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alni\Desktop\2026-07\"/>
    </mc:Choice>
  </mc:AlternateContent>
  <xr:revisionPtr revIDLastSave="0" documentId="13_ncr:1_{E1E81DF0-0701-4068-BBAB-698B1E234A5B}" xr6:coauthVersionLast="47" xr6:coauthVersionMax="47" xr10:uidLastSave="{00000000-0000-0000-0000-000000000000}"/>
  <bookViews>
    <workbookView xWindow="-120" yWindow="-120" windowWidth="29040" windowHeight="15720" tabRatio="566" xr2:uid="{00000000-000D-0000-FFFF-FFFF00000000}"/>
  </bookViews>
  <sheets>
    <sheet name="Title" sheetId="1" r:id="rId1"/>
    <sheet name="Champions" sheetId="12" r:id="rId2"/>
    <sheet name="Contenders" sheetId="13" r:id="rId3"/>
    <sheet name="Challengers" sheetId="14" r:id="rId4"/>
    <sheet name="All CCC" sheetId="5" r:id="rId5"/>
    <sheet name="Historical" sheetId="6" r:id="rId6"/>
    <sheet name="WatchList" sheetId="7" r:id="rId7"/>
    <sheet name="Changes" sheetId="8" r:id="rId8"/>
    <sheet name="Summary" sheetId="9" r:id="rId9"/>
    <sheet name="Revisions" sheetId="10" r:id="rId10"/>
    <sheet name="Notes" sheetId="11" r:id="rId11"/>
  </sheets>
  <externalReferences>
    <externalReference r:id="rId12"/>
    <externalReference r:id="rId13"/>
  </externalReferences>
  <definedNames>
    <definedName name="_xlnm._FilterDatabase" localSheetId="4" hidden="1">'All CCC'!$A$6:$BI$735</definedName>
    <definedName name="_xlnm._FilterDatabase" localSheetId="3" hidden="1">Challengers!$A$6:$BI$208</definedName>
    <definedName name="_xlnm._FilterDatabase" localSheetId="1" hidden="1">Champions!$A$6:$BL$6</definedName>
    <definedName name="_xlnm._FilterDatabase" localSheetId="7" hidden="1">Changes!$A$7:$Y$1104</definedName>
    <definedName name="_xlnm._FilterDatabase" localSheetId="2" hidden="1">Contenders!$A$6:$BI$386</definedName>
    <definedName name="_xlnm._FilterDatabase" localSheetId="5" hidden="1">Historical!$A$6:$BG$6</definedName>
    <definedName name="ChampsData" localSheetId="6">WatchList!$A$6:$B$20</definedName>
    <definedName name="ChampsData">#REF!</definedName>
    <definedName name="ContendersData">#REF!</definedName>
    <definedName name="CzallengersData">#REF!</definedName>
    <definedName name="DataAll" localSheetId="3">Challengers!#REF!</definedName>
    <definedName name="DataAll" localSheetId="1">Champions!$A$7:$BC$153</definedName>
    <definedName name="DataAll" localSheetId="2">Contenders!$A$7:$BC$216</definedName>
    <definedName name="DataAll" localSheetId="5">Historical!$A$7:$BG$407</definedName>
    <definedName name="DataAll">'All CCC'!$A$7:$BC$363</definedName>
    <definedName name="Deletions">Changes!$A$168:$I$1104</definedName>
    <definedName name="FrozenAngels">Notes!$A$181:$J$197</definedName>
    <definedName name="NearChallengers">Notes!#REF!</definedName>
    <definedName name="_xlnm.Print_Area" localSheetId="7">Changes!$A$1:$I$1321</definedName>
    <definedName name="_xlnm.Print_Area" localSheetId="10">Notes!$A$1:$K$194</definedName>
    <definedName name="_xlnm.Print_Area" localSheetId="9">Revisions!$B$3:$K$248</definedName>
    <definedName name="_xlnm.Print_Area" localSheetId="8">Summary!$A$1:$AX$238</definedName>
    <definedName name="_xlnm.Print_Area" localSheetId="6">WatchList!#REF!</definedName>
    <definedName name="_xlnm.Print_Titles" localSheetId="4">'All CCC'!$A:$B,'All CCC'!$1:$6</definedName>
    <definedName name="_xlnm.Print_Titles" localSheetId="3">Challengers!$A:$B,Challengers!$1:$6</definedName>
    <definedName name="_xlnm.Print_Titles" localSheetId="1">Champions!$A:$B,Champions!$1:$6</definedName>
    <definedName name="_xlnm.Print_Titles" localSheetId="2">Contenders!$A:$B,Contenders!$1:$6</definedName>
    <definedName name="_xlnm.Print_Titles" localSheetId="5">Historical!$A:$B,Historical!$1:$6</definedName>
    <definedName name="_xlnm.Print_Titles" localSheetId="9">Revisions!$1:$2</definedName>
    <definedName name="_xlnm.Print_Titles" localSheetId="8">Summary!$1:$3</definedName>
    <definedName name="_xlnm.Print_Titles" localSheetId="6">WatchList!$A:$B,WatchList!$3:$5</definedName>
    <definedName name="WatchList">WatchList!$A$6:$B$20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G223" i="14" l="1"/>
  <c r="BE223" i="14"/>
  <c r="BC223" i="14"/>
  <c r="BB223" i="14"/>
  <c r="BA223" i="14"/>
  <c r="AZ223" i="14"/>
  <c r="AY223" i="14"/>
  <c r="AN223" i="14"/>
  <c r="AM223" i="14"/>
  <c r="AL223" i="14"/>
  <c r="AK223" i="14"/>
  <c r="AJ223" i="14"/>
  <c r="AI223" i="14"/>
  <c r="AH223" i="14"/>
  <c r="AG223" i="14"/>
  <c r="AF223" i="14"/>
  <c r="AE223" i="14"/>
  <c r="AD223" i="14"/>
  <c r="AC223" i="14"/>
  <c r="O223" i="14"/>
  <c r="K223" i="14"/>
  <c r="I223" i="14"/>
  <c r="E223" i="14"/>
  <c r="B223" i="14"/>
  <c r="BG222" i="14"/>
  <c r="BE222" i="14"/>
  <c r="BC222" i="14"/>
  <c r="BB222" i="14"/>
  <c r="BA222" i="14"/>
  <c r="AZ222" i="14"/>
  <c r="AY222" i="14"/>
  <c r="AN222" i="14"/>
  <c r="AM222" i="14"/>
  <c r="AL222" i="14"/>
  <c r="AK222" i="14"/>
  <c r="AJ222" i="14"/>
  <c r="AI222" i="14"/>
  <c r="AH222" i="14"/>
  <c r="AG222" i="14"/>
  <c r="AF222" i="14"/>
  <c r="AE222" i="14"/>
  <c r="AD222" i="14"/>
  <c r="AC222" i="14"/>
  <c r="O222" i="14"/>
  <c r="K222" i="14"/>
  <c r="I222" i="14"/>
  <c r="E222" i="14"/>
  <c r="B222" i="14"/>
  <c r="BG221" i="14"/>
  <c r="BE221" i="14"/>
  <c r="BC221" i="14"/>
  <c r="BB221" i="14"/>
  <c r="BA221" i="14"/>
  <c r="AZ221" i="14"/>
  <c r="AY221" i="14"/>
  <c r="AN221" i="14"/>
  <c r="AM221" i="14"/>
  <c r="AL221" i="14"/>
  <c r="AK221" i="14"/>
  <c r="AJ221" i="14"/>
  <c r="AI221" i="14"/>
  <c r="AH221" i="14"/>
  <c r="AG221" i="14"/>
  <c r="AF221" i="14"/>
  <c r="AE221" i="14"/>
  <c r="AD221" i="14"/>
  <c r="AC221" i="14"/>
  <c r="O221" i="14"/>
  <c r="K221" i="14"/>
  <c r="I221" i="14"/>
  <c r="E221" i="14"/>
  <c r="B221" i="14"/>
  <c r="BG220" i="14"/>
  <c r="BE220" i="14"/>
  <c r="BC220" i="14"/>
  <c r="BB220" i="14"/>
  <c r="BA220" i="14"/>
  <c r="AZ220" i="14"/>
  <c r="AY220" i="14"/>
  <c r="AN220" i="14"/>
  <c r="AM220" i="14"/>
  <c r="AL220" i="14"/>
  <c r="AK220" i="14"/>
  <c r="AJ220" i="14"/>
  <c r="AI220" i="14"/>
  <c r="AH220" i="14"/>
  <c r="AG220" i="14"/>
  <c r="AF220" i="14"/>
  <c r="AE220" i="14"/>
  <c r="AD220" i="14"/>
  <c r="AC220" i="14"/>
  <c r="O220" i="14"/>
  <c r="K220" i="14"/>
  <c r="I220" i="14"/>
  <c r="E220" i="14"/>
  <c r="B220" i="14"/>
  <c r="BG219" i="14"/>
  <c r="BE219" i="14"/>
  <c r="BC219" i="14"/>
  <c r="BB219" i="14"/>
  <c r="BA219" i="14"/>
  <c r="AZ219" i="14"/>
  <c r="AY219" i="14"/>
  <c r="AN219" i="14"/>
  <c r="AM219" i="14"/>
  <c r="AL219" i="14"/>
  <c r="AK219" i="14"/>
  <c r="AJ219" i="14"/>
  <c r="AI219" i="14"/>
  <c r="AH219" i="14"/>
  <c r="AG219" i="14"/>
  <c r="AF219" i="14"/>
  <c r="AE219" i="14"/>
  <c r="AD219" i="14"/>
  <c r="AC219" i="14"/>
  <c r="O219" i="14"/>
  <c r="K219" i="14"/>
  <c r="I219" i="14"/>
  <c r="E219" i="14"/>
  <c r="B219" i="14"/>
  <c r="BG218" i="14"/>
  <c r="BE218" i="14"/>
  <c r="BC218" i="14"/>
  <c r="BB218" i="14"/>
  <c r="BA218" i="14"/>
  <c r="AZ218" i="14"/>
  <c r="AY218" i="14"/>
  <c r="AN218" i="14"/>
  <c r="AM218" i="14"/>
  <c r="AL218" i="14"/>
  <c r="AK218" i="14"/>
  <c r="AJ218" i="14"/>
  <c r="AI218" i="14"/>
  <c r="AH218" i="14"/>
  <c r="AG218" i="14"/>
  <c r="AF218" i="14"/>
  <c r="AE218" i="14"/>
  <c r="AD218" i="14"/>
  <c r="AC218" i="14"/>
  <c r="O218" i="14"/>
  <c r="K218" i="14"/>
  <c r="I218" i="14"/>
  <c r="E218" i="14"/>
  <c r="B218" i="14"/>
  <c r="BG217" i="14"/>
  <c r="BE217" i="14"/>
  <c r="BC217" i="14"/>
  <c r="BB217" i="14"/>
  <c r="BA217" i="14"/>
  <c r="AZ217" i="14"/>
  <c r="AY217" i="14"/>
  <c r="AN217" i="14"/>
  <c r="AM217" i="14"/>
  <c r="AL217" i="14"/>
  <c r="AK217" i="14"/>
  <c r="AJ217" i="14"/>
  <c r="AI217" i="14"/>
  <c r="AH217" i="14"/>
  <c r="AG217" i="14"/>
  <c r="AF217" i="14"/>
  <c r="AE217" i="14"/>
  <c r="AD217" i="14"/>
  <c r="AC217" i="14"/>
  <c r="O217" i="14"/>
  <c r="K217" i="14"/>
  <c r="I217" i="14"/>
  <c r="E217" i="14"/>
  <c r="B217" i="14"/>
  <c r="BG216" i="14"/>
  <c r="BE216" i="14"/>
  <c r="BC216" i="14"/>
  <c r="BB216" i="14"/>
  <c r="BA216" i="14"/>
  <c r="AZ216" i="14"/>
  <c r="AY216" i="14"/>
  <c r="AN216" i="14"/>
  <c r="AM216" i="14"/>
  <c r="AL216" i="14"/>
  <c r="AK216" i="14"/>
  <c r="AJ216" i="14"/>
  <c r="AI216" i="14"/>
  <c r="AH216" i="14"/>
  <c r="AG216" i="14"/>
  <c r="AF216" i="14"/>
  <c r="AE216" i="14"/>
  <c r="AD216" i="14"/>
  <c r="AC216" i="14"/>
  <c r="O216" i="14"/>
  <c r="K216" i="14"/>
  <c r="I216" i="14"/>
  <c r="E216" i="14"/>
  <c r="B216" i="14"/>
  <c r="BG215" i="14"/>
  <c r="BE215" i="14"/>
  <c r="BC215" i="14"/>
  <c r="BB215" i="14"/>
  <c r="BA215" i="14"/>
  <c r="AZ215" i="14"/>
  <c r="AY215" i="14"/>
  <c r="AN215" i="14"/>
  <c r="AM215" i="14"/>
  <c r="AL215" i="14"/>
  <c r="AK215" i="14"/>
  <c r="AJ215" i="14"/>
  <c r="AI215" i="14"/>
  <c r="AH215" i="14"/>
  <c r="AG215" i="14"/>
  <c r="AF215" i="14"/>
  <c r="AE215" i="14"/>
  <c r="AD215" i="14"/>
  <c r="AC215" i="14"/>
  <c r="O215" i="14"/>
  <c r="K215" i="14"/>
  <c r="I215" i="14"/>
  <c r="E215" i="14"/>
  <c r="B215" i="14"/>
  <c r="BG214" i="14"/>
  <c r="BE214" i="14"/>
  <c r="BC214" i="14"/>
  <c r="BB214" i="14"/>
  <c r="BA214" i="14"/>
  <c r="AZ214" i="14"/>
  <c r="AY214" i="14"/>
  <c r="AN214" i="14"/>
  <c r="AM214" i="14"/>
  <c r="AL214" i="14"/>
  <c r="AK214" i="14"/>
  <c r="AJ214" i="14"/>
  <c r="AI214" i="14"/>
  <c r="AH214" i="14"/>
  <c r="AG214" i="14"/>
  <c r="AF214" i="14"/>
  <c r="AE214" i="14"/>
  <c r="AD214" i="14"/>
  <c r="AC214" i="14"/>
  <c r="O214" i="14"/>
  <c r="K214" i="14"/>
  <c r="I214" i="14"/>
  <c r="E214" i="14"/>
  <c r="B214" i="14"/>
  <c r="BG213" i="14"/>
  <c r="BE213" i="14"/>
  <c r="BC213" i="14"/>
  <c r="BB213" i="14"/>
  <c r="BA213" i="14"/>
  <c r="AZ213" i="14"/>
  <c r="AY213" i="14"/>
  <c r="AN213" i="14"/>
  <c r="AM213" i="14"/>
  <c r="AL213" i="14"/>
  <c r="AK213" i="14"/>
  <c r="AJ213" i="14"/>
  <c r="AI213" i="14"/>
  <c r="AH213" i="14"/>
  <c r="AG213" i="14"/>
  <c r="AF213" i="14"/>
  <c r="AE213" i="14"/>
  <c r="AD213" i="14"/>
  <c r="AC213" i="14"/>
  <c r="O213" i="14"/>
  <c r="K213" i="14"/>
  <c r="I213" i="14"/>
  <c r="E213" i="14"/>
  <c r="B213" i="14"/>
  <c r="BG210" i="14"/>
  <c r="BE210" i="14"/>
  <c r="BC210" i="14"/>
  <c r="BB210" i="14"/>
  <c r="BA210" i="14"/>
  <c r="AZ210" i="14"/>
  <c r="AY210" i="14"/>
  <c r="AN210" i="14"/>
  <c r="AM210" i="14"/>
  <c r="AL210" i="14"/>
  <c r="AK210" i="14"/>
  <c r="AJ210" i="14"/>
  <c r="AI210" i="14"/>
  <c r="AH210" i="14"/>
  <c r="AG210" i="14"/>
  <c r="AF210" i="14"/>
  <c r="AE210" i="14"/>
  <c r="AD210" i="14"/>
  <c r="AC210" i="14"/>
  <c r="O210" i="14"/>
  <c r="K210" i="14"/>
  <c r="I210" i="14"/>
  <c r="E210" i="14"/>
  <c r="B210" i="14"/>
  <c r="BF198" i="14"/>
  <c r="AR198" i="14"/>
  <c r="AS198" i="14" s="1"/>
  <c r="AT198" i="14" s="1"/>
  <c r="AU198" i="14" s="1"/>
  <c r="AV198" i="14" s="1"/>
  <c r="AQ198" i="14"/>
  <c r="AA198" i="14"/>
  <c r="V198" i="14"/>
  <c r="U198" i="14"/>
  <c r="T198" i="14"/>
  <c r="S198" i="14"/>
  <c r="R198" i="14"/>
  <c r="M198" i="14"/>
  <c r="BF197" i="14"/>
  <c r="AR197" i="14"/>
  <c r="AQ197" i="14"/>
  <c r="AA197" i="14"/>
  <c r="V197" i="14"/>
  <c r="U197" i="14"/>
  <c r="X197" i="14" s="1"/>
  <c r="T197" i="14"/>
  <c r="S197" i="14"/>
  <c r="R197" i="14"/>
  <c r="M197" i="14"/>
  <c r="J197" i="14" s="1"/>
  <c r="BF194" i="14"/>
  <c r="AR194" i="14"/>
  <c r="AS194" i="14" s="1"/>
  <c r="AQ194" i="14"/>
  <c r="AA194" i="14"/>
  <c r="V194" i="14"/>
  <c r="U194" i="14"/>
  <c r="T194" i="14"/>
  <c r="S194" i="14"/>
  <c r="R194" i="14"/>
  <c r="M194" i="14"/>
  <c r="BF186" i="14"/>
  <c r="AR186" i="14"/>
  <c r="AS186" i="14" s="1"/>
  <c r="AT186" i="14" s="1"/>
  <c r="AU186" i="14" s="1"/>
  <c r="AV186" i="14" s="1"/>
  <c r="AW186" i="14" s="1"/>
  <c r="AX186" i="14" s="1"/>
  <c r="AQ186" i="14"/>
  <c r="AA186" i="14"/>
  <c r="Z186" i="14"/>
  <c r="V186" i="14"/>
  <c r="U186" i="14"/>
  <c r="X186" i="14" s="1"/>
  <c r="T186" i="14"/>
  <c r="S186" i="14"/>
  <c r="R186" i="14"/>
  <c r="M186" i="14"/>
  <c r="J186" i="14" s="1"/>
  <c r="AP186" i="14" s="1"/>
  <c r="BF184" i="14"/>
  <c r="AR184" i="14"/>
  <c r="AS184" i="14" s="1"/>
  <c r="AT184" i="14" s="1"/>
  <c r="AU184" i="14" s="1"/>
  <c r="AV184" i="14" s="1"/>
  <c r="AQ184" i="14"/>
  <c r="AA184" i="14"/>
  <c r="V184" i="14"/>
  <c r="U184" i="14"/>
  <c r="T184" i="14"/>
  <c r="S184" i="14"/>
  <c r="R184" i="14"/>
  <c r="M184" i="14"/>
  <c r="J184" i="14" s="1"/>
  <c r="BF182" i="14"/>
  <c r="AR182" i="14"/>
  <c r="AS182" i="14" s="1"/>
  <c r="AT182" i="14" s="1"/>
  <c r="AU182" i="14" s="1"/>
  <c r="AV182" i="14" s="1"/>
  <c r="AQ182" i="14"/>
  <c r="AA182" i="14"/>
  <c r="V182" i="14"/>
  <c r="U182" i="14"/>
  <c r="T182" i="14"/>
  <c r="S182" i="14"/>
  <c r="R182" i="14"/>
  <c r="M182" i="14"/>
  <c r="Z182" i="14" s="1"/>
  <c r="BF177" i="14"/>
  <c r="AR177" i="14"/>
  <c r="AS177" i="14" s="1"/>
  <c r="AQ177" i="14"/>
  <c r="AA177" i="14"/>
  <c r="V177" i="14"/>
  <c r="U177" i="14"/>
  <c r="T177" i="14"/>
  <c r="S177" i="14"/>
  <c r="R177" i="14"/>
  <c r="M177" i="14"/>
  <c r="Z177" i="14" s="1"/>
  <c r="BF175" i="14"/>
  <c r="AR175" i="14"/>
  <c r="AQ175" i="14"/>
  <c r="AA175" i="14"/>
  <c r="V175" i="14"/>
  <c r="U175" i="14"/>
  <c r="X175" i="14" s="1"/>
  <c r="T175" i="14"/>
  <c r="S175" i="14"/>
  <c r="R175" i="14"/>
  <c r="M175" i="14"/>
  <c r="J175" i="14" s="1"/>
  <c r="BF172" i="14"/>
  <c r="AR172" i="14"/>
  <c r="AQ172" i="14"/>
  <c r="AA172" i="14"/>
  <c r="V172" i="14"/>
  <c r="U172" i="14"/>
  <c r="X172" i="14" s="1"/>
  <c r="T172" i="14"/>
  <c r="S172" i="14"/>
  <c r="R172" i="14"/>
  <c r="M172" i="14"/>
  <c r="Z172" i="14" s="1"/>
  <c r="BF171" i="14"/>
  <c r="AR171" i="14"/>
  <c r="AQ171" i="14"/>
  <c r="AA171" i="14"/>
  <c r="Z171" i="14"/>
  <c r="V171" i="14"/>
  <c r="U171" i="14"/>
  <c r="AP171" i="14" s="1"/>
  <c r="T171" i="14"/>
  <c r="S171" i="14"/>
  <c r="R171" i="14"/>
  <c r="M171" i="14"/>
  <c r="J171" i="14"/>
  <c r="BF170" i="14"/>
  <c r="AR170" i="14"/>
  <c r="AQ170" i="14"/>
  <c r="AA170" i="14"/>
  <c r="V170" i="14"/>
  <c r="U170" i="14"/>
  <c r="T170" i="14"/>
  <c r="S170" i="14"/>
  <c r="R170" i="14"/>
  <c r="M170" i="14"/>
  <c r="Z170" i="14" s="1"/>
  <c r="BF168" i="14"/>
  <c r="AR168" i="14"/>
  <c r="AS168" i="14" s="1"/>
  <c r="AT168" i="14" s="1"/>
  <c r="AU168" i="14" s="1"/>
  <c r="AV168" i="14" s="1"/>
  <c r="AQ168" i="14"/>
  <c r="AA168" i="14"/>
  <c r="V168" i="14"/>
  <c r="U168" i="14"/>
  <c r="X168" i="14" s="1"/>
  <c r="T168" i="14"/>
  <c r="S168" i="14"/>
  <c r="R168" i="14"/>
  <c r="M168" i="14"/>
  <c r="Z168" i="14" s="1"/>
  <c r="J168" i="14"/>
  <c r="BF165" i="14"/>
  <c r="AR165" i="14"/>
  <c r="AS165" i="14" s="1"/>
  <c r="AQ165" i="14"/>
  <c r="AA165" i="14"/>
  <c r="V165" i="14"/>
  <c r="U165" i="14"/>
  <c r="T165" i="14"/>
  <c r="S165" i="14"/>
  <c r="R165" i="14"/>
  <c r="M165" i="14"/>
  <c r="BF164" i="14"/>
  <c r="AR164" i="14"/>
  <c r="AS164" i="14" s="1"/>
  <c r="AT164" i="14" s="1"/>
  <c r="AU164" i="14" s="1"/>
  <c r="AV164" i="14" s="1"/>
  <c r="AW164" i="14" s="1"/>
  <c r="AX164" i="14" s="1"/>
  <c r="AQ164" i="14"/>
  <c r="AA164" i="14"/>
  <c r="V164" i="14"/>
  <c r="U164" i="14"/>
  <c r="X164" i="14" s="1"/>
  <c r="T164" i="14"/>
  <c r="S164" i="14"/>
  <c r="R164" i="14"/>
  <c r="M164" i="14"/>
  <c r="Z164" i="14" s="1"/>
  <c r="BF162" i="14"/>
  <c r="AR162" i="14"/>
  <c r="AQ162" i="14"/>
  <c r="AA162" i="14"/>
  <c r="V162" i="14"/>
  <c r="U162" i="14"/>
  <c r="T162" i="14"/>
  <c r="S162" i="14"/>
  <c r="R162" i="14"/>
  <c r="M162" i="14"/>
  <c r="Z162" i="14" s="1"/>
  <c r="BF161" i="14"/>
  <c r="AR161" i="14"/>
  <c r="AQ161" i="14"/>
  <c r="AA161" i="14"/>
  <c r="V161" i="14"/>
  <c r="U161" i="14"/>
  <c r="T161" i="14"/>
  <c r="S161" i="14"/>
  <c r="R161" i="14"/>
  <c r="M161" i="14"/>
  <c r="Z161" i="14" s="1"/>
  <c r="BF159" i="14"/>
  <c r="AR159" i="14"/>
  <c r="AS159" i="14" s="1"/>
  <c r="AT159" i="14" s="1"/>
  <c r="AU159" i="14" s="1"/>
  <c r="AV159" i="14" s="1"/>
  <c r="AQ159" i="14"/>
  <c r="AA159" i="14"/>
  <c r="V159" i="14"/>
  <c r="U159" i="14"/>
  <c r="T159" i="14"/>
  <c r="S159" i="14"/>
  <c r="R159" i="14"/>
  <c r="M159" i="14"/>
  <c r="J159" i="14" s="1"/>
  <c r="BF153" i="14"/>
  <c r="AR153" i="14"/>
  <c r="AQ153" i="14"/>
  <c r="AA153" i="14"/>
  <c r="V153" i="14"/>
  <c r="U153" i="14"/>
  <c r="X153" i="14" s="1"/>
  <c r="T153" i="14"/>
  <c r="S153" i="14"/>
  <c r="R153" i="14"/>
  <c r="M153" i="14"/>
  <c r="Z153" i="14" s="1"/>
  <c r="J153" i="14"/>
  <c r="BF152" i="14"/>
  <c r="AR152" i="14"/>
  <c r="AQ152" i="14"/>
  <c r="AA152" i="14"/>
  <c r="V152" i="14"/>
  <c r="U152" i="14"/>
  <c r="T152" i="14"/>
  <c r="S152" i="14"/>
  <c r="R152" i="14"/>
  <c r="M152" i="14"/>
  <c r="Z152" i="14" s="1"/>
  <c r="J152" i="14"/>
  <c r="BF150" i="14"/>
  <c r="AR150" i="14"/>
  <c r="AQ150" i="14"/>
  <c r="AA150" i="14"/>
  <c r="V150" i="14"/>
  <c r="U150" i="14"/>
  <c r="AP150" i="14" s="1"/>
  <c r="T150" i="14"/>
  <c r="S150" i="14"/>
  <c r="R150" i="14"/>
  <c r="M150" i="14"/>
  <c r="Z150" i="14" s="1"/>
  <c r="BF148" i="14"/>
  <c r="AR148" i="14"/>
  <c r="AS148" i="14" s="1"/>
  <c r="AT148" i="14" s="1"/>
  <c r="AU148" i="14" s="1"/>
  <c r="AV148" i="14" s="1"/>
  <c r="AQ148" i="14"/>
  <c r="AA148" i="14"/>
  <c r="V148" i="14"/>
  <c r="U148" i="14"/>
  <c r="T148" i="14"/>
  <c r="S148" i="14"/>
  <c r="R148" i="14"/>
  <c r="M148" i="14"/>
  <c r="Z148" i="14" s="1"/>
  <c r="BF145" i="14"/>
  <c r="AR145" i="14"/>
  <c r="AS145" i="14" s="1"/>
  <c r="AT145" i="14" s="1"/>
  <c r="AU145" i="14" s="1"/>
  <c r="AV145" i="14" s="1"/>
  <c r="AQ145" i="14"/>
  <c r="AA145" i="14"/>
  <c r="V145" i="14"/>
  <c r="U145" i="14"/>
  <c r="X145" i="14" s="1"/>
  <c r="T145" i="14"/>
  <c r="S145" i="14"/>
  <c r="R145" i="14"/>
  <c r="M145" i="14"/>
  <c r="Z145" i="14" s="1"/>
  <c r="BF139" i="14"/>
  <c r="AR139" i="14"/>
  <c r="AS139" i="14" s="1"/>
  <c r="AQ139" i="14"/>
  <c r="AA139" i="14"/>
  <c r="V139" i="14"/>
  <c r="U139" i="14"/>
  <c r="AO139" i="14" s="1"/>
  <c r="T139" i="14"/>
  <c r="S139" i="14"/>
  <c r="R139" i="14"/>
  <c r="M139" i="14"/>
  <c r="J139" i="14" s="1"/>
  <c r="BF134" i="14"/>
  <c r="AR134" i="14"/>
  <c r="AS134" i="14" s="1"/>
  <c r="AT134" i="14" s="1"/>
  <c r="AU134" i="14" s="1"/>
  <c r="AV134" i="14" s="1"/>
  <c r="AQ134" i="14"/>
  <c r="AA134" i="14"/>
  <c r="V134" i="14"/>
  <c r="U134" i="14"/>
  <c r="W134" i="14" s="1"/>
  <c r="T134" i="14"/>
  <c r="S134" i="14"/>
  <c r="R134" i="14"/>
  <c r="M134" i="14"/>
  <c r="Z134" i="14" s="1"/>
  <c r="J134" i="14"/>
  <c r="BF133" i="14"/>
  <c r="AR133" i="14"/>
  <c r="AQ133" i="14"/>
  <c r="AA133" i="14"/>
  <c r="V133" i="14"/>
  <c r="U133" i="14"/>
  <c r="T133" i="14"/>
  <c r="S133" i="14"/>
  <c r="R133" i="14"/>
  <c r="M133" i="14"/>
  <c r="Z133" i="14" s="1"/>
  <c r="BF121" i="14"/>
  <c r="AR121" i="14"/>
  <c r="AQ121" i="14"/>
  <c r="AA121" i="14"/>
  <c r="V121" i="14"/>
  <c r="U121" i="14"/>
  <c r="T121" i="14"/>
  <c r="S121" i="14"/>
  <c r="R121" i="14"/>
  <c r="M121" i="14"/>
  <c r="Z121" i="14" s="1"/>
  <c r="J121" i="14"/>
  <c r="BF119" i="14"/>
  <c r="AR119" i="14"/>
  <c r="AQ119" i="14"/>
  <c r="AA119" i="14"/>
  <c r="V119" i="14"/>
  <c r="U119" i="14"/>
  <c r="T119" i="14"/>
  <c r="S119" i="14"/>
  <c r="R119" i="14"/>
  <c r="M119" i="14"/>
  <c r="J119" i="14" s="1"/>
  <c r="BF117" i="14"/>
  <c r="AR117" i="14"/>
  <c r="AQ117" i="14"/>
  <c r="AA117" i="14"/>
  <c r="V117" i="14"/>
  <c r="U117" i="14"/>
  <c r="AO117" i="14" s="1"/>
  <c r="T117" i="14"/>
  <c r="S117" i="14"/>
  <c r="R117" i="14"/>
  <c r="M117" i="14"/>
  <c r="BF109" i="14"/>
  <c r="AR109" i="14"/>
  <c r="AQ109" i="14"/>
  <c r="AA109" i="14"/>
  <c r="V109" i="14"/>
  <c r="U109" i="14"/>
  <c r="T109" i="14"/>
  <c r="S109" i="14"/>
  <c r="R109" i="14"/>
  <c r="M109" i="14"/>
  <c r="Z109" i="14" s="1"/>
  <c r="BF108" i="14"/>
  <c r="AR108" i="14"/>
  <c r="AS108" i="14" s="1"/>
  <c r="AT108" i="14" s="1"/>
  <c r="AU108" i="14" s="1"/>
  <c r="AV108" i="14" s="1"/>
  <c r="AQ108" i="14"/>
  <c r="AA108" i="14"/>
  <c r="V108" i="14"/>
  <c r="U108" i="14"/>
  <c r="T108" i="14"/>
  <c r="S108" i="14"/>
  <c r="R108" i="14"/>
  <c r="M108" i="14"/>
  <c r="Z108" i="14" s="1"/>
  <c r="BF107" i="14"/>
  <c r="AR107" i="14"/>
  <c r="AQ107" i="14"/>
  <c r="AA107" i="14"/>
  <c r="V107" i="14"/>
  <c r="U107" i="14"/>
  <c r="T107" i="14"/>
  <c r="S107" i="14"/>
  <c r="R107" i="14"/>
  <c r="M107" i="14"/>
  <c r="Z107" i="14" s="1"/>
  <c r="BF104" i="14"/>
  <c r="AR104" i="14"/>
  <c r="AQ104" i="14"/>
  <c r="AA104" i="14"/>
  <c r="V104" i="14"/>
  <c r="U104" i="14"/>
  <c r="AP104" i="14" s="1"/>
  <c r="T104" i="14"/>
  <c r="S104" i="14"/>
  <c r="R104" i="14"/>
  <c r="M104" i="14"/>
  <c r="BF100" i="14"/>
  <c r="AR100" i="14"/>
  <c r="AS100" i="14" s="1"/>
  <c r="AT100" i="14" s="1"/>
  <c r="AU100" i="14" s="1"/>
  <c r="AV100" i="14" s="1"/>
  <c r="AQ100" i="14"/>
  <c r="AA100" i="14"/>
  <c r="V100" i="14"/>
  <c r="U100" i="14"/>
  <c r="X100" i="14" s="1"/>
  <c r="T100" i="14"/>
  <c r="S100" i="14"/>
  <c r="R100" i="14"/>
  <c r="M100" i="14"/>
  <c r="J100" i="14" s="1"/>
  <c r="BF96" i="14"/>
  <c r="AR96" i="14"/>
  <c r="AS96" i="14" s="1"/>
  <c r="AQ96" i="14"/>
  <c r="AA96" i="14"/>
  <c r="V96" i="14"/>
  <c r="U96" i="14"/>
  <c r="T96" i="14"/>
  <c r="S96" i="14"/>
  <c r="R96" i="14"/>
  <c r="M96" i="14"/>
  <c r="Z96" i="14" s="1"/>
  <c r="BF88" i="14"/>
  <c r="AR88" i="14"/>
  <c r="AS88" i="14" s="1"/>
  <c r="AT88" i="14" s="1"/>
  <c r="AU88" i="14" s="1"/>
  <c r="AV88" i="14" s="1"/>
  <c r="AQ88" i="14"/>
  <c r="AA88" i="14"/>
  <c r="V88" i="14"/>
  <c r="U88" i="14"/>
  <c r="X88" i="14" s="1"/>
  <c r="T88" i="14"/>
  <c r="S88" i="14"/>
  <c r="R88" i="14"/>
  <c r="M88" i="14"/>
  <c r="Z88" i="14" s="1"/>
  <c r="BF86" i="14"/>
  <c r="AR86" i="14"/>
  <c r="AS86" i="14" s="1"/>
  <c r="AT86" i="14" s="1"/>
  <c r="AU86" i="14" s="1"/>
  <c r="AV86" i="14" s="1"/>
  <c r="AQ86" i="14"/>
  <c r="AA86" i="14"/>
  <c r="V86" i="14"/>
  <c r="U86" i="14"/>
  <c r="T86" i="14"/>
  <c r="S86" i="14"/>
  <c r="R86" i="14"/>
  <c r="M86" i="14"/>
  <c r="Z86" i="14" s="1"/>
  <c r="J86" i="14"/>
  <c r="BF72" i="14"/>
  <c r="AR72" i="14"/>
  <c r="AS72" i="14" s="1"/>
  <c r="AT72" i="14" s="1"/>
  <c r="AU72" i="14" s="1"/>
  <c r="AV72" i="14" s="1"/>
  <c r="AQ72" i="14"/>
  <c r="AA72" i="14"/>
  <c r="AA213" i="14" s="1"/>
  <c r="V72" i="14"/>
  <c r="U72" i="14"/>
  <c r="X72" i="14" s="1"/>
  <c r="T72" i="14"/>
  <c r="S72" i="14"/>
  <c r="R72" i="14"/>
  <c r="M72" i="14"/>
  <c r="BF65" i="14"/>
  <c r="AR65" i="14"/>
  <c r="AS65" i="14" s="1"/>
  <c r="AT65" i="14" s="1"/>
  <c r="AU65" i="14" s="1"/>
  <c r="AV65" i="14" s="1"/>
  <c r="AQ65" i="14"/>
  <c r="AA65" i="14"/>
  <c r="V65" i="14"/>
  <c r="U65" i="14"/>
  <c r="X65" i="14" s="1"/>
  <c r="T65" i="14"/>
  <c r="S65" i="14"/>
  <c r="R65" i="14"/>
  <c r="M65" i="14"/>
  <c r="BF63" i="14"/>
  <c r="AR63" i="14"/>
  <c r="AS63" i="14" s="1"/>
  <c r="AT63" i="14" s="1"/>
  <c r="AU63" i="14" s="1"/>
  <c r="AV63" i="14" s="1"/>
  <c r="AQ63" i="14"/>
  <c r="AA63" i="14"/>
  <c r="V63" i="14"/>
  <c r="U63" i="14"/>
  <c r="T63" i="14"/>
  <c r="S63" i="14"/>
  <c r="R63" i="14"/>
  <c r="M63" i="14"/>
  <c r="BF59" i="14"/>
  <c r="AR59" i="14"/>
  <c r="AQ59" i="14"/>
  <c r="AA59" i="14"/>
  <c r="V59" i="14"/>
  <c r="U59" i="14"/>
  <c r="AO59" i="14" s="1"/>
  <c r="T59" i="14"/>
  <c r="S59" i="14"/>
  <c r="R59" i="14"/>
  <c r="M59" i="14"/>
  <c r="Z59" i="14" s="1"/>
  <c r="J59" i="14"/>
  <c r="BF57" i="14"/>
  <c r="AR57" i="14"/>
  <c r="AQ57" i="14"/>
  <c r="AA57" i="14"/>
  <c r="V57" i="14"/>
  <c r="U57" i="14"/>
  <c r="T57" i="14"/>
  <c r="S57" i="14"/>
  <c r="R57" i="14"/>
  <c r="M57" i="14"/>
  <c r="BF54" i="14"/>
  <c r="AR54" i="14"/>
  <c r="AS54" i="14" s="1"/>
  <c r="AT54" i="14" s="1"/>
  <c r="AU54" i="14" s="1"/>
  <c r="AV54" i="14" s="1"/>
  <c r="AQ54" i="14"/>
  <c r="AA54" i="14"/>
  <c r="V54" i="14"/>
  <c r="U54" i="14"/>
  <c r="X54" i="14" s="1"/>
  <c r="T54" i="14"/>
  <c r="S54" i="14"/>
  <c r="R54" i="14"/>
  <c r="M54" i="14"/>
  <c r="BF47" i="14"/>
  <c r="AR47" i="14"/>
  <c r="AS47" i="14" s="1"/>
  <c r="AQ47" i="14"/>
  <c r="AA47" i="14"/>
  <c r="Z47" i="14"/>
  <c r="V47" i="14"/>
  <c r="U47" i="14"/>
  <c r="AO47" i="14" s="1"/>
  <c r="T47" i="14"/>
  <c r="S47" i="14"/>
  <c r="R47" i="14"/>
  <c r="M47" i="14"/>
  <c r="J47" i="14" s="1"/>
  <c r="BF41" i="14"/>
  <c r="AR41" i="14"/>
  <c r="AQ41" i="14"/>
  <c r="AA41" i="14"/>
  <c r="Z41" i="14"/>
  <c r="V41" i="14"/>
  <c r="U41" i="14"/>
  <c r="T41" i="14"/>
  <c r="S41" i="14"/>
  <c r="R41" i="14"/>
  <c r="M41" i="14"/>
  <c r="J41" i="14"/>
  <c r="BF39" i="14"/>
  <c r="AR39" i="14"/>
  <c r="AQ39" i="14"/>
  <c r="AA39" i="14"/>
  <c r="V39" i="14"/>
  <c r="U39" i="14"/>
  <c r="X39" i="14" s="1"/>
  <c r="T39" i="14"/>
  <c r="S39" i="14"/>
  <c r="R39" i="14"/>
  <c r="M39" i="14"/>
  <c r="BF34" i="14"/>
  <c r="AR34" i="14"/>
  <c r="AS34" i="14" s="1"/>
  <c r="AQ34" i="14"/>
  <c r="AA34" i="14"/>
  <c r="V34" i="14"/>
  <c r="U34" i="14"/>
  <c r="AP34" i="14" s="1"/>
  <c r="T34" i="14"/>
  <c r="S34" i="14"/>
  <c r="R34" i="14"/>
  <c r="M34" i="14"/>
  <c r="Z34" i="14" s="1"/>
  <c r="J34" i="14"/>
  <c r="BF25" i="14"/>
  <c r="AR25" i="14"/>
  <c r="AS25" i="14" s="1"/>
  <c r="AT25" i="14" s="1"/>
  <c r="AU25" i="14" s="1"/>
  <c r="AV25" i="14" s="1"/>
  <c r="AQ25" i="14"/>
  <c r="AA25" i="14"/>
  <c r="V25" i="14"/>
  <c r="U25" i="14"/>
  <c r="X25" i="14" s="1"/>
  <c r="T25" i="14"/>
  <c r="S25" i="14"/>
  <c r="R25" i="14"/>
  <c r="M25" i="14"/>
  <c r="J25" i="14" s="1"/>
  <c r="BF24" i="14"/>
  <c r="AR24" i="14"/>
  <c r="AS24" i="14" s="1"/>
  <c r="AT24" i="14" s="1"/>
  <c r="AU24" i="14" s="1"/>
  <c r="AV24" i="14" s="1"/>
  <c r="AW24" i="14" s="1"/>
  <c r="AX24" i="14" s="1"/>
  <c r="AQ24" i="14"/>
  <c r="AA24" i="14"/>
  <c r="V24" i="14"/>
  <c r="U24" i="14"/>
  <c r="X24" i="14" s="1"/>
  <c r="T24" i="14"/>
  <c r="S24" i="14"/>
  <c r="R24" i="14"/>
  <c r="M24" i="14"/>
  <c r="BF22" i="14"/>
  <c r="AR22" i="14"/>
  <c r="AQ22" i="14"/>
  <c r="AA22" i="14"/>
  <c r="V22" i="14"/>
  <c r="U22" i="14"/>
  <c r="AO22" i="14" s="1"/>
  <c r="T22" i="14"/>
  <c r="S22" i="14"/>
  <c r="R22" i="14"/>
  <c r="M22" i="14"/>
  <c r="Z22" i="14" s="1"/>
  <c r="J22" i="14"/>
  <c r="BF20" i="14"/>
  <c r="AR20" i="14"/>
  <c r="AS20" i="14" s="1"/>
  <c r="AT20" i="14" s="1"/>
  <c r="AU20" i="14" s="1"/>
  <c r="AV20" i="14" s="1"/>
  <c r="AQ20" i="14"/>
  <c r="AA20" i="14"/>
  <c r="V20" i="14"/>
  <c r="U20" i="14"/>
  <c r="X20" i="14" s="1"/>
  <c r="T20" i="14"/>
  <c r="S20" i="14"/>
  <c r="R20" i="14"/>
  <c r="M20" i="14"/>
  <c r="Z20" i="14" s="1"/>
  <c r="BF15" i="14"/>
  <c r="AR15" i="14"/>
  <c r="AS15" i="14" s="1"/>
  <c r="AT15" i="14" s="1"/>
  <c r="AU15" i="14" s="1"/>
  <c r="AQ15" i="14"/>
  <c r="AA15" i="14"/>
  <c r="V15" i="14"/>
  <c r="U15" i="14"/>
  <c r="T15" i="14"/>
  <c r="S15" i="14"/>
  <c r="R15" i="14"/>
  <c r="M15" i="14"/>
  <c r="BF14" i="14"/>
  <c r="AR14" i="14"/>
  <c r="AS14" i="14" s="1"/>
  <c r="AT14" i="14" s="1"/>
  <c r="AU14" i="14" s="1"/>
  <c r="AV14" i="14" s="1"/>
  <c r="AQ14" i="14"/>
  <c r="AA14" i="14"/>
  <c r="V14" i="14"/>
  <c r="U14" i="14"/>
  <c r="X14" i="14" s="1"/>
  <c r="T14" i="14"/>
  <c r="S14" i="14"/>
  <c r="R14" i="14"/>
  <c r="M14" i="14"/>
  <c r="BF10" i="14"/>
  <c r="AR10" i="14"/>
  <c r="AS10" i="14" s="1"/>
  <c r="AT10" i="14" s="1"/>
  <c r="AU10" i="14" s="1"/>
  <c r="AV10" i="14" s="1"/>
  <c r="AQ10" i="14"/>
  <c r="AA10" i="14"/>
  <c r="V10" i="14"/>
  <c r="U10" i="14"/>
  <c r="X10" i="14" s="1"/>
  <c r="T10" i="14"/>
  <c r="S10" i="14"/>
  <c r="R10" i="14"/>
  <c r="M10" i="14"/>
  <c r="Z10" i="14" s="1"/>
  <c r="BF9" i="14"/>
  <c r="AR9" i="14"/>
  <c r="AS9" i="14" s="1"/>
  <c r="AT9" i="14" s="1"/>
  <c r="AQ9" i="14"/>
  <c r="AA9" i="14"/>
  <c r="V9" i="14"/>
  <c r="U9" i="14"/>
  <c r="T9" i="14"/>
  <c r="S9" i="14"/>
  <c r="R9" i="14"/>
  <c r="M9" i="14"/>
  <c r="Z9" i="14" s="1"/>
  <c r="J9" i="14"/>
  <c r="BF7" i="14"/>
  <c r="AR7" i="14"/>
  <c r="AQ7" i="14"/>
  <c r="AA7" i="14"/>
  <c r="V7" i="14"/>
  <c r="U7" i="14"/>
  <c r="X7" i="14" s="1"/>
  <c r="T7" i="14"/>
  <c r="S7" i="14"/>
  <c r="R7" i="14"/>
  <c r="M7" i="14"/>
  <c r="J7" i="14" s="1"/>
  <c r="BF208" i="14"/>
  <c r="AR208" i="14"/>
  <c r="AS208" i="14" s="1"/>
  <c r="AQ208" i="14"/>
  <c r="AA208" i="14"/>
  <c r="V208" i="14"/>
  <c r="U208" i="14"/>
  <c r="W208" i="14" s="1"/>
  <c r="T208" i="14"/>
  <c r="S208" i="14"/>
  <c r="R208" i="14"/>
  <c r="M208" i="14"/>
  <c r="Z208" i="14" s="1"/>
  <c r="J208" i="14"/>
  <c r="BF206" i="14"/>
  <c r="AR206" i="14"/>
  <c r="AS206" i="14" s="1"/>
  <c r="AT206" i="14" s="1"/>
  <c r="AQ206" i="14"/>
  <c r="AA206" i="14"/>
  <c r="V206" i="14"/>
  <c r="U206" i="14"/>
  <c r="T206" i="14"/>
  <c r="S206" i="14"/>
  <c r="R206" i="14"/>
  <c r="M206" i="14"/>
  <c r="BF205" i="14"/>
  <c r="AR205" i="14"/>
  <c r="AS205" i="14" s="1"/>
  <c r="AT205" i="14" s="1"/>
  <c r="AU205" i="14" s="1"/>
  <c r="AV205" i="14" s="1"/>
  <c r="AQ205" i="14"/>
  <c r="AA205" i="14"/>
  <c r="V205" i="14"/>
  <c r="U205" i="14"/>
  <c r="X205" i="14" s="1"/>
  <c r="T205" i="14"/>
  <c r="S205" i="14"/>
  <c r="R205" i="14"/>
  <c r="M205" i="14"/>
  <c r="Z205" i="14" s="1"/>
  <c r="BF202" i="14"/>
  <c r="AR202" i="14"/>
  <c r="AQ202" i="14"/>
  <c r="AA202" i="14"/>
  <c r="V202" i="14"/>
  <c r="U202" i="14"/>
  <c r="X202" i="14" s="1"/>
  <c r="T202" i="14"/>
  <c r="S202" i="14"/>
  <c r="R202" i="14"/>
  <c r="M202" i="14"/>
  <c r="Z202" i="14" s="1"/>
  <c r="BF200" i="14"/>
  <c r="AR200" i="14"/>
  <c r="AS200" i="14" s="1"/>
  <c r="AT200" i="14" s="1"/>
  <c r="AU200" i="14" s="1"/>
  <c r="AV200" i="14" s="1"/>
  <c r="AW200" i="14" s="1"/>
  <c r="AX200" i="14" s="1"/>
  <c r="AQ200" i="14"/>
  <c r="AA200" i="14"/>
  <c r="V200" i="14"/>
  <c r="U200" i="14"/>
  <c r="T200" i="14"/>
  <c r="S200" i="14"/>
  <c r="R200" i="14"/>
  <c r="M200" i="14"/>
  <c r="Z200" i="14" s="1"/>
  <c r="BF185" i="14"/>
  <c r="AR185" i="14"/>
  <c r="AS185" i="14" s="1"/>
  <c r="AT185" i="14" s="1"/>
  <c r="AU185" i="14" s="1"/>
  <c r="AV185" i="14" s="1"/>
  <c r="AQ185" i="14"/>
  <c r="AA185" i="14"/>
  <c r="Z185" i="14"/>
  <c r="V185" i="14"/>
  <c r="U185" i="14"/>
  <c r="T185" i="14"/>
  <c r="S185" i="14"/>
  <c r="R185" i="14"/>
  <c r="M185" i="14"/>
  <c r="J185" i="14" s="1"/>
  <c r="BF183" i="14"/>
  <c r="AR183" i="14"/>
  <c r="AS183" i="14" s="1"/>
  <c r="AT183" i="14" s="1"/>
  <c r="AU183" i="14" s="1"/>
  <c r="AV183" i="14" s="1"/>
  <c r="AQ183" i="14"/>
  <c r="AA183" i="14"/>
  <c r="V183" i="14"/>
  <c r="U183" i="14"/>
  <c r="T183" i="14"/>
  <c r="S183" i="14"/>
  <c r="R183" i="14"/>
  <c r="M183" i="14"/>
  <c r="J183" i="14" s="1"/>
  <c r="BF180" i="14"/>
  <c r="AR180" i="14"/>
  <c r="AQ180" i="14"/>
  <c r="AA180" i="14"/>
  <c r="V180" i="14"/>
  <c r="U180" i="14"/>
  <c r="T180" i="14"/>
  <c r="S180" i="14"/>
  <c r="R180" i="14"/>
  <c r="M180" i="14"/>
  <c r="Z180" i="14" s="1"/>
  <c r="J180" i="14"/>
  <c r="BF178" i="14"/>
  <c r="AR178" i="14"/>
  <c r="AS178" i="14" s="1"/>
  <c r="AQ178" i="14"/>
  <c r="AA178" i="14"/>
  <c r="V178" i="14"/>
  <c r="U178" i="14"/>
  <c r="T178" i="14"/>
  <c r="S178" i="14"/>
  <c r="R178" i="14"/>
  <c r="M178" i="14"/>
  <c r="BF176" i="14"/>
  <c r="AR176" i="14"/>
  <c r="AQ176" i="14"/>
  <c r="AA176" i="14"/>
  <c r="Z176" i="14"/>
  <c r="V176" i="14"/>
  <c r="U176" i="14"/>
  <c r="T176" i="14"/>
  <c r="S176" i="14"/>
  <c r="R176" i="14"/>
  <c r="M176" i="14"/>
  <c r="J176" i="14"/>
  <c r="BF174" i="14"/>
  <c r="AR174" i="14"/>
  <c r="AQ174" i="14"/>
  <c r="AA174" i="14"/>
  <c r="V174" i="14"/>
  <c r="U174" i="14"/>
  <c r="T174" i="14"/>
  <c r="S174" i="14"/>
  <c r="R174" i="14"/>
  <c r="M174" i="14"/>
  <c r="Z174" i="14" s="1"/>
  <c r="BF173" i="14"/>
  <c r="AR173" i="14"/>
  <c r="AQ173" i="14"/>
  <c r="AA173" i="14"/>
  <c r="V173" i="14"/>
  <c r="U173" i="14"/>
  <c r="X173" i="14" s="1"/>
  <c r="T173" i="14"/>
  <c r="S173" i="14"/>
  <c r="R173" i="14"/>
  <c r="M173" i="14"/>
  <c r="J173" i="14" s="1"/>
  <c r="AP173" i="14" s="1"/>
  <c r="BF166" i="14"/>
  <c r="AR166" i="14"/>
  <c r="AQ166" i="14"/>
  <c r="AA166" i="14"/>
  <c r="V166" i="14"/>
  <c r="U166" i="14"/>
  <c r="X166" i="14" s="1"/>
  <c r="T166" i="14"/>
  <c r="S166" i="14"/>
  <c r="R166" i="14"/>
  <c r="M166" i="14"/>
  <c r="J166" i="14" s="1"/>
  <c r="BF163" i="14"/>
  <c r="AR163" i="14"/>
  <c r="AQ163" i="14"/>
  <c r="AA163" i="14"/>
  <c r="V163" i="14"/>
  <c r="U163" i="14"/>
  <c r="X163" i="14" s="1"/>
  <c r="T163" i="14"/>
  <c r="S163" i="14"/>
  <c r="R163" i="14"/>
  <c r="M163" i="14"/>
  <c r="BF160" i="14"/>
  <c r="AR160" i="14"/>
  <c r="AQ160" i="14"/>
  <c r="AA160" i="14"/>
  <c r="V160" i="14"/>
  <c r="U160" i="14"/>
  <c r="AP160" i="14" s="1"/>
  <c r="T160" i="14"/>
  <c r="S160" i="14"/>
  <c r="R160" i="14"/>
  <c r="M160" i="14"/>
  <c r="Z160" i="14" s="1"/>
  <c r="J160" i="14"/>
  <c r="BF154" i="14"/>
  <c r="AR154" i="14"/>
  <c r="AQ154" i="14"/>
  <c r="AA154" i="14"/>
  <c r="V154" i="14"/>
  <c r="U154" i="14"/>
  <c r="W154" i="14" s="1"/>
  <c r="T154" i="14"/>
  <c r="S154" i="14"/>
  <c r="R154" i="14"/>
  <c r="M154" i="14"/>
  <c r="BF149" i="14"/>
  <c r="AR149" i="14"/>
  <c r="AQ149" i="14"/>
  <c r="AA149" i="14"/>
  <c r="V149" i="14"/>
  <c r="U149" i="14"/>
  <c r="T149" i="14"/>
  <c r="S149" i="14"/>
  <c r="R149" i="14"/>
  <c r="M149" i="14"/>
  <c r="Z149" i="14" s="1"/>
  <c r="J149" i="14"/>
  <c r="BF143" i="14"/>
  <c r="AR143" i="14"/>
  <c r="AS143" i="14" s="1"/>
  <c r="AT143" i="14" s="1"/>
  <c r="AU143" i="14" s="1"/>
  <c r="AV143" i="14" s="1"/>
  <c r="AQ143" i="14"/>
  <c r="AA143" i="14"/>
  <c r="V143" i="14"/>
  <c r="U143" i="14"/>
  <c r="T143" i="14"/>
  <c r="S143" i="14"/>
  <c r="R143" i="14"/>
  <c r="M143" i="14"/>
  <c r="J143" i="14" s="1"/>
  <c r="BF140" i="14"/>
  <c r="AR140" i="14"/>
  <c r="AS140" i="14" s="1"/>
  <c r="AQ140" i="14"/>
  <c r="AA140" i="14"/>
  <c r="V140" i="14"/>
  <c r="U140" i="14"/>
  <c r="T140" i="14"/>
  <c r="S140" i="14"/>
  <c r="R140" i="14"/>
  <c r="M140" i="14"/>
  <c r="Z140" i="14" s="1"/>
  <c r="BF137" i="14"/>
  <c r="AR137" i="14"/>
  <c r="AS137" i="14" s="1"/>
  <c r="AT137" i="14" s="1"/>
  <c r="AU137" i="14" s="1"/>
  <c r="AV137" i="14" s="1"/>
  <c r="AQ137" i="14"/>
  <c r="AA137" i="14"/>
  <c r="V137" i="14"/>
  <c r="U137" i="14"/>
  <c r="X137" i="14" s="1"/>
  <c r="T137" i="14"/>
  <c r="S137" i="14"/>
  <c r="R137" i="14"/>
  <c r="M137" i="14"/>
  <c r="Z137" i="14" s="1"/>
  <c r="BF135" i="14"/>
  <c r="AR135" i="14"/>
  <c r="AS135" i="14" s="1"/>
  <c r="AT135" i="14" s="1"/>
  <c r="AU135" i="14" s="1"/>
  <c r="AV135" i="14" s="1"/>
  <c r="AQ135" i="14"/>
  <c r="AA135" i="14"/>
  <c r="V135" i="14"/>
  <c r="U135" i="14"/>
  <c r="T135" i="14"/>
  <c r="S135" i="14"/>
  <c r="R135" i="14"/>
  <c r="M135" i="14"/>
  <c r="J135" i="14" s="1"/>
  <c r="BF132" i="14"/>
  <c r="AR132" i="14"/>
  <c r="AS132" i="14" s="1"/>
  <c r="AT132" i="14" s="1"/>
  <c r="AU132" i="14" s="1"/>
  <c r="AV132" i="14" s="1"/>
  <c r="AQ132" i="14"/>
  <c r="AA132" i="14"/>
  <c r="Z132" i="14"/>
  <c r="V132" i="14"/>
  <c r="U132" i="14"/>
  <c r="X132" i="14" s="1"/>
  <c r="T132" i="14"/>
  <c r="S132" i="14"/>
  <c r="R132" i="14"/>
  <c r="M132" i="14"/>
  <c r="J132" i="14" s="1"/>
  <c r="BF131" i="14"/>
  <c r="AR131" i="14"/>
  <c r="AS131" i="14" s="1"/>
  <c r="AQ131" i="14"/>
  <c r="AA131" i="14"/>
  <c r="V131" i="14"/>
  <c r="U131" i="14"/>
  <c r="X131" i="14" s="1"/>
  <c r="T131" i="14"/>
  <c r="S131" i="14"/>
  <c r="R131" i="14"/>
  <c r="M131" i="14"/>
  <c r="J131" i="14" s="1"/>
  <c r="BF129" i="14"/>
  <c r="AR129" i="14"/>
  <c r="AQ129" i="14"/>
  <c r="AA129" i="14"/>
  <c r="V129" i="14"/>
  <c r="U129" i="14"/>
  <c r="X129" i="14" s="1"/>
  <c r="T129" i="14"/>
  <c r="S129" i="14"/>
  <c r="R129" i="14"/>
  <c r="M129" i="14"/>
  <c r="Z129" i="14" s="1"/>
  <c r="BF126" i="14"/>
  <c r="AR126" i="14"/>
  <c r="AS126" i="14" s="1"/>
  <c r="AT126" i="14" s="1"/>
  <c r="AU126" i="14" s="1"/>
  <c r="AV126" i="14" s="1"/>
  <c r="AQ126" i="14"/>
  <c r="AA126" i="14"/>
  <c r="V126" i="14"/>
  <c r="U126" i="14"/>
  <c r="T126" i="14"/>
  <c r="S126" i="14"/>
  <c r="R126" i="14"/>
  <c r="M126" i="14"/>
  <c r="J126" i="14" s="1"/>
  <c r="BF113" i="14"/>
  <c r="AR113" i="14"/>
  <c r="AS113" i="14" s="1"/>
  <c r="AT113" i="14" s="1"/>
  <c r="AU113" i="14" s="1"/>
  <c r="AV113" i="14" s="1"/>
  <c r="AQ113" i="14"/>
  <c r="AA113" i="14"/>
  <c r="V113" i="14"/>
  <c r="U113" i="14"/>
  <c r="T113" i="14"/>
  <c r="S113" i="14"/>
  <c r="R113" i="14"/>
  <c r="M113" i="14"/>
  <c r="Z113" i="14" s="1"/>
  <c r="J113" i="14"/>
  <c r="BF112" i="14"/>
  <c r="AR112" i="14"/>
  <c r="AS112" i="14" s="1"/>
  <c r="AT112" i="14" s="1"/>
  <c r="AU112" i="14" s="1"/>
  <c r="AV112" i="14" s="1"/>
  <c r="AW112" i="14" s="1"/>
  <c r="AX112" i="14" s="1"/>
  <c r="AQ112" i="14"/>
  <c r="AA112" i="14"/>
  <c r="V112" i="14"/>
  <c r="U112" i="14"/>
  <c r="AP112" i="14" s="1"/>
  <c r="T112" i="14"/>
  <c r="S112" i="14"/>
  <c r="R112" i="14"/>
  <c r="M112" i="14"/>
  <c r="BF111" i="14"/>
  <c r="AR111" i="14"/>
  <c r="AS111" i="14" s="1"/>
  <c r="AT111" i="14" s="1"/>
  <c r="AU111" i="14" s="1"/>
  <c r="AV111" i="14" s="1"/>
  <c r="AQ111" i="14"/>
  <c r="AA111" i="14"/>
  <c r="V111" i="14"/>
  <c r="U111" i="14"/>
  <c r="T111" i="14"/>
  <c r="S111" i="14"/>
  <c r="R111" i="14"/>
  <c r="M111" i="14"/>
  <c r="J111" i="14" s="1"/>
  <c r="BF101" i="14"/>
  <c r="AR101" i="14"/>
  <c r="AS101" i="14" s="1"/>
  <c r="AT101" i="14" s="1"/>
  <c r="AU101" i="14" s="1"/>
  <c r="AV101" i="14" s="1"/>
  <c r="AQ101" i="14"/>
  <c r="AA101" i="14"/>
  <c r="V101" i="14"/>
  <c r="U101" i="14"/>
  <c r="X101" i="14" s="1"/>
  <c r="T101" i="14"/>
  <c r="S101" i="14"/>
  <c r="R101" i="14"/>
  <c r="M101" i="14"/>
  <c r="Z101" i="14" s="1"/>
  <c r="BF99" i="14"/>
  <c r="AR99" i="14"/>
  <c r="AQ99" i="14"/>
  <c r="AA99" i="14"/>
  <c r="V99" i="14"/>
  <c r="U99" i="14"/>
  <c r="T99" i="14"/>
  <c r="S99" i="14"/>
  <c r="R99" i="14"/>
  <c r="M99" i="14"/>
  <c r="BF94" i="14"/>
  <c r="AR94" i="14"/>
  <c r="AS94" i="14" s="1"/>
  <c r="AT94" i="14" s="1"/>
  <c r="AU94" i="14" s="1"/>
  <c r="AV94" i="14" s="1"/>
  <c r="AQ94" i="14"/>
  <c r="AA94" i="14"/>
  <c r="V94" i="14"/>
  <c r="U94" i="14"/>
  <c r="T94" i="14"/>
  <c r="S94" i="14"/>
  <c r="R94" i="14"/>
  <c r="M94" i="14"/>
  <c r="J94" i="14" s="1"/>
  <c r="BF92" i="14"/>
  <c r="AR92" i="14"/>
  <c r="AQ92" i="14"/>
  <c r="AA92" i="14"/>
  <c r="V92" i="14"/>
  <c r="U92" i="14"/>
  <c r="T92" i="14"/>
  <c r="S92" i="14"/>
  <c r="R92" i="14"/>
  <c r="M92" i="14"/>
  <c r="Z92" i="14" s="1"/>
  <c r="J92" i="14"/>
  <c r="BF91" i="14"/>
  <c r="AR91" i="14"/>
  <c r="AS91" i="14" s="1"/>
  <c r="AT91" i="14" s="1"/>
  <c r="AQ91" i="14"/>
  <c r="AA91" i="14"/>
  <c r="Z91" i="14"/>
  <c r="V91" i="14"/>
  <c r="U91" i="14"/>
  <c r="AO91" i="14" s="1"/>
  <c r="T91" i="14"/>
  <c r="S91" i="14"/>
  <c r="R91" i="14"/>
  <c r="M91" i="14"/>
  <c r="J91" i="14" s="1"/>
  <c r="BF90" i="14"/>
  <c r="AR90" i="14"/>
  <c r="AQ90" i="14"/>
  <c r="AA90" i="14"/>
  <c r="V90" i="14"/>
  <c r="U90" i="14"/>
  <c r="T90" i="14"/>
  <c r="S90" i="14"/>
  <c r="R90" i="14"/>
  <c r="M90" i="14"/>
  <c r="BF84" i="14"/>
  <c r="AR84" i="14"/>
  <c r="AQ84" i="14"/>
  <c r="AA84" i="14"/>
  <c r="V84" i="14"/>
  <c r="U84" i="14"/>
  <c r="X84" i="14" s="1"/>
  <c r="T84" i="14"/>
  <c r="S84" i="14"/>
  <c r="R84" i="14"/>
  <c r="M84" i="14"/>
  <c r="Z84" i="14" s="1"/>
  <c r="J84" i="14"/>
  <c r="BF82" i="14"/>
  <c r="AR82" i="14"/>
  <c r="AQ82" i="14"/>
  <c r="AA82" i="14"/>
  <c r="V82" i="14"/>
  <c r="U82" i="14"/>
  <c r="T82" i="14"/>
  <c r="S82" i="14"/>
  <c r="R82" i="14"/>
  <c r="M82" i="14"/>
  <c r="Z82" i="14" s="1"/>
  <c r="BF79" i="14"/>
  <c r="AR79" i="14"/>
  <c r="AS79" i="14" s="1"/>
  <c r="AT79" i="14" s="1"/>
  <c r="AU79" i="14" s="1"/>
  <c r="AV79" i="14" s="1"/>
  <c r="AQ79" i="14"/>
  <c r="AA79" i="14"/>
  <c r="V79" i="14"/>
  <c r="U79" i="14"/>
  <c r="T79" i="14"/>
  <c r="S79" i="14"/>
  <c r="R79" i="14"/>
  <c r="M79" i="14"/>
  <c r="J79" i="14" s="1"/>
  <c r="BF78" i="14"/>
  <c r="AR78" i="14"/>
  <c r="AQ78" i="14"/>
  <c r="AA78" i="14"/>
  <c r="V78" i="14"/>
  <c r="U78" i="14"/>
  <c r="T78" i="14"/>
  <c r="S78" i="14"/>
  <c r="R78" i="14"/>
  <c r="M78" i="14"/>
  <c r="J78" i="14" s="1"/>
  <c r="BF77" i="14"/>
  <c r="AR77" i="14"/>
  <c r="AQ77" i="14"/>
  <c r="AA77" i="14"/>
  <c r="Z77" i="14"/>
  <c r="V77" i="14"/>
  <c r="U77" i="14"/>
  <c r="T77" i="14"/>
  <c r="S77" i="14"/>
  <c r="R77" i="14"/>
  <c r="M77" i="14"/>
  <c r="J77" i="14" s="1"/>
  <c r="BF76" i="14"/>
  <c r="AR76" i="14"/>
  <c r="AQ76" i="14"/>
  <c r="AA76" i="14"/>
  <c r="V76" i="14"/>
  <c r="U76" i="14"/>
  <c r="X76" i="14" s="1"/>
  <c r="T76" i="14"/>
  <c r="S76" i="14"/>
  <c r="R76" i="14"/>
  <c r="M76" i="14"/>
  <c r="Z76" i="14" s="1"/>
  <c r="BF74" i="14"/>
  <c r="AR74" i="14"/>
  <c r="AS74" i="14" s="1"/>
  <c r="AT74" i="14" s="1"/>
  <c r="AU74" i="14" s="1"/>
  <c r="AV74" i="14" s="1"/>
  <c r="AQ74" i="14"/>
  <c r="AA74" i="14"/>
  <c r="V74" i="14"/>
  <c r="U74" i="14"/>
  <c r="T74" i="14"/>
  <c r="S74" i="14"/>
  <c r="R74" i="14"/>
  <c r="M74" i="14"/>
  <c r="Z74" i="14" s="1"/>
  <c r="BF71" i="14"/>
  <c r="AR71" i="14"/>
  <c r="AQ71" i="14"/>
  <c r="AA71" i="14"/>
  <c r="Z71" i="14"/>
  <c r="V71" i="14"/>
  <c r="U71" i="14"/>
  <c r="AO71" i="14" s="1"/>
  <c r="T71" i="14"/>
  <c r="S71" i="14"/>
  <c r="R71" i="14"/>
  <c r="M71" i="14"/>
  <c r="J71" i="14" s="1"/>
  <c r="AP71" i="14" s="1"/>
  <c r="BF70" i="14"/>
  <c r="AR70" i="14"/>
  <c r="AS70" i="14" s="1"/>
  <c r="AT70" i="14" s="1"/>
  <c r="AU70" i="14" s="1"/>
  <c r="AV70" i="14" s="1"/>
  <c r="AQ70" i="14"/>
  <c r="AA70" i="14"/>
  <c r="V70" i="14"/>
  <c r="U70" i="14"/>
  <c r="X70" i="14" s="1"/>
  <c r="T70" i="14"/>
  <c r="S70" i="14"/>
  <c r="R70" i="14"/>
  <c r="M70" i="14"/>
  <c r="BF69" i="14"/>
  <c r="AR69" i="14"/>
  <c r="AQ69" i="14"/>
  <c r="AA69" i="14"/>
  <c r="V69" i="14"/>
  <c r="U69" i="14"/>
  <c r="T69" i="14"/>
  <c r="S69" i="14"/>
  <c r="R69" i="14"/>
  <c r="M69" i="14"/>
  <c r="Z69" i="14" s="1"/>
  <c r="BF55" i="14"/>
  <c r="AR55" i="14"/>
  <c r="AQ55" i="14"/>
  <c r="AA55" i="14"/>
  <c r="V55" i="14"/>
  <c r="U55" i="14"/>
  <c r="T55" i="14"/>
  <c r="S55" i="14"/>
  <c r="R55" i="14"/>
  <c r="M55" i="14"/>
  <c r="Z55" i="14" s="1"/>
  <c r="BF53" i="14"/>
  <c r="AR53" i="14"/>
  <c r="AQ53" i="14"/>
  <c r="AA53" i="14"/>
  <c r="V53" i="14"/>
  <c r="U53" i="14"/>
  <c r="T53" i="14"/>
  <c r="S53" i="14"/>
  <c r="R53" i="14"/>
  <c r="M53" i="14"/>
  <c r="J53" i="14" s="1"/>
  <c r="BF50" i="14"/>
  <c r="AR50" i="14"/>
  <c r="AS50" i="14" s="1"/>
  <c r="AT50" i="14" s="1"/>
  <c r="AU50" i="14" s="1"/>
  <c r="AV50" i="14" s="1"/>
  <c r="AQ50" i="14"/>
  <c r="AA50" i="14"/>
  <c r="V50" i="14"/>
  <c r="U50" i="14"/>
  <c r="AP50" i="14" s="1"/>
  <c r="T50" i="14"/>
  <c r="S50" i="14"/>
  <c r="R50" i="14"/>
  <c r="M50" i="14"/>
  <c r="Z50" i="14" s="1"/>
  <c r="BF49" i="14"/>
  <c r="AR49" i="14"/>
  <c r="AS49" i="14" s="1"/>
  <c r="AT49" i="14" s="1"/>
  <c r="AQ49" i="14"/>
  <c r="AA49" i="14"/>
  <c r="V49" i="14"/>
  <c r="U49" i="14"/>
  <c r="X49" i="14" s="1"/>
  <c r="T49" i="14"/>
  <c r="S49" i="14"/>
  <c r="R49" i="14"/>
  <c r="M49" i="14"/>
  <c r="Z49" i="14" s="1"/>
  <c r="J49" i="14"/>
  <c r="BF48" i="14"/>
  <c r="AR48" i="14"/>
  <c r="AS48" i="14" s="1"/>
  <c r="AT48" i="14" s="1"/>
  <c r="AU48" i="14" s="1"/>
  <c r="AV48" i="14" s="1"/>
  <c r="AQ48" i="14"/>
  <c r="AA48" i="14"/>
  <c r="V48" i="14"/>
  <c r="U48" i="14"/>
  <c r="W48" i="14" s="1"/>
  <c r="T48" i="14"/>
  <c r="S48" i="14"/>
  <c r="R48" i="14"/>
  <c r="M48" i="14"/>
  <c r="Z48" i="14" s="1"/>
  <c r="J48" i="14"/>
  <c r="BF37" i="14"/>
  <c r="AR37" i="14"/>
  <c r="AQ37" i="14"/>
  <c r="AA37" i="14"/>
  <c r="V37" i="14"/>
  <c r="U37" i="14"/>
  <c r="X37" i="14" s="1"/>
  <c r="T37" i="14"/>
  <c r="S37" i="14"/>
  <c r="R37" i="14"/>
  <c r="M37" i="14"/>
  <c r="BF36" i="14"/>
  <c r="AR36" i="14"/>
  <c r="AS36" i="14" s="1"/>
  <c r="AT36" i="14" s="1"/>
  <c r="AQ36" i="14"/>
  <c r="AA36" i="14"/>
  <c r="V36" i="14"/>
  <c r="U36" i="14"/>
  <c r="X36" i="14" s="1"/>
  <c r="T36" i="14"/>
  <c r="S36" i="14"/>
  <c r="R36" i="14"/>
  <c r="M36" i="14"/>
  <c r="Z36" i="14" s="1"/>
  <c r="BF33" i="14"/>
  <c r="AR33" i="14"/>
  <c r="AQ33" i="14"/>
  <c r="AA33" i="14"/>
  <c r="V33" i="14"/>
  <c r="U33" i="14"/>
  <c r="T33" i="14"/>
  <c r="S33" i="14"/>
  <c r="R33" i="14"/>
  <c r="M33" i="14"/>
  <c r="J33" i="14" s="1"/>
  <c r="BF30" i="14"/>
  <c r="AR30" i="14"/>
  <c r="AS30" i="14" s="1"/>
  <c r="AT30" i="14" s="1"/>
  <c r="AU30" i="14" s="1"/>
  <c r="AV30" i="14" s="1"/>
  <c r="AQ30" i="14"/>
  <c r="AA30" i="14"/>
  <c r="V30" i="14"/>
  <c r="U30" i="14"/>
  <c r="X30" i="14" s="1"/>
  <c r="T30" i="14"/>
  <c r="S30" i="14"/>
  <c r="R30" i="14"/>
  <c r="M30" i="14"/>
  <c r="J30" i="14" s="1"/>
  <c r="BF27" i="14"/>
  <c r="AR27" i="14"/>
  <c r="AS27" i="14" s="1"/>
  <c r="AT27" i="14" s="1"/>
  <c r="AU27" i="14" s="1"/>
  <c r="AV27" i="14" s="1"/>
  <c r="AQ27" i="14"/>
  <c r="AA27" i="14"/>
  <c r="V27" i="14"/>
  <c r="U27" i="14"/>
  <c r="T27" i="14"/>
  <c r="S27" i="14"/>
  <c r="R27" i="14"/>
  <c r="M27" i="14"/>
  <c r="J27" i="14" s="1"/>
  <c r="BF26" i="14"/>
  <c r="AR26" i="14"/>
  <c r="AS26" i="14" s="1"/>
  <c r="AT26" i="14" s="1"/>
  <c r="AU26" i="14" s="1"/>
  <c r="AV26" i="14" s="1"/>
  <c r="AQ26" i="14"/>
  <c r="AA26" i="14"/>
  <c r="V26" i="14"/>
  <c r="U26" i="14"/>
  <c r="T26" i="14"/>
  <c r="S26" i="14"/>
  <c r="R26" i="14"/>
  <c r="M26" i="14"/>
  <c r="Z26" i="14" s="1"/>
  <c r="J26" i="14"/>
  <c r="BF19" i="14"/>
  <c r="AR19" i="14"/>
  <c r="AQ19" i="14"/>
  <c r="AA19" i="14"/>
  <c r="V19" i="14"/>
  <c r="U19" i="14"/>
  <c r="X19" i="14" s="1"/>
  <c r="T19" i="14"/>
  <c r="S19" i="14"/>
  <c r="R19" i="14"/>
  <c r="M19" i="14"/>
  <c r="Z19" i="14" s="1"/>
  <c r="BF12" i="14"/>
  <c r="AR12" i="14"/>
  <c r="AS12" i="14" s="1"/>
  <c r="AT12" i="14" s="1"/>
  <c r="AU12" i="14" s="1"/>
  <c r="AV12" i="14" s="1"/>
  <c r="AQ12" i="14"/>
  <c r="AA12" i="14"/>
  <c r="V12" i="14"/>
  <c r="U12" i="14"/>
  <c r="T12" i="14"/>
  <c r="S12" i="14"/>
  <c r="R12" i="14"/>
  <c r="M12" i="14"/>
  <c r="Z12" i="14" s="1"/>
  <c r="BF199" i="14"/>
  <c r="AR199" i="14"/>
  <c r="AS199" i="14" s="1"/>
  <c r="AT199" i="14" s="1"/>
  <c r="AU199" i="14" s="1"/>
  <c r="AV199" i="14" s="1"/>
  <c r="AQ199" i="14"/>
  <c r="AA199" i="14"/>
  <c r="V199" i="14"/>
  <c r="U199" i="14"/>
  <c r="T199" i="14"/>
  <c r="S199" i="14"/>
  <c r="R199" i="14"/>
  <c r="M199" i="14"/>
  <c r="Z199" i="14" s="1"/>
  <c r="J199" i="14"/>
  <c r="BF195" i="14"/>
  <c r="AR195" i="14"/>
  <c r="AQ195" i="14"/>
  <c r="AA195" i="14"/>
  <c r="V195" i="14"/>
  <c r="U195" i="14"/>
  <c r="X195" i="14" s="1"/>
  <c r="T195" i="14"/>
  <c r="S195" i="14"/>
  <c r="R195" i="14"/>
  <c r="M195" i="14"/>
  <c r="BF190" i="14"/>
  <c r="AR190" i="14"/>
  <c r="AS190" i="14" s="1"/>
  <c r="AT190" i="14" s="1"/>
  <c r="AU190" i="14" s="1"/>
  <c r="AV190" i="14" s="1"/>
  <c r="AQ190" i="14"/>
  <c r="AA190" i="14"/>
  <c r="V190" i="14"/>
  <c r="U190" i="14"/>
  <c r="T190" i="14"/>
  <c r="S190" i="14"/>
  <c r="R190" i="14"/>
  <c r="M190" i="14"/>
  <c r="Z190" i="14" s="1"/>
  <c r="BF189" i="14"/>
  <c r="AR189" i="14"/>
  <c r="AQ189" i="14"/>
  <c r="AA189" i="14"/>
  <c r="V189" i="14"/>
  <c r="U189" i="14"/>
  <c r="X189" i="14" s="1"/>
  <c r="T189" i="14"/>
  <c r="S189" i="14"/>
  <c r="R189" i="14"/>
  <c r="M189" i="14"/>
  <c r="Z189" i="14" s="1"/>
  <c r="J189" i="14"/>
  <c r="BF155" i="14"/>
  <c r="AR155" i="14"/>
  <c r="AS155" i="14" s="1"/>
  <c r="AT155" i="14" s="1"/>
  <c r="AU155" i="14" s="1"/>
  <c r="AV155" i="14" s="1"/>
  <c r="AQ155" i="14"/>
  <c r="AA155" i="14"/>
  <c r="V155" i="14"/>
  <c r="U155" i="14"/>
  <c r="X155" i="14" s="1"/>
  <c r="T155" i="14"/>
  <c r="S155" i="14"/>
  <c r="R155" i="14"/>
  <c r="M155" i="14"/>
  <c r="Z155" i="14" s="1"/>
  <c r="J155" i="14"/>
  <c r="BF147" i="14"/>
  <c r="AR147" i="14"/>
  <c r="AS147" i="14" s="1"/>
  <c r="AT147" i="14" s="1"/>
  <c r="AU147" i="14" s="1"/>
  <c r="AQ147" i="14"/>
  <c r="AA147" i="14"/>
  <c r="V147" i="14"/>
  <c r="U147" i="14"/>
  <c r="X147" i="14" s="1"/>
  <c r="T147" i="14"/>
  <c r="S147" i="14"/>
  <c r="R147" i="14"/>
  <c r="M147" i="14"/>
  <c r="J147" i="14" s="1"/>
  <c r="BF136" i="14"/>
  <c r="AR136" i="14"/>
  <c r="AS136" i="14" s="1"/>
  <c r="AT136" i="14" s="1"/>
  <c r="AU136" i="14" s="1"/>
  <c r="AV136" i="14" s="1"/>
  <c r="AQ136" i="14"/>
  <c r="AA136" i="14"/>
  <c r="V136" i="14"/>
  <c r="U136" i="14"/>
  <c r="T136" i="14"/>
  <c r="S136" i="14"/>
  <c r="R136" i="14"/>
  <c r="M136" i="14"/>
  <c r="J136" i="14" s="1"/>
  <c r="BF130" i="14"/>
  <c r="AR130" i="14"/>
  <c r="AQ130" i="14"/>
  <c r="AA130" i="14"/>
  <c r="V130" i="14"/>
  <c r="U130" i="14"/>
  <c r="T130" i="14"/>
  <c r="S130" i="14"/>
  <c r="R130" i="14"/>
  <c r="M130" i="14"/>
  <c r="Z130" i="14" s="1"/>
  <c r="BF128" i="14"/>
  <c r="AR128" i="14"/>
  <c r="AS128" i="14" s="1"/>
  <c r="AT128" i="14" s="1"/>
  <c r="AU128" i="14" s="1"/>
  <c r="AV128" i="14" s="1"/>
  <c r="AW128" i="14" s="1"/>
  <c r="AX128" i="14" s="1"/>
  <c r="AQ128" i="14"/>
  <c r="AA128" i="14"/>
  <c r="V128" i="14"/>
  <c r="U128" i="14"/>
  <c r="X128" i="14" s="1"/>
  <c r="T128" i="14"/>
  <c r="S128" i="14"/>
  <c r="R128" i="14"/>
  <c r="M128" i="14"/>
  <c r="J128" i="14" s="1"/>
  <c r="BF124" i="14"/>
  <c r="AR124" i="14"/>
  <c r="AS124" i="14" s="1"/>
  <c r="AT124" i="14" s="1"/>
  <c r="AU124" i="14" s="1"/>
  <c r="AV124" i="14" s="1"/>
  <c r="AQ124" i="14"/>
  <c r="AA124" i="14"/>
  <c r="V124" i="14"/>
  <c r="U124" i="14"/>
  <c r="T124" i="14"/>
  <c r="S124" i="14"/>
  <c r="R124" i="14"/>
  <c r="M124" i="14"/>
  <c r="BF122" i="14"/>
  <c r="AR122" i="14"/>
  <c r="AS122" i="14" s="1"/>
  <c r="AQ122" i="14"/>
  <c r="AA122" i="14"/>
  <c r="V122" i="14"/>
  <c r="U122" i="14"/>
  <c r="X122" i="14" s="1"/>
  <c r="T122" i="14"/>
  <c r="S122" i="14"/>
  <c r="R122" i="14"/>
  <c r="M122" i="14"/>
  <c r="Z122" i="14" s="1"/>
  <c r="BF120" i="14"/>
  <c r="AR120" i="14"/>
  <c r="AS120" i="14" s="1"/>
  <c r="AT120" i="14" s="1"/>
  <c r="AU120" i="14" s="1"/>
  <c r="AQ120" i="14"/>
  <c r="AA120" i="14"/>
  <c r="V120" i="14"/>
  <c r="U120" i="14"/>
  <c r="X120" i="14" s="1"/>
  <c r="T120" i="14"/>
  <c r="S120" i="14"/>
  <c r="R120" i="14"/>
  <c r="M120" i="14"/>
  <c r="Z120" i="14" s="1"/>
  <c r="J120" i="14"/>
  <c r="BF114" i="14"/>
  <c r="AR114" i="14"/>
  <c r="AS114" i="14" s="1"/>
  <c r="AT114" i="14" s="1"/>
  <c r="AQ114" i="14"/>
  <c r="AA114" i="14"/>
  <c r="V114" i="14"/>
  <c r="U114" i="14"/>
  <c r="X114" i="14" s="1"/>
  <c r="T114" i="14"/>
  <c r="S114" i="14"/>
  <c r="R114" i="14"/>
  <c r="M114" i="14"/>
  <c r="Z114" i="14" s="1"/>
  <c r="BF106" i="14"/>
  <c r="AR106" i="14"/>
  <c r="AS106" i="14" s="1"/>
  <c r="AT106" i="14" s="1"/>
  <c r="AU106" i="14" s="1"/>
  <c r="AQ106" i="14"/>
  <c r="AA106" i="14"/>
  <c r="V106" i="14"/>
  <c r="U106" i="14"/>
  <c r="X106" i="14" s="1"/>
  <c r="T106" i="14"/>
  <c r="S106" i="14"/>
  <c r="R106" i="14"/>
  <c r="M106" i="14"/>
  <c r="BF102" i="14"/>
  <c r="AR102" i="14"/>
  <c r="AS102" i="14" s="1"/>
  <c r="AT102" i="14" s="1"/>
  <c r="AU102" i="14" s="1"/>
  <c r="AQ102" i="14"/>
  <c r="AA102" i="14"/>
  <c r="V102" i="14"/>
  <c r="U102" i="14"/>
  <c r="X102" i="14" s="1"/>
  <c r="T102" i="14"/>
  <c r="S102" i="14"/>
  <c r="R102" i="14"/>
  <c r="M102" i="14"/>
  <c r="Z102" i="14" s="1"/>
  <c r="BF98" i="14"/>
  <c r="AR98" i="14"/>
  <c r="AQ98" i="14"/>
  <c r="AA98" i="14"/>
  <c r="V98" i="14"/>
  <c r="U98" i="14"/>
  <c r="X98" i="14" s="1"/>
  <c r="T98" i="14"/>
  <c r="S98" i="14"/>
  <c r="R98" i="14"/>
  <c r="M98" i="14"/>
  <c r="BF95" i="14"/>
  <c r="AR95" i="14"/>
  <c r="AQ95" i="14"/>
  <c r="AA95" i="14"/>
  <c r="V95" i="14"/>
  <c r="U95" i="14"/>
  <c r="W95" i="14" s="1"/>
  <c r="T95" i="14"/>
  <c r="S95" i="14"/>
  <c r="R95" i="14"/>
  <c r="M95" i="14"/>
  <c r="J95" i="14" s="1"/>
  <c r="BF75" i="14"/>
  <c r="AR75" i="14"/>
  <c r="AQ75" i="14"/>
  <c r="AA75" i="14"/>
  <c r="Z75" i="14"/>
  <c r="V75" i="14"/>
  <c r="U75" i="14"/>
  <c r="X75" i="14" s="1"/>
  <c r="T75" i="14"/>
  <c r="S75" i="14"/>
  <c r="R75" i="14"/>
  <c r="M75" i="14"/>
  <c r="J75" i="14" s="1"/>
  <c r="BF46" i="14"/>
  <c r="AR46" i="14"/>
  <c r="AQ46" i="14"/>
  <c r="AA46" i="14"/>
  <c r="V46" i="14"/>
  <c r="U46" i="14"/>
  <c r="T46" i="14"/>
  <c r="S46" i="14"/>
  <c r="R46" i="14"/>
  <c r="M46" i="14"/>
  <c r="Z46" i="14" s="1"/>
  <c r="J46" i="14"/>
  <c r="BF45" i="14"/>
  <c r="AR45" i="14"/>
  <c r="AQ45" i="14"/>
  <c r="AA45" i="14"/>
  <c r="V45" i="14"/>
  <c r="U45" i="14"/>
  <c r="T45" i="14"/>
  <c r="S45" i="14"/>
  <c r="R45" i="14"/>
  <c r="M45" i="14"/>
  <c r="J45" i="14" s="1"/>
  <c r="BF44" i="14"/>
  <c r="AR44" i="14"/>
  <c r="AS44" i="14" s="1"/>
  <c r="AT44" i="14" s="1"/>
  <c r="AQ44" i="14"/>
  <c r="AA44" i="14"/>
  <c r="V44" i="14"/>
  <c r="U44" i="14"/>
  <c r="T44" i="14"/>
  <c r="S44" i="14"/>
  <c r="R44" i="14"/>
  <c r="M44" i="14"/>
  <c r="J44" i="14" s="1"/>
  <c r="BF43" i="14"/>
  <c r="AR43" i="14"/>
  <c r="AS43" i="14" s="1"/>
  <c r="AT43" i="14" s="1"/>
  <c r="AU43" i="14" s="1"/>
  <c r="AV43" i="14" s="1"/>
  <c r="AW43" i="14" s="1"/>
  <c r="AX43" i="14" s="1"/>
  <c r="AQ43" i="14"/>
  <c r="AA43" i="14"/>
  <c r="V43" i="14"/>
  <c r="U43" i="14"/>
  <c r="T43" i="14"/>
  <c r="S43" i="14"/>
  <c r="R43" i="14"/>
  <c r="M43" i="14"/>
  <c r="Z43" i="14" s="1"/>
  <c r="BF35" i="14"/>
  <c r="AR35" i="14"/>
  <c r="AS35" i="14" s="1"/>
  <c r="AT35" i="14" s="1"/>
  <c r="AU35" i="14" s="1"/>
  <c r="AV35" i="14" s="1"/>
  <c r="AQ35" i="14"/>
  <c r="AA35" i="14"/>
  <c r="V35" i="14"/>
  <c r="U35" i="14"/>
  <c r="X35" i="14" s="1"/>
  <c r="T35" i="14"/>
  <c r="S35" i="14"/>
  <c r="R35" i="14"/>
  <c r="M35" i="14"/>
  <c r="BF32" i="14"/>
  <c r="AR32" i="14"/>
  <c r="AS32" i="14" s="1"/>
  <c r="AT32" i="14" s="1"/>
  <c r="AU32" i="14" s="1"/>
  <c r="AV32" i="14" s="1"/>
  <c r="AQ32" i="14"/>
  <c r="AA32" i="14"/>
  <c r="V32" i="14"/>
  <c r="U32" i="14"/>
  <c r="T32" i="14"/>
  <c r="S32" i="14"/>
  <c r="R32" i="14"/>
  <c r="M32" i="14"/>
  <c r="BF31" i="14"/>
  <c r="AR31" i="14"/>
  <c r="AQ31" i="14"/>
  <c r="AA31" i="14"/>
  <c r="V31" i="14"/>
  <c r="U31" i="14"/>
  <c r="T31" i="14"/>
  <c r="S31" i="14"/>
  <c r="R31" i="14"/>
  <c r="M31" i="14"/>
  <c r="Z31" i="14" s="1"/>
  <c r="J31" i="14"/>
  <c r="BF29" i="14"/>
  <c r="AR29" i="14"/>
  <c r="AQ29" i="14"/>
  <c r="AA29" i="14"/>
  <c r="V29" i="14"/>
  <c r="U29" i="14"/>
  <c r="X29" i="14" s="1"/>
  <c r="T29" i="14"/>
  <c r="S29" i="14"/>
  <c r="R29" i="14"/>
  <c r="M29" i="14"/>
  <c r="Z29" i="14" s="1"/>
  <c r="BF28" i="14"/>
  <c r="AR28" i="14"/>
  <c r="AQ28" i="14"/>
  <c r="AA28" i="14"/>
  <c r="V28" i="14"/>
  <c r="U28" i="14"/>
  <c r="X28" i="14" s="1"/>
  <c r="T28" i="14"/>
  <c r="S28" i="14"/>
  <c r="R28" i="14"/>
  <c r="M28" i="14"/>
  <c r="Z28" i="14" s="1"/>
  <c r="J28" i="14"/>
  <c r="BF21" i="14"/>
  <c r="AR21" i="14"/>
  <c r="AS21" i="14" s="1"/>
  <c r="AT21" i="14" s="1"/>
  <c r="AU21" i="14" s="1"/>
  <c r="AV21" i="14" s="1"/>
  <c r="AQ21" i="14"/>
  <c r="AA21" i="14"/>
  <c r="V21" i="14"/>
  <c r="U21" i="14"/>
  <c r="T21" i="14"/>
  <c r="S21" i="14"/>
  <c r="R21" i="14"/>
  <c r="M21" i="14"/>
  <c r="BF18" i="14"/>
  <c r="AR18" i="14"/>
  <c r="AS18" i="14" s="1"/>
  <c r="AQ18" i="14"/>
  <c r="AA18" i="14"/>
  <c r="V18" i="14"/>
  <c r="U18" i="14"/>
  <c r="T18" i="14"/>
  <c r="S18" i="14"/>
  <c r="R18" i="14"/>
  <c r="M18" i="14"/>
  <c r="Z18" i="14" s="1"/>
  <c r="BF17" i="14"/>
  <c r="AR17" i="14"/>
  <c r="AQ17" i="14"/>
  <c r="AA17" i="14"/>
  <c r="V17" i="14"/>
  <c r="U17" i="14"/>
  <c r="T17" i="14"/>
  <c r="S17" i="14"/>
  <c r="R17" i="14"/>
  <c r="M17" i="14"/>
  <c r="Z17" i="14" s="1"/>
  <c r="J17" i="14"/>
  <c r="BF13" i="14"/>
  <c r="AR13" i="14"/>
  <c r="AQ13" i="14"/>
  <c r="AA13" i="14"/>
  <c r="V13" i="14"/>
  <c r="U13" i="14"/>
  <c r="W13" i="14" s="1"/>
  <c r="T13" i="14"/>
  <c r="S13" i="14"/>
  <c r="R13" i="14"/>
  <c r="M13" i="14"/>
  <c r="BF203" i="14"/>
  <c r="AR203" i="14"/>
  <c r="AQ203" i="14"/>
  <c r="AA203" i="14"/>
  <c r="Z203" i="14"/>
  <c r="V203" i="14"/>
  <c r="U203" i="14"/>
  <c r="T203" i="14"/>
  <c r="S203" i="14"/>
  <c r="R203" i="14"/>
  <c r="M203" i="14"/>
  <c r="J203" i="14"/>
  <c r="BF201" i="14"/>
  <c r="AR201" i="14"/>
  <c r="AS201" i="14" s="1"/>
  <c r="AQ201" i="14"/>
  <c r="AA201" i="14"/>
  <c r="V201" i="14"/>
  <c r="U201" i="14"/>
  <c r="T201" i="14"/>
  <c r="S201" i="14"/>
  <c r="R201" i="14"/>
  <c r="M201" i="14"/>
  <c r="Z201" i="14" s="1"/>
  <c r="BF193" i="14"/>
  <c r="AR193" i="14"/>
  <c r="AS193" i="14" s="1"/>
  <c r="AQ193" i="14"/>
  <c r="AA193" i="14"/>
  <c r="V193" i="14"/>
  <c r="U193" i="14"/>
  <c r="T193" i="14"/>
  <c r="S193" i="14"/>
  <c r="R193" i="14"/>
  <c r="M193" i="14"/>
  <c r="Z193" i="14" s="1"/>
  <c r="BF192" i="14"/>
  <c r="AR192" i="14"/>
  <c r="AS192" i="14" s="1"/>
  <c r="AT192" i="14" s="1"/>
  <c r="AU192" i="14" s="1"/>
  <c r="AV192" i="14" s="1"/>
  <c r="AW192" i="14" s="1"/>
  <c r="AX192" i="14" s="1"/>
  <c r="AQ192" i="14"/>
  <c r="AA192" i="14"/>
  <c r="V192" i="14"/>
  <c r="U192" i="14"/>
  <c r="X192" i="14" s="1"/>
  <c r="T192" i="14"/>
  <c r="S192" i="14"/>
  <c r="R192" i="14"/>
  <c r="M192" i="14"/>
  <c r="Z192" i="14" s="1"/>
  <c r="J192" i="14"/>
  <c r="BF191" i="14"/>
  <c r="AR191" i="14"/>
  <c r="AQ191" i="14"/>
  <c r="AA191" i="14"/>
  <c r="V191" i="14"/>
  <c r="U191" i="14"/>
  <c r="X191" i="14" s="1"/>
  <c r="T191" i="14"/>
  <c r="S191" i="14"/>
  <c r="R191" i="14"/>
  <c r="M191" i="14"/>
  <c r="BF188" i="14"/>
  <c r="AR188" i="14"/>
  <c r="AQ188" i="14"/>
  <c r="AA188" i="14"/>
  <c r="V188" i="14"/>
  <c r="U188" i="14"/>
  <c r="T188" i="14"/>
  <c r="S188" i="14"/>
  <c r="R188" i="14"/>
  <c r="M188" i="14"/>
  <c r="Z188" i="14" s="1"/>
  <c r="AR187" i="14"/>
  <c r="AQ187" i="14"/>
  <c r="AA187" i="14"/>
  <c r="V187" i="14"/>
  <c r="U187" i="14"/>
  <c r="T187" i="14"/>
  <c r="S187" i="14"/>
  <c r="R187" i="14"/>
  <c r="M187" i="14"/>
  <c r="Z187" i="14" s="1"/>
  <c r="BF167" i="14"/>
  <c r="AR167" i="14"/>
  <c r="AQ167" i="14"/>
  <c r="AA167" i="14"/>
  <c r="V167" i="14"/>
  <c r="U167" i="14"/>
  <c r="X167" i="14" s="1"/>
  <c r="T167" i="14"/>
  <c r="S167" i="14"/>
  <c r="R167" i="14"/>
  <c r="M167" i="14"/>
  <c r="J167" i="14" s="1"/>
  <c r="BF158" i="14"/>
  <c r="AR158" i="14"/>
  <c r="AS158" i="14" s="1"/>
  <c r="AT158" i="14" s="1"/>
  <c r="AU158" i="14" s="1"/>
  <c r="AV158" i="14" s="1"/>
  <c r="AQ158" i="14"/>
  <c r="AA158" i="14"/>
  <c r="V158" i="14"/>
  <c r="U158" i="14"/>
  <c r="T158" i="14"/>
  <c r="S158" i="14"/>
  <c r="R158" i="14"/>
  <c r="M158" i="14"/>
  <c r="BF157" i="14"/>
  <c r="AR157" i="14"/>
  <c r="AS157" i="14" s="1"/>
  <c r="AT157" i="14" s="1"/>
  <c r="AU157" i="14" s="1"/>
  <c r="AV157" i="14" s="1"/>
  <c r="AW157" i="14" s="1"/>
  <c r="AX157" i="14" s="1"/>
  <c r="AQ157" i="14"/>
  <c r="AA157" i="14"/>
  <c r="V157" i="14"/>
  <c r="U157" i="14"/>
  <c r="W157" i="14" s="1"/>
  <c r="T157" i="14"/>
  <c r="S157" i="14"/>
  <c r="R157" i="14"/>
  <c r="M157" i="14"/>
  <c r="Z157" i="14" s="1"/>
  <c r="BF151" i="14"/>
  <c r="AR151" i="14"/>
  <c r="AS151" i="14" s="1"/>
  <c r="AT151" i="14" s="1"/>
  <c r="AQ151" i="14"/>
  <c r="AA151" i="14"/>
  <c r="Z151" i="14"/>
  <c r="V151" i="14"/>
  <c r="U151" i="14"/>
  <c r="X151" i="14" s="1"/>
  <c r="T151" i="14"/>
  <c r="S151" i="14"/>
  <c r="R151" i="14"/>
  <c r="M151" i="14"/>
  <c r="J151" i="14"/>
  <c r="BF146" i="14"/>
  <c r="AR146" i="14"/>
  <c r="AS146" i="14" s="1"/>
  <c r="AT146" i="14" s="1"/>
  <c r="AU146" i="14" s="1"/>
  <c r="AV146" i="14" s="1"/>
  <c r="AW146" i="14" s="1"/>
  <c r="AX146" i="14" s="1"/>
  <c r="AQ146" i="14"/>
  <c r="AA146" i="14"/>
  <c r="V146" i="14"/>
  <c r="U146" i="14"/>
  <c r="T146" i="14"/>
  <c r="S146" i="14"/>
  <c r="R146" i="14"/>
  <c r="M146" i="14"/>
  <c r="Z146" i="14" s="1"/>
  <c r="J146" i="14"/>
  <c r="BF142" i="14"/>
  <c r="AR142" i="14"/>
  <c r="AS142" i="14" s="1"/>
  <c r="AT142" i="14" s="1"/>
  <c r="AU142" i="14" s="1"/>
  <c r="AV142" i="14" s="1"/>
  <c r="AQ142" i="14"/>
  <c r="AA142" i="14"/>
  <c r="V142" i="14"/>
  <c r="U142" i="14"/>
  <c r="X142" i="14" s="1"/>
  <c r="T142" i="14"/>
  <c r="S142" i="14"/>
  <c r="R142" i="14"/>
  <c r="M142" i="14"/>
  <c r="BF141" i="14"/>
  <c r="AR141" i="14"/>
  <c r="AQ141" i="14"/>
  <c r="AA141" i="14"/>
  <c r="V141" i="14"/>
  <c r="U141" i="14"/>
  <c r="T141" i="14"/>
  <c r="S141" i="14"/>
  <c r="R141" i="14"/>
  <c r="M141" i="14"/>
  <c r="Z141" i="14" s="1"/>
  <c r="BF138" i="14"/>
  <c r="AR138" i="14"/>
  <c r="AS138" i="14" s="1"/>
  <c r="AQ138" i="14"/>
  <c r="AA138" i="14"/>
  <c r="V138" i="14"/>
  <c r="U138" i="14"/>
  <c r="X138" i="14" s="1"/>
  <c r="T138" i="14"/>
  <c r="S138" i="14"/>
  <c r="R138" i="14"/>
  <c r="M138" i="14"/>
  <c r="BF125" i="14"/>
  <c r="AR125" i="14"/>
  <c r="AQ125" i="14"/>
  <c r="AA125" i="14"/>
  <c r="V125" i="14"/>
  <c r="U125" i="14"/>
  <c r="T125" i="14"/>
  <c r="S125" i="14"/>
  <c r="R125" i="14"/>
  <c r="M125" i="14"/>
  <c r="J125" i="14" s="1"/>
  <c r="BF118" i="14"/>
  <c r="AR118" i="14"/>
  <c r="AQ118" i="14"/>
  <c r="AA118" i="14"/>
  <c r="V118" i="14"/>
  <c r="U118" i="14"/>
  <c r="T118" i="14"/>
  <c r="S118" i="14"/>
  <c r="R118" i="14"/>
  <c r="M118" i="14"/>
  <c r="Z118" i="14" s="1"/>
  <c r="BF103" i="14"/>
  <c r="AR103" i="14"/>
  <c r="AQ103" i="14"/>
  <c r="AA103" i="14"/>
  <c r="Z103" i="14"/>
  <c r="V103" i="14"/>
  <c r="U103" i="14"/>
  <c r="X103" i="14" s="1"/>
  <c r="T103" i="14"/>
  <c r="S103" i="14"/>
  <c r="R103" i="14"/>
  <c r="M103" i="14"/>
  <c r="J103" i="14" s="1"/>
  <c r="BF87" i="14"/>
  <c r="AR87" i="14"/>
  <c r="AQ87" i="14"/>
  <c r="AA87" i="14"/>
  <c r="V87" i="14"/>
  <c r="U87" i="14"/>
  <c r="T87" i="14"/>
  <c r="S87" i="14"/>
  <c r="R87" i="14"/>
  <c r="M87" i="14"/>
  <c r="Z87" i="14" s="1"/>
  <c r="BF85" i="14"/>
  <c r="AR85" i="14"/>
  <c r="AQ85" i="14"/>
  <c r="AA85" i="14"/>
  <c r="V85" i="14"/>
  <c r="U85" i="14"/>
  <c r="AP85" i="14" s="1"/>
  <c r="T85" i="14"/>
  <c r="S85" i="14"/>
  <c r="R85" i="14"/>
  <c r="M85" i="14"/>
  <c r="J85" i="14" s="1"/>
  <c r="BF81" i="14"/>
  <c r="AR81" i="14"/>
  <c r="AS81" i="14" s="1"/>
  <c r="AT81" i="14" s="1"/>
  <c r="AU81" i="14" s="1"/>
  <c r="AV81" i="14" s="1"/>
  <c r="AQ81" i="14"/>
  <c r="AA81" i="14"/>
  <c r="V81" i="14"/>
  <c r="U81" i="14"/>
  <c r="T81" i="14"/>
  <c r="S81" i="14"/>
  <c r="R81" i="14"/>
  <c r="M81" i="14"/>
  <c r="Z81" i="14" s="1"/>
  <c r="BF73" i="14"/>
  <c r="AR73" i="14"/>
  <c r="AS73" i="14" s="1"/>
  <c r="AQ73" i="14"/>
  <c r="AA73" i="14"/>
  <c r="V73" i="14"/>
  <c r="U73" i="14"/>
  <c r="X73" i="14" s="1"/>
  <c r="T73" i="14"/>
  <c r="S73" i="14"/>
  <c r="R73" i="14"/>
  <c r="M73" i="14"/>
  <c r="AR62" i="14"/>
  <c r="AS62" i="14" s="1"/>
  <c r="AT62" i="14" s="1"/>
  <c r="AU62" i="14" s="1"/>
  <c r="AV62" i="14" s="1"/>
  <c r="AQ62" i="14"/>
  <c r="AA62" i="14"/>
  <c r="V62" i="14"/>
  <c r="U62" i="14"/>
  <c r="X62" i="14" s="1"/>
  <c r="T62" i="14"/>
  <c r="S62" i="14"/>
  <c r="R62" i="14"/>
  <c r="M62" i="14"/>
  <c r="Z62" i="14" s="1"/>
  <c r="J62" i="14"/>
  <c r="BF56" i="14"/>
  <c r="AR56" i="14"/>
  <c r="AQ56" i="14"/>
  <c r="AA56" i="14"/>
  <c r="V56" i="14"/>
  <c r="U56" i="14"/>
  <c r="T56" i="14"/>
  <c r="S56" i="14"/>
  <c r="R56" i="14"/>
  <c r="M56" i="14"/>
  <c r="Z56" i="14" s="1"/>
  <c r="J56" i="14"/>
  <c r="BF52" i="14"/>
  <c r="AR52" i="14"/>
  <c r="AQ52" i="14"/>
  <c r="AA52" i="14"/>
  <c r="V52" i="14"/>
  <c r="U52" i="14"/>
  <c r="T52" i="14"/>
  <c r="S52" i="14"/>
  <c r="R52" i="14"/>
  <c r="M52" i="14"/>
  <c r="BF42" i="14"/>
  <c r="AR42" i="14"/>
  <c r="AS42" i="14" s="1"/>
  <c r="AT42" i="14" s="1"/>
  <c r="AU42" i="14" s="1"/>
  <c r="AV42" i="14" s="1"/>
  <c r="AQ42" i="14"/>
  <c r="AA42" i="14"/>
  <c r="V42" i="14"/>
  <c r="U42" i="14"/>
  <c r="X42" i="14" s="1"/>
  <c r="T42" i="14"/>
  <c r="S42" i="14"/>
  <c r="R42" i="14"/>
  <c r="M42" i="14"/>
  <c r="Z42" i="14" s="1"/>
  <c r="BF38" i="14"/>
  <c r="AR38" i="14"/>
  <c r="AS38" i="14" s="1"/>
  <c r="AT38" i="14" s="1"/>
  <c r="AU38" i="14" s="1"/>
  <c r="AV38" i="14" s="1"/>
  <c r="AQ38" i="14"/>
  <c r="AA38" i="14"/>
  <c r="V38" i="14"/>
  <c r="U38" i="14"/>
  <c r="T38" i="14"/>
  <c r="S38" i="14"/>
  <c r="R38" i="14"/>
  <c r="M38" i="14"/>
  <c r="Z38" i="14" s="1"/>
  <c r="J38" i="14"/>
  <c r="BF23" i="14"/>
  <c r="AR23" i="14"/>
  <c r="AS23" i="14" s="1"/>
  <c r="AT23" i="14" s="1"/>
  <c r="AU23" i="14" s="1"/>
  <c r="AV23" i="14" s="1"/>
  <c r="AQ23" i="14"/>
  <c r="AA23" i="14"/>
  <c r="V23" i="14"/>
  <c r="U23" i="14"/>
  <c r="T23" i="14"/>
  <c r="S23" i="14"/>
  <c r="R23" i="14"/>
  <c r="M23" i="14"/>
  <c r="Z23" i="14" s="1"/>
  <c r="BF11" i="14"/>
  <c r="AR11" i="14"/>
  <c r="AS11" i="14" s="1"/>
  <c r="AT11" i="14" s="1"/>
  <c r="AU11" i="14" s="1"/>
  <c r="AV11" i="14" s="1"/>
  <c r="AQ11" i="14"/>
  <c r="AA11" i="14"/>
  <c r="Z11" i="14"/>
  <c r="V11" i="14"/>
  <c r="U11" i="14"/>
  <c r="T11" i="14"/>
  <c r="S11" i="14"/>
  <c r="R11" i="14"/>
  <c r="M11" i="14"/>
  <c r="J11" i="14" s="1"/>
  <c r="BF207" i="14"/>
  <c r="AR207" i="14"/>
  <c r="AS207" i="14" s="1"/>
  <c r="AT207" i="14" s="1"/>
  <c r="AU207" i="14" s="1"/>
  <c r="AV207" i="14" s="1"/>
  <c r="AQ207" i="14"/>
  <c r="AA207" i="14"/>
  <c r="V207" i="14"/>
  <c r="U207" i="14"/>
  <c r="X207" i="14" s="1"/>
  <c r="T207" i="14"/>
  <c r="S207" i="14"/>
  <c r="R207" i="14"/>
  <c r="M207" i="14"/>
  <c r="BF204" i="14"/>
  <c r="AR204" i="14"/>
  <c r="AQ204" i="14"/>
  <c r="AA204" i="14"/>
  <c r="V204" i="14"/>
  <c r="U204" i="14"/>
  <c r="X204" i="14" s="1"/>
  <c r="T204" i="14"/>
  <c r="S204" i="14"/>
  <c r="R204" i="14"/>
  <c r="M204" i="14"/>
  <c r="BF196" i="14"/>
  <c r="AR196" i="14"/>
  <c r="AS196" i="14" s="1"/>
  <c r="AT196" i="14" s="1"/>
  <c r="AU196" i="14" s="1"/>
  <c r="AV196" i="14" s="1"/>
  <c r="AQ196" i="14"/>
  <c r="AA196" i="14"/>
  <c r="V196" i="14"/>
  <c r="U196" i="14"/>
  <c r="T196" i="14"/>
  <c r="S196" i="14"/>
  <c r="R196" i="14"/>
  <c r="M196" i="14"/>
  <c r="Z196" i="14" s="1"/>
  <c r="J196" i="14"/>
  <c r="BF181" i="14"/>
  <c r="AR181" i="14"/>
  <c r="AS181" i="14" s="1"/>
  <c r="AT181" i="14" s="1"/>
  <c r="AU181" i="14" s="1"/>
  <c r="AV181" i="14" s="1"/>
  <c r="AQ181" i="14"/>
  <c r="AA181" i="14"/>
  <c r="V181" i="14"/>
  <c r="U181" i="14"/>
  <c r="T181" i="14"/>
  <c r="S181" i="14"/>
  <c r="R181" i="14"/>
  <c r="M181" i="14"/>
  <c r="Z181" i="14" s="1"/>
  <c r="BF179" i="14"/>
  <c r="AR179" i="14"/>
  <c r="AQ179" i="14"/>
  <c r="AA179" i="14"/>
  <c r="V179" i="14"/>
  <c r="U179" i="14"/>
  <c r="T179" i="14"/>
  <c r="S179" i="14"/>
  <c r="R179" i="14"/>
  <c r="M179" i="14"/>
  <c r="Z179" i="14" s="1"/>
  <c r="J179" i="14"/>
  <c r="BF169" i="14"/>
  <c r="AR169" i="14"/>
  <c r="AS169" i="14" s="1"/>
  <c r="AT169" i="14" s="1"/>
  <c r="AU169" i="14" s="1"/>
  <c r="AV169" i="14" s="1"/>
  <c r="AQ169" i="14"/>
  <c r="AA169" i="14"/>
  <c r="V169" i="14"/>
  <c r="U169" i="14"/>
  <c r="X169" i="14" s="1"/>
  <c r="T169" i="14"/>
  <c r="S169" i="14"/>
  <c r="R169" i="14"/>
  <c r="M169" i="14"/>
  <c r="Z169" i="14" s="1"/>
  <c r="J169" i="14"/>
  <c r="BF156" i="14"/>
  <c r="AR156" i="14"/>
  <c r="AS156" i="14" s="1"/>
  <c r="AT156" i="14" s="1"/>
  <c r="AU156" i="14" s="1"/>
  <c r="AV156" i="14" s="1"/>
  <c r="AQ156" i="14"/>
  <c r="AA156" i="14"/>
  <c r="V156" i="14"/>
  <c r="U156" i="14"/>
  <c r="X156" i="14" s="1"/>
  <c r="T156" i="14"/>
  <c r="S156" i="14"/>
  <c r="R156" i="14"/>
  <c r="M156" i="14"/>
  <c r="Z156" i="14" s="1"/>
  <c r="BF144" i="14"/>
  <c r="AR144" i="14"/>
  <c r="AS144" i="14" s="1"/>
  <c r="AT144" i="14" s="1"/>
  <c r="AQ144" i="14"/>
  <c r="AA144" i="14"/>
  <c r="V144" i="14"/>
  <c r="U144" i="14"/>
  <c r="W144" i="14" s="1"/>
  <c r="T144" i="14"/>
  <c r="S144" i="14"/>
  <c r="R144" i="14"/>
  <c r="M144" i="14"/>
  <c r="J144" i="14" s="1"/>
  <c r="BF127" i="14"/>
  <c r="AR127" i="14"/>
  <c r="AQ127" i="14"/>
  <c r="AA127" i="14"/>
  <c r="V127" i="14"/>
  <c r="U127" i="14"/>
  <c r="X127" i="14" s="1"/>
  <c r="T127" i="14"/>
  <c r="S127" i="14"/>
  <c r="R127" i="14"/>
  <c r="M127" i="14"/>
  <c r="BF123" i="14"/>
  <c r="AR123" i="14"/>
  <c r="AS123" i="14" s="1"/>
  <c r="AQ123" i="14"/>
  <c r="AA123" i="14"/>
  <c r="V123" i="14"/>
  <c r="U123" i="14"/>
  <c r="T123" i="14"/>
  <c r="S123" i="14"/>
  <c r="R123" i="14"/>
  <c r="M123" i="14"/>
  <c r="Z123" i="14" s="1"/>
  <c r="BF116" i="14"/>
  <c r="AR116" i="14"/>
  <c r="AS116" i="14" s="1"/>
  <c r="AT116" i="14" s="1"/>
  <c r="AU116" i="14" s="1"/>
  <c r="AQ116" i="14"/>
  <c r="AA116" i="14"/>
  <c r="V116" i="14"/>
  <c r="U116" i="14"/>
  <c r="X116" i="14" s="1"/>
  <c r="T116" i="14"/>
  <c r="S116" i="14"/>
  <c r="R116" i="14"/>
  <c r="M116" i="14"/>
  <c r="BF115" i="14"/>
  <c r="AR115" i="14"/>
  <c r="AS115" i="14" s="1"/>
  <c r="AT115" i="14" s="1"/>
  <c r="AU115" i="14" s="1"/>
  <c r="AQ115" i="14"/>
  <c r="AA115" i="14"/>
  <c r="V115" i="14"/>
  <c r="U115" i="14"/>
  <c r="X115" i="14" s="1"/>
  <c r="T115" i="14"/>
  <c r="S115" i="14"/>
  <c r="R115" i="14"/>
  <c r="M115" i="14"/>
  <c r="Z115" i="14" s="1"/>
  <c r="BF110" i="14"/>
  <c r="AR110" i="14"/>
  <c r="AS110" i="14" s="1"/>
  <c r="AQ110" i="14"/>
  <c r="AA110" i="14"/>
  <c r="V110" i="14"/>
  <c r="U110" i="14"/>
  <c r="X110" i="14" s="1"/>
  <c r="T110" i="14"/>
  <c r="S110" i="14"/>
  <c r="R110" i="14"/>
  <c r="M110" i="14"/>
  <c r="Z110" i="14" s="1"/>
  <c r="BF105" i="14"/>
  <c r="AR105" i="14"/>
  <c r="AS105" i="14" s="1"/>
  <c r="AT105" i="14" s="1"/>
  <c r="AU105" i="14" s="1"/>
  <c r="AV105" i="14" s="1"/>
  <c r="AQ105" i="14"/>
  <c r="AA105" i="14"/>
  <c r="V105" i="14"/>
  <c r="U105" i="14"/>
  <c r="T105" i="14"/>
  <c r="S105" i="14"/>
  <c r="R105" i="14"/>
  <c r="M105" i="14"/>
  <c r="Z105" i="14" s="1"/>
  <c r="J105" i="14"/>
  <c r="BF97" i="14"/>
  <c r="AR97" i="14"/>
  <c r="AQ97" i="14"/>
  <c r="AA97" i="14"/>
  <c r="V97" i="14"/>
  <c r="U97" i="14"/>
  <c r="T97" i="14"/>
  <c r="S97" i="14"/>
  <c r="R97" i="14"/>
  <c r="M97" i="14"/>
  <c r="Z97" i="14" s="1"/>
  <c r="BF93" i="14"/>
  <c r="AR93" i="14"/>
  <c r="AS93" i="14" s="1"/>
  <c r="AT93" i="14" s="1"/>
  <c r="AU93" i="14" s="1"/>
  <c r="AV93" i="14" s="1"/>
  <c r="AQ93" i="14"/>
  <c r="AA93" i="14"/>
  <c r="V93" i="14"/>
  <c r="U93" i="14"/>
  <c r="T93" i="14"/>
  <c r="S93" i="14"/>
  <c r="R93" i="14"/>
  <c r="M93" i="14"/>
  <c r="Z93" i="14" s="1"/>
  <c r="BF89" i="14"/>
  <c r="AR89" i="14"/>
  <c r="AQ89" i="14"/>
  <c r="AA89" i="14"/>
  <c r="V89" i="14"/>
  <c r="U89" i="14"/>
  <c r="T89" i="14"/>
  <c r="S89" i="14"/>
  <c r="R89" i="14"/>
  <c r="M89" i="14"/>
  <c r="J89" i="14" s="1"/>
  <c r="BF83" i="14"/>
  <c r="AR83" i="14"/>
  <c r="AQ83" i="14"/>
  <c r="AA83" i="14"/>
  <c r="V83" i="14"/>
  <c r="U83" i="14"/>
  <c r="T83" i="14"/>
  <c r="S83" i="14"/>
  <c r="R83" i="14"/>
  <c r="M83" i="14"/>
  <c r="Z83" i="14" s="1"/>
  <c r="J83" i="14"/>
  <c r="BF80" i="14"/>
  <c r="AR80" i="14"/>
  <c r="AQ80" i="14"/>
  <c r="AA80" i="14"/>
  <c r="V80" i="14"/>
  <c r="U80" i="14"/>
  <c r="X80" i="14" s="1"/>
  <c r="T80" i="14"/>
  <c r="S80" i="14"/>
  <c r="R80" i="14"/>
  <c r="M80" i="14"/>
  <c r="Z80" i="14" s="1"/>
  <c r="J80" i="14"/>
  <c r="BF68" i="14"/>
  <c r="AR68" i="14"/>
  <c r="AS68" i="14" s="1"/>
  <c r="AQ68" i="14"/>
  <c r="AA68" i="14"/>
  <c r="Z68" i="14"/>
  <c r="V68" i="14"/>
  <c r="U68" i="14"/>
  <c r="X68" i="14" s="1"/>
  <c r="T68" i="14"/>
  <c r="S68" i="14"/>
  <c r="R68" i="14"/>
  <c r="M68" i="14"/>
  <c r="J68" i="14" s="1"/>
  <c r="BF67" i="14"/>
  <c r="AR67" i="14"/>
  <c r="AS67" i="14" s="1"/>
  <c r="AT67" i="14" s="1"/>
  <c r="AU67" i="14" s="1"/>
  <c r="AV67" i="14" s="1"/>
  <c r="AQ67" i="14"/>
  <c r="AA67" i="14"/>
  <c r="V67" i="14"/>
  <c r="U67" i="14"/>
  <c r="T67" i="14"/>
  <c r="S67" i="14"/>
  <c r="R67" i="14"/>
  <c r="M67" i="14"/>
  <c r="J67" i="14" s="1"/>
  <c r="AP67" i="14" s="1"/>
  <c r="BF66" i="14"/>
  <c r="AR66" i="14"/>
  <c r="AS66" i="14" s="1"/>
  <c r="AT66" i="14" s="1"/>
  <c r="AU66" i="14" s="1"/>
  <c r="AV66" i="14" s="1"/>
  <c r="AQ66" i="14"/>
  <c r="AA66" i="14"/>
  <c r="V66" i="14"/>
  <c r="U66" i="14"/>
  <c r="X66" i="14" s="1"/>
  <c r="T66" i="14"/>
  <c r="S66" i="14"/>
  <c r="R66" i="14"/>
  <c r="M66" i="14"/>
  <c r="Z66" i="14" s="1"/>
  <c r="J66" i="14"/>
  <c r="BF64" i="14"/>
  <c r="AR64" i="14"/>
  <c r="AS64" i="14" s="1"/>
  <c r="AT64" i="14" s="1"/>
  <c r="AU64" i="14" s="1"/>
  <c r="AV64" i="14" s="1"/>
  <c r="AQ64" i="14"/>
  <c r="AA64" i="14"/>
  <c r="V64" i="14"/>
  <c r="U64" i="14"/>
  <c r="X64" i="14" s="1"/>
  <c r="T64" i="14"/>
  <c r="S64" i="14"/>
  <c r="R64" i="14"/>
  <c r="M64" i="14"/>
  <c r="Z64" i="14" s="1"/>
  <c r="J64" i="14"/>
  <c r="BF61" i="14"/>
  <c r="AR61" i="14"/>
  <c r="AQ61" i="14"/>
  <c r="AA61" i="14"/>
  <c r="V61" i="14"/>
  <c r="U61" i="14"/>
  <c r="T61" i="14"/>
  <c r="S61" i="14"/>
  <c r="R61" i="14"/>
  <c r="M61" i="14"/>
  <c r="J61" i="14" s="1"/>
  <c r="BF60" i="14"/>
  <c r="AR60" i="14"/>
  <c r="AS60" i="14" s="1"/>
  <c r="AT60" i="14" s="1"/>
  <c r="AU60" i="14" s="1"/>
  <c r="AV60" i="14" s="1"/>
  <c r="AQ60" i="14"/>
  <c r="AA60" i="14"/>
  <c r="Z60" i="14"/>
  <c r="V60" i="14"/>
  <c r="U60" i="14"/>
  <c r="X60" i="14" s="1"/>
  <c r="T60" i="14"/>
  <c r="S60" i="14"/>
  <c r="R60" i="14"/>
  <c r="M60" i="14"/>
  <c r="J60" i="14" s="1"/>
  <c r="BF58" i="14"/>
  <c r="AR58" i="14"/>
  <c r="AS58" i="14" s="1"/>
  <c r="AQ58" i="14"/>
  <c r="AA58" i="14"/>
  <c r="V58" i="14"/>
  <c r="U58" i="14"/>
  <c r="X58" i="14" s="1"/>
  <c r="T58" i="14"/>
  <c r="S58" i="14"/>
  <c r="R58" i="14"/>
  <c r="M58" i="14"/>
  <c r="BF51" i="14"/>
  <c r="AR51" i="14"/>
  <c r="AQ51" i="14"/>
  <c r="AA51" i="14"/>
  <c r="V51" i="14"/>
  <c r="U51" i="14"/>
  <c r="W51" i="14" s="1"/>
  <c r="T51" i="14"/>
  <c r="S51" i="14"/>
  <c r="R51" i="14"/>
  <c r="M51" i="14"/>
  <c r="Z51" i="14" s="1"/>
  <c r="BF40" i="14"/>
  <c r="AR40" i="14"/>
  <c r="AQ40" i="14"/>
  <c r="AA40" i="14"/>
  <c r="V40" i="14"/>
  <c r="U40" i="14"/>
  <c r="T40" i="14"/>
  <c r="S40" i="14"/>
  <c r="R40" i="14"/>
  <c r="M40" i="14"/>
  <c r="J40" i="14" s="1"/>
  <c r="BF16" i="14"/>
  <c r="AR16" i="14"/>
  <c r="AS16" i="14" s="1"/>
  <c r="AT16" i="14" s="1"/>
  <c r="AU16" i="14" s="1"/>
  <c r="AV16" i="14" s="1"/>
  <c r="AQ16" i="14"/>
  <c r="AA16" i="14"/>
  <c r="V16" i="14"/>
  <c r="U16" i="14"/>
  <c r="T16" i="14"/>
  <c r="S16" i="14"/>
  <c r="R16" i="14"/>
  <c r="M16" i="14"/>
  <c r="J16" i="14" s="1"/>
  <c r="BF8" i="14"/>
  <c r="AR8" i="14"/>
  <c r="AS8" i="14" s="1"/>
  <c r="AQ8" i="14"/>
  <c r="AA8" i="14"/>
  <c r="V8" i="14"/>
  <c r="U8" i="14"/>
  <c r="X8" i="14" s="1"/>
  <c r="T8" i="14"/>
  <c r="S8" i="14"/>
  <c r="R8" i="14"/>
  <c r="M8" i="14"/>
  <c r="J8" i="14" s="1"/>
  <c r="BF213" i="14"/>
  <c r="BG401" i="13"/>
  <c r="BE401" i="13"/>
  <c r="BC401" i="13"/>
  <c r="BB401" i="13"/>
  <c r="BA401" i="13"/>
  <c r="AZ401" i="13"/>
  <c r="AY401" i="13"/>
  <c r="AN401" i="13"/>
  <c r="AM401" i="13"/>
  <c r="AL401" i="13"/>
  <c r="AK401" i="13"/>
  <c r="AJ401" i="13"/>
  <c r="AI401" i="13"/>
  <c r="AH401" i="13"/>
  <c r="AG401" i="13"/>
  <c r="AF401" i="13"/>
  <c r="AE401" i="13"/>
  <c r="AD401" i="13"/>
  <c r="AC401" i="13"/>
  <c r="O401" i="13"/>
  <c r="K401" i="13"/>
  <c r="I401" i="13"/>
  <c r="E401" i="13"/>
  <c r="B401" i="13"/>
  <c r="BG400" i="13"/>
  <c r="BE400" i="13"/>
  <c r="BC400" i="13"/>
  <c r="BB400" i="13"/>
  <c r="BA400" i="13"/>
  <c r="AZ400" i="13"/>
  <c r="AY400" i="13"/>
  <c r="AN400" i="13"/>
  <c r="AM400" i="13"/>
  <c r="AL400" i="13"/>
  <c r="AK400" i="13"/>
  <c r="AJ400" i="13"/>
  <c r="AI400" i="13"/>
  <c r="AH400" i="13"/>
  <c r="AG400" i="13"/>
  <c r="AF400" i="13"/>
  <c r="AE400" i="13"/>
  <c r="AD400" i="13"/>
  <c r="AC400" i="13"/>
  <c r="O400" i="13"/>
  <c r="K400" i="13"/>
  <c r="I400" i="13"/>
  <c r="E400" i="13"/>
  <c r="B400" i="13"/>
  <c r="BG399" i="13"/>
  <c r="BE399" i="13"/>
  <c r="BC399" i="13"/>
  <c r="BB399" i="13"/>
  <c r="BA399" i="13"/>
  <c r="AZ399" i="13"/>
  <c r="AY399" i="13"/>
  <c r="AN399" i="13"/>
  <c r="AM399" i="13"/>
  <c r="AL399" i="13"/>
  <c r="AK399" i="13"/>
  <c r="AJ399" i="13"/>
  <c r="AI399" i="13"/>
  <c r="AH399" i="13"/>
  <c r="AG399" i="13"/>
  <c r="AF399" i="13"/>
  <c r="AE399" i="13"/>
  <c r="AD399" i="13"/>
  <c r="AC399" i="13"/>
  <c r="O399" i="13"/>
  <c r="K399" i="13"/>
  <c r="I399" i="13"/>
  <c r="E399" i="13"/>
  <c r="B399" i="13"/>
  <c r="BG398" i="13"/>
  <c r="BE398" i="13"/>
  <c r="BC398" i="13"/>
  <c r="BB398" i="13"/>
  <c r="BA398" i="13"/>
  <c r="AZ398" i="13"/>
  <c r="AY398" i="13"/>
  <c r="AN398" i="13"/>
  <c r="AM398" i="13"/>
  <c r="AL398" i="13"/>
  <c r="AK398" i="13"/>
  <c r="AJ398" i="13"/>
  <c r="AI398" i="13"/>
  <c r="AH398" i="13"/>
  <c r="AG398" i="13"/>
  <c r="AF398" i="13"/>
  <c r="AE398" i="13"/>
  <c r="AD398" i="13"/>
  <c r="AC398" i="13"/>
  <c r="O398" i="13"/>
  <c r="K398" i="13"/>
  <c r="I398" i="13"/>
  <c r="E398" i="13"/>
  <c r="B398" i="13"/>
  <c r="BG397" i="13"/>
  <c r="BE397" i="13"/>
  <c r="BC397" i="13"/>
  <c r="BB397" i="13"/>
  <c r="BA397" i="13"/>
  <c r="AZ397" i="13"/>
  <c r="AY397" i="13"/>
  <c r="AN397" i="13"/>
  <c r="AM397" i="13"/>
  <c r="AL397" i="13"/>
  <c r="AK397" i="13"/>
  <c r="AJ397" i="13"/>
  <c r="AI397" i="13"/>
  <c r="AH397" i="13"/>
  <c r="AG397" i="13"/>
  <c r="AF397" i="13"/>
  <c r="AE397" i="13"/>
  <c r="AD397" i="13"/>
  <c r="AC397" i="13"/>
  <c r="O397" i="13"/>
  <c r="K397" i="13"/>
  <c r="I397" i="13"/>
  <c r="E397" i="13"/>
  <c r="B397" i="13"/>
  <c r="BG396" i="13"/>
  <c r="BE396" i="13"/>
  <c r="BC396" i="13"/>
  <c r="BB396" i="13"/>
  <c r="BA396" i="13"/>
  <c r="AZ396" i="13"/>
  <c r="AY396" i="13"/>
  <c r="AN396" i="13"/>
  <c r="AM396" i="13"/>
  <c r="AL396" i="13"/>
  <c r="AK396" i="13"/>
  <c r="AJ396" i="13"/>
  <c r="AI396" i="13"/>
  <c r="AH396" i="13"/>
  <c r="AG396" i="13"/>
  <c r="AF396" i="13"/>
  <c r="AE396" i="13"/>
  <c r="AD396" i="13"/>
  <c r="AC396" i="13"/>
  <c r="O396" i="13"/>
  <c r="K396" i="13"/>
  <c r="I396" i="13"/>
  <c r="E396" i="13"/>
  <c r="B396" i="13"/>
  <c r="BG395" i="13"/>
  <c r="BE395" i="13"/>
  <c r="BC395" i="13"/>
  <c r="BB395" i="13"/>
  <c r="BA395" i="13"/>
  <c r="AZ395" i="13"/>
  <c r="AY395" i="13"/>
  <c r="AN395" i="13"/>
  <c r="AM395" i="13"/>
  <c r="AL395" i="13"/>
  <c r="AK395" i="13"/>
  <c r="AJ395" i="13"/>
  <c r="AI395" i="13"/>
  <c r="AH395" i="13"/>
  <c r="AG395" i="13"/>
  <c r="AF395" i="13"/>
  <c r="AE395" i="13"/>
  <c r="AD395" i="13"/>
  <c r="AC395" i="13"/>
  <c r="O395" i="13"/>
  <c r="K395" i="13"/>
  <c r="I395" i="13"/>
  <c r="E395" i="13"/>
  <c r="B395" i="13"/>
  <c r="BG394" i="13"/>
  <c r="BE394" i="13"/>
  <c r="BC394" i="13"/>
  <c r="BB394" i="13"/>
  <c r="BA394" i="13"/>
  <c r="AZ394" i="13"/>
  <c r="AY394" i="13"/>
  <c r="AN394" i="13"/>
  <c r="AM394" i="13"/>
  <c r="AL394" i="13"/>
  <c r="AK394" i="13"/>
  <c r="AJ394" i="13"/>
  <c r="AI394" i="13"/>
  <c r="AH394" i="13"/>
  <c r="AG394" i="13"/>
  <c r="AF394" i="13"/>
  <c r="AE394" i="13"/>
  <c r="AD394" i="13"/>
  <c r="AC394" i="13"/>
  <c r="O394" i="13"/>
  <c r="K394" i="13"/>
  <c r="I394" i="13"/>
  <c r="E394" i="13"/>
  <c r="B394" i="13"/>
  <c r="BG393" i="13"/>
  <c r="BE393" i="13"/>
  <c r="BC393" i="13"/>
  <c r="BB393" i="13"/>
  <c r="BA393" i="13"/>
  <c r="AZ393" i="13"/>
  <c r="AY393" i="13"/>
  <c r="AN393" i="13"/>
  <c r="AM393" i="13"/>
  <c r="AL393" i="13"/>
  <c r="AK393" i="13"/>
  <c r="AJ393" i="13"/>
  <c r="AI393" i="13"/>
  <c r="AH393" i="13"/>
  <c r="AG393" i="13"/>
  <c r="AF393" i="13"/>
  <c r="AE393" i="13"/>
  <c r="AD393" i="13"/>
  <c r="AC393" i="13"/>
  <c r="O393" i="13"/>
  <c r="K393" i="13"/>
  <c r="I393" i="13"/>
  <c r="E393" i="13"/>
  <c r="B393" i="13"/>
  <c r="BG392" i="13"/>
  <c r="BE392" i="13"/>
  <c r="BC392" i="13"/>
  <c r="BB392" i="13"/>
  <c r="BA392" i="13"/>
  <c r="AZ392" i="13"/>
  <c r="AY392" i="13"/>
  <c r="AN392" i="13"/>
  <c r="AM392" i="13"/>
  <c r="AL392" i="13"/>
  <c r="AK392" i="13"/>
  <c r="AJ392" i="13"/>
  <c r="AI392" i="13"/>
  <c r="AH392" i="13"/>
  <c r="AG392" i="13"/>
  <c r="AF392" i="13"/>
  <c r="AE392" i="13"/>
  <c r="AD392" i="13"/>
  <c r="AC392" i="13"/>
  <c r="O392" i="13"/>
  <c r="K392" i="13"/>
  <c r="I392" i="13"/>
  <c r="E392" i="13"/>
  <c r="B392" i="13"/>
  <c r="BG391" i="13"/>
  <c r="BE391" i="13"/>
  <c r="BC391" i="13"/>
  <c r="BB391" i="13"/>
  <c r="BA391" i="13"/>
  <c r="AZ391" i="13"/>
  <c r="AY391" i="13"/>
  <c r="AN391" i="13"/>
  <c r="AM391" i="13"/>
  <c r="AL391" i="13"/>
  <c r="AK391" i="13"/>
  <c r="AJ391" i="13"/>
  <c r="AI391" i="13"/>
  <c r="AH391" i="13"/>
  <c r="AG391" i="13"/>
  <c r="AF391" i="13"/>
  <c r="AE391" i="13"/>
  <c r="AD391" i="13"/>
  <c r="AC391" i="13"/>
  <c r="O391" i="13"/>
  <c r="K391" i="13"/>
  <c r="I391" i="13"/>
  <c r="E391" i="13"/>
  <c r="B391" i="13"/>
  <c r="BG388" i="13"/>
  <c r="BE388" i="13"/>
  <c r="BC388" i="13"/>
  <c r="BB388" i="13"/>
  <c r="BA388" i="13"/>
  <c r="AZ388" i="13"/>
  <c r="AY388" i="13"/>
  <c r="AN388" i="13"/>
  <c r="AM388" i="13"/>
  <c r="AL388" i="13"/>
  <c r="AK388" i="13"/>
  <c r="AJ388" i="13"/>
  <c r="AI388" i="13"/>
  <c r="AH388" i="13"/>
  <c r="AG388" i="13"/>
  <c r="AF388" i="13"/>
  <c r="AE388" i="13"/>
  <c r="AD388" i="13"/>
  <c r="AC388" i="13"/>
  <c r="O388" i="13"/>
  <c r="K388" i="13"/>
  <c r="I388" i="13"/>
  <c r="E388" i="13"/>
  <c r="B388" i="13"/>
  <c r="BF382" i="13"/>
  <c r="AR382" i="13"/>
  <c r="AS382" i="13" s="1"/>
  <c r="AT382" i="13" s="1"/>
  <c r="AU382" i="13" s="1"/>
  <c r="AV382" i="13" s="1"/>
  <c r="AQ382" i="13"/>
  <c r="AA382" i="13"/>
  <c r="V382" i="13"/>
  <c r="U382" i="13"/>
  <c r="X382" i="13" s="1"/>
  <c r="T382" i="13"/>
  <c r="S382" i="13"/>
  <c r="R382" i="13"/>
  <c r="M382" i="13"/>
  <c r="BF372" i="13"/>
  <c r="AR372" i="13"/>
  <c r="AS372" i="13" s="1"/>
  <c r="AT372" i="13" s="1"/>
  <c r="AU372" i="13" s="1"/>
  <c r="AV372" i="13" s="1"/>
  <c r="AQ372" i="13"/>
  <c r="AA372" i="13"/>
  <c r="V372" i="13"/>
  <c r="U372" i="13"/>
  <c r="T372" i="13"/>
  <c r="S372" i="13"/>
  <c r="R372" i="13"/>
  <c r="M372" i="13"/>
  <c r="J372" i="13" s="1"/>
  <c r="BF334" i="13"/>
  <c r="AR334" i="13"/>
  <c r="AQ334" i="13"/>
  <c r="AA334" i="13"/>
  <c r="V334" i="13"/>
  <c r="U334" i="13"/>
  <c r="T334" i="13"/>
  <c r="S334" i="13"/>
  <c r="R334" i="13"/>
  <c r="M334" i="13"/>
  <c r="J334" i="13" s="1"/>
  <c r="BF328" i="13"/>
  <c r="AR328" i="13"/>
  <c r="AQ328" i="13"/>
  <c r="AA328" i="13"/>
  <c r="Z328" i="13"/>
  <c r="V328" i="13"/>
  <c r="U328" i="13"/>
  <c r="T328" i="13"/>
  <c r="S328" i="13"/>
  <c r="R328" i="13"/>
  <c r="M328" i="13"/>
  <c r="J328" i="13" s="1"/>
  <c r="BF316" i="13"/>
  <c r="AR316" i="13"/>
  <c r="AQ316" i="13"/>
  <c r="AA316" i="13"/>
  <c r="V316" i="13"/>
  <c r="U316" i="13"/>
  <c r="X316" i="13" s="1"/>
  <c r="T316" i="13"/>
  <c r="S316" i="13"/>
  <c r="R316" i="13"/>
  <c r="M316" i="13"/>
  <c r="BF312" i="13"/>
  <c r="AR312" i="13"/>
  <c r="AQ312" i="13"/>
  <c r="AA312" i="13"/>
  <c r="V312" i="13"/>
  <c r="U312" i="13"/>
  <c r="T312" i="13"/>
  <c r="S312" i="13"/>
  <c r="R312" i="13"/>
  <c r="M312" i="13"/>
  <c r="Z312" i="13" s="1"/>
  <c r="J312" i="13"/>
  <c r="BF306" i="13"/>
  <c r="AR306" i="13"/>
  <c r="AQ306" i="13"/>
  <c r="AA306" i="13"/>
  <c r="V306" i="13"/>
  <c r="U306" i="13"/>
  <c r="T306" i="13"/>
  <c r="S306" i="13"/>
  <c r="R306" i="13"/>
  <c r="M306" i="13"/>
  <c r="BF273" i="13"/>
  <c r="AR273" i="13"/>
  <c r="AQ273" i="13"/>
  <c r="AA273" i="13"/>
  <c r="V273" i="13"/>
  <c r="U273" i="13"/>
  <c r="T273" i="13"/>
  <c r="S273" i="13"/>
  <c r="R273" i="13"/>
  <c r="M273" i="13"/>
  <c r="BF261" i="13"/>
  <c r="AR261" i="13"/>
  <c r="AQ261" i="13"/>
  <c r="AA261" i="13"/>
  <c r="V261" i="13"/>
  <c r="U261" i="13"/>
  <c r="T261" i="13"/>
  <c r="S261" i="13"/>
  <c r="R261" i="13"/>
  <c r="M261" i="13"/>
  <c r="BF258" i="13"/>
  <c r="AR258" i="13"/>
  <c r="AS258" i="13" s="1"/>
  <c r="AT258" i="13" s="1"/>
  <c r="AU258" i="13" s="1"/>
  <c r="AV258" i="13" s="1"/>
  <c r="AQ258" i="13"/>
  <c r="AA258" i="13"/>
  <c r="V258" i="13"/>
  <c r="U258" i="13"/>
  <c r="T258" i="13"/>
  <c r="S258" i="13"/>
  <c r="R258" i="13"/>
  <c r="M258" i="13"/>
  <c r="Z258" i="13" s="1"/>
  <c r="J258" i="13"/>
  <c r="BF236" i="13"/>
  <c r="AR236" i="13"/>
  <c r="AS236" i="13" s="1"/>
  <c r="AT236" i="13" s="1"/>
  <c r="AU236" i="13" s="1"/>
  <c r="AV236" i="13" s="1"/>
  <c r="AQ236" i="13"/>
  <c r="AA236" i="13"/>
  <c r="V236" i="13"/>
  <c r="U236" i="13"/>
  <c r="T236" i="13"/>
  <c r="S236" i="13"/>
  <c r="R236" i="13"/>
  <c r="M236" i="13"/>
  <c r="Z236" i="13" s="1"/>
  <c r="BF230" i="13"/>
  <c r="AR230" i="13"/>
  <c r="AQ230" i="13"/>
  <c r="AA230" i="13"/>
  <c r="V230" i="13"/>
  <c r="U230" i="13"/>
  <c r="T230" i="13"/>
  <c r="S230" i="13"/>
  <c r="R230" i="13"/>
  <c r="M230" i="13"/>
  <c r="Z230" i="13" s="1"/>
  <c r="BF215" i="13"/>
  <c r="AR215" i="13"/>
  <c r="AS215" i="13" s="1"/>
  <c r="AT215" i="13" s="1"/>
  <c r="AU215" i="13" s="1"/>
  <c r="AV215" i="13" s="1"/>
  <c r="AQ215" i="13"/>
  <c r="AA215" i="13"/>
  <c r="V215" i="13"/>
  <c r="U215" i="13"/>
  <c r="X215" i="13" s="1"/>
  <c r="T215" i="13"/>
  <c r="S215" i="13"/>
  <c r="R215" i="13"/>
  <c r="M215" i="13"/>
  <c r="BF203" i="13"/>
  <c r="AR203" i="13"/>
  <c r="AQ203" i="13"/>
  <c r="AA203" i="13"/>
  <c r="V203" i="13"/>
  <c r="U203" i="13"/>
  <c r="T203" i="13"/>
  <c r="S203" i="13"/>
  <c r="R203" i="13"/>
  <c r="M203" i="13"/>
  <c r="Z203" i="13" s="1"/>
  <c r="BF192" i="13"/>
  <c r="AR192" i="13"/>
  <c r="AS192" i="13" s="1"/>
  <c r="AT192" i="13" s="1"/>
  <c r="AU192" i="13" s="1"/>
  <c r="AV192" i="13" s="1"/>
  <c r="AQ192" i="13"/>
  <c r="AA192" i="13"/>
  <c r="V192" i="13"/>
  <c r="U192" i="13"/>
  <c r="T192" i="13"/>
  <c r="S192" i="13"/>
  <c r="R192" i="13"/>
  <c r="M192" i="13"/>
  <c r="BF187" i="13"/>
  <c r="AR187" i="13"/>
  <c r="AQ187" i="13"/>
  <c r="AA187" i="13"/>
  <c r="V187" i="13"/>
  <c r="U187" i="13"/>
  <c r="X187" i="13" s="1"/>
  <c r="T187" i="13"/>
  <c r="S187" i="13"/>
  <c r="R187" i="13"/>
  <c r="M187" i="13"/>
  <c r="BF172" i="13"/>
  <c r="AR172" i="13"/>
  <c r="AS172" i="13" s="1"/>
  <c r="AT172" i="13" s="1"/>
  <c r="AU172" i="13" s="1"/>
  <c r="AV172" i="13" s="1"/>
  <c r="AW172" i="13" s="1"/>
  <c r="AX172" i="13" s="1"/>
  <c r="AQ172" i="13"/>
  <c r="AA172" i="13"/>
  <c r="V172" i="13"/>
  <c r="U172" i="13"/>
  <c r="T172" i="13"/>
  <c r="S172" i="13"/>
  <c r="R172" i="13"/>
  <c r="M172" i="13"/>
  <c r="Z172" i="13" s="1"/>
  <c r="BF166" i="13"/>
  <c r="AR166" i="13"/>
  <c r="AS166" i="13" s="1"/>
  <c r="AQ166" i="13"/>
  <c r="AA166" i="13"/>
  <c r="V166" i="13"/>
  <c r="U166" i="13"/>
  <c r="T166" i="13"/>
  <c r="S166" i="13"/>
  <c r="R166" i="13"/>
  <c r="M166" i="13"/>
  <c r="BF160" i="13"/>
  <c r="AR160" i="13"/>
  <c r="AS160" i="13" s="1"/>
  <c r="AT160" i="13" s="1"/>
  <c r="AU160" i="13" s="1"/>
  <c r="AV160" i="13" s="1"/>
  <c r="AQ160" i="13"/>
  <c r="AA160" i="13"/>
  <c r="V160" i="13"/>
  <c r="U160" i="13"/>
  <c r="T160" i="13"/>
  <c r="S160" i="13"/>
  <c r="R160" i="13"/>
  <c r="M160" i="13"/>
  <c r="Z160" i="13" s="1"/>
  <c r="BF156" i="13"/>
  <c r="AR156" i="13"/>
  <c r="AQ156" i="13"/>
  <c r="AA156" i="13"/>
  <c r="V156" i="13"/>
  <c r="U156" i="13"/>
  <c r="X156" i="13" s="1"/>
  <c r="T156" i="13"/>
  <c r="S156" i="13"/>
  <c r="R156" i="13"/>
  <c r="M156" i="13"/>
  <c r="BF152" i="13"/>
  <c r="AR152" i="13"/>
  <c r="AQ152" i="13"/>
  <c r="AA152" i="13"/>
  <c r="V152" i="13"/>
  <c r="U152" i="13"/>
  <c r="T152" i="13"/>
  <c r="S152" i="13"/>
  <c r="R152" i="13"/>
  <c r="M152" i="13"/>
  <c r="BF148" i="13"/>
  <c r="AR148" i="13"/>
  <c r="AS148" i="13" s="1"/>
  <c r="AT148" i="13" s="1"/>
  <c r="AU148" i="13" s="1"/>
  <c r="AV148" i="13" s="1"/>
  <c r="AQ148" i="13"/>
  <c r="AA148" i="13"/>
  <c r="V148" i="13"/>
  <c r="U148" i="13"/>
  <c r="X148" i="13" s="1"/>
  <c r="T148" i="13"/>
  <c r="S148" i="13"/>
  <c r="R148" i="13"/>
  <c r="M148" i="13"/>
  <c r="J148" i="13" s="1"/>
  <c r="BF143" i="13"/>
  <c r="AR143" i="13"/>
  <c r="AQ143" i="13"/>
  <c r="AA143" i="13"/>
  <c r="V143" i="13"/>
  <c r="U143" i="13"/>
  <c r="T143" i="13"/>
  <c r="S143" i="13"/>
  <c r="R143" i="13"/>
  <c r="M143" i="13"/>
  <c r="Z143" i="13" s="1"/>
  <c r="J143" i="13"/>
  <c r="BF125" i="13"/>
  <c r="AR125" i="13"/>
  <c r="AQ125" i="13"/>
  <c r="AA125" i="13"/>
  <c r="V125" i="13"/>
  <c r="U125" i="13"/>
  <c r="T125" i="13"/>
  <c r="S125" i="13"/>
  <c r="R125" i="13"/>
  <c r="M125" i="13"/>
  <c r="Z125" i="13" s="1"/>
  <c r="J125" i="13"/>
  <c r="BF124" i="13"/>
  <c r="AR124" i="13"/>
  <c r="AQ124" i="13"/>
  <c r="AA124" i="13"/>
  <c r="V124" i="13"/>
  <c r="U124" i="13"/>
  <c r="X124" i="13" s="1"/>
  <c r="T124" i="13"/>
  <c r="S124" i="13"/>
  <c r="R124" i="13"/>
  <c r="M124" i="13"/>
  <c r="Z124" i="13" s="1"/>
  <c r="BF94" i="13"/>
  <c r="AR94" i="13"/>
  <c r="AQ94" i="13"/>
  <c r="AA94" i="13"/>
  <c r="V94" i="13"/>
  <c r="U94" i="13"/>
  <c r="T94" i="13"/>
  <c r="S94" i="13"/>
  <c r="R94" i="13"/>
  <c r="M94" i="13"/>
  <c r="J94" i="13" s="1"/>
  <c r="BF90" i="13"/>
  <c r="AR90" i="13"/>
  <c r="AQ90" i="13"/>
  <c r="AA90" i="13"/>
  <c r="V90" i="13"/>
  <c r="U90" i="13"/>
  <c r="T90" i="13"/>
  <c r="S90" i="13"/>
  <c r="R90" i="13"/>
  <c r="M90" i="13"/>
  <c r="BF88" i="13"/>
  <c r="AR88" i="13"/>
  <c r="AQ88" i="13"/>
  <c r="AA88" i="13"/>
  <c r="V88" i="13"/>
  <c r="U88" i="13"/>
  <c r="T88" i="13"/>
  <c r="S88" i="13"/>
  <c r="R88" i="13"/>
  <c r="M88" i="13"/>
  <c r="Z88" i="13" s="1"/>
  <c r="BF80" i="13"/>
  <c r="AR80" i="13"/>
  <c r="AS80" i="13" s="1"/>
  <c r="AT80" i="13" s="1"/>
  <c r="AU80" i="13" s="1"/>
  <c r="AV80" i="13" s="1"/>
  <c r="AQ80" i="13"/>
  <c r="AA80" i="13"/>
  <c r="V80" i="13"/>
  <c r="U80" i="13"/>
  <c r="X80" i="13" s="1"/>
  <c r="T80" i="13"/>
  <c r="S80" i="13"/>
  <c r="R80" i="13"/>
  <c r="M80" i="13"/>
  <c r="Z80" i="13" s="1"/>
  <c r="J80" i="13"/>
  <c r="BF63" i="13"/>
  <c r="AR63" i="13"/>
  <c r="AS63" i="13" s="1"/>
  <c r="AQ63" i="13"/>
  <c r="AA63" i="13"/>
  <c r="V63" i="13"/>
  <c r="U63" i="13"/>
  <c r="T63" i="13"/>
  <c r="S63" i="13"/>
  <c r="R63" i="13"/>
  <c r="M63" i="13"/>
  <c r="Z63" i="13" s="1"/>
  <c r="BF59" i="13"/>
  <c r="AR59" i="13"/>
  <c r="AS59" i="13" s="1"/>
  <c r="AT59" i="13" s="1"/>
  <c r="AU59" i="13" s="1"/>
  <c r="AV59" i="13" s="1"/>
  <c r="AQ59" i="13"/>
  <c r="AA59" i="13"/>
  <c r="V59" i="13"/>
  <c r="U59" i="13"/>
  <c r="T59" i="13"/>
  <c r="S59" i="13"/>
  <c r="R59" i="13"/>
  <c r="M59" i="13"/>
  <c r="Z59" i="13" s="1"/>
  <c r="J59" i="13"/>
  <c r="BF47" i="13"/>
  <c r="AR47" i="13"/>
  <c r="AQ47" i="13"/>
  <c r="AA47" i="13"/>
  <c r="V47" i="13"/>
  <c r="U47" i="13"/>
  <c r="X47" i="13" s="1"/>
  <c r="T47" i="13"/>
  <c r="S47" i="13"/>
  <c r="R47" i="13"/>
  <c r="M47" i="13"/>
  <c r="BF302" i="13"/>
  <c r="AR302" i="13"/>
  <c r="AQ302" i="13"/>
  <c r="AA302" i="13"/>
  <c r="V302" i="13"/>
  <c r="U302" i="13"/>
  <c r="T302" i="13"/>
  <c r="S302" i="13"/>
  <c r="R302" i="13"/>
  <c r="M302" i="13"/>
  <c r="J302" i="13" s="1"/>
  <c r="AP302" i="13" s="1"/>
  <c r="BF301" i="13"/>
  <c r="AR301" i="13"/>
  <c r="AS301" i="13" s="1"/>
  <c r="AT301" i="13" s="1"/>
  <c r="AU301" i="13" s="1"/>
  <c r="AV301" i="13" s="1"/>
  <c r="AQ301" i="13"/>
  <c r="AA301" i="13"/>
  <c r="V301" i="13"/>
  <c r="U301" i="13"/>
  <c r="T301" i="13"/>
  <c r="S301" i="13"/>
  <c r="R301" i="13"/>
  <c r="M301" i="13"/>
  <c r="J301" i="13" s="1"/>
  <c r="BF269" i="13"/>
  <c r="AR269" i="13"/>
  <c r="AQ269" i="13"/>
  <c r="AA269" i="13"/>
  <c r="V269" i="13"/>
  <c r="U269" i="13"/>
  <c r="X269" i="13" s="1"/>
  <c r="T269" i="13"/>
  <c r="S269" i="13"/>
  <c r="R269" i="13"/>
  <c r="M269" i="13"/>
  <c r="BF254" i="13"/>
  <c r="AR254" i="13"/>
  <c r="AS254" i="13" s="1"/>
  <c r="AT254" i="13" s="1"/>
  <c r="AU254" i="13" s="1"/>
  <c r="AV254" i="13" s="1"/>
  <c r="AW254" i="13" s="1"/>
  <c r="AX254" i="13" s="1"/>
  <c r="AQ254" i="13"/>
  <c r="AA254" i="13"/>
  <c r="Z254" i="13"/>
  <c r="V254" i="13"/>
  <c r="U254" i="13"/>
  <c r="T254" i="13"/>
  <c r="S254" i="13"/>
  <c r="R254" i="13"/>
  <c r="M254" i="13"/>
  <c r="J254" i="13" s="1"/>
  <c r="BF248" i="13"/>
  <c r="AR248" i="13"/>
  <c r="AS248" i="13" s="1"/>
  <c r="AT248" i="13" s="1"/>
  <c r="AU248" i="13" s="1"/>
  <c r="AV248" i="13" s="1"/>
  <c r="AW248" i="13" s="1"/>
  <c r="AX248" i="13" s="1"/>
  <c r="AQ248" i="13"/>
  <c r="AA248" i="13"/>
  <c r="V248" i="13"/>
  <c r="U248" i="13"/>
  <c r="T248" i="13"/>
  <c r="S248" i="13"/>
  <c r="R248" i="13"/>
  <c r="M248" i="13"/>
  <c r="Z248" i="13" s="1"/>
  <c r="J248" i="13"/>
  <c r="BF242" i="13"/>
  <c r="AR242" i="13"/>
  <c r="AQ242" i="13"/>
  <c r="AA242" i="13"/>
  <c r="V242" i="13"/>
  <c r="U242" i="13"/>
  <c r="T242" i="13"/>
  <c r="S242" i="13"/>
  <c r="R242" i="13"/>
  <c r="M242" i="13"/>
  <c r="BF241" i="13"/>
  <c r="AR241" i="13"/>
  <c r="AS241" i="13" s="1"/>
  <c r="AT241" i="13" s="1"/>
  <c r="AU241" i="13" s="1"/>
  <c r="AV241" i="13" s="1"/>
  <c r="AQ241" i="13"/>
  <c r="AA241" i="13"/>
  <c r="V241" i="13"/>
  <c r="U241" i="13"/>
  <c r="W241" i="13" s="1"/>
  <c r="T241" i="13"/>
  <c r="S241" i="13"/>
  <c r="R241" i="13"/>
  <c r="M241" i="13"/>
  <c r="Z241" i="13" s="1"/>
  <c r="BF201" i="13"/>
  <c r="AR201" i="13"/>
  <c r="AS201" i="13" s="1"/>
  <c r="AQ201" i="13"/>
  <c r="AA201" i="13"/>
  <c r="Z201" i="13"/>
  <c r="V201" i="13"/>
  <c r="U201" i="13"/>
  <c r="T201" i="13"/>
  <c r="S201" i="13"/>
  <c r="R201" i="13"/>
  <c r="M201" i="13"/>
  <c r="J201" i="13" s="1"/>
  <c r="BF197" i="13"/>
  <c r="AR197" i="13"/>
  <c r="AS197" i="13" s="1"/>
  <c r="AT197" i="13" s="1"/>
  <c r="AU197" i="13" s="1"/>
  <c r="AV197" i="13" s="1"/>
  <c r="AQ197" i="13"/>
  <c r="AA197" i="13"/>
  <c r="V197" i="13"/>
  <c r="U197" i="13"/>
  <c r="X197" i="13" s="1"/>
  <c r="T197" i="13"/>
  <c r="S197" i="13"/>
  <c r="R197" i="13"/>
  <c r="M197" i="13"/>
  <c r="Z197" i="13" s="1"/>
  <c r="BF173" i="13"/>
  <c r="AR173" i="13"/>
  <c r="AQ173" i="13"/>
  <c r="AA173" i="13"/>
  <c r="V173" i="13"/>
  <c r="U173" i="13"/>
  <c r="X173" i="13" s="1"/>
  <c r="T173" i="13"/>
  <c r="S173" i="13"/>
  <c r="R173" i="13"/>
  <c r="M173" i="13"/>
  <c r="BF155" i="13"/>
  <c r="AR155" i="13"/>
  <c r="AQ155" i="13"/>
  <c r="AA155" i="13"/>
  <c r="V155" i="13"/>
  <c r="U155" i="13"/>
  <c r="T155" i="13"/>
  <c r="S155" i="13"/>
  <c r="R155" i="13"/>
  <c r="M155" i="13"/>
  <c r="Z155" i="13" s="1"/>
  <c r="BF149" i="13"/>
  <c r="AR149" i="13"/>
  <c r="AS149" i="13" s="1"/>
  <c r="AT149" i="13" s="1"/>
  <c r="AU149" i="13" s="1"/>
  <c r="AV149" i="13" s="1"/>
  <c r="AQ149" i="13"/>
  <c r="AA149" i="13"/>
  <c r="V149" i="13"/>
  <c r="U149" i="13"/>
  <c r="T149" i="13"/>
  <c r="S149" i="13"/>
  <c r="R149" i="13"/>
  <c r="M149" i="13"/>
  <c r="Z149" i="13" s="1"/>
  <c r="J149" i="13"/>
  <c r="BF127" i="13"/>
  <c r="AR127" i="13"/>
  <c r="AQ127" i="13"/>
  <c r="AA127" i="13"/>
  <c r="V127" i="13"/>
  <c r="U127" i="13"/>
  <c r="T127" i="13"/>
  <c r="S127" i="13"/>
  <c r="R127" i="13"/>
  <c r="M127" i="13"/>
  <c r="BF117" i="13"/>
  <c r="AR117" i="13"/>
  <c r="AS117" i="13" s="1"/>
  <c r="AT117" i="13" s="1"/>
  <c r="AU117" i="13" s="1"/>
  <c r="AV117" i="13" s="1"/>
  <c r="AQ117" i="13"/>
  <c r="AA117" i="13"/>
  <c r="V117" i="13"/>
  <c r="U117" i="13"/>
  <c r="X117" i="13" s="1"/>
  <c r="T117" i="13"/>
  <c r="S117" i="13"/>
  <c r="R117" i="13"/>
  <c r="M117" i="13"/>
  <c r="BF75" i="13"/>
  <c r="AR75" i="13"/>
  <c r="AQ75" i="13"/>
  <c r="AA75" i="13"/>
  <c r="V75" i="13"/>
  <c r="U75" i="13"/>
  <c r="T75" i="13"/>
  <c r="S75" i="13"/>
  <c r="R75" i="13"/>
  <c r="M75" i="13"/>
  <c r="Z75" i="13" s="1"/>
  <c r="J75" i="13"/>
  <c r="BF69" i="13"/>
  <c r="AR69" i="13"/>
  <c r="AS69" i="13" s="1"/>
  <c r="AT69" i="13" s="1"/>
  <c r="AU69" i="13" s="1"/>
  <c r="AQ69" i="13"/>
  <c r="AA69" i="13"/>
  <c r="V69" i="13"/>
  <c r="U69" i="13"/>
  <c r="T69" i="13"/>
  <c r="S69" i="13"/>
  <c r="R69" i="13"/>
  <c r="M69" i="13"/>
  <c r="BF61" i="13"/>
  <c r="AR61" i="13"/>
  <c r="AS61" i="13" s="1"/>
  <c r="AT61" i="13" s="1"/>
  <c r="AU61" i="13" s="1"/>
  <c r="AV61" i="13" s="1"/>
  <c r="AQ61" i="13"/>
  <c r="AA61" i="13"/>
  <c r="V61" i="13"/>
  <c r="U61" i="13"/>
  <c r="X61" i="13" s="1"/>
  <c r="T61" i="13"/>
  <c r="S61" i="13"/>
  <c r="R61" i="13"/>
  <c r="M61" i="13"/>
  <c r="J61" i="13" s="1"/>
  <c r="BF53" i="13"/>
  <c r="AR53" i="13"/>
  <c r="AS53" i="13" s="1"/>
  <c r="AQ53" i="13"/>
  <c r="AA53" i="13"/>
  <c r="V53" i="13"/>
  <c r="U53" i="13"/>
  <c r="T53" i="13"/>
  <c r="S53" i="13"/>
  <c r="R53" i="13"/>
  <c r="M53" i="13"/>
  <c r="J53" i="13" s="1"/>
  <c r="BF365" i="13"/>
  <c r="AR365" i="13"/>
  <c r="AS365" i="13" s="1"/>
  <c r="AT365" i="13" s="1"/>
  <c r="AU365" i="13" s="1"/>
  <c r="AV365" i="13" s="1"/>
  <c r="AQ365" i="13"/>
  <c r="AA365" i="13"/>
  <c r="V365" i="13"/>
  <c r="U365" i="13"/>
  <c r="T365" i="13"/>
  <c r="S365" i="13"/>
  <c r="R365" i="13"/>
  <c r="M365" i="13"/>
  <c r="BF362" i="13"/>
  <c r="AR362" i="13"/>
  <c r="AQ362" i="13"/>
  <c r="AA362" i="13"/>
  <c r="V362" i="13"/>
  <c r="U362" i="13"/>
  <c r="T362" i="13"/>
  <c r="S362" i="13"/>
  <c r="R362" i="13"/>
  <c r="M362" i="13"/>
  <c r="J362" i="13" s="1"/>
  <c r="BF353" i="13"/>
  <c r="AR353" i="13"/>
  <c r="AQ353" i="13"/>
  <c r="AA353" i="13"/>
  <c r="V353" i="13"/>
  <c r="U353" i="13"/>
  <c r="T353" i="13"/>
  <c r="S353" i="13"/>
  <c r="R353" i="13"/>
  <c r="M353" i="13"/>
  <c r="J353" i="13" s="1"/>
  <c r="BF329" i="13"/>
  <c r="AR329" i="13"/>
  <c r="AS329" i="13" s="1"/>
  <c r="AQ329" i="13"/>
  <c r="AA329" i="13"/>
  <c r="V329" i="13"/>
  <c r="U329" i="13"/>
  <c r="T329" i="13"/>
  <c r="S329" i="13"/>
  <c r="R329" i="13"/>
  <c r="M329" i="13"/>
  <c r="Z329" i="13" s="1"/>
  <c r="J329" i="13"/>
  <c r="BF327" i="13"/>
  <c r="AR327" i="13"/>
  <c r="AQ327" i="13"/>
  <c r="AA327" i="13"/>
  <c r="V327" i="13"/>
  <c r="U327" i="13"/>
  <c r="W327" i="13" s="1"/>
  <c r="T327" i="13"/>
  <c r="S327" i="13"/>
  <c r="R327" i="13"/>
  <c r="M327" i="13"/>
  <c r="BF311" i="13"/>
  <c r="AR311" i="13"/>
  <c r="AS311" i="13" s="1"/>
  <c r="AT311" i="13" s="1"/>
  <c r="AU311" i="13" s="1"/>
  <c r="AV311" i="13" s="1"/>
  <c r="AQ311" i="13"/>
  <c r="AA311" i="13"/>
  <c r="V311" i="13"/>
  <c r="U311" i="13"/>
  <c r="X311" i="13" s="1"/>
  <c r="T311" i="13"/>
  <c r="S311" i="13"/>
  <c r="R311" i="13"/>
  <c r="M311" i="13"/>
  <c r="J311" i="13" s="1"/>
  <c r="BF290" i="13"/>
  <c r="AR290" i="13"/>
  <c r="AQ290" i="13"/>
  <c r="AA290" i="13"/>
  <c r="V290" i="13"/>
  <c r="U290" i="13"/>
  <c r="T290" i="13"/>
  <c r="S290" i="13"/>
  <c r="R290" i="13"/>
  <c r="M290" i="13"/>
  <c r="BF287" i="13"/>
  <c r="AR287" i="13"/>
  <c r="AS287" i="13" s="1"/>
  <c r="AT287" i="13" s="1"/>
  <c r="AU287" i="13" s="1"/>
  <c r="AV287" i="13" s="1"/>
  <c r="AQ287" i="13"/>
  <c r="AA287" i="13"/>
  <c r="V287" i="13"/>
  <c r="U287" i="13"/>
  <c r="T287" i="13"/>
  <c r="S287" i="13"/>
  <c r="R287" i="13"/>
  <c r="M287" i="13"/>
  <c r="Z287" i="13" s="1"/>
  <c r="BF263" i="13"/>
  <c r="AR263" i="13"/>
  <c r="AS263" i="13" s="1"/>
  <c r="AQ263" i="13"/>
  <c r="AA263" i="13"/>
  <c r="V263" i="13"/>
  <c r="U263" i="13"/>
  <c r="X263" i="13" s="1"/>
  <c r="T263" i="13"/>
  <c r="S263" i="13"/>
  <c r="R263" i="13"/>
  <c r="M263" i="13"/>
  <c r="Z263" i="13" s="1"/>
  <c r="BF250" i="13"/>
  <c r="AR250" i="13"/>
  <c r="AS250" i="13" s="1"/>
  <c r="AT250" i="13" s="1"/>
  <c r="AU250" i="13" s="1"/>
  <c r="AV250" i="13" s="1"/>
  <c r="AQ250" i="13"/>
  <c r="AA250" i="13"/>
  <c r="V250" i="13"/>
  <c r="U250" i="13"/>
  <c r="X250" i="13" s="1"/>
  <c r="T250" i="13"/>
  <c r="S250" i="13"/>
  <c r="R250" i="13"/>
  <c r="M250" i="13"/>
  <c r="BF213" i="13"/>
  <c r="AR213" i="13"/>
  <c r="AS213" i="13" s="1"/>
  <c r="AT213" i="13" s="1"/>
  <c r="AU213" i="13" s="1"/>
  <c r="AV213" i="13" s="1"/>
  <c r="AQ213" i="13"/>
  <c r="AA213" i="13"/>
  <c r="V213" i="13"/>
  <c r="U213" i="13"/>
  <c r="T213" i="13"/>
  <c r="S213" i="13"/>
  <c r="R213" i="13"/>
  <c r="M213" i="13"/>
  <c r="Z213" i="13" s="1"/>
  <c r="J213" i="13"/>
  <c r="BF212" i="13"/>
  <c r="AR212" i="13"/>
  <c r="AS212" i="13" s="1"/>
  <c r="AT212" i="13" s="1"/>
  <c r="AU212" i="13" s="1"/>
  <c r="AV212" i="13" s="1"/>
  <c r="AQ212" i="13"/>
  <c r="AA212" i="13"/>
  <c r="V212" i="13"/>
  <c r="U212" i="13"/>
  <c r="T212" i="13"/>
  <c r="S212" i="13"/>
  <c r="R212" i="13"/>
  <c r="M212" i="13"/>
  <c r="BF207" i="13"/>
  <c r="AR207" i="13"/>
  <c r="AS207" i="13" s="1"/>
  <c r="AT207" i="13" s="1"/>
  <c r="AU207" i="13" s="1"/>
  <c r="AV207" i="13" s="1"/>
  <c r="AQ207" i="13"/>
  <c r="AA207" i="13"/>
  <c r="V207" i="13"/>
  <c r="U207" i="13"/>
  <c r="T207" i="13"/>
  <c r="S207" i="13"/>
  <c r="R207" i="13"/>
  <c r="M207" i="13"/>
  <c r="Z207" i="13" s="1"/>
  <c r="J207" i="13"/>
  <c r="BF165" i="13"/>
  <c r="AR165" i="13"/>
  <c r="AQ165" i="13"/>
  <c r="AA165" i="13"/>
  <c r="V165" i="13"/>
  <c r="U165" i="13"/>
  <c r="T165" i="13"/>
  <c r="S165" i="13"/>
  <c r="R165" i="13"/>
  <c r="M165" i="13"/>
  <c r="J165" i="13" s="1"/>
  <c r="BF150" i="13"/>
  <c r="AR150" i="13"/>
  <c r="AS150" i="13" s="1"/>
  <c r="AQ150" i="13"/>
  <c r="AA150" i="13"/>
  <c r="V150" i="13"/>
  <c r="U150" i="13"/>
  <c r="X150" i="13" s="1"/>
  <c r="T150" i="13"/>
  <c r="S150" i="13"/>
  <c r="R150" i="13"/>
  <c r="M150" i="13"/>
  <c r="BF142" i="13"/>
  <c r="AR142" i="13"/>
  <c r="AS142" i="13" s="1"/>
  <c r="AT142" i="13" s="1"/>
  <c r="AU142" i="13" s="1"/>
  <c r="AV142" i="13" s="1"/>
  <c r="AQ142" i="13"/>
  <c r="AA142" i="13"/>
  <c r="V142" i="13"/>
  <c r="U142" i="13"/>
  <c r="W142" i="13" s="1"/>
  <c r="T142" i="13"/>
  <c r="S142" i="13"/>
  <c r="R142" i="13"/>
  <c r="M142" i="13"/>
  <c r="J142" i="13" s="1"/>
  <c r="BF141" i="13"/>
  <c r="AR141" i="13"/>
  <c r="AS141" i="13" s="1"/>
  <c r="AQ141" i="13"/>
  <c r="AA141" i="13"/>
  <c r="V141" i="13"/>
  <c r="U141" i="13"/>
  <c r="T141" i="13"/>
  <c r="S141" i="13"/>
  <c r="R141" i="13"/>
  <c r="M141" i="13"/>
  <c r="Z141" i="13" s="1"/>
  <c r="BF140" i="13"/>
  <c r="AR140" i="13"/>
  <c r="AS140" i="13" s="1"/>
  <c r="AT140" i="13" s="1"/>
  <c r="AQ140" i="13"/>
  <c r="AA140" i="13"/>
  <c r="V140" i="13"/>
  <c r="U140" i="13"/>
  <c r="X140" i="13" s="1"/>
  <c r="T140" i="13"/>
  <c r="S140" i="13"/>
  <c r="R140" i="13"/>
  <c r="M140" i="13"/>
  <c r="BF126" i="13"/>
  <c r="AR126" i="13"/>
  <c r="AS126" i="13" s="1"/>
  <c r="AT126" i="13" s="1"/>
  <c r="AU126" i="13" s="1"/>
  <c r="AQ126" i="13"/>
  <c r="AA126" i="13"/>
  <c r="V126" i="13"/>
  <c r="U126" i="13"/>
  <c r="X126" i="13" s="1"/>
  <c r="T126" i="13"/>
  <c r="S126" i="13"/>
  <c r="R126" i="13"/>
  <c r="M126" i="13"/>
  <c r="Z126" i="13" s="1"/>
  <c r="BF115" i="13"/>
  <c r="AR115" i="13"/>
  <c r="AS115" i="13" s="1"/>
  <c r="AT115" i="13" s="1"/>
  <c r="AU115" i="13" s="1"/>
  <c r="AV115" i="13" s="1"/>
  <c r="AW115" i="13" s="1"/>
  <c r="AX115" i="13" s="1"/>
  <c r="AQ115" i="13"/>
  <c r="AA115" i="13"/>
  <c r="V115" i="13"/>
  <c r="U115" i="13"/>
  <c r="X115" i="13" s="1"/>
  <c r="T115" i="13"/>
  <c r="S115" i="13"/>
  <c r="R115" i="13"/>
  <c r="M115" i="13"/>
  <c r="Z115" i="13" s="1"/>
  <c r="BF108" i="13"/>
  <c r="AR108" i="13"/>
  <c r="AS108" i="13" s="1"/>
  <c r="AT108" i="13" s="1"/>
  <c r="AU108" i="13" s="1"/>
  <c r="AV108" i="13" s="1"/>
  <c r="AQ108" i="13"/>
  <c r="AA108" i="13"/>
  <c r="V108" i="13"/>
  <c r="U108" i="13"/>
  <c r="T108" i="13"/>
  <c r="S108" i="13"/>
  <c r="R108" i="13"/>
  <c r="M108" i="13"/>
  <c r="BF103" i="13"/>
  <c r="AR103" i="13"/>
  <c r="AQ103" i="13"/>
  <c r="AA103" i="13"/>
  <c r="V103" i="13"/>
  <c r="U103" i="13"/>
  <c r="X103" i="13" s="1"/>
  <c r="T103" i="13"/>
  <c r="S103" i="13"/>
  <c r="R103" i="13"/>
  <c r="M103" i="13"/>
  <c r="J103" i="13" s="1"/>
  <c r="BF102" i="13"/>
  <c r="AR102" i="13"/>
  <c r="AS102" i="13" s="1"/>
  <c r="AT102" i="13" s="1"/>
  <c r="AU102" i="13" s="1"/>
  <c r="AV102" i="13" s="1"/>
  <c r="AQ102" i="13"/>
  <c r="AA102" i="13"/>
  <c r="V102" i="13"/>
  <c r="U102" i="13"/>
  <c r="T102" i="13"/>
  <c r="S102" i="13"/>
  <c r="R102" i="13"/>
  <c r="M102" i="13"/>
  <c r="J102" i="13" s="1"/>
  <c r="BF99" i="13"/>
  <c r="AR99" i="13"/>
  <c r="AQ99" i="13"/>
  <c r="AA99" i="13"/>
  <c r="V99" i="13"/>
  <c r="U99" i="13"/>
  <c r="T99" i="13"/>
  <c r="S99" i="13"/>
  <c r="R99" i="13"/>
  <c r="M99" i="13"/>
  <c r="Z99" i="13" s="1"/>
  <c r="J99" i="13"/>
  <c r="BF71" i="13"/>
  <c r="AR71" i="13"/>
  <c r="AQ71" i="13"/>
  <c r="AA71" i="13"/>
  <c r="V71" i="13"/>
  <c r="U71" i="13"/>
  <c r="X71" i="13" s="1"/>
  <c r="T71" i="13"/>
  <c r="S71" i="13"/>
  <c r="R71" i="13"/>
  <c r="M71" i="13"/>
  <c r="Z71" i="13" s="1"/>
  <c r="BF23" i="13"/>
  <c r="AR23" i="13"/>
  <c r="AS23" i="13" s="1"/>
  <c r="AQ23" i="13"/>
  <c r="AA23" i="13"/>
  <c r="V23" i="13"/>
  <c r="U23" i="13"/>
  <c r="X23" i="13" s="1"/>
  <c r="T23" i="13"/>
  <c r="S23" i="13"/>
  <c r="R23" i="13"/>
  <c r="M23" i="13"/>
  <c r="BF380" i="13"/>
  <c r="AR380" i="13"/>
  <c r="AS380" i="13" s="1"/>
  <c r="AT380" i="13" s="1"/>
  <c r="AU380" i="13" s="1"/>
  <c r="AV380" i="13" s="1"/>
  <c r="AQ380" i="13"/>
  <c r="AA380" i="13"/>
  <c r="V380" i="13"/>
  <c r="U380" i="13"/>
  <c r="T380" i="13"/>
  <c r="S380" i="13"/>
  <c r="R380" i="13"/>
  <c r="M380" i="13"/>
  <c r="Z380" i="13" s="1"/>
  <c r="BF379" i="13"/>
  <c r="AR379" i="13"/>
  <c r="AS379" i="13" s="1"/>
  <c r="AQ379" i="13"/>
  <c r="AA379" i="13"/>
  <c r="V379" i="13"/>
  <c r="U379" i="13"/>
  <c r="T379" i="13"/>
  <c r="S379" i="13"/>
  <c r="R379" i="13"/>
  <c r="M379" i="13"/>
  <c r="Z379" i="13" s="1"/>
  <c r="BF375" i="13"/>
  <c r="AR375" i="13"/>
  <c r="AS375" i="13" s="1"/>
  <c r="AT375" i="13" s="1"/>
  <c r="AU375" i="13" s="1"/>
  <c r="AV375" i="13" s="1"/>
  <c r="AQ375" i="13"/>
  <c r="AA375" i="13"/>
  <c r="V375" i="13"/>
  <c r="U375" i="13"/>
  <c r="T375" i="13"/>
  <c r="S375" i="13"/>
  <c r="R375" i="13"/>
  <c r="M375" i="13"/>
  <c r="BF366" i="13"/>
  <c r="AR366" i="13"/>
  <c r="AS366" i="13" s="1"/>
  <c r="AQ366" i="13"/>
  <c r="AA366" i="13"/>
  <c r="V366" i="13"/>
  <c r="U366" i="13"/>
  <c r="T366" i="13"/>
  <c r="S366" i="13"/>
  <c r="R366" i="13"/>
  <c r="M366" i="13"/>
  <c r="Z366" i="13" s="1"/>
  <c r="BF352" i="13"/>
  <c r="AR352" i="13"/>
  <c r="AS352" i="13" s="1"/>
  <c r="AT352" i="13" s="1"/>
  <c r="AU352" i="13" s="1"/>
  <c r="AV352" i="13" s="1"/>
  <c r="AQ352" i="13"/>
  <c r="AA352" i="13"/>
  <c r="V352" i="13"/>
  <c r="U352" i="13"/>
  <c r="X352" i="13" s="1"/>
  <c r="T352" i="13"/>
  <c r="S352" i="13"/>
  <c r="R352" i="13"/>
  <c r="M352" i="13"/>
  <c r="BF348" i="13"/>
  <c r="AR348" i="13"/>
  <c r="AQ348" i="13"/>
  <c r="AA348" i="13"/>
  <c r="V348" i="13"/>
  <c r="U348" i="13"/>
  <c r="X348" i="13" s="1"/>
  <c r="T348" i="13"/>
  <c r="S348" i="13"/>
  <c r="R348" i="13"/>
  <c r="M348" i="13"/>
  <c r="BF346" i="13"/>
  <c r="AR346" i="13"/>
  <c r="AS346" i="13" s="1"/>
  <c r="AT346" i="13" s="1"/>
  <c r="AU346" i="13" s="1"/>
  <c r="AV346" i="13" s="1"/>
  <c r="AQ346" i="13"/>
  <c r="AA346" i="13"/>
  <c r="V346" i="13"/>
  <c r="U346" i="13"/>
  <c r="X346" i="13" s="1"/>
  <c r="T346" i="13"/>
  <c r="S346" i="13"/>
  <c r="R346" i="13"/>
  <c r="M346" i="13"/>
  <c r="J346" i="13" s="1"/>
  <c r="BF337" i="13"/>
  <c r="AR337" i="13"/>
  <c r="AS337" i="13" s="1"/>
  <c r="AQ337" i="13"/>
  <c r="AA337" i="13"/>
  <c r="V337" i="13"/>
  <c r="U337" i="13"/>
  <c r="X337" i="13" s="1"/>
  <c r="T337" i="13"/>
  <c r="S337" i="13"/>
  <c r="R337" i="13"/>
  <c r="M337" i="13"/>
  <c r="Z337" i="13" s="1"/>
  <c r="J337" i="13"/>
  <c r="AP337" i="13" s="1"/>
  <c r="BF333" i="13"/>
  <c r="AR333" i="13"/>
  <c r="AS333" i="13" s="1"/>
  <c r="AT333" i="13" s="1"/>
  <c r="AU333" i="13" s="1"/>
  <c r="AV333" i="13" s="1"/>
  <c r="AW333" i="13" s="1"/>
  <c r="AX333" i="13" s="1"/>
  <c r="AQ333" i="13"/>
  <c r="AA333" i="13"/>
  <c r="V333" i="13"/>
  <c r="U333" i="13"/>
  <c r="X333" i="13" s="1"/>
  <c r="T333" i="13"/>
  <c r="S333" i="13"/>
  <c r="R333" i="13"/>
  <c r="M333" i="13"/>
  <c r="Z333" i="13" s="1"/>
  <c r="BF332" i="13"/>
  <c r="AR332" i="13"/>
  <c r="AS332" i="13" s="1"/>
  <c r="AT332" i="13" s="1"/>
  <c r="AQ332" i="13"/>
  <c r="AA332" i="13"/>
  <c r="V332" i="13"/>
  <c r="U332" i="13"/>
  <c r="X332" i="13" s="1"/>
  <c r="T332" i="13"/>
  <c r="S332" i="13"/>
  <c r="R332" i="13"/>
  <c r="M332" i="13"/>
  <c r="Z332" i="13" s="1"/>
  <c r="BF321" i="13"/>
  <c r="AR321" i="13"/>
  <c r="AS321" i="13" s="1"/>
  <c r="AT321" i="13" s="1"/>
  <c r="AU321" i="13" s="1"/>
  <c r="AV321" i="13" s="1"/>
  <c r="AW321" i="13" s="1"/>
  <c r="AX321" i="13" s="1"/>
  <c r="AQ321" i="13"/>
  <c r="AA321" i="13"/>
  <c r="V321" i="13"/>
  <c r="U321" i="13"/>
  <c r="T321" i="13"/>
  <c r="S321" i="13"/>
  <c r="R321" i="13"/>
  <c r="M321" i="13"/>
  <c r="Z321" i="13" s="1"/>
  <c r="BF307" i="13"/>
  <c r="AR307" i="13"/>
  <c r="AS307" i="13" s="1"/>
  <c r="AT307" i="13" s="1"/>
  <c r="AU307" i="13" s="1"/>
  <c r="AV307" i="13" s="1"/>
  <c r="AQ307" i="13"/>
  <c r="AA307" i="13"/>
  <c r="V307" i="13"/>
  <c r="U307" i="13"/>
  <c r="T307" i="13"/>
  <c r="S307" i="13"/>
  <c r="R307" i="13"/>
  <c r="M307" i="13"/>
  <c r="BF291" i="13"/>
  <c r="AR291" i="13"/>
  <c r="AS291" i="13" s="1"/>
  <c r="AT291" i="13" s="1"/>
  <c r="AU291" i="13" s="1"/>
  <c r="AV291" i="13" s="1"/>
  <c r="AQ291" i="13"/>
  <c r="AA291" i="13"/>
  <c r="Z291" i="13"/>
  <c r="V291" i="13"/>
  <c r="U291" i="13"/>
  <c r="T291" i="13"/>
  <c r="S291" i="13"/>
  <c r="R291" i="13"/>
  <c r="M291" i="13"/>
  <c r="J291" i="13" s="1"/>
  <c r="BF274" i="13"/>
  <c r="AR274" i="13"/>
  <c r="AS274" i="13" s="1"/>
  <c r="AQ274" i="13"/>
  <c r="AA274" i="13"/>
  <c r="V274" i="13"/>
  <c r="U274" i="13"/>
  <c r="X274" i="13" s="1"/>
  <c r="T274" i="13"/>
  <c r="S274" i="13"/>
  <c r="R274" i="13"/>
  <c r="M274" i="13"/>
  <c r="Z274" i="13" s="1"/>
  <c r="BF267" i="13"/>
  <c r="AR267" i="13"/>
  <c r="AQ267" i="13"/>
  <c r="AA267" i="13"/>
  <c r="V267" i="13"/>
  <c r="U267" i="13"/>
  <c r="X267" i="13" s="1"/>
  <c r="T267" i="13"/>
  <c r="S267" i="13"/>
  <c r="R267" i="13"/>
  <c r="M267" i="13"/>
  <c r="BF266" i="13"/>
  <c r="AR266" i="13"/>
  <c r="AS266" i="13" s="1"/>
  <c r="AT266" i="13" s="1"/>
  <c r="AU266" i="13" s="1"/>
  <c r="AV266" i="13" s="1"/>
  <c r="AQ266" i="13"/>
  <c r="AA266" i="13"/>
  <c r="V266" i="13"/>
  <c r="U266" i="13"/>
  <c r="X266" i="13" s="1"/>
  <c r="T266" i="13"/>
  <c r="S266" i="13"/>
  <c r="R266" i="13"/>
  <c r="M266" i="13"/>
  <c r="J266" i="13" s="1"/>
  <c r="BF265" i="13"/>
  <c r="AR265" i="13"/>
  <c r="AQ265" i="13"/>
  <c r="AA265" i="13"/>
  <c r="V265" i="13"/>
  <c r="U265" i="13"/>
  <c r="X265" i="13" s="1"/>
  <c r="T265" i="13"/>
  <c r="S265" i="13"/>
  <c r="R265" i="13"/>
  <c r="M265" i="13"/>
  <c r="Z265" i="13" s="1"/>
  <c r="BF260" i="13"/>
  <c r="AR260" i="13"/>
  <c r="AS260" i="13" s="1"/>
  <c r="AT260" i="13" s="1"/>
  <c r="AU260" i="13" s="1"/>
  <c r="AV260" i="13" s="1"/>
  <c r="AW260" i="13" s="1"/>
  <c r="AX260" i="13" s="1"/>
  <c r="AQ260" i="13"/>
  <c r="AA260" i="13"/>
  <c r="Z260" i="13"/>
  <c r="V260" i="13"/>
  <c r="U260" i="13"/>
  <c r="X260" i="13" s="1"/>
  <c r="T260" i="13"/>
  <c r="S260" i="13"/>
  <c r="R260" i="13"/>
  <c r="M260" i="13"/>
  <c r="J260" i="13" s="1"/>
  <c r="BF256" i="13"/>
  <c r="AR256" i="13"/>
  <c r="AQ256" i="13"/>
  <c r="AA256" i="13"/>
  <c r="Z256" i="13"/>
  <c r="V256" i="13"/>
  <c r="U256" i="13"/>
  <c r="X256" i="13" s="1"/>
  <c r="T256" i="13"/>
  <c r="S256" i="13"/>
  <c r="R256" i="13"/>
  <c r="M256" i="13"/>
  <c r="J256" i="13" s="1"/>
  <c r="AP256" i="13" s="1"/>
  <c r="BF255" i="13"/>
  <c r="AR255" i="13"/>
  <c r="AQ255" i="13"/>
  <c r="AA255" i="13"/>
  <c r="V255" i="13"/>
  <c r="U255" i="13"/>
  <c r="X255" i="13" s="1"/>
  <c r="T255" i="13"/>
  <c r="S255" i="13"/>
  <c r="R255" i="13"/>
  <c r="M255" i="13"/>
  <c r="BF237" i="13"/>
  <c r="AR237" i="13"/>
  <c r="AQ237" i="13"/>
  <c r="AA237" i="13"/>
  <c r="V237" i="13"/>
  <c r="U237" i="13"/>
  <c r="T237" i="13"/>
  <c r="S237" i="13"/>
  <c r="R237" i="13"/>
  <c r="M237" i="13"/>
  <c r="Z237" i="13" s="1"/>
  <c r="BF235" i="13"/>
  <c r="AR235" i="13"/>
  <c r="AQ235" i="13"/>
  <c r="AA235" i="13"/>
  <c r="V235" i="13"/>
  <c r="U235" i="13"/>
  <c r="X235" i="13" s="1"/>
  <c r="T235" i="13"/>
  <c r="S235" i="13"/>
  <c r="R235" i="13"/>
  <c r="M235" i="13"/>
  <c r="Z235" i="13" s="1"/>
  <c r="BF232" i="13"/>
  <c r="AR232" i="13"/>
  <c r="AS232" i="13" s="1"/>
  <c r="AT232" i="13" s="1"/>
  <c r="AU232" i="13" s="1"/>
  <c r="AV232" i="13" s="1"/>
  <c r="AQ232" i="13"/>
  <c r="AA232" i="13"/>
  <c r="V232" i="13"/>
  <c r="U232" i="13"/>
  <c r="X232" i="13" s="1"/>
  <c r="T232" i="13"/>
  <c r="S232" i="13"/>
  <c r="R232" i="13"/>
  <c r="M232" i="13"/>
  <c r="BF227" i="13"/>
  <c r="AR227" i="13"/>
  <c r="AS227" i="13" s="1"/>
  <c r="AT227" i="13" s="1"/>
  <c r="AU227" i="13" s="1"/>
  <c r="AQ227" i="13"/>
  <c r="AA227" i="13"/>
  <c r="V227" i="13"/>
  <c r="U227" i="13"/>
  <c r="X227" i="13" s="1"/>
  <c r="T227" i="13"/>
  <c r="S227" i="13"/>
  <c r="R227" i="13"/>
  <c r="M227" i="13"/>
  <c r="J227" i="13" s="1"/>
  <c r="BF219" i="13"/>
  <c r="AR219" i="13"/>
  <c r="AS219" i="13" s="1"/>
  <c r="AT219" i="13" s="1"/>
  <c r="AU219" i="13" s="1"/>
  <c r="AV219" i="13" s="1"/>
  <c r="AQ219" i="13"/>
  <c r="AA219" i="13"/>
  <c r="V219" i="13"/>
  <c r="U219" i="13"/>
  <c r="X219" i="13" s="1"/>
  <c r="T219" i="13"/>
  <c r="S219" i="13"/>
  <c r="R219" i="13"/>
  <c r="M219" i="13"/>
  <c r="Z219" i="13" s="1"/>
  <c r="J219" i="13"/>
  <c r="AP219" i="13" s="1"/>
  <c r="BF189" i="13"/>
  <c r="AR189" i="13"/>
  <c r="AQ189" i="13"/>
  <c r="AA189" i="13"/>
  <c r="V189" i="13"/>
  <c r="U189" i="13"/>
  <c r="X189" i="13" s="1"/>
  <c r="T189" i="13"/>
  <c r="S189" i="13"/>
  <c r="R189" i="13"/>
  <c r="M189" i="13"/>
  <c r="BF188" i="13"/>
  <c r="AR188" i="13"/>
  <c r="AS188" i="13" s="1"/>
  <c r="AT188" i="13" s="1"/>
  <c r="AU188" i="13" s="1"/>
  <c r="AV188" i="13" s="1"/>
  <c r="AQ188" i="13"/>
  <c r="AA188" i="13"/>
  <c r="V188" i="13"/>
  <c r="U188" i="13"/>
  <c r="X188" i="13" s="1"/>
  <c r="T188" i="13"/>
  <c r="S188" i="13"/>
  <c r="R188" i="13"/>
  <c r="M188" i="13"/>
  <c r="J188" i="13" s="1"/>
  <c r="BF179" i="13"/>
  <c r="AR179" i="13"/>
  <c r="AS179" i="13" s="1"/>
  <c r="AT179" i="13" s="1"/>
  <c r="AU179" i="13" s="1"/>
  <c r="AV179" i="13" s="1"/>
  <c r="AQ179" i="13"/>
  <c r="AA179" i="13"/>
  <c r="V179" i="13"/>
  <c r="U179" i="13"/>
  <c r="X179" i="13" s="1"/>
  <c r="T179" i="13"/>
  <c r="S179" i="13"/>
  <c r="R179" i="13"/>
  <c r="M179" i="13"/>
  <c r="Z179" i="13" s="1"/>
  <c r="J179" i="13"/>
  <c r="BF161" i="13"/>
  <c r="AR161" i="13"/>
  <c r="AS161" i="13" s="1"/>
  <c r="AQ161" i="13"/>
  <c r="AA161" i="13"/>
  <c r="V161" i="13"/>
  <c r="U161" i="13"/>
  <c r="X161" i="13" s="1"/>
  <c r="T161" i="13"/>
  <c r="S161" i="13"/>
  <c r="R161" i="13"/>
  <c r="M161" i="13"/>
  <c r="BF157" i="13"/>
  <c r="AR157" i="13"/>
  <c r="AS157" i="13" s="1"/>
  <c r="AT157" i="13" s="1"/>
  <c r="AQ157" i="13"/>
  <c r="AA157" i="13"/>
  <c r="V157" i="13"/>
  <c r="U157" i="13"/>
  <c r="X157" i="13" s="1"/>
  <c r="T157" i="13"/>
  <c r="S157" i="13"/>
  <c r="R157" i="13"/>
  <c r="M157" i="13"/>
  <c r="Z157" i="13" s="1"/>
  <c r="J157" i="13"/>
  <c r="BF146" i="13"/>
  <c r="AR146" i="13"/>
  <c r="AQ146" i="13"/>
  <c r="AA146" i="13"/>
  <c r="V146" i="13"/>
  <c r="U146" i="13"/>
  <c r="T146" i="13"/>
  <c r="S146" i="13"/>
  <c r="R146" i="13"/>
  <c r="M146" i="13"/>
  <c r="Z146" i="13" s="1"/>
  <c r="BF135" i="13"/>
  <c r="AR135" i="13"/>
  <c r="AS135" i="13" s="1"/>
  <c r="AT135" i="13" s="1"/>
  <c r="AU135" i="13" s="1"/>
  <c r="AV135" i="13" s="1"/>
  <c r="AQ135" i="13"/>
  <c r="AA135" i="13"/>
  <c r="V135" i="13"/>
  <c r="U135" i="13"/>
  <c r="X135" i="13" s="1"/>
  <c r="T135" i="13"/>
  <c r="S135" i="13"/>
  <c r="R135" i="13"/>
  <c r="M135" i="13"/>
  <c r="BF100" i="13"/>
  <c r="AR100" i="13"/>
  <c r="AQ100" i="13"/>
  <c r="AA100" i="13"/>
  <c r="V100" i="13"/>
  <c r="U100" i="13"/>
  <c r="X100" i="13" s="1"/>
  <c r="T100" i="13"/>
  <c r="S100" i="13"/>
  <c r="R100" i="13"/>
  <c r="M100" i="13"/>
  <c r="Z100" i="13" s="1"/>
  <c r="J100" i="13"/>
  <c r="BF92" i="13"/>
  <c r="AR92" i="13"/>
  <c r="AS92" i="13" s="1"/>
  <c r="AT92" i="13" s="1"/>
  <c r="AQ92" i="13"/>
  <c r="AA92" i="13"/>
  <c r="V92" i="13"/>
  <c r="U92" i="13"/>
  <c r="T92" i="13"/>
  <c r="S92" i="13"/>
  <c r="R92" i="13"/>
  <c r="M92" i="13"/>
  <c r="Z92" i="13" s="1"/>
  <c r="J92" i="13"/>
  <c r="BF70" i="13"/>
  <c r="AR70" i="13"/>
  <c r="AQ70" i="13"/>
  <c r="AA70" i="13"/>
  <c r="V70" i="13"/>
  <c r="U70" i="13"/>
  <c r="X70" i="13" s="1"/>
  <c r="T70" i="13"/>
  <c r="S70" i="13"/>
  <c r="R70" i="13"/>
  <c r="M70" i="13"/>
  <c r="Z70" i="13" s="1"/>
  <c r="BF67" i="13"/>
  <c r="AR67" i="13"/>
  <c r="AS67" i="13" s="1"/>
  <c r="AT67" i="13" s="1"/>
  <c r="AU67" i="13" s="1"/>
  <c r="AV67" i="13" s="1"/>
  <c r="AQ67" i="13"/>
  <c r="AA67" i="13"/>
  <c r="V67" i="13"/>
  <c r="U67" i="13"/>
  <c r="X67" i="13" s="1"/>
  <c r="T67" i="13"/>
  <c r="S67" i="13"/>
  <c r="R67" i="13"/>
  <c r="M67" i="13"/>
  <c r="Z67" i="13" s="1"/>
  <c r="J67" i="13"/>
  <c r="BF66" i="13"/>
  <c r="AR66" i="13"/>
  <c r="AS66" i="13" s="1"/>
  <c r="AT66" i="13" s="1"/>
  <c r="AU66" i="13" s="1"/>
  <c r="AV66" i="13" s="1"/>
  <c r="AQ66" i="13"/>
  <c r="AA66" i="13"/>
  <c r="V66" i="13"/>
  <c r="U66" i="13"/>
  <c r="T66" i="13"/>
  <c r="S66" i="13"/>
  <c r="R66" i="13"/>
  <c r="M66" i="13"/>
  <c r="J66" i="13" s="1"/>
  <c r="BF43" i="13"/>
  <c r="AR43" i="13"/>
  <c r="AQ43" i="13"/>
  <c r="AA43" i="13"/>
  <c r="V43" i="13"/>
  <c r="U43" i="13"/>
  <c r="T43" i="13"/>
  <c r="S43" i="13"/>
  <c r="R43" i="13"/>
  <c r="M43" i="13"/>
  <c r="Z43" i="13" s="1"/>
  <c r="BF40" i="13"/>
  <c r="AR40" i="13"/>
  <c r="AQ40" i="13"/>
  <c r="AA40" i="13"/>
  <c r="V40" i="13"/>
  <c r="U40" i="13"/>
  <c r="X40" i="13" s="1"/>
  <c r="T40" i="13"/>
  <c r="S40" i="13"/>
  <c r="R40" i="13"/>
  <c r="M40" i="13"/>
  <c r="Z40" i="13" s="1"/>
  <c r="BF31" i="13"/>
  <c r="AR31" i="13"/>
  <c r="AQ31" i="13"/>
  <c r="AA31" i="13"/>
  <c r="V31" i="13"/>
  <c r="U31" i="13"/>
  <c r="X31" i="13" s="1"/>
  <c r="T31" i="13"/>
  <c r="S31" i="13"/>
  <c r="R31" i="13"/>
  <c r="M31" i="13"/>
  <c r="BF25" i="13"/>
  <c r="AR25" i="13"/>
  <c r="AS25" i="13" s="1"/>
  <c r="AT25" i="13" s="1"/>
  <c r="AU25" i="13" s="1"/>
  <c r="AV25" i="13" s="1"/>
  <c r="AQ25" i="13"/>
  <c r="AA25" i="13"/>
  <c r="V25" i="13"/>
  <c r="U25" i="13"/>
  <c r="T25" i="13"/>
  <c r="S25" i="13"/>
  <c r="R25" i="13"/>
  <c r="M25" i="13"/>
  <c r="BF14" i="13"/>
  <c r="AR14" i="13"/>
  <c r="AS14" i="13" s="1"/>
  <c r="AT14" i="13" s="1"/>
  <c r="AU14" i="13" s="1"/>
  <c r="AV14" i="13" s="1"/>
  <c r="AQ14" i="13"/>
  <c r="AA14" i="13"/>
  <c r="V14" i="13"/>
  <c r="U14" i="13"/>
  <c r="T14" i="13"/>
  <c r="S14" i="13"/>
  <c r="R14" i="13"/>
  <c r="M14" i="13"/>
  <c r="Z14" i="13" s="1"/>
  <c r="BF10" i="13"/>
  <c r="AR10" i="13"/>
  <c r="AS10" i="13" s="1"/>
  <c r="AT10" i="13" s="1"/>
  <c r="AU10" i="13" s="1"/>
  <c r="AV10" i="13" s="1"/>
  <c r="AQ10" i="13"/>
  <c r="AA10" i="13"/>
  <c r="V10" i="13"/>
  <c r="U10" i="13"/>
  <c r="T10" i="13"/>
  <c r="S10" i="13"/>
  <c r="R10" i="13"/>
  <c r="M10" i="13"/>
  <c r="BF386" i="13"/>
  <c r="AR386" i="13"/>
  <c r="AS386" i="13" s="1"/>
  <c r="AQ386" i="13"/>
  <c r="AA386" i="13"/>
  <c r="V386" i="13"/>
  <c r="U386" i="13"/>
  <c r="T386" i="13"/>
  <c r="S386" i="13"/>
  <c r="R386" i="13"/>
  <c r="M386" i="13"/>
  <c r="BF385" i="13"/>
  <c r="AR385" i="13"/>
  <c r="AS385" i="13" s="1"/>
  <c r="AT385" i="13" s="1"/>
  <c r="AU385" i="13" s="1"/>
  <c r="AV385" i="13" s="1"/>
  <c r="AQ385" i="13"/>
  <c r="AA385" i="13"/>
  <c r="V385" i="13"/>
  <c r="U385" i="13"/>
  <c r="X385" i="13" s="1"/>
  <c r="T385" i="13"/>
  <c r="S385" i="13"/>
  <c r="R385" i="13"/>
  <c r="M385" i="13"/>
  <c r="Z385" i="13" s="1"/>
  <c r="BF381" i="13"/>
  <c r="AR381" i="13"/>
  <c r="AS381" i="13" s="1"/>
  <c r="AT381" i="13" s="1"/>
  <c r="AU381" i="13" s="1"/>
  <c r="AV381" i="13" s="1"/>
  <c r="AQ381" i="13"/>
  <c r="AA381" i="13"/>
  <c r="V381" i="13"/>
  <c r="U381" i="13"/>
  <c r="X381" i="13" s="1"/>
  <c r="T381" i="13"/>
  <c r="S381" i="13"/>
  <c r="R381" i="13"/>
  <c r="M381" i="13"/>
  <c r="BF361" i="13"/>
  <c r="AR361" i="13"/>
  <c r="AS361" i="13" s="1"/>
  <c r="AT361" i="13" s="1"/>
  <c r="AU361" i="13" s="1"/>
  <c r="AV361" i="13" s="1"/>
  <c r="AQ361" i="13"/>
  <c r="AA361" i="13"/>
  <c r="V361" i="13"/>
  <c r="U361" i="13"/>
  <c r="T361" i="13"/>
  <c r="S361" i="13"/>
  <c r="R361" i="13"/>
  <c r="M361" i="13"/>
  <c r="Z361" i="13" s="1"/>
  <c r="BF359" i="13"/>
  <c r="AR359" i="13"/>
  <c r="AQ359" i="13"/>
  <c r="AA359" i="13"/>
  <c r="V359" i="13"/>
  <c r="U359" i="13"/>
  <c r="T359" i="13"/>
  <c r="S359" i="13"/>
  <c r="R359" i="13"/>
  <c r="M359" i="13"/>
  <c r="J359" i="13" s="1"/>
  <c r="BF355" i="13"/>
  <c r="AR355" i="13"/>
  <c r="AQ355" i="13"/>
  <c r="AA355" i="13"/>
  <c r="V355" i="13"/>
  <c r="U355" i="13"/>
  <c r="W355" i="13" s="1"/>
  <c r="T355" i="13"/>
  <c r="S355" i="13"/>
  <c r="R355" i="13"/>
  <c r="M355" i="13"/>
  <c r="BF344" i="13"/>
  <c r="AR344" i="13"/>
  <c r="AS344" i="13" s="1"/>
  <c r="AQ344" i="13"/>
  <c r="AA344" i="13"/>
  <c r="V344" i="13"/>
  <c r="U344" i="13"/>
  <c r="X344" i="13" s="1"/>
  <c r="T344" i="13"/>
  <c r="S344" i="13"/>
  <c r="R344" i="13"/>
  <c r="M344" i="13"/>
  <c r="BF342" i="13"/>
  <c r="AR342" i="13"/>
  <c r="AS342" i="13" s="1"/>
  <c r="AT342" i="13" s="1"/>
  <c r="AQ342" i="13"/>
  <c r="AA342" i="13"/>
  <c r="Z342" i="13"/>
  <c r="V342" i="13"/>
  <c r="U342" i="13"/>
  <c r="T342" i="13"/>
  <c r="S342" i="13"/>
  <c r="R342" i="13"/>
  <c r="M342" i="13"/>
  <c r="J342" i="13" s="1"/>
  <c r="BF323" i="13"/>
  <c r="AR323" i="13"/>
  <c r="AS323" i="13" s="1"/>
  <c r="AT323" i="13" s="1"/>
  <c r="AU323" i="13" s="1"/>
  <c r="AV323" i="13" s="1"/>
  <c r="AQ323" i="13"/>
  <c r="AA323" i="13"/>
  <c r="V323" i="13"/>
  <c r="U323" i="13"/>
  <c r="T323" i="13"/>
  <c r="S323" i="13"/>
  <c r="R323" i="13"/>
  <c r="M323" i="13"/>
  <c r="J323" i="13" s="1"/>
  <c r="BF309" i="13"/>
  <c r="AR309" i="13"/>
  <c r="AS309" i="13" s="1"/>
  <c r="AT309" i="13" s="1"/>
  <c r="AU309" i="13" s="1"/>
  <c r="AV309" i="13" s="1"/>
  <c r="AQ309" i="13"/>
  <c r="AA309" i="13"/>
  <c r="V309" i="13"/>
  <c r="U309" i="13"/>
  <c r="T309" i="13"/>
  <c r="S309" i="13"/>
  <c r="R309" i="13"/>
  <c r="M309" i="13"/>
  <c r="J309" i="13" s="1"/>
  <c r="BF303" i="13"/>
  <c r="AR303" i="13"/>
  <c r="AS303" i="13" s="1"/>
  <c r="AT303" i="13" s="1"/>
  <c r="AU303" i="13" s="1"/>
  <c r="AV303" i="13" s="1"/>
  <c r="AQ303" i="13"/>
  <c r="AA303" i="13"/>
  <c r="V303" i="13"/>
  <c r="U303" i="13"/>
  <c r="X303" i="13" s="1"/>
  <c r="T303" i="13"/>
  <c r="S303" i="13"/>
  <c r="R303" i="13"/>
  <c r="M303" i="13"/>
  <c r="J303" i="13" s="1"/>
  <c r="BF297" i="13"/>
  <c r="AR297" i="13"/>
  <c r="AQ297" i="13"/>
  <c r="AA297" i="13"/>
  <c r="V297" i="13"/>
  <c r="U297" i="13"/>
  <c r="T297" i="13"/>
  <c r="S297" i="13"/>
  <c r="R297" i="13"/>
  <c r="M297" i="13"/>
  <c r="Z297" i="13" s="1"/>
  <c r="J297" i="13"/>
  <c r="BF296" i="13"/>
  <c r="AR296" i="13"/>
  <c r="AQ296" i="13"/>
  <c r="AA296" i="13"/>
  <c r="V296" i="13"/>
  <c r="U296" i="13"/>
  <c r="X296" i="13" s="1"/>
  <c r="T296" i="13"/>
  <c r="S296" i="13"/>
  <c r="R296" i="13"/>
  <c r="M296" i="13"/>
  <c r="Z296" i="13" s="1"/>
  <c r="BF292" i="13"/>
  <c r="AR292" i="13"/>
  <c r="AS292" i="13" s="1"/>
  <c r="AT292" i="13" s="1"/>
  <c r="AU292" i="13" s="1"/>
  <c r="AV292" i="13" s="1"/>
  <c r="AQ292" i="13"/>
  <c r="AA292" i="13"/>
  <c r="V292" i="13"/>
  <c r="U292" i="13"/>
  <c r="T292" i="13"/>
  <c r="S292" i="13"/>
  <c r="R292" i="13"/>
  <c r="M292" i="13"/>
  <c r="Z292" i="13" s="1"/>
  <c r="J292" i="13"/>
  <c r="BF280" i="13"/>
  <c r="AR280" i="13"/>
  <c r="AQ280" i="13"/>
  <c r="AA280" i="13"/>
  <c r="V280" i="13"/>
  <c r="U280" i="13"/>
  <c r="X280" i="13" s="1"/>
  <c r="T280" i="13"/>
  <c r="S280" i="13"/>
  <c r="R280" i="13"/>
  <c r="M280" i="13"/>
  <c r="J280" i="13" s="1"/>
  <c r="BF277" i="13"/>
  <c r="AR277" i="13"/>
  <c r="AQ277" i="13"/>
  <c r="AA277" i="13"/>
  <c r="V277" i="13"/>
  <c r="U277" i="13"/>
  <c r="X277" i="13" s="1"/>
  <c r="T277" i="13"/>
  <c r="S277" i="13"/>
  <c r="R277" i="13"/>
  <c r="M277" i="13"/>
  <c r="BF264" i="13"/>
  <c r="AR264" i="13"/>
  <c r="AQ264" i="13"/>
  <c r="AA264" i="13"/>
  <c r="V264" i="13"/>
  <c r="U264" i="13"/>
  <c r="W264" i="13" s="1"/>
  <c r="T264" i="13"/>
  <c r="S264" i="13"/>
  <c r="R264" i="13"/>
  <c r="M264" i="13"/>
  <c r="Z264" i="13" s="1"/>
  <c r="J264" i="13"/>
  <c r="BF243" i="13"/>
  <c r="AR243" i="13"/>
  <c r="AS243" i="13" s="1"/>
  <c r="AT243" i="13" s="1"/>
  <c r="AU243" i="13" s="1"/>
  <c r="AV243" i="13" s="1"/>
  <c r="AQ243" i="13"/>
  <c r="AA243" i="13"/>
  <c r="V243" i="13"/>
  <c r="U243" i="13"/>
  <c r="X243" i="13" s="1"/>
  <c r="T243" i="13"/>
  <c r="S243" i="13"/>
  <c r="R243" i="13"/>
  <c r="M243" i="13"/>
  <c r="Z243" i="13" s="1"/>
  <c r="BF240" i="13"/>
  <c r="AR240" i="13"/>
  <c r="AQ240" i="13"/>
  <c r="AA240" i="13"/>
  <c r="V240" i="13"/>
  <c r="U240" i="13"/>
  <c r="T240" i="13"/>
  <c r="S240" i="13"/>
  <c r="R240" i="13"/>
  <c r="M240" i="13"/>
  <c r="Z240" i="13" s="1"/>
  <c r="BF226" i="13"/>
  <c r="AR226" i="13"/>
  <c r="AS226" i="13" s="1"/>
  <c r="AQ226" i="13"/>
  <c r="AA226" i="13"/>
  <c r="V226" i="13"/>
  <c r="U226" i="13"/>
  <c r="X226" i="13" s="1"/>
  <c r="T226" i="13"/>
  <c r="S226" i="13"/>
  <c r="R226" i="13"/>
  <c r="M226" i="13"/>
  <c r="BF195" i="13"/>
  <c r="AR195" i="13"/>
  <c r="AS195" i="13" s="1"/>
  <c r="AT195" i="13" s="1"/>
  <c r="AU195" i="13" s="1"/>
  <c r="AV195" i="13" s="1"/>
  <c r="AQ195" i="13"/>
  <c r="AA195" i="13"/>
  <c r="V195" i="13"/>
  <c r="U195" i="13"/>
  <c r="X195" i="13" s="1"/>
  <c r="T195" i="13"/>
  <c r="S195" i="13"/>
  <c r="R195" i="13"/>
  <c r="M195" i="13"/>
  <c r="Z195" i="13" s="1"/>
  <c r="BF190" i="13"/>
  <c r="AR190" i="13"/>
  <c r="AS190" i="13" s="1"/>
  <c r="AT190" i="13" s="1"/>
  <c r="AU190" i="13" s="1"/>
  <c r="AV190" i="13" s="1"/>
  <c r="AQ190" i="13"/>
  <c r="AA190" i="13"/>
  <c r="V190" i="13"/>
  <c r="U190" i="13"/>
  <c r="X190" i="13" s="1"/>
  <c r="T190" i="13"/>
  <c r="S190" i="13"/>
  <c r="R190" i="13"/>
  <c r="M190" i="13"/>
  <c r="Z190" i="13" s="1"/>
  <c r="BF182" i="13"/>
  <c r="AR182" i="13"/>
  <c r="AS182" i="13" s="1"/>
  <c r="AT182" i="13" s="1"/>
  <c r="AU182" i="13" s="1"/>
  <c r="AV182" i="13" s="1"/>
  <c r="AQ182" i="13"/>
  <c r="AA182" i="13"/>
  <c r="V182" i="13"/>
  <c r="U182" i="13"/>
  <c r="T182" i="13"/>
  <c r="S182" i="13"/>
  <c r="R182" i="13"/>
  <c r="M182" i="13"/>
  <c r="Z182" i="13" s="1"/>
  <c r="BF181" i="13"/>
  <c r="AR181" i="13"/>
  <c r="AS181" i="13" s="1"/>
  <c r="AT181" i="13" s="1"/>
  <c r="AU181" i="13" s="1"/>
  <c r="AV181" i="13" s="1"/>
  <c r="AQ181" i="13"/>
  <c r="AA181" i="13"/>
  <c r="V181" i="13"/>
  <c r="U181" i="13"/>
  <c r="W181" i="13" s="1"/>
  <c r="T181" i="13"/>
  <c r="S181" i="13"/>
  <c r="R181" i="13"/>
  <c r="M181" i="13"/>
  <c r="Z181" i="13" s="1"/>
  <c r="BF176" i="13"/>
  <c r="AR176" i="13"/>
  <c r="AS176" i="13" s="1"/>
  <c r="AT176" i="13" s="1"/>
  <c r="AU176" i="13" s="1"/>
  <c r="AV176" i="13" s="1"/>
  <c r="AQ176" i="13"/>
  <c r="AA176" i="13"/>
  <c r="V176" i="13"/>
  <c r="U176" i="13"/>
  <c r="T176" i="13"/>
  <c r="S176" i="13"/>
  <c r="R176" i="13"/>
  <c r="M176" i="13"/>
  <c r="BF175" i="13"/>
  <c r="AR175" i="13"/>
  <c r="AS175" i="13" s="1"/>
  <c r="AT175" i="13" s="1"/>
  <c r="AU175" i="13" s="1"/>
  <c r="AV175" i="13" s="1"/>
  <c r="AQ175" i="13"/>
  <c r="AA175" i="13"/>
  <c r="V175" i="13"/>
  <c r="U175" i="13"/>
  <c r="X175" i="13" s="1"/>
  <c r="T175" i="13"/>
  <c r="S175" i="13"/>
  <c r="R175" i="13"/>
  <c r="M175" i="13"/>
  <c r="J175" i="13" s="1"/>
  <c r="BF164" i="13"/>
  <c r="AR164" i="13"/>
  <c r="AS164" i="13" s="1"/>
  <c r="AT164" i="13" s="1"/>
  <c r="AU164" i="13" s="1"/>
  <c r="AV164" i="13" s="1"/>
  <c r="AQ164" i="13"/>
  <c r="AA164" i="13"/>
  <c r="V164" i="13"/>
  <c r="U164" i="13"/>
  <c r="T164" i="13"/>
  <c r="S164" i="13"/>
  <c r="R164" i="13"/>
  <c r="M164" i="13"/>
  <c r="J164" i="13" s="1"/>
  <c r="BF154" i="13"/>
  <c r="AR154" i="13"/>
  <c r="AQ154" i="13"/>
  <c r="AA154" i="13"/>
  <c r="V154" i="13"/>
  <c r="U154" i="13"/>
  <c r="T154" i="13"/>
  <c r="S154" i="13"/>
  <c r="R154" i="13"/>
  <c r="M154" i="13"/>
  <c r="Z154" i="13" s="1"/>
  <c r="BF144" i="13"/>
  <c r="AR144" i="13"/>
  <c r="AQ144" i="13"/>
  <c r="AA144" i="13"/>
  <c r="V144" i="13"/>
  <c r="U144" i="13"/>
  <c r="T144" i="13"/>
  <c r="S144" i="13"/>
  <c r="R144" i="13"/>
  <c r="M144" i="13"/>
  <c r="BF139" i="13"/>
  <c r="AR139" i="13"/>
  <c r="AS139" i="13" s="1"/>
  <c r="AT139" i="13" s="1"/>
  <c r="AU139" i="13" s="1"/>
  <c r="AV139" i="13" s="1"/>
  <c r="AQ139" i="13"/>
  <c r="AA139" i="13"/>
  <c r="V139" i="13"/>
  <c r="U139" i="13"/>
  <c r="T139" i="13"/>
  <c r="S139" i="13"/>
  <c r="R139" i="13"/>
  <c r="M139" i="13"/>
  <c r="J139" i="13" s="1"/>
  <c r="BF137" i="13"/>
  <c r="AR137" i="13"/>
  <c r="AQ137" i="13"/>
  <c r="AA137" i="13"/>
  <c r="V137" i="13"/>
  <c r="U137" i="13"/>
  <c r="X137" i="13" s="1"/>
  <c r="T137" i="13"/>
  <c r="S137" i="13"/>
  <c r="R137" i="13"/>
  <c r="M137" i="13"/>
  <c r="BF134" i="13"/>
  <c r="AR134" i="13"/>
  <c r="AQ134" i="13"/>
  <c r="AA134" i="13"/>
  <c r="V134" i="13"/>
  <c r="U134" i="13"/>
  <c r="X134" i="13" s="1"/>
  <c r="T134" i="13"/>
  <c r="S134" i="13"/>
  <c r="R134" i="13"/>
  <c r="M134" i="13"/>
  <c r="Z134" i="13" s="1"/>
  <c r="J134" i="13"/>
  <c r="BF131" i="13"/>
  <c r="AR131" i="13"/>
  <c r="AQ131" i="13"/>
  <c r="AA131" i="13"/>
  <c r="V131" i="13"/>
  <c r="U131" i="13"/>
  <c r="W131" i="13" s="1"/>
  <c r="T131" i="13"/>
  <c r="S131" i="13"/>
  <c r="R131" i="13"/>
  <c r="M131" i="13"/>
  <c r="J131" i="13" s="1"/>
  <c r="BF122" i="13"/>
  <c r="AR122" i="13"/>
  <c r="AQ122" i="13"/>
  <c r="AA122" i="13"/>
  <c r="V122" i="13"/>
  <c r="U122" i="13"/>
  <c r="T122" i="13"/>
  <c r="S122" i="13"/>
  <c r="R122" i="13"/>
  <c r="M122" i="13"/>
  <c r="Z122" i="13" s="1"/>
  <c r="BF120" i="13"/>
  <c r="AR120" i="13"/>
  <c r="AQ120" i="13"/>
  <c r="AA120" i="13"/>
  <c r="V120" i="13"/>
  <c r="U120" i="13"/>
  <c r="X120" i="13" s="1"/>
  <c r="T120" i="13"/>
  <c r="S120" i="13"/>
  <c r="R120" i="13"/>
  <c r="M120" i="13"/>
  <c r="BF109" i="13"/>
  <c r="AR109" i="13"/>
  <c r="AS109" i="13" s="1"/>
  <c r="AT109" i="13" s="1"/>
  <c r="AU109" i="13" s="1"/>
  <c r="AV109" i="13" s="1"/>
  <c r="AQ109" i="13"/>
  <c r="AA109" i="13"/>
  <c r="V109" i="13"/>
  <c r="U109" i="13"/>
  <c r="X109" i="13" s="1"/>
  <c r="T109" i="13"/>
  <c r="S109" i="13"/>
  <c r="R109" i="13"/>
  <c r="M109" i="13"/>
  <c r="BF105" i="13"/>
  <c r="AR105" i="13"/>
  <c r="AS105" i="13" s="1"/>
  <c r="AT105" i="13" s="1"/>
  <c r="AU105" i="13" s="1"/>
  <c r="AV105" i="13" s="1"/>
  <c r="AQ105" i="13"/>
  <c r="AA105" i="13"/>
  <c r="V105" i="13"/>
  <c r="U105" i="13"/>
  <c r="T105" i="13"/>
  <c r="S105" i="13"/>
  <c r="R105" i="13"/>
  <c r="M105" i="13"/>
  <c r="BF101" i="13"/>
  <c r="AR101" i="13"/>
  <c r="AQ101" i="13"/>
  <c r="AA101" i="13"/>
  <c r="V101" i="13"/>
  <c r="U101" i="13"/>
  <c r="W101" i="13" s="1"/>
  <c r="T101" i="13"/>
  <c r="S101" i="13"/>
  <c r="R101" i="13"/>
  <c r="M101" i="13"/>
  <c r="BF83" i="13"/>
  <c r="AR83" i="13"/>
  <c r="AS83" i="13" s="1"/>
  <c r="AQ83" i="13"/>
  <c r="AA83" i="13"/>
  <c r="V83" i="13"/>
  <c r="U83" i="13"/>
  <c r="X83" i="13" s="1"/>
  <c r="T83" i="13"/>
  <c r="S83" i="13"/>
  <c r="R83" i="13"/>
  <c r="M83" i="13"/>
  <c r="Z83" i="13" s="1"/>
  <c r="J83" i="13"/>
  <c r="BF58" i="13"/>
  <c r="AR58" i="13"/>
  <c r="AS58" i="13" s="1"/>
  <c r="AT58" i="13" s="1"/>
  <c r="AU58" i="13" s="1"/>
  <c r="AV58" i="13" s="1"/>
  <c r="AQ58" i="13"/>
  <c r="AA58" i="13"/>
  <c r="Z58" i="13"/>
  <c r="V58" i="13"/>
  <c r="U58" i="13"/>
  <c r="T58" i="13"/>
  <c r="S58" i="13"/>
  <c r="R58" i="13"/>
  <c r="M58" i="13"/>
  <c r="J58" i="13" s="1"/>
  <c r="BF46" i="13"/>
  <c r="AR46" i="13"/>
  <c r="AQ46" i="13"/>
  <c r="AA46" i="13"/>
  <c r="Z46" i="13"/>
  <c r="V46" i="13"/>
  <c r="U46" i="13"/>
  <c r="X46" i="13" s="1"/>
  <c r="T46" i="13"/>
  <c r="S46" i="13"/>
  <c r="R46" i="13"/>
  <c r="M46" i="13"/>
  <c r="J46" i="13" s="1"/>
  <c r="BF34" i="13"/>
  <c r="AR34" i="13"/>
  <c r="AS34" i="13" s="1"/>
  <c r="AQ34" i="13"/>
  <c r="AA34" i="13"/>
  <c r="V34" i="13"/>
  <c r="U34" i="13"/>
  <c r="T34" i="13"/>
  <c r="S34" i="13"/>
  <c r="R34" i="13"/>
  <c r="M34" i="13"/>
  <c r="Z34" i="13" s="1"/>
  <c r="BF28" i="13"/>
  <c r="AR28" i="13"/>
  <c r="AS28" i="13" s="1"/>
  <c r="AT28" i="13" s="1"/>
  <c r="AU28" i="13" s="1"/>
  <c r="AV28" i="13" s="1"/>
  <c r="AQ28" i="13"/>
  <c r="AA28" i="13"/>
  <c r="V28" i="13"/>
  <c r="U28" i="13"/>
  <c r="T28" i="13"/>
  <c r="S28" i="13"/>
  <c r="R28" i="13"/>
  <c r="M28" i="13"/>
  <c r="BF16" i="13"/>
  <c r="AR16" i="13"/>
  <c r="AS16" i="13" s="1"/>
  <c r="AT16" i="13" s="1"/>
  <c r="AU16" i="13" s="1"/>
  <c r="AV16" i="13" s="1"/>
  <c r="AQ16" i="13"/>
  <c r="AA16" i="13"/>
  <c r="V16" i="13"/>
  <c r="U16" i="13"/>
  <c r="T16" i="13"/>
  <c r="S16" i="13"/>
  <c r="R16" i="13"/>
  <c r="M16" i="13"/>
  <c r="J16" i="13" s="1"/>
  <c r="BF12" i="13"/>
  <c r="AR12" i="13"/>
  <c r="AS12" i="13" s="1"/>
  <c r="AT12" i="13" s="1"/>
  <c r="AU12" i="13" s="1"/>
  <c r="AV12" i="13" s="1"/>
  <c r="AW12" i="13" s="1"/>
  <c r="AX12" i="13" s="1"/>
  <c r="AQ12" i="13"/>
  <c r="AA12" i="13"/>
  <c r="V12" i="13"/>
  <c r="U12" i="13"/>
  <c r="T12" i="13"/>
  <c r="S12" i="13"/>
  <c r="R12" i="13"/>
  <c r="M12" i="13"/>
  <c r="Z12" i="13" s="1"/>
  <c r="J12" i="13"/>
  <c r="BF9" i="13"/>
  <c r="AR9" i="13"/>
  <c r="AS9" i="13" s="1"/>
  <c r="AT9" i="13" s="1"/>
  <c r="AU9" i="13" s="1"/>
  <c r="AV9" i="13" s="1"/>
  <c r="AW9" i="13" s="1"/>
  <c r="AX9" i="13" s="1"/>
  <c r="AQ9" i="13"/>
  <c r="AA9" i="13"/>
  <c r="V9" i="13"/>
  <c r="U9" i="13"/>
  <c r="T9" i="13"/>
  <c r="S9" i="13"/>
  <c r="R9" i="13"/>
  <c r="M9" i="13"/>
  <c r="Z9" i="13" s="1"/>
  <c r="J9" i="13"/>
  <c r="BF368" i="13"/>
  <c r="AR368" i="13"/>
  <c r="AS368" i="13" s="1"/>
  <c r="AT368" i="13" s="1"/>
  <c r="AU368" i="13" s="1"/>
  <c r="AV368" i="13" s="1"/>
  <c r="AQ368" i="13"/>
  <c r="AA368" i="13"/>
  <c r="V368" i="13"/>
  <c r="U368" i="13"/>
  <c r="X368" i="13" s="1"/>
  <c r="T368" i="13"/>
  <c r="S368" i="13"/>
  <c r="R368" i="13"/>
  <c r="M368" i="13"/>
  <c r="J368" i="13" s="1"/>
  <c r="BF351" i="13"/>
  <c r="AR351" i="13"/>
  <c r="AS351" i="13" s="1"/>
  <c r="AT351" i="13" s="1"/>
  <c r="AU351" i="13" s="1"/>
  <c r="AV351" i="13" s="1"/>
  <c r="AQ351" i="13"/>
  <c r="AA351" i="13"/>
  <c r="Z351" i="13"/>
  <c r="V351" i="13"/>
  <c r="U351" i="13"/>
  <c r="T351" i="13"/>
  <c r="S351" i="13"/>
  <c r="R351" i="13"/>
  <c r="M351" i="13"/>
  <c r="J351" i="13" s="1"/>
  <c r="BF350" i="13"/>
  <c r="AR350" i="13"/>
  <c r="AQ350" i="13"/>
  <c r="AA350" i="13"/>
  <c r="V350" i="13"/>
  <c r="U350" i="13"/>
  <c r="T350" i="13"/>
  <c r="S350" i="13"/>
  <c r="R350" i="13"/>
  <c r="M350" i="13"/>
  <c r="BF341" i="13"/>
  <c r="AR341" i="13"/>
  <c r="AS341" i="13" s="1"/>
  <c r="AT341" i="13" s="1"/>
  <c r="AU341" i="13" s="1"/>
  <c r="AV341" i="13" s="1"/>
  <c r="AQ341" i="13"/>
  <c r="AA341" i="13"/>
  <c r="V341" i="13"/>
  <c r="U341" i="13"/>
  <c r="T341" i="13"/>
  <c r="S341" i="13"/>
  <c r="R341" i="13"/>
  <c r="M341" i="13"/>
  <c r="BF338" i="13"/>
  <c r="AR338" i="13"/>
  <c r="AS338" i="13" s="1"/>
  <c r="AQ338" i="13"/>
  <c r="AA338" i="13"/>
  <c r="V338" i="13"/>
  <c r="U338" i="13"/>
  <c r="T338" i="13"/>
  <c r="S338" i="13"/>
  <c r="R338" i="13"/>
  <c r="M338" i="13"/>
  <c r="BF330" i="13"/>
  <c r="AR330" i="13"/>
  <c r="AS330" i="13" s="1"/>
  <c r="AT330" i="13" s="1"/>
  <c r="AU330" i="13" s="1"/>
  <c r="AV330" i="13" s="1"/>
  <c r="AQ330" i="13"/>
  <c r="AA330" i="13"/>
  <c r="V330" i="13"/>
  <c r="U330" i="13"/>
  <c r="T330" i="13"/>
  <c r="S330" i="13"/>
  <c r="R330" i="13"/>
  <c r="M330" i="13"/>
  <c r="J330" i="13" s="1"/>
  <c r="BF320" i="13"/>
  <c r="AR320" i="13"/>
  <c r="AS320" i="13" s="1"/>
  <c r="AT320" i="13" s="1"/>
  <c r="AU320" i="13" s="1"/>
  <c r="AV320" i="13" s="1"/>
  <c r="AQ320" i="13"/>
  <c r="AA320" i="13"/>
  <c r="V320" i="13"/>
  <c r="U320" i="13"/>
  <c r="T320" i="13"/>
  <c r="S320" i="13"/>
  <c r="R320" i="13"/>
  <c r="M320" i="13"/>
  <c r="BF317" i="13"/>
  <c r="AR317" i="13"/>
  <c r="AQ317" i="13"/>
  <c r="AA317" i="13"/>
  <c r="Z317" i="13"/>
  <c r="V317" i="13"/>
  <c r="U317" i="13"/>
  <c r="T317" i="13"/>
  <c r="S317" i="13"/>
  <c r="R317" i="13"/>
  <c r="M317" i="13"/>
  <c r="J317" i="13" s="1"/>
  <c r="BF314" i="13"/>
  <c r="AR314" i="13"/>
  <c r="AQ314" i="13"/>
  <c r="AA314" i="13"/>
  <c r="V314" i="13"/>
  <c r="U314" i="13"/>
  <c r="T314" i="13"/>
  <c r="S314" i="13"/>
  <c r="R314" i="13"/>
  <c r="M314" i="13"/>
  <c r="BF310" i="13"/>
  <c r="AR310" i="13"/>
  <c r="AS310" i="13" s="1"/>
  <c r="AT310" i="13" s="1"/>
  <c r="AU310" i="13" s="1"/>
  <c r="AV310" i="13" s="1"/>
  <c r="AQ310" i="13"/>
  <c r="AA310" i="13"/>
  <c r="V310" i="13"/>
  <c r="U310" i="13"/>
  <c r="T310" i="13"/>
  <c r="S310" i="13"/>
  <c r="R310" i="13"/>
  <c r="M310" i="13"/>
  <c r="Z310" i="13" s="1"/>
  <c r="J310" i="13"/>
  <c r="BF308" i="13"/>
  <c r="AR308" i="13"/>
  <c r="AS308" i="13" s="1"/>
  <c r="AT308" i="13" s="1"/>
  <c r="AU308" i="13" s="1"/>
  <c r="AV308" i="13" s="1"/>
  <c r="AQ308" i="13"/>
  <c r="AA308" i="13"/>
  <c r="Z308" i="13"/>
  <c r="V308" i="13"/>
  <c r="U308" i="13"/>
  <c r="X308" i="13" s="1"/>
  <c r="T308" i="13"/>
  <c r="S308" i="13"/>
  <c r="R308" i="13"/>
  <c r="M308" i="13"/>
  <c r="J308" i="13" s="1"/>
  <c r="BF285" i="13"/>
  <c r="AR285" i="13"/>
  <c r="AS285" i="13" s="1"/>
  <c r="AT285" i="13" s="1"/>
  <c r="AU285" i="13" s="1"/>
  <c r="AV285" i="13" s="1"/>
  <c r="AW285" i="13" s="1"/>
  <c r="AX285" i="13" s="1"/>
  <c r="AQ285" i="13"/>
  <c r="AA285" i="13"/>
  <c r="V285" i="13"/>
  <c r="U285" i="13"/>
  <c r="T285" i="13"/>
  <c r="S285" i="13"/>
  <c r="R285" i="13"/>
  <c r="M285" i="13"/>
  <c r="BF281" i="13"/>
  <c r="AR281" i="13"/>
  <c r="AS281" i="13" s="1"/>
  <c r="AT281" i="13" s="1"/>
  <c r="AU281" i="13" s="1"/>
  <c r="AQ281" i="13"/>
  <c r="AA281" i="13"/>
  <c r="Z281" i="13"/>
  <c r="V281" i="13"/>
  <c r="U281" i="13"/>
  <c r="T281" i="13"/>
  <c r="S281" i="13"/>
  <c r="R281" i="13"/>
  <c r="M281" i="13"/>
  <c r="J281" i="13"/>
  <c r="BF271" i="13"/>
  <c r="AR271" i="13"/>
  <c r="AS271" i="13" s="1"/>
  <c r="AT271" i="13" s="1"/>
  <c r="AU271" i="13" s="1"/>
  <c r="AV271" i="13" s="1"/>
  <c r="AQ271" i="13"/>
  <c r="AA271" i="13"/>
  <c r="V271" i="13"/>
  <c r="U271" i="13"/>
  <c r="T271" i="13"/>
  <c r="S271" i="13"/>
  <c r="R271" i="13"/>
  <c r="M271" i="13"/>
  <c r="Z271" i="13" s="1"/>
  <c r="BF270" i="13"/>
  <c r="AR270" i="13"/>
  <c r="AS270" i="13" s="1"/>
  <c r="AT270" i="13" s="1"/>
  <c r="AU270" i="13" s="1"/>
  <c r="AQ270" i="13"/>
  <c r="AA270" i="13"/>
  <c r="V270" i="13"/>
  <c r="U270" i="13"/>
  <c r="X270" i="13" s="1"/>
  <c r="T270" i="13"/>
  <c r="S270" i="13"/>
  <c r="R270" i="13"/>
  <c r="M270" i="13"/>
  <c r="BF252" i="13"/>
  <c r="AR252" i="13"/>
  <c r="AQ252" i="13"/>
  <c r="AA252" i="13"/>
  <c r="Z252" i="13"/>
  <c r="V252" i="13"/>
  <c r="U252" i="13"/>
  <c r="T252" i="13"/>
  <c r="S252" i="13"/>
  <c r="R252" i="13"/>
  <c r="M252" i="13"/>
  <c r="J252" i="13" s="1"/>
  <c r="BF246" i="13"/>
  <c r="AR246" i="13"/>
  <c r="AS246" i="13" s="1"/>
  <c r="AT246" i="13" s="1"/>
  <c r="AU246" i="13" s="1"/>
  <c r="AV246" i="13" s="1"/>
  <c r="AQ246" i="13"/>
  <c r="AA246" i="13"/>
  <c r="V246" i="13"/>
  <c r="U246" i="13"/>
  <c r="T246" i="13"/>
  <c r="S246" i="13"/>
  <c r="R246" i="13"/>
  <c r="M246" i="13"/>
  <c r="BF244" i="13"/>
  <c r="AR244" i="13"/>
  <c r="AQ244" i="13"/>
  <c r="AA244" i="13"/>
  <c r="V244" i="13"/>
  <c r="U244" i="13"/>
  <c r="T244" i="13"/>
  <c r="S244" i="13"/>
  <c r="R244" i="13"/>
  <c r="M244" i="13"/>
  <c r="J244" i="13" s="1"/>
  <c r="BF233" i="13"/>
  <c r="AR233" i="13"/>
  <c r="AS233" i="13" s="1"/>
  <c r="AQ233" i="13"/>
  <c r="AA233" i="13"/>
  <c r="V233" i="13"/>
  <c r="U233" i="13"/>
  <c r="T233" i="13"/>
  <c r="S233" i="13"/>
  <c r="R233" i="13"/>
  <c r="M233" i="13"/>
  <c r="Z233" i="13" s="1"/>
  <c r="J233" i="13"/>
  <c r="BF225" i="13"/>
  <c r="AR225" i="13"/>
  <c r="AS225" i="13" s="1"/>
  <c r="AT225" i="13" s="1"/>
  <c r="AU225" i="13" s="1"/>
  <c r="AV225" i="13" s="1"/>
  <c r="AW225" i="13" s="1"/>
  <c r="AX225" i="13" s="1"/>
  <c r="AQ225" i="13"/>
  <c r="AA225" i="13"/>
  <c r="V225" i="13"/>
  <c r="U225" i="13"/>
  <c r="X225" i="13" s="1"/>
  <c r="T225" i="13"/>
  <c r="S225" i="13"/>
  <c r="R225" i="13"/>
  <c r="M225" i="13"/>
  <c r="Z225" i="13" s="1"/>
  <c r="BF221" i="13"/>
  <c r="AR221" i="13"/>
  <c r="AS221" i="13" s="1"/>
  <c r="AT221" i="13" s="1"/>
  <c r="AU221" i="13" s="1"/>
  <c r="AV221" i="13" s="1"/>
  <c r="AQ221" i="13"/>
  <c r="AA221" i="13"/>
  <c r="V221" i="13"/>
  <c r="U221" i="13"/>
  <c r="T221" i="13"/>
  <c r="S221" i="13"/>
  <c r="R221" i="13"/>
  <c r="M221" i="13"/>
  <c r="BF220" i="13"/>
  <c r="AR220" i="13"/>
  <c r="AS220" i="13" s="1"/>
  <c r="AT220" i="13" s="1"/>
  <c r="AQ220" i="13"/>
  <c r="AA220" i="13"/>
  <c r="V220" i="13"/>
  <c r="U220" i="13"/>
  <c r="X220" i="13" s="1"/>
  <c r="T220" i="13"/>
  <c r="S220" i="13"/>
  <c r="R220" i="13"/>
  <c r="M220" i="13"/>
  <c r="BF216" i="13"/>
  <c r="AR216" i="13"/>
  <c r="AS216" i="13" s="1"/>
  <c r="AT216" i="13" s="1"/>
  <c r="AU216" i="13" s="1"/>
  <c r="AV216" i="13" s="1"/>
  <c r="AQ216" i="13"/>
  <c r="AA216" i="13"/>
  <c r="V216" i="13"/>
  <c r="U216" i="13"/>
  <c r="X216" i="13" s="1"/>
  <c r="T216" i="13"/>
  <c r="S216" i="13"/>
  <c r="R216" i="13"/>
  <c r="M216" i="13"/>
  <c r="J216" i="13" s="1"/>
  <c r="BF206" i="13"/>
  <c r="AR206" i="13"/>
  <c r="AS206" i="13" s="1"/>
  <c r="AT206" i="13" s="1"/>
  <c r="AU206" i="13" s="1"/>
  <c r="AV206" i="13" s="1"/>
  <c r="AW206" i="13" s="1"/>
  <c r="AX206" i="13" s="1"/>
  <c r="AQ206" i="13"/>
  <c r="AA206" i="13"/>
  <c r="V206" i="13"/>
  <c r="U206" i="13"/>
  <c r="W206" i="13" s="1"/>
  <c r="T206" i="13"/>
  <c r="S206" i="13"/>
  <c r="R206" i="13"/>
  <c r="M206" i="13"/>
  <c r="BF194" i="13"/>
  <c r="AR194" i="13"/>
  <c r="AS194" i="13" s="1"/>
  <c r="AT194" i="13" s="1"/>
  <c r="AU194" i="13" s="1"/>
  <c r="AQ194" i="13"/>
  <c r="AA194" i="13"/>
  <c r="V194" i="13"/>
  <c r="U194" i="13"/>
  <c r="T194" i="13"/>
  <c r="S194" i="13"/>
  <c r="R194" i="13"/>
  <c r="M194" i="13"/>
  <c r="Z194" i="13" s="1"/>
  <c r="J194" i="13"/>
  <c r="BF186" i="13"/>
  <c r="AR186" i="13"/>
  <c r="AQ186" i="13"/>
  <c r="AA186" i="13"/>
  <c r="V186" i="13"/>
  <c r="U186" i="13"/>
  <c r="W186" i="13" s="1"/>
  <c r="T186" i="13"/>
  <c r="S186" i="13"/>
  <c r="R186" i="13"/>
  <c r="M186" i="13"/>
  <c r="BF185" i="13"/>
  <c r="AR185" i="13"/>
  <c r="AS185" i="13" s="1"/>
  <c r="AT185" i="13" s="1"/>
  <c r="AU185" i="13" s="1"/>
  <c r="AV185" i="13" s="1"/>
  <c r="AQ185" i="13"/>
  <c r="AA185" i="13"/>
  <c r="V185" i="13"/>
  <c r="U185" i="13"/>
  <c r="X185" i="13" s="1"/>
  <c r="T185" i="13"/>
  <c r="S185" i="13"/>
  <c r="R185" i="13"/>
  <c r="M185" i="13"/>
  <c r="BF178" i="13"/>
  <c r="AR178" i="13"/>
  <c r="AS178" i="13" s="1"/>
  <c r="AT178" i="13" s="1"/>
  <c r="AQ178" i="13"/>
  <c r="AA178" i="13"/>
  <c r="Z178" i="13"/>
  <c r="V178" i="13"/>
  <c r="U178" i="13"/>
  <c r="X178" i="13" s="1"/>
  <c r="T178" i="13"/>
  <c r="S178" i="13"/>
  <c r="R178" i="13"/>
  <c r="M178" i="13"/>
  <c r="J178" i="13" s="1"/>
  <c r="BF147" i="13"/>
  <c r="AR147" i="13"/>
  <c r="AS147" i="13" s="1"/>
  <c r="AT147" i="13" s="1"/>
  <c r="AU147" i="13" s="1"/>
  <c r="AV147" i="13" s="1"/>
  <c r="AQ147" i="13"/>
  <c r="AA147" i="13"/>
  <c r="V147" i="13"/>
  <c r="U147" i="13"/>
  <c r="X147" i="13" s="1"/>
  <c r="T147" i="13"/>
  <c r="S147" i="13"/>
  <c r="R147" i="13"/>
  <c r="M147" i="13"/>
  <c r="Z147" i="13" s="1"/>
  <c r="J147" i="13"/>
  <c r="BF138" i="13"/>
  <c r="AR138" i="13"/>
  <c r="AS138" i="13" s="1"/>
  <c r="AT138" i="13" s="1"/>
  <c r="AU138" i="13" s="1"/>
  <c r="AV138" i="13" s="1"/>
  <c r="AW138" i="13" s="1"/>
  <c r="AX138" i="13" s="1"/>
  <c r="AQ138" i="13"/>
  <c r="AA138" i="13"/>
  <c r="V138" i="13"/>
  <c r="U138" i="13"/>
  <c r="X138" i="13" s="1"/>
  <c r="T138" i="13"/>
  <c r="S138" i="13"/>
  <c r="R138" i="13"/>
  <c r="M138" i="13"/>
  <c r="Z138" i="13" s="1"/>
  <c r="BF130" i="13"/>
  <c r="AR130" i="13"/>
  <c r="AQ130" i="13"/>
  <c r="AA130" i="13"/>
  <c r="V130" i="13"/>
  <c r="U130" i="13"/>
  <c r="T130" i="13"/>
  <c r="S130" i="13"/>
  <c r="R130" i="13"/>
  <c r="M130" i="13"/>
  <c r="Z130" i="13" s="1"/>
  <c r="J130" i="13"/>
  <c r="AP130" i="13" s="1"/>
  <c r="BF123" i="13"/>
  <c r="AR123" i="13"/>
  <c r="AQ123" i="13"/>
  <c r="AA123" i="13"/>
  <c r="V123" i="13"/>
  <c r="U123" i="13"/>
  <c r="T123" i="13"/>
  <c r="S123" i="13"/>
  <c r="R123" i="13"/>
  <c r="M123" i="13"/>
  <c r="BF104" i="13"/>
  <c r="AR104" i="13"/>
  <c r="AQ104" i="13"/>
  <c r="AA104" i="13"/>
  <c r="V104" i="13"/>
  <c r="U104" i="13"/>
  <c r="T104" i="13"/>
  <c r="S104" i="13"/>
  <c r="R104" i="13"/>
  <c r="M104" i="13"/>
  <c r="Z104" i="13" s="1"/>
  <c r="BF98" i="13"/>
  <c r="AR98" i="13"/>
  <c r="AS98" i="13" s="1"/>
  <c r="AT98" i="13" s="1"/>
  <c r="AU98" i="13" s="1"/>
  <c r="AV98" i="13" s="1"/>
  <c r="AQ98" i="13"/>
  <c r="AA98" i="13"/>
  <c r="V98" i="13"/>
  <c r="U98" i="13"/>
  <c r="T98" i="13"/>
  <c r="S98" i="13"/>
  <c r="R98" i="13"/>
  <c r="M98" i="13"/>
  <c r="Z98" i="13" s="1"/>
  <c r="BF95" i="13"/>
  <c r="AR95" i="13"/>
  <c r="AS95" i="13" s="1"/>
  <c r="AT95" i="13" s="1"/>
  <c r="AU95" i="13" s="1"/>
  <c r="AV95" i="13" s="1"/>
  <c r="AW95" i="13" s="1"/>
  <c r="AX95" i="13" s="1"/>
  <c r="AQ95" i="13"/>
  <c r="AA95" i="13"/>
  <c r="V95" i="13"/>
  <c r="U95" i="13"/>
  <c r="T95" i="13"/>
  <c r="S95" i="13"/>
  <c r="R95" i="13"/>
  <c r="M95" i="13"/>
  <c r="Z95" i="13" s="1"/>
  <c r="BF81" i="13"/>
  <c r="AR81" i="13"/>
  <c r="AS81" i="13" s="1"/>
  <c r="AT81" i="13" s="1"/>
  <c r="AU81" i="13" s="1"/>
  <c r="AV81" i="13" s="1"/>
  <c r="AQ81" i="13"/>
  <c r="AA81" i="13"/>
  <c r="V81" i="13"/>
  <c r="U81" i="13"/>
  <c r="X81" i="13" s="1"/>
  <c r="T81" i="13"/>
  <c r="S81" i="13"/>
  <c r="R81" i="13"/>
  <c r="M81" i="13"/>
  <c r="BF72" i="13"/>
  <c r="AR72" i="13"/>
  <c r="AQ72" i="13"/>
  <c r="AA72" i="13"/>
  <c r="V72" i="13"/>
  <c r="U72" i="13"/>
  <c r="X72" i="13" s="1"/>
  <c r="T72" i="13"/>
  <c r="S72" i="13"/>
  <c r="R72" i="13"/>
  <c r="M72" i="13"/>
  <c r="BF68" i="13"/>
  <c r="AR68" i="13"/>
  <c r="AS68" i="13" s="1"/>
  <c r="AQ68" i="13"/>
  <c r="AA68" i="13"/>
  <c r="V68" i="13"/>
  <c r="U68" i="13"/>
  <c r="X68" i="13" s="1"/>
  <c r="T68" i="13"/>
  <c r="S68" i="13"/>
  <c r="R68" i="13"/>
  <c r="M68" i="13"/>
  <c r="J68" i="13" s="1"/>
  <c r="BF65" i="13"/>
  <c r="AR65" i="13"/>
  <c r="AQ65" i="13"/>
  <c r="AA65" i="13"/>
  <c r="V65" i="13"/>
  <c r="U65" i="13"/>
  <c r="X65" i="13" s="1"/>
  <c r="T65" i="13"/>
  <c r="S65" i="13"/>
  <c r="R65" i="13"/>
  <c r="M65" i="13"/>
  <c r="J65" i="13" s="1"/>
  <c r="BF55" i="13"/>
  <c r="AR55" i="13"/>
  <c r="AQ55" i="13"/>
  <c r="AA55" i="13"/>
  <c r="V55" i="13"/>
  <c r="U55" i="13"/>
  <c r="T55" i="13"/>
  <c r="S55" i="13"/>
  <c r="R55" i="13"/>
  <c r="M55" i="13"/>
  <c r="J55" i="13" s="1"/>
  <c r="BF44" i="13"/>
  <c r="AR44" i="13"/>
  <c r="AS44" i="13" s="1"/>
  <c r="AT44" i="13" s="1"/>
  <c r="AU44" i="13" s="1"/>
  <c r="AV44" i="13" s="1"/>
  <c r="AQ44" i="13"/>
  <c r="AA44" i="13"/>
  <c r="V44" i="13"/>
  <c r="U44" i="13"/>
  <c r="T44" i="13"/>
  <c r="S44" i="13"/>
  <c r="R44" i="13"/>
  <c r="M44" i="13"/>
  <c r="BF36" i="13"/>
  <c r="AR36" i="13"/>
  <c r="AS36" i="13" s="1"/>
  <c r="AT36" i="13" s="1"/>
  <c r="AU36" i="13" s="1"/>
  <c r="AV36" i="13" s="1"/>
  <c r="AQ36" i="13"/>
  <c r="AA36" i="13"/>
  <c r="V36" i="13"/>
  <c r="U36" i="13"/>
  <c r="T36" i="13"/>
  <c r="S36" i="13"/>
  <c r="R36" i="13"/>
  <c r="M36" i="13"/>
  <c r="BF33" i="13"/>
  <c r="AR33" i="13"/>
  <c r="AQ33" i="13"/>
  <c r="AA33" i="13"/>
  <c r="V33" i="13"/>
  <c r="U33" i="13"/>
  <c r="X33" i="13" s="1"/>
  <c r="T33" i="13"/>
  <c r="S33" i="13"/>
  <c r="R33" i="13"/>
  <c r="M33" i="13"/>
  <c r="BF32" i="13"/>
  <c r="AR32" i="13"/>
  <c r="AS32" i="13" s="1"/>
  <c r="AT32" i="13" s="1"/>
  <c r="AU32" i="13" s="1"/>
  <c r="AV32" i="13" s="1"/>
  <c r="AQ32" i="13"/>
  <c r="AA32" i="13"/>
  <c r="Z32" i="13"/>
  <c r="V32" i="13"/>
  <c r="U32" i="13"/>
  <c r="T32" i="13"/>
  <c r="S32" i="13"/>
  <c r="R32" i="13"/>
  <c r="M32" i="13"/>
  <c r="J32" i="13"/>
  <c r="BF30" i="13"/>
  <c r="AR30" i="13"/>
  <c r="AS30" i="13" s="1"/>
  <c r="AT30" i="13" s="1"/>
  <c r="AU30" i="13" s="1"/>
  <c r="AV30" i="13" s="1"/>
  <c r="AQ30" i="13"/>
  <c r="AA30" i="13"/>
  <c r="V30" i="13"/>
  <c r="U30" i="13"/>
  <c r="T30" i="13"/>
  <c r="S30" i="13"/>
  <c r="R30" i="13"/>
  <c r="M30" i="13"/>
  <c r="J30" i="13" s="1"/>
  <c r="BF19" i="13"/>
  <c r="AR19" i="13"/>
  <c r="AS19" i="13" s="1"/>
  <c r="AT19" i="13" s="1"/>
  <c r="AU19" i="13" s="1"/>
  <c r="AV19" i="13" s="1"/>
  <c r="AQ19" i="13"/>
  <c r="AA19" i="13"/>
  <c r="V19" i="13"/>
  <c r="U19" i="13"/>
  <c r="X19" i="13" s="1"/>
  <c r="T19" i="13"/>
  <c r="S19" i="13"/>
  <c r="R19" i="13"/>
  <c r="M19" i="13"/>
  <c r="J19" i="13" s="1"/>
  <c r="BF18" i="13"/>
  <c r="AR18" i="13"/>
  <c r="AS18" i="13" s="1"/>
  <c r="AT18" i="13" s="1"/>
  <c r="AU18" i="13" s="1"/>
  <c r="AV18" i="13" s="1"/>
  <c r="AQ18" i="13"/>
  <c r="AA18" i="13"/>
  <c r="V18" i="13"/>
  <c r="U18" i="13"/>
  <c r="X18" i="13" s="1"/>
  <c r="T18" i="13"/>
  <c r="S18" i="13"/>
  <c r="R18" i="13"/>
  <c r="M18" i="13"/>
  <c r="BF8" i="13"/>
  <c r="AR8" i="13"/>
  <c r="AS8" i="13" s="1"/>
  <c r="AT8" i="13" s="1"/>
  <c r="AU8" i="13" s="1"/>
  <c r="AV8" i="13" s="1"/>
  <c r="AQ8" i="13"/>
  <c r="AA8" i="13"/>
  <c r="V8" i="13"/>
  <c r="U8" i="13"/>
  <c r="X8" i="13" s="1"/>
  <c r="T8" i="13"/>
  <c r="S8" i="13"/>
  <c r="R8" i="13"/>
  <c r="M8" i="13"/>
  <c r="J8" i="13" s="1"/>
  <c r="BF7" i="13"/>
  <c r="AR7" i="13"/>
  <c r="AS7" i="13" s="1"/>
  <c r="AT7" i="13" s="1"/>
  <c r="AU7" i="13" s="1"/>
  <c r="AV7" i="13" s="1"/>
  <c r="AQ7" i="13"/>
  <c r="AA7" i="13"/>
  <c r="V7" i="13"/>
  <c r="U7" i="13"/>
  <c r="T7" i="13"/>
  <c r="S7" i="13"/>
  <c r="R7" i="13"/>
  <c r="M7" i="13"/>
  <c r="Z7" i="13" s="1"/>
  <c r="BF384" i="13"/>
  <c r="AR384" i="13"/>
  <c r="AQ384" i="13"/>
  <c r="AA384" i="13"/>
  <c r="V384" i="13"/>
  <c r="U384" i="13"/>
  <c r="X384" i="13" s="1"/>
  <c r="T384" i="13"/>
  <c r="S384" i="13"/>
  <c r="R384" i="13"/>
  <c r="M384" i="13"/>
  <c r="J384" i="13" s="1"/>
  <c r="BF377" i="13"/>
  <c r="AR377" i="13"/>
  <c r="AS377" i="13" s="1"/>
  <c r="AT377" i="13" s="1"/>
  <c r="AU377" i="13" s="1"/>
  <c r="AQ377" i="13"/>
  <c r="AA377" i="13"/>
  <c r="V377" i="13"/>
  <c r="U377" i="13"/>
  <c r="T377" i="13"/>
  <c r="S377" i="13"/>
  <c r="R377" i="13"/>
  <c r="M377" i="13"/>
  <c r="J377" i="13" s="1"/>
  <c r="BF376" i="13"/>
  <c r="AR376" i="13"/>
  <c r="AS376" i="13" s="1"/>
  <c r="AT376" i="13" s="1"/>
  <c r="AQ376" i="13"/>
  <c r="AA376" i="13"/>
  <c r="V376" i="13"/>
  <c r="U376" i="13"/>
  <c r="T376" i="13"/>
  <c r="S376" i="13"/>
  <c r="R376" i="13"/>
  <c r="M376" i="13"/>
  <c r="Z376" i="13" s="1"/>
  <c r="BF369" i="13"/>
  <c r="AR369" i="13"/>
  <c r="AS369" i="13" s="1"/>
  <c r="AQ369" i="13"/>
  <c r="AA369" i="13"/>
  <c r="V369" i="13"/>
  <c r="U369" i="13"/>
  <c r="T369" i="13"/>
  <c r="S369" i="13"/>
  <c r="R369" i="13"/>
  <c r="M369" i="13"/>
  <c r="Z369" i="13" s="1"/>
  <c r="BF360" i="13"/>
  <c r="AR360" i="13"/>
  <c r="AS360" i="13" s="1"/>
  <c r="AT360" i="13" s="1"/>
  <c r="AU360" i="13" s="1"/>
  <c r="AV360" i="13" s="1"/>
  <c r="AQ360" i="13"/>
  <c r="AA360" i="13"/>
  <c r="V360" i="13"/>
  <c r="U360" i="13"/>
  <c r="T360" i="13"/>
  <c r="S360" i="13"/>
  <c r="R360" i="13"/>
  <c r="M360" i="13"/>
  <c r="J360" i="13" s="1"/>
  <c r="BF354" i="13"/>
  <c r="AR354" i="13"/>
  <c r="AS354" i="13" s="1"/>
  <c r="AT354" i="13" s="1"/>
  <c r="AU354" i="13" s="1"/>
  <c r="AV354" i="13" s="1"/>
  <c r="AQ354" i="13"/>
  <c r="AA354" i="13"/>
  <c r="V354" i="13"/>
  <c r="U354" i="13"/>
  <c r="X354" i="13" s="1"/>
  <c r="T354" i="13"/>
  <c r="S354" i="13"/>
  <c r="R354" i="13"/>
  <c r="M354" i="13"/>
  <c r="Z354" i="13" s="1"/>
  <c r="BF340" i="13"/>
  <c r="AR340" i="13"/>
  <c r="AS340" i="13" s="1"/>
  <c r="AT340" i="13" s="1"/>
  <c r="AU340" i="13" s="1"/>
  <c r="AV340" i="13" s="1"/>
  <c r="AQ340" i="13"/>
  <c r="AA340" i="13"/>
  <c r="V340" i="13"/>
  <c r="U340" i="13"/>
  <c r="T340" i="13"/>
  <c r="S340" i="13"/>
  <c r="R340" i="13"/>
  <c r="M340" i="13"/>
  <c r="J340" i="13" s="1"/>
  <c r="BF336" i="13"/>
  <c r="AR336" i="13"/>
  <c r="AS336" i="13" s="1"/>
  <c r="AT336" i="13" s="1"/>
  <c r="AU336" i="13" s="1"/>
  <c r="AV336" i="13" s="1"/>
  <c r="AQ336" i="13"/>
  <c r="AA336" i="13"/>
  <c r="V336" i="13"/>
  <c r="U336" i="13"/>
  <c r="AP336" i="13" s="1"/>
  <c r="T336" i="13"/>
  <c r="S336" i="13"/>
  <c r="R336" i="13"/>
  <c r="M336" i="13"/>
  <c r="J336" i="13" s="1"/>
  <c r="BF331" i="13"/>
  <c r="AR331" i="13"/>
  <c r="AQ331" i="13"/>
  <c r="AA331" i="13"/>
  <c r="V331" i="13"/>
  <c r="U331" i="13"/>
  <c r="X331" i="13" s="1"/>
  <c r="T331" i="13"/>
  <c r="S331" i="13"/>
  <c r="R331" i="13"/>
  <c r="M331" i="13"/>
  <c r="J331" i="13" s="1"/>
  <c r="BF326" i="13"/>
  <c r="AR326" i="13"/>
  <c r="AS326" i="13" s="1"/>
  <c r="AT326" i="13" s="1"/>
  <c r="AU326" i="13" s="1"/>
  <c r="AV326" i="13" s="1"/>
  <c r="AQ326" i="13"/>
  <c r="AA326" i="13"/>
  <c r="V326" i="13"/>
  <c r="U326" i="13"/>
  <c r="T326" i="13"/>
  <c r="S326" i="13"/>
  <c r="R326" i="13"/>
  <c r="M326" i="13"/>
  <c r="J326" i="13" s="1"/>
  <c r="BF325" i="13"/>
  <c r="AR325" i="13"/>
  <c r="AS325" i="13" s="1"/>
  <c r="AT325" i="13" s="1"/>
  <c r="AU325" i="13" s="1"/>
  <c r="AV325" i="13" s="1"/>
  <c r="AQ325" i="13"/>
  <c r="AA325" i="13"/>
  <c r="V325" i="13"/>
  <c r="U325" i="13"/>
  <c r="W325" i="13" s="1"/>
  <c r="T325" i="13"/>
  <c r="S325" i="13"/>
  <c r="R325" i="13"/>
  <c r="M325" i="13"/>
  <c r="BF322" i="13"/>
  <c r="AR322" i="13"/>
  <c r="AS322" i="13" s="1"/>
  <c r="AT322" i="13" s="1"/>
  <c r="AU322" i="13" s="1"/>
  <c r="AV322" i="13" s="1"/>
  <c r="AQ322" i="13"/>
  <c r="AA322" i="13"/>
  <c r="V322" i="13"/>
  <c r="U322" i="13"/>
  <c r="T322" i="13"/>
  <c r="S322" i="13"/>
  <c r="R322" i="13"/>
  <c r="M322" i="13"/>
  <c r="J322" i="13" s="1"/>
  <c r="BF315" i="13"/>
  <c r="AR315" i="13"/>
  <c r="AS315" i="13" s="1"/>
  <c r="AT315" i="13" s="1"/>
  <c r="AU315" i="13" s="1"/>
  <c r="AV315" i="13" s="1"/>
  <c r="AQ315" i="13"/>
  <c r="AA315" i="13"/>
  <c r="V315" i="13"/>
  <c r="U315" i="13"/>
  <c r="X315" i="13" s="1"/>
  <c r="T315" i="13"/>
  <c r="S315" i="13"/>
  <c r="R315" i="13"/>
  <c r="M315" i="13"/>
  <c r="BF305" i="13"/>
  <c r="AR305" i="13"/>
  <c r="AS305" i="13" s="1"/>
  <c r="AT305" i="13" s="1"/>
  <c r="AU305" i="13" s="1"/>
  <c r="AV305" i="13" s="1"/>
  <c r="AQ305" i="13"/>
  <c r="AA305" i="13"/>
  <c r="V305" i="13"/>
  <c r="U305" i="13"/>
  <c r="W305" i="13" s="1"/>
  <c r="T305" i="13"/>
  <c r="S305" i="13"/>
  <c r="R305" i="13"/>
  <c r="M305" i="13"/>
  <c r="J305" i="13" s="1"/>
  <c r="BF304" i="13"/>
  <c r="AR304" i="13"/>
  <c r="AS304" i="13" s="1"/>
  <c r="AT304" i="13" s="1"/>
  <c r="AU304" i="13" s="1"/>
  <c r="AV304" i="13" s="1"/>
  <c r="AQ304" i="13"/>
  <c r="AA304" i="13"/>
  <c r="V304" i="13"/>
  <c r="U304" i="13"/>
  <c r="X304" i="13" s="1"/>
  <c r="T304" i="13"/>
  <c r="S304" i="13"/>
  <c r="R304" i="13"/>
  <c r="M304" i="13"/>
  <c r="BF299" i="13"/>
  <c r="AR299" i="13"/>
  <c r="AS299" i="13" s="1"/>
  <c r="AT299" i="13" s="1"/>
  <c r="AQ299" i="13"/>
  <c r="AA299" i="13"/>
  <c r="V299" i="13"/>
  <c r="U299" i="13"/>
  <c r="X299" i="13" s="1"/>
  <c r="T299" i="13"/>
  <c r="S299" i="13"/>
  <c r="R299" i="13"/>
  <c r="M299" i="13"/>
  <c r="Z299" i="13" s="1"/>
  <c r="J299" i="13"/>
  <c r="BF298" i="13"/>
  <c r="AR298" i="13"/>
  <c r="AQ298" i="13"/>
  <c r="AA298" i="13"/>
  <c r="V298" i="13"/>
  <c r="U298" i="13"/>
  <c r="X298" i="13" s="1"/>
  <c r="T298" i="13"/>
  <c r="S298" i="13"/>
  <c r="R298" i="13"/>
  <c r="M298" i="13"/>
  <c r="Z298" i="13" s="1"/>
  <c r="BF278" i="13"/>
  <c r="AR278" i="13"/>
  <c r="AQ278" i="13"/>
  <c r="AA278" i="13"/>
  <c r="V278" i="13"/>
  <c r="U278" i="13"/>
  <c r="T278" i="13"/>
  <c r="S278" i="13"/>
  <c r="R278" i="13"/>
  <c r="M278" i="13"/>
  <c r="J278" i="13" s="1"/>
  <c r="BF276" i="13"/>
  <c r="AR276" i="13"/>
  <c r="AQ276" i="13"/>
  <c r="AA276" i="13"/>
  <c r="V276" i="13"/>
  <c r="U276" i="13"/>
  <c r="X276" i="13" s="1"/>
  <c r="T276" i="13"/>
  <c r="S276" i="13"/>
  <c r="R276" i="13"/>
  <c r="M276" i="13"/>
  <c r="J276" i="13" s="1"/>
  <c r="BF268" i="13"/>
  <c r="AR268" i="13"/>
  <c r="AS268" i="13" s="1"/>
  <c r="AT268" i="13" s="1"/>
  <c r="AU268" i="13" s="1"/>
  <c r="AV268" i="13" s="1"/>
  <c r="AQ268" i="13"/>
  <c r="AA268" i="13"/>
  <c r="V268" i="13"/>
  <c r="U268" i="13"/>
  <c r="X268" i="13" s="1"/>
  <c r="T268" i="13"/>
  <c r="S268" i="13"/>
  <c r="R268" i="13"/>
  <c r="M268" i="13"/>
  <c r="Z268" i="13" s="1"/>
  <c r="BF251" i="13"/>
  <c r="AR251" i="13"/>
  <c r="AS251" i="13" s="1"/>
  <c r="AT251" i="13" s="1"/>
  <c r="AQ251" i="13"/>
  <c r="AA251" i="13"/>
  <c r="V251" i="13"/>
  <c r="U251" i="13"/>
  <c r="X251" i="13" s="1"/>
  <c r="T251" i="13"/>
  <c r="S251" i="13"/>
  <c r="R251" i="13"/>
  <c r="M251" i="13"/>
  <c r="Z251" i="13" s="1"/>
  <c r="BF239" i="13"/>
  <c r="AR239" i="13"/>
  <c r="AS239" i="13" s="1"/>
  <c r="AQ239" i="13"/>
  <c r="AA239" i="13"/>
  <c r="V239" i="13"/>
  <c r="U239" i="13"/>
  <c r="T239" i="13"/>
  <c r="S239" i="13"/>
  <c r="R239" i="13"/>
  <c r="M239" i="13"/>
  <c r="Z239" i="13" s="1"/>
  <c r="J239" i="13"/>
  <c r="BF231" i="13"/>
  <c r="AR231" i="13"/>
  <c r="AQ231" i="13"/>
  <c r="AA231" i="13"/>
  <c r="V231" i="13"/>
  <c r="U231" i="13"/>
  <c r="T231" i="13"/>
  <c r="S231" i="13"/>
  <c r="R231" i="13"/>
  <c r="M231" i="13"/>
  <c r="BF218" i="13"/>
  <c r="AR218" i="13"/>
  <c r="AS218" i="13" s="1"/>
  <c r="AT218" i="13" s="1"/>
  <c r="AU218" i="13" s="1"/>
  <c r="AV218" i="13" s="1"/>
  <c r="AW218" i="13" s="1"/>
  <c r="AX218" i="13" s="1"/>
  <c r="AQ218" i="13"/>
  <c r="AA218" i="13"/>
  <c r="V218" i="13"/>
  <c r="U218" i="13"/>
  <c r="T218" i="13"/>
  <c r="S218" i="13"/>
  <c r="R218" i="13"/>
  <c r="M218" i="13"/>
  <c r="Z218" i="13" s="1"/>
  <c r="BF217" i="13"/>
  <c r="AR217" i="13"/>
  <c r="AS217" i="13" s="1"/>
  <c r="AT217" i="13" s="1"/>
  <c r="AU217" i="13" s="1"/>
  <c r="AV217" i="13" s="1"/>
  <c r="AQ217" i="13"/>
  <c r="AA217" i="13"/>
  <c r="V217" i="13"/>
  <c r="U217" i="13"/>
  <c r="X217" i="13" s="1"/>
  <c r="T217" i="13"/>
  <c r="S217" i="13"/>
  <c r="R217" i="13"/>
  <c r="M217" i="13"/>
  <c r="Z217" i="13" s="1"/>
  <c r="BF208" i="13"/>
  <c r="AR208" i="13"/>
  <c r="AS208" i="13" s="1"/>
  <c r="AQ208" i="13"/>
  <c r="AA208" i="13"/>
  <c r="V208" i="13"/>
  <c r="U208" i="13"/>
  <c r="T208" i="13"/>
  <c r="S208" i="13"/>
  <c r="R208" i="13"/>
  <c r="M208" i="13"/>
  <c r="BF184" i="13"/>
  <c r="AR184" i="13"/>
  <c r="AS184" i="13" s="1"/>
  <c r="AT184" i="13" s="1"/>
  <c r="AU184" i="13" s="1"/>
  <c r="AV184" i="13" s="1"/>
  <c r="AQ184" i="13"/>
  <c r="AA184" i="13"/>
  <c r="V184" i="13"/>
  <c r="U184" i="13"/>
  <c r="T184" i="13"/>
  <c r="S184" i="13"/>
  <c r="R184" i="13"/>
  <c r="M184" i="13"/>
  <c r="Z184" i="13" s="1"/>
  <c r="BF171" i="13"/>
  <c r="AR171" i="13"/>
  <c r="AS171" i="13" s="1"/>
  <c r="AT171" i="13" s="1"/>
  <c r="AU171" i="13" s="1"/>
  <c r="AV171" i="13" s="1"/>
  <c r="AQ171" i="13"/>
  <c r="AA171" i="13"/>
  <c r="V171" i="13"/>
  <c r="U171" i="13"/>
  <c r="X171" i="13" s="1"/>
  <c r="T171" i="13"/>
  <c r="S171" i="13"/>
  <c r="R171" i="13"/>
  <c r="M171" i="13"/>
  <c r="Z171" i="13" s="1"/>
  <c r="BF169" i="13"/>
  <c r="AR169" i="13"/>
  <c r="AS169" i="13" s="1"/>
  <c r="AT169" i="13" s="1"/>
  <c r="AQ169" i="13"/>
  <c r="AA169" i="13"/>
  <c r="V169" i="13"/>
  <c r="U169" i="13"/>
  <c r="T169" i="13"/>
  <c r="S169" i="13"/>
  <c r="R169" i="13"/>
  <c r="M169" i="13"/>
  <c r="Z169" i="13" s="1"/>
  <c r="BF168" i="13"/>
  <c r="AR168" i="13"/>
  <c r="AS168" i="13" s="1"/>
  <c r="AT168" i="13" s="1"/>
  <c r="AU168" i="13" s="1"/>
  <c r="AV168" i="13" s="1"/>
  <c r="AW168" i="13" s="1"/>
  <c r="AX168" i="13" s="1"/>
  <c r="AQ168" i="13"/>
  <c r="AA168" i="13"/>
  <c r="V168" i="13"/>
  <c r="U168" i="13"/>
  <c r="T168" i="13"/>
  <c r="S168" i="13"/>
  <c r="R168" i="13"/>
  <c r="M168" i="13"/>
  <c r="BF163" i="13"/>
  <c r="AR163" i="13"/>
  <c r="AQ163" i="13"/>
  <c r="AA163" i="13"/>
  <c r="V163" i="13"/>
  <c r="U163" i="13"/>
  <c r="T163" i="13"/>
  <c r="S163" i="13"/>
  <c r="R163" i="13"/>
  <c r="M163" i="13"/>
  <c r="BF162" i="13"/>
  <c r="AR162" i="13"/>
  <c r="AQ162" i="13"/>
  <c r="AA162" i="13"/>
  <c r="V162" i="13"/>
  <c r="U162" i="13"/>
  <c r="T162" i="13"/>
  <c r="S162" i="13"/>
  <c r="R162" i="13"/>
  <c r="M162" i="13"/>
  <c r="J162" i="13" s="1"/>
  <c r="BF153" i="13"/>
  <c r="AR153" i="13"/>
  <c r="AS153" i="13" s="1"/>
  <c r="AT153" i="13" s="1"/>
  <c r="AU153" i="13" s="1"/>
  <c r="AQ153" i="13"/>
  <c r="AA153" i="13"/>
  <c r="V153" i="13"/>
  <c r="U153" i="13"/>
  <c r="T153" i="13"/>
  <c r="S153" i="13"/>
  <c r="R153" i="13"/>
  <c r="M153" i="13"/>
  <c r="J153" i="13" s="1"/>
  <c r="BF145" i="13"/>
  <c r="AR145" i="13"/>
  <c r="AS145" i="13" s="1"/>
  <c r="AT145" i="13" s="1"/>
  <c r="AU145" i="13" s="1"/>
  <c r="AV145" i="13" s="1"/>
  <c r="AQ145" i="13"/>
  <c r="AA145" i="13"/>
  <c r="V145" i="13"/>
  <c r="U145" i="13"/>
  <c r="W145" i="13" s="1"/>
  <c r="T145" i="13"/>
  <c r="S145" i="13"/>
  <c r="R145" i="13"/>
  <c r="M145" i="13"/>
  <c r="Z145" i="13" s="1"/>
  <c r="BF133" i="13"/>
  <c r="AR133" i="13"/>
  <c r="AS133" i="13" s="1"/>
  <c r="AT133" i="13" s="1"/>
  <c r="AQ133" i="13"/>
  <c r="AA133" i="13"/>
  <c r="Z133" i="13"/>
  <c r="V133" i="13"/>
  <c r="U133" i="13"/>
  <c r="X133" i="13" s="1"/>
  <c r="T133" i="13"/>
  <c r="S133" i="13"/>
  <c r="R133" i="13"/>
  <c r="M133" i="13"/>
  <c r="J133" i="13" s="1"/>
  <c r="BF129" i="13"/>
  <c r="AR129" i="13"/>
  <c r="AS129" i="13" s="1"/>
  <c r="AT129" i="13" s="1"/>
  <c r="AU129" i="13" s="1"/>
  <c r="AV129" i="13" s="1"/>
  <c r="AQ129" i="13"/>
  <c r="AA129" i="13"/>
  <c r="V129" i="13"/>
  <c r="U129" i="13"/>
  <c r="T129" i="13"/>
  <c r="S129" i="13"/>
  <c r="R129" i="13"/>
  <c r="M129" i="13"/>
  <c r="BF128" i="13"/>
  <c r="AR128" i="13"/>
  <c r="AS128" i="13" s="1"/>
  <c r="AT128" i="13" s="1"/>
  <c r="AU128" i="13" s="1"/>
  <c r="AV128" i="13" s="1"/>
  <c r="AQ128" i="13"/>
  <c r="AA128" i="13"/>
  <c r="V128" i="13"/>
  <c r="U128" i="13"/>
  <c r="T128" i="13"/>
  <c r="S128" i="13"/>
  <c r="R128" i="13"/>
  <c r="M128" i="13"/>
  <c r="Z128" i="13" s="1"/>
  <c r="BF121" i="13"/>
  <c r="AR121" i="13"/>
  <c r="AS121" i="13" s="1"/>
  <c r="AQ121" i="13"/>
  <c r="AA121" i="13"/>
  <c r="V121" i="13"/>
  <c r="U121" i="13"/>
  <c r="T121" i="13"/>
  <c r="S121" i="13"/>
  <c r="R121" i="13"/>
  <c r="M121" i="13"/>
  <c r="BF113" i="13"/>
  <c r="AR113" i="13"/>
  <c r="AQ113" i="13"/>
  <c r="AA113" i="13"/>
  <c r="V113" i="13"/>
  <c r="U113" i="13"/>
  <c r="T113" i="13"/>
  <c r="S113" i="13"/>
  <c r="R113" i="13"/>
  <c r="M113" i="13"/>
  <c r="Z113" i="13" s="1"/>
  <c r="BF112" i="13"/>
  <c r="AR112" i="13"/>
  <c r="AS112" i="13" s="1"/>
  <c r="AT112" i="13" s="1"/>
  <c r="AU112" i="13" s="1"/>
  <c r="AV112" i="13" s="1"/>
  <c r="AQ112" i="13"/>
  <c r="AA112" i="13"/>
  <c r="V112" i="13"/>
  <c r="U112" i="13"/>
  <c r="T112" i="13"/>
  <c r="S112" i="13"/>
  <c r="R112" i="13"/>
  <c r="M112" i="13"/>
  <c r="BF93" i="13"/>
  <c r="AR93" i="13"/>
  <c r="AS93" i="13" s="1"/>
  <c r="AT93" i="13" s="1"/>
  <c r="AU93" i="13" s="1"/>
  <c r="AV93" i="13" s="1"/>
  <c r="AQ93" i="13"/>
  <c r="AA93" i="13"/>
  <c r="V93" i="13"/>
  <c r="U93" i="13"/>
  <c r="T93" i="13"/>
  <c r="S93" i="13"/>
  <c r="R93" i="13"/>
  <c r="M93" i="13"/>
  <c r="J93" i="13" s="1"/>
  <c r="BF89" i="13"/>
  <c r="AR89" i="13"/>
  <c r="AS89" i="13" s="1"/>
  <c r="AT89" i="13" s="1"/>
  <c r="AU89" i="13" s="1"/>
  <c r="AV89" i="13" s="1"/>
  <c r="AQ89" i="13"/>
  <c r="AA89" i="13"/>
  <c r="V89" i="13"/>
  <c r="U89" i="13"/>
  <c r="W89" i="13" s="1"/>
  <c r="T89" i="13"/>
  <c r="S89" i="13"/>
  <c r="R89" i="13"/>
  <c r="M89" i="13"/>
  <c r="J89" i="13" s="1"/>
  <c r="BF87" i="13"/>
  <c r="AR87" i="13"/>
  <c r="AS87" i="13" s="1"/>
  <c r="AT87" i="13" s="1"/>
  <c r="AU87" i="13" s="1"/>
  <c r="AV87" i="13" s="1"/>
  <c r="AQ87" i="13"/>
  <c r="AA87" i="13"/>
  <c r="V87" i="13"/>
  <c r="U87" i="13"/>
  <c r="X87" i="13" s="1"/>
  <c r="T87" i="13"/>
  <c r="S87" i="13"/>
  <c r="R87" i="13"/>
  <c r="M87" i="13"/>
  <c r="J87" i="13" s="1"/>
  <c r="BF77" i="13"/>
  <c r="AR77" i="13"/>
  <c r="AQ77" i="13"/>
  <c r="AA77" i="13"/>
  <c r="V77" i="13"/>
  <c r="U77" i="13"/>
  <c r="X77" i="13" s="1"/>
  <c r="T77" i="13"/>
  <c r="S77" i="13"/>
  <c r="R77" i="13"/>
  <c r="M77" i="13"/>
  <c r="J77" i="13" s="1"/>
  <c r="AP77" i="13" s="1"/>
  <c r="BF74" i="13"/>
  <c r="AR74" i="13"/>
  <c r="AQ74" i="13"/>
  <c r="AA74" i="13"/>
  <c r="Z74" i="13"/>
  <c r="V74" i="13"/>
  <c r="U74" i="13"/>
  <c r="T74" i="13"/>
  <c r="S74" i="13"/>
  <c r="R74" i="13"/>
  <c r="M74" i="13"/>
  <c r="J74" i="13" s="1"/>
  <c r="BF64" i="13"/>
  <c r="AR64" i="13"/>
  <c r="AQ64" i="13"/>
  <c r="AA64" i="13"/>
  <c r="V64" i="13"/>
  <c r="U64" i="13"/>
  <c r="T64" i="13"/>
  <c r="S64" i="13"/>
  <c r="R64" i="13"/>
  <c r="M64" i="13"/>
  <c r="BF56" i="13"/>
  <c r="AR56" i="13"/>
  <c r="AQ56" i="13"/>
  <c r="AA56" i="13"/>
  <c r="V56" i="13"/>
  <c r="U56" i="13"/>
  <c r="T56" i="13"/>
  <c r="S56" i="13"/>
  <c r="R56" i="13"/>
  <c r="M56" i="13"/>
  <c r="Z56" i="13" s="1"/>
  <c r="BF41" i="13"/>
  <c r="AR41" i="13"/>
  <c r="AS41" i="13" s="1"/>
  <c r="AT41" i="13" s="1"/>
  <c r="AU41" i="13" s="1"/>
  <c r="AQ41" i="13"/>
  <c r="AA41" i="13"/>
  <c r="V41" i="13"/>
  <c r="U41" i="13"/>
  <c r="T41" i="13"/>
  <c r="S41" i="13"/>
  <c r="R41" i="13"/>
  <c r="M41" i="13"/>
  <c r="J41" i="13" s="1"/>
  <c r="BF39" i="13"/>
  <c r="AR39" i="13"/>
  <c r="AS39" i="13" s="1"/>
  <c r="AT39" i="13" s="1"/>
  <c r="AU39" i="13" s="1"/>
  <c r="AQ39" i="13"/>
  <c r="AA39" i="13"/>
  <c r="V39" i="13"/>
  <c r="U39" i="13"/>
  <c r="T39" i="13"/>
  <c r="S39" i="13"/>
  <c r="R39" i="13"/>
  <c r="M39" i="13"/>
  <c r="Z39" i="13" s="1"/>
  <c r="BF38" i="13"/>
  <c r="AR38" i="13"/>
  <c r="AS38" i="13" s="1"/>
  <c r="AT38" i="13" s="1"/>
  <c r="AU38" i="13" s="1"/>
  <c r="AV38" i="13" s="1"/>
  <c r="AQ38" i="13"/>
  <c r="AA38" i="13"/>
  <c r="V38" i="13"/>
  <c r="U38" i="13"/>
  <c r="T38" i="13"/>
  <c r="S38" i="13"/>
  <c r="R38" i="13"/>
  <c r="M38" i="13"/>
  <c r="Z38" i="13" s="1"/>
  <c r="BF29" i="13"/>
  <c r="AR29" i="13"/>
  <c r="AS29" i="13" s="1"/>
  <c r="AT29" i="13" s="1"/>
  <c r="AU29" i="13" s="1"/>
  <c r="AV29" i="13" s="1"/>
  <c r="AQ29" i="13"/>
  <c r="AA29" i="13"/>
  <c r="V29" i="13"/>
  <c r="U29" i="13"/>
  <c r="T29" i="13"/>
  <c r="S29" i="13"/>
  <c r="R29" i="13"/>
  <c r="M29" i="13"/>
  <c r="J29" i="13" s="1"/>
  <c r="BF26" i="13"/>
  <c r="AR26" i="13"/>
  <c r="AS26" i="13" s="1"/>
  <c r="AT26" i="13" s="1"/>
  <c r="AU26" i="13" s="1"/>
  <c r="AV26" i="13" s="1"/>
  <c r="AQ26" i="13"/>
  <c r="AA26" i="13"/>
  <c r="V26" i="13"/>
  <c r="U26" i="13"/>
  <c r="T26" i="13"/>
  <c r="S26" i="13"/>
  <c r="R26" i="13"/>
  <c r="M26" i="13"/>
  <c r="J26" i="13" s="1"/>
  <c r="BF24" i="13"/>
  <c r="AR24" i="13"/>
  <c r="AS24" i="13" s="1"/>
  <c r="AT24" i="13" s="1"/>
  <c r="AU24" i="13" s="1"/>
  <c r="AV24" i="13" s="1"/>
  <c r="AQ24" i="13"/>
  <c r="AA24" i="13"/>
  <c r="V24" i="13"/>
  <c r="U24" i="13"/>
  <c r="T24" i="13"/>
  <c r="S24" i="13"/>
  <c r="R24" i="13"/>
  <c r="M24" i="13"/>
  <c r="J24" i="13" s="1"/>
  <c r="BF22" i="13"/>
  <c r="AR22" i="13"/>
  <c r="AS22" i="13" s="1"/>
  <c r="AT22" i="13" s="1"/>
  <c r="AQ22" i="13"/>
  <c r="AA22" i="13"/>
  <c r="V22" i="13"/>
  <c r="U22" i="13"/>
  <c r="W22" i="13" s="1"/>
  <c r="T22" i="13"/>
  <c r="S22" i="13"/>
  <c r="R22" i="13"/>
  <c r="M22" i="13"/>
  <c r="J22" i="13" s="1"/>
  <c r="BF15" i="13"/>
  <c r="AR15" i="13"/>
  <c r="AS15" i="13" s="1"/>
  <c r="AT15" i="13" s="1"/>
  <c r="AU15" i="13" s="1"/>
  <c r="AV15" i="13" s="1"/>
  <c r="AQ15" i="13"/>
  <c r="AA15" i="13"/>
  <c r="V15" i="13"/>
  <c r="U15" i="13"/>
  <c r="X15" i="13" s="1"/>
  <c r="T15" i="13"/>
  <c r="S15" i="13"/>
  <c r="R15" i="13"/>
  <c r="M15" i="13"/>
  <c r="BF370" i="13"/>
  <c r="AR370" i="13"/>
  <c r="AS370" i="13" s="1"/>
  <c r="AT370" i="13" s="1"/>
  <c r="AU370" i="13" s="1"/>
  <c r="AV370" i="13" s="1"/>
  <c r="AQ370" i="13"/>
  <c r="AA370" i="13"/>
  <c r="V370" i="13"/>
  <c r="U370" i="13"/>
  <c r="T370" i="13"/>
  <c r="S370" i="13"/>
  <c r="R370" i="13"/>
  <c r="M370" i="13"/>
  <c r="Z370" i="13" s="1"/>
  <c r="BF356" i="13"/>
  <c r="AR356" i="13"/>
  <c r="AS356" i="13" s="1"/>
  <c r="AT356" i="13" s="1"/>
  <c r="AU356" i="13" s="1"/>
  <c r="AV356" i="13" s="1"/>
  <c r="AQ356" i="13"/>
  <c r="AA356" i="13"/>
  <c r="V356" i="13"/>
  <c r="U356" i="13"/>
  <c r="T356" i="13"/>
  <c r="S356" i="13"/>
  <c r="R356" i="13"/>
  <c r="M356" i="13"/>
  <c r="BF347" i="13"/>
  <c r="AR347" i="13"/>
  <c r="AS347" i="13" s="1"/>
  <c r="AQ347" i="13"/>
  <c r="AA347" i="13"/>
  <c r="V347" i="13"/>
  <c r="U347" i="13"/>
  <c r="T347" i="13"/>
  <c r="S347" i="13"/>
  <c r="R347" i="13"/>
  <c r="M347" i="13"/>
  <c r="BF345" i="13"/>
  <c r="AR345" i="13"/>
  <c r="AS345" i="13" s="1"/>
  <c r="AT345" i="13" s="1"/>
  <c r="AQ345" i="13"/>
  <c r="AA345" i="13"/>
  <c r="V345" i="13"/>
  <c r="U345" i="13"/>
  <c r="T345" i="13"/>
  <c r="S345" i="13"/>
  <c r="R345" i="13"/>
  <c r="M345" i="13"/>
  <c r="J345" i="13" s="1"/>
  <c r="BF293" i="13"/>
  <c r="AR293" i="13"/>
  <c r="AQ293" i="13"/>
  <c r="AA293" i="13"/>
  <c r="V293" i="13"/>
  <c r="U293" i="13"/>
  <c r="T293" i="13"/>
  <c r="S293" i="13"/>
  <c r="R293" i="13"/>
  <c r="M293" i="13"/>
  <c r="J293" i="13" s="1"/>
  <c r="BF283" i="13"/>
  <c r="AR283" i="13"/>
  <c r="AS283" i="13" s="1"/>
  <c r="AT283" i="13" s="1"/>
  <c r="AU283" i="13" s="1"/>
  <c r="AV283" i="13" s="1"/>
  <c r="AQ283" i="13"/>
  <c r="AA283" i="13"/>
  <c r="V283" i="13"/>
  <c r="U283" i="13"/>
  <c r="T283" i="13"/>
  <c r="S283" i="13"/>
  <c r="R283" i="13"/>
  <c r="M283" i="13"/>
  <c r="J283" i="13" s="1"/>
  <c r="BF262" i="13"/>
  <c r="AR262" i="13"/>
  <c r="AQ262" i="13"/>
  <c r="AA262" i="13"/>
  <c r="V262" i="13"/>
  <c r="U262" i="13"/>
  <c r="W262" i="13" s="1"/>
  <c r="T262" i="13"/>
  <c r="S262" i="13"/>
  <c r="R262" i="13"/>
  <c r="M262" i="13"/>
  <c r="J262" i="13" s="1"/>
  <c r="BF234" i="13"/>
  <c r="AR234" i="13"/>
  <c r="AQ234" i="13"/>
  <c r="AA234" i="13"/>
  <c r="V234" i="13"/>
  <c r="U234" i="13"/>
  <c r="X234" i="13" s="1"/>
  <c r="T234" i="13"/>
  <c r="S234" i="13"/>
  <c r="R234" i="13"/>
  <c r="M234" i="13"/>
  <c r="J234" i="13" s="1"/>
  <c r="BF228" i="13"/>
  <c r="AR228" i="13"/>
  <c r="AQ228" i="13"/>
  <c r="AA228" i="13"/>
  <c r="V228" i="13"/>
  <c r="U228" i="13"/>
  <c r="X228" i="13" s="1"/>
  <c r="T228" i="13"/>
  <c r="S228" i="13"/>
  <c r="R228" i="13"/>
  <c r="M228" i="13"/>
  <c r="Z228" i="13" s="1"/>
  <c r="BF224" i="13"/>
  <c r="AR224" i="13"/>
  <c r="AQ224" i="13"/>
  <c r="AA224" i="13"/>
  <c r="V224" i="13"/>
  <c r="U224" i="13"/>
  <c r="X224" i="13" s="1"/>
  <c r="T224" i="13"/>
  <c r="S224" i="13"/>
  <c r="R224" i="13"/>
  <c r="M224" i="13"/>
  <c r="Z224" i="13" s="1"/>
  <c r="J224" i="13"/>
  <c r="BF205" i="13"/>
  <c r="AR205" i="13"/>
  <c r="AQ205" i="13"/>
  <c r="AA205" i="13"/>
  <c r="V205" i="13"/>
  <c r="U205" i="13"/>
  <c r="T205" i="13"/>
  <c r="S205" i="13"/>
  <c r="R205" i="13"/>
  <c r="M205" i="13"/>
  <c r="Z205" i="13" s="1"/>
  <c r="BF204" i="13"/>
  <c r="AR204" i="13"/>
  <c r="AQ204" i="13"/>
  <c r="AA204" i="13"/>
  <c r="Z204" i="13"/>
  <c r="V204" i="13"/>
  <c r="U204" i="13"/>
  <c r="T204" i="13"/>
  <c r="S204" i="13"/>
  <c r="R204" i="13"/>
  <c r="M204" i="13"/>
  <c r="J204" i="13" s="1"/>
  <c r="BF200" i="13"/>
  <c r="AR200" i="13"/>
  <c r="AS200" i="13" s="1"/>
  <c r="AT200" i="13" s="1"/>
  <c r="AU200" i="13" s="1"/>
  <c r="AV200" i="13" s="1"/>
  <c r="AQ200" i="13"/>
  <c r="AA200" i="13"/>
  <c r="V200" i="13"/>
  <c r="U200" i="13"/>
  <c r="X200" i="13" s="1"/>
  <c r="T200" i="13"/>
  <c r="S200" i="13"/>
  <c r="R200" i="13"/>
  <c r="M200" i="13"/>
  <c r="Z200" i="13" s="1"/>
  <c r="J200" i="13"/>
  <c r="BF196" i="13"/>
  <c r="AR196" i="13"/>
  <c r="AS196" i="13" s="1"/>
  <c r="AT196" i="13" s="1"/>
  <c r="AQ196" i="13"/>
  <c r="AA196" i="13"/>
  <c r="V196" i="13"/>
  <c r="U196" i="13"/>
  <c r="T196" i="13"/>
  <c r="S196" i="13"/>
  <c r="R196" i="13"/>
  <c r="M196" i="13"/>
  <c r="Z196" i="13" s="1"/>
  <c r="BF183" i="13"/>
  <c r="AR183" i="13"/>
  <c r="AS183" i="13" s="1"/>
  <c r="AQ183" i="13"/>
  <c r="AA183" i="13"/>
  <c r="V183" i="13"/>
  <c r="U183" i="13"/>
  <c r="T183" i="13"/>
  <c r="S183" i="13"/>
  <c r="R183" i="13"/>
  <c r="M183" i="13"/>
  <c r="BF180" i="13"/>
  <c r="AR180" i="13"/>
  <c r="AS180" i="13" s="1"/>
  <c r="AT180" i="13" s="1"/>
  <c r="AU180" i="13" s="1"/>
  <c r="AV180" i="13" s="1"/>
  <c r="AQ180" i="13"/>
  <c r="AA180" i="13"/>
  <c r="V180" i="13"/>
  <c r="U180" i="13"/>
  <c r="X180" i="13" s="1"/>
  <c r="T180" i="13"/>
  <c r="S180" i="13"/>
  <c r="R180" i="13"/>
  <c r="M180" i="13"/>
  <c r="J180" i="13" s="1"/>
  <c r="BF167" i="13"/>
  <c r="AR167" i="13"/>
  <c r="AS167" i="13" s="1"/>
  <c r="AT167" i="13" s="1"/>
  <c r="AU167" i="13" s="1"/>
  <c r="AV167" i="13" s="1"/>
  <c r="AQ167" i="13"/>
  <c r="AA167" i="13"/>
  <c r="V167" i="13"/>
  <c r="U167" i="13"/>
  <c r="X167" i="13" s="1"/>
  <c r="T167" i="13"/>
  <c r="S167" i="13"/>
  <c r="R167" i="13"/>
  <c r="M167" i="13"/>
  <c r="J167" i="13" s="1"/>
  <c r="BF158" i="13"/>
  <c r="AR158" i="13"/>
  <c r="AQ158" i="13"/>
  <c r="AA158" i="13"/>
  <c r="V158" i="13"/>
  <c r="U158" i="13"/>
  <c r="T158" i="13"/>
  <c r="S158" i="13"/>
  <c r="R158" i="13"/>
  <c r="M158" i="13"/>
  <c r="J158" i="13" s="1"/>
  <c r="BF116" i="13"/>
  <c r="AR116" i="13"/>
  <c r="AS116" i="13" s="1"/>
  <c r="AT116" i="13" s="1"/>
  <c r="AU116" i="13" s="1"/>
  <c r="AV116" i="13" s="1"/>
  <c r="AW116" i="13" s="1"/>
  <c r="AX116" i="13" s="1"/>
  <c r="AQ116" i="13"/>
  <c r="AA116" i="13"/>
  <c r="V116" i="13"/>
  <c r="U116" i="13"/>
  <c r="X116" i="13" s="1"/>
  <c r="T116" i="13"/>
  <c r="S116" i="13"/>
  <c r="R116" i="13"/>
  <c r="M116" i="13"/>
  <c r="BF106" i="13"/>
  <c r="AR106" i="13"/>
  <c r="AQ106" i="13"/>
  <c r="AA106" i="13"/>
  <c r="V106" i="13"/>
  <c r="U106" i="13"/>
  <c r="X106" i="13" s="1"/>
  <c r="T106" i="13"/>
  <c r="S106" i="13"/>
  <c r="R106" i="13"/>
  <c r="M106" i="13"/>
  <c r="Z106" i="13" s="1"/>
  <c r="BF82" i="13"/>
  <c r="AR82" i="13"/>
  <c r="AS82" i="13" s="1"/>
  <c r="AT82" i="13" s="1"/>
  <c r="AU82" i="13" s="1"/>
  <c r="AV82" i="13" s="1"/>
  <c r="AQ82" i="13"/>
  <c r="AA82" i="13"/>
  <c r="V82" i="13"/>
  <c r="U82" i="13"/>
  <c r="T82" i="13"/>
  <c r="S82" i="13"/>
  <c r="R82" i="13"/>
  <c r="M82" i="13"/>
  <c r="Z82" i="13" s="1"/>
  <c r="BF73" i="13"/>
  <c r="AR73" i="13"/>
  <c r="AS73" i="13" s="1"/>
  <c r="AQ73" i="13"/>
  <c r="AA73" i="13"/>
  <c r="V73" i="13"/>
  <c r="U73" i="13"/>
  <c r="T73" i="13"/>
  <c r="S73" i="13"/>
  <c r="R73" i="13"/>
  <c r="M73" i="13"/>
  <c r="Z73" i="13" s="1"/>
  <c r="BF54" i="13"/>
  <c r="AR54" i="13"/>
  <c r="AS54" i="13" s="1"/>
  <c r="AT54" i="13" s="1"/>
  <c r="AQ54" i="13"/>
  <c r="AA54" i="13"/>
  <c r="V54" i="13"/>
  <c r="U54" i="13"/>
  <c r="T54" i="13"/>
  <c r="S54" i="13"/>
  <c r="R54" i="13"/>
  <c r="M54" i="13"/>
  <c r="BF52" i="13"/>
  <c r="AR52" i="13"/>
  <c r="AS52" i="13" s="1"/>
  <c r="AT52" i="13" s="1"/>
  <c r="AU52" i="13" s="1"/>
  <c r="AQ52" i="13"/>
  <c r="AA52" i="13"/>
  <c r="V52" i="13"/>
  <c r="U52" i="13"/>
  <c r="X52" i="13" s="1"/>
  <c r="T52" i="13"/>
  <c r="S52" i="13"/>
  <c r="R52" i="13"/>
  <c r="M52" i="13"/>
  <c r="Z52" i="13" s="1"/>
  <c r="J52" i="13"/>
  <c r="BF49" i="13"/>
  <c r="AR49" i="13"/>
  <c r="AS49" i="13" s="1"/>
  <c r="AT49" i="13" s="1"/>
  <c r="AU49" i="13" s="1"/>
  <c r="AV49" i="13" s="1"/>
  <c r="AQ49" i="13"/>
  <c r="AA49" i="13"/>
  <c r="Z49" i="13"/>
  <c r="V49" i="13"/>
  <c r="U49" i="13"/>
  <c r="X49" i="13" s="1"/>
  <c r="T49" i="13"/>
  <c r="S49" i="13"/>
  <c r="R49" i="13"/>
  <c r="M49" i="13"/>
  <c r="J49" i="13" s="1"/>
  <c r="BF48" i="13"/>
  <c r="AR48" i="13"/>
  <c r="AQ48" i="13"/>
  <c r="AA48" i="13"/>
  <c r="V48" i="13"/>
  <c r="U48" i="13"/>
  <c r="T48" i="13"/>
  <c r="S48" i="13"/>
  <c r="R48" i="13"/>
  <c r="M48" i="13"/>
  <c r="BF35" i="13"/>
  <c r="AR35" i="13"/>
  <c r="AQ35" i="13"/>
  <c r="AA35" i="13"/>
  <c r="V35" i="13"/>
  <c r="U35" i="13"/>
  <c r="X35" i="13" s="1"/>
  <c r="T35" i="13"/>
  <c r="S35" i="13"/>
  <c r="R35" i="13"/>
  <c r="M35" i="13"/>
  <c r="J35" i="13" s="1"/>
  <c r="BF20" i="13"/>
  <c r="AR20" i="13"/>
  <c r="AS20" i="13" s="1"/>
  <c r="AQ20" i="13"/>
  <c r="AA20" i="13"/>
  <c r="V20" i="13"/>
  <c r="U20" i="13"/>
  <c r="X20" i="13" s="1"/>
  <c r="T20" i="13"/>
  <c r="S20" i="13"/>
  <c r="R20" i="13"/>
  <c r="M20" i="13"/>
  <c r="J20" i="13" s="1"/>
  <c r="BF364" i="13"/>
  <c r="AR364" i="13"/>
  <c r="AS364" i="13" s="1"/>
  <c r="AQ364" i="13"/>
  <c r="AA364" i="13"/>
  <c r="V364" i="13"/>
  <c r="U364" i="13"/>
  <c r="X364" i="13" s="1"/>
  <c r="T364" i="13"/>
  <c r="S364" i="13"/>
  <c r="R364" i="13"/>
  <c r="M364" i="13"/>
  <c r="Z364" i="13" s="1"/>
  <c r="BF357" i="13"/>
  <c r="AR357" i="13"/>
  <c r="AS357" i="13" s="1"/>
  <c r="AQ357" i="13"/>
  <c r="AA357" i="13"/>
  <c r="V357" i="13"/>
  <c r="U357" i="13"/>
  <c r="X357" i="13" s="1"/>
  <c r="T357" i="13"/>
  <c r="S357" i="13"/>
  <c r="R357" i="13"/>
  <c r="M357" i="13"/>
  <c r="Z357" i="13" s="1"/>
  <c r="BF284" i="13"/>
  <c r="AR284" i="13"/>
  <c r="AS284" i="13" s="1"/>
  <c r="AT284" i="13" s="1"/>
  <c r="AU284" i="13" s="1"/>
  <c r="AV284" i="13" s="1"/>
  <c r="AW284" i="13" s="1"/>
  <c r="AX284" i="13" s="1"/>
  <c r="AQ284" i="13"/>
  <c r="AA284" i="13"/>
  <c r="V284" i="13"/>
  <c r="U284" i="13"/>
  <c r="T284" i="13"/>
  <c r="S284" i="13"/>
  <c r="R284" i="13"/>
  <c r="M284" i="13"/>
  <c r="Z284" i="13" s="1"/>
  <c r="BF275" i="13"/>
  <c r="AR275" i="13"/>
  <c r="AS275" i="13" s="1"/>
  <c r="AT275" i="13" s="1"/>
  <c r="AU275" i="13" s="1"/>
  <c r="AV275" i="13" s="1"/>
  <c r="AQ275" i="13"/>
  <c r="AA275" i="13"/>
  <c r="V275" i="13"/>
  <c r="U275" i="13"/>
  <c r="T275" i="13"/>
  <c r="S275" i="13"/>
  <c r="R275" i="13"/>
  <c r="M275" i="13"/>
  <c r="Z275" i="13" s="1"/>
  <c r="BF272" i="13"/>
  <c r="AR272" i="13"/>
  <c r="AS272" i="13" s="1"/>
  <c r="AQ272" i="13"/>
  <c r="AA272" i="13"/>
  <c r="V272" i="13"/>
  <c r="U272" i="13"/>
  <c r="T272" i="13"/>
  <c r="S272" i="13"/>
  <c r="R272" i="13"/>
  <c r="M272" i="13"/>
  <c r="Z272" i="13" s="1"/>
  <c r="BF229" i="13"/>
  <c r="AR229" i="13"/>
  <c r="AS229" i="13" s="1"/>
  <c r="AT229" i="13" s="1"/>
  <c r="AU229" i="13" s="1"/>
  <c r="AQ229" i="13"/>
  <c r="AA229" i="13"/>
  <c r="V229" i="13"/>
  <c r="U229" i="13"/>
  <c r="T229" i="13"/>
  <c r="S229" i="13"/>
  <c r="R229" i="13"/>
  <c r="M229" i="13"/>
  <c r="Z229" i="13" s="1"/>
  <c r="BF174" i="13"/>
  <c r="AR174" i="13"/>
  <c r="AQ174" i="13"/>
  <c r="AA174" i="13"/>
  <c r="V174" i="13"/>
  <c r="U174" i="13"/>
  <c r="T174" i="13"/>
  <c r="S174" i="13"/>
  <c r="R174" i="13"/>
  <c r="M174" i="13"/>
  <c r="Z174" i="13" s="1"/>
  <c r="BF76" i="13"/>
  <c r="AR76" i="13"/>
  <c r="AS76" i="13" s="1"/>
  <c r="AT76" i="13" s="1"/>
  <c r="AU76" i="13" s="1"/>
  <c r="AV76" i="13" s="1"/>
  <c r="AQ76" i="13"/>
  <c r="AA76" i="13"/>
  <c r="V76" i="13"/>
  <c r="U76" i="13"/>
  <c r="X76" i="13" s="1"/>
  <c r="T76" i="13"/>
  <c r="S76" i="13"/>
  <c r="R76" i="13"/>
  <c r="M76" i="13"/>
  <c r="BF259" i="13"/>
  <c r="AR259" i="13"/>
  <c r="AS259" i="13" s="1"/>
  <c r="AT259" i="13" s="1"/>
  <c r="AU259" i="13" s="1"/>
  <c r="AV259" i="13" s="1"/>
  <c r="AQ259" i="13"/>
  <c r="AA259" i="13"/>
  <c r="Z259" i="13"/>
  <c r="V259" i="13"/>
  <c r="U259" i="13"/>
  <c r="X259" i="13" s="1"/>
  <c r="T259" i="13"/>
  <c r="S259" i="13"/>
  <c r="R259" i="13"/>
  <c r="M259" i="13"/>
  <c r="J259" i="13" s="1"/>
  <c r="BF223" i="13"/>
  <c r="AR223" i="13"/>
  <c r="AQ223" i="13"/>
  <c r="AA223" i="13"/>
  <c r="V223" i="13"/>
  <c r="U223" i="13"/>
  <c r="X223" i="13" s="1"/>
  <c r="T223" i="13"/>
  <c r="S223" i="13"/>
  <c r="R223" i="13"/>
  <c r="M223" i="13"/>
  <c r="J223" i="13" s="1"/>
  <c r="AP223" i="13" s="1"/>
  <c r="BF199" i="13"/>
  <c r="AR199" i="13"/>
  <c r="AS199" i="13" s="1"/>
  <c r="AT199" i="13" s="1"/>
  <c r="AU199" i="13" s="1"/>
  <c r="AV199" i="13" s="1"/>
  <c r="AQ199" i="13"/>
  <c r="AA199" i="13"/>
  <c r="V199" i="13"/>
  <c r="U199" i="13"/>
  <c r="X199" i="13" s="1"/>
  <c r="T199" i="13"/>
  <c r="S199" i="13"/>
  <c r="R199" i="13"/>
  <c r="M199" i="13"/>
  <c r="Z199" i="13" s="1"/>
  <c r="BF159" i="13"/>
  <c r="AR159" i="13"/>
  <c r="AQ159" i="13"/>
  <c r="AA159" i="13"/>
  <c r="V159" i="13"/>
  <c r="U159" i="13"/>
  <c r="X159" i="13" s="1"/>
  <c r="T159" i="13"/>
  <c r="S159" i="13"/>
  <c r="R159" i="13"/>
  <c r="M159" i="13"/>
  <c r="Z159" i="13" s="1"/>
  <c r="J159" i="13"/>
  <c r="BF136" i="13"/>
  <c r="AR136" i="13"/>
  <c r="AS136" i="13" s="1"/>
  <c r="AT136" i="13" s="1"/>
  <c r="AU136" i="13" s="1"/>
  <c r="AV136" i="13" s="1"/>
  <c r="AQ136" i="13"/>
  <c r="AA136" i="13"/>
  <c r="V136" i="13"/>
  <c r="U136" i="13"/>
  <c r="X136" i="13" s="1"/>
  <c r="T136" i="13"/>
  <c r="S136" i="13"/>
  <c r="R136" i="13"/>
  <c r="M136" i="13"/>
  <c r="J136" i="13" s="1"/>
  <c r="BF114" i="13"/>
  <c r="AR114" i="13"/>
  <c r="AS114" i="13" s="1"/>
  <c r="AT114" i="13" s="1"/>
  <c r="AQ114" i="13"/>
  <c r="AA114" i="13"/>
  <c r="V114" i="13"/>
  <c r="U114" i="13"/>
  <c r="X114" i="13" s="1"/>
  <c r="T114" i="13"/>
  <c r="S114" i="13"/>
  <c r="R114" i="13"/>
  <c r="M114" i="13"/>
  <c r="Z114" i="13" s="1"/>
  <c r="J114" i="13"/>
  <c r="BF60" i="13"/>
  <c r="AR60" i="13"/>
  <c r="AQ60" i="13"/>
  <c r="AA60" i="13"/>
  <c r="V60" i="13"/>
  <c r="U60" i="13"/>
  <c r="T60" i="13"/>
  <c r="S60" i="13"/>
  <c r="R60" i="13"/>
  <c r="M60" i="13"/>
  <c r="Z60" i="13" s="1"/>
  <c r="BF51" i="13"/>
  <c r="AR51" i="13"/>
  <c r="AS51" i="13" s="1"/>
  <c r="AT51" i="13" s="1"/>
  <c r="AU51" i="13" s="1"/>
  <c r="AV51" i="13" s="1"/>
  <c r="AQ51" i="13"/>
  <c r="AA51" i="13"/>
  <c r="V51" i="13"/>
  <c r="U51" i="13"/>
  <c r="X51" i="13" s="1"/>
  <c r="T51" i="13"/>
  <c r="S51" i="13"/>
  <c r="R51" i="13"/>
  <c r="M51" i="13"/>
  <c r="J51" i="13" s="1"/>
  <c r="BF42" i="13"/>
  <c r="AR42" i="13"/>
  <c r="AS42" i="13" s="1"/>
  <c r="AT42" i="13" s="1"/>
  <c r="AU42" i="13" s="1"/>
  <c r="AV42" i="13" s="1"/>
  <c r="AQ42" i="13"/>
  <c r="AA42" i="13"/>
  <c r="V42" i="13"/>
  <c r="U42" i="13"/>
  <c r="X42" i="13" s="1"/>
  <c r="T42" i="13"/>
  <c r="S42" i="13"/>
  <c r="R42" i="13"/>
  <c r="M42" i="13"/>
  <c r="J42" i="13" s="1"/>
  <c r="BF358" i="13"/>
  <c r="AR358" i="13"/>
  <c r="AS358" i="13" s="1"/>
  <c r="AT358" i="13" s="1"/>
  <c r="AU358" i="13" s="1"/>
  <c r="AV358" i="13" s="1"/>
  <c r="AQ358" i="13"/>
  <c r="AA358" i="13"/>
  <c r="V358" i="13"/>
  <c r="U358" i="13"/>
  <c r="T358" i="13"/>
  <c r="S358" i="13"/>
  <c r="R358" i="13"/>
  <c r="M358" i="13"/>
  <c r="J358" i="13" s="1"/>
  <c r="BF339" i="13"/>
  <c r="AR339" i="13"/>
  <c r="AS339" i="13" s="1"/>
  <c r="AT339" i="13" s="1"/>
  <c r="AU339" i="13" s="1"/>
  <c r="AV339" i="13" s="1"/>
  <c r="AQ339" i="13"/>
  <c r="AA339" i="13"/>
  <c r="V339" i="13"/>
  <c r="U339" i="13"/>
  <c r="T339" i="13"/>
  <c r="S339" i="13"/>
  <c r="R339" i="13"/>
  <c r="M339" i="13"/>
  <c r="J339" i="13" s="1"/>
  <c r="BF118" i="13"/>
  <c r="AR118" i="13"/>
  <c r="AS118" i="13" s="1"/>
  <c r="AT118" i="13" s="1"/>
  <c r="AU118" i="13" s="1"/>
  <c r="AV118" i="13" s="1"/>
  <c r="AQ118" i="13"/>
  <c r="AA118" i="13"/>
  <c r="V118" i="13"/>
  <c r="U118" i="13"/>
  <c r="T118" i="13"/>
  <c r="S118" i="13"/>
  <c r="R118" i="13"/>
  <c r="M118" i="13"/>
  <c r="J118" i="13" s="1"/>
  <c r="BF79" i="13"/>
  <c r="AR79" i="13"/>
  <c r="AQ79" i="13"/>
  <c r="AA79" i="13"/>
  <c r="V79" i="13"/>
  <c r="U79" i="13"/>
  <c r="X79" i="13" s="1"/>
  <c r="T79" i="13"/>
  <c r="S79" i="13"/>
  <c r="R79" i="13"/>
  <c r="M79" i="13"/>
  <c r="Z79" i="13" s="1"/>
  <c r="BF17" i="13"/>
  <c r="AR17" i="13"/>
  <c r="AS17" i="13" s="1"/>
  <c r="AT17" i="13" s="1"/>
  <c r="AU17" i="13" s="1"/>
  <c r="AV17" i="13" s="1"/>
  <c r="AQ17" i="13"/>
  <c r="AA17" i="13"/>
  <c r="V17" i="13"/>
  <c r="U17" i="13"/>
  <c r="X17" i="13" s="1"/>
  <c r="T17" i="13"/>
  <c r="S17" i="13"/>
  <c r="R17" i="13"/>
  <c r="M17" i="13"/>
  <c r="Z17" i="13" s="1"/>
  <c r="BF378" i="13"/>
  <c r="AR378" i="13"/>
  <c r="AQ378" i="13"/>
  <c r="AA378" i="13"/>
  <c r="V378" i="13"/>
  <c r="U378" i="13"/>
  <c r="T378" i="13"/>
  <c r="S378" i="13"/>
  <c r="R378" i="13"/>
  <c r="M378" i="13"/>
  <c r="BF335" i="13"/>
  <c r="AR335" i="13"/>
  <c r="AS335" i="13" s="1"/>
  <c r="AT335" i="13" s="1"/>
  <c r="AU335" i="13" s="1"/>
  <c r="AV335" i="13" s="1"/>
  <c r="AQ335" i="13"/>
  <c r="AA335" i="13"/>
  <c r="V335" i="13"/>
  <c r="U335" i="13"/>
  <c r="T335" i="13"/>
  <c r="S335" i="13"/>
  <c r="R335" i="13"/>
  <c r="M335" i="13"/>
  <c r="BF279" i="13"/>
  <c r="AR279" i="13"/>
  <c r="AS279" i="13" s="1"/>
  <c r="AT279" i="13" s="1"/>
  <c r="AU279" i="13" s="1"/>
  <c r="AV279" i="13" s="1"/>
  <c r="AQ279" i="13"/>
  <c r="AA279" i="13"/>
  <c r="V279" i="13"/>
  <c r="U279" i="13"/>
  <c r="X279" i="13" s="1"/>
  <c r="T279" i="13"/>
  <c r="S279" i="13"/>
  <c r="R279" i="13"/>
  <c r="M279" i="13"/>
  <c r="BF245" i="13"/>
  <c r="AR245" i="13"/>
  <c r="AS245" i="13" s="1"/>
  <c r="AT245" i="13" s="1"/>
  <c r="AU245" i="13" s="1"/>
  <c r="AV245" i="13" s="1"/>
  <c r="AQ245" i="13"/>
  <c r="AA245" i="13"/>
  <c r="V245" i="13"/>
  <c r="U245" i="13"/>
  <c r="T245" i="13"/>
  <c r="S245" i="13"/>
  <c r="R245" i="13"/>
  <c r="M245" i="13"/>
  <c r="Z245" i="13" s="1"/>
  <c r="BF202" i="13"/>
  <c r="AR202" i="13"/>
  <c r="AS202" i="13" s="1"/>
  <c r="AQ202" i="13"/>
  <c r="AA202" i="13"/>
  <c r="V202" i="13"/>
  <c r="U202" i="13"/>
  <c r="T202" i="13"/>
  <c r="S202" i="13"/>
  <c r="R202" i="13"/>
  <c r="M202" i="13"/>
  <c r="Z202" i="13" s="1"/>
  <c r="J202" i="13"/>
  <c r="BF198" i="13"/>
  <c r="AR198" i="13"/>
  <c r="AQ198" i="13"/>
  <c r="AA198" i="13"/>
  <c r="V198" i="13"/>
  <c r="U198" i="13"/>
  <c r="T198" i="13"/>
  <c r="S198" i="13"/>
  <c r="R198" i="13"/>
  <c r="M198" i="13"/>
  <c r="Z198" i="13" s="1"/>
  <c r="BF193" i="13"/>
  <c r="AR193" i="13"/>
  <c r="AS193" i="13" s="1"/>
  <c r="AQ193" i="13"/>
  <c r="AA193" i="13"/>
  <c r="V193" i="13"/>
  <c r="U193" i="13"/>
  <c r="T193" i="13"/>
  <c r="S193" i="13"/>
  <c r="R193" i="13"/>
  <c r="M193" i="13"/>
  <c r="Z193" i="13" s="1"/>
  <c r="BF170" i="13"/>
  <c r="AR170" i="13"/>
  <c r="AS170" i="13" s="1"/>
  <c r="AT170" i="13" s="1"/>
  <c r="AU170" i="13" s="1"/>
  <c r="AV170" i="13" s="1"/>
  <c r="AW170" i="13" s="1"/>
  <c r="AX170" i="13" s="1"/>
  <c r="AQ170" i="13"/>
  <c r="AA170" i="13"/>
  <c r="Z170" i="13"/>
  <c r="V170" i="13"/>
  <c r="U170" i="13"/>
  <c r="W170" i="13" s="1"/>
  <c r="T170" i="13"/>
  <c r="S170" i="13"/>
  <c r="R170" i="13"/>
  <c r="M170" i="13"/>
  <c r="J170" i="13" s="1"/>
  <c r="BF151" i="13"/>
  <c r="AR151" i="13"/>
  <c r="AS151" i="13" s="1"/>
  <c r="AT151" i="13" s="1"/>
  <c r="AU151" i="13" s="1"/>
  <c r="AV151" i="13" s="1"/>
  <c r="AQ151" i="13"/>
  <c r="AA151" i="13"/>
  <c r="V151" i="13"/>
  <c r="U151" i="13"/>
  <c r="T151" i="13"/>
  <c r="S151" i="13"/>
  <c r="R151" i="13"/>
  <c r="M151" i="13"/>
  <c r="Z151" i="13" s="1"/>
  <c r="BF132" i="13"/>
  <c r="AR132" i="13"/>
  <c r="AS132" i="13" s="1"/>
  <c r="AT132" i="13" s="1"/>
  <c r="AU132" i="13" s="1"/>
  <c r="AV132" i="13" s="1"/>
  <c r="AQ132" i="13"/>
  <c r="AA132" i="13"/>
  <c r="V132" i="13"/>
  <c r="U132" i="13"/>
  <c r="X132" i="13" s="1"/>
  <c r="T132" i="13"/>
  <c r="S132" i="13"/>
  <c r="R132" i="13"/>
  <c r="M132" i="13"/>
  <c r="Z132" i="13" s="1"/>
  <c r="BF119" i="13"/>
  <c r="AR119" i="13"/>
  <c r="AS119" i="13" s="1"/>
  <c r="AT119" i="13" s="1"/>
  <c r="AQ119" i="13"/>
  <c r="AA119" i="13"/>
  <c r="V119" i="13"/>
  <c r="U119" i="13"/>
  <c r="X119" i="13" s="1"/>
  <c r="T119" i="13"/>
  <c r="S119" i="13"/>
  <c r="R119" i="13"/>
  <c r="M119" i="13"/>
  <c r="J119" i="13" s="1"/>
  <c r="BF84" i="13"/>
  <c r="AR84" i="13"/>
  <c r="AS84" i="13" s="1"/>
  <c r="AT84" i="13" s="1"/>
  <c r="AQ84" i="13"/>
  <c r="AA84" i="13"/>
  <c r="V84" i="13"/>
  <c r="U84" i="13"/>
  <c r="X84" i="13" s="1"/>
  <c r="T84" i="13"/>
  <c r="S84" i="13"/>
  <c r="R84" i="13"/>
  <c r="M84" i="13"/>
  <c r="Z84" i="13" s="1"/>
  <c r="BF78" i="13"/>
  <c r="AR78" i="13"/>
  <c r="AS78" i="13" s="1"/>
  <c r="AQ78" i="13"/>
  <c r="AA78" i="13"/>
  <c r="V78" i="13"/>
  <c r="U78" i="13"/>
  <c r="T78" i="13"/>
  <c r="S78" i="13"/>
  <c r="R78" i="13"/>
  <c r="M78" i="13"/>
  <c r="J78" i="13" s="1"/>
  <c r="BF57" i="13"/>
  <c r="AR57" i="13"/>
  <c r="AQ57" i="13"/>
  <c r="AA57" i="13"/>
  <c r="V57" i="13"/>
  <c r="U57" i="13"/>
  <c r="T57" i="13"/>
  <c r="S57" i="13"/>
  <c r="R57" i="13"/>
  <c r="M57" i="13"/>
  <c r="BF11" i="13"/>
  <c r="AR11" i="13"/>
  <c r="AS11" i="13" s="1"/>
  <c r="AQ11" i="13"/>
  <c r="AA11" i="13"/>
  <c r="V11" i="13"/>
  <c r="U11" i="13"/>
  <c r="T11" i="13"/>
  <c r="S11" i="13"/>
  <c r="R11" i="13"/>
  <c r="M11" i="13"/>
  <c r="Z11" i="13" s="1"/>
  <c r="J11" i="13"/>
  <c r="BF373" i="13"/>
  <c r="AR373" i="13"/>
  <c r="AQ373" i="13"/>
  <c r="AA373" i="13"/>
  <c r="Z373" i="13"/>
  <c r="V373" i="13"/>
  <c r="U373" i="13"/>
  <c r="T373" i="13"/>
  <c r="S373" i="13"/>
  <c r="R373" i="13"/>
  <c r="M373" i="13"/>
  <c r="J373" i="13"/>
  <c r="BF367" i="13"/>
  <c r="AR367" i="13"/>
  <c r="AQ367" i="13"/>
  <c r="AA367" i="13"/>
  <c r="V367" i="13"/>
  <c r="U367" i="13"/>
  <c r="T367" i="13"/>
  <c r="S367" i="13"/>
  <c r="R367" i="13"/>
  <c r="M367" i="13"/>
  <c r="Z367" i="13" s="1"/>
  <c r="J367" i="13"/>
  <c r="BF349" i="13"/>
  <c r="AR349" i="13"/>
  <c r="AQ349" i="13"/>
  <c r="AA349" i="13"/>
  <c r="V349" i="13"/>
  <c r="U349" i="13"/>
  <c r="X349" i="13" s="1"/>
  <c r="T349" i="13"/>
  <c r="S349" i="13"/>
  <c r="R349" i="13"/>
  <c r="M349" i="13"/>
  <c r="BF343" i="13"/>
  <c r="AR343" i="13"/>
  <c r="AQ343" i="13"/>
  <c r="AA343" i="13"/>
  <c r="V343" i="13"/>
  <c r="U343" i="13"/>
  <c r="T343" i="13"/>
  <c r="S343" i="13"/>
  <c r="R343" i="13"/>
  <c r="M343" i="13"/>
  <c r="BF324" i="13"/>
  <c r="AR324" i="13"/>
  <c r="AS324" i="13" s="1"/>
  <c r="AT324" i="13" s="1"/>
  <c r="AU324" i="13" s="1"/>
  <c r="AV324" i="13" s="1"/>
  <c r="AQ324" i="13"/>
  <c r="AA324" i="13"/>
  <c r="V324" i="13"/>
  <c r="U324" i="13"/>
  <c r="T324" i="13"/>
  <c r="S324" i="13"/>
  <c r="R324" i="13"/>
  <c r="M324" i="13"/>
  <c r="J324" i="13" s="1"/>
  <c r="BF295" i="13"/>
  <c r="AR295" i="13"/>
  <c r="AS295" i="13" s="1"/>
  <c r="AT295" i="13" s="1"/>
  <c r="AU295" i="13" s="1"/>
  <c r="AV295" i="13" s="1"/>
  <c r="AW295" i="13" s="1"/>
  <c r="AX295" i="13" s="1"/>
  <c r="AQ295" i="13"/>
  <c r="AA295" i="13"/>
  <c r="V295" i="13"/>
  <c r="U295" i="13"/>
  <c r="T295" i="13"/>
  <c r="S295" i="13"/>
  <c r="R295" i="13"/>
  <c r="M295" i="13"/>
  <c r="J295" i="13" s="1"/>
  <c r="BF294" i="13"/>
  <c r="AR294" i="13"/>
  <c r="AS294" i="13" s="1"/>
  <c r="AT294" i="13" s="1"/>
  <c r="AU294" i="13" s="1"/>
  <c r="AV294" i="13" s="1"/>
  <c r="AW294" i="13" s="1"/>
  <c r="AX294" i="13" s="1"/>
  <c r="AQ294" i="13"/>
  <c r="AA294" i="13"/>
  <c r="V294" i="13"/>
  <c r="U294" i="13"/>
  <c r="T294" i="13"/>
  <c r="S294" i="13"/>
  <c r="R294" i="13"/>
  <c r="M294" i="13"/>
  <c r="Z294" i="13" s="1"/>
  <c r="BF288" i="13"/>
  <c r="AR288" i="13"/>
  <c r="AS288" i="13" s="1"/>
  <c r="AT288" i="13" s="1"/>
  <c r="AU288" i="13" s="1"/>
  <c r="AV288" i="13" s="1"/>
  <c r="AQ288" i="13"/>
  <c r="AA288" i="13"/>
  <c r="V288" i="13"/>
  <c r="U288" i="13"/>
  <c r="X288" i="13" s="1"/>
  <c r="T288" i="13"/>
  <c r="S288" i="13"/>
  <c r="R288" i="13"/>
  <c r="M288" i="13"/>
  <c r="BF253" i="13"/>
  <c r="AR253" i="13"/>
  <c r="AQ253" i="13"/>
  <c r="AA253" i="13"/>
  <c r="V253" i="13"/>
  <c r="U253" i="13"/>
  <c r="X253" i="13" s="1"/>
  <c r="T253" i="13"/>
  <c r="S253" i="13"/>
  <c r="R253" i="13"/>
  <c r="M253" i="13"/>
  <c r="BF214" i="13"/>
  <c r="AR214" i="13"/>
  <c r="AQ214" i="13"/>
  <c r="AA214" i="13"/>
  <c r="V214" i="13"/>
  <c r="U214" i="13"/>
  <c r="X214" i="13" s="1"/>
  <c r="T214" i="13"/>
  <c r="S214" i="13"/>
  <c r="R214" i="13"/>
  <c r="M214" i="13"/>
  <c r="Z214" i="13" s="1"/>
  <c r="BF209" i="13"/>
  <c r="AR209" i="13"/>
  <c r="AS209" i="13" s="1"/>
  <c r="AT209" i="13" s="1"/>
  <c r="AU209" i="13" s="1"/>
  <c r="AV209" i="13" s="1"/>
  <c r="AQ209" i="13"/>
  <c r="AA209" i="13"/>
  <c r="V209" i="13"/>
  <c r="U209" i="13"/>
  <c r="T209" i="13"/>
  <c r="S209" i="13"/>
  <c r="R209" i="13"/>
  <c r="M209" i="13"/>
  <c r="Z209" i="13" s="1"/>
  <c r="BF177" i="13"/>
  <c r="AR177" i="13"/>
  <c r="AS177" i="13" s="1"/>
  <c r="AT177" i="13" s="1"/>
  <c r="AU177" i="13" s="1"/>
  <c r="AV177" i="13" s="1"/>
  <c r="AQ177" i="13"/>
  <c r="AA177" i="13"/>
  <c r="V177" i="13"/>
  <c r="U177" i="13"/>
  <c r="T177" i="13"/>
  <c r="S177" i="13"/>
  <c r="R177" i="13"/>
  <c r="M177" i="13"/>
  <c r="Z177" i="13" s="1"/>
  <c r="BF111" i="13"/>
  <c r="AR111" i="13"/>
  <c r="AS111" i="13" s="1"/>
  <c r="AT111" i="13" s="1"/>
  <c r="AU111" i="13" s="1"/>
  <c r="AV111" i="13" s="1"/>
  <c r="AQ111" i="13"/>
  <c r="AA111" i="13"/>
  <c r="V111" i="13"/>
  <c r="U111" i="13"/>
  <c r="X111" i="13" s="1"/>
  <c r="T111" i="13"/>
  <c r="S111" i="13"/>
  <c r="R111" i="13"/>
  <c r="M111" i="13"/>
  <c r="Z111" i="13" s="1"/>
  <c r="J111" i="13"/>
  <c r="BF107" i="13"/>
  <c r="AR107" i="13"/>
  <c r="AS107" i="13" s="1"/>
  <c r="AT107" i="13" s="1"/>
  <c r="AU107" i="13" s="1"/>
  <c r="AV107" i="13" s="1"/>
  <c r="AQ107" i="13"/>
  <c r="AA107" i="13"/>
  <c r="V107" i="13"/>
  <c r="U107" i="13"/>
  <c r="X107" i="13" s="1"/>
  <c r="T107" i="13"/>
  <c r="S107" i="13"/>
  <c r="R107" i="13"/>
  <c r="M107" i="13"/>
  <c r="J107" i="13" s="1"/>
  <c r="BF91" i="13"/>
  <c r="AR91" i="13"/>
  <c r="AS91" i="13" s="1"/>
  <c r="AT91" i="13" s="1"/>
  <c r="AU91" i="13" s="1"/>
  <c r="AV91" i="13" s="1"/>
  <c r="AQ91" i="13"/>
  <c r="AA91" i="13"/>
  <c r="V91" i="13"/>
  <c r="U91" i="13"/>
  <c r="X91" i="13" s="1"/>
  <c r="T91" i="13"/>
  <c r="S91" i="13"/>
  <c r="R91" i="13"/>
  <c r="M91" i="13"/>
  <c r="Z91" i="13" s="1"/>
  <c r="BF27" i="13"/>
  <c r="AR27" i="13"/>
  <c r="AQ27" i="13"/>
  <c r="AA27" i="13"/>
  <c r="V27" i="13"/>
  <c r="U27" i="13"/>
  <c r="T27" i="13"/>
  <c r="S27" i="13"/>
  <c r="R27" i="13"/>
  <c r="M27" i="13"/>
  <c r="J27" i="13" s="1"/>
  <c r="BF21" i="13"/>
  <c r="AR21" i="13"/>
  <c r="AS21" i="13" s="1"/>
  <c r="AT21" i="13" s="1"/>
  <c r="AU21" i="13" s="1"/>
  <c r="AV21" i="13" s="1"/>
  <c r="AQ21" i="13"/>
  <c r="AA21" i="13"/>
  <c r="V21" i="13"/>
  <c r="U21" i="13"/>
  <c r="X21" i="13" s="1"/>
  <c r="T21" i="13"/>
  <c r="S21" i="13"/>
  <c r="R21" i="13"/>
  <c r="M21" i="13"/>
  <c r="Z21" i="13" s="1"/>
  <c r="BF383" i="13"/>
  <c r="AR383" i="13"/>
  <c r="AS383" i="13" s="1"/>
  <c r="AQ383" i="13"/>
  <c r="AA383" i="13"/>
  <c r="V383" i="13"/>
  <c r="U383" i="13"/>
  <c r="T383" i="13"/>
  <c r="S383" i="13"/>
  <c r="R383" i="13"/>
  <c r="M383" i="13"/>
  <c r="Z383" i="13" s="1"/>
  <c r="BF374" i="13"/>
  <c r="AR374" i="13"/>
  <c r="AQ374" i="13"/>
  <c r="AA374" i="13"/>
  <c r="V374" i="13"/>
  <c r="U374" i="13"/>
  <c r="X374" i="13" s="1"/>
  <c r="T374" i="13"/>
  <c r="S374" i="13"/>
  <c r="R374" i="13"/>
  <c r="M374" i="13"/>
  <c r="Z374" i="13" s="1"/>
  <c r="J374" i="13"/>
  <c r="BF371" i="13"/>
  <c r="AR371" i="13"/>
  <c r="AQ371" i="13"/>
  <c r="AA371" i="13"/>
  <c r="V371" i="13"/>
  <c r="U371" i="13"/>
  <c r="W371" i="13" s="1"/>
  <c r="T371" i="13"/>
  <c r="S371" i="13"/>
  <c r="R371" i="13"/>
  <c r="M371" i="13"/>
  <c r="J371" i="13" s="1"/>
  <c r="BF363" i="13"/>
  <c r="AR363" i="13"/>
  <c r="AS363" i="13" s="1"/>
  <c r="AT363" i="13" s="1"/>
  <c r="AU363" i="13" s="1"/>
  <c r="AV363" i="13" s="1"/>
  <c r="AQ363" i="13"/>
  <c r="AA363" i="13"/>
  <c r="V363" i="13"/>
  <c r="U363" i="13"/>
  <c r="T363" i="13"/>
  <c r="S363" i="13"/>
  <c r="R363" i="13"/>
  <c r="M363" i="13"/>
  <c r="BF319" i="13"/>
  <c r="AR319" i="13"/>
  <c r="AS319" i="13" s="1"/>
  <c r="AT319" i="13" s="1"/>
  <c r="AU319" i="13" s="1"/>
  <c r="AV319" i="13" s="1"/>
  <c r="AQ319" i="13"/>
  <c r="AA319" i="13"/>
  <c r="V319" i="13"/>
  <c r="U319" i="13"/>
  <c r="T319" i="13"/>
  <c r="S319" i="13"/>
  <c r="R319" i="13"/>
  <c r="M319" i="13"/>
  <c r="Z319" i="13" s="1"/>
  <c r="BF318" i="13"/>
  <c r="AR318" i="13"/>
  <c r="AQ318" i="13"/>
  <c r="AA318" i="13"/>
  <c r="V318" i="13"/>
  <c r="U318" i="13"/>
  <c r="X318" i="13" s="1"/>
  <c r="T318" i="13"/>
  <c r="S318" i="13"/>
  <c r="R318" i="13"/>
  <c r="M318" i="13"/>
  <c r="Z318" i="13" s="1"/>
  <c r="BF313" i="13"/>
  <c r="AR313" i="13"/>
  <c r="AS313" i="13" s="1"/>
  <c r="AQ313" i="13"/>
  <c r="AA313" i="13"/>
  <c r="V313" i="13"/>
  <c r="U313" i="13"/>
  <c r="W313" i="13" s="1"/>
  <c r="T313" i="13"/>
  <c r="S313" i="13"/>
  <c r="R313" i="13"/>
  <c r="M313" i="13"/>
  <c r="Z313" i="13" s="1"/>
  <c r="BF282" i="13"/>
  <c r="AR282" i="13"/>
  <c r="AS282" i="13" s="1"/>
  <c r="AT282" i="13" s="1"/>
  <c r="AU282" i="13" s="1"/>
  <c r="AV282" i="13" s="1"/>
  <c r="AQ282" i="13"/>
  <c r="AA282" i="13"/>
  <c r="Z282" i="13"/>
  <c r="V282" i="13"/>
  <c r="U282" i="13"/>
  <c r="T282" i="13"/>
  <c r="S282" i="13"/>
  <c r="R282" i="13"/>
  <c r="M282" i="13"/>
  <c r="J282" i="13"/>
  <c r="BF249" i="13"/>
  <c r="AR249" i="13"/>
  <c r="AS249" i="13" s="1"/>
  <c r="AT249" i="13" s="1"/>
  <c r="AU249" i="13" s="1"/>
  <c r="AV249" i="13" s="1"/>
  <c r="AQ249" i="13"/>
  <c r="AA249" i="13"/>
  <c r="V249" i="13"/>
  <c r="U249" i="13"/>
  <c r="T249" i="13"/>
  <c r="S249" i="13"/>
  <c r="R249" i="13"/>
  <c r="M249" i="13"/>
  <c r="Z249" i="13" s="1"/>
  <c r="BF247" i="13"/>
  <c r="AR247" i="13"/>
  <c r="AS247" i="13" s="1"/>
  <c r="AT247" i="13" s="1"/>
  <c r="AU247" i="13" s="1"/>
  <c r="AV247" i="13" s="1"/>
  <c r="AQ247" i="13"/>
  <c r="AA247" i="13"/>
  <c r="V247" i="13"/>
  <c r="U247" i="13"/>
  <c r="T247" i="13"/>
  <c r="S247" i="13"/>
  <c r="R247" i="13"/>
  <c r="M247" i="13"/>
  <c r="J247" i="13" s="1"/>
  <c r="BF211" i="13"/>
  <c r="AR211" i="13"/>
  <c r="AS211" i="13" s="1"/>
  <c r="AQ211" i="13"/>
  <c r="AA211" i="13"/>
  <c r="V211" i="13"/>
  <c r="U211" i="13"/>
  <c r="T211" i="13"/>
  <c r="S211" i="13"/>
  <c r="R211" i="13"/>
  <c r="M211" i="13"/>
  <c r="J211" i="13" s="1"/>
  <c r="BF191" i="13"/>
  <c r="AR191" i="13"/>
  <c r="AS191" i="13" s="1"/>
  <c r="AT191" i="13" s="1"/>
  <c r="AU191" i="13" s="1"/>
  <c r="AV191" i="13" s="1"/>
  <c r="AQ191" i="13"/>
  <c r="AA191" i="13"/>
  <c r="V191" i="13"/>
  <c r="U191" i="13"/>
  <c r="X191" i="13" s="1"/>
  <c r="T191" i="13"/>
  <c r="S191" i="13"/>
  <c r="R191" i="13"/>
  <c r="M191" i="13"/>
  <c r="Z191" i="13" s="1"/>
  <c r="BF110" i="13"/>
  <c r="AR110" i="13"/>
  <c r="AS110" i="13" s="1"/>
  <c r="AT110" i="13" s="1"/>
  <c r="AU110" i="13" s="1"/>
  <c r="AV110" i="13" s="1"/>
  <c r="AQ110" i="13"/>
  <c r="AA110" i="13"/>
  <c r="V110" i="13"/>
  <c r="U110" i="13"/>
  <c r="T110" i="13"/>
  <c r="S110" i="13"/>
  <c r="R110" i="13"/>
  <c r="M110" i="13"/>
  <c r="Z110" i="13" s="1"/>
  <c r="BF86" i="13"/>
  <c r="AR86" i="13"/>
  <c r="AS86" i="13" s="1"/>
  <c r="AT86" i="13" s="1"/>
  <c r="AU86" i="13" s="1"/>
  <c r="AV86" i="13" s="1"/>
  <c r="AQ86" i="13"/>
  <c r="AA86" i="13"/>
  <c r="V86" i="13"/>
  <c r="U86" i="13"/>
  <c r="T86" i="13"/>
  <c r="S86" i="13"/>
  <c r="R86" i="13"/>
  <c r="M86" i="13"/>
  <c r="BF85" i="13"/>
  <c r="AR85" i="13"/>
  <c r="AQ85" i="13"/>
  <c r="AA85" i="13"/>
  <c r="V85" i="13"/>
  <c r="U85" i="13"/>
  <c r="T85" i="13"/>
  <c r="S85" i="13"/>
  <c r="R85" i="13"/>
  <c r="M85" i="13"/>
  <c r="Z85" i="13" s="1"/>
  <c r="BF50" i="13"/>
  <c r="AR50" i="13"/>
  <c r="AQ50" i="13"/>
  <c r="AA50" i="13"/>
  <c r="V50" i="13"/>
  <c r="U50" i="13"/>
  <c r="T50" i="13"/>
  <c r="S50" i="13"/>
  <c r="R50" i="13"/>
  <c r="M50" i="13"/>
  <c r="Z50" i="13" s="1"/>
  <c r="BF45" i="13"/>
  <c r="AR45" i="13"/>
  <c r="AS45" i="13" s="1"/>
  <c r="AT45" i="13" s="1"/>
  <c r="AU45" i="13" s="1"/>
  <c r="AV45" i="13" s="1"/>
  <c r="AQ45" i="13"/>
  <c r="AA45" i="13"/>
  <c r="V45" i="13"/>
  <c r="U45" i="13"/>
  <c r="T45" i="13"/>
  <c r="S45" i="13"/>
  <c r="R45" i="13"/>
  <c r="M45" i="13"/>
  <c r="Z45" i="13" s="1"/>
  <c r="BF300" i="13"/>
  <c r="AR300" i="13"/>
  <c r="AS300" i="13" s="1"/>
  <c r="AT300" i="13" s="1"/>
  <c r="AU300" i="13" s="1"/>
  <c r="AV300" i="13" s="1"/>
  <c r="AW300" i="13" s="1"/>
  <c r="AX300" i="13" s="1"/>
  <c r="AQ300" i="13"/>
  <c r="AA300" i="13"/>
  <c r="V300" i="13"/>
  <c r="U300" i="13"/>
  <c r="X300" i="13" s="1"/>
  <c r="T300" i="13"/>
  <c r="S300" i="13"/>
  <c r="R300" i="13"/>
  <c r="M300" i="13"/>
  <c r="J300" i="13" s="1"/>
  <c r="BF289" i="13"/>
  <c r="AR289" i="13"/>
  <c r="AQ289" i="13"/>
  <c r="AA289" i="13"/>
  <c r="V289" i="13"/>
  <c r="U289" i="13"/>
  <c r="T289" i="13"/>
  <c r="S289" i="13"/>
  <c r="R289" i="13"/>
  <c r="M289" i="13"/>
  <c r="J289" i="13" s="1"/>
  <c r="BF286" i="13"/>
  <c r="AR286" i="13"/>
  <c r="AQ286" i="13"/>
  <c r="AA286" i="13"/>
  <c r="V286" i="13"/>
  <c r="U286" i="13"/>
  <c r="T286" i="13"/>
  <c r="S286" i="13"/>
  <c r="R286" i="13"/>
  <c r="M286" i="13"/>
  <c r="Z286" i="13" s="1"/>
  <c r="BF257" i="13"/>
  <c r="AR257" i="13"/>
  <c r="AS257" i="13" s="1"/>
  <c r="AQ257" i="13"/>
  <c r="AA257" i="13"/>
  <c r="V257" i="13"/>
  <c r="U257" i="13"/>
  <c r="T257" i="13"/>
  <c r="S257" i="13"/>
  <c r="R257" i="13"/>
  <c r="M257" i="13"/>
  <c r="Z257" i="13" s="1"/>
  <c r="BF238" i="13"/>
  <c r="AR238" i="13"/>
  <c r="AS238" i="13" s="1"/>
  <c r="AT238" i="13" s="1"/>
  <c r="AU238" i="13" s="1"/>
  <c r="AV238" i="13" s="1"/>
  <c r="AQ238" i="13"/>
  <c r="AA238" i="13"/>
  <c r="V238" i="13"/>
  <c r="U238" i="13"/>
  <c r="T238" i="13"/>
  <c r="S238" i="13"/>
  <c r="R238" i="13"/>
  <c r="M238" i="13"/>
  <c r="J238" i="13" s="1"/>
  <c r="BF222" i="13"/>
  <c r="AR222" i="13"/>
  <c r="AQ222" i="13"/>
  <c r="AA222" i="13"/>
  <c r="V222" i="13"/>
  <c r="U222" i="13"/>
  <c r="X222" i="13" s="1"/>
  <c r="T222" i="13"/>
  <c r="S222" i="13"/>
  <c r="R222" i="13"/>
  <c r="M222" i="13"/>
  <c r="Z222" i="13" s="1"/>
  <c r="J222" i="13"/>
  <c r="BF210" i="13"/>
  <c r="AR210" i="13"/>
  <c r="AS210" i="13" s="1"/>
  <c r="AT210" i="13" s="1"/>
  <c r="AU210" i="13" s="1"/>
  <c r="AV210" i="13" s="1"/>
  <c r="AQ210" i="13"/>
  <c r="AA210" i="13"/>
  <c r="V210" i="13"/>
  <c r="U210" i="13"/>
  <c r="T210" i="13"/>
  <c r="S210" i="13"/>
  <c r="R210" i="13"/>
  <c r="M210" i="13"/>
  <c r="Z210" i="13" s="1"/>
  <c r="BF97" i="13"/>
  <c r="AR97" i="13"/>
  <c r="AS97" i="13" s="1"/>
  <c r="AQ97" i="13"/>
  <c r="AA97" i="13"/>
  <c r="Z97" i="13"/>
  <c r="V97" i="13"/>
  <c r="U97" i="13"/>
  <c r="T97" i="13"/>
  <c r="S97" i="13"/>
  <c r="R97" i="13"/>
  <c r="M97" i="13"/>
  <c r="J97" i="13" s="1"/>
  <c r="BF96" i="13"/>
  <c r="AR96" i="13"/>
  <c r="AS96" i="13" s="1"/>
  <c r="AQ96" i="13"/>
  <c r="AA96" i="13"/>
  <c r="V96" i="13"/>
  <c r="U96" i="13"/>
  <c r="X96" i="13" s="1"/>
  <c r="T96" i="13"/>
  <c r="S96" i="13"/>
  <c r="R96" i="13"/>
  <c r="M96" i="13"/>
  <c r="J96" i="13" s="1"/>
  <c r="BF62" i="13"/>
  <c r="AR62" i="13"/>
  <c r="AS62" i="13" s="1"/>
  <c r="AQ62" i="13"/>
  <c r="AA62" i="13"/>
  <c r="V62" i="13"/>
  <c r="U62" i="13"/>
  <c r="X62" i="13" s="1"/>
  <c r="T62" i="13"/>
  <c r="S62" i="13"/>
  <c r="R62" i="13"/>
  <c r="M62" i="13"/>
  <c r="J62" i="13" s="1"/>
  <c r="BF37" i="13"/>
  <c r="AR37" i="13"/>
  <c r="AS37" i="13" s="1"/>
  <c r="AT37" i="13" s="1"/>
  <c r="AU37" i="13" s="1"/>
  <c r="AV37" i="13" s="1"/>
  <c r="AW37" i="13" s="1"/>
  <c r="AX37" i="13" s="1"/>
  <c r="AQ37" i="13"/>
  <c r="AA37" i="13"/>
  <c r="V37" i="13"/>
  <c r="U37" i="13"/>
  <c r="W37" i="13" s="1"/>
  <c r="T37" i="13"/>
  <c r="S37" i="13"/>
  <c r="R37" i="13"/>
  <c r="M37" i="13"/>
  <c r="J37" i="13" s="1"/>
  <c r="BF13" i="13"/>
  <c r="AR13" i="13"/>
  <c r="AQ13" i="13"/>
  <c r="AA13" i="13"/>
  <c r="V13" i="13"/>
  <c r="U13" i="13"/>
  <c r="T13" i="13"/>
  <c r="S13" i="13"/>
  <c r="R13" i="13"/>
  <c r="M13" i="13"/>
  <c r="J13" i="13" s="1"/>
  <c r="BG168" i="12"/>
  <c r="BE168" i="12"/>
  <c r="BC168" i="12"/>
  <c r="BB168" i="12"/>
  <c r="BA168" i="12"/>
  <c r="AZ168" i="12"/>
  <c r="AY168" i="12"/>
  <c r="AN168" i="12"/>
  <c r="AM168" i="12"/>
  <c r="AL168" i="12"/>
  <c r="AK168" i="12"/>
  <c r="AJ168" i="12"/>
  <c r="AI168" i="12"/>
  <c r="AH168" i="12"/>
  <c r="AG168" i="12"/>
  <c r="AF168" i="12"/>
  <c r="AE168" i="12"/>
  <c r="AD168" i="12"/>
  <c r="AC168" i="12"/>
  <c r="O168" i="12"/>
  <c r="K168" i="12"/>
  <c r="I168" i="12"/>
  <c r="E168" i="12"/>
  <c r="B168" i="12"/>
  <c r="BG167" i="12"/>
  <c r="BE167" i="12"/>
  <c r="BC167" i="12"/>
  <c r="BB167" i="12"/>
  <c r="BA167" i="12"/>
  <c r="AZ167" i="12"/>
  <c r="AY167" i="12"/>
  <c r="AN167" i="12"/>
  <c r="AM167" i="12"/>
  <c r="AL167" i="12"/>
  <c r="AK167" i="12"/>
  <c r="AJ167" i="12"/>
  <c r="AI167" i="12"/>
  <c r="AH167" i="12"/>
  <c r="AG167" i="12"/>
  <c r="AF167" i="12"/>
  <c r="AE167" i="12"/>
  <c r="AD167" i="12"/>
  <c r="AC167" i="12"/>
  <c r="O167" i="12"/>
  <c r="K167" i="12"/>
  <c r="I167" i="12"/>
  <c r="E167" i="12"/>
  <c r="B167" i="12"/>
  <c r="BG166" i="12"/>
  <c r="BE166" i="12"/>
  <c r="BC166" i="12"/>
  <c r="BB166" i="12"/>
  <c r="BA166" i="12"/>
  <c r="AZ166" i="12"/>
  <c r="AY166" i="12"/>
  <c r="AN166" i="12"/>
  <c r="AM166" i="12"/>
  <c r="AL166" i="12"/>
  <c r="AK166" i="12"/>
  <c r="AJ166" i="12"/>
  <c r="AI166" i="12"/>
  <c r="AH166" i="12"/>
  <c r="AG166" i="12"/>
  <c r="AF166" i="12"/>
  <c r="AE166" i="12"/>
  <c r="AD166" i="12"/>
  <c r="AC166" i="12"/>
  <c r="O166" i="12"/>
  <c r="K166" i="12"/>
  <c r="I166" i="12"/>
  <c r="E166" i="12"/>
  <c r="B166" i="12"/>
  <c r="BG165" i="12"/>
  <c r="BE165" i="12"/>
  <c r="BC165" i="12"/>
  <c r="BB165" i="12"/>
  <c r="BA165" i="12"/>
  <c r="AZ165" i="12"/>
  <c r="AY165" i="12"/>
  <c r="AN165" i="12"/>
  <c r="AM165" i="12"/>
  <c r="AL165" i="12"/>
  <c r="AK165" i="12"/>
  <c r="AJ165" i="12"/>
  <c r="AI165" i="12"/>
  <c r="AH165" i="12"/>
  <c r="AG165" i="12"/>
  <c r="AF165" i="12"/>
  <c r="AE165" i="12"/>
  <c r="AD165" i="12"/>
  <c r="AC165" i="12"/>
  <c r="O165" i="12"/>
  <c r="K165" i="12"/>
  <c r="I165" i="12"/>
  <c r="E165" i="12"/>
  <c r="B165" i="12"/>
  <c r="BG164" i="12"/>
  <c r="BE164" i="12"/>
  <c r="BC164" i="12"/>
  <c r="BB164" i="12"/>
  <c r="BA164" i="12"/>
  <c r="AZ164" i="12"/>
  <c r="AY164" i="12"/>
  <c r="AN164" i="12"/>
  <c r="AM164" i="12"/>
  <c r="AL164" i="12"/>
  <c r="AK164" i="12"/>
  <c r="AJ164" i="12"/>
  <c r="AI164" i="12"/>
  <c r="AH164" i="12"/>
  <c r="AG164" i="12"/>
  <c r="AF164" i="12"/>
  <c r="AE164" i="12"/>
  <c r="AD164" i="12"/>
  <c r="AC164" i="12"/>
  <c r="O164" i="12"/>
  <c r="K164" i="12"/>
  <c r="I164" i="12"/>
  <c r="E164" i="12"/>
  <c r="B164" i="12"/>
  <c r="BG163" i="12"/>
  <c r="BE163" i="12"/>
  <c r="BC163" i="12"/>
  <c r="BB163" i="12"/>
  <c r="BA163" i="12"/>
  <c r="AZ163" i="12"/>
  <c r="AY163" i="12"/>
  <c r="AN163" i="12"/>
  <c r="AM163" i="12"/>
  <c r="AL163" i="12"/>
  <c r="AK163" i="12"/>
  <c r="AJ163" i="12"/>
  <c r="AI163" i="12"/>
  <c r="AH163" i="12"/>
  <c r="AG163" i="12"/>
  <c r="AF163" i="12"/>
  <c r="AE163" i="12"/>
  <c r="AD163" i="12"/>
  <c r="AC163" i="12"/>
  <c r="O163" i="12"/>
  <c r="K163" i="12"/>
  <c r="I163" i="12"/>
  <c r="E163" i="12"/>
  <c r="B163" i="12"/>
  <c r="BG162" i="12"/>
  <c r="BE162" i="12"/>
  <c r="BC162" i="12"/>
  <c r="BB162" i="12"/>
  <c r="BA162" i="12"/>
  <c r="AZ162" i="12"/>
  <c r="AY162" i="12"/>
  <c r="AN162" i="12"/>
  <c r="AM162" i="12"/>
  <c r="AL162" i="12"/>
  <c r="AK162" i="12"/>
  <c r="AJ162" i="12"/>
  <c r="AI162" i="12"/>
  <c r="AH162" i="12"/>
  <c r="AG162" i="12"/>
  <c r="AF162" i="12"/>
  <c r="AE162" i="12"/>
  <c r="AD162" i="12"/>
  <c r="AC162" i="12"/>
  <c r="O162" i="12"/>
  <c r="K162" i="12"/>
  <c r="I162" i="12"/>
  <c r="E162" i="12"/>
  <c r="B162" i="12"/>
  <c r="BG161" i="12"/>
  <c r="BE161" i="12"/>
  <c r="BC161" i="12"/>
  <c r="BB161" i="12"/>
  <c r="BA161" i="12"/>
  <c r="AZ161" i="12"/>
  <c r="AY161" i="12"/>
  <c r="AN161" i="12"/>
  <c r="AM161" i="12"/>
  <c r="AL161" i="12"/>
  <c r="AK161" i="12"/>
  <c r="AJ161" i="12"/>
  <c r="AI161" i="12"/>
  <c r="AH161" i="12"/>
  <c r="AG161" i="12"/>
  <c r="AF161" i="12"/>
  <c r="AE161" i="12"/>
  <c r="AD161" i="12"/>
  <c r="AC161" i="12"/>
  <c r="O161" i="12"/>
  <c r="K161" i="12"/>
  <c r="I161" i="12"/>
  <c r="E161" i="12"/>
  <c r="B161" i="12"/>
  <c r="BG160" i="12"/>
  <c r="BE160" i="12"/>
  <c r="BC160" i="12"/>
  <c r="BB160" i="12"/>
  <c r="BA160" i="12"/>
  <c r="AZ160" i="12"/>
  <c r="AY160" i="12"/>
  <c r="AN160" i="12"/>
  <c r="AM160" i="12"/>
  <c r="AL160" i="12"/>
  <c r="AK160" i="12"/>
  <c r="AJ160" i="12"/>
  <c r="AI160" i="12"/>
  <c r="AH160" i="12"/>
  <c r="AG160" i="12"/>
  <c r="AF160" i="12"/>
  <c r="AE160" i="12"/>
  <c r="AD160" i="12"/>
  <c r="AC160" i="12"/>
  <c r="O160" i="12"/>
  <c r="K160" i="12"/>
  <c r="I160" i="12"/>
  <c r="E160" i="12"/>
  <c r="B160" i="12"/>
  <c r="BG159" i="12"/>
  <c r="BE159" i="12"/>
  <c r="BC159" i="12"/>
  <c r="BB159" i="12"/>
  <c r="BA159" i="12"/>
  <c r="AZ159" i="12"/>
  <c r="AY159" i="12"/>
  <c r="AN159" i="12"/>
  <c r="AM159" i="12"/>
  <c r="AL159" i="12"/>
  <c r="AK159" i="12"/>
  <c r="AJ159" i="12"/>
  <c r="AI159" i="12"/>
  <c r="AH159" i="12"/>
  <c r="AG159" i="12"/>
  <c r="AF159" i="12"/>
  <c r="AE159" i="12"/>
  <c r="AD159" i="12"/>
  <c r="AC159" i="12"/>
  <c r="O159" i="12"/>
  <c r="K159" i="12"/>
  <c r="I159" i="12"/>
  <c r="E159" i="12"/>
  <c r="B159" i="12"/>
  <c r="BG158" i="12"/>
  <c r="BE158" i="12"/>
  <c r="BC158" i="12"/>
  <c r="BB158" i="12"/>
  <c r="BA158" i="12"/>
  <c r="AZ158" i="12"/>
  <c r="AY158" i="12"/>
  <c r="AN158" i="12"/>
  <c r="AM158" i="12"/>
  <c r="AL158" i="12"/>
  <c r="AK158" i="12"/>
  <c r="AJ158" i="12"/>
  <c r="AI158" i="12"/>
  <c r="AH158" i="12"/>
  <c r="AG158" i="12"/>
  <c r="AF158" i="12"/>
  <c r="AE158" i="12"/>
  <c r="AD158" i="12"/>
  <c r="AC158" i="12"/>
  <c r="O158" i="12"/>
  <c r="K158" i="12"/>
  <c r="I158" i="12"/>
  <c r="E158" i="12"/>
  <c r="B158" i="12"/>
  <c r="BG155" i="12"/>
  <c r="BE155" i="12"/>
  <c r="BC155" i="12"/>
  <c r="BB155" i="12"/>
  <c r="BA155" i="12"/>
  <c r="AZ155" i="12"/>
  <c r="AY155" i="12"/>
  <c r="AN155" i="12"/>
  <c r="AM155" i="12"/>
  <c r="AL155" i="12"/>
  <c r="AK155" i="12"/>
  <c r="AJ155" i="12"/>
  <c r="AI155" i="12"/>
  <c r="AH155" i="12"/>
  <c r="AG155" i="12"/>
  <c r="AF155" i="12"/>
  <c r="AE155" i="12"/>
  <c r="AD155" i="12"/>
  <c r="AC155" i="12"/>
  <c r="O155" i="12"/>
  <c r="K155" i="12"/>
  <c r="I155" i="12"/>
  <c r="E155" i="12"/>
  <c r="B155" i="12"/>
  <c r="BF149" i="12"/>
  <c r="AR149" i="12"/>
  <c r="AS149" i="12" s="1"/>
  <c r="AT149" i="12" s="1"/>
  <c r="AU149" i="12" s="1"/>
  <c r="AQ149" i="12"/>
  <c r="AA149" i="12"/>
  <c r="V149" i="12"/>
  <c r="U149" i="12"/>
  <c r="T149" i="12"/>
  <c r="S149" i="12"/>
  <c r="R149" i="12"/>
  <c r="M149" i="12"/>
  <c r="Z149" i="12" s="1"/>
  <c r="J149" i="12"/>
  <c r="BF118" i="12"/>
  <c r="AR118" i="12"/>
  <c r="AS118" i="12" s="1"/>
  <c r="AT118" i="12" s="1"/>
  <c r="AU118" i="12" s="1"/>
  <c r="AV118" i="12" s="1"/>
  <c r="AQ118" i="12"/>
  <c r="AA118" i="12"/>
  <c r="V118" i="12"/>
  <c r="U118" i="12"/>
  <c r="T118" i="12"/>
  <c r="S118" i="12"/>
  <c r="R118" i="12"/>
  <c r="M118" i="12"/>
  <c r="Z118" i="12" s="1"/>
  <c r="J118" i="12"/>
  <c r="BF83" i="12"/>
  <c r="AR83" i="12"/>
  <c r="AS83" i="12" s="1"/>
  <c r="AT83" i="12" s="1"/>
  <c r="AU83" i="12" s="1"/>
  <c r="AV83" i="12" s="1"/>
  <c r="AQ83" i="12"/>
  <c r="AA83" i="12"/>
  <c r="V83" i="12"/>
  <c r="U83" i="12"/>
  <c r="T83" i="12"/>
  <c r="S83" i="12"/>
  <c r="R83" i="12"/>
  <c r="M83" i="12"/>
  <c r="J83" i="12" s="1"/>
  <c r="BF127" i="12"/>
  <c r="AR127" i="12"/>
  <c r="AQ127" i="12"/>
  <c r="AA127" i="12"/>
  <c r="V127" i="12"/>
  <c r="U127" i="12"/>
  <c r="T127" i="12"/>
  <c r="S127" i="12"/>
  <c r="R127" i="12"/>
  <c r="M127" i="12"/>
  <c r="J127" i="12" s="1"/>
  <c r="BF30" i="12"/>
  <c r="AR30" i="12"/>
  <c r="AQ30" i="12"/>
  <c r="AA30" i="12"/>
  <c r="V30" i="12"/>
  <c r="U30" i="12"/>
  <c r="X30" i="12" s="1"/>
  <c r="T30" i="12"/>
  <c r="S30" i="12"/>
  <c r="R30" i="12"/>
  <c r="M30" i="12"/>
  <c r="J30" i="12" s="1"/>
  <c r="BF25" i="12"/>
  <c r="AR25" i="12"/>
  <c r="AQ25" i="12"/>
  <c r="AA25" i="12"/>
  <c r="Z25" i="12"/>
  <c r="V25" i="12"/>
  <c r="U25" i="12"/>
  <c r="X25" i="12" s="1"/>
  <c r="T25" i="12"/>
  <c r="S25" i="12"/>
  <c r="R25" i="12"/>
  <c r="M25" i="12"/>
  <c r="J25" i="12" s="1"/>
  <c r="BF62" i="12"/>
  <c r="AR62" i="12"/>
  <c r="AS62" i="12" s="1"/>
  <c r="AT62" i="12" s="1"/>
  <c r="AU62" i="12" s="1"/>
  <c r="AV62" i="12" s="1"/>
  <c r="AQ62" i="12"/>
  <c r="AA62" i="12"/>
  <c r="V62" i="12"/>
  <c r="U62" i="12"/>
  <c r="T62" i="12"/>
  <c r="S62" i="12"/>
  <c r="R62" i="12"/>
  <c r="M62" i="12"/>
  <c r="Z62" i="12" s="1"/>
  <c r="J62" i="12"/>
  <c r="BF52" i="12"/>
  <c r="AR52" i="12"/>
  <c r="AS52" i="12" s="1"/>
  <c r="AT52" i="12" s="1"/>
  <c r="AU52" i="12" s="1"/>
  <c r="AV52" i="12" s="1"/>
  <c r="AQ52" i="12"/>
  <c r="AA52" i="12"/>
  <c r="V52" i="12"/>
  <c r="U52" i="12"/>
  <c r="T52" i="12"/>
  <c r="S52" i="12"/>
  <c r="R52" i="12"/>
  <c r="M52" i="12"/>
  <c r="Z52" i="12" s="1"/>
  <c r="BF38" i="12"/>
  <c r="AR38" i="12"/>
  <c r="AS38" i="12" s="1"/>
  <c r="AT38" i="12" s="1"/>
  <c r="AU38" i="12" s="1"/>
  <c r="AV38" i="12" s="1"/>
  <c r="AQ38" i="12"/>
  <c r="AA38" i="12"/>
  <c r="V38" i="12"/>
  <c r="U38" i="12"/>
  <c r="T38" i="12"/>
  <c r="S38" i="12"/>
  <c r="R38" i="12"/>
  <c r="M38" i="12"/>
  <c r="BF153" i="12"/>
  <c r="AR153" i="12"/>
  <c r="AS153" i="12" s="1"/>
  <c r="AT153" i="12" s="1"/>
  <c r="AU153" i="12" s="1"/>
  <c r="AV153" i="12" s="1"/>
  <c r="AQ153" i="12"/>
  <c r="AA153" i="12"/>
  <c r="V153" i="12"/>
  <c r="U153" i="12"/>
  <c r="T153" i="12"/>
  <c r="S153" i="12"/>
  <c r="R153" i="12"/>
  <c r="M153" i="12"/>
  <c r="J153" i="12" s="1"/>
  <c r="BF117" i="12"/>
  <c r="AR117" i="12"/>
  <c r="AS117" i="12" s="1"/>
  <c r="AT117" i="12" s="1"/>
  <c r="AU117" i="12" s="1"/>
  <c r="AQ117" i="12"/>
  <c r="AA117" i="12"/>
  <c r="V117" i="12"/>
  <c r="U117" i="12"/>
  <c r="X117" i="12" s="1"/>
  <c r="T117" i="12"/>
  <c r="S117" i="12"/>
  <c r="R117" i="12"/>
  <c r="M117" i="12"/>
  <c r="J117" i="12" s="1"/>
  <c r="BF109" i="12"/>
  <c r="AR109" i="12"/>
  <c r="AQ109" i="12"/>
  <c r="AA109" i="12"/>
  <c r="V109" i="12"/>
  <c r="U109" i="12"/>
  <c r="T109" i="12"/>
  <c r="S109" i="12"/>
  <c r="R109" i="12"/>
  <c r="M109" i="12"/>
  <c r="J109" i="12" s="1"/>
  <c r="BF104" i="12"/>
  <c r="AR104" i="12"/>
  <c r="AQ104" i="12"/>
  <c r="AA104" i="12"/>
  <c r="V104" i="12"/>
  <c r="U104" i="12"/>
  <c r="T104" i="12"/>
  <c r="S104" i="12"/>
  <c r="R104" i="12"/>
  <c r="M104" i="12"/>
  <c r="J104" i="12" s="1"/>
  <c r="BF63" i="12"/>
  <c r="AR63" i="12"/>
  <c r="AS63" i="12" s="1"/>
  <c r="AT63" i="12" s="1"/>
  <c r="AU63" i="12" s="1"/>
  <c r="AV63" i="12" s="1"/>
  <c r="AQ63" i="12"/>
  <c r="AA63" i="12"/>
  <c r="Z63" i="12"/>
  <c r="V63" i="12"/>
  <c r="U63" i="12"/>
  <c r="T63" i="12"/>
  <c r="S63" i="12"/>
  <c r="R63" i="12"/>
  <c r="M63" i="12"/>
  <c r="J63" i="12" s="1"/>
  <c r="BF59" i="12"/>
  <c r="AR59" i="12"/>
  <c r="AS59" i="12" s="1"/>
  <c r="AT59" i="12" s="1"/>
  <c r="AU59" i="12" s="1"/>
  <c r="AV59" i="12" s="1"/>
  <c r="AQ59" i="12"/>
  <c r="AA59" i="12"/>
  <c r="V59" i="12"/>
  <c r="U59" i="12"/>
  <c r="T59" i="12"/>
  <c r="S59" i="12"/>
  <c r="R59" i="12"/>
  <c r="M59" i="12"/>
  <c r="J59" i="12" s="1"/>
  <c r="BF49" i="12"/>
  <c r="AR49" i="12"/>
  <c r="AQ49" i="12"/>
  <c r="AA49" i="12"/>
  <c r="V49" i="12"/>
  <c r="U49" i="12"/>
  <c r="X49" i="12" s="1"/>
  <c r="T49" i="12"/>
  <c r="S49" i="12"/>
  <c r="R49" i="12"/>
  <c r="M49" i="12"/>
  <c r="Z49" i="12" s="1"/>
  <c r="J49" i="12"/>
  <c r="BF12" i="12"/>
  <c r="AR12" i="12"/>
  <c r="AQ12" i="12"/>
  <c r="AA12" i="12"/>
  <c r="V12" i="12"/>
  <c r="U12" i="12"/>
  <c r="X12" i="12" s="1"/>
  <c r="T12" i="12"/>
  <c r="S12" i="12"/>
  <c r="R12" i="12"/>
  <c r="M12" i="12"/>
  <c r="Z12" i="12" s="1"/>
  <c r="J12" i="12"/>
  <c r="BF126" i="12"/>
  <c r="AR126" i="12"/>
  <c r="AQ126" i="12"/>
  <c r="AA126" i="12"/>
  <c r="Z126" i="12"/>
  <c r="V126" i="12"/>
  <c r="U126" i="12"/>
  <c r="T126" i="12"/>
  <c r="S126" i="12"/>
  <c r="R126" i="12"/>
  <c r="M126" i="12"/>
  <c r="J126" i="12" s="1"/>
  <c r="BF70" i="12"/>
  <c r="AR70" i="12"/>
  <c r="AS70" i="12" s="1"/>
  <c r="AT70" i="12" s="1"/>
  <c r="AU70" i="12" s="1"/>
  <c r="AV70" i="12" s="1"/>
  <c r="AQ70" i="12"/>
  <c r="AA70" i="12"/>
  <c r="V70" i="12"/>
  <c r="U70" i="12"/>
  <c r="T70" i="12"/>
  <c r="S70" i="12"/>
  <c r="R70" i="12"/>
  <c r="M70" i="12"/>
  <c r="Z70" i="12" s="1"/>
  <c r="BF57" i="12"/>
  <c r="AR57" i="12"/>
  <c r="AS57" i="12" s="1"/>
  <c r="AT57" i="12" s="1"/>
  <c r="AU57" i="12" s="1"/>
  <c r="AV57" i="12" s="1"/>
  <c r="AQ57" i="12"/>
  <c r="AA57" i="12"/>
  <c r="V57" i="12"/>
  <c r="U57" i="12"/>
  <c r="T57" i="12"/>
  <c r="S57" i="12"/>
  <c r="R57" i="12"/>
  <c r="M57" i="12"/>
  <c r="Z57" i="12" s="1"/>
  <c r="J57" i="12"/>
  <c r="BF35" i="12"/>
  <c r="AR35" i="12"/>
  <c r="AS35" i="12" s="1"/>
  <c r="AT35" i="12" s="1"/>
  <c r="AU35" i="12" s="1"/>
  <c r="AV35" i="12" s="1"/>
  <c r="AQ35" i="12"/>
  <c r="AA35" i="12"/>
  <c r="Z35" i="12"/>
  <c r="V35" i="12"/>
  <c r="U35" i="12"/>
  <c r="T35" i="12"/>
  <c r="S35" i="12"/>
  <c r="R35" i="12"/>
  <c r="M35" i="12"/>
  <c r="J35" i="12" s="1"/>
  <c r="BF108" i="12"/>
  <c r="AR108" i="12"/>
  <c r="AS108" i="12" s="1"/>
  <c r="AQ108" i="12"/>
  <c r="AA108" i="12"/>
  <c r="V108" i="12"/>
  <c r="U108" i="12"/>
  <c r="T108" i="12"/>
  <c r="S108" i="12"/>
  <c r="R108" i="12"/>
  <c r="M108" i="12"/>
  <c r="J108" i="12" s="1"/>
  <c r="BF101" i="12"/>
  <c r="AR101" i="12"/>
  <c r="AQ101" i="12"/>
  <c r="AA101" i="12"/>
  <c r="V101" i="12"/>
  <c r="U101" i="12"/>
  <c r="T101" i="12"/>
  <c r="S101" i="12"/>
  <c r="R101" i="12"/>
  <c r="M101" i="12"/>
  <c r="Z101" i="12" s="1"/>
  <c r="BF37" i="12"/>
  <c r="AR37" i="12"/>
  <c r="AQ37" i="12"/>
  <c r="AA37" i="12"/>
  <c r="V37" i="12"/>
  <c r="U37" i="12"/>
  <c r="T37" i="12"/>
  <c r="S37" i="12"/>
  <c r="R37" i="12"/>
  <c r="M37" i="12"/>
  <c r="J37" i="12" s="1"/>
  <c r="BF29" i="12"/>
  <c r="AR29" i="12"/>
  <c r="AQ29" i="12"/>
  <c r="AA29" i="12"/>
  <c r="V29" i="12"/>
  <c r="U29" i="12"/>
  <c r="X29" i="12" s="1"/>
  <c r="T29" i="12"/>
  <c r="S29" i="12"/>
  <c r="R29" i="12"/>
  <c r="M29" i="12"/>
  <c r="Z29" i="12" s="1"/>
  <c r="J29" i="12"/>
  <c r="BF120" i="12"/>
  <c r="AR120" i="12"/>
  <c r="AS120" i="12" s="1"/>
  <c r="AT120" i="12" s="1"/>
  <c r="AU120" i="12" s="1"/>
  <c r="AV120" i="12" s="1"/>
  <c r="AQ120" i="12"/>
  <c r="AA120" i="12"/>
  <c r="V120" i="12"/>
  <c r="U120" i="12"/>
  <c r="W120" i="12" s="1"/>
  <c r="T120" i="12"/>
  <c r="S120" i="12"/>
  <c r="R120" i="12"/>
  <c r="M120" i="12"/>
  <c r="Z120" i="12" s="1"/>
  <c r="BF113" i="12"/>
  <c r="AR113" i="12"/>
  <c r="AQ113" i="12"/>
  <c r="AA113" i="12"/>
  <c r="Z113" i="12"/>
  <c r="V113" i="12"/>
  <c r="U113" i="12"/>
  <c r="T113" i="12"/>
  <c r="S113" i="12"/>
  <c r="R113" i="12"/>
  <c r="M113" i="12"/>
  <c r="J113" i="12" s="1"/>
  <c r="BF100" i="12"/>
  <c r="AR100" i="12"/>
  <c r="AS100" i="12" s="1"/>
  <c r="AT100" i="12" s="1"/>
  <c r="AU100" i="12" s="1"/>
  <c r="AV100" i="12" s="1"/>
  <c r="AQ100" i="12"/>
  <c r="AA100" i="12"/>
  <c r="Z100" i="12"/>
  <c r="V100" i="12"/>
  <c r="U100" i="12"/>
  <c r="X100" i="12" s="1"/>
  <c r="T100" i="12"/>
  <c r="S100" i="12"/>
  <c r="R100" i="12"/>
  <c r="M100" i="12"/>
  <c r="J100" i="12" s="1"/>
  <c r="BF86" i="12"/>
  <c r="AR86" i="12"/>
  <c r="AQ86" i="12"/>
  <c r="AA86" i="12"/>
  <c r="V86" i="12"/>
  <c r="U86" i="12"/>
  <c r="T86" i="12"/>
  <c r="S86" i="12"/>
  <c r="R86" i="12"/>
  <c r="M86" i="12"/>
  <c r="BF82" i="12"/>
  <c r="AR82" i="12"/>
  <c r="AQ82" i="12"/>
  <c r="AA82" i="12"/>
  <c r="V82" i="12"/>
  <c r="U82" i="12"/>
  <c r="T82" i="12"/>
  <c r="S82" i="12"/>
  <c r="R82" i="12"/>
  <c r="M82" i="12"/>
  <c r="Z82" i="12" s="1"/>
  <c r="J82" i="12"/>
  <c r="BF76" i="12"/>
  <c r="AR76" i="12"/>
  <c r="AQ76" i="12"/>
  <c r="AA76" i="12"/>
  <c r="V76" i="12"/>
  <c r="U76" i="12"/>
  <c r="T76" i="12"/>
  <c r="S76" i="12"/>
  <c r="R76" i="12"/>
  <c r="M76" i="12"/>
  <c r="Z76" i="12" s="1"/>
  <c r="BF42" i="12"/>
  <c r="AR42" i="12"/>
  <c r="AS42" i="12" s="1"/>
  <c r="AT42" i="12" s="1"/>
  <c r="AU42" i="12" s="1"/>
  <c r="AV42" i="12" s="1"/>
  <c r="AQ42" i="12"/>
  <c r="AA42" i="12"/>
  <c r="V42" i="12"/>
  <c r="U42" i="12"/>
  <c r="T42" i="12"/>
  <c r="S42" i="12"/>
  <c r="R42" i="12"/>
  <c r="M42" i="12"/>
  <c r="Z42" i="12" s="1"/>
  <c r="J42" i="12"/>
  <c r="BF98" i="12"/>
  <c r="AR98" i="12"/>
  <c r="AS98" i="12" s="1"/>
  <c r="AT98" i="12" s="1"/>
  <c r="AU98" i="12" s="1"/>
  <c r="AV98" i="12" s="1"/>
  <c r="AW98" i="12" s="1"/>
  <c r="AX98" i="12" s="1"/>
  <c r="AQ98" i="12"/>
  <c r="AA98" i="12"/>
  <c r="V98" i="12"/>
  <c r="U98" i="12"/>
  <c r="T98" i="12"/>
  <c r="S98" i="12"/>
  <c r="R98" i="12"/>
  <c r="M98" i="12"/>
  <c r="Z98" i="12" s="1"/>
  <c r="J98" i="12"/>
  <c r="BF61" i="12"/>
  <c r="AR61" i="12"/>
  <c r="AQ61" i="12"/>
  <c r="AA61" i="12"/>
  <c r="V61" i="12"/>
  <c r="U61" i="12"/>
  <c r="X61" i="12" s="1"/>
  <c r="T61" i="12"/>
  <c r="S61" i="12"/>
  <c r="R61" i="12"/>
  <c r="M61" i="12"/>
  <c r="Z61" i="12" s="1"/>
  <c r="J61" i="12"/>
  <c r="BF60" i="12"/>
  <c r="AR60" i="12"/>
  <c r="AQ60" i="12"/>
  <c r="AA60" i="12"/>
  <c r="V60" i="12"/>
  <c r="U60" i="12"/>
  <c r="T60" i="12"/>
  <c r="S60" i="12"/>
  <c r="R60" i="12"/>
  <c r="M60" i="12"/>
  <c r="Z60" i="12" s="1"/>
  <c r="BF28" i="12"/>
  <c r="AR28" i="12"/>
  <c r="AS28" i="12" s="1"/>
  <c r="AT28" i="12" s="1"/>
  <c r="AU28" i="12" s="1"/>
  <c r="AV28" i="12" s="1"/>
  <c r="AQ28" i="12"/>
  <c r="AA28" i="12"/>
  <c r="V28" i="12"/>
  <c r="U28" i="12"/>
  <c r="X28" i="12" s="1"/>
  <c r="T28" i="12"/>
  <c r="S28" i="12"/>
  <c r="R28" i="12"/>
  <c r="M28" i="12"/>
  <c r="Z28" i="12" s="1"/>
  <c r="BF20" i="12"/>
  <c r="AR20" i="12"/>
  <c r="AQ20" i="12"/>
  <c r="AA20" i="12"/>
  <c r="V20" i="12"/>
  <c r="U20" i="12"/>
  <c r="T20" i="12"/>
  <c r="S20" i="12"/>
  <c r="R20" i="12"/>
  <c r="M20" i="12"/>
  <c r="J20" i="12" s="1"/>
  <c r="BF18" i="12"/>
  <c r="AR18" i="12"/>
  <c r="AS18" i="12" s="1"/>
  <c r="AT18" i="12" s="1"/>
  <c r="AU18" i="12" s="1"/>
  <c r="AV18" i="12" s="1"/>
  <c r="AQ18" i="12"/>
  <c r="AA18" i="12"/>
  <c r="V18" i="12"/>
  <c r="U18" i="12"/>
  <c r="T18" i="12"/>
  <c r="S18" i="12"/>
  <c r="R18" i="12"/>
  <c r="M18" i="12"/>
  <c r="Z18" i="12" s="1"/>
  <c r="BF13" i="12"/>
  <c r="AR13" i="12"/>
  <c r="AS13" i="12" s="1"/>
  <c r="AT13" i="12" s="1"/>
  <c r="AU13" i="12" s="1"/>
  <c r="AV13" i="12" s="1"/>
  <c r="AQ13" i="12"/>
  <c r="AA13" i="12"/>
  <c r="V13" i="12"/>
  <c r="U13" i="12"/>
  <c r="T13" i="12"/>
  <c r="S13" i="12"/>
  <c r="R13" i="12"/>
  <c r="M13" i="12"/>
  <c r="Z13" i="12" s="1"/>
  <c r="J13" i="12"/>
  <c r="BF11" i="12"/>
  <c r="AR11" i="12"/>
  <c r="AQ11" i="12"/>
  <c r="AA11" i="12"/>
  <c r="Z11" i="12"/>
  <c r="V11" i="12"/>
  <c r="U11" i="12"/>
  <c r="T11" i="12"/>
  <c r="S11" i="12"/>
  <c r="R11" i="12"/>
  <c r="M11" i="12"/>
  <c r="J11" i="12" s="1"/>
  <c r="BF150" i="12"/>
  <c r="AR150" i="12"/>
  <c r="AQ150" i="12"/>
  <c r="AA150" i="12"/>
  <c r="V150" i="12"/>
  <c r="U150" i="12"/>
  <c r="T150" i="12"/>
  <c r="S150" i="12"/>
  <c r="R150" i="12"/>
  <c r="M150" i="12"/>
  <c r="Z150" i="12" s="1"/>
  <c r="J150" i="12"/>
  <c r="BF147" i="12"/>
  <c r="AR147" i="12"/>
  <c r="AQ147" i="12"/>
  <c r="AA147" i="12"/>
  <c r="AA158" i="12" s="1"/>
  <c r="V147" i="12"/>
  <c r="V158" i="12" s="1"/>
  <c r="U147" i="12"/>
  <c r="X147" i="12" s="1"/>
  <c r="T147" i="12"/>
  <c r="T158" i="12" s="1"/>
  <c r="S147" i="12"/>
  <c r="S158" i="12" s="1"/>
  <c r="R147" i="12"/>
  <c r="R158" i="12" s="1"/>
  <c r="M147" i="12"/>
  <c r="J147" i="12" s="1"/>
  <c r="BF144" i="12"/>
  <c r="AR144" i="12"/>
  <c r="AS144" i="12" s="1"/>
  <c r="AT144" i="12" s="1"/>
  <c r="AU144" i="12" s="1"/>
  <c r="AV144" i="12" s="1"/>
  <c r="AQ144" i="12"/>
  <c r="AA144" i="12"/>
  <c r="V144" i="12"/>
  <c r="U144" i="12"/>
  <c r="T144" i="12"/>
  <c r="S144" i="12"/>
  <c r="R144" i="12"/>
  <c r="M144" i="12"/>
  <c r="J144" i="12" s="1"/>
  <c r="BF139" i="12"/>
  <c r="AR139" i="12"/>
  <c r="AQ139" i="12"/>
  <c r="AA139" i="12"/>
  <c r="V139" i="12"/>
  <c r="U139" i="12"/>
  <c r="T139" i="12"/>
  <c r="S139" i="12"/>
  <c r="R139" i="12"/>
  <c r="M139" i="12"/>
  <c r="Z139" i="12" s="1"/>
  <c r="BF132" i="12"/>
  <c r="AR132" i="12"/>
  <c r="AQ132" i="12"/>
  <c r="AA132" i="12"/>
  <c r="V132" i="12"/>
  <c r="U132" i="12"/>
  <c r="T132" i="12"/>
  <c r="S132" i="12"/>
  <c r="R132" i="12"/>
  <c r="M132" i="12"/>
  <c r="J132" i="12" s="1"/>
  <c r="BF121" i="12"/>
  <c r="AR121" i="12"/>
  <c r="AQ121" i="12"/>
  <c r="AA121" i="12"/>
  <c r="V121" i="12"/>
  <c r="U121" i="12"/>
  <c r="X121" i="12" s="1"/>
  <c r="T121" i="12"/>
  <c r="S121" i="12"/>
  <c r="R121" i="12"/>
  <c r="M121" i="12"/>
  <c r="Z121" i="12" s="1"/>
  <c r="BF116" i="12"/>
  <c r="AR116" i="12"/>
  <c r="AQ116" i="12"/>
  <c r="AA116" i="12"/>
  <c r="Z116" i="12"/>
  <c r="V116" i="12"/>
  <c r="U116" i="12"/>
  <c r="X116" i="12" s="1"/>
  <c r="T116" i="12"/>
  <c r="S116" i="12"/>
  <c r="R116" i="12"/>
  <c r="M116" i="12"/>
  <c r="J116" i="12" s="1"/>
  <c r="AP116" i="12" s="1"/>
  <c r="BF106" i="12"/>
  <c r="AR106" i="12"/>
  <c r="AS106" i="12" s="1"/>
  <c r="AT106" i="12" s="1"/>
  <c r="AU106" i="12" s="1"/>
  <c r="AV106" i="12" s="1"/>
  <c r="AQ106" i="12"/>
  <c r="AA106" i="12"/>
  <c r="V106" i="12"/>
  <c r="U106" i="12"/>
  <c r="X106" i="12" s="1"/>
  <c r="T106" i="12"/>
  <c r="S106" i="12"/>
  <c r="R106" i="12"/>
  <c r="M106" i="12"/>
  <c r="BF84" i="12"/>
  <c r="AR84" i="12"/>
  <c r="AQ84" i="12"/>
  <c r="AA84" i="12"/>
  <c r="V84" i="12"/>
  <c r="U84" i="12"/>
  <c r="X84" i="12" s="1"/>
  <c r="T84" i="12"/>
  <c r="S84" i="12"/>
  <c r="R84" i="12"/>
  <c r="M84" i="12"/>
  <c r="BF36" i="12"/>
  <c r="AR36" i="12"/>
  <c r="AQ36" i="12"/>
  <c r="AA36" i="12"/>
  <c r="V36" i="12"/>
  <c r="U36" i="12"/>
  <c r="T36" i="12"/>
  <c r="S36" i="12"/>
  <c r="R36" i="12"/>
  <c r="M36" i="12"/>
  <c r="Z36" i="12" s="1"/>
  <c r="BF32" i="12"/>
  <c r="AR32" i="12"/>
  <c r="AQ32" i="12"/>
  <c r="AA32" i="12"/>
  <c r="V32" i="12"/>
  <c r="U32" i="12"/>
  <c r="X32" i="12" s="1"/>
  <c r="T32" i="12"/>
  <c r="S32" i="12"/>
  <c r="R32" i="12"/>
  <c r="M32" i="12"/>
  <c r="Z32" i="12" s="1"/>
  <c r="J32" i="12"/>
  <c r="BF31" i="12"/>
  <c r="AR31" i="12"/>
  <c r="AS31" i="12" s="1"/>
  <c r="AQ31" i="12"/>
  <c r="AA31" i="12"/>
  <c r="V31" i="12"/>
  <c r="U31" i="12"/>
  <c r="T31" i="12"/>
  <c r="S31" i="12"/>
  <c r="R31" i="12"/>
  <c r="M31" i="12"/>
  <c r="Z31" i="12" s="1"/>
  <c r="J31" i="12"/>
  <c r="BF26" i="12"/>
  <c r="AR26" i="12"/>
  <c r="AQ26" i="12"/>
  <c r="AA26" i="12"/>
  <c r="V26" i="12"/>
  <c r="U26" i="12"/>
  <c r="T26" i="12"/>
  <c r="S26" i="12"/>
  <c r="R26" i="12"/>
  <c r="R165" i="12" s="1"/>
  <c r="M26" i="12"/>
  <c r="J26" i="12"/>
  <c r="BF15" i="12"/>
  <c r="AR15" i="12"/>
  <c r="AQ15" i="12"/>
  <c r="AA15" i="12"/>
  <c r="V15" i="12"/>
  <c r="U15" i="12"/>
  <c r="T15" i="12"/>
  <c r="S15" i="12"/>
  <c r="R15" i="12"/>
  <c r="M15" i="12"/>
  <c r="BF151" i="12"/>
  <c r="AR151" i="12"/>
  <c r="AS151" i="12" s="1"/>
  <c r="AT151" i="12" s="1"/>
  <c r="AU151" i="12" s="1"/>
  <c r="AV151" i="12" s="1"/>
  <c r="AQ151" i="12"/>
  <c r="AA151" i="12"/>
  <c r="V151" i="12"/>
  <c r="U151" i="12"/>
  <c r="X151" i="12" s="1"/>
  <c r="T151" i="12"/>
  <c r="S151" i="12"/>
  <c r="R151" i="12"/>
  <c r="M151" i="12"/>
  <c r="Z151" i="12" s="1"/>
  <c r="BF90" i="12"/>
  <c r="AR90" i="12"/>
  <c r="AS90" i="12" s="1"/>
  <c r="AT90" i="12" s="1"/>
  <c r="AU90" i="12" s="1"/>
  <c r="AV90" i="12" s="1"/>
  <c r="AQ90" i="12"/>
  <c r="AA90" i="12"/>
  <c r="V90" i="12"/>
  <c r="U90" i="12"/>
  <c r="X90" i="12" s="1"/>
  <c r="T90" i="12"/>
  <c r="S90" i="12"/>
  <c r="R90" i="12"/>
  <c r="M90" i="12"/>
  <c r="Z90" i="12" s="1"/>
  <c r="BF64" i="12"/>
  <c r="AR64" i="12"/>
  <c r="AQ64" i="12"/>
  <c r="AA64" i="12"/>
  <c r="V64" i="12"/>
  <c r="U64" i="12"/>
  <c r="X64" i="12" s="1"/>
  <c r="T64" i="12"/>
  <c r="S64" i="12"/>
  <c r="R64" i="12"/>
  <c r="M64" i="12"/>
  <c r="Z64" i="12" s="1"/>
  <c r="BF53" i="12"/>
  <c r="AR53" i="12"/>
  <c r="AS53" i="12" s="1"/>
  <c r="AT53" i="12" s="1"/>
  <c r="AU53" i="12" s="1"/>
  <c r="AV53" i="12" s="1"/>
  <c r="AQ53" i="12"/>
  <c r="AA53" i="12"/>
  <c r="V53" i="12"/>
  <c r="U53" i="12"/>
  <c r="X53" i="12" s="1"/>
  <c r="T53" i="12"/>
  <c r="S53" i="12"/>
  <c r="R53" i="12"/>
  <c r="M53" i="12"/>
  <c r="Z53" i="12" s="1"/>
  <c r="BF16" i="12"/>
  <c r="AR16" i="12"/>
  <c r="AS16" i="12" s="1"/>
  <c r="AQ16" i="12"/>
  <c r="AA16" i="12"/>
  <c r="V16" i="12"/>
  <c r="U16" i="12"/>
  <c r="X16" i="12" s="1"/>
  <c r="T16" i="12"/>
  <c r="S16" i="12"/>
  <c r="R16" i="12"/>
  <c r="M16" i="12"/>
  <c r="Z16" i="12" s="1"/>
  <c r="BF146" i="12"/>
  <c r="AR146" i="12"/>
  <c r="AS146" i="12" s="1"/>
  <c r="AQ146" i="12"/>
  <c r="AA146" i="12"/>
  <c r="V146" i="12"/>
  <c r="U146" i="12"/>
  <c r="T146" i="12"/>
  <c r="S146" i="12"/>
  <c r="R146" i="12"/>
  <c r="M146" i="12"/>
  <c r="Z146" i="12" s="1"/>
  <c r="J146" i="12"/>
  <c r="BF124" i="12"/>
  <c r="AR124" i="12"/>
  <c r="AS124" i="12" s="1"/>
  <c r="AT124" i="12" s="1"/>
  <c r="AQ124" i="12"/>
  <c r="AA124" i="12"/>
  <c r="V124" i="12"/>
  <c r="U124" i="12"/>
  <c r="T124" i="12"/>
  <c r="S124" i="12"/>
  <c r="R124" i="12"/>
  <c r="M124" i="12"/>
  <c r="Z124" i="12" s="1"/>
  <c r="BF69" i="12"/>
  <c r="AR69" i="12"/>
  <c r="AS69" i="12" s="1"/>
  <c r="AT69" i="12" s="1"/>
  <c r="AU69" i="12" s="1"/>
  <c r="AV69" i="12" s="1"/>
  <c r="AQ69" i="12"/>
  <c r="AA69" i="12"/>
  <c r="V69" i="12"/>
  <c r="U69" i="12"/>
  <c r="T69" i="12"/>
  <c r="S69" i="12"/>
  <c r="R69" i="12"/>
  <c r="M69" i="12"/>
  <c r="Z69" i="12" s="1"/>
  <c r="BF43" i="12"/>
  <c r="AR43" i="12"/>
  <c r="AS43" i="12" s="1"/>
  <c r="AT43" i="12" s="1"/>
  <c r="AQ43" i="12"/>
  <c r="AA43" i="12"/>
  <c r="Z43" i="12"/>
  <c r="V43" i="12"/>
  <c r="U43" i="12"/>
  <c r="X43" i="12" s="1"/>
  <c r="T43" i="12"/>
  <c r="S43" i="12"/>
  <c r="R43" i="12"/>
  <c r="M43" i="12"/>
  <c r="J43" i="12" s="1"/>
  <c r="BF34" i="12"/>
  <c r="AR34" i="12"/>
  <c r="AQ34" i="12"/>
  <c r="AA34" i="12"/>
  <c r="V34" i="12"/>
  <c r="U34" i="12"/>
  <c r="X34" i="12" s="1"/>
  <c r="T34" i="12"/>
  <c r="S34" i="12"/>
  <c r="R34" i="12"/>
  <c r="M34" i="12"/>
  <c r="Z34" i="12" s="1"/>
  <c r="J34" i="12"/>
  <c r="BF135" i="12"/>
  <c r="AR135" i="12"/>
  <c r="AQ135" i="12"/>
  <c r="AA135" i="12"/>
  <c r="V135" i="12"/>
  <c r="U135" i="12"/>
  <c r="T135" i="12"/>
  <c r="S135" i="12"/>
  <c r="R135" i="12"/>
  <c r="M135" i="12"/>
  <c r="J135" i="12" s="1"/>
  <c r="BF78" i="12"/>
  <c r="AR78" i="12"/>
  <c r="AQ78" i="12"/>
  <c r="AA78" i="12"/>
  <c r="V78" i="12"/>
  <c r="U78" i="12"/>
  <c r="W78" i="12" s="1"/>
  <c r="T78" i="12"/>
  <c r="S78" i="12"/>
  <c r="R78" i="12"/>
  <c r="M78" i="12"/>
  <c r="J78" i="12" s="1"/>
  <c r="BF65" i="12"/>
  <c r="AR65" i="12"/>
  <c r="AS65" i="12" s="1"/>
  <c r="AT65" i="12" s="1"/>
  <c r="AU65" i="12" s="1"/>
  <c r="AV65" i="12" s="1"/>
  <c r="AQ65" i="12"/>
  <c r="AA65" i="12"/>
  <c r="V65" i="12"/>
  <c r="U65" i="12"/>
  <c r="T65" i="12"/>
  <c r="S65" i="12"/>
  <c r="R65" i="12"/>
  <c r="M65" i="12"/>
  <c r="Z65" i="12" s="1"/>
  <c r="J65" i="12"/>
  <c r="BF58" i="12"/>
  <c r="AR58" i="12"/>
  <c r="AS58" i="12" s="1"/>
  <c r="AT58" i="12" s="1"/>
  <c r="AU58" i="12" s="1"/>
  <c r="AV58" i="12" s="1"/>
  <c r="AQ58" i="12"/>
  <c r="AA58" i="12"/>
  <c r="V58" i="12"/>
  <c r="U58" i="12"/>
  <c r="T58" i="12"/>
  <c r="S58" i="12"/>
  <c r="R58" i="12"/>
  <c r="M58" i="12"/>
  <c r="Z58" i="12" s="1"/>
  <c r="J58" i="12"/>
  <c r="BF141" i="12"/>
  <c r="AR141" i="12"/>
  <c r="AQ141" i="12"/>
  <c r="AA141" i="12"/>
  <c r="Z141" i="12"/>
  <c r="V141" i="12"/>
  <c r="U141" i="12"/>
  <c r="X141" i="12" s="1"/>
  <c r="T141" i="12"/>
  <c r="S141" i="12"/>
  <c r="R141" i="12"/>
  <c r="M141" i="12"/>
  <c r="J141" i="12"/>
  <c r="BF102" i="12"/>
  <c r="AR102" i="12"/>
  <c r="AQ102" i="12"/>
  <c r="AA102" i="12"/>
  <c r="V102" i="12"/>
  <c r="U102" i="12"/>
  <c r="T102" i="12"/>
  <c r="S102" i="12"/>
  <c r="R102" i="12"/>
  <c r="M102" i="12"/>
  <c r="Z102" i="12" s="1"/>
  <c r="BF130" i="12"/>
  <c r="AR130" i="12"/>
  <c r="AS130" i="12" s="1"/>
  <c r="AT130" i="12" s="1"/>
  <c r="AU130" i="12" s="1"/>
  <c r="AV130" i="12" s="1"/>
  <c r="AQ130" i="12"/>
  <c r="AA130" i="12"/>
  <c r="V130" i="12"/>
  <c r="U130" i="12"/>
  <c r="T130" i="12"/>
  <c r="S130" i="12"/>
  <c r="R130" i="12"/>
  <c r="M130" i="12"/>
  <c r="Z130" i="12" s="1"/>
  <c r="BF91" i="12"/>
  <c r="AR91" i="12"/>
  <c r="AQ91" i="12"/>
  <c r="AA91" i="12"/>
  <c r="V91" i="12"/>
  <c r="U91" i="12"/>
  <c r="T91" i="12"/>
  <c r="S91" i="12"/>
  <c r="R91" i="12"/>
  <c r="M91" i="12"/>
  <c r="J91" i="12" s="1"/>
  <c r="BF55" i="12"/>
  <c r="AR55" i="12"/>
  <c r="AS55" i="12" s="1"/>
  <c r="AQ55" i="12"/>
  <c r="AA55" i="12"/>
  <c r="V55" i="12"/>
  <c r="U55" i="12"/>
  <c r="X55" i="12" s="1"/>
  <c r="T55" i="12"/>
  <c r="S55" i="12"/>
  <c r="R55" i="12"/>
  <c r="M55" i="12"/>
  <c r="Z55" i="12" s="1"/>
  <c r="J55" i="12"/>
  <c r="BF47" i="12"/>
  <c r="AR47" i="12"/>
  <c r="AQ47" i="12"/>
  <c r="AA47" i="12"/>
  <c r="V47" i="12"/>
  <c r="U47" i="12"/>
  <c r="X47" i="12" s="1"/>
  <c r="T47" i="12"/>
  <c r="S47" i="12"/>
  <c r="R47" i="12"/>
  <c r="M47" i="12"/>
  <c r="Z47" i="12" s="1"/>
  <c r="J47" i="12"/>
  <c r="BF140" i="12"/>
  <c r="AR140" i="12"/>
  <c r="AS140" i="12" s="1"/>
  <c r="AT140" i="12" s="1"/>
  <c r="AU140" i="12" s="1"/>
  <c r="AV140" i="12" s="1"/>
  <c r="AQ140" i="12"/>
  <c r="AA140" i="12"/>
  <c r="V140" i="12"/>
  <c r="U140" i="12"/>
  <c r="T140" i="12"/>
  <c r="S140" i="12"/>
  <c r="R140" i="12"/>
  <c r="M140" i="12"/>
  <c r="J140" i="12" s="1"/>
  <c r="BF136" i="12"/>
  <c r="AR136" i="12"/>
  <c r="AQ136" i="12"/>
  <c r="AA136" i="12"/>
  <c r="V136" i="12"/>
  <c r="U136" i="12"/>
  <c r="X136" i="12" s="1"/>
  <c r="T136" i="12"/>
  <c r="S136" i="12"/>
  <c r="R136" i="12"/>
  <c r="M136" i="12"/>
  <c r="J136" i="12" s="1"/>
  <c r="BF50" i="12"/>
  <c r="AR50" i="12"/>
  <c r="AQ50" i="12"/>
  <c r="AA50" i="12"/>
  <c r="V50" i="12"/>
  <c r="U50" i="12"/>
  <c r="T50" i="12"/>
  <c r="S50" i="12"/>
  <c r="R50" i="12"/>
  <c r="M50" i="12"/>
  <c r="Z50" i="12" s="1"/>
  <c r="BF27" i="12"/>
  <c r="AR27" i="12"/>
  <c r="AQ27" i="12"/>
  <c r="AA27" i="12"/>
  <c r="V27" i="12"/>
  <c r="U27" i="12"/>
  <c r="X27" i="12" s="1"/>
  <c r="T27" i="12"/>
  <c r="S27" i="12"/>
  <c r="R27" i="12"/>
  <c r="M27" i="12"/>
  <c r="Z27" i="12" s="1"/>
  <c r="BF143" i="12"/>
  <c r="AR143" i="12"/>
  <c r="AQ143" i="12"/>
  <c r="AA143" i="12"/>
  <c r="V143" i="12"/>
  <c r="U143" i="12"/>
  <c r="T143" i="12"/>
  <c r="S143" i="12"/>
  <c r="R143" i="12"/>
  <c r="M143" i="12"/>
  <c r="Z143" i="12" s="1"/>
  <c r="J143" i="12"/>
  <c r="BF96" i="12"/>
  <c r="AR96" i="12"/>
  <c r="AS96" i="12" s="1"/>
  <c r="AT96" i="12" s="1"/>
  <c r="AU96" i="12" s="1"/>
  <c r="AV96" i="12" s="1"/>
  <c r="AQ96" i="12"/>
  <c r="AA96" i="12"/>
  <c r="V96" i="12"/>
  <c r="U96" i="12"/>
  <c r="T96" i="12"/>
  <c r="S96" i="12"/>
  <c r="R96" i="12"/>
  <c r="M96" i="12"/>
  <c r="Z96" i="12" s="1"/>
  <c r="J96" i="12"/>
  <c r="AP96" i="12" s="1"/>
  <c r="BF23" i="12"/>
  <c r="AR23" i="12"/>
  <c r="AS23" i="12" s="1"/>
  <c r="AT23" i="12" s="1"/>
  <c r="AU23" i="12" s="1"/>
  <c r="AV23" i="12" s="1"/>
  <c r="AQ23" i="12"/>
  <c r="AA23" i="12"/>
  <c r="V23" i="12"/>
  <c r="U23" i="12"/>
  <c r="T23" i="12"/>
  <c r="S23" i="12"/>
  <c r="R23" i="12"/>
  <c r="M23" i="12"/>
  <c r="Z23" i="12" s="1"/>
  <c r="BF17" i="12"/>
  <c r="AR17" i="12"/>
  <c r="AQ17" i="12"/>
  <c r="AA17" i="12"/>
  <c r="V17" i="12"/>
  <c r="U17" i="12"/>
  <c r="T17" i="12"/>
  <c r="S17" i="12"/>
  <c r="R17" i="12"/>
  <c r="M17" i="12"/>
  <c r="Z17" i="12" s="1"/>
  <c r="BF152" i="12"/>
  <c r="AR152" i="12"/>
  <c r="AQ152" i="12"/>
  <c r="AA152" i="12"/>
  <c r="V152" i="12"/>
  <c r="U152" i="12"/>
  <c r="T152" i="12"/>
  <c r="S152" i="12"/>
  <c r="R152" i="12"/>
  <c r="M152" i="12"/>
  <c r="BF128" i="12"/>
  <c r="AR128" i="12"/>
  <c r="AS128" i="12" s="1"/>
  <c r="AT128" i="12" s="1"/>
  <c r="AU128" i="12" s="1"/>
  <c r="AV128" i="12" s="1"/>
  <c r="AQ128" i="12"/>
  <c r="AA128" i="12"/>
  <c r="V128" i="12"/>
  <c r="U128" i="12"/>
  <c r="X128" i="12" s="1"/>
  <c r="T128" i="12"/>
  <c r="S128" i="12"/>
  <c r="R128" i="12"/>
  <c r="M128" i="12"/>
  <c r="Z128" i="12" s="1"/>
  <c r="BF45" i="12"/>
  <c r="AR45" i="12"/>
  <c r="AS45" i="12" s="1"/>
  <c r="AT45" i="12" s="1"/>
  <c r="AU45" i="12" s="1"/>
  <c r="AV45" i="12" s="1"/>
  <c r="AQ45" i="12"/>
  <c r="AA45" i="12"/>
  <c r="V45" i="12"/>
  <c r="U45" i="12"/>
  <c r="T45" i="12"/>
  <c r="S45" i="12"/>
  <c r="R45" i="12"/>
  <c r="M45" i="12"/>
  <c r="Z45" i="12" s="1"/>
  <c r="J45" i="12"/>
  <c r="BF14" i="12"/>
  <c r="AR14" i="12"/>
  <c r="AQ14" i="12"/>
  <c r="AA14" i="12"/>
  <c r="Z14" i="12"/>
  <c r="V14" i="12"/>
  <c r="U14" i="12"/>
  <c r="X14" i="12" s="1"/>
  <c r="T14" i="12"/>
  <c r="S14" i="12"/>
  <c r="R14" i="12"/>
  <c r="M14" i="12"/>
  <c r="J14" i="12"/>
  <c r="BF10" i="12"/>
  <c r="AR10" i="12"/>
  <c r="AQ10" i="12"/>
  <c r="AA10" i="12"/>
  <c r="V10" i="12"/>
  <c r="U10" i="12"/>
  <c r="X10" i="12" s="1"/>
  <c r="T10" i="12"/>
  <c r="S10" i="12"/>
  <c r="R10" i="12"/>
  <c r="M10" i="12"/>
  <c r="Z10" i="12" s="1"/>
  <c r="BF107" i="12"/>
  <c r="AR107" i="12"/>
  <c r="AQ107" i="12"/>
  <c r="AA107" i="12"/>
  <c r="V107" i="12"/>
  <c r="U107" i="12"/>
  <c r="X107" i="12" s="1"/>
  <c r="T107" i="12"/>
  <c r="S107" i="12"/>
  <c r="R107" i="12"/>
  <c r="M107" i="12"/>
  <c r="Z107" i="12" s="1"/>
  <c r="BF46" i="12"/>
  <c r="AR46" i="12"/>
  <c r="AS46" i="12" s="1"/>
  <c r="AQ46" i="12"/>
  <c r="AA46" i="12"/>
  <c r="V46" i="12"/>
  <c r="U46" i="12"/>
  <c r="T46" i="12"/>
  <c r="S46" i="12"/>
  <c r="R46" i="12"/>
  <c r="M46" i="12"/>
  <c r="Z46" i="12" s="1"/>
  <c r="J46" i="12"/>
  <c r="BF22" i="12"/>
  <c r="AR22" i="12"/>
  <c r="AS22" i="12" s="1"/>
  <c r="AQ22" i="12"/>
  <c r="AA22" i="12"/>
  <c r="V22" i="12"/>
  <c r="U22" i="12"/>
  <c r="T22" i="12"/>
  <c r="S22" i="12"/>
  <c r="R22" i="12"/>
  <c r="M22" i="12"/>
  <c r="Z22" i="12" s="1"/>
  <c r="BF125" i="12"/>
  <c r="AR125" i="12"/>
  <c r="AS125" i="12" s="1"/>
  <c r="AT125" i="12" s="1"/>
  <c r="AU125" i="12" s="1"/>
  <c r="AV125" i="12" s="1"/>
  <c r="AQ125" i="12"/>
  <c r="AA125" i="12"/>
  <c r="V125" i="12"/>
  <c r="U125" i="12"/>
  <c r="T125" i="12"/>
  <c r="S125" i="12"/>
  <c r="R125" i="12"/>
  <c r="M125" i="12"/>
  <c r="Z125" i="12" s="1"/>
  <c r="J125" i="12"/>
  <c r="BF41" i="12"/>
  <c r="AR41" i="12"/>
  <c r="AQ41" i="12"/>
  <c r="AA41" i="12"/>
  <c r="V41" i="12"/>
  <c r="U41" i="12"/>
  <c r="X41" i="12" s="1"/>
  <c r="T41" i="12"/>
  <c r="S41" i="12"/>
  <c r="R41" i="12"/>
  <c r="M41" i="12"/>
  <c r="Z41" i="12" s="1"/>
  <c r="BF88" i="12"/>
  <c r="AR88" i="12"/>
  <c r="AQ88" i="12"/>
  <c r="AA88" i="12"/>
  <c r="V88" i="12"/>
  <c r="U88" i="12"/>
  <c r="X88" i="12" s="1"/>
  <c r="T88" i="12"/>
  <c r="S88" i="12"/>
  <c r="R88" i="12"/>
  <c r="M88" i="12"/>
  <c r="Z88" i="12" s="1"/>
  <c r="J88" i="12"/>
  <c r="BF44" i="12"/>
  <c r="AR44" i="12"/>
  <c r="AQ44" i="12"/>
  <c r="AA44" i="12"/>
  <c r="V44" i="12"/>
  <c r="U44" i="12"/>
  <c r="T44" i="12"/>
  <c r="S44" i="12"/>
  <c r="R44" i="12"/>
  <c r="M44" i="12"/>
  <c r="J44" i="12" s="1"/>
  <c r="BF142" i="12"/>
  <c r="AR142" i="12"/>
  <c r="AQ142" i="12"/>
  <c r="AA142" i="12"/>
  <c r="V142" i="12"/>
  <c r="U142" i="12"/>
  <c r="T142" i="12"/>
  <c r="S142" i="12"/>
  <c r="R142" i="12"/>
  <c r="M142" i="12"/>
  <c r="Z142" i="12" s="1"/>
  <c r="BF114" i="12"/>
  <c r="AR114" i="12"/>
  <c r="AS114" i="12" s="1"/>
  <c r="AT114" i="12" s="1"/>
  <c r="AU114" i="12" s="1"/>
  <c r="AV114" i="12" s="1"/>
  <c r="AQ114" i="12"/>
  <c r="AA114" i="12"/>
  <c r="V114" i="12"/>
  <c r="U114" i="12"/>
  <c r="X114" i="12" s="1"/>
  <c r="T114" i="12"/>
  <c r="S114" i="12"/>
  <c r="R114" i="12"/>
  <c r="M114" i="12"/>
  <c r="J114" i="12" s="1"/>
  <c r="BF89" i="12"/>
  <c r="AR89" i="12"/>
  <c r="AS89" i="12" s="1"/>
  <c r="AQ89" i="12"/>
  <c r="AA89" i="12"/>
  <c r="V89" i="12"/>
  <c r="U89" i="12"/>
  <c r="X89" i="12" s="1"/>
  <c r="T89" i="12"/>
  <c r="S89" i="12"/>
  <c r="R89" i="12"/>
  <c r="M89" i="12"/>
  <c r="Z89" i="12" s="1"/>
  <c r="J89" i="12"/>
  <c r="BF87" i="12"/>
  <c r="AR87" i="12"/>
  <c r="AS87" i="12" s="1"/>
  <c r="AQ87" i="12"/>
  <c r="AA87" i="12"/>
  <c r="V87" i="12"/>
  <c r="U87" i="12"/>
  <c r="T87" i="12"/>
  <c r="S87" i="12"/>
  <c r="R87" i="12"/>
  <c r="M87" i="12"/>
  <c r="Z87" i="12" s="1"/>
  <c r="J87" i="12"/>
  <c r="BF9" i="12"/>
  <c r="AR9" i="12"/>
  <c r="AS9" i="12" s="1"/>
  <c r="AT9" i="12" s="1"/>
  <c r="AQ9" i="12"/>
  <c r="AA9" i="12"/>
  <c r="V9" i="12"/>
  <c r="U9" i="12"/>
  <c r="T9" i="12"/>
  <c r="S9" i="12"/>
  <c r="R9" i="12"/>
  <c r="M9" i="12"/>
  <c r="Z9" i="12" s="1"/>
  <c r="BF119" i="12"/>
  <c r="AR119" i="12"/>
  <c r="AS119" i="12" s="1"/>
  <c r="AT119" i="12" s="1"/>
  <c r="AU119" i="12" s="1"/>
  <c r="AV119" i="12" s="1"/>
  <c r="AQ119" i="12"/>
  <c r="AA119" i="12"/>
  <c r="V119" i="12"/>
  <c r="U119" i="12"/>
  <c r="T119" i="12"/>
  <c r="S119" i="12"/>
  <c r="R119" i="12"/>
  <c r="M119" i="12"/>
  <c r="Z119" i="12" s="1"/>
  <c r="J119" i="12"/>
  <c r="BF77" i="12"/>
  <c r="AR77" i="12"/>
  <c r="AS77" i="12" s="1"/>
  <c r="AT77" i="12" s="1"/>
  <c r="AU77" i="12" s="1"/>
  <c r="AV77" i="12" s="1"/>
  <c r="AQ77" i="12"/>
  <c r="AA77" i="12"/>
  <c r="V77" i="12"/>
  <c r="U77" i="12"/>
  <c r="T77" i="12"/>
  <c r="S77" i="12"/>
  <c r="R77" i="12"/>
  <c r="M77" i="12"/>
  <c r="Z77" i="12" s="1"/>
  <c r="BF8" i="12"/>
  <c r="AR8" i="12"/>
  <c r="AQ8" i="12"/>
  <c r="AA8" i="12"/>
  <c r="V8" i="12"/>
  <c r="U8" i="12"/>
  <c r="X8" i="12" s="1"/>
  <c r="T8" i="12"/>
  <c r="S8" i="12"/>
  <c r="R8" i="12"/>
  <c r="M8" i="12"/>
  <c r="Z8" i="12" s="1"/>
  <c r="BF122" i="12"/>
  <c r="AR122" i="12"/>
  <c r="AS122" i="12" s="1"/>
  <c r="AT122" i="12" s="1"/>
  <c r="AU122" i="12" s="1"/>
  <c r="AV122" i="12" s="1"/>
  <c r="AQ122" i="12"/>
  <c r="AA122" i="12"/>
  <c r="V122" i="12"/>
  <c r="U122" i="12"/>
  <c r="T122" i="12"/>
  <c r="S122" i="12"/>
  <c r="R122" i="12"/>
  <c r="M122" i="12"/>
  <c r="Z122" i="12" s="1"/>
  <c r="J122" i="12"/>
  <c r="BF54" i="12"/>
  <c r="AR54" i="12"/>
  <c r="AQ54" i="12"/>
  <c r="AA54" i="12"/>
  <c r="V54" i="12"/>
  <c r="U54" i="12"/>
  <c r="X54" i="12" s="1"/>
  <c r="T54" i="12"/>
  <c r="S54" i="12"/>
  <c r="R54" i="12"/>
  <c r="M54" i="12"/>
  <c r="J54" i="12" s="1"/>
  <c r="BF148" i="12"/>
  <c r="AR148" i="12"/>
  <c r="AS148" i="12" s="1"/>
  <c r="AT148" i="12" s="1"/>
  <c r="AU148" i="12" s="1"/>
  <c r="AV148" i="12" s="1"/>
  <c r="AQ148" i="12"/>
  <c r="AA148" i="12"/>
  <c r="V148" i="12"/>
  <c r="U148" i="12"/>
  <c r="T148" i="12"/>
  <c r="S148" i="12"/>
  <c r="R148" i="12"/>
  <c r="M148" i="12"/>
  <c r="Z148" i="12" s="1"/>
  <c r="BF129" i="12"/>
  <c r="AR129" i="12"/>
  <c r="AQ129" i="12"/>
  <c r="AA129" i="12"/>
  <c r="V129" i="12"/>
  <c r="U129" i="12"/>
  <c r="T129" i="12"/>
  <c r="S129" i="12"/>
  <c r="R129" i="12"/>
  <c r="M129" i="12"/>
  <c r="J129" i="12" s="1"/>
  <c r="BF103" i="12"/>
  <c r="AR103" i="12"/>
  <c r="AS103" i="12" s="1"/>
  <c r="AT103" i="12" s="1"/>
  <c r="AU103" i="12" s="1"/>
  <c r="AV103" i="12" s="1"/>
  <c r="AQ103" i="12"/>
  <c r="AA103" i="12"/>
  <c r="V103" i="12"/>
  <c r="U103" i="12"/>
  <c r="T103" i="12"/>
  <c r="S103" i="12"/>
  <c r="R103" i="12"/>
  <c r="M103" i="12"/>
  <c r="Z103" i="12" s="1"/>
  <c r="BF94" i="12"/>
  <c r="AR94" i="12"/>
  <c r="AS94" i="12" s="1"/>
  <c r="AT94" i="12" s="1"/>
  <c r="AU94" i="12" s="1"/>
  <c r="AV94" i="12" s="1"/>
  <c r="AQ94" i="12"/>
  <c r="AA94" i="12"/>
  <c r="V94" i="12"/>
  <c r="U94" i="12"/>
  <c r="T94" i="12"/>
  <c r="S94" i="12"/>
  <c r="R94" i="12"/>
  <c r="M94" i="12"/>
  <c r="Z94" i="12" s="1"/>
  <c r="J94" i="12"/>
  <c r="BF72" i="12"/>
  <c r="AR72" i="12"/>
  <c r="AQ72" i="12"/>
  <c r="AA72" i="12"/>
  <c r="V72" i="12"/>
  <c r="U72" i="12"/>
  <c r="T72" i="12"/>
  <c r="S72" i="12"/>
  <c r="R72" i="12"/>
  <c r="M72" i="12"/>
  <c r="Z72" i="12" s="1"/>
  <c r="BF137" i="12"/>
  <c r="AR137" i="12"/>
  <c r="AS137" i="12" s="1"/>
  <c r="AQ137" i="12"/>
  <c r="AA137" i="12"/>
  <c r="V137" i="12"/>
  <c r="U137" i="12"/>
  <c r="T137" i="12"/>
  <c r="S137" i="12"/>
  <c r="R137" i="12"/>
  <c r="M137" i="12"/>
  <c r="Z137" i="12" s="1"/>
  <c r="BF110" i="12"/>
  <c r="AR110" i="12"/>
  <c r="AS110" i="12" s="1"/>
  <c r="AT110" i="12" s="1"/>
  <c r="AU110" i="12" s="1"/>
  <c r="AV110" i="12" s="1"/>
  <c r="AW110" i="12" s="1"/>
  <c r="AX110" i="12" s="1"/>
  <c r="AQ110" i="12"/>
  <c r="AA110" i="12"/>
  <c r="V110" i="12"/>
  <c r="U110" i="12"/>
  <c r="T110" i="12"/>
  <c r="S110" i="12"/>
  <c r="R110" i="12"/>
  <c r="M110" i="12"/>
  <c r="Z110" i="12" s="1"/>
  <c r="BF80" i="12"/>
  <c r="AR80" i="12"/>
  <c r="AQ80" i="12"/>
  <c r="AA80" i="12"/>
  <c r="V80" i="12"/>
  <c r="U80" i="12"/>
  <c r="X80" i="12" s="1"/>
  <c r="T80" i="12"/>
  <c r="S80" i="12"/>
  <c r="R80" i="12"/>
  <c r="M80" i="12"/>
  <c r="J80" i="12" s="1"/>
  <c r="BF21" i="12"/>
  <c r="AR21" i="12"/>
  <c r="AS21" i="12" s="1"/>
  <c r="AT21" i="12" s="1"/>
  <c r="AU21" i="12" s="1"/>
  <c r="AV21" i="12" s="1"/>
  <c r="AQ21" i="12"/>
  <c r="AA21" i="12"/>
  <c r="V21" i="12"/>
  <c r="U21" i="12"/>
  <c r="T21" i="12"/>
  <c r="S21" i="12"/>
  <c r="R21" i="12"/>
  <c r="M21" i="12"/>
  <c r="J21" i="12" s="1"/>
  <c r="BF115" i="12"/>
  <c r="AR115" i="12"/>
  <c r="AQ115" i="12"/>
  <c r="AA115" i="12"/>
  <c r="V115" i="12"/>
  <c r="U115" i="12"/>
  <c r="T115" i="12"/>
  <c r="S115" i="12"/>
  <c r="R115" i="12"/>
  <c r="M115" i="12"/>
  <c r="Z115" i="12" s="1"/>
  <c r="BF93" i="12"/>
  <c r="AR93" i="12"/>
  <c r="AS93" i="12" s="1"/>
  <c r="AT93" i="12" s="1"/>
  <c r="AU93" i="12" s="1"/>
  <c r="AV93" i="12" s="1"/>
  <c r="AQ93" i="12"/>
  <c r="AA93" i="12"/>
  <c r="V93" i="12"/>
  <c r="U93" i="12"/>
  <c r="X93" i="12" s="1"/>
  <c r="T93" i="12"/>
  <c r="S93" i="12"/>
  <c r="R93" i="12"/>
  <c r="M93" i="12"/>
  <c r="Z93" i="12" s="1"/>
  <c r="J93" i="12"/>
  <c r="BF73" i="12"/>
  <c r="AR73" i="12"/>
  <c r="AS73" i="12" s="1"/>
  <c r="AT73" i="12" s="1"/>
  <c r="AU73" i="12" s="1"/>
  <c r="AV73" i="12" s="1"/>
  <c r="AQ73" i="12"/>
  <c r="AA73" i="12"/>
  <c r="V73" i="12"/>
  <c r="U73" i="12"/>
  <c r="T73" i="12"/>
  <c r="S73" i="12"/>
  <c r="R73" i="12"/>
  <c r="M73" i="12"/>
  <c r="J73" i="12" s="1"/>
  <c r="BF145" i="12"/>
  <c r="AR145" i="12"/>
  <c r="AQ145" i="12"/>
  <c r="AA145" i="12"/>
  <c r="V145" i="12"/>
  <c r="U145" i="12"/>
  <c r="X145" i="12" s="1"/>
  <c r="T145" i="12"/>
  <c r="S145" i="12"/>
  <c r="R145" i="12"/>
  <c r="M145" i="12"/>
  <c r="Z145" i="12" s="1"/>
  <c r="BF133" i="12"/>
  <c r="AR133" i="12"/>
  <c r="AQ133" i="12"/>
  <c r="AA133" i="12"/>
  <c r="V133" i="12"/>
  <c r="U133" i="12"/>
  <c r="T133" i="12"/>
  <c r="S133" i="12"/>
  <c r="R133" i="12"/>
  <c r="M133" i="12"/>
  <c r="Z133" i="12" s="1"/>
  <c r="J133" i="12"/>
  <c r="AP133" i="12" s="1"/>
  <c r="BF99" i="12"/>
  <c r="AR99" i="12"/>
  <c r="AS99" i="12" s="1"/>
  <c r="AT99" i="12" s="1"/>
  <c r="AU99" i="12" s="1"/>
  <c r="AV99" i="12" s="1"/>
  <c r="AQ99" i="12"/>
  <c r="AA99" i="12"/>
  <c r="V99" i="12"/>
  <c r="U99" i="12"/>
  <c r="T99" i="12"/>
  <c r="S99" i="12"/>
  <c r="R99" i="12"/>
  <c r="M99" i="12"/>
  <c r="Z99" i="12" s="1"/>
  <c r="J99" i="12"/>
  <c r="BF92" i="12"/>
  <c r="AR92" i="12"/>
  <c r="AS92" i="12" s="1"/>
  <c r="AQ92" i="12"/>
  <c r="AA92" i="12"/>
  <c r="V92" i="12"/>
  <c r="U92" i="12"/>
  <c r="T92" i="12"/>
  <c r="S92" i="12"/>
  <c r="R92" i="12"/>
  <c r="M92" i="12"/>
  <c r="Z92" i="12" s="1"/>
  <c r="BF24" i="12"/>
  <c r="AR24" i="12"/>
  <c r="AS24" i="12" s="1"/>
  <c r="AT24" i="12" s="1"/>
  <c r="AU24" i="12" s="1"/>
  <c r="AV24" i="12" s="1"/>
  <c r="AQ24" i="12"/>
  <c r="AA24" i="12"/>
  <c r="V24" i="12"/>
  <c r="U24" i="12"/>
  <c r="W24" i="12" s="1"/>
  <c r="T24" i="12"/>
  <c r="S24" i="12"/>
  <c r="R24" i="12"/>
  <c r="M24" i="12"/>
  <c r="Z24" i="12" s="1"/>
  <c r="BF68" i="12"/>
  <c r="AR68" i="12"/>
  <c r="AQ68" i="12"/>
  <c r="AA68" i="12"/>
  <c r="V68" i="12"/>
  <c r="U68" i="12"/>
  <c r="T68" i="12"/>
  <c r="S68" i="12"/>
  <c r="R68" i="12"/>
  <c r="M68" i="12"/>
  <c r="Z68" i="12" s="1"/>
  <c r="BF33" i="12"/>
  <c r="AR33" i="12"/>
  <c r="AQ33" i="12"/>
  <c r="AA33" i="12"/>
  <c r="V33" i="12"/>
  <c r="U33" i="12"/>
  <c r="X33" i="12" s="1"/>
  <c r="T33" i="12"/>
  <c r="S33" i="12"/>
  <c r="R33" i="12"/>
  <c r="M33" i="12"/>
  <c r="Z33" i="12" s="1"/>
  <c r="J33" i="12"/>
  <c r="BF123" i="12"/>
  <c r="AR123" i="12"/>
  <c r="AQ123" i="12"/>
  <c r="AA123" i="12"/>
  <c r="Z123" i="12"/>
  <c r="V123" i="12"/>
  <c r="U123" i="12"/>
  <c r="T123" i="12"/>
  <c r="S123" i="12"/>
  <c r="R123" i="12"/>
  <c r="M123" i="12"/>
  <c r="J123" i="12" s="1"/>
  <c r="BF134" i="12"/>
  <c r="AR134" i="12"/>
  <c r="AS134" i="12" s="1"/>
  <c r="AT134" i="12" s="1"/>
  <c r="AU134" i="12" s="1"/>
  <c r="AV134" i="12" s="1"/>
  <c r="AQ134" i="12"/>
  <c r="AA134" i="12"/>
  <c r="V134" i="12"/>
  <c r="U134" i="12"/>
  <c r="T134" i="12"/>
  <c r="S134" i="12"/>
  <c r="R134" i="12"/>
  <c r="M134" i="12"/>
  <c r="Z134" i="12" s="1"/>
  <c r="J134" i="12"/>
  <c r="BF131" i="12"/>
  <c r="AR131" i="12"/>
  <c r="AQ131" i="12"/>
  <c r="AA131" i="12"/>
  <c r="V131" i="12"/>
  <c r="U131" i="12"/>
  <c r="W131" i="12" s="1"/>
  <c r="T131" i="12"/>
  <c r="S131" i="12"/>
  <c r="R131" i="12"/>
  <c r="M131" i="12"/>
  <c r="J131" i="12" s="1"/>
  <c r="BF75" i="12"/>
  <c r="AR75" i="12"/>
  <c r="AQ75" i="12"/>
  <c r="AA75" i="12"/>
  <c r="V75" i="12"/>
  <c r="U75" i="12"/>
  <c r="T75" i="12"/>
  <c r="S75" i="12"/>
  <c r="R75" i="12"/>
  <c r="M75" i="12"/>
  <c r="Z75" i="12" s="1"/>
  <c r="BF67" i="12"/>
  <c r="AR67" i="12"/>
  <c r="AS67" i="12" s="1"/>
  <c r="AQ67" i="12"/>
  <c r="AA67" i="12"/>
  <c r="V67" i="12"/>
  <c r="U67" i="12"/>
  <c r="T67" i="12"/>
  <c r="S67" i="12"/>
  <c r="R67" i="12"/>
  <c r="M67" i="12"/>
  <c r="J67" i="12" s="1"/>
  <c r="BF48" i="12"/>
  <c r="AR48" i="12"/>
  <c r="AS48" i="12" s="1"/>
  <c r="AT48" i="12" s="1"/>
  <c r="AU48" i="12" s="1"/>
  <c r="AQ48" i="12"/>
  <c r="AA48" i="12"/>
  <c r="V48" i="12"/>
  <c r="U48" i="12"/>
  <c r="T48" i="12"/>
  <c r="S48" i="12"/>
  <c r="R48" i="12"/>
  <c r="M48" i="12"/>
  <c r="Z48" i="12" s="1"/>
  <c r="J48" i="12"/>
  <c r="BF7" i="12"/>
  <c r="AR7" i="12"/>
  <c r="AS7" i="12" s="1"/>
  <c r="AT7" i="12" s="1"/>
  <c r="AU7" i="12" s="1"/>
  <c r="AV7" i="12" s="1"/>
  <c r="AQ7" i="12"/>
  <c r="AA7" i="12"/>
  <c r="V7" i="12"/>
  <c r="U7" i="12"/>
  <c r="T7" i="12"/>
  <c r="S7" i="12"/>
  <c r="R7" i="12"/>
  <c r="M7" i="12"/>
  <c r="Z7" i="12" s="1"/>
  <c r="BF138" i="12"/>
  <c r="AR138" i="12"/>
  <c r="AS138" i="12" s="1"/>
  <c r="AT138" i="12" s="1"/>
  <c r="AU138" i="12" s="1"/>
  <c r="AV138" i="12" s="1"/>
  <c r="AQ138" i="12"/>
  <c r="AA138" i="12"/>
  <c r="V138" i="12"/>
  <c r="U138" i="12"/>
  <c r="T138" i="12"/>
  <c r="S138" i="12"/>
  <c r="R138" i="12"/>
  <c r="M138" i="12"/>
  <c r="Z138" i="12" s="1"/>
  <c r="J138" i="12"/>
  <c r="BF74" i="12"/>
  <c r="AR74" i="12"/>
  <c r="AQ74" i="12"/>
  <c r="AA74" i="12"/>
  <c r="V74" i="12"/>
  <c r="U74" i="12"/>
  <c r="X74" i="12" s="1"/>
  <c r="T74" i="12"/>
  <c r="S74" i="12"/>
  <c r="R74" i="12"/>
  <c r="M74" i="12"/>
  <c r="Z74" i="12" s="1"/>
  <c r="J74" i="12"/>
  <c r="BF97" i="12"/>
  <c r="AR97" i="12"/>
  <c r="AS97" i="12" s="1"/>
  <c r="AT97" i="12" s="1"/>
  <c r="AU97" i="12" s="1"/>
  <c r="AV97" i="12" s="1"/>
  <c r="AQ97" i="12"/>
  <c r="AA97" i="12"/>
  <c r="V97" i="12"/>
  <c r="U97" i="12"/>
  <c r="T97" i="12"/>
  <c r="S97" i="12"/>
  <c r="R97" i="12"/>
  <c r="M97" i="12"/>
  <c r="Z97" i="12" s="1"/>
  <c r="J97" i="12"/>
  <c r="BF95" i="12"/>
  <c r="AR95" i="12"/>
  <c r="AQ95" i="12"/>
  <c r="AA95" i="12"/>
  <c r="V95" i="12"/>
  <c r="U95" i="12"/>
  <c r="T95" i="12"/>
  <c r="S95" i="12"/>
  <c r="R95" i="12"/>
  <c r="M95" i="12"/>
  <c r="Z95" i="12" s="1"/>
  <c r="BF66" i="12"/>
  <c r="AR66" i="12"/>
  <c r="AS66" i="12" s="1"/>
  <c r="AT66" i="12" s="1"/>
  <c r="AU66" i="12" s="1"/>
  <c r="AV66" i="12" s="1"/>
  <c r="AQ66" i="12"/>
  <c r="AA66" i="12"/>
  <c r="Z66" i="12"/>
  <c r="V66" i="12"/>
  <c r="U66" i="12"/>
  <c r="T66" i="12"/>
  <c r="S66" i="12"/>
  <c r="R66" i="12"/>
  <c r="M66" i="12"/>
  <c r="J66" i="12" s="1"/>
  <c r="BF40" i="12"/>
  <c r="AR40" i="12"/>
  <c r="AS40" i="12" s="1"/>
  <c r="AT40" i="12" s="1"/>
  <c r="AU40" i="12" s="1"/>
  <c r="AV40" i="12" s="1"/>
  <c r="AQ40" i="12"/>
  <c r="AA40" i="12"/>
  <c r="V40" i="12"/>
  <c r="U40" i="12"/>
  <c r="W40" i="12" s="1"/>
  <c r="T40" i="12"/>
  <c r="S40" i="12"/>
  <c r="R40" i="12"/>
  <c r="M40" i="12"/>
  <c r="J40" i="12" s="1"/>
  <c r="BF85" i="12"/>
  <c r="AR85" i="12"/>
  <c r="AS85" i="12" s="1"/>
  <c r="AT85" i="12" s="1"/>
  <c r="AU85" i="12" s="1"/>
  <c r="AV85" i="12" s="1"/>
  <c r="AQ85" i="12"/>
  <c r="AA85" i="12"/>
  <c r="V85" i="12"/>
  <c r="U85" i="12"/>
  <c r="X85" i="12" s="1"/>
  <c r="T85" i="12"/>
  <c r="S85" i="12"/>
  <c r="R85" i="12"/>
  <c r="M85" i="12"/>
  <c r="Z85" i="12" s="1"/>
  <c r="BF81" i="12"/>
  <c r="AR81" i="12"/>
  <c r="AQ81" i="12"/>
  <c r="AA81" i="12"/>
  <c r="V81" i="12"/>
  <c r="U81" i="12"/>
  <c r="T81" i="12"/>
  <c r="S81" i="12"/>
  <c r="R81" i="12"/>
  <c r="M81" i="12"/>
  <c r="Z81" i="12" s="1"/>
  <c r="BF79" i="12"/>
  <c r="AR79" i="12"/>
  <c r="AQ79" i="12"/>
  <c r="AA79" i="12"/>
  <c r="V79" i="12"/>
  <c r="U79" i="12"/>
  <c r="W79" i="12" s="1"/>
  <c r="T79" i="12"/>
  <c r="S79" i="12"/>
  <c r="R79" i="12"/>
  <c r="M79" i="12"/>
  <c r="BF39" i="12"/>
  <c r="AR39" i="12"/>
  <c r="AQ39" i="12"/>
  <c r="AA39" i="12"/>
  <c r="V39" i="12"/>
  <c r="U39" i="12"/>
  <c r="T39" i="12"/>
  <c r="S39" i="12"/>
  <c r="R39" i="12"/>
  <c r="M39" i="12"/>
  <c r="J39" i="12"/>
  <c r="BF56" i="12"/>
  <c r="AR56" i="12"/>
  <c r="AS56" i="12" s="1"/>
  <c r="AT56" i="12" s="1"/>
  <c r="AU56" i="12" s="1"/>
  <c r="AV56" i="12" s="1"/>
  <c r="AW56" i="12" s="1"/>
  <c r="AX56" i="12" s="1"/>
  <c r="AQ56" i="12"/>
  <c r="AA56" i="12"/>
  <c r="V56" i="12"/>
  <c r="U56" i="12"/>
  <c r="T56" i="12"/>
  <c r="S56" i="12"/>
  <c r="R56" i="12"/>
  <c r="M56" i="12"/>
  <c r="Z56" i="12" s="1"/>
  <c r="BF112" i="12"/>
  <c r="AR112" i="12"/>
  <c r="AQ112" i="12"/>
  <c r="AA112" i="12"/>
  <c r="V112" i="12"/>
  <c r="U112" i="12"/>
  <c r="X112" i="12" s="1"/>
  <c r="T112" i="12"/>
  <c r="S112" i="12"/>
  <c r="R112" i="12"/>
  <c r="M112" i="12"/>
  <c r="Z112" i="12" s="1"/>
  <c r="J112" i="12"/>
  <c r="BF111" i="12"/>
  <c r="AR111" i="12"/>
  <c r="AS111" i="12" s="1"/>
  <c r="AT111" i="12" s="1"/>
  <c r="AQ111" i="12"/>
  <c r="AA111" i="12"/>
  <c r="V111" i="12"/>
  <c r="U111" i="12"/>
  <c r="W111" i="12" s="1"/>
  <c r="T111" i="12"/>
  <c r="S111" i="12"/>
  <c r="R111" i="12"/>
  <c r="M111" i="12"/>
  <c r="Z111" i="12" s="1"/>
  <c r="BF105" i="12"/>
  <c r="AR105" i="12"/>
  <c r="AQ105" i="12"/>
  <c r="AA105" i="12"/>
  <c r="V105" i="12"/>
  <c r="U105" i="12"/>
  <c r="T105" i="12"/>
  <c r="S105" i="12"/>
  <c r="R105" i="12"/>
  <c r="M105" i="12"/>
  <c r="J105" i="12" s="1"/>
  <c r="BF71" i="12"/>
  <c r="AR71" i="12"/>
  <c r="AS71" i="12" s="1"/>
  <c r="AQ71" i="12"/>
  <c r="AA71" i="12"/>
  <c r="V71" i="12"/>
  <c r="U71" i="12"/>
  <c r="X71" i="12" s="1"/>
  <c r="T71" i="12"/>
  <c r="S71" i="12"/>
  <c r="R71" i="12"/>
  <c r="M71" i="12"/>
  <c r="Z71" i="12" s="1"/>
  <c r="BF51" i="12"/>
  <c r="AR51" i="12"/>
  <c r="AQ51" i="12"/>
  <c r="AA51" i="12"/>
  <c r="V51" i="12"/>
  <c r="U51" i="12"/>
  <c r="X51" i="12" s="1"/>
  <c r="T51" i="12"/>
  <c r="S51" i="12"/>
  <c r="R51" i="12"/>
  <c r="M51" i="12"/>
  <c r="J51" i="12" s="1"/>
  <c r="BF19" i="12"/>
  <c r="AR19" i="12"/>
  <c r="AS19" i="12" s="1"/>
  <c r="AQ19" i="12"/>
  <c r="AA19" i="12"/>
  <c r="V19" i="12"/>
  <c r="U19" i="12"/>
  <c r="T19" i="12"/>
  <c r="S19" i="12"/>
  <c r="R19" i="12"/>
  <c r="M19" i="12"/>
  <c r="J19" i="12"/>
  <c r="AF338" i="6"/>
  <c r="AG338" i="6"/>
  <c r="AH338" i="6"/>
  <c r="AI338" i="6"/>
  <c r="AJ338" i="6"/>
  <c r="AK338" i="6"/>
  <c r="AL338" i="6"/>
  <c r="AM338" i="6"/>
  <c r="AN338" i="6"/>
  <c r="AO338" i="6"/>
  <c r="AP338" i="6"/>
  <c r="AQ338" i="6"/>
  <c r="AR338" i="6"/>
  <c r="AS338" i="6"/>
  <c r="AT338" i="6"/>
  <c r="AU338" i="6"/>
  <c r="AV338" i="6"/>
  <c r="AW338" i="6"/>
  <c r="AX338" i="6"/>
  <c r="AY338" i="6"/>
  <c r="AZ338" i="6"/>
  <c r="BA338" i="6"/>
  <c r="BB338" i="6"/>
  <c r="BC338" i="6"/>
  <c r="BD338" i="6"/>
  <c r="BE338" i="6"/>
  <c r="BF338" i="6"/>
  <c r="AF703" i="6"/>
  <c r="AG703" i="6"/>
  <c r="AH703" i="6"/>
  <c r="AI703" i="6"/>
  <c r="AJ703" i="6"/>
  <c r="AK703" i="6"/>
  <c r="AL703" i="6"/>
  <c r="AM703" i="6"/>
  <c r="AN703" i="6"/>
  <c r="AO703" i="6"/>
  <c r="AP703" i="6"/>
  <c r="AQ703" i="6"/>
  <c r="AR703" i="6"/>
  <c r="AS703" i="6"/>
  <c r="AT703" i="6"/>
  <c r="AU703" i="6"/>
  <c r="AV703" i="6"/>
  <c r="AW703" i="6"/>
  <c r="AX703" i="6"/>
  <c r="AY703" i="6"/>
  <c r="AZ703" i="6"/>
  <c r="BA703" i="6"/>
  <c r="BB703" i="6"/>
  <c r="BC703" i="6"/>
  <c r="BD703" i="6"/>
  <c r="BE703" i="6"/>
  <c r="BF703" i="6"/>
  <c r="AF625" i="6"/>
  <c r="AG625" i="6"/>
  <c r="AH625" i="6"/>
  <c r="AI625" i="6"/>
  <c r="AJ625" i="6"/>
  <c r="AK625" i="6"/>
  <c r="AL625" i="6"/>
  <c r="AM625" i="6"/>
  <c r="AN625" i="6"/>
  <c r="AO625" i="6"/>
  <c r="AP625" i="6"/>
  <c r="AQ625" i="6"/>
  <c r="AR625" i="6"/>
  <c r="AS625" i="6"/>
  <c r="AT625" i="6"/>
  <c r="AU625" i="6"/>
  <c r="AV625" i="6"/>
  <c r="AW625" i="6"/>
  <c r="AX625" i="6"/>
  <c r="AY625" i="6"/>
  <c r="AZ625" i="6"/>
  <c r="BA625" i="6"/>
  <c r="BB625" i="6"/>
  <c r="BC625" i="6"/>
  <c r="BD625" i="6"/>
  <c r="BE625" i="6"/>
  <c r="BF625" i="6"/>
  <c r="AF694" i="6"/>
  <c r="AG694" i="6"/>
  <c r="AH694" i="6"/>
  <c r="AI694" i="6"/>
  <c r="AJ694" i="6"/>
  <c r="AK694" i="6"/>
  <c r="AL694" i="6"/>
  <c r="AM694" i="6"/>
  <c r="AN694" i="6"/>
  <c r="AO694" i="6"/>
  <c r="AP694" i="6"/>
  <c r="AQ694" i="6"/>
  <c r="AR694" i="6"/>
  <c r="AS694" i="6"/>
  <c r="AT694" i="6"/>
  <c r="AU694" i="6"/>
  <c r="AV694" i="6"/>
  <c r="AW694" i="6"/>
  <c r="AX694" i="6"/>
  <c r="AY694" i="6"/>
  <c r="AZ694" i="6"/>
  <c r="BA694" i="6"/>
  <c r="BB694" i="6"/>
  <c r="BC694" i="6"/>
  <c r="BD694" i="6"/>
  <c r="BE694" i="6"/>
  <c r="BF694" i="6"/>
  <c r="AF702" i="6"/>
  <c r="AG702" i="6"/>
  <c r="AH702" i="6"/>
  <c r="AI702" i="6"/>
  <c r="AJ702" i="6"/>
  <c r="AK702" i="6"/>
  <c r="AL702" i="6"/>
  <c r="AM702" i="6"/>
  <c r="AN702" i="6"/>
  <c r="AO702" i="6"/>
  <c r="AP702" i="6"/>
  <c r="AQ702" i="6"/>
  <c r="AR702" i="6"/>
  <c r="AS702" i="6"/>
  <c r="AT702" i="6"/>
  <c r="AU702" i="6"/>
  <c r="AV702" i="6"/>
  <c r="AW702" i="6"/>
  <c r="AX702" i="6"/>
  <c r="AY702" i="6"/>
  <c r="AZ702" i="6"/>
  <c r="BA702" i="6"/>
  <c r="BB702" i="6"/>
  <c r="BC702" i="6"/>
  <c r="BD702" i="6"/>
  <c r="BE702" i="6"/>
  <c r="BF702" i="6"/>
  <c r="AF647" i="6"/>
  <c r="AG647" i="6"/>
  <c r="AH647" i="6"/>
  <c r="AI647" i="6"/>
  <c r="AJ647" i="6"/>
  <c r="AK647" i="6"/>
  <c r="AL647" i="6"/>
  <c r="AM647" i="6"/>
  <c r="AN647" i="6"/>
  <c r="AO647" i="6"/>
  <c r="AP647" i="6"/>
  <c r="AQ647" i="6"/>
  <c r="AR647" i="6"/>
  <c r="AS647" i="6"/>
  <c r="AT647" i="6"/>
  <c r="AU647" i="6"/>
  <c r="AV647" i="6"/>
  <c r="AW647" i="6"/>
  <c r="AX647" i="6"/>
  <c r="AY647" i="6"/>
  <c r="AZ647" i="6"/>
  <c r="BA647" i="6"/>
  <c r="BB647" i="6"/>
  <c r="BC647" i="6"/>
  <c r="BD647" i="6"/>
  <c r="BE647" i="6"/>
  <c r="BF647" i="6"/>
  <c r="BF647" i="5"/>
  <c r="BF702" i="5"/>
  <c r="BF694" i="5"/>
  <c r="BF625" i="5"/>
  <c r="BF703" i="5"/>
  <c r="BF338" i="5"/>
  <c r="AQ338" i="5"/>
  <c r="AR338" i="5"/>
  <c r="AS338" i="5" s="1"/>
  <c r="AT338" i="5" s="1"/>
  <c r="AU338" i="5" s="1"/>
  <c r="AV338" i="5" s="1"/>
  <c r="AQ703" i="5"/>
  <c r="AR703" i="5"/>
  <c r="AS703" i="5" s="1"/>
  <c r="AT703" i="5" s="1"/>
  <c r="AU703" i="5" s="1"/>
  <c r="AV703" i="5" s="1"/>
  <c r="AQ625" i="5"/>
  <c r="AR625" i="5"/>
  <c r="AS625" i="5" s="1"/>
  <c r="AT625" i="5" s="1"/>
  <c r="AU625" i="5" s="1"/>
  <c r="AV625" i="5" s="1"/>
  <c r="AQ694" i="5"/>
  <c r="AR694" i="5"/>
  <c r="AS694" i="5" s="1"/>
  <c r="AT694" i="5" s="1"/>
  <c r="AU694" i="5" s="1"/>
  <c r="AV694" i="5" s="1"/>
  <c r="AQ702" i="5"/>
  <c r="AR702" i="5"/>
  <c r="AQ647" i="5"/>
  <c r="AR647" i="5"/>
  <c r="AA338" i="5"/>
  <c r="AA703" i="5"/>
  <c r="AA625" i="5"/>
  <c r="AA694" i="5"/>
  <c r="AA702" i="5"/>
  <c r="AA647" i="5"/>
  <c r="R338" i="5"/>
  <c r="S338" i="5"/>
  <c r="T338" i="5"/>
  <c r="U338" i="5"/>
  <c r="V338" i="5"/>
  <c r="R703" i="5"/>
  <c r="S703" i="5"/>
  <c r="T703" i="5"/>
  <c r="U703" i="5"/>
  <c r="V703" i="5"/>
  <c r="R625" i="5"/>
  <c r="S625" i="5"/>
  <c r="T625" i="5"/>
  <c r="U625" i="5"/>
  <c r="X625" i="5" s="1"/>
  <c r="V625" i="5"/>
  <c r="R694" i="5"/>
  <c r="S694" i="5"/>
  <c r="T694" i="5"/>
  <c r="U694" i="5"/>
  <c r="X694" i="5" s="1"/>
  <c r="V694" i="5"/>
  <c r="R702" i="5"/>
  <c r="S702" i="5"/>
  <c r="T702" i="5"/>
  <c r="U702" i="5"/>
  <c r="V702" i="5"/>
  <c r="R647" i="5"/>
  <c r="S647" i="5"/>
  <c r="T647" i="5"/>
  <c r="U647" i="5"/>
  <c r="V647" i="5"/>
  <c r="M338" i="5"/>
  <c r="J338" i="5" s="1"/>
  <c r="M703" i="5"/>
  <c r="J703" i="5" s="1"/>
  <c r="M625" i="5"/>
  <c r="J625" i="5" s="1"/>
  <c r="M694" i="5"/>
  <c r="J694" i="5" s="1"/>
  <c r="M702" i="5"/>
  <c r="J702" i="5" s="1"/>
  <c r="M647" i="5"/>
  <c r="J647" i="5" s="1"/>
  <c r="AP108" i="12" l="1"/>
  <c r="AP58" i="12"/>
  <c r="W67" i="14"/>
  <c r="X336" i="13"/>
  <c r="W144" i="13"/>
  <c r="W33" i="14"/>
  <c r="W132" i="14"/>
  <c r="W45" i="12"/>
  <c r="AP183" i="14"/>
  <c r="W336" i="13"/>
  <c r="AP42" i="13"/>
  <c r="AP192" i="14"/>
  <c r="W43" i="14"/>
  <c r="W45" i="14"/>
  <c r="W53" i="14"/>
  <c r="W69" i="14"/>
  <c r="AO92" i="14"/>
  <c r="W138" i="12"/>
  <c r="W140" i="12"/>
  <c r="AP276" i="13"/>
  <c r="W330" i="13"/>
  <c r="AP111" i="14"/>
  <c r="AP113" i="14"/>
  <c r="AP331" i="13"/>
  <c r="W125" i="14"/>
  <c r="W82" i="14"/>
  <c r="AP61" i="12"/>
  <c r="W9" i="13"/>
  <c r="AP134" i="13"/>
  <c r="V213" i="14"/>
  <c r="W101" i="12"/>
  <c r="W35" i="12"/>
  <c r="W238" i="13"/>
  <c r="W50" i="13"/>
  <c r="W163" i="13"/>
  <c r="AP340" i="13"/>
  <c r="AP308" i="13"/>
  <c r="W188" i="14"/>
  <c r="W130" i="14"/>
  <c r="AP30" i="14"/>
  <c r="W133" i="14"/>
  <c r="AO150" i="14"/>
  <c r="W97" i="14"/>
  <c r="J193" i="14"/>
  <c r="AP193" i="14" s="1"/>
  <c r="J114" i="14"/>
  <c r="J129" i="14"/>
  <c r="AP129" i="14" s="1"/>
  <c r="J108" i="14"/>
  <c r="J162" i="14"/>
  <c r="Z16" i="14"/>
  <c r="AQ214" i="14"/>
  <c r="AP44" i="14"/>
  <c r="J200" i="14"/>
  <c r="AP200" i="14" s="1"/>
  <c r="W186" i="14"/>
  <c r="W14" i="14"/>
  <c r="AO169" i="14"/>
  <c r="Z94" i="14"/>
  <c r="AP136" i="14"/>
  <c r="BF218" i="14"/>
  <c r="W29" i="14"/>
  <c r="AP27" i="14"/>
  <c r="Z119" i="14"/>
  <c r="AP196" i="14"/>
  <c r="W39" i="14"/>
  <c r="W79" i="14"/>
  <c r="Z184" i="14"/>
  <c r="AP91" i="14"/>
  <c r="W119" i="14"/>
  <c r="AO40" i="14"/>
  <c r="AP155" i="14"/>
  <c r="Z166" i="14"/>
  <c r="AO121" i="14"/>
  <c r="J93" i="14"/>
  <c r="AO93" i="14" s="1"/>
  <c r="W23" i="14"/>
  <c r="AP125" i="14"/>
  <c r="J141" i="14"/>
  <c r="J29" i="14"/>
  <c r="AP29" i="14" s="1"/>
  <c r="J190" i="14"/>
  <c r="J150" i="14"/>
  <c r="J177" i="14"/>
  <c r="AP11" i="14"/>
  <c r="W70" i="14"/>
  <c r="X187" i="14"/>
  <c r="AW86" i="14"/>
  <c r="AX86" i="14" s="1"/>
  <c r="AO103" i="14"/>
  <c r="Z126" i="14"/>
  <c r="X34" i="14"/>
  <c r="AO167" i="14"/>
  <c r="AP199" i="14"/>
  <c r="AP26" i="14"/>
  <c r="AP49" i="14"/>
  <c r="AO64" i="14"/>
  <c r="J123" i="14"/>
  <c r="AP123" i="14" s="1"/>
  <c r="W81" i="14"/>
  <c r="AO203" i="14"/>
  <c r="AP31" i="14"/>
  <c r="J19" i="14"/>
  <c r="AP19" i="14" s="1"/>
  <c r="W26" i="14"/>
  <c r="J36" i="14"/>
  <c r="AP36" i="14" s="1"/>
  <c r="W77" i="14"/>
  <c r="AP79" i="14"/>
  <c r="Z131" i="14"/>
  <c r="AO41" i="14"/>
  <c r="J145" i="14"/>
  <c r="W182" i="14"/>
  <c r="AP197" i="14"/>
  <c r="Z128" i="14"/>
  <c r="AO112" i="14"/>
  <c r="AP103" i="14"/>
  <c r="Z143" i="14"/>
  <c r="AP64" i="14"/>
  <c r="X196" i="14"/>
  <c r="J23" i="14"/>
  <c r="AO23" i="14" s="1"/>
  <c r="X81" i="14"/>
  <c r="J118" i="14"/>
  <c r="AO118" i="14" s="1"/>
  <c r="W190" i="14"/>
  <c r="J76" i="14"/>
  <c r="AO76" i="14" s="1"/>
  <c r="X79" i="14"/>
  <c r="X22" i="14"/>
  <c r="J107" i="14"/>
  <c r="AO107" i="14" s="1"/>
  <c r="Z7" i="14"/>
  <c r="W103" i="14"/>
  <c r="AP75" i="14"/>
  <c r="X82" i="14"/>
  <c r="X112" i="14"/>
  <c r="W7" i="14"/>
  <c r="W24" i="14"/>
  <c r="W60" i="14"/>
  <c r="W191" i="14"/>
  <c r="AO183" i="14"/>
  <c r="Z30" i="14"/>
  <c r="Z111" i="14"/>
  <c r="Z135" i="14"/>
  <c r="W58" i="14"/>
  <c r="W80" i="14"/>
  <c r="AO123" i="14"/>
  <c r="W137" i="14"/>
  <c r="J97" i="14"/>
  <c r="AP97" i="14" s="1"/>
  <c r="W19" i="14"/>
  <c r="W71" i="14"/>
  <c r="AP166" i="14"/>
  <c r="Z25" i="14"/>
  <c r="W54" i="14"/>
  <c r="Z100" i="14"/>
  <c r="AO186" i="14"/>
  <c r="AO46" i="14"/>
  <c r="J161" i="14"/>
  <c r="Z197" i="14"/>
  <c r="X85" i="14"/>
  <c r="AO80" i="14"/>
  <c r="J110" i="14"/>
  <c r="AP110" i="14" s="1"/>
  <c r="W192" i="14"/>
  <c r="J122" i="14"/>
  <c r="X130" i="14"/>
  <c r="X48" i="14"/>
  <c r="J55" i="14"/>
  <c r="AP55" i="14" s="1"/>
  <c r="J82" i="14"/>
  <c r="AP82" i="14" s="1"/>
  <c r="W91" i="14"/>
  <c r="AP149" i="14"/>
  <c r="J174" i="14"/>
  <c r="AP174" i="14" s="1"/>
  <c r="W172" i="14"/>
  <c r="W166" i="14"/>
  <c r="W68" i="14"/>
  <c r="W195" i="14"/>
  <c r="W112" i="14"/>
  <c r="AO104" i="14"/>
  <c r="Z53" i="14"/>
  <c r="Z79" i="14"/>
  <c r="Z89" i="14"/>
  <c r="W42" i="14"/>
  <c r="J187" i="14"/>
  <c r="AP187" i="14" s="1"/>
  <c r="J18" i="14"/>
  <c r="AP18" i="14" s="1"/>
  <c r="Z95" i="14"/>
  <c r="AO48" i="14"/>
  <c r="J137" i="14"/>
  <c r="AP137" i="14" s="1"/>
  <c r="W109" i="14"/>
  <c r="AU49" i="14"/>
  <c r="AV49" i="14" s="1"/>
  <c r="AW49" i="14" s="1"/>
  <c r="AX49" i="14" s="1"/>
  <c r="AO166" i="14"/>
  <c r="AU151" i="14"/>
  <c r="AV151" i="14" s="1"/>
  <c r="J87" i="14"/>
  <c r="J101" i="14"/>
  <c r="J205" i="14"/>
  <c r="AP205" i="14" s="1"/>
  <c r="J170" i="14"/>
  <c r="W122" i="14"/>
  <c r="W12" i="14"/>
  <c r="J50" i="14"/>
  <c r="J69" i="14"/>
  <c r="AP69" i="14" s="1"/>
  <c r="J74" i="14"/>
  <c r="AO74" i="14" s="1"/>
  <c r="AW143" i="14"/>
  <c r="AX143" i="14" s="1"/>
  <c r="J10" i="14"/>
  <c r="AO10" i="14" s="1"/>
  <c r="J133" i="14"/>
  <c r="AO133" i="14" s="1"/>
  <c r="W153" i="14"/>
  <c r="J182" i="14"/>
  <c r="W197" i="14"/>
  <c r="W147" i="14"/>
  <c r="J96" i="14"/>
  <c r="AP96" i="14" s="1"/>
  <c r="W175" i="14"/>
  <c r="W31" i="14"/>
  <c r="J172" i="14"/>
  <c r="AO86" i="14"/>
  <c r="AS153" i="14"/>
  <c r="AT153" i="14" s="1"/>
  <c r="AU153" i="14" s="1"/>
  <c r="AV153" i="14" s="1"/>
  <c r="Z61" i="14"/>
  <c r="Z125" i="14"/>
  <c r="W151" i="14"/>
  <c r="AP167" i="14"/>
  <c r="Z45" i="14"/>
  <c r="AP95" i="14"/>
  <c r="W102" i="14"/>
  <c r="AO128" i="14"/>
  <c r="W74" i="14"/>
  <c r="J202" i="14"/>
  <c r="AP202" i="14" s="1"/>
  <c r="J109" i="14"/>
  <c r="AO109" i="14" s="1"/>
  <c r="W145" i="14"/>
  <c r="AW148" i="14"/>
  <c r="AX148" i="14" s="1"/>
  <c r="W152" i="14"/>
  <c r="W156" i="14"/>
  <c r="W207" i="14"/>
  <c r="AO68" i="14"/>
  <c r="W87" i="14"/>
  <c r="AO95" i="14"/>
  <c r="AP20" i="14"/>
  <c r="X50" i="14"/>
  <c r="X74" i="14"/>
  <c r="W96" i="14"/>
  <c r="X117" i="14"/>
  <c r="X133" i="14"/>
  <c r="X152" i="14"/>
  <c r="X182" i="14"/>
  <c r="AO184" i="14"/>
  <c r="W181" i="14"/>
  <c r="AW11" i="14"/>
  <c r="AX11" i="14" s="1"/>
  <c r="AO20" i="14"/>
  <c r="Z67" i="14"/>
  <c r="AP128" i="14"/>
  <c r="AO131" i="14"/>
  <c r="W117" i="14"/>
  <c r="X97" i="14"/>
  <c r="AW207" i="14"/>
  <c r="AX207" i="14" s="1"/>
  <c r="X188" i="14"/>
  <c r="X13" i="14"/>
  <c r="W44" i="14"/>
  <c r="X27" i="14"/>
  <c r="AP131" i="14"/>
  <c r="W149" i="14"/>
  <c r="AW20" i="14"/>
  <c r="AX20" i="14" s="1"/>
  <c r="AS41" i="14"/>
  <c r="AT41" i="14" s="1"/>
  <c r="AU41" i="14" s="1"/>
  <c r="AV41" i="14" s="1"/>
  <c r="J81" i="14"/>
  <c r="AP81" i="14" s="1"/>
  <c r="W85" i="14"/>
  <c r="X44" i="14"/>
  <c r="W75" i="14"/>
  <c r="Z136" i="14"/>
  <c r="W189" i="14"/>
  <c r="AO27" i="14"/>
  <c r="W36" i="14"/>
  <c r="Z78" i="14"/>
  <c r="X149" i="14"/>
  <c r="AW205" i="14"/>
  <c r="AX205" i="14" s="1"/>
  <c r="W15" i="14"/>
  <c r="J88" i="14"/>
  <c r="W164" i="14"/>
  <c r="W115" i="14"/>
  <c r="W131" i="14"/>
  <c r="AP68" i="14"/>
  <c r="X67" i="14"/>
  <c r="AW30" i="14"/>
  <c r="AX30" i="14" s="1"/>
  <c r="AO136" i="14"/>
  <c r="AO50" i="14"/>
  <c r="AP169" i="14"/>
  <c r="W204" i="14"/>
  <c r="Z85" i="14"/>
  <c r="W183" i="14"/>
  <c r="AP117" i="14"/>
  <c r="AT194" i="14"/>
  <c r="AU194" i="14" s="1"/>
  <c r="AV194" i="14" s="1"/>
  <c r="W37" i="14"/>
  <c r="W140" i="14"/>
  <c r="W20" i="14"/>
  <c r="X95" i="14"/>
  <c r="AO147" i="14"/>
  <c r="AO12" i="14"/>
  <c r="AT201" i="14"/>
  <c r="AU201" i="14" s="1"/>
  <c r="AV201" i="14" s="1"/>
  <c r="X144" i="14"/>
  <c r="AS188" i="14"/>
  <c r="AT188" i="14" s="1"/>
  <c r="AU188" i="14" s="1"/>
  <c r="AV188" i="14" s="1"/>
  <c r="AO75" i="14"/>
  <c r="AW136" i="14"/>
  <c r="AX136" i="14" s="1"/>
  <c r="X26" i="14"/>
  <c r="AW50" i="14"/>
  <c r="AX50" i="14" s="1"/>
  <c r="X71" i="14"/>
  <c r="AO84" i="14"/>
  <c r="AO149" i="14"/>
  <c r="W173" i="14"/>
  <c r="X183" i="14"/>
  <c r="W168" i="14"/>
  <c r="AO172" i="14"/>
  <c r="W104" i="14"/>
  <c r="X109" i="14"/>
  <c r="Z139" i="14"/>
  <c r="AP172" i="14"/>
  <c r="Z167" i="14"/>
  <c r="X190" i="14"/>
  <c r="X125" i="14"/>
  <c r="X213" i="14" s="1"/>
  <c r="X45" i="14"/>
  <c r="AW132" i="14"/>
  <c r="AX132" i="14" s="1"/>
  <c r="Z44" i="14"/>
  <c r="AO85" i="14"/>
  <c r="AW199" i="14"/>
  <c r="AX199" i="14" s="1"/>
  <c r="AP84" i="14"/>
  <c r="AO60" i="14"/>
  <c r="AP62" i="14"/>
  <c r="AO26" i="14"/>
  <c r="X91" i="14"/>
  <c r="AW72" i="14"/>
  <c r="AX72" i="14" s="1"/>
  <c r="X104" i="14"/>
  <c r="AP153" i="14"/>
  <c r="W30" i="14"/>
  <c r="W25" i="14"/>
  <c r="X140" i="14"/>
  <c r="AS56" i="14"/>
  <c r="AT56" i="14" s="1"/>
  <c r="AU56" i="14" s="1"/>
  <c r="AV56" i="14" s="1"/>
  <c r="AP12" i="14"/>
  <c r="AO62" i="14"/>
  <c r="Z173" i="14"/>
  <c r="Z183" i="14"/>
  <c r="AP80" i="14"/>
  <c r="W138" i="14"/>
  <c r="W187" i="14"/>
  <c r="J201" i="14"/>
  <c r="AO201" i="14" s="1"/>
  <c r="W98" i="14"/>
  <c r="AP147" i="14"/>
  <c r="W155" i="14"/>
  <c r="J12" i="14"/>
  <c r="AP77" i="14"/>
  <c r="J140" i="14"/>
  <c r="AP140" i="14" s="1"/>
  <c r="W160" i="14"/>
  <c r="AO173" i="14"/>
  <c r="J20" i="14"/>
  <c r="W22" i="14"/>
  <c r="AW54" i="14"/>
  <c r="AX54" i="14" s="1"/>
  <c r="AP119" i="14"/>
  <c r="J148" i="14"/>
  <c r="AP148" i="14" s="1"/>
  <c r="Z159" i="14"/>
  <c r="AO79" i="14"/>
  <c r="X12" i="14"/>
  <c r="W128" i="14"/>
  <c r="W205" i="14"/>
  <c r="AP184" i="14"/>
  <c r="AO192" i="14"/>
  <c r="Z40" i="14"/>
  <c r="J115" i="14"/>
  <c r="AP115" i="14" s="1"/>
  <c r="W169" i="14"/>
  <c r="J181" i="14"/>
  <c r="AP181" i="14" s="1"/>
  <c r="W11" i="14"/>
  <c r="Z33" i="14"/>
  <c r="AO143" i="14"/>
  <c r="W34" i="14"/>
  <c r="W65" i="14"/>
  <c r="AP175" i="14"/>
  <c r="Z91" i="12"/>
  <c r="J95" i="12"/>
  <c r="J145" i="12"/>
  <c r="AP145" i="12" s="1"/>
  <c r="J22" i="12"/>
  <c r="W58" i="12"/>
  <c r="J90" i="12"/>
  <c r="W144" i="12"/>
  <c r="AP113" i="12"/>
  <c r="AP11" i="12"/>
  <c r="AP14" i="12"/>
  <c r="AP141" i="12"/>
  <c r="W47" i="12"/>
  <c r="Z147" i="12"/>
  <c r="AP47" i="12"/>
  <c r="AP55" i="12"/>
  <c r="J71" i="12"/>
  <c r="J9" i="12"/>
  <c r="AO9" i="12" s="1"/>
  <c r="J17" i="12"/>
  <c r="AP17" i="12" s="1"/>
  <c r="J139" i="12"/>
  <c r="AP139" i="12" s="1"/>
  <c r="Z266" i="13"/>
  <c r="W40" i="13"/>
  <c r="T391" i="13"/>
  <c r="Z293" i="13"/>
  <c r="W185" i="13"/>
  <c r="Z22" i="13"/>
  <c r="W42" i="13"/>
  <c r="Z180" i="13"/>
  <c r="AP92" i="13"/>
  <c r="AO256" i="13"/>
  <c r="AP353" i="13"/>
  <c r="Z353" i="13"/>
  <c r="W204" i="13"/>
  <c r="X145" i="13"/>
  <c r="W98" i="13"/>
  <c r="J235" i="13"/>
  <c r="J141" i="13"/>
  <c r="AO141" i="13" s="1"/>
  <c r="Z311" i="13"/>
  <c r="Z27" i="13"/>
  <c r="X238" i="13"/>
  <c r="Z238" i="13"/>
  <c r="AO68" i="13"/>
  <c r="AP94" i="13"/>
  <c r="W13" i="13"/>
  <c r="W97" i="13"/>
  <c r="J257" i="13"/>
  <c r="AP257" i="13" s="1"/>
  <c r="Z136" i="13"/>
  <c r="AP87" i="13"/>
  <c r="J369" i="13"/>
  <c r="AP68" i="13"/>
  <c r="J361" i="13"/>
  <c r="W235" i="13"/>
  <c r="Z20" i="13"/>
  <c r="W174" i="13"/>
  <c r="W356" i="13"/>
  <c r="Z346" i="13"/>
  <c r="J230" i="13"/>
  <c r="AP230" i="13" s="1"/>
  <c r="AW236" i="13"/>
  <c r="AX236" i="13" s="1"/>
  <c r="X92" i="13"/>
  <c r="AO77" i="13"/>
  <c r="W314" i="13"/>
  <c r="Z16" i="13"/>
  <c r="AP328" i="13"/>
  <c r="W257" i="13"/>
  <c r="W45" i="13"/>
  <c r="W85" i="13"/>
  <c r="J319" i="13"/>
  <c r="W119" i="13"/>
  <c r="AP29" i="13"/>
  <c r="AP368" i="13"/>
  <c r="J122" i="13"/>
  <c r="AO122" i="13" s="1"/>
  <c r="Z164" i="13"/>
  <c r="W256" i="13"/>
  <c r="AP149" i="13"/>
  <c r="J172" i="13"/>
  <c r="AO172" i="13" s="1"/>
  <c r="X13" i="13"/>
  <c r="W67" i="13"/>
  <c r="V391" i="13"/>
  <c r="AO62" i="13"/>
  <c r="AW108" i="13"/>
  <c r="AX108" i="13" s="1"/>
  <c r="AW59" i="13"/>
  <c r="AX59" i="13" s="1"/>
  <c r="W138" i="13"/>
  <c r="AO180" i="13"/>
  <c r="W53" i="13"/>
  <c r="X9" i="13"/>
  <c r="Z131" i="13"/>
  <c r="Z51" i="13"/>
  <c r="Z77" i="13"/>
  <c r="AO164" i="13"/>
  <c r="W135" i="13"/>
  <c r="X330" i="13"/>
  <c r="W62" i="13"/>
  <c r="AO377" i="13"/>
  <c r="Z148" i="13"/>
  <c r="Z62" i="13"/>
  <c r="AO59" i="13"/>
  <c r="W283" i="13"/>
  <c r="X186" i="13"/>
  <c r="X327" i="13"/>
  <c r="J383" i="13"/>
  <c r="AP383" i="13" s="1"/>
  <c r="Z324" i="13"/>
  <c r="J73" i="13"/>
  <c r="AP322" i="13"/>
  <c r="W147" i="13"/>
  <c r="J190" i="13"/>
  <c r="AP190" i="13" s="1"/>
  <c r="W175" i="13"/>
  <c r="W161" i="13"/>
  <c r="W17" i="13"/>
  <c r="AW330" i="13"/>
  <c r="AX330" i="13" s="1"/>
  <c r="W316" i="13"/>
  <c r="W158" i="13"/>
  <c r="W219" i="13"/>
  <c r="Z118" i="13"/>
  <c r="Z30" i="13"/>
  <c r="AP374" i="13"/>
  <c r="AP207" i="13"/>
  <c r="AP244" i="13"/>
  <c r="Z167" i="13"/>
  <c r="Z29" i="13"/>
  <c r="Z66" i="13"/>
  <c r="AP180" i="13"/>
  <c r="Z322" i="13"/>
  <c r="Z61" i="13"/>
  <c r="Z301" i="13"/>
  <c r="W49" i="13"/>
  <c r="Z309" i="13"/>
  <c r="Z360" i="13"/>
  <c r="W384" i="13"/>
  <c r="Z244" i="13"/>
  <c r="W189" i="13"/>
  <c r="W253" i="13"/>
  <c r="AP300" i="13"/>
  <c r="J318" i="13"/>
  <c r="AP318" i="13" s="1"/>
  <c r="W57" i="13"/>
  <c r="J17" i="13"/>
  <c r="AP17" i="13" s="1"/>
  <c r="J196" i="13"/>
  <c r="J251" i="13"/>
  <c r="AP251" i="13" s="1"/>
  <c r="J7" i="13"/>
  <c r="W310" i="13"/>
  <c r="W317" i="13"/>
  <c r="AP75" i="13"/>
  <c r="W193" i="13"/>
  <c r="W20" i="13"/>
  <c r="X262" i="13"/>
  <c r="J169" i="13"/>
  <c r="AP169" i="13" s="1"/>
  <c r="Z336" i="13"/>
  <c r="J43" i="13"/>
  <c r="AP43" i="13" s="1"/>
  <c r="J265" i="13"/>
  <c r="AP265" i="13" s="1"/>
  <c r="AO266" i="13"/>
  <c r="W346" i="13"/>
  <c r="X149" i="13"/>
  <c r="W156" i="13"/>
  <c r="W166" i="13"/>
  <c r="W315" i="13"/>
  <c r="AO334" i="13"/>
  <c r="AO262" i="13"/>
  <c r="J88" i="13"/>
  <c r="W124" i="13"/>
  <c r="Z334" i="13"/>
  <c r="W224" i="13"/>
  <c r="AW197" i="13"/>
  <c r="AX197" i="13" s="1"/>
  <c r="AO103" i="13"/>
  <c r="AP264" i="13"/>
  <c r="W116" i="13"/>
  <c r="Z188" i="13"/>
  <c r="W111" i="13"/>
  <c r="W79" i="13"/>
  <c r="X22" i="13"/>
  <c r="W331" i="13"/>
  <c r="Z8" i="13"/>
  <c r="X43" i="13"/>
  <c r="AO188" i="13"/>
  <c r="W71" i="13"/>
  <c r="AO75" i="13"/>
  <c r="AP334" i="13"/>
  <c r="Z37" i="13"/>
  <c r="S395" i="13"/>
  <c r="Z247" i="13"/>
  <c r="W299" i="13"/>
  <c r="W109" i="13"/>
  <c r="AP188" i="13"/>
  <c r="AW352" i="13"/>
  <c r="AX352" i="13" s="1"/>
  <c r="AP362" i="13"/>
  <c r="AS187" i="13"/>
  <c r="AT187" i="13" s="1"/>
  <c r="AU187" i="13" s="1"/>
  <c r="AV187" i="13" s="1"/>
  <c r="AA392" i="13"/>
  <c r="Z339" i="13"/>
  <c r="Z234" i="13"/>
  <c r="AP283" i="13"/>
  <c r="W87" i="13"/>
  <c r="J128" i="13"/>
  <c r="AP128" i="13" s="1"/>
  <c r="J298" i="13"/>
  <c r="AO298" i="13" s="1"/>
  <c r="AP260" i="13"/>
  <c r="J197" i="13"/>
  <c r="AP197" i="13" s="1"/>
  <c r="J84" i="13"/>
  <c r="AO84" i="13" s="1"/>
  <c r="W187" i="13"/>
  <c r="AA399" i="13"/>
  <c r="W304" i="13"/>
  <c r="AW232" i="13"/>
  <c r="AX232" i="13" s="1"/>
  <c r="AP346" i="13"/>
  <c r="Z377" i="13"/>
  <c r="AW303" i="13"/>
  <c r="AX303" i="13" s="1"/>
  <c r="W100" i="13"/>
  <c r="W328" i="13"/>
  <c r="AP136" i="13"/>
  <c r="AO149" i="13"/>
  <c r="X313" i="13"/>
  <c r="W173" i="13"/>
  <c r="Z300" i="13"/>
  <c r="Z278" i="13"/>
  <c r="AO131" i="13"/>
  <c r="W191" i="13"/>
  <c r="AP93" i="13"/>
  <c r="X89" i="13"/>
  <c r="W150" i="13"/>
  <c r="W33" i="13"/>
  <c r="R396" i="13"/>
  <c r="X94" i="13"/>
  <c r="X328" i="13"/>
  <c r="AW382" i="13"/>
  <c r="AX382" i="13" s="1"/>
  <c r="Z289" i="13"/>
  <c r="BF394" i="13"/>
  <c r="W41" i="13"/>
  <c r="AP175" i="13"/>
  <c r="W348" i="13"/>
  <c r="W165" i="13"/>
  <c r="W69" i="13"/>
  <c r="Z94" i="13"/>
  <c r="W151" i="13"/>
  <c r="W280" i="13"/>
  <c r="AO346" i="13"/>
  <c r="AW309" i="13"/>
  <c r="AX309" i="13" s="1"/>
  <c r="W288" i="13"/>
  <c r="M394" i="13"/>
  <c r="AO87" i="13"/>
  <c r="W159" i="13"/>
  <c r="W15" i="13"/>
  <c r="W110" i="13"/>
  <c r="Z78" i="13"/>
  <c r="AP262" i="13"/>
  <c r="Z162" i="13"/>
  <c r="J218" i="13"/>
  <c r="W225" i="13"/>
  <c r="AO139" i="13"/>
  <c r="AO179" i="13"/>
  <c r="W260" i="13"/>
  <c r="Z165" i="13"/>
  <c r="J241" i="13"/>
  <c r="AO94" i="13"/>
  <c r="AO328" i="13"/>
  <c r="W354" i="13"/>
  <c r="AP103" i="13"/>
  <c r="AO8" i="13"/>
  <c r="Z227" i="13"/>
  <c r="W169" i="13"/>
  <c r="W38" i="13"/>
  <c r="Z323" i="13"/>
  <c r="W179" i="13"/>
  <c r="AP74" i="13"/>
  <c r="BF398" i="13"/>
  <c r="W8" i="13"/>
  <c r="AP317" i="13"/>
  <c r="W247" i="13"/>
  <c r="AW288" i="13"/>
  <c r="AX288" i="13" s="1"/>
  <c r="AO345" i="13"/>
  <c r="Z362" i="13"/>
  <c r="W96" i="13"/>
  <c r="AP289" i="13"/>
  <c r="AQ400" i="13"/>
  <c r="Z53" i="13"/>
  <c r="Z302" i="13"/>
  <c r="W94" i="13"/>
  <c r="AA396" i="13"/>
  <c r="Z42" i="13"/>
  <c r="W106" i="13"/>
  <c r="W251" i="13"/>
  <c r="BF396" i="13"/>
  <c r="AP297" i="13"/>
  <c r="AP359" i="13"/>
  <c r="AP179" i="13"/>
  <c r="X110" i="13"/>
  <c r="J21" i="13"/>
  <c r="AP118" i="13"/>
  <c r="J82" i="13"/>
  <c r="AP82" i="13" s="1"/>
  <c r="W77" i="13"/>
  <c r="W133" i="13"/>
  <c r="AS276" i="13"/>
  <c r="AT276" i="13" s="1"/>
  <c r="AU276" i="13" s="1"/>
  <c r="AV276" i="13" s="1"/>
  <c r="AO322" i="13"/>
  <c r="AP326" i="13"/>
  <c r="J354" i="13"/>
  <c r="AP354" i="13" s="1"/>
  <c r="AP384" i="13"/>
  <c r="J181" i="13"/>
  <c r="AP181" i="13" s="1"/>
  <c r="W240" i="13"/>
  <c r="W232" i="13"/>
  <c r="AP266" i="13"/>
  <c r="W192" i="13"/>
  <c r="AO278" i="13"/>
  <c r="W167" i="13"/>
  <c r="W140" i="13"/>
  <c r="W84" i="13"/>
  <c r="W114" i="13"/>
  <c r="X325" i="13"/>
  <c r="W70" i="13"/>
  <c r="Z19" i="13"/>
  <c r="Z142" i="13"/>
  <c r="J214" i="13"/>
  <c r="AP214" i="13" s="1"/>
  <c r="J370" i="13"/>
  <c r="AO370" i="13" s="1"/>
  <c r="J34" i="13"/>
  <c r="AO34" i="13" s="1"/>
  <c r="Z359" i="13"/>
  <c r="J115" i="13"/>
  <c r="AP115" i="13" s="1"/>
  <c r="AP311" i="13"/>
  <c r="Z372" i="13"/>
  <c r="AT272" i="13"/>
  <c r="AU272" i="13" s="1"/>
  <c r="AV272" i="13" s="1"/>
  <c r="AV52" i="13"/>
  <c r="AW52" i="13" s="1"/>
  <c r="AX52" i="13" s="1"/>
  <c r="AO133" i="13"/>
  <c r="AP133" i="13"/>
  <c r="AP78" i="13"/>
  <c r="AT183" i="13"/>
  <c r="AU183" i="13" s="1"/>
  <c r="AV183" i="13" s="1"/>
  <c r="W132" i="13"/>
  <c r="W73" i="13"/>
  <c r="W234" i="13"/>
  <c r="AS186" i="13"/>
  <c r="AT186" i="13" s="1"/>
  <c r="AU186" i="13" s="1"/>
  <c r="AV186" i="13" s="1"/>
  <c r="AW175" i="13"/>
  <c r="AX175" i="13" s="1"/>
  <c r="AW142" i="13"/>
  <c r="AX142" i="13" s="1"/>
  <c r="AP127" i="13"/>
  <c r="AO127" i="13"/>
  <c r="X127" i="13"/>
  <c r="X37" i="13"/>
  <c r="J286" i="13"/>
  <c r="AP286" i="13" s="1"/>
  <c r="X289" i="13"/>
  <c r="J45" i="13"/>
  <c r="AP45" i="13" s="1"/>
  <c r="AW110" i="13"/>
  <c r="AX110" i="13" s="1"/>
  <c r="AW319" i="13"/>
  <c r="AX319" i="13" s="1"/>
  <c r="AO374" i="13"/>
  <c r="AW111" i="13"/>
  <c r="AX111" i="13" s="1"/>
  <c r="W349" i="13"/>
  <c r="AO159" i="13"/>
  <c r="J357" i="13"/>
  <c r="AP357" i="13" s="1"/>
  <c r="J228" i="13"/>
  <c r="AW38" i="13"/>
  <c r="AX38" i="13" s="1"/>
  <c r="W74" i="13"/>
  <c r="W93" i="13"/>
  <c r="AW112" i="13"/>
  <c r="AX112" i="13" s="1"/>
  <c r="J171" i="13"/>
  <c r="AO336" i="13"/>
  <c r="X206" i="13"/>
  <c r="AW221" i="13"/>
  <c r="AX221" i="13" s="1"/>
  <c r="AP310" i="13"/>
  <c r="AS314" i="13"/>
  <c r="AT314" i="13" s="1"/>
  <c r="AU314" i="13" s="1"/>
  <c r="AV314" i="13" s="1"/>
  <c r="W46" i="13"/>
  <c r="AW385" i="13"/>
  <c r="AX385" i="13" s="1"/>
  <c r="AP67" i="13"/>
  <c r="Z69" i="13"/>
  <c r="J69" i="13"/>
  <c r="AP69" i="13" s="1"/>
  <c r="AP27" i="13"/>
  <c r="W289" i="13"/>
  <c r="AW216" i="13"/>
  <c r="AX216" i="13" s="1"/>
  <c r="X74" i="13"/>
  <c r="W127" i="13"/>
  <c r="Z242" i="13"/>
  <c r="J242" i="13"/>
  <c r="AP242" i="13" s="1"/>
  <c r="J152" i="13"/>
  <c r="AO152" i="13" s="1"/>
  <c r="Z152" i="13"/>
  <c r="AO78" i="13"/>
  <c r="X93" i="13"/>
  <c r="AO65" i="13"/>
  <c r="J176" i="13"/>
  <c r="AP176" i="13" s="1"/>
  <c r="Z176" i="13"/>
  <c r="X309" i="13"/>
  <c r="W309" i="13"/>
  <c r="Z381" i="13"/>
  <c r="J381" i="13"/>
  <c r="AP381" i="13" s="1"/>
  <c r="AO37" i="13"/>
  <c r="AP97" i="13"/>
  <c r="Z371" i="13"/>
  <c r="Z107" i="13"/>
  <c r="J177" i="13"/>
  <c r="AP177" i="13" s="1"/>
  <c r="W295" i="13"/>
  <c r="J198" i="13"/>
  <c r="AP198" i="13" s="1"/>
  <c r="J60" i="13"/>
  <c r="AO60" i="13" s="1"/>
  <c r="W136" i="13"/>
  <c r="J39" i="13"/>
  <c r="AO39" i="13" s="1"/>
  <c r="AO93" i="13"/>
  <c r="J268" i="13"/>
  <c r="AP268" i="13" s="1"/>
  <c r="J72" i="13"/>
  <c r="AO72" i="13" s="1"/>
  <c r="Z72" i="13"/>
  <c r="AO46" i="13"/>
  <c r="AP280" i="13"/>
  <c r="J296" i="13"/>
  <c r="AO296" i="13" s="1"/>
  <c r="Z386" i="13"/>
  <c r="J386" i="13"/>
  <c r="AO386" i="13" s="1"/>
  <c r="Z161" i="13"/>
  <c r="J161" i="13"/>
  <c r="AP161" i="13" s="1"/>
  <c r="W269" i="13"/>
  <c r="J160" i="13"/>
  <c r="AP160" i="13" s="1"/>
  <c r="Z150" i="13"/>
  <c r="J150" i="13"/>
  <c r="AP150" i="13" s="1"/>
  <c r="AP37" i="13"/>
  <c r="W222" i="13"/>
  <c r="AO289" i="13"/>
  <c r="J191" i="13"/>
  <c r="AO191" i="13" s="1"/>
  <c r="Z211" i="13"/>
  <c r="J249" i="13"/>
  <c r="AO107" i="13"/>
  <c r="Z295" i="13"/>
  <c r="W364" i="13"/>
  <c r="AW49" i="13"/>
  <c r="AX49" i="13" s="1"/>
  <c r="AW356" i="13"/>
  <c r="AX356" i="13" s="1"/>
  <c r="AP26" i="13"/>
  <c r="W276" i="13"/>
  <c r="X371" i="13"/>
  <c r="J85" i="13"/>
  <c r="AP85" i="13" s="1"/>
  <c r="AO371" i="13"/>
  <c r="J294" i="13"/>
  <c r="AP294" i="13" s="1"/>
  <c r="J151" i="13"/>
  <c r="AP151" i="13" s="1"/>
  <c r="W378" i="13"/>
  <c r="AO136" i="13"/>
  <c r="J199" i="13"/>
  <c r="AP199" i="13" s="1"/>
  <c r="Z223" i="13"/>
  <c r="AS174" i="13"/>
  <c r="AT174" i="13" s="1"/>
  <c r="AU174" i="13" s="1"/>
  <c r="AV174" i="13" s="1"/>
  <c r="AS293" i="13"/>
  <c r="AT293" i="13" s="1"/>
  <c r="AU293" i="13" s="1"/>
  <c r="AV293" i="13" s="1"/>
  <c r="J38" i="13"/>
  <c r="AO38" i="13" s="1"/>
  <c r="AO74" i="13"/>
  <c r="AW322" i="13"/>
  <c r="AX322" i="13" s="1"/>
  <c r="Z65" i="13"/>
  <c r="AS46" i="13"/>
  <c r="AT46" i="13" s="1"/>
  <c r="AU46" i="13" s="1"/>
  <c r="AV46" i="13" s="1"/>
  <c r="AW164" i="13"/>
  <c r="AX164" i="13" s="1"/>
  <c r="Z135" i="13"/>
  <c r="J135" i="13"/>
  <c r="AP135" i="13" s="1"/>
  <c r="W143" i="13"/>
  <c r="AP278" i="13"/>
  <c r="W278" i="13"/>
  <c r="J365" i="13"/>
  <c r="AP365" i="13" s="1"/>
  <c r="Z365" i="13"/>
  <c r="Z89" i="13"/>
  <c r="J325" i="13"/>
  <c r="Z325" i="13"/>
  <c r="AO280" i="13"/>
  <c r="Z382" i="13"/>
  <c r="J382" i="13"/>
  <c r="AP382" i="13" s="1"/>
  <c r="W228" i="13"/>
  <c r="X283" i="13"/>
  <c r="W171" i="13"/>
  <c r="AW19" i="13"/>
  <c r="AX19" i="13" s="1"/>
  <c r="X310" i="13"/>
  <c r="Z341" i="13"/>
  <c r="J341" i="13"/>
  <c r="AO341" i="13" s="1"/>
  <c r="Z368" i="13"/>
  <c r="AO134" i="13"/>
  <c r="J277" i="13"/>
  <c r="AP277" i="13" s="1"/>
  <c r="Z277" i="13"/>
  <c r="X353" i="13"/>
  <c r="W254" i="13"/>
  <c r="AO254" i="13"/>
  <c r="X254" i="13"/>
  <c r="Z273" i="13"/>
  <c r="J273" i="13"/>
  <c r="AP273" i="13" s="1"/>
  <c r="X122" i="13"/>
  <c r="W122" i="13"/>
  <c r="W81" i="13"/>
  <c r="Z41" i="13"/>
  <c r="AP66" i="13"/>
  <c r="W357" i="13"/>
  <c r="Z96" i="13"/>
  <c r="J110" i="13"/>
  <c r="AP110" i="13" s="1"/>
  <c r="AS371" i="13"/>
  <c r="AT371" i="13" s="1"/>
  <c r="AU371" i="13" s="1"/>
  <c r="AV371" i="13" s="1"/>
  <c r="AO114" i="13"/>
  <c r="AO283" i="13"/>
  <c r="AO89" i="13"/>
  <c r="AW184" i="13"/>
  <c r="AX184" i="13" s="1"/>
  <c r="W217" i="13"/>
  <c r="W268" i="13"/>
  <c r="X326" i="13"/>
  <c r="AS65" i="13"/>
  <c r="AT65" i="13" s="1"/>
  <c r="AU65" i="13" s="1"/>
  <c r="AV65" i="13" s="1"/>
  <c r="AO310" i="13"/>
  <c r="AO368" i="13"/>
  <c r="Z139" i="13"/>
  <c r="J195" i="13"/>
  <c r="AP195" i="13" s="1"/>
  <c r="AS327" i="13"/>
  <c r="AT327" i="13" s="1"/>
  <c r="AU327" i="13" s="1"/>
  <c r="AV327" i="13" s="1"/>
  <c r="AP372" i="13"/>
  <c r="X372" i="13"/>
  <c r="W372" i="13"/>
  <c r="AP371" i="13"/>
  <c r="Z140" i="13"/>
  <c r="J140" i="13"/>
  <c r="AO140" i="13" s="1"/>
  <c r="AO331" i="13"/>
  <c r="W60" i="13"/>
  <c r="AP114" i="13"/>
  <c r="W35" i="13"/>
  <c r="X39" i="13"/>
  <c r="AP89" i="13"/>
  <c r="X163" i="13"/>
  <c r="Z326" i="13"/>
  <c r="AO340" i="13"/>
  <c r="AP72" i="13"/>
  <c r="Z186" i="13"/>
  <c r="J186" i="13"/>
  <c r="X365" i="13"/>
  <c r="AS242" i="13"/>
  <c r="AT242" i="13" s="1"/>
  <c r="AU242" i="13" s="1"/>
  <c r="AV242" i="13" s="1"/>
  <c r="Z331" i="13"/>
  <c r="X60" i="13"/>
  <c r="AP159" i="13"/>
  <c r="AO357" i="13"/>
  <c r="Z158" i="13"/>
  <c r="Z24" i="13"/>
  <c r="J173" i="13"/>
  <c r="AP173" i="13" s="1"/>
  <c r="Z173" i="13"/>
  <c r="W80" i="13"/>
  <c r="Z192" i="13"/>
  <c r="J192" i="13"/>
  <c r="AS203" i="13"/>
  <c r="AT203" i="13" s="1"/>
  <c r="AU203" i="13" s="1"/>
  <c r="AV203" i="13" s="1"/>
  <c r="Z26" i="13"/>
  <c r="Z153" i="13"/>
  <c r="Z276" i="13"/>
  <c r="W383" i="13"/>
  <c r="AW177" i="13"/>
  <c r="AX177" i="13" s="1"/>
  <c r="W214" i="13"/>
  <c r="Z35" i="13"/>
  <c r="AT347" i="13"/>
  <c r="AU347" i="13" s="1"/>
  <c r="AV347" i="13" s="1"/>
  <c r="AP22" i="13"/>
  <c r="X38" i="13"/>
  <c r="J56" i="13"/>
  <c r="AO56" i="13" s="1"/>
  <c r="AS64" i="13"/>
  <c r="AT64" i="13" s="1"/>
  <c r="AU64" i="13" s="1"/>
  <c r="AV64" i="13" s="1"/>
  <c r="AS113" i="13"/>
  <c r="AT113" i="13" s="1"/>
  <c r="AU113" i="13" s="1"/>
  <c r="AV113" i="13" s="1"/>
  <c r="AO326" i="13"/>
  <c r="Z340" i="13"/>
  <c r="AP8" i="13"/>
  <c r="AP55" i="13"/>
  <c r="X55" i="13"/>
  <c r="W55" i="13"/>
  <c r="W178" i="13"/>
  <c r="Z221" i="13"/>
  <c r="J221" i="13"/>
  <c r="AO221" i="13" s="1"/>
  <c r="Z109" i="13"/>
  <c r="J109" i="13"/>
  <c r="X131" i="13"/>
  <c r="AW176" i="13"/>
  <c r="AX176" i="13" s="1"/>
  <c r="J240" i="13"/>
  <c r="AP240" i="13" s="1"/>
  <c r="X355" i="13"/>
  <c r="J333" i="13"/>
  <c r="AO207" i="13"/>
  <c r="W365" i="13"/>
  <c r="W149" i="13"/>
  <c r="Z90" i="13"/>
  <c r="J90" i="13"/>
  <c r="AP90" i="13" s="1"/>
  <c r="AT338" i="13"/>
  <c r="AU338" i="13" s="1"/>
  <c r="AV338" i="13" s="1"/>
  <c r="AO7" i="13"/>
  <c r="J50" i="13"/>
  <c r="J132" i="13"/>
  <c r="AP132" i="13" s="1"/>
  <c r="Z87" i="13"/>
  <c r="X305" i="13"/>
  <c r="Z384" i="13"/>
  <c r="Z314" i="13"/>
  <c r="J314" i="13"/>
  <c r="AP314" i="13" s="1"/>
  <c r="J137" i="13"/>
  <c r="AP137" i="13" s="1"/>
  <c r="Z137" i="13"/>
  <c r="X361" i="13"/>
  <c r="AP361" i="13"/>
  <c r="J274" i="13"/>
  <c r="AP274" i="13" s="1"/>
  <c r="X102" i="13"/>
  <c r="AP102" i="13"/>
  <c r="AO311" i="13"/>
  <c r="AP312" i="13"/>
  <c r="X278" i="13"/>
  <c r="AO276" i="13"/>
  <c r="Z13" i="13"/>
  <c r="Z305" i="13"/>
  <c r="AO384" i="13"/>
  <c r="J33" i="13"/>
  <c r="Z33" i="13"/>
  <c r="Z81" i="13"/>
  <c r="J81" i="13"/>
  <c r="AP81" i="13" s="1"/>
  <c r="Z216" i="13"/>
  <c r="Z344" i="13"/>
  <c r="J344" i="13"/>
  <c r="AP344" i="13" s="1"/>
  <c r="Z166" i="13"/>
  <c r="J166" i="13"/>
  <c r="AW335" i="13"/>
  <c r="AX335" i="13" s="1"/>
  <c r="J316" i="13"/>
  <c r="AP316" i="13" s="1"/>
  <c r="Z316" i="13"/>
  <c r="Z358" i="13"/>
  <c r="AS350" i="13"/>
  <c r="AT350" i="13" s="1"/>
  <c r="AU350" i="13" s="1"/>
  <c r="AV350" i="13" s="1"/>
  <c r="J189" i="13"/>
  <c r="AP189" i="13" s="1"/>
  <c r="Z189" i="13"/>
  <c r="AP247" i="13"/>
  <c r="AO214" i="13"/>
  <c r="AT357" i="13"/>
  <c r="AU357" i="13" s="1"/>
  <c r="AV357" i="13" s="1"/>
  <c r="AS158" i="13"/>
  <c r="AT158" i="13" s="1"/>
  <c r="AU158" i="13" s="1"/>
  <c r="AV158" i="13" s="1"/>
  <c r="Z262" i="13"/>
  <c r="AP131" i="13"/>
  <c r="AS71" i="13"/>
  <c r="AT71" i="13" s="1"/>
  <c r="AU71" i="13" s="1"/>
  <c r="AV71" i="13" s="1"/>
  <c r="Z102" i="13"/>
  <c r="Z123" i="13"/>
  <c r="J123" i="13"/>
  <c r="AP123" i="13" s="1"/>
  <c r="AO29" i="13"/>
  <c r="Z25" i="13"/>
  <c r="J25" i="13"/>
  <c r="J127" i="13"/>
  <c r="Z127" i="13"/>
  <c r="AO300" i="13"/>
  <c r="W374" i="13"/>
  <c r="J364" i="13"/>
  <c r="AP364" i="13" s="1"/>
  <c r="J205" i="13"/>
  <c r="AW128" i="13"/>
  <c r="AX128" i="13" s="1"/>
  <c r="J184" i="13"/>
  <c r="J376" i="13"/>
  <c r="AP376" i="13" s="1"/>
  <c r="J98" i="13"/>
  <c r="AP98" i="13" s="1"/>
  <c r="AW341" i="13"/>
  <c r="AX341" i="13" s="1"/>
  <c r="W23" i="13"/>
  <c r="W263" i="13"/>
  <c r="Z269" i="13"/>
  <c r="J269" i="13"/>
  <c r="AP269" i="13" s="1"/>
  <c r="AW301" i="13"/>
  <c r="AX301" i="13" s="1"/>
  <c r="W243" i="13"/>
  <c r="W266" i="13"/>
  <c r="AP254" i="13"/>
  <c r="W298" i="13"/>
  <c r="W326" i="13"/>
  <c r="J271" i="13"/>
  <c r="W344" i="13"/>
  <c r="W255" i="13"/>
  <c r="J380" i="13"/>
  <c r="AP380" i="13" s="1"/>
  <c r="AO102" i="13"/>
  <c r="AP142" i="13"/>
  <c r="J124" i="13"/>
  <c r="J236" i="13"/>
  <c r="AP236" i="13" s="1"/>
  <c r="AW135" i="13"/>
  <c r="AX135" i="13" s="1"/>
  <c r="W157" i="13"/>
  <c r="AW80" i="13"/>
  <c r="AX80" i="13" s="1"/>
  <c r="W83" i="13"/>
  <c r="W277" i="13"/>
  <c r="AO361" i="13"/>
  <c r="J385" i="13"/>
  <c r="AP385" i="13" s="1"/>
  <c r="J203" i="13"/>
  <c r="AO203" i="13" s="1"/>
  <c r="W72" i="13"/>
  <c r="AO308" i="13"/>
  <c r="X317" i="13"/>
  <c r="W137" i="13"/>
  <c r="X240" i="13"/>
  <c r="W296" i="13"/>
  <c r="AS269" i="13"/>
  <c r="AT269" i="13" s="1"/>
  <c r="AU269" i="13" s="1"/>
  <c r="AV269" i="13" s="1"/>
  <c r="AO372" i="13"/>
  <c r="AP19" i="13"/>
  <c r="J95" i="13"/>
  <c r="AO95" i="13" s="1"/>
  <c r="J138" i="13"/>
  <c r="AP138" i="13" s="1"/>
  <c r="J146" i="13"/>
  <c r="AP146" i="13" s="1"/>
  <c r="W188" i="13"/>
  <c r="J237" i="13"/>
  <c r="AP237" i="13" s="1"/>
  <c r="J332" i="13"/>
  <c r="AP332" i="13" s="1"/>
  <c r="W333" i="13"/>
  <c r="AT337" i="13"/>
  <c r="AU337" i="13" s="1"/>
  <c r="AV337" i="13" s="1"/>
  <c r="J71" i="13"/>
  <c r="AP71" i="13" s="1"/>
  <c r="AW365" i="13"/>
  <c r="AX365" i="13" s="1"/>
  <c r="W117" i="13"/>
  <c r="J155" i="13"/>
  <c r="AO302" i="13"/>
  <c r="AS273" i="13"/>
  <c r="AT273" i="13" s="1"/>
  <c r="AU273" i="13" s="1"/>
  <c r="AV273" i="13" s="1"/>
  <c r="W312" i="13"/>
  <c r="W220" i="13"/>
  <c r="AO317" i="13"/>
  <c r="AO190" i="13"/>
  <c r="W31" i="13"/>
  <c r="W66" i="13"/>
  <c r="AO67" i="13"/>
  <c r="X142" i="13"/>
  <c r="W250" i="13"/>
  <c r="W362" i="13"/>
  <c r="W61" i="13"/>
  <c r="AO173" i="13"/>
  <c r="W148" i="13"/>
  <c r="X312" i="13"/>
  <c r="W334" i="13"/>
  <c r="AW351" i="13"/>
  <c r="AX351" i="13" s="1"/>
  <c r="X66" i="13"/>
  <c r="X334" i="13"/>
  <c r="AO312" i="13"/>
  <c r="AO19" i="13"/>
  <c r="W216" i="13"/>
  <c r="X314" i="13"/>
  <c r="W342" i="13"/>
  <c r="AO66" i="13"/>
  <c r="AO142" i="13"/>
  <c r="W287" i="13"/>
  <c r="AO148" i="13"/>
  <c r="AW160" i="13"/>
  <c r="AX160" i="13" s="1"/>
  <c r="Z330" i="13"/>
  <c r="W134" i="13"/>
  <c r="Z175" i="13"/>
  <c r="W226" i="13"/>
  <c r="X264" i="13"/>
  <c r="W43" i="13"/>
  <c r="W92" i="13"/>
  <c r="W227" i="13"/>
  <c r="W267" i="13"/>
  <c r="W332" i="13"/>
  <c r="AW380" i="13"/>
  <c r="AX380" i="13" s="1"/>
  <c r="AS99" i="13"/>
  <c r="AT99" i="13" s="1"/>
  <c r="AU99" i="13" s="1"/>
  <c r="AV99" i="13" s="1"/>
  <c r="W311" i="13"/>
  <c r="W88" i="13"/>
  <c r="Z68" i="13"/>
  <c r="W270" i="13"/>
  <c r="AO264" i="13"/>
  <c r="AO92" i="13"/>
  <c r="AO260" i="13"/>
  <c r="AO14" i="12"/>
  <c r="W150" i="12"/>
  <c r="W129" i="12"/>
  <c r="W46" i="12"/>
  <c r="J121" i="12"/>
  <c r="AO121" i="12" s="1"/>
  <c r="W13" i="12"/>
  <c r="W60" i="12"/>
  <c r="W49" i="12"/>
  <c r="W25" i="12"/>
  <c r="Z73" i="12"/>
  <c r="J111" i="12"/>
  <c r="AP111" i="12" s="1"/>
  <c r="AP67" i="12"/>
  <c r="AP131" i="12"/>
  <c r="W99" i="12"/>
  <c r="J110" i="12"/>
  <c r="AO110" i="12" s="1"/>
  <c r="J16" i="12"/>
  <c r="AP16" i="12" s="1"/>
  <c r="W98" i="12"/>
  <c r="AP49" i="12"/>
  <c r="AP37" i="12"/>
  <c r="J72" i="12"/>
  <c r="J102" i="12"/>
  <c r="AP102" i="12" s="1"/>
  <c r="AO141" i="12"/>
  <c r="AP65" i="12"/>
  <c r="W135" i="12"/>
  <c r="AO12" i="12"/>
  <c r="AP12" i="12"/>
  <c r="W86" i="12"/>
  <c r="AP127" i="12"/>
  <c r="Z140" i="12"/>
  <c r="Z127" i="12"/>
  <c r="W100" i="12"/>
  <c r="AP71" i="12"/>
  <c r="J85" i="12"/>
  <c r="AP85" i="12" s="1"/>
  <c r="J103" i="12"/>
  <c r="AP103" i="12" s="1"/>
  <c r="W44" i="12"/>
  <c r="J50" i="12"/>
  <c r="AO50" i="12" s="1"/>
  <c r="J151" i="12"/>
  <c r="AO151" i="12" s="1"/>
  <c r="J101" i="12"/>
  <c r="AP19" i="12"/>
  <c r="BF167" i="12"/>
  <c r="AO131" i="12"/>
  <c r="W145" i="12"/>
  <c r="AP94" i="12"/>
  <c r="AP140" i="12"/>
  <c r="J75" i="12"/>
  <c r="AO75" i="12" s="1"/>
  <c r="J68" i="12"/>
  <c r="J142" i="12"/>
  <c r="AP142" i="12" s="1"/>
  <c r="W152" i="12"/>
  <c r="J23" i="12"/>
  <c r="AP23" i="12" s="1"/>
  <c r="J130" i="12"/>
  <c r="AP130" i="12" s="1"/>
  <c r="J60" i="12"/>
  <c r="AP60" i="12" s="1"/>
  <c r="AP82" i="12"/>
  <c r="J120" i="12"/>
  <c r="AP120" i="12" s="1"/>
  <c r="W125" i="12"/>
  <c r="Z80" i="12"/>
  <c r="W85" i="12"/>
  <c r="W17" i="12"/>
  <c r="X127" i="12"/>
  <c r="X140" i="12"/>
  <c r="X135" i="12"/>
  <c r="Z117" i="12"/>
  <c r="AP118" i="12"/>
  <c r="Z131" i="12"/>
  <c r="AO145" i="12"/>
  <c r="W9" i="12"/>
  <c r="AO93" i="12"/>
  <c r="Z136" i="12"/>
  <c r="AP20" i="12"/>
  <c r="W48" i="12"/>
  <c r="AP93" i="12"/>
  <c r="J8" i="12"/>
  <c r="J128" i="12"/>
  <c r="AP128" i="12" s="1"/>
  <c r="Z78" i="12"/>
  <c r="J69" i="12"/>
  <c r="AP69" i="12" s="1"/>
  <c r="W64" i="12"/>
  <c r="AO49" i="12"/>
  <c r="X103" i="12"/>
  <c r="AO33" i="12"/>
  <c r="Z54" i="12"/>
  <c r="AP87" i="12"/>
  <c r="W12" i="12"/>
  <c r="W33" i="12"/>
  <c r="W80" i="12"/>
  <c r="W28" i="12"/>
  <c r="Z135" i="12"/>
  <c r="AO127" i="12"/>
  <c r="W112" i="12"/>
  <c r="Z132" i="12"/>
  <c r="AP62" i="12"/>
  <c r="AO95" i="12"/>
  <c r="W23" i="12"/>
  <c r="J7" i="12"/>
  <c r="AP7" i="12" s="1"/>
  <c r="AO134" i="12"/>
  <c r="J115" i="12"/>
  <c r="AO115" i="12" s="1"/>
  <c r="W72" i="12"/>
  <c r="J10" i="12"/>
  <c r="AP10" i="12" s="1"/>
  <c r="W143" i="12"/>
  <c r="J53" i="12"/>
  <c r="J18" i="12"/>
  <c r="AP18" i="12" s="1"/>
  <c r="Z153" i="12"/>
  <c r="W149" i="12"/>
  <c r="X50" i="12"/>
  <c r="X17" i="12"/>
  <c r="AP66" i="12"/>
  <c r="W127" i="12"/>
  <c r="Z105" i="12"/>
  <c r="M161" i="12"/>
  <c r="X131" i="12"/>
  <c r="Z44" i="12"/>
  <c r="AO140" i="12"/>
  <c r="AP75" i="12"/>
  <c r="Z20" i="12"/>
  <c r="X130" i="12"/>
  <c r="W73" i="12"/>
  <c r="J148" i="12"/>
  <c r="AP148" i="12" s="1"/>
  <c r="AP114" i="12"/>
  <c r="AP25" i="12"/>
  <c r="W10" i="12"/>
  <c r="X65" i="12"/>
  <c r="AO101" i="12"/>
  <c r="X118" i="12"/>
  <c r="W66" i="12"/>
  <c r="X75" i="12"/>
  <c r="V166" i="12"/>
  <c r="Z152" i="12"/>
  <c r="AO136" i="12"/>
  <c r="AP43" i="12"/>
  <c r="W121" i="12"/>
  <c r="Z144" i="12"/>
  <c r="W18" i="12"/>
  <c r="AP101" i="12"/>
  <c r="Z30" i="12"/>
  <c r="Z51" i="12"/>
  <c r="AS81" i="12"/>
  <c r="AT81" i="12" s="1"/>
  <c r="AU81" i="12" s="1"/>
  <c r="AV81" i="12" s="1"/>
  <c r="X66" i="12"/>
  <c r="W142" i="12"/>
  <c r="AP136" i="12"/>
  <c r="AO65" i="12"/>
  <c r="X18" i="12"/>
  <c r="W113" i="12"/>
  <c r="W37" i="12"/>
  <c r="AO30" i="12"/>
  <c r="AW94" i="12"/>
  <c r="AX94" i="12" s="1"/>
  <c r="X142" i="12"/>
  <c r="W128" i="12"/>
  <c r="J27" i="12"/>
  <c r="W50" i="12"/>
  <c r="W34" i="12"/>
  <c r="W16" i="12"/>
  <c r="J64" i="12"/>
  <c r="AP64" i="12" s="1"/>
  <c r="W32" i="12"/>
  <c r="W84" i="12"/>
  <c r="AO144" i="12"/>
  <c r="J28" i="12"/>
  <c r="AP28" i="12" s="1"/>
  <c r="AP100" i="12"/>
  <c r="X113" i="12"/>
  <c r="X37" i="12"/>
  <c r="J70" i="12"/>
  <c r="AO70" i="12" s="1"/>
  <c r="AS109" i="12"/>
  <c r="AT109" i="12" s="1"/>
  <c r="AU109" i="12" s="1"/>
  <c r="AV109" i="12" s="1"/>
  <c r="AO118" i="12"/>
  <c r="Z21" i="12"/>
  <c r="X78" i="12"/>
  <c r="X101" i="12"/>
  <c r="AP78" i="12"/>
  <c r="AO20" i="12"/>
  <c r="W148" i="12"/>
  <c r="AP89" i="12"/>
  <c r="X144" i="12"/>
  <c r="AO66" i="12"/>
  <c r="W134" i="12"/>
  <c r="AO90" i="12"/>
  <c r="AO113" i="12"/>
  <c r="AO83" i="12"/>
  <c r="X134" i="12"/>
  <c r="AP97" i="12"/>
  <c r="Z129" i="12"/>
  <c r="X58" i="12"/>
  <c r="Z83" i="12"/>
  <c r="W20" i="12"/>
  <c r="AP21" i="12"/>
  <c r="W89" i="12"/>
  <c r="W136" i="12"/>
  <c r="W117" i="12"/>
  <c r="AP30" i="12"/>
  <c r="X149" i="12"/>
  <c r="AO94" i="12"/>
  <c r="AP54" i="12"/>
  <c r="X86" i="12"/>
  <c r="X152" i="12"/>
  <c r="Z37" i="12"/>
  <c r="AP105" i="12"/>
  <c r="Z40" i="12"/>
  <c r="AP122" i="12"/>
  <c r="AP88" i="12"/>
  <c r="AP34" i="12"/>
  <c r="X19" i="12"/>
  <c r="AO129" i="12"/>
  <c r="W114" i="12"/>
  <c r="X45" i="12"/>
  <c r="W27" i="12"/>
  <c r="W116" i="12"/>
  <c r="X13" i="12"/>
  <c r="X60" i="12"/>
  <c r="W62" i="12"/>
  <c r="AO25" i="12"/>
  <c r="X62" i="12"/>
  <c r="AP83" i="12"/>
  <c r="AO132" i="12"/>
  <c r="AS88" i="12"/>
  <c r="AT88" i="12" s="1"/>
  <c r="AU88" i="12" s="1"/>
  <c r="AV88" i="12" s="1"/>
  <c r="W106" i="12"/>
  <c r="X20" i="12"/>
  <c r="X143" i="12"/>
  <c r="AO54" i="12"/>
  <c r="AO78" i="12"/>
  <c r="T160" i="12"/>
  <c r="AO143" i="12"/>
  <c r="AS14" i="12"/>
  <c r="AT14" i="12" s="1"/>
  <c r="AU14" i="12" s="1"/>
  <c r="AV14" i="12" s="1"/>
  <c r="AP143" i="12"/>
  <c r="Z109" i="12"/>
  <c r="W30" i="12"/>
  <c r="AO149" i="12"/>
  <c r="Z59" i="12"/>
  <c r="X40" i="12"/>
  <c r="X129" i="12"/>
  <c r="AO34" i="12"/>
  <c r="AP129" i="12"/>
  <c r="AP40" i="12"/>
  <c r="AP134" i="12"/>
  <c r="W93" i="12"/>
  <c r="J137" i="12"/>
  <c r="AP137" i="12" s="1"/>
  <c r="AO45" i="12"/>
  <c r="X23" i="12"/>
  <c r="AO13" i="12"/>
  <c r="U166" i="12"/>
  <c r="W115" i="12"/>
  <c r="AP90" i="12"/>
  <c r="AP45" i="12"/>
  <c r="W141" i="12"/>
  <c r="AO135" i="12"/>
  <c r="AO116" i="12"/>
  <c r="AP13" i="12"/>
  <c r="AO100" i="12"/>
  <c r="Z108" i="12"/>
  <c r="W153" i="12"/>
  <c r="AO62" i="12"/>
  <c r="AW100" i="12"/>
  <c r="AX100" i="12" s="1"/>
  <c r="W132" i="12"/>
  <c r="AT31" i="12"/>
  <c r="AU31" i="12" s="1"/>
  <c r="AV31" i="12" s="1"/>
  <c r="X132" i="12"/>
  <c r="AP117" i="12"/>
  <c r="W53" i="12"/>
  <c r="AO109" i="12"/>
  <c r="AP95" i="12"/>
  <c r="X73" i="12"/>
  <c r="AO89" i="12"/>
  <c r="W65" i="12"/>
  <c r="W118" i="12"/>
  <c r="W75" i="12"/>
  <c r="AS33" i="12"/>
  <c r="AT33" i="12" s="1"/>
  <c r="AU33" i="12" s="1"/>
  <c r="AV33" i="12" s="1"/>
  <c r="X148" i="12"/>
  <c r="AO43" i="12"/>
  <c r="AO55" i="12"/>
  <c r="AO40" i="12"/>
  <c r="Z114" i="12"/>
  <c r="AP33" i="12"/>
  <c r="AP73" i="12"/>
  <c r="W103" i="12"/>
  <c r="AW122" i="12"/>
  <c r="AX122" i="12" s="1"/>
  <c r="AO114" i="12"/>
  <c r="AO88" i="12"/>
  <c r="AS107" i="12"/>
  <c r="AT107" i="12" s="1"/>
  <c r="AU107" i="12" s="1"/>
  <c r="AV107" i="12" s="1"/>
  <c r="W14" i="12"/>
  <c r="J152" i="12"/>
  <c r="J161" i="12" s="1"/>
  <c r="AO47" i="12"/>
  <c r="AP135" i="12"/>
  <c r="V217" i="14"/>
  <c r="AW70" i="14"/>
  <c r="AX70" i="14" s="1"/>
  <c r="Z54" i="14"/>
  <c r="J54" i="14"/>
  <c r="AA217" i="14"/>
  <c r="BF219" i="14"/>
  <c r="Z194" i="14"/>
  <c r="J194" i="14"/>
  <c r="AO194" i="14" s="1"/>
  <c r="M222" i="14"/>
  <c r="AR221" i="14"/>
  <c r="BF217" i="14"/>
  <c r="R222" i="14"/>
  <c r="V216" i="14"/>
  <c r="T220" i="14"/>
  <c r="U222" i="14"/>
  <c r="R210" i="14"/>
  <c r="R223" i="14"/>
  <c r="BF223" i="14"/>
  <c r="BF210" i="14"/>
  <c r="AA221" i="14"/>
  <c r="U220" i="14"/>
  <c r="M219" i="14"/>
  <c r="W213" i="14"/>
  <c r="U213" i="14"/>
  <c r="V220" i="14"/>
  <c r="J39" i="14"/>
  <c r="AP39" i="14" s="1"/>
  <c r="Z39" i="14"/>
  <c r="R219" i="14"/>
  <c r="AR217" i="14"/>
  <c r="S222" i="14"/>
  <c r="M223" i="14"/>
  <c r="M210" i="14"/>
  <c r="T214" i="14"/>
  <c r="V215" i="14"/>
  <c r="T222" i="14"/>
  <c r="AQ221" i="14"/>
  <c r="AR213" i="14"/>
  <c r="S210" i="14"/>
  <c r="S223" i="14"/>
  <c r="V222" i="14"/>
  <c r="AA216" i="14"/>
  <c r="Z220" i="14"/>
  <c r="AS118" i="14"/>
  <c r="AT118" i="14" s="1"/>
  <c r="AU118" i="14" s="1"/>
  <c r="AV118" i="14" s="1"/>
  <c r="V219" i="14"/>
  <c r="M218" i="14"/>
  <c r="AS80" i="14"/>
  <c r="AT80" i="14" s="1"/>
  <c r="AU80" i="14" s="1"/>
  <c r="AV80" i="14" s="1"/>
  <c r="AA215" i="14"/>
  <c r="S218" i="14"/>
  <c r="AQ216" i="14"/>
  <c r="AW196" i="14"/>
  <c r="AX196" i="14" s="1"/>
  <c r="AU44" i="14"/>
  <c r="AV44" i="14" s="1"/>
  <c r="T210" i="14"/>
  <c r="T223" i="14"/>
  <c r="R218" i="14"/>
  <c r="T218" i="14"/>
  <c r="AR216" i="14"/>
  <c r="AQ220" i="14"/>
  <c r="AA222" i="14"/>
  <c r="AQ219" i="14"/>
  <c r="U218" i="14"/>
  <c r="AR219" i="14"/>
  <c r="AR215" i="14"/>
  <c r="M217" i="14"/>
  <c r="V218" i="14"/>
  <c r="AR210" i="14"/>
  <c r="AR223" i="14"/>
  <c r="R217" i="14"/>
  <c r="AP38" i="14"/>
  <c r="AO38" i="14"/>
  <c r="X38" i="14"/>
  <c r="W38" i="14"/>
  <c r="AR220" i="14"/>
  <c r="S217" i="14"/>
  <c r="R221" i="14"/>
  <c r="AA220" i="14"/>
  <c r="AQ215" i="14"/>
  <c r="T217" i="14"/>
  <c r="BF222" i="14"/>
  <c r="AO179" i="14"/>
  <c r="AP179" i="14"/>
  <c r="X179" i="14"/>
  <c r="W179" i="14"/>
  <c r="AA214" i="14"/>
  <c r="AR214" i="14"/>
  <c r="U217" i="14"/>
  <c r="T213" i="14"/>
  <c r="AS61" i="14"/>
  <c r="AT61" i="14" s="1"/>
  <c r="AU61" i="14" s="1"/>
  <c r="AV61" i="14" s="1"/>
  <c r="AW181" i="14"/>
  <c r="AX181" i="14" s="1"/>
  <c r="U210" i="14"/>
  <c r="U223" i="14"/>
  <c r="S219" i="14"/>
  <c r="M214" i="14"/>
  <c r="BF214" i="14"/>
  <c r="V210" i="14"/>
  <c r="V223" i="14"/>
  <c r="T219" i="14"/>
  <c r="R214" i="14"/>
  <c r="AA218" i="14"/>
  <c r="AS83" i="14"/>
  <c r="AT83" i="14" s="1"/>
  <c r="AU83" i="14" s="1"/>
  <c r="AV83" i="14" s="1"/>
  <c r="AW74" i="14"/>
  <c r="AX74" i="14" s="1"/>
  <c r="J206" i="14"/>
  <c r="AO206" i="14" s="1"/>
  <c r="Z206" i="14"/>
  <c r="AW10" i="14"/>
  <c r="AX10" i="14" s="1"/>
  <c r="U219" i="14"/>
  <c r="S214" i="14"/>
  <c r="AQ217" i="14"/>
  <c r="M221" i="14"/>
  <c r="BF221" i="14"/>
  <c r="AT110" i="14"/>
  <c r="AU110" i="14" s="1"/>
  <c r="AV110" i="14" s="1"/>
  <c r="AW110" i="14" s="1"/>
  <c r="AX110" i="14" s="1"/>
  <c r="X9" i="14"/>
  <c r="W9" i="14"/>
  <c r="AP9" i="14"/>
  <c r="AO9" i="14"/>
  <c r="U214" i="14"/>
  <c r="M215" i="14"/>
  <c r="BF215" i="14"/>
  <c r="AQ218" i="14"/>
  <c r="S221" i="14"/>
  <c r="M216" i="14"/>
  <c r="BF216" i="14"/>
  <c r="BF220" i="14"/>
  <c r="J127" i="14"/>
  <c r="Z127" i="14"/>
  <c r="AA210" i="14"/>
  <c r="AA223" i="14"/>
  <c r="V214" i="14"/>
  <c r="R215" i="14"/>
  <c r="AR218" i="14"/>
  <c r="T221" i="14"/>
  <c r="R216" i="14"/>
  <c r="AS71" i="14"/>
  <c r="AT71" i="14" s="1"/>
  <c r="AU71" i="14" s="1"/>
  <c r="AV71" i="14" s="1"/>
  <c r="AO176" i="14"/>
  <c r="W176" i="14"/>
  <c r="AP176" i="14"/>
  <c r="X176" i="14"/>
  <c r="S215" i="14"/>
  <c r="AQ222" i="14"/>
  <c r="U221" i="14"/>
  <c r="S216" i="14"/>
  <c r="M220" i="14"/>
  <c r="M213" i="14"/>
  <c r="Z213" i="14"/>
  <c r="X105" i="14"/>
  <c r="W105" i="14"/>
  <c r="AO105" i="14"/>
  <c r="AP105" i="14"/>
  <c r="AS19" i="14"/>
  <c r="AT19" i="14" s="1"/>
  <c r="AU19" i="14" s="1"/>
  <c r="AV19" i="14" s="1"/>
  <c r="AA219" i="14"/>
  <c r="T215" i="14"/>
  <c r="AR222" i="14"/>
  <c r="V221" i="14"/>
  <c r="T216" i="14"/>
  <c r="R220" i="14"/>
  <c r="R213" i="14"/>
  <c r="AP89" i="14"/>
  <c r="AO89" i="14"/>
  <c r="W89" i="14"/>
  <c r="X89" i="14"/>
  <c r="AQ210" i="14"/>
  <c r="AQ223" i="14"/>
  <c r="U215" i="14"/>
  <c r="U216" i="14"/>
  <c r="S220" i="14"/>
  <c r="S213" i="14"/>
  <c r="AV106" i="14"/>
  <c r="AW106" i="14" s="1"/>
  <c r="AX106" i="14" s="1"/>
  <c r="AT122" i="14"/>
  <c r="AU122" i="14" s="1"/>
  <c r="AV122" i="14" s="1"/>
  <c r="AO199" i="14"/>
  <c r="AS179" i="14"/>
  <c r="AT179" i="14" s="1"/>
  <c r="AU179" i="14" s="1"/>
  <c r="AV179" i="14" s="1"/>
  <c r="Z35" i="14"/>
  <c r="J35" i="14"/>
  <c r="Z98" i="14"/>
  <c r="J98" i="14"/>
  <c r="AS82" i="14"/>
  <c r="AT82" i="14" s="1"/>
  <c r="AU82" i="14" s="1"/>
  <c r="AV82" i="14" s="1"/>
  <c r="AP66" i="14"/>
  <c r="AO66" i="14"/>
  <c r="Z158" i="14"/>
  <c r="J158" i="14"/>
  <c r="AP158" i="14" s="1"/>
  <c r="AV120" i="14"/>
  <c r="AW120" i="14" s="1"/>
  <c r="AX120" i="14" s="1"/>
  <c r="AW69" i="14"/>
  <c r="AX69" i="14" s="1"/>
  <c r="AP180" i="14"/>
  <c r="W180" i="14"/>
  <c r="AO180" i="14"/>
  <c r="X180" i="14"/>
  <c r="AO205" i="14"/>
  <c r="AS141" i="14"/>
  <c r="AT141" i="14" s="1"/>
  <c r="AU141" i="14" s="1"/>
  <c r="AV141" i="14" s="1"/>
  <c r="AS76" i="14"/>
  <c r="AT76" i="14" s="1"/>
  <c r="AU76" i="14" s="1"/>
  <c r="AV76" i="14" s="1"/>
  <c r="AP78" i="14"/>
  <c r="AO78" i="14"/>
  <c r="X78" i="14"/>
  <c r="AQ213" i="14"/>
  <c r="J213" i="14"/>
  <c r="J58" i="14"/>
  <c r="Z58" i="14"/>
  <c r="X18" i="14"/>
  <c r="W18" i="14"/>
  <c r="AP40" i="14"/>
  <c r="X40" i="14"/>
  <c r="W40" i="14"/>
  <c r="W78" i="14"/>
  <c r="AU91" i="14"/>
  <c r="AV91" i="14" s="1"/>
  <c r="J163" i="14"/>
  <c r="AP163" i="14" s="1"/>
  <c r="Z163" i="14"/>
  <c r="X200" i="14"/>
  <c r="W200" i="14"/>
  <c r="AP83" i="14"/>
  <c r="X83" i="14"/>
  <c r="W83" i="14"/>
  <c r="AO83" i="14"/>
  <c r="AV116" i="14"/>
  <c r="AW116" i="14" s="1"/>
  <c r="AX116" i="14" s="1"/>
  <c r="J204" i="14"/>
  <c r="AP204" i="14" s="1"/>
  <c r="Z204" i="14"/>
  <c r="AP45" i="14"/>
  <c r="AO45" i="14"/>
  <c r="AV102" i="14"/>
  <c r="AW102" i="14" s="1"/>
  <c r="AX102" i="14" s="1"/>
  <c r="AP8" i="14"/>
  <c r="Z112" i="14"/>
  <c r="J112" i="14"/>
  <c r="AW73" i="14"/>
  <c r="AX73" i="14" s="1"/>
  <c r="AT73" i="14"/>
  <c r="AU73" i="14" s="1"/>
  <c r="AV73" i="14" s="1"/>
  <c r="AS69" i="14"/>
  <c r="AT69" i="14" s="1"/>
  <c r="AU69" i="14" s="1"/>
  <c r="AV69" i="14" s="1"/>
  <c r="AS187" i="14"/>
  <c r="AT187" i="14" s="1"/>
  <c r="AU187" i="14" s="1"/>
  <c r="AV187" i="14" s="1"/>
  <c r="AT18" i="14"/>
  <c r="AU18" i="14" s="1"/>
  <c r="AV18" i="14" s="1"/>
  <c r="Z99" i="14"/>
  <c r="J99" i="14"/>
  <c r="AP99" i="14" s="1"/>
  <c r="AP61" i="14"/>
  <c r="AO61" i="14"/>
  <c r="X93" i="14"/>
  <c r="W93" i="14"/>
  <c r="AS87" i="14"/>
  <c r="AT87" i="14" s="1"/>
  <c r="AU87" i="14" s="1"/>
  <c r="AV87" i="14" s="1"/>
  <c r="AO155" i="14"/>
  <c r="AT139" i="14"/>
  <c r="AU139" i="14" s="1"/>
  <c r="AV139" i="14" s="1"/>
  <c r="AV115" i="14"/>
  <c r="AW115" i="14" s="1"/>
  <c r="AX115" i="14" s="1"/>
  <c r="AS52" i="14"/>
  <c r="AT52" i="14" s="1"/>
  <c r="AU52" i="14" s="1"/>
  <c r="AV52" i="14" s="1"/>
  <c r="AP141" i="14"/>
  <c r="X141" i="14"/>
  <c r="W141" i="14"/>
  <c r="AO17" i="14"/>
  <c r="AP17" i="14"/>
  <c r="X17" i="14"/>
  <c r="W17" i="14"/>
  <c r="J37" i="14"/>
  <c r="Z37" i="14"/>
  <c r="Z15" i="14"/>
  <c r="J15" i="14"/>
  <c r="AP15" i="14" s="1"/>
  <c r="W41" i="14"/>
  <c r="AP41" i="14"/>
  <c r="Z63" i="14"/>
  <c r="J63" i="14"/>
  <c r="AP63" i="14" s="1"/>
  <c r="AS104" i="14"/>
  <c r="AT104" i="14" s="1"/>
  <c r="AU104" i="14" s="1"/>
  <c r="AV104" i="14" s="1"/>
  <c r="X108" i="14"/>
  <c r="AO108" i="14"/>
  <c r="AP108" i="14"/>
  <c r="W108" i="14"/>
  <c r="W61" i="14"/>
  <c r="AW64" i="14"/>
  <c r="AX64" i="14" s="1"/>
  <c r="X61" i="14"/>
  <c r="AS55" i="14"/>
  <c r="AT55" i="14" s="1"/>
  <c r="AU55" i="14" s="1"/>
  <c r="AV55" i="14" s="1"/>
  <c r="J24" i="14"/>
  <c r="AP24" i="14" s="1"/>
  <c r="Z24" i="14"/>
  <c r="AT34" i="14"/>
  <c r="AU34" i="14" s="1"/>
  <c r="AV34" i="14" s="1"/>
  <c r="X41" i="14"/>
  <c r="Z116" i="14"/>
  <c r="J116" i="14"/>
  <c r="AP116" i="14" s="1"/>
  <c r="J138" i="14"/>
  <c r="Z138" i="14"/>
  <c r="AO141" i="14"/>
  <c r="J72" i="14"/>
  <c r="AO72" i="14" s="1"/>
  <c r="Z72" i="14"/>
  <c r="AP16" i="14"/>
  <c r="AO16" i="14"/>
  <c r="W16" i="14"/>
  <c r="AO67" i="14"/>
  <c r="X52" i="14"/>
  <c r="W52" i="14"/>
  <c r="AS167" i="14"/>
  <c r="AT167" i="14" s="1"/>
  <c r="AU167" i="14" s="1"/>
  <c r="AV167" i="14" s="1"/>
  <c r="AP28" i="14"/>
  <c r="AO28" i="14"/>
  <c r="AS29" i="14"/>
  <c r="AT29" i="14" s="1"/>
  <c r="AU29" i="14" s="1"/>
  <c r="AV29" i="14" s="1"/>
  <c r="AP144" i="14"/>
  <c r="AO144" i="14"/>
  <c r="AW169" i="14"/>
  <c r="AX169" i="14" s="1"/>
  <c r="Z142" i="14"/>
  <c r="J142" i="14"/>
  <c r="AP142" i="14" s="1"/>
  <c r="J13" i="14"/>
  <c r="AP13" i="14" s="1"/>
  <c r="Z13" i="14"/>
  <c r="J21" i="14"/>
  <c r="AP21" i="14" s="1"/>
  <c r="Z21" i="14"/>
  <c r="AW35" i="14"/>
  <c r="AX35" i="14" s="1"/>
  <c r="AV147" i="14"/>
  <c r="AW147" i="14" s="1"/>
  <c r="AX147" i="14" s="1"/>
  <c r="Z8" i="14"/>
  <c r="X16" i="14"/>
  <c r="AP87" i="14"/>
  <c r="AO87" i="14"/>
  <c r="W28" i="14"/>
  <c r="Z106" i="14"/>
  <c r="J106" i="14"/>
  <c r="AO106" i="14" s="1"/>
  <c r="AT140" i="14"/>
  <c r="AU140" i="14" s="1"/>
  <c r="AV140" i="14" s="1"/>
  <c r="AS166" i="14"/>
  <c r="AT166" i="14" s="1"/>
  <c r="AU166" i="14" s="1"/>
  <c r="AV166" i="14" s="1"/>
  <c r="X174" i="14"/>
  <c r="W174" i="14"/>
  <c r="AP161" i="14"/>
  <c r="X161" i="14"/>
  <c r="W161" i="14"/>
  <c r="AO161" i="14"/>
  <c r="AP168" i="14"/>
  <c r="AO168" i="14"/>
  <c r="AS103" i="14"/>
  <c r="AT103" i="14" s="1"/>
  <c r="AU103" i="14" s="1"/>
  <c r="AV103" i="14" s="1"/>
  <c r="AS84" i="14"/>
  <c r="AT84" i="14" s="1"/>
  <c r="AU84" i="14" s="1"/>
  <c r="AV84" i="14" s="1"/>
  <c r="AW101" i="14"/>
  <c r="AX101" i="14" s="1"/>
  <c r="X87" i="14"/>
  <c r="AO21" i="14"/>
  <c r="W21" i="14"/>
  <c r="AU114" i="14"/>
  <c r="AV114" i="14" s="1"/>
  <c r="Z195" i="14"/>
  <c r="J195" i="14"/>
  <c r="AP195" i="14" s="1"/>
  <c r="AW66" i="14"/>
  <c r="AX66" i="14" s="1"/>
  <c r="AS17" i="14"/>
  <c r="AT17" i="14" s="1"/>
  <c r="AU17" i="14" s="1"/>
  <c r="AV17" i="14" s="1"/>
  <c r="J102" i="14"/>
  <c r="AP102" i="14" s="1"/>
  <c r="AW124" i="14"/>
  <c r="AX124" i="14" s="1"/>
  <c r="J130" i="14"/>
  <c r="Z90" i="14"/>
  <c r="J90" i="14"/>
  <c r="AP90" i="14" s="1"/>
  <c r="AS152" i="14"/>
  <c r="AT152" i="14" s="1"/>
  <c r="AU152" i="14" s="1"/>
  <c r="AV152" i="14" s="1"/>
  <c r="AW16" i="14"/>
  <c r="AX16" i="14" s="1"/>
  <c r="AW105" i="14"/>
  <c r="AX105" i="14" s="1"/>
  <c r="Z207" i="14"/>
  <c r="J207" i="14"/>
  <c r="AP207" i="14" s="1"/>
  <c r="AP42" i="14"/>
  <c r="AO42" i="14"/>
  <c r="J191" i="14"/>
  <c r="Z191" i="14"/>
  <c r="X21" i="14"/>
  <c r="AW32" i="14"/>
  <c r="AX32" i="14" s="1"/>
  <c r="W8" i="14"/>
  <c r="Z144" i="14"/>
  <c r="AW158" i="14"/>
  <c r="AX158" i="14" s="1"/>
  <c r="AT193" i="14"/>
  <c r="AU193" i="14" s="1"/>
  <c r="AV193" i="14" s="1"/>
  <c r="AS99" i="14"/>
  <c r="AT99" i="14" s="1"/>
  <c r="AU99" i="14" s="1"/>
  <c r="AV99" i="14" s="1"/>
  <c r="AO129" i="14"/>
  <c r="Z57" i="14"/>
  <c r="J57" i="14"/>
  <c r="AP57" i="14" s="1"/>
  <c r="Z178" i="14"/>
  <c r="J178" i="14"/>
  <c r="AP178" i="14" s="1"/>
  <c r="AU206" i="14"/>
  <c r="AV206" i="14" s="1"/>
  <c r="AO63" i="14"/>
  <c r="AO8" i="14"/>
  <c r="J51" i="14"/>
  <c r="AO51" i="14" s="1"/>
  <c r="AT123" i="14"/>
  <c r="AU123" i="14" s="1"/>
  <c r="AV123" i="14" s="1"/>
  <c r="J188" i="14"/>
  <c r="AP188" i="14" s="1"/>
  <c r="AP46" i="14"/>
  <c r="X46" i="14"/>
  <c r="W46" i="14"/>
  <c r="J14" i="14"/>
  <c r="Z14" i="14"/>
  <c r="AP134" i="14"/>
  <c r="AO134" i="14"/>
  <c r="X134" i="14"/>
  <c r="AS97" i="14"/>
  <c r="AT97" i="14" s="1"/>
  <c r="AU97" i="14" s="1"/>
  <c r="AV97" i="14" s="1"/>
  <c r="AS75" i="14"/>
  <c r="AT75" i="14" s="1"/>
  <c r="AU75" i="14" s="1"/>
  <c r="AV75" i="14" s="1"/>
  <c r="AS189" i="14"/>
  <c r="AT189" i="14" s="1"/>
  <c r="AU189" i="14" s="1"/>
  <c r="AV189" i="14" s="1"/>
  <c r="AS37" i="14"/>
  <c r="AT37" i="14" s="1"/>
  <c r="AU37" i="14" s="1"/>
  <c r="AV37" i="14" s="1"/>
  <c r="AP94" i="14"/>
  <c r="AO94" i="14"/>
  <c r="X94" i="14"/>
  <c r="W94" i="14"/>
  <c r="AU9" i="14"/>
  <c r="AV9" i="14" s="1"/>
  <c r="AV15" i="14"/>
  <c r="AW15" i="14" s="1"/>
  <c r="AX15" i="14" s="1"/>
  <c r="AW100" i="14"/>
  <c r="AX100" i="14" s="1"/>
  <c r="AS150" i="14"/>
  <c r="AT150" i="14" s="1"/>
  <c r="AU150" i="14" s="1"/>
  <c r="AV150" i="14" s="1"/>
  <c r="AW60" i="14"/>
  <c r="AX60" i="14" s="1"/>
  <c r="AW156" i="14"/>
  <c r="AX156" i="14" s="1"/>
  <c r="Z73" i="14"/>
  <c r="J73" i="14"/>
  <c r="X96" i="14"/>
  <c r="AW27" i="14"/>
  <c r="AX27" i="14" s="1"/>
  <c r="AS53" i="14"/>
  <c r="AT53" i="14" s="1"/>
  <c r="AU53" i="14" s="1"/>
  <c r="AV53" i="14" s="1"/>
  <c r="AS77" i="14"/>
  <c r="AT77" i="14" s="1"/>
  <c r="AU77" i="14" s="1"/>
  <c r="AV77" i="14" s="1"/>
  <c r="AS163" i="14"/>
  <c r="AT163" i="14" s="1"/>
  <c r="AU163" i="14" s="1"/>
  <c r="AV163" i="14" s="1"/>
  <c r="Z165" i="14"/>
  <c r="J165" i="14"/>
  <c r="AO165" i="14" s="1"/>
  <c r="AO177" i="14"/>
  <c r="X177" i="14"/>
  <c r="W177" i="14"/>
  <c r="AP177" i="14"/>
  <c r="AP152" i="14"/>
  <c r="AO152" i="14"/>
  <c r="AP51" i="14"/>
  <c r="AO125" i="14"/>
  <c r="AT58" i="14"/>
  <c r="AU58" i="14" s="1"/>
  <c r="AV58" i="14" s="1"/>
  <c r="J42" i="14"/>
  <c r="X118" i="14"/>
  <c r="W118" i="14"/>
  <c r="J157" i="14"/>
  <c r="AP157" i="14" s="1"/>
  <c r="Z124" i="14"/>
  <c r="J124" i="14"/>
  <c r="AP124" i="14" s="1"/>
  <c r="AW155" i="14"/>
  <c r="AX155" i="14" s="1"/>
  <c r="AW94" i="14"/>
  <c r="AX94" i="14" s="1"/>
  <c r="AW135" i="14"/>
  <c r="AX135" i="14" s="1"/>
  <c r="AW185" i="14"/>
  <c r="AX185" i="14" s="1"/>
  <c r="AP208" i="14"/>
  <c r="AO208" i="14"/>
  <c r="X208" i="14"/>
  <c r="X59" i="14"/>
  <c r="W59" i="14"/>
  <c r="AP59" i="14"/>
  <c r="Z65" i="14"/>
  <c r="J65" i="14"/>
  <c r="AP65" i="14" s="1"/>
  <c r="AO96" i="14"/>
  <c r="AU144" i="14"/>
  <c r="AV144" i="14" s="1"/>
  <c r="X158" i="14"/>
  <c r="W158" i="14"/>
  <c r="AS98" i="14"/>
  <c r="AT98" i="14" s="1"/>
  <c r="AU98" i="14" s="1"/>
  <c r="AV98" i="14" s="1"/>
  <c r="AS195" i="14"/>
  <c r="AT195" i="14" s="1"/>
  <c r="AU195" i="14" s="1"/>
  <c r="AV195" i="14" s="1"/>
  <c r="AO33" i="14"/>
  <c r="AP33" i="14"/>
  <c r="X33" i="14"/>
  <c r="AW198" i="14"/>
  <c r="AX198" i="14" s="1"/>
  <c r="X51" i="14"/>
  <c r="W64" i="14"/>
  <c r="AW67" i="14"/>
  <c r="AX67" i="14" s="1"/>
  <c r="AT68" i="14"/>
  <c r="AU68" i="14" s="1"/>
  <c r="AV68" i="14" s="1"/>
  <c r="AO11" i="14"/>
  <c r="X11" i="14"/>
  <c r="AS125" i="14"/>
  <c r="AT125" i="14" s="1"/>
  <c r="AU125" i="14" s="1"/>
  <c r="AV125" i="14" s="1"/>
  <c r="AW142" i="14"/>
  <c r="AX142" i="14" s="1"/>
  <c r="AS31" i="14"/>
  <c r="AT31" i="14" s="1"/>
  <c r="AU31" i="14" s="1"/>
  <c r="AV31" i="14" s="1"/>
  <c r="AO44" i="14"/>
  <c r="Z147" i="14"/>
  <c r="AW26" i="14"/>
  <c r="AX26" i="14" s="1"/>
  <c r="AT178" i="14"/>
  <c r="AU178" i="14" s="1"/>
  <c r="AV178" i="14" s="1"/>
  <c r="W202" i="14"/>
  <c r="W203" i="14"/>
  <c r="AP203" i="14"/>
  <c r="X203" i="14"/>
  <c r="Z32" i="14"/>
  <c r="J32" i="14"/>
  <c r="AP32" i="14" s="1"/>
  <c r="AU36" i="14"/>
  <c r="AV36" i="14" s="1"/>
  <c r="AT131" i="14"/>
  <c r="AU131" i="14" s="1"/>
  <c r="AV131" i="14" s="1"/>
  <c r="AT47" i="14"/>
  <c r="AU47" i="14" s="1"/>
  <c r="AV47" i="14" s="1"/>
  <c r="AS59" i="14"/>
  <c r="AT59" i="14" s="1"/>
  <c r="AU59" i="14" s="1"/>
  <c r="AV59" i="14" s="1"/>
  <c r="W116" i="14"/>
  <c r="AW81" i="14"/>
  <c r="AX81" i="14" s="1"/>
  <c r="AS85" i="14"/>
  <c r="AT85" i="14" s="1"/>
  <c r="AU85" i="14" s="1"/>
  <c r="AV85" i="14" s="1"/>
  <c r="AS191" i="14"/>
  <c r="AT191" i="14" s="1"/>
  <c r="AU191" i="14" s="1"/>
  <c r="AV191" i="14" s="1"/>
  <c r="AS95" i="14"/>
  <c r="AT95" i="14" s="1"/>
  <c r="AU95" i="14" s="1"/>
  <c r="AV95" i="14" s="1"/>
  <c r="Z70" i="14"/>
  <c r="J70" i="14"/>
  <c r="AW79" i="14"/>
  <c r="AX79" i="14" s="1"/>
  <c r="AP92" i="14"/>
  <c r="X92" i="14"/>
  <c r="W92" i="14"/>
  <c r="AO101" i="14"/>
  <c r="W101" i="14"/>
  <c r="AP101" i="14"/>
  <c r="AO137" i="14"/>
  <c r="AW25" i="14"/>
  <c r="AX25" i="14" s="1"/>
  <c r="AP201" i="14"/>
  <c r="W201" i="14"/>
  <c r="AS28" i="14"/>
  <c r="AT28" i="14" s="1"/>
  <c r="AU28" i="14" s="1"/>
  <c r="AV28" i="14" s="1"/>
  <c r="X77" i="14"/>
  <c r="W126" i="14"/>
  <c r="AO126" i="14"/>
  <c r="J154" i="14"/>
  <c r="AP154" i="14" s="1"/>
  <c r="Z154" i="14"/>
  <c r="X160" i="14"/>
  <c r="X57" i="14"/>
  <c r="W57" i="14"/>
  <c r="AO56" i="14"/>
  <c r="X56" i="14"/>
  <c r="W56" i="14"/>
  <c r="X201" i="14"/>
  <c r="AW12" i="14"/>
  <c r="AX12" i="14" s="1"/>
  <c r="AS33" i="14"/>
  <c r="AT33" i="14" s="1"/>
  <c r="AU33" i="14" s="1"/>
  <c r="AV33" i="14" s="1"/>
  <c r="W76" i="14"/>
  <c r="AS78" i="14"/>
  <c r="AT78" i="14" s="1"/>
  <c r="AU78" i="14" s="1"/>
  <c r="AV78" i="14" s="1"/>
  <c r="AW111" i="14"/>
  <c r="AX111" i="14" s="1"/>
  <c r="X126" i="14"/>
  <c r="AP135" i="14"/>
  <c r="AO135" i="14"/>
  <c r="AO185" i="14"/>
  <c r="X185" i="14"/>
  <c r="AP185" i="14"/>
  <c r="W185" i="14"/>
  <c r="W206" i="14"/>
  <c r="AS51" i="14"/>
  <c r="AT51" i="14" s="1"/>
  <c r="AU51" i="14" s="1"/>
  <c r="AV51" i="14" s="1"/>
  <c r="AW93" i="14"/>
  <c r="AX93" i="14" s="1"/>
  <c r="J156" i="14"/>
  <c r="AP156" i="14" s="1"/>
  <c r="Z52" i="14"/>
  <c r="J52" i="14"/>
  <c r="AP52" i="14" s="1"/>
  <c r="AW62" i="14"/>
  <c r="AX62" i="14" s="1"/>
  <c r="AT138" i="14"/>
  <c r="AU138" i="14" s="1"/>
  <c r="AV138" i="14" s="1"/>
  <c r="AO193" i="14"/>
  <c r="X193" i="14"/>
  <c r="W193" i="14"/>
  <c r="AO77" i="14"/>
  <c r="AS92" i="14"/>
  <c r="AT92" i="14" s="1"/>
  <c r="AU92" i="14" s="1"/>
  <c r="AV92" i="14" s="1"/>
  <c r="AO160" i="14"/>
  <c r="X178" i="14"/>
  <c r="X206" i="14"/>
  <c r="AT208" i="14"/>
  <c r="AU208" i="14" s="1"/>
  <c r="AV208" i="14" s="1"/>
  <c r="AW14" i="14"/>
  <c r="AX14" i="14" s="1"/>
  <c r="AS162" i="14"/>
  <c r="AT162" i="14" s="1"/>
  <c r="AU162" i="14" s="1"/>
  <c r="AV162" i="14" s="1"/>
  <c r="AS40" i="14"/>
  <c r="AT40" i="14" s="1"/>
  <c r="AU40" i="14" s="1"/>
  <c r="AV40" i="14" s="1"/>
  <c r="W110" i="14"/>
  <c r="X23" i="14"/>
  <c r="AO102" i="14"/>
  <c r="AP122" i="14"/>
  <c r="AO122" i="14"/>
  <c r="AP190" i="14"/>
  <c r="AO190" i="14"/>
  <c r="AO30" i="14"/>
  <c r="W135" i="14"/>
  <c r="AS57" i="14"/>
  <c r="AT57" i="14" s="1"/>
  <c r="AU57" i="14" s="1"/>
  <c r="AV57" i="14" s="1"/>
  <c r="AS117" i="14"/>
  <c r="AT117" i="14" s="1"/>
  <c r="AU117" i="14" s="1"/>
  <c r="AV117" i="14" s="1"/>
  <c r="AP121" i="14"/>
  <c r="X121" i="14"/>
  <c r="W121" i="14"/>
  <c r="AP139" i="14"/>
  <c r="W139" i="14"/>
  <c r="X139" i="14"/>
  <c r="AW145" i="14"/>
  <c r="AX145" i="14" s="1"/>
  <c r="AT8" i="14"/>
  <c r="AS204" i="14"/>
  <c r="AT204" i="14" s="1"/>
  <c r="AU204" i="14" s="1"/>
  <c r="AV204" i="14" s="1"/>
  <c r="AW38" i="14"/>
  <c r="AX38" i="14" s="1"/>
  <c r="AP56" i="14"/>
  <c r="AO31" i="14"/>
  <c r="X31" i="14"/>
  <c r="AS45" i="14"/>
  <c r="AT45" i="14" s="1"/>
  <c r="AU45" i="14" s="1"/>
  <c r="AV45" i="14" s="1"/>
  <c r="AS46" i="14"/>
  <c r="AT46" i="14" s="1"/>
  <c r="AU46" i="14" s="1"/>
  <c r="AV46" i="14" s="1"/>
  <c r="X124" i="14"/>
  <c r="W124" i="14"/>
  <c r="Z27" i="14"/>
  <c r="Z215" i="14" s="1"/>
  <c r="AO90" i="14"/>
  <c r="AO99" i="14"/>
  <c r="W99" i="14"/>
  <c r="X99" i="14"/>
  <c r="AP126" i="14"/>
  <c r="AP132" i="14"/>
  <c r="AO132" i="14"/>
  <c r="X135" i="14"/>
  <c r="AW137" i="14"/>
  <c r="AX137" i="14" s="1"/>
  <c r="AS160" i="14"/>
  <c r="AT160" i="14" s="1"/>
  <c r="AU160" i="14" s="1"/>
  <c r="AV160" i="14" s="1"/>
  <c r="W178" i="14"/>
  <c r="W86" i="14"/>
  <c r="AP86" i="14"/>
  <c r="X86" i="14"/>
  <c r="AS109" i="14"/>
  <c r="AT109" i="14" s="1"/>
  <c r="AU109" i="14" s="1"/>
  <c r="AV109" i="14" s="1"/>
  <c r="X159" i="14"/>
  <c r="W159" i="14"/>
  <c r="AP159" i="14"/>
  <c r="AO159" i="14"/>
  <c r="AS89" i="14"/>
  <c r="AT89" i="14" s="1"/>
  <c r="AU89" i="14" s="1"/>
  <c r="AV89" i="14" s="1"/>
  <c r="X123" i="14"/>
  <c r="W123" i="14"/>
  <c r="AP151" i="14"/>
  <c r="AO151" i="14"/>
  <c r="X157" i="14"/>
  <c r="J43" i="14"/>
  <c r="W120" i="14"/>
  <c r="AP120" i="14"/>
  <c r="AO120" i="14"/>
  <c r="X154" i="14"/>
  <c r="AO119" i="14"/>
  <c r="AW182" i="14"/>
  <c r="AX182" i="14" s="1"/>
  <c r="Z198" i="14"/>
  <c r="J198" i="14"/>
  <c r="AP198" i="14" s="1"/>
  <c r="X146" i="14"/>
  <c r="AP146" i="14"/>
  <c r="AP114" i="14"/>
  <c r="AS174" i="14"/>
  <c r="AT174" i="14" s="1"/>
  <c r="AU174" i="14" s="1"/>
  <c r="AV174" i="14" s="1"/>
  <c r="AW183" i="14"/>
  <c r="AX183" i="14" s="1"/>
  <c r="Z117" i="14"/>
  <c r="J117" i="14"/>
  <c r="AO170" i="14"/>
  <c r="X170" i="14"/>
  <c r="AS171" i="14"/>
  <c r="AT171" i="14" s="1"/>
  <c r="AU171" i="14" s="1"/>
  <c r="AV171" i="14" s="1"/>
  <c r="W196" i="14"/>
  <c r="W142" i="14"/>
  <c r="W146" i="14"/>
  <c r="W106" i="14"/>
  <c r="W114" i="14"/>
  <c r="AW190" i="14"/>
  <c r="AX190" i="14" s="1"/>
  <c r="AW48" i="14"/>
  <c r="AX48" i="14" s="1"/>
  <c r="AO88" i="14"/>
  <c r="W88" i="14"/>
  <c r="AP88" i="14"/>
  <c r="J104" i="14"/>
  <c r="Z104" i="14"/>
  <c r="W170" i="14"/>
  <c r="AW42" i="14"/>
  <c r="AX42" i="14" s="1"/>
  <c r="AS180" i="14"/>
  <c r="AT180" i="14" s="1"/>
  <c r="AU180" i="14" s="1"/>
  <c r="AV180" i="14" s="1"/>
  <c r="AP25" i="14"/>
  <c r="AP170" i="14"/>
  <c r="AO115" i="14"/>
  <c r="X181" i="14"/>
  <c r="X215" i="14" s="1"/>
  <c r="AO146" i="14"/>
  <c r="AO114" i="14"/>
  <c r="AS130" i="14"/>
  <c r="AT130" i="14" s="1"/>
  <c r="AU130" i="14" s="1"/>
  <c r="AV130" i="14" s="1"/>
  <c r="AP143" i="14"/>
  <c r="W143" i="14"/>
  <c r="AS154" i="14"/>
  <c r="AT154" i="14" s="1"/>
  <c r="AU154" i="14" s="1"/>
  <c r="AV154" i="14" s="1"/>
  <c r="AW159" i="14"/>
  <c r="AX159" i="14" s="1"/>
  <c r="AO162" i="14"/>
  <c r="AP162" i="14"/>
  <c r="X162" i="14"/>
  <c r="AT177" i="14"/>
  <c r="AU177" i="14" s="1"/>
  <c r="AV177" i="14" s="1"/>
  <c r="AS13" i="14"/>
  <c r="AT13" i="14" s="1"/>
  <c r="AU13" i="14" s="1"/>
  <c r="AV13" i="14" s="1"/>
  <c r="W111" i="14"/>
  <c r="AO111" i="14"/>
  <c r="X111" i="14"/>
  <c r="AW126" i="14"/>
  <c r="AX126" i="14" s="1"/>
  <c r="AS173" i="14"/>
  <c r="AT173" i="14" s="1"/>
  <c r="AU173" i="14" s="1"/>
  <c r="AV173" i="14" s="1"/>
  <c r="AW173" i="14"/>
  <c r="AX173" i="14" s="1"/>
  <c r="AS119" i="14"/>
  <c r="AT119" i="14" s="1"/>
  <c r="AU119" i="14" s="1"/>
  <c r="AV119" i="14" s="1"/>
  <c r="AP133" i="14"/>
  <c r="AO153" i="14"/>
  <c r="AS170" i="14"/>
  <c r="AT170" i="14" s="1"/>
  <c r="AU170" i="14" s="1"/>
  <c r="AV170" i="14" s="1"/>
  <c r="Z175" i="14"/>
  <c r="AP60" i="14"/>
  <c r="AS127" i="14"/>
  <c r="AT127" i="14" s="1"/>
  <c r="AU127" i="14" s="1"/>
  <c r="AV127" i="14" s="1"/>
  <c r="AO196" i="14"/>
  <c r="AS203" i="14"/>
  <c r="AT203" i="14" s="1"/>
  <c r="AU203" i="14" s="1"/>
  <c r="AV203" i="14" s="1"/>
  <c r="X32" i="14"/>
  <c r="W32" i="14"/>
  <c r="AW113" i="14"/>
  <c r="AX113" i="14" s="1"/>
  <c r="X143" i="14"/>
  <c r="W163" i="14"/>
  <c r="AO7" i="14"/>
  <c r="AP7" i="14"/>
  <c r="AW65" i="14"/>
  <c r="AX65" i="14" s="1"/>
  <c r="W162" i="14"/>
  <c r="AT96" i="14"/>
  <c r="AU96" i="14" s="1"/>
  <c r="AV96" i="14" s="1"/>
  <c r="X107" i="14"/>
  <c r="AO175" i="14"/>
  <c r="J164" i="14"/>
  <c r="AP164" i="14" s="1"/>
  <c r="AS197" i="14"/>
  <c r="AT197" i="14" s="1"/>
  <c r="AU197" i="14" s="1"/>
  <c r="AV197" i="14" s="1"/>
  <c r="W72" i="14"/>
  <c r="W107" i="14"/>
  <c r="AW108" i="14"/>
  <c r="AX108" i="14" s="1"/>
  <c r="AW134" i="14"/>
  <c r="AX134" i="14" s="1"/>
  <c r="W165" i="14"/>
  <c r="X165" i="14"/>
  <c r="AS133" i="14"/>
  <c r="AT133" i="14" s="1"/>
  <c r="AU133" i="14" s="1"/>
  <c r="AV133" i="14" s="1"/>
  <c r="AS161" i="14"/>
  <c r="AT161" i="14" s="1"/>
  <c r="AU161" i="14" s="1"/>
  <c r="AV161" i="14" s="1"/>
  <c r="AW168" i="14"/>
  <c r="AX168" i="14" s="1"/>
  <c r="AS175" i="14"/>
  <c r="AT175" i="14" s="1"/>
  <c r="AU175" i="14" s="1"/>
  <c r="AV175" i="14" s="1"/>
  <c r="W90" i="14"/>
  <c r="AO140" i="14"/>
  <c r="X15" i="14"/>
  <c r="X119" i="14"/>
  <c r="W184" i="14"/>
  <c r="W136" i="14"/>
  <c r="X199" i="14"/>
  <c r="W199" i="14"/>
  <c r="AO49" i="14"/>
  <c r="AO55" i="14"/>
  <c r="W55" i="14"/>
  <c r="AS176" i="14"/>
  <c r="AT176" i="14" s="1"/>
  <c r="AU176" i="14" s="1"/>
  <c r="AV176" i="14" s="1"/>
  <c r="AO148" i="14"/>
  <c r="X148" i="14"/>
  <c r="X171" i="14"/>
  <c r="W171" i="14"/>
  <c r="AO171" i="14"/>
  <c r="X184" i="14"/>
  <c r="W66" i="14"/>
  <c r="W127" i="14"/>
  <c r="W62" i="14"/>
  <c r="W73" i="14"/>
  <c r="W167" i="14"/>
  <c r="W35" i="14"/>
  <c r="AP189" i="14"/>
  <c r="AO189" i="14"/>
  <c r="AP48" i="14"/>
  <c r="AO53" i="14"/>
  <c r="AP53" i="14"/>
  <c r="X53" i="14"/>
  <c r="X69" i="14"/>
  <c r="AO82" i="14"/>
  <c r="W84" i="14"/>
  <c r="X90" i="14"/>
  <c r="AS129" i="14"/>
  <c r="AT129" i="14" s="1"/>
  <c r="AU129" i="14" s="1"/>
  <c r="AV129" i="14" s="1"/>
  <c r="AP47" i="14"/>
  <c r="W47" i="14"/>
  <c r="X47" i="14"/>
  <c r="AP100" i="14"/>
  <c r="W100" i="14"/>
  <c r="AO100" i="14"/>
  <c r="AS121" i="14"/>
  <c r="AT121" i="14" s="1"/>
  <c r="AU121" i="14" s="1"/>
  <c r="AV121" i="14" s="1"/>
  <c r="AP145" i="14"/>
  <c r="AP182" i="14"/>
  <c r="AO182" i="14"/>
  <c r="AW23" i="14"/>
  <c r="AX23" i="14" s="1"/>
  <c r="AW21" i="14"/>
  <c r="AX21" i="14" s="1"/>
  <c r="X43" i="14"/>
  <c r="X136" i="14"/>
  <c r="W27" i="14"/>
  <c r="W49" i="14"/>
  <c r="W50" i="14"/>
  <c r="X55" i="14"/>
  <c r="AS149" i="14"/>
  <c r="AT149" i="14" s="1"/>
  <c r="AU149" i="14" s="1"/>
  <c r="AV149" i="14" s="1"/>
  <c r="W10" i="14"/>
  <c r="W63" i="14"/>
  <c r="X63" i="14"/>
  <c r="AS107" i="14"/>
  <c r="AT107" i="14" s="1"/>
  <c r="AU107" i="14" s="1"/>
  <c r="AV107" i="14" s="1"/>
  <c r="W148" i="14"/>
  <c r="AT165" i="14"/>
  <c r="AU165" i="14" s="1"/>
  <c r="AV165" i="14" s="1"/>
  <c r="AS172" i="14"/>
  <c r="AT172" i="14" s="1"/>
  <c r="AU172" i="14" s="1"/>
  <c r="AV172" i="14" s="1"/>
  <c r="AW184" i="14"/>
  <c r="AX184" i="14" s="1"/>
  <c r="AO113" i="14"/>
  <c r="AP22" i="14"/>
  <c r="AO25" i="14"/>
  <c r="AO34" i="14"/>
  <c r="AW63" i="14"/>
  <c r="AX63" i="14" s="1"/>
  <c r="AW88" i="14"/>
  <c r="AX88" i="14" s="1"/>
  <c r="AO197" i="14"/>
  <c r="X198" i="14"/>
  <c r="W194" i="14"/>
  <c r="W113" i="14"/>
  <c r="AS202" i="14"/>
  <c r="AT202" i="14" s="1"/>
  <c r="AU202" i="14" s="1"/>
  <c r="AV202" i="14" s="1"/>
  <c r="W198" i="14"/>
  <c r="AO19" i="14"/>
  <c r="AS90" i="14"/>
  <c r="AT90" i="14" s="1"/>
  <c r="AU90" i="14" s="1"/>
  <c r="AV90" i="14" s="1"/>
  <c r="X113" i="14"/>
  <c r="W129" i="14"/>
  <c r="AS7" i="14"/>
  <c r="AT7" i="14" s="1"/>
  <c r="AU7" i="14" s="1"/>
  <c r="AV7" i="14" s="1"/>
  <c r="AS22" i="14"/>
  <c r="AT22" i="14" s="1"/>
  <c r="AU22" i="14" s="1"/>
  <c r="AV22" i="14" s="1"/>
  <c r="AS39" i="14"/>
  <c r="AT39" i="14" s="1"/>
  <c r="AU39" i="14" s="1"/>
  <c r="AV39" i="14" s="1"/>
  <c r="X150" i="14"/>
  <c r="W150" i="14"/>
  <c r="X194" i="14"/>
  <c r="AO145" i="14"/>
  <c r="AU119" i="13"/>
  <c r="AV119" i="13" s="1"/>
  <c r="AW119" i="13" s="1"/>
  <c r="AX119" i="13" s="1"/>
  <c r="AT96" i="13"/>
  <c r="AU96" i="13" s="1"/>
  <c r="AV96" i="13" s="1"/>
  <c r="AW210" i="13"/>
  <c r="AX210" i="13" s="1"/>
  <c r="AU84" i="13"/>
  <c r="AV84" i="13" s="1"/>
  <c r="AW238" i="13"/>
  <c r="AX238" i="13" s="1"/>
  <c r="AW86" i="13"/>
  <c r="AX86" i="13" s="1"/>
  <c r="X54" i="13"/>
  <c r="AT257" i="13"/>
  <c r="AU257" i="13" s="1"/>
  <c r="AV257" i="13" s="1"/>
  <c r="Z208" i="13"/>
  <c r="J208" i="13"/>
  <c r="AP208" i="13" s="1"/>
  <c r="AS120" i="13"/>
  <c r="AT120" i="13" s="1"/>
  <c r="AU120" i="13" s="1"/>
  <c r="AV120" i="13" s="1"/>
  <c r="AP109" i="13"/>
  <c r="AO109" i="13"/>
  <c r="W26" i="13"/>
  <c r="Z144" i="13"/>
  <c r="J144" i="13"/>
  <c r="AP144" i="13" s="1"/>
  <c r="AQ399" i="13"/>
  <c r="U393" i="13"/>
  <c r="V396" i="13"/>
  <c r="AP13" i="13"/>
  <c r="AO13" i="13"/>
  <c r="AW107" i="13"/>
  <c r="AX107" i="13" s="1"/>
  <c r="AW209" i="13"/>
  <c r="AX209" i="13" s="1"/>
  <c r="AW279" i="13"/>
  <c r="AX279" i="13" s="1"/>
  <c r="W54" i="13"/>
  <c r="AS163" i="13"/>
  <c r="AT163" i="13" s="1"/>
  <c r="AU163" i="13" s="1"/>
  <c r="AV163" i="13" s="1"/>
  <c r="AS130" i="13"/>
  <c r="AT130" i="13" s="1"/>
  <c r="AU130" i="13" s="1"/>
  <c r="AV130" i="13" s="1"/>
  <c r="AV270" i="13"/>
  <c r="AW270" i="13" s="1"/>
  <c r="AX270" i="13" s="1"/>
  <c r="AS240" i="13"/>
  <c r="AT240" i="13" s="1"/>
  <c r="AU240" i="13" s="1"/>
  <c r="AV240" i="13" s="1"/>
  <c r="AS40" i="13"/>
  <c r="AT40" i="13" s="1"/>
  <c r="AU40" i="13" s="1"/>
  <c r="AV40" i="13" s="1"/>
  <c r="AS122" i="13"/>
  <c r="AT122" i="13" s="1"/>
  <c r="AU122" i="13" s="1"/>
  <c r="AV122" i="13" s="1"/>
  <c r="AA397" i="13"/>
  <c r="V393" i="13"/>
  <c r="U391" i="13"/>
  <c r="AW245" i="13"/>
  <c r="AX245" i="13" s="1"/>
  <c r="AW15" i="13"/>
  <c r="AX15" i="13" s="1"/>
  <c r="AW171" i="13"/>
  <c r="AX171" i="13" s="1"/>
  <c r="T388" i="13"/>
  <c r="T401" i="13"/>
  <c r="M393" i="13"/>
  <c r="U388" i="13"/>
  <c r="U401" i="13"/>
  <c r="V388" i="13"/>
  <c r="V401" i="13"/>
  <c r="AT62" i="13"/>
  <c r="AU62" i="13" s="1"/>
  <c r="AV62" i="13" s="1"/>
  <c r="AT73" i="13"/>
  <c r="AU73" i="13" s="1"/>
  <c r="AV73" i="13" s="1"/>
  <c r="AW73" i="13"/>
  <c r="AX73" i="13" s="1"/>
  <c r="AR400" i="13"/>
  <c r="AQ388" i="13"/>
  <c r="AQ401" i="13"/>
  <c r="AO319" i="13"/>
  <c r="X319" i="13"/>
  <c r="AP319" i="13"/>
  <c r="W319" i="13"/>
  <c r="AP324" i="13"/>
  <c r="AO324" i="13"/>
  <c r="W324" i="13"/>
  <c r="Z335" i="13"/>
  <c r="J335" i="13"/>
  <c r="AP358" i="13"/>
  <c r="AO358" i="13"/>
  <c r="X358" i="13"/>
  <c r="X284" i="13"/>
  <c r="W284" i="13"/>
  <c r="X162" i="13"/>
  <c r="W162" i="13"/>
  <c r="AO162" i="13"/>
  <c r="AP162" i="13"/>
  <c r="Z168" i="13"/>
  <c r="J168" i="13"/>
  <c r="AP168" i="13" s="1"/>
  <c r="AS55" i="13"/>
  <c r="AT55" i="13" s="1"/>
  <c r="AU55" i="13" s="1"/>
  <c r="AV55" i="13" s="1"/>
  <c r="X123" i="13"/>
  <c r="AP16" i="13"/>
  <c r="X16" i="13"/>
  <c r="W16" i="13"/>
  <c r="AO16" i="13"/>
  <c r="AS235" i="13"/>
  <c r="AT235" i="13" s="1"/>
  <c r="AU235" i="13" s="1"/>
  <c r="AV235" i="13" s="1"/>
  <c r="AT78" i="13"/>
  <c r="AU78" i="13" s="1"/>
  <c r="AV78" i="13" s="1"/>
  <c r="AS48" i="13"/>
  <c r="AT48" i="13" s="1"/>
  <c r="AU48" i="13" s="1"/>
  <c r="AV48" i="13" s="1"/>
  <c r="AW360" i="13"/>
  <c r="AX360" i="13" s="1"/>
  <c r="AP211" i="13"/>
  <c r="AO211" i="13"/>
  <c r="X211" i="13"/>
  <c r="W211" i="13"/>
  <c r="X95" i="13"/>
  <c r="W95" i="13"/>
  <c r="AQ397" i="13"/>
  <c r="AQ396" i="13"/>
  <c r="AS222" i="13"/>
  <c r="AT222" i="13" s="1"/>
  <c r="AU222" i="13" s="1"/>
  <c r="AV222" i="13" s="1"/>
  <c r="X282" i="13"/>
  <c r="AP282" i="13"/>
  <c r="AO282" i="13"/>
  <c r="W282" i="13"/>
  <c r="X324" i="13"/>
  <c r="AP202" i="13"/>
  <c r="X202" i="13"/>
  <c r="W202" i="13"/>
  <c r="AO202" i="13"/>
  <c r="W358" i="13"/>
  <c r="AW325" i="13"/>
  <c r="AX325" i="13" s="1"/>
  <c r="W123" i="13"/>
  <c r="AS101" i="13"/>
  <c r="AT101" i="13" s="1"/>
  <c r="AU101" i="13" s="1"/>
  <c r="AV101" i="13" s="1"/>
  <c r="Z355" i="13"/>
  <c r="J355" i="13"/>
  <c r="AS230" i="13"/>
  <c r="AT230" i="13" s="1"/>
  <c r="AU230" i="13" s="1"/>
  <c r="AV230" i="13" s="1"/>
  <c r="AR397" i="13"/>
  <c r="AA393" i="13"/>
  <c r="AR396" i="13"/>
  <c r="BF400" i="13"/>
  <c r="AR398" i="13"/>
  <c r="AP191" i="13"/>
  <c r="AO11" i="13"/>
  <c r="AP11" i="13"/>
  <c r="X11" i="13"/>
  <c r="W11" i="13"/>
  <c r="AW118" i="13"/>
  <c r="AX118" i="13" s="1"/>
  <c r="AO228" i="13"/>
  <c r="AP228" i="13"/>
  <c r="AW370" i="13"/>
  <c r="AX370" i="13" s="1"/>
  <c r="AP32" i="13"/>
  <c r="AO32" i="13"/>
  <c r="X32" i="13"/>
  <c r="X338" i="13"/>
  <c r="W338" i="13"/>
  <c r="AQ395" i="13"/>
  <c r="AQ392" i="13"/>
  <c r="AW91" i="13"/>
  <c r="AX91" i="13" s="1"/>
  <c r="AP295" i="13"/>
  <c r="AO295" i="13"/>
  <c r="X295" i="13"/>
  <c r="AW132" i="13"/>
  <c r="AX132" i="13" s="1"/>
  <c r="AP170" i="13"/>
  <c r="AO170" i="13"/>
  <c r="X170" i="13"/>
  <c r="AP158" i="13"/>
  <c r="AO158" i="13"/>
  <c r="X158" i="13"/>
  <c r="AU133" i="13"/>
  <c r="AV133" i="13" s="1"/>
  <c r="AU169" i="13"/>
  <c r="AV169" i="13" s="1"/>
  <c r="J104" i="13"/>
  <c r="AP104" i="13" s="1"/>
  <c r="AO123" i="13"/>
  <c r="J206" i="13"/>
  <c r="AP206" i="13" s="1"/>
  <c r="Z206" i="13"/>
  <c r="AS100" i="13"/>
  <c r="AT100" i="13" s="1"/>
  <c r="AU100" i="13" s="1"/>
  <c r="AV100" i="13" s="1"/>
  <c r="M398" i="13"/>
  <c r="AW45" i="13"/>
  <c r="AX45" i="13" s="1"/>
  <c r="AR388" i="13"/>
  <c r="AR401" i="13"/>
  <c r="AR392" i="13"/>
  <c r="X286" i="13"/>
  <c r="W286" i="13"/>
  <c r="W27" i="13"/>
  <c r="J76" i="13"/>
  <c r="AP76" i="13" s="1"/>
  <c r="Z76" i="13"/>
  <c r="J347" i="13"/>
  <c r="AO347" i="13" s="1"/>
  <c r="Z347" i="13"/>
  <c r="W32" i="13"/>
  <c r="AU342" i="13"/>
  <c r="AV342" i="13" s="1"/>
  <c r="AS359" i="13"/>
  <c r="AT359" i="13" s="1"/>
  <c r="AU359" i="13" s="1"/>
  <c r="AV359" i="13" s="1"/>
  <c r="AQ393" i="13"/>
  <c r="M400" i="13"/>
  <c r="X27" i="13"/>
  <c r="AV229" i="13"/>
  <c r="AW229" i="13" s="1"/>
  <c r="AX229" i="13" s="1"/>
  <c r="Z116" i="13"/>
  <c r="J116" i="13"/>
  <c r="AP116" i="13" s="1"/>
  <c r="AW129" i="13"/>
  <c r="AX129" i="13" s="1"/>
  <c r="AT208" i="13"/>
  <c r="AU208" i="13" s="1"/>
  <c r="AV208" i="13" s="1"/>
  <c r="AV281" i="13"/>
  <c r="AW281" i="13" s="1"/>
  <c r="AX281" i="13" s="1"/>
  <c r="AO323" i="13"/>
  <c r="AP323" i="13"/>
  <c r="X323" i="13"/>
  <c r="W323" i="13"/>
  <c r="AT166" i="13"/>
  <c r="AU166" i="13" s="1"/>
  <c r="AV166" i="13" s="1"/>
  <c r="X57" i="13"/>
  <c r="AS267" i="13"/>
  <c r="AT267" i="13" s="1"/>
  <c r="AU267" i="13" s="1"/>
  <c r="AV267" i="13" s="1"/>
  <c r="X356" i="13"/>
  <c r="AR393" i="13"/>
  <c r="S399" i="13"/>
  <c r="AS85" i="13"/>
  <c r="AT85" i="13" s="1"/>
  <c r="AU85" i="13" s="1"/>
  <c r="AV85" i="13" s="1"/>
  <c r="AT211" i="13"/>
  <c r="AU211" i="13" s="1"/>
  <c r="AV211" i="13" s="1"/>
  <c r="AS253" i="13"/>
  <c r="AT253" i="13" s="1"/>
  <c r="AU253" i="13" s="1"/>
  <c r="AV253" i="13" s="1"/>
  <c r="AT202" i="13"/>
  <c r="AU202" i="13" s="1"/>
  <c r="AV202" i="13" s="1"/>
  <c r="AU196" i="13"/>
  <c r="AV196" i="13" s="1"/>
  <c r="AS205" i="13"/>
  <c r="AT205" i="13" s="1"/>
  <c r="AU205" i="13" s="1"/>
  <c r="AV205" i="13" s="1"/>
  <c r="AU376" i="13"/>
  <c r="AV376" i="13" s="1"/>
  <c r="AV377" i="13"/>
  <c r="AW377" i="13" s="1"/>
  <c r="AX377" i="13" s="1"/>
  <c r="AW292" i="13"/>
  <c r="AX292" i="13" s="1"/>
  <c r="X26" i="13"/>
  <c r="AO26" i="13"/>
  <c r="AA395" i="13"/>
  <c r="AS378" i="13"/>
  <c r="AT378" i="13" s="1"/>
  <c r="AU378" i="13" s="1"/>
  <c r="AV378" i="13" s="1"/>
  <c r="BF401" i="13"/>
  <c r="BF388" i="13"/>
  <c r="T399" i="13"/>
  <c r="V394" i="13"/>
  <c r="AP238" i="13"/>
  <c r="AO238" i="13"/>
  <c r="AS374" i="13"/>
  <c r="AT374" i="13" s="1"/>
  <c r="AU374" i="13" s="1"/>
  <c r="AV374" i="13" s="1"/>
  <c r="AS79" i="13"/>
  <c r="AT79" i="13" s="1"/>
  <c r="AU79" i="13" s="1"/>
  <c r="AV79" i="13" s="1"/>
  <c r="X128" i="13"/>
  <c r="W128" i="13"/>
  <c r="AO297" i="13"/>
  <c r="X297" i="13"/>
  <c r="W297" i="13"/>
  <c r="AS152" i="13"/>
  <c r="AT152" i="13" s="1"/>
  <c r="AU152" i="13" s="1"/>
  <c r="AV152" i="13" s="1"/>
  <c r="U399" i="13"/>
  <c r="AP21" i="13"/>
  <c r="AO21" i="13"/>
  <c r="W21" i="13"/>
  <c r="AO27" i="13"/>
  <c r="AP339" i="13"/>
  <c r="AO339" i="13"/>
  <c r="W339" i="13"/>
  <c r="X339" i="13"/>
  <c r="AW82" i="13"/>
  <c r="AX82" i="13" s="1"/>
  <c r="X347" i="13"/>
  <c r="W347" i="13"/>
  <c r="AP56" i="13"/>
  <c r="X56" i="13"/>
  <c r="W56" i="13"/>
  <c r="AW315" i="13"/>
  <c r="AX315" i="13" s="1"/>
  <c r="X104" i="13"/>
  <c r="W104" i="13"/>
  <c r="Z285" i="13"/>
  <c r="J285" i="13"/>
  <c r="AO285" i="13" s="1"/>
  <c r="M397" i="13"/>
  <c r="BF397" i="13"/>
  <c r="U400" i="13"/>
  <c r="V399" i="13"/>
  <c r="AT97" i="13"/>
  <c r="AU97" i="13" s="1"/>
  <c r="AV97" i="13" s="1"/>
  <c r="AP222" i="13"/>
  <c r="AO222" i="13"/>
  <c r="AS50" i="13"/>
  <c r="AT50" i="13" s="1"/>
  <c r="AU50" i="13" s="1"/>
  <c r="AV50" i="13" s="1"/>
  <c r="AS223" i="13"/>
  <c r="AT223" i="13" s="1"/>
  <c r="AU223" i="13" s="1"/>
  <c r="AV223" i="13" s="1"/>
  <c r="AT369" i="13"/>
  <c r="AU369" i="13" s="1"/>
  <c r="AV369" i="13" s="1"/>
  <c r="AW271" i="13"/>
  <c r="AX271" i="13" s="1"/>
  <c r="M401" i="13"/>
  <c r="M388" i="13"/>
  <c r="R397" i="13"/>
  <c r="BF393" i="13"/>
  <c r="BF395" i="13"/>
  <c r="V400" i="13"/>
  <c r="X363" i="13"/>
  <c r="W363" i="13"/>
  <c r="Z288" i="13"/>
  <c r="J288" i="13"/>
  <c r="AP288" i="13" s="1"/>
  <c r="W294" i="13"/>
  <c r="AO198" i="13"/>
  <c r="X198" i="13"/>
  <c r="W198" i="13"/>
  <c r="J304" i="13"/>
  <c r="AP304" i="13" s="1"/>
  <c r="Z304" i="13"/>
  <c r="AT150" i="13"/>
  <c r="AU150" i="13" s="1"/>
  <c r="AV150" i="13" s="1"/>
  <c r="S397" i="13"/>
  <c r="M395" i="13"/>
  <c r="AS214" i="13"/>
  <c r="AT214" i="13" s="1"/>
  <c r="AU214" i="13" s="1"/>
  <c r="AV214" i="13" s="1"/>
  <c r="Z54" i="13"/>
  <c r="J54" i="13"/>
  <c r="AP54" i="13" s="1"/>
  <c r="Z121" i="13"/>
  <c r="J121" i="13"/>
  <c r="AP121" i="13" s="1"/>
  <c r="AU251" i="13"/>
  <c r="AV251" i="13" s="1"/>
  <c r="AW307" i="13"/>
  <c r="AX307" i="13" s="1"/>
  <c r="R388" i="13"/>
  <c r="R401" i="13"/>
  <c r="S388" i="13"/>
  <c r="S401" i="13"/>
  <c r="T397" i="13"/>
  <c r="R392" i="13"/>
  <c r="R395" i="13"/>
  <c r="M396" i="13"/>
  <c r="Z86" i="13"/>
  <c r="J86" i="13"/>
  <c r="AP86" i="13" s="1"/>
  <c r="AW191" i="13"/>
  <c r="AX191" i="13" s="1"/>
  <c r="AW249" i="13"/>
  <c r="AX249" i="13" s="1"/>
  <c r="X294" i="13"/>
  <c r="Z378" i="13"/>
  <c r="J378" i="13"/>
  <c r="J106" i="13"/>
  <c r="AS280" i="13"/>
  <c r="AT280" i="13" s="1"/>
  <c r="AU280" i="13" s="1"/>
  <c r="AV280" i="13" s="1"/>
  <c r="AP157" i="13"/>
  <c r="AO157" i="13"/>
  <c r="X366" i="13"/>
  <c r="W366" i="13"/>
  <c r="AW247" i="13"/>
  <c r="AX247" i="13" s="1"/>
  <c r="AP52" i="13"/>
  <c r="AO52" i="13"/>
  <c r="AO224" i="13"/>
  <c r="AP224" i="13"/>
  <c r="X248" i="13"/>
  <c r="W248" i="13"/>
  <c r="AO248" i="13"/>
  <c r="AP248" i="13"/>
  <c r="AP49" i="13"/>
  <c r="AO49" i="13"/>
  <c r="Z15" i="13"/>
  <c r="J15" i="13"/>
  <c r="AO344" i="13"/>
  <c r="AS173" i="13"/>
  <c r="AT173" i="13" s="1"/>
  <c r="AU173" i="13" s="1"/>
  <c r="AV173" i="13" s="1"/>
  <c r="AW363" i="13"/>
  <c r="AX363" i="13" s="1"/>
  <c r="AS27" i="13"/>
  <c r="AT27" i="13" s="1"/>
  <c r="AU27" i="13" s="1"/>
  <c r="AV27" i="13" s="1"/>
  <c r="AS367" i="13"/>
  <c r="AT367" i="13" s="1"/>
  <c r="AU367" i="13" s="1"/>
  <c r="AV367" i="13" s="1"/>
  <c r="AS57" i="13"/>
  <c r="AT57" i="13" s="1"/>
  <c r="AU57" i="13" s="1"/>
  <c r="AV57" i="13" s="1"/>
  <c r="AW17" i="13"/>
  <c r="AX17" i="13" s="1"/>
  <c r="W52" i="13"/>
  <c r="Z64" i="13"/>
  <c r="J64" i="13"/>
  <c r="X239" i="13"/>
  <c r="AO239" i="13"/>
  <c r="W239" i="13"/>
  <c r="AW123" i="13"/>
  <c r="AX123" i="13" s="1"/>
  <c r="AS123" i="13"/>
  <c r="AT123" i="13" s="1"/>
  <c r="AU123" i="13" s="1"/>
  <c r="AV123" i="13" s="1"/>
  <c r="X182" i="13"/>
  <c r="W182" i="13"/>
  <c r="AS256" i="13"/>
  <c r="AT256" i="13" s="1"/>
  <c r="AU256" i="13" s="1"/>
  <c r="AV256" i="13" s="1"/>
  <c r="AU332" i="13"/>
  <c r="AV332" i="13" s="1"/>
  <c r="AW117" i="13"/>
  <c r="AX117" i="13" s="1"/>
  <c r="AP155" i="13"/>
  <c r="X155" i="13"/>
  <c r="W155" i="13"/>
  <c r="AO155" i="13"/>
  <c r="AR399" i="13"/>
  <c r="X383" i="13"/>
  <c r="J253" i="13"/>
  <c r="Z253" i="13"/>
  <c r="J343" i="13"/>
  <c r="AP343" i="13" s="1"/>
  <c r="Z343" i="13"/>
  <c r="AW199" i="13"/>
  <c r="AX199" i="13" s="1"/>
  <c r="AP239" i="13"/>
  <c r="AS244" i="13"/>
  <c r="AT244" i="13" s="1"/>
  <c r="AU244" i="13" s="1"/>
  <c r="AV244" i="13" s="1"/>
  <c r="AP252" i="13"/>
  <c r="AO252" i="13"/>
  <c r="X252" i="13"/>
  <c r="W252" i="13"/>
  <c r="AS317" i="13"/>
  <c r="AT317" i="13" s="1"/>
  <c r="AU317" i="13" s="1"/>
  <c r="AV317" i="13" s="1"/>
  <c r="AP301" i="13"/>
  <c r="AO301" i="13"/>
  <c r="X301" i="13"/>
  <c r="W301" i="13"/>
  <c r="J193" i="13"/>
  <c r="AP193" i="13" s="1"/>
  <c r="AS159" i="13"/>
  <c r="AT159" i="13" s="1"/>
  <c r="AU159" i="13" s="1"/>
  <c r="AV159" i="13" s="1"/>
  <c r="J48" i="13"/>
  <c r="AP48" i="13" s="1"/>
  <c r="Z48" i="13"/>
  <c r="AV41" i="13"/>
  <c r="AW41" i="13" s="1"/>
  <c r="AX41" i="13" s="1"/>
  <c r="J113" i="13"/>
  <c r="AO113" i="13" s="1"/>
  <c r="Z231" i="13"/>
  <c r="J231" i="13"/>
  <c r="AP231" i="13" s="1"/>
  <c r="AS298" i="13"/>
  <c r="AT298" i="13" s="1"/>
  <c r="AU298" i="13" s="1"/>
  <c r="AV298" i="13" s="1"/>
  <c r="AW354" i="13"/>
  <c r="AX354" i="13" s="1"/>
  <c r="X28" i="13"/>
  <c r="AP58" i="13"/>
  <c r="AO58" i="13"/>
  <c r="X58" i="13"/>
  <c r="W58" i="13"/>
  <c r="AW83" i="13"/>
  <c r="AX83" i="13" s="1"/>
  <c r="AT83" i="13"/>
  <c r="AU83" i="13" s="1"/>
  <c r="AV83" i="13" s="1"/>
  <c r="AS144" i="13"/>
  <c r="AT144" i="13" s="1"/>
  <c r="AU144" i="13" s="1"/>
  <c r="AV144" i="13" s="1"/>
  <c r="AT201" i="13"/>
  <c r="AU201" i="13" s="1"/>
  <c r="AV201" i="13" s="1"/>
  <c r="AQ394" i="13"/>
  <c r="AO110" i="13"/>
  <c r="AO22" i="13"/>
  <c r="AT239" i="13"/>
  <c r="AU239" i="13" s="1"/>
  <c r="AV239" i="13" s="1"/>
  <c r="AW239" i="13"/>
  <c r="AX239" i="13" s="1"/>
  <c r="J320" i="13"/>
  <c r="AP320" i="13" s="1"/>
  <c r="Z320" i="13"/>
  <c r="X242" i="13"/>
  <c r="W242" i="13"/>
  <c r="AR394" i="13"/>
  <c r="V398" i="13"/>
  <c r="AS13" i="13"/>
  <c r="X257" i="13"/>
  <c r="AO383" i="13"/>
  <c r="AS349" i="13"/>
  <c r="AT349" i="13" s="1"/>
  <c r="AU349" i="13" s="1"/>
  <c r="AV349" i="13" s="1"/>
  <c r="J79" i="13"/>
  <c r="AP79" i="13" s="1"/>
  <c r="AW275" i="13"/>
  <c r="AX275" i="13" s="1"/>
  <c r="AT20" i="13"/>
  <c r="AU20" i="13" s="1"/>
  <c r="AV20" i="13" s="1"/>
  <c r="AS106" i="13"/>
  <c r="AT106" i="13" s="1"/>
  <c r="AU106" i="13" s="1"/>
  <c r="AV106" i="13" s="1"/>
  <c r="AW283" i="13"/>
  <c r="AX283" i="13" s="1"/>
  <c r="AW93" i="13"/>
  <c r="AX93" i="13" s="1"/>
  <c r="Z129" i="13"/>
  <c r="J129" i="13"/>
  <c r="AP129" i="13" s="1"/>
  <c r="AO299" i="13"/>
  <c r="AP299" i="13"/>
  <c r="AW305" i="13"/>
  <c r="AX305" i="13" s="1"/>
  <c r="AW340" i="13"/>
  <c r="AX340" i="13" s="1"/>
  <c r="AU220" i="13"/>
  <c r="AV220" i="13" s="1"/>
  <c r="W28" i="13"/>
  <c r="J154" i="13"/>
  <c r="AP154" i="13" s="1"/>
  <c r="AO309" i="13"/>
  <c r="AS189" i="13"/>
  <c r="AT189" i="13" s="1"/>
  <c r="AU189" i="13" s="1"/>
  <c r="AV189" i="13" s="1"/>
  <c r="AR391" i="13"/>
  <c r="AW151" i="13"/>
  <c r="AX151" i="13" s="1"/>
  <c r="W29" i="13"/>
  <c r="W208" i="13"/>
  <c r="R393" i="13"/>
  <c r="T395" i="13"/>
  <c r="S396" i="13"/>
  <c r="R400" i="13"/>
  <c r="AS289" i="13"/>
  <c r="AT289" i="13" s="1"/>
  <c r="AU289" i="13" s="1"/>
  <c r="AV289" i="13" s="1"/>
  <c r="AP249" i="13"/>
  <c r="W91" i="13"/>
  <c r="W373" i="13"/>
  <c r="AP373" i="13"/>
  <c r="AO373" i="13"/>
  <c r="X373" i="13"/>
  <c r="AS198" i="13"/>
  <c r="AT198" i="13" s="1"/>
  <c r="AU198" i="13" s="1"/>
  <c r="AV198" i="13" s="1"/>
  <c r="X245" i="13"/>
  <c r="W245" i="13"/>
  <c r="AW339" i="13"/>
  <c r="AX339" i="13" s="1"/>
  <c r="AP51" i="13"/>
  <c r="AO51" i="13"/>
  <c r="Z183" i="13"/>
  <c r="J183" i="13"/>
  <c r="AP183" i="13" s="1"/>
  <c r="AU22" i="13"/>
  <c r="AV22" i="13" s="1"/>
  <c r="X29" i="13"/>
  <c r="AV153" i="13"/>
  <c r="AW153" i="13" s="1"/>
  <c r="AX153" i="13" s="1"/>
  <c r="X208" i="13"/>
  <c r="J44" i="13"/>
  <c r="AP44" i="13" s="1"/>
  <c r="Z44" i="13"/>
  <c r="AS165" i="13"/>
  <c r="AT165" i="13" s="1"/>
  <c r="AU165" i="13" s="1"/>
  <c r="AV165" i="13" s="1"/>
  <c r="U392" i="13"/>
  <c r="S393" i="13"/>
  <c r="U395" i="13"/>
  <c r="T396" i="13"/>
  <c r="S400" i="13"/>
  <c r="AO257" i="13"/>
  <c r="J313" i="13"/>
  <c r="AP313" i="13" s="1"/>
  <c r="W343" i="13"/>
  <c r="X193" i="13"/>
  <c r="AW136" i="13"/>
  <c r="AX136" i="13" s="1"/>
  <c r="J284" i="13"/>
  <c r="AP284" i="13" s="1"/>
  <c r="AO167" i="13"/>
  <c r="AP234" i="13"/>
  <c r="AO234" i="13"/>
  <c r="Z112" i="13"/>
  <c r="J112" i="13"/>
  <c r="AP112" i="13" s="1"/>
  <c r="W18" i="13"/>
  <c r="AP271" i="13"/>
  <c r="AO271" i="13"/>
  <c r="X271" i="13"/>
  <c r="W271" i="13"/>
  <c r="AP341" i="13"/>
  <c r="X341" i="13"/>
  <c r="W341" i="13"/>
  <c r="AS43" i="13"/>
  <c r="AT43" i="13" s="1"/>
  <c r="AU43" i="13" s="1"/>
  <c r="AV43" i="13" s="1"/>
  <c r="Z215" i="13"/>
  <c r="J215" i="13"/>
  <c r="AP215" i="13" s="1"/>
  <c r="AA388" i="13"/>
  <c r="AA401" i="13"/>
  <c r="V392" i="13"/>
  <c r="T393" i="13"/>
  <c r="V395" i="13"/>
  <c r="U396" i="13"/>
  <c r="T400" i="13"/>
  <c r="AS286" i="13"/>
  <c r="AT286" i="13" s="1"/>
  <c r="AU286" i="13" s="1"/>
  <c r="AV286" i="13" s="1"/>
  <c r="W318" i="13"/>
  <c r="Z363" i="13"/>
  <c r="J363" i="13"/>
  <c r="AO363" i="13" s="1"/>
  <c r="X343" i="13"/>
  <c r="Z57" i="13"/>
  <c r="J57" i="13"/>
  <c r="AP57" i="13" s="1"/>
  <c r="AO42" i="13"/>
  <c r="W51" i="13"/>
  <c r="AU114" i="13"/>
  <c r="AV114" i="13" s="1"/>
  <c r="X174" i="13"/>
  <c r="AT364" i="13"/>
  <c r="AU364" i="13" s="1"/>
  <c r="AV364" i="13" s="1"/>
  <c r="AP73" i="13"/>
  <c r="AO73" i="13"/>
  <c r="X73" i="13"/>
  <c r="X205" i="13"/>
  <c r="W205" i="13"/>
  <c r="AP205" i="13"/>
  <c r="AO205" i="13"/>
  <c r="AS224" i="13"/>
  <c r="AT224" i="13" s="1"/>
  <c r="AU224" i="13" s="1"/>
  <c r="AV224" i="13" s="1"/>
  <c r="AV39" i="13"/>
  <c r="AW39" i="13" s="1"/>
  <c r="AX39" i="13" s="1"/>
  <c r="AS384" i="13"/>
  <c r="AT384" i="13" s="1"/>
  <c r="AU384" i="13" s="1"/>
  <c r="AV384" i="13" s="1"/>
  <c r="AP178" i="13"/>
  <c r="Z270" i="13"/>
  <c r="J270" i="13"/>
  <c r="AP270" i="13" s="1"/>
  <c r="J338" i="13"/>
  <c r="AP338" i="13" s="1"/>
  <c r="Z338" i="13"/>
  <c r="AT386" i="13"/>
  <c r="AU386" i="13" s="1"/>
  <c r="AV386" i="13" s="1"/>
  <c r="X99" i="13"/>
  <c r="W99" i="13"/>
  <c r="AP99" i="13"/>
  <c r="AO99" i="13"/>
  <c r="AS306" i="13"/>
  <c r="AT306" i="13" s="1"/>
  <c r="AU306" i="13" s="1"/>
  <c r="AV306" i="13" s="1"/>
  <c r="AP329" i="13"/>
  <c r="X329" i="13"/>
  <c r="AO329" i="13"/>
  <c r="W329" i="13"/>
  <c r="AP200" i="13"/>
  <c r="AO200" i="13"/>
  <c r="AP345" i="13"/>
  <c r="X345" i="13"/>
  <c r="W345" i="13"/>
  <c r="X24" i="13"/>
  <c r="W24" i="13"/>
  <c r="AW29" i="13"/>
  <c r="AX29" i="13" s="1"/>
  <c r="AW89" i="13"/>
  <c r="AX89" i="13" s="1"/>
  <c r="AO121" i="13"/>
  <c r="X121" i="13"/>
  <c r="W121" i="13"/>
  <c r="X153" i="13"/>
  <c r="W153" i="13"/>
  <c r="AP184" i="13"/>
  <c r="AO184" i="13"/>
  <c r="X184" i="13"/>
  <c r="W184" i="13"/>
  <c r="AS33" i="13"/>
  <c r="AT33" i="13" s="1"/>
  <c r="AU33" i="13" s="1"/>
  <c r="AV33" i="13" s="1"/>
  <c r="AP194" i="13"/>
  <c r="W194" i="13"/>
  <c r="AO194" i="13"/>
  <c r="X194" i="13"/>
  <c r="AP233" i="13"/>
  <c r="AO233" i="13"/>
  <c r="X233" i="13"/>
  <c r="AW310" i="13"/>
  <c r="AX310" i="13" s="1"/>
  <c r="Z105" i="13"/>
  <c r="J105" i="13"/>
  <c r="AP105" i="13" s="1"/>
  <c r="X176" i="13"/>
  <c r="W176" i="13"/>
  <c r="AW323" i="13"/>
  <c r="AX323" i="13" s="1"/>
  <c r="J287" i="13"/>
  <c r="AP287" i="13" s="1"/>
  <c r="AS60" i="13"/>
  <c r="AT60" i="13" s="1"/>
  <c r="AU60" i="13" s="1"/>
  <c r="AV60" i="13" s="1"/>
  <c r="X275" i="13"/>
  <c r="W275" i="13"/>
  <c r="W200" i="13"/>
  <c r="AS234" i="13"/>
  <c r="AT234" i="13" s="1"/>
  <c r="AU234" i="13" s="1"/>
  <c r="AV234" i="13" s="1"/>
  <c r="X293" i="13"/>
  <c r="W293" i="13"/>
  <c r="AW304" i="13"/>
  <c r="AX304" i="13" s="1"/>
  <c r="AO30" i="13"/>
  <c r="X30" i="13"/>
  <c r="Z36" i="13"/>
  <c r="J36" i="13"/>
  <c r="AP36" i="13" s="1"/>
  <c r="W233" i="13"/>
  <c r="AW320" i="13"/>
  <c r="AX320" i="13" s="1"/>
  <c r="AP46" i="13"/>
  <c r="AW109" i="13"/>
  <c r="AX109" i="13" s="1"/>
  <c r="AT226" i="13"/>
  <c r="AU226" i="13" s="1"/>
  <c r="AV226" i="13" s="1"/>
  <c r="AU92" i="13"/>
  <c r="AV92" i="13" s="1"/>
  <c r="AS316" i="13"/>
  <c r="AT316" i="13" s="1"/>
  <c r="AU316" i="13" s="1"/>
  <c r="AV316" i="13" s="1"/>
  <c r="J267" i="13"/>
  <c r="Z267" i="13"/>
  <c r="AP333" i="13"/>
  <c r="AO333" i="13"/>
  <c r="Z23" i="13"/>
  <c r="J23" i="13"/>
  <c r="AP23" i="13" s="1"/>
  <c r="AV126" i="13"/>
  <c r="AW126" i="13" s="1"/>
  <c r="AX126" i="13" s="1"/>
  <c r="AA398" i="13"/>
  <c r="AA391" i="13"/>
  <c r="J210" i="13"/>
  <c r="AP210" i="13" s="1"/>
  <c r="X86" i="13"/>
  <c r="W86" i="13"/>
  <c r="W249" i="13"/>
  <c r="AW21" i="13"/>
  <c r="AX21" i="13" s="1"/>
  <c r="W118" i="13"/>
  <c r="AW51" i="13"/>
  <c r="AX51" i="13" s="1"/>
  <c r="W259" i="13"/>
  <c r="AW76" i="13"/>
  <c r="AX76" i="13" s="1"/>
  <c r="AU54" i="13"/>
  <c r="AV54" i="13" s="1"/>
  <c r="AW167" i="13"/>
  <c r="AX167" i="13" s="1"/>
  <c r="AO24" i="13"/>
  <c r="AW87" i="13"/>
  <c r="AX87" i="13" s="1"/>
  <c r="AO153" i="13"/>
  <c r="AO169" i="13"/>
  <c r="AW8" i="13"/>
  <c r="AX8" i="13" s="1"/>
  <c r="W30" i="13"/>
  <c r="AW178" i="13"/>
  <c r="AX178" i="13" s="1"/>
  <c r="AU178" i="13"/>
  <c r="AV178" i="13" s="1"/>
  <c r="Z101" i="13"/>
  <c r="J101" i="13"/>
  <c r="AO101" i="13" s="1"/>
  <c r="AT161" i="13"/>
  <c r="AU161" i="13" s="1"/>
  <c r="AV161" i="13" s="1"/>
  <c r="AT274" i="13"/>
  <c r="AU274" i="13" s="1"/>
  <c r="AV274" i="13" s="1"/>
  <c r="AT329" i="13"/>
  <c r="AU329" i="13" s="1"/>
  <c r="AV329" i="13" s="1"/>
  <c r="X249" i="13"/>
  <c r="Z279" i="13"/>
  <c r="J279" i="13"/>
  <c r="X118" i="13"/>
  <c r="X48" i="13"/>
  <c r="AP196" i="13"/>
  <c r="X196" i="13"/>
  <c r="W196" i="13"/>
  <c r="AP24" i="13"/>
  <c r="X112" i="13"/>
  <c r="AO112" i="13"/>
  <c r="AT121" i="13"/>
  <c r="AU121" i="13" s="1"/>
  <c r="AV121" i="13" s="1"/>
  <c r="AP153" i="13"/>
  <c r="AS103" i="13"/>
  <c r="AT103" i="13" s="1"/>
  <c r="AU103" i="13" s="1"/>
  <c r="AV103" i="13" s="1"/>
  <c r="AS94" i="13"/>
  <c r="AT94" i="13" s="1"/>
  <c r="AU94" i="13" s="1"/>
  <c r="AV94" i="13" s="1"/>
  <c r="AP50" i="13"/>
  <c r="AO50" i="13"/>
  <c r="X85" i="13"/>
  <c r="AS318" i="13"/>
  <c r="AT318" i="13" s="1"/>
  <c r="AU318" i="13" s="1"/>
  <c r="AV318" i="13" s="1"/>
  <c r="AT383" i="13"/>
  <c r="AU383" i="13" s="1"/>
  <c r="AV383" i="13" s="1"/>
  <c r="X209" i="13"/>
  <c r="W209" i="13"/>
  <c r="AS343" i="13"/>
  <c r="AT343" i="13" s="1"/>
  <c r="AU343" i="13" s="1"/>
  <c r="AV343" i="13" s="1"/>
  <c r="AP119" i="13"/>
  <c r="X272" i="13"/>
  <c r="W272" i="13"/>
  <c r="AO293" i="13"/>
  <c r="AP41" i="13"/>
  <c r="AO41" i="13"/>
  <c r="AS162" i="13"/>
  <c r="AT162" i="13" s="1"/>
  <c r="AU162" i="13" s="1"/>
  <c r="AV162" i="13" s="1"/>
  <c r="X376" i="13"/>
  <c r="W376" i="13"/>
  <c r="X36" i="13"/>
  <c r="AS104" i="13"/>
  <c r="AT104" i="13" s="1"/>
  <c r="AU104" i="13" s="1"/>
  <c r="AV104" i="13" s="1"/>
  <c r="J185" i="13"/>
  <c r="AO185" i="13" s="1"/>
  <c r="Z185" i="13"/>
  <c r="AW308" i="13"/>
  <c r="AX308" i="13" s="1"/>
  <c r="X351" i="13"/>
  <c r="W351" i="13"/>
  <c r="AP351" i="13"/>
  <c r="AO351" i="13"/>
  <c r="Z120" i="13"/>
  <c r="J120" i="13"/>
  <c r="AW195" i="13"/>
  <c r="AX195" i="13" s="1"/>
  <c r="AU157" i="13"/>
  <c r="AV157" i="13" s="1"/>
  <c r="AV227" i="13"/>
  <c r="AW227" i="13" s="1"/>
  <c r="AX227" i="13" s="1"/>
  <c r="AT379" i="13"/>
  <c r="AU379" i="13" s="1"/>
  <c r="AV379" i="13" s="1"/>
  <c r="AV69" i="13"/>
  <c r="AW69" i="13" s="1"/>
  <c r="AX69" i="13" s="1"/>
  <c r="X90" i="13"/>
  <c r="W90" i="13"/>
  <c r="AO90" i="13"/>
  <c r="M392" i="13"/>
  <c r="BF392" i="13"/>
  <c r="AQ398" i="13"/>
  <c r="AQ391" i="13"/>
  <c r="X247" i="13"/>
  <c r="AT313" i="13"/>
  <c r="AU313" i="13" s="1"/>
  <c r="AV313" i="13" s="1"/>
  <c r="J91" i="13"/>
  <c r="AP91" i="13" s="1"/>
  <c r="AT11" i="13"/>
  <c r="AU11" i="13" s="1"/>
  <c r="AV11" i="13" s="1"/>
  <c r="X151" i="13"/>
  <c r="AT193" i="13"/>
  <c r="AU193" i="13" s="1"/>
  <c r="AV193" i="13" s="1"/>
  <c r="W223" i="13"/>
  <c r="AO259" i="13"/>
  <c r="J174" i="13"/>
  <c r="AP174" i="13" s="1"/>
  <c r="W48" i="13"/>
  <c r="X82" i="13"/>
  <c r="W82" i="13"/>
  <c r="AO183" i="13"/>
  <c r="X183" i="13"/>
  <c r="AW200" i="13"/>
  <c r="AX200" i="13" s="1"/>
  <c r="AP293" i="13"/>
  <c r="AU345" i="13"/>
  <c r="AV345" i="13" s="1"/>
  <c r="AS74" i="13"/>
  <c r="AT74" i="13" s="1"/>
  <c r="AU74" i="13" s="1"/>
  <c r="AV74" i="13" s="1"/>
  <c r="AS77" i="13"/>
  <c r="AT77" i="13" s="1"/>
  <c r="AU77" i="13" s="1"/>
  <c r="AV77" i="13" s="1"/>
  <c r="W112" i="13"/>
  <c r="X129" i="13"/>
  <c r="W129" i="13"/>
  <c r="W168" i="13"/>
  <c r="X169" i="13"/>
  <c r="AP218" i="13"/>
  <c r="AO218" i="13"/>
  <c r="X218" i="13"/>
  <c r="AS231" i="13"/>
  <c r="AT231" i="13" s="1"/>
  <c r="AU231" i="13" s="1"/>
  <c r="AV231" i="13" s="1"/>
  <c r="AW336" i="13"/>
  <c r="AX336" i="13" s="1"/>
  <c r="AP30" i="13"/>
  <c r="AW32" i="13"/>
  <c r="AX32" i="13" s="1"/>
  <c r="AV194" i="13"/>
  <c r="AW194" i="13" s="1"/>
  <c r="AX194" i="13" s="1"/>
  <c r="AT233" i="13"/>
  <c r="AU233" i="13" s="1"/>
  <c r="AV233" i="13" s="1"/>
  <c r="AP9" i="13"/>
  <c r="AO9" i="13"/>
  <c r="AS134" i="13"/>
  <c r="AT134" i="13" s="1"/>
  <c r="AU134" i="13" s="1"/>
  <c r="AV134" i="13" s="1"/>
  <c r="AO219" i="13"/>
  <c r="AW207" i="13"/>
  <c r="AX207" i="13" s="1"/>
  <c r="J263" i="13"/>
  <c r="AP263" i="13" s="1"/>
  <c r="AO249" i="13"/>
  <c r="AP111" i="13"/>
  <c r="X177" i="13"/>
  <c r="AW324" i="13"/>
  <c r="AX324" i="13" s="1"/>
  <c r="X367" i="13"/>
  <c r="AP367" i="13"/>
  <c r="AO367" i="13"/>
  <c r="AO118" i="13"/>
  <c r="AP259" i="13"/>
  <c r="AO196" i="13"/>
  <c r="J163" i="13"/>
  <c r="Z163" i="13"/>
  <c r="AP369" i="13"/>
  <c r="AO369" i="13"/>
  <c r="X369" i="13"/>
  <c r="W369" i="13"/>
  <c r="W36" i="13"/>
  <c r="W68" i="13"/>
  <c r="Z220" i="13"/>
  <c r="J220" i="13"/>
  <c r="AO220" i="13" s="1"/>
  <c r="Z303" i="13"/>
  <c r="X386" i="13"/>
  <c r="W386" i="13"/>
  <c r="AP386" i="13"/>
  <c r="AS70" i="13"/>
  <c r="AT70" i="13" s="1"/>
  <c r="AU70" i="13" s="1"/>
  <c r="AV70" i="13" s="1"/>
  <c r="AO332" i="13"/>
  <c r="AP213" i="13"/>
  <c r="AO213" i="13"/>
  <c r="W213" i="13"/>
  <c r="AS47" i="13"/>
  <c r="AT47" i="13" s="1"/>
  <c r="AU47" i="13" s="1"/>
  <c r="AV47" i="13" s="1"/>
  <c r="U397" i="13"/>
  <c r="S392" i="13"/>
  <c r="M399" i="13"/>
  <c r="BF399" i="13"/>
  <c r="AA394" i="13"/>
  <c r="AP62" i="13"/>
  <c r="AP96" i="13"/>
  <c r="AO96" i="13"/>
  <c r="AO97" i="13"/>
  <c r="X97" i="13"/>
  <c r="X210" i="13"/>
  <c r="W210" i="13"/>
  <c r="X45" i="13"/>
  <c r="X50" i="13"/>
  <c r="AP107" i="13"/>
  <c r="W107" i="13"/>
  <c r="J349" i="13"/>
  <c r="AP349" i="13" s="1"/>
  <c r="Z349" i="13"/>
  <c r="AW358" i="13"/>
  <c r="AX358" i="13" s="1"/>
  <c r="W199" i="13"/>
  <c r="W183" i="13"/>
  <c r="AS228" i="13"/>
  <c r="AT228" i="13" s="1"/>
  <c r="AU228" i="13" s="1"/>
  <c r="AV228" i="13" s="1"/>
  <c r="Z356" i="13"/>
  <c r="J356" i="13"/>
  <c r="AP356" i="13" s="1"/>
  <c r="X41" i="13"/>
  <c r="AS56" i="13"/>
  <c r="AT56" i="13" s="1"/>
  <c r="AU56" i="13" s="1"/>
  <c r="AV56" i="13" s="1"/>
  <c r="X168" i="13"/>
  <c r="W218" i="13"/>
  <c r="AU299" i="13"/>
  <c r="AV299" i="13" s="1"/>
  <c r="AW147" i="13"/>
  <c r="AX147" i="13" s="1"/>
  <c r="AS252" i="13"/>
  <c r="AT252" i="13" s="1"/>
  <c r="AU252" i="13" s="1"/>
  <c r="AV252" i="13" s="1"/>
  <c r="AP12" i="13"/>
  <c r="X12" i="13"/>
  <c r="W12" i="13"/>
  <c r="AO12" i="13"/>
  <c r="AW105" i="13"/>
  <c r="AX105" i="13" s="1"/>
  <c r="AO175" i="13"/>
  <c r="Z226" i="13"/>
  <c r="J226" i="13"/>
  <c r="AP226" i="13" s="1"/>
  <c r="AT344" i="13"/>
  <c r="AU344" i="13" s="1"/>
  <c r="AV344" i="13" s="1"/>
  <c r="AS146" i="13"/>
  <c r="AT146" i="13" s="1"/>
  <c r="AU146" i="13" s="1"/>
  <c r="AV146" i="13" s="1"/>
  <c r="Z187" i="13"/>
  <c r="J187" i="13"/>
  <c r="AP187" i="13" s="1"/>
  <c r="AS312" i="13"/>
  <c r="AT312" i="13" s="1"/>
  <c r="AU312" i="13" s="1"/>
  <c r="AV312" i="13" s="1"/>
  <c r="V397" i="13"/>
  <c r="T392" i="13"/>
  <c r="AR395" i="13"/>
  <c r="AA400" i="13"/>
  <c r="R399" i="13"/>
  <c r="W300" i="13"/>
  <c r="AO247" i="13"/>
  <c r="AW282" i="13"/>
  <c r="AX282" i="13" s="1"/>
  <c r="W177" i="13"/>
  <c r="W367" i="13"/>
  <c r="AS373" i="13"/>
  <c r="AT373" i="13" s="1"/>
  <c r="AU373" i="13" s="1"/>
  <c r="AV373" i="13" s="1"/>
  <c r="X78" i="13"/>
  <c r="W78" i="13"/>
  <c r="Z119" i="13"/>
  <c r="AO223" i="13"/>
  <c r="AW259" i="13"/>
  <c r="AX259" i="13" s="1"/>
  <c r="X229" i="13"/>
  <c r="W229" i="13"/>
  <c r="AO82" i="13"/>
  <c r="Z283" i="13"/>
  <c r="W39" i="13"/>
  <c r="AW145" i="13"/>
  <c r="AX145" i="13" s="1"/>
  <c r="AS331" i="13"/>
  <c r="AT331" i="13" s="1"/>
  <c r="AU331" i="13" s="1"/>
  <c r="AV331" i="13" s="1"/>
  <c r="AP360" i="13"/>
  <c r="X360" i="13"/>
  <c r="AO360" i="13"/>
  <c r="W360" i="13"/>
  <c r="AP65" i="13"/>
  <c r="W65" i="13"/>
  <c r="AP185" i="13"/>
  <c r="X246" i="13"/>
  <c r="W246" i="13"/>
  <c r="Z350" i="13"/>
  <c r="J350" i="13"/>
  <c r="AO350" i="13" s="1"/>
  <c r="AP34" i="13"/>
  <c r="X34" i="13"/>
  <c r="W34" i="13"/>
  <c r="AS131" i="13"/>
  <c r="AT131" i="13" s="1"/>
  <c r="AU131" i="13" s="1"/>
  <c r="AV131" i="13" s="1"/>
  <c r="AW190" i="13"/>
  <c r="AX190" i="13" s="1"/>
  <c r="AW25" i="13"/>
  <c r="AX25" i="13" s="1"/>
  <c r="X213" i="13"/>
  <c r="AT366" i="13"/>
  <c r="AU366" i="13" s="1"/>
  <c r="AV366" i="13" s="1"/>
  <c r="AU140" i="13"/>
  <c r="AV140" i="13" s="1"/>
  <c r="J156" i="13"/>
  <c r="Z156" i="13"/>
  <c r="AS31" i="13"/>
  <c r="AT31" i="13" s="1"/>
  <c r="AU31" i="13" s="1"/>
  <c r="AV31" i="13" s="1"/>
  <c r="Z232" i="13"/>
  <c r="J232" i="13"/>
  <c r="AP232" i="13" s="1"/>
  <c r="Z255" i="13"/>
  <c r="Z391" i="13" s="1"/>
  <c r="J255" i="13"/>
  <c r="Z352" i="13"/>
  <c r="J352" i="13"/>
  <c r="AP352" i="13" s="1"/>
  <c r="AP241" i="13"/>
  <c r="AO241" i="13"/>
  <c r="X241" i="13"/>
  <c r="J209" i="13"/>
  <c r="AP209" i="13" s="1"/>
  <c r="J245" i="13"/>
  <c r="AO245" i="13" s="1"/>
  <c r="AW42" i="13"/>
  <c r="AX42" i="13" s="1"/>
  <c r="J229" i="13"/>
  <c r="AP229" i="13" s="1"/>
  <c r="J272" i="13"/>
  <c r="AP272" i="13" s="1"/>
  <c r="J275" i="13"/>
  <c r="AO275" i="13" s="1"/>
  <c r="AO35" i="13"/>
  <c r="AP204" i="13"/>
  <c r="AO204" i="13"/>
  <c r="X204" i="13"/>
  <c r="X370" i="13"/>
  <c r="W370" i="13"/>
  <c r="AW217" i="13"/>
  <c r="AX217" i="13" s="1"/>
  <c r="AW326" i="13"/>
  <c r="AX326" i="13" s="1"/>
  <c r="AW36" i="13"/>
  <c r="AX36" i="13" s="1"/>
  <c r="X98" i="13"/>
  <c r="J246" i="13"/>
  <c r="AO246" i="13" s="1"/>
  <c r="Z246" i="13"/>
  <c r="W164" i="13"/>
  <c r="AP164" i="13"/>
  <c r="X164" i="13"/>
  <c r="AP227" i="13"/>
  <c r="AO227" i="13"/>
  <c r="AS127" i="13"/>
  <c r="AT127" i="13" s="1"/>
  <c r="AU127" i="13" s="1"/>
  <c r="AV127" i="13" s="1"/>
  <c r="AW258" i="13"/>
  <c r="AX258" i="13" s="1"/>
  <c r="AO20" i="13"/>
  <c r="AS262" i="13"/>
  <c r="AT262" i="13" s="1"/>
  <c r="AU262" i="13" s="1"/>
  <c r="AV262" i="13" s="1"/>
  <c r="X113" i="13"/>
  <c r="W113" i="13"/>
  <c r="AP171" i="13"/>
  <c r="AO171" i="13"/>
  <c r="X377" i="13"/>
  <c r="W377" i="13"/>
  <c r="X7" i="13"/>
  <c r="W7" i="13"/>
  <c r="AW58" i="13"/>
  <c r="AX58" i="13" s="1"/>
  <c r="X139" i="13"/>
  <c r="W139" i="13"/>
  <c r="AW361" i="13"/>
  <c r="AX361" i="13" s="1"/>
  <c r="AS124" i="13"/>
  <c r="AT124" i="13" s="1"/>
  <c r="AU124" i="13" s="1"/>
  <c r="AV124" i="13" s="1"/>
  <c r="AP143" i="13"/>
  <c r="AO143" i="13"/>
  <c r="X143" i="13"/>
  <c r="R394" i="13"/>
  <c r="R398" i="13"/>
  <c r="AO119" i="13"/>
  <c r="AP35" i="13"/>
  <c r="X231" i="13"/>
  <c r="W231" i="13"/>
  <c r="AP377" i="13"/>
  <c r="AP7" i="13"/>
  <c r="AT68" i="13"/>
  <c r="AU68" i="13" s="1"/>
  <c r="AV68" i="13" s="1"/>
  <c r="X130" i="13"/>
  <c r="W130" i="13"/>
  <c r="X350" i="13"/>
  <c r="W350" i="13"/>
  <c r="AP139" i="13"/>
  <c r="AP292" i="13"/>
  <c r="AO292" i="13"/>
  <c r="X292" i="13"/>
  <c r="J348" i="13"/>
  <c r="AP348" i="13" s="1"/>
  <c r="Z348" i="13"/>
  <c r="Z108" i="13"/>
  <c r="J108" i="13"/>
  <c r="AP108" i="13" s="1"/>
  <c r="J327" i="13"/>
  <c r="AP327" i="13" s="1"/>
  <c r="Z327" i="13"/>
  <c r="S394" i="13"/>
  <c r="S398" i="13"/>
  <c r="M391" i="13"/>
  <c r="BF391" i="13"/>
  <c r="AO111" i="13"/>
  <c r="X335" i="13"/>
  <c r="W335" i="13"/>
  <c r="AO76" i="13"/>
  <c r="AO364" i="13"/>
  <c r="AP20" i="13"/>
  <c r="AS204" i="13"/>
  <c r="AT204" i="13" s="1"/>
  <c r="AU204" i="13" s="1"/>
  <c r="AV204" i="13" s="1"/>
  <c r="AW24" i="13"/>
  <c r="AX24" i="13" s="1"/>
  <c r="X340" i="13"/>
  <c r="W340" i="13"/>
  <c r="J18" i="13"/>
  <c r="AP18" i="13" s="1"/>
  <c r="Z18" i="13"/>
  <c r="J28" i="13"/>
  <c r="AP28" i="13" s="1"/>
  <c r="Z28" i="13"/>
  <c r="AS264" i="13"/>
  <c r="AT264" i="13" s="1"/>
  <c r="AU264" i="13" s="1"/>
  <c r="AV264" i="13" s="1"/>
  <c r="AP303" i="13"/>
  <c r="AO303" i="13"/>
  <c r="Z31" i="13"/>
  <c r="J31" i="13"/>
  <c r="AP31" i="13" s="1"/>
  <c r="AS255" i="13"/>
  <c r="AT255" i="13" s="1"/>
  <c r="AU255" i="13" s="1"/>
  <c r="AV255" i="13" s="1"/>
  <c r="AS290" i="13"/>
  <c r="AT290" i="13" s="1"/>
  <c r="AU290" i="13" s="1"/>
  <c r="AV290" i="13" s="1"/>
  <c r="T394" i="13"/>
  <c r="T398" i="13"/>
  <c r="R391" i="13"/>
  <c r="W279" i="13"/>
  <c r="X378" i="13"/>
  <c r="W180" i="13"/>
  <c r="Z345" i="13"/>
  <c r="J145" i="13"/>
  <c r="AP145" i="13" s="1"/>
  <c r="J217" i="13"/>
  <c r="AP217" i="13" s="1"/>
  <c r="AW268" i="13"/>
  <c r="AX268" i="13" s="1"/>
  <c r="AS278" i="13"/>
  <c r="AT278" i="13" s="1"/>
  <c r="AU278" i="13" s="1"/>
  <c r="AV278" i="13" s="1"/>
  <c r="AW7" i="13"/>
  <c r="AX7" i="13" s="1"/>
  <c r="Z55" i="13"/>
  <c r="AP186" i="13"/>
  <c r="AO186" i="13"/>
  <c r="J225" i="13"/>
  <c r="AW139" i="13"/>
  <c r="AX139" i="13" s="1"/>
  <c r="AW182" i="13"/>
  <c r="AX182" i="13" s="1"/>
  <c r="W292" i="13"/>
  <c r="AS355" i="13"/>
  <c r="AT355" i="13" s="1"/>
  <c r="AU355" i="13" s="1"/>
  <c r="AV355" i="13" s="1"/>
  <c r="AW179" i="13"/>
  <c r="AX179" i="13" s="1"/>
  <c r="AW375" i="13"/>
  <c r="AX375" i="13" s="1"/>
  <c r="AS75" i="13"/>
  <c r="AT75" i="13" s="1"/>
  <c r="AU75" i="13" s="1"/>
  <c r="AV75" i="13" s="1"/>
  <c r="U394" i="13"/>
  <c r="U398" i="13"/>
  <c r="S391" i="13"/>
  <c r="W76" i="13"/>
  <c r="AS35" i="13"/>
  <c r="AT35" i="13" s="1"/>
  <c r="AU35" i="13" s="1"/>
  <c r="AV35" i="13" s="1"/>
  <c r="AP167" i="13"/>
  <c r="Z93" i="13"/>
  <c r="Z315" i="13"/>
  <c r="J315" i="13"/>
  <c r="W19" i="13"/>
  <c r="X44" i="13"/>
  <c r="W44" i="13"/>
  <c r="AO55" i="13"/>
  <c r="AO130" i="13"/>
  <c r="AO244" i="13"/>
  <c r="X244" i="13"/>
  <c r="W244" i="13"/>
  <c r="AP281" i="13"/>
  <c r="AO281" i="13"/>
  <c r="X281" i="13"/>
  <c r="W281" i="13"/>
  <c r="X154" i="13"/>
  <c r="W154" i="13"/>
  <c r="AW243" i="13"/>
  <c r="AX243" i="13" s="1"/>
  <c r="W303" i="13"/>
  <c r="W265" i="13"/>
  <c r="AT141" i="13"/>
  <c r="AU141" i="13" s="1"/>
  <c r="AV141" i="13" s="1"/>
  <c r="AT63" i="13"/>
  <c r="AU63" i="13" s="1"/>
  <c r="AV63" i="13" s="1"/>
  <c r="AP192" i="13"/>
  <c r="AO192" i="13"/>
  <c r="X192" i="13"/>
  <c r="X230" i="13"/>
  <c r="W230" i="13"/>
  <c r="AW381" i="13"/>
  <c r="AX381" i="13" s="1"/>
  <c r="AW10" i="13"/>
  <c r="AX10" i="13" s="1"/>
  <c r="X287" i="13"/>
  <c r="AS261" i="13"/>
  <c r="AT261" i="13" s="1"/>
  <c r="AU261" i="13" s="1"/>
  <c r="AV261" i="13" s="1"/>
  <c r="X306" i="13"/>
  <c r="W306" i="13"/>
  <c r="AO23" i="13"/>
  <c r="X141" i="13"/>
  <c r="W141" i="13"/>
  <c r="J212" i="13"/>
  <c r="AP212" i="13" s="1"/>
  <c r="Z212" i="13"/>
  <c r="AP59" i="13"/>
  <c r="X59" i="13"/>
  <c r="AS237" i="13"/>
  <c r="AT237" i="13" s="1"/>
  <c r="AU237" i="13" s="1"/>
  <c r="AV237" i="13" s="1"/>
  <c r="W172" i="13"/>
  <c r="X172" i="13"/>
  <c r="AW26" i="13"/>
  <c r="AX26" i="13" s="1"/>
  <c r="AW30" i="13"/>
  <c r="AX30" i="13" s="1"/>
  <c r="AP147" i="13"/>
  <c r="AO147" i="13"/>
  <c r="AW246" i="13"/>
  <c r="AX246" i="13" s="1"/>
  <c r="X285" i="13"/>
  <c r="AP285" i="13"/>
  <c r="W285" i="13"/>
  <c r="AS137" i="13"/>
  <c r="AT137" i="13" s="1"/>
  <c r="AU137" i="13" s="1"/>
  <c r="AV137" i="13" s="1"/>
  <c r="X181" i="13"/>
  <c r="AW66" i="13"/>
  <c r="AX66" i="13" s="1"/>
  <c r="AW67" i="13"/>
  <c r="AX67" i="13" s="1"/>
  <c r="AW219" i="13"/>
  <c r="AX219" i="13" s="1"/>
  <c r="AW291" i="13"/>
  <c r="AX291" i="13" s="1"/>
  <c r="AO337" i="13"/>
  <c r="AW241" i="13"/>
  <c r="AX241" i="13" s="1"/>
  <c r="W59" i="13"/>
  <c r="AP88" i="13"/>
  <c r="AO88" i="13"/>
  <c r="X88" i="13"/>
  <c r="AS90" i="13"/>
  <c r="AT90" i="13" s="1"/>
  <c r="AU90" i="13" s="1"/>
  <c r="AV90" i="13" s="1"/>
  <c r="X273" i="13"/>
  <c r="AO273" i="13"/>
  <c r="W273" i="13"/>
  <c r="AW346" i="13"/>
  <c r="AX346" i="13" s="1"/>
  <c r="X380" i="13"/>
  <c r="W380" i="13"/>
  <c r="X212" i="13"/>
  <c r="Z250" i="13"/>
  <c r="J250" i="13"/>
  <c r="AP250" i="13" s="1"/>
  <c r="J47" i="13"/>
  <c r="AP47" i="13" s="1"/>
  <c r="Z47" i="13"/>
  <c r="AO125" i="13"/>
  <c r="AP125" i="13"/>
  <c r="W125" i="13"/>
  <c r="AS334" i="13"/>
  <c r="AT334" i="13" s="1"/>
  <c r="AU334" i="13" s="1"/>
  <c r="AV334" i="13" s="1"/>
  <c r="Z10" i="13"/>
  <c r="J10" i="13"/>
  <c r="AP10" i="13" s="1"/>
  <c r="W212" i="13"/>
  <c r="AO353" i="13"/>
  <c r="X125" i="13"/>
  <c r="Z261" i="13"/>
  <c r="J261" i="13"/>
  <c r="AP261" i="13" s="1"/>
  <c r="AW180" i="13"/>
  <c r="AX180" i="13" s="1"/>
  <c r="X64" i="13"/>
  <c r="W64" i="13"/>
  <c r="AW18" i="13"/>
  <c r="AX18" i="13" s="1"/>
  <c r="AW44" i="13"/>
  <c r="AX44" i="13" s="1"/>
  <c r="AP330" i="13"/>
  <c r="AW368" i="13"/>
  <c r="AX368" i="13" s="1"/>
  <c r="AT34" i="13"/>
  <c r="AU34" i="13" s="1"/>
  <c r="AV34" i="13" s="1"/>
  <c r="AS277" i="13"/>
  <c r="AT277" i="13" s="1"/>
  <c r="AU277" i="13" s="1"/>
  <c r="AV277" i="13" s="1"/>
  <c r="AP309" i="13"/>
  <c r="Z307" i="13"/>
  <c r="J307" i="13"/>
  <c r="AO307" i="13" s="1"/>
  <c r="Z375" i="13"/>
  <c r="J375" i="13"/>
  <c r="AP375" i="13" s="1"/>
  <c r="J126" i="13"/>
  <c r="AP126" i="13" s="1"/>
  <c r="AS362" i="13"/>
  <c r="AT362" i="13" s="1"/>
  <c r="AU362" i="13" s="1"/>
  <c r="AV362" i="13" s="1"/>
  <c r="AP33" i="13"/>
  <c r="AO33" i="13"/>
  <c r="AW98" i="13"/>
  <c r="AX98" i="13" s="1"/>
  <c r="AO270" i="13"/>
  <c r="X144" i="13"/>
  <c r="AW181" i="13"/>
  <c r="AX181" i="13" s="1"/>
  <c r="AW14" i="13"/>
  <c r="AX14" i="13" s="1"/>
  <c r="AW188" i="13"/>
  <c r="AX188" i="13" s="1"/>
  <c r="AW311" i="13"/>
  <c r="AX311" i="13" s="1"/>
  <c r="W353" i="13"/>
  <c r="AP53" i="13"/>
  <c r="AO53" i="13"/>
  <c r="X53" i="13"/>
  <c r="AS155" i="13"/>
  <c r="AT155" i="13" s="1"/>
  <c r="AU155" i="13" s="1"/>
  <c r="AV155" i="13" s="1"/>
  <c r="AP216" i="13"/>
  <c r="AO216" i="13"/>
  <c r="X221" i="13"/>
  <c r="W221" i="13"/>
  <c r="J40" i="13"/>
  <c r="AP40" i="13" s="1"/>
  <c r="J70" i="13"/>
  <c r="J321" i="13"/>
  <c r="AO321" i="13" s="1"/>
  <c r="J379" i="13"/>
  <c r="AP379" i="13" s="1"/>
  <c r="AW149" i="13"/>
  <c r="AX149" i="13" s="1"/>
  <c r="J63" i="13"/>
  <c r="AO63" i="13" s="1"/>
  <c r="AP80" i="13"/>
  <c r="AO80" i="13"/>
  <c r="AW287" i="13"/>
  <c r="AX287" i="13" s="1"/>
  <c r="AS88" i="13"/>
  <c r="AT88" i="13" s="1"/>
  <c r="AU88" i="13" s="1"/>
  <c r="AV88" i="13" s="1"/>
  <c r="AW192" i="13"/>
  <c r="AX192" i="13" s="1"/>
  <c r="AW102" i="13"/>
  <c r="AX102" i="13" s="1"/>
  <c r="AW61" i="13"/>
  <c r="AX61" i="13" s="1"/>
  <c r="AP220" i="13"/>
  <c r="AP221" i="13"/>
  <c r="W320" i="13"/>
  <c r="AW28" i="13"/>
  <c r="AX28" i="13" s="1"/>
  <c r="X359" i="13"/>
  <c r="W359" i="13"/>
  <c r="X321" i="13"/>
  <c r="W321" i="13"/>
  <c r="Z290" i="13"/>
  <c r="J290" i="13"/>
  <c r="AT53" i="13"/>
  <c r="AU53" i="13" s="1"/>
  <c r="AV53" i="13" s="1"/>
  <c r="W152" i="13"/>
  <c r="AO178" i="13"/>
  <c r="X320" i="13"/>
  <c r="AO330" i="13"/>
  <c r="W105" i="13"/>
  <c r="AO105" i="13"/>
  <c r="X105" i="13"/>
  <c r="AS154" i="13"/>
  <c r="AT154" i="13" s="1"/>
  <c r="AU154" i="13" s="1"/>
  <c r="AV154" i="13" s="1"/>
  <c r="J182" i="13"/>
  <c r="AP182" i="13" s="1"/>
  <c r="J14" i="13"/>
  <c r="AP14" i="13" s="1"/>
  <c r="AT23" i="13"/>
  <c r="AU23" i="13" s="1"/>
  <c r="AV23" i="13" s="1"/>
  <c r="X207" i="13"/>
  <c r="W207" i="13"/>
  <c r="AO362" i="13"/>
  <c r="AO365" i="13"/>
  <c r="Z117" i="13"/>
  <c r="J117" i="13"/>
  <c r="AP117" i="13" s="1"/>
  <c r="X152" i="13"/>
  <c r="X261" i="13"/>
  <c r="W261" i="13"/>
  <c r="Z306" i="13"/>
  <c r="J306" i="13"/>
  <c r="AO306" i="13" s="1"/>
  <c r="AS72" i="13"/>
  <c r="AT72" i="13" s="1"/>
  <c r="AU72" i="13" s="1"/>
  <c r="AV72" i="13" s="1"/>
  <c r="AW81" i="13"/>
  <c r="AX81" i="13" s="1"/>
  <c r="AW16" i="13"/>
  <c r="AX16" i="13" s="1"/>
  <c r="AW266" i="13"/>
  <c r="AX266" i="13" s="1"/>
  <c r="J366" i="13"/>
  <c r="AO366" i="13" s="1"/>
  <c r="AP165" i="13"/>
  <c r="AO165" i="13"/>
  <c r="X165" i="13"/>
  <c r="AW212" i="13"/>
  <c r="AX212" i="13" s="1"/>
  <c r="W63" i="13"/>
  <c r="AS125" i="13"/>
  <c r="AT125" i="13" s="1"/>
  <c r="AU125" i="13" s="1"/>
  <c r="AV125" i="13" s="1"/>
  <c r="AS156" i="13"/>
  <c r="AT156" i="13" s="1"/>
  <c r="AU156" i="13" s="1"/>
  <c r="AV156" i="13" s="1"/>
  <c r="AP305" i="13"/>
  <c r="AO305" i="13"/>
  <c r="X322" i="13"/>
  <c r="W322" i="13"/>
  <c r="AP101" i="13"/>
  <c r="X101" i="13"/>
  <c r="X375" i="13"/>
  <c r="W375" i="13"/>
  <c r="X63" i="13"/>
  <c r="AP148" i="13"/>
  <c r="AS328" i="13"/>
  <c r="AT328" i="13" s="1"/>
  <c r="AU328" i="13" s="1"/>
  <c r="AV328" i="13" s="1"/>
  <c r="AW185" i="13"/>
  <c r="AX185" i="13" s="1"/>
  <c r="AO83" i="13"/>
  <c r="AP83" i="13"/>
  <c r="Z280" i="13"/>
  <c r="X342" i="13"/>
  <c r="AP342" i="13"/>
  <c r="AO342" i="13"/>
  <c r="AO359" i="13"/>
  <c r="AS265" i="13"/>
  <c r="AT265" i="13" s="1"/>
  <c r="AU265" i="13" s="1"/>
  <c r="AV265" i="13" s="1"/>
  <c r="AS348" i="13"/>
  <c r="AT348" i="13" s="1"/>
  <c r="AU348" i="13" s="1"/>
  <c r="AV348" i="13" s="1"/>
  <c r="AT263" i="13"/>
  <c r="AU263" i="13" s="1"/>
  <c r="AV263" i="13" s="1"/>
  <c r="X290" i="13"/>
  <c r="W290" i="13"/>
  <c r="X362" i="13"/>
  <c r="AS302" i="13"/>
  <c r="AT302" i="13" s="1"/>
  <c r="AU302" i="13" s="1"/>
  <c r="AV302" i="13" s="1"/>
  <c r="AP166" i="13"/>
  <c r="AO166" i="13"/>
  <c r="X166" i="13"/>
  <c r="X203" i="13"/>
  <c r="W203" i="13"/>
  <c r="AP203" i="13"/>
  <c r="AW215" i="13"/>
  <c r="AX215" i="13" s="1"/>
  <c r="AW372" i="13"/>
  <c r="AX372" i="13" s="1"/>
  <c r="W115" i="13"/>
  <c r="W126" i="13"/>
  <c r="AP201" i="13"/>
  <c r="W47" i="13"/>
  <c r="AW148" i="13"/>
  <c r="AX148" i="13" s="1"/>
  <c r="AP258" i="13"/>
  <c r="AO258" i="13"/>
  <c r="X258" i="13"/>
  <c r="W258" i="13"/>
  <c r="J243" i="13"/>
  <c r="AP243" i="13" s="1"/>
  <c r="X25" i="13"/>
  <c r="W25" i="13"/>
  <c r="AP291" i="13"/>
  <c r="AO291" i="13"/>
  <c r="W379" i="13"/>
  <c r="W108" i="13"/>
  <c r="W201" i="13"/>
  <c r="W302" i="13"/>
  <c r="X237" i="13"/>
  <c r="W237" i="13"/>
  <c r="X379" i="13"/>
  <c r="X108" i="13"/>
  <c r="X201" i="13"/>
  <c r="X302" i="13"/>
  <c r="AS143" i="13"/>
  <c r="AT143" i="13" s="1"/>
  <c r="AU143" i="13" s="1"/>
  <c r="AV143" i="13" s="1"/>
  <c r="W190" i="13"/>
  <c r="AS296" i="13"/>
  <c r="AT296" i="13" s="1"/>
  <c r="AU296" i="13" s="1"/>
  <c r="AV296" i="13" s="1"/>
  <c r="AS297" i="13"/>
  <c r="AT297" i="13" s="1"/>
  <c r="AU297" i="13" s="1"/>
  <c r="AV297" i="13" s="1"/>
  <c r="W385" i="13"/>
  <c r="W10" i="13"/>
  <c r="W14" i="13"/>
  <c r="AP235" i="13"/>
  <c r="AO235" i="13"/>
  <c r="W274" i="13"/>
  <c r="W291" i="13"/>
  <c r="W307" i="13"/>
  <c r="W352" i="13"/>
  <c r="W103" i="13"/>
  <c r="AO115" i="13"/>
  <c r="AS353" i="13"/>
  <c r="AT353" i="13" s="1"/>
  <c r="AU353" i="13" s="1"/>
  <c r="AV353" i="13" s="1"/>
  <c r="X75" i="13"/>
  <c r="W75" i="13"/>
  <c r="W197" i="13"/>
  <c r="W160" i="13"/>
  <c r="AO236" i="13"/>
  <c r="X236" i="13"/>
  <c r="W236" i="13"/>
  <c r="W308" i="13"/>
  <c r="W368" i="13"/>
  <c r="W120" i="13"/>
  <c r="W195" i="13"/>
  <c r="W361" i="13"/>
  <c r="W381" i="13"/>
  <c r="X10" i="13"/>
  <c r="X14" i="13"/>
  <c r="AO25" i="13"/>
  <c r="AP100" i="13"/>
  <c r="AO100" i="13"/>
  <c r="AO135" i="13"/>
  <c r="X146" i="13"/>
  <c r="W146" i="13"/>
  <c r="X291" i="13"/>
  <c r="X307" i="13"/>
  <c r="W337" i="13"/>
  <c r="W102" i="13"/>
  <c r="AW250" i="13"/>
  <c r="AX250" i="13" s="1"/>
  <c r="X160" i="13"/>
  <c r="AO240" i="13"/>
  <c r="AP25" i="13"/>
  <c r="Z103" i="13"/>
  <c r="AW213" i="13"/>
  <c r="AX213" i="13" s="1"/>
  <c r="AP61" i="13"/>
  <c r="AO61" i="13"/>
  <c r="X69" i="13"/>
  <c r="AO201" i="13"/>
  <c r="W215" i="13"/>
  <c r="W382" i="13"/>
  <c r="AV48" i="12"/>
  <c r="AW48" i="12"/>
  <c r="AX48" i="12" s="1"/>
  <c r="AT89" i="12"/>
  <c r="AU89" i="12" s="1"/>
  <c r="AV89" i="12" s="1"/>
  <c r="AU43" i="12"/>
  <c r="AV43" i="12" s="1"/>
  <c r="AU124" i="12"/>
  <c r="AV124" i="12" s="1"/>
  <c r="AW96" i="12"/>
  <c r="AX96" i="12" s="1"/>
  <c r="AT87" i="12"/>
  <c r="AU87" i="12" s="1"/>
  <c r="AV87" i="12" s="1"/>
  <c r="AT67" i="12"/>
  <c r="AW85" i="12"/>
  <c r="AX85" i="12" s="1"/>
  <c r="AU9" i="12"/>
  <c r="AV9" i="12" s="1"/>
  <c r="AW103" i="12"/>
  <c r="AX103" i="12" s="1"/>
  <c r="AO106" i="12"/>
  <c r="V160" i="12"/>
  <c r="S163" i="12"/>
  <c r="W123" i="12"/>
  <c r="J24" i="12"/>
  <c r="AO24" i="12" s="1"/>
  <c r="X92" i="12"/>
  <c r="W92" i="12"/>
  <c r="AS133" i="12"/>
  <c r="AT133" i="12" s="1"/>
  <c r="AU133" i="12" s="1"/>
  <c r="AV133" i="12" s="1"/>
  <c r="AS145" i="12"/>
  <c r="AT145" i="12" s="1"/>
  <c r="AU145" i="12" s="1"/>
  <c r="AV145" i="12" s="1"/>
  <c r="AS10" i="12"/>
  <c r="AT10" i="12" s="1"/>
  <c r="AU10" i="12" s="1"/>
  <c r="AV10" i="12" s="1"/>
  <c r="AW45" i="12"/>
  <c r="AX45" i="12" s="1"/>
  <c r="AS102" i="12"/>
  <c r="AT102" i="12" s="1"/>
  <c r="AU102" i="12" s="1"/>
  <c r="AV102" i="12" s="1"/>
  <c r="AS141" i="12"/>
  <c r="AT141" i="12" s="1"/>
  <c r="AU141" i="12" s="1"/>
  <c r="AV141" i="12" s="1"/>
  <c r="T165" i="12"/>
  <c r="X36" i="12"/>
  <c r="W36" i="12"/>
  <c r="J106" i="12"/>
  <c r="AP106" i="12" s="1"/>
  <c r="Z106" i="12"/>
  <c r="J76" i="12"/>
  <c r="J165" i="12" s="1"/>
  <c r="X126" i="12"/>
  <c r="W126" i="12"/>
  <c r="AP126" i="12"/>
  <c r="T162" i="12"/>
  <c r="W74" i="12"/>
  <c r="AW138" i="12"/>
  <c r="AX138" i="12" s="1"/>
  <c r="AP123" i="12"/>
  <c r="X24" i="12"/>
  <c r="AT92" i="12"/>
  <c r="AU92" i="12" s="1"/>
  <c r="AV92" i="12" s="1"/>
  <c r="AO44" i="12"/>
  <c r="AS27" i="12"/>
  <c r="AT27" i="12" s="1"/>
  <c r="AU27" i="12" s="1"/>
  <c r="AV27" i="12" s="1"/>
  <c r="Z15" i="12"/>
  <c r="J15" i="12"/>
  <c r="AO15" i="12" s="1"/>
  <c r="AS11" i="12"/>
  <c r="AT11" i="12" s="1"/>
  <c r="AU11" i="12" s="1"/>
  <c r="AV11" i="12" s="1"/>
  <c r="X76" i="12"/>
  <c r="W76" i="12"/>
  <c r="AO108" i="12"/>
  <c r="X153" i="12"/>
  <c r="AA160" i="12"/>
  <c r="AT46" i="12"/>
  <c r="AU46" i="12" s="1"/>
  <c r="AV46" i="12" s="1"/>
  <c r="AO126" i="12"/>
  <c r="W105" i="12"/>
  <c r="AO111" i="12"/>
  <c r="X105" i="12"/>
  <c r="J56" i="12"/>
  <c r="AP56" i="12" s="1"/>
  <c r="U162" i="12"/>
  <c r="AP39" i="12"/>
  <c r="AO39" i="12"/>
  <c r="X39" i="12"/>
  <c r="W39" i="12"/>
  <c r="AQ166" i="12"/>
  <c r="AW99" i="12"/>
  <c r="AX99" i="12" s="1"/>
  <c r="AS129" i="12"/>
  <c r="AT129" i="12" s="1"/>
  <c r="AU129" i="12" s="1"/>
  <c r="AV129" i="12" s="1"/>
  <c r="W8" i="12"/>
  <c r="AW77" i="12"/>
  <c r="AX77" i="12" s="1"/>
  <c r="AP44" i="12"/>
  <c r="J41" i="12"/>
  <c r="AO41" i="12" s="1"/>
  <c r="X125" i="12"/>
  <c r="AP125" i="12"/>
  <c r="AO125" i="12"/>
  <c r="AT22" i="12"/>
  <c r="AU22" i="12" s="1"/>
  <c r="AV22" i="12" s="1"/>
  <c r="AS143" i="12"/>
  <c r="AT143" i="12" s="1"/>
  <c r="AU143" i="12" s="1"/>
  <c r="AV143" i="12" s="1"/>
  <c r="AS91" i="12"/>
  <c r="AT91" i="12" s="1"/>
  <c r="AU91" i="12" s="1"/>
  <c r="AV91" i="12" s="1"/>
  <c r="J124" i="12"/>
  <c r="AP124" i="12" s="1"/>
  <c r="AS64" i="12"/>
  <c r="AT64" i="12" s="1"/>
  <c r="AU64" i="12" s="1"/>
  <c r="AV64" i="12" s="1"/>
  <c r="AW18" i="12"/>
  <c r="AX18" i="12" s="1"/>
  <c r="AO61" i="12"/>
  <c r="AS126" i="12"/>
  <c r="AT126" i="12" s="1"/>
  <c r="AU126" i="12" s="1"/>
  <c r="AV126" i="12" s="1"/>
  <c r="AP59" i="12"/>
  <c r="W109" i="12"/>
  <c r="AP74" i="12"/>
  <c r="AO74" i="12"/>
  <c r="AV149" i="12"/>
  <c r="AW149" i="12" s="1"/>
  <c r="AX149" i="12" s="1"/>
  <c r="AO105" i="12"/>
  <c r="AU111" i="12"/>
  <c r="W97" i="12"/>
  <c r="AP48" i="12"/>
  <c r="AW21" i="12"/>
  <c r="AX21" i="12" s="1"/>
  <c r="AS72" i="12"/>
  <c r="AT72" i="12" s="1"/>
  <c r="AU72" i="12" s="1"/>
  <c r="AV72" i="12" s="1"/>
  <c r="W147" i="12"/>
  <c r="AS150" i="12"/>
  <c r="AT150" i="12" s="1"/>
  <c r="AU150" i="12" s="1"/>
  <c r="AV150" i="12" s="1"/>
  <c r="AW118" i="12"/>
  <c r="AX118" i="12" s="1"/>
  <c r="Z159" i="12"/>
  <c r="S162" i="12"/>
  <c r="X97" i="12"/>
  <c r="AW134" i="12"/>
  <c r="AX134" i="12" s="1"/>
  <c r="AP68" i="12"/>
  <c r="AO68" i="12"/>
  <c r="W122" i="12"/>
  <c r="AP9" i="12"/>
  <c r="J107" i="12"/>
  <c r="AP107" i="12" s="1"/>
  <c r="AS34" i="12"/>
  <c r="AT34" i="12" s="1"/>
  <c r="AU34" i="12" s="1"/>
  <c r="AV34" i="12" s="1"/>
  <c r="AT16" i="12"/>
  <c r="AU16" i="12" s="1"/>
  <c r="AV16" i="12" s="1"/>
  <c r="AW106" i="12"/>
  <c r="AX106" i="12" s="1"/>
  <c r="AP109" i="12"/>
  <c r="AW153" i="12"/>
  <c r="AX153" i="12" s="1"/>
  <c r="AW7" i="12"/>
  <c r="AX7" i="12" s="1"/>
  <c r="AT55" i="12"/>
  <c r="AU55" i="12" s="1"/>
  <c r="AV55" i="12" s="1"/>
  <c r="AP42" i="12"/>
  <c r="AO42" i="12"/>
  <c r="X42" i="12"/>
  <c r="W42" i="12"/>
  <c r="X120" i="12"/>
  <c r="U160" i="12"/>
  <c r="W139" i="12"/>
  <c r="X44" i="12"/>
  <c r="AP72" i="12"/>
  <c r="X21" i="12"/>
  <c r="V159" i="12"/>
  <c r="Z84" i="12"/>
  <c r="Z166" i="12" s="1"/>
  <c r="J84" i="12"/>
  <c r="X115" i="12"/>
  <c r="X56" i="12"/>
  <c r="AW23" i="12"/>
  <c r="AX23" i="12" s="1"/>
  <c r="AP104" i="12"/>
  <c r="AO104" i="12"/>
  <c r="W104" i="12"/>
  <c r="AP110" i="12"/>
  <c r="X110" i="12"/>
  <c r="W56" i="12"/>
  <c r="W95" i="12"/>
  <c r="AO97" i="12"/>
  <c r="X7" i="12"/>
  <c r="W7" i="12"/>
  <c r="AS75" i="12"/>
  <c r="AT75" i="12" s="1"/>
  <c r="AU75" i="12" s="1"/>
  <c r="AV75" i="12" s="1"/>
  <c r="X68" i="12"/>
  <c r="W41" i="12"/>
  <c r="AW125" i="12"/>
  <c r="AX125" i="12" s="1"/>
  <c r="AA161" i="12"/>
  <c r="AS135" i="12"/>
  <c r="AT135" i="12" s="1"/>
  <c r="AU135" i="12" s="1"/>
  <c r="AV135" i="12" s="1"/>
  <c r="AT146" i="12"/>
  <c r="AU146" i="12" s="1"/>
  <c r="AV146" i="12" s="1"/>
  <c r="AS15" i="12"/>
  <c r="AT15" i="12" s="1"/>
  <c r="AU15" i="12" s="1"/>
  <c r="AV15" i="12" s="1"/>
  <c r="AP144" i="12"/>
  <c r="AW59" i="12"/>
  <c r="AX59" i="12" s="1"/>
  <c r="X104" i="12"/>
  <c r="AS101" i="12"/>
  <c r="AT101" i="12" s="1"/>
  <c r="AU101" i="12" s="1"/>
  <c r="AV101" i="12" s="1"/>
  <c r="X123" i="12"/>
  <c r="AP22" i="12"/>
  <c r="AO22" i="12"/>
  <c r="X22" i="12"/>
  <c r="W22" i="12"/>
  <c r="AW65" i="12"/>
  <c r="AX65" i="12" s="1"/>
  <c r="AW119" i="12"/>
  <c r="AX119" i="12" s="1"/>
  <c r="R162" i="12"/>
  <c r="M167" i="12"/>
  <c r="Z67" i="12"/>
  <c r="W21" i="12"/>
  <c r="AS50" i="12"/>
  <c r="AT50" i="12" s="1"/>
  <c r="AU50" i="12" s="1"/>
  <c r="AV50" i="12" s="1"/>
  <c r="X139" i="12"/>
  <c r="Z86" i="12"/>
  <c r="J86" i="12"/>
  <c r="AS12" i="12"/>
  <c r="AT12" i="12" s="1"/>
  <c r="AU12" i="12" s="1"/>
  <c r="AV12" i="12" s="1"/>
  <c r="AW40" i="12"/>
  <c r="AX40" i="12" s="1"/>
  <c r="AO123" i="12"/>
  <c r="AW148" i="12"/>
  <c r="AX148" i="12" s="1"/>
  <c r="AP29" i="12"/>
  <c r="AO29" i="12"/>
  <c r="W29" i="12"/>
  <c r="X137" i="12"/>
  <c r="W137" i="12"/>
  <c r="AW13" i="12"/>
  <c r="AX13" i="12" s="1"/>
  <c r="BF165" i="12"/>
  <c r="AW53" i="12"/>
  <c r="AX53" i="12" s="1"/>
  <c r="AO117" i="12"/>
  <c r="AA164" i="12"/>
  <c r="AW24" i="12"/>
  <c r="AX24" i="12" s="1"/>
  <c r="AW114" i="12"/>
  <c r="AX114" i="12" s="1"/>
  <c r="AS142" i="12"/>
  <c r="AT142" i="12" s="1"/>
  <c r="AU142" i="12" s="1"/>
  <c r="AV142" i="12" s="1"/>
  <c r="AA168" i="12"/>
  <c r="AA155" i="12"/>
  <c r="AO51" i="12"/>
  <c r="AO19" i="12"/>
  <c r="AP51" i="12"/>
  <c r="AQ159" i="12"/>
  <c r="BF163" i="12"/>
  <c r="X95" i="12"/>
  <c r="AO133" i="12"/>
  <c r="W110" i="12"/>
  <c r="W54" i="12"/>
  <c r="AO122" i="12"/>
  <c r="J77" i="12"/>
  <c r="AP119" i="12"/>
  <c r="AO119" i="12"/>
  <c r="X119" i="12"/>
  <c r="W119" i="12"/>
  <c r="AS17" i="12"/>
  <c r="AT17" i="12" s="1"/>
  <c r="AU17" i="12" s="1"/>
  <c r="AV17" i="12" s="1"/>
  <c r="AO58" i="12"/>
  <c r="AP31" i="12"/>
  <c r="AO31" i="12"/>
  <c r="W31" i="12"/>
  <c r="X31" i="12"/>
  <c r="AP57" i="12"/>
  <c r="AO57" i="12"/>
  <c r="X57" i="12"/>
  <c r="W57" i="12"/>
  <c r="Z104" i="12"/>
  <c r="M163" i="12"/>
  <c r="Z79" i="12"/>
  <c r="AW73" i="12"/>
  <c r="AX73" i="12" s="1"/>
  <c r="R163" i="12"/>
  <c r="AS20" i="12"/>
  <c r="AT20" i="12" s="1"/>
  <c r="AU20" i="12" s="1"/>
  <c r="AV20" i="12" s="1"/>
  <c r="AA166" i="12"/>
  <c r="AW130" i="12"/>
  <c r="AX130" i="12" s="1"/>
  <c r="AO21" i="12"/>
  <c r="W71" i="12"/>
  <c r="AA159" i="12"/>
  <c r="X122" i="12"/>
  <c r="AW83" i="12"/>
  <c r="AX83" i="12" s="1"/>
  <c r="AR167" i="12"/>
  <c r="W68" i="12"/>
  <c r="AT137" i="12"/>
  <c r="AU137" i="12" s="1"/>
  <c r="AV137" i="12" s="1"/>
  <c r="AQ164" i="12"/>
  <c r="AR159" i="12"/>
  <c r="J81" i="12"/>
  <c r="AP81" i="12" s="1"/>
  <c r="AW97" i="12"/>
  <c r="AX97" i="12" s="1"/>
  <c r="J92" i="12"/>
  <c r="AP92" i="12" s="1"/>
  <c r="AO73" i="12"/>
  <c r="J36" i="12"/>
  <c r="AO36" i="12" s="1"/>
  <c r="AO138" i="12"/>
  <c r="X138" i="12"/>
  <c r="AP138" i="12"/>
  <c r="AW140" i="12"/>
  <c r="AX140" i="12" s="1"/>
  <c r="AP63" i="12"/>
  <c r="AO63" i="12"/>
  <c r="X63" i="12"/>
  <c r="W63" i="12"/>
  <c r="U165" i="12"/>
  <c r="AP26" i="12"/>
  <c r="AO26" i="12"/>
  <c r="X26" i="12"/>
  <c r="W26" i="12"/>
  <c r="X111" i="12"/>
  <c r="M162" i="12"/>
  <c r="Z39" i="12"/>
  <c r="AS136" i="12"/>
  <c r="AT136" i="12" s="1"/>
  <c r="AU136" i="12" s="1"/>
  <c r="AV136" i="12" s="1"/>
  <c r="AP153" i="12"/>
  <c r="AO153" i="12"/>
  <c r="AW69" i="12"/>
  <c r="AX69" i="12" s="1"/>
  <c r="AP8" i="12"/>
  <c r="AO8" i="12"/>
  <c r="AW90" i="12"/>
  <c r="AX90" i="12" s="1"/>
  <c r="AR163" i="12"/>
  <c r="U158" i="12"/>
  <c r="AP147" i="12"/>
  <c r="AO147" i="12"/>
  <c r="X109" i="12"/>
  <c r="AP146" i="12"/>
  <c r="AT108" i="12"/>
  <c r="AU108" i="12" s="1"/>
  <c r="AV108" i="12" s="1"/>
  <c r="AS131" i="12"/>
  <c r="AT131" i="12" s="1"/>
  <c r="AU131" i="12" s="1"/>
  <c r="AV131" i="12" s="1"/>
  <c r="AQ155" i="12"/>
  <c r="AQ168" i="12"/>
  <c r="AR164" i="12"/>
  <c r="AT71" i="12"/>
  <c r="BF162" i="12"/>
  <c r="AP99" i="12"/>
  <c r="AQ161" i="12"/>
  <c r="AS78" i="12"/>
  <c r="AT78" i="12" s="1"/>
  <c r="AU78" i="12" s="1"/>
  <c r="AV78" i="12" s="1"/>
  <c r="AP53" i="12"/>
  <c r="AO53" i="12"/>
  <c r="AS60" i="12"/>
  <c r="AT60" i="12" s="1"/>
  <c r="AU60" i="12" s="1"/>
  <c r="AV60" i="12" s="1"/>
  <c r="AO82" i="12"/>
  <c r="X82" i="12"/>
  <c r="W82" i="12"/>
  <c r="AO37" i="12"/>
  <c r="AT19" i="12"/>
  <c r="X77" i="12"/>
  <c r="AW128" i="12"/>
  <c r="AX128" i="12" s="1"/>
  <c r="W77" i="12"/>
  <c r="AW151" i="12"/>
  <c r="AX151" i="12" s="1"/>
  <c r="AW38" i="12"/>
  <c r="AX38" i="12" s="1"/>
  <c r="AW66" i="12"/>
  <c r="AX66" i="12" s="1"/>
  <c r="X70" i="12"/>
  <c r="AP70" i="12"/>
  <c r="W70" i="12"/>
  <c r="AS79" i="12"/>
  <c r="AO87" i="12"/>
  <c r="AQ167" i="12"/>
  <c r="AO71" i="12"/>
  <c r="R160" i="12"/>
  <c r="AP112" i="12"/>
  <c r="AO112" i="12"/>
  <c r="AR155" i="12"/>
  <c r="AR168" i="12"/>
  <c r="AS51" i="12"/>
  <c r="S160" i="12"/>
  <c r="J79" i="12"/>
  <c r="J163" i="12" s="1"/>
  <c r="T166" i="12"/>
  <c r="AW93" i="12"/>
  <c r="AX93" i="12" s="1"/>
  <c r="AP80" i="12"/>
  <c r="AO80" i="12"/>
  <c r="W88" i="12"/>
  <c r="AP46" i="12"/>
  <c r="AR161" i="12"/>
  <c r="AS152" i="12"/>
  <c r="AW58" i="12"/>
  <c r="AX58" i="12" s="1"/>
  <c r="M165" i="12"/>
  <c r="Z26" i="12"/>
  <c r="AW42" i="12"/>
  <c r="AX42" i="12" s="1"/>
  <c r="AW52" i="12"/>
  <c r="AX52" i="12" s="1"/>
  <c r="AS47" i="12"/>
  <c r="AT47" i="12" s="1"/>
  <c r="AU47" i="12" s="1"/>
  <c r="AV47" i="12" s="1"/>
  <c r="S165" i="12"/>
  <c r="AP32" i="12"/>
  <c r="AO32" i="12"/>
  <c r="AW28" i="12"/>
  <c r="AX28" i="12" s="1"/>
  <c r="AS127" i="12"/>
  <c r="AT127" i="12" s="1"/>
  <c r="AU127" i="12" s="1"/>
  <c r="AV127" i="12" s="1"/>
  <c r="V165" i="12"/>
  <c r="AQ160" i="12"/>
  <c r="S167" i="12"/>
  <c r="AS123" i="12"/>
  <c r="AS115" i="12"/>
  <c r="AT115" i="12" s="1"/>
  <c r="AU115" i="12" s="1"/>
  <c r="AV115" i="12" s="1"/>
  <c r="AS54" i="12"/>
  <c r="AT54" i="12" s="1"/>
  <c r="AU54" i="12" s="1"/>
  <c r="AV54" i="12" s="1"/>
  <c r="AS44" i="12"/>
  <c r="AT44" i="12" s="1"/>
  <c r="AU44" i="12" s="1"/>
  <c r="AV44" i="12" s="1"/>
  <c r="AP98" i="12"/>
  <c r="Z38" i="12"/>
  <c r="J38" i="12"/>
  <c r="AP38" i="12" s="1"/>
  <c r="M168" i="12"/>
  <c r="M155" i="12"/>
  <c r="BF168" i="12"/>
  <c r="BF155" i="12"/>
  <c r="AS105" i="12"/>
  <c r="AT105" i="12" s="1"/>
  <c r="AU105" i="12" s="1"/>
  <c r="AV105" i="12" s="1"/>
  <c r="U163" i="12"/>
  <c r="AS95" i="12"/>
  <c r="AT95" i="12" s="1"/>
  <c r="AU95" i="12" s="1"/>
  <c r="AV95" i="12" s="1"/>
  <c r="R155" i="12"/>
  <c r="R168" i="12"/>
  <c r="AR160" i="12"/>
  <c r="V163" i="12"/>
  <c r="T167" i="12"/>
  <c r="W107" i="12"/>
  <c r="BF161" i="12"/>
  <c r="AS36" i="12"/>
  <c r="AT36" i="12" s="1"/>
  <c r="AU36" i="12" s="1"/>
  <c r="AV36" i="12" s="1"/>
  <c r="AS84" i="12"/>
  <c r="AT84" i="12" s="1"/>
  <c r="AU84" i="12" s="1"/>
  <c r="AV84" i="12" s="1"/>
  <c r="AW144" i="12"/>
  <c r="AX144" i="12" s="1"/>
  <c r="AS82" i="12"/>
  <c r="AT82" i="12" s="1"/>
  <c r="AU82" i="12" s="1"/>
  <c r="AV82" i="12" s="1"/>
  <c r="AS86" i="12"/>
  <c r="AT86" i="12" s="1"/>
  <c r="AU86" i="12" s="1"/>
  <c r="AV86" i="12" s="1"/>
  <c r="AW70" i="12"/>
  <c r="AX70" i="12" s="1"/>
  <c r="AS30" i="12"/>
  <c r="AT30" i="12" s="1"/>
  <c r="AU30" i="12" s="1"/>
  <c r="AV30" i="12" s="1"/>
  <c r="S155" i="12"/>
  <c r="S168" i="12"/>
  <c r="V167" i="12"/>
  <c r="X72" i="12"/>
  <c r="X9" i="12"/>
  <c r="X46" i="12"/>
  <c r="W15" i="12"/>
  <c r="AA165" i="12"/>
  <c r="AS32" i="12"/>
  <c r="AT32" i="12" s="1"/>
  <c r="AU32" i="12" s="1"/>
  <c r="AV32" i="12" s="1"/>
  <c r="AP121" i="12"/>
  <c r="AP132" i="12"/>
  <c r="X98" i="12"/>
  <c r="AS76" i="12"/>
  <c r="AT76" i="12" s="1"/>
  <c r="AU76" i="12" s="1"/>
  <c r="AV76" i="12" s="1"/>
  <c r="W59" i="12"/>
  <c r="AS104" i="12"/>
  <c r="AT104" i="12" s="1"/>
  <c r="AU104" i="12" s="1"/>
  <c r="AV104" i="12" s="1"/>
  <c r="R167" i="12"/>
  <c r="X52" i="12"/>
  <c r="W52" i="12"/>
  <c r="U167" i="12"/>
  <c r="X99" i="12"/>
  <c r="U155" i="12"/>
  <c r="U168" i="12"/>
  <c r="S164" i="12"/>
  <c r="M159" i="12"/>
  <c r="BF159" i="12"/>
  <c r="AS112" i="12"/>
  <c r="AT112" i="12" s="1"/>
  <c r="AU112" i="12" s="1"/>
  <c r="AV112" i="12" s="1"/>
  <c r="W81" i="12"/>
  <c r="AS74" i="12"/>
  <c r="AT74" i="12" s="1"/>
  <c r="AU74" i="12" s="1"/>
  <c r="AV74" i="12" s="1"/>
  <c r="W67" i="12"/>
  <c r="AS68" i="12"/>
  <c r="AT68" i="12" s="1"/>
  <c r="AU68" i="12" s="1"/>
  <c r="AV68" i="12" s="1"/>
  <c r="W133" i="12"/>
  <c r="AS80" i="12"/>
  <c r="AT80" i="12" s="1"/>
  <c r="AU80" i="12" s="1"/>
  <c r="AV80" i="12" s="1"/>
  <c r="W94" i="12"/>
  <c r="AS8" i="12"/>
  <c r="AT8" i="12" s="1"/>
  <c r="AU8" i="12" s="1"/>
  <c r="AV8" i="12" s="1"/>
  <c r="W87" i="12"/>
  <c r="AS41" i="12"/>
  <c r="AT41" i="12" s="1"/>
  <c r="AU41" i="12" s="1"/>
  <c r="AV41" i="12" s="1"/>
  <c r="R161" i="12"/>
  <c r="AO102" i="12"/>
  <c r="X102" i="12"/>
  <c r="W102" i="12"/>
  <c r="W124" i="12"/>
  <c r="X15" i="12"/>
  <c r="AS116" i="12"/>
  <c r="AT116" i="12" s="1"/>
  <c r="AU116" i="12" s="1"/>
  <c r="AV116" i="12" s="1"/>
  <c r="AS113" i="12"/>
  <c r="AT113" i="12" s="1"/>
  <c r="AU113" i="12" s="1"/>
  <c r="AV113" i="12" s="1"/>
  <c r="AW120" i="12"/>
  <c r="AX120" i="12" s="1"/>
  <c r="AS29" i="12"/>
  <c r="AT29" i="12" s="1"/>
  <c r="AU29" i="12" s="1"/>
  <c r="AV29" i="12" s="1"/>
  <c r="W108" i="12"/>
  <c r="AW57" i="12"/>
  <c r="AX57" i="12" s="1"/>
  <c r="X59" i="12"/>
  <c r="X38" i="12"/>
  <c r="W83" i="12"/>
  <c r="T163" i="12"/>
  <c r="AP35" i="12"/>
  <c r="M164" i="12"/>
  <c r="X35" i="12"/>
  <c r="T164" i="12"/>
  <c r="AA163" i="12"/>
  <c r="X81" i="12"/>
  <c r="X67" i="12"/>
  <c r="X133" i="12"/>
  <c r="X94" i="12"/>
  <c r="X87" i="12"/>
  <c r="AO46" i="12"/>
  <c r="S161" i="12"/>
  <c r="AP91" i="12"/>
  <c r="AO91" i="12"/>
  <c r="W43" i="12"/>
  <c r="W69" i="12"/>
  <c r="X124" i="12"/>
  <c r="W90" i="12"/>
  <c r="W151" i="12"/>
  <c r="M158" i="12"/>
  <c r="W61" i="12"/>
  <c r="X108" i="12"/>
  <c r="AO35" i="12"/>
  <c r="X83" i="12"/>
  <c r="BF164" i="12"/>
  <c r="AO146" i="12"/>
  <c r="X146" i="12"/>
  <c r="W146" i="12"/>
  <c r="BF158" i="12"/>
  <c r="J158" i="12"/>
  <c r="T155" i="12"/>
  <c r="T168" i="12"/>
  <c r="X48" i="12"/>
  <c r="U164" i="12"/>
  <c r="S159" i="12"/>
  <c r="AQ162" i="12"/>
  <c r="AO48" i="12"/>
  <c r="M166" i="12"/>
  <c r="BF166" i="12"/>
  <c r="AO99" i="12"/>
  <c r="AO72" i="12"/>
  <c r="T161" i="12"/>
  <c r="W130" i="12"/>
  <c r="X69" i="12"/>
  <c r="AS121" i="12"/>
  <c r="AT121" i="12" s="1"/>
  <c r="AU121" i="12" s="1"/>
  <c r="AV121" i="12" s="1"/>
  <c r="AS132" i="12"/>
  <c r="AT132" i="12" s="1"/>
  <c r="AU132" i="12" s="1"/>
  <c r="AV132" i="12" s="1"/>
  <c r="AO11" i="12"/>
  <c r="X11" i="12"/>
  <c r="W11" i="12"/>
  <c r="AO98" i="12"/>
  <c r="W38" i="12"/>
  <c r="AW62" i="12"/>
  <c r="AX62" i="12" s="1"/>
  <c r="AS25" i="12"/>
  <c r="AT25" i="12" s="1"/>
  <c r="AU25" i="12" s="1"/>
  <c r="AV25" i="12" s="1"/>
  <c r="V162" i="12"/>
  <c r="R164" i="12"/>
  <c r="X79" i="12"/>
  <c r="V155" i="12"/>
  <c r="V168" i="12"/>
  <c r="T159" i="12"/>
  <c r="AR162" i="12"/>
  <c r="U161" i="12"/>
  <c r="AO96" i="12"/>
  <c r="X96" i="12"/>
  <c r="W96" i="12"/>
  <c r="W55" i="12"/>
  <c r="W91" i="12"/>
  <c r="AO59" i="12"/>
  <c r="AR166" i="12"/>
  <c r="AS37" i="12"/>
  <c r="AT37" i="12" s="1"/>
  <c r="AU37" i="12" s="1"/>
  <c r="AV37" i="12" s="1"/>
  <c r="AA162" i="12"/>
  <c r="R159" i="12"/>
  <c r="W19" i="12"/>
  <c r="V164" i="12"/>
  <c r="AA167" i="12"/>
  <c r="R166" i="12"/>
  <c r="Z19" i="12"/>
  <c r="W51" i="12"/>
  <c r="U159" i="12"/>
  <c r="M160" i="12"/>
  <c r="BF160" i="12"/>
  <c r="AS39" i="12"/>
  <c r="AQ163" i="12"/>
  <c r="AO67" i="12"/>
  <c r="S166" i="12"/>
  <c r="V161" i="12"/>
  <c r="X91" i="12"/>
  <c r="AP150" i="12"/>
  <c r="AO150" i="12"/>
  <c r="X150" i="12"/>
  <c r="AW35" i="12"/>
  <c r="AX35" i="12" s="1"/>
  <c r="AQ165" i="12"/>
  <c r="AS139" i="12"/>
  <c r="AT139" i="12" s="1"/>
  <c r="AU139" i="12" s="1"/>
  <c r="AV139" i="12" s="1"/>
  <c r="AS61" i="12"/>
  <c r="AT61" i="12" s="1"/>
  <c r="AU61" i="12" s="1"/>
  <c r="AV61" i="12" s="1"/>
  <c r="AS49" i="12"/>
  <c r="AT49" i="12" s="1"/>
  <c r="AU49" i="12" s="1"/>
  <c r="AV49" i="12" s="1"/>
  <c r="AW63" i="12"/>
  <c r="AX63" i="12" s="1"/>
  <c r="AV117" i="12"/>
  <c r="AW117" i="12" s="1"/>
  <c r="AX117" i="12" s="1"/>
  <c r="AR165" i="12"/>
  <c r="AS26" i="12"/>
  <c r="AQ158" i="12"/>
  <c r="J52" i="12"/>
  <c r="AO52" i="12" s="1"/>
  <c r="AR158" i="12"/>
  <c r="AP149" i="12"/>
  <c r="AS147" i="12"/>
  <c r="Z158" i="12"/>
  <c r="X158" i="12"/>
  <c r="Z161" i="12"/>
  <c r="Z625" i="5"/>
  <c r="Z694" i="5"/>
  <c r="Z647" i="5"/>
  <c r="Z703" i="5"/>
  <c r="Z338" i="5"/>
  <c r="Z702" i="5"/>
  <c r="AP702" i="5"/>
  <c r="AO647" i="5"/>
  <c r="AP703" i="5"/>
  <c r="BG703" i="6"/>
  <c r="BG625" i="6"/>
  <c r="BG702" i="6"/>
  <c r="BG338" i="6"/>
  <c r="BG694" i="6"/>
  <c r="BG647" i="6"/>
  <c r="X703" i="5"/>
  <c r="AO694" i="5"/>
  <c r="AW703" i="5"/>
  <c r="AX703" i="5" s="1"/>
  <c r="AW338" i="5"/>
  <c r="AX338" i="5" s="1"/>
  <c r="AP694" i="5"/>
  <c r="AP625" i="5"/>
  <c r="AO702" i="5"/>
  <c r="AO625" i="5"/>
  <c r="W702" i="5"/>
  <c r="AP647" i="5"/>
  <c r="W703" i="5"/>
  <c r="W338" i="5"/>
  <c r="W694" i="5"/>
  <c r="AP338" i="5"/>
  <c r="W647" i="5"/>
  <c r="AW694" i="5"/>
  <c r="AX694" i="5" s="1"/>
  <c r="AO338" i="5"/>
  <c r="AO703" i="5"/>
  <c r="AS647" i="5"/>
  <c r="AT647" i="5" s="1"/>
  <c r="AU647" i="5" s="1"/>
  <c r="AV647" i="5" s="1"/>
  <c r="AW625" i="5"/>
  <c r="AX625" i="5" s="1"/>
  <c r="AS702" i="5"/>
  <c r="AT702" i="5" s="1"/>
  <c r="AU702" i="5" s="1"/>
  <c r="AV702" i="5" s="1"/>
  <c r="X702" i="5"/>
  <c r="X338" i="5"/>
  <c r="X647" i="5"/>
  <c r="W625" i="5"/>
  <c r="AF33" i="6"/>
  <c r="AG33" i="6"/>
  <c r="AH33" i="6"/>
  <c r="AI33" i="6"/>
  <c r="AJ33" i="6"/>
  <c r="AK33" i="6"/>
  <c r="AL33" i="6"/>
  <c r="AM33" i="6"/>
  <c r="AN33" i="6"/>
  <c r="AO33" i="6"/>
  <c r="AP33" i="6"/>
  <c r="AQ33" i="6"/>
  <c r="AR33" i="6"/>
  <c r="AS33" i="6"/>
  <c r="AT33" i="6"/>
  <c r="AU33" i="6"/>
  <c r="AV33" i="6"/>
  <c r="AW33" i="6"/>
  <c r="AX33" i="6"/>
  <c r="AY33" i="6"/>
  <c r="AZ33" i="6"/>
  <c r="BA33" i="6"/>
  <c r="BB33" i="6"/>
  <c r="BC33" i="6"/>
  <c r="BD33" i="6"/>
  <c r="BE33" i="6"/>
  <c r="BF33" i="6"/>
  <c r="AF396" i="6"/>
  <c r="AG396" i="6"/>
  <c r="AH396" i="6"/>
  <c r="AI396" i="6"/>
  <c r="AJ396" i="6"/>
  <c r="AK396" i="6"/>
  <c r="AL396" i="6"/>
  <c r="AM396" i="6"/>
  <c r="AN396" i="6"/>
  <c r="AO396" i="6"/>
  <c r="AP396" i="6"/>
  <c r="AQ396" i="6"/>
  <c r="AR396" i="6"/>
  <c r="AS396" i="6"/>
  <c r="AT396" i="6"/>
  <c r="AU396" i="6"/>
  <c r="AV396" i="6"/>
  <c r="AW396" i="6"/>
  <c r="AX396" i="6"/>
  <c r="AY396" i="6"/>
  <c r="AZ396" i="6"/>
  <c r="BA396" i="6"/>
  <c r="BB396" i="6"/>
  <c r="BC396" i="6"/>
  <c r="BD396" i="6"/>
  <c r="BE396" i="6"/>
  <c r="BF396" i="6"/>
  <c r="AF441" i="6"/>
  <c r="AG441" i="6"/>
  <c r="AH441" i="6"/>
  <c r="AI441" i="6"/>
  <c r="AJ441" i="6"/>
  <c r="AK441" i="6"/>
  <c r="AL441" i="6"/>
  <c r="AM441" i="6"/>
  <c r="AN441" i="6"/>
  <c r="AO441" i="6"/>
  <c r="AP441" i="6"/>
  <c r="AQ441" i="6"/>
  <c r="AR441" i="6"/>
  <c r="AS441" i="6"/>
  <c r="AT441" i="6"/>
  <c r="AU441" i="6"/>
  <c r="AV441" i="6"/>
  <c r="AW441" i="6"/>
  <c r="AX441" i="6"/>
  <c r="AY441" i="6"/>
  <c r="AZ441" i="6"/>
  <c r="BA441" i="6"/>
  <c r="BB441" i="6"/>
  <c r="BC441" i="6"/>
  <c r="BD441" i="6"/>
  <c r="BE441" i="6"/>
  <c r="BF441" i="6"/>
  <c r="AF495" i="6"/>
  <c r="AG495" i="6"/>
  <c r="AH495" i="6"/>
  <c r="AI495" i="6"/>
  <c r="AJ495" i="6"/>
  <c r="AK495" i="6"/>
  <c r="AL495" i="6"/>
  <c r="AM495" i="6"/>
  <c r="AN495" i="6"/>
  <c r="AO495" i="6"/>
  <c r="AP495" i="6"/>
  <c r="AQ495" i="6"/>
  <c r="AR495" i="6"/>
  <c r="AS495" i="6"/>
  <c r="AT495" i="6"/>
  <c r="AU495" i="6"/>
  <c r="AV495" i="6"/>
  <c r="AW495" i="6"/>
  <c r="AX495" i="6"/>
  <c r="AY495" i="6"/>
  <c r="AZ495" i="6"/>
  <c r="BA495" i="6"/>
  <c r="BB495" i="6"/>
  <c r="BC495" i="6"/>
  <c r="BD495" i="6"/>
  <c r="BE495" i="6"/>
  <c r="BF495" i="6"/>
  <c r="AF531" i="6"/>
  <c r="AG531" i="6"/>
  <c r="AH531" i="6"/>
  <c r="AI531" i="6"/>
  <c r="AJ531" i="6"/>
  <c r="AK531" i="6"/>
  <c r="AL531" i="6"/>
  <c r="AM531" i="6"/>
  <c r="AN531" i="6"/>
  <c r="AO531" i="6"/>
  <c r="AP531" i="6"/>
  <c r="AQ531" i="6"/>
  <c r="AR531" i="6"/>
  <c r="AS531" i="6"/>
  <c r="AT531" i="6"/>
  <c r="AU531" i="6"/>
  <c r="AV531" i="6"/>
  <c r="AW531" i="6"/>
  <c r="AX531" i="6"/>
  <c r="AY531" i="6"/>
  <c r="AZ531" i="6"/>
  <c r="BA531" i="6"/>
  <c r="BB531" i="6"/>
  <c r="BC531" i="6"/>
  <c r="BD531" i="6"/>
  <c r="BE531" i="6"/>
  <c r="BF531" i="6"/>
  <c r="AF571" i="6"/>
  <c r="AG571" i="6"/>
  <c r="AH571" i="6"/>
  <c r="AI571" i="6"/>
  <c r="AJ571" i="6"/>
  <c r="AK571" i="6"/>
  <c r="AL571" i="6"/>
  <c r="AM571" i="6"/>
  <c r="AN571" i="6"/>
  <c r="AO571" i="6"/>
  <c r="AP571" i="6"/>
  <c r="AQ571" i="6"/>
  <c r="AR571" i="6"/>
  <c r="AS571" i="6"/>
  <c r="AT571" i="6"/>
  <c r="AU571" i="6"/>
  <c r="AV571" i="6"/>
  <c r="AW571" i="6"/>
  <c r="AX571" i="6"/>
  <c r="AY571" i="6"/>
  <c r="AZ571" i="6"/>
  <c r="BA571" i="6"/>
  <c r="BB571" i="6"/>
  <c r="BC571" i="6"/>
  <c r="BD571" i="6"/>
  <c r="BE571" i="6"/>
  <c r="BF571" i="6"/>
  <c r="AF592" i="6"/>
  <c r="AG592" i="6"/>
  <c r="AH592" i="6"/>
  <c r="AI592" i="6"/>
  <c r="AJ592" i="6"/>
  <c r="AK592" i="6"/>
  <c r="AL592" i="6"/>
  <c r="AM592" i="6"/>
  <c r="AN592" i="6"/>
  <c r="AO592" i="6"/>
  <c r="AP592" i="6"/>
  <c r="AQ592" i="6"/>
  <c r="AR592" i="6"/>
  <c r="AS592" i="6"/>
  <c r="AT592" i="6"/>
  <c r="AU592" i="6"/>
  <c r="AV592" i="6"/>
  <c r="AW592" i="6"/>
  <c r="AX592" i="6"/>
  <c r="AY592" i="6"/>
  <c r="AZ592" i="6"/>
  <c r="BA592" i="6"/>
  <c r="BB592" i="6"/>
  <c r="BC592" i="6"/>
  <c r="BD592" i="6"/>
  <c r="BE592" i="6"/>
  <c r="BF592" i="6"/>
  <c r="AF683" i="6"/>
  <c r="AG683" i="6"/>
  <c r="AH683" i="6"/>
  <c r="AI683" i="6"/>
  <c r="AJ683" i="6"/>
  <c r="AK683" i="6"/>
  <c r="AL683" i="6"/>
  <c r="AM683" i="6"/>
  <c r="AN683" i="6"/>
  <c r="AO683" i="6"/>
  <c r="AP683" i="6"/>
  <c r="AQ683" i="6"/>
  <c r="AR683" i="6"/>
  <c r="AS683" i="6"/>
  <c r="AT683" i="6"/>
  <c r="AU683" i="6"/>
  <c r="AV683" i="6"/>
  <c r="AW683" i="6"/>
  <c r="AX683" i="6"/>
  <c r="AY683" i="6"/>
  <c r="AZ683" i="6"/>
  <c r="BA683" i="6"/>
  <c r="BB683" i="6"/>
  <c r="BC683" i="6"/>
  <c r="BD683" i="6"/>
  <c r="BE683" i="6"/>
  <c r="BF683" i="6"/>
  <c r="BF683" i="5"/>
  <c r="BF592" i="5"/>
  <c r="BF571" i="5"/>
  <c r="BF531" i="5"/>
  <c r="BF495" i="5"/>
  <c r="BF441" i="5"/>
  <c r="BF396" i="5"/>
  <c r="BF33" i="5"/>
  <c r="AQ33" i="5"/>
  <c r="AR33" i="5"/>
  <c r="AS33" i="5" s="1"/>
  <c r="AT33" i="5" s="1"/>
  <c r="AU33" i="5" s="1"/>
  <c r="AV33" i="5" s="1"/>
  <c r="AQ396" i="5"/>
  <c r="AR396" i="5"/>
  <c r="AS396" i="5" s="1"/>
  <c r="AT396" i="5" s="1"/>
  <c r="AU396" i="5" s="1"/>
  <c r="AV396" i="5" s="1"/>
  <c r="AQ441" i="5"/>
  <c r="AR441" i="5"/>
  <c r="AS441" i="5" s="1"/>
  <c r="AT441" i="5" s="1"/>
  <c r="AU441" i="5" s="1"/>
  <c r="AV441" i="5" s="1"/>
  <c r="AQ495" i="5"/>
  <c r="AR495" i="5"/>
  <c r="AS495" i="5" s="1"/>
  <c r="AT495" i="5" s="1"/>
  <c r="AU495" i="5" s="1"/>
  <c r="AV495" i="5" s="1"/>
  <c r="AQ531" i="5"/>
  <c r="AR531" i="5"/>
  <c r="AS531" i="5" s="1"/>
  <c r="AT531" i="5" s="1"/>
  <c r="AU531" i="5" s="1"/>
  <c r="AV531" i="5" s="1"/>
  <c r="AQ571" i="5"/>
  <c r="AR571" i="5"/>
  <c r="AS571" i="5" s="1"/>
  <c r="AT571" i="5" s="1"/>
  <c r="AU571" i="5" s="1"/>
  <c r="AV571" i="5" s="1"/>
  <c r="AQ592" i="5"/>
  <c r="AR592" i="5"/>
  <c r="AS592" i="5" s="1"/>
  <c r="AT592" i="5" s="1"/>
  <c r="AU592" i="5" s="1"/>
  <c r="AV592" i="5" s="1"/>
  <c r="AQ683" i="5"/>
  <c r="AR683" i="5"/>
  <c r="AS683" i="5" s="1"/>
  <c r="AT683" i="5" s="1"/>
  <c r="AU683" i="5" s="1"/>
  <c r="AV683" i="5" s="1"/>
  <c r="AA33" i="5"/>
  <c r="AA396" i="5"/>
  <c r="AA441" i="5"/>
  <c r="AA495" i="5"/>
  <c r="AA531" i="5"/>
  <c r="AA571" i="5"/>
  <c r="AA592" i="5"/>
  <c r="Z683" i="5"/>
  <c r="AA683" i="5"/>
  <c r="R33" i="5"/>
  <c r="S33" i="5"/>
  <c r="T33" i="5"/>
  <c r="U33" i="5"/>
  <c r="AO33" i="5" s="1"/>
  <c r="V33" i="5"/>
  <c r="R396" i="5"/>
  <c r="S396" i="5"/>
  <c r="T396" i="5"/>
  <c r="U396" i="5"/>
  <c r="X396" i="5" s="1"/>
  <c r="V396" i="5"/>
  <c r="R441" i="5"/>
  <c r="S441" i="5"/>
  <c r="T441" i="5"/>
  <c r="U441" i="5"/>
  <c r="X441" i="5" s="1"/>
  <c r="V441" i="5"/>
  <c r="R495" i="5"/>
  <c r="S495" i="5"/>
  <c r="T495" i="5"/>
  <c r="U495" i="5"/>
  <c r="V495" i="5"/>
  <c r="R531" i="5"/>
  <c r="S531" i="5"/>
  <c r="T531" i="5"/>
  <c r="U531" i="5"/>
  <c r="V531" i="5"/>
  <c r="R571" i="5"/>
  <c r="S571" i="5"/>
  <c r="T571" i="5"/>
  <c r="U571" i="5"/>
  <c r="AP571" i="5" s="1"/>
  <c r="V571" i="5"/>
  <c r="R592" i="5"/>
  <c r="S592" i="5"/>
  <c r="T592" i="5"/>
  <c r="U592" i="5"/>
  <c r="V592" i="5"/>
  <c r="R683" i="5"/>
  <c r="S683" i="5"/>
  <c r="T683" i="5"/>
  <c r="U683" i="5"/>
  <c r="V683" i="5"/>
  <c r="M33" i="5"/>
  <c r="Z33" i="5" s="1"/>
  <c r="M396" i="5"/>
  <c r="Z396" i="5" s="1"/>
  <c r="M441" i="5"/>
  <c r="Z441" i="5" s="1"/>
  <c r="M495" i="5"/>
  <c r="J495" i="5" s="1"/>
  <c r="M531" i="5"/>
  <c r="J531" i="5" s="1"/>
  <c r="M571" i="5"/>
  <c r="J571" i="5" s="1"/>
  <c r="M592" i="5"/>
  <c r="J592" i="5" s="1"/>
  <c r="M683" i="5"/>
  <c r="J683" i="5" s="1"/>
  <c r="AW191" i="14" l="1"/>
  <c r="AX191" i="14" s="1"/>
  <c r="AW141" i="14"/>
  <c r="AX141" i="14" s="1"/>
  <c r="AW151" i="14"/>
  <c r="AX151" i="14" s="1"/>
  <c r="AW117" i="14"/>
  <c r="AX117" i="14" s="1"/>
  <c r="AW174" i="14"/>
  <c r="AX174" i="14" s="1"/>
  <c r="X217" i="14"/>
  <c r="X159" i="12"/>
  <c r="AW180" i="14"/>
  <c r="AX180" i="14" s="1"/>
  <c r="X220" i="14"/>
  <c r="AW59" i="14"/>
  <c r="AX59" i="14" s="1"/>
  <c r="AW7" i="14"/>
  <c r="AX7" i="14" s="1"/>
  <c r="AO97" i="14"/>
  <c r="AP10" i="14"/>
  <c r="AO188" i="14"/>
  <c r="AP76" i="14"/>
  <c r="AW172" i="14"/>
  <c r="AX172" i="14" s="1"/>
  <c r="AW176" i="14"/>
  <c r="AX176" i="14" s="1"/>
  <c r="AO187" i="14"/>
  <c r="AO174" i="14"/>
  <c r="AP93" i="14"/>
  <c r="AO200" i="14"/>
  <c r="AP23" i="14"/>
  <c r="AO29" i="14"/>
  <c r="AP107" i="14"/>
  <c r="AO110" i="14"/>
  <c r="AW13" i="14"/>
  <c r="AX13" i="14" s="1"/>
  <c r="AO36" i="14"/>
  <c r="AW140" i="14"/>
  <c r="AX140" i="14" s="1"/>
  <c r="J220" i="14"/>
  <c r="AW208" i="14"/>
  <c r="AX208" i="14" s="1"/>
  <c r="AW91" i="14"/>
  <c r="AX91" i="14" s="1"/>
  <c r="X223" i="14"/>
  <c r="AW122" i="14"/>
  <c r="AX122" i="14" s="1"/>
  <c r="AO39" i="14"/>
  <c r="AW204" i="14"/>
  <c r="AX204" i="14" s="1"/>
  <c r="AW201" i="14"/>
  <c r="AX201" i="14" s="1"/>
  <c r="AO18" i="14"/>
  <c r="AW56" i="14"/>
  <c r="AX56" i="14" s="1"/>
  <c r="AW90" i="14"/>
  <c r="AX90" i="14" s="1"/>
  <c r="AP206" i="14"/>
  <c r="AO202" i="14"/>
  <c r="Z216" i="14"/>
  <c r="AP118" i="14"/>
  <c r="AW89" i="14"/>
  <c r="AX89" i="14" s="1"/>
  <c r="AW98" i="14"/>
  <c r="AX98" i="14" s="1"/>
  <c r="AW77" i="14"/>
  <c r="AX77" i="14" s="1"/>
  <c r="AW97" i="14"/>
  <c r="AX97" i="14" s="1"/>
  <c r="AP109" i="14"/>
  <c r="X219" i="14"/>
  <c r="AP194" i="14"/>
  <c r="AW57" i="14"/>
  <c r="AX57" i="14" s="1"/>
  <c r="AO81" i="14"/>
  <c r="AP165" i="14"/>
  <c r="AW17" i="14"/>
  <c r="AX17" i="14" s="1"/>
  <c r="Z217" i="14"/>
  <c r="X221" i="14"/>
  <c r="W215" i="14"/>
  <c r="AW92" i="14"/>
  <c r="AX92" i="14" s="1"/>
  <c r="AW144" i="14"/>
  <c r="AX144" i="14" s="1"/>
  <c r="Z221" i="14"/>
  <c r="AW18" i="14"/>
  <c r="AX18" i="14" s="1"/>
  <c r="AW188" i="14"/>
  <c r="AX188" i="14" s="1"/>
  <c r="AW197" i="14"/>
  <c r="AX197" i="14" s="1"/>
  <c r="AW29" i="14"/>
  <c r="AX29" i="14" s="1"/>
  <c r="J218" i="14"/>
  <c r="AW114" i="14"/>
  <c r="AX114" i="14" s="1"/>
  <c r="AW19" i="14"/>
  <c r="AX19" i="14" s="1"/>
  <c r="J214" i="14"/>
  <c r="AO181" i="14"/>
  <c r="AO215" i="14" s="1"/>
  <c r="AO69" i="14"/>
  <c r="AO15" i="14"/>
  <c r="AW78" i="14"/>
  <c r="AX78" i="14" s="1"/>
  <c r="AO158" i="14"/>
  <c r="AW206" i="14"/>
  <c r="AX206" i="14" s="1"/>
  <c r="AW150" i="14"/>
  <c r="AX150" i="14" s="1"/>
  <c r="AO157" i="14"/>
  <c r="AO24" i="14"/>
  <c r="AW84" i="14"/>
  <c r="AX84" i="14" s="1"/>
  <c r="AW167" i="14"/>
  <c r="AX167" i="14" s="1"/>
  <c r="AP74" i="14"/>
  <c r="AP106" i="14"/>
  <c r="J215" i="14"/>
  <c r="AW129" i="14"/>
  <c r="AX129" i="14" s="1"/>
  <c r="AW193" i="14"/>
  <c r="AX193" i="14" s="1"/>
  <c r="AW52" i="14"/>
  <c r="AX52" i="14" s="1"/>
  <c r="AW71" i="14"/>
  <c r="AX71" i="14" s="1"/>
  <c r="AW40" i="14"/>
  <c r="AX40" i="14" s="1"/>
  <c r="AW51" i="14"/>
  <c r="AX51" i="14" s="1"/>
  <c r="J217" i="14"/>
  <c r="AW194" i="14"/>
  <c r="AX194" i="14" s="1"/>
  <c r="AW153" i="14"/>
  <c r="AX153" i="14" s="1"/>
  <c r="AO207" i="14"/>
  <c r="AO124" i="14"/>
  <c r="AW104" i="14"/>
  <c r="AX104" i="14" s="1"/>
  <c r="AW99" i="14"/>
  <c r="AX99" i="14" s="1"/>
  <c r="AO65" i="14"/>
  <c r="X216" i="14"/>
  <c r="AW41" i="14"/>
  <c r="AX41" i="14" s="1"/>
  <c r="AW154" i="14"/>
  <c r="AX154" i="14" s="1"/>
  <c r="AO57" i="14"/>
  <c r="AO163" i="14"/>
  <c r="AW39" i="14"/>
  <c r="AX39" i="14" s="1"/>
  <c r="AP115" i="12"/>
  <c r="AO139" i="12"/>
  <c r="AO142" i="12"/>
  <c r="AO148" i="12"/>
  <c r="AO10" i="12"/>
  <c r="AO137" i="12"/>
  <c r="AW88" i="12"/>
  <c r="AX88" i="12" s="1"/>
  <c r="AO17" i="12"/>
  <c r="AO16" i="12"/>
  <c r="AO60" i="12"/>
  <c r="AO167" i="12" s="1"/>
  <c r="AO128" i="12"/>
  <c r="AW256" i="13"/>
  <c r="AX256" i="13" s="1"/>
  <c r="AO17" i="13"/>
  <c r="AO31" i="13"/>
  <c r="AP321" i="13"/>
  <c r="AW125" i="13"/>
  <c r="AX125" i="13" s="1"/>
  <c r="AO230" i="13"/>
  <c r="AO160" i="13"/>
  <c r="AO394" i="13" s="1"/>
  <c r="AP172" i="13"/>
  <c r="AW274" i="13"/>
  <c r="AX274" i="13" s="1"/>
  <c r="AO151" i="13"/>
  <c r="AO294" i="13"/>
  <c r="AO146" i="13"/>
  <c r="AW237" i="13"/>
  <c r="AX237" i="13" s="1"/>
  <c r="AO318" i="13"/>
  <c r="AO379" i="13"/>
  <c r="AP84" i="13"/>
  <c r="AW349" i="13"/>
  <c r="AX349" i="13" s="1"/>
  <c r="AO251" i="13"/>
  <c r="AO177" i="13"/>
  <c r="AO304" i="13"/>
  <c r="AP141" i="13"/>
  <c r="AO129" i="13"/>
  <c r="AO265" i="13"/>
  <c r="AO104" i="13"/>
  <c r="AO380" i="13"/>
  <c r="AO381" i="13"/>
  <c r="AO376" i="13"/>
  <c r="AO250" i="13"/>
  <c r="AO98" i="13"/>
  <c r="AP122" i="13"/>
  <c r="AW242" i="13"/>
  <c r="AX242" i="13" s="1"/>
  <c r="AW46" i="13"/>
  <c r="AX46" i="13" s="1"/>
  <c r="AO197" i="13"/>
  <c r="AW121" i="13"/>
  <c r="AX121" i="13" s="1"/>
  <c r="AW328" i="13"/>
  <c r="AX328" i="13" s="1"/>
  <c r="AO208" i="13"/>
  <c r="AW327" i="13"/>
  <c r="AX327" i="13" s="1"/>
  <c r="AP296" i="13"/>
  <c r="AW234" i="13"/>
  <c r="AX234" i="13" s="1"/>
  <c r="AW357" i="13"/>
  <c r="AX357" i="13" s="1"/>
  <c r="AW338" i="13"/>
  <c r="AX338" i="13" s="1"/>
  <c r="AO231" i="13"/>
  <c r="AO168" i="13"/>
  <c r="AO268" i="13"/>
  <c r="X397" i="13"/>
  <c r="AO193" i="13"/>
  <c r="AO212" i="13"/>
  <c r="AW316" i="13"/>
  <c r="AX316" i="13" s="1"/>
  <c r="AO343" i="13"/>
  <c r="AW72" i="13"/>
  <c r="AX72" i="13" s="1"/>
  <c r="AP113" i="13"/>
  <c r="AP95" i="13"/>
  <c r="AO181" i="13"/>
  <c r="AO116" i="13"/>
  <c r="AO128" i="13"/>
  <c r="AP370" i="13"/>
  <c r="AW276" i="13"/>
  <c r="AX276" i="13" s="1"/>
  <c r="AW269" i="13"/>
  <c r="AX269" i="13" s="1"/>
  <c r="AO274" i="13"/>
  <c r="AW293" i="13"/>
  <c r="AX293" i="13" s="1"/>
  <c r="AO150" i="13"/>
  <c r="AP347" i="13"/>
  <c r="AO263" i="13"/>
  <c r="AW290" i="13"/>
  <c r="AX290" i="13" s="1"/>
  <c r="AP140" i="13"/>
  <c r="AO47" i="13"/>
  <c r="AO14" i="13"/>
  <c r="AO126" i="13"/>
  <c r="AW156" i="13"/>
  <c r="AX156" i="13" s="1"/>
  <c r="AP63" i="13"/>
  <c r="AO327" i="13"/>
  <c r="AW201" i="13"/>
  <c r="AX201" i="13" s="1"/>
  <c r="AW359" i="13"/>
  <c r="AX359" i="13" s="1"/>
  <c r="AO10" i="13"/>
  <c r="AO161" i="13"/>
  <c r="AO132" i="13"/>
  <c r="AW252" i="13"/>
  <c r="AX252" i="13" s="1"/>
  <c r="W392" i="13"/>
  <c r="AO288" i="13"/>
  <c r="AP39" i="13"/>
  <c r="AO320" i="13"/>
  <c r="X393" i="13"/>
  <c r="AO189" i="13"/>
  <c r="X395" i="13"/>
  <c r="AP298" i="13"/>
  <c r="AW141" i="13"/>
  <c r="AX141" i="13" s="1"/>
  <c r="AW251" i="13"/>
  <c r="AX251" i="13" s="1"/>
  <c r="W395" i="13"/>
  <c r="AW48" i="13"/>
  <c r="AX48" i="13" s="1"/>
  <c r="AO206" i="13"/>
  <c r="X396" i="13"/>
  <c r="AO277" i="13"/>
  <c r="AO354" i="13"/>
  <c r="AO243" i="13"/>
  <c r="AO86" i="13"/>
  <c r="AW43" i="13"/>
  <c r="AX43" i="13" s="1"/>
  <c r="AO69" i="13"/>
  <c r="AO85" i="13"/>
  <c r="AO382" i="13"/>
  <c r="AO187" i="13"/>
  <c r="AO269" i="13"/>
  <c r="AO71" i="13"/>
  <c r="AW152" i="13"/>
  <c r="AX152" i="13" s="1"/>
  <c r="AW96" i="13"/>
  <c r="AX96" i="13" s="1"/>
  <c r="AO36" i="13"/>
  <c r="AO137" i="13"/>
  <c r="W393" i="13"/>
  <c r="AO138" i="13"/>
  <c r="AW94" i="13"/>
  <c r="AX94" i="13" s="1"/>
  <c r="Z395" i="13"/>
  <c r="AO232" i="13"/>
  <c r="AW224" i="13"/>
  <c r="AX224" i="13" s="1"/>
  <c r="AW70" i="13"/>
  <c r="AX70" i="13" s="1"/>
  <c r="AW162" i="13"/>
  <c r="AX162" i="13" s="1"/>
  <c r="AO176" i="13"/>
  <c r="AW114" i="13"/>
  <c r="AX114" i="13" s="1"/>
  <c r="AO81" i="13"/>
  <c r="AO287" i="13"/>
  <c r="AW187" i="13"/>
  <c r="AX187" i="13" s="1"/>
  <c r="AP307" i="13"/>
  <c r="AW386" i="13"/>
  <c r="AX386" i="13" s="1"/>
  <c r="AO43" i="13"/>
  <c r="AW314" i="13"/>
  <c r="AX314" i="13" s="1"/>
  <c r="AW183" i="13"/>
  <c r="AX183" i="13" s="1"/>
  <c r="AW202" i="13"/>
  <c r="AX202" i="13" s="1"/>
  <c r="AW122" i="13"/>
  <c r="AX122" i="13" s="1"/>
  <c r="AO45" i="13"/>
  <c r="AP325" i="13"/>
  <c r="AO325" i="13"/>
  <c r="AP60" i="13"/>
  <c r="AW263" i="13"/>
  <c r="AX263" i="13" s="1"/>
  <c r="AO144" i="13"/>
  <c r="AW228" i="13"/>
  <c r="AX228" i="13" s="1"/>
  <c r="Z392" i="13"/>
  <c r="AW79" i="13"/>
  <c r="AX79" i="13" s="1"/>
  <c r="AW208" i="13"/>
  <c r="AX208" i="13" s="1"/>
  <c r="AO286" i="13"/>
  <c r="AP152" i="13"/>
  <c r="AP124" i="13"/>
  <c r="AO124" i="13"/>
  <c r="AW211" i="13"/>
  <c r="AX211" i="13" s="1"/>
  <c r="AW71" i="13"/>
  <c r="AX71" i="13" s="1"/>
  <c r="AO199" i="13"/>
  <c r="AO385" i="13"/>
  <c r="AP275" i="13"/>
  <c r="AW371" i="13"/>
  <c r="AX371" i="13" s="1"/>
  <c r="X394" i="13"/>
  <c r="AW127" i="13"/>
  <c r="AX127" i="13" s="1"/>
  <c r="AW130" i="13"/>
  <c r="AX130" i="13" s="1"/>
  <c r="W397" i="13"/>
  <c r="AO316" i="13"/>
  <c r="AW337" i="13"/>
  <c r="AX337" i="13" s="1"/>
  <c r="AW355" i="13"/>
  <c r="AX355" i="13" s="1"/>
  <c r="AW198" i="13"/>
  <c r="AX198" i="13" s="1"/>
  <c r="AW33" i="13"/>
  <c r="AX33" i="13" s="1"/>
  <c r="AW220" i="13"/>
  <c r="AX220" i="13" s="1"/>
  <c r="AW317" i="13"/>
  <c r="AX317" i="13" s="1"/>
  <c r="Z394" i="13"/>
  <c r="AW235" i="13"/>
  <c r="AX235" i="13" s="1"/>
  <c r="AW99" i="13"/>
  <c r="AX99" i="13" s="1"/>
  <c r="Z399" i="13"/>
  <c r="AO48" i="13"/>
  <c r="X398" i="13"/>
  <c r="AO237" i="13"/>
  <c r="AO108" i="13"/>
  <c r="AO154" i="13"/>
  <c r="AW344" i="13"/>
  <c r="AX344" i="13" s="1"/>
  <c r="AW23" i="13"/>
  <c r="AX23" i="13" s="1"/>
  <c r="AW27" i="13"/>
  <c r="AX27" i="13" s="1"/>
  <c r="AW214" i="13"/>
  <c r="AX214" i="13" s="1"/>
  <c r="AW267" i="13"/>
  <c r="AX267" i="13" s="1"/>
  <c r="AW62" i="13"/>
  <c r="AX62" i="13" s="1"/>
  <c r="AO195" i="13"/>
  <c r="AP38" i="13"/>
  <c r="AP350" i="13"/>
  <c r="AO242" i="13"/>
  <c r="AW65" i="13"/>
  <c r="AX65" i="13" s="1"/>
  <c r="AW272" i="13"/>
  <c r="AX272" i="13" s="1"/>
  <c r="AW255" i="13"/>
  <c r="AX255" i="13" s="1"/>
  <c r="AW280" i="13"/>
  <c r="AX280" i="13" s="1"/>
  <c r="AW277" i="13"/>
  <c r="AX277" i="13" s="1"/>
  <c r="AW155" i="13"/>
  <c r="AX155" i="13" s="1"/>
  <c r="AS388" i="13"/>
  <c r="AO314" i="13"/>
  <c r="AW186" i="13"/>
  <c r="AX186" i="13" s="1"/>
  <c r="AO375" i="13"/>
  <c r="AW331" i="13"/>
  <c r="AX331" i="13" s="1"/>
  <c r="AW332" i="13"/>
  <c r="AX332" i="13" s="1"/>
  <c r="AW174" i="13"/>
  <c r="AX174" i="13" s="1"/>
  <c r="J391" i="13"/>
  <c r="AO217" i="13"/>
  <c r="AO209" i="13"/>
  <c r="AW173" i="13"/>
  <c r="AX173" i="13" s="1"/>
  <c r="AW348" i="13"/>
  <c r="AX348" i="13" s="1"/>
  <c r="AW265" i="13"/>
  <c r="AX265" i="13" s="1"/>
  <c r="AW312" i="13"/>
  <c r="AX312" i="13" s="1"/>
  <c r="AW350" i="13"/>
  <c r="AX350" i="13" s="1"/>
  <c r="AW158" i="13"/>
  <c r="AX158" i="13" s="1"/>
  <c r="AW64" i="13"/>
  <c r="AX64" i="13" s="1"/>
  <c r="AW113" i="13"/>
  <c r="AX113" i="13" s="1"/>
  <c r="AW35" i="13"/>
  <c r="AX35" i="13" s="1"/>
  <c r="AW343" i="13"/>
  <c r="AX343" i="13" s="1"/>
  <c r="AW273" i="13"/>
  <c r="AX273" i="13" s="1"/>
  <c r="AW203" i="13"/>
  <c r="AX203" i="13" s="1"/>
  <c r="AW154" i="13"/>
  <c r="AX154" i="13" s="1"/>
  <c r="X392" i="13"/>
  <c r="AW47" i="13"/>
  <c r="AX47" i="13" s="1"/>
  <c r="AW169" i="13"/>
  <c r="AX169" i="13" s="1"/>
  <c r="AW347" i="13"/>
  <c r="AX347" i="13" s="1"/>
  <c r="AO130" i="12"/>
  <c r="AO23" i="12"/>
  <c r="AP151" i="12"/>
  <c r="Z160" i="12"/>
  <c r="AP50" i="12"/>
  <c r="AO120" i="12"/>
  <c r="AW91" i="12"/>
  <c r="AX91" i="12" s="1"/>
  <c r="AW33" i="12"/>
  <c r="AX33" i="12" s="1"/>
  <c r="AP52" i="12"/>
  <c r="AO103" i="12"/>
  <c r="AO85" i="12"/>
  <c r="AO159" i="12" s="1"/>
  <c r="AW141" i="12"/>
  <c r="AX141" i="12" s="1"/>
  <c r="AO76" i="12"/>
  <c r="AO165" i="12" s="1"/>
  <c r="AW92" i="12"/>
  <c r="AX92" i="12" s="1"/>
  <c r="AW16" i="12"/>
  <c r="AX16" i="12" s="1"/>
  <c r="AP76" i="12"/>
  <c r="AP165" i="12" s="1"/>
  <c r="AW142" i="12"/>
  <c r="AX142" i="12" s="1"/>
  <c r="AO18" i="12"/>
  <c r="X161" i="12"/>
  <c r="AO38" i="12"/>
  <c r="W163" i="12"/>
  <c r="AO7" i="12"/>
  <c r="X155" i="12"/>
  <c r="W160" i="12"/>
  <c r="AW87" i="12"/>
  <c r="AX87" i="12" s="1"/>
  <c r="AW41" i="12"/>
  <c r="AX41" i="12" s="1"/>
  <c r="AO69" i="12"/>
  <c r="AO107" i="12"/>
  <c r="AW20" i="12"/>
  <c r="AX20" i="12" s="1"/>
  <c r="AW46" i="12"/>
  <c r="AX46" i="12" s="1"/>
  <c r="X168" i="12"/>
  <c r="AW17" i="12"/>
  <c r="AX17" i="12" s="1"/>
  <c r="AW15" i="12"/>
  <c r="AX15" i="12" s="1"/>
  <c r="AW76" i="12"/>
  <c r="AX76" i="12" s="1"/>
  <c r="AW131" i="12"/>
  <c r="AX131" i="12" s="1"/>
  <c r="AP41" i="12"/>
  <c r="AW126" i="12"/>
  <c r="AX126" i="12" s="1"/>
  <c r="AW55" i="12"/>
  <c r="AX55" i="12" s="1"/>
  <c r="AO27" i="12"/>
  <c r="AP27" i="12"/>
  <c r="AW36" i="12"/>
  <c r="AX36" i="12" s="1"/>
  <c r="AO152" i="12"/>
  <c r="AW14" i="12"/>
  <c r="AX14" i="12" s="1"/>
  <c r="AP152" i="12"/>
  <c r="AP161" i="12" s="1"/>
  <c r="AW54" i="12"/>
  <c r="AX54" i="12" s="1"/>
  <c r="AW127" i="12"/>
  <c r="AX127" i="12" s="1"/>
  <c r="AW75" i="12"/>
  <c r="AX75" i="12" s="1"/>
  <c r="AW132" i="12"/>
  <c r="AX132" i="12" s="1"/>
  <c r="J164" i="12"/>
  <c r="AP15" i="12"/>
  <c r="AW43" i="12"/>
  <c r="AX43" i="12" s="1"/>
  <c r="AW107" i="12"/>
  <c r="AX107" i="12" s="1"/>
  <c r="AW81" i="12"/>
  <c r="AX81" i="12" s="1"/>
  <c r="AW121" i="12"/>
  <c r="AX121" i="12" s="1"/>
  <c r="AW30" i="12"/>
  <c r="AX30" i="12" s="1"/>
  <c r="AW89" i="12"/>
  <c r="AX89" i="12" s="1"/>
  <c r="AW108" i="12"/>
  <c r="AX108" i="12" s="1"/>
  <c r="AW115" i="12"/>
  <c r="AX115" i="12" s="1"/>
  <c r="X164" i="12"/>
  <c r="AW31" i="12"/>
  <c r="AX31" i="12" s="1"/>
  <c r="AW86" i="12"/>
  <c r="AX86" i="12" s="1"/>
  <c r="AW146" i="12"/>
  <c r="AX146" i="12" s="1"/>
  <c r="AO28" i="12"/>
  <c r="AO64" i="12"/>
  <c r="W161" i="12"/>
  <c r="AW136" i="12"/>
  <c r="AX136" i="12" s="1"/>
  <c r="AW109" i="12"/>
  <c r="AX109" i="12" s="1"/>
  <c r="AP37" i="14"/>
  <c r="AO37" i="14"/>
  <c r="AO221" i="14" s="1"/>
  <c r="Z210" i="14"/>
  <c r="Z223" i="14"/>
  <c r="AW22" i="14"/>
  <c r="AX22" i="14" s="1"/>
  <c r="AW175" i="14"/>
  <c r="AX175" i="14" s="1"/>
  <c r="AW119" i="14"/>
  <c r="AX119" i="14" s="1"/>
  <c r="AW131" i="14"/>
  <c r="AX131" i="14" s="1"/>
  <c r="AW163" i="14"/>
  <c r="AX163" i="14" s="1"/>
  <c r="AW9" i="14"/>
  <c r="AX9" i="14" s="1"/>
  <c r="AO195" i="14"/>
  <c r="AW139" i="14"/>
  <c r="AX139" i="14" s="1"/>
  <c r="AW179" i="14"/>
  <c r="AX179" i="14" s="1"/>
  <c r="W221" i="14"/>
  <c r="AW36" i="14"/>
  <c r="AX36" i="14" s="1"/>
  <c r="AW31" i="14"/>
  <c r="AX31" i="14" s="1"/>
  <c r="AP215" i="14"/>
  <c r="AP58" i="14"/>
  <c r="AP222" i="14" s="1"/>
  <c r="AO58" i="14"/>
  <c r="AS222" i="14"/>
  <c r="J216" i="14"/>
  <c r="AP54" i="14"/>
  <c r="AO54" i="14"/>
  <c r="W217" i="14"/>
  <c r="AP70" i="14"/>
  <c r="AO70" i="14"/>
  <c r="AW95" i="14"/>
  <c r="AX95" i="14" s="1"/>
  <c r="Z214" i="14"/>
  <c r="J210" i="14"/>
  <c r="AW165" i="14"/>
  <c r="AX165" i="14" s="1"/>
  <c r="AW138" i="14"/>
  <c r="AX138" i="14" s="1"/>
  <c r="AW53" i="14"/>
  <c r="AX53" i="14" s="1"/>
  <c r="AO14" i="14"/>
  <c r="AP14" i="14"/>
  <c r="AP214" i="14" s="1"/>
  <c r="AW87" i="14"/>
  <c r="AX87" i="14" s="1"/>
  <c r="X218" i="14"/>
  <c r="W218" i="14"/>
  <c r="J223" i="14"/>
  <c r="AO191" i="14"/>
  <c r="AP191" i="14"/>
  <c r="AP127" i="14"/>
  <c r="AO127" i="14"/>
  <c r="AT216" i="14"/>
  <c r="AS213" i="14"/>
  <c r="W216" i="14"/>
  <c r="J222" i="14"/>
  <c r="AW202" i="14"/>
  <c r="AX202" i="14" s="1"/>
  <c r="AP72" i="14"/>
  <c r="AP213" i="14" s="1"/>
  <c r="AW107" i="14"/>
  <c r="AX107" i="14" s="1"/>
  <c r="AW161" i="14"/>
  <c r="AX161" i="14" s="1"/>
  <c r="AW33" i="14"/>
  <c r="AX33" i="14" s="1"/>
  <c r="AW37" i="14"/>
  <c r="AX37" i="14" s="1"/>
  <c r="X214" i="14"/>
  <c r="W210" i="14"/>
  <c r="W223" i="14"/>
  <c r="J221" i="14"/>
  <c r="AS216" i="14"/>
  <c r="AO154" i="14"/>
  <c r="AW125" i="14"/>
  <c r="AX125" i="14" s="1"/>
  <c r="AO52" i="14"/>
  <c r="AS218" i="14"/>
  <c r="AP218" i="14"/>
  <c r="AS220" i="14"/>
  <c r="AS219" i="14"/>
  <c r="AW109" i="14"/>
  <c r="AX109" i="14" s="1"/>
  <c r="AO198" i="14"/>
  <c r="AW133" i="14"/>
  <c r="AX133" i="14" s="1"/>
  <c r="AO32" i="14"/>
  <c r="AW28" i="14"/>
  <c r="AX28" i="14" s="1"/>
  <c r="AP73" i="14"/>
  <c r="AO73" i="14"/>
  <c r="AW189" i="14"/>
  <c r="AX189" i="14" s="1"/>
  <c r="AP223" i="14"/>
  <c r="X210" i="14"/>
  <c r="AW80" i="14"/>
  <c r="AX80" i="14" s="1"/>
  <c r="J219" i="14"/>
  <c r="AS210" i="14"/>
  <c r="AS223" i="14"/>
  <c r="AW203" i="14"/>
  <c r="AX203" i="14" s="1"/>
  <c r="AW171" i="14"/>
  <c r="AX171" i="14" s="1"/>
  <c r="AO13" i="14"/>
  <c r="AW166" i="14"/>
  <c r="AX166" i="14" s="1"/>
  <c r="W214" i="14"/>
  <c r="AW121" i="14"/>
  <c r="AX121" i="14" s="1"/>
  <c r="AS215" i="14"/>
  <c r="AO142" i="14"/>
  <c r="AO116" i="14"/>
  <c r="AW68" i="14"/>
  <c r="AX68" i="14" s="1"/>
  <c r="AW75" i="14"/>
  <c r="AX75" i="14" s="1"/>
  <c r="AP130" i="14"/>
  <c r="AO130" i="14"/>
  <c r="AW76" i="14"/>
  <c r="AX76" i="14" s="1"/>
  <c r="AP138" i="14"/>
  <c r="AO138" i="14"/>
  <c r="AW127" i="14"/>
  <c r="AX127" i="14" s="1"/>
  <c r="AP43" i="14"/>
  <c r="AP220" i="14" s="1"/>
  <c r="AO43" i="14"/>
  <c r="AO220" i="14" s="1"/>
  <c r="AW162" i="14"/>
  <c r="AX162" i="14" s="1"/>
  <c r="AW152" i="14"/>
  <c r="AX152" i="14" s="1"/>
  <c r="AP216" i="14"/>
  <c r="AS217" i="14"/>
  <c r="Z219" i="14"/>
  <c r="AW160" i="14"/>
  <c r="AX160" i="14" s="1"/>
  <c r="AO204" i="14"/>
  <c r="AW123" i="14"/>
  <c r="AX123" i="14" s="1"/>
  <c r="AW187" i="14"/>
  <c r="AX187" i="14" s="1"/>
  <c r="AW82" i="14"/>
  <c r="AX82" i="14" s="1"/>
  <c r="AW83" i="14"/>
  <c r="AX83" i="14" s="1"/>
  <c r="AW61" i="14"/>
  <c r="AX61" i="14" s="1"/>
  <c r="AO216" i="14"/>
  <c r="Z218" i="14"/>
  <c r="AT214" i="14"/>
  <c r="AS221" i="14"/>
  <c r="AW130" i="14"/>
  <c r="AX130" i="14" s="1"/>
  <c r="AO178" i="14"/>
  <c r="AW85" i="14"/>
  <c r="AX85" i="14" s="1"/>
  <c r="AS214" i="14"/>
  <c r="AW149" i="14"/>
  <c r="AX149" i="14" s="1"/>
  <c r="AW177" i="14"/>
  <c r="AX177" i="14" s="1"/>
  <c r="AW46" i="14"/>
  <c r="AX46" i="14" s="1"/>
  <c r="AW178" i="14"/>
  <c r="AX178" i="14" s="1"/>
  <c r="AP98" i="14"/>
  <c r="AO98" i="14"/>
  <c r="W219" i="14"/>
  <c r="AO213" i="14"/>
  <c r="W222" i="14"/>
  <c r="AW170" i="14"/>
  <c r="AX170" i="14" s="1"/>
  <c r="AU8" i="14"/>
  <c r="AW45" i="14"/>
  <c r="AX45" i="14" s="1"/>
  <c r="AW58" i="14"/>
  <c r="AX58" i="14" s="1"/>
  <c r="W220" i="14"/>
  <c r="X222" i="14"/>
  <c r="Z222" i="14"/>
  <c r="AW34" i="14"/>
  <c r="AX34" i="14" s="1"/>
  <c r="AP35" i="14"/>
  <c r="AO35" i="14"/>
  <c r="AO164" i="14"/>
  <c r="AW96" i="14"/>
  <c r="AX96" i="14" s="1"/>
  <c r="AW47" i="14"/>
  <c r="AX47" i="14" s="1"/>
  <c r="AW195" i="14"/>
  <c r="AX195" i="14" s="1"/>
  <c r="AW103" i="14"/>
  <c r="AX103" i="14" s="1"/>
  <c r="AO156" i="14"/>
  <c r="AW55" i="14"/>
  <c r="AX55" i="14" s="1"/>
  <c r="AW44" i="14"/>
  <c r="AX44" i="14" s="1"/>
  <c r="AW118" i="14"/>
  <c r="AX118" i="14" s="1"/>
  <c r="AP306" i="13"/>
  <c r="AO174" i="13"/>
  <c r="AW165" i="13"/>
  <c r="AX165" i="13" s="1"/>
  <c r="AW379" i="13"/>
  <c r="AX379" i="13" s="1"/>
  <c r="AP106" i="13"/>
  <c r="AO106" i="13"/>
  <c r="Z400" i="13"/>
  <c r="AP355" i="13"/>
  <c r="AO355" i="13"/>
  <c r="AW85" i="13"/>
  <c r="AX85" i="13" s="1"/>
  <c r="AO18" i="13"/>
  <c r="AW297" i="13"/>
  <c r="AX297" i="13" s="1"/>
  <c r="AW226" i="13"/>
  <c r="AX226" i="13" s="1"/>
  <c r="AP378" i="13"/>
  <c r="AO378" i="13"/>
  <c r="J388" i="13"/>
  <c r="J400" i="13"/>
  <c r="AW345" i="13"/>
  <c r="AX345" i="13" s="1"/>
  <c r="AW369" i="13"/>
  <c r="AX369" i="13" s="1"/>
  <c r="AW334" i="13"/>
  <c r="AX334" i="13" s="1"/>
  <c r="AW278" i="13"/>
  <c r="AX278" i="13" s="1"/>
  <c r="AP156" i="13"/>
  <c r="AO156" i="13"/>
  <c r="AW299" i="13"/>
  <c r="AX299" i="13" s="1"/>
  <c r="AW54" i="13"/>
  <c r="AX54" i="13" s="1"/>
  <c r="AO145" i="13"/>
  <c r="AW144" i="13"/>
  <c r="AX144" i="13" s="1"/>
  <c r="AO182" i="13"/>
  <c r="J401" i="13"/>
  <c r="AW233" i="13"/>
  <c r="AX233" i="13" s="1"/>
  <c r="AS393" i="13"/>
  <c r="AW55" i="13"/>
  <c r="AX55" i="13" s="1"/>
  <c r="AW313" i="13"/>
  <c r="AX313" i="13" s="1"/>
  <c r="AW90" i="13"/>
  <c r="AX90" i="13" s="1"/>
  <c r="AW306" i="13"/>
  <c r="AX306" i="13" s="1"/>
  <c r="AW20" i="13"/>
  <c r="AX20" i="13" s="1"/>
  <c r="W399" i="13"/>
  <c r="AS395" i="13"/>
  <c r="AW261" i="13"/>
  <c r="AX261" i="13" s="1"/>
  <c r="AW63" i="13"/>
  <c r="AX63" i="13" s="1"/>
  <c r="AW75" i="13"/>
  <c r="AX75" i="13" s="1"/>
  <c r="AW140" i="13"/>
  <c r="AX140" i="13" s="1"/>
  <c r="AO272" i="13"/>
  <c r="AW329" i="13"/>
  <c r="AX329" i="13" s="1"/>
  <c r="AW106" i="13"/>
  <c r="AX106" i="13" s="1"/>
  <c r="AO313" i="13"/>
  <c r="X399" i="13"/>
  <c r="AW159" i="13"/>
  <c r="AX159" i="13" s="1"/>
  <c r="W391" i="13"/>
  <c r="J397" i="13"/>
  <c r="AW68" i="13"/>
  <c r="AX68" i="13" s="1"/>
  <c r="AW366" i="13"/>
  <c r="AX366" i="13" s="1"/>
  <c r="J399" i="13"/>
  <c r="AS394" i="13"/>
  <c r="X400" i="13"/>
  <c r="AT395" i="13"/>
  <c r="AS396" i="13"/>
  <c r="AO210" i="13"/>
  <c r="X391" i="13"/>
  <c r="W396" i="13"/>
  <c r="AW257" i="13"/>
  <c r="AX257" i="13" s="1"/>
  <c r="AW376" i="13"/>
  <c r="AX376" i="13" s="1"/>
  <c r="AW161" i="13"/>
  <c r="AX161" i="13" s="1"/>
  <c r="Z393" i="13"/>
  <c r="AT401" i="13"/>
  <c r="AW353" i="13"/>
  <c r="AX353" i="13" s="1"/>
  <c r="AW53" i="13"/>
  <c r="AX53" i="13" s="1"/>
  <c r="AW34" i="13"/>
  <c r="AX34" i="13" s="1"/>
  <c r="AP246" i="13"/>
  <c r="AW92" i="13"/>
  <c r="AX92" i="13" s="1"/>
  <c r="AW289" i="13"/>
  <c r="AX289" i="13" s="1"/>
  <c r="AP363" i="13"/>
  <c r="J395" i="13"/>
  <c r="AO356" i="13"/>
  <c r="AS392" i="13"/>
  <c r="AW97" i="13"/>
  <c r="AX97" i="13" s="1"/>
  <c r="AW302" i="13"/>
  <c r="AX302" i="13" s="1"/>
  <c r="AO91" i="13"/>
  <c r="AW78" i="13"/>
  <c r="AX78" i="13" s="1"/>
  <c r="AW40" i="13"/>
  <c r="AX40" i="13" s="1"/>
  <c r="AS401" i="13"/>
  <c r="AP290" i="13"/>
  <c r="AO290" i="13"/>
  <c r="AP315" i="13"/>
  <c r="AO315" i="13"/>
  <c r="AW104" i="13"/>
  <c r="AX104" i="13" s="1"/>
  <c r="AO267" i="13"/>
  <c r="AP267" i="13"/>
  <c r="AO28" i="13"/>
  <c r="AW244" i="13"/>
  <c r="AX244" i="13" s="1"/>
  <c r="AO215" i="13"/>
  <c r="J396" i="13"/>
  <c r="J392" i="13"/>
  <c r="AW378" i="13"/>
  <c r="AX378" i="13" s="1"/>
  <c r="AW205" i="13"/>
  <c r="AX205" i="13" s="1"/>
  <c r="AS397" i="13"/>
  <c r="AO284" i="13"/>
  <c r="W388" i="13"/>
  <c r="W401" i="13"/>
  <c r="AO261" i="13"/>
  <c r="AP70" i="13"/>
  <c r="AO70" i="13"/>
  <c r="AO229" i="13"/>
  <c r="AW189" i="13"/>
  <c r="AX189" i="13" s="1"/>
  <c r="AP15" i="13"/>
  <c r="AO15" i="13"/>
  <c r="AP366" i="13"/>
  <c r="Z396" i="13"/>
  <c r="AW374" i="13"/>
  <c r="AX374" i="13" s="1"/>
  <c r="AW196" i="13"/>
  <c r="AX196" i="13" s="1"/>
  <c r="AP394" i="13"/>
  <c r="X388" i="13"/>
  <c r="X401" i="13"/>
  <c r="Z397" i="13"/>
  <c r="AW240" i="13"/>
  <c r="AX240" i="13" s="1"/>
  <c r="AW120" i="13"/>
  <c r="AX120" i="13" s="1"/>
  <c r="AO40" i="13"/>
  <c r="AP279" i="13"/>
  <c r="AO279" i="13"/>
  <c r="Z388" i="13"/>
  <c r="Z401" i="13"/>
  <c r="W394" i="13"/>
  <c r="AV399" i="13"/>
  <c r="AO338" i="13"/>
  <c r="AW367" i="13"/>
  <c r="AX367" i="13" s="1"/>
  <c r="AO226" i="13"/>
  <c r="AW253" i="13"/>
  <c r="AX253" i="13" s="1"/>
  <c r="AW296" i="13"/>
  <c r="AX296" i="13" s="1"/>
  <c r="AP225" i="13"/>
  <c r="AO225" i="13"/>
  <c r="AW131" i="13"/>
  <c r="AX131" i="13" s="1"/>
  <c r="AP245" i="13"/>
  <c r="AT13" i="13"/>
  <c r="AP64" i="13"/>
  <c r="AO64" i="13"/>
  <c r="AO117" i="13"/>
  <c r="AU399" i="13"/>
  <c r="AO57" i="13"/>
  <c r="AW193" i="13"/>
  <c r="AX193" i="13" s="1"/>
  <c r="J394" i="13"/>
  <c r="AW101" i="13"/>
  <c r="AX101" i="13" s="1"/>
  <c r="AW204" i="13"/>
  <c r="AX204" i="13" s="1"/>
  <c r="AO163" i="13"/>
  <c r="AP163" i="13"/>
  <c r="AW11" i="13"/>
  <c r="AX11" i="13" s="1"/>
  <c r="AS391" i="13"/>
  <c r="AW318" i="13"/>
  <c r="AX318" i="13" s="1"/>
  <c r="AW342" i="13"/>
  <c r="AX342" i="13" s="1"/>
  <c r="AW84" i="13"/>
  <c r="AX84" i="13" s="1"/>
  <c r="AP255" i="13"/>
  <c r="AP391" i="13" s="1"/>
  <c r="AO255" i="13"/>
  <c r="AO391" i="13" s="1"/>
  <c r="AW373" i="13"/>
  <c r="AX373" i="13" s="1"/>
  <c r="AW146" i="13"/>
  <c r="AX146" i="13" s="1"/>
  <c r="AW56" i="13"/>
  <c r="AX56" i="13" s="1"/>
  <c r="AO352" i="13"/>
  <c r="AW383" i="13"/>
  <c r="AX383" i="13" s="1"/>
  <c r="AW298" i="13"/>
  <c r="AX298" i="13" s="1"/>
  <c r="AO348" i="13"/>
  <c r="AW150" i="13"/>
  <c r="AX150" i="13" s="1"/>
  <c r="AO79" i="13"/>
  <c r="J393" i="13"/>
  <c r="AT400" i="13"/>
  <c r="AW231" i="13"/>
  <c r="AX231" i="13" s="1"/>
  <c r="AW157" i="13"/>
  <c r="AX157" i="13" s="1"/>
  <c r="AO44" i="13"/>
  <c r="AO54" i="13"/>
  <c r="AS400" i="13"/>
  <c r="AW264" i="13"/>
  <c r="AX264" i="13" s="1"/>
  <c r="AW262" i="13"/>
  <c r="AX262" i="13" s="1"/>
  <c r="AW103" i="13"/>
  <c r="AX103" i="13" s="1"/>
  <c r="AW60" i="13"/>
  <c r="AX60" i="13" s="1"/>
  <c r="AW286" i="13"/>
  <c r="AX286" i="13" s="1"/>
  <c r="AP253" i="13"/>
  <c r="AO253" i="13"/>
  <c r="AW57" i="13"/>
  <c r="AX57" i="13" s="1"/>
  <c r="W400" i="13"/>
  <c r="AO335" i="13"/>
  <c r="AP335" i="13"/>
  <c r="AT399" i="13"/>
  <c r="AW163" i="13"/>
  <c r="AX163" i="13" s="1"/>
  <c r="AW77" i="13"/>
  <c r="AX77" i="13" s="1"/>
  <c r="W398" i="13"/>
  <c r="AS399" i="13"/>
  <c r="Z398" i="13"/>
  <c r="AO349" i="13"/>
  <c r="AW222" i="13"/>
  <c r="AX222" i="13" s="1"/>
  <c r="AW143" i="13"/>
  <c r="AX143" i="13" s="1"/>
  <c r="AW362" i="13"/>
  <c r="AX362" i="13" s="1"/>
  <c r="AW134" i="13"/>
  <c r="AX134" i="13" s="1"/>
  <c r="AW74" i="13"/>
  <c r="AX74" i="13" s="1"/>
  <c r="AW364" i="13"/>
  <c r="AX364" i="13" s="1"/>
  <c r="J398" i="13"/>
  <c r="AS398" i="13"/>
  <c r="AW88" i="13"/>
  <c r="AX88" i="13" s="1"/>
  <c r="AW137" i="13"/>
  <c r="AX137" i="13" s="1"/>
  <c r="AW124" i="13"/>
  <c r="AX124" i="13" s="1"/>
  <c r="AW31" i="13"/>
  <c r="AX31" i="13" s="1"/>
  <c r="AP120" i="13"/>
  <c r="AO120" i="13"/>
  <c r="AW384" i="13"/>
  <c r="AX384" i="13" s="1"/>
  <c r="AW22" i="13"/>
  <c r="AX22" i="13" s="1"/>
  <c r="AW223" i="13"/>
  <c r="AX223" i="13" s="1"/>
  <c r="AW166" i="13"/>
  <c r="AX166" i="13" s="1"/>
  <c r="AW100" i="13"/>
  <c r="AX100" i="13" s="1"/>
  <c r="AW133" i="13"/>
  <c r="AX133" i="13" s="1"/>
  <c r="AW230" i="13"/>
  <c r="AX230" i="13" s="1"/>
  <c r="AW50" i="13"/>
  <c r="AX50" i="13" s="1"/>
  <c r="AO79" i="12"/>
  <c r="AO163" i="12" s="1"/>
  <c r="W167" i="12"/>
  <c r="AW29" i="12"/>
  <c r="AX29" i="12" s="1"/>
  <c r="W165" i="12"/>
  <c r="AW61" i="12"/>
  <c r="AX61" i="12" s="1"/>
  <c r="AW137" i="12"/>
  <c r="AX137" i="12" s="1"/>
  <c r="AW11" i="12"/>
  <c r="AX11" i="12" s="1"/>
  <c r="AW78" i="12"/>
  <c r="AX78" i="12" s="1"/>
  <c r="X165" i="12"/>
  <c r="W162" i="12"/>
  <c r="AW9" i="12"/>
  <c r="AX9" i="12" s="1"/>
  <c r="AP167" i="12"/>
  <c r="Z164" i="12"/>
  <c r="AW74" i="12"/>
  <c r="AX74" i="12" s="1"/>
  <c r="W158" i="12"/>
  <c r="X162" i="12"/>
  <c r="AT167" i="12"/>
  <c r="AU67" i="12"/>
  <c r="X163" i="12"/>
  <c r="AW139" i="12"/>
  <c r="AX139" i="12" s="1"/>
  <c r="AW68" i="12"/>
  <c r="AX68" i="12" s="1"/>
  <c r="AS163" i="12"/>
  <c r="AT79" i="12"/>
  <c r="AW113" i="12"/>
  <c r="AX113" i="12" s="1"/>
  <c r="AW49" i="12"/>
  <c r="AX49" i="12" s="1"/>
  <c r="AW112" i="12"/>
  <c r="AX112" i="12" s="1"/>
  <c r="Z163" i="12"/>
  <c r="AW32" i="12"/>
  <c r="AX32" i="12" s="1"/>
  <c r="AW82" i="12"/>
  <c r="AX82" i="12" s="1"/>
  <c r="AS167" i="12"/>
  <c r="AW102" i="12"/>
  <c r="AX102" i="12" s="1"/>
  <c r="AS162" i="12"/>
  <c r="AT39" i="12"/>
  <c r="AW12" i="12"/>
  <c r="AX12" i="12" s="1"/>
  <c r="AO92" i="12"/>
  <c r="AW72" i="12"/>
  <c r="AX72" i="12" s="1"/>
  <c r="AW10" i="12"/>
  <c r="AX10" i="12" s="1"/>
  <c r="AO124" i="12"/>
  <c r="AP77" i="12"/>
  <c r="AW104" i="12"/>
  <c r="AX104" i="12" s="1"/>
  <c r="AP84" i="12"/>
  <c r="AO84" i="12"/>
  <c r="AO77" i="12"/>
  <c r="AS159" i="12"/>
  <c r="AS155" i="12"/>
  <c r="AW129" i="12"/>
  <c r="AX129" i="12" s="1"/>
  <c r="W166" i="12"/>
  <c r="AW133" i="12"/>
  <c r="AX133" i="12" s="1"/>
  <c r="W164" i="12"/>
  <c r="AS166" i="12"/>
  <c r="AT123" i="12"/>
  <c r="AS164" i="12"/>
  <c r="AT51" i="12"/>
  <c r="AT168" i="12"/>
  <c r="AU19" i="12"/>
  <c r="AW44" i="12"/>
  <c r="AX44" i="12" s="1"/>
  <c r="AO86" i="12"/>
  <c r="AP86" i="12"/>
  <c r="AW135" i="12"/>
  <c r="AX135" i="12" s="1"/>
  <c r="AU160" i="12"/>
  <c r="AV111" i="12"/>
  <c r="AW95" i="12"/>
  <c r="AX95" i="12" s="1"/>
  <c r="AT159" i="12"/>
  <c r="AU71" i="12"/>
  <c r="Z168" i="12"/>
  <c r="Z155" i="12"/>
  <c r="J155" i="12"/>
  <c r="AT160" i="12"/>
  <c r="AP24" i="12"/>
  <c r="AP168" i="12" s="1"/>
  <c r="AO81" i="12"/>
  <c r="AP159" i="12"/>
  <c r="AW37" i="12"/>
  <c r="AX37" i="12" s="1"/>
  <c r="J168" i="12"/>
  <c r="AO158" i="12"/>
  <c r="W159" i="12"/>
  <c r="AW8" i="12"/>
  <c r="AX8" i="12" s="1"/>
  <c r="AW27" i="12"/>
  <c r="AX27" i="12" s="1"/>
  <c r="AS160" i="12"/>
  <c r="AP160" i="12"/>
  <c r="J159" i="12"/>
  <c r="AP158" i="12"/>
  <c r="Z162" i="12"/>
  <c r="AP36" i="12"/>
  <c r="AW145" i="12"/>
  <c r="AX145" i="12" s="1"/>
  <c r="AS168" i="12"/>
  <c r="J160" i="12"/>
  <c r="AW47" i="12"/>
  <c r="AX47" i="12" s="1"/>
  <c r="Z165" i="12"/>
  <c r="X166" i="12"/>
  <c r="AO56" i="12"/>
  <c r="AW150" i="12"/>
  <c r="AX150" i="12" s="1"/>
  <c r="J162" i="12"/>
  <c r="AW80" i="12"/>
  <c r="AX80" i="12" s="1"/>
  <c r="AS158" i="12"/>
  <c r="AT147" i="12"/>
  <c r="AW84" i="12"/>
  <c r="AX84" i="12" s="1"/>
  <c r="X160" i="12"/>
  <c r="AO161" i="12"/>
  <c r="AW50" i="12"/>
  <c r="AX50" i="12" s="1"/>
  <c r="AW116" i="12"/>
  <c r="AX116" i="12" s="1"/>
  <c r="W168" i="12"/>
  <c r="W155" i="12"/>
  <c r="AP79" i="12"/>
  <c r="AP163" i="12" s="1"/>
  <c r="J167" i="12"/>
  <c r="AW101" i="12"/>
  <c r="AX101" i="12" s="1"/>
  <c r="AO168" i="12"/>
  <c r="AW34" i="12"/>
  <c r="AX34" i="12" s="1"/>
  <c r="AW143" i="12"/>
  <c r="AX143" i="12" s="1"/>
  <c r="J166" i="12"/>
  <c r="Z167" i="12"/>
  <c r="AW64" i="12"/>
  <c r="AX64" i="12" s="1"/>
  <c r="AS165" i="12"/>
  <c r="AT26" i="12"/>
  <c r="AW25" i="12"/>
  <c r="AX25" i="12" s="1"/>
  <c r="X167" i="12"/>
  <c r="AS161" i="12"/>
  <c r="AT152" i="12"/>
  <c r="AW60" i="12"/>
  <c r="AX60" i="12" s="1"/>
  <c r="AW105" i="12"/>
  <c r="AX105" i="12" s="1"/>
  <c r="AW22" i="12"/>
  <c r="AX22" i="12" s="1"/>
  <c r="AW124" i="12"/>
  <c r="AX124" i="12" s="1"/>
  <c r="AW702" i="5"/>
  <c r="AX702" i="5" s="1"/>
  <c r="AW647" i="5"/>
  <c r="AX647" i="5" s="1"/>
  <c r="Z592" i="5"/>
  <c r="Z571" i="5"/>
  <c r="Z531" i="5"/>
  <c r="J441" i="5"/>
  <c r="Z495" i="5"/>
  <c r="J396" i="5"/>
  <c r="AP396" i="5" s="1"/>
  <c r="J33" i="5"/>
  <c r="AO531" i="5"/>
  <c r="AO683" i="5"/>
  <c r="BG683" i="6"/>
  <c r="BG441" i="6"/>
  <c r="BG531" i="6"/>
  <c r="BG571" i="6"/>
  <c r="BG396" i="6"/>
  <c r="BG495" i="6"/>
  <c r="BG592" i="6"/>
  <c r="BG33" i="6"/>
  <c r="W495" i="5"/>
  <c r="W531" i="5"/>
  <c r="W592" i="5"/>
  <c r="X683" i="5"/>
  <c r="W683" i="5"/>
  <c r="W396" i="5"/>
  <c r="AO571" i="5"/>
  <c r="AP531" i="5"/>
  <c r="AP33" i="5"/>
  <c r="AW571" i="5"/>
  <c r="AX571" i="5" s="1"/>
  <c r="X531" i="5"/>
  <c r="AW683" i="5"/>
  <c r="AX683" i="5" s="1"/>
  <c r="AW495" i="5"/>
  <c r="AX495" i="5" s="1"/>
  <c r="AO592" i="5"/>
  <c r="AP592" i="5"/>
  <c r="AP683" i="5"/>
  <c r="AP495" i="5"/>
  <c r="AP441" i="5"/>
  <c r="W33" i="5"/>
  <c r="AO495" i="5"/>
  <c r="AO441" i="5"/>
  <c r="W571" i="5"/>
  <c r="AW396" i="5"/>
  <c r="AX396" i="5" s="1"/>
  <c r="X592" i="5"/>
  <c r="AW441" i="5"/>
  <c r="AX441" i="5" s="1"/>
  <c r="AW531" i="5"/>
  <c r="AX531" i="5" s="1"/>
  <c r="AW592" i="5"/>
  <c r="AX592" i="5" s="1"/>
  <c r="AW33" i="5"/>
  <c r="AX33" i="5" s="1"/>
  <c r="X495" i="5"/>
  <c r="X33" i="5"/>
  <c r="W441" i="5"/>
  <c r="X571" i="5"/>
  <c r="AF15" i="6"/>
  <c r="AG15" i="6"/>
  <c r="AH15" i="6"/>
  <c r="AI15" i="6"/>
  <c r="AJ15" i="6"/>
  <c r="AK15" i="6"/>
  <c r="AL15" i="6"/>
  <c r="AM15" i="6"/>
  <c r="AN15" i="6"/>
  <c r="AO15" i="6"/>
  <c r="AP15" i="6"/>
  <c r="AQ15" i="6"/>
  <c r="AR15" i="6"/>
  <c r="AS15" i="6"/>
  <c r="AT15" i="6"/>
  <c r="AU15" i="6"/>
  <c r="AV15" i="6"/>
  <c r="AW15" i="6"/>
  <c r="AX15" i="6"/>
  <c r="AY15" i="6"/>
  <c r="AZ15" i="6"/>
  <c r="BA15" i="6"/>
  <c r="BB15" i="6"/>
  <c r="BC15" i="6"/>
  <c r="BD15" i="6"/>
  <c r="BE15" i="6"/>
  <c r="BF15" i="6"/>
  <c r="AF400" i="6"/>
  <c r="AG400" i="6"/>
  <c r="AH400" i="6"/>
  <c r="AI400" i="6"/>
  <c r="AJ400" i="6"/>
  <c r="AK400" i="6"/>
  <c r="AL400" i="6"/>
  <c r="AM400" i="6"/>
  <c r="AN400" i="6"/>
  <c r="AO400" i="6"/>
  <c r="AP400" i="6"/>
  <c r="AQ400" i="6"/>
  <c r="AR400" i="6"/>
  <c r="AS400" i="6"/>
  <c r="AT400" i="6"/>
  <c r="AU400" i="6"/>
  <c r="AV400" i="6"/>
  <c r="AW400" i="6"/>
  <c r="AX400" i="6"/>
  <c r="AY400" i="6"/>
  <c r="AZ400" i="6"/>
  <c r="BA400" i="6"/>
  <c r="BB400" i="6"/>
  <c r="BC400" i="6"/>
  <c r="BD400" i="6"/>
  <c r="BE400" i="6"/>
  <c r="BF400" i="6"/>
  <c r="AF453" i="6"/>
  <c r="AG453" i="6"/>
  <c r="AH453" i="6"/>
  <c r="AI453" i="6"/>
  <c r="AJ453" i="6"/>
  <c r="AK453" i="6"/>
  <c r="AL453" i="6"/>
  <c r="AM453" i="6"/>
  <c r="AN453" i="6"/>
  <c r="AO453" i="6"/>
  <c r="AP453" i="6"/>
  <c r="AQ453" i="6"/>
  <c r="AR453" i="6"/>
  <c r="AS453" i="6"/>
  <c r="AT453" i="6"/>
  <c r="AU453" i="6"/>
  <c r="AV453" i="6"/>
  <c r="AW453" i="6"/>
  <c r="AX453" i="6"/>
  <c r="AY453" i="6"/>
  <c r="AZ453" i="6"/>
  <c r="BA453" i="6"/>
  <c r="BB453" i="6"/>
  <c r="BC453" i="6"/>
  <c r="BD453" i="6"/>
  <c r="BE453" i="6"/>
  <c r="BF453" i="6"/>
  <c r="AF582" i="6"/>
  <c r="AG582" i="6"/>
  <c r="AH582" i="6"/>
  <c r="AI582" i="6"/>
  <c r="AJ582" i="6"/>
  <c r="AK582" i="6"/>
  <c r="AL582" i="6"/>
  <c r="AM582" i="6"/>
  <c r="AN582" i="6"/>
  <c r="AO582" i="6"/>
  <c r="AP582" i="6"/>
  <c r="AQ582" i="6"/>
  <c r="AR582" i="6"/>
  <c r="AS582" i="6"/>
  <c r="AT582" i="6"/>
  <c r="AU582" i="6"/>
  <c r="AV582" i="6"/>
  <c r="AW582" i="6"/>
  <c r="AX582" i="6"/>
  <c r="AY582" i="6"/>
  <c r="AZ582" i="6"/>
  <c r="BA582" i="6"/>
  <c r="BB582" i="6"/>
  <c r="BC582" i="6"/>
  <c r="BD582" i="6"/>
  <c r="BE582" i="6"/>
  <c r="BF582" i="6"/>
  <c r="AF601" i="6"/>
  <c r="AG601" i="6"/>
  <c r="AH601" i="6"/>
  <c r="AI601" i="6"/>
  <c r="AJ601" i="6"/>
  <c r="AK601" i="6"/>
  <c r="AL601" i="6"/>
  <c r="AM601" i="6"/>
  <c r="AN601" i="6"/>
  <c r="AO601" i="6"/>
  <c r="AP601" i="6"/>
  <c r="AQ601" i="6"/>
  <c r="AR601" i="6"/>
  <c r="AS601" i="6"/>
  <c r="AT601" i="6"/>
  <c r="AU601" i="6"/>
  <c r="AV601" i="6"/>
  <c r="AW601" i="6"/>
  <c r="AX601" i="6"/>
  <c r="AY601" i="6"/>
  <c r="AZ601" i="6"/>
  <c r="BA601" i="6"/>
  <c r="BB601" i="6"/>
  <c r="BC601" i="6"/>
  <c r="BD601" i="6"/>
  <c r="BE601" i="6"/>
  <c r="BF601" i="6"/>
  <c r="AF615" i="6"/>
  <c r="AG615" i="6"/>
  <c r="AH615" i="6"/>
  <c r="AI615" i="6"/>
  <c r="AJ615" i="6"/>
  <c r="AK615" i="6"/>
  <c r="AL615" i="6"/>
  <c r="AM615" i="6"/>
  <c r="AN615" i="6"/>
  <c r="AO615" i="6"/>
  <c r="AP615" i="6"/>
  <c r="AQ615" i="6"/>
  <c r="AR615" i="6"/>
  <c r="AS615" i="6"/>
  <c r="AT615" i="6"/>
  <c r="AU615" i="6"/>
  <c r="AV615" i="6"/>
  <c r="AW615" i="6"/>
  <c r="AX615" i="6"/>
  <c r="AY615" i="6"/>
  <c r="AZ615" i="6"/>
  <c r="BA615" i="6"/>
  <c r="BB615" i="6"/>
  <c r="BC615" i="6"/>
  <c r="BD615" i="6"/>
  <c r="BE615" i="6"/>
  <c r="BF615" i="6"/>
  <c r="AF554" i="6"/>
  <c r="AG554" i="6"/>
  <c r="AH554" i="6"/>
  <c r="AI554" i="6"/>
  <c r="AJ554" i="6"/>
  <c r="AK554" i="6"/>
  <c r="AL554" i="6"/>
  <c r="AM554" i="6"/>
  <c r="AN554" i="6"/>
  <c r="AO554" i="6"/>
  <c r="AP554" i="6"/>
  <c r="AQ554" i="6"/>
  <c r="AR554" i="6"/>
  <c r="AS554" i="6"/>
  <c r="AT554" i="6"/>
  <c r="AU554" i="6"/>
  <c r="AV554" i="6"/>
  <c r="AW554" i="6"/>
  <c r="AX554" i="6"/>
  <c r="AY554" i="6"/>
  <c r="AZ554" i="6"/>
  <c r="BA554" i="6"/>
  <c r="BB554" i="6"/>
  <c r="BC554" i="6"/>
  <c r="BD554" i="6"/>
  <c r="BE554" i="6"/>
  <c r="BF554" i="6"/>
  <c r="AF216" i="6"/>
  <c r="AG216" i="6"/>
  <c r="AH216" i="6"/>
  <c r="AI216" i="6"/>
  <c r="AJ216" i="6"/>
  <c r="AK216" i="6"/>
  <c r="AL216" i="6"/>
  <c r="AM216" i="6"/>
  <c r="AN216" i="6"/>
  <c r="AO216" i="6"/>
  <c r="AP216" i="6"/>
  <c r="AQ216" i="6"/>
  <c r="AR216" i="6"/>
  <c r="AS216" i="6"/>
  <c r="AT216" i="6"/>
  <c r="AU216" i="6"/>
  <c r="AV216" i="6"/>
  <c r="AW216" i="6"/>
  <c r="AX216" i="6"/>
  <c r="AY216" i="6"/>
  <c r="AZ216" i="6"/>
  <c r="BA216" i="6"/>
  <c r="BB216" i="6"/>
  <c r="BC216" i="6"/>
  <c r="BD216" i="6"/>
  <c r="BE216" i="6"/>
  <c r="BF216" i="6"/>
  <c r="AF232" i="6"/>
  <c r="AG232" i="6"/>
  <c r="AH232" i="6"/>
  <c r="AI232" i="6"/>
  <c r="AJ232" i="6"/>
  <c r="AK232" i="6"/>
  <c r="AL232" i="6"/>
  <c r="AM232" i="6"/>
  <c r="AN232" i="6"/>
  <c r="AO232" i="6"/>
  <c r="AP232" i="6"/>
  <c r="AQ232" i="6"/>
  <c r="AR232" i="6"/>
  <c r="AS232" i="6"/>
  <c r="AT232" i="6"/>
  <c r="AU232" i="6"/>
  <c r="AV232" i="6"/>
  <c r="AW232" i="6"/>
  <c r="AX232" i="6"/>
  <c r="AY232" i="6"/>
  <c r="AZ232" i="6"/>
  <c r="BA232" i="6"/>
  <c r="BB232" i="6"/>
  <c r="BC232" i="6"/>
  <c r="BD232" i="6"/>
  <c r="BE232" i="6"/>
  <c r="BF232" i="6"/>
  <c r="AF206" i="6"/>
  <c r="AG206" i="6"/>
  <c r="AH206" i="6"/>
  <c r="AI206" i="6"/>
  <c r="AJ206" i="6"/>
  <c r="AK206" i="6"/>
  <c r="AL206" i="6"/>
  <c r="AM206" i="6"/>
  <c r="AN206" i="6"/>
  <c r="AO206" i="6"/>
  <c r="AP206" i="6"/>
  <c r="AQ206" i="6"/>
  <c r="AR206" i="6"/>
  <c r="AS206" i="6"/>
  <c r="AT206" i="6"/>
  <c r="AU206" i="6"/>
  <c r="AV206" i="6"/>
  <c r="AW206" i="6"/>
  <c r="AX206" i="6"/>
  <c r="AY206" i="6"/>
  <c r="AZ206" i="6"/>
  <c r="BA206" i="6"/>
  <c r="BB206" i="6"/>
  <c r="BC206" i="6"/>
  <c r="BD206" i="6"/>
  <c r="BE206" i="6"/>
  <c r="BF206" i="6"/>
  <c r="BF453" i="5"/>
  <c r="BF582" i="5"/>
  <c r="BF601" i="5"/>
  <c r="BF615" i="5"/>
  <c r="BF554" i="5"/>
  <c r="BF216" i="5"/>
  <c r="BF232" i="5"/>
  <c r="BF206" i="5"/>
  <c r="BF400" i="5"/>
  <c r="BF15" i="5"/>
  <c r="AQ15" i="5"/>
  <c r="AR15" i="5"/>
  <c r="AS15" i="5" s="1"/>
  <c r="AT15" i="5" s="1"/>
  <c r="AU15" i="5" s="1"/>
  <c r="AV15" i="5" s="1"/>
  <c r="AQ400" i="5"/>
  <c r="AR400" i="5"/>
  <c r="AS400" i="5" s="1"/>
  <c r="AT400" i="5" s="1"/>
  <c r="AU400" i="5" s="1"/>
  <c r="AV400" i="5" s="1"/>
  <c r="AQ453" i="5"/>
  <c r="AR453" i="5"/>
  <c r="AS453" i="5" s="1"/>
  <c r="AT453" i="5" s="1"/>
  <c r="AU453" i="5" s="1"/>
  <c r="AV453" i="5" s="1"/>
  <c r="AQ582" i="5"/>
  <c r="AR582" i="5"/>
  <c r="AS582" i="5" s="1"/>
  <c r="AT582" i="5" s="1"/>
  <c r="AU582" i="5" s="1"/>
  <c r="AV582" i="5" s="1"/>
  <c r="AQ601" i="5"/>
  <c r="AR601" i="5"/>
  <c r="AS601" i="5" s="1"/>
  <c r="AT601" i="5" s="1"/>
  <c r="AU601" i="5" s="1"/>
  <c r="AV601" i="5" s="1"/>
  <c r="AQ615" i="5"/>
  <c r="AR615" i="5"/>
  <c r="AS615" i="5" s="1"/>
  <c r="AT615" i="5" s="1"/>
  <c r="AU615" i="5" s="1"/>
  <c r="AV615" i="5" s="1"/>
  <c r="AQ554" i="5"/>
  <c r="AR554" i="5"/>
  <c r="AS554" i="5" s="1"/>
  <c r="AT554" i="5" s="1"/>
  <c r="AU554" i="5" s="1"/>
  <c r="AV554" i="5" s="1"/>
  <c r="AQ216" i="5"/>
  <c r="AR216" i="5"/>
  <c r="AS216" i="5" s="1"/>
  <c r="AT216" i="5" s="1"/>
  <c r="AU216" i="5" s="1"/>
  <c r="AV216" i="5" s="1"/>
  <c r="AQ232" i="5"/>
  <c r="AR232" i="5"/>
  <c r="AS232" i="5" s="1"/>
  <c r="AT232" i="5" s="1"/>
  <c r="AU232" i="5" s="1"/>
  <c r="AV232" i="5" s="1"/>
  <c r="AQ206" i="5"/>
  <c r="AR206" i="5"/>
  <c r="AS206" i="5" s="1"/>
  <c r="AT206" i="5" s="1"/>
  <c r="AU206" i="5" s="1"/>
  <c r="AV206" i="5" s="1"/>
  <c r="AA15" i="5"/>
  <c r="AA400" i="5"/>
  <c r="AA453" i="5"/>
  <c r="AA582" i="5"/>
  <c r="AA601" i="5"/>
  <c r="AA615" i="5"/>
  <c r="AA554" i="5"/>
  <c r="AA216" i="5"/>
  <c r="AA232" i="5"/>
  <c r="AA206" i="5"/>
  <c r="R15" i="5"/>
  <c r="S15" i="5"/>
  <c r="T15" i="5"/>
  <c r="U15" i="5"/>
  <c r="V15" i="5"/>
  <c r="R400" i="5"/>
  <c r="S400" i="5"/>
  <c r="T400" i="5"/>
  <c r="U400" i="5"/>
  <c r="V400" i="5"/>
  <c r="R453" i="5"/>
  <c r="S453" i="5"/>
  <c r="T453" i="5"/>
  <c r="U453" i="5"/>
  <c r="X453" i="5" s="1"/>
  <c r="V453" i="5"/>
  <c r="R582" i="5"/>
  <c r="S582" i="5"/>
  <c r="T582" i="5"/>
  <c r="U582" i="5"/>
  <c r="X582" i="5" s="1"/>
  <c r="V582" i="5"/>
  <c r="R601" i="5"/>
  <c r="S601" i="5"/>
  <c r="T601" i="5"/>
  <c r="U601" i="5"/>
  <c r="V601" i="5"/>
  <c r="R615" i="5"/>
  <c r="S615" i="5"/>
  <c r="T615" i="5"/>
  <c r="U615" i="5"/>
  <c r="V615" i="5"/>
  <c r="R554" i="5"/>
  <c r="S554" i="5"/>
  <c r="T554" i="5"/>
  <c r="U554" i="5"/>
  <c r="X554" i="5" s="1"/>
  <c r="V554" i="5"/>
  <c r="R216" i="5"/>
  <c r="S216" i="5"/>
  <c r="T216" i="5"/>
  <c r="U216" i="5"/>
  <c r="V216" i="5"/>
  <c r="R232" i="5"/>
  <c r="S232" i="5"/>
  <c r="T232" i="5"/>
  <c r="U232" i="5"/>
  <c r="V232" i="5"/>
  <c r="R206" i="5"/>
  <c r="S206" i="5"/>
  <c r="T206" i="5"/>
  <c r="U206" i="5"/>
  <c r="V206" i="5"/>
  <c r="M15" i="5"/>
  <c r="J15" i="5" s="1"/>
  <c r="M400" i="5"/>
  <c r="J400" i="5" s="1"/>
  <c r="M453" i="5"/>
  <c r="J453" i="5" s="1"/>
  <c r="M582" i="5"/>
  <c r="J582" i="5" s="1"/>
  <c r="M601" i="5"/>
  <c r="J601" i="5" s="1"/>
  <c r="M615" i="5"/>
  <c r="J615" i="5" s="1"/>
  <c r="M554" i="5"/>
  <c r="J554" i="5" s="1"/>
  <c r="M216" i="5"/>
  <c r="J216" i="5" s="1"/>
  <c r="M232" i="5"/>
  <c r="J232" i="5" s="1"/>
  <c r="M206" i="5"/>
  <c r="Z206" i="5" s="1"/>
  <c r="AP397" i="13" l="1"/>
  <c r="AP396" i="13"/>
  <c r="AO218" i="14"/>
  <c r="AO166" i="12"/>
  <c r="AP166" i="12"/>
  <c r="AO214" i="14"/>
  <c r="AO162" i="12"/>
  <c r="AO222" i="14"/>
  <c r="AO210" i="14"/>
  <c r="AP217" i="14"/>
  <c r="AO219" i="14"/>
  <c r="AP221" i="14"/>
  <c r="AP219" i="14"/>
  <c r="AO217" i="14"/>
  <c r="AO392" i="13"/>
  <c r="AP393" i="13"/>
  <c r="AO396" i="13"/>
  <c r="AP400" i="13"/>
  <c r="AO400" i="13"/>
  <c r="AP395" i="13"/>
  <c r="AO401" i="13"/>
  <c r="AO397" i="13"/>
  <c r="AO399" i="13"/>
  <c r="AO398" i="13"/>
  <c r="AO388" i="13"/>
  <c r="AP401" i="13"/>
  <c r="AO395" i="13"/>
  <c r="AP164" i="12"/>
  <c r="AO160" i="12"/>
  <c r="AP162" i="12"/>
  <c r="AO164" i="12"/>
  <c r="AT217" i="14"/>
  <c r="AT218" i="14"/>
  <c r="AT213" i="14"/>
  <c r="AV8" i="14"/>
  <c r="AT215" i="14"/>
  <c r="AW8" i="14"/>
  <c r="AT221" i="14"/>
  <c r="AT222" i="14"/>
  <c r="AO223" i="14"/>
  <c r="AP210" i="14"/>
  <c r="AT219" i="14"/>
  <c r="AU216" i="14"/>
  <c r="AT223" i="14"/>
  <c r="AT210" i="14"/>
  <c r="AT220" i="14"/>
  <c r="AU214" i="14"/>
  <c r="AV214" i="14"/>
  <c r="AU401" i="13"/>
  <c r="AT394" i="13"/>
  <c r="AU395" i="13"/>
  <c r="AV395" i="13"/>
  <c r="AO393" i="13"/>
  <c r="AP399" i="13"/>
  <c r="AP388" i="13"/>
  <c r="AU400" i="13"/>
  <c r="AV400" i="13"/>
  <c r="AT391" i="13"/>
  <c r="AT393" i="13"/>
  <c r="AU13" i="13"/>
  <c r="AX399" i="13"/>
  <c r="AT396" i="13"/>
  <c r="AW399" i="13"/>
  <c r="AP392" i="13"/>
  <c r="AT398" i="13"/>
  <c r="AP398" i="13"/>
  <c r="AT388" i="13"/>
  <c r="AT397" i="13"/>
  <c r="AT392" i="13"/>
  <c r="AT161" i="12"/>
  <c r="AU152" i="12"/>
  <c r="AU168" i="12"/>
  <c r="AV19" i="12"/>
  <c r="AW19" i="12" s="1"/>
  <c r="AV160" i="12"/>
  <c r="AW111" i="12"/>
  <c r="AT166" i="12"/>
  <c r="AU123" i="12"/>
  <c r="AT165" i="12"/>
  <c r="AU26" i="12"/>
  <c r="AT155" i="12"/>
  <c r="AT158" i="12"/>
  <c r="AU147" i="12"/>
  <c r="AT163" i="12"/>
  <c r="AU79" i="12"/>
  <c r="AU167" i="12"/>
  <c r="AV67" i="12"/>
  <c r="AT164" i="12"/>
  <c r="AU51" i="12"/>
  <c r="AO155" i="12"/>
  <c r="AT162" i="12"/>
  <c r="AU39" i="12"/>
  <c r="AU159" i="12"/>
  <c r="AV71" i="12"/>
  <c r="AP155" i="12"/>
  <c r="AO396" i="5"/>
  <c r="Z15" i="5"/>
  <c r="J206" i="5"/>
  <c r="Z554" i="5"/>
  <c r="Z232" i="5"/>
  <c r="Z216" i="5"/>
  <c r="Z615" i="5"/>
  <c r="Z601" i="5"/>
  <c r="Z582" i="5"/>
  <c r="Z453" i="5"/>
  <c r="Z400" i="5"/>
  <c r="AO400" i="5"/>
  <c r="AO206" i="5"/>
  <c r="AP232" i="5"/>
  <c r="AP601" i="5"/>
  <c r="W216" i="5"/>
  <c r="AO216" i="5"/>
  <c r="BG206" i="6"/>
  <c r="BG400" i="6"/>
  <c r="BG216" i="6"/>
  <c r="BG601" i="6"/>
  <c r="BG232" i="6"/>
  <c r="BG554" i="6"/>
  <c r="BG615" i="6"/>
  <c r="BG582" i="6"/>
  <c r="AP453" i="5"/>
  <c r="BG15" i="6"/>
  <c r="BG453" i="6"/>
  <c r="AP206" i="5"/>
  <c r="AP400" i="5"/>
  <c r="W400" i="5"/>
  <c r="W601" i="5"/>
  <c r="AO232" i="5"/>
  <c r="W15" i="5"/>
  <c r="X400" i="5"/>
  <c r="AW400" i="5"/>
  <c r="AX400" i="5" s="1"/>
  <c r="AO601" i="5"/>
  <c r="X601" i="5"/>
  <c r="AW206" i="5"/>
  <c r="AX206" i="5" s="1"/>
  <c r="W554" i="5"/>
  <c r="W615" i="5"/>
  <c r="AO453" i="5"/>
  <c r="AP554" i="5"/>
  <c r="AO554" i="5"/>
  <c r="AP615" i="5"/>
  <c r="AO615" i="5"/>
  <c r="W206" i="5"/>
  <c r="AW615" i="5"/>
  <c r="AX615" i="5" s="1"/>
  <c r="AO15" i="5"/>
  <c r="W232" i="5"/>
  <c r="AW216" i="5"/>
  <c r="AX216" i="5" s="1"/>
  <c r="AW582" i="5"/>
  <c r="AX582" i="5" s="1"/>
  <c r="AP216" i="5"/>
  <c r="AP582" i="5"/>
  <c r="AP15" i="5"/>
  <c r="X216" i="5"/>
  <c r="AO582" i="5"/>
  <c r="AW232" i="5"/>
  <c r="AX232" i="5" s="1"/>
  <c r="AW554" i="5"/>
  <c r="AX554" i="5" s="1"/>
  <c r="AW601" i="5"/>
  <c r="AX601" i="5" s="1"/>
  <c r="AW453" i="5"/>
  <c r="AX453" i="5" s="1"/>
  <c r="AW15" i="5"/>
  <c r="AX15" i="5" s="1"/>
  <c r="X206" i="5"/>
  <c r="W582" i="5"/>
  <c r="X15" i="5"/>
  <c r="W453" i="5"/>
  <c r="X232" i="5"/>
  <c r="X615" i="5"/>
  <c r="AF141" i="6"/>
  <c r="AG141" i="6"/>
  <c r="AH141" i="6"/>
  <c r="AI141" i="6"/>
  <c r="AJ141" i="6"/>
  <c r="AK141" i="6"/>
  <c r="AL141" i="6"/>
  <c r="AM141" i="6"/>
  <c r="AN141" i="6"/>
  <c r="AO141" i="6"/>
  <c r="AP141" i="6"/>
  <c r="AQ141" i="6"/>
  <c r="AR141" i="6"/>
  <c r="AS141" i="6"/>
  <c r="AT141" i="6"/>
  <c r="AU141" i="6"/>
  <c r="AV141" i="6"/>
  <c r="AW141" i="6"/>
  <c r="AX141" i="6"/>
  <c r="AY141" i="6"/>
  <c r="AZ141" i="6"/>
  <c r="BA141" i="6"/>
  <c r="BB141" i="6"/>
  <c r="BC141" i="6"/>
  <c r="BD141" i="6"/>
  <c r="BE141" i="6"/>
  <c r="BF141" i="6"/>
  <c r="AF218" i="6"/>
  <c r="AG218" i="6"/>
  <c r="AH218" i="6"/>
  <c r="AI218" i="6"/>
  <c r="AJ218" i="6"/>
  <c r="AK218" i="6"/>
  <c r="AL218" i="6"/>
  <c r="AM218" i="6"/>
  <c r="AN218" i="6"/>
  <c r="AO218" i="6"/>
  <c r="AP218" i="6"/>
  <c r="AQ218" i="6"/>
  <c r="AR218" i="6"/>
  <c r="AS218" i="6"/>
  <c r="AT218" i="6"/>
  <c r="AU218" i="6"/>
  <c r="AV218" i="6"/>
  <c r="AW218" i="6"/>
  <c r="AX218" i="6"/>
  <c r="AY218" i="6"/>
  <c r="AZ218" i="6"/>
  <c r="BA218" i="6"/>
  <c r="BB218" i="6"/>
  <c r="BC218" i="6"/>
  <c r="BD218" i="6"/>
  <c r="BE218" i="6"/>
  <c r="BF218" i="6"/>
  <c r="AF376" i="6"/>
  <c r="AG376" i="6"/>
  <c r="AH376" i="6"/>
  <c r="AI376" i="6"/>
  <c r="AJ376" i="6"/>
  <c r="AK376" i="6"/>
  <c r="AL376" i="6"/>
  <c r="AM376" i="6"/>
  <c r="AN376" i="6"/>
  <c r="AO376" i="6"/>
  <c r="AP376" i="6"/>
  <c r="AQ376" i="6"/>
  <c r="AR376" i="6"/>
  <c r="AS376" i="6"/>
  <c r="AT376" i="6"/>
  <c r="AU376" i="6"/>
  <c r="AV376" i="6"/>
  <c r="AW376" i="6"/>
  <c r="AX376" i="6"/>
  <c r="AY376" i="6"/>
  <c r="AZ376" i="6"/>
  <c r="BA376" i="6"/>
  <c r="BB376" i="6"/>
  <c r="BC376" i="6"/>
  <c r="BD376" i="6"/>
  <c r="BE376" i="6"/>
  <c r="BF376" i="6"/>
  <c r="AF418" i="6"/>
  <c r="AG418" i="6"/>
  <c r="AH418" i="6"/>
  <c r="AI418" i="6"/>
  <c r="AJ418" i="6"/>
  <c r="AK418" i="6"/>
  <c r="AL418" i="6"/>
  <c r="AM418" i="6"/>
  <c r="AN418" i="6"/>
  <c r="AO418" i="6"/>
  <c r="AP418" i="6"/>
  <c r="AQ418" i="6"/>
  <c r="AR418" i="6"/>
  <c r="AS418" i="6"/>
  <c r="AT418" i="6"/>
  <c r="AU418" i="6"/>
  <c r="AV418" i="6"/>
  <c r="AW418" i="6"/>
  <c r="AX418" i="6"/>
  <c r="AY418" i="6"/>
  <c r="AZ418" i="6"/>
  <c r="BA418" i="6"/>
  <c r="BB418" i="6"/>
  <c r="BC418" i="6"/>
  <c r="BD418" i="6"/>
  <c r="BE418" i="6"/>
  <c r="BF418" i="6"/>
  <c r="AF632" i="6"/>
  <c r="AG632" i="6"/>
  <c r="AH632" i="6"/>
  <c r="AI632" i="6"/>
  <c r="AJ632" i="6"/>
  <c r="AK632" i="6"/>
  <c r="AL632" i="6"/>
  <c r="AM632" i="6"/>
  <c r="AN632" i="6"/>
  <c r="AO632" i="6"/>
  <c r="AP632" i="6"/>
  <c r="AQ632" i="6"/>
  <c r="AR632" i="6"/>
  <c r="AS632" i="6"/>
  <c r="AT632" i="6"/>
  <c r="AU632" i="6"/>
  <c r="AV632" i="6"/>
  <c r="AW632" i="6"/>
  <c r="AX632" i="6"/>
  <c r="AY632" i="6"/>
  <c r="AZ632" i="6"/>
  <c r="BA632" i="6"/>
  <c r="BB632" i="6"/>
  <c r="BC632" i="6"/>
  <c r="BD632" i="6"/>
  <c r="BE632" i="6"/>
  <c r="BF632" i="6"/>
  <c r="AF618" i="6"/>
  <c r="AG618" i="6"/>
  <c r="AH618" i="6"/>
  <c r="AI618" i="6"/>
  <c r="AJ618" i="6"/>
  <c r="AK618" i="6"/>
  <c r="AL618" i="6"/>
  <c r="AM618" i="6"/>
  <c r="AN618" i="6"/>
  <c r="AO618" i="6"/>
  <c r="AP618" i="6"/>
  <c r="AQ618" i="6"/>
  <c r="AR618" i="6"/>
  <c r="AS618" i="6"/>
  <c r="AT618" i="6"/>
  <c r="AU618" i="6"/>
  <c r="AV618" i="6"/>
  <c r="AW618" i="6"/>
  <c r="AX618" i="6"/>
  <c r="AY618" i="6"/>
  <c r="AZ618" i="6"/>
  <c r="BA618" i="6"/>
  <c r="BB618" i="6"/>
  <c r="BC618" i="6"/>
  <c r="BD618" i="6"/>
  <c r="BE618" i="6"/>
  <c r="BF618" i="6"/>
  <c r="BF618" i="5"/>
  <c r="BF632" i="5"/>
  <c r="BF418" i="5"/>
  <c r="BF376" i="5"/>
  <c r="BF218" i="5"/>
  <c r="BF141" i="5"/>
  <c r="AQ141" i="5"/>
  <c r="AR141" i="5"/>
  <c r="AS141" i="5" s="1"/>
  <c r="AT141" i="5" s="1"/>
  <c r="AU141" i="5" s="1"/>
  <c r="AV141" i="5" s="1"/>
  <c r="AQ218" i="5"/>
  <c r="AR218" i="5"/>
  <c r="AS218" i="5" s="1"/>
  <c r="AT218" i="5" s="1"/>
  <c r="AU218" i="5" s="1"/>
  <c r="AV218" i="5" s="1"/>
  <c r="AQ376" i="5"/>
  <c r="AR376" i="5"/>
  <c r="AS376" i="5" s="1"/>
  <c r="AT376" i="5" s="1"/>
  <c r="AU376" i="5" s="1"/>
  <c r="AV376" i="5" s="1"/>
  <c r="AQ418" i="5"/>
  <c r="AR418" i="5"/>
  <c r="AS418" i="5" s="1"/>
  <c r="AT418" i="5" s="1"/>
  <c r="AU418" i="5" s="1"/>
  <c r="AV418" i="5" s="1"/>
  <c r="AQ632" i="5"/>
  <c r="AR632" i="5"/>
  <c r="AS632" i="5" s="1"/>
  <c r="AT632" i="5" s="1"/>
  <c r="AU632" i="5" s="1"/>
  <c r="AV632" i="5" s="1"/>
  <c r="AQ618" i="5"/>
  <c r="AR618" i="5"/>
  <c r="AS618" i="5" s="1"/>
  <c r="AT618" i="5" s="1"/>
  <c r="AU618" i="5" s="1"/>
  <c r="AV618" i="5" s="1"/>
  <c r="AA141" i="5"/>
  <c r="AA218" i="5"/>
  <c r="AA376" i="5"/>
  <c r="AA418" i="5"/>
  <c r="AA632" i="5"/>
  <c r="AA618" i="5"/>
  <c r="R141" i="5"/>
  <c r="S141" i="5"/>
  <c r="T141" i="5"/>
  <c r="U141" i="5"/>
  <c r="V141" i="5"/>
  <c r="R218" i="5"/>
  <c r="S218" i="5"/>
  <c r="T218" i="5"/>
  <c r="U218" i="5"/>
  <c r="AO218" i="5" s="1"/>
  <c r="V218" i="5"/>
  <c r="R376" i="5"/>
  <c r="S376" i="5"/>
  <c r="T376" i="5"/>
  <c r="U376" i="5"/>
  <c r="X376" i="5" s="1"/>
  <c r="V376" i="5"/>
  <c r="R418" i="5"/>
  <c r="S418" i="5"/>
  <c r="T418" i="5"/>
  <c r="U418" i="5"/>
  <c r="V418" i="5"/>
  <c r="R632" i="5"/>
  <c r="S632" i="5"/>
  <c r="T632" i="5"/>
  <c r="U632" i="5"/>
  <c r="AO632" i="5" s="1"/>
  <c r="V632" i="5"/>
  <c r="R618" i="5"/>
  <c r="S618" i="5"/>
  <c r="T618" i="5"/>
  <c r="U618" i="5"/>
  <c r="V618" i="5"/>
  <c r="M141" i="5"/>
  <c r="Z141" i="5" s="1"/>
  <c r="M218" i="5"/>
  <c r="Z218" i="5" s="1"/>
  <c r="M376" i="5"/>
  <c r="Z376" i="5" s="1"/>
  <c r="M418" i="5"/>
  <c r="J418" i="5" s="1"/>
  <c r="M632" i="5"/>
  <c r="J632" i="5" s="1"/>
  <c r="M618" i="5"/>
  <c r="Z618" i="5" s="1"/>
  <c r="R222" i="9"/>
  <c r="Q222" i="9"/>
  <c r="P222" i="9"/>
  <c r="O222" i="9"/>
  <c r="N222" i="9"/>
  <c r="L222" i="9"/>
  <c r="K222" i="9"/>
  <c r="J222" i="9"/>
  <c r="I222" i="9"/>
  <c r="H222" i="9"/>
  <c r="F222" i="9"/>
  <c r="E222" i="9"/>
  <c r="D222" i="9"/>
  <c r="C222" i="9"/>
  <c r="B222" i="9"/>
  <c r="AW214" i="14" l="1"/>
  <c r="AX214" i="14"/>
  <c r="AU213" i="14"/>
  <c r="AU221" i="14"/>
  <c r="AU220" i="14"/>
  <c r="AU218" i="14"/>
  <c r="AV218" i="14"/>
  <c r="AX8" i="14"/>
  <c r="AU219" i="14"/>
  <c r="AV219" i="14"/>
  <c r="AU222" i="14"/>
  <c r="AV222" i="14"/>
  <c r="AU223" i="14"/>
  <c r="AU210" i="14"/>
  <c r="AV216" i="14"/>
  <c r="AU217" i="14"/>
  <c r="AV217" i="14"/>
  <c r="AU215" i="14"/>
  <c r="AV215" i="14"/>
  <c r="AU394" i="13"/>
  <c r="AV394" i="13"/>
  <c r="AU398" i="13"/>
  <c r="AU391" i="13"/>
  <c r="AV13" i="13"/>
  <c r="AW13" i="13"/>
  <c r="AW401" i="13"/>
  <c r="AU397" i="13"/>
  <c r="AW400" i="13"/>
  <c r="AX400" i="13"/>
  <c r="AV401" i="13"/>
  <c r="AU396" i="13"/>
  <c r="AV396" i="13"/>
  <c r="AU388" i="13"/>
  <c r="AU393" i="13"/>
  <c r="AU392" i="13"/>
  <c r="AV392" i="13"/>
  <c r="AU165" i="12"/>
  <c r="AV26" i="12"/>
  <c r="AV165" i="12" s="1"/>
  <c r="AU162" i="12"/>
  <c r="AV39" i="12"/>
  <c r="AV162" i="12" s="1"/>
  <c r="AV159" i="12"/>
  <c r="AW71" i="12"/>
  <c r="AU166" i="12"/>
  <c r="AV123" i="12"/>
  <c r="AV167" i="12"/>
  <c r="AW67" i="12"/>
  <c r="AW160" i="12"/>
  <c r="AX111" i="12"/>
  <c r="AX160" i="12" s="1"/>
  <c r="AU161" i="12"/>
  <c r="AV152" i="12"/>
  <c r="AU164" i="12"/>
  <c r="AV51" i="12"/>
  <c r="AV168" i="12"/>
  <c r="AU155" i="12"/>
  <c r="AW168" i="12"/>
  <c r="AX19" i="12"/>
  <c r="AU163" i="12"/>
  <c r="AV79" i="12"/>
  <c r="AV163" i="12" s="1"/>
  <c r="AU158" i="12"/>
  <c r="AV147" i="12"/>
  <c r="AV158" i="12" s="1"/>
  <c r="J618" i="5"/>
  <c r="Z632" i="5"/>
  <c r="J376" i="5"/>
  <c r="AP376" i="5" s="1"/>
  <c r="J218" i="5"/>
  <c r="J141" i="5"/>
  <c r="AP141" i="5" s="1"/>
  <c r="Z418" i="5"/>
  <c r="AP618" i="5"/>
  <c r="BG218" i="6"/>
  <c r="BG141" i="6"/>
  <c r="BG632" i="6"/>
  <c r="BG418" i="6"/>
  <c r="BG618" i="6"/>
  <c r="BG376" i="6"/>
  <c r="X141" i="5"/>
  <c r="W418" i="5"/>
  <c r="AP418" i="5"/>
  <c r="AO418" i="5"/>
  <c r="W218" i="5"/>
  <c r="AO618" i="5"/>
  <c r="AP632" i="5"/>
  <c r="W618" i="5"/>
  <c r="W141" i="5"/>
  <c r="W632" i="5"/>
  <c r="AP218" i="5"/>
  <c r="AW141" i="5"/>
  <c r="AX141" i="5" s="1"/>
  <c r="AW632" i="5"/>
  <c r="AX632" i="5" s="1"/>
  <c r="AW618" i="5"/>
  <c r="AX618" i="5" s="1"/>
  <c r="AW418" i="5"/>
  <c r="AX418" i="5" s="1"/>
  <c r="AW218" i="5"/>
  <c r="AX218" i="5" s="1"/>
  <c r="AW376" i="5"/>
  <c r="AX376" i="5" s="1"/>
  <c r="W376" i="5"/>
  <c r="X632" i="5"/>
  <c r="X218" i="5"/>
  <c r="X418" i="5"/>
  <c r="X618" i="5"/>
  <c r="AF252" i="6"/>
  <c r="AG252" i="6"/>
  <c r="AH252" i="6"/>
  <c r="AI252" i="6"/>
  <c r="AJ252" i="6"/>
  <c r="AK252" i="6"/>
  <c r="AL252" i="6"/>
  <c r="AM252" i="6"/>
  <c r="AN252" i="6"/>
  <c r="AO252" i="6"/>
  <c r="AP252" i="6"/>
  <c r="AQ252" i="6"/>
  <c r="AR252" i="6"/>
  <c r="AS252" i="6"/>
  <c r="AT252" i="6"/>
  <c r="AU252" i="6"/>
  <c r="AV252" i="6"/>
  <c r="AW252" i="6"/>
  <c r="AX252" i="6"/>
  <c r="AY252" i="6"/>
  <c r="AZ252" i="6"/>
  <c r="BA252" i="6"/>
  <c r="BB252" i="6"/>
  <c r="BC252" i="6"/>
  <c r="BD252" i="6"/>
  <c r="BE252" i="6"/>
  <c r="BF252" i="6"/>
  <c r="AF585" i="6"/>
  <c r="AG585" i="6"/>
  <c r="AH585" i="6"/>
  <c r="AI585" i="6"/>
  <c r="AJ585" i="6"/>
  <c r="AK585" i="6"/>
  <c r="AL585" i="6"/>
  <c r="AM585" i="6"/>
  <c r="AN585" i="6"/>
  <c r="AO585" i="6"/>
  <c r="AP585" i="6"/>
  <c r="AQ585" i="6"/>
  <c r="AR585" i="6"/>
  <c r="AS585" i="6"/>
  <c r="AT585" i="6"/>
  <c r="AU585" i="6"/>
  <c r="AV585" i="6"/>
  <c r="AW585" i="6"/>
  <c r="AX585" i="6"/>
  <c r="AY585" i="6"/>
  <c r="AZ585" i="6"/>
  <c r="BA585" i="6"/>
  <c r="BB585" i="6"/>
  <c r="BC585" i="6"/>
  <c r="BD585" i="6"/>
  <c r="BE585" i="6"/>
  <c r="BF585" i="6"/>
  <c r="AF61" i="6"/>
  <c r="AG61" i="6"/>
  <c r="AH61" i="6"/>
  <c r="AI61" i="6"/>
  <c r="AJ61" i="6"/>
  <c r="AK61" i="6"/>
  <c r="AL61" i="6"/>
  <c r="AM61" i="6"/>
  <c r="AN61" i="6"/>
  <c r="AO61" i="6"/>
  <c r="AP61" i="6"/>
  <c r="AQ61" i="6"/>
  <c r="AR61" i="6"/>
  <c r="AS61" i="6"/>
  <c r="AT61" i="6"/>
  <c r="AU61" i="6"/>
  <c r="AV61" i="6"/>
  <c r="AW61" i="6"/>
  <c r="AX61" i="6"/>
  <c r="AY61" i="6"/>
  <c r="AZ61" i="6"/>
  <c r="BA61" i="6"/>
  <c r="BB61" i="6"/>
  <c r="BC61" i="6"/>
  <c r="BD61" i="6"/>
  <c r="BE61" i="6"/>
  <c r="BF61" i="6"/>
  <c r="AF12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AF73" i="6"/>
  <c r="AG73" i="6"/>
  <c r="AH73" i="6"/>
  <c r="AI73" i="6"/>
  <c r="AJ73" i="6"/>
  <c r="AK73" i="6"/>
  <c r="AL73" i="6"/>
  <c r="AM73" i="6"/>
  <c r="AN73" i="6"/>
  <c r="AO73" i="6"/>
  <c r="AP73" i="6"/>
  <c r="AQ73" i="6"/>
  <c r="AR73" i="6"/>
  <c r="AS73" i="6"/>
  <c r="AT73" i="6"/>
  <c r="AU73" i="6"/>
  <c r="AV73" i="6"/>
  <c r="AW73" i="6"/>
  <c r="AX73" i="6"/>
  <c r="AY73" i="6"/>
  <c r="AZ73" i="6"/>
  <c r="BA73" i="6"/>
  <c r="BB73" i="6"/>
  <c r="BC73" i="6"/>
  <c r="BD73" i="6"/>
  <c r="BE73" i="6"/>
  <c r="BF73" i="6"/>
  <c r="AF180" i="6"/>
  <c r="AG180" i="6"/>
  <c r="AH180" i="6"/>
  <c r="AI180" i="6"/>
  <c r="AJ180" i="6"/>
  <c r="AK180" i="6"/>
  <c r="AL180" i="6"/>
  <c r="AM180" i="6"/>
  <c r="AN180" i="6"/>
  <c r="AO180" i="6"/>
  <c r="AP180" i="6"/>
  <c r="AQ180" i="6"/>
  <c r="AR180" i="6"/>
  <c r="AS180" i="6"/>
  <c r="AT180" i="6"/>
  <c r="AU180" i="6"/>
  <c r="AV180" i="6"/>
  <c r="AW180" i="6"/>
  <c r="AX180" i="6"/>
  <c r="AY180" i="6"/>
  <c r="AZ180" i="6"/>
  <c r="BA180" i="6"/>
  <c r="BB180" i="6"/>
  <c r="BC180" i="6"/>
  <c r="BD180" i="6"/>
  <c r="BE180" i="6"/>
  <c r="BF180" i="6"/>
  <c r="AF124" i="6"/>
  <c r="AG124" i="6"/>
  <c r="AH124" i="6"/>
  <c r="AI124" i="6"/>
  <c r="AJ124" i="6"/>
  <c r="AK124" i="6"/>
  <c r="AL124" i="6"/>
  <c r="AM124" i="6"/>
  <c r="AN124" i="6"/>
  <c r="AO124" i="6"/>
  <c r="AP124" i="6"/>
  <c r="AQ124" i="6"/>
  <c r="AR124" i="6"/>
  <c r="AS124" i="6"/>
  <c r="AT124" i="6"/>
  <c r="AU124" i="6"/>
  <c r="AV124" i="6"/>
  <c r="AW124" i="6"/>
  <c r="AX124" i="6"/>
  <c r="AY124" i="6"/>
  <c r="AZ124" i="6"/>
  <c r="BA124" i="6"/>
  <c r="BB124" i="6"/>
  <c r="BC124" i="6"/>
  <c r="BD124" i="6"/>
  <c r="BE124" i="6"/>
  <c r="BF124" i="6"/>
  <c r="AF249" i="6"/>
  <c r="AG249" i="6"/>
  <c r="AH249" i="6"/>
  <c r="AI249" i="6"/>
  <c r="AJ249" i="6"/>
  <c r="AK249" i="6"/>
  <c r="AL249" i="6"/>
  <c r="AM249" i="6"/>
  <c r="AN249" i="6"/>
  <c r="AO249" i="6"/>
  <c r="AP249" i="6"/>
  <c r="AQ249" i="6"/>
  <c r="AR249" i="6"/>
  <c r="AS249" i="6"/>
  <c r="AT249" i="6"/>
  <c r="AU249" i="6"/>
  <c r="AV249" i="6"/>
  <c r="AW249" i="6"/>
  <c r="AX249" i="6"/>
  <c r="AY249" i="6"/>
  <c r="AZ249" i="6"/>
  <c r="BA249" i="6"/>
  <c r="BB249" i="6"/>
  <c r="BC249" i="6"/>
  <c r="BD249" i="6"/>
  <c r="BE249" i="6"/>
  <c r="BF249" i="6"/>
  <c r="AF283" i="6"/>
  <c r="AG283" i="6"/>
  <c r="AH283" i="6"/>
  <c r="AI283" i="6"/>
  <c r="AJ283" i="6"/>
  <c r="AK283" i="6"/>
  <c r="AL283" i="6"/>
  <c r="AM283" i="6"/>
  <c r="AN283" i="6"/>
  <c r="AO283" i="6"/>
  <c r="AP283" i="6"/>
  <c r="AQ283" i="6"/>
  <c r="AR283" i="6"/>
  <c r="AS283" i="6"/>
  <c r="AT283" i="6"/>
  <c r="AU283" i="6"/>
  <c r="AV283" i="6"/>
  <c r="AW283" i="6"/>
  <c r="AX283" i="6"/>
  <c r="AY283" i="6"/>
  <c r="AZ283" i="6"/>
  <c r="BA283" i="6"/>
  <c r="BB283" i="6"/>
  <c r="BC283" i="6"/>
  <c r="BD283" i="6"/>
  <c r="BE283" i="6"/>
  <c r="BF283" i="6"/>
  <c r="AF438" i="6"/>
  <c r="AG438" i="6"/>
  <c r="AH438" i="6"/>
  <c r="AI438" i="6"/>
  <c r="AJ438" i="6"/>
  <c r="AK438" i="6"/>
  <c r="AL438" i="6"/>
  <c r="AM438" i="6"/>
  <c r="AN438" i="6"/>
  <c r="AO438" i="6"/>
  <c r="AP438" i="6"/>
  <c r="AQ438" i="6"/>
  <c r="AR438" i="6"/>
  <c r="AS438" i="6"/>
  <c r="AT438" i="6"/>
  <c r="AU438" i="6"/>
  <c r="AV438" i="6"/>
  <c r="AW438" i="6"/>
  <c r="AX438" i="6"/>
  <c r="AY438" i="6"/>
  <c r="AZ438" i="6"/>
  <c r="BA438" i="6"/>
  <c r="BB438" i="6"/>
  <c r="BC438" i="6"/>
  <c r="BD438" i="6"/>
  <c r="BE438" i="6"/>
  <c r="BF438" i="6"/>
  <c r="AF540" i="6"/>
  <c r="AG540" i="6"/>
  <c r="AH540" i="6"/>
  <c r="AI540" i="6"/>
  <c r="AJ540" i="6"/>
  <c r="AK540" i="6"/>
  <c r="AL540" i="6"/>
  <c r="AM540" i="6"/>
  <c r="AN540" i="6"/>
  <c r="AO540" i="6"/>
  <c r="AP540" i="6"/>
  <c r="AQ540" i="6"/>
  <c r="AR540" i="6"/>
  <c r="AS540" i="6"/>
  <c r="AT540" i="6"/>
  <c r="AU540" i="6"/>
  <c r="AV540" i="6"/>
  <c r="AW540" i="6"/>
  <c r="AX540" i="6"/>
  <c r="AY540" i="6"/>
  <c r="AZ540" i="6"/>
  <c r="BA540" i="6"/>
  <c r="BB540" i="6"/>
  <c r="BC540" i="6"/>
  <c r="BD540" i="6"/>
  <c r="BE540" i="6"/>
  <c r="BF540" i="6"/>
  <c r="AF367" i="6"/>
  <c r="AG367" i="6"/>
  <c r="AH367" i="6"/>
  <c r="AI367" i="6"/>
  <c r="AJ367" i="6"/>
  <c r="AK367" i="6"/>
  <c r="AL367" i="6"/>
  <c r="AM367" i="6"/>
  <c r="AN367" i="6"/>
  <c r="AO367" i="6"/>
  <c r="AP367" i="6"/>
  <c r="AQ367" i="6"/>
  <c r="AR367" i="6"/>
  <c r="AS367" i="6"/>
  <c r="AT367" i="6"/>
  <c r="AU367" i="6"/>
  <c r="AV367" i="6"/>
  <c r="AW367" i="6"/>
  <c r="AX367" i="6"/>
  <c r="AY367" i="6"/>
  <c r="AZ367" i="6"/>
  <c r="BA367" i="6"/>
  <c r="BB367" i="6"/>
  <c r="BC367" i="6"/>
  <c r="BD367" i="6"/>
  <c r="BE367" i="6"/>
  <c r="BF367" i="6"/>
  <c r="AF226" i="6"/>
  <c r="AG226" i="6"/>
  <c r="AH226" i="6"/>
  <c r="AI226" i="6"/>
  <c r="AJ226" i="6"/>
  <c r="AK226" i="6"/>
  <c r="AL226" i="6"/>
  <c r="AM226" i="6"/>
  <c r="AN226" i="6"/>
  <c r="AO226" i="6"/>
  <c r="AP226" i="6"/>
  <c r="AQ226" i="6"/>
  <c r="AR226" i="6"/>
  <c r="AS226" i="6"/>
  <c r="AT226" i="6"/>
  <c r="AU226" i="6"/>
  <c r="AV226" i="6"/>
  <c r="AW226" i="6"/>
  <c r="AX226" i="6"/>
  <c r="AY226" i="6"/>
  <c r="AZ226" i="6"/>
  <c r="BA226" i="6"/>
  <c r="BB226" i="6"/>
  <c r="BC226" i="6"/>
  <c r="BD226" i="6"/>
  <c r="BE226" i="6"/>
  <c r="BF226" i="6"/>
  <c r="BF226" i="5"/>
  <c r="BF367" i="5"/>
  <c r="BF540" i="5"/>
  <c r="BF438" i="5"/>
  <c r="BF283" i="5"/>
  <c r="BF249" i="5"/>
  <c r="BF124" i="5"/>
  <c r="BF180" i="5"/>
  <c r="BF73" i="5"/>
  <c r="BF12" i="5"/>
  <c r="BF61" i="5"/>
  <c r="BF585" i="5"/>
  <c r="BF252" i="5"/>
  <c r="AQ252" i="5"/>
  <c r="AR252" i="5"/>
  <c r="AS252" i="5" s="1"/>
  <c r="AT252" i="5" s="1"/>
  <c r="AU252" i="5" s="1"/>
  <c r="AV252" i="5" s="1"/>
  <c r="AQ585" i="5"/>
  <c r="AR585" i="5"/>
  <c r="AS585" i="5" s="1"/>
  <c r="AT585" i="5" s="1"/>
  <c r="AU585" i="5" s="1"/>
  <c r="AV585" i="5" s="1"/>
  <c r="AQ61" i="5"/>
  <c r="AR61" i="5"/>
  <c r="AS61" i="5" s="1"/>
  <c r="AT61" i="5" s="1"/>
  <c r="AU61" i="5" s="1"/>
  <c r="AV61" i="5" s="1"/>
  <c r="AQ12" i="5"/>
  <c r="AR12" i="5"/>
  <c r="AS12" i="5" s="1"/>
  <c r="AT12" i="5" s="1"/>
  <c r="AU12" i="5" s="1"/>
  <c r="AV12" i="5" s="1"/>
  <c r="AQ73" i="5"/>
  <c r="AR73" i="5"/>
  <c r="AS73" i="5" s="1"/>
  <c r="AT73" i="5" s="1"/>
  <c r="AU73" i="5" s="1"/>
  <c r="AV73" i="5" s="1"/>
  <c r="AQ180" i="5"/>
  <c r="AR180" i="5"/>
  <c r="AS180" i="5" s="1"/>
  <c r="AT180" i="5" s="1"/>
  <c r="AU180" i="5" s="1"/>
  <c r="AV180" i="5" s="1"/>
  <c r="AQ124" i="5"/>
  <c r="AR124" i="5"/>
  <c r="AS124" i="5" s="1"/>
  <c r="AT124" i="5" s="1"/>
  <c r="AU124" i="5" s="1"/>
  <c r="AV124" i="5" s="1"/>
  <c r="AQ249" i="5"/>
  <c r="AR249" i="5"/>
  <c r="AQ283" i="5"/>
  <c r="AR283" i="5"/>
  <c r="AS283" i="5" s="1"/>
  <c r="AT283" i="5" s="1"/>
  <c r="AU283" i="5" s="1"/>
  <c r="AV283" i="5" s="1"/>
  <c r="AQ438" i="5"/>
  <c r="AR438" i="5"/>
  <c r="AS438" i="5" s="1"/>
  <c r="AT438" i="5" s="1"/>
  <c r="AU438" i="5" s="1"/>
  <c r="AV438" i="5" s="1"/>
  <c r="AQ540" i="5"/>
  <c r="AR540" i="5"/>
  <c r="AS540" i="5" s="1"/>
  <c r="AT540" i="5" s="1"/>
  <c r="AU540" i="5" s="1"/>
  <c r="AV540" i="5" s="1"/>
  <c r="AQ367" i="5"/>
  <c r="AR367" i="5"/>
  <c r="AQ226" i="5"/>
  <c r="AR226" i="5"/>
  <c r="AS226" i="5" s="1"/>
  <c r="AT226" i="5" s="1"/>
  <c r="AU226" i="5" s="1"/>
  <c r="AV226" i="5" s="1"/>
  <c r="AA252" i="5"/>
  <c r="AA585" i="5"/>
  <c r="AA61" i="5"/>
  <c r="AA12" i="5"/>
  <c r="AA73" i="5"/>
  <c r="AA180" i="5"/>
  <c r="AA124" i="5"/>
  <c r="AA249" i="5"/>
  <c r="AA283" i="5"/>
  <c r="AA438" i="5"/>
  <c r="AA540" i="5"/>
  <c r="AA367" i="5"/>
  <c r="AA226" i="5"/>
  <c r="R252" i="5"/>
  <c r="S252" i="5"/>
  <c r="T252" i="5"/>
  <c r="U252" i="5"/>
  <c r="V252" i="5"/>
  <c r="R585" i="5"/>
  <c r="S585" i="5"/>
  <c r="T585" i="5"/>
  <c r="U585" i="5"/>
  <c r="V585" i="5"/>
  <c r="R61" i="5"/>
  <c r="S61" i="5"/>
  <c r="T61" i="5"/>
  <c r="U61" i="5"/>
  <c r="X61" i="5" s="1"/>
  <c r="V61" i="5"/>
  <c r="R12" i="5"/>
  <c r="S12" i="5"/>
  <c r="T12" i="5"/>
  <c r="U12" i="5"/>
  <c r="AP12" i="5" s="1"/>
  <c r="V12" i="5"/>
  <c r="R73" i="5"/>
  <c r="S73" i="5"/>
  <c r="T73" i="5"/>
  <c r="U73" i="5"/>
  <c r="V73" i="5"/>
  <c r="R180" i="5"/>
  <c r="S180" i="5"/>
  <c r="T180" i="5"/>
  <c r="U180" i="5"/>
  <c r="AO180" i="5" s="1"/>
  <c r="V180" i="5"/>
  <c r="R124" i="5"/>
  <c r="S124" i="5"/>
  <c r="T124" i="5"/>
  <c r="U124" i="5"/>
  <c r="V124" i="5"/>
  <c r="R249" i="5"/>
  <c r="S249" i="5"/>
  <c r="T249" i="5"/>
  <c r="U249" i="5"/>
  <c r="V249" i="5"/>
  <c r="R283" i="5"/>
  <c r="S283" i="5"/>
  <c r="T283" i="5"/>
  <c r="U283" i="5"/>
  <c r="V283" i="5"/>
  <c r="R438" i="5"/>
  <c r="S438" i="5"/>
  <c r="T438" i="5"/>
  <c r="U438" i="5"/>
  <c r="AO438" i="5" s="1"/>
  <c r="V438" i="5"/>
  <c r="R540" i="5"/>
  <c r="S540" i="5"/>
  <c r="T540" i="5"/>
  <c r="U540" i="5"/>
  <c r="X540" i="5" s="1"/>
  <c r="V540" i="5"/>
  <c r="R367" i="5"/>
  <c r="S367" i="5"/>
  <c r="T367" i="5"/>
  <c r="U367" i="5"/>
  <c r="X367" i="5" s="1"/>
  <c r="V367" i="5"/>
  <c r="R226" i="5"/>
  <c r="S226" i="5"/>
  <c r="T226" i="5"/>
  <c r="U226" i="5"/>
  <c r="X226" i="5" s="1"/>
  <c r="V226" i="5"/>
  <c r="M252" i="5"/>
  <c r="J252" i="5" s="1"/>
  <c r="M585" i="5"/>
  <c r="J585" i="5" s="1"/>
  <c r="M61" i="5"/>
  <c r="J61" i="5" s="1"/>
  <c r="M12" i="5"/>
  <c r="J12" i="5" s="1"/>
  <c r="M73" i="5"/>
  <c r="J73" i="5" s="1"/>
  <c r="M180" i="5"/>
  <c r="J180" i="5" s="1"/>
  <c r="M124" i="5"/>
  <c r="J124" i="5" s="1"/>
  <c r="M249" i="5"/>
  <c r="J249" i="5" s="1"/>
  <c r="M283" i="5"/>
  <c r="J283" i="5" s="1"/>
  <c r="M438" i="5"/>
  <c r="J438" i="5" s="1"/>
  <c r="M540" i="5"/>
  <c r="J540" i="5" s="1"/>
  <c r="M367" i="5"/>
  <c r="J367" i="5" s="1"/>
  <c r="M226" i="5"/>
  <c r="J226" i="5" s="1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AY45" i="6"/>
  <c r="AZ45" i="6"/>
  <c r="BA45" i="6"/>
  <c r="BB45" i="6"/>
  <c r="BC45" i="6"/>
  <c r="BD45" i="6"/>
  <c r="BE45" i="6"/>
  <c r="BF45" i="6"/>
  <c r="AF287" i="6"/>
  <c r="AG287" i="6"/>
  <c r="AH287" i="6"/>
  <c r="AI287" i="6"/>
  <c r="AJ287" i="6"/>
  <c r="AK287" i="6"/>
  <c r="AL287" i="6"/>
  <c r="AM287" i="6"/>
  <c r="AN287" i="6"/>
  <c r="AO287" i="6"/>
  <c r="AP287" i="6"/>
  <c r="AQ287" i="6"/>
  <c r="AR287" i="6"/>
  <c r="AS287" i="6"/>
  <c r="AT287" i="6"/>
  <c r="AU287" i="6"/>
  <c r="AV287" i="6"/>
  <c r="AW287" i="6"/>
  <c r="AX287" i="6"/>
  <c r="AY287" i="6"/>
  <c r="AZ287" i="6"/>
  <c r="BA287" i="6"/>
  <c r="BB287" i="6"/>
  <c r="BC287" i="6"/>
  <c r="BD287" i="6"/>
  <c r="BE287" i="6"/>
  <c r="BF287" i="6"/>
  <c r="AF478" i="6"/>
  <c r="AG478" i="6"/>
  <c r="AH478" i="6"/>
  <c r="AI478" i="6"/>
  <c r="AJ478" i="6"/>
  <c r="AK478" i="6"/>
  <c r="AL478" i="6"/>
  <c r="AM478" i="6"/>
  <c r="AN478" i="6"/>
  <c r="AO478" i="6"/>
  <c r="AP478" i="6"/>
  <c r="AQ478" i="6"/>
  <c r="AR478" i="6"/>
  <c r="AS478" i="6"/>
  <c r="AT478" i="6"/>
  <c r="AU478" i="6"/>
  <c r="AV478" i="6"/>
  <c r="AW478" i="6"/>
  <c r="AX478" i="6"/>
  <c r="AY478" i="6"/>
  <c r="AZ478" i="6"/>
  <c r="BA478" i="6"/>
  <c r="BB478" i="6"/>
  <c r="BC478" i="6"/>
  <c r="BD478" i="6"/>
  <c r="BE478" i="6"/>
  <c r="BF478" i="6"/>
  <c r="AF122" i="6"/>
  <c r="AG122" i="6"/>
  <c r="AH122" i="6"/>
  <c r="AI122" i="6"/>
  <c r="AJ122" i="6"/>
  <c r="AK122" i="6"/>
  <c r="AL122" i="6"/>
  <c r="AM122" i="6"/>
  <c r="AN122" i="6"/>
  <c r="AO122" i="6"/>
  <c r="AP122" i="6"/>
  <c r="AQ122" i="6"/>
  <c r="AR122" i="6"/>
  <c r="AS122" i="6"/>
  <c r="AT122" i="6"/>
  <c r="AU122" i="6"/>
  <c r="AV122" i="6"/>
  <c r="AW122" i="6"/>
  <c r="AX122" i="6"/>
  <c r="AY122" i="6"/>
  <c r="AZ122" i="6"/>
  <c r="BA122" i="6"/>
  <c r="BB122" i="6"/>
  <c r="BC122" i="6"/>
  <c r="BD122" i="6"/>
  <c r="BE122" i="6"/>
  <c r="BF122" i="6"/>
  <c r="AF195" i="6"/>
  <c r="AG195" i="6"/>
  <c r="AH195" i="6"/>
  <c r="AI195" i="6"/>
  <c r="AJ195" i="6"/>
  <c r="AK195" i="6"/>
  <c r="AL195" i="6"/>
  <c r="AM195" i="6"/>
  <c r="AN195" i="6"/>
  <c r="AO195" i="6"/>
  <c r="AP195" i="6"/>
  <c r="AQ195" i="6"/>
  <c r="AR195" i="6"/>
  <c r="AS195" i="6"/>
  <c r="AT195" i="6"/>
  <c r="AU195" i="6"/>
  <c r="AV195" i="6"/>
  <c r="AW195" i="6"/>
  <c r="AX195" i="6"/>
  <c r="AY195" i="6"/>
  <c r="AZ195" i="6"/>
  <c r="BA195" i="6"/>
  <c r="BB195" i="6"/>
  <c r="BC195" i="6"/>
  <c r="BD195" i="6"/>
  <c r="BE195" i="6"/>
  <c r="BF195" i="6"/>
  <c r="AF352" i="6"/>
  <c r="AG352" i="6"/>
  <c r="AH352" i="6"/>
  <c r="AI352" i="6"/>
  <c r="AJ352" i="6"/>
  <c r="AK352" i="6"/>
  <c r="AL352" i="6"/>
  <c r="AM352" i="6"/>
  <c r="AN352" i="6"/>
  <c r="AO352" i="6"/>
  <c r="AP352" i="6"/>
  <c r="AQ352" i="6"/>
  <c r="AR352" i="6"/>
  <c r="AS352" i="6"/>
  <c r="AT352" i="6"/>
  <c r="AU352" i="6"/>
  <c r="AV352" i="6"/>
  <c r="AW352" i="6"/>
  <c r="AX352" i="6"/>
  <c r="AY352" i="6"/>
  <c r="AZ352" i="6"/>
  <c r="BA352" i="6"/>
  <c r="BB352" i="6"/>
  <c r="BC352" i="6"/>
  <c r="BD352" i="6"/>
  <c r="BE352" i="6"/>
  <c r="BF352" i="6"/>
  <c r="AF493" i="6"/>
  <c r="AG493" i="6"/>
  <c r="AH493" i="6"/>
  <c r="AI493" i="6"/>
  <c r="AJ493" i="6"/>
  <c r="AK493" i="6"/>
  <c r="AL493" i="6"/>
  <c r="AM493" i="6"/>
  <c r="AN493" i="6"/>
  <c r="AO493" i="6"/>
  <c r="AP493" i="6"/>
  <c r="AQ493" i="6"/>
  <c r="AR493" i="6"/>
  <c r="AS493" i="6"/>
  <c r="AT493" i="6"/>
  <c r="AU493" i="6"/>
  <c r="AV493" i="6"/>
  <c r="AW493" i="6"/>
  <c r="AX493" i="6"/>
  <c r="AY493" i="6"/>
  <c r="AZ493" i="6"/>
  <c r="BA493" i="6"/>
  <c r="BB493" i="6"/>
  <c r="BC493" i="6"/>
  <c r="BD493" i="6"/>
  <c r="BE493" i="6"/>
  <c r="BF493" i="6"/>
  <c r="AF545" i="6"/>
  <c r="AG545" i="6"/>
  <c r="AH545" i="6"/>
  <c r="AI545" i="6"/>
  <c r="AJ545" i="6"/>
  <c r="AK545" i="6"/>
  <c r="AL545" i="6"/>
  <c r="AM545" i="6"/>
  <c r="AN545" i="6"/>
  <c r="AO545" i="6"/>
  <c r="AP545" i="6"/>
  <c r="AQ545" i="6"/>
  <c r="AR545" i="6"/>
  <c r="AS545" i="6"/>
  <c r="AT545" i="6"/>
  <c r="AU545" i="6"/>
  <c r="AV545" i="6"/>
  <c r="AW545" i="6"/>
  <c r="AX545" i="6"/>
  <c r="AY545" i="6"/>
  <c r="AZ545" i="6"/>
  <c r="BA545" i="6"/>
  <c r="BB545" i="6"/>
  <c r="BC545" i="6"/>
  <c r="BD545" i="6"/>
  <c r="BE545" i="6"/>
  <c r="BF545" i="6"/>
  <c r="AF580" i="6"/>
  <c r="AG580" i="6"/>
  <c r="AH580" i="6"/>
  <c r="AI580" i="6"/>
  <c r="AJ580" i="6"/>
  <c r="AK580" i="6"/>
  <c r="AL580" i="6"/>
  <c r="AM580" i="6"/>
  <c r="AN580" i="6"/>
  <c r="AO580" i="6"/>
  <c r="AP580" i="6"/>
  <c r="AQ580" i="6"/>
  <c r="AR580" i="6"/>
  <c r="AS580" i="6"/>
  <c r="AT580" i="6"/>
  <c r="AU580" i="6"/>
  <c r="AV580" i="6"/>
  <c r="AW580" i="6"/>
  <c r="AX580" i="6"/>
  <c r="AY580" i="6"/>
  <c r="AZ580" i="6"/>
  <c r="BA580" i="6"/>
  <c r="BB580" i="6"/>
  <c r="BC580" i="6"/>
  <c r="BD580" i="6"/>
  <c r="BE580" i="6"/>
  <c r="BF580" i="6"/>
  <c r="AF590" i="6"/>
  <c r="AG590" i="6"/>
  <c r="AH590" i="6"/>
  <c r="AI590" i="6"/>
  <c r="AJ590" i="6"/>
  <c r="AK590" i="6"/>
  <c r="AL590" i="6"/>
  <c r="AM590" i="6"/>
  <c r="AN590" i="6"/>
  <c r="AO590" i="6"/>
  <c r="AP590" i="6"/>
  <c r="AQ590" i="6"/>
  <c r="AR590" i="6"/>
  <c r="AS590" i="6"/>
  <c r="AT590" i="6"/>
  <c r="AU590" i="6"/>
  <c r="AV590" i="6"/>
  <c r="AW590" i="6"/>
  <c r="AX590" i="6"/>
  <c r="AY590" i="6"/>
  <c r="AZ590" i="6"/>
  <c r="BA590" i="6"/>
  <c r="BB590" i="6"/>
  <c r="BC590" i="6"/>
  <c r="BD590" i="6"/>
  <c r="BE590" i="6"/>
  <c r="BF590" i="6"/>
  <c r="AF613" i="6"/>
  <c r="AG613" i="6"/>
  <c r="AH613" i="6"/>
  <c r="AI613" i="6"/>
  <c r="AJ613" i="6"/>
  <c r="AK613" i="6"/>
  <c r="AL613" i="6"/>
  <c r="AM613" i="6"/>
  <c r="AN613" i="6"/>
  <c r="AO613" i="6"/>
  <c r="AP613" i="6"/>
  <c r="AQ613" i="6"/>
  <c r="AR613" i="6"/>
  <c r="AS613" i="6"/>
  <c r="AT613" i="6"/>
  <c r="AU613" i="6"/>
  <c r="AV613" i="6"/>
  <c r="AW613" i="6"/>
  <c r="AX613" i="6"/>
  <c r="AY613" i="6"/>
  <c r="AZ613" i="6"/>
  <c r="BA613" i="6"/>
  <c r="BB613" i="6"/>
  <c r="BC613" i="6"/>
  <c r="BD613" i="6"/>
  <c r="BE613" i="6"/>
  <c r="BF613" i="6"/>
  <c r="AF497" i="6"/>
  <c r="AG497" i="6"/>
  <c r="AH497" i="6"/>
  <c r="AI497" i="6"/>
  <c r="AJ497" i="6"/>
  <c r="AK497" i="6"/>
  <c r="AL497" i="6"/>
  <c r="AM497" i="6"/>
  <c r="AN497" i="6"/>
  <c r="AO497" i="6"/>
  <c r="AP497" i="6"/>
  <c r="AQ497" i="6"/>
  <c r="AR497" i="6"/>
  <c r="AS497" i="6"/>
  <c r="AT497" i="6"/>
  <c r="AU497" i="6"/>
  <c r="AV497" i="6"/>
  <c r="AW497" i="6"/>
  <c r="AX497" i="6"/>
  <c r="AY497" i="6"/>
  <c r="AZ497" i="6"/>
  <c r="BA497" i="6"/>
  <c r="BB497" i="6"/>
  <c r="BC497" i="6"/>
  <c r="BD497" i="6"/>
  <c r="BE497" i="6"/>
  <c r="BF497" i="6"/>
  <c r="BF497" i="5"/>
  <c r="BF613" i="5"/>
  <c r="BF590" i="5"/>
  <c r="BF580" i="5"/>
  <c r="BF545" i="5"/>
  <c r="BF493" i="5"/>
  <c r="BF352" i="5"/>
  <c r="BF195" i="5"/>
  <c r="BF122" i="5"/>
  <c r="BF478" i="5"/>
  <c r="BF287" i="5"/>
  <c r="BF45" i="5"/>
  <c r="AQ45" i="5"/>
  <c r="AR45" i="5"/>
  <c r="AS45" i="5" s="1"/>
  <c r="AT45" i="5" s="1"/>
  <c r="AU45" i="5" s="1"/>
  <c r="AV45" i="5" s="1"/>
  <c r="AQ287" i="5"/>
  <c r="AR287" i="5"/>
  <c r="AS287" i="5" s="1"/>
  <c r="AT287" i="5" s="1"/>
  <c r="AU287" i="5" s="1"/>
  <c r="AV287" i="5" s="1"/>
  <c r="AQ478" i="5"/>
  <c r="AR478" i="5"/>
  <c r="AS478" i="5" s="1"/>
  <c r="AT478" i="5" s="1"/>
  <c r="AU478" i="5" s="1"/>
  <c r="AV478" i="5" s="1"/>
  <c r="AQ122" i="5"/>
  <c r="AR122" i="5"/>
  <c r="AS122" i="5" s="1"/>
  <c r="AT122" i="5" s="1"/>
  <c r="AU122" i="5" s="1"/>
  <c r="AV122" i="5" s="1"/>
  <c r="AQ195" i="5"/>
  <c r="AR195" i="5"/>
  <c r="AS195" i="5" s="1"/>
  <c r="AT195" i="5" s="1"/>
  <c r="AU195" i="5" s="1"/>
  <c r="AV195" i="5" s="1"/>
  <c r="AQ352" i="5"/>
  <c r="AR352" i="5"/>
  <c r="AS352" i="5" s="1"/>
  <c r="AT352" i="5" s="1"/>
  <c r="AU352" i="5" s="1"/>
  <c r="AV352" i="5" s="1"/>
  <c r="AQ493" i="5"/>
  <c r="AR493" i="5"/>
  <c r="AS493" i="5" s="1"/>
  <c r="AT493" i="5" s="1"/>
  <c r="AU493" i="5" s="1"/>
  <c r="AV493" i="5" s="1"/>
  <c r="AQ545" i="5"/>
  <c r="AR545" i="5"/>
  <c r="AS545" i="5" s="1"/>
  <c r="AT545" i="5" s="1"/>
  <c r="AU545" i="5" s="1"/>
  <c r="AV545" i="5" s="1"/>
  <c r="AQ580" i="5"/>
  <c r="AR580" i="5"/>
  <c r="AS580" i="5" s="1"/>
  <c r="AT580" i="5" s="1"/>
  <c r="AU580" i="5" s="1"/>
  <c r="AV580" i="5" s="1"/>
  <c r="AQ590" i="5"/>
  <c r="AR590" i="5"/>
  <c r="AS590" i="5" s="1"/>
  <c r="AT590" i="5" s="1"/>
  <c r="AU590" i="5" s="1"/>
  <c r="AV590" i="5" s="1"/>
  <c r="AQ613" i="5"/>
  <c r="AR613" i="5"/>
  <c r="AS613" i="5" s="1"/>
  <c r="AT613" i="5" s="1"/>
  <c r="AU613" i="5" s="1"/>
  <c r="AV613" i="5" s="1"/>
  <c r="AQ497" i="5"/>
  <c r="AR497" i="5"/>
  <c r="AS497" i="5" s="1"/>
  <c r="AT497" i="5" s="1"/>
  <c r="AU497" i="5" s="1"/>
  <c r="AV497" i="5" s="1"/>
  <c r="AA45" i="5"/>
  <c r="AA287" i="5"/>
  <c r="AA478" i="5"/>
  <c r="AA122" i="5"/>
  <c r="AA195" i="5"/>
  <c r="Z352" i="5"/>
  <c r="AA352" i="5"/>
  <c r="AA493" i="5"/>
  <c r="AA545" i="5"/>
  <c r="AA580" i="5"/>
  <c r="AA590" i="5"/>
  <c r="Z613" i="5"/>
  <c r="AA613" i="5"/>
  <c r="AA497" i="5"/>
  <c r="R45" i="5"/>
  <c r="S45" i="5"/>
  <c r="T45" i="5"/>
  <c r="U45" i="5"/>
  <c r="V45" i="5"/>
  <c r="R287" i="5"/>
  <c r="S287" i="5"/>
  <c r="T287" i="5"/>
  <c r="U287" i="5"/>
  <c r="X287" i="5" s="1"/>
  <c r="V287" i="5"/>
  <c r="R478" i="5"/>
  <c r="S478" i="5"/>
  <c r="T478" i="5"/>
  <c r="U478" i="5"/>
  <c r="X478" i="5" s="1"/>
  <c r="V478" i="5"/>
  <c r="R122" i="5"/>
  <c r="S122" i="5"/>
  <c r="T122" i="5"/>
  <c r="U122" i="5"/>
  <c r="AO122" i="5" s="1"/>
  <c r="V122" i="5"/>
  <c r="R195" i="5"/>
  <c r="S195" i="5"/>
  <c r="T195" i="5"/>
  <c r="U195" i="5"/>
  <c r="X195" i="5" s="1"/>
  <c r="V195" i="5"/>
  <c r="R352" i="5"/>
  <c r="S352" i="5"/>
  <c r="T352" i="5"/>
  <c r="U352" i="5"/>
  <c r="AP352" i="5" s="1"/>
  <c r="V352" i="5"/>
  <c r="R493" i="5"/>
  <c r="S493" i="5"/>
  <c r="T493" i="5"/>
  <c r="U493" i="5"/>
  <c r="AO493" i="5" s="1"/>
  <c r="V493" i="5"/>
  <c r="R545" i="5"/>
  <c r="S545" i="5"/>
  <c r="T545" i="5"/>
  <c r="U545" i="5"/>
  <c r="V545" i="5"/>
  <c r="R580" i="5"/>
  <c r="S580" i="5"/>
  <c r="T580" i="5"/>
  <c r="U580" i="5"/>
  <c r="X580" i="5" s="1"/>
  <c r="V580" i="5"/>
  <c r="R590" i="5"/>
  <c r="S590" i="5"/>
  <c r="T590" i="5"/>
  <c r="U590" i="5"/>
  <c r="X590" i="5" s="1"/>
  <c r="V590" i="5"/>
  <c r="R613" i="5"/>
  <c r="S613" i="5"/>
  <c r="T613" i="5"/>
  <c r="U613" i="5"/>
  <c r="X613" i="5" s="1"/>
  <c r="V613" i="5"/>
  <c r="R497" i="5"/>
  <c r="S497" i="5"/>
  <c r="T497" i="5"/>
  <c r="U497" i="5"/>
  <c r="V497" i="5"/>
  <c r="M45" i="5"/>
  <c r="J45" i="5" s="1"/>
  <c r="M287" i="5"/>
  <c r="J287" i="5" s="1"/>
  <c r="M478" i="5"/>
  <c r="J478" i="5" s="1"/>
  <c r="M122" i="5"/>
  <c r="J122" i="5" s="1"/>
  <c r="M195" i="5"/>
  <c r="Z195" i="5" s="1"/>
  <c r="M352" i="5"/>
  <c r="J352" i="5" s="1"/>
  <c r="M493" i="5"/>
  <c r="Z493" i="5" s="1"/>
  <c r="M545" i="5"/>
  <c r="J545" i="5" s="1"/>
  <c r="M580" i="5"/>
  <c r="J580" i="5" s="1"/>
  <c r="M590" i="5"/>
  <c r="J590" i="5" s="1"/>
  <c r="M613" i="5"/>
  <c r="J613" i="5" s="1"/>
  <c r="M497" i="5"/>
  <c r="J497" i="5" s="1"/>
  <c r="AW147" i="12" l="1"/>
  <c r="AV155" i="12"/>
  <c r="AV398" i="13"/>
  <c r="AV388" i="13"/>
  <c r="AW26" i="12"/>
  <c r="AW79" i="12"/>
  <c r="AV220" i="14"/>
  <c r="AW216" i="14"/>
  <c r="AX216" i="14"/>
  <c r="AV221" i="14"/>
  <c r="AV213" i="14"/>
  <c r="AV210" i="14"/>
  <c r="AV223" i="14"/>
  <c r="AW223" i="14"/>
  <c r="AW210" i="14"/>
  <c r="AW219" i="14"/>
  <c r="AX219" i="14"/>
  <c r="AW217" i="14"/>
  <c r="AX217" i="14"/>
  <c r="AV397" i="13"/>
  <c r="AX401" i="13"/>
  <c r="AW396" i="13"/>
  <c r="AX396" i="13"/>
  <c r="AX13" i="13"/>
  <c r="AV391" i="13"/>
  <c r="AW398" i="13"/>
  <c r="AW395" i="13"/>
  <c r="AX395" i="13"/>
  <c r="AW394" i="13"/>
  <c r="AX394" i="13"/>
  <c r="AV393" i="13"/>
  <c r="AV161" i="12"/>
  <c r="AW152" i="12"/>
  <c r="AV164" i="12"/>
  <c r="AW51" i="12"/>
  <c r="AV166" i="12"/>
  <c r="AW123" i="12"/>
  <c r="AW167" i="12"/>
  <c r="AX67" i="12"/>
  <c r="AX167" i="12" s="1"/>
  <c r="AW163" i="12"/>
  <c r="AX79" i="12"/>
  <c r="AX163" i="12" s="1"/>
  <c r="AX168" i="12"/>
  <c r="AW39" i="12"/>
  <c r="AW165" i="12"/>
  <c r="AX26" i="12"/>
  <c r="AX165" i="12" s="1"/>
  <c r="AW159" i="12"/>
  <c r="AX71" i="12"/>
  <c r="AX159" i="12" s="1"/>
  <c r="AW158" i="12"/>
  <c r="AX147" i="12"/>
  <c r="AX158" i="12" s="1"/>
  <c r="AO376" i="5"/>
  <c r="AO141" i="5"/>
  <c r="Z252" i="5"/>
  <c r="Z585" i="5"/>
  <c r="Z226" i="5"/>
  <c r="Z124" i="5"/>
  <c r="Z61" i="5"/>
  <c r="Z438" i="5"/>
  <c r="Z367" i="5"/>
  <c r="Z249" i="5"/>
  <c r="Z283" i="5"/>
  <c r="Z540" i="5"/>
  <c r="Z180" i="5"/>
  <c r="AO73" i="5"/>
  <c r="Z73" i="5"/>
  <c r="Z12" i="5"/>
  <c r="AO249" i="5"/>
  <c r="BG540" i="6"/>
  <c r="AP585" i="5"/>
  <c r="AO283" i="5"/>
  <c r="AP252" i="5"/>
  <c r="BG226" i="6"/>
  <c r="BG438" i="6"/>
  <c r="BG180" i="6"/>
  <c r="BG585" i="6"/>
  <c r="BG73" i="6"/>
  <c r="BG12" i="6"/>
  <c r="BG367" i="6"/>
  <c r="BG252" i="6"/>
  <c r="BG283" i="6"/>
  <c r="BG124" i="6"/>
  <c r="BG249" i="6"/>
  <c r="BG61" i="6"/>
  <c r="AW180" i="5"/>
  <c r="AX180" i="5" s="1"/>
  <c r="AO585" i="5"/>
  <c r="AP180" i="5"/>
  <c r="AW12" i="5"/>
  <c r="AX12" i="5" s="1"/>
  <c r="AO252" i="5"/>
  <c r="AP73" i="5"/>
  <c r="AW438" i="5"/>
  <c r="AX438" i="5" s="1"/>
  <c r="W124" i="5"/>
  <c r="AP438" i="5"/>
  <c r="W438" i="5"/>
  <c r="X249" i="5"/>
  <c r="AP283" i="5"/>
  <c r="AW585" i="5"/>
  <c r="AX585" i="5" s="1"/>
  <c r="W540" i="5"/>
  <c r="AP226" i="5"/>
  <c r="AO226" i="5"/>
  <c r="AP249" i="5"/>
  <c r="W12" i="5"/>
  <c r="W180" i="5"/>
  <c r="W585" i="5"/>
  <c r="AO12" i="5"/>
  <c r="AP124" i="5"/>
  <c r="AP61" i="5"/>
  <c r="W283" i="5"/>
  <c r="AO124" i="5"/>
  <c r="AO61" i="5"/>
  <c r="W73" i="5"/>
  <c r="W252" i="5"/>
  <c r="AP540" i="5"/>
  <c r="AP367" i="5"/>
  <c r="W226" i="5"/>
  <c r="AO367" i="5"/>
  <c r="AO540" i="5"/>
  <c r="W249" i="5"/>
  <c r="W367" i="5"/>
  <c r="AS367" i="5"/>
  <c r="AT367" i="5" s="1"/>
  <c r="AU367" i="5" s="1"/>
  <c r="AV367" i="5" s="1"/>
  <c r="AS249" i="5"/>
  <c r="AT249" i="5" s="1"/>
  <c r="AU249" i="5" s="1"/>
  <c r="AV249" i="5" s="1"/>
  <c r="AW226" i="5"/>
  <c r="AX226" i="5" s="1"/>
  <c r="AW540" i="5"/>
  <c r="AX540" i="5" s="1"/>
  <c r="AW283" i="5"/>
  <c r="AX283" i="5" s="1"/>
  <c r="AW124" i="5"/>
  <c r="AX124" i="5" s="1"/>
  <c r="AW73" i="5"/>
  <c r="AX73" i="5" s="1"/>
  <c r="AW61" i="5"/>
  <c r="AX61" i="5" s="1"/>
  <c r="AW252" i="5"/>
  <c r="AX252" i="5" s="1"/>
  <c r="X73" i="5"/>
  <c r="W61" i="5"/>
  <c r="X585" i="5"/>
  <c r="X438" i="5"/>
  <c r="X124" i="5"/>
  <c r="X12" i="5"/>
  <c r="X252" i="5"/>
  <c r="X283" i="5"/>
  <c r="X180" i="5"/>
  <c r="J493" i="5"/>
  <c r="J195" i="5"/>
  <c r="Z580" i="5"/>
  <c r="Z545" i="5"/>
  <c r="Z122" i="5"/>
  <c r="Z478" i="5"/>
  <c r="Z497" i="5"/>
  <c r="Z287" i="5"/>
  <c r="Z45" i="5"/>
  <c r="Z590" i="5"/>
  <c r="AO497" i="5"/>
  <c r="BG590" i="6"/>
  <c r="BG195" i="6"/>
  <c r="BG122" i="6"/>
  <c r="BG478" i="6"/>
  <c r="BG45" i="6"/>
  <c r="BG287" i="6"/>
  <c r="BG497" i="6"/>
  <c r="BG613" i="6"/>
  <c r="BG545" i="6"/>
  <c r="BG493" i="6"/>
  <c r="BG352" i="6"/>
  <c r="BG580" i="6"/>
  <c r="W497" i="5"/>
  <c r="AW497" i="5"/>
  <c r="AX497" i="5" s="1"/>
  <c r="X122" i="5"/>
  <c r="AP287" i="5"/>
  <c r="AO590" i="5"/>
  <c r="AW590" i="5"/>
  <c r="AX590" i="5" s="1"/>
  <c r="AO287" i="5"/>
  <c r="AP590" i="5"/>
  <c r="AP580" i="5"/>
  <c r="W122" i="5"/>
  <c r="W493" i="5"/>
  <c r="AO352" i="5"/>
  <c r="X493" i="5"/>
  <c r="AP195" i="5"/>
  <c r="AO195" i="5"/>
  <c r="AW122" i="5"/>
  <c r="AX122" i="5" s="1"/>
  <c r="W45" i="5"/>
  <c r="X497" i="5"/>
  <c r="AO613" i="5"/>
  <c r="AO580" i="5"/>
  <c r="W545" i="5"/>
  <c r="AO545" i="5"/>
  <c r="AP122" i="5"/>
  <c r="W590" i="5"/>
  <c r="W352" i="5"/>
  <c r="AP497" i="5"/>
  <c r="AO45" i="5"/>
  <c r="AP493" i="5"/>
  <c r="W287" i="5"/>
  <c r="AO478" i="5"/>
  <c r="X45" i="5"/>
  <c r="AP45" i="5"/>
  <c r="AP545" i="5"/>
  <c r="AP478" i="5"/>
  <c r="W195" i="5"/>
  <c r="AP613" i="5"/>
  <c r="AW287" i="5"/>
  <c r="AX287" i="5" s="1"/>
  <c r="AW545" i="5"/>
  <c r="AX545" i="5" s="1"/>
  <c r="AW613" i="5"/>
  <c r="AX613" i="5" s="1"/>
  <c r="AW580" i="5"/>
  <c r="AX580" i="5" s="1"/>
  <c r="AW493" i="5"/>
  <c r="AX493" i="5" s="1"/>
  <c r="AW195" i="5"/>
  <c r="AX195" i="5" s="1"/>
  <c r="AW478" i="5"/>
  <c r="AX478" i="5" s="1"/>
  <c r="AW45" i="5"/>
  <c r="AX45" i="5" s="1"/>
  <c r="AW352" i="5"/>
  <c r="AX352" i="5" s="1"/>
  <c r="W478" i="5"/>
  <c r="W613" i="5"/>
  <c r="X545" i="5"/>
  <c r="W580" i="5"/>
  <c r="X352" i="5"/>
  <c r="BG738" i="5"/>
  <c r="BE738" i="5"/>
  <c r="AI738" i="5"/>
  <c r="AJ738" i="5"/>
  <c r="AK738" i="5"/>
  <c r="AL738" i="5"/>
  <c r="AM738" i="5"/>
  <c r="AN738" i="5"/>
  <c r="AY738" i="5"/>
  <c r="AZ738" i="5"/>
  <c r="BA738" i="5"/>
  <c r="BB738" i="5"/>
  <c r="BC738" i="5"/>
  <c r="AH738" i="5"/>
  <c r="AG738" i="5"/>
  <c r="AF738" i="5"/>
  <c r="AE738" i="5"/>
  <c r="AD738" i="5"/>
  <c r="AC738" i="5"/>
  <c r="O738" i="5"/>
  <c r="K738" i="5"/>
  <c r="I738" i="5"/>
  <c r="J226" i="9" s="1"/>
  <c r="V54" i="9" s="1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BF40" i="6"/>
  <c r="AF135" i="6"/>
  <c r="AG135" i="6"/>
  <c r="AH135" i="6"/>
  <c r="AI135" i="6"/>
  <c r="AJ135" i="6"/>
  <c r="AK135" i="6"/>
  <c r="AL135" i="6"/>
  <c r="AM135" i="6"/>
  <c r="AN135" i="6"/>
  <c r="AO135" i="6"/>
  <c r="AP135" i="6"/>
  <c r="AQ135" i="6"/>
  <c r="AR135" i="6"/>
  <c r="AS135" i="6"/>
  <c r="AT135" i="6"/>
  <c r="AU135" i="6"/>
  <c r="AV135" i="6"/>
  <c r="AW135" i="6"/>
  <c r="AX135" i="6"/>
  <c r="AY135" i="6"/>
  <c r="AZ135" i="6"/>
  <c r="BA135" i="6"/>
  <c r="BB135" i="6"/>
  <c r="BC135" i="6"/>
  <c r="BD135" i="6"/>
  <c r="BE135" i="6"/>
  <c r="BF135" i="6"/>
  <c r="AF210" i="6"/>
  <c r="AG210" i="6"/>
  <c r="AH210" i="6"/>
  <c r="AI210" i="6"/>
  <c r="AJ210" i="6"/>
  <c r="AK210" i="6"/>
  <c r="AL210" i="6"/>
  <c r="AM210" i="6"/>
  <c r="AN210" i="6"/>
  <c r="AO210" i="6"/>
  <c r="AP210" i="6"/>
  <c r="AQ210" i="6"/>
  <c r="AR210" i="6"/>
  <c r="AS210" i="6"/>
  <c r="AT210" i="6"/>
  <c r="AU210" i="6"/>
  <c r="AV210" i="6"/>
  <c r="AW210" i="6"/>
  <c r="AX210" i="6"/>
  <c r="AY210" i="6"/>
  <c r="AZ210" i="6"/>
  <c r="BA210" i="6"/>
  <c r="BB210" i="6"/>
  <c r="BC210" i="6"/>
  <c r="BD210" i="6"/>
  <c r="BE210" i="6"/>
  <c r="BF210" i="6"/>
  <c r="AF277" i="6"/>
  <c r="AG277" i="6"/>
  <c r="AH277" i="6"/>
  <c r="AI277" i="6"/>
  <c r="AJ277" i="6"/>
  <c r="AK277" i="6"/>
  <c r="AL277" i="6"/>
  <c r="AM277" i="6"/>
  <c r="AN277" i="6"/>
  <c r="AO277" i="6"/>
  <c r="AP277" i="6"/>
  <c r="AQ277" i="6"/>
  <c r="AR277" i="6"/>
  <c r="AS277" i="6"/>
  <c r="AT277" i="6"/>
  <c r="AU277" i="6"/>
  <c r="AV277" i="6"/>
  <c r="AW277" i="6"/>
  <c r="AX277" i="6"/>
  <c r="AY277" i="6"/>
  <c r="AZ277" i="6"/>
  <c r="BA277" i="6"/>
  <c r="BB277" i="6"/>
  <c r="BC277" i="6"/>
  <c r="BD277" i="6"/>
  <c r="BE277" i="6"/>
  <c r="BF277" i="6"/>
  <c r="AF311" i="6"/>
  <c r="AG311" i="6"/>
  <c r="AH311" i="6"/>
  <c r="AI311" i="6"/>
  <c r="AJ311" i="6"/>
  <c r="AK311" i="6"/>
  <c r="AL311" i="6"/>
  <c r="AM311" i="6"/>
  <c r="AN311" i="6"/>
  <c r="AO311" i="6"/>
  <c r="AP311" i="6"/>
  <c r="AQ311" i="6"/>
  <c r="AR311" i="6"/>
  <c r="AS311" i="6"/>
  <c r="AT311" i="6"/>
  <c r="AU311" i="6"/>
  <c r="AV311" i="6"/>
  <c r="AW311" i="6"/>
  <c r="AX311" i="6"/>
  <c r="AY311" i="6"/>
  <c r="AZ311" i="6"/>
  <c r="BA311" i="6"/>
  <c r="BB311" i="6"/>
  <c r="BC311" i="6"/>
  <c r="BD311" i="6"/>
  <c r="BE311" i="6"/>
  <c r="BF311" i="6"/>
  <c r="AF350" i="6"/>
  <c r="AG350" i="6"/>
  <c r="AH350" i="6"/>
  <c r="AI350" i="6"/>
  <c r="AJ350" i="6"/>
  <c r="AK350" i="6"/>
  <c r="AL350" i="6"/>
  <c r="AM350" i="6"/>
  <c r="AN350" i="6"/>
  <c r="AO350" i="6"/>
  <c r="AP350" i="6"/>
  <c r="AQ350" i="6"/>
  <c r="AR350" i="6"/>
  <c r="AS350" i="6"/>
  <c r="AT350" i="6"/>
  <c r="AU350" i="6"/>
  <c r="AV350" i="6"/>
  <c r="AW350" i="6"/>
  <c r="AX350" i="6"/>
  <c r="AY350" i="6"/>
  <c r="AZ350" i="6"/>
  <c r="BA350" i="6"/>
  <c r="BB350" i="6"/>
  <c r="BC350" i="6"/>
  <c r="BD350" i="6"/>
  <c r="BE350" i="6"/>
  <c r="BF350" i="6"/>
  <c r="AF356" i="6"/>
  <c r="AG356" i="6"/>
  <c r="AH356" i="6"/>
  <c r="AI356" i="6"/>
  <c r="AJ356" i="6"/>
  <c r="AK356" i="6"/>
  <c r="AL356" i="6"/>
  <c r="AM356" i="6"/>
  <c r="AN356" i="6"/>
  <c r="AO356" i="6"/>
  <c r="AP356" i="6"/>
  <c r="AQ356" i="6"/>
  <c r="AR356" i="6"/>
  <c r="AS356" i="6"/>
  <c r="AT356" i="6"/>
  <c r="AU356" i="6"/>
  <c r="AV356" i="6"/>
  <c r="AW356" i="6"/>
  <c r="AX356" i="6"/>
  <c r="AY356" i="6"/>
  <c r="AZ356" i="6"/>
  <c r="BA356" i="6"/>
  <c r="BB356" i="6"/>
  <c r="BC356" i="6"/>
  <c r="BD356" i="6"/>
  <c r="BE356" i="6"/>
  <c r="BF356" i="6"/>
  <c r="AF370" i="6"/>
  <c r="AG370" i="6"/>
  <c r="AH370" i="6"/>
  <c r="AI370" i="6"/>
  <c r="AJ370" i="6"/>
  <c r="AK370" i="6"/>
  <c r="AL370" i="6"/>
  <c r="AM370" i="6"/>
  <c r="AN370" i="6"/>
  <c r="AO370" i="6"/>
  <c r="AP370" i="6"/>
  <c r="AQ370" i="6"/>
  <c r="AR370" i="6"/>
  <c r="AS370" i="6"/>
  <c r="AT370" i="6"/>
  <c r="AU370" i="6"/>
  <c r="AV370" i="6"/>
  <c r="AW370" i="6"/>
  <c r="AX370" i="6"/>
  <c r="AY370" i="6"/>
  <c r="AZ370" i="6"/>
  <c r="BA370" i="6"/>
  <c r="BB370" i="6"/>
  <c r="BC370" i="6"/>
  <c r="BD370" i="6"/>
  <c r="BE370" i="6"/>
  <c r="BF370" i="6"/>
  <c r="AF395" i="6"/>
  <c r="AG395" i="6"/>
  <c r="AH395" i="6"/>
  <c r="AI395" i="6"/>
  <c r="AJ395" i="6"/>
  <c r="AK395" i="6"/>
  <c r="AL395" i="6"/>
  <c r="AM395" i="6"/>
  <c r="AN395" i="6"/>
  <c r="AO395" i="6"/>
  <c r="AP395" i="6"/>
  <c r="AQ395" i="6"/>
  <c r="AR395" i="6"/>
  <c r="AS395" i="6"/>
  <c r="AT395" i="6"/>
  <c r="AU395" i="6"/>
  <c r="AV395" i="6"/>
  <c r="AW395" i="6"/>
  <c r="AX395" i="6"/>
  <c r="AY395" i="6"/>
  <c r="AZ395" i="6"/>
  <c r="BA395" i="6"/>
  <c r="BB395" i="6"/>
  <c r="BC395" i="6"/>
  <c r="BD395" i="6"/>
  <c r="BE395" i="6"/>
  <c r="BF395" i="6"/>
  <c r="AF406" i="6"/>
  <c r="AG406" i="6"/>
  <c r="AH406" i="6"/>
  <c r="AI406" i="6"/>
  <c r="AJ406" i="6"/>
  <c r="AK406" i="6"/>
  <c r="AL406" i="6"/>
  <c r="AM406" i="6"/>
  <c r="AN406" i="6"/>
  <c r="AO406" i="6"/>
  <c r="AP406" i="6"/>
  <c r="AQ406" i="6"/>
  <c r="AR406" i="6"/>
  <c r="AS406" i="6"/>
  <c r="AT406" i="6"/>
  <c r="AU406" i="6"/>
  <c r="AV406" i="6"/>
  <c r="AW406" i="6"/>
  <c r="AX406" i="6"/>
  <c r="AY406" i="6"/>
  <c r="AZ406" i="6"/>
  <c r="BA406" i="6"/>
  <c r="BB406" i="6"/>
  <c r="BC406" i="6"/>
  <c r="BD406" i="6"/>
  <c r="BE406" i="6"/>
  <c r="BF406" i="6"/>
  <c r="AF421" i="6"/>
  <c r="AG421" i="6"/>
  <c r="AH421" i="6"/>
  <c r="AI421" i="6"/>
  <c r="AJ421" i="6"/>
  <c r="AK421" i="6"/>
  <c r="AL421" i="6"/>
  <c r="AM421" i="6"/>
  <c r="AN421" i="6"/>
  <c r="AO421" i="6"/>
  <c r="AP421" i="6"/>
  <c r="AQ421" i="6"/>
  <c r="AR421" i="6"/>
  <c r="AS421" i="6"/>
  <c r="AT421" i="6"/>
  <c r="AU421" i="6"/>
  <c r="AV421" i="6"/>
  <c r="AW421" i="6"/>
  <c r="AX421" i="6"/>
  <c r="AY421" i="6"/>
  <c r="AZ421" i="6"/>
  <c r="BA421" i="6"/>
  <c r="BB421" i="6"/>
  <c r="BC421" i="6"/>
  <c r="BD421" i="6"/>
  <c r="BE421" i="6"/>
  <c r="BF421" i="6"/>
  <c r="AF484" i="6"/>
  <c r="AG484" i="6"/>
  <c r="AH484" i="6"/>
  <c r="AI484" i="6"/>
  <c r="AJ484" i="6"/>
  <c r="AK484" i="6"/>
  <c r="AL484" i="6"/>
  <c r="AM484" i="6"/>
  <c r="AN484" i="6"/>
  <c r="AO484" i="6"/>
  <c r="AP484" i="6"/>
  <c r="AQ484" i="6"/>
  <c r="AR484" i="6"/>
  <c r="AS484" i="6"/>
  <c r="AT484" i="6"/>
  <c r="AU484" i="6"/>
  <c r="AV484" i="6"/>
  <c r="AW484" i="6"/>
  <c r="AX484" i="6"/>
  <c r="AY484" i="6"/>
  <c r="AZ484" i="6"/>
  <c r="BA484" i="6"/>
  <c r="BB484" i="6"/>
  <c r="BC484" i="6"/>
  <c r="BD484" i="6"/>
  <c r="BE484" i="6"/>
  <c r="BF484" i="6"/>
  <c r="AF502" i="6"/>
  <c r="AG502" i="6"/>
  <c r="AH502" i="6"/>
  <c r="AI502" i="6"/>
  <c r="AJ502" i="6"/>
  <c r="AK502" i="6"/>
  <c r="AL502" i="6"/>
  <c r="AM502" i="6"/>
  <c r="AN502" i="6"/>
  <c r="AO502" i="6"/>
  <c r="AP502" i="6"/>
  <c r="AQ502" i="6"/>
  <c r="AR502" i="6"/>
  <c r="AS502" i="6"/>
  <c r="AT502" i="6"/>
  <c r="AU502" i="6"/>
  <c r="AV502" i="6"/>
  <c r="AW502" i="6"/>
  <c r="AX502" i="6"/>
  <c r="AY502" i="6"/>
  <c r="AZ502" i="6"/>
  <c r="BA502" i="6"/>
  <c r="BB502" i="6"/>
  <c r="BC502" i="6"/>
  <c r="BD502" i="6"/>
  <c r="BE502" i="6"/>
  <c r="BF502" i="6"/>
  <c r="AF680" i="6"/>
  <c r="AG680" i="6"/>
  <c r="AH680" i="6"/>
  <c r="AI680" i="6"/>
  <c r="AJ680" i="6"/>
  <c r="AK680" i="6"/>
  <c r="AL680" i="6"/>
  <c r="AM680" i="6"/>
  <c r="AN680" i="6"/>
  <c r="AO680" i="6"/>
  <c r="AP680" i="6"/>
  <c r="AQ680" i="6"/>
  <c r="AR680" i="6"/>
  <c r="AS680" i="6"/>
  <c r="AT680" i="6"/>
  <c r="AU680" i="6"/>
  <c r="AV680" i="6"/>
  <c r="AW680" i="6"/>
  <c r="AX680" i="6"/>
  <c r="AY680" i="6"/>
  <c r="AZ680" i="6"/>
  <c r="BA680" i="6"/>
  <c r="BB680" i="6"/>
  <c r="BC680" i="6"/>
  <c r="BD680" i="6"/>
  <c r="BE680" i="6"/>
  <c r="BF680" i="6"/>
  <c r="AF705" i="6"/>
  <c r="AG705" i="6"/>
  <c r="AH705" i="6"/>
  <c r="AI705" i="6"/>
  <c r="AJ705" i="6"/>
  <c r="AK705" i="6"/>
  <c r="AL705" i="6"/>
  <c r="AM705" i="6"/>
  <c r="AN705" i="6"/>
  <c r="AO705" i="6"/>
  <c r="AP705" i="6"/>
  <c r="AQ705" i="6"/>
  <c r="AR705" i="6"/>
  <c r="AS705" i="6"/>
  <c r="AT705" i="6"/>
  <c r="AU705" i="6"/>
  <c r="AV705" i="6"/>
  <c r="AW705" i="6"/>
  <c r="AX705" i="6"/>
  <c r="AY705" i="6"/>
  <c r="AZ705" i="6"/>
  <c r="BA705" i="6"/>
  <c r="BB705" i="6"/>
  <c r="BC705" i="6"/>
  <c r="BD705" i="6"/>
  <c r="BE705" i="6"/>
  <c r="BF705" i="6"/>
  <c r="AF707" i="6"/>
  <c r="AG707" i="6"/>
  <c r="AH707" i="6"/>
  <c r="AI707" i="6"/>
  <c r="AJ707" i="6"/>
  <c r="AK707" i="6"/>
  <c r="AL707" i="6"/>
  <c r="AM707" i="6"/>
  <c r="AN707" i="6"/>
  <c r="AO707" i="6"/>
  <c r="AP707" i="6"/>
  <c r="AQ707" i="6"/>
  <c r="AR707" i="6"/>
  <c r="AS707" i="6"/>
  <c r="AT707" i="6"/>
  <c r="AU707" i="6"/>
  <c r="AV707" i="6"/>
  <c r="AW707" i="6"/>
  <c r="AX707" i="6"/>
  <c r="AY707" i="6"/>
  <c r="AZ707" i="6"/>
  <c r="BA707" i="6"/>
  <c r="BB707" i="6"/>
  <c r="BC707" i="6"/>
  <c r="BD707" i="6"/>
  <c r="BE707" i="6"/>
  <c r="BF707" i="6"/>
  <c r="AF727" i="6"/>
  <c r="AG727" i="6"/>
  <c r="AH727" i="6"/>
  <c r="AI727" i="6"/>
  <c r="AJ727" i="6"/>
  <c r="AK727" i="6"/>
  <c r="AL727" i="6"/>
  <c r="AM727" i="6"/>
  <c r="AN727" i="6"/>
  <c r="AO727" i="6"/>
  <c r="AP727" i="6"/>
  <c r="AQ727" i="6"/>
  <c r="AR727" i="6"/>
  <c r="AS727" i="6"/>
  <c r="AT727" i="6"/>
  <c r="AU727" i="6"/>
  <c r="AV727" i="6"/>
  <c r="AW727" i="6"/>
  <c r="AX727" i="6"/>
  <c r="AY727" i="6"/>
  <c r="AZ727" i="6"/>
  <c r="BA727" i="6"/>
  <c r="BB727" i="6"/>
  <c r="BC727" i="6"/>
  <c r="BD727" i="6"/>
  <c r="BE727" i="6"/>
  <c r="BF727" i="6"/>
  <c r="AF735" i="6"/>
  <c r="AG735" i="6"/>
  <c r="AH735" i="6"/>
  <c r="AI735" i="6"/>
  <c r="AJ735" i="6"/>
  <c r="AK735" i="6"/>
  <c r="AL735" i="6"/>
  <c r="AM735" i="6"/>
  <c r="AN735" i="6"/>
  <c r="AO735" i="6"/>
  <c r="AP735" i="6"/>
  <c r="AQ735" i="6"/>
  <c r="AR735" i="6"/>
  <c r="AS735" i="6"/>
  <c r="AT735" i="6"/>
  <c r="AU735" i="6"/>
  <c r="AV735" i="6"/>
  <c r="AW735" i="6"/>
  <c r="AX735" i="6"/>
  <c r="AY735" i="6"/>
  <c r="AZ735" i="6"/>
  <c r="BA735" i="6"/>
  <c r="BB735" i="6"/>
  <c r="BC735" i="6"/>
  <c r="BD735" i="6"/>
  <c r="BE735" i="6"/>
  <c r="BF735" i="6"/>
  <c r="BF735" i="5"/>
  <c r="BF727" i="5"/>
  <c r="BF707" i="5"/>
  <c r="BF705" i="5"/>
  <c r="BF680" i="5"/>
  <c r="BF502" i="5"/>
  <c r="BF484" i="5"/>
  <c r="BF421" i="5"/>
  <c r="BF406" i="5"/>
  <c r="BF395" i="5"/>
  <c r="BF370" i="5"/>
  <c r="BF356" i="5"/>
  <c r="BF350" i="5"/>
  <c r="BF311" i="5"/>
  <c r="BF277" i="5"/>
  <c r="BF210" i="5"/>
  <c r="BF135" i="5"/>
  <c r="BF40" i="5"/>
  <c r="AQ40" i="5"/>
  <c r="AR40" i="5"/>
  <c r="AS40" i="5" s="1"/>
  <c r="AT40" i="5" s="1"/>
  <c r="AU40" i="5" s="1"/>
  <c r="AV40" i="5" s="1"/>
  <c r="AQ135" i="5"/>
  <c r="AR135" i="5"/>
  <c r="AS135" i="5" s="1"/>
  <c r="AT135" i="5" s="1"/>
  <c r="AU135" i="5" s="1"/>
  <c r="AV135" i="5" s="1"/>
  <c r="AQ210" i="5"/>
  <c r="AR210" i="5"/>
  <c r="AS210" i="5" s="1"/>
  <c r="AT210" i="5" s="1"/>
  <c r="AU210" i="5" s="1"/>
  <c r="AV210" i="5" s="1"/>
  <c r="AQ277" i="5"/>
  <c r="AR277" i="5"/>
  <c r="AS277" i="5" s="1"/>
  <c r="AT277" i="5" s="1"/>
  <c r="AU277" i="5" s="1"/>
  <c r="AV277" i="5" s="1"/>
  <c r="AQ311" i="5"/>
  <c r="AR311" i="5"/>
  <c r="AQ350" i="5"/>
  <c r="AR350" i="5"/>
  <c r="AS350" i="5" s="1"/>
  <c r="AT350" i="5" s="1"/>
  <c r="AU350" i="5" s="1"/>
  <c r="AV350" i="5" s="1"/>
  <c r="AQ356" i="5"/>
  <c r="AR356" i="5"/>
  <c r="AS356" i="5" s="1"/>
  <c r="AT356" i="5" s="1"/>
  <c r="AU356" i="5" s="1"/>
  <c r="AV356" i="5" s="1"/>
  <c r="AQ370" i="5"/>
  <c r="AR370" i="5"/>
  <c r="AS370" i="5" s="1"/>
  <c r="AT370" i="5" s="1"/>
  <c r="AU370" i="5" s="1"/>
  <c r="AV370" i="5" s="1"/>
  <c r="AQ395" i="5"/>
  <c r="AR395" i="5"/>
  <c r="AS395" i="5" s="1"/>
  <c r="AT395" i="5" s="1"/>
  <c r="AU395" i="5" s="1"/>
  <c r="AV395" i="5" s="1"/>
  <c r="AQ406" i="5"/>
  <c r="AR406" i="5"/>
  <c r="AS406" i="5" s="1"/>
  <c r="AT406" i="5" s="1"/>
  <c r="AU406" i="5" s="1"/>
  <c r="AV406" i="5" s="1"/>
  <c r="AQ421" i="5"/>
  <c r="AR421" i="5"/>
  <c r="AQ484" i="5"/>
  <c r="AR484" i="5"/>
  <c r="AS484" i="5" s="1"/>
  <c r="AT484" i="5" s="1"/>
  <c r="AU484" i="5" s="1"/>
  <c r="AV484" i="5" s="1"/>
  <c r="AQ502" i="5"/>
  <c r="AR502" i="5"/>
  <c r="AQ680" i="5"/>
  <c r="AR680" i="5"/>
  <c r="AS680" i="5" s="1"/>
  <c r="AT680" i="5" s="1"/>
  <c r="AU680" i="5" s="1"/>
  <c r="AV680" i="5" s="1"/>
  <c r="AQ705" i="5"/>
  <c r="AR705" i="5"/>
  <c r="AS705" i="5" s="1"/>
  <c r="AT705" i="5" s="1"/>
  <c r="AU705" i="5" s="1"/>
  <c r="AV705" i="5" s="1"/>
  <c r="AQ707" i="5"/>
  <c r="AR707" i="5"/>
  <c r="AS707" i="5" s="1"/>
  <c r="AT707" i="5" s="1"/>
  <c r="AU707" i="5" s="1"/>
  <c r="AV707" i="5" s="1"/>
  <c r="AQ727" i="5"/>
  <c r="AR727" i="5"/>
  <c r="AQ735" i="5"/>
  <c r="AR735" i="5"/>
  <c r="AS735" i="5" s="1"/>
  <c r="AT735" i="5" s="1"/>
  <c r="AU735" i="5" s="1"/>
  <c r="AV735" i="5" s="1"/>
  <c r="AA40" i="5"/>
  <c r="AA135" i="5"/>
  <c r="AA210" i="5"/>
  <c r="AA277" i="5"/>
  <c r="AA311" i="5"/>
  <c r="AA350" i="5"/>
  <c r="AA356" i="5"/>
  <c r="AA370" i="5"/>
  <c r="AA395" i="5"/>
  <c r="AA406" i="5"/>
  <c r="AA421" i="5"/>
  <c r="AA484" i="5"/>
  <c r="AA502" i="5"/>
  <c r="AA680" i="5"/>
  <c r="AA705" i="5"/>
  <c r="AA707" i="5"/>
  <c r="AA727" i="5"/>
  <c r="AA735" i="5"/>
  <c r="R40" i="5"/>
  <c r="S40" i="5"/>
  <c r="T40" i="5"/>
  <c r="U40" i="5"/>
  <c r="V40" i="5"/>
  <c r="R135" i="5"/>
  <c r="S135" i="5"/>
  <c r="T135" i="5"/>
  <c r="U135" i="5"/>
  <c r="X135" i="5" s="1"/>
  <c r="V135" i="5"/>
  <c r="R210" i="5"/>
  <c r="S210" i="5"/>
  <c r="T210" i="5"/>
  <c r="U210" i="5"/>
  <c r="V210" i="5"/>
  <c r="R277" i="5"/>
  <c r="S277" i="5"/>
  <c r="T277" i="5"/>
  <c r="U277" i="5"/>
  <c r="V277" i="5"/>
  <c r="R311" i="5"/>
  <c r="S311" i="5"/>
  <c r="T311" i="5"/>
  <c r="U311" i="5"/>
  <c r="V311" i="5"/>
  <c r="R350" i="5"/>
  <c r="S350" i="5"/>
  <c r="T350" i="5"/>
  <c r="U350" i="5"/>
  <c r="V350" i="5"/>
  <c r="R356" i="5"/>
  <c r="S356" i="5"/>
  <c r="T356" i="5"/>
  <c r="U356" i="5"/>
  <c r="V356" i="5"/>
  <c r="R370" i="5"/>
  <c r="S370" i="5"/>
  <c r="T370" i="5"/>
  <c r="U370" i="5"/>
  <c r="V370" i="5"/>
  <c r="R395" i="5"/>
  <c r="S395" i="5"/>
  <c r="T395" i="5"/>
  <c r="U395" i="5"/>
  <c r="V395" i="5"/>
  <c r="R406" i="5"/>
  <c r="S406" i="5"/>
  <c r="T406" i="5"/>
  <c r="U406" i="5"/>
  <c r="V406" i="5"/>
  <c r="R421" i="5"/>
  <c r="S421" i="5"/>
  <c r="T421" i="5"/>
  <c r="U421" i="5"/>
  <c r="V421" i="5"/>
  <c r="R484" i="5"/>
  <c r="S484" i="5"/>
  <c r="T484" i="5"/>
  <c r="U484" i="5"/>
  <c r="X484" i="5" s="1"/>
  <c r="V484" i="5"/>
  <c r="R502" i="5"/>
  <c r="S502" i="5"/>
  <c r="T502" i="5"/>
  <c r="U502" i="5"/>
  <c r="V502" i="5"/>
  <c r="R680" i="5"/>
  <c r="S680" i="5"/>
  <c r="T680" i="5"/>
  <c r="U680" i="5"/>
  <c r="X680" i="5" s="1"/>
  <c r="V680" i="5"/>
  <c r="R705" i="5"/>
  <c r="S705" i="5"/>
  <c r="T705" i="5"/>
  <c r="U705" i="5"/>
  <c r="V705" i="5"/>
  <c r="R707" i="5"/>
  <c r="S707" i="5"/>
  <c r="T707" i="5"/>
  <c r="U707" i="5"/>
  <c r="V707" i="5"/>
  <c r="R727" i="5"/>
  <c r="S727" i="5"/>
  <c r="T727" i="5"/>
  <c r="U727" i="5"/>
  <c r="V727" i="5"/>
  <c r="R735" i="5"/>
  <c r="S735" i="5"/>
  <c r="T735" i="5"/>
  <c r="U735" i="5"/>
  <c r="V735" i="5"/>
  <c r="M40" i="5"/>
  <c r="J40" i="5" s="1"/>
  <c r="M135" i="5"/>
  <c r="J135" i="5" s="1"/>
  <c r="M210" i="5"/>
  <c r="J210" i="5" s="1"/>
  <c r="M277" i="5"/>
  <c r="J277" i="5" s="1"/>
  <c r="M311" i="5"/>
  <c r="J311" i="5" s="1"/>
  <c r="M350" i="5"/>
  <c r="J350" i="5" s="1"/>
  <c r="M356" i="5"/>
  <c r="J356" i="5" s="1"/>
  <c r="M370" i="5"/>
  <c r="J370" i="5" s="1"/>
  <c r="M395" i="5"/>
  <c r="J395" i="5" s="1"/>
  <c r="M406" i="5"/>
  <c r="J406" i="5" s="1"/>
  <c r="M421" i="5"/>
  <c r="J421" i="5" s="1"/>
  <c r="M484" i="5"/>
  <c r="J484" i="5" s="1"/>
  <c r="M502" i="5"/>
  <c r="J502" i="5" s="1"/>
  <c r="M680" i="5"/>
  <c r="J680" i="5" s="1"/>
  <c r="M705" i="5"/>
  <c r="J705" i="5" s="1"/>
  <c r="M707" i="5"/>
  <c r="J707" i="5" s="1"/>
  <c r="M727" i="5"/>
  <c r="J727" i="5" s="1"/>
  <c r="M735" i="5"/>
  <c r="J735" i="5" s="1"/>
  <c r="K179" i="11"/>
  <c r="R209" i="9"/>
  <c r="Q209" i="9"/>
  <c r="P209" i="9"/>
  <c r="O209" i="9"/>
  <c r="N209" i="9"/>
  <c r="L209" i="9"/>
  <c r="K209" i="9"/>
  <c r="J209" i="9"/>
  <c r="I209" i="9"/>
  <c r="H209" i="9"/>
  <c r="F209" i="9"/>
  <c r="E209" i="9"/>
  <c r="D209" i="9"/>
  <c r="C209" i="9"/>
  <c r="B209" i="9"/>
  <c r="AS90" i="9"/>
  <c r="AS94" i="9" s="1"/>
  <c r="AR79" i="9"/>
  <c r="AQ79" i="9"/>
  <c r="AR78" i="9"/>
  <c r="AQ78" i="9"/>
  <c r="AR77" i="9"/>
  <c r="AQ77" i="9"/>
  <c r="AR73" i="9"/>
  <c r="AS88" i="9" s="1"/>
  <c r="AQ73" i="9"/>
  <c r="AQ96" i="9" s="1"/>
  <c r="AP73" i="9"/>
  <c r="AP96" i="9" s="1"/>
  <c r="AO72" i="9"/>
  <c r="AP79" i="9" s="1"/>
  <c r="AN72" i="9"/>
  <c r="AM72" i="9"/>
  <c r="AL72" i="9"/>
  <c r="AK72" i="9"/>
  <c r="AO71" i="9"/>
  <c r="AP78" i="9" s="1"/>
  <c r="AN71" i="9"/>
  <c r="AM71" i="9"/>
  <c r="AL71" i="9"/>
  <c r="AK71" i="9"/>
  <c r="AJ71" i="9"/>
  <c r="AI71" i="9"/>
  <c r="AH71" i="9"/>
  <c r="AO70" i="9"/>
  <c r="AP77" i="9" s="1"/>
  <c r="AN70" i="9"/>
  <c r="AM70" i="9"/>
  <c r="AL70" i="9"/>
  <c r="AK70" i="9"/>
  <c r="AJ70" i="9"/>
  <c r="AI70" i="9"/>
  <c r="AH70" i="9"/>
  <c r="AS65" i="9"/>
  <c r="AR64" i="9"/>
  <c r="AR66" i="9" s="1"/>
  <c r="AQ64" i="9"/>
  <c r="AQ66" i="9" s="1"/>
  <c r="AP64" i="9"/>
  <c r="AP66" i="9" s="1"/>
  <c r="AO64" i="9"/>
  <c r="AO66" i="9" s="1"/>
  <c r="AN64" i="9"/>
  <c r="AN66" i="9" s="1"/>
  <c r="AM64" i="9"/>
  <c r="AM66" i="9" s="1"/>
  <c r="AL64" i="9"/>
  <c r="AL66" i="9" s="1"/>
  <c r="AK64" i="9"/>
  <c r="AK66" i="9" s="1"/>
  <c r="AJ64" i="9"/>
  <c r="AI64" i="9"/>
  <c r="AH64" i="9"/>
  <c r="T51" i="9"/>
  <c r="H1155" i="8"/>
  <c r="G1155" i="8"/>
  <c r="F1155" i="8"/>
  <c r="E1155" i="8"/>
  <c r="C1155" i="8"/>
  <c r="H1154" i="8"/>
  <c r="G1154" i="8"/>
  <c r="F1154" i="8"/>
  <c r="E1154" i="8"/>
  <c r="C1154" i="8"/>
  <c r="H1153" i="8"/>
  <c r="G1153" i="8"/>
  <c r="F1153" i="8"/>
  <c r="E1153" i="8"/>
  <c r="H1151" i="8"/>
  <c r="G1151" i="8"/>
  <c r="F1151" i="8"/>
  <c r="E1151" i="8"/>
  <c r="C1150" i="8"/>
  <c r="C1149" i="8"/>
  <c r="C1148" i="8"/>
  <c r="C1147" i="8"/>
  <c r="C1146" i="8"/>
  <c r="C1145" i="8"/>
  <c r="C1144" i="8"/>
  <c r="C1143" i="8"/>
  <c r="C1142" i="8"/>
  <c r="C1141" i="8"/>
  <c r="C1153" i="8" s="1"/>
  <c r="M1137" i="8"/>
  <c r="L1137" i="8"/>
  <c r="K1137" i="8"/>
  <c r="H1137" i="8"/>
  <c r="G1137" i="8"/>
  <c r="F1137" i="8"/>
  <c r="E1137" i="8"/>
  <c r="M1136" i="8"/>
  <c r="L1136" i="8"/>
  <c r="K1136" i="8"/>
  <c r="H1136" i="8"/>
  <c r="G1136" i="8"/>
  <c r="F1136" i="8"/>
  <c r="E1136" i="8"/>
  <c r="M1135" i="8"/>
  <c r="L1135" i="8"/>
  <c r="K1135" i="8"/>
  <c r="H1135" i="8"/>
  <c r="G1135" i="8"/>
  <c r="F1135" i="8"/>
  <c r="E1135" i="8"/>
  <c r="M1134" i="8"/>
  <c r="L1134" i="8"/>
  <c r="K1134" i="8"/>
  <c r="H1134" i="8"/>
  <c r="G1134" i="8"/>
  <c r="F1134" i="8"/>
  <c r="E1134" i="8"/>
  <c r="M1133" i="8"/>
  <c r="L1133" i="8"/>
  <c r="K1133" i="8"/>
  <c r="H1133" i="8"/>
  <c r="G1133" i="8"/>
  <c r="F1133" i="8"/>
  <c r="E1133" i="8"/>
  <c r="M1132" i="8"/>
  <c r="L1132" i="8"/>
  <c r="K1132" i="8"/>
  <c r="H1132" i="8"/>
  <c r="G1132" i="8"/>
  <c r="F1132" i="8"/>
  <c r="E1132" i="8"/>
  <c r="M1131" i="8"/>
  <c r="L1131" i="8"/>
  <c r="K1131" i="8"/>
  <c r="H1131" i="8"/>
  <c r="AS93" i="9" s="1"/>
  <c r="G1131" i="8"/>
  <c r="AS92" i="9" s="1"/>
  <c r="F1131" i="8"/>
  <c r="AS91" i="9" s="1"/>
  <c r="E1131" i="8"/>
  <c r="M1130" i="8"/>
  <c r="L1130" i="8"/>
  <c r="K1130" i="8"/>
  <c r="H1130" i="8"/>
  <c r="AR93" i="9" s="1"/>
  <c r="G1130" i="8"/>
  <c r="AR92" i="9" s="1"/>
  <c r="F1130" i="8"/>
  <c r="AR91" i="9" s="1"/>
  <c r="E1130" i="8"/>
  <c r="M1129" i="8"/>
  <c r="L1129" i="8"/>
  <c r="K1129" i="8"/>
  <c r="H1129" i="8"/>
  <c r="AQ93" i="9" s="1"/>
  <c r="G1129" i="8"/>
  <c r="AQ92" i="9" s="1"/>
  <c r="F1129" i="8"/>
  <c r="AQ91" i="9" s="1"/>
  <c r="E1129" i="8"/>
  <c r="AQ90" i="9" s="1"/>
  <c r="M1128" i="8"/>
  <c r="L1128" i="8"/>
  <c r="K1128" i="8"/>
  <c r="H1128" i="8"/>
  <c r="AP93" i="9" s="1"/>
  <c r="G1128" i="8"/>
  <c r="AP92" i="9" s="1"/>
  <c r="F1128" i="8"/>
  <c r="AP91" i="9" s="1"/>
  <c r="E1128" i="8"/>
  <c r="AP90" i="9" s="1"/>
  <c r="M1127" i="8"/>
  <c r="L1127" i="8"/>
  <c r="K1127" i="8"/>
  <c r="H1127" i="8"/>
  <c r="AO93" i="9" s="1"/>
  <c r="G1127" i="8"/>
  <c r="AO92" i="9" s="1"/>
  <c r="F1127" i="8"/>
  <c r="AO91" i="9" s="1"/>
  <c r="E1127" i="8"/>
  <c r="AO90" i="9" s="1"/>
  <c r="M1126" i="8"/>
  <c r="L1126" i="8"/>
  <c r="K1126" i="8"/>
  <c r="H1126" i="8"/>
  <c r="AN93" i="9" s="1"/>
  <c r="G1126" i="8"/>
  <c r="AN92" i="9" s="1"/>
  <c r="F1126" i="8"/>
  <c r="AN91" i="9" s="1"/>
  <c r="E1126" i="8"/>
  <c r="AN90" i="9" s="1"/>
  <c r="M1125" i="8"/>
  <c r="L1125" i="8"/>
  <c r="K1125" i="8"/>
  <c r="H1125" i="8"/>
  <c r="AM93" i="9" s="1"/>
  <c r="G1125" i="8"/>
  <c r="AM92" i="9" s="1"/>
  <c r="F1125" i="8"/>
  <c r="E1125" i="8"/>
  <c r="AM90" i="9" s="1"/>
  <c r="M1124" i="8"/>
  <c r="L1124" i="8"/>
  <c r="K1124" i="8"/>
  <c r="H1124" i="8"/>
  <c r="AL93" i="9" s="1"/>
  <c r="G1124" i="8"/>
  <c r="AL92" i="9" s="1"/>
  <c r="F1124" i="8"/>
  <c r="AL91" i="9" s="1"/>
  <c r="E1124" i="8"/>
  <c r="M1123" i="8"/>
  <c r="L1123" i="8"/>
  <c r="K1123" i="8"/>
  <c r="H1123" i="8"/>
  <c r="AK93" i="9" s="1"/>
  <c r="G1123" i="8"/>
  <c r="AK92" i="9" s="1"/>
  <c r="F1123" i="8"/>
  <c r="AK91" i="9" s="1"/>
  <c r="E1123" i="8"/>
  <c r="AK90" i="9" s="1"/>
  <c r="M1122" i="8"/>
  <c r="L1122" i="8"/>
  <c r="K1122" i="8"/>
  <c r="H1122" i="8"/>
  <c r="AJ93" i="9" s="1"/>
  <c r="G1122" i="8"/>
  <c r="AJ92" i="9" s="1"/>
  <c r="F1122" i="8"/>
  <c r="AJ91" i="9" s="1"/>
  <c r="E1122" i="8"/>
  <c r="AJ90" i="9" s="1"/>
  <c r="M1121" i="8"/>
  <c r="L1121" i="8"/>
  <c r="K1121" i="8"/>
  <c r="H1121" i="8"/>
  <c r="AI93" i="9" s="1"/>
  <c r="G1121" i="8"/>
  <c r="AI92" i="9" s="1"/>
  <c r="F1121" i="8"/>
  <c r="E1121" i="8"/>
  <c r="AI90" i="9" s="1"/>
  <c r="C1116" i="8"/>
  <c r="C1115" i="8"/>
  <c r="C1114" i="8"/>
  <c r="D1110" i="8"/>
  <c r="C1110" i="8"/>
  <c r="H1106" i="8"/>
  <c r="H1107" i="8" s="1"/>
  <c r="H1108" i="8" s="1"/>
  <c r="H1118" i="8" s="1"/>
  <c r="H1117" i="8" s="1"/>
  <c r="G1106" i="8"/>
  <c r="G1107" i="8" s="1"/>
  <c r="G1108" i="8" s="1"/>
  <c r="G1118" i="8" s="1"/>
  <c r="F1106" i="8"/>
  <c r="F1107" i="8" s="1"/>
  <c r="F1108" i="8" s="1"/>
  <c r="E1106" i="8"/>
  <c r="E1107" i="8" s="1"/>
  <c r="E1108" i="8" s="1"/>
  <c r="B1106" i="8"/>
  <c r="B1107" i="8" s="1"/>
  <c r="B1108" i="8" s="1"/>
  <c r="C1118" i="8" s="1"/>
  <c r="BG305" i="7"/>
  <c r="BF305" i="7"/>
  <c r="BE305" i="7"/>
  <c r="BD305" i="7"/>
  <c r="BC305" i="7"/>
  <c r="BB305" i="7"/>
  <c r="BA305" i="7"/>
  <c r="AZ305" i="7"/>
  <c r="AY305" i="7"/>
  <c r="AX305" i="7"/>
  <c r="AW305" i="7"/>
  <c r="AV305" i="7"/>
  <c r="AU305" i="7"/>
  <c r="AT305" i="7"/>
  <c r="AS305" i="7"/>
  <c r="AR305" i="7"/>
  <c r="AQ305" i="7"/>
  <c r="AP305" i="7"/>
  <c r="AO305" i="7"/>
  <c r="AN305" i="7"/>
  <c r="AM305" i="7"/>
  <c r="AL305" i="7"/>
  <c r="AK305" i="7"/>
  <c r="AJ305" i="7"/>
  <c r="AI305" i="7"/>
  <c r="AH305" i="7"/>
  <c r="AG305" i="7"/>
  <c r="AF305" i="7"/>
  <c r="AE305" i="7"/>
  <c r="AD305" i="7"/>
  <c r="AC305" i="7"/>
  <c r="AB305" i="7"/>
  <c r="AA305" i="7"/>
  <c r="Z305" i="7"/>
  <c r="Y305" i="7"/>
  <c r="X305" i="7"/>
  <c r="W305" i="7"/>
  <c r="V305" i="7"/>
  <c r="U305" i="7"/>
  <c r="T305" i="7"/>
  <c r="S305" i="7"/>
  <c r="R305" i="7"/>
  <c r="Q305" i="7"/>
  <c r="P305" i="7"/>
  <c r="O305" i="7"/>
  <c r="N305" i="7"/>
  <c r="M305" i="7"/>
  <c r="L305" i="7"/>
  <c r="K305" i="7"/>
  <c r="J305" i="7"/>
  <c r="I305" i="7"/>
  <c r="H305" i="7"/>
  <c r="G305" i="7"/>
  <c r="F305" i="7"/>
  <c r="E305" i="7"/>
  <c r="D305" i="7"/>
  <c r="C305" i="7"/>
  <c r="A305" i="7"/>
  <c r="BG304" i="7"/>
  <c r="BF304" i="7"/>
  <c r="BE304" i="7"/>
  <c r="BD304" i="7"/>
  <c r="BC304" i="7"/>
  <c r="BB304" i="7"/>
  <c r="BA304" i="7"/>
  <c r="AZ304" i="7"/>
  <c r="AY304" i="7"/>
  <c r="AX304" i="7"/>
  <c r="AW304" i="7"/>
  <c r="AV304" i="7"/>
  <c r="AU304" i="7"/>
  <c r="AT304" i="7"/>
  <c r="AS304" i="7"/>
  <c r="AR304" i="7"/>
  <c r="AQ304" i="7"/>
  <c r="AP304" i="7"/>
  <c r="AO304" i="7"/>
  <c r="AN304" i="7"/>
  <c r="AM304" i="7"/>
  <c r="AL304" i="7"/>
  <c r="AK304" i="7"/>
  <c r="AJ304" i="7"/>
  <c r="AI304" i="7"/>
  <c r="AH304" i="7"/>
  <c r="AG304" i="7"/>
  <c r="AF304" i="7"/>
  <c r="AE304" i="7"/>
  <c r="AD304" i="7"/>
  <c r="AC304" i="7"/>
  <c r="AB304" i="7"/>
  <c r="AA304" i="7"/>
  <c r="Z304" i="7"/>
  <c r="Y304" i="7"/>
  <c r="X304" i="7"/>
  <c r="W304" i="7"/>
  <c r="V304" i="7"/>
  <c r="U304" i="7"/>
  <c r="T304" i="7"/>
  <c r="S304" i="7"/>
  <c r="R304" i="7"/>
  <c r="Q304" i="7"/>
  <c r="P304" i="7"/>
  <c r="O304" i="7"/>
  <c r="N304" i="7"/>
  <c r="M304" i="7"/>
  <c r="L304" i="7"/>
  <c r="K304" i="7"/>
  <c r="J304" i="7"/>
  <c r="I304" i="7"/>
  <c r="H304" i="7"/>
  <c r="G304" i="7"/>
  <c r="F304" i="7"/>
  <c r="E304" i="7"/>
  <c r="D304" i="7"/>
  <c r="C304" i="7"/>
  <c r="A304" i="7"/>
  <c r="BG303" i="7"/>
  <c r="BF303" i="7"/>
  <c r="BE303" i="7"/>
  <c r="BD303" i="7"/>
  <c r="BC303" i="7"/>
  <c r="BB303" i="7"/>
  <c r="BA303" i="7"/>
  <c r="AZ303" i="7"/>
  <c r="AY303" i="7"/>
  <c r="AX303" i="7"/>
  <c r="AW303" i="7"/>
  <c r="AV303" i="7"/>
  <c r="AU303" i="7"/>
  <c r="AT303" i="7"/>
  <c r="AS303" i="7"/>
  <c r="AR303" i="7"/>
  <c r="AQ303" i="7"/>
  <c r="AP303" i="7"/>
  <c r="AO303" i="7"/>
  <c r="AN303" i="7"/>
  <c r="AM303" i="7"/>
  <c r="AL303" i="7"/>
  <c r="AK303" i="7"/>
  <c r="AJ303" i="7"/>
  <c r="AI303" i="7"/>
  <c r="AH303" i="7"/>
  <c r="AG303" i="7"/>
  <c r="AF303" i="7"/>
  <c r="AE303" i="7"/>
  <c r="AD303" i="7"/>
  <c r="AC303" i="7"/>
  <c r="AB303" i="7"/>
  <c r="AA303" i="7"/>
  <c r="Z303" i="7"/>
  <c r="Y303" i="7"/>
  <c r="X303" i="7"/>
  <c r="W303" i="7"/>
  <c r="V303" i="7"/>
  <c r="U303" i="7"/>
  <c r="T303" i="7"/>
  <c r="S303" i="7"/>
  <c r="R303" i="7"/>
  <c r="Q303" i="7"/>
  <c r="P303" i="7"/>
  <c r="O303" i="7"/>
  <c r="N303" i="7"/>
  <c r="M303" i="7"/>
  <c r="L303" i="7"/>
  <c r="K303" i="7"/>
  <c r="J303" i="7"/>
  <c r="I303" i="7"/>
  <c r="H303" i="7"/>
  <c r="G303" i="7"/>
  <c r="F303" i="7"/>
  <c r="E303" i="7"/>
  <c r="D303" i="7"/>
  <c r="C303" i="7"/>
  <c r="A303" i="7"/>
  <c r="BG302" i="7"/>
  <c r="BF302" i="7"/>
  <c r="BE302" i="7"/>
  <c r="BD302" i="7"/>
  <c r="BC302" i="7"/>
  <c r="BB302" i="7"/>
  <c r="BA302" i="7"/>
  <c r="AZ302" i="7"/>
  <c r="AY302" i="7"/>
  <c r="AX302" i="7"/>
  <c r="AW302" i="7"/>
  <c r="AV302" i="7"/>
  <c r="AU302" i="7"/>
  <c r="AT302" i="7"/>
  <c r="AS302" i="7"/>
  <c r="AR302" i="7"/>
  <c r="AQ302" i="7"/>
  <c r="AP302" i="7"/>
  <c r="AO302" i="7"/>
  <c r="AN302" i="7"/>
  <c r="AM302" i="7"/>
  <c r="AL302" i="7"/>
  <c r="AK302" i="7"/>
  <c r="AJ302" i="7"/>
  <c r="AI302" i="7"/>
  <c r="AH302" i="7"/>
  <c r="AG302" i="7"/>
  <c r="AF302" i="7"/>
  <c r="AE302" i="7"/>
  <c r="AD302" i="7"/>
  <c r="AC302" i="7"/>
  <c r="AB302" i="7"/>
  <c r="AA302" i="7"/>
  <c r="Z302" i="7"/>
  <c r="Y302" i="7"/>
  <c r="X302" i="7"/>
  <c r="W302" i="7"/>
  <c r="V302" i="7"/>
  <c r="U302" i="7"/>
  <c r="T302" i="7"/>
  <c r="S302" i="7"/>
  <c r="R302" i="7"/>
  <c r="Q302" i="7"/>
  <c r="P302" i="7"/>
  <c r="O302" i="7"/>
  <c r="N302" i="7"/>
  <c r="M302" i="7"/>
  <c r="L302" i="7"/>
  <c r="K302" i="7"/>
  <c r="J302" i="7"/>
  <c r="I302" i="7"/>
  <c r="H302" i="7"/>
  <c r="G302" i="7"/>
  <c r="F302" i="7"/>
  <c r="E302" i="7"/>
  <c r="D302" i="7"/>
  <c r="C302" i="7"/>
  <c r="A302" i="7"/>
  <c r="BG301" i="7"/>
  <c r="BF301" i="7"/>
  <c r="BE301" i="7"/>
  <c r="BD301" i="7"/>
  <c r="BC301" i="7"/>
  <c r="BB301" i="7"/>
  <c r="BA301" i="7"/>
  <c r="AZ301" i="7"/>
  <c r="AY301" i="7"/>
  <c r="AX301" i="7"/>
  <c r="AW301" i="7"/>
  <c r="AV301" i="7"/>
  <c r="AU301" i="7"/>
  <c r="AT301" i="7"/>
  <c r="AS301" i="7"/>
  <c r="AR301" i="7"/>
  <c r="AQ301" i="7"/>
  <c r="AP301" i="7"/>
  <c r="AO301" i="7"/>
  <c r="AN301" i="7"/>
  <c r="AM301" i="7"/>
  <c r="AL301" i="7"/>
  <c r="AK301" i="7"/>
  <c r="AJ301" i="7"/>
  <c r="AI301" i="7"/>
  <c r="AH301" i="7"/>
  <c r="AG301" i="7"/>
  <c r="AF301" i="7"/>
  <c r="AE301" i="7"/>
  <c r="AD301" i="7"/>
  <c r="AC301" i="7"/>
  <c r="AB301" i="7"/>
  <c r="AA301" i="7"/>
  <c r="Z301" i="7"/>
  <c r="Y301" i="7"/>
  <c r="X301" i="7"/>
  <c r="W301" i="7"/>
  <c r="V301" i="7"/>
  <c r="U301" i="7"/>
  <c r="T301" i="7"/>
  <c r="S301" i="7"/>
  <c r="R301" i="7"/>
  <c r="Q301" i="7"/>
  <c r="P301" i="7"/>
  <c r="O301" i="7"/>
  <c r="N301" i="7"/>
  <c r="M301" i="7"/>
  <c r="L301" i="7"/>
  <c r="K301" i="7"/>
  <c r="J301" i="7"/>
  <c r="I301" i="7"/>
  <c r="H301" i="7"/>
  <c r="G301" i="7"/>
  <c r="F301" i="7"/>
  <c r="E301" i="7"/>
  <c r="D301" i="7"/>
  <c r="C301" i="7"/>
  <c r="A301" i="7"/>
  <c r="BG300" i="7"/>
  <c r="BF300" i="7"/>
  <c r="BE300" i="7"/>
  <c r="BD300" i="7"/>
  <c r="BC300" i="7"/>
  <c r="BB300" i="7"/>
  <c r="BA300" i="7"/>
  <c r="AZ300" i="7"/>
  <c r="AY300" i="7"/>
  <c r="AX300" i="7"/>
  <c r="AW300" i="7"/>
  <c r="AV300" i="7"/>
  <c r="AU300" i="7"/>
  <c r="AT300" i="7"/>
  <c r="AS300" i="7"/>
  <c r="AR300" i="7"/>
  <c r="AQ300" i="7"/>
  <c r="AP300" i="7"/>
  <c r="AO300" i="7"/>
  <c r="AN300" i="7"/>
  <c r="AM300" i="7"/>
  <c r="AL300" i="7"/>
  <c r="AK300" i="7"/>
  <c r="AJ300" i="7"/>
  <c r="AI300" i="7"/>
  <c r="AH300" i="7"/>
  <c r="AG300" i="7"/>
  <c r="AF300" i="7"/>
  <c r="AE300" i="7"/>
  <c r="AD300" i="7"/>
  <c r="AC300" i="7"/>
  <c r="AB300" i="7"/>
  <c r="AA300" i="7"/>
  <c r="Z300" i="7"/>
  <c r="Y300" i="7"/>
  <c r="X300" i="7"/>
  <c r="W300" i="7"/>
  <c r="V300" i="7"/>
  <c r="U300" i="7"/>
  <c r="T300" i="7"/>
  <c r="S300" i="7"/>
  <c r="R300" i="7"/>
  <c r="Q300" i="7"/>
  <c r="P300" i="7"/>
  <c r="O300" i="7"/>
  <c r="N300" i="7"/>
  <c r="M300" i="7"/>
  <c r="L300" i="7"/>
  <c r="K300" i="7"/>
  <c r="J300" i="7"/>
  <c r="I300" i="7"/>
  <c r="H300" i="7"/>
  <c r="G300" i="7"/>
  <c r="F300" i="7"/>
  <c r="E300" i="7"/>
  <c r="D300" i="7"/>
  <c r="C300" i="7"/>
  <c r="A300" i="7"/>
  <c r="BG299" i="7"/>
  <c r="BF299" i="7"/>
  <c r="BE299" i="7"/>
  <c r="BD299" i="7"/>
  <c r="BC299" i="7"/>
  <c r="BB299" i="7"/>
  <c r="BA299" i="7"/>
  <c r="AZ299" i="7"/>
  <c r="AY299" i="7"/>
  <c r="AX299" i="7"/>
  <c r="AW299" i="7"/>
  <c r="AV299" i="7"/>
  <c r="AU299" i="7"/>
  <c r="AT299" i="7"/>
  <c r="AS299" i="7"/>
  <c r="AR299" i="7"/>
  <c r="AQ299" i="7"/>
  <c r="AP299" i="7"/>
  <c r="AO299" i="7"/>
  <c r="AN299" i="7"/>
  <c r="AM299" i="7"/>
  <c r="AL299" i="7"/>
  <c r="AK299" i="7"/>
  <c r="AJ299" i="7"/>
  <c r="AI299" i="7"/>
  <c r="AH299" i="7"/>
  <c r="AG299" i="7"/>
  <c r="AF299" i="7"/>
  <c r="AE299" i="7"/>
  <c r="AD299" i="7"/>
  <c r="AC299" i="7"/>
  <c r="AB299" i="7"/>
  <c r="AA299" i="7"/>
  <c r="Z299" i="7"/>
  <c r="Y299" i="7"/>
  <c r="X299" i="7"/>
  <c r="W299" i="7"/>
  <c r="V299" i="7"/>
  <c r="U299" i="7"/>
  <c r="T299" i="7"/>
  <c r="S299" i="7"/>
  <c r="R299" i="7"/>
  <c r="Q299" i="7"/>
  <c r="P299" i="7"/>
  <c r="O299" i="7"/>
  <c r="N299" i="7"/>
  <c r="M299" i="7"/>
  <c r="L299" i="7"/>
  <c r="K299" i="7"/>
  <c r="J299" i="7"/>
  <c r="I299" i="7"/>
  <c r="H299" i="7"/>
  <c r="G299" i="7"/>
  <c r="F299" i="7"/>
  <c r="E299" i="7"/>
  <c r="D299" i="7"/>
  <c r="C299" i="7"/>
  <c r="A299" i="7"/>
  <c r="BG298" i="7"/>
  <c r="BF298" i="7"/>
  <c r="BE298" i="7"/>
  <c r="BD298" i="7"/>
  <c r="BC298" i="7"/>
  <c r="BB298" i="7"/>
  <c r="BA298" i="7"/>
  <c r="AZ298" i="7"/>
  <c r="AY298" i="7"/>
  <c r="AX298" i="7"/>
  <c r="AW298" i="7"/>
  <c r="AV298" i="7"/>
  <c r="AU298" i="7"/>
  <c r="AT298" i="7"/>
  <c r="AS298" i="7"/>
  <c r="AR298" i="7"/>
  <c r="AQ298" i="7"/>
  <c r="AP298" i="7"/>
  <c r="AO298" i="7"/>
  <c r="AN298" i="7"/>
  <c r="AM298" i="7"/>
  <c r="AL298" i="7"/>
  <c r="AK298" i="7"/>
  <c r="AJ298" i="7"/>
  <c r="AI298" i="7"/>
  <c r="AH298" i="7"/>
  <c r="AG298" i="7"/>
  <c r="AF298" i="7"/>
  <c r="AE298" i="7"/>
  <c r="AD298" i="7"/>
  <c r="AC298" i="7"/>
  <c r="AB298" i="7"/>
  <c r="AA298" i="7"/>
  <c r="Z298" i="7"/>
  <c r="Y298" i="7"/>
  <c r="X298" i="7"/>
  <c r="W298" i="7"/>
  <c r="V298" i="7"/>
  <c r="U298" i="7"/>
  <c r="T298" i="7"/>
  <c r="S298" i="7"/>
  <c r="R298" i="7"/>
  <c r="Q298" i="7"/>
  <c r="P298" i="7"/>
  <c r="O298" i="7"/>
  <c r="N298" i="7"/>
  <c r="M298" i="7"/>
  <c r="L298" i="7"/>
  <c r="K298" i="7"/>
  <c r="J298" i="7"/>
  <c r="I298" i="7"/>
  <c r="H298" i="7"/>
  <c r="G298" i="7"/>
  <c r="F298" i="7"/>
  <c r="E298" i="7"/>
  <c r="D298" i="7"/>
  <c r="C298" i="7"/>
  <c r="A298" i="7"/>
  <c r="BG297" i="7"/>
  <c r="BF297" i="7"/>
  <c r="BE297" i="7"/>
  <c r="BD297" i="7"/>
  <c r="BC297" i="7"/>
  <c r="BB297" i="7"/>
  <c r="BA297" i="7"/>
  <c r="AZ297" i="7"/>
  <c r="AY297" i="7"/>
  <c r="AX297" i="7"/>
  <c r="AW297" i="7"/>
  <c r="AV297" i="7"/>
  <c r="AU297" i="7"/>
  <c r="AT297" i="7"/>
  <c r="AS297" i="7"/>
  <c r="AR297" i="7"/>
  <c r="AQ297" i="7"/>
  <c r="AP297" i="7"/>
  <c r="AO297" i="7"/>
  <c r="AN297" i="7"/>
  <c r="AM297" i="7"/>
  <c r="AL297" i="7"/>
  <c r="AK297" i="7"/>
  <c r="AJ297" i="7"/>
  <c r="AI297" i="7"/>
  <c r="AH297" i="7"/>
  <c r="AG297" i="7"/>
  <c r="AF297" i="7"/>
  <c r="AE297" i="7"/>
  <c r="AD297" i="7"/>
  <c r="AC297" i="7"/>
  <c r="AB297" i="7"/>
  <c r="AA297" i="7"/>
  <c r="Z297" i="7"/>
  <c r="Y297" i="7"/>
  <c r="X297" i="7"/>
  <c r="W297" i="7"/>
  <c r="V297" i="7"/>
  <c r="U297" i="7"/>
  <c r="T297" i="7"/>
  <c r="S297" i="7"/>
  <c r="R297" i="7"/>
  <c r="Q297" i="7"/>
  <c r="P297" i="7"/>
  <c r="O297" i="7"/>
  <c r="N297" i="7"/>
  <c r="M297" i="7"/>
  <c r="L297" i="7"/>
  <c r="K297" i="7"/>
  <c r="J297" i="7"/>
  <c r="I297" i="7"/>
  <c r="H297" i="7"/>
  <c r="G297" i="7"/>
  <c r="F297" i="7"/>
  <c r="E297" i="7"/>
  <c r="D297" i="7"/>
  <c r="C297" i="7"/>
  <c r="A297" i="7"/>
  <c r="BG296" i="7"/>
  <c r="BF296" i="7"/>
  <c r="BE296" i="7"/>
  <c r="BD296" i="7"/>
  <c r="BC296" i="7"/>
  <c r="BB296" i="7"/>
  <c r="BA296" i="7"/>
  <c r="AZ296" i="7"/>
  <c r="AY296" i="7"/>
  <c r="AX296" i="7"/>
  <c r="AW296" i="7"/>
  <c r="AV296" i="7"/>
  <c r="AU296" i="7"/>
  <c r="AT296" i="7"/>
  <c r="AS296" i="7"/>
  <c r="AR296" i="7"/>
  <c r="AQ296" i="7"/>
  <c r="AP296" i="7"/>
  <c r="AO296" i="7"/>
  <c r="AN296" i="7"/>
  <c r="AM296" i="7"/>
  <c r="AL296" i="7"/>
  <c r="AK296" i="7"/>
  <c r="AJ296" i="7"/>
  <c r="AI296" i="7"/>
  <c r="AH296" i="7"/>
  <c r="AG296" i="7"/>
  <c r="AF296" i="7"/>
  <c r="AE296" i="7"/>
  <c r="AD296" i="7"/>
  <c r="AC296" i="7"/>
  <c r="AB296" i="7"/>
  <c r="AA296" i="7"/>
  <c r="Z296" i="7"/>
  <c r="Y296" i="7"/>
  <c r="X296" i="7"/>
  <c r="W296" i="7"/>
  <c r="V296" i="7"/>
  <c r="U296" i="7"/>
  <c r="T296" i="7"/>
  <c r="S296" i="7"/>
  <c r="R296" i="7"/>
  <c r="Q296" i="7"/>
  <c r="P296" i="7"/>
  <c r="O296" i="7"/>
  <c r="N296" i="7"/>
  <c r="M296" i="7"/>
  <c r="L296" i="7"/>
  <c r="K296" i="7"/>
  <c r="J296" i="7"/>
  <c r="I296" i="7"/>
  <c r="H296" i="7"/>
  <c r="G296" i="7"/>
  <c r="F296" i="7"/>
  <c r="E296" i="7"/>
  <c r="D296" i="7"/>
  <c r="C296" i="7"/>
  <c r="A296" i="7"/>
  <c r="BG295" i="7"/>
  <c r="BF295" i="7"/>
  <c r="BE295" i="7"/>
  <c r="BD295" i="7"/>
  <c r="BC295" i="7"/>
  <c r="BB295" i="7"/>
  <c r="BA295" i="7"/>
  <c r="AZ295" i="7"/>
  <c r="AY295" i="7"/>
  <c r="AX295" i="7"/>
  <c r="AW295" i="7"/>
  <c r="AV295" i="7"/>
  <c r="AU295" i="7"/>
  <c r="AT295" i="7"/>
  <c r="AS295" i="7"/>
  <c r="AR295" i="7"/>
  <c r="AQ295" i="7"/>
  <c r="AP295" i="7"/>
  <c r="AO295" i="7"/>
  <c r="AN295" i="7"/>
  <c r="AM295" i="7"/>
  <c r="AL295" i="7"/>
  <c r="AK295" i="7"/>
  <c r="AJ295" i="7"/>
  <c r="AI295" i="7"/>
  <c r="AH295" i="7"/>
  <c r="AG295" i="7"/>
  <c r="AF295" i="7"/>
  <c r="AE295" i="7"/>
  <c r="AD295" i="7"/>
  <c r="AC295" i="7"/>
  <c r="AB295" i="7"/>
  <c r="AA295" i="7"/>
  <c r="Z295" i="7"/>
  <c r="Y295" i="7"/>
  <c r="X295" i="7"/>
  <c r="W295" i="7"/>
  <c r="V295" i="7"/>
  <c r="U295" i="7"/>
  <c r="T295" i="7"/>
  <c r="S295" i="7"/>
  <c r="R295" i="7"/>
  <c r="Q295" i="7"/>
  <c r="P295" i="7"/>
  <c r="O295" i="7"/>
  <c r="N295" i="7"/>
  <c r="M295" i="7"/>
  <c r="L295" i="7"/>
  <c r="K295" i="7"/>
  <c r="J295" i="7"/>
  <c r="I295" i="7"/>
  <c r="H295" i="7"/>
  <c r="G295" i="7"/>
  <c r="F295" i="7"/>
  <c r="E295" i="7"/>
  <c r="D295" i="7"/>
  <c r="C295" i="7"/>
  <c r="A295" i="7"/>
  <c r="BG294" i="7"/>
  <c r="BF294" i="7"/>
  <c r="BE294" i="7"/>
  <c r="BD294" i="7"/>
  <c r="BC294" i="7"/>
  <c r="BB294" i="7"/>
  <c r="BA294" i="7"/>
  <c r="AZ294" i="7"/>
  <c r="AY294" i="7"/>
  <c r="AX294" i="7"/>
  <c r="AW294" i="7"/>
  <c r="AV294" i="7"/>
  <c r="AU294" i="7"/>
  <c r="AT294" i="7"/>
  <c r="AS294" i="7"/>
  <c r="AR294" i="7"/>
  <c r="AQ294" i="7"/>
  <c r="AP294" i="7"/>
  <c r="AO294" i="7"/>
  <c r="AN294" i="7"/>
  <c r="AM294" i="7"/>
  <c r="AL294" i="7"/>
  <c r="AK294" i="7"/>
  <c r="AJ294" i="7"/>
  <c r="AI294" i="7"/>
  <c r="AH294" i="7"/>
  <c r="AG294" i="7"/>
  <c r="AF294" i="7"/>
  <c r="AE294" i="7"/>
  <c r="AD294" i="7"/>
  <c r="AC294" i="7"/>
  <c r="AB294" i="7"/>
  <c r="AA294" i="7"/>
  <c r="Z294" i="7"/>
  <c r="Y294" i="7"/>
  <c r="X294" i="7"/>
  <c r="W294" i="7"/>
  <c r="V294" i="7"/>
  <c r="U294" i="7"/>
  <c r="T294" i="7"/>
  <c r="S294" i="7"/>
  <c r="R294" i="7"/>
  <c r="Q294" i="7"/>
  <c r="P294" i="7"/>
  <c r="O294" i="7"/>
  <c r="N294" i="7"/>
  <c r="M294" i="7"/>
  <c r="L294" i="7"/>
  <c r="K294" i="7"/>
  <c r="J294" i="7"/>
  <c r="I294" i="7"/>
  <c r="H294" i="7"/>
  <c r="G294" i="7"/>
  <c r="F294" i="7"/>
  <c r="E294" i="7"/>
  <c r="D294" i="7"/>
  <c r="C294" i="7"/>
  <c r="A294" i="7"/>
  <c r="BG293" i="7"/>
  <c r="BF293" i="7"/>
  <c r="BE293" i="7"/>
  <c r="BD293" i="7"/>
  <c r="BC293" i="7"/>
  <c r="BB293" i="7"/>
  <c r="BA293" i="7"/>
  <c r="AZ293" i="7"/>
  <c r="AY293" i="7"/>
  <c r="AX293" i="7"/>
  <c r="AW293" i="7"/>
  <c r="AV293" i="7"/>
  <c r="AU293" i="7"/>
  <c r="AT293" i="7"/>
  <c r="AS293" i="7"/>
  <c r="AR293" i="7"/>
  <c r="AQ293" i="7"/>
  <c r="AP293" i="7"/>
  <c r="AO293" i="7"/>
  <c r="AN293" i="7"/>
  <c r="AM293" i="7"/>
  <c r="AL293" i="7"/>
  <c r="AK293" i="7"/>
  <c r="AJ293" i="7"/>
  <c r="AI293" i="7"/>
  <c r="AH293" i="7"/>
  <c r="AG293" i="7"/>
  <c r="AF293" i="7"/>
  <c r="AE293" i="7"/>
  <c r="AD293" i="7"/>
  <c r="AC293" i="7"/>
  <c r="AB293" i="7"/>
  <c r="AA293" i="7"/>
  <c r="Z293" i="7"/>
  <c r="Y293" i="7"/>
  <c r="X293" i="7"/>
  <c r="W293" i="7"/>
  <c r="V293" i="7"/>
  <c r="U293" i="7"/>
  <c r="T293" i="7"/>
  <c r="S293" i="7"/>
  <c r="R293" i="7"/>
  <c r="Q293" i="7"/>
  <c r="P293" i="7"/>
  <c r="O293" i="7"/>
  <c r="N293" i="7"/>
  <c r="M293" i="7"/>
  <c r="L293" i="7"/>
  <c r="K293" i="7"/>
  <c r="J293" i="7"/>
  <c r="I293" i="7"/>
  <c r="H293" i="7"/>
  <c r="G293" i="7"/>
  <c r="F293" i="7"/>
  <c r="E293" i="7"/>
  <c r="D293" i="7"/>
  <c r="C293" i="7"/>
  <c r="A293" i="7"/>
  <c r="BG292" i="7"/>
  <c r="BF292" i="7"/>
  <c r="BE292" i="7"/>
  <c r="BD292" i="7"/>
  <c r="BC292" i="7"/>
  <c r="BB292" i="7"/>
  <c r="BA292" i="7"/>
  <c r="AZ292" i="7"/>
  <c r="AY292" i="7"/>
  <c r="AX292" i="7"/>
  <c r="AW292" i="7"/>
  <c r="AV292" i="7"/>
  <c r="AU292" i="7"/>
  <c r="AT292" i="7"/>
  <c r="AS292" i="7"/>
  <c r="AR292" i="7"/>
  <c r="AQ292" i="7"/>
  <c r="AP292" i="7"/>
  <c r="AO292" i="7"/>
  <c r="AN292" i="7"/>
  <c r="AM292" i="7"/>
  <c r="AL292" i="7"/>
  <c r="AK292" i="7"/>
  <c r="AJ292" i="7"/>
  <c r="AI292" i="7"/>
  <c r="AH292" i="7"/>
  <c r="AG292" i="7"/>
  <c r="AF292" i="7"/>
  <c r="AE292" i="7"/>
  <c r="AD292" i="7"/>
  <c r="AC292" i="7"/>
  <c r="AB292" i="7"/>
  <c r="AA292" i="7"/>
  <c r="Z292" i="7"/>
  <c r="Y292" i="7"/>
  <c r="X292" i="7"/>
  <c r="W292" i="7"/>
  <c r="V292" i="7"/>
  <c r="U292" i="7"/>
  <c r="T292" i="7"/>
  <c r="S292" i="7"/>
  <c r="R292" i="7"/>
  <c r="Q292" i="7"/>
  <c r="P292" i="7"/>
  <c r="O292" i="7"/>
  <c r="N292" i="7"/>
  <c r="M292" i="7"/>
  <c r="L292" i="7"/>
  <c r="K292" i="7"/>
  <c r="J292" i="7"/>
  <c r="I292" i="7"/>
  <c r="H292" i="7"/>
  <c r="G292" i="7"/>
  <c r="F292" i="7"/>
  <c r="E292" i="7"/>
  <c r="D292" i="7"/>
  <c r="C292" i="7"/>
  <c r="A292" i="7"/>
  <c r="BG291" i="7"/>
  <c r="BF291" i="7"/>
  <c r="BE291" i="7"/>
  <c r="BD291" i="7"/>
  <c r="BC291" i="7"/>
  <c r="BB291" i="7"/>
  <c r="BA291" i="7"/>
  <c r="AZ291" i="7"/>
  <c r="AY291" i="7"/>
  <c r="AX291" i="7"/>
  <c r="AW291" i="7"/>
  <c r="AV291" i="7"/>
  <c r="AU291" i="7"/>
  <c r="AT291" i="7"/>
  <c r="AS291" i="7"/>
  <c r="AR291" i="7"/>
  <c r="AQ291" i="7"/>
  <c r="AP291" i="7"/>
  <c r="AO291" i="7"/>
  <c r="AN291" i="7"/>
  <c r="AM291" i="7"/>
  <c r="AL291" i="7"/>
  <c r="AK291" i="7"/>
  <c r="AJ291" i="7"/>
  <c r="AI291" i="7"/>
  <c r="AH291" i="7"/>
  <c r="AG291" i="7"/>
  <c r="AF291" i="7"/>
  <c r="AE291" i="7"/>
  <c r="AD291" i="7"/>
  <c r="AC291" i="7"/>
  <c r="AB291" i="7"/>
  <c r="AA291" i="7"/>
  <c r="Z291" i="7"/>
  <c r="Y291" i="7"/>
  <c r="X291" i="7"/>
  <c r="W291" i="7"/>
  <c r="V291" i="7"/>
  <c r="U291" i="7"/>
  <c r="T291" i="7"/>
  <c r="S291" i="7"/>
  <c r="R291" i="7"/>
  <c r="Q291" i="7"/>
  <c r="P291" i="7"/>
  <c r="O291" i="7"/>
  <c r="N291" i="7"/>
  <c r="M291" i="7"/>
  <c r="L291" i="7"/>
  <c r="K291" i="7"/>
  <c r="J291" i="7"/>
  <c r="I291" i="7"/>
  <c r="H291" i="7"/>
  <c r="G291" i="7"/>
  <c r="F291" i="7"/>
  <c r="E291" i="7"/>
  <c r="D291" i="7"/>
  <c r="C291" i="7"/>
  <c r="A291" i="7"/>
  <c r="BG290" i="7"/>
  <c r="BF290" i="7"/>
  <c r="BE290" i="7"/>
  <c r="BD290" i="7"/>
  <c r="BC290" i="7"/>
  <c r="BB290" i="7"/>
  <c r="BA290" i="7"/>
  <c r="AZ290" i="7"/>
  <c r="AY290" i="7"/>
  <c r="AX290" i="7"/>
  <c r="AW290" i="7"/>
  <c r="AV290" i="7"/>
  <c r="AU290" i="7"/>
  <c r="AT290" i="7"/>
  <c r="AS290" i="7"/>
  <c r="AR290" i="7"/>
  <c r="AQ290" i="7"/>
  <c r="AP290" i="7"/>
  <c r="AO290" i="7"/>
  <c r="AN290" i="7"/>
  <c r="AM290" i="7"/>
  <c r="AL290" i="7"/>
  <c r="AK290" i="7"/>
  <c r="AJ290" i="7"/>
  <c r="AI290" i="7"/>
  <c r="AH290" i="7"/>
  <c r="AG290" i="7"/>
  <c r="AF290" i="7"/>
  <c r="AE290" i="7"/>
  <c r="AD290" i="7"/>
  <c r="AC290" i="7"/>
  <c r="AB290" i="7"/>
  <c r="AA290" i="7"/>
  <c r="Z290" i="7"/>
  <c r="Y290" i="7"/>
  <c r="X290" i="7"/>
  <c r="W290" i="7"/>
  <c r="V290" i="7"/>
  <c r="U290" i="7"/>
  <c r="T290" i="7"/>
  <c r="S290" i="7"/>
  <c r="R290" i="7"/>
  <c r="Q290" i="7"/>
  <c r="P290" i="7"/>
  <c r="O290" i="7"/>
  <c r="N290" i="7"/>
  <c r="M290" i="7"/>
  <c r="L290" i="7"/>
  <c r="K290" i="7"/>
  <c r="J290" i="7"/>
  <c r="I290" i="7"/>
  <c r="H290" i="7"/>
  <c r="G290" i="7"/>
  <c r="F290" i="7"/>
  <c r="E290" i="7"/>
  <c r="D290" i="7"/>
  <c r="C290" i="7"/>
  <c r="A290" i="7"/>
  <c r="BG289" i="7"/>
  <c r="BF289" i="7"/>
  <c r="BE289" i="7"/>
  <c r="BD289" i="7"/>
  <c r="BC289" i="7"/>
  <c r="BB289" i="7"/>
  <c r="BA289" i="7"/>
  <c r="AZ289" i="7"/>
  <c r="AY289" i="7"/>
  <c r="AX289" i="7"/>
  <c r="AW289" i="7"/>
  <c r="AV289" i="7"/>
  <c r="AU289" i="7"/>
  <c r="AT289" i="7"/>
  <c r="AS289" i="7"/>
  <c r="AR289" i="7"/>
  <c r="AQ289" i="7"/>
  <c r="AP289" i="7"/>
  <c r="AO289" i="7"/>
  <c r="AN289" i="7"/>
  <c r="AM289" i="7"/>
  <c r="AL289" i="7"/>
  <c r="AK289" i="7"/>
  <c r="AJ289" i="7"/>
  <c r="AI289" i="7"/>
  <c r="AH289" i="7"/>
  <c r="AG289" i="7"/>
  <c r="AF289" i="7"/>
  <c r="AE289" i="7"/>
  <c r="AD289" i="7"/>
  <c r="AC289" i="7"/>
  <c r="AB289" i="7"/>
  <c r="AA289" i="7"/>
  <c r="Z289" i="7"/>
  <c r="Y289" i="7"/>
  <c r="X289" i="7"/>
  <c r="W289" i="7"/>
  <c r="V289" i="7"/>
  <c r="U289" i="7"/>
  <c r="T289" i="7"/>
  <c r="S289" i="7"/>
  <c r="R289" i="7"/>
  <c r="Q289" i="7"/>
  <c r="P289" i="7"/>
  <c r="O289" i="7"/>
  <c r="N289" i="7"/>
  <c r="M289" i="7"/>
  <c r="L289" i="7"/>
  <c r="K289" i="7"/>
  <c r="J289" i="7"/>
  <c r="I289" i="7"/>
  <c r="H289" i="7"/>
  <c r="G289" i="7"/>
  <c r="F289" i="7"/>
  <c r="E289" i="7"/>
  <c r="D289" i="7"/>
  <c r="C289" i="7"/>
  <c r="A289" i="7"/>
  <c r="BG288" i="7"/>
  <c r="BF288" i="7"/>
  <c r="BE288" i="7"/>
  <c r="BD288" i="7"/>
  <c r="BC288" i="7"/>
  <c r="BB288" i="7"/>
  <c r="BA288" i="7"/>
  <c r="AZ288" i="7"/>
  <c r="AY288" i="7"/>
  <c r="AX288" i="7"/>
  <c r="AW288" i="7"/>
  <c r="AV288" i="7"/>
  <c r="AU288" i="7"/>
  <c r="AT288" i="7"/>
  <c r="AS288" i="7"/>
  <c r="AR288" i="7"/>
  <c r="AQ288" i="7"/>
  <c r="AP288" i="7"/>
  <c r="AO288" i="7"/>
  <c r="AN288" i="7"/>
  <c r="AM288" i="7"/>
  <c r="AL288" i="7"/>
  <c r="AK288" i="7"/>
  <c r="AJ288" i="7"/>
  <c r="AI288" i="7"/>
  <c r="AH288" i="7"/>
  <c r="AG288" i="7"/>
  <c r="AF288" i="7"/>
  <c r="AE288" i="7"/>
  <c r="AD288" i="7"/>
  <c r="AC288" i="7"/>
  <c r="AB288" i="7"/>
  <c r="AA288" i="7"/>
  <c r="Z288" i="7"/>
  <c r="Y288" i="7"/>
  <c r="X288" i="7"/>
  <c r="W288" i="7"/>
  <c r="V288" i="7"/>
  <c r="U288" i="7"/>
  <c r="T288" i="7"/>
  <c r="S288" i="7"/>
  <c r="R288" i="7"/>
  <c r="Q288" i="7"/>
  <c r="P288" i="7"/>
  <c r="O288" i="7"/>
  <c r="N288" i="7"/>
  <c r="M288" i="7"/>
  <c r="L288" i="7"/>
  <c r="K288" i="7"/>
  <c r="J288" i="7"/>
  <c r="I288" i="7"/>
  <c r="H288" i="7"/>
  <c r="G288" i="7"/>
  <c r="F288" i="7"/>
  <c r="E288" i="7"/>
  <c r="D288" i="7"/>
  <c r="C288" i="7"/>
  <c r="A288" i="7"/>
  <c r="BG287" i="7"/>
  <c r="BF287" i="7"/>
  <c r="BE287" i="7"/>
  <c r="BD287" i="7"/>
  <c r="BC287" i="7"/>
  <c r="BB287" i="7"/>
  <c r="BA287" i="7"/>
  <c r="AZ287" i="7"/>
  <c r="AY287" i="7"/>
  <c r="AX287" i="7"/>
  <c r="AW287" i="7"/>
  <c r="AV287" i="7"/>
  <c r="AU287" i="7"/>
  <c r="AT287" i="7"/>
  <c r="AS287" i="7"/>
  <c r="AR287" i="7"/>
  <c r="AQ287" i="7"/>
  <c r="AP287" i="7"/>
  <c r="AO287" i="7"/>
  <c r="AN287" i="7"/>
  <c r="AM287" i="7"/>
  <c r="AL287" i="7"/>
  <c r="AK287" i="7"/>
  <c r="AJ287" i="7"/>
  <c r="AI287" i="7"/>
  <c r="AH287" i="7"/>
  <c r="AG287" i="7"/>
  <c r="AF287" i="7"/>
  <c r="AE287" i="7"/>
  <c r="AD287" i="7"/>
  <c r="AC287" i="7"/>
  <c r="AB287" i="7"/>
  <c r="AA287" i="7"/>
  <c r="Z287" i="7"/>
  <c r="Y287" i="7"/>
  <c r="X287" i="7"/>
  <c r="W287" i="7"/>
  <c r="V287" i="7"/>
  <c r="U287" i="7"/>
  <c r="T287" i="7"/>
  <c r="S287" i="7"/>
  <c r="R287" i="7"/>
  <c r="Q287" i="7"/>
  <c r="P287" i="7"/>
  <c r="O287" i="7"/>
  <c r="N287" i="7"/>
  <c r="M287" i="7"/>
  <c r="L287" i="7"/>
  <c r="K287" i="7"/>
  <c r="J287" i="7"/>
  <c r="I287" i="7"/>
  <c r="H287" i="7"/>
  <c r="G287" i="7"/>
  <c r="F287" i="7"/>
  <c r="E287" i="7"/>
  <c r="D287" i="7"/>
  <c r="C287" i="7"/>
  <c r="A287" i="7"/>
  <c r="BG286" i="7"/>
  <c r="BF286" i="7"/>
  <c r="BE286" i="7"/>
  <c r="BD286" i="7"/>
  <c r="BC286" i="7"/>
  <c r="BB286" i="7"/>
  <c r="BA286" i="7"/>
  <c r="AZ286" i="7"/>
  <c r="AY286" i="7"/>
  <c r="AX286" i="7"/>
  <c r="AW286" i="7"/>
  <c r="AV286" i="7"/>
  <c r="AU286" i="7"/>
  <c r="AT286" i="7"/>
  <c r="AS286" i="7"/>
  <c r="AR286" i="7"/>
  <c r="AQ286" i="7"/>
  <c r="AP286" i="7"/>
  <c r="AO286" i="7"/>
  <c r="AN286" i="7"/>
  <c r="AM286" i="7"/>
  <c r="AL286" i="7"/>
  <c r="AK286" i="7"/>
  <c r="AJ286" i="7"/>
  <c r="AI286" i="7"/>
  <c r="AH286" i="7"/>
  <c r="AG286" i="7"/>
  <c r="AF286" i="7"/>
  <c r="AE286" i="7"/>
  <c r="AD286" i="7"/>
  <c r="AC286" i="7"/>
  <c r="AB286" i="7"/>
  <c r="AA286" i="7"/>
  <c r="Z286" i="7"/>
  <c r="Y286" i="7"/>
  <c r="X286" i="7"/>
  <c r="W286" i="7"/>
  <c r="V286" i="7"/>
  <c r="U286" i="7"/>
  <c r="T286" i="7"/>
  <c r="S286" i="7"/>
  <c r="R286" i="7"/>
  <c r="Q286" i="7"/>
  <c r="P286" i="7"/>
  <c r="O286" i="7"/>
  <c r="N286" i="7"/>
  <c r="M286" i="7"/>
  <c r="L286" i="7"/>
  <c r="K286" i="7"/>
  <c r="J286" i="7"/>
  <c r="I286" i="7"/>
  <c r="H286" i="7"/>
  <c r="G286" i="7"/>
  <c r="F286" i="7"/>
  <c r="E286" i="7"/>
  <c r="D286" i="7"/>
  <c r="C286" i="7"/>
  <c r="A286" i="7"/>
  <c r="BG285" i="7"/>
  <c r="BF285" i="7"/>
  <c r="BE285" i="7"/>
  <c r="BD285" i="7"/>
  <c r="BC285" i="7"/>
  <c r="BB285" i="7"/>
  <c r="BA285" i="7"/>
  <c r="AZ285" i="7"/>
  <c r="AY285" i="7"/>
  <c r="AX285" i="7"/>
  <c r="AW285" i="7"/>
  <c r="AV285" i="7"/>
  <c r="AU285" i="7"/>
  <c r="AT285" i="7"/>
  <c r="AS285" i="7"/>
  <c r="AR285" i="7"/>
  <c r="AQ285" i="7"/>
  <c r="AP285" i="7"/>
  <c r="AO285" i="7"/>
  <c r="AN285" i="7"/>
  <c r="AM285" i="7"/>
  <c r="AL285" i="7"/>
  <c r="AK285" i="7"/>
  <c r="AJ285" i="7"/>
  <c r="AI285" i="7"/>
  <c r="AH285" i="7"/>
  <c r="AG285" i="7"/>
  <c r="AF285" i="7"/>
  <c r="AE285" i="7"/>
  <c r="AD285" i="7"/>
  <c r="AC285" i="7"/>
  <c r="AB285" i="7"/>
  <c r="AA285" i="7"/>
  <c r="Z285" i="7"/>
  <c r="Y285" i="7"/>
  <c r="X285" i="7"/>
  <c r="W285" i="7"/>
  <c r="V285" i="7"/>
  <c r="U285" i="7"/>
  <c r="T285" i="7"/>
  <c r="S285" i="7"/>
  <c r="R285" i="7"/>
  <c r="Q285" i="7"/>
  <c r="P285" i="7"/>
  <c r="O285" i="7"/>
  <c r="N285" i="7"/>
  <c r="M285" i="7"/>
  <c r="L285" i="7"/>
  <c r="K285" i="7"/>
  <c r="J285" i="7"/>
  <c r="I285" i="7"/>
  <c r="H285" i="7"/>
  <c r="G285" i="7"/>
  <c r="F285" i="7"/>
  <c r="E285" i="7"/>
  <c r="D285" i="7"/>
  <c r="C285" i="7"/>
  <c r="A285" i="7"/>
  <c r="BG284" i="7"/>
  <c r="BF284" i="7"/>
  <c r="BE284" i="7"/>
  <c r="BD284" i="7"/>
  <c r="BC284" i="7"/>
  <c r="BB284" i="7"/>
  <c r="BA284" i="7"/>
  <c r="AZ284" i="7"/>
  <c r="AY284" i="7"/>
  <c r="AX284" i="7"/>
  <c r="AW284" i="7"/>
  <c r="AV284" i="7"/>
  <c r="AU284" i="7"/>
  <c r="AT284" i="7"/>
  <c r="AS284" i="7"/>
  <c r="AR284" i="7"/>
  <c r="AQ284" i="7"/>
  <c r="AP284" i="7"/>
  <c r="AO284" i="7"/>
  <c r="AN284" i="7"/>
  <c r="AM284" i="7"/>
  <c r="AL284" i="7"/>
  <c r="AK284" i="7"/>
  <c r="AJ284" i="7"/>
  <c r="AI284" i="7"/>
  <c r="AH284" i="7"/>
  <c r="AG284" i="7"/>
  <c r="AF284" i="7"/>
  <c r="AE284" i="7"/>
  <c r="AD284" i="7"/>
  <c r="AC284" i="7"/>
  <c r="AB284" i="7"/>
  <c r="AA284" i="7"/>
  <c r="Z284" i="7"/>
  <c r="Y284" i="7"/>
  <c r="X284" i="7"/>
  <c r="W284" i="7"/>
  <c r="V284" i="7"/>
  <c r="U284" i="7"/>
  <c r="T284" i="7"/>
  <c r="S284" i="7"/>
  <c r="R284" i="7"/>
  <c r="Q284" i="7"/>
  <c r="P284" i="7"/>
  <c r="O284" i="7"/>
  <c r="N284" i="7"/>
  <c r="M284" i="7"/>
  <c r="L284" i="7"/>
  <c r="K284" i="7"/>
  <c r="J284" i="7"/>
  <c r="I284" i="7"/>
  <c r="H284" i="7"/>
  <c r="G284" i="7"/>
  <c r="F284" i="7"/>
  <c r="E284" i="7"/>
  <c r="D284" i="7"/>
  <c r="C284" i="7"/>
  <c r="A284" i="7"/>
  <c r="BG283" i="7"/>
  <c r="BF283" i="7"/>
  <c r="BE283" i="7"/>
  <c r="BD283" i="7"/>
  <c r="BC283" i="7"/>
  <c r="BB283" i="7"/>
  <c r="BA283" i="7"/>
  <c r="AZ283" i="7"/>
  <c r="AY283" i="7"/>
  <c r="AX283" i="7"/>
  <c r="AW283" i="7"/>
  <c r="AV283" i="7"/>
  <c r="AU283" i="7"/>
  <c r="AT283" i="7"/>
  <c r="AS283" i="7"/>
  <c r="AR283" i="7"/>
  <c r="AQ283" i="7"/>
  <c r="AP283" i="7"/>
  <c r="AO283" i="7"/>
  <c r="AN283" i="7"/>
  <c r="AM283" i="7"/>
  <c r="AL283" i="7"/>
  <c r="AK283" i="7"/>
  <c r="AJ283" i="7"/>
  <c r="AI283" i="7"/>
  <c r="AH283" i="7"/>
  <c r="AG283" i="7"/>
  <c r="AF283" i="7"/>
  <c r="AE283" i="7"/>
  <c r="AD283" i="7"/>
  <c r="AC283" i="7"/>
  <c r="AB283" i="7"/>
  <c r="AA283" i="7"/>
  <c r="Z283" i="7"/>
  <c r="Y283" i="7"/>
  <c r="X283" i="7"/>
  <c r="W283" i="7"/>
  <c r="V283" i="7"/>
  <c r="U283" i="7"/>
  <c r="T283" i="7"/>
  <c r="S283" i="7"/>
  <c r="R283" i="7"/>
  <c r="Q283" i="7"/>
  <c r="P283" i="7"/>
  <c r="O283" i="7"/>
  <c r="N283" i="7"/>
  <c r="M283" i="7"/>
  <c r="L283" i="7"/>
  <c r="K283" i="7"/>
  <c r="J283" i="7"/>
  <c r="I283" i="7"/>
  <c r="H283" i="7"/>
  <c r="G283" i="7"/>
  <c r="F283" i="7"/>
  <c r="E283" i="7"/>
  <c r="D283" i="7"/>
  <c r="C283" i="7"/>
  <c r="A283" i="7"/>
  <c r="BG282" i="7"/>
  <c r="BF282" i="7"/>
  <c r="BE282" i="7"/>
  <c r="BD282" i="7"/>
  <c r="BC282" i="7"/>
  <c r="BB282" i="7"/>
  <c r="BA282" i="7"/>
  <c r="AZ282" i="7"/>
  <c r="AY282" i="7"/>
  <c r="AX282" i="7"/>
  <c r="AW282" i="7"/>
  <c r="AV282" i="7"/>
  <c r="AU282" i="7"/>
  <c r="AT282" i="7"/>
  <c r="AS282" i="7"/>
  <c r="AR282" i="7"/>
  <c r="AQ282" i="7"/>
  <c r="AP282" i="7"/>
  <c r="AO282" i="7"/>
  <c r="AN282" i="7"/>
  <c r="AM282" i="7"/>
  <c r="AL282" i="7"/>
  <c r="AK282" i="7"/>
  <c r="AJ282" i="7"/>
  <c r="AI282" i="7"/>
  <c r="AH282" i="7"/>
  <c r="AG282" i="7"/>
  <c r="AF282" i="7"/>
  <c r="AE282" i="7"/>
  <c r="AD282" i="7"/>
  <c r="AC282" i="7"/>
  <c r="AB282" i="7"/>
  <c r="AA282" i="7"/>
  <c r="Z282" i="7"/>
  <c r="Y282" i="7"/>
  <c r="X282" i="7"/>
  <c r="W282" i="7"/>
  <c r="V282" i="7"/>
  <c r="U282" i="7"/>
  <c r="T282" i="7"/>
  <c r="S282" i="7"/>
  <c r="R282" i="7"/>
  <c r="Q282" i="7"/>
  <c r="P282" i="7"/>
  <c r="O282" i="7"/>
  <c r="N282" i="7"/>
  <c r="M282" i="7"/>
  <c r="L282" i="7"/>
  <c r="K282" i="7"/>
  <c r="J282" i="7"/>
  <c r="I282" i="7"/>
  <c r="H282" i="7"/>
  <c r="G282" i="7"/>
  <c r="F282" i="7"/>
  <c r="E282" i="7"/>
  <c r="D282" i="7"/>
  <c r="C282" i="7"/>
  <c r="A282" i="7"/>
  <c r="BG281" i="7"/>
  <c r="BF281" i="7"/>
  <c r="BE281" i="7"/>
  <c r="BD281" i="7"/>
  <c r="BC281" i="7"/>
  <c r="BB281" i="7"/>
  <c r="BA281" i="7"/>
  <c r="AZ281" i="7"/>
  <c r="AY281" i="7"/>
  <c r="AX281" i="7"/>
  <c r="AW281" i="7"/>
  <c r="AV281" i="7"/>
  <c r="AU281" i="7"/>
  <c r="AT281" i="7"/>
  <c r="AS281" i="7"/>
  <c r="AR281" i="7"/>
  <c r="AQ281" i="7"/>
  <c r="AP281" i="7"/>
  <c r="AO281" i="7"/>
  <c r="AN281" i="7"/>
  <c r="AM281" i="7"/>
  <c r="AL281" i="7"/>
  <c r="AK281" i="7"/>
  <c r="AJ281" i="7"/>
  <c r="AI281" i="7"/>
  <c r="AH281" i="7"/>
  <c r="AG281" i="7"/>
  <c r="AF281" i="7"/>
  <c r="AE281" i="7"/>
  <c r="AD281" i="7"/>
  <c r="AC281" i="7"/>
  <c r="AB281" i="7"/>
  <c r="AA281" i="7"/>
  <c r="Z281" i="7"/>
  <c r="Y281" i="7"/>
  <c r="X281" i="7"/>
  <c r="W281" i="7"/>
  <c r="V281" i="7"/>
  <c r="U281" i="7"/>
  <c r="T281" i="7"/>
  <c r="S281" i="7"/>
  <c r="R281" i="7"/>
  <c r="Q281" i="7"/>
  <c r="P281" i="7"/>
  <c r="O281" i="7"/>
  <c r="N281" i="7"/>
  <c r="M281" i="7"/>
  <c r="L281" i="7"/>
  <c r="K281" i="7"/>
  <c r="J281" i="7"/>
  <c r="I281" i="7"/>
  <c r="H281" i="7"/>
  <c r="G281" i="7"/>
  <c r="F281" i="7"/>
  <c r="E281" i="7"/>
  <c r="D281" i="7"/>
  <c r="C281" i="7"/>
  <c r="A281" i="7"/>
  <c r="BG280" i="7"/>
  <c r="BF280" i="7"/>
  <c r="BE280" i="7"/>
  <c r="BD280" i="7"/>
  <c r="BC280" i="7"/>
  <c r="BB280" i="7"/>
  <c r="BA280" i="7"/>
  <c r="AZ280" i="7"/>
  <c r="AY280" i="7"/>
  <c r="AX280" i="7"/>
  <c r="AW280" i="7"/>
  <c r="AV280" i="7"/>
  <c r="AU280" i="7"/>
  <c r="AT280" i="7"/>
  <c r="AS280" i="7"/>
  <c r="AR280" i="7"/>
  <c r="AQ280" i="7"/>
  <c r="AP280" i="7"/>
  <c r="AO280" i="7"/>
  <c r="AN280" i="7"/>
  <c r="AM280" i="7"/>
  <c r="AL280" i="7"/>
  <c r="AK280" i="7"/>
  <c r="AJ280" i="7"/>
  <c r="AI280" i="7"/>
  <c r="AH280" i="7"/>
  <c r="AG280" i="7"/>
  <c r="AF280" i="7"/>
  <c r="AE280" i="7"/>
  <c r="AD280" i="7"/>
  <c r="AC280" i="7"/>
  <c r="AB280" i="7"/>
  <c r="AA280" i="7"/>
  <c r="Z280" i="7"/>
  <c r="Y280" i="7"/>
  <c r="X280" i="7"/>
  <c r="W280" i="7"/>
  <c r="V280" i="7"/>
  <c r="U280" i="7"/>
  <c r="T280" i="7"/>
  <c r="S280" i="7"/>
  <c r="R280" i="7"/>
  <c r="Q280" i="7"/>
  <c r="P280" i="7"/>
  <c r="O280" i="7"/>
  <c r="N280" i="7"/>
  <c r="M280" i="7"/>
  <c r="L280" i="7"/>
  <c r="K280" i="7"/>
  <c r="J280" i="7"/>
  <c r="I280" i="7"/>
  <c r="H280" i="7"/>
  <c r="G280" i="7"/>
  <c r="F280" i="7"/>
  <c r="E280" i="7"/>
  <c r="D280" i="7"/>
  <c r="C280" i="7"/>
  <c r="A280" i="7"/>
  <c r="BG279" i="7"/>
  <c r="BF279" i="7"/>
  <c r="BE279" i="7"/>
  <c r="BD279" i="7"/>
  <c r="BC279" i="7"/>
  <c r="BB279" i="7"/>
  <c r="BA279" i="7"/>
  <c r="AZ279" i="7"/>
  <c r="AY279" i="7"/>
  <c r="AX279" i="7"/>
  <c r="AW279" i="7"/>
  <c r="AV279" i="7"/>
  <c r="AU279" i="7"/>
  <c r="AT279" i="7"/>
  <c r="AS279" i="7"/>
  <c r="AR279" i="7"/>
  <c r="AQ279" i="7"/>
  <c r="AP279" i="7"/>
  <c r="AO279" i="7"/>
  <c r="AN279" i="7"/>
  <c r="AM279" i="7"/>
  <c r="AL279" i="7"/>
  <c r="AK279" i="7"/>
  <c r="AJ279" i="7"/>
  <c r="AI279" i="7"/>
  <c r="AH279" i="7"/>
  <c r="AG279" i="7"/>
  <c r="AF279" i="7"/>
  <c r="AE279" i="7"/>
  <c r="AD279" i="7"/>
  <c r="AC279" i="7"/>
  <c r="AB279" i="7"/>
  <c r="AA279" i="7"/>
  <c r="Z279" i="7"/>
  <c r="Y279" i="7"/>
  <c r="X279" i="7"/>
  <c r="W279" i="7"/>
  <c r="V279" i="7"/>
  <c r="U279" i="7"/>
  <c r="T279" i="7"/>
  <c r="S279" i="7"/>
  <c r="R279" i="7"/>
  <c r="Q279" i="7"/>
  <c r="P279" i="7"/>
  <c r="O279" i="7"/>
  <c r="N279" i="7"/>
  <c r="M279" i="7"/>
  <c r="L279" i="7"/>
  <c r="K279" i="7"/>
  <c r="J279" i="7"/>
  <c r="I279" i="7"/>
  <c r="H279" i="7"/>
  <c r="G279" i="7"/>
  <c r="F279" i="7"/>
  <c r="E279" i="7"/>
  <c r="D279" i="7"/>
  <c r="C279" i="7"/>
  <c r="A279" i="7"/>
  <c r="BG278" i="7"/>
  <c r="BF278" i="7"/>
  <c r="BE278" i="7"/>
  <c r="BD278" i="7"/>
  <c r="BC278" i="7"/>
  <c r="BB278" i="7"/>
  <c r="BA278" i="7"/>
  <c r="AZ278" i="7"/>
  <c r="AY278" i="7"/>
  <c r="AX278" i="7"/>
  <c r="AW278" i="7"/>
  <c r="AV278" i="7"/>
  <c r="AU278" i="7"/>
  <c r="AT278" i="7"/>
  <c r="AS278" i="7"/>
  <c r="AR278" i="7"/>
  <c r="AQ278" i="7"/>
  <c r="AP278" i="7"/>
  <c r="AO278" i="7"/>
  <c r="AN278" i="7"/>
  <c r="AM278" i="7"/>
  <c r="AL278" i="7"/>
  <c r="AK278" i="7"/>
  <c r="AJ278" i="7"/>
  <c r="AI278" i="7"/>
  <c r="AH278" i="7"/>
  <c r="AG278" i="7"/>
  <c r="AF278" i="7"/>
  <c r="AE278" i="7"/>
  <c r="AD278" i="7"/>
  <c r="AC278" i="7"/>
  <c r="AB278" i="7"/>
  <c r="AA278" i="7"/>
  <c r="Z278" i="7"/>
  <c r="Y278" i="7"/>
  <c r="X278" i="7"/>
  <c r="W278" i="7"/>
  <c r="V278" i="7"/>
  <c r="U278" i="7"/>
  <c r="T278" i="7"/>
  <c r="S278" i="7"/>
  <c r="R278" i="7"/>
  <c r="Q278" i="7"/>
  <c r="P278" i="7"/>
  <c r="O278" i="7"/>
  <c r="N278" i="7"/>
  <c r="M278" i="7"/>
  <c r="L278" i="7"/>
  <c r="K278" i="7"/>
  <c r="J278" i="7"/>
  <c r="I278" i="7"/>
  <c r="H278" i="7"/>
  <c r="G278" i="7"/>
  <c r="F278" i="7"/>
  <c r="E278" i="7"/>
  <c r="D278" i="7"/>
  <c r="C278" i="7"/>
  <c r="A278" i="7"/>
  <c r="BG277" i="7"/>
  <c r="BF277" i="7"/>
  <c r="BE277" i="7"/>
  <c r="BD277" i="7"/>
  <c r="BC277" i="7"/>
  <c r="BB277" i="7"/>
  <c r="BA277" i="7"/>
  <c r="AZ277" i="7"/>
  <c r="AY277" i="7"/>
  <c r="AX277" i="7"/>
  <c r="AW277" i="7"/>
  <c r="AV277" i="7"/>
  <c r="AU277" i="7"/>
  <c r="AT277" i="7"/>
  <c r="AS277" i="7"/>
  <c r="AR277" i="7"/>
  <c r="AQ277" i="7"/>
  <c r="AP277" i="7"/>
  <c r="AO277" i="7"/>
  <c r="AN277" i="7"/>
  <c r="AM277" i="7"/>
  <c r="AL277" i="7"/>
  <c r="AK277" i="7"/>
  <c r="AJ277" i="7"/>
  <c r="AI277" i="7"/>
  <c r="AH277" i="7"/>
  <c r="AG277" i="7"/>
  <c r="AF277" i="7"/>
  <c r="AE277" i="7"/>
  <c r="AD277" i="7"/>
  <c r="AC277" i="7"/>
  <c r="AB277" i="7"/>
  <c r="AA277" i="7"/>
  <c r="Z277" i="7"/>
  <c r="Y277" i="7"/>
  <c r="X277" i="7"/>
  <c r="W277" i="7"/>
  <c r="V277" i="7"/>
  <c r="U277" i="7"/>
  <c r="T277" i="7"/>
  <c r="S277" i="7"/>
  <c r="R277" i="7"/>
  <c r="Q277" i="7"/>
  <c r="P277" i="7"/>
  <c r="O277" i="7"/>
  <c r="N277" i="7"/>
  <c r="M277" i="7"/>
  <c r="L277" i="7"/>
  <c r="K277" i="7"/>
  <c r="J277" i="7"/>
  <c r="I277" i="7"/>
  <c r="H277" i="7"/>
  <c r="G277" i="7"/>
  <c r="F277" i="7"/>
  <c r="E277" i="7"/>
  <c r="D277" i="7"/>
  <c r="C277" i="7"/>
  <c r="A277" i="7"/>
  <c r="BG276" i="7"/>
  <c r="BF276" i="7"/>
  <c r="BE276" i="7"/>
  <c r="BD276" i="7"/>
  <c r="BC276" i="7"/>
  <c r="BB276" i="7"/>
  <c r="BA276" i="7"/>
  <c r="AZ276" i="7"/>
  <c r="AY276" i="7"/>
  <c r="AX276" i="7"/>
  <c r="AW276" i="7"/>
  <c r="AV276" i="7"/>
  <c r="AU276" i="7"/>
  <c r="AT276" i="7"/>
  <c r="AS276" i="7"/>
  <c r="AR276" i="7"/>
  <c r="AQ276" i="7"/>
  <c r="AP276" i="7"/>
  <c r="AO276" i="7"/>
  <c r="AN276" i="7"/>
  <c r="AM276" i="7"/>
  <c r="AL276" i="7"/>
  <c r="AK276" i="7"/>
  <c r="AJ276" i="7"/>
  <c r="AI276" i="7"/>
  <c r="AH276" i="7"/>
  <c r="AG276" i="7"/>
  <c r="AF276" i="7"/>
  <c r="AE276" i="7"/>
  <c r="AD276" i="7"/>
  <c r="AC276" i="7"/>
  <c r="AB276" i="7"/>
  <c r="AA276" i="7"/>
  <c r="Z276" i="7"/>
  <c r="Y276" i="7"/>
  <c r="X276" i="7"/>
  <c r="W276" i="7"/>
  <c r="V276" i="7"/>
  <c r="U276" i="7"/>
  <c r="T276" i="7"/>
  <c r="S276" i="7"/>
  <c r="R276" i="7"/>
  <c r="Q276" i="7"/>
  <c r="P276" i="7"/>
  <c r="O276" i="7"/>
  <c r="N276" i="7"/>
  <c r="M276" i="7"/>
  <c r="L276" i="7"/>
  <c r="K276" i="7"/>
  <c r="J276" i="7"/>
  <c r="I276" i="7"/>
  <c r="H276" i="7"/>
  <c r="G276" i="7"/>
  <c r="F276" i="7"/>
  <c r="E276" i="7"/>
  <c r="D276" i="7"/>
  <c r="C276" i="7"/>
  <c r="A276" i="7"/>
  <c r="BG275" i="7"/>
  <c r="BF275" i="7"/>
  <c r="BE275" i="7"/>
  <c r="BD275" i="7"/>
  <c r="BC275" i="7"/>
  <c r="BB275" i="7"/>
  <c r="BA275" i="7"/>
  <c r="AZ275" i="7"/>
  <c r="AY275" i="7"/>
  <c r="AX275" i="7"/>
  <c r="AW275" i="7"/>
  <c r="AV275" i="7"/>
  <c r="AU275" i="7"/>
  <c r="AT275" i="7"/>
  <c r="AS275" i="7"/>
  <c r="AR275" i="7"/>
  <c r="AQ275" i="7"/>
  <c r="AP275" i="7"/>
  <c r="AO275" i="7"/>
  <c r="AN275" i="7"/>
  <c r="AM275" i="7"/>
  <c r="AL275" i="7"/>
  <c r="AK275" i="7"/>
  <c r="AJ275" i="7"/>
  <c r="AI275" i="7"/>
  <c r="AH275" i="7"/>
  <c r="AG275" i="7"/>
  <c r="AF275" i="7"/>
  <c r="AE275" i="7"/>
  <c r="AD275" i="7"/>
  <c r="AC275" i="7"/>
  <c r="AB275" i="7"/>
  <c r="AA275" i="7"/>
  <c r="Z275" i="7"/>
  <c r="Y275" i="7"/>
  <c r="X275" i="7"/>
  <c r="W275" i="7"/>
  <c r="V275" i="7"/>
  <c r="U275" i="7"/>
  <c r="T275" i="7"/>
  <c r="S275" i="7"/>
  <c r="R275" i="7"/>
  <c r="Q275" i="7"/>
  <c r="P275" i="7"/>
  <c r="O275" i="7"/>
  <c r="N275" i="7"/>
  <c r="M275" i="7"/>
  <c r="L275" i="7"/>
  <c r="K275" i="7"/>
  <c r="J275" i="7"/>
  <c r="I275" i="7"/>
  <c r="H275" i="7"/>
  <c r="G275" i="7"/>
  <c r="F275" i="7"/>
  <c r="E275" i="7"/>
  <c r="D275" i="7"/>
  <c r="C275" i="7"/>
  <c r="A275" i="7"/>
  <c r="BG274" i="7"/>
  <c r="BF274" i="7"/>
  <c r="BE274" i="7"/>
  <c r="BD274" i="7"/>
  <c r="BC274" i="7"/>
  <c r="BB274" i="7"/>
  <c r="BA274" i="7"/>
  <c r="AZ274" i="7"/>
  <c r="AY274" i="7"/>
  <c r="AX274" i="7"/>
  <c r="AW274" i="7"/>
  <c r="AV274" i="7"/>
  <c r="AU274" i="7"/>
  <c r="AT274" i="7"/>
  <c r="AS274" i="7"/>
  <c r="AR274" i="7"/>
  <c r="AQ274" i="7"/>
  <c r="AP274" i="7"/>
  <c r="AO274" i="7"/>
  <c r="AN274" i="7"/>
  <c r="AM274" i="7"/>
  <c r="AL274" i="7"/>
  <c r="AK274" i="7"/>
  <c r="AJ274" i="7"/>
  <c r="AI274" i="7"/>
  <c r="AH274" i="7"/>
  <c r="AG274" i="7"/>
  <c r="AF274" i="7"/>
  <c r="AE274" i="7"/>
  <c r="AD274" i="7"/>
  <c r="AC274" i="7"/>
  <c r="AB274" i="7"/>
  <c r="AA274" i="7"/>
  <c r="Z274" i="7"/>
  <c r="Y274" i="7"/>
  <c r="X274" i="7"/>
  <c r="W274" i="7"/>
  <c r="V274" i="7"/>
  <c r="U274" i="7"/>
  <c r="T274" i="7"/>
  <c r="S274" i="7"/>
  <c r="R274" i="7"/>
  <c r="Q274" i="7"/>
  <c r="P274" i="7"/>
  <c r="O274" i="7"/>
  <c r="N274" i="7"/>
  <c r="M274" i="7"/>
  <c r="L274" i="7"/>
  <c r="K274" i="7"/>
  <c r="J274" i="7"/>
  <c r="I274" i="7"/>
  <c r="H274" i="7"/>
  <c r="G274" i="7"/>
  <c r="F274" i="7"/>
  <c r="E274" i="7"/>
  <c r="D274" i="7"/>
  <c r="C274" i="7"/>
  <c r="A274" i="7"/>
  <c r="BG273" i="7"/>
  <c r="BF273" i="7"/>
  <c r="BE273" i="7"/>
  <c r="BD273" i="7"/>
  <c r="BC273" i="7"/>
  <c r="BB273" i="7"/>
  <c r="BA273" i="7"/>
  <c r="AZ273" i="7"/>
  <c r="AY273" i="7"/>
  <c r="AX273" i="7"/>
  <c r="AW273" i="7"/>
  <c r="AV273" i="7"/>
  <c r="AU273" i="7"/>
  <c r="AT273" i="7"/>
  <c r="AS273" i="7"/>
  <c r="AR273" i="7"/>
  <c r="AQ273" i="7"/>
  <c r="AP273" i="7"/>
  <c r="AO273" i="7"/>
  <c r="AN273" i="7"/>
  <c r="AM273" i="7"/>
  <c r="AL273" i="7"/>
  <c r="AK273" i="7"/>
  <c r="AJ273" i="7"/>
  <c r="AI273" i="7"/>
  <c r="AH273" i="7"/>
  <c r="AG273" i="7"/>
  <c r="AF273" i="7"/>
  <c r="AE273" i="7"/>
  <c r="AD273" i="7"/>
  <c r="AC273" i="7"/>
  <c r="AB273" i="7"/>
  <c r="AA273" i="7"/>
  <c r="Z273" i="7"/>
  <c r="Y273" i="7"/>
  <c r="X273" i="7"/>
  <c r="W273" i="7"/>
  <c r="V273" i="7"/>
  <c r="U273" i="7"/>
  <c r="T273" i="7"/>
  <c r="S273" i="7"/>
  <c r="R273" i="7"/>
  <c r="Q273" i="7"/>
  <c r="P273" i="7"/>
  <c r="O273" i="7"/>
  <c r="N273" i="7"/>
  <c r="M273" i="7"/>
  <c r="L273" i="7"/>
  <c r="K273" i="7"/>
  <c r="J273" i="7"/>
  <c r="I273" i="7"/>
  <c r="H273" i="7"/>
  <c r="G273" i="7"/>
  <c r="F273" i="7"/>
  <c r="E273" i="7"/>
  <c r="D273" i="7"/>
  <c r="C273" i="7"/>
  <c r="A273" i="7"/>
  <c r="BG272" i="7"/>
  <c r="BF272" i="7"/>
  <c r="BE272" i="7"/>
  <c r="BD272" i="7"/>
  <c r="BC272" i="7"/>
  <c r="BB272" i="7"/>
  <c r="BA272" i="7"/>
  <c r="AZ272" i="7"/>
  <c r="AY272" i="7"/>
  <c r="AX272" i="7"/>
  <c r="AW272" i="7"/>
  <c r="AV272" i="7"/>
  <c r="AU272" i="7"/>
  <c r="AT272" i="7"/>
  <c r="AS272" i="7"/>
  <c r="AR272" i="7"/>
  <c r="AQ272" i="7"/>
  <c r="AP272" i="7"/>
  <c r="AO272" i="7"/>
  <c r="AN272" i="7"/>
  <c r="AM272" i="7"/>
  <c r="AL272" i="7"/>
  <c r="AK272" i="7"/>
  <c r="AJ272" i="7"/>
  <c r="AI272" i="7"/>
  <c r="AH272" i="7"/>
  <c r="AG272" i="7"/>
  <c r="AF272" i="7"/>
  <c r="AE272" i="7"/>
  <c r="AD272" i="7"/>
  <c r="AC272" i="7"/>
  <c r="AB272" i="7"/>
  <c r="AA272" i="7"/>
  <c r="Z272" i="7"/>
  <c r="Y272" i="7"/>
  <c r="X272" i="7"/>
  <c r="W272" i="7"/>
  <c r="V272" i="7"/>
  <c r="U272" i="7"/>
  <c r="T272" i="7"/>
  <c r="S272" i="7"/>
  <c r="R272" i="7"/>
  <c r="Q272" i="7"/>
  <c r="P272" i="7"/>
  <c r="O272" i="7"/>
  <c r="N272" i="7"/>
  <c r="M272" i="7"/>
  <c r="L272" i="7"/>
  <c r="K272" i="7"/>
  <c r="J272" i="7"/>
  <c r="I272" i="7"/>
  <c r="H272" i="7"/>
  <c r="G272" i="7"/>
  <c r="F272" i="7"/>
  <c r="E272" i="7"/>
  <c r="D272" i="7"/>
  <c r="C272" i="7"/>
  <c r="A272" i="7"/>
  <c r="BG271" i="7"/>
  <c r="BF271" i="7"/>
  <c r="BE271" i="7"/>
  <c r="BD271" i="7"/>
  <c r="BC271" i="7"/>
  <c r="BB271" i="7"/>
  <c r="BA271" i="7"/>
  <c r="AZ271" i="7"/>
  <c r="AY271" i="7"/>
  <c r="AX271" i="7"/>
  <c r="AW271" i="7"/>
  <c r="AV271" i="7"/>
  <c r="AU271" i="7"/>
  <c r="AT271" i="7"/>
  <c r="AS271" i="7"/>
  <c r="AR271" i="7"/>
  <c r="AQ271" i="7"/>
  <c r="AP271" i="7"/>
  <c r="AO271" i="7"/>
  <c r="AN271" i="7"/>
  <c r="AM271" i="7"/>
  <c r="AL271" i="7"/>
  <c r="AK271" i="7"/>
  <c r="AJ271" i="7"/>
  <c r="AI271" i="7"/>
  <c r="AH271" i="7"/>
  <c r="AG271" i="7"/>
  <c r="AF271" i="7"/>
  <c r="AE271" i="7"/>
  <c r="AD271" i="7"/>
  <c r="AC271" i="7"/>
  <c r="AB271" i="7"/>
  <c r="AA271" i="7"/>
  <c r="Z271" i="7"/>
  <c r="Y271" i="7"/>
  <c r="X271" i="7"/>
  <c r="W271" i="7"/>
  <c r="V271" i="7"/>
  <c r="U271" i="7"/>
  <c r="T271" i="7"/>
  <c r="S271" i="7"/>
  <c r="R271" i="7"/>
  <c r="Q271" i="7"/>
  <c r="P271" i="7"/>
  <c r="O271" i="7"/>
  <c r="N271" i="7"/>
  <c r="M271" i="7"/>
  <c r="L271" i="7"/>
  <c r="K271" i="7"/>
  <c r="J271" i="7"/>
  <c r="I271" i="7"/>
  <c r="H271" i="7"/>
  <c r="G271" i="7"/>
  <c r="F271" i="7"/>
  <c r="E271" i="7"/>
  <c r="D271" i="7"/>
  <c r="C271" i="7"/>
  <c r="A271" i="7"/>
  <c r="BG270" i="7"/>
  <c r="BF270" i="7"/>
  <c r="BE270" i="7"/>
  <c r="BD270" i="7"/>
  <c r="BC270" i="7"/>
  <c r="BB270" i="7"/>
  <c r="BA270" i="7"/>
  <c r="AZ270" i="7"/>
  <c r="AY270" i="7"/>
  <c r="AX270" i="7"/>
  <c r="AW270" i="7"/>
  <c r="AV270" i="7"/>
  <c r="AU270" i="7"/>
  <c r="AT270" i="7"/>
  <c r="AS270" i="7"/>
  <c r="AR270" i="7"/>
  <c r="AQ270" i="7"/>
  <c r="AP270" i="7"/>
  <c r="AO270" i="7"/>
  <c r="AN270" i="7"/>
  <c r="AM270" i="7"/>
  <c r="AL270" i="7"/>
  <c r="AK270" i="7"/>
  <c r="AJ270" i="7"/>
  <c r="AI270" i="7"/>
  <c r="AH270" i="7"/>
  <c r="AG270" i="7"/>
  <c r="AF270" i="7"/>
  <c r="AE270" i="7"/>
  <c r="AD270" i="7"/>
  <c r="AC270" i="7"/>
  <c r="AB270" i="7"/>
  <c r="AA270" i="7"/>
  <c r="Z270" i="7"/>
  <c r="Y270" i="7"/>
  <c r="X270" i="7"/>
  <c r="W270" i="7"/>
  <c r="V270" i="7"/>
  <c r="U270" i="7"/>
  <c r="T270" i="7"/>
  <c r="S270" i="7"/>
  <c r="R270" i="7"/>
  <c r="Q270" i="7"/>
  <c r="P270" i="7"/>
  <c r="O270" i="7"/>
  <c r="N270" i="7"/>
  <c r="M270" i="7"/>
  <c r="L270" i="7"/>
  <c r="K270" i="7"/>
  <c r="J270" i="7"/>
  <c r="I270" i="7"/>
  <c r="H270" i="7"/>
  <c r="G270" i="7"/>
  <c r="F270" i="7"/>
  <c r="E270" i="7"/>
  <c r="D270" i="7"/>
  <c r="C270" i="7"/>
  <c r="A270" i="7"/>
  <c r="BG269" i="7"/>
  <c r="BF269" i="7"/>
  <c r="BE269" i="7"/>
  <c r="BD269" i="7"/>
  <c r="BC269" i="7"/>
  <c r="BB269" i="7"/>
  <c r="BA269" i="7"/>
  <c r="AZ269" i="7"/>
  <c r="AY269" i="7"/>
  <c r="AX269" i="7"/>
  <c r="AW269" i="7"/>
  <c r="AV269" i="7"/>
  <c r="AU269" i="7"/>
  <c r="AT269" i="7"/>
  <c r="AS269" i="7"/>
  <c r="AR269" i="7"/>
  <c r="AQ269" i="7"/>
  <c r="AP269" i="7"/>
  <c r="AO269" i="7"/>
  <c r="AN269" i="7"/>
  <c r="AM269" i="7"/>
  <c r="AL269" i="7"/>
  <c r="AK269" i="7"/>
  <c r="AJ269" i="7"/>
  <c r="AI269" i="7"/>
  <c r="AH269" i="7"/>
  <c r="AG269" i="7"/>
  <c r="AF269" i="7"/>
  <c r="AE269" i="7"/>
  <c r="AD269" i="7"/>
  <c r="AC269" i="7"/>
  <c r="AB269" i="7"/>
  <c r="AA269" i="7"/>
  <c r="Z269" i="7"/>
  <c r="Y269" i="7"/>
  <c r="X269" i="7"/>
  <c r="W269" i="7"/>
  <c r="V269" i="7"/>
  <c r="U269" i="7"/>
  <c r="T269" i="7"/>
  <c r="S269" i="7"/>
  <c r="R269" i="7"/>
  <c r="Q269" i="7"/>
  <c r="P269" i="7"/>
  <c r="O269" i="7"/>
  <c r="N269" i="7"/>
  <c r="M269" i="7"/>
  <c r="L269" i="7"/>
  <c r="K269" i="7"/>
  <c r="J269" i="7"/>
  <c r="I269" i="7"/>
  <c r="H269" i="7"/>
  <c r="G269" i="7"/>
  <c r="F269" i="7"/>
  <c r="E269" i="7"/>
  <c r="D269" i="7"/>
  <c r="C269" i="7"/>
  <c r="A269" i="7"/>
  <c r="BG268" i="7"/>
  <c r="BF268" i="7"/>
  <c r="BE268" i="7"/>
  <c r="BD268" i="7"/>
  <c r="BC268" i="7"/>
  <c r="BB268" i="7"/>
  <c r="BA268" i="7"/>
  <c r="AZ268" i="7"/>
  <c r="AY268" i="7"/>
  <c r="AX268" i="7"/>
  <c r="AW268" i="7"/>
  <c r="AV268" i="7"/>
  <c r="AU268" i="7"/>
  <c r="AT268" i="7"/>
  <c r="AS268" i="7"/>
  <c r="AR268" i="7"/>
  <c r="AQ268" i="7"/>
  <c r="AP268" i="7"/>
  <c r="AO268" i="7"/>
  <c r="AN268" i="7"/>
  <c r="AM268" i="7"/>
  <c r="AL268" i="7"/>
  <c r="AK268" i="7"/>
  <c r="AJ268" i="7"/>
  <c r="AI268" i="7"/>
  <c r="AH268" i="7"/>
  <c r="AG268" i="7"/>
  <c r="AF268" i="7"/>
  <c r="AE268" i="7"/>
  <c r="AD268" i="7"/>
  <c r="AC268" i="7"/>
  <c r="AB268" i="7"/>
  <c r="AA268" i="7"/>
  <c r="Z268" i="7"/>
  <c r="Y268" i="7"/>
  <c r="X268" i="7"/>
  <c r="W268" i="7"/>
  <c r="V268" i="7"/>
  <c r="U268" i="7"/>
  <c r="T268" i="7"/>
  <c r="S268" i="7"/>
  <c r="R268" i="7"/>
  <c r="Q268" i="7"/>
  <c r="P268" i="7"/>
  <c r="O268" i="7"/>
  <c r="N268" i="7"/>
  <c r="M268" i="7"/>
  <c r="L268" i="7"/>
  <c r="K268" i="7"/>
  <c r="J268" i="7"/>
  <c r="I268" i="7"/>
  <c r="H268" i="7"/>
  <c r="G268" i="7"/>
  <c r="F268" i="7"/>
  <c r="E268" i="7"/>
  <c r="D268" i="7"/>
  <c r="C268" i="7"/>
  <c r="A268" i="7"/>
  <c r="BG267" i="7"/>
  <c r="BF267" i="7"/>
  <c r="BE267" i="7"/>
  <c r="BD267" i="7"/>
  <c r="BC267" i="7"/>
  <c r="BB267" i="7"/>
  <c r="BA267" i="7"/>
  <c r="AZ267" i="7"/>
  <c r="AY267" i="7"/>
  <c r="AX267" i="7"/>
  <c r="AW267" i="7"/>
  <c r="AV267" i="7"/>
  <c r="AU267" i="7"/>
  <c r="AT267" i="7"/>
  <c r="AS267" i="7"/>
  <c r="AR267" i="7"/>
  <c r="AQ267" i="7"/>
  <c r="AP267" i="7"/>
  <c r="AO267" i="7"/>
  <c r="AN267" i="7"/>
  <c r="AM267" i="7"/>
  <c r="AL267" i="7"/>
  <c r="AK267" i="7"/>
  <c r="AJ267" i="7"/>
  <c r="AI267" i="7"/>
  <c r="AH267" i="7"/>
  <c r="AG267" i="7"/>
  <c r="AF267" i="7"/>
  <c r="AE267" i="7"/>
  <c r="AD267" i="7"/>
  <c r="AC267" i="7"/>
  <c r="AB267" i="7"/>
  <c r="AA267" i="7"/>
  <c r="Z267" i="7"/>
  <c r="Y267" i="7"/>
  <c r="X267" i="7"/>
  <c r="W267" i="7"/>
  <c r="V267" i="7"/>
  <c r="U267" i="7"/>
  <c r="T267" i="7"/>
  <c r="S267" i="7"/>
  <c r="R267" i="7"/>
  <c r="Q267" i="7"/>
  <c r="P267" i="7"/>
  <c r="O267" i="7"/>
  <c r="N267" i="7"/>
  <c r="M267" i="7"/>
  <c r="L267" i="7"/>
  <c r="K267" i="7"/>
  <c r="J267" i="7"/>
  <c r="I267" i="7"/>
  <c r="H267" i="7"/>
  <c r="G267" i="7"/>
  <c r="F267" i="7"/>
  <c r="E267" i="7"/>
  <c r="D267" i="7"/>
  <c r="C267" i="7"/>
  <c r="A267" i="7"/>
  <c r="BG266" i="7"/>
  <c r="BF266" i="7"/>
  <c r="BE266" i="7"/>
  <c r="BD266" i="7"/>
  <c r="BC266" i="7"/>
  <c r="BB266" i="7"/>
  <c r="BA266" i="7"/>
  <c r="AZ266" i="7"/>
  <c r="AY266" i="7"/>
  <c r="AX266" i="7"/>
  <c r="AW266" i="7"/>
  <c r="AV266" i="7"/>
  <c r="AU266" i="7"/>
  <c r="AT266" i="7"/>
  <c r="AS266" i="7"/>
  <c r="AR266" i="7"/>
  <c r="AQ266" i="7"/>
  <c r="AP266" i="7"/>
  <c r="AO266" i="7"/>
  <c r="AN266" i="7"/>
  <c r="AM266" i="7"/>
  <c r="AL266" i="7"/>
  <c r="AK266" i="7"/>
  <c r="AJ266" i="7"/>
  <c r="AI266" i="7"/>
  <c r="AH266" i="7"/>
  <c r="AG266" i="7"/>
  <c r="AF266" i="7"/>
  <c r="AE266" i="7"/>
  <c r="AD266" i="7"/>
  <c r="AC266" i="7"/>
  <c r="AB266" i="7"/>
  <c r="AA266" i="7"/>
  <c r="Z266" i="7"/>
  <c r="Y266" i="7"/>
  <c r="X266" i="7"/>
  <c r="W266" i="7"/>
  <c r="V266" i="7"/>
  <c r="U266" i="7"/>
  <c r="T266" i="7"/>
  <c r="S266" i="7"/>
  <c r="R266" i="7"/>
  <c r="Q266" i="7"/>
  <c r="P266" i="7"/>
  <c r="O266" i="7"/>
  <c r="N266" i="7"/>
  <c r="M266" i="7"/>
  <c r="L266" i="7"/>
  <c r="K266" i="7"/>
  <c r="J266" i="7"/>
  <c r="I266" i="7"/>
  <c r="H266" i="7"/>
  <c r="G266" i="7"/>
  <c r="F266" i="7"/>
  <c r="E266" i="7"/>
  <c r="D266" i="7"/>
  <c r="C266" i="7"/>
  <c r="A266" i="7"/>
  <c r="BG265" i="7"/>
  <c r="BF265" i="7"/>
  <c r="BE265" i="7"/>
  <c r="BD265" i="7"/>
  <c r="BC265" i="7"/>
  <c r="BB265" i="7"/>
  <c r="BA265" i="7"/>
  <c r="AZ265" i="7"/>
  <c r="AY265" i="7"/>
  <c r="AX265" i="7"/>
  <c r="AW265" i="7"/>
  <c r="AV265" i="7"/>
  <c r="AU265" i="7"/>
  <c r="AT265" i="7"/>
  <c r="AS265" i="7"/>
  <c r="AR265" i="7"/>
  <c r="AQ265" i="7"/>
  <c r="AP265" i="7"/>
  <c r="AO265" i="7"/>
  <c r="AN265" i="7"/>
  <c r="AM265" i="7"/>
  <c r="AL265" i="7"/>
  <c r="AK265" i="7"/>
  <c r="AJ265" i="7"/>
  <c r="AI265" i="7"/>
  <c r="AH265" i="7"/>
  <c r="AG265" i="7"/>
  <c r="AF265" i="7"/>
  <c r="AE265" i="7"/>
  <c r="AD265" i="7"/>
  <c r="AC265" i="7"/>
  <c r="AB265" i="7"/>
  <c r="AA265" i="7"/>
  <c r="Z265" i="7"/>
  <c r="Y265" i="7"/>
  <c r="X265" i="7"/>
  <c r="W265" i="7"/>
  <c r="V265" i="7"/>
  <c r="U265" i="7"/>
  <c r="T265" i="7"/>
  <c r="S265" i="7"/>
  <c r="R265" i="7"/>
  <c r="Q265" i="7"/>
  <c r="P265" i="7"/>
  <c r="O265" i="7"/>
  <c r="N265" i="7"/>
  <c r="M265" i="7"/>
  <c r="L265" i="7"/>
  <c r="K265" i="7"/>
  <c r="J265" i="7"/>
  <c r="I265" i="7"/>
  <c r="H265" i="7"/>
  <c r="G265" i="7"/>
  <c r="F265" i="7"/>
  <c r="E265" i="7"/>
  <c r="D265" i="7"/>
  <c r="C265" i="7"/>
  <c r="A265" i="7"/>
  <c r="BG264" i="7"/>
  <c r="BF264" i="7"/>
  <c r="BE264" i="7"/>
  <c r="BD264" i="7"/>
  <c r="BC264" i="7"/>
  <c r="BB264" i="7"/>
  <c r="BA264" i="7"/>
  <c r="AZ264" i="7"/>
  <c r="AY264" i="7"/>
  <c r="AX264" i="7"/>
  <c r="AW264" i="7"/>
  <c r="AV264" i="7"/>
  <c r="AU264" i="7"/>
  <c r="AT264" i="7"/>
  <c r="AS264" i="7"/>
  <c r="AR264" i="7"/>
  <c r="AQ264" i="7"/>
  <c r="AP264" i="7"/>
  <c r="AO264" i="7"/>
  <c r="AN264" i="7"/>
  <c r="AM264" i="7"/>
  <c r="AL264" i="7"/>
  <c r="AK264" i="7"/>
  <c r="AJ264" i="7"/>
  <c r="AI264" i="7"/>
  <c r="AH264" i="7"/>
  <c r="AG264" i="7"/>
  <c r="AF264" i="7"/>
  <c r="AE264" i="7"/>
  <c r="AD264" i="7"/>
  <c r="AC264" i="7"/>
  <c r="AB264" i="7"/>
  <c r="AA264" i="7"/>
  <c r="Z264" i="7"/>
  <c r="Y264" i="7"/>
  <c r="X264" i="7"/>
  <c r="W264" i="7"/>
  <c r="V264" i="7"/>
  <c r="U264" i="7"/>
  <c r="T264" i="7"/>
  <c r="S264" i="7"/>
  <c r="R264" i="7"/>
  <c r="Q264" i="7"/>
  <c r="P264" i="7"/>
  <c r="O264" i="7"/>
  <c r="N264" i="7"/>
  <c r="M264" i="7"/>
  <c r="L264" i="7"/>
  <c r="K264" i="7"/>
  <c r="J264" i="7"/>
  <c r="I264" i="7"/>
  <c r="H264" i="7"/>
  <c r="G264" i="7"/>
  <c r="F264" i="7"/>
  <c r="E264" i="7"/>
  <c r="D264" i="7"/>
  <c r="C264" i="7"/>
  <c r="A264" i="7"/>
  <c r="BG263" i="7"/>
  <c r="BF263" i="7"/>
  <c r="BE263" i="7"/>
  <c r="BD263" i="7"/>
  <c r="BC263" i="7"/>
  <c r="BB263" i="7"/>
  <c r="BA263" i="7"/>
  <c r="AZ263" i="7"/>
  <c r="AY263" i="7"/>
  <c r="AX263" i="7"/>
  <c r="AW263" i="7"/>
  <c r="AV263" i="7"/>
  <c r="AU263" i="7"/>
  <c r="AT263" i="7"/>
  <c r="AS263" i="7"/>
  <c r="AR263" i="7"/>
  <c r="AQ263" i="7"/>
  <c r="AP263" i="7"/>
  <c r="AO263" i="7"/>
  <c r="AN263" i="7"/>
  <c r="AM263" i="7"/>
  <c r="AL263" i="7"/>
  <c r="AK263" i="7"/>
  <c r="AJ263" i="7"/>
  <c r="AI263" i="7"/>
  <c r="AH263" i="7"/>
  <c r="AG263" i="7"/>
  <c r="AF263" i="7"/>
  <c r="AE263" i="7"/>
  <c r="AD263" i="7"/>
  <c r="AC263" i="7"/>
  <c r="AB263" i="7"/>
  <c r="AA263" i="7"/>
  <c r="Z263" i="7"/>
  <c r="Y263" i="7"/>
  <c r="X263" i="7"/>
  <c r="W263" i="7"/>
  <c r="V263" i="7"/>
  <c r="U263" i="7"/>
  <c r="T263" i="7"/>
  <c r="S263" i="7"/>
  <c r="R263" i="7"/>
  <c r="Q263" i="7"/>
  <c r="P263" i="7"/>
  <c r="O263" i="7"/>
  <c r="N263" i="7"/>
  <c r="M263" i="7"/>
  <c r="L263" i="7"/>
  <c r="K263" i="7"/>
  <c r="J263" i="7"/>
  <c r="I263" i="7"/>
  <c r="H263" i="7"/>
  <c r="G263" i="7"/>
  <c r="F263" i="7"/>
  <c r="E263" i="7"/>
  <c r="D263" i="7"/>
  <c r="C263" i="7"/>
  <c r="A263" i="7"/>
  <c r="BG262" i="7"/>
  <c r="BF262" i="7"/>
  <c r="BE262" i="7"/>
  <c r="BD262" i="7"/>
  <c r="BC262" i="7"/>
  <c r="BB262" i="7"/>
  <c r="BA262" i="7"/>
  <c r="AZ262" i="7"/>
  <c r="AY262" i="7"/>
  <c r="AX262" i="7"/>
  <c r="AW262" i="7"/>
  <c r="AV262" i="7"/>
  <c r="AU262" i="7"/>
  <c r="AT262" i="7"/>
  <c r="AS262" i="7"/>
  <c r="AR262" i="7"/>
  <c r="AQ262" i="7"/>
  <c r="AP262" i="7"/>
  <c r="AO262" i="7"/>
  <c r="AN262" i="7"/>
  <c r="AM262" i="7"/>
  <c r="AL262" i="7"/>
  <c r="AK262" i="7"/>
  <c r="AJ262" i="7"/>
  <c r="AI262" i="7"/>
  <c r="AH262" i="7"/>
  <c r="AG262" i="7"/>
  <c r="AF262" i="7"/>
  <c r="AE262" i="7"/>
  <c r="AD262" i="7"/>
  <c r="AC262" i="7"/>
  <c r="AB262" i="7"/>
  <c r="AA262" i="7"/>
  <c r="Z262" i="7"/>
  <c r="Y262" i="7"/>
  <c r="X262" i="7"/>
  <c r="W262" i="7"/>
  <c r="V262" i="7"/>
  <c r="U262" i="7"/>
  <c r="T262" i="7"/>
  <c r="S262" i="7"/>
  <c r="R262" i="7"/>
  <c r="Q262" i="7"/>
  <c r="P262" i="7"/>
  <c r="O262" i="7"/>
  <c r="N262" i="7"/>
  <c r="M262" i="7"/>
  <c r="L262" i="7"/>
  <c r="K262" i="7"/>
  <c r="J262" i="7"/>
  <c r="I262" i="7"/>
  <c r="H262" i="7"/>
  <c r="G262" i="7"/>
  <c r="F262" i="7"/>
  <c r="E262" i="7"/>
  <c r="D262" i="7"/>
  <c r="C262" i="7"/>
  <c r="A262" i="7"/>
  <c r="BG261" i="7"/>
  <c r="BF261" i="7"/>
  <c r="BE261" i="7"/>
  <c r="BD261" i="7"/>
  <c r="BC261" i="7"/>
  <c r="BB261" i="7"/>
  <c r="BA261" i="7"/>
  <c r="AZ261" i="7"/>
  <c r="AY261" i="7"/>
  <c r="AX261" i="7"/>
  <c r="AW261" i="7"/>
  <c r="AV261" i="7"/>
  <c r="AU261" i="7"/>
  <c r="AT261" i="7"/>
  <c r="AS261" i="7"/>
  <c r="AR261" i="7"/>
  <c r="AQ261" i="7"/>
  <c r="AP261" i="7"/>
  <c r="AO261" i="7"/>
  <c r="AN261" i="7"/>
  <c r="AM261" i="7"/>
  <c r="AL261" i="7"/>
  <c r="AK261" i="7"/>
  <c r="AJ261" i="7"/>
  <c r="AI261" i="7"/>
  <c r="AH261" i="7"/>
  <c r="AG261" i="7"/>
  <c r="AF261" i="7"/>
  <c r="AE261" i="7"/>
  <c r="AD261" i="7"/>
  <c r="AC261" i="7"/>
  <c r="AB261" i="7"/>
  <c r="AA261" i="7"/>
  <c r="Z261" i="7"/>
  <c r="Y261" i="7"/>
  <c r="X261" i="7"/>
  <c r="W261" i="7"/>
  <c r="V261" i="7"/>
  <c r="U261" i="7"/>
  <c r="T261" i="7"/>
  <c r="S261" i="7"/>
  <c r="R261" i="7"/>
  <c r="Q261" i="7"/>
  <c r="P261" i="7"/>
  <c r="O261" i="7"/>
  <c r="N261" i="7"/>
  <c r="M261" i="7"/>
  <c r="L261" i="7"/>
  <c r="K261" i="7"/>
  <c r="J261" i="7"/>
  <c r="I261" i="7"/>
  <c r="H261" i="7"/>
  <c r="G261" i="7"/>
  <c r="F261" i="7"/>
  <c r="E261" i="7"/>
  <c r="D261" i="7"/>
  <c r="C261" i="7"/>
  <c r="A261" i="7"/>
  <c r="BG260" i="7"/>
  <c r="BF260" i="7"/>
  <c r="BE260" i="7"/>
  <c r="BD260" i="7"/>
  <c r="BC260" i="7"/>
  <c r="BB260" i="7"/>
  <c r="BA260" i="7"/>
  <c r="AZ260" i="7"/>
  <c r="AY260" i="7"/>
  <c r="AX260" i="7"/>
  <c r="AW260" i="7"/>
  <c r="AV260" i="7"/>
  <c r="AU260" i="7"/>
  <c r="AT260" i="7"/>
  <c r="AS260" i="7"/>
  <c r="AR260" i="7"/>
  <c r="AQ260" i="7"/>
  <c r="AP260" i="7"/>
  <c r="AO260" i="7"/>
  <c r="AN260" i="7"/>
  <c r="AM260" i="7"/>
  <c r="AL260" i="7"/>
  <c r="AK260" i="7"/>
  <c r="AJ260" i="7"/>
  <c r="AI260" i="7"/>
  <c r="AH260" i="7"/>
  <c r="AG260" i="7"/>
  <c r="AF260" i="7"/>
  <c r="AE260" i="7"/>
  <c r="AD260" i="7"/>
  <c r="AC260" i="7"/>
  <c r="AB260" i="7"/>
  <c r="AA260" i="7"/>
  <c r="Z260" i="7"/>
  <c r="Y260" i="7"/>
  <c r="X260" i="7"/>
  <c r="W260" i="7"/>
  <c r="V260" i="7"/>
  <c r="U260" i="7"/>
  <c r="T260" i="7"/>
  <c r="S260" i="7"/>
  <c r="R260" i="7"/>
  <c r="Q260" i="7"/>
  <c r="P260" i="7"/>
  <c r="O260" i="7"/>
  <c r="N260" i="7"/>
  <c r="M260" i="7"/>
  <c r="L260" i="7"/>
  <c r="K260" i="7"/>
  <c r="J260" i="7"/>
  <c r="I260" i="7"/>
  <c r="H260" i="7"/>
  <c r="G260" i="7"/>
  <c r="F260" i="7"/>
  <c r="E260" i="7"/>
  <c r="D260" i="7"/>
  <c r="C260" i="7"/>
  <c r="A260" i="7"/>
  <c r="BG259" i="7"/>
  <c r="BF259" i="7"/>
  <c r="BE259" i="7"/>
  <c r="BD259" i="7"/>
  <c r="BC259" i="7"/>
  <c r="BB259" i="7"/>
  <c r="BA259" i="7"/>
  <c r="AZ259" i="7"/>
  <c r="AY259" i="7"/>
  <c r="AX259" i="7"/>
  <c r="AW259" i="7"/>
  <c r="AV259" i="7"/>
  <c r="AU259" i="7"/>
  <c r="AT259" i="7"/>
  <c r="AS259" i="7"/>
  <c r="AR259" i="7"/>
  <c r="AQ259" i="7"/>
  <c r="AP259" i="7"/>
  <c r="AO259" i="7"/>
  <c r="AN259" i="7"/>
  <c r="AM259" i="7"/>
  <c r="AL259" i="7"/>
  <c r="AK259" i="7"/>
  <c r="AJ259" i="7"/>
  <c r="AI259" i="7"/>
  <c r="AH259" i="7"/>
  <c r="AG259" i="7"/>
  <c r="AF259" i="7"/>
  <c r="AE259" i="7"/>
  <c r="AD259" i="7"/>
  <c r="AC259" i="7"/>
  <c r="AB259" i="7"/>
  <c r="AA259" i="7"/>
  <c r="Z259" i="7"/>
  <c r="Y259" i="7"/>
  <c r="X259" i="7"/>
  <c r="W259" i="7"/>
  <c r="V259" i="7"/>
  <c r="U259" i="7"/>
  <c r="T259" i="7"/>
  <c r="S259" i="7"/>
  <c r="R259" i="7"/>
  <c r="Q259" i="7"/>
  <c r="P259" i="7"/>
  <c r="O259" i="7"/>
  <c r="N259" i="7"/>
  <c r="M259" i="7"/>
  <c r="L259" i="7"/>
  <c r="K259" i="7"/>
  <c r="J259" i="7"/>
  <c r="I259" i="7"/>
  <c r="H259" i="7"/>
  <c r="G259" i="7"/>
  <c r="F259" i="7"/>
  <c r="E259" i="7"/>
  <c r="D259" i="7"/>
  <c r="C259" i="7"/>
  <c r="A259" i="7"/>
  <c r="BG258" i="7"/>
  <c r="BF258" i="7"/>
  <c r="BE258" i="7"/>
  <c r="BD258" i="7"/>
  <c r="BC258" i="7"/>
  <c r="BB258" i="7"/>
  <c r="BA258" i="7"/>
  <c r="AZ258" i="7"/>
  <c r="AY258" i="7"/>
  <c r="AX258" i="7"/>
  <c r="AW258" i="7"/>
  <c r="AV258" i="7"/>
  <c r="AU258" i="7"/>
  <c r="AT258" i="7"/>
  <c r="AS258" i="7"/>
  <c r="AR258" i="7"/>
  <c r="AQ258" i="7"/>
  <c r="AP258" i="7"/>
  <c r="AO258" i="7"/>
  <c r="AN258" i="7"/>
  <c r="AM258" i="7"/>
  <c r="AL258" i="7"/>
  <c r="AK258" i="7"/>
  <c r="AJ258" i="7"/>
  <c r="AI258" i="7"/>
  <c r="AH258" i="7"/>
  <c r="AG258" i="7"/>
  <c r="AF258" i="7"/>
  <c r="AE258" i="7"/>
  <c r="AD258" i="7"/>
  <c r="AC258" i="7"/>
  <c r="AB258" i="7"/>
  <c r="AA258" i="7"/>
  <c r="Z258" i="7"/>
  <c r="Y258" i="7"/>
  <c r="X258" i="7"/>
  <c r="W258" i="7"/>
  <c r="V258" i="7"/>
  <c r="U258" i="7"/>
  <c r="T258" i="7"/>
  <c r="S258" i="7"/>
  <c r="R258" i="7"/>
  <c r="Q258" i="7"/>
  <c r="P258" i="7"/>
  <c r="O258" i="7"/>
  <c r="N258" i="7"/>
  <c r="M258" i="7"/>
  <c r="L258" i="7"/>
  <c r="K258" i="7"/>
  <c r="J258" i="7"/>
  <c r="I258" i="7"/>
  <c r="H258" i="7"/>
  <c r="G258" i="7"/>
  <c r="F258" i="7"/>
  <c r="E258" i="7"/>
  <c r="D258" i="7"/>
  <c r="C258" i="7"/>
  <c r="A258" i="7"/>
  <c r="BG257" i="7"/>
  <c r="BF257" i="7"/>
  <c r="BE257" i="7"/>
  <c r="BD257" i="7"/>
  <c r="BC257" i="7"/>
  <c r="BB257" i="7"/>
  <c r="BA257" i="7"/>
  <c r="AZ257" i="7"/>
  <c r="AY257" i="7"/>
  <c r="AX257" i="7"/>
  <c r="AW257" i="7"/>
  <c r="AV257" i="7"/>
  <c r="AU257" i="7"/>
  <c r="AT257" i="7"/>
  <c r="AS257" i="7"/>
  <c r="AR257" i="7"/>
  <c r="AQ257" i="7"/>
  <c r="AP257" i="7"/>
  <c r="AO257" i="7"/>
  <c r="AN257" i="7"/>
  <c r="AM257" i="7"/>
  <c r="AL257" i="7"/>
  <c r="AK257" i="7"/>
  <c r="AJ257" i="7"/>
  <c r="AI257" i="7"/>
  <c r="AH257" i="7"/>
  <c r="AG257" i="7"/>
  <c r="AF257" i="7"/>
  <c r="AE257" i="7"/>
  <c r="AD257" i="7"/>
  <c r="AC257" i="7"/>
  <c r="AB257" i="7"/>
  <c r="AA257" i="7"/>
  <c r="Z257" i="7"/>
  <c r="Y257" i="7"/>
  <c r="X257" i="7"/>
  <c r="W257" i="7"/>
  <c r="V257" i="7"/>
  <c r="U257" i="7"/>
  <c r="T257" i="7"/>
  <c r="S257" i="7"/>
  <c r="R257" i="7"/>
  <c r="Q257" i="7"/>
  <c r="P257" i="7"/>
  <c r="O257" i="7"/>
  <c r="N257" i="7"/>
  <c r="M257" i="7"/>
  <c r="L257" i="7"/>
  <c r="K257" i="7"/>
  <c r="J257" i="7"/>
  <c r="I257" i="7"/>
  <c r="H257" i="7"/>
  <c r="G257" i="7"/>
  <c r="F257" i="7"/>
  <c r="E257" i="7"/>
  <c r="D257" i="7"/>
  <c r="C257" i="7"/>
  <c r="A257" i="7"/>
  <c r="BG256" i="7"/>
  <c r="BF256" i="7"/>
  <c r="BE256" i="7"/>
  <c r="BD256" i="7"/>
  <c r="BC256" i="7"/>
  <c r="BB256" i="7"/>
  <c r="BA256" i="7"/>
  <c r="AZ256" i="7"/>
  <c r="AY256" i="7"/>
  <c r="AX256" i="7"/>
  <c r="AW256" i="7"/>
  <c r="AV256" i="7"/>
  <c r="AU256" i="7"/>
  <c r="AT256" i="7"/>
  <c r="AS256" i="7"/>
  <c r="AR256" i="7"/>
  <c r="AQ256" i="7"/>
  <c r="AP256" i="7"/>
  <c r="AO256" i="7"/>
  <c r="AN256" i="7"/>
  <c r="AM256" i="7"/>
  <c r="AL256" i="7"/>
  <c r="AK256" i="7"/>
  <c r="AJ256" i="7"/>
  <c r="AI256" i="7"/>
  <c r="AH256" i="7"/>
  <c r="AG256" i="7"/>
  <c r="AF256" i="7"/>
  <c r="AE256" i="7"/>
  <c r="AD256" i="7"/>
  <c r="AC256" i="7"/>
  <c r="AB256" i="7"/>
  <c r="AA256" i="7"/>
  <c r="Z256" i="7"/>
  <c r="Y256" i="7"/>
  <c r="X256" i="7"/>
  <c r="W256" i="7"/>
  <c r="V256" i="7"/>
  <c r="U256" i="7"/>
  <c r="T256" i="7"/>
  <c r="S256" i="7"/>
  <c r="R256" i="7"/>
  <c r="Q256" i="7"/>
  <c r="P256" i="7"/>
  <c r="O256" i="7"/>
  <c r="N256" i="7"/>
  <c r="M256" i="7"/>
  <c r="L256" i="7"/>
  <c r="K256" i="7"/>
  <c r="J256" i="7"/>
  <c r="I256" i="7"/>
  <c r="H256" i="7"/>
  <c r="G256" i="7"/>
  <c r="F256" i="7"/>
  <c r="E256" i="7"/>
  <c r="D256" i="7"/>
  <c r="C256" i="7"/>
  <c r="A256" i="7"/>
  <c r="BG255" i="7"/>
  <c r="BF255" i="7"/>
  <c r="BE255" i="7"/>
  <c r="BD255" i="7"/>
  <c r="BC255" i="7"/>
  <c r="BB255" i="7"/>
  <c r="BA255" i="7"/>
  <c r="AZ255" i="7"/>
  <c r="AY255" i="7"/>
  <c r="AX255" i="7"/>
  <c r="AW255" i="7"/>
  <c r="AV255" i="7"/>
  <c r="AU255" i="7"/>
  <c r="AT255" i="7"/>
  <c r="AS255" i="7"/>
  <c r="AR255" i="7"/>
  <c r="AQ255" i="7"/>
  <c r="AP255" i="7"/>
  <c r="AO255" i="7"/>
  <c r="AN255" i="7"/>
  <c r="AM255" i="7"/>
  <c r="AL255" i="7"/>
  <c r="AK255" i="7"/>
  <c r="AJ255" i="7"/>
  <c r="AI255" i="7"/>
  <c r="AH255" i="7"/>
  <c r="AG255" i="7"/>
  <c r="AF255" i="7"/>
  <c r="AE255" i="7"/>
  <c r="AD255" i="7"/>
  <c r="AC255" i="7"/>
  <c r="AB255" i="7"/>
  <c r="AA255" i="7"/>
  <c r="Z255" i="7"/>
  <c r="Y255" i="7"/>
  <c r="X255" i="7"/>
  <c r="W255" i="7"/>
  <c r="V255" i="7"/>
  <c r="U255" i="7"/>
  <c r="T255" i="7"/>
  <c r="S255" i="7"/>
  <c r="R255" i="7"/>
  <c r="Q255" i="7"/>
  <c r="P255" i="7"/>
  <c r="O255" i="7"/>
  <c r="N255" i="7"/>
  <c r="M255" i="7"/>
  <c r="L255" i="7"/>
  <c r="K255" i="7"/>
  <c r="J255" i="7"/>
  <c r="I255" i="7"/>
  <c r="H255" i="7"/>
  <c r="G255" i="7"/>
  <c r="F255" i="7"/>
  <c r="E255" i="7"/>
  <c r="D255" i="7"/>
  <c r="C255" i="7"/>
  <c r="A255" i="7"/>
  <c r="BG254" i="7"/>
  <c r="BF254" i="7"/>
  <c r="BE254" i="7"/>
  <c r="BD254" i="7"/>
  <c r="BC254" i="7"/>
  <c r="BB254" i="7"/>
  <c r="BA254" i="7"/>
  <c r="AZ254" i="7"/>
  <c r="AY254" i="7"/>
  <c r="AX254" i="7"/>
  <c r="AW254" i="7"/>
  <c r="AV254" i="7"/>
  <c r="AU254" i="7"/>
  <c r="AT254" i="7"/>
  <c r="AS254" i="7"/>
  <c r="AR254" i="7"/>
  <c r="AQ254" i="7"/>
  <c r="AP254" i="7"/>
  <c r="AO254" i="7"/>
  <c r="AN254" i="7"/>
  <c r="AM254" i="7"/>
  <c r="AL254" i="7"/>
  <c r="AK254" i="7"/>
  <c r="AJ254" i="7"/>
  <c r="AI254" i="7"/>
  <c r="AH254" i="7"/>
  <c r="AG254" i="7"/>
  <c r="AF254" i="7"/>
  <c r="AE254" i="7"/>
  <c r="AD254" i="7"/>
  <c r="AC254" i="7"/>
  <c r="AB254" i="7"/>
  <c r="AA254" i="7"/>
  <c r="Z254" i="7"/>
  <c r="Y254" i="7"/>
  <c r="X254" i="7"/>
  <c r="W254" i="7"/>
  <c r="V254" i="7"/>
  <c r="U254" i="7"/>
  <c r="T254" i="7"/>
  <c r="S254" i="7"/>
  <c r="R254" i="7"/>
  <c r="Q254" i="7"/>
  <c r="P254" i="7"/>
  <c r="O254" i="7"/>
  <c r="N254" i="7"/>
  <c r="M254" i="7"/>
  <c r="L254" i="7"/>
  <c r="K254" i="7"/>
  <c r="J254" i="7"/>
  <c r="I254" i="7"/>
  <c r="H254" i="7"/>
  <c r="G254" i="7"/>
  <c r="F254" i="7"/>
  <c r="E254" i="7"/>
  <c r="D254" i="7"/>
  <c r="C254" i="7"/>
  <c r="A254" i="7"/>
  <c r="BG253" i="7"/>
  <c r="BF253" i="7"/>
  <c r="BE253" i="7"/>
  <c r="BD253" i="7"/>
  <c r="BC253" i="7"/>
  <c r="BB253" i="7"/>
  <c r="BA253" i="7"/>
  <c r="AZ253" i="7"/>
  <c r="AY253" i="7"/>
  <c r="AX253" i="7"/>
  <c r="AW253" i="7"/>
  <c r="AV253" i="7"/>
  <c r="AU253" i="7"/>
  <c r="AT253" i="7"/>
  <c r="AS253" i="7"/>
  <c r="AR253" i="7"/>
  <c r="AQ253" i="7"/>
  <c r="AP253" i="7"/>
  <c r="AO253" i="7"/>
  <c r="AN253" i="7"/>
  <c r="AM253" i="7"/>
  <c r="AL253" i="7"/>
  <c r="AK253" i="7"/>
  <c r="AJ253" i="7"/>
  <c r="AI253" i="7"/>
  <c r="AH253" i="7"/>
  <c r="AG253" i="7"/>
  <c r="AF253" i="7"/>
  <c r="AE253" i="7"/>
  <c r="AD253" i="7"/>
  <c r="AC253" i="7"/>
  <c r="AB253" i="7"/>
  <c r="AA253" i="7"/>
  <c r="Z253" i="7"/>
  <c r="Y253" i="7"/>
  <c r="X253" i="7"/>
  <c r="W253" i="7"/>
  <c r="V253" i="7"/>
  <c r="U253" i="7"/>
  <c r="T253" i="7"/>
  <c r="S253" i="7"/>
  <c r="R253" i="7"/>
  <c r="Q253" i="7"/>
  <c r="P253" i="7"/>
  <c r="O253" i="7"/>
  <c r="N253" i="7"/>
  <c r="M253" i="7"/>
  <c r="L253" i="7"/>
  <c r="K253" i="7"/>
  <c r="J253" i="7"/>
  <c r="I253" i="7"/>
  <c r="H253" i="7"/>
  <c r="G253" i="7"/>
  <c r="F253" i="7"/>
  <c r="E253" i="7"/>
  <c r="D253" i="7"/>
  <c r="C253" i="7"/>
  <c r="A253" i="7"/>
  <c r="BG252" i="7"/>
  <c r="BF252" i="7"/>
  <c r="BE252" i="7"/>
  <c r="BD252" i="7"/>
  <c r="BC252" i="7"/>
  <c r="BB252" i="7"/>
  <c r="BA252" i="7"/>
  <c r="AZ252" i="7"/>
  <c r="AY252" i="7"/>
  <c r="AX252" i="7"/>
  <c r="AW252" i="7"/>
  <c r="AV252" i="7"/>
  <c r="AU252" i="7"/>
  <c r="AT252" i="7"/>
  <c r="AS252" i="7"/>
  <c r="AR252" i="7"/>
  <c r="AQ252" i="7"/>
  <c r="AP252" i="7"/>
  <c r="AO252" i="7"/>
  <c r="AN252" i="7"/>
  <c r="AM252" i="7"/>
  <c r="AL252" i="7"/>
  <c r="AK252" i="7"/>
  <c r="AJ252" i="7"/>
  <c r="AI252" i="7"/>
  <c r="AH252" i="7"/>
  <c r="AG252" i="7"/>
  <c r="AF252" i="7"/>
  <c r="AE252" i="7"/>
  <c r="AD252" i="7"/>
  <c r="AC252" i="7"/>
  <c r="AB252" i="7"/>
  <c r="AA252" i="7"/>
  <c r="Z252" i="7"/>
  <c r="Y252" i="7"/>
  <c r="X252" i="7"/>
  <c r="W252" i="7"/>
  <c r="V252" i="7"/>
  <c r="U252" i="7"/>
  <c r="T252" i="7"/>
  <c r="S252" i="7"/>
  <c r="R252" i="7"/>
  <c r="Q252" i="7"/>
  <c r="P252" i="7"/>
  <c r="O252" i="7"/>
  <c r="N252" i="7"/>
  <c r="M252" i="7"/>
  <c r="L252" i="7"/>
  <c r="K252" i="7"/>
  <c r="J252" i="7"/>
  <c r="I252" i="7"/>
  <c r="H252" i="7"/>
  <c r="G252" i="7"/>
  <c r="F252" i="7"/>
  <c r="E252" i="7"/>
  <c r="D252" i="7"/>
  <c r="C252" i="7"/>
  <c r="A252" i="7"/>
  <c r="BG251" i="7"/>
  <c r="BF251" i="7"/>
  <c r="BE251" i="7"/>
  <c r="BD251" i="7"/>
  <c r="BC251" i="7"/>
  <c r="BB251" i="7"/>
  <c r="BA251" i="7"/>
  <c r="AZ251" i="7"/>
  <c r="AY251" i="7"/>
  <c r="AX251" i="7"/>
  <c r="AW251" i="7"/>
  <c r="AV251" i="7"/>
  <c r="AU251" i="7"/>
  <c r="AT251" i="7"/>
  <c r="AS251" i="7"/>
  <c r="AR251" i="7"/>
  <c r="AQ251" i="7"/>
  <c r="AP251" i="7"/>
  <c r="AO251" i="7"/>
  <c r="AN251" i="7"/>
  <c r="AM251" i="7"/>
  <c r="AL251" i="7"/>
  <c r="AK251" i="7"/>
  <c r="AJ251" i="7"/>
  <c r="AI251" i="7"/>
  <c r="AH251" i="7"/>
  <c r="AG251" i="7"/>
  <c r="AF251" i="7"/>
  <c r="AE251" i="7"/>
  <c r="AD251" i="7"/>
  <c r="AC251" i="7"/>
  <c r="AB251" i="7"/>
  <c r="AA251" i="7"/>
  <c r="Z251" i="7"/>
  <c r="Y251" i="7"/>
  <c r="X251" i="7"/>
  <c r="W251" i="7"/>
  <c r="V251" i="7"/>
  <c r="U251" i="7"/>
  <c r="T251" i="7"/>
  <c r="S251" i="7"/>
  <c r="R251" i="7"/>
  <c r="Q251" i="7"/>
  <c r="P251" i="7"/>
  <c r="O251" i="7"/>
  <c r="N251" i="7"/>
  <c r="M251" i="7"/>
  <c r="L251" i="7"/>
  <c r="K251" i="7"/>
  <c r="J251" i="7"/>
  <c r="I251" i="7"/>
  <c r="H251" i="7"/>
  <c r="G251" i="7"/>
  <c r="F251" i="7"/>
  <c r="E251" i="7"/>
  <c r="D251" i="7"/>
  <c r="C251" i="7"/>
  <c r="A251" i="7"/>
  <c r="BG250" i="7"/>
  <c r="BF250" i="7"/>
  <c r="BE250" i="7"/>
  <c r="BD250" i="7"/>
  <c r="BC250" i="7"/>
  <c r="BB250" i="7"/>
  <c r="BA250" i="7"/>
  <c r="AZ250" i="7"/>
  <c r="AY250" i="7"/>
  <c r="AX250" i="7"/>
  <c r="AW250" i="7"/>
  <c r="AV250" i="7"/>
  <c r="AU250" i="7"/>
  <c r="AT250" i="7"/>
  <c r="AS250" i="7"/>
  <c r="AR250" i="7"/>
  <c r="AQ250" i="7"/>
  <c r="AP250" i="7"/>
  <c r="AO250" i="7"/>
  <c r="AN250" i="7"/>
  <c r="AM250" i="7"/>
  <c r="AL250" i="7"/>
  <c r="AK250" i="7"/>
  <c r="AJ250" i="7"/>
  <c r="AI250" i="7"/>
  <c r="AH250" i="7"/>
  <c r="AG250" i="7"/>
  <c r="AF250" i="7"/>
  <c r="AE250" i="7"/>
  <c r="AD250" i="7"/>
  <c r="AC250" i="7"/>
  <c r="AB250" i="7"/>
  <c r="AA250" i="7"/>
  <c r="Z250" i="7"/>
  <c r="Y250" i="7"/>
  <c r="X250" i="7"/>
  <c r="W250" i="7"/>
  <c r="V250" i="7"/>
  <c r="U250" i="7"/>
  <c r="T250" i="7"/>
  <c r="S250" i="7"/>
  <c r="R250" i="7"/>
  <c r="Q250" i="7"/>
  <c r="P250" i="7"/>
  <c r="O250" i="7"/>
  <c r="N250" i="7"/>
  <c r="M250" i="7"/>
  <c r="L250" i="7"/>
  <c r="K250" i="7"/>
  <c r="J250" i="7"/>
  <c r="I250" i="7"/>
  <c r="H250" i="7"/>
  <c r="G250" i="7"/>
  <c r="F250" i="7"/>
  <c r="E250" i="7"/>
  <c r="D250" i="7"/>
  <c r="C250" i="7"/>
  <c r="A250" i="7"/>
  <c r="BG249" i="7"/>
  <c r="BF249" i="7"/>
  <c r="BE249" i="7"/>
  <c r="BD249" i="7"/>
  <c r="BC249" i="7"/>
  <c r="BB249" i="7"/>
  <c r="BA249" i="7"/>
  <c r="AZ249" i="7"/>
  <c r="AY249" i="7"/>
  <c r="AX249" i="7"/>
  <c r="AW249" i="7"/>
  <c r="AV249" i="7"/>
  <c r="AU249" i="7"/>
  <c r="AT249" i="7"/>
  <c r="AS249" i="7"/>
  <c r="AR249" i="7"/>
  <c r="AQ249" i="7"/>
  <c r="AP249" i="7"/>
  <c r="AO249" i="7"/>
  <c r="AN249" i="7"/>
  <c r="AM249" i="7"/>
  <c r="AL249" i="7"/>
  <c r="AK249" i="7"/>
  <c r="AJ249" i="7"/>
  <c r="AI249" i="7"/>
  <c r="AH249" i="7"/>
  <c r="AG249" i="7"/>
  <c r="AF249" i="7"/>
  <c r="AE249" i="7"/>
  <c r="AD249" i="7"/>
  <c r="AC249" i="7"/>
  <c r="AB249" i="7"/>
  <c r="AA249" i="7"/>
  <c r="Z249" i="7"/>
  <c r="Y249" i="7"/>
  <c r="X249" i="7"/>
  <c r="W249" i="7"/>
  <c r="V249" i="7"/>
  <c r="U249" i="7"/>
  <c r="T249" i="7"/>
  <c r="S249" i="7"/>
  <c r="R249" i="7"/>
  <c r="Q249" i="7"/>
  <c r="P249" i="7"/>
  <c r="O249" i="7"/>
  <c r="N249" i="7"/>
  <c r="M249" i="7"/>
  <c r="L249" i="7"/>
  <c r="K249" i="7"/>
  <c r="J249" i="7"/>
  <c r="I249" i="7"/>
  <c r="H249" i="7"/>
  <c r="G249" i="7"/>
  <c r="F249" i="7"/>
  <c r="E249" i="7"/>
  <c r="D249" i="7"/>
  <c r="C249" i="7"/>
  <c r="A249" i="7"/>
  <c r="BG248" i="7"/>
  <c r="BF248" i="7"/>
  <c r="BE248" i="7"/>
  <c r="BD248" i="7"/>
  <c r="BC248" i="7"/>
  <c r="BB248" i="7"/>
  <c r="BA248" i="7"/>
  <c r="AZ248" i="7"/>
  <c r="AY248" i="7"/>
  <c r="AX248" i="7"/>
  <c r="AW248" i="7"/>
  <c r="AV248" i="7"/>
  <c r="AU248" i="7"/>
  <c r="AT248" i="7"/>
  <c r="AS248" i="7"/>
  <c r="AR248" i="7"/>
  <c r="AQ248" i="7"/>
  <c r="AP248" i="7"/>
  <c r="AO248" i="7"/>
  <c r="AN248" i="7"/>
  <c r="AM248" i="7"/>
  <c r="AL248" i="7"/>
  <c r="AK248" i="7"/>
  <c r="AJ248" i="7"/>
  <c r="AI248" i="7"/>
  <c r="AH248" i="7"/>
  <c r="AG248" i="7"/>
  <c r="AF248" i="7"/>
  <c r="AE248" i="7"/>
  <c r="AD248" i="7"/>
  <c r="AC248" i="7"/>
  <c r="AB248" i="7"/>
  <c r="AA248" i="7"/>
  <c r="Z248" i="7"/>
  <c r="Y248" i="7"/>
  <c r="X248" i="7"/>
  <c r="W248" i="7"/>
  <c r="V248" i="7"/>
  <c r="U248" i="7"/>
  <c r="T248" i="7"/>
  <c r="S248" i="7"/>
  <c r="R248" i="7"/>
  <c r="Q248" i="7"/>
  <c r="P248" i="7"/>
  <c r="O248" i="7"/>
  <c r="N248" i="7"/>
  <c r="M248" i="7"/>
  <c r="L248" i="7"/>
  <c r="K248" i="7"/>
  <c r="J248" i="7"/>
  <c r="I248" i="7"/>
  <c r="H248" i="7"/>
  <c r="G248" i="7"/>
  <c r="F248" i="7"/>
  <c r="E248" i="7"/>
  <c r="D248" i="7"/>
  <c r="C248" i="7"/>
  <c r="A248" i="7"/>
  <c r="BG247" i="7"/>
  <c r="BF247" i="7"/>
  <c r="BE247" i="7"/>
  <c r="BD247" i="7"/>
  <c r="BC247" i="7"/>
  <c r="BB247" i="7"/>
  <c r="BA247" i="7"/>
  <c r="AZ247" i="7"/>
  <c r="AY247" i="7"/>
  <c r="AX247" i="7"/>
  <c r="AW247" i="7"/>
  <c r="AV247" i="7"/>
  <c r="AU247" i="7"/>
  <c r="AT247" i="7"/>
  <c r="AS247" i="7"/>
  <c r="AR247" i="7"/>
  <c r="AQ247" i="7"/>
  <c r="AP247" i="7"/>
  <c r="AO247" i="7"/>
  <c r="AN247" i="7"/>
  <c r="AM247" i="7"/>
  <c r="AL247" i="7"/>
  <c r="AK247" i="7"/>
  <c r="AJ247" i="7"/>
  <c r="AI247" i="7"/>
  <c r="AH247" i="7"/>
  <c r="AG247" i="7"/>
  <c r="AF247" i="7"/>
  <c r="AE247" i="7"/>
  <c r="AD247" i="7"/>
  <c r="AC247" i="7"/>
  <c r="AB247" i="7"/>
  <c r="AA247" i="7"/>
  <c r="Z247" i="7"/>
  <c r="Y247" i="7"/>
  <c r="X247" i="7"/>
  <c r="W247" i="7"/>
  <c r="V247" i="7"/>
  <c r="U247" i="7"/>
  <c r="T247" i="7"/>
  <c r="S247" i="7"/>
  <c r="R247" i="7"/>
  <c r="Q247" i="7"/>
  <c r="P247" i="7"/>
  <c r="O247" i="7"/>
  <c r="N247" i="7"/>
  <c r="M247" i="7"/>
  <c r="L247" i="7"/>
  <c r="K247" i="7"/>
  <c r="J247" i="7"/>
  <c r="I247" i="7"/>
  <c r="H247" i="7"/>
  <c r="G247" i="7"/>
  <c r="F247" i="7"/>
  <c r="E247" i="7"/>
  <c r="D247" i="7"/>
  <c r="C247" i="7"/>
  <c r="A247" i="7"/>
  <c r="BG246" i="7"/>
  <c r="BF246" i="7"/>
  <c r="BE246" i="7"/>
  <c r="BD246" i="7"/>
  <c r="BC246" i="7"/>
  <c r="BB246" i="7"/>
  <c r="BA246" i="7"/>
  <c r="AZ246" i="7"/>
  <c r="AY246" i="7"/>
  <c r="AX246" i="7"/>
  <c r="AW246" i="7"/>
  <c r="AV246" i="7"/>
  <c r="AU246" i="7"/>
  <c r="AT246" i="7"/>
  <c r="AS246" i="7"/>
  <c r="AR246" i="7"/>
  <c r="AQ246" i="7"/>
  <c r="AP246" i="7"/>
  <c r="AO246" i="7"/>
  <c r="AN246" i="7"/>
  <c r="AM246" i="7"/>
  <c r="AL246" i="7"/>
  <c r="AK246" i="7"/>
  <c r="AJ246" i="7"/>
  <c r="AI246" i="7"/>
  <c r="AH246" i="7"/>
  <c r="AG246" i="7"/>
  <c r="AF246" i="7"/>
  <c r="AE246" i="7"/>
  <c r="AD246" i="7"/>
  <c r="AC246" i="7"/>
  <c r="AB246" i="7"/>
  <c r="AA246" i="7"/>
  <c r="Z246" i="7"/>
  <c r="Y246" i="7"/>
  <c r="X246" i="7"/>
  <c r="W246" i="7"/>
  <c r="V246" i="7"/>
  <c r="U246" i="7"/>
  <c r="T246" i="7"/>
  <c r="S246" i="7"/>
  <c r="R246" i="7"/>
  <c r="Q246" i="7"/>
  <c r="P246" i="7"/>
  <c r="O246" i="7"/>
  <c r="N246" i="7"/>
  <c r="M246" i="7"/>
  <c r="L246" i="7"/>
  <c r="K246" i="7"/>
  <c r="J246" i="7"/>
  <c r="I246" i="7"/>
  <c r="H246" i="7"/>
  <c r="G246" i="7"/>
  <c r="F246" i="7"/>
  <c r="E246" i="7"/>
  <c r="D246" i="7"/>
  <c r="C246" i="7"/>
  <c r="A246" i="7"/>
  <c r="BG245" i="7"/>
  <c r="BF245" i="7"/>
  <c r="BE245" i="7"/>
  <c r="BD245" i="7"/>
  <c r="BC245" i="7"/>
  <c r="BB245" i="7"/>
  <c r="BA245" i="7"/>
  <c r="AZ245" i="7"/>
  <c r="AY245" i="7"/>
  <c r="AX245" i="7"/>
  <c r="AW245" i="7"/>
  <c r="AV245" i="7"/>
  <c r="AU245" i="7"/>
  <c r="AT245" i="7"/>
  <c r="AS245" i="7"/>
  <c r="AR245" i="7"/>
  <c r="AQ245" i="7"/>
  <c r="AP245" i="7"/>
  <c r="AO245" i="7"/>
  <c r="AN245" i="7"/>
  <c r="AM245" i="7"/>
  <c r="AL245" i="7"/>
  <c r="AK245" i="7"/>
  <c r="AJ245" i="7"/>
  <c r="AI245" i="7"/>
  <c r="AH245" i="7"/>
  <c r="AG245" i="7"/>
  <c r="AF245" i="7"/>
  <c r="AE245" i="7"/>
  <c r="AD245" i="7"/>
  <c r="AC245" i="7"/>
  <c r="AB245" i="7"/>
  <c r="AA245" i="7"/>
  <c r="Z245" i="7"/>
  <c r="Y245" i="7"/>
  <c r="X245" i="7"/>
  <c r="W245" i="7"/>
  <c r="V245" i="7"/>
  <c r="U245" i="7"/>
  <c r="T245" i="7"/>
  <c r="S245" i="7"/>
  <c r="R245" i="7"/>
  <c r="Q245" i="7"/>
  <c r="P245" i="7"/>
  <c r="O245" i="7"/>
  <c r="N245" i="7"/>
  <c r="M245" i="7"/>
  <c r="L245" i="7"/>
  <c r="K245" i="7"/>
  <c r="J245" i="7"/>
  <c r="I245" i="7"/>
  <c r="H245" i="7"/>
  <c r="G245" i="7"/>
  <c r="F245" i="7"/>
  <c r="E245" i="7"/>
  <c r="D245" i="7"/>
  <c r="C245" i="7"/>
  <c r="A245" i="7"/>
  <c r="BG244" i="7"/>
  <c r="BF244" i="7"/>
  <c r="BE244" i="7"/>
  <c r="BD244" i="7"/>
  <c r="BC244" i="7"/>
  <c r="BB244" i="7"/>
  <c r="BA244" i="7"/>
  <c r="AZ244" i="7"/>
  <c r="AY244" i="7"/>
  <c r="AX244" i="7"/>
  <c r="AW244" i="7"/>
  <c r="AV244" i="7"/>
  <c r="AU244" i="7"/>
  <c r="AT244" i="7"/>
  <c r="AS244" i="7"/>
  <c r="AR244" i="7"/>
  <c r="AQ244" i="7"/>
  <c r="AP244" i="7"/>
  <c r="AO244" i="7"/>
  <c r="AN244" i="7"/>
  <c r="AM244" i="7"/>
  <c r="AL244" i="7"/>
  <c r="AK244" i="7"/>
  <c r="AJ244" i="7"/>
  <c r="AI244" i="7"/>
  <c r="AH244" i="7"/>
  <c r="AG244" i="7"/>
  <c r="AF244" i="7"/>
  <c r="AE244" i="7"/>
  <c r="AD244" i="7"/>
  <c r="AC244" i="7"/>
  <c r="AB244" i="7"/>
  <c r="AA244" i="7"/>
  <c r="Z244" i="7"/>
  <c r="Y244" i="7"/>
  <c r="X244" i="7"/>
  <c r="W244" i="7"/>
  <c r="V244" i="7"/>
  <c r="U244" i="7"/>
  <c r="T244" i="7"/>
  <c r="S244" i="7"/>
  <c r="R244" i="7"/>
  <c r="Q244" i="7"/>
  <c r="P244" i="7"/>
  <c r="O244" i="7"/>
  <c r="N244" i="7"/>
  <c r="M244" i="7"/>
  <c r="L244" i="7"/>
  <c r="K244" i="7"/>
  <c r="J244" i="7"/>
  <c r="I244" i="7"/>
  <c r="H244" i="7"/>
  <c r="G244" i="7"/>
  <c r="F244" i="7"/>
  <c r="E244" i="7"/>
  <c r="D244" i="7"/>
  <c r="C244" i="7"/>
  <c r="A244" i="7"/>
  <c r="BG243" i="7"/>
  <c r="BF243" i="7"/>
  <c r="BE243" i="7"/>
  <c r="BD243" i="7"/>
  <c r="BC243" i="7"/>
  <c r="BB243" i="7"/>
  <c r="BA243" i="7"/>
  <c r="AZ243" i="7"/>
  <c r="AY243" i="7"/>
  <c r="AX243" i="7"/>
  <c r="AW243" i="7"/>
  <c r="AV243" i="7"/>
  <c r="AU243" i="7"/>
  <c r="AT243" i="7"/>
  <c r="AS243" i="7"/>
  <c r="AR243" i="7"/>
  <c r="AQ243" i="7"/>
  <c r="AP243" i="7"/>
  <c r="AO243" i="7"/>
  <c r="AN243" i="7"/>
  <c r="AM243" i="7"/>
  <c r="AL243" i="7"/>
  <c r="AK243" i="7"/>
  <c r="AJ243" i="7"/>
  <c r="AI243" i="7"/>
  <c r="AH243" i="7"/>
  <c r="AG243" i="7"/>
  <c r="AF243" i="7"/>
  <c r="AE243" i="7"/>
  <c r="AD243" i="7"/>
  <c r="AC243" i="7"/>
  <c r="AB243" i="7"/>
  <c r="AA243" i="7"/>
  <c r="Z243" i="7"/>
  <c r="Y243" i="7"/>
  <c r="X243" i="7"/>
  <c r="W243" i="7"/>
  <c r="V243" i="7"/>
  <c r="U243" i="7"/>
  <c r="T243" i="7"/>
  <c r="S243" i="7"/>
  <c r="R243" i="7"/>
  <c r="Q243" i="7"/>
  <c r="P243" i="7"/>
  <c r="O243" i="7"/>
  <c r="N243" i="7"/>
  <c r="M243" i="7"/>
  <c r="L243" i="7"/>
  <c r="K243" i="7"/>
  <c r="J243" i="7"/>
  <c r="I243" i="7"/>
  <c r="H243" i="7"/>
  <c r="G243" i="7"/>
  <c r="F243" i="7"/>
  <c r="E243" i="7"/>
  <c r="D243" i="7"/>
  <c r="C243" i="7"/>
  <c r="A243" i="7"/>
  <c r="BG242" i="7"/>
  <c r="BF242" i="7"/>
  <c r="BE242" i="7"/>
  <c r="BD242" i="7"/>
  <c r="BC242" i="7"/>
  <c r="BB242" i="7"/>
  <c r="BA242" i="7"/>
  <c r="AZ242" i="7"/>
  <c r="AY242" i="7"/>
  <c r="AX242" i="7"/>
  <c r="AW242" i="7"/>
  <c r="AV242" i="7"/>
  <c r="AU242" i="7"/>
  <c r="AT242" i="7"/>
  <c r="AS242" i="7"/>
  <c r="AR242" i="7"/>
  <c r="AQ242" i="7"/>
  <c r="AP242" i="7"/>
  <c r="AO242" i="7"/>
  <c r="AN242" i="7"/>
  <c r="AM242" i="7"/>
  <c r="AL242" i="7"/>
  <c r="AK242" i="7"/>
  <c r="AJ242" i="7"/>
  <c r="AI242" i="7"/>
  <c r="AH242" i="7"/>
  <c r="AG242" i="7"/>
  <c r="AF242" i="7"/>
  <c r="AE242" i="7"/>
  <c r="AD242" i="7"/>
  <c r="AC242" i="7"/>
  <c r="AB242" i="7"/>
  <c r="AA242" i="7"/>
  <c r="Z242" i="7"/>
  <c r="Y242" i="7"/>
  <c r="X242" i="7"/>
  <c r="W242" i="7"/>
  <c r="V242" i="7"/>
  <c r="U242" i="7"/>
  <c r="T242" i="7"/>
  <c r="S242" i="7"/>
  <c r="R242" i="7"/>
  <c r="Q242" i="7"/>
  <c r="P242" i="7"/>
  <c r="O242" i="7"/>
  <c r="N242" i="7"/>
  <c r="M242" i="7"/>
  <c r="L242" i="7"/>
  <c r="K242" i="7"/>
  <c r="J242" i="7"/>
  <c r="I242" i="7"/>
  <c r="H242" i="7"/>
  <c r="G242" i="7"/>
  <c r="F242" i="7"/>
  <c r="E242" i="7"/>
  <c r="D242" i="7"/>
  <c r="C242" i="7"/>
  <c r="A242" i="7"/>
  <c r="BG241" i="7"/>
  <c r="BF241" i="7"/>
  <c r="BE241" i="7"/>
  <c r="BD241" i="7"/>
  <c r="BC241" i="7"/>
  <c r="BB241" i="7"/>
  <c r="BA241" i="7"/>
  <c r="AZ241" i="7"/>
  <c r="AY241" i="7"/>
  <c r="AX241" i="7"/>
  <c r="AW241" i="7"/>
  <c r="AV241" i="7"/>
  <c r="AU241" i="7"/>
  <c r="AT241" i="7"/>
  <c r="AS241" i="7"/>
  <c r="AR241" i="7"/>
  <c r="AQ241" i="7"/>
  <c r="AP241" i="7"/>
  <c r="AO241" i="7"/>
  <c r="AN241" i="7"/>
  <c r="AM241" i="7"/>
  <c r="AL241" i="7"/>
  <c r="AK241" i="7"/>
  <c r="AJ241" i="7"/>
  <c r="AI241" i="7"/>
  <c r="AH241" i="7"/>
  <c r="AG241" i="7"/>
  <c r="AF241" i="7"/>
  <c r="AE241" i="7"/>
  <c r="AD241" i="7"/>
  <c r="AC241" i="7"/>
  <c r="AB241" i="7"/>
  <c r="AA241" i="7"/>
  <c r="Z241" i="7"/>
  <c r="Y241" i="7"/>
  <c r="X241" i="7"/>
  <c r="W241" i="7"/>
  <c r="V241" i="7"/>
  <c r="U241" i="7"/>
  <c r="T241" i="7"/>
  <c r="S241" i="7"/>
  <c r="R241" i="7"/>
  <c r="Q241" i="7"/>
  <c r="P241" i="7"/>
  <c r="O241" i="7"/>
  <c r="N241" i="7"/>
  <c r="M241" i="7"/>
  <c r="L241" i="7"/>
  <c r="K241" i="7"/>
  <c r="J241" i="7"/>
  <c r="I241" i="7"/>
  <c r="H241" i="7"/>
  <c r="G241" i="7"/>
  <c r="F241" i="7"/>
  <c r="E241" i="7"/>
  <c r="D241" i="7"/>
  <c r="C241" i="7"/>
  <c r="A241" i="7"/>
  <c r="BG240" i="7"/>
  <c r="BF240" i="7"/>
  <c r="BE240" i="7"/>
  <c r="BD240" i="7"/>
  <c r="BC240" i="7"/>
  <c r="BB240" i="7"/>
  <c r="BA240" i="7"/>
  <c r="AZ240" i="7"/>
  <c r="AY240" i="7"/>
  <c r="AX240" i="7"/>
  <c r="AW240" i="7"/>
  <c r="AV240" i="7"/>
  <c r="AU240" i="7"/>
  <c r="AT240" i="7"/>
  <c r="AS240" i="7"/>
  <c r="AR240" i="7"/>
  <c r="AQ240" i="7"/>
  <c r="AP240" i="7"/>
  <c r="AO240" i="7"/>
  <c r="AN240" i="7"/>
  <c r="AM240" i="7"/>
  <c r="AL240" i="7"/>
  <c r="AK240" i="7"/>
  <c r="AJ240" i="7"/>
  <c r="AI240" i="7"/>
  <c r="AH240" i="7"/>
  <c r="AG240" i="7"/>
  <c r="AF240" i="7"/>
  <c r="AE240" i="7"/>
  <c r="AD240" i="7"/>
  <c r="AC240" i="7"/>
  <c r="AB240" i="7"/>
  <c r="AA240" i="7"/>
  <c r="Z240" i="7"/>
  <c r="Y240" i="7"/>
  <c r="X240" i="7"/>
  <c r="W240" i="7"/>
  <c r="V240" i="7"/>
  <c r="U240" i="7"/>
  <c r="T240" i="7"/>
  <c r="S240" i="7"/>
  <c r="R240" i="7"/>
  <c r="Q240" i="7"/>
  <c r="P240" i="7"/>
  <c r="O240" i="7"/>
  <c r="N240" i="7"/>
  <c r="M240" i="7"/>
  <c r="L240" i="7"/>
  <c r="K240" i="7"/>
  <c r="J240" i="7"/>
  <c r="I240" i="7"/>
  <c r="H240" i="7"/>
  <c r="G240" i="7"/>
  <c r="F240" i="7"/>
  <c r="E240" i="7"/>
  <c r="D240" i="7"/>
  <c r="C240" i="7"/>
  <c r="A240" i="7"/>
  <c r="BG239" i="7"/>
  <c r="BF239" i="7"/>
  <c r="BE239" i="7"/>
  <c r="BD239" i="7"/>
  <c r="BC239" i="7"/>
  <c r="BB239" i="7"/>
  <c r="BA239" i="7"/>
  <c r="AZ239" i="7"/>
  <c r="AY239" i="7"/>
  <c r="AX239" i="7"/>
  <c r="AW239" i="7"/>
  <c r="AV239" i="7"/>
  <c r="AU239" i="7"/>
  <c r="AT239" i="7"/>
  <c r="AS239" i="7"/>
  <c r="AR239" i="7"/>
  <c r="AQ239" i="7"/>
  <c r="AP239" i="7"/>
  <c r="AO239" i="7"/>
  <c r="AN239" i="7"/>
  <c r="AM239" i="7"/>
  <c r="AL239" i="7"/>
  <c r="AK239" i="7"/>
  <c r="AJ239" i="7"/>
  <c r="AI239" i="7"/>
  <c r="AH239" i="7"/>
  <c r="AG239" i="7"/>
  <c r="AF239" i="7"/>
  <c r="AE239" i="7"/>
  <c r="AD239" i="7"/>
  <c r="AC239" i="7"/>
  <c r="AB239" i="7"/>
  <c r="AA239" i="7"/>
  <c r="Z239" i="7"/>
  <c r="Y239" i="7"/>
  <c r="X239" i="7"/>
  <c r="W239" i="7"/>
  <c r="V239" i="7"/>
  <c r="U239" i="7"/>
  <c r="T239" i="7"/>
  <c r="S239" i="7"/>
  <c r="R239" i="7"/>
  <c r="Q239" i="7"/>
  <c r="P239" i="7"/>
  <c r="O239" i="7"/>
  <c r="N239" i="7"/>
  <c r="M239" i="7"/>
  <c r="L239" i="7"/>
  <c r="K239" i="7"/>
  <c r="J239" i="7"/>
  <c r="I239" i="7"/>
  <c r="H239" i="7"/>
  <c r="G239" i="7"/>
  <c r="F239" i="7"/>
  <c r="E239" i="7"/>
  <c r="D239" i="7"/>
  <c r="C239" i="7"/>
  <c r="A239" i="7"/>
  <c r="BG238" i="7"/>
  <c r="BF238" i="7"/>
  <c r="BE238" i="7"/>
  <c r="BD238" i="7"/>
  <c r="BC238" i="7"/>
  <c r="BB238" i="7"/>
  <c r="BA238" i="7"/>
  <c r="AZ238" i="7"/>
  <c r="AY238" i="7"/>
  <c r="AX238" i="7"/>
  <c r="AW238" i="7"/>
  <c r="AV238" i="7"/>
  <c r="AU238" i="7"/>
  <c r="AT238" i="7"/>
  <c r="AS238" i="7"/>
  <c r="AR238" i="7"/>
  <c r="AQ238" i="7"/>
  <c r="AP238" i="7"/>
  <c r="AO238" i="7"/>
  <c r="AN238" i="7"/>
  <c r="AM238" i="7"/>
  <c r="AL238" i="7"/>
  <c r="AK238" i="7"/>
  <c r="AJ238" i="7"/>
  <c r="AI238" i="7"/>
  <c r="AH238" i="7"/>
  <c r="AG238" i="7"/>
  <c r="AF238" i="7"/>
  <c r="AE238" i="7"/>
  <c r="AD238" i="7"/>
  <c r="AC238" i="7"/>
  <c r="AB238" i="7"/>
  <c r="AA238" i="7"/>
  <c r="Z238" i="7"/>
  <c r="Y238" i="7"/>
  <c r="X238" i="7"/>
  <c r="W238" i="7"/>
  <c r="V238" i="7"/>
  <c r="U238" i="7"/>
  <c r="T238" i="7"/>
  <c r="S238" i="7"/>
  <c r="R238" i="7"/>
  <c r="Q238" i="7"/>
  <c r="P238" i="7"/>
  <c r="O238" i="7"/>
  <c r="N238" i="7"/>
  <c r="M238" i="7"/>
  <c r="L238" i="7"/>
  <c r="K238" i="7"/>
  <c r="J238" i="7"/>
  <c r="I238" i="7"/>
  <c r="H238" i="7"/>
  <c r="G238" i="7"/>
  <c r="F238" i="7"/>
  <c r="E238" i="7"/>
  <c r="D238" i="7"/>
  <c r="C238" i="7"/>
  <c r="A238" i="7"/>
  <c r="BG237" i="7"/>
  <c r="BF237" i="7"/>
  <c r="BE237" i="7"/>
  <c r="BD237" i="7"/>
  <c r="BC237" i="7"/>
  <c r="BB237" i="7"/>
  <c r="BA237" i="7"/>
  <c r="AZ237" i="7"/>
  <c r="AY237" i="7"/>
  <c r="AX237" i="7"/>
  <c r="AW237" i="7"/>
  <c r="AV237" i="7"/>
  <c r="AU237" i="7"/>
  <c r="AT237" i="7"/>
  <c r="AS237" i="7"/>
  <c r="AR237" i="7"/>
  <c r="AQ237" i="7"/>
  <c r="AP237" i="7"/>
  <c r="AO237" i="7"/>
  <c r="AN237" i="7"/>
  <c r="AM237" i="7"/>
  <c r="AL237" i="7"/>
  <c r="AK237" i="7"/>
  <c r="AJ237" i="7"/>
  <c r="AI237" i="7"/>
  <c r="AH237" i="7"/>
  <c r="AG237" i="7"/>
  <c r="AF237" i="7"/>
  <c r="AE237" i="7"/>
  <c r="AD237" i="7"/>
  <c r="AC237" i="7"/>
  <c r="AB237" i="7"/>
  <c r="AA237" i="7"/>
  <c r="Z237" i="7"/>
  <c r="Y237" i="7"/>
  <c r="X237" i="7"/>
  <c r="W237" i="7"/>
  <c r="V237" i="7"/>
  <c r="U237" i="7"/>
  <c r="T237" i="7"/>
  <c r="S237" i="7"/>
  <c r="R237" i="7"/>
  <c r="Q237" i="7"/>
  <c r="P237" i="7"/>
  <c r="O237" i="7"/>
  <c r="N237" i="7"/>
  <c r="M237" i="7"/>
  <c r="L237" i="7"/>
  <c r="K237" i="7"/>
  <c r="J237" i="7"/>
  <c r="I237" i="7"/>
  <c r="H237" i="7"/>
  <c r="G237" i="7"/>
  <c r="F237" i="7"/>
  <c r="E237" i="7"/>
  <c r="D237" i="7"/>
  <c r="C237" i="7"/>
  <c r="A237" i="7"/>
  <c r="BG236" i="7"/>
  <c r="BF236" i="7"/>
  <c r="BE236" i="7"/>
  <c r="BD236" i="7"/>
  <c r="BC236" i="7"/>
  <c r="BB236" i="7"/>
  <c r="BA236" i="7"/>
  <c r="AZ236" i="7"/>
  <c r="AY236" i="7"/>
  <c r="AX236" i="7"/>
  <c r="AW236" i="7"/>
  <c r="AV236" i="7"/>
  <c r="AU236" i="7"/>
  <c r="AT236" i="7"/>
  <c r="AS236" i="7"/>
  <c r="AR236" i="7"/>
  <c r="AQ236" i="7"/>
  <c r="AP236" i="7"/>
  <c r="AO236" i="7"/>
  <c r="AN236" i="7"/>
  <c r="AM236" i="7"/>
  <c r="AL236" i="7"/>
  <c r="AK236" i="7"/>
  <c r="AJ236" i="7"/>
  <c r="AI236" i="7"/>
  <c r="AH236" i="7"/>
  <c r="AG236" i="7"/>
  <c r="AF236" i="7"/>
  <c r="AE236" i="7"/>
  <c r="AD236" i="7"/>
  <c r="AC236" i="7"/>
  <c r="AB236" i="7"/>
  <c r="AA236" i="7"/>
  <c r="Z236" i="7"/>
  <c r="Y236" i="7"/>
  <c r="X236" i="7"/>
  <c r="W236" i="7"/>
  <c r="V236" i="7"/>
  <c r="U236" i="7"/>
  <c r="T236" i="7"/>
  <c r="S236" i="7"/>
  <c r="R236" i="7"/>
  <c r="Q236" i="7"/>
  <c r="P236" i="7"/>
  <c r="O236" i="7"/>
  <c r="N236" i="7"/>
  <c r="M236" i="7"/>
  <c r="L236" i="7"/>
  <c r="K236" i="7"/>
  <c r="J236" i="7"/>
  <c r="I236" i="7"/>
  <c r="H236" i="7"/>
  <c r="G236" i="7"/>
  <c r="F236" i="7"/>
  <c r="E236" i="7"/>
  <c r="D236" i="7"/>
  <c r="C236" i="7"/>
  <c r="A236" i="7"/>
  <c r="BG235" i="7"/>
  <c r="BF235" i="7"/>
  <c r="BE235" i="7"/>
  <c r="BD235" i="7"/>
  <c r="BC235" i="7"/>
  <c r="BB235" i="7"/>
  <c r="BA235" i="7"/>
  <c r="AZ235" i="7"/>
  <c r="AY235" i="7"/>
  <c r="AX235" i="7"/>
  <c r="AW235" i="7"/>
  <c r="AV235" i="7"/>
  <c r="AU235" i="7"/>
  <c r="AT235" i="7"/>
  <c r="AS235" i="7"/>
  <c r="AR235" i="7"/>
  <c r="AQ235" i="7"/>
  <c r="AP235" i="7"/>
  <c r="AO235" i="7"/>
  <c r="AN235" i="7"/>
  <c r="AM235" i="7"/>
  <c r="AL235" i="7"/>
  <c r="AK235" i="7"/>
  <c r="AJ235" i="7"/>
  <c r="AI235" i="7"/>
  <c r="AH235" i="7"/>
  <c r="AG235" i="7"/>
  <c r="AF235" i="7"/>
  <c r="AE235" i="7"/>
  <c r="AD235" i="7"/>
  <c r="AC235" i="7"/>
  <c r="AB235" i="7"/>
  <c r="AA235" i="7"/>
  <c r="Z235" i="7"/>
  <c r="Y235" i="7"/>
  <c r="X235" i="7"/>
  <c r="W235" i="7"/>
  <c r="V235" i="7"/>
  <c r="U235" i="7"/>
  <c r="T235" i="7"/>
  <c r="S235" i="7"/>
  <c r="R235" i="7"/>
  <c r="Q235" i="7"/>
  <c r="P235" i="7"/>
  <c r="O235" i="7"/>
  <c r="N235" i="7"/>
  <c r="M235" i="7"/>
  <c r="L235" i="7"/>
  <c r="K235" i="7"/>
  <c r="J235" i="7"/>
  <c r="I235" i="7"/>
  <c r="H235" i="7"/>
  <c r="G235" i="7"/>
  <c r="F235" i="7"/>
  <c r="E235" i="7"/>
  <c r="D235" i="7"/>
  <c r="C235" i="7"/>
  <c r="A235" i="7"/>
  <c r="BG234" i="7"/>
  <c r="BF234" i="7"/>
  <c r="BE234" i="7"/>
  <c r="BD234" i="7"/>
  <c r="BC234" i="7"/>
  <c r="BB234" i="7"/>
  <c r="BA234" i="7"/>
  <c r="AZ234" i="7"/>
  <c r="AY234" i="7"/>
  <c r="AX234" i="7"/>
  <c r="AW234" i="7"/>
  <c r="AV234" i="7"/>
  <c r="AU234" i="7"/>
  <c r="AT234" i="7"/>
  <c r="AS234" i="7"/>
  <c r="AR234" i="7"/>
  <c r="AQ234" i="7"/>
  <c r="AP234" i="7"/>
  <c r="AO234" i="7"/>
  <c r="AN234" i="7"/>
  <c r="AM234" i="7"/>
  <c r="AL234" i="7"/>
  <c r="AK234" i="7"/>
  <c r="AJ234" i="7"/>
  <c r="AI234" i="7"/>
  <c r="AH234" i="7"/>
  <c r="AG234" i="7"/>
  <c r="AF234" i="7"/>
  <c r="AE234" i="7"/>
  <c r="AD234" i="7"/>
  <c r="AC234" i="7"/>
  <c r="AB234" i="7"/>
  <c r="AA234" i="7"/>
  <c r="Z234" i="7"/>
  <c r="Y234" i="7"/>
  <c r="X234" i="7"/>
  <c r="W234" i="7"/>
  <c r="V234" i="7"/>
  <c r="U234" i="7"/>
  <c r="T234" i="7"/>
  <c r="S234" i="7"/>
  <c r="R234" i="7"/>
  <c r="Q234" i="7"/>
  <c r="P234" i="7"/>
  <c r="O234" i="7"/>
  <c r="N234" i="7"/>
  <c r="M234" i="7"/>
  <c r="L234" i="7"/>
  <c r="K234" i="7"/>
  <c r="J234" i="7"/>
  <c r="I234" i="7"/>
  <c r="H234" i="7"/>
  <c r="G234" i="7"/>
  <c r="F234" i="7"/>
  <c r="E234" i="7"/>
  <c r="D234" i="7"/>
  <c r="C234" i="7"/>
  <c r="A234" i="7"/>
  <c r="BG233" i="7"/>
  <c r="BF233" i="7"/>
  <c r="BE233" i="7"/>
  <c r="BD233" i="7"/>
  <c r="BC233" i="7"/>
  <c r="BB233" i="7"/>
  <c r="BA233" i="7"/>
  <c r="AZ233" i="7"/>
  <c r="AY233" i="7"/>
  <c r="AX233" i="7"/>
  <c r="AW233" i="7"/>
  <c r="AV233" i="7"/>
  <c r="AU233" i="7"/>
  <c r="AT233" i="7"/>
  <c r="AS233" i="7"/>
  <c r="AR233" i="7"/>
  <c r="AQ233" i="7"/>
  <c r="AP233" i="7"/>
  <c r="AO233" i="7"/>
  <c r="AN233" i="7"/>
  <c r="AM233" i="7"/>
  <c r="AL233" i="7"/>
  <c r="AK233" i="7"/>
  <c r="AJ233" i="7"/>
  <c r="AI233" i="7"/>
  <c r="AH233" i="7"/>
  <c r="AG233" i="7"/>
  <c r="AF233" i="7"/>
  <c r="AE233" i="7"/>
  <c r="AD233" i="7"/>
  <c r="AC233" i="7"/>
  <c r="AB233" i="7"/>
  <c r="AA233" i="7"/>
  <c r="Z233" i="7"/>
  <c r="Y233" i="7"/>
  <c r="X233" i="7"/>
  <c r="W233" i="7"/>
  <c r="V233" i="7"/>
  <c r="U233" i="7"/>
  <c r="T233" i="7"/>
  <c r="S233" i="7"/>
  <c r="R233" i="7"/>
  <c r="Q233" i="7"/>
  <c r="P233" i="7"/>
  <c r="O233" i="7"/>
  <c r="N233" i="7"/>
  <c r="M233" i="7"/>
  <c r="L233" i="7"/>
  <c r="K233" i="7"/>
  <c r="J233" i="7"/>
  <c r="I233" i="7"/>
  <c r="H233" i="7"/>
  <c r="G233" i="7"/>
  <c r="F233" i="7"/>
  <c r="E233" i="7"/>
  <c r="D233" i="7"/>
  <c r="C233" i="7"/>
  <c r="A233" i="7"/>
  <c r="BG232" i="7"/>
  <c r="BF232" i="7"/>
  <c r="BE232" i="7"/>
  <c r="BD232" i="7"/>
  <c r="BC232" i="7"/>
  <c r="BB232" i="7"/>
  <c r="BA232" i="7"/>
  <c r="AZ232" i="7"/>
  <c r="AY232" i="7"/>
  <c r="AX232" i="7"/>
  <c r="AW232" i="7"/>
  <c r="AV232" i="7"/>
  <c r="AU232" i="7"/>
  <c r="AT232" i="7"/>
  <c r="AS232" i="7"/>
  <c r="AR232" i="7"/>
  <c r="AQ232" i="7"/>
  <c r="AP232" i="7"/>
  <c r="AO232" i="7"/>
  <c r="AN232" i="7"/>
  <c r="AM232" i="7"/>
  <c r="AL232" i="7"/>
  <c r="AK232" i="7"/>
  <c r="AJ232" i="7"/>
  <c r="AI232" i="7"/>
  <c r="AH232" i="7"/>
  <c r="AG232" i="7"/>
  <c r="AF232" i="7"/>
  <c r="AE232" i="7"/>
  <c r="AD232" i="7"/>
  <c r="AC232" i="7"/>
  <c r="AB232" i="7"/>
  <c r="AA232" i="7"/>
  <c r="Z232" i="7"/>
  <c r="Y232" i="7"/>
  <c r="X232" i="7"/>
  <c r="W232" i="7"/>
  <c r="V232" i="7"/>
  <c r="U232" i="7"/>
  <c r="T232" i="7"/>
  <c r="S232" i="7"/>
  <c r="R232" i="7"/>
  <c r="Q232" i="7"/>
  <c r="P232" i="7"/>
  <c r="O232" i="7"/>
  <c r="N232" i="7"/>
  <c r="M232" i="7"/>
  <c r="L232" i="7"/>
  <c r="K232" i="7"/>
  <c r="J232" i="7"/>
  <c r="I232" i="7"/>
  <c r="H232" i="7"/>
  <c r="G232" i="7"/>
  <c r="F232" i="7"/>
  <c r="E232" i="7"/>
  <c r="D232" i="7"/>
  <c r="C232" i="7"/>
  <c r="A232" i="7"/>
  <c r="BG231" i="7"/>
  <c r="BF231" i="7"/>
  <c r="BE231" i="7"/>
  <c r="BD231" i="7"/>
  <c r="BC231" i="7"/>
  <c r="BB231" i="7"/>
  <c r="BA231" i="7"/>
  <c r="AZ231" i="7"/>
  <c r="AY231" i="7"/>
  <c r="AX231" i="7"/>
  <c r="AW231" i="7"/>
  <c r="AV231" i="7"/>
  <c r="AU231" i="7"/>
  <c r="AT231" i="7"/>
  <c r="AS231" i="7"/>
  <c r="AR231" i="7"/>
  <c r="AQ231" i="7"/>
  <c r="AP231" i="7"/>
  <c r="AO231" i="7"/>
  <c r="AN231" i="7"/>
  <c r="AM231" i="7"/>
  <c r="AL231" i="7"/>
  <c r="AK231" i="7"/>
  <c r="AJ231" i="7"/>
  <c r="AI231" i="7"/>
  <c r="AH231" i="7"/>
  <c r="AG231" i="7"/>
  <c r="AF231" i="7"/>
  <c r="AE231" i="7"/>
  <c r="AD231" i="7"/>
  <c r="AC231" i="7"/>
  <c r="AB231" i="7"/>
  <c r="AA231" i="7"/>
  <c r="Z231" i="7"/>
  <c r="Y231" i="7"/>
  <c r="X231" i="7"/>
  <c r="W231" i="7"/>
  <c r="V231" i="7"/>
  <c r="U231" i="7"/>
  <c r="T231" i="7"/>
  <c r="S231" i="7"/>
  <c r="R231" i="7"/>
  <c r="Q231" i="7"/>
  <c r="P231" i="7"/>
  <c r="O231" i="7"/>
  <c r="N231" i="7"/>
  <c r="M231" i="7"/>
  <c r="L231" i="7"/>
  <c r="K231" i="7"/>
  <c r="J231" i="7"/>
  <c r="I231" i="7"/>
  <c r="H231" i="7"/>
  <c r="G231" i="7"/>
  <c r="F231" i="7"/>
  <c r="E231" i="7"/>
  <c r="D231" i="7"/>
  <c r="C231" i="7"/>
  <c r="A231" i="7"/>
  <c r="BG230" i="7"/>
  <c r="BF230" i="7"/>
  <c r="BE230" i="7"/>
  <c r="BD230" i="7"/>
  <c r="BC230" i="7"/>
  <c r="BB230" i="7"/>
  <c r="BA230" i="7"/>
  <c r="AZ230" i="7"/>
  <c r="AY230" i="7"/>
  <c r="AX230" i="7"/>
  <c r="AW230" i="7"/>
  <c r="AV230" i="7"/>
  <c r="AU230" i="7"/>
  <c r="AT230" i="7"/>
  <c r="AS230" i="7"/>
  <c r="AR230" i="7"/>
  <c r="AQ230" i="7"/>
  <c r="AP230" i="7"/>
  <c r="AO230" i="7"/>
  <c r="AN230" i="7"/>
  <c r="AM230" i="7"/>
  <c r="AL230" i="7"/>
  <c r="AK230" i="7"/>
  <c r="AJ230" i="7"/>
  <c r="AI230" i="7"/>
  <c r="AH230" i="7"/>
  <c r="AG230" i="7"/>
  <c r="AF230" i="7"/>
  <c r="AE230" i="7"/>
  <c r="AD230" i="7"/>
  <c r="AC230" i="7"/>
  <c r="AB230" i="7"/>
  <c r="AA230" i="7"/>
  <c r="Z230" i="7"/>
  <c r="Y230" i="7"/>
  <c r="X230" i="7"/>
  <c r="W230" i="7"/>
  <c r="V230" i="7"/>
  <c r="U230" i="7"/>
  <c r="T230" i="7"/>
  <c r="S230" i="7"/>
  <c r="R230" i="7"/>
  <c r="Q230" i="7"/>
  <c r="P230" i="7"/>
  <c r="O230" i="7"/>
  <c r="N230" i="7"/>
  <c r="M230" i="7"/>
  <c r="L230" i="7"/>
  <c r="K230" i="7"/>
  <c r="J230" i="7"/>
  <c r="I230" i="7"/>
  <c r="H230" i="7"/>
  <c r="G230" i="7"/>
  <c r="F230" i="7"/>
  <c r="E230" i="7"/>
  <c r="D230" i="7"/>
  <c r="C230" i="7"/>
  <c r="A230" i="7"/>
  <c r="BG229" i="7"/>
  <c r="BF229" i="7"/>
  <c r="BE229" i="7"/>
  <c r="BD229" i="7"/>
  <c r="BC229" i="7"/>
  <c r="BB229" i="7"/>
  <c r="BA229" i="7"/>
  <c r="AZ229" i="7"/>
  <c r="AY229" i="7"/>
  <c r="AX229" i="7"/>
  <c r="AW229" i="7"/>
  <c r="AV229" i="7"/>
  <c r="AU229" i="7"/>
  <c r="AT229" i="7"/>
  <c r="AS229" i="7"/>
  <c r="AR229" i="7"/>
  <c r="AQ229" i="7"/>
  <c r="AP229" i="7"/>
  <c r="AO229" i="7"/>
  <c r="AN229" i="7"/>
  <c r="AM229" i="7"/>
  <c r="AL229" i="7"/>
  <c r="AK229" i="7"/>
  <c r="AJ229" i="7"/>
  <c r="AI229" i="7"/>
  <c r="AH229" i="7"/>
  <c r="AG229" i="7"/>
  <c r="AF229" i="7"/>
  <c r="AE229" i="7"/>
  <c r="AD229" i="7"/>
  <c r="AC229" i="7"/>
  <c r="AB229" i="7"/>
  <c r="AA229" i="7"/>
  <c r="Z229" i="7"/>
  <c r="Y229" i="7"/>
  <c r="X229" i="7"/>
  <c r="W229" i="7"/>
  <c r="V229" i="7"/>
  <c r="U229" i="7"/>
  <c r="T229" i="7"/>
  <c r="S229" i="7"/>
  <c r="R229" i="7"/>
  <c r="Q229" i="7"/>
  <c r="P229" i="7"/>
  <c r="O229" i="7"/>
  <c r="N229" i="7"/>
  <c r="M229" i="7"/>
  <c r="L229" i="7"/>
  <c r="K229" i="7"/>
  <c r="J229" i="7"/>
  <c r="I229" i="7"/>
  <c r="H229" i="7"/>
  <c r="G229" i="7"/>
  <c r="F229" i="7"/>
  <c r="E229" i="7"/>
  <c r="D229" i="7"/>
  <c r="C229" i="7"/>
  <c r="A229" i="7"/>
  <c r="BG228" i="7"/>
  <c r="BF228" i="7"/>
  <c r="BE228" i="7"/>
  <c r="BD228" i="7"/>
  <c r="BC228" i="7"/>
  <c r="BB228" i="7"/>
  <c r="BA228" i="7"/>
  <c r="AZ228" i="7"/>
  <c r="AY228" i="7"/>
  <c r="AX228" i="7"/>
  <c r="AW228" i="7"/>
  <c r="AV228" i="7"/>
  <c r="AU228" i="7"/>
  <c r="AT228" i="7"/>
  <c r="AS228" i="7"/>
  <c r="AR228" i="7"/>
  <c r="AQ228" i="7"/>
  <c r="AP228" i="7"/>
  <c r="AO228" i="7"/>
  <c r="AN228" i="7"/>
  <c r="AM228" i="7"/>
  <c r="AL228" i="7"/>
  <c r="AK228" i="7"/>
  <c r="AJ228" i="7"/>
  <c r="AI228" i="7"/>
  <c r="AH228" i="7"/>
  <c r="AG228" i="7"/>
  <c r="AF228" i="7"/>
  <c r="AE228" i="7"/>
  <c r="AD228" i="7"/>
  <c r="AC228" i="7"/>
  <c r="AB228" i="7"/>
  <c r="AA228" i="7"/>
  <c r="Z228" i="7"/>
  <c r="Y228" i="7"/>
  <c r="X228" i="7"/>
  <c r="W228" i="7"/>
  <c r="V228" i="7"/>
  <c r="U228" i="7"/>
  <c r="T228" i="7"/>
  <c r="S228" i="7"/>
  <c r="R228" i="7"/>
  <c r="Q228" i="7"/>
  <c r="P228" i="7"/>
  <c r="O228" i="7"/>
  <c r="N228" i="7"/>
  <c r="M228" i="7"/>
  <c r="L228" i="7"/>
  <c r="K228" i="7"/>
  <c r="J228" i="7"/>
  <c r="I228" i="7"/>
  <c r="H228" i="7"/>
  <c r="G228" i="7"/>
  <c r="F228" i="7"/>
  <c r="E228" i="7"/>
  <c r="D228" i="7"/>
  <c r="C228" i="7"/>
  <c r="A228" i="7"/>
  <c r="BG227" i="7"/>
  <c r="BF227" i="7"/>
  <c r="BE227" i="7"/>
  <c r="BD227" i="7"/>
  <c r="BC227" i="7"/>
  <c r="BB227" i="7"/>
  <c r="BA227" i="7"/>
  <c r="AZ227" i="7"/>
  <c r="AY227" i="7"/>
  <c r="AX227" i="7"/>
  <c r="AW227" i="7"/>
  <c r="AV227" i="7"/>
  <c r="AU227" i="7"/>
  <c r="AT227" i="7"/>
  <c r="AS227" i="7"/>
  <c r="AR227" i="7"/>
  <c r="AQ227" i="7"/>
  <c r="AP227" i="7"/>
  <c r="AO227" i="7"/>
  <c r="AN227" i="7"/>
  <c r="AM227" i="7"/>
  <c r="AL227" i="7"/>
  <c r="AK227" i="7"/>
  <c r="AJ227" i="7"/>
  <c r="AI227" i="7"/>
  <c r="AH227" i="7"/>
  <c r="AG227" i="7"/>
  <c r="AF227" i="7"/>
  <c r="AE227" i="7"/>
  <c r="AD227" i="7"/>
  <c r="AC227" i="7"/>
  <c r="AB227" i="7"/>
  <c r="AA227" i="7"/>
  <c r="Z227" i="7"/>
  <c r="Y227" i="7"/>
  <c r="X227" i="7"/>
  <c r="W227" i="7"/>
  <c r="V227" i="7"/>
  <c r="U227" i="7"/>
  <c r="T227" i="7"/>
  <c r="S227" i="7"/>
  <c r="R227" i="7"/>
  <c r="Q227" i="7"/>
  <c r="P227" i="7"/>
  <c r="O227" i="7"/>
  <c r="N227" i="7"/>
  <c r="M227" i="7"/>
  <c r="L227" i="7"/>
  <c r="K227" i="7"/>
  <c r="J227" i="7"/>
  <c r="I227" i="7"/>
  <c r="H227" i="7"/>
  <c r="G227" i="7"/>
  <c r="F227" i="7"/>
  <c r="E227" i="7"/>
  <c r="D227" i="7"/>
  <c r="C227" i="7"/>
  <c r="A227" i="7"/>
  <c r="BG226" i="7"/>
  <c r="BF226" i="7"/>
  <c r="BE226" i="7"/>
  <c r="BD226" i="7"/>
  <c r="BC226" i="7"/>
  <c r="BB226" i="7"/>
  <c r="BA226" i="7"/>
  <c r="AZ226" i="7"/>
  <c r="AY226" i="7"/>
  <c r="AX226" i="7"/>
  <c r="AW226" i="7"/>
  <c r="AV226" i="7"/>
  <c r="AU226" i="7"/>
  <c r="AT226" i="7"/>
  <c r="AS226" i="7"/>
  <c r="AR226" i="7"/>
  <c r="AQ226" i="7"/>
  <c r="AP226" i="7"/>
  <c r="AO226" i="7"/>
  <c r="AN226" i="7"/>
  <c r="AM226" i="7"/>
  <c r="AL226" i="7"/>
  <c r="AK226" i="7"/>
  <c r="AJ226" i="7"/>
  <c r="AI226" i="7"/>
  <c r="AH226" i="7"/>
  <c r="AG226" i="7"/>
  <c r="AF226" i="7"/>
  <c r="AE226" i="7"/>
  <c r="AD226" i="7"/>
  <c r="AC226" i="7"/>
  <c r="AB226" i="7"/>
  <c r="AA226" i="7"/>
  <c r="Z226" i="7"/>
  <c r="Y226" i="7"/>
  <c r="X226" i="7"/>
  <c r="W226" i="7"/>
  <c r="V226" i="7"/>
  <c r="U226" i="7"/>
  <c r="T226" i="7"/>
  <c r="S226" i="7"/>
  <c r="R226" i="7"/>
  <c r="Q226" i="7"/>
  <c r="P226" i="7"/>
  <c r="O226" i="7"/>
  <c r="N226" i="7"/>
  <c r="M226" i="7"/>
  <c r="L226" i="7"/>
  <c r="K226" i="7"/>
  <c r="J226" i="7"/>
  <c r="I226" i="7"/>
  <c r="H226" i="7"/>
  <c r="G226" i="7"/>
  <c r="F226" i="7"/>
  <c r="E226" i="7"/>
  <c r="D226" i="7"/>
  <c r="C226" i="7"/>
  <c r="A226" i="7"/>
  <c r="BG225" i="7"/>
  <c r="BF225" i="7"/>
  <c r="BE225" i="7"/>
  <c r="BD225" i="7"/>
  <c r="BC225" i="7"/>
  <c r="BB225" i="7"/>
  <c r="BA225" i="7"/>
  <c r="AZ225" i="7"/>
  <c r="AY225" i="7"/>
  <c r="AX225" i="7"/>
  <c r="AW225" i="7"/>
  <c r="AV225" i="7"/>
  <c r="AU225" i="7"/>
  <c r="AT225" i="7"/>
  <c r="AS225" i="7"/>
  <c r="AR225" i="7"/>
  <c r="AQ225" i="7"/>
  <c r="AP225" i="7"/>
  <c r="AO225" i="7"/>
  <c r="AN225" i="7"/>
  <c r="AM225" i="7"/>
  <c r="AL225" i="7"/>
  <c r="AK225" i="7"/>
  <c r="AJ225" i="7"/>
  <c r="AI225" i="7"/>
  <c r="AH225" i="7"/>
  <c r="AG225" i="7"/>
  <c r="AF225" i="7"/>
  <c r="AE225" i="7"/>
  <c r="AD225" i="7"/>
  <c r="AC225" i="7"/>
  <c r="AB225" i="7"/>
  <c r="AA225" i="7"/>
  <c r="Z225" i="7"/>
  <c r="Y225" i="7"/>
  <c r="X225" i="7"/>
  <c r="W225" i="7"/>
  <c r="V225" i="7"/>
  <c r="U225" i="7"/>
  <c r="T225" i="7"/>
  <c r="S225" i="7"/>
  <c r="R225" i="7"/>
  <c r="Q225" i="7"/>
  <c r="P225" i="7"/>
  <c r="O225" i="7"/>
  <c r="N225" i="7"/>
  <c r="M225" i="7"/>
  <c r="L225" i="7"/>
  <c r="K225" i="7"/>
  <c r="J225" i="7"/>
  <c r="I225" i="7"/>
  <c r="H225" i="7"/>
  <c r="G225" i="7"/>
  <c r="F225" i="7"/>
  <c r="E225" i="7"/>
  <c r="D225" i="7"/>
  <c r="C225" i="7"/>
  <c r="A225" i="7"/>
  <c r="BG224" i="7"/>
  <c r="BF224" i="7"/>
  <c r="BE224" i="7"/>
  <c r="BD224" i="7"/>
  <c r="BC224" i="7"/>
  <c r="BB224" i="7"/>
  <c r="BA224" i="7"/>
  <c r="AZ224" i="7"/>
  <c r="AY224" i="7"/>
  <c r="AX224" i="7"/>
  <c r="AW224" i="7"/>
  <c r="AV224" i="7"/>
  <c r="AU224" i="7"/>
  <c r="AT224" i="7"/>
  <c r="AS224" i="7"/>
  <c r="AR224" i="7"/>
  <c r="AQ224" i="7"/>
  <c r="AP224" i="7"/>
  <c r="AO224" i="7"/>
  <c r="AN224" i="7"/>
  <c r="AM224" i="7"/>
  <c r="AL224" i="7"/>
  <c r="AK224" i="7"/>
  <c r="AJ224" i="7"/>
  <c r="AI224" i="7"/>
  <c r="AH224" i="7"/>
  <c r="AG224" i="7"/>
  <c r="AF224" i="7"/>
  <c r="AE224" i="7"/>
  <c r="AD224" i="7"/>
  <c r="AC224" i="7"/>
  <c r="AB224" i="7"/>
  <c r="AA224" i="7"/>
  <c r="Z224" i="7"/>
  <c r="Y224" i="7"/>
  <c r="X224" i="7"/>
  <c r="W224" i="7"/>
  <c r="V224" i="7"/>
  <c r="U224" i="7"/>
  <c r="T224" i="7"/>
  <c r="S224" i="7"/>
  <c r="R224" i="7"/>
  <c r="Q224" i="7"/>
  <c r="P224" i="7"/>
  <c r="O224" i="7"/>
  <c r="N224" i="7"/>
  <c r="M224" i="7"/>
  <c r="L224" i="7"/>
  <c r="K224" i="7"/>
  <c r="J224" i="7"/>
  <c r="I224" i="7"/>
  <c r="H224" i="7"/>
  <c r="G224" i="7"/>
  <c r="F224" i="7"/>
  <c r="E224" i="7"/>
  <c r="D224" i="7"/>
  <c r="C224" i="7"/>
  <c r="A224" i="7"/>
  <c r="BG223" i="7"/>
  <c r="BF223" i="7"/>
  <c r="BE223" i="7"/>
  <c r="BD223" i="7"/>
  <c r="BC223" i="7"/>
  <c r="BB223" i="7"/>
  <c r="BA223" i="7"/>
  <c r="AZ223" i="7"/>
  <c r="AY223" i="7"/>
  <c r="AX223" i="7"/>
  <c r="AW223" i="7"/>
  <c r="AV223" i="7"/>
  <c r="AU223" i="7"/>
  <c r="AT223" i="7"/>
  <c r="AS223" i="7"/>
  <c r="AR223" i="7"/>
  <c r="AQ223" i="7"/>
  <c r="AP223" i="7"/>
  <c r="AO223" i="7"/>
  <c r="AN223" i="7"/>
  <c r="AM223" i="7"/>
  <c r="AL223" i="7"/>
  <c r="AK223" i="7"/>
  <c r="AJ223" i="7"/>
  <c r="AI223" i="7"/>
  <c r="AH223" i="7"/>
  <c r="AG223" i="7"/>
  <c r="AF223" i="7"/>
  <c r="AE223" i="7"/>
  <c r="AD223" i="7"/>
  <c r="AC223" i="7"/>
  <c r="AB223" i="7"/>
  <c r="AA223" i="7"/>
  <c r="Z223" i="7"/>
  <c r="Y223" i="7"/>
  <c r="X223" i="7"/>
  <c r="W223" i="7"/>
  <c r="V223" i="7"/>
  <c r="U223" i="7"/>
  <c r="T223" i="7"/>
  <c r="S223" i="7"/>
  <c r="R223" i="7"/>
  <c r="Q223" i="7"/>
  <c r="P223" i="7"/>
  <c r="O223" i="7"/>
  <c r="N223" i="7"/>
  <c r="M223" i="7"/>
  <c r="L223" i="7"/>
  <c r="K223" i="7"/>
  <c r="J223" i="7"/>
  <c r="I223" i="7"/>
  <c r="H223" i="7"/>
  <c r="G223" i="7"/>
  <c r="F223" i="7"/>
  <c r="E223" i="7"/>
  <c r="D223" i="7"/>
  <c r="C223" i="7"/>
  <c r="A223" i="7"/>
  <c r="BG222" i="7"/>
  <c r="BF222" i="7"/>
  <c r="BE222" i="7"/>
  <c r="BD222" i="7"/>
  <c r="BC222" i="7"/>
  <c r="BB222" i="7"/>
  <c r="BA222" i="7"/>
  <c r="AZ222" i="7"/>
  <c r="AY222" i="7"/>
  <c r="AX222" i="7"/>
  <c r="AW222" i="7"/>
  <c r="AV222" i="7"/>
  <c r="AU222" i="7"/>
  <c r="AT222" i="7"/>
  <c r="AS222" i="7"/>
  <c r="AR222" i="7"/>
  <c r="AQ222" i="7"/>
  <c r="AP222" i="7"/>
  <c r="AO222" i="7"/>
  <c r="AN222" i="7"/>
  <c r="AM222" i="7"/>
  <c r="AL222" i="7"/>
  <c r="AK222" i="7"/>
  <c r="AJ222" i="7"/>
  <c r="AI222" i="7"/>
  <c r="AH222" i="7"/>
  <c r="AG222" i="7"/>
  <c r="AF222" i="7"/>
  <c r="AE222" i="7"/>
  <c r="AD222" i="7"/>
  <c r="AC222" i="7"/>
  <c r="AB222" i="7"/>
  <c r="AA222" i="7"/>
  <c r="Z222" i="7"/>
  <c r="Y222" i="7"/>
  <c r="X222" i="7"/>
  <c r="W222" i="7"/>
  <c r="V222" i="7"/>
  <c r="U222" i="7"/>
  <c r="T222" i="7"/>
  <c r="S222" i="7"/>
  <c r="R222" i="7"/>
  <c r="Q222" i="7"/>
  <c r="P222" i="7"/>
  <c r="O222" i="7"/>
  <c r="N222" i="7"/>
  <c r="M222" i="7"/>
  <c r="L222" i="7"/>
  <c r="K222" i="7"/>
  <c r="J222" i="7"/>
  <c r="I222" i="7"/>
  <c r="H222" i="7"/>
  <c r="G222" i="7"/>
  <c r="F222" i="7"/>
  <c r="E222" i="7"/>
  <c r="D222" i="7"/>
  <c r="C222" i="7"/>
  <c r="A222" i="7"/>
  <c r="BG221" i="7"/>
  <c r="BF221" i="7"/>
  <c r="BE221" i="7"/>
  <c r="BD221" i="7"/>
  <c r="BC221" i="7"/>
  <c r="BB221" i="7"/>
  <c r="BA221" i="7"/>
  <c r="AZ221" i="7"/>
  <c r="AY221" i="7"/>
  <c r="AX221" i="7"/>
  <c r="AW221" i="7"/>
  <c r="AV221" i="7"/>
  <c r="AU221" i="7"/>
  <c r="AT221" i="7"/>
  <c r="AS221" i="7"/>
  <c r="AR221" i="7"/>
  <c r="AQ221" i="7"/>
  <c r="AP221" i="7"/>
  <c r="AO221" i="7"/>
  <c r="AN221" i="7"/>
  <c r="AM221" i="7"/>
  <c r="AL221" i="7"/>
  <c r="AK221" i="7"/>
  <c r="AJ221" i="7"/>
  <c r="AI221" i="7"/>
  <c r="AH221" i="7"/>
  <c r="AG221" i="7"/>
  <c r="AF221" i="7"/>
  <c r="AE221" i="7"/>
  <c r="AD221" i="7"/>
  <c r="AC221" i="7"/>
  <c r="AB221" i="7"/>
  <c r="AA221" i="7"/>
  <c r="Z221" i="7"/>
  <c r="Y221" i="7"/>
  <c r="X221" i="7"/>
  <c r="W221" i="7"/>
  <c r="V221" i="7"/>
  <c r="U221" i="7"/>
  <c r="T221" i="7"/>
  <c r="S221" i="7"/>
  <c r="R221" i="7"/>
  <c r="Q221" i="7"/>
  <c r="P221" i="7"/>
  <c r="O221" i="7"/>
  <c r="N221" i="7"/>
  <c r="M221" i="7"/>
  <c r="L221" i="7"/>
  <c r="K221" i="7"/>
  <c r="J221" i="7"/>
  <c r="I221" i="7"/>
  <c r="H221" i="7"/>
  <c r="G221" i="7"/>
  <c r="F221" i="7"/>
  <c r="E221" i="7"/>
  <c r="D221" i="7"/>
  <c r="C221" i="7"/>
  <c r="A221" i="7"/>
  <c r="BG220" i="7"/>
  <c r="BF220" i="7"/>
  <c r="BE220" i="7"/>
  <c r="BD220" i="7"/>
  <c r="BC220" i="7"/>
  <c r="BB220" i="7"/>
  <c r="BA220" i="7"/>
  <c r="AZ220" i="7"/>
  <c r="AY220" i="7"/>
  <c r="AX220" i="7"/>
  <c r="AW220" i="7"/>
  <c r="AV220" i="7"/>
  <c r="AU220" i="7"/>
  <c r="AT220" i="7"/>
  <c r="AS220" i="7"/>
  <c r="AR220" i="7"/>
  <c r="AQ220" i="7"/>
  <c r="AP220" i="7"/>
  <c r="AO220" i="7"/>
  <c r="AN220" i="7"/>
  <c r="AM220" i="7"/>
  <c r="AL220" i="7"/>
  <c r="AK220" i="7"/>
  <c r="AJ220" i="7"/>
  <c r="AI220" i="7"/>
  <c r="AH220" i="7"/>
  <c r="AG220" i="7"/>
  <c r="AF220" i="7"/>
  <c r="AE220" i="7"/>
  <c r="AD220" i="7"/>
  <c r="AC220" i="7"/>
  <c r="AB220" i="7"/>
  <c r="AA220" i="7"/>
  <c r="Z220" i="7"/>
  <c r="Y220" i="7"/>
  <c r="X220" i="7"/>
  <c r="W220" i="7"/>
  <c r="V220" i="7"/>
  <c r="U220" i="7"/>
  <c r="T220" i="7"/>
  <c r="S220" i="7"/>
  <c r="R220" i="7"/>
  <c r="Q220" i="7"/>
  <c r="P220" i="7"/>
  <c r="O220" i="7"/>
  <c r="N220" i="7"/>
  <c r="M220" i="7"/>
  <c r="L220" i="7"/>
  <c r="K220" i="7"/>
  <c r="J220" i="7"/>
  <c r="I220" i="7"/>
  <c r="H220" i="7"/>
  <c r="G220" i="7"/>
  <c r="F220" i="7"/>
  <c r="E220" i="7"/>
  <c r="D220" i="7"/>
  <c r="C220" i="7"/>
  <c r="A220" i="7"/>
  <c r="BG219" i="7"/>
  <c r="BF219" i="7"/>
  <c r="BE219" i="7"/>
  <c r="BD219" i="7"/>
  <c r="BC219" i="7"/>
  <c r="BB219" i="7"/>
  <c r="BA219" i="7"/>
  <c r="AZ219" i="7"/>
  <c r="AY219" i="7"/>
  <c r="AX219" i="7"/>
  <c r="AW219" i="7"/>
  <c r="AV219" i="7"/>
  <c r="AU219" i="7"/>
  <c r="AT219" i="7"/>
  <c r="AS219" i="7"/>
  <c r="AR219" i="7"/>
  <c r="AQ219" i="7"/>
  <c r="AP219" i="7"/>
  <c r="AO219" i="7"/>
  <c r="AN219" i="7"/>
  <c r="AM219" i="7"/>
  <c r="AL219" i="7"/>
  <c r="AK219" i="7"/>
  <c r="AJ219" i="7"/>
  <c r="AI219" i="7"/>
  <c r="AH219" i="7"/>
  <c r="AG219" i="7"/>
  <c r="AF219" i="7"/>
  <c r="AE219" i="7"/>
  <c r="AD219" i="7"/>
  <c r="AC219" i="7"/>
  <c r="AB219" i="7"/>
  <c r="AA219" i="7"/>
  <c r="Z219" i="7"/>
  <c r="Y219" i="7"/>
  <c r="X219" i="7"/>
  <c r="W219" i="7"/>
  <c r="V219" i="7"/>
  <c r="U219" i="7"/>
  <c r="T219" i="7"/>
  <c r="S219" i="7"/>
  <c r="R219" i="7"/>
  <c r="Q219" i="7"/>
  <c r="P219" i="7"/>
  <c r="O219" i="7"/>
  <c r="N219" i="7"/>
  <c r="M219" i="7"/>
  <c r="L219" i="7"/>
  <c r="K219" i="7"/>
  <c r="J219" i="7"/>
  <c r="I219" i="7"/>
  <c r="H219" i="7"/>
  <c r="G219" i="7"/>
  <c r="F219" i="7"/>
  <c r="E219" i="7"/>
  <c r="D219" i="7"/>
  <c r="C219" i="7"/>
  <c r="A219" i="7"/>
  <c r="BG218" i="7"/>
  <c r="BF218" i="7"/>
  <c r="BE218" i="7"/>
  <c r="BD218" i="7"/>
  <c r="BC218" i="7"/>
  <c r="BB218" i="7"/>
  <c r="BA218" i="7"/>
  <c r="AZ218" i="7"/>
  <c r="AY218" i="7"/>
  <c r="AX218" i="7"/>
  <c r="AW218" i="7"/>
  <c r="AV218" i="7"/>
  <c r="AU218" i="7"/>
  <c r="AT218" i="7"/>
  <c r="AS218" i="7"/>
  <c r="AR218" i="7"/>
  <c r="AQ218" i="7"/>
  <c r="AP218" i="7"/>
  <c r="AO218" i="7"/>
  <c r="AN218" i="7"/>
  <c r="AM218" i="7"/>
  <c r="AL218" i="7"/>
  <c r="AK218" i="7"/>
  <c r="AJ218" i="7"/>
  <c r="AI218" i="7"/>
  <c r="AH218" i="7"/>
  <c r="AG218" i="7"/>
  <c r="AF218" i="7"/>
  <c r="AE218" i="7"/>
  <c r="AD218" i="7"/>
  <c r="AC218" i="7"/>
  <c r="AB218" i="7"/>
  <c r="AA218" i="7"/>
  <c r="Z218" i="7"/>
  <c r="Y218" i="7"/>
  <c r="X218" i="7"/>
  <c r="W218" i="7"/>
  <c r="V218" i="7"/>
  <c r="U218" i="7"/>
  <c r="T218" i="7"/>
  <c r="S218" i="7"/>
  <c r="R218" i="7"/>
  <c r="Q218" i="7"/>
  <c r="P218" i="7"/>
  <c r="O218" i="7"/>
  <c r="N218" i="7"/>
  <c r="M218" i="7"/>
  <c r="L218" i="7"/>
  <c r="K218" i="7"/>
  <c r="J218" i="7"/>
  <c r="I218" i="7"/>
  <c r="H218" i="7"/>
  <c r="G218" i="7"/>
  <c r="F218" i="7"/>
  <c r="E218" i="7"/>
  <c r="D218" i="7"/>
  <c r="C218" i="7"/>
  <c r="A218" i="7"/>
  <c r="BG217" i="7"/>
  <c r="BF217" i="7"/>
  <c r="BE217" i="7"/>
  <c r="BD217" i="7"/>
  <c r="BC217" i="7"/>
  <c r="BB217" i="7"/>
  <c r="BA217" i="7"/>
  <c r="AZ217" i="7"/>
  <c r="AY217" i="7"/>
  <c r="AX217" i="7"/>
  <c r="AW217" i="7"/>
  <c r="AV217" i="7"/>
  <c r="AU217" i="7"/>
  <c r="AT217" i="7"/>
  <c r="AS217" i="7"/>
  <c r="AR217" i="7"/>
  <c r="AQ217" i="7"/>
  <c r="AP217" i="7"/>
  <c r="AO217" i="7"/>
  <c r="AN217" i="7"/>
  <c r="AM217" i="7"/>
  <c r="AL217" i="7"/>
  <c r="AK217" i="7"/>
  <c r="AJ217" i="7"/>
  <c r="AI217" i="7"/>
  <c r="AH217" i="7"/>
  <c r="AG217" i="7"/>
  <c r="AF217" i="7"/>
  <c r="AE217" i="7"/>
  <c r="AD217" i="7"/>
  <c r="AC217" i="7"/>
  <c r="AB217" i="7"/>
  <c r="AA217" i="7"/>
  <c r="Z217" i="7"/>
  <c r="Y217" i="7"/>
  <c r="X217" i="7"/>
  <c r="W217" i="7"/>
  <c r="V217" i="7"/>
  <c r="U217" i="7"/>
  <c r="T217" i="7"/>
  <c r="S217" i="7"/>
  <c r="R217" i="7"/>
  <c r="Q217" i="7"/>
  <c r="P217" i="7"/>
  <c r="O217" i="7"/>
  <c r="N217" i="7"/>
  <c r="M217" i="7"/>
  <c r="L217" i="7"/>
  <c r="K217" i="7"/>
  <c r="J217" i="7"/>
  <c r="I217" i="7"/>
  <c r="H217" i="7"/>
  <c r="G217" i="7"/>
  <c r="F217" i="7"/>
  <c r="E217" i="7"/>
  <c r="D217" i="7"/>
  <c r="C217" i="7"/>
  <c r="A217" i="7"/>
  <c r="BG216" i="7"/>
  <c r="BF216" i="7"/>
  <c r="BE216" i="7"/>
  <c r="BD216" i="7"/>
  <c r="BC216" i="7"/>
  <c r="BB216" i="7"/>
  <c r="BA216" i="7"/>
  <c r="AZ216" i="7"/>
  <c r="AY216" i="7"/>
  <c r="AX216" i="7"/>
  <c r="AW216" i="7"/>
  <c r="AV216" i="7"/>
  <c r="AU216" i="7"/>
  <c r="AT216" i="7"/>
  <c r="AS216" i="7"/>
  <c r="AR216" i="7"/>
  <c r="AQ216" i="7"/>
  <c r="AP216" i="7"/>
  <c r="AO216" i="7"/>
  <c r="AN216" i="7"/>
  <c r="AM216" i="7"/>
  <c r="AL216" i="7"/>
  <c r="AK216" i="7"/>
  <c r="AJ216" i="7"/>
  <c r="AI216" i="7"/>
  <c r="AH216" i="7"/>
  <c r="AG216" i="7"/>
  <c r="AF216" i="7"/>
  <c r="AE216" i="7"/>
  <c r="AD216" i="7"/>
  <c r="AC216" i="7"/>
  <c r="AB216" i="7"/>
  <c r="AA216" i="7"/>
  <c r="Z216" i="7"/>
  <c r="Y216" i="7"/>
  <c r="X216" i="7"/>
  <c r="W216" i="7"/>
  <c r="V216" i="7"/>
  <c r="U216" i="7"/>
  <c r="T216" i="7"/>
  <c r="S216" i="7"/>
  <c r="R216" i="7"/>
  <c r="Q216" i="7"/>
  <c r="P216" i="7"/>
  <c r="O216" i="7"/>
  <c r="N216" i="7"/>
  <c r="M216" i="7"/>
  <c r="L216" i="7"/>
  <c r="K216" i="7"/>
  <c r="J216" i="7"/>
  <c r="I216" i="7"/>
  <c r="H216" i="7"/>
  <c r="G216" i="7"/>
  <c r="F216" i="7"/>
  <c r="E216" i="7"/>
  <c r="D216" i="7"/>
  <c r="C216" i="7"/>
  <c r="A216" i="7"/>
  <c r="BG215" i="7"/>
  <c r="BF215" i="7"/>
  <c r="BE215" i="7"/>
  <c r="BD215" i="7"/>
  <c r="BC215" i="7"/>
  <c r="BB215" i="7"/>
  <c r="BA215" i="7"/>
  <c r="AZ215" i="7"/>
  <c r="AY215" i="7"/>
  <c r="AX215" i="7"/>
  <c r="AW215" i="7"/>
  <c r="AV215" i="7"/>
  <c r="AU215" i="7"/>
  <c r="AT215" i="7"/>
  <c r="AS215" i="7"/>
  <c r="AR215" i="7"/>
  <c r="AQ215" i="7"/>
  <c r="AP215" i="7"/>
  <c r="AO215" i="7"/>
  <c r="AN215" i="7"/>
  <c r="AM215" i="7"/>
  <c r="AL215" i="7"/>
  <c r="AK215" i="7"/>
  <c r="AJ215" i="7"/>
  <c r="AI215" i="7"/>
  <c r="AH215" i="7"/>
  <c r="AG215" i="7"/>
  <c r="AF215" i="7"/>
  <c r="AE215" i="7"/>
  <c r="AD215" i="7"/>
  <c r="AC215" i="7"/>
  <c r="AB215" i="7"/>
  <c r="AA215" i="7"/>
  <c r="Z215" i="7"/>
  <c r="Y215" i="7"/>
  <c r="X215" i="7"/>
  <c r="W215" i="7"/>
  <c r="V215" i="7"/>
  <c r="U215" i="7"/>
  <c r="T215" i="7"/>
  <c r="S215" i="7"/>
  <c r="R215" i="7"/>
  <c r="Q215" i="7"/>
  <c r="P215" i="7"/>
  <c r="O215" i="7"/>
  <c r="N215" i="7"/>
  <c r="M215" i="7"/>
  <c r="L215" i="7"/>
  <c r="K215" i="7"/>
  <c r="J215" i="7"/>
  <c r="I215" i="7"/>
  <c r="H215" i="7"/>
  <c r="G215" i="7"/>
  <c r="F215" i="7"/>
  <c r="E215" i="7"/>
  <c r="D215" i="7"/>
  <c r="C215" i="7"/>
  <c r="A215" i="7"/>
  <c r="BG214" i="7"/>
  <c r="BF214" i="7"/>
  <c r="BE214" i="7"/>
  <c r="BD214" i="7"/>
  <c r="BC214" i="7"/>
  <c r="BB214" i="7"/>
  <c r="BA214" i="7"/>
  <c r="AZ214" i="7"/>
  <c r="AY214" i="7"/>
  <c r="AX214" i="7"/>
  <c r="AW214" i="7"/>
  <c r="AV214" i="7"/>
  <c r="AU214" i="7"/>
  <c r="AT214" i="7"/>
  <c r="AS214" i="7"/>
  <c r="AR214" i="7"/>
  <c r="AQ214" i="7"/>
  <c r="AP214" i="7"/>
  <c r="AO214" i="7"/>
  <c r="AN214" i="7"/>
  <c r="AM214" i="7"/>
  <c r="AL214" i="7"/>
  <c r="AK214" i="7"/>
  <c r="AJ214" i="7"/>
  <c r="AI214" i="7"/>
  <c r="AH214" i="7"/>
  <c r="AG214" i="7"/>
  <c r="AF214" i="7"/>
  <c r="AE214" i="7"/>
  <c r="AD214" i="7"/>
  <c r="AC214" i="7"/>
  <c r="AB214" i="7"/>
  <c r="AA214" i="7"/>
  <c r="Z214" i="7"/>
  <c r="Y214" i="7"/>
  <c r="X214" i="7"/>
  <c r="W214" i="7"/>
  <c r="V214" i="7"/>
  <c r="U214" i="7"/>
  <c r="T214" i="7"/>
  <c r="S214" i="7"/>
  <c r="R214" i="7"/>
  <c r="Q214" i="7"/>
  <c r="P214" i="7"/>
  <c r="O214" i="7"/>
  <c r="N214" i="7"/>
  <c r="M214" i="7"/>
  <c r="L214" i="7"/>
  <c r="K214" i="7"/>
  <c r="J214" i="7"/>
  <c r="I214" i="7"/>
  <c r="H214" i="7"/>
  <c r="G214" i="7"/>
  <c r="F214" i="7"/>
  <c r="E214" i="7"/>
  <c r="D214" i="7"/>
  <c r="C214" i="7"/>
  <c r="A214" i="7"/>
  <c r="BG213" i="7"/>
  <c r="BF213" i="7"/>
  <c r="BE213" i="7"/>
  <c r="BD213" i="7"/>
  <c r="BC213" i="7"/>
  <c r="BB213" i="7"/>
  <c r="BA213" i="7"/>
  <c r="AZ213" i="7"/>
  <c r="AY213" i="7"/>
  <c r="AX213" i="7"/>
  <c r="AW213" i="7"/>
  <c r="AV213" i="7"/>
  <c r="AU213" i="7"/>
  <c r="AT213" i="7"/>
  <c r="AS213" i="7"/>
  <c r="AR213" i="7"/>
  <c r="AQ213" i="7"/>
  <c r="AP213" i="7"/>
  <c r="AO213" i="7"/>
  <c r="AN213" i="7"/>
  <c r="AM213" i="7"/>
  <c r="AL213" i="7"/>
  <c r="AK213" i="7"/>
  <c r="AJ213" i="7"/>
  <c r="AI213" i="7"/>
  <c r="AH213" i="7"/>
  <c r="AG213" i="7"/>
  <c r="AF213" i="7"/>
  <c r="AE213" i="7"/>
  <c r="AD213" i="7"/>
  <c r="AC213" i="7"/>
  <c r="AB213" i="7"/>
  <c r="AA213" i="7"/>
  <c r="Z213" i="7"/>
  <c r="Y213" i="7"/>
  <c r="X213" i="7"/>
  <c r="W213" i="7"/>
  <c r="V213" i="7"/>
  <c r="U213" i="7"/>
  <c r="T213" i="7"/>
  <c r="S213" i="7"/>
  <c r="R213" i="7"/>
  <c r="Q213" i="7"/>
  <c r="P213" i="7"/>
  <c r="O213" i="7"/>
  <c r="N213" i="7"/>
  <c r="M213" i="7"/>
  <c r="L213" i="7"/>
  <c r="K213" i="7"/>
  <c r="J213" i="7"/>
  <c r="I213" i="7"/>
  <c r="H213" i="7"/>
  <c r="G213" i="7"/>
  <c r="F213" i="7"/>
  <c r="E213" i="7"/>
  <c r="D213" i="7"/>
  <c r="C213" i="7"/>
  <c r="A213" i="7"/>
  <c r="BG212" i="7"/>
  <c r="BF212" i="7"/>
  <c r="BE212" i="7"/>
  <c r="BD212" i="7"/>
  <c r="BC212" i="7"/>
  <c r="BB212" i="7"/>
  <c r="BA212" i="7"/>
  <c r="AZ212" i="7"/>
  <c r="AY212" i="7"/>
  <c r="AX212" i="7"/>
  <c r="AW212" i="7"/>
  <c r="AV212" i="7"/>
  <c r="AU212" i="7"/>
  <c r="AT212" i="7"/>
  <c r="AS212" i="7"/>
  <c r="AR212" i="7"/>
  <c r="AQ212" i="7"/>
  <c r="AP212" i="7"/>
  <c r="AO212" i="7"/>
  <c r="AN212" i="7"/>
  <c r="AM212" i="7"/>
  <c r="AL212" i="7"/>
  <c r="AK212" i="7"/>
  <c r="AJ212" i="7"/>
  <c r="AI212" i="7"/>
  <c r="AH212" i="7"/>
  <c r="AG212" i="7"/>
  <c r="AF212" i="7"/>
  <c r="AE212" i="7"/>
  <c r="AD212" i="7"/>
  <c r="AC212" i="7"/>
  <c r="AB212" i="7"/>
  <c r="AA212" i="7"/>
  <c r="Z212" i="7"/>
  <c r="Y212" i="7"/>
  <c r="X212" i="7"/>
  <c r="W212" i="7"/>
  <c r="V212" i="7"/>
  <c r="U212" i="7"/>
  <c r="T212" i="7"/>
  <c r="S212" i="7"/>
  <c r="R212" i="7"/>
  <c r="Q212" i="7"/>
  <c r="P212" i="7"/>
  <c r="O212" i="7"/>
  <c r="N212" i="7"/>
  <c r="M212" i="7"/>
  <c r="L212" i="7"/>
  <c r="K212" i="7"/>
  <c r="J212" i="7"/>
  <c r="I212" i="7"/>
  <c r="H212" i="7"/>
  <c r="G212" i="7"/>
  <c r="F212" i="7"/>
  <c r="E212" i="7"/>
  <c r="D212" i="7"/>
  <c r="C212" i="7"/>
  <c r="A212" i="7"/>
  <c r="BG211" i="7"/>
  <c r="BF211" i="7"/>
  <c r="BE211" i="7"/>
  <c r="BD211" i="7"/>
  <c r="BC211" i="7"/>
  <c r="BB211" i="7"/>
  <c r="BA211" i="7"/>
  <c r="AZ211" i="7"/>
  <c r="AY211" i="7"/>
  <c r="AX211" i="7"/>
  <c r="AW211" i="7"/>
  <c r="AV211" i="7"/>
  <c r="AU211" i="7"/>
  <c r="AT211" i="7"/>
  <c r="AS211" i="7"/>
  <c r="AR211" i="7"/>
  <c r="AQ211" i="7"/>
  <c r="AP211" i="7"/>
  <c r="AO211" i="7"/>
  <c r="AN211" i="7"/>
  <c r="AM211" i="7"/>
  <c r="AL211" i="7"/>
  <c r="AK211" i="7"/>
  <c r="AJ211" i="7"/>
  <c r="AI211" i="7"/>
  <c r="AH211" i="7"/>
  <c r="AG211" i="7"/>
  <c r="AF211" i="7"/>
  <c r="AE211" i="7"/>
  <c r="AD211" i="7"/>
  <c r="AC211" i="7"/>
  <c r="AB211" i="7"/>
  <c r="AA211" i="7"/>
  <c r="Z211" i="7"/>
  <c r="Y211" i="7"/>
  <c r="X211" i="7"/>
  <c r="W211" i="7"/>
  <c r="V211" i="7"/>
  <c r="U211" i="7"/>
  <c r="T211" i="7"/>
  <c r="S211" i="7"/>
  <c r="R211" i="7"/>
  <c r="Q211" i="7"/>
  <c r="P211" i="7"/>
  <c r="O211" i="7"/>
  <c r="N211" i="7"/>
  <c r="M211" i="7"/>
  <c r="L211" i="7"/>
  <c r="K211" i="7"/>
  <c r="J211" i="7"/>
  <c r="I211" i="7"/>
  <c r="H211" i="7"/>
  <c r="G211" i="7"/>
  <c r="F211" i="7"/>
  <c r="E211" i="7"/>
  <c r="D211" i="7"/>
  <c r="C211" i="7"/>
  <c r="A211" i="7"/>
  <c r="BG210" i="7"/>
  <c r="BF210" i="7"/>
  <c r="BE210" i="7"/>
  <c r="BD210" i="7"/>
  <c r="BC210" i="7"/>
  <c r="BB210" i="7"/>
  <c r="BA210" i="7"/>
  <c r="AZ210" i="7"/>
  <c r="AY210" i="7"/>
  <c r="AX210" i="7"/>
  <c r="AW210" i="7"/>
  <c r="AV210" i="7"/>
  <c r="AU210" i="7"/>
  <c r="AT210" i="7"/>
  <c r="AS210" i="7"/>
  <c r="AR210" i="7"/>
  <c r="AQ210" i="7"/>
  <c r="AP210" i="7"/>
  <c r="AO210" i="7"/>
  <c r="AN210" i="7"/>
  <c r="AM210" i="7"/>
  <c r="AL210" i="7"/>
  <c r="AK210" i="7"/>
  <c r="AJ210" i="7"/>
  <c r="AI210" i="7"/>
  <c r="AH210" i="7"/>
  <c r="AG210" i="7"/>
  <c r="AF210" i="7"/>
  <c r="AE210" i="7"/>
  <c r="AD210" i="7"/>
  <c r="AC210" i="7"/>
  <c r="AB210" i="7"/>
  <c r="AA210" i="7"/>
  <c r="Z210" i="7"/>
  <c r="Y210" i="7"/>
  <c r="X210" i="7"/>
  <c r="W210" i="7"/>
  <c r="V210" i="7"/>
  <c r="U210" i="7"/>
  <c r="T210" i="7"/>
  <c r="S210" i="7"/>
  <c r="R210" i="7"/>
  <c r="Q210" i="7"/>
  <c r="P210" i="7"/>
  <c r="O210" i="7"/>
  <c r="N210" i="7"/>
  <c r="M210" i="7"/>
  <c r="L210" i="7"/>
  <c r="K210" i="7"/>
  <c r="J210" i="7"/>
  <c r="I210" i="7"/>
  <c r="H210" i="7"/>
  <c r="G210" i="7"/>
  <c r="F210" i="7"/>
  <c r="E210" i="7"/>
  <c r="D210" i="7"/>
  <c r="C210" i="7"/>
  <c r="A210" i="7"/>
  <c r="BG209" i="7"/>
  <c r="BF209" i="7"/>
  <c r="BE209" i="7"/>
  <c r="BD209" i="7"/>
  <c r="BC209" i="7"/>
  <c r="BB209" i="7"/>
  <c r="BA209" i="7"/>
  <c r="AZ209" i="7"/>
  <c r="AY209" i="7"/>
  <c r="AX209" i="7"/>
  <c r="AW209" i="7"/>
  <c r="AV209" i="7"/>
  <c r="AU209" i="7"/>
  <c r="AT209" i="7"/>
  <c r="AS209" i="7"/>
  <c r="AR209" i="7"/>
  <c r="AQ209" i="7"/>
  <c r="AP209" i="7"/>
  <c r="AO209" i="7"/>
  <c r="AN209" i="7"/>
  <c r="AM209" i="7"/>
  <c r="AL209" i="7"/>
  <c r="AK209" i="7"/>
  <c r="AJ209" i="7"/>
  <c r="AI209" i="7"/>
  <c r="AH209" i="7"/>
  <c r="AG209" i="7"/>
  <c r="AF209" i="7"/>
  <c r="AE209" i="7"/>
  <c r="AD209" i="7"/>
  <c r="AC209" i="7"/>
  <c r="AB209" i="7"/>
  <c r="AA209" i="7"/>
  <c r="Z209" i="7"/>
  <c r="Y209" i="7"/>
  <c r="X209" i="7"/>
  <c r="W209" i="7"/>
  <c r="V209" i="7"/>
  <c r="U209" i="7"/>
  <c r="T209" i="7"/>
  <c r="S209" i="7"/>
  <c r="R209" i="7"/>
  <c r="Q209" i="7"/>
  <c r="P209" i="7"/>
  <c r="O209" i="7"/>
  <c r="N209" i="7"/>
  <c r="M209" i="7"/>
  <c r="L209" i="7"/>
  <c r="K209" i="7"/>
  <c r="J209" i="7"/>
  <c r="I209" i="7"/>
  <c r="H209" i="7"/>
  <c r="G209" i="7"/>
  <c r="F209" i="7"/>
  <c r="E209" i="7"/>
  <c r="D209" i="7"/>
  <c r="C209" i="7"/>
  <c r="A209" i="7"/>
  <c r="BG208" i="7"/>
  <c r="BF208" i="7"/>
  <c r="BE208" i="7"/>
  <c r="BD208" i="7"/>
  <c r="BC208" i="7"/>
  <c r="BB208" i="7"/>
  <c r="BA208" i="7"/>
  <c r="AZ208" i="7"/>
  <c r="AY208" i="7"/>
  <c r="AX208" i="7"/>
  <c r="AW208" i="7"/>
  <c r="AV208" i="7"/>
  <c r="AU208" i="7"/>
  <c r="AT208" i="7"/>
  <c r="AS208" i="7"/>
  <c r="AR208" i="7"/>
  <c r="AQ208" i="7"/>
  <c r="AP208" i="7"/>
  <c r="AO208" i="7"/>
  <c r="AN208" i="7"/>
  <c r="AM208" i="7"/>
  <c r="AL208" i="7"/>
  <c r="AK208" i="7"/>
  <c r="AJ208" i="7"/>
  <c r="AI208" i="7"/>
  <c r="AH208" i="7"/>
  <c r="AG208" i="7"/>
  <c r="AF208" i="7"/>
  <c r="AE208" i="7"/>
  <c r="AD208" i="7"/>
  <c r="AC208" i="7"/>
  <c r="AB208" i="7"/>
  <c r="AA208" i="7"/>
  <c r="Z208" i="7"/>
  <c r="Y208" i="7"/>
  <c r="X208" i="7"/>
  <c r="W208" i="7"/>
  <c r="V208" i="7"/>
  <c r="U208" i="7"/>
  <c r="T208" i="7"/>
  <c r="S208" i="7"/>
  <c r="R208" i="7"/>
  <c r="Q208" i="7"/>
  <c r="P208" i="7"/>
  <c r="O208" i="7"/>
  <c r="N208" i="7"/>
  <c r="M208" i="7"/>
  <c r="L208" i="7"/>
  <c r="K208" i="7"/>
  <c r="J208" i="7"/>
  <c r="I208" i="7"/>
  <c r="H208" i="7"/>
  <c r="G208" i="7"/>
  <c r="F208" i="7"/>
  <c r="E208" i="7"/>
  <c r="D208" i="7"/>
  <c r="C208" i="7"/>
  <c r="A208" i="7"/>
  <c r="BG207" i="7"/>
  <c r="BF207" i="7"/>
  <c r="BE207" i="7"/>
  <c r="BD207" i="7"/>
  <c r="BC207" i="7"/>
  <c r="BB207" i="7"/>
  <c r="BA207" i="7"/>
  <c r="AZ207" i="7"/>
  <c r="AY207" i="7"/>
  <c r="AX207" i="7"/>
  <c r="AW207" i="7"/>
  <c r="AV207" i="7"/>
  <c r="AU207" i="7"/>
  <c r="AT207" i="7"/>
  <c r="AS207" i="7"/>
  <c r="AR207" i="7"/>
  <c r="AQ207" i="7"/>
  <c r="AP207" i="7"/>
  <c r="AO207" i="7"/>
  <c r="AN207" i="7"/>
  <c r="AM207" i="7"/>
  <c r="AL207" i="7"/>
  <c r="AK207" i="7"/>
  <c r="AJ207" i="7"/>
  <c r="AI207" i="7"/>
  <c r="AH207" i="7"/>
  <c r="AG207" i="7"/>
  <c r="AF207" i="7"/>
  <c r="AE207" i="7"/>
  <c r="AD207" i="7"/>
  <c r="AC207" i="7"/>
  <c r="AB207" i="7"/>
  <c r="AA207" i="7"/>
  <c r="Z207" i="7"/>
  <c r="Y207" i="7"/>
  <c r="X207" i="7"/>
  <c r="W207" i="7"/>
  <c r="V207" i="7"/>
  <c r="U207" i="7"/>
  <c r="T207" i="7"/>
  <c r="S207" i="7"/>
  <c r="R207" i="7"/>
  <c r="Q207" i="7"/>
  <c r="P207" i="7"/>
  <c r="O207" i="7"/>
  <c r="N207" i="7"/>
  <c r="M207" i="7"/>
  <c r="L207" i="7"/>
  <c r="K207" i="7"/>
  <c r="J207" i="7"/>
  <c r="I207" i="7"/>
  <c r="H207" i="7"/>
  <c r="G207" i="7"/>
  <c r="F207" i="7"/>
  <c r="E207" i="7"/>
  <c r="D207" i="7"/>
  <c r="C207" i="7"/>
  <c r="A207" i="7"/>
  <c r="BG206" i="7"/>
  <c r="BF206" i="7"/>
  <c r="BE206" i="7"/>
  <c r="BD206" i="7"/>
  <c r="BC206" i="7"/>
  <c r="BB206" i="7"/>
  <c r="BA206" i="7"/>
  <c r="AZ206" i="7"/>
  <c r="AY206" i="7"/>
  <c r="AX206" i="7"/>
  <c r="AW206" i="7"/>
  <c r="AV206" i="7"/>
  <c r="AU206" i="7"/>
  <c r="AT206" i="7"/>
  <c r="AS206" i="7"/>
  <c r="AR206" i="7"/>
  <c r="AQ206" i="7"/>
  <c r="AP206" i="7"/>
  <c r="AO206" i="7"/>
  <c r="AN206" i="7"/>
  <c r="AM206" i="7"/>
  <c r="AL206" i="7"/>
  <c r="AK206" i="7"/>
  <c r="AJ206" i="7"/>
  <c r="AI206" i="7"/>
  <c r="AH206" i="7"/>
  <c r="AG206" i="7"/>
  <c r="AF206" i="7"/>
  <c r="AE206" i="7"/>
  <c r="AD206" i="7"/>
  <c r="AC206" i="7"/>
  <c r="AB206" i="7"/>
  <c r="AA206" i="7"/>
  <c r="Z206" i="7"/>
  <c r="Y206" i="7"/>
  <c r="X206" i="7"/>
  <c r="W206" i="7"/>
  <c r="V206" i="7"/>
  <c r="U206" i="7"/>
  <c r="T206" i="7"/>
  <c r="S206" i="7"/>
  <c r="R206" i="7"/>
  <c r="Q206" i="7"/>
  <c r="P206" i="7"/>
  <c r="O206" i="7"/>
  <c r="N206" i="7"/>
  <c r="M206" i="7"/>
  <c r="L206" i="7"/>
  <c r="K206" i="7"/>
  <c r="J206" i="7"/>
  <c r="I206" i="7"/>
  <c r="H206" i="7"/>
  <c r="G206" i="7"/>
  <c r="F206" i="7"/>
  <c r="E206" i="7"/>
  <c r="D206" i="7"/>
  <c r="C206" i="7"/>
  <c r="A206" i="7"/>
  <c r="BG205" i="7"/>
  <c r="BF205" i="7"/>
  <c r="BE205" i="7"/>
  <c r="BD205" i="7"/>
  <c r="BC205" i="7"/>
  <c r="BB205" i="7"/>
  <c r="BA205" i="7"/>
  <c r="AZ205" i="7"/>
  <c r="AY205" i="7"/>
  <c r="AX205" i="7"/>
  <c r="AW205" i="7"/>
  <c r="AV205" i="7"/>
  <c r="AU205" i="7"/>
  <c r="AT205" i="7"/>
  <c r="AS205" i="7"/>
  <c r="AR205" i="7"/>
  <c r="AQ205" i="7"/>
  <c r="AP205" i="7"/>
  <c r="AO205" i="7"/>
  <c r="AN205" i="7"/>
  <c r="AM205" i="7"/>
  <c r="AL205" i="7"/>
  <c r="AK205" i="7"/>
  <c r="AJ205" i="7"/>
  <c r="AI205" i="7"/>
  <c r="AH205" i="7"/>
  <c r="AG205" i="7"/>
  <c r="AF205" i="7"/>
  <c r="AE205" i="7"/>
  <c r="AD205" i="7"/>
  <c r="AC205" i="7"/>
  <c r="AB205" i="7"/>
  <c r="AA205" i="7"/>
  <c r="Z205" i="7"/>
  <c r="Y205" i="7"/>
  <c r="X205" i="7"/>
  <c r="W205" i="7"/>
  <c r="V205" i="7"/>
  <c r="U205" i="7"/>
  <c r="T205" i="7"/>
  <c r="S205" i="7"/>
  <c r="R205" i="7"/>
  <c r="Q205" i="7"/>
  <c r="P205" i="7"/>
  <c r="O205" i="7"/>
  <c r="N205" i="7"/>
  <c r="M205" i="7"/>
  <c r="L205" i="7"/>
  <c r="K205" i="7"/>
  <c r="J205" i="7"/>
  <c r="I205" i="7"/>
  <c r="H205" i="7"/>
  <c r="G205" i="7"/>
  <c r="F205" i="7"/>
  <c r="E205" i="7"/>
  <c r="D205" i="7"/>
  <c r="C205" i="7"/>
  <c r="A205" i="7"/>
  <c r="BG204" i="7"/>
  <c r="BF204" i="7"/>
  <c r="BE204" i="7"/>
  <c r="BD204" i="7"/>
  <c r="BC204" i="7"/>
  <c r="BB204" i="7"/>
  <c r="BA204" i="7"/>
  <c r="AZ204" i="7"/>
  <c r="AY204" i="7"/>
  <c r="AX204" i="7"/>
  <c r="AW204" i="7"/>
  <c r="AV204" i="7"/>
  <c r="AU204" i="7"/>
  <c r="AT204" i="7"/>
  <c r="AS204" i="7"/>
  <c r="AR204" i="7"/>
  <c r="AQ204" i="7"/>
  <c r="AP204" i="7"/>
  <c r="AO204" i="7"/>
  <c r="AN204" i="7"/>
  <c r="AM204" i="7"/>
  <c r="AL204" i="7"/>
  <c r="AK204" i="7"/>
  <c r="AJ204" i="7"/>
  <c r="AI204" i="7"/>
  <c r="AH204" i="7"/>
  <c r="AG204" i="7"/>
  <c r="AF204" i="7"/>
  <c r="AE204" i="7"/>
  <c r="AD204" i="7"/>
  <c r="AC204" i="7"/>
  <c r="AB204" i="7"/>
  <c r="AA204" i="7"/>
  <c r="Z204" i="7"/>
  <c r="Y204" i="7"/>
  <c r="X204" i="7"/>
  <c r="W204" i="7"/>
  <c r="V204" i="7"/>
  <c r="U204" i="7"/>
  <c r="T204" i="7"/>
  <c r="S204" i="7"/>
  <c r="R204" i="7"/>
  <c r="Q204" i="7"/>
  <c r="P204" i="7"/>
  <c r="O204" i="7"/>
  <c r="N204" i="7"/>
  <c r="M204" i="7"/>
  <c r="L204" i="7"/>
  <c r="K204" i="7"/>
  <c r="J204" i="7"/>
  <c r="I204" i="7"/>
  <c r="H204" i="7"/>
  <c r="G204" i="7"/>
  <c r="F204" i="7"/>
  <c r="E204" i="7"/>
  <c r="D204" i="7"/>
  <c r="C204" i="7"/>
  <c r="A204" i="7"/>
  <c r="BG203" i="7"/>
  <c r="BF203" i="7"/>
  <c r="BE203" i="7"/>
  <c r="BD203" i="7"/>
  <c r="BC203" i="7"/>
  <c r="BB203" i="7"/>
  <c r="BA203" i="7"/>
  <c r="AZ203" i="7"/>
  <c r="AY203" i="7"/>
  <c r="AX203" i="7"/>
  <c r="AW203" i="7"/>
  <c r="AV203" i="7"/>
  <c r="AU203" i="7"/>
  <c r="AT203" i="7"/>
  <c r="AS203" i="7"/>
  <c r="AR203" i="7"/>
  <c r="AQ203" i="7"/>
  <c r="AP203" i="7"/>
  <c r="AO203" i="7"/>
  <c r="AN203" i="7"/>
  <c r="AM203" i="7"/>
  <c r="AL203" i="7"/>
  <c r="AK203" i="7"/>
  <c r="AJ203" i="7"/>
  <c r="AI203" i="7"/>
  <c r="AH203" i="7"/>
  <c r="AG203" i="7"/>
  <c r="AF203" i="7"/>
  <c r="AE203" i="7"/>
  <c r="AD203" i="7"/>
  <c r="AC203" i="7"/>
  <c r="AB203" i="7"/>
  <c r="AA203" i="7"/>
  <c r="Z203" i="7"/>
  <c r="Y203" i="7"/>
  <c r="X203" i="7"/>
  <c r="W203" i="7"/>
  <c r="V203" i="7"/>
  <c r="U203" i="7"/>
  <c r="T203" i="7"/>
  <c r="S203" i="7"/>
  <c r="R203" i="7"/>
  <c r="Q203" i="7"/>
  <c r="P203" i="7"/>
  <c r="O203" i="7"/>
  <c r="N203" i="7"/>
  <c r="M203" i="7"/>
  <c r="L203" i="7"/>
  <c r="K203" i="7"/>
  <c r="J203" i="7"/>
  <c r="I203" i="7"/>
  <c r="H203" i="7"/>
  <c r="G203" i="7"/>
  <c r="F203" i="7"/>
  <c r="E203" i="7"/>
  <c r="D203" i="7"/>
  <c r="C203" i="7"/>
  <c r="A203" i="7"/>
  <c r="BG202" i="7"/>
  <c r="BF202" i="7"/>
  <c r="BE202" i="7"/>
  <c r="BD202" i="7"/>
  <c r="BC202" i="7"/>
  <c r="BB202" i="7"/>
  <c r="BA202" i="7"/>
  <c r="AZ202" i="7"/>
  <c r="AY202" i="7"/>
  <c r="AX202" i="7"/>
  <c r="AW202" i="7"/>
  <c r="AV202" i="7"/>
  <c r="AU202" i="7"/>
  <c r="AT202" i="7"/>
  <c r="AS202" i="7"/>
  <c r="AR202" i="7"/>
  <c r="AQ202" i="7"/>
  <c r="AP202" i="7"/>
  <c r="AO202" i="7"/>
  <c r="AN202" i="7"/>
  <c r="AM202" i="7"/>
  <c r="AL202" i="7"/>
  <c r="AK202" i="7"/>
  <c r="AJ202" i="7"/>
  <c r="AI202" i="7"/>
  <c r="AH202" i="7"/>
  <c r="AG202" i="7"/>
  <c r="AF202" i="7"/>
  <c r="AE202" i="7"/>
  <c r="AD202" i="7"/>
  <c r="AC202" i="7"/>
  <c r="AB202" i="7"/>
  <c r="AA202" i="7"/>
  <c r="Z202" i="7"/>
  <c r="Y202" i="7"/>
  <c r="X202" i="7"/>
  <c r="W202" i="7"/>
  <c r="V202" i="7"/>
  <c r="U202" i="7"/>
  <c r="T202" i="7"/>
  <c r="S202" i="7"/>
  <c r="R202" i="7"/>
  <c r="Q202" i="7"/>
  <c r="P202" i="7"/>
  <c r="O202" i="7"/>
  <c r="N202" i="7"/>
  <c r="M202" i="7"/>
  <c r="L202" i="7"/>
  <c r="K202" i="7"/>
  <c r="J202" i="7"/>
  <c r="I202" i="7"/>
  <c r="H202" i="7"/>
  <c r="G202" i="7"/>
  <c r="F202" i="7"/>
  <c r="E202" i="7"/>
  <c r="D202" i="7"/>
  <c r="C202" i="7"/>
  <c r="A202" i="7"/>
  <c r="BG201" i="7"/>
  <c r="BF201" i="7"/>
  <c r="BE201" i="7"/>
  <c r="BD201" i="7"/>
  <c r="BC201" i="7"/>
  <c r="BB201" i="7"/>
  <c r="BA201" i="7"/>
  <c r="AZ201" i="7"/>
  <c r="AY201" i="7"/>
  <c r="AX201" i="7"/>
  <c r="AW201" i="7"/>
  <c r="AV201" i="7"/>
  <c r="AU201" i="7"/>
  <c r="AT201" i="7"/>
  <c r="AS201" i="7"/>
  <c r="AR201" i="7"/>
  <c r="AQ201" i="7"/>
  <c r="AP201" i="7"/>
  <c r="AO201" i="7"/>
  <c r="AN201" i="7"/>
  <c r="AM201" i="7"/>
  <c r="AL201" i="7"/>
  <c r="AK201" i="7"/>
  <c r="AJ201" i="7"/>
  <c r="AI201" i="7"/>
  <c r="AH201" i="7"/>
  <c r="AG201" i="7"/>
  <c r="AF201" i="7"/>
  <c r="AE201" i="7"/>
  <c r="AD201" i="7"/>
  <c r="AC201" i="7"/>
  <c r="AB201" i="7"/>
  <c r="AA201" i="7"/>
  <c r="Z201" i="7"/>
  <c r="Y201" i="7"/>
  <c r="X201" i="7"/>
  <c r="W201" i="7"/>
  <c r="V201" i="7"/>
  <c r="U201" i="7"/>
  <c r="T201" i="7"/>
  <c r="S201" i="7"/>
  <c r="R201" i="7"/>
  <c r="Q201" i="7"/>
  <c r="P201" i="7"/>
  <c r="O201" i="7"/>
  <c r="N201" i="7"/>
  <c r="M201" i="7"/>
  <c r="L201" i="7"/>
  <c r="K201" i="7"/>
  <c r="J201" i="7"/>
  <c r="I201" i="7"/>
  <c r="H201" i="7"/>
  <c r="G201" i="7"/>
  <c r="F201" i="7"/>
  <c r="E201" i="7"/>
  <c r="D201" i="7"/>
  <c r="C201" i="7"/>
  <c r="A201" i="7"/>
  <c r="BG200" i="7"/>
  <c r="BF200" i="7"/>
  <c r="BE200" i="7"/>
  <c r="BD200" i="7"/>
  <c r="BC200" i="7"/>
  <c r="BB200" i="7"/>
  <c r="BA200" i="7"/>
  <c r="AZ200" i="7"/>
  <c r="AY200" i="7"/>
  <c r="AX200" i="7"/>
  <c r="AW200" i="7"/>
  <c r="AV200" i="7"/>
  <c r="AU200" i="7"/>
  <c r="AT200" i="7"/>
  <c r="AS200" i="7"/>
  <c r="AR200" i="7"/>
  <c r="AQ200" i="7"/>
  <c r="AP200" i="7"/>
  <c r="AO200" i="7"/>
  <c r="AN200" i="7"/>
  <c r="AM200" i="7"/>
  <c r="AL200" i="7"/>
  <c r="AK200" i="7"/>
  <c r="AJ200" i="7"/>
  <c r="AI200" i="7"/>
  <c r="AH200" i="7"/>
  <c r="AG200" i="7"/>
  <c r="AF200" i="7"/>
  <c r="AE200" i="7"/>
  <c r="AD200" i="7"/>
  <c r="AC200" i="7"/>
  <c r="AB200" i="7"/>
  <c r="AA200" i="7"/>
  <c r="Z200" i="7"/>
  <c r="Y200" i="7"/>
  <c r="X200" i="7"/>
  <c r="W200" i="7"/>
  <c r="V200" i="7"/>
  <c r="U200" i="7"/>
  <c r="T200" i="7"/>
  <c r="S200" i="7"/>
  <c r="R200" i="7"/>
  <c r="Q200" i="7"/>
  <c r="P200" i="7"/>
  <c r="O200" i="7"/>
  <c r="N200" i="7"/>
  <c r="M200" i="7"/>
  <c r="L200" i="7"/>
  <c r="K200" i="7"/>
  <c r="J200" i="7"/>
  <c r="I200" i="7"/>
  <c r="H200" i="7"/>
  <c r="G200" i="7"/>
  <c r="F200" i="7"/>
  <c r="E200" i="7"/>
  <c r="D200" i="7"/>
  <c r="C200" i="7"/>
  <c r="A200" i="7"/>
  <c r="BG199" i="7"/>
  <c r="BF199" i="7"/>
  <c r="BE199" i="7"/>
  <c r="BD199" i="7"/>
  <c r="BC199" i="7"/>
  <c r="BB199" i="7"/>
  <c r="BA199" i="7"/>
  <c r="AZ199" i="7"/>
  <c r="AY199" i="7"/>
  <c r="AX199" i="7"/>
  <c r="AW199" i="7"/>
  <c r="AV199" i="7"/>
  <c r="AU199" i="7"/>
  <c r="AT199" i="7"/>
  <c r="AS199" i="7"/>
  <c r="AR199" i="7"/>
  <c r="AQ199" i="7"/>
  <c r="AP199" i="7"/>
  <c r="AO199" i="7"/>
  <c r="AN199" i="7"/>
  <c r="AM199" i="7"/>
  <c r="AL199" i="7"/>
  <c r="AK199" i="7"/>
  <c r="AJ199" i="7"/>
  <c r="AI199" i="7"/>
  <c r="AH199" i="7"/>
  <c r="AG199" i="7"/>
  <c r="AF199" i="7"/>
  <c r="AE199" i="7"/>
  <c r="AD199" i="7"/>
  <c r="AC199" i="7"/>
  <c r="AB199" i="7"/>
  <c r="AA199" i="7"/>
  <c r="Z199" i="7"/>
  <c r="Y199" i="7"/>
  <c r="X199" i="7"/>
  <c r="W199" i="7"/>
  <c r="V199" i="7"/>
  <c r="U199" i="7"/>
  <c r="T199" i="7"/>
  <c r="S199" i="7"/>
  <c r="R199" i="7"/>
  <c r="Q199" i="7"/>
  <c r="P199" i="7"/>
  <c r="O199" i="7"/>
  <c r="N199" i="7"/>
  <c r="M199" i="7"/>
  <c r="L199" i="7"/>
  <c r="K199" i="7"/>
  <c r="J199" i="7"/>
  <c r="I199" i="7"/>
  <c r="H199" i="7"/>
  <c r="G199" i="7"/>
  <c r="F199" i="7"/>
  <c r="E199" i="7"/>
  <c r="D199" i="7"/>
  <c r="C199" i="7"/>
  <c r="A199" i="7"/>
  <c r="BG198" i="7"/>
  <c r="BF198" i="7"/>
  <c r="BE198" i="7"/>
  <c r="BD198" i="7"/>
  <c r="BC198" i="7"/>
  <c r="BB198" i="7"/>
  <c r="BA198" i="7"/>
  <c r="AZ198" i="7"/>
  <c r="AY198" i="7"/>
  <c r="AX198" i="7"/>
  <c r="AW198" i="7"/>
  <c r="AV198" i="7"/>
  <c r="AU198" i="7"/>
  <c r="AT198" i="7"/>
  <c r="AS198" i="7"/>
  <c r="AR198" i="7"/>
  <c r="AQ198" i="7"/>
  <c r="AP198" i="7"/>
  <c r="AO198" i="7"/>
  <c r="AN198" i="7"/>
  <c r="AM198" i="7"/>
  <c r="AL198" i="7"/>
  <c r="AK198" i="7"/>
  <c r="AJ198" i="7"/>
  <c r="AI198" i="7"/>
  <c r="AH198" i="7"/>
  <c r="AG198" i="7"/>
  <c r="AF198" i="7"/>
  <c r="AE198" i="7"/>
  <c r="AD198" i="7"/>
  <c r="AC198" i="7"/>
  <c r="AB198" i="7"/>
  <c r="AA198" i="7"/>
  <c r="Z198" i="7"/>
  <c r="Y198" i="7"/>
  <c r="X198" i="7"/>
  <c r="W198" i="7"/>
  <c r="V198" i="7"/>
  <c r="U198" i="7"/>
  <c r="T198" i="7"/>
  <c r="S198" i="7"/>
  <c r="R198" i="7"/>
  <c r="Q198" i="7"/>
  <c r="P198" i="7"/>
  <c r="O198" i="7"/>
  <c r="N198" i="7"/>
  <c r="M198" i="7"/>
  <c r="L198" i="7"/>
  <c r="K198" i="7"/>
  <c r="J198" i="7"/>
  <c r="I198" i="7"/>
  <c r="H198" i="7"/>
  <c r="G198" i="7"/>
  <c r="F198" i="7"/>
  <c r="E198" i="7"/>
  <c r="D198" i="7"/>
  <c r="C198" i="7"/>
  <c r="A198" i="7"/>
  <c r="BG197" i="7"/>
  <c r="BF197" i="7"/>
  <c r="BE197" i="7"/>
  <c r="BD197" i="7"/>
  <c r="BC197" i="7"/>
  <c r="BB197" i="7"/>
  <c r="BA197" i="7"/>
  <c r="AZ197" i="7"/>
  <c r="AY197" i="7"/>
  <c r="AX197" i="7"/>
  <c r="AW197" i="7"/>
  <c r="AV197" i="7"/>
  <c r="AU197" i="7"/>
  <c r="AT197" i="7"/>
  <c r="AS197" i="7"/>
  <c r="AR197" i="7"/>
  <c r="AQ197" i="7"/>
  <c r="AP197" i="7"/>
  <c r="AO197" i="7"/>
  <c r="AN197" i="7"/>
  <c r="AM197" i="7"/>
  <c r="AL197" i="7"/>
  <c r="AK197" i="7"/>
  <c r="AJ197" i="7"/>
  <c r="AI197" i="7"/>
  <c r="AH197" i="7"/>
  <c r="AG197" i="7"/>
  <c r="AF197" i="7"/>
  <c r="AE197" i="7"/>
  <c r="AD197" i="7"/>
  <c r="AC197" i="7"/>
  <c r="AB197" i="7"/>
  <c r="AA197" i="7"/>
  <c r="Z197" i="7"/>
  <c r="Y197" i="7"/>
  <c r="X197" i="7"/>
  <c r="W197" i="7"/>
  <c r="V197" i="7"/>
  <c r="U197" i="7"/>
  <c r="T197" i="7"/>
  <c r="S197" i="7"/>
  <c r="R197" i="7"/>
  <c r="Q197" i="7"/>
  <c r="P197" i="7"/>
  <c r="O197" i="7"/>
  <c r="N197" i="7"/>
  <c r="M197" i="7"/>
  <c r="L197" i="7"/>
  <c r="K197" i="7"/>
  <c r="J197" i="7"/>
  <c r="I197" i="7"/>
  <c r="H197" i="7"/>
  <c r="G197" i="7"/>
  <c r="F197" i="7"/>
  <c r="E197" i="7"/>
  <c r="D197" i="7"/>
  <c r="C197" i="7"/>
  <c r="A197" i="7"/>
  <c r="BG196" i="7"/>
  <c r="BF196" i="7"/>
  <c r="BE196" i="7"/>
  <c r="BD196" i="7"/>
  <c r="BC196" i="7"/>
  <c r="BB196" i="7"/>
  <c r="BA196" i="7"/>
  <c r="AZ196" i="7"/>
  <c r="AY196" i="7"/>
  <c r="AX196" i="7"/>
  <c r="AW196" i="7"/>
  <c r="AV196" i="7"/>
  <c r="AU196" i="7"/>
  <c r="AT196" i="7"/>
  <c r="AS196" i="7"/>
  <c r="AR196" i="7"/>
  <c r="AQ196" i="7"/>
  <c r="AP196" i="7"/>
  <c r="AO196" i="7"/>
  <c r="AN196" i="7"/>
  <c r="AM196" i="7"/>
  <c r="AL196" i="7"/>
  <c r="AK196" i="7"/>
  <c r="AJ196" i="7"/>
  <c r="AI196" i="7"/>
  <c r="AH196" i="7"/>
  <c r="AG196" i="7"/>
  <c r="AF196" i="7"/>
  <c r="AE196" i="7"/>
  <c r="AD196" i="7"/>
  <c r="AC196" i="7"/>
  <c r="AB196" i="7"/>
  <c r="AA196" i="7"/>
  <c r="Z196" i="7"/>
  <c r="Y196" i="7"/>
  <c r="X196" i="7"/>
  <c r="W196" i="7"/>
  <c r="V196" i="7"/>
  <c r="U196" i="7"/>
  <c r="T196" i="7"/>
  <c r="S196" i="7"/>
  <c r="R196" i="7"/>
  <c r="Q196" i="7"/>
  <c r="P196" i="7"/>
  <c r="O196" i="7"/>
  <c r="N196" i="7"/>
  <c r="M196" i="7"/>
  <c r="L196" i="7"/>
  <c r="K196" i="7"/>
  <c r="J196" i="7"/>
  <c r="I196" i="7"/>
  <c r="H196" i="7"/>
  <c r="G196" i="7"/>
  <c r="F196" i="7"/>
  <c r="E196" i="7"/>
  <c r="D196" i="7"/>
  <c r="C196" i="7"/>
  <c r="A196" i="7"/>
  <c r="BG195" i="7"/>
  <c r="BF195" i="7"/>
  <c r="BE195" i="7"/>
  <c r="BD195" i="7"/>
  <c r="BC195" i="7"/>
  <c r="BB195" i="7"/>
  <c r="BA195" i="7"/>
  <c r="AZ195" i="7"/>
  <c r="AY195" i="7"/>
  <c r="AX195" i="7"/>
  <c r="AW195" i="7"/>
  <c r="AV195" i="7"/>
  <c r="AU195" i="7"/>
  <c r="AT195" i="7"/>
  <c r="AS195" i="7"/>
  <c r="AR195" i="7"/>
  <c r="AQ195" i="7"/>
  <c r="AP195" i="7"/>
  <c r="AO195" i="7"/>
  <c r="AN195" i="7"/>
  <c r="AM195" i="7"/>
  <c r="AL195" i="7"/>
  <c r="AK195" i="7"/>
  <c r="AJ195" i="7"/>
  <c r="AI195" i="7"/>
  <c r="AH195" i="7"/>
  <c r="AG195" i="7"/>
  <c r="AF195" i="7"/>
  <c r="AE195" i="7"/>
  <c r="AD195" i="7"/>
  <c r="AC195" i="7"/>
  <c r="AB195" i="7"/>
  <c r="AA195" i="7"/>
  <c r="Z195" i="7"/>
  <c r="Y195" i="7"/>
  <c r="X195" i="7"/>
  <c r="W195" i="7"/>
  <c r="V195" i="7"/>
  <c r="U195" i="7"/>
  <c r="T195" i="7"/>
  <c r="S195" i="7"/>
  <c r="R195" i="7"/>
  <c r="Q195" i="7"/>
  <c r="P195" i="7"/>
  <c r="O195" i="7"/>
  <c r="N195" i="7"/>
  <c r="M195" i="7"/>
  <c r="L195" i="7"/>
  <c r="K195" i="7"/>
  <c r="J195" i="7"/>
  <c r="I195" i="7"/>
  <c r="H195" i="7"/>
  <c r="G195" i="7"/>
  <c r="F195" i="7"/>
  <c r="E195" i="7"/>
  <c r="D195" i="7"/>
  <c r="C195" i="7"/>
  <c r="A195" i="7"/>
  <c r="BG194" i="7"/>
  <c r="BF194" i="7"/>
  <c r="BE194" i="7"/>
  <c r="BD194" i="7"/>
  <c r="BC194" i="7"/>
  <c r="BB194" i="7"/>
  <c r="BA194" i="7"/>
  <c r="AZ194" i="7"/>
  <c r="AY194" i="7"/>
  <c r="AX194" i="7"/>
  <c r="AW194" i="7"/>
  <c r="AV194" i="7"/>
  <c r="AU194" i="7"/>
  <c r="AT194" i="7"/>
  <c r="AS194" i="7"/>
  <c r="AR194" i="7"/>
  <c r="AQ194" i="7"/>
  <c r="AP194" i="7"/>
  <c r="AO194" i="7"/>
  <c r="AN194" i="7"/>
  <c r="AM194" i="7"/>
  <c r="AL194" i="7"/>
  <c r="AK194" i="7"/>
  <c r="AJ194" i="7"/>
  <c r="AI194" i="7"/>
  <c r="AH194" i="7"/>
  <c r="AG194" i="7"/>
  <c r="AF194" i="7"/>
  <c r="AE194" i="7"/>
  <c r="AD194" i="7"/>
  <c r="AC194" i="7"/>
  <c r="AB194" i="7"/>
  <c r="AA194" i="7"/>
  <c r="Z194" i="7"/>
  <c r="Y194" i="7"/>
  <c r="X194" i="7"/>
  <c r="W194" i="7"/>
  <c r="V194" i="7"/>
  <c r="U194" i="7"/>
  <c r="T194" i="7"/>
  <c r="S194" i="7"/>
  <c r="R194" i="7"/>
  <c r="Q194" i="7"/>
  <c r="P194" i="7"/>
  <c r="O194" i="7"/>
  <c r="N194" i="7"/>
  <c r="M194" i="7"/>
  <c r="L194" i="7"/>
  <c r="K194" i="7"/>
  <c r="J194" i="7"/>
  <c r="I194" i="7"/>
  <c r="H194" i="7"/>
  <c r="G194" i="7"/>
  <c r="F194" i="7"/>
  <c r="E194" i="7"/>
  <c r="D194" i="7"/>
  <c r="C194" i="7"/>
  <c r="A194" i="7"/>
  <c r="BG193" i="7"/>
  <c r="BF193" i="7"/>
  <c r="BE193" i="7"/>
  <c r="BD193" i="7"/>
  <c r="BC193" i="7"/>
  <c r="BB193" i="7"/>
  <c r="BA193" i="7"/>
  <c r="AZ193" i="7"/>
  <c r="AY193" i="7"/>
  <c r="AX193" i="7"/>
  <c r="AW193" i="7"/>
  <c r="AV193" i="7"/>
  <c r="AU193" i="7"/>
  <c r="AT193" i="7"/>
  <c r="AS193" i="7"/>
  <c r="AR193" i="7"/>
  <c r="AQ193" i="7"/>
  <c r="AP193" i="7"/>
  <c r="AO193" i="7"/>
  <c r="AN193" i="7"/>
  <c r="AM193" i="7"/>
  <c r="AL193" i="7"/>
  <c r="AK193" i="7"/>
  <c r="AJ193" i="7"/>
  <c r="AI193" i="7"/>
  <c r="AH193" i="7"/>
  <c r="AG193" i="7"/>
  <c r="AF193" i="7"/>
  <c r="AE193" i="7"/>
  <c r="AD193" i="7"/>
  <c r="AC193" i="7"/>
  <c r="AB193" i="7"/>
  <c r="AA193" i="7"/>
  <c r="Z193" i="7"/>
  <c r="Y193" i="7"/>
  <c r="X193" i="7"/>
  <c r="W193" i="7"/>
  <c r="V193" i="7"/>
  <c r="U193" i="7"/>
  <c r="T193" i="7"/>
  <c r="S193" i="7"/>
  <c r="R193" i="7"/>
  <c r="Q193" i="7"/>
  <c r="P193" i="7"/>
  <c r="O193" i="7"/>
  <c r="N193" i="7"/>
  <c r="M193" i="7"/>
  <c r="L193" i="7"/>
  <c r="K193" i="7"/>
  <c r="J193" i="7"/>
  <c r="I193" i="7"/>
  <c r="H193" i="7"/>
  <c r="G193" i="7"/>
  <c r="F193" i="7"/>
  <c r="E193" i="7"/>
  <c r="D193" i="7"/>
  <c r="C193" i="7"/>
  <c r="A193" i="7"/>
  <c r="BG192" i="7"/>
  <c r="BF192" i="7"/>
  <c r="BE192" i="7"/>
  <c r="BD192" i="7"/>
  <c r="BC192" i="7"/>
  <c r="BB192" i="7"/>
  <c r="BA192" i="7"/>
  <c r="AZ192" i="7"/>
  <c r="AY192" i="7"/>
  <c r="AX192" i="7"/>
  <c r="AW192" i="7"/>
  <c r="AV192" i="7"/>
  <c r="AU192" i="7"/>
  <c r="AT192" i="7"/>
  <c r="AS192" i="7"/>
  <c r="AR192" i="7"/>
  <c r="AQ192" i="7"/>
  <c r="AP192" i="7"/>
  <c r="AO192" i="7"/>
  <c r="AN192" i="7"/>
  <c r="AM192" i="7"/>
  <c r="AL192" i="7"/>
  <c r="AK192" i="7"/>
  <c r="AJ192" i="7"/>
  <c r="AI192" i="7"/>
  <c r="AH192" i="7"/>
  <c r="AG192" i="7"/>
  <c r="AF192" i="7"/>
  <c r="AE192" i="7"/>
  <c r="AD192" i="7"/>
  <c r="AC192" i="7"/>
  <c r="AB192" i="7"/>
  <c r="AA192" i="7"/>
  <c r="Z192" i="7"/>
  <c r="Y192" i="7"/>
  <c r="X192" i="7"/>
  <c r="W192" i="7"/>
  <c r="V192" i="7"/>
  <c r="U192" i="7"/>
  <c r="T192" i="7"/>
  <c r="S192" i="7"/>
  <c r="R192" i="7"/>
  <c r="Q192" i="7"/>
  <c r="P192" i="7"/>
  <c r="O192" i="7"/>
  <c r="N192" i="7"/>
  <c r="M192" i="7"/>
  <c r="L192" i="7"/>
  <c r="K192" i="7"/>
  <c r="J192" i="7"/>
  <c r="I192" i="7"/>
  <c r="H192" i="7"/>
  <c r="G192" i="7"/>
  <c r="F192" i="7"/>
  <c r="E192" i="7"/>
  <c r="D192" i="7"/>
  <c r="C192" i="7"/>
  <c r="A192" i="7"/>
  <c r="BG191" i="7"/>
  <c r="BF191" i="7"/>
  <c r="BE191" i="7"/>
  <c r="BD191" i="7"/>
  <c r="BC191" i="7"/>
  <c r="BB191" i="7"/>
  <c r="BA191" i="7"/>
  <c r="AZ191" i="7"/>
  <c r="AY191" i="7"/>
  <c r="AX191" i="7"/>
  <c r="AW191" i="7"/>
  <c r="AV191" i="7"/>
  <c r="AU191" i="7"/>
  <c r="AT191" i="7"/>
  <c r="AS191" i="7"/>
  <c r="AR191" i="7"/>
  <c r="AQ191" i="7"/>
  <c r="AP191" i="7"/>
  <c r="AO191" i="7"/>
  <c r="AN191" i="7"/>
  <c r="AM191" i="7"/>
  <c r="AL191" i="7"/>
  <c r="AK191" i="7"/>
  <c r="AJ191" i="7"/>
  <c r="AI191" i="7"/>
  <c r="AH191" i="7"/>
  <c r="AG191" i="7"/>
  <c r="AF191" i="7"/>
  <c r="AE191" i="7"/>
  <c r="AD191" i="7"/>
  <c r="AC191" i="7"/>
  <c r="AB191" i="7"/>
  <c r="AA191" i="7"/>
  <c r="Z191" i="7"/>
  <c r="Y191" i="7"/>
  <c r="X191" i="7"/>
  <c r="W191" i="7"/>
  <c r="V191" i="7"/>
  <c r="U191" i="7"/>
  <c r="T191" i="7"/>
  <c r="S191" i="7"/>
  <c r="R191" i="7"/>
  <c r="Q191" i="7"/>
  <c r="P191" i="7"/>
  <c r="O191" i="7"/>
  <c r="N191" i="7"/>
  <c r="M191" i="7"/>
  <c r="L191" i="7"/>
  <c r="K191" i="7"/>
  <c r="J191" i="7"/>
  <c r="I191" i="7"/>
  <c r="H191" i="7"/>
  <c r="G191" i="7"/>
  <c r="F191" i="7"/>
  <c r="E191" i="7"/>
  <c r="D191" i="7"/>
  <c r="C191" i="7"/>
  <c r="A191" i="7"/>
  <c r="BG190" i="7"/>
  <c r="BF190" i="7"/>
  <c r="BE190" i="7"/>
  <c r="BD190" i="7"/>
  <c r="BC190" i="7"/>
  <c r="BB190" i="7"/>
  <c r="BA190" i="7"/>
  <c r="AZ190" i="7"/>
  <c r="AY190" i="7"/>
  <c r="AX190" i="7"/>
  <c r="AW190" i="7"/>
  <c r="AV190" i="7"/>
  <c r="AU190" i="7"/>
  <c r="AT190" i="7"/>
  <c r="AS190" i="7"/>
  <c r="AR190" i="7"/>
  <c r="AQ190" i="7"/>
  <c r="AP190" i="7"/>
  <c r="AO190" i="7"/>
  <c r="AN190" i="7"/>
  <c r="AM190" i="7"/>
  <c r="AL190" i="7"/>
  <c r="AK190" i="7"/>
  <c r="AJ190" i="7"/>
  <c r="AI190" i="7"/>
  <c r="AH190" i="7"/>
  <c r="AG190" i="7"/>
  <c r="AF190" i="7"/>
  <c r="AE190" i="7"/>
  <c r="AD190" i="7"/>
  <c r="AC190" i="7"/>
  <c r="AB190" i="7"/>
  <c r="AA190" i="7"/>
  <c r="Z190" i="7"/>
  <c r="Y190" i="7"/>
  <c r="X190" i="7"/>
  <c r="W190" i="7"/>
  <c r="V190" i="7"/>
  <c r="U190" i="7"/>
  <c r="T190" i="7"/>
  <c r="S190" i="7"/>
  <c r="R190" i="7"/>
  <c r="Q190" i="7"/>
  <c r="P190" i="7"/>
  <c r="O190" i="7"/>
  <c r="N190" i="7"/>
  <c r="M190" i="7"/>
  <c r="L190" i="7"/>
  <c r="K190" i="7"/>
  <c r="J190" i="7"/>
  <c r="I190" i="7"/>
  <c r="H190" i="7"/>
  <c r="G190" i="7"/>
  <c r="F190" i="7"/>
  <c r="E190" i="7"/>
  <c r="D190" i="7"/>
  <c r="C190" i="7"/>
  <c r="A190" i="7"/>
  <c r="BG189" i="7"/>
  <c r="BF189" i="7"/>
  <c r="BE189" i="7"/>
  <c r="BD189" i="7"/>
  <c r="BC189" i="7"/>
  <c r="BB189" i="7"/>
  <c r="BA189" i="7"/>
  <c r="AZ189" i="7"/>
  <c r="AY189" i="7"/>
  <c r="AX189" i="7"/>
  <c r="AW189" i="7"/>
  <c r="AV189" i="7"/>
  <c r="AU189" i="7"/>
  <c r="AT189" i="7"/>
  <c r="AS189" i="7"/>
  <c r="AR189" i="7"/>
  <c r="AQ189" i="7"/>
  <c r="AP189" i="7"/>
  <c r="AO189" i="7"/>
  <c r="AN189" i="7"/>
  <c r="AM189" i="7"/>
  <c r="AL189" i="7"/>
  <c r="AK189" i="7"/>
  <c r="AJ189" i="7"/>
  <c r="AI189" i="7"/>
  <c r="AH189" i="7"/>
  <c r="AG189" i="7"/>
  <c r="AF189" i="7"/>
  <c r="AE189" i="7"/>
  <c r="AD189" i="7"/>
  <c r="AC189" i="7"/>
  <c r="AB189" i="7"/>
  <c r="AA189" i="7"/>
  <c r="Z189" i="7"/>
  <c r="Y189" i="7"/>
  <c r="X189" i="7"/>
  <c r="W189" i="7"/>
  <c r="V189" i="7"/>
  <c r="U189" i="7"/>
  <c r="T189" i="7"/>
  <c r="S189" i="7"/>
  <c r="R189" i="7"/>
  <c r="Q189" i="7"/>
  <c r="P189" i="7"/>
  <c r="O189" i="7"/>
  <c r="N189" i="7"/>
  <c r="M189" i="7"/>
  <c r="L189" i="7"/>
  <c r="K189" i="7"/>
  <c r="J189" i="7"/>
  <c r="I189" i="7"/>
  <c r="H189" i="7"/>
  <c r="G189" i="7"/>
  <c r="F189" i="7"/>
  <c r="E189" i="7"/>
  <c r="D189" i="7"/>
  <c r="C189" i="7"/>
  <c r="A189" i="7"/>
  <c r="BG188" i="7"/>
  <c r="BF188" i="7"/>
  <c r="BE188" i="7"/>
  <c r="BD188" i="7"/>
  <c r="BC188" i="7"/>
  <c r="BB188" i="7"/>
  <c r="BA188" i="7"/>
  <c r="AZ188" i="7"/>
  <c r="AY188" i="7"/>
  <c r="AX188" i="7"/>
  <c r="AW188" i="7"/>
  <c r="AV188" i="7"/>
  <c r="AU188" i="7"/>
  <c r="AT188" i="7"/>
  <c r="AS188" i="7"/>
  <c r="AR188" i="7"/>
  <c r="AQ188" i="7"/>
  <c r="AP188" i="7"/>
  <c r="AO188" i="7"/>
  <c r="AN188" i="7"/>
  <c r="AM188" i="7"/>
  <c r="AL188" i="7"/>
  <c r="AK188" i="7"/>
  <c r="AJ188" i="7"/>
  <c r="AI188" i="7"/>
  <c r="AH188" i="7"/>
  <c r="AG188" i="7"/>
  <c r="AF188" i="7"/>
  <c r="AE188" i="7"/>
  <c r="AD188" i="7"/>
  <c r="AC188" i="7"/>
  <c r="AB188" i="7"/>
  <c r="AA188" i="7"/>
  <c r="Z188" i="7"/>
  <c r="Y188" i="7"/>
  <c r="X188" i="7"/>
  <c r="W188" i="7"/>
  <c r="V188" i="7"/>
  <c r="U188" i="7"/>
  <c r="T188" i="7"/>
  <c r="S188" i="7"/>
  <c r="R188" i="7"/>
  <c r="Q188" i="7"/>
  <c r="P188" i="7"/>
  <c r="O188" i="7"/>
  <c r="N188" i="7"/>
  <c r="M188" i="7"/>
  <c r="L188" i="7"/>
  <c r="K188" i="7"/>
  <c r="J188" i="7"/>
  <c r="I188" i="7"/>
  <c r="H188" i="7"/>
  <c r="G188" i="7"/>
  <c r="F188" i="7"/>
  <c r="E188" i="7"/>
  <c r="D188" i="7"/>
  <c r="C188" i="7"/>
  <c r="A188" i="7"/>
  <c r="BG187" i="7"/>
  <c r="BF187" i="7"/>
  <c r="BE187" i="7"/>
  <c r="BD187" i="7"/>
  <c r="BC187" i="7"/>
  <c r="BB187" i="7"/>
  <c r="BA187" i="7"/>
  <c r="AZ187" i="7"/>
  <c r="AY187" i="7"/>
  <c r="AX187" i="7"/>
  <c r="AW187" i="7"/>
  <c r="AV187" i="7"/>
  <c r="AU187" i="7"/>
  <c r="AT187" i="7"/>
  <c r="AS187" i="7"/>
  <c r="AR187" i="7"/>
  <c r="AQ187" i="7"/>
  <c r="AP187" i="7"/>
  <c r="AO187" i="7"/>
  <c r="AN187" i="7"/>
  <c r="AM187" i="7"/>
  <c r="AL187" i="7"/>
  <c r="AK187" i="7"/>
  <c r="AJ187" i="7"/>
  <c r="AI187" i="7"/>
  <c r="AH187" i="7"/>
  <c r="AG187" i="7"/>
  <c r="AF187" i="7"/>
  <c r="AE187" i="7"/>
  <c r="AD187" i="7"/>
  <c r="AC187" i="7"/>
  <c r="AB187" i="7"/>
  <c r="AA187" i="7"/>
  <c r="Z187" i="7"/>
  <c r="Y187" i="7"/>
  <c r="X187" i="7"/>
  <c r="W187" i="7"/>
  <c r="V187" i="7"/>
  <c r="U187" i="7"/>
  <c r="T187" i="7"/>
  <c r="S187" i="7"/>
  <c r="R187" i="7"/>
  <c r="Q187" i="7"/>
  <c r="P187" i="7"/>
  <c r="O187" i="7"/>
  <c r="N187" i="7"/>
  <c r="M187" i="7"/>
  <c r="L187" i="7"/>
  <c r="K187" i="7"/>
  <c r="J187" i="7"/>
  <c r="I187" i="7"/>
  <c r="H187" i="7"/>
  <c r="G187" i="7"/>
  <c r="F187" i="7"/>
  <c r="E187" i="7"/>
  <c r="D187" i="7"/>
  <c r="C187" i="7"/>
  <c r="A187" i="7"/>
  <c r="BG186" i="7"/>
  <c r="BF186" i="7"/>
  <c r="BE186" i="7"/>
  <c r="BD186" i="7"/>
  <c r="BC186" i="7"/>
  <c r="BB186" i="7"/>
  <c r="BA186" i="7"/>
  <c r="AZ186" i="7"/>
  <c r="AY186" i="7"/>
  <c r="AX186" i="7"/>
  <c r="AW186" i="7"/>
  <c r="AV186" i="7"/>
  <c r="AU186" i="7"/>
  <c r="AT186" i="7"/>
  <c r="AS186" i="7"/>
  <c r="AR186" i="7"/>
  <c r="AQ186" i="7"/>
  <c r="AP186" i="7"/>
  <c r="AO186" i="7"/>
  <c r="AN186" i="7"/>
  <c r="AM186" i="7"/>
  <c r="AL186" i="7"/>
  <c r="AK186" i="7"/>
  <c r="AJ186" i="7"/>
  <c r="AI186" i="7"/>
  <c r="AH186" i="7"/>
  <c r="AG186" i="7"/>
  <c r="AF186" i="7"/>
  <c r="AE186" i="7"/>
  <c r="AD186" i="7"/>
  <c r="AC186" i="7"/>
  <c r="AB186" i="7"/>
  <c r="AA186" i="7"/>
  <c r="Z186" i="7"/>
  <c r="Y186" i="7"/>
  <c r="X186" i="7"/>
  <c r="W186" i="7"/>
  <c r="V186" i="7"/>
  <c r="U186" i="7"/>
  <c r="T186" i="7"/>
  <c r="S186" i="7"/>
  <c r="R186" i="7"/>
  <c r="Q186" i="7"/>
  <c r="P186" i="7"/>
  <c r="O186" i="7"/>
  <c r="N186" i="7"/>
  <c r="M186" i="7"/>
  <c r="L186" i="7"/>
  <c r="K186" i="7"/>
  <c r="J186" i="7"/>
  <c r="I186" i="7"/>
  <c r="H186" i="7"/>
  <c r="G186" i="7"/>
  <c r="F186" i="7"/>
  <c r="E186" i="7"/>
  <c r="D186" i="7"/>
  <c r="C186" i="7"/>
  <c r="A186" i="7"/>
  <c r="BG185" i="7"/>
  <c r="BF185" i="7"/>
  <c r="BE185" i="7"/>
  <c r="BD185" i="7"/>
  <c r="BC185" i="7"/>
  <c r="BB185" i="7"/>
  <c r="BA185" i="7"/>
  <c r="AZ185" i="7"/>
  <c r="AY185" i="7"/>
  <c r="AX185" i="7"/>
  <c r="AW185" i="7"/>
  <c r="AV185" i="7"/>
  <c r="AU185" i="7"/>
  <c r="AT185" i="7"/>
  <c r="AS185" i="7"/>
  <c r="AR185" i="7"/>
  <c r="AQ185" i="7"/>
  <c r="AP185" i="7"/>
  <c r="AO185" i="7"/>
  <c r="AN185" i="7"/>
  <c r="AM185" i="7"/>
  <c r="AL185" i="7"/>
  <c r="AK185" i="7"/>
  <c r="AJ185" i="7"/>
  <c r="AI185" i="7"/>
  <c r="AH185" i="7"/>
  <c r="AG185" i="7"/>
  <c r="AF185" i="7"/>
  <c r="AE185" i="7"/>
  <c r="AD185" i="7"/>
  <c r="AC185" i="7"/>
  <c r="AB185" i="7"/>
  <c r="AA185" i="7"/>
  <c r="Z185" i="7"/>
  <c r="Y185" i="7"/>
  <c r="X185" i="7"/>
  <c r="W185" i="7"/>
  <c r="V185" i="7"/>
  <c r="U185" i="7"/>
  <c r="T185" i="7"/>
  <c r="S185" i="7"/>
  <c r="R185" i="7"/>
  <c r="Q185" i="7"/>
  <c r="P185" i="7"/>
  <c r="O185" i="7"/>
  <c r="N185" i="7"/>
  <c r="M185" i="7"/>
  <c r="L185" i="7"/>
  <c r="K185" i="7"/>
  <c r="J185" i="7"/>
  <c r="I185" i="7"/>
  <c r="H185" i="7"/>
  <c r="G185" i="7"/>
  <c r="F185" i="7"/>
  <c r="E185" i="7"/>
  <c r="D185" i="7"/>
  <c r="C185" i="7"/>
  <c r="A185" i="7"/>
  <c r="BG184" i="7"/>
  <c r="BF184" i="7"/>
  <c r="BE184" i="7"/>
  <c r="BD184" i="7"/>
  <c r="BC184" i="7"/>
  <c r="BB184" i="7"/>
  <c r="BA184" i="7"/>
  <c r="AZ184" i="7"/>
  <c r="AY184" i="7"/>
  <c r="AX184" i="7"/>
  <c r="AW184" i="7"/>
  <c r="AV184" i="7"/>
  <c r="AU184" i="7"/>
  <c r="AT184" i="7"/>
  <c r="AS184" i="7"/>
  <c r="AR184" i="7"/>
  <c r="AQ184" i="7"/>
  <c r="AP184" i="7"/>
  <c r="AO184" i="7"/>
  <c r="AN184" i="7"/>
  <c r="AM184" i="7"/>
  <c r="AL184" i="7"/>
  <c r="AK184" i="7"/>
  <c r="AJ184" i="7"/>
  <c r="AI184" i="7"/>
  <c r="AH184" i="7"/>
  <c r="AG184" i="7"/>
  <c r="AF184" i="7"/>
  <c r="AE184" i="7"/>
  <c r="AD184" i="7"/>
  <c r="AC184" i="7"/>
  <c r="AB184" i="7"/>
  <c r="AA184" i="7"/>
  <c r="Z184" i="7"/>
  <c r="Y184" i="7"/>
  <c r="X184" i="7"/>
  <c r="W184" i="7"/>
  <c r="V184" i="7"/>
  <c r="U184" i="7"/>
  <c r="T184" i="7"/>
  <c r="S184" i="7"/>
  <c r="R184" i="7"/>
  <c r="Q184" i="7"/>
  <c r="P184" i="7"/>
  <c r="O184" i="7"/>
  <c r="N184" i="7"/>
  <c r="M184" i="7"/>
  <c r="L184" i="7"/>
  <c r="K184" i="7"/>
  <c r="J184" i="7"/>
  <c r="I184" i="7"/>
  <c r="H184" i="7"/>
  <c r="G184" i="7"/>
  <c r="F184" i="7"/>
  <c r="E184" i="7"/>
  <c r="D184" i="7"/>
  <c r="C184" i="7"/>
  <c r="A184" i="7"/>
  <c r="BG183" i="7"/>
  <c r="BF183" i="7"/>
  <c r="BE183" i="7"/>
  <c r="BD183" i="7"/>
  <c r="BC183" i="7"/>
  <c r="BB183" i="7"/>
  <c r="BA183" i="7"/>
  <c r="AZ183" i="7"/>
  <c r="AY183" i="7"/>
  <c r="AX183" i="7"/>
  <c r="AW183" i="7"/>
  <c r="AV183" i="7"/>
  <c r="AU183" i="7"/>
  <c r="AT183" i="7"/>
  <c r="AS183" i="7"/>
  <c r="AR183" i="7"/>
  <c r="AQ183" i="7"/>
  <c r="AP183" i="7"/>
  <c r="AO183" i="7"/>
  <c r="AN183" i="7"/>
  <c r="AM183" i="7"/>
  <c r="AL183" i="7"/>
  <c r="AK183" i="7"/>
  <c r="AJ183" i="7"/>
  <c r="AI183" i="7"/>
  <c r="AH183" i="7"/>
  <c r="AG183" i="7"/>
  <c r="AF183" i="7"/>
  <c r="AE183" i="7"/>
  <c r="AD183" i="7"/>
  <c r="AC183" i="7"/>
  <c r="AB183" i="7"/>
  <c r="AA183" i="7"/>
  <c r="Z183" i="7"/>
  <c r="Y183" i="7"/>
  <c r="X183" i="7"/>
  <c r="W183" i="7"/>
  <c r="V183" i="7"/>
  <c r="U183" i="7"/>
  <c r="T183" i="7"/>
  <c r="S183" i="7"/>
  <c r="R183" i="7"/>
  <c r="Q183" i="7"/>
  <c r="P183" i="7"/>
  <c r="O183" i="7"/>
  <c r="N183" i="7"/>
  <c r="M183" i="7"/>
  <c r="L183" i="7"/>
  <c r="K183" i="7"/>
  <c r="J183" i="7"/>
  <c r="I183" i="7"/>
  <c r="H183" i="7"/>
  <c r="G183" i="7"/>
  <c r="F183" i="7"/>
  <c r="E183" i="7"/>
  <c r="D183" i="7"/>
  <c r="C183" i="7"/>
  <c r="A183" i="7"/>
  <c r="BG182" i="7"/>
  <c r="BF182" i="7"/>
  <c r="BE182" i="7"/>
  <c r="BD182" i="7"/>
  <c r="BC182" i="7"/>
  <c r="BB182" i="7"/>
  <c r="BA182" i="7"/>
  <c r="AZ182" i="7"/>
  <c r="AY182" i="7"/>
  <c r="AX182" i="7"/>
  <c r="AW182" i="7"/>
  <c r="AV182" i="7"/>
  <c r="AU182" i="7"/>
  <c r="AT182" i="7"/>
  <c r="AS182" i="7"/>
  <c r="AR182" i="7"/>
  <c r="AQ182" i="7"/>
  <c r="AP182" i="7"/>
  <c r="AO182" i="7"/>
  <c r="AN182" i="7"/>
  <c r="AM182" i="7"/>
  <c r="AL182" i="7"/>
  <c r="AK182" i="7"/>
  <c r="AJ182" i="7"/>
  <c r="AI182" i="7"/>
  <c r="AH182" i="7"/>
  <c r="AG182" i="7"/>
  <c r="AF182" i="7"/>
  <c r="AE182" i="7"/>
  <c r="AD182" i="7"/>
  <c r="AC182" i="7"/>
  <c r="AB182" i="7"/>
  <c r="AA182" i="7"/>
  <c r="Z182" i="7"/>
  <c r="Y182" i="7"/>
  <c r="X182" i="7"/>
  <c r="W182" i="7"/>
  <c r="V182" i="7"/>
  <c r="U182" i="7"/>
  <c r="T182" i="7"/>
  <c r="S182" i="7"/>
  <c r="R182" i="7"/>
  <c r="Q182" i="7"/>
  <c r="P182" i="7"/>
  <c r="O182" i="7"/>
  <c r="N182" i="7"/>
  <c r="M182" i="7"/>
  <c r="L182" i="7"/>
  <c r="K182" i="7"/>
  <c r="J182" i="7"/>
  <c r="I182" i="7"/>
  <c r="H182" i="7"/>
  <c r="G182" i="7"/>
  <c r="F182" i="7"/>
  <c r="E182" i="7"/>
  <c r="D182" i="7"/>
  <c r="C182" i="7"/>
  <c r="A182" i="7"/>
  <c r="BG181" i="7"/>
  <c r="BF181" i="7"/>
  <c r="BE181" i="7"/>
  <c r="BD181" i="7"/>
  <c r="BC181" i="7"/>
  <c r="BB181" i="7"/>
  <c r="BA181" i="7"/>
  <c r="AZ181" i="7"/>
  <c r="AY181" i="7"/>
  <c r="AX181" i="7"/>
  <c r="AW181" i="7"/>
  <c r="AV181" i="7"/>
  <c r="AU181" i="7"/>
  <c r="AT181" i="7"/>
  <c r="AS181" i="7"/>
  <c r="AR181" i="7"/>
  <c r="AQ181" i="7"/>
  <c r="AP181" i="7"/>
  <c r="AO181" i="7"/>
  <c r="AN181" i="7"/>
  <c r="AM181" i="7"/>
  <c r="AL181" i="7"/>
  <c r="AK181" i="7"/>
  <c r="AJ181" i="7"/>
  <c r="AI181" i="7"/>
  <c r="AH181" i="7"/>
  <c r="AG181" i="7"/>
  <c r="AF181" i="7"/>
  <c r="AE181" i="7"/>
  <c r="AD181" i="7"/>
  <c r="AC181" i="7"/>
  <c r="AB181" i="7"/>
  <c r="AA181" i="7"/>
  <c r="Z181" i="7"/>
  <c r="Y181" i="7"/>
  <c r="X181" i="7"/>
  <c r="W181" i="7"/>
  <c r="V181" i="7"/>
  <c r="U181" i="7"/>
  <c r="T181" i="7"/>
  <c r="S181" i="7"/>
  <c r="R181" i="7"/>
  <c r="Q181" i="7"/>
  <c r="P181" i="7"/>
  <c r="O181" i="7"/>
  <c r="N181" i="7"/>
  <c r="M181" i="7"/>
  <c r="L181" i="7"/>
  <c r="K181" i="7"/>
  <c r="J181" i="7"/>
  <c r="I181" i="7"/>
  <c r="H181" i="7"/>
  <c r="G181" i="7"/>
  <c r="F181" i="7"/>
  <c r="E181" i="7"/>
  <c r="D181" i="7"/>
  <c r="C181" i="7"/>
  <c r="A181" i="7"/>
  <c r="BG180" i="7"/>
  <c r="BF180" i="7"/>
  <c r="BE180" i="7"/>
  <c r="BD180" i="7"/>
  <c r="BC180" i="7"/>
  <c r="BB180" i="7"/>
  <c r="BA180" i="7"/>
  <c r="AZ180" i="7"/>
  <c r="AY180" i="7"/>
  <c r="AX180" i="7"/>
  <c r="AW180" i="7"/>
  <c r="AV180" i="7"/>
  <c r="AU180" i="7"/>
  <c r="AT180" i="7"/>
  <c r="AS180" i="7"/>
  <c r="AR180" i="7"/>
  <c r="AQ180" i="7"/>
  <c r="AP180" i="7"/>
  <c r="AO180" i="7"/>
  <c r="AN180" i="7"/>
  <c r="AM180" i="7"/>
  <c r="AL180" i="7"/>
  <c r="AK180" i="7"/>
  <c r="AJ180" i="7"/>
  <c r="AI180" i="7"/>
  <c r="AH180" i="7"/>
  <c r="AG180" i="7"/>
  <c r="AF180" i="7"/>
  <c r="AE180" i="7"/>
  <c r="AD180" i="7"/>
  <c r="AC180" i="7"/>
  <c r="AB180" i="7"/>
  <c r="AA180" i="7"/>
  <c r="Z180" i="7"/>
  <c r="Y180" i="7"/>
  <c r="X180" i="7"/>
  <c r="W180" i="7"/>
  <c r="V180" i="7"/>
  <c r="U180" i="7"/>
  <c r="T180" i="7"/>
  <c r="S180" i="7"/>
  <c r="R180" i="7"/>
  <c r="Q180" i="7"/>
  <c r="P180" i="7"/>
  <c r="O180" i="7"/>
  <c r="N180" i="7"/>
  <c r="M180" i="7"/>
  <c r="L180" i="7"/>
  <c r="K180" i="7"/>
  <c r="J180" i="7"/>
  <c r="I180" i="7"/>
  <c r="H180" i="7"/>
  <c r="G180" i="7"/>
  <c r="F180" i="7"/>
  <c r="E180" i="7"/>
  <c r="D180" i="7"/>
  <c r="C180" i="7"/>
  <c r="A180" i="7"/>
  <c r="BG179" i="7"/>
  <c r="BF179" i="7"/>
  <c r="BE179" i="7"/>
  <c r="BD179" i="7"/>
  <c r="BC179" i="7"/>
  <c r="BB179" i="7"/>
  <c r="BA179" i="7"/>
  <c r="AZ179" i="7"/>
  <c r="AY179" i="7"/>
  <c r="AX179" i="7"/>
  <c r="AW179" i="7"/>
  <c r="AV179" i="7"/>
  <c r="AU179" i="7"/>
  <c r="AT179" i="7"/>
  <c r="AS179" i="7"/>
  <c r="AR179" i="7"/>
  <c r="AQ179" i="7"/>
  <c r="AP179" i="7"/>
  <c r="AO179" i="7"/>
  <c r="AN179" i="7"/>
  <c r="AM179" i="7"/>
  <c r="AL179" i="7"/>
  <c r="AK179" i="7"/>
  <c r="AJ179" i="7"/>
  <c r="AI179" i="7"/>
  <c r="AH179" i="7"/>
  <c r="AG179" i="7"/>
  <c r="AF179" i="7"/>
  <c r="AE179" i="7"/>
  <c r="AD179" i="7"/>
  <c r="AC179" i="7"/>
  <c r="AB179" i="7"/>
  <c r="AA179" i="7"/>
  <c r="Z179" i="7"/>
  <c r="Y179" i="7"/>
  <c r="X179" i="7"/>
  <c r="W179" i="7"/>
  <c r="V179" i="7"/>
  <c r="U179" i="7"/>
  <c r="T179" i="7"/>
  <c r="S179" i="7"/>
  <c r="R179" i="7"/>
  <c r="Q179" i="7"/>
  <c r="P179" i="7"/>
  <c r="O179" i="7"/>
  <c r="N179" i="7"/>
  <c r="M179" i="7"/>
  <c r="L179" i="7"/>
  <c r="K179" i="7"/>
  <c r="J179" i="7"/>
  <c r="I179" i="7"/>
  <c r="H179" i="7"/>
  <c r="G179" i="7"/>
  <c r="F179" i="7"/>
  <c r="E179" i="7"/>
  <c r="D179" i="7"/>
  <c r="C179" i="7"/>
  <c r="A179" i="7"/>
  <c r="BG178" i="7"/>
  <c r="BF178" i="7"/>
  <c r="BE178" i="7"/>
  <c r="BD178" i="7"/>
  <c r="BC178" i="7"/>
  <c r="BB178" i="7"/>
  <c r="BA178" i="7"/>
  <c r="AZ178" i="7"/>
  <c r="AY178" i="7"/>
  <c r="AX178" i="7"/>
  <c r="AW178" i="7"/>
  <c r="AV178" i="7"/>
  <c r="AU178" i="7"/>
  <c r="AT178" i="7"/>
  <c r="AS178" i="7"/>
  <c r="AR178" i="7"/>
  <c r="AQ178" i="7"/>
  <c r="AP178" i="7"/>
  <c r="AO178" i="7"/>
  <c r="AN178" i="7"/>
  <c r="AM178" i="7"/>
  <c r="AL178" i="7"/>
  <c r="AK178" i="7"/>
  <c r="AJ178" i="7"/>
  <c r="AI178" i="7"/>
  <c r="AH178" i="7"/>
  <c r="AG178" i="7"/>
  <c r="AF178" i="7"/>
  <c r="AE178" i="7"/>
  <c r="AD178" i="7"/>
  <c r="AC178" i="7"/>
  <c r="AB178" i="7"/>
  <c r="AA178" i="7"/>
  <c r="Z178" i="7"/>
  <c r="Y178" i="7"/>
  <c r="X178" i="7"/>
  <c r="W178" i="7"/>
  <c r="V178" i="7"/>
  <c r="U178" i="7"/>
  <c r="T178" i="7"/>
  <c r="S178" i="7"/>
  <c r="R178" i="7"/>
  <c r="Q178" i="7"/>
  <c r="P178" i="7"/>
  <c r="O178" i="7"/>
  <c r="N178" i="7"/>
  <c r="M178" i="7"/>
  <c r="L178" i="7"/>
  <c r="K178" i="7"/>
  <c r="J178" i="7"/>
  <c r="I178" i="7"/>
  <c r="H178" i="7"/>
  <c r="G178" i="7"/>
  <c r="F178" i="7"/>
  <c r="E178" i="7"/>
  <c r="D178" i="7"/>
  <c r="C178" i="7"/>
  <c r="A178" i="7"/>
  <c r="BG177" i="7"/>
  <c r="BF177" i="7"/>
  <c r="BE177" i="7"/>
  <c r="BD177" i="7"/>
  <c r="BC177" i="7"/>
  <c r="BB177" i="7"/>
  <c r="BA177" i="7"/>
  <c r="AZ177" i="7"/>
  <c r="AY177" i="7"/>
  <c r="AX177" i="7"/>
  <c r="AW177" i="7"/>
  <c r="AV177" i="7"/>
  <c r="AU177" i="7"/>
  <c r="AT177" i="7"/>
  <c r="AS177" i="7"/>
  <c r="AR177" i="7"/>
  <c r="AQ177" i="7"/>
  <c r="AP177" i="7"/>
  <c r="AO177" i="7"/>
  <c r="AN177" i="7"/>
  <c r="AM177" i="7"/>
  <c r="AL177" i="7"/>
  <c r="AK177" i="7"/>
  <c r="AJ177" i="7"/>
  <c r="AI177" i="7"/>
  <c r="AH177" i="7"/>
  <c r="AG177" i="7"/>
  <c r="AF177" i="7"/>
  <c r="AE177" i="7"/>
  <c r="AD177" i="7"/>
  <c r="AC177" i="7"/>
  <c r="AB177" i="7"/>
  <c r="AA177" i="7"/>
  <c r="Z177" i="7"/>
  <c r="Y177" i="7"/>
  <c r="X177" i="7"/>
  <c r="W177" i="7"/>
  <c r="V177" i="7"/>
  <c r="U177" i="7"/>
  <c r="T177" i="7"/>
  <c r="S177" i="7"/>
  <c r="R177" i="7"/>
  <c r="Q177" i="7"/>
  <c r="P177" i="7"/>
  <c r="O177" i="7"/>
  <c r="N177" i="7"/>
  <c r="M177" i="7"/>
  <c r="L177" i="7"/>
  <c r="K177" i="7"/>
  <c r="J177" i="7"/>
  <c r="I177" i="7"/>
  <c r="H177" i="7"/>
  <c r="G177" i="7"/>
  <c r="F177" i="7"/>
  <c r="E177" i="7"/>
  <c r="D177" i="7"/>
  <c r="C177" i="7"/>
  <c r="A177" i="7"/>
  <c r="BG176" i="7"/>
  <c r="BF176" i="7"/>
  <c r="BE176" i="7"/>
  <c r="BD176" i="7"/>
  <c r="BC176" i="7"/>
  <c r="BB176" i="7"/>
  <c r="BA176" i="7"/>
  <c r="AZ176" i="7"/>
  <c r="AY176" i="7"/>
  <c r="AX176" i="7"/>
  <c r="AW176" i="7"/>
  <c r="AV176" i="7"/>
  <c r="AU176" i="7"/>
  <c r="AT176" i="7"/>
  <c r="AS176" i="7"/>
  <c r="AR176" i="7"/>
  <c r="AQ176" i="7"/>
  <c r="AP176" i="7"/>
  <c r="AO176" i="7"/>
  <c r="AN176" i="7"/>
  <c r="AM176" i="7"/>
  <c r="AL176" i="7"/>
  <c r="AK176" i="7"/>
  <c r="AJ176" i="7"/>
  <c r="AI176" i="7"/>
  <c r="AH176" i="7"/>
  <c r="AG176" i="7"/>
  <c r="AF176" i="7"/>
  <c r="AE176" i="7"/>
  <c r="AD176" i="7"/>
  <c r="AC176" i="7"/>
  <c r="AB176" i="7"/>
  <c r="AA176" i="7"/>
  <c r="Z176" i="7"/>
  <c r="Y176" i="7"/>
  <c r="X176" i="7"/>
  <c r="W176" i="7"/>
  <c r="V176" i="7"/>
  <c r="U176" i="7"/>
  <c r="T176" i="7"/>
  <c r="S176" i="7"/>
  <c r="R176" i="7"/>
  <c r="Q176" i="7"/>
  <c r="P176" i="7"/>
  <c r="O176" i="7"/>
  <c r="N176" i="7"/>
  <c r="M176" i="7"/>
  <c r="L176" i="7"/>
  <c r="K176" i="7"/>
  <c r="J176" i="7"/>
  <c r="I176" i="7"/>
  <c r="H176" i="7"/>
  <c r="G176" i="7"/>
  <c r="F176" i="7"/>
  <c r="E176" i="7"/>
  <c r="D176" i="7"/>
  <c r="C176" i="7"/>
  <c r="A176" i="7"/>
  <c r="BG175" i="7"/>
  <c r="BF175" i="7"/>
  <c r="BE175" i="7"/>
  <c r="BD175" i="7"/>
  <c r="BC175" i="7"/>
  <c r="BB175" i="7"/>
  <c r="BA175" i="7"/>
  <c r="AZ175" i="7"/>
  <c r="AY175" i="7"/>
  <c r="AX175" i="7"/>
  <c r="AW175" i="7"/>
  <c r="AV175" i="7"/>
  <c r="AU175" i="7"/>
  <c r="AT175" i="7"/>
  <c r="AS175" i="7"/>
  <c r="AR175" i="7"/>
  <c r="AQ175" i="7"/>
  <c r="AP175" i="7"/>
  <c r="AO175" i="7"/>
  <c r="AN175" i="7"/>
  <c r="AM175" i="7"/>
  <c r="AL175" i="7"/>
  <c r="AK175" i="7"/>
  <c r="AJ175" i="7"/>
  <c r="AI175" i="7"/>
  <c r="AH175" i="7"/>
  <c r="AG175" i="7"/>
  <c r="AF175" i="7"/>
  <c r="AE175" i="7"/>
  <c r="AD175" i="7"/>
  <c r="AC175" i="7"/>
  <c r="AB175" i="7"/>
  <c r="AA175" i="7"/>
  <c r="Z175" i="7"/>
  <c r="Y175" i="7"/>
  <c r="X175" i="7"/>
  <c r="W175" i="7"/>
  <c r="V175" i="7"/>
  <c r="U175" i="7"/>
  <c r="T175" i="7"/>
  <c r="S175" i="7"/>
  <c r="R175" i="7"/>
  <c r="Q175" i="7"/>
  <c r="P175" i="7"/>
  <c r="O175" i="7"/>
  <c r="N175" i="7"/>
  <c r="M175" i="7"/>
  <c r="L175" i="7"/>
  <c r="K175" i="7"/>
  <c r="J175" i="7"/>
  <c r="I175" i="7"/>
  <c r="H175" i="7"/>
  <c r="G175" i="7"/>
  <c r="F175" i="7"/>
  <c r="E175" i="7"/>
  <c r="D175" i="7"/>
  <c r="C175" i="7"/>
  <c r="A175" i="7"/>
  <c r="BG174" i="7"/>
  <c r="BF174" i="7"/>
  <c r="BE174" i="7"/>
  <c r="BD174" i="7"/>
  <c r="BC174" i="7"/>
  <c r="BB174" i="7"/>
  <c r="BA174" i="7"/>
  <c r="AZ174" i="7"/>
  <c r="AY174" i="7"/>
  <c r="AX174" i="7"/>
  <c r="AW174" i="7"/>
  <c r="AV174" i="7"/>
  <c r="AU174" i="7"/>
  <c r="AT174" i="7"/>
  <c r="AS174" i="7"/>
  <c r="AR174" i="7"/>
  <c r="AQ174" i="7"/>
  <c r="AP174" i="7"/>
  <c r="AO174" i="7"/>
  <c r="AN174" i="7"/>
  <c r="AM174" i="7"/>
  <c r="AL174" i="7"/>
  <c r="AK174" i="7"/>
  <c r="AJ174" i="7"/>
  <c r="AI174" i="7"/>
  <c r="AH174" i="7"/>
  <c r="AG174" i="7"/>
  <c r="AF174" i="7"/>
  <c r="AE174" i="7"/>
  <c r="AD174" i="7"/>
  <c r="AC174" i="7"/>
  <c r="AB174" i="7"/>
  <c r="AA174" i="7"/>
  <c r="Z174" i="7"/>
  <c r="Y174" i="7"/>
  <c r="X174" i="7"/>
  <c r="W174" i="7"/>
  <c r="V174" i="7"/>
  <c r="U174" i="7"/>
  <c r="T174" i="7"/>
  <c r="S174" i="7"/>
  <c r="R174" i="7"/>
  <c r="Q174" i="7"/>
  <c r="P174" i="7"/>
  <c r="O174" i="7"/>
  <c r="N174" i="7"/>
  <c r="M174" i="7"/>
  <c r="L174" i="7"/>
  <c r="K174" i="7"/>
  <c r="J174" i="7"/>
  <c r="I174" i="7"/>
  <c r="H174" i="7"/>
  <c r="G174" i="7"/>
  <c r="F174" i="7"/>
  <c r="E174" i="7"/>
  <c r="D174" i="7"/>
  <c r="C174" i="7"/>
  <c r="A174" i="7"/>
  <c r="BG173" i="7"/>
  <c r="BF173" i="7"/>
  <c r="BE173" i="7"/>
  <c r="BD173" i="7"/>
  <c r="BC173" i="7"/>
  <c r="BB173" i="7"/>
  <c r="BA173" i="7"/>
  <c r="AZ173" i="7"/>
  <c r="AY173" i="7"/>
  <c r="AX173" i="7"/>
  <c r="AW173" i="7"/>
  <c r="AV173" i="7"/>
  <c r="AU173" i="7"/>
  <c r="AT173" i="7"/>
  <c r="AS173" i="7"/>
  <c r="AR173" i="7"/>
  <c r="AQ173" i="7"/>
  <c r="AP173" i="7"/>
  <c r="AO173" i="7"/>
  <c r="AN173" i="7"/>
  <c r="AM173" i="7"/>
  <c r="AL173" i="7"/>
  <c r="AK173" i="7"/>
  <c r="AJ173" i="7"/>
  <c r="AI173" i="7"/>
  <c r="AH173" i="7"/>
  <c r="AG173" i="7"/>
  <c r="AF173" i="7"/>
  <c r="AE173" i="7"/>
  <c r="AD173" i="7"/>
  <c r="AC173" i="7"/>
  <c r="AB173" i="7"/>
  <c r="AA173" i="7"/>
  <c r="Z173" i="7"/>
  <c r="Y173" i="7"/>
  <c r="X173" i="7"/>
  <c r="W173" i="7"/>
  <c r="V173" i="7"/>
  <c r="U173" i="7"/>
  <c r="T173" i="7"/>
  <c r="S173" i="7"/>
  <c r="R173" i="7"/>
  <c r="Q173" i="7"/>
  <c r="P173" i="7"/>
  <c r="O173" i="7"/>
  <c r="N173" i="7"/>
  <c r="M173" i="7"/>
  <c r="L173" i="7"/>
  <c r="K173" i="7"/>
  <c r="J173" i="7"/>
  <c r="I173" i="7"/>
  <c r="H173" i="7"/>
  <c r="G173" i="7"/>
  <c r="F173" i="7"/>
  <c r="E173" i="7"/>
  <c r="D173" i="7"/>
  <c r="C173" i="7"/>
  <c r="A173" i="7"/>
  <c r="BG172" i="7"/>
  <c r="BF172" i="7"/>
  <c r="BE172" i="7"/>
  <c r="BD172" i="7"/>
  <c r="BC172" i="7"/>
  <c r="BB172" i="7"/>
  <c r="BA172" i="7"/>
  <c r="AZ172" i="7"/>
  <c r="AY172" i="7"/>
  <c r="AX172" i="7"/>
  <c r="AW172" i="7"/>
  <c r="AV172" i="7"/>
  <c r="AU172" i="7"/>
  <c r="AT172" i="7"/>
  <c r="AS172" i="7"/>
  <c r="AR172" i="7"/>
  <c r="AQ172" i="7"/>
  <c r="AP172" i="7"/>
  <c r="AO172" i="7"/>
  <c r="AN172" i="7"/>
  <c r="AM172" i="7"/>
  <c r="AL172" i="7"/>
  <c r="AK172" i="7"/>
  <c r="AJ172" i="7"/>
  <c r="AI172" i="7"/>
  <c r="AH172" i="7"/>
  <c r="AG172" i="7"/>
  <c r="AF172" i="7"/>
  <c r="AE172" i="7"/>
  <c r="AD172" i="7"/>
  <c r="AC172" i="7"/>
  <c r="AB172" i="7"/>
  <c r="AA172" i="7"/>
  <c r="Z172" i="7"/>
  <c r="Y172" i="7"/>
  <c r="X172" i="7"/>
  <c r="W172" i="7"/>
  <c r="V172" i="7"/>
  <c r="U172" i="7"/>
  <c r="T172" i="7"/>
  <c r="S172" i="7"/>
  <c r="R172" i="7"/>
  <c r="Q172" i="7"/>
  <c r="P172" i="7"/>
  <c r="O172" i="7"/>
  <c r="N172" i="7"/>
  <c r="M172" i="7"/>
  <c r="L172" i="7"/>
  <c r="K172" i="7"/>
  <c r="J172" i="7"/>
  <c r="I172" i="7"/>
  <c r="H172" i="7"/>
  <c r="G172" i="7"/>
  <c r="F172" i="7"/>
  <c r="E172" i="7"/>
  <c r="D172" i="7"/>
  <c r="C172" i="7"/>
  <c r="A172" i="7"/>
  <c r="BG171" i="7"/>
  <c r="BF171" i="7"/>
  <c r="BE171" i="7"/>
  <c r="BD171" i="7"/>
  <c r="BC171" i="7"/>
  <c r="BB171" i="7"/>
  <c r="BA171" i="7"/>
  <c r="AZ171" i="7"/>
  <c r="AY171" i="7"/>
  <c r="AX171" i="7"/>
  <c r="AW171" i="7"/>
  <c r="AV171" i="7"/>
  <c r="AU171" i="7"/>
  <c r="AT171" i="7"/>
  <c r="AS171" i="7"/>
  <c r="AR171" i="7"/>
  <c r="AQ171" i="7"/>
  <c r="AP171" i="7"/>
  <c r="AO171" i="7"/>
  <c r="AN171" i="7"/>
  <c r="AM171" i="7"/>
  <c r="AL171" i="7"/>
  <c r="AK171" i="7"/>
  <c r="AJ171" i="7"/>
  <c r="AI171" i="7"/>
  <c r="AH171" i="7"/>
  <c r="AG171" i="7"/>
  <c r="AF171" i="7"/>
  <c r="AE171" i="7"/>
  <c r="AD171" i="7"/>
  <c r="AC171" i="7"/>
  <c r="AB171" i="7"/>
  <c r="AA171" i="7"/>
  <c r="Z171" i="7"/>
  <c r="Y171" i="7"/>
  <c r="X171" i="7"/>
  <c r="W171" i="7"/>
  <c r="V171" i="7"/>
  <c r="U171" i="7"/>
  <c r="T171" i="7"/>
  <c r="S171" i="7"/>
  <c r="R171" i="7"/>
  <c r="Q171" i="7"/>
  <c r="P171" i="7"/>
  <c r="O171" i="7"/>
  <c r="N171" i="7"/>
  <c r="M171" i="7"/>
  <c r="L171" i="7"/>
  <c r="K171" i="7"/>
  <c r="J171" i="7"/>
  <c r="I171" i="7"/>
  <c r="H171" i="7"/>
  <c r="G171" i="7"/>
  <c r="F171" i="7"/>
  <c r="E171" i="7"/>
  <c r="D171" i="7"/>
  <c r="C171" i="7"/>
  <c r="A171" i="7"/>
  <c r="BG170" i="7"/>
  <c r="BF170" i="7"/>
  <c r="BE170" i="7"/>
  <c r="BD170" i="7"/>
  <c r="BC170" i="7"/>
  <c r="BB170" i="7"/>
  <c r="BA170" i="7"/>
  <c r="AZ170" i="7"/>
  <c r="AY170" i="7"/>
  <c r="AX170" i="7"/>
  <c r="AW170" i="7"/>
  <c r="AV170" i="7"/>
  <c r="AU170" i="7"/>
  <c r="AT170" i="7"/>
  <c r="AS170" i="7"/>
  <c r="AR170" i="7"/>
  <c r="AQ170" i="7"/>
  <c r="AP170" i="7"/>
  <c r="AO170" i="7"/>
  <c r="AN170" i="7"/>
  <c r="AM170" i="7"/>
  <c r="AL170" i="7"/>
  <c r="AK170" i="7"/>
  <c r="AJ170" i="7"/>
  <c r="AI170" i="7"/>
  <c r="AH170" i="7"/>
  <c r="AG170" i="7"/>
  <c r="AF170" i="7"/>
  <c r="AE170" i="7"/>
  <c r="AD170" i="7"/>
  <c r="AC170" i="7"/>
  <c r="AB170" i="7"/>
  <c r="AA170" i="7"/>
  <c r="Z170" i="7"/>
  <c r="Y170" i="7"/>
  <c r="X170" i="7"/>
  <c r="W170" i="7"/>
  <c r="V170" i="7"/>
  <c r="U170" i="7"/>
  <c r="T170" i="7"/>
  <c r="S170" i="7"/>
  <c r="R170" i="7"/>
  <c r="Q170" i="7"/>
  <c r="P170" i="7"/>
  <c r="O170" i="7"/>
  <c r="N170" i="7"/>
  <c r="M170" i="7"/>
  <c r="L170" i="7"/>
  <c r="K170" i="7"/>
  <c r="J170" i="7"/>
  <c r="I170" i="7"/>
  <c r="H170" i="7"/>
  <c r="G170" i="7"/>
  <c r="F170" i="7"/>
  <c r="E170" i="7"/>
  <c r="D170" i="7"/>
  <c r="C170" i="7"/>
  <c r="A170" i="7"/>
  <c r="BG169" i="7"/>
  <c r="BF169" i="7"/>
  <c r="BE169" i="7"/>
  <c r="BD169" i="7"/>
  <c r="BC169" i="7"/>
  <c r="BB169" i="7"/>
  <c r="BA169" i="7"/>
  <c r="AZ169" i="7"/>
  <c r="AY169" i="7"/>
  <c r="AX169" i="7"/>
  <c r="AW169" i="7"/>
  <c r="AV169" i="7"/>
  <c r="AU169" i="7"/>
  <c r="AT169" i="7"/>
  <c r="AS169" i="7"/>
  <c r="AR169" i="7"/>
  <c r="AQ169" i="7"/>
  <c r="AP169" i="7"/>
  <c r="AO169" i="7"/>
  <c r="AN169" i="7"/>
  <c r="AM169" i="7"/>
  <c r="AL169" i="7"/>
  <c r="AK169" i="7"/>
  <c r="AJ169" i="7"/>
  <c r="AI169" i="7"/>
  <c r="AH169" i="7"/>
  <c r="AG169" i="7"/>
  <c r="AF169" i="7"/>
  <c r="AE169" i="7"/>
  <c r="AD169" i="7"/>
  <c r="AC169" i="7"/>
  <c r="AB169" i="7"/>
  <c r="AA169" i="7"/>
  <c r="Z169" i="7"/>
  <c r="Y169" i="7"/>
  <c r="X169" i="7"/>
  <c r="W169" i="7"/>
  <c r="V169" i="7"/>
  <c r="U169" i="7"/>
  <c r="T169" i="7"/>
  <c r="S169" i="7"/>
  <c r="R169" i="7"/>
  <c r="Q169" i="7"/>
  <c r="P169" i="7"/>
  <c r="O169" i="7"/>
  <c r="N169" i="7"/>
  <c r="M169" i="7"/>
  <c r="L169" i="7"/>
  <c r="K169" i="7"/>
  <c r="J169" i="7"/>
  <c r="I169" i="7"/>
  <c r="H169" i="7"/>
  <c r="G169" i="7"/>
  <c r="F169" i="7"/>
  <c r="E169" i="7"/>
  <c r="D169" i="7"/>
  <c r="C169" i="7"/>
  <c r="A169" i="7"/>
  <c r="BG168" i="7"/>
  <c r="BF168" i="7"/>
  <c r="BE168" i="7"/>
  <c r="BD168" i="7"/>
  <c r="BC168" i="7"/>
  <c r="BB168" i="7"/>
  <c r="BA168" i="7"/>
  <c r="AZ168" i="7"/>
  <c r="AY168" i="7"/>
  <c r="AX168" i="7"/>
  <c r="AW168" i="7"/>
  <c r="AV168" i="7"/>
  <c r="AU168" i="7"/>
  <c r="AT168" i="7"/>
  <c r="AS168" i="7"/>
  <c r="AR168" i="7"/>
  <c r="AQ168" i="7"/>
  <c r="AP168" i="7"/>
  <c r="AO168" i="7"/>
  <c r="AN168" i="7"/>
  <c r="AM168" i="7"/>
  <c r="AL168" i="7"/>
  <c r="AK168" i="7"/>
  <c r="AJ168" i="7"/>
  <c r="AI168" i="7"/>
  <c r="AH168" i="7"/>
  <c r="AG168" i="7"/>
  <c r="AF168" i="7"/>
  <c r="AE168" i="7"/>
  <c r="AD168" i="7"/>
  <c r="AC168" i="7"/>
  <c r="AB168" i="7"/>
  <c r="AA168" i="7"/>
  <c r="Z168" i="7"/>
  <c r="Y168" i="7"/>
  <c r="X168" i="7"/>
  <c r="W168" i="7"/>
  <c r="V168" i="7"/>
  <c r="U168" i="7"/>
  <c r="T168" i="7"/>
  <c r="S168" i="7"/>
  <c r="R168" i="7"/>
  <c r="Q168" i="7"/>
  <c r="P168" i="7"/>
  <c r="O168" i="7"/>
  <c r="N168" i="7"/>
  <c r="M168" i="7"/>
  <c r="L168" i="7"/>
  <c r="K168" i="7"/>
  <c r="J168" i="7"/>
  <c r="I168" i="7"/>
  <c r="H168" i="7"/>
  <c r="G168" i="7"/>
  <c r="F168" i="7"/>
  <c r="E168" i="7"/>
  <c r="D168" i="7"/>
  <c r="C168" i="7"/>
  <c r="A168" i="7"/>
  <c r="BG167" i="7"/>
  <c r="BF167" i="7"/>
  <c r="BE167" i="7"/>
  <c r="BD167" i="7"/>
  <c r="BC167" i="7"/>
  <c r="BB167" i="7"/>
  <c r="BA167" i="7"/>
  <c r="AZ167" i="7"/>
  <c r="AY167" i="7"/>
  <c r="AX167" i="7"/>
  <c r="AW167" i="7"/>
  <c r="AV167" i="7"/>
  <c r="AU167" i="7"/>
  <c r="AT167" i="7"/>
  <c r="AS167" i="7"/>
  <c r="AR167" i="7"/>
  <c r="AQ167" i="7"/>
  <c r="AP167" i="7"/>
  <c r="AO167" i="7"/>
  <c r="AN167" i="7"/>
  <c r="AM167" i="7"/>
  <c r="AL167" i="7"/>
  <c r="AK167" i="7"/>
  <c r="AJ167" i="7"/>
  <c r="AI167" i="7"/>
  <c r="AH167" i="7"/>
  <c r="AG167" i="7"/>
  <c r="AF167" i="7"/>
  <c r="AE167" i="7"/>
  <c r="AD167" i="7"/>
  <c r="AC167" i="7"/>
  <c r="AB167" i="7"/>
  <c r="AA167" i="7"/>
  <c r="Z167" i="7"/>
  <c r="Y167" i="7"/>
  <c r="X167" i="7"/>
  <c r="W167" i="7"/>
  <c r="V167" i="7"/>
  <c r="U167" i="7"/>
  <c r="T167" i="7"/>
  <c r="S167" i="7"/>
  <c r="R167" i="7"/>
  <c r="Q167" i="7"/>
  <c r="P167" i="7"/>
  <c r="O167" i="7"/>
  <c r="N167" i="7"/>
  <c r="M167" i="7"/>
  <c r="L167" i="7"/>
  <c r="K167" i="7"/>
  <c r="J167" i="7"/>
  <c r="I167" i="7"/>
  <c r="H167" i="7"/>
  <c r="G167" i="7"/>
  <c r="F167" i="7"/>
  <c r="E167" i="7"/>
  <c r="D167" i="7"/>
  <c r="C167" i="7"/>
  <c r="A167" i="7"/>
  <c r="BG166" i="7"/>
  <c r="BF166" i="7"/>
  <c r="BE166" i="7"/>
  <c r="BD166" i="7"/>
  <c r="BC166" i="7"/>
  <c r="BB166" i="7"/>
  <c r="BA166" i="7"/>
  <c r="AZ166" i="7"/>
  <c r="AY166" i="7"/>
  <c r="AX166" i="7"/>
  <c r="AW166" i="7"/>
  <c r="AV166" i="7"/>
  <c r="AU166" i="7"/>
  <c r="AT166" i="7"/>
  <c r="AS166" i="7"/>
  <c r="AR166" i="7"/>
  <c r="AQ166" i="7"/>
  <c r="AP166" i="7"/>
  <c r="AO166" i="7"/>
  <c r="AN166" i="7"/>
  <c r="AM166" i="7"/>
  <c r="AL166" i="7"/>
  <c r="AK166" i="7"/>
  <c r="AJ166" i="7"/>
  <c r="AI166" i="7"/>
  <c r="AH166" i="7"/>
  <c r="AG166" i="7"/>
  <c r="AF166" i="7"/>
  <c r="AE166" i="7"/>
  <c r="AD166" i="7"/>
  <c r="AC166" i="7"/>
  <c r="AB166" i="7"/>
  <c r="AA166" i="7"/>
  <c r="Z166" i="7"/>
  <c r="Y166" i="7"/>
  <c r="X166" i="7"/>
  <c r="W166" i="7"/>
  <c r="V166" i="7"/>
  <c r="U166" i="7"/>
  <c r="T166" i="7"/>
  <c r="S166" i="7"/>
  <c r="R166" i="7"/>
  <c r="Q166" i="7"/>
  <c r="P166" i="7"/>
  <c r="O166" i="7"/>
  <c r="N166" i="7"/>
  <c r="M166" i="7"/>
  <c r="L166" i="7"/>
  <c r="K166" i="7"/>
  <c r="J166" i="7"/>
  <c r="I166" i="7"/>
  <c r="H166" i="7"/>
  <c r="G166" i="7"/>
  <c r="F166" i="7"/>
  <c r="E166" i="7"/>
  <c r="D166" i="7"/>
  <c r="C166" i="7"/>
  <c r="A166" i="7"/>
  <c r="BG165" i="7"/>
  <c r="BF165" i="7"/>
  <c r="BE165" i="7"/>
  <c r="BD165" i="7"/>
  <c r="BC165" i="7"/>
  <c r="BB165" i="7"/>
  <c r="BA165" i="7"/>
  <c r="AZ165" i="7"/>
  <c r="AY165" i="7"/>
  <c r="AX165" i="7"/>
  <c r="AW165" i="7"/>
  <c r="AV165" i="7"/>
  <c r="AU165" i="7"/>
  <c r="AT165" i="7"/>
  <c r="AS165" i="7"/>
  <c r="AR165" i="7"/>
  <c r="AQ165" i="7"/>
  <c r="AP165" i="7"/>
  <c r="AO165" i="7"/>
  <c r="AN165" i="7"/>
  <c r="AM165" i="7"/>
  <c r="AL165" i="7"/>
  <c r="AK165" i="7"/>
  <c r="AJ165" i="7"/>
  <c r="AI165" i="7"/>
  <c r="AH165" i="7"/>
  <c r="AG165" i="7"/>
  <c r="AF165" i="7"/>
  <c r="AE165" i="7"/>
  <c r="AD165" i="7"/>
  <c r="AC165" i="7"/>
  <c r="AB165" i="7"/>
  <c r="AA165" i="7"/>
  <c r="Z165" i="7"/>
  <c r="Y165" i="7"/>
  <c r="X165" i="7"/>
  <c r="W165" i="7"/>
  <c r="V165" i="7"/>
  <c r="U165" i="7"/>
  <c r="T165" i="7"/>
  <c r="S165" i="7"/>
  <c r="R165" i="7"/>
  <c r="Q165" i="7"/>
  <c r="P165" i="7"/>
  <c r="O165" i="7"/>
  <c r="N165" i="7"/>
  <c r="M165" i="7"/>
  <c r="L165" i="7"/>
  <c r="K165" i="7"/>
  <c r="J165" i="7"/>
  <c r="I165" i="7"/>
  <c r="H165" i="7"/>
  <c r="G165" i="7"/>
  <c r="F165" i="7"/>
  <c r="E165" i="7"/>
  <c r="D165" i="7"/>
  <c r="C165" i="7"/>
  <c r="A165" i="7"/>
  <c r="BG164" i="7"/>
  <c r="BF164" i="7"/>
  <c r="BE164" i="7"/>
  <c r="BD164" i="7"/>
  <c r="BC164" i="7"/>
  <c r="BB164" i="7"/>
  <c r="BA164" i="7"/>
  <c r="AZ164" i="7"/>
  <c r="AY164" i="7"/>
  <c r="AX164" i="7"/>
  <c r="AW164" i="7"/>
  <c r="AV164" i="7"/>
  <c r="AU164" i="7"/>
  <c r="AT164" i="7"/>
  <c r="AS164" i="7"/>
  <c r="AR164" i="7"/>
  <c r="AQ164" i="7"/>
  <c r="AP164" i="7"/>
  <c r="AO164" i="7"/>
  <c r="AN164" i="7"/>
  <c r="AM164" i="7"/>
  <c r="AL164" i="7"/>
  <c r="AK164" i="7"/>
  <c r="AJ164" i="7"/>
  <c r="AI164" i="7"/>
  <c r="AH164" i="7"/>
  <c r="AG164" i="7"/>
  <c r="AF164" i="7"/>
  <c r="AE164" i="7"/>
  <c r="AD164" i="7"/>
  <c r="AC164" i="7"/>
  <c r="AB164" i="7"/>
  <c r="AA164" i="7"/>
  <c r="Z164" i="7"/>
  <c r="Y164" i="7"/>
  <c r="X164" i="7"/>
  <c r="W164" i="7"/>
  <c r="V164" i="7"/>
  <c r="U164" i="7"/>
  <c r="T164" i="7"/>
  <c r="S164" i="7"/>
  <c r="R164" i="7"/>
  <c r="Q164" i="7"/>
  <c r="P164" i="7"/>
  <c r="O164" i="7"/>
  <c r="N164" i="7"/>
  <c r="M164" i="7"/>
  <c r="L164" i="7"/>
  <c r="K164" i="7"/>
  <c r="J164" i="7"/>
  <c r="I164" i="7"/>
  <c r="H164" i="7"/>
  <c r="G164" i="7"/>
  <c r="F164" i="7"/>
  <c r="E164" i="7"/>
  <c r="D164" i="7"/>
  <c r="C164" i="7"/>
  <c r="A164" i="7"/>
  <c r="BG163" i="7"/>
  <c r="BF163" i="7"/>
  <c r="BE163" i="7"/>
  <c r="BD163" i="7"/>
  <c r="BC163" i="7"/>
  <c r="BB163" i="7"/>
  <c r="BA163" i="7"/>
  <c r="AZ163" i="7"/>
  <c r="AY163" i="7"/>
  <c r="AX163" i="7"/>
  <c r="AW163" i="7"/>
  <c r="AV163" i="7"/>
  <c r="AU163" i="7"/>
  <c r="AT163" i="7"/>
  <c r="AS163" i="7"/>
  <c r="AR163" i="7"/>
  <c r="AQ163" i="7"/>
  <c r="AP163" i="7"/>
  <c r="AO163" i="7"/>
  <c r="AN163" i="7"/>
  <c r="AM163" i="7"/>
  <c r="AL163" i="7"/>
  <c r="AK163" i="7"/>
  <c r="AJ163" i="7"/>
  <c r="AI163" i="7"/>
  <c r="AH163" i="7"/>
  <c r="AG163" i="7"/>
  <c r="AF163" i="7"/>
  <c r="AE163" i="7"/>
  <c r="AD163" i="7"/>
  <c r="AC163" i="7"/>
  <c r="AB163" i="7"/>
  <c r="AA163" i="7"/>
  <c r="Z163" i="7"/>
  <c r="Y163" i="7"/>
  <c r="X163" i="7"/>
  <c r="W163" i="7"/>
  <c r="V163" i="7"/>
  <c r="U163" i="7"/>
  <c r="T163" i="7"/>
  <c r="S163" i="7"/>
  <c r="R163" i="7"/>
  <c r="Q163" i="7"/>
  <c r="P163" i="7"/>
  <c r="O163" i="7"/>
  <c r="N163" i="7"/>
  <c r="M163" i="7"/>
  <c r="L163" i="7"/>
  <c r="K163" i="7"/>
  <c r="J163" i="7"/>
  <c r="I163" i="7"/>
  <c r="H163" i="7"/>
  <c r="G163" i="7"/>
  <c r="F163" i="7"/>
  <c r="E163" i="7"/>
  <c r="D163" i="7"/>
  <c r="C163" i="7"/>
  <c r="A163" i="7"/>
  <c r="BG162" i="7"/>
  <c r="BF162" i="7"/>
  <c r="BE162" i="7"/>
  <c r="BD162" i="7"/>
  <c r="BC162" i="7"/>
  <c r="BB162" i="7"/>
  <c r="BA162" i="7"/>
  <c r="AZ162" i="7"/>
  <c r="AY162" i="7"/>
  <c r="AX162" i="7"/>
  <c r="AW162" i="7"/>
  <c r="AV162" i="7"/>
  <c r="AU162" i="7"/>
  <c r="AT162" i="7"/>
  <c r="AS162" i="7"/>
  <c r="AR162" i="7"/>
  <c r="AQ162" i="7"/>
  <c r="AP162" i="7"/>
  <c r="AO162" i="7"/>
  <c r="AN162" i="7"/>
  <c r="AM162" i="7"/>
  <c r="AL162" i="7"/>
  <c r="AK162" i="7"/>
  <c r="AJ162" i="7"/>
  <c r="AI162" i="7"/>
  <c r="AH162" i="7"/>
  <c r="AG162" i="7"/>
  <c r="AF162" i="7"/>
  <c r="AE162" i="7"/>
  <c r="AD162" i="7"/>
  <c r="AC162" i="7"/>
  <c r="AB162" i="7"/>
  <c r="AA162" i="7"/>
  <c r="Z162" i="7"/>
  <c r="Y162" i="7"/>
  <c r="X162" i="7"/>
  <c r="W162" i="7"/>
  <c r="V162" i="7"/>
  <c r="U162" i="7"/>
  <c r="T162" i="7"/>
  <c r="S162" i="7"/>
  <c r="R162" i="7"/>
  <c r="Q162" i="7"/>
  <c r="P162" i="7"/>
  <c r="O162" i="7"/>
  <c r="N162" i="7"/>
  <c r="M162" i="7"/>
  <c r="L162" i="7"/>
  <c r="K162" i="7"/>
  <c r="J162" i="7"/>
  <c r="I162" i="7"/>
  <c r="H162" i="7"/>
  <c r="G162" i="7"/>
  <c r="F162" i="7"/>
  <c r="E162" i="7"/>
  <c r="D162" i="7"/>
  <c r="C162" i="7"/>
  <c r="A162" i="7"/>
  <c r="BG161" i="7"/>
  <c r="BF161" i="7"/>
  <c r="BE161" i="7"/>
  <c r="BD161" i="7"/>
  <c r="BC161" i="7"/>
  <c r="BB161" i="7"/>
  <c r="BA161" i="7"/>
  <c r="AZ161" i="7"/>
  <c r="AY161" i="7"/>
  <c r="AX161" i="7"/>
  <c r="AW161" i="7"/>
  <c r="AV161" i="7"/>
  <c r="AU161" i="7"/>
  <c r="AT161" i="7"/>
  <c r="AS161" i="7"/>
  <c r="AR161" i="7"/>
  <c r="AQ161" i="7"/>
  <c r="AP161" i="7"/>
  <c r="AO161" i="7"/>
  <c r="AN161" i="7"/>
  <c r="AM161" i="7"/>
  <c r="AL161" i="7"/>
  <c r="AK161" i="7"/>
  <c r="AJ161" i="7"/>
  <c r="AI161" i="7"/>
  <c r="AH161" i="7"/>
  <c r="AG161" i="7"/>
  <c r="AF161" i="7"/>
  <c r="AE161" i="7"/>
  <c r="AD161" i="7"/>
  <c r="AC161" i="7"/>
  <c r="AB161" i="7"/>
  <c r="AA161" i="7"/>
  <c r="Z161" i="7"/>
  <c r="Y161" i="7"/>
  <c r="X161" i="7"/>
  <c r="W161" i="7"/>
  <c r="V161" i="7"/>
  <c r="U161" i="7"/>
  <c r="T161" i="7"/>
  <c r="S161" i="7"/>
  <c r="R161" i="7"/>
  <c r="Q161" i="7"/>
  <c r="P161" i="7"/>
  <c r="O161" i="7"/>
  <c r="N161" i="7"/>
  <c r="M161" i="7"/>
  <c r="L161" i="7"/>
  <c r="K161" i="7"/>
  <c r="J161" i="7"/>
  <c r="I161" i="7"/>
  <c r="H161" i="7"/>
  <c r="G161" i="7"/>
  <c r="F161" i="7"/>
  <c r="E161" i="7"/>
  <c r="D161" i="7"/>
  <c r="C161" i="7"/>
  <c r="A161" i="7"/>
  <c r="BG160" i="7"/>
  <c r="BF160" i="7"/>
  <c r="BE160" i="7"/>
  <c r="BD160" i="7"/>
  <c r="BC160" i="7"/>
  <c r="BB160" i="7"/>
  <c r="BA160" i="7"/>
  <c r="AZ160" i="7"/>
  <c r="AY160" i="7"/>
  <c r="AX160" i="7"/>
  <c r="AW160" i="7"/>
  <c r="AV160" i="7"/>
  <c r="AU160" i="7"/>
  <c r="AT160" i="7"/>
  <c r="AS160" i="7"/>
  <c r="AR160" i="7"/>
  <c r="AQ160" i="7"/>
  <c r="AP160" i="7"/>
  <c r="AO160" i="7"/>
  <c r="AN160" i="7"/>
  <c r="AM160" i="7"/>
  <c r="AL160" i="7"/>
  <c r="AK160" i="7"/>
  <c r="AJ160" i="7"/>
  <c r="AI160" i="7"/>
  <c r="AH160" i="7"/>
  <c r="AG160" i="7"/>
  <c r="AF160" i="7"/>
  <c r="AE160" i="7"/>
  <c r="AD160" i="7"/>
  <c r="AC160" i="7"/>
  <c r="AB160" i="7"/>
  <c r="AA160" i="7"/>
  <c r="Z160" i="7"/>
  <c r="Y160" i="7"/>
  <c r="X160" i="7"/>
  <c r="W160" i="7"/>
  <c r="V160" i="7"/>
  <c r="U160" i="7"/>
  <c r="T160" i="7"/>
  <c r="S160" i="7"/>
  <c r="R160" i="7"/>
  <c r="Q160" i="7"/>
  <c r="P160" i="7"/>
  <c r="O160" i="7"/>
  <c r="N160" i="7"/>
  <c r="M160" i="7"/>
  <c r="L160" i="7"/>
  <c r="K160" i="7"/>
  <c r="J160" i="7"/>
  <c r="I160" i="7"/>
  <c r="H160" i="7"/>
  <c r="G160" i="7"/>
  <c r="F160" i="7"/>
  <c r="E160" i="7"/>
  <c r="D160" i="7"/>
  <c r="C160" i="7"/>
  <c r="A160" i="7"/>
  <c r="BG159" i="7"/>
  <c r="BF159" i="7"/>
  <c r="BE159" i="7"/>
  <c r="BD159" i="7"/>
  <c r="BC159" i="7"/>
  <c r="BB159" i="7"/>
  <c r="BA159" i="7"/>
  <c r="AZ159" i="7"/>
  <c r="AY159" i="7"/>
  <c r="AX159" i="7"/>
  <c r="AW159" i="7"/>
  <c r="AV159" i="7"/>
  <c r="AU159" i="7"/>
  <c r="AT159" i="7"/>
  <c r="AS159" i="7"/>
  <c r="AR159" i="7"/>
  <c r="AQ159" i="7"/>
  <c r="AP159" i="7"/>
  <c r="AO159" i="7"/>
  <c r="AN159" i="7"/>
  <c r="AM159" i="7"/>
  <c r="AL159" i="7"/>
  <c r="AK159" i="7"/>
  <c r="AJ159" i="7"/>
  <c r="AI159" i="7"/>
  <c r="AH159" i="7"/>
  <c r="AG159" i="7"/>
  <c r="AF159" i="7"/>
  <c r="AE159" i="7"/>
  <c r="AD159" i="7"/>
  <c r="AC159" i="7"/>
  <c r="AB159" i="7"/>
  <c r="AA159" i="7"/>
  <c r="Z159" i="7"/>
  <c r="Y159" i="7"/>
  <c r="X159" i="7"/>
  <c r="W159" i="7"/>
  <c r="V159" i="7"/>
  <c r="U159" i="7"/>
  <c r="T159" i="7"/>
  <c r="S159" i="7"/>
  <c r="R159" i="7"/>
  <c r="Q159" i="7"/>
  <c r="P159" i="7"/>
  <c r="O159" i="7"/>
  <c r="N159" i="7"/>
  <c r="M159" i="7"/>
  <c r="L159" i="7"/>
  <c r="K159" i="7"/>
  <c r="J159" i="7"/>
  <c r="I159" i="7"/>
  <c r="H159" i="7"/>
  <c r="G159" i="7"/>
  <c r="F159" i="7"/>
  <c r="E159" i="7"/>
  <c r="D159" i="7"/>
  <c r="C159" i="7"/>
  <c r="A159" i="7"/>
  <c r="BG158" i="7"/>
  <c r="BF158" i="7"/>
  <c r="BE158" i="7"/>
  <c r="BD158" i="7"/>
  <c r="BC158" i="7"/>
  <c r="BB158" i="7"/>
  <c r="BA158" i="7"/>
  <c r="AZ158" i="7"/>
  <c r="AY158" i="7"/>
  <c r="AX158" i="7"/>
  <c r="AW158" i="7"/>
  <c r="AV158" i="7"/>
  <c r="AU158" i="7"/>
  <c r="AT158" i="7"/>
  <c r="AS158" i="7"/>
  <c r="AR158" i="7"/>
  <c r="AQ158" i="7"/>
  <c r="AP158" i="7"/>
  <c r="AO158" i="7"/>
  <c r="AN158" i="7"/>
  <c r="AM158" i="7"/>
  <c r="AL158" i="7"/>
  <c r="AK158" i="7"/>
  <c r="AJ158" i="7"/>
  <c r="AI158" i="7"/>
  <c r="AH158" i="7"/>
  <c r="AG158" i="7"/>
  <c r="AF158" i="7"/>
  <c r="AE158" i="7"/>
  <c r="AD158" i="7"/>
  <c r="AC158" i="7"/>
  <c r="AB158" i="7"/>
  <c r="AA158" i="7"/>
  <c r="Z158" i="7"/>
  <c r="Y158" i="7"/>
  <c r="X158" i="7"/>
  <c r="W158" i="7"/>
  <c r="V158" i="7"/>
  <c r="U158" i="7"/>
  <c r="T158" i="7"/>
  <c r="S158" i="7"/>
  <c r="R158" i="7"/>
  <c r="Q158" i="7"/>
  <c r="P158" i="7"/>
  <c r="O158" i="7"/>
  <c r="N158" i="7"/>
  <c r="M158" i="7"/>
  <c r="L158" i="7"/>
  <c r="K158" i="7"/>
  <c r="J158" i="7"/>
  <c r="I158" i="7"/>
  <c r="H158" i="7"/>
  <c r="G158" i="7"/>
  <c r="F158" i="7"/>
  <c r="E158" i="7"/>
  <c r="D158" i="7"/>
  <c r="C158" i="7"/>
  <c r="A158" i="7"/>
  <c r="BG157" i="7"/>
  <c r="BF157" i="7"/>
  <c r="BE157" i="7"/>
  <c r="BD157" i="7"/>
  <c r="BC157" i="7"/>
  <c r="BB157" i="7"/>
  <c r="BA157" i="7"/>
  <c r="AZ157" i="7"/>
  <c r="AY157" i="7"/>
  <c r="AX157" i="7"/>
  <c r="AW157" i="7"/>
  <c r="AV157" i="7"/>
  <c r="AU157" i="7"/>
  <c r="AT157" i="7"/>
  <c r="AS157" i="7"/>
  <c r="AR157" i="7"/>
  <c r="AQ157" i="7"/>
  <c r="AP157" i="7"/>
  <c r="AO157" i="7"/>
  <c r="AN157" i="7"/>
  <c r="AM157" i="7"/>
  <c r="AL157" i="7"/>
  <c r="AK157" i="7"/>
  <c r="AJ157" i="7"/>
  <c r="AI157" i="7"/>
  <c r="AH157" i="7"/>
  <c r="AG157" i="7"/>
  <c r="AF157" i="7"/>
  <c r="AE157" i="7"/>
  <c r="AD157" i="7"/>
  <c r="AC157" i="7"/>
  <c r="AB157" i="7"/>
  <c r="AA157" i="7"/>
  <c r="Z157" i="7"/>
  <c r="Y157" i="7"/>
  <c r="X157" i="7"/>
  <c r="W157" i="7"/>
  <c r="V157" i="7"/>
  <c r="U157" i="7"/>
  <c r="T157" i="7"/>
  <c r="S157" i="7"/>
  <c r="R157" i="7"/>
  <c r="Q157" i="7"/>
  <c r="P157" i="7"/>
  <c r="O157" i="7"/>
  <c r="N157" i="7"/>
  <c r="M157" i="7"/>
  <c r="L157" i="7"/>
  <c r="K157" i="7"/>
  <c r="J157" i="7"/>
  <c r="I157" i="7"/>
  <c r="H157" i="7"/>
  <c r="G157" i="7"/>
  <c r="F157" i="7"/>
  <c r="E157" i="7"/>
  <c r="D157" i="7"/>
  <c r="C157" i="7"/>
  <c r="A157" i="7"/>
  <c r="BG156" i="7"/>
  <c r="BF156" i="7"/>
  <c r="BE156" i="7"/>
  <c r="BD156" i="7"/>
  <c r="BC156" i="7"/>
  <c r="BB156" i="7"/>
  <c r="BA156" i="7"/>
  <c r="AZ156" i="7"/>
  <c r="AY156" i="7"/>
  <c r="AX156" i="7"/>
  <c r="AW156" i="7"/>
  <c r="AV156" i="7"/>
  <c r="AU156" i="7"/>
  <c r="AT156" i="7"/>
  <c r="AS156" i="7"/>
  <c r="AR156" i="7"/>
  <c r="AQ156" i="7"/>
  <c r="AP156" i="7"/>
  <c r="AO156" i="7"/>
  <c r="AN156" i="7"/>
  <c r="AM156" i="7"/>
  <c r="AL156" i="7"/>
  <c r="AK156" i="7"/>
  <c r="AJ156" i="7"/>
  <c r="AI156" i="7"/>
  <c r="AH156" i="7"/>
  <c r="AG156" i="7"/>
  <c r="AF156" i="7"/>
  <c r="AE156" i="7"/>
  <c r="AD156" i="7"/>
  <c r="AC156" i="7"/>
  <c r="AB156" i="7"/>
  <c r="AA156" i="7"/>
  <c r="Z156" i="7"/>
  <c r="Y156" i="7"/>
  <c r="X156" i="7"/>
  <c r="W156" i="7"/>
  <c r="V156" i="7"/>
  <c r="U156" i="7"/>
  <c r="T156" i="7"/>
  <c r="S156" i="7"/>
  <c r="R156" i="7"/>
  <c r="Q156" i="7"/>
  <c r="P156" i="7"/>
  <c r="O156" i="7"/>
  <c r="N156" i="7"/>
  <c r="M156" i="7"/>
  <c r="L156" i="7"/>
  <c r="K156" i="7"/>
  <c r="J156" i="7"/>
  <c r="I156" i="7"/>
  <c r="H156" i="7"/>
  <c r="G156" i="7"/>
  <c r="F156" i="7"/>
  <c r="E156" i="7"/>
  <c r="D156" i="7"/>
  <c r="C156" i="7"/>
  <c r="A156" i="7"/>
  <c r="BG155" i="7"/>
  <c r="BF155" i="7"/>
  <c r="BE155" i="7"/>
  <c r="BD155" i="7"/>
  <c r="BC155" i="7"/>
  <c r="BB155" i="7"/>
  <c r="BA155" i="7"/>
  <c r="AZ155" i="7"/>
  <c r="AY155" i="7"/>
  <c r="AX155" i="7"/>
  <c r="AW155" i="7"/>
  <c r="AV155" i="7"/>
  <c r="AU155" i="7"/>
  <c r="AT155" i="7"/>
  <c r="AS155" i="7"/>
  <c r="AR155" i="7"/>
  <c r="AQ155" i="7"/>
  <c r="AP155" i="7"/>
  <c r="AO155" i="7"/>
  <c r="AN155" i="7"/>
  <c r="AM155" i="7"/>
  <c r="AL155" i="7"/>
  <c r="AK155" i="7"/>
  <c r="AJ155" i="7"/>
  <c r="AI155" i="7"/>
  <c r="AH155" i="7"/>
  <c r="AG155" i="7"/>
  <c r="AF155" i="7"/>
  <c r="AE155" i="7"/>
  <c r="AD155" i="7"/>
  <c r="AC155" i="7"/>
  <c r="AB155" i="7"/>
  <c r="AA155" i="7"/>
  <c r="Z155" i="7"/>
  <c r="Y155" i="7"/>
  <c r="X155" i="7"/>
  <c r="W155" i="7"/>
  <c r="V155" i="7"/>
  <c r="U155" i="7"/>
  <c r="T155" i="7"/>
  <c r="S155" i="7"/>
  <c r="R155" i="7"/>
  <c r="Q155" i="7"/>
  <c r="P155" i="7"/>
  <c r="O155" i="7"/>
  <c r="N155" i="7"/>
  <c r="M155" i="7"/>
  <c r="L155" i="7"/>
  <c r="K155" i="7"/>
  <c r="J155" i="7"/>
  <c r="I155" i="7"/>
  <c r="H155" i="7"/>
  <c r="G155" i="7"/>
  <c r="F155" i="7"/>
  <c r="E155" i="7"/>
  <c r="D155" i="7"/>
  <c r="C155" i="7"/>
  <c r="A155" i="7"/>
  <c r="BG154" i="7"/>
  <c r="BF154" i="7"/>
  <c r="BE154" i="7"/>
  <c r="BD154" i="7"/>
  <c r="BC154" i="7"/>
  <c r="BB154" i="7"/>
  <c r="BA154" i="7"/>
  <c r="AZ154" i="7"/>
  <c r="AY154" i="7"/>
  <c r="AX154" i="7"/>
  <c r="AW154" i="7"/>
  <c r="AV154" i="7"/>
  <c r="AU154" i="7"/>
  <c r="AT154" i="7"/>
  <c r="AS154" i="7"/>
  <c r="AR154" i="7"/>
  <c r="AQ154" i="7"/>
  <c r="AP154" i="7"/>
  <c r="AO154" i="7"/>
  <c r="AN154" i="7"/>
  <c r="AM154" i="7"/>
  <c r="AL154" i="7"/>
  <c r="AK154" i="7"/>
  <c r="AJ154" i="7"/>
  <c r="AI154" i="7"/>
  <c r="AH154" i="7"/>
  <c r="AG154" i="7"/>
  <c r="AF154" i="7"/>
  <c r="AE154" i="7"/>
  <c r="AD154" i="7"/>
  <c r="AC154" i="7"/>
  <c r="AB154" i="7"/>
  <c r="AA154" i="7"/>
  <c r="Z154" i="7"/>
  <c r="Y154" i="7"/>
  <c r="X154" i="7"/>
  <c r="W154" i="7"/>
  <c r="V154" i="7"/>
  <c r="U154" i="7"/>
  <c r="T154" i="7"/>
  <c r="S154" i="7"/>
  <c r="R154" i="7"/>
  <c r="Q154" i="7"/>
  <c r="P154" i="7"/>
  <c r="O154" i="7"/>
  <c r="N154" i="7"/>
  <c r="M154" i="7"/>
  <c r="L154" i="7"/>
  <c r="K154" i="7"/>
  <c r="J154" i="7"/>
  <c r="I154" i="7"/>
  <c r="H154" i="7"/>
  <c r="G154" i="7"/>
  <c r="F154" i="7"/>
  <c r="E154" i="7"/>
  <c r="D154" i="7"/>
  <c r="C154" i="7"/>
  <c r="A154" i="7"/>
  <c r="BG153" i="7"/>
  <c r="BF153" i="7"/>
  <c r="BE153" i="7"/>
  <c r="BD153" i="7"/>
  <c r="BC153" i="7"/>
  <c r="BB153" i="7"/>
  <c r="BA153" i="7"/>
  <c r="AZ153" i="7"/>
  <c r="AY153" i="7"/>
  <c r="AX153" i="7"/>
  <c r="AW153" i="7"/>
  <c r="AV153" i="7"/>
  <c r="AU153" i="7"/>
  <c r="AT153" i="7"/>
  <c r="AS153" i="7"/>
  <c r="AR153" i="7"/>
  <c r="AQ153" i="7"/>
  <c r="AP153" i="7"/>
  <c r="AO153" i="7"/>
  <c r="AN153" i="7"/>
  <c r="AM153" i="7"/>
  <c r="AL153" i="7"/>
  <c r="AK153" i="7"/>
  <c r="AJ153" i="7"/>
  <c r="AI153" i="7"/>
  <c r="AH153" i="7"/>
  <c r="AG153" i="7"/>
  <c r="AF153" i="7"/>
  <c r="AE153" i="7"/>
  <c r="AD153" i="7"/>
  <c r="AC153" i="7"/>
  <c r="AB153" i="7"/>
  <c r="AA153" i="7"/>
  <c r="Z153" i="7"/>
  <c r="Y153" i="7"/>
  <c r="X153" i="7"/>
  <c r="W153" i="7"/>
  <c r="V153" i="7"/>
  <c r="U153" i="7"/>
  <c r="T153" i="7"/>
  <c r="S153" i="7"/>
  <c r="R153" i="7"/>
  <c r="Q153" i="7"/>
  <c r="P153" i="7"/>
  <c r="O153" i="7"/>
  <c r="N153" i="7"/>
  <c r="M153" i="7"/>
  <c r="L153" i="7"/>
  <c r="K153" i="7"/>
  <c r="J153" i="7"/>
  <c r="I153" i="7"/>
  <c r="H153" i="7"/>
  <c r="G153" i="7"/>
  <c r="F153" i="7"/>
  <c r="E153" i="7"/>
  <c r="D153" i="7"/>
  <c r="C153" i="7"/>
  <c r="A153" i="7"/>
  <c r="BG152" i="7"/>
  <c r="BF152" i="7"/>
  <c r="BE152" i="7"/>
  <c r="BD152" i="7"/>
  <c r="BC152" i="7"/>
  <c r="BB152" i="7"/>
  <c r="BA152" i="7"/>
  <c r="AZ152" i="7"/>
  <c r="AY152" i="7"/>
  <c r="AX152" i="7"/>
  <c r="AW152" i="7"/>
  <c r="AV152" i="7"/>
  <c r="AU152" i="7"/>
  <c r="AT152" i="7"/>
  <c r="AS152" i="7"/>
  <c r="AR152" i="7"/>
  <c r="AQ152" i="7"/>
  <c r="AP152" i="7"/>
  <c r="AO152" i="7"/>
  <c r="AN152" i="7"/>
  <c r="AM152" i="7"/>
  <c r="AL152" i="7"/>
  <c r="AK152" i="7"/>
  <c r="AJ152" i="7"/>
  <c r="AI152" i="7"/>
  <c r="AH152" i="7"/>
  <c r="AG152" i="7"/>
  <c r="AF152" i="7"/>
  <c r="AE152" i="7"/>
  <c r="AD152" i="7"/>
  <c r="AC152" i="7"/>
  <c r="AB152" i="7"/>
  <c r="AA152" i="7"/>
  <c r="Z152" i="7"/>
  <c r="Y152" i="7"/>
  <c r="X152" i="7"/>
  <c r="W152" i="7"/>
  <c r="V152" i="7"/>
  <c r="U152" i="7"/>
  <c r="T152" i="7"/>
  <c r="S152" i="7"/>
  <c r="R152" i="7"/>
  <c r="Q152" i="7"/>
  <c r="P152" i="7"/>
  <c r="O152" i="7"/>
  <c r="N152" i="7"/>
  <c r="M152" i="7"/>
  <c r="L152" i="7"/>
  <c r="K152" i="7"/>
  <c r="J152" i="7"/>
  <c r="I152" i="7"/>
  <c r="H152" i="7"/>
  <c r="G152" i="7"/>
  <c r="F152" i="7"/>
  <c r="E152" i="7"/>
  <c r="D152" i="7"/>
  <c r="C152" i="7"/>
  <c r="A152" i="7"/>
  <c r="BG151" i="7"/>
  <c r="BF151" i="7"/>
  <c r="BE151" i="7"/>
  <c r="BD151" i="7"/>
  <c r="BC151" i="7"/>
  <c r="BB151" i="7"/>
  <c r="BA151" i="7"/>
  <c r="AZ151" i="7"/>
  <c r="AY151" i="7"/>
  <c r="AX151" i="7"/>
  <c r="AW151" i="7"/>
  <c r="AV151" i="7"/>
  <c r="AU151" i="7"/>
  <c r="AT151" i="7"/>
  <c r="AS151" i="7"/>
  <c r="AR151" i="7"/>
  <c r="AQ151" i="7"/>
  <c r="AP151" i="7"/>
  <c r="AO151" i="7"/>
  <c r="AN151" i="7"/>
  <c r="AM151" i="7"/>
  <c r="AL151" i="7"/>
  <c r="AK151" i="7"/>
  <c r="AJ151" i="7"/>
  <c r="AI151" i="7"/>
  <c r="AH151" i="7"/>
  <c r="AG151" i="7"/>
  <c r="AF151" i="7"/>
  <c r="AE151" i="7"/>
  <c r="AD151" i="7"/>
  <c r="AC151" i="7"/>
  <c r="AB151" i="7"/>
  <c r="AA151" i="7"/>
  <c r="Z151" i="7"/>
  <c r="Y151" i="7"/>
  <c r="X151" i="7"/>
  <c r="W151" i="7"/>
  <c r="V151" i="7"/>
  <c r="U151" i="7"/>
  <c r="T151" i="7"/>
  <c r="S151" i="7"/>
  <c r="R151" i="7"/>
  <c r="Q151" i="7"/>
  <c r="P151" i="7"/>
  <c r="O151" i="7"/>
  <c r="N151" i="7"/>
  <c r="M151" i="7"/>
  <c r="L151" i="7"/>
  <c r="K151" i="7"/>
  <c r="J151" i="7"/>
  <c r="I151" i="7"/>
  <c r="H151" i="7"/>
  <c r="G151" i="7"/>
  <c r="F151" i="7"/>
  <c r="E151" i="7"/>
  <c r="D151" i="7"/>
  <c r="C151" i="7"/>
  <c r="A151" i="7"/>
  <c r="BG150" i="7"/>
  <c r="BF150" i="7"/>
  <c r="BE150" i="7"/>
  <c r="BD150" i="7"/>
  <c r="BC150" i="7"/>
  <c r="BB150" i="7"/>
  <c r="BA150" i="7"/>
  <c r="AZ150" i="7"/>
  <c r="AY150" i="7"/>
  <c r="AX150" i="7"/>
  <c r="AW150" i="7"/>
  <c r="AV150" i="7"/>
  <c r="AU150" i="7"/>
  <c r="AT150" i="7"/>
  <c r="AS150" i="7"/>
  <c r="AR150" i="7"/>
  <c r="AQ150" i="7"/>
  <c r="AP150" i="7"/>
  <c r="AO150" i="7"/>
  <c r="AN150" i="7"/>
  <c r="AM150" i="7"/>
  <c r="AL150" i="7"/>
  <c r="AK150" i="7"/>
  <c r="AJ150" i="7"/>
  <c r="AI150" i="7"/>
  <c r="AH150" i="7"/>
  <c r="AG150" i="7"/>
  <c r="AF150" i="7"/>
  <c r="AE150" i="7"/>
  <c r="AD150" i="7"/>
  <c r="AC150" i="7"/>
  <c r="AB150" i="7"/>
  <c r="AA150" i="7"/>
  <c r="Z150" i="7"/>
  <c r="Y150" i="7"/>
  <c r="X150" i="7"/>
  <c r="W150" i="7"/>
  <c r="V150" i="7"/>
  <c r="U150" i="7"/>
  <c r="T150" i="7"/>
  <c r="S150" i="7"/>
  <c r="R150" i="7"/>
  <c r="Q150" i="7"/>
  <c r="P150" i="7"/>
  <c r="O150" i="7"/>
  <c r="N150" i="7"/>
  <c r="M150" i="7"/>
  <c r="L150" i="7"/>
  <c r="K150" i="7"/>
  <c r="J150" i="7"/>
  <c r="I150" i="7"/>
  <c r="H150" i="7"/>
  <c r="G150" i="7"/>
  <c r="F150" i="7"/>
  <c r="E150" i="7"/>
  <c r="D150" i="7"/>
  <c r="C150" i="7"/>
  <c r="A150" i="7"/>
  <c r="BG149" i="7"/>
  <c r="BF149" i="7"/>
  <c r="BE149" i="7"/>
  <c r="BD149" i="7"/>
  <c r="BC149" i="7"/>
  <c r="BB149" i="7"/>
  <c r="BA149" i="7"/>
  <c r="AZ149" i="7"/>
  <c r="AY149" i="7"/>
  <c r="AX149" i="7"/>
  <c r="AW149" i="7"/>
  <c r="AV149" i="7"/>
  <c r="AU149" i="7"/>
  <c r="AT149" i="7"/>
  <c r="AS149" i="7"/>
  <c r="AR149" i="7"/>
  <c r="AQ149" i="7"/>
  <c r="AP149" i="7"/>
  <c r="AO149" i="7"/>
  <c r="AN149" i="7"/>
  <c r="AM149" i="7"/>
  <c r="AL149" i="7"/>
  <c r="AK149" i="7"/>
  <c r="AJ149" i="7"/>
  <c r="AI149" i="7"/>
  <c r="AH149" i="7"/>
  <c r="AG149" i="7"/>
  <c r="AF149" i="7"/>
  <c r="AE149" i="7"/>
  <c r="AD149" i="7"/>
  <c r="AC149" i="7"/>
  <c r="AB149" i="7"/>
  <c r="AA149" i="7"/>
  <c r="Z149" i="7"/>
  <c r="Y149" i="7"/>
  <c r="X149" i="7"/>
  <c r="W149" i="7"/>
  <c r="V149" i="7"/>
  <c r="U149" i="7"/>
  <c r="T149" i="7"/>
  <c r="S149" i="7"/>
  <c r="R149" i="7"/>
  <c r="Q149" i="7"/>
  <c r="P149" i="7"/>
  <c r="O149" i="7"/>
  <c r="N149" i="7"/>
  <c r="M149" i="7"/>
  <c r="L149" i="7"/>
  <c r="K149" i="7"/>
  <c r="J149" i="7"/>
  <c r="I149" i="7"/>
  <c r="H149" i="7"/>
  <c r="G149" i="7"/>
  <c r="F149" i="7"/>
  <c r="E149" i="7"/>
  <c r="D149" i="7"/>
  <c r="C149" i="7"/>
  <c r="A149" i="7"/>
  <c r="BG148" i="7"/>
  <c r="BF148" i="7"/>
  <c r="BE148" i="7"/>
  <c r="BD148" i="7"/>
  <c r="BC148" i="7"/>
  <c r="BB148" i="7"/>
  <c r="BA148" i="7"/>
  <c r="AZ148" i="7"/>
  <c r="AY148" i="7"/>
  <c r="AX148" i="7"/>
  <c r="AW148" i="7"/>
  <c r="AV148" i="7"/>
  <c r="AU148" i="7"/>
  <c r="AT148" i="7"/>
  <c r="AS148" i="7"/>
  <c r="AR148" i="7"/>
  <c r="AQ148" i="7"/>
  <c r="AP148" i="7"/>
  <c r="AO148" i="7"/>
  <c r="AN148" i="7"/>
  <c r="AM148" i="7"/>
  <c r="AL148" i="7"/>
  <c r="AK148" i="7"/>
  <c r="AJ148" i="7"/>
  <c r="AI148" i="7"/>
  <c r="AH148" i="7"/>
  <c r="AG148" i="7"/>
  <c r="AF148" i="7"/>
  <c r="AE148" i="7"/>
  <c r="AD148" i="7"/>
  <c r="AC148" i="7"/>
  <c r="AB148" i="7"/>
  <c r="AA148" i="7"/>
  <c r="Z148" i="7"/>
  <c r="Y148" i="7"/>
  <c r="X148" i="7"/>
  <c r="W148" i="7"/>
  <c r="V148" i="7"/>
  <c r="U148" i="7"/>
  <c r="T148" i="7"/>
  <c r="S148" i="7"/>
  <c r="R148" i="7"/>
  <c r="Q148" i="7"/>
  <c r="P148" i="7"/>
  <c r="O148" i="7"/>
  <c r="N148" i="7"/>
  <c r="M148" i="7"/>
  <c r="L148" i="7"/>
  <c r="K148" i="7"/>
  <c r="J148" i="7"/>
  <c r="I148" i="7"/>
  <c r="H148" i="7"/>
  <c r="G148" i="7"/>
  <c r="F148" i="7"/>
  <c r="E148" i="7"/>
  <c r="D148" i="7"/>
  <c r="C148" i="7"/>
  <c r="A148" i="7"/>
  <c r="BG147" i="7"/>
  <c r="BF147" i="7"/>
  <c r="BE147" i="7"/>
  <c r="BD147" i="7"/>
  <c r="BC147" i="7"/>
  <c r="BB147" i="7"/>
  <c r="BA147" i="7"/>
  <c r="AZ147" i="7"/>
  <c r="AY147" i="7"/>
  <c r="AX147" i="7"/>
  <c r="AW147" i="7"/>
  <c r="AV147" i="7"/>
  <c r="AU147" i="7"/>
  <c r="AT147" i="7"/>
  <c r="AS147" i="7"/>
  <c r="AR147" i="7"/>
  <c r="AQ147" i="7"/>
  <c r="AP147" i="7"/>
  <c r="AO147" i="7"/>
  <c r="AN147" i="7"/>
  <c r="AM147" i="7"/>
  <c r="AL147" i="7"/>
  <c r="AK147" i="7"/>
  <c r="AJ147" i="7"/>
  <c r="AI147" i="7"/>
  <c r="AH147" i="7"/>
  <c r="AG147" i="7"/>
  <c r="AF147" i="7"/>
  <c r="AE147" i="7"/>
  <c r="AD147" i="7"/>
  <c r="AC147" i="7"/>
  <c r="AB147" i="7"/>
  <c r="AA147" i="7"/>
  <c r="Z147" i="7"/>
  <c r="Y147" i="7"/>
  <c r="X147" i="7"/>
  <c r="W147" i="7"/>
  <c r="V147" i="7"/>
  <c r="U147" i="7"/>
  <c r="T147" i="7"/>
  <c r="S147" i="7"/>
  <c r="R147" i="7"/>
  <c r="Q147" i="7"/>
  <c r="P147" i="7"/>
  <c r="O147" i="7"/>
  <c r="N147" i="7"/>
  <c r="M147" i="7"/>
  <c r="L147" i="7"/>
  <c r="K147" i="7"/>
  <c r="J147" i="7"/>
  <c r="I147" i="7"/>
  <c r="H147" i="7"/>
  <c r="G147" i="7"/>
  <c r="F147" i="7"/>
  <c r="E147" i="7"/>
  <c r="D147" i="7"/>
  <c r="C147" i="7"/>
  <c r="A147" i="7"/>
  <c r="BG146" i="7"/>
  <c r="BF146" i="7"/>
  <c r="BE146" i="7"/>
  <c r="BD146" i="7"/>
  <c r="BC146" i="7"/>
  <c r="BB146" i="7"/>
  <c r="BA146" i="7"/>
  <c r="AZ146" i="7"/>
  <c r="AY146" i="7"/>
  <c r="AX146" i="7"/>
  <c r="AW146" i="7"/>
  <c r="AV146" i="7"/>
  <c r="AU146" i="7"/>
  <c r="AT146" i="7"/>
  <c r="AS146" i="7"/>
  <c r="AR146" i="7"/>
  <c r="AQ146" i="7"/>
  <c r="AP146" i="7"/>
  <c r="AO146" i="7"/>
  <c r="AN146" i="7"/>
  <c r="AM146" i="7"/>
  <c r="AL146" i="7"/>
  <c r="AK146" i="7"/>
  <c r="AJ146" i="7"/>
  <c r="AI146" i="7"/>
  <c r="AH146" i="7"/>
  <c r="AG146" i="7"/>
  <c r="AF146" i="7"/>
  <c r="AE146" i="7"/>
  <c r="AD146" i="7"/>
  <c r="AC146" i="7"/>
  <c r="AB146" i="7"/>
  <c r="AA146" i="7"/>
  <c r="Z146" i="7"/>
  <c r="Y146" i="7"/>
  <c r="X146" i="7"/>
  <c r="W146" i="7"/>
  <c r="V146" i="7"/>
  <c r="U146" i="7"/>
  <c r="T146" i="7"/>
  <c r="S146" i="7"/>
  <c r="R146" i="7"/>
  <c r="Q146" i="7"/>
  <c r="P146" i="7"/>
  <c r="O146" i="7"/>
  <c r="N146" i="7"/>
  <c r="M146" i="7"/>
  <c r="L146" i="7"/>
  <c r="K146" i="7"/>
  <c r="J146" i="7"/>
  <c r="I146" i="7"/>
  <c r="H146" i="7"/>
  <c r="G146" i="7"/>
  <c r="F146" i="7"/>
  <c r="E146" i="7"/>
  <c r="D146" i="7"/>
  <c r="C146" i="7"/>
  <c r="A146" i="7"/>
  <c r="BG145" i="7"/>
  <c r="BF145" i="7"/>
  <c r="BE145" i="7"/>
  <c r="BD145" i="7"/>
  <c r="BC145" i="7"/>
  <c r="BB145" i="7"/>
  <c r="BA145" i="7"/>
  <c r="AZ145" i="7"/>
  <c r="AY145" i="7"/>
  <c r="AX145" i="7"/>
  <c r="AW145" i="7"/>
  <c r="AV145" i="7"/>
  <c r="AU145" i="7"/>
  <c r="AT145" i="7"/>
  <c r="AS145" i="7"/>
  <c r="AR145" i="7"/>
  <c r="AQ145" i="7"/>
  <c r="AP145" i="7"/>
  <c r="AO145" i="7"/>
  <c r="AN145" i="7"/>
  <c r="AM145" i="7"/>
  <c r="AL145" i="7"/>
  <c r="AK145" i="7"/>
  <c r="AJ145" i="7"/>
  <c r="AI145" i="7"/>
  <c r="AH145" i="7"/>
  <c r="AG145" i="7"/>
  <c r="AF145" i="7"/>
  <c r="AE145" i="7"/>
  <c r="AD145" i="7"/>
  <c r="AC145" i="7"/>
  <c r="AB145" i="7"/>
  <c r="AA145" i="7"/>
  <c r="Z145" i="7"/>
  <c r="Y145" i="7"/>
  <c r="X145" i="7"/>
  <c r="W145" i="7"/>
  <c r="V145" i="7"/>
  <c r="U145" i="7"/>
  <c r="T145" i="7"/>
  <c r="S145" i="7"/>
  <c r="R145" i="7"/>
  <c r="Q145" i="7"/>
  <c r="P145" i="7"/>
  <c r="O145" i="7"/>
  <c r="N145" i="7"/>
  <c r="M145" i="7"/>
  <c r="L145" i="7"/>
  <c r="K145" i="7"/>
  <c r="J145" i="7"/>
  <c r="I145" i="7"/>
  <c r="H145" i="7"/>
  <c r="G145" i="7"/>
  <c r="F145" i="7"/>
  <c r="E145" i="7"/>
  <c r="D145" i="7"/>
  <c r="C145" i="7"/>
  <c r="A145" i="7"/>
  <c r="BG144" i="7"/>
  <c r="BF144" i="7"/>
  <c r="BE144" i="7"/>
  <c r="BD144" i="7"/>
  <c r="BC144" i="7"/>
  <c r="BB144" i="7"/>
  <c r="BA144" i="7"/>
  <c r="AZ144" i="7"/>
  <c r="AY144" i="7"/>
  <c r="AX144" i="7"/>
  <c r="AW144" i="7"/>
  <c r="AV144" i="7"/>
  <c r="AU144" i="7"/>
  <c r="AT144" i="7"/>
  <c r="AS144" i="7"/>
  <c r="AR144" i="7"/>
  <c r="AQ144" i="7"/>
  <c r="AP144" i="7"/>
  <c r="AO144" i="7"/>
  <c r="AN144" i="7"/>
  <c r="AM144" i="7"/>
  <c r="AL144" i="7"/>
  <c r="AK144" i="7"/>
  <c r="AJ144" i="7"/>
  <c r="AI144" i="7"/>
  <c r="AH144" i="7"/>
  <c r="AG144" i="7"/>
  <c r="AF144" i="7"/>
  <c r="AE144" i="7"/>
  <c r="AD144" i="7"/>
  <c r="AC144" i="7"/>
  <c r="AB144" i="7"/>
  <c r="AA144" i="7"/>
  <c r="Z144" i="7"/>
  <c r="Y144" i="7"/>
  <c r="X144" i="7"/>
  <c r="W144" i="7"/>
  <c r="V144" i="7"/>
  <c r="U144" i="7"/>
  <c r="T144" i="7"/>
  <c r="S144" i="7"/>
  <c r="R144" i="7"/>
  <c r="Q144" i="7"/>
  <c r="P144" i="7"/>
  <c r="O144" i="7"/>
  <c r="N144" i="7"/>
  <c r="M144" i="7"/>
  <c r="L144" i="7"/>
  <c r="K144" i="7"/>
  <c r="J144" i="7"/>
  <c r="I144" i="7"/>
  <c r="H144" i="7"/>
  <c r="G144" i="7"/>
  <c r="F144" i="7"/>
  <c r="E144" i="7"/>
  <c r="D144" i="7"/>
  <c r="C144" i="7"/>
  <c r="A144" i="7"/>
  <c r="BG143" i="7"/>
  <c r="BF143" i="7"/>
  <c r="BE143" i="7"/>
  <c r="BD143" i="7"/>
  <c r="BC143" i="7"/>
  <c r="BB143" i="7"/>
  <c r="BA143" i="7"/>
  <c r="AZ143" i="7"/>
  <c r="AY143" i="7"/>
  <c r="AX143" i="7"/>
  <c r="AW143" i="7"/>
  <c r="AV143" i="7"/>
  <c r="AU143" i="7"/>
  <c r="AT143" i="7"/>
  <c r="AS143" i="7"/>
  <c r="AR143" i="7"/>
  <c r="AQ143" i="7"/>
  <c r="AP143" i="7"/>
  <c r="AO143" i="7"/>
  <c r="AN143" i="7"/>
  <c r="AM143" i="7"/>
  <c r="AL143" i="7"/>
  <c r="AK143" i="7"/>
  <c r="AJ143" i="7"/>
  <c r="AI143" i="7"/>
  <c r="AH143" i="7"/>
  <c r="AG143" i="7"/>
  <c r="AF143" i="7"/>
  <c r="AE143" i="7"/>
  <c r="AD143" i="7"/>
  <c r="AC143" i="7"/>
  <c r="AB143" i="7"/>
  <c r="AA143" i="7"/>
  <c r="Z143" i="7"/>
  <c r="Y143" i="7"/>
  <c r="X143" i="7"/>
  <c r="W143" i="7"/>
  <c r="V143" i="7"/>
  <c r="U143" i="7"/>
  <c r="T143" i="7"/>
  <c r="S143" i="7"/>
  <c r="R143" i="7"/>
  <c r="Q143" i="7"/>
  <c r="P143" i="7"/>
  <c r="O143" i="7"/>
  <c r="N143" i="7"/>
  <c r="M143" i="7"/>
  <c r="L143" i="7"/>
  <c r="K143" i="7"/>
  <c r="J143" i="7"/>
  <c r="I143" i="7"/>
  <c r="H143" i="7"/>
  <c r="G143" i="7"/>
  <c r="F143" i="7"/>
  <c r="E143" i="7"/>
  <c r="D143" i="7"/>
  <c r="C143" i="7"/>
  <c r="A143" i="7"/>
  <c r="BG142" i="7"/>
  <c r="BF142" i="7"/>
  <c r="BE142" i="7"/>
  <c r="BD142" i="7"/>
  <c r="BC142" i="7"/>
  <c r="BB142" i="7"/>
  <c r="BA142" i="7"/>
  <c r="AZ142" i="7"/>
  <c r="AY142" i="7"/>
  <c r="AX142" i="7"/>
  <c r="AW142" i="7"/>
  <c r="AV142" i="7"/>
  <c r="AU142" i="7"/>
  <c r="AT142" i="7"/>
  <c r="AS142" i="7"/>
  <c r="AR142" i="7"/>
  <c r="AQ142" i="7"/>
  <c r="AP142" i="7"/>
  <c r="AO142" i="7"/>
  <c r="AN142" i="7"/>
  <c r="AM142" i="7"/>
  <c r="AL142" i="7"/>
  <c r="AK142" i="7"/>
  <c r="AJ142" i="7"/>
  <c r="AI142" i="7"/>
  <c r="AH142" i="7"/>
  <c r="AG142" i="7"/>
  <c r="AF142" i="7"/>
  <c r="AE142" i="7"/>
  <c r="AD142" i="7"/>
  <c r="AC142" i="7"/>
  <c r="AB142" i="7"/>
  <c r="AA142" i="7"/>
  <c r="Z142" i="7"/>
  <c r="Y142" i="7"/>
  <c r="X142" i="7"/>
  <c r="W142" i="7"/>
  <c r="V142" i="7"/>
  <c r="U142" i="7"/>
  <c r="T142" i="7"/>
  <c r="S142" i="7"/>
  <c r="R142" i="7"/>
  <c r="Q142" i="7"/>
  <c r="P142" i="7"/>
  <c r="O142" i="7"/>
  <c r="N142" i="7"/>
  <c r="M142" i="7"/>
  <c r="L142" i="7"/>
  <c r="K142" i="7"/>
  <c r="J142" i="7"/>
  <c r="I142" i="7"/>
  <c r="H142" i="7"/>
  <c r="G142" i="7"/>
  <c r="F142" i="7"/>
  <c r="E142" i="7"/>
  <c r="D142" i="7"/>
  <c r="C142" i="7"/>
  <c r="A142" i="7"/>
  <c r="BG141" i="7"/>
  <c r="BF141" i="7"/>
  <c r="BE141" i="7"/>
  <c r="BD141" i="7"/>
  <c r="BC141" i="7"/>
  <c r="BB141" i="7"/>
  <c r="BA141" i="7"/>
  <c r="AZ141" i="7"/>
  <c r="AY141" i="7"/>
  <c r="AX141" i="7"/>
  <c r="AW141" i="7"/>
  <c r="AV141" i="7"/>
  <c r="AU141" i="7"/>
  <c r="AT141" i="7"/>
  <c r="AS141" i="7"/>
  <c r="AR141" i="7"/>
  <c r="AQ141" i="7"/>
  <c r="AP141" i="7"/>
  <c r="AO141" i="7"/>
  <c r="AN141" i="7"/>
  <c r="AM141" i="7"/>
  <c r="AL141" i="7"/>
  <c r="AK141" i="7"/>
  <c r="AJ141" i="7"/>
  <c r="AI141" i="7"/>
  <c r="AH141" i="7"/>
  <c r="AG141" i="7"/>
  <c r="AF141" i="7"/>
  <c r="AE141" i="7"/>
  <c r="AD141" i="7"/>
  <c r="AC141" i="7"/>
  <c r="AB141" i="7"/>
  <c r="AA141" i="7"/>
  <c r="Z141" i="7"/>
  <c r="Y141" i="7"/>
  <c r="X141" i="7"/>
  <c r="W141" i="7"/>
  <c r="V141" i="7"/>
  <c r="U141" i="7"/>
  <c r="T141" i="7"/>
  <c r="S141" i="7"/>
  <c r="R141" i="7"/>
  <c r="Q141" i="7"/>
  <c r="P141" i="7"/>
  <c r="O141" i="7"/>
  <c r="N141" i="7"/>
  <c r="M141" i="7"/>
  <c r="L141" i="7"/>
  <c r="K141" i="7"/>
  <c r="J141" i="7"/>
  <c r="I141" i="7"/>
  <c r="H141" i="7"/>
  <c r="G141" i="7"/>
  <c r="F141" i="7"/>
  <c r="E141" i="7"/>
  <c r="D141" i="7"/>
  <c r="C141" i="7"/>
  <c r="A141" i="7"/>
  <c r="BG140" i="7"/>
  <c r="BF140" i="7"/>
  <c r="BE140" i="7"/>
  <c r="BD140" i="7"/>
  <c r="BC140" i="7"/>
  <c r="BB140" i="7"/>
  <c r="BA140" i="7"/>
  <c r="AZ140" i="7"/>
  <c r="AY140" i="7"/>
  <c r="AX140" i="7"/>
  <c r="AW140" i="7"/>
  <c r="AV140" i="7"/>
  <c r="AU140" i="7"/>
  <c r="AT140" i="7"/>
  <c r="AS140" i="7"/>
  <c r="AR140" i="7"/>
  <c r="AQ140" i="7"/>
  <c r="AP140" i="7"/>
  <c r="AO140" i="7"/>
  <c r="AN140" i="7"/>
  <c r="AM140" i="7"/>
  <c r="AL140" i="7"/>
  <c r="AK140" i="7"/>
  <c r="AJ140" i="7"/>
  <c r="AI140" i="7"/>
  <c r="AH140" i="7"/>
  <c r="AG140" i="7"/>
  <c r="AF140" i="7"/>
  <c r="AE140" i="7"/>
  <c r="AD140" i="7"/>
  <c r="AC140" i="7"/>
  <c r="AB140" i="7"/>
  <c r="AA140" i="7"/>
  <c r="Z140" i="7"/>
  <c r="Y140" i="7"/>
  <c r="X140" i="7"/>
  <c r="W140" i="7"/>
  <c r="V140" i="7"/>
  <c r="U140" i="7"/>
  <c r="T140" i="7"/>
  <c r="S140" i="7"/>
  <c r="R140" i="7"/>
  <c r="Q140" i="7"/>
  <c r="P140" i="7"/>
  <c r="O140" i="7"/>
  <c r="N140" i="7"/>
  <c r="M140" i="7"/>
  <c r="L140" i="7"/>
  <c r="K140" i="7"/>
  <c r="J140" i="7"/>
  <c r="I140" i="7"/>
  <c r="H140" i="7"/>
  <c r="G140" i="7"/>
  <c r="F140" i="7"/>
  <c r="E140" i="7"/>
  <c r="D140" i="7"/>
  <c r="C140" i="7"/>
  <c r="A140" i="7"/>
  <c r="BG139" i="7"/>
  <c r="BF139" i="7"/>
  <c r="BE139" i="7"/>
  <c r="BD139" i="7"/>
  <c r="BC139" i="7"/>
  <c r="BB139" i="7"/>
  <c r="BA139" i="7"/>
  <c r="AZ139" i="7"/>
  <c r="AY139" i="7"/>
  <c r="AX139" i="7"/>
  <c r="AW139" i="7"/>
  <c r="AV139" i="7"/>
  <c r="AU139" i="7"/>
  <c r="AT139" i="7"/>
  <c r="AS139" i="7"/>
  <c r="AR139" i="7"/>
  <c r="AQ139" i="7"/>
  <c r="AP139" i="7"/>
  <c r="AO139" i="7"/>
  <c r="AN139" i="7"/>
  <c r="AM139" i="7"/>
  <c r="AL139" i="7"/>
  <c r="AK139" i="7"/>
  <c r="AJ139" i="7"/>
  <c r="AI139" i="7"/>
  <c r="AH139" i="7"/>
  <c r="AG139" i="7"/>
  <c r="AF139" i="7"/>
  <c r="AE139" i="7"/>
  <c r="AD139" i="7"/>
  <c r="AC139" i="7"/>
  <c r="AB139" i="7"/>
  <c r="AA139" i="7"/>
  <c r="Z139" i="7"/>
  <c r="Y139" i="7"/>
  <c r="X139" i="7"/>
  <c r="W139" i="7"/>
  <c r="V139" i="7"/>
  <c r="U139" i="7"/>
  <c r="T139" i="7"/>
  <c r="S139" i="7"/>
  <c r="R139" i="7"/>
  <c r="Q139" i="7"/>
  <c r="P139" i="7"/>
  <c r="O139" i="7"/>
  <c r="N139" i="7"/>
  <c r="M139" i="7"/>
  <c r="L139" i="7"/>
  <c r="K139" i="7"/>
  <c r="J139" i="7"/>
  <c r="I139" i="7"/>
  <c r="H139" i="7"/>
  <c r="G139" i="7"/>
  <c r="F139" i="7"/>
  <c r="E139" i="7"/>
  <c r="D139" i="7"/>
  <c r="C139" i="7"/>
  <c r="A139" i="7"/>
  <c r="BG138" i="7"/>
  <c r="BF138" i="7"/>
  <c r="BE138" i="7"/>
  <c r="BD138" i="7"/>
  <c r="BC138" i="7"/>
  <c r="BB138" i="7"/>
  <c r="BA138" i="7"/>
  <c r="AZ138" i="7"/>
  <c r="AY138" i="7"/>
  <c r="AX138" i="7"/>
  <c r="AW138" i="7"/>
  <c r="AV138" i="7"/>
  <c r="AU138" i="7"/>
  <c r="AT138" i="7"/>
  <c r="AS138" i="7"/>
  <c r="AR138" i="7"/>
  <c r="AQ138" i="7"/>
  <c r="AP138" i="7"/>
  <c r="AO138" i="7"/>
  <c r="AN138" i="7"/>
  <c r="AM138" i="7"/>
  <c r="AL138" i="7"/>
  <c r="AK138" i="7"/>
  <c r="AJ138" i="7"/>
  <c r="AI138" i="7"/>
  <c r="AH138" i="7"/>
  <c r="AG138" i="7"/>
  <c r="AF138" i="7"/>
  <c r="AE138" i="7"/>
  <c r="AD138" i="7"/>
  <c r="AC138" i="7"/>
  <c r="AB138" i="7"/>
  <c r="AA138" i="7"/>
  <c r="Z138" i="7"/>
  <c r="Y138" i="7"/>
  <c r="X138" i="7"/>
  <c r="W138" i="7"/>
  <c r="V138" i="7"/>
  <c r="U138" i="7"/>
  <c r="T138" i="7"/>
  <c r="S138" i="7"/>
  <c r="R138" i="7"/>
  <c r="Q138" i="7"/>
  <c r="P138" i="7"/>
  <c r="O138" i="7"/>
  <c r="N138" i="7"/>
  <c r="M138" i="7"/>
  <c r="L138" i="7"/>
  <c r="K138" i="7"/>
  <c r="J138" i="7"/>
  <c r="I138" i="7"/>
  <c r="H138" i="7"/>
  <c r="G138" i="7"/>
  <c r="F138" i="7"/>
  <c r="E138" i="7"/>
  <c r="D138" i="7"/>
  <c r="C138" i="7"/>
  <c r="A138" i="7"/>
  <c r="BG137" i="7"/>
  <c r="BF137" i="7"/>
  <c r="BE137" i="7"/>
  <c r="BD137" i="7"/>
  <c r="BC137" i="7"/>
  <c r="BB137" i="7"/>
  <c r="BA137" i="7"/>
  <c r="AZ137" i="7"/>
  <c r="AY137" i="7"/>
  <c r="AX137" i="7"/>
  <c r="AW137" i="7"/>
  <c r="AV137" i="7"/>
  <c r="AU137" i="7"/>
  <c r="AT137" i="7"/>
  <c r="AS137" i="7"/>
  <c r="AR137" i="7"/>
  <c r="AQ137" i="7"/>
  <c r="AP137" i="7"/>
  <c r="AO137" i="7"/>
  <c r="AN137" i="7"/>
  <c r="AM137" i="7"/>
  <c r="AL137" i="7"/>
  <c r="AK137" i="7"/>
  <c r="AJ137" i="7"/>
  <c r="AI137" i="7"/>
  <c r="AH137" i="7"/>
  <c r="AG137" i="7"/>
  <c r="AF137" i="7"/>
  <c r="AE137" i="7"/>
  <c r="AD137" i="7"/>
  <c r="AC137" i="7"/>
  <c r="AB137" i="7"/>
  <c r="AA137" i="7"/>
  <c r="Z137" i="7"/>
  <c r="Y137" i="7"/>
  <c r="X137" i="7"/>
  <c r="W137" i="7"/>
  <c r="V137" i="7"/>
  <c r="U137" i="7"/>
  <c r="T137" i="7"/>
  <c r="S137" i="7"/>
  <c r="R137" i="7"/>
  <c r="Q137" i="7"/>
  <c r="P137" i="7"/>
  <c r="O137" i="7"/>
  <c r="N137" i="7"/>
  <c r="M137" i="7"/>
  <c r="L137" i="7"/>
  <c r="K137" i="7"/>
  <c r="J137" i="7"/>
  <c r="I137" i="7"/>
  <c r="H137" i="7"/>
  <c r="G137" i="7"/>
  <c r="F137" i="7"/>
  <c r="E137" i="7"/>
  <c r="D137" i="7"/>
  <c r="C137" i="7"/>
  <c r="A137" i="7"/>
  <c r="BG136" i="7"/>
  <c r="BF136" i="7"/>
  <c r="BE136" i="7"/>
  <c r="BD136" i="7"/>
  <c r="BC136" i="7"/>
  <c r="BB136" i="7"/>
  <c r="BA136" i="7"/>
  <c r="AZ136" i="7"/>
  <c r="AY136" i="7"/>
  <c r="AX136" i="7"/>
  <c r="AW136" i="7"/>
  <c r="AV136" i="7"/>
  <c r="AU136" i="7"/>
  <c r="AT136" i="7"/>
  <c r="AS136" i="7"/>
  <c r="AR136" i="7"/>
  <c r="AQ136" i="7"/>
  <c r="AP136" i="7"/>
  <c r="AO136" i="7"/>
  <c r="AN136" i="7"/>
  <c r="AM136" i="7"/>
  <c r="AL136" i="7"/>
  <c r="AK136" i="7"/>
  <c r="AJ136" i="7"/>
  <c r="AI136" i="7"/>
  <c r="AH136" i="7"/>
  <c r="AG136" i="7"/>
  <c r="AF136" i="7"/>
  <c r="AE136" i="7"/>
  <c r="AD136" i="7"/>
  <c r="AC136" i="7"/>
  <c r="AB136" i="7"/>
  <c r="AA136" i="7"/>
  <c r="Z136" i="7"/>
  <c r="Y136" i="7"/>
  <c r="X136" i="7"/>
  <c r="W136" i="7"/>
  <c r="V136" i="7"/>
  <c r="U136" i="7"/>
  <c r="T136" i="7"/>
  <c r="S136" i="7"/>
  <c r="R136" i="7"/>
  <c r="Q136" i="7"/>
  <c r="P136" i="7"/>
  <c r="O136" i="7"/>
  <c r="N136" i="7"/>
  <c r="M136" i="7"/>
  <c r="L136" i="7"/>
  <c r="K136" i="7"/>
  <c r="J136" i="7"/>
  <c r="I136" i="7"/>
  <c r="H136" i="7"/>
  <c r="G136" i="7"/>
  <c r="F136" i="7"/>
  <c r="E136" i="7"/>
  <c r="D136" i="7"/>
  <c r="C136" i="7"/>
  <c r="A136" i="7"/>
  <c r="BG135" i="7"/>
  <c r="BF135" i="7"/>
  <c r="BE135" i="7"/>
  <c r="BD135" i="7"/>
  <c r="BC135" i="7"/>
  <c r="BB135" i="7"/>
  <c r="BA135" i="7"/>
  <c r="AZ135" i="7"/>
  <c r="AY135" i="7"/>
  <c r="AX135" i="7"/>
  <c r="AW135" i="7"/>
  <c r="AV135" i="7"/>
  <c r="AU135" i="7"/>
  <c r="AT135" i="7"/>
  <c r="AS135" i="7"/>
  <c r="AR135" i="7"/>
  <c r="AQ135" i="7"/>
  <c r="AP135" i="7"/>
  <c r="AO135" i="7"/>
  <c r="AN135" i="7"/>
  <c r="AM135" i="7"/>
  <c r="AL135" i="7"/>
  <c r="AK135" i="7"/>
  <c r="AJ135" i="7"/>
  <c r="AI135" i="7"/>
  <c r="AH135" i="7"/>
  <c r="AG135" i="7"/>
  <c r="AF135" i="7"/>
  <c r="AE135" i="7"/>
  <c r="AD135" i="7"/>
  <c r="AC135" i="7"/>
  <c r="AB135" i="7"/>
  <c r="AA135" i="7"/>
  <c r="Z135" i="7"/>
  <c r="Y135" i="7"/>
  <c r="X135" i="7"/>
  <c r="W135" i="7"/>
  <c r="V135" i="7"/>
  <c r="U135" i="7"/>
  <c r="T135" i="7"/>
  <c r="S135" i="7"/>
  <c r="R135" i="7"/>
  <c r="Q135" i="7"/>
  <c r="P135" i="7"/>
  <c r="O135" i="7"/>
  <c r="N135" i="7"/>
  <c r="M135" i="7"/>
  <c r="L135" i="7"/>
  <c r="K135" i="7"/>
  <c r="J135" i="7"/>
  <c r="I135" i="7"/>
  <c r="H135" i="7"/>
  <c r="G135" i="7"/>
  <c r="F135" i="7"/>
  <c r="E135" i="7"/>
  <c r="D135" i="7"/>
  <c r="C135" i="7"/>
  <c r="A135" i="7"/>
  <c r="BG134" i="7"/>
  <c r="BF134" i="7"/>
  <c r="BE134" i="7"/>
  <c r="BD134" i="7"/>
  <c r="BC134" i="7"/>
  <c r="BB134" i="7"/>
  <c r="BA134" i="7"/>
  <c r="AZ134" i="7"/>
  <c r="AY134" i="7"/>
  <c r="AX134" i="7"/>
  <c r="AW134" i="7"/>
  <c r="AV134" i="7"/>
  <c r="AU134" i="7"/>
  <c r="AT134" i="7"/>
  <c r="AS134" i="7"/>
  <c r="AR134" i="7"/>
  <c r="AQ134" i="7"/>
  <c r="AP134" i="7"/>
  <c r="AO134" i="7"/>
  <c r="AN134" i="7"/>
  <c r="AM134" i="7"/>
  <c r="AL134" i="7"/>
  <c r="AK134" i="7"/>
  <c r="AJ134" i="7"/>
  <c r="AI134" i="7"/>
  <c r="AH134" i="7"/>
  <c r="AG134" i="7"/>
  <c r="AF134" i="7"/>
  <c r="AE134" i="7"/>
  <c r="AD134" i="7"/>
  <c r="AC134" i="7"/>
  <c r="AB134" i="7"/>
  <c r="AA134" i="7"/>
  <c r="Z134" i="7"/>
  <c r="Y134" i="7"/>
  <c r="X134" i="7"/>
  <c r="W134" i="7"/>
  <c r="V134" i="7"/>
  <c r="U134" i="7"/>
  <c r="T134" i="7"/>
  <c r="S134" i="7"/>
  <c r="R134" i="7"/>
  <c r="Q134" i="7"/>
  <c r="P134" i="7"/>
  <c r="O134" i="7"/>
  <c r="N134" i="7"/>
  <c r="M134" i="7"/>
  <c r="L134" i="7"/>
  <c r="K134" i="7"/>
  <c r="J134" i="7"/>
  <c r="I134" i="7"/>
  <c r="H134" i="7"/>
  <c r="G134" i="7"/>
  <c r="F134" i="7"/>
  <c r="E134" i="7"/>
  <c r="D134" i="7"/>
  <c r="C134" i="7"/>
  <c r="A134" i="7"/>
  <c r="BG133" i="7"/>
  <c r="BF133" i="7"/>
  <c r="BE133" i="7"/>
  <c r="BD133" i="7"/>
  <c r="BC133" i="7"/>
  <c r="BB133" i="7"/>
  <c r="BA133" i="7"/>
  <c r="AZ133" i="7"/>
  <c r="AY133" i="7"/>
  <c r="AX133" i="7"/>
  <c r="AW133" i="7"/>
  <c r="AV133" i="7"/>
  <c r="AU133" i="7"/>
  <c r="AT133" i="7"/>
  <c r="AS133" i="7"/>
  <c r="AR133" i="7"/>
  <c r="AQ133" i="7"/>
  <c r="AP133" i="7"/>
  <c r="AO133" i="7"/>
  <c r="AN133" i="7"/>
  <c r="AM133" i="7"/>
  <c r="AL133" i="7"/>
  <c r="AK133" i="7"/>
  <c r="AJ133" i="7"/>
  <c r="AI133" i="7"/>
  <c r="AH133" i="7"/>
  <c r="AG133" i="7"/>
  <c r="AF133" i="7"/>
  <c r="AE133" i="7"/>
  <c r="AD133" i="7"/>
  <c r="AC133" i="7"/>
  <c r="AB133" i="7"/>
  <c r="AA133" i="7"/>
  <c r="Z133" i="7"/>
  <c r="Y133" i="7"/>
  <c r="X133" i="7"/>
  <c r="W133" i="7"/>
  <c r="V133" i="7"/>
  <c r="U133" i="7"/>
  <c r="T133" i="7"/>
  <c r="S133" i="7"/>
  <c r="R133" i="7"/>
  <c r="Q133" i="7"/>
  <c r="P133" i="7"/>
  <c r="O133" i="7"/>
  <c r="N133" i="7"/>
  <c r="M133" i="7"/>
  <c r="L133" i="7"/>
  <c r="K133" i="7"/>
  <c r="J133" i="7"/>
  <c r="I133" i="7"/>
  <c r="H133" i="7"/>
  <c r="G133" i="7"/>
  <c r="F133" i="7"/>
  <c r="E133" i="7"/>
  <c r="D133" i="7"/>
  <c r="C133" i="7"/>
  <c r="A133" i="7"/>
  <c r="BG132" i="7"/>
  <c r="BF132" i="7"/>
  <c r="BE132" i="7"/>
  <c r="BD132" i="7"/>
  <c r="BC132" i="7"/>
  <c r="BB132" i="7"/>
  <c r="BA132" i="7"/>
  <c r="AZ132" i="7"/>
  <c r="AY132" i="7"/>
  <c r="AX132" i="7"/>
  <c r="AW132" i="7"/>
  <c r="AV132" i="7"/>
  <c r="AU132" i="7"/>
  <c r="AT132" i="7"/>
  <c r="AS132" i="7"/>
  <c r="AR132" i="7"/>
  <c r="AQ132" i="7"/>
  <c r="AP132" i="7"/>
  <c r="AO132" i="7"/>
  <c r="AN132" i="7"/>
  <c r="AM132" i="7"/>
  <c r="AL132" i="7"/>
  <c r="AK132" i="7"/>
  <c r="AJ132" i="7"/>
  <c r="AI132" i="7"/>
  <c r="AH132" i="7"/>
  <c r="AG132" i="7"/>
  <c r="AF132" i="7"/>
  <c r="AE132" i="7"/>
  <c r="AD132" i="7"/>
  <c r="AC132" i="7"/>
  <c r="AB132" i="7"/>
  <c r="AA132" i="7"/>
  <c r="Z132" i="7"/>
  <c r="Y132" i="7"/>
  <c r="X132" i="7"/>
  <c r="W132" i="7"/>
  <c r="V132" i="7"/>
  <c r="U132" i="7"/>
  <c r="T132" i="7"/>
  <c r="S132" i="7"/>
  <c r="R132" i="7"/>
  <c r="Q132" i="7"/>
  <c r="P132" i="7"/>
  <c r="O132" i="7"/>
  <c r="N132" i="7"/>
  <c r="M132" i="7"/>
  <c r="L132" i="7"/>
  <c r="K132" i="7"/>
  <c r="J132" i="7"/>
  <c r="I132" i="7"/>
  <c r="H132" i="7"/>
  <c r="G132" i="7"/>
  <c r="F132" i="7"/>
  <c r="E132" i="7"/>
  <c r="D132" i="7"/>
  <c r="C132" i="7"/>
  <c r="A132" i="7"/>
  <c r="BG131" i="7"/>
  <c r="BF131" i="7"/>
  <c r="BE131" i="7"/>
  <c r="BD131" i="7"/>
  <c r="BC131" i="7"/>
  <c r="BB131" i="7"/>
  <c r="BA131" i="7"/>
  <c r="AZ131" i="7"/>
  <c r="AY131" i="7"/>
  <c r="AX131" i="7"/>
  <c r="AW131" i="7"/>
  <c r="AV131" i="7"/>
  <c r="AU131" i="7"/>
  <c r="AT131" i="7"/>
  <c r="AS131" i="7"/>
  <c r="AR131" i="7"/>
  <c r="AQ131" i="7"/>
  <c r="AP131" i="7"/>
  <c r="AO131" i="7"/>
  <c r="AN131" i="7"/>
  <c r="AM131" i="7"/>
  <c r="AL131" i="7"/>
  <c r="AK131" i="7"/>
  <c r="AJ131" i="7"/>
  <c r="AI131" i="7"/>
  <c r="AH131" i="7"/>
  <c r="AG131" i="7"/>
  <c r="AF131" i="7"/>
  <c r="AE131" i="7"/>
  <c r="AD131" i="7"/>
  <c r="AC131" i="7"/>
  <c r="AB131" i="7"/>
  <c r="AA131" i="7"/>
  <c r="Z131" i="7"/>
  <c r="Y131" i="7"/>
  <c r="X131" i="7"/>
  <c r="W131" i="7"/>
  <c r="V131" i="7"/>
  <c r="U131" i="7"/>
  <c r="T131" i="7"/>
  <c r="S131" i="7"/>
  <c r="R131" i="7"/>
  <c r="Q131" i="7"/>
  <c r="P131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C131" i="7"/>
  <c r="A131" i="7"/>
  <c r="BG130" i="7"/>
  <c r="BF130" i="7"/>
  <c r="BE130" i="7"/>
  <c r="BD130" i="7"/>
  <c r="BC130" i="7"/>
  <c r="BB130" i="7"/>
  <c r="BA130" i="7"/>
  <c r="AZ130" i="7"/>
  <c r="AY130" i="7"/>
  <c r="AX130" i="7"/>
  <c r="AW130" i="7"/>
  <c r="AV130" i="7"/>
  <c r="AU130" i="7"/>
  <c r="AT130" i="7"/>
  <c r="AS130" i="7"/>
  <c r="AR130" i="7"/>
  <c r="AQ130" i="7"/>
  <c r="AP130" i="7"/>
  <c r="AO130" i="7"/>
  <c r="AN130" i="7"/>
  <c r="AM130" i="7"/>
  <c r="AL130" i="7"/>
  <c r="AK130" i="7"/>
  <c r="AJ130" i="7"/>
  <c r="AI130" i="7"/>
  <c r="AH130" i="7"/>
  <c r="AG130" i="7"/>
  <c r="AF130" i="7"/>
  <c r="AE130" i="7"/>
  <c r="AD130" i="7"/>
  <c r="AC130" i="7"/>
  <c r="AB130" i="7"/>
  <c r="AA130" i="7"/>
  <c r="Z130" i="7"/>
  <c r="Y130" i="7"/>
  <c r="X130" i="7"/>
  <c r="W130" i="7"/>
  <c r="V130" i="7"/>
  <c r="U130" i="7"/>
  <c r="T130" i="7"/>
  <c r="S130" i="7"/>
  <c r="R130" i="7"/>
  <c r="Q130" i="7"/>
  <c r="P130" i="7"/>
  <c r="O130" i="7"/>
  <c r="N130" i="7"/>
  <c r="M130" i="7"/>
  <c r="L130" i="7"/>
  <c r="K130" i="7"/>
  <c r="J130" i="7"/>
  <c r="I130" i="7"/>
  <c r="H130" i="7"/>
  <c r="G130" i="7"/>
  <c r="F130" i="7"/>
  <c r="E130" i="7"/>
  <c r="D130" i="7"/>
  <c r="C130" i="7"/>
  <c r="A130" i="7"/>
  <c r="BG129" i="7"/>
  <c r="BF129" i="7"/>
  <c r="BE129" i="7"/>
  <c r="BD129" i="7"/>
  <c r="BC129" i="7"/>
  <c r="BB129" i="7"/>
  <c r="BA129" i="7"/>
  <c r="AZ129" i="7"/>
  <c r="AY129" i="7"/>
  <c r="AX129" i="7"/>
  <c r="AW129" i="7"/>
  <c r="AV129" i="7"/>
  <c r="AU129" i="7"/>
  <c r="AT129" i="7"/>
  <c r="AS129" i="7"/>
  <c r="AR129" i="7"/>
  <c r="AQ129" i="7"/>
  <c r="AP129" i="7"/>
  <c r="AO129" i="7"/>
  <c r="AN129" i="7"/>
  <c r="AM129" i="7"/>
  <c r="AL129" i="7"/>
  <c r="AK129" i="7"/>
  <c r="AJ129" i="7"/>
  <c r="AI129" i="7"/>
  <c r="AH129" i="7"/>
  <c r="AG129" i="7"/>
  <c r="AF129" i="7"/>
  <c r="AE129" i="7"/>
  <c r="AD129" i="7"/>
  <c r="AC129" i="7"/>
  <c r="AB129" i="7"/>
  <c r="AA129" i="7"/>
  <c r="Z129" i="7"/>
  <c r="Y129" i="7"/>
  <c r="X129" i="7"/>
  <c r="W129" i="7"/>
  <c r="V129" i="7"/>
  <c r="U129" i="7"/>
  <c r="T129" i="7"/>
  <c r="S129" i="7"/>
  <c r="R129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29" i="7"/>
  <c r="C129" i="7"/>
  <c r="A129" i="7"/>
  <c r="BG128" i="7"/>
  <c r="BF128" i="7"/>
  <c r="BE128" i="7"/>
  <c r="BD128" i="7"/>
  <c r="BC128" i="7"/>
  <c r="BB128" i="7"/>
  <c r="BA128" i="7"/>
  <c r="AZ128" i="7"/>
  <c r="AY128" i="7"/>
  <c r="AX128" i="7"/>
  <c r="AW128" i="7"/>
  <c r="AV128" i="7"/>
  <c r="AU128" i="7"/>
  <c r="AT128" i="7"/>
  <c r="AS128" i="7"/>
  <c r="AR128" i="7"/>
  <c r="AQ128" i="7"/>
  <c r="AP128" i="7"/>
  <c r="AO128" i="7"/>
  <c r="AN128" i="7"/>
  <c r="AM128" i="7"/>
  <c r="AL128" i="7"/>
  <c r="AK128" i="7"/>
  <c r="AJ128" i="7"/>
  <c r="AI128" i="7"/>
  <c r="AH128" i="7"/>
  <c r="AG128" i="7"/>
  <c r="AF128" i="7"/>
  <c r="AE128" i="7"/>
  <c r="AD128" i="7"/>
  <c r="AC128" i="7"/>
  <c r="AB128" i="7"/>
  <c r="AA128" i="7"/>
  <c r="Z128" i="7"/>
  <c r="Y128" i="7"/>
  <c r="X128" i="7"/>
  <c r="W128" i="7"/>
  <c r="V128" i="7"/>
  <c r="U128" i="7"/>
  <c r="T128" i="7"/>
  <c r="S128" i="7"/>
  <c r="R128" i="7"/>
  <c r="Q128" i="7"/>
  <c r="P128" i="7"/>
  <c r="O128" i="7"/>
  <c r="N128" i="7"/>
  <c r="M128" i="7"/>
  <c r="L128" i="7"/>
  <c r="K128" i="7"/>
  <c r="J128" i="7"/>
  <c r="I128" i="7"/>
  <c r="H128" i="7"/>
  <c r="G128" i="7"/>
  <c r="F128" i="7"/>
  <c r="E128" i="7"/>
  <c r="D128" i="7"/>
  <c r="C128" i="7"/>
  <c r="A128" i="7"/>
  <c r="BG127" i="7"/>
  <c r="BF127" i="7"/>
  <c r="BE127" i="7"/>
  <c r="BD127" i="7"/>
  <c r="BC127" i="7"/>
  <c r="BB127" i="7"/>
  <c r="BA127" i="7"/>
  <c r="AZ127" i="7"/>
  <c r="AY127" i="7"/>
  <c r="AX127" i="7"/>
  <c r="AW127" i="7"/>
  <c r="AV127" i="7"/>
  <c r="AU127" i="7"/>
  <c r="AT127" i="7"/>
  <c r="AS127" i="7"/>
  <c r="AR127" i="7"/>
  <c r="AQ127" i="7"/>
  <c r="AP127" i="7"/>
  <c r="AO127" i="7"/>
  <c r="AN127" i="7"/>
  <c r="AM127" i="7"/>
  <c r="AL127" i="7"/>
  <c r="AK127" i="7"/>
  <c r="AJ127" i="7"/>
  <c r="AI127" i="7"/>
  <c r="AH127" i="7"/>
  <c r="AG127" i="7"/>
  <c r="AF127" i="7"/>
  <c r="AE127" i="7"/>
  <c r="AD127" i="7"/>
  <c r="AC127" i="7"/>
  <c r="AB127" i="7"/>
  <c r="AA127" i="7"/>
  <c r="Z127" i="7"/>
  <c r="Y127" i="7"/>
  <c r="X127" i="7"/>
  <c r="W127" i="7"/>
  <c r="V127" i="7"/>
  <c r="U127" i="7"/>
  <c r="T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7" i="7"/>
  <c r="C127" i="7"/>
  <c r="A127" i="7"/>
  <c r="BG126" i="7"/>
  <c r="BF126" i="7"/>
  <c r="BE126" i="7"/>
  <c r="BD126" i="7"/>
  <c r="BC126" i="7"/>
  <c r="BB126" i="7"/>
  <c r="BA126" i="7"/>
  <c r="AZ126" i="7"/>
  <c r="AY126" i="7"/>
  <c r="AX126" i="7"/>
  <c r="AW126" i="7"/>
  <c r="AV126" i="7"/>
  <c r="AU126" i="7"/>
  <c r="AT126" i="7"/>
  <c r="AS126" i="7"/>
  <c r="AR126" i="7"/>
  <c r="AQ126" i="7"/>
  <c r="AP126" i="7"/>
  <c r="AO126" i="7"/>
  <c r="AN126" i="7"/>
  <c r="AM126" i="7"/>
  <c r="AL126" i="7"/>
  <c r="AK126" i="7"/>
  <c r="AJ126" i="7"/>
  <c r="AI126" i="7"/>
  <c r="AH126" i="7"/>
  <c r="AG126" i="7"/>
  <c r="AF126" i="7"/>
  <c r="AE126" i="7"/>
  <c r="AD126" i="7"/>
  <c r="AC126" i="7"/>
  <c r="AB126" i="7"/>
  <c r="AA126" i="7"/>
  <c r="Z126" i="7"/>
  <c r="Y126" i="7"/>
  <c r="X126" i="7"/>
  <c r="W126" i="7"/>
  <c r="V126" i="7"/>
  <c r="U126" i="7"/>
  <c r="T126" i="7"/>
  <c r="S126" i="7"/>
  <c r="R126" i="7"/>
  <c r="Q126" i="7"/>
  <c r="P126" i="7"/>
  <c r="O126" i="7"/>
  <c r="N126" i="7"/>
  <c r="M126" i="7"/>
  <c r="L126" i="7"/>
  <c r="K126" i="7"/>
  <c r="J126" i="7"/>
  <c r="I126" i="7"/>
  <c r="H126" i="7"/>
  <c r="G126" i="7"/>
  <c r="F126" i="7"/>
  <c r="E126" i="7"/>
  <c r="D126" i="7"/>
  <c r="C126" i="7"/>
  <c r="A126" i="7"/>
  <c r="BG125" i="7"/>
  <c r="BF125" i="7"/>
  <c r="BE125" i="7"/>
  <c r="BD125" i="7"/>
  <c r="BC125" i="7"/>
  <c r="BB125" i="7"/>
  <c r="BA125" i="7"/>
  <c r="AZ125" i="7"/>
  <c r="AY125" i="7"/>
  <c r="AX125" i="7"/>
  <c r="AW125" i="7"/>
  <c r="AV125" i="7"/>
  <c r="AU125" i="7"/>
  <c r="AT125" i="7"/>
  <c r="AS125" i="7"/>
  <c r="AR125" i="7"/>
  <c r="AQ125" i="7"/>
  <c r="AP125" i="7"/>
  <c r="AO125" i="7"/>
  <c r="AN125" i="7"/>
  <c r="AM125" i="7"/>
  <c r="AL125" i="7"/>
  <c r="AK125" i="7"/>
  <c r="AJ125" i="7"/>
  <c r="AI125" i="7"/>
  <c r="AH125" i="7"/>
  <c r="AG125" i="7"/>
  <c r="AF125" i="7"/>
  <c r="AE125" i="7"/>
  <c r="AD125" i="7"/>
  <c r="AC125" i="7"/>
  <c r="AB125" i="7"/>
  <c r="AA125" i="7"/>
  <c r="Z125" i="7"/>
  <c r="Y125" i="7"/>
  <c r="X125" i="7"/>
  <c r="W125" i="7"/>
  <c r="V125" i="7"/>
  <c r="U125" i="7"/>
  <c r="T125" i="7"/>
  <c r="S125" i="7"/>
  <c r="R125" i="7"/>
  <c r="Q125" i="7"/>
  <c r="P125" i="7"/>
  <c r="O125" i="7"/>
  <c r="N125" i="7"/>
  <c r="M125" i="7"/>
  <c r="L125" i="7"/>
  <c r="K125" i="7"/>
  <c r="J125" i="7"/>
  <c r="I125" i="7"/>
  <c r="H125" i="7"/>
  <c r="G125" i="7"/>
  <c r="F125" i="7"/>
  <c r="E125" i="7"/>
  <c r="D125" i="7"/>
  <c r="C125" i="7"/>
  <c r="A125" i="7"/>
  <c r="BG124" i="7"/>
  <c r="BF124" i="7"/>
  <c r="BE124" i="7"/>
  <c r="BD124" i="7"/>
  <c r="BC124" i="7"/>
  <c r="BB124" i="7"/>
  <c r="BA124" i="7"/>
  <c r="AZ124" i="7"/>
  <c r="AY124" i="7"/>
  <c r="AX124" i="7"/>
  <c r="AW124" i="7"/>
  <c r="AV124" i="7"/>
  <c r="AU124" i="7"/>
  <c r="AT124" i="7"/>
  <c r="AS124" i="7"/>
  <c r="AR124" i="7"/>
  <c r="AQ124" i="7"/>
  <c r="AP124" i="7"/>
  <c r="AO124" i="7"/>
  <c r="AN124" i="7"/>
  <c r="AM124" i="7"/>
  <c r="AL124" i="7"/>
  <c r="AK124" i="7"/>
  <c r="AJ124" i="7"/>
  <c r="AI124" i="7"/>
  <c r="AH124" i="7"/>
  <c r="AG124" i="7"/>
  <c r="AF124" i="7"/>
  <c r="AE124" i="7"/>
  <c r="AD124" i="7"/>
  <c r="AC124" i="7"/>
  <c r="AB124" i="7"/>
  <c r="AA124" i="7"/>
  <c r="Z124" i="7"/>
  <c r="Y124" i="7"/>
  <c r="X124" i="7"/>
  <c r="W124" i="7"/>
  <c r="V124" i="7"/>
  <c r="U124" i="7"/>
  <c r="T124" i="7"/>
  <c r="S124" i="7"/>
  <c r="R124" i="7"/>
  <c r="Q124" i="7"/>
  <c r="P124" i="7"/>
  <c r="O124" i="7"/>
  <c r="N124" i="7"/>
  <c r="M124" i="7"/>
  <c r="L124" i="7"/>
  <c r="K124" i="7"/>
  <c r="J124" i="7"/>
  <c r="I124" i="7"/>
  <c r="H124" i="7"/>
  <c r="G124" i="7"/>
  <c r="F124" i="7"/>
  <c r="E124" i="7"/>
  <c r="D124" i="7"/>
  <c r="C124" i="7"/>
  <c r="A124" i="7"/>
  <c r="BG123" i="7"/>
  <c r="BF123" i="7"/>
  <c r="BE123" i="7"/>
  <c r="BD123" i="7"/>
  <c r="BC123" i="7"/>
  <c r="BB123" i="7"/>
  <c r="BA123" i="7"/>
  <c r="AZ123" i="7"/>
  <c r="AY123" i="7"/>
  <c r="AX123" i="7"/>
  <c r="AW123" i="7"/>
  <c r="AV123" i="7"/>
  <c r="AU123" i="7"/>
  <c r="AT123" i="7"/>
  <c r="AS123" i="7"/>
  <c r="AR123" i="7"/>
  <c r="AQ123" i="7"/>
  <c r="AP123" i="7"/>
  <c r="AO123" i="7"/>
  <c r="AN123" i="7"/>
  <c r="AM123" i="7"/>
  <c r="AL123" i="7"/>
  <c r="AK123" i="7"/>
  <c r="AJ123" i="7"/>
  <c r="AI123" i="7"/>
  <c r="AH123" i="7"/>
  <c r="AG123" i="7"/>
  <c r="AF123" i="7"/>
  <c r="AE123" i="7"/>
  <c r="AD123" i="7"/>
  <c r="AC123" i="7"/>
  <c r="AB123" i="7"/>
  <c r="AA123" i="7"/>
  <c r="Z123" i="7"/>
  <c r="Y123" i="7"/>
  <c r="X123" i="7"/>
  <c r="W123" i="7"/>
  <c r="V123" i="7"/>
  <c r="U123" i="7"/>
  <c r="T123" i="7"/>
  <c r="S123" i="7"/>
  <c r="R123" i="7"/>
  <c r="Q123" i="7"/>
  <c r="P123" i="7"/>
  <c r="O123" i="7"/>
  <c r="N123" i="7"/>
  <c r="M123" i="7"/>
  <c r="L123" i="7"/>
  <c r="K123" i="7"/>
  <c r="J123" i="7"/>
  <c r="I123" i="7"/>
  <c r="H123" i="7"/>
  <c r="G123" i="7"/>
  <c r="F123" i="7"/>
  <c r="E123" i="7"/>
  <c r="D123" i="7"/>
  <c r="C123" i="7"/>
  <c r="A123" i="7"/>
  <c r="BG122" i="7"/>
  <c r="BF122" i="7"/>
  <c r="BE122" i="7"/>
  <c r="BD122" i="7"/>
  <c r="BC122" i="7"/>
  <c r="BB122" i="7"/>
  <c r="BA122" i="7"/>
  <c r="AZ122" i="7"/>
  <c r="AY122" i="7"/>
  <c r="AX122" i="7"/>
  <c r="AW122" i="7"/>
  <c r="AV122" i="7"/>
  <c r="AU122" i="7"/>
  <c r="AT122" i="7"/>
  <c r="AS122" i="7"/>
  <c r="AR122" i="7"/>
  <c r="AQ122" i="7"/>
  <c r="AP122" i="7"/>
  <c r="AO122" i="7"/>
  <c r="AN122" i="7"/>
  <c r="AM122" i="7"/>
  <c r="AL122" i="7"/>
  <c r="AK122" i="7"/>
  <c r="AJ122" i="7"/>
  <c r="AI122" i="7"/>
  <c r="AH122" i="7"/>
  <c r="AG122" i="7"/>
  <c r="AF122" i="7"/>
  <c r="AE122" i="7"/>
  <c r="AD122" i="7"/>
  <c r="AC122" i="7"/>
  <c r="AB122" i="7"/>
  <c r="AA122" i="7"/>
  <c r="Z122" i="7"/>
  <c r="Y122" i="7"/>
  <c r="X122" i="7"/>
  <c r="W122" i="7"/>
  <c r="V122" i="7"/>
  <c r="U122" i="7"/>
  <c r="T122" i="7"/>
  <c r="S122" i="7"/>
  <c r="R122" i="7"/>
  <c r="Q122" i="7"/>
  <c r="P122" i="7"/>
  <c r="O122" i="7"/>
  <c r="N122" i="7"/>
  <c r="M122" i="7"/>
  <c r="L122" i="7"/>
  <c r="K122" i="7"/>
  <c r="J122" i="7"/>
  <c r="I122" i="7"/>
  <c r="H122" i="7"/>
  <c r="G122" i="7"/>
  <c r="F122" i="7"/>
  <c r="E122" i="7"/>
  <c r="D122" i="7"/>
  <c r="C122" i="7"/>
  <c r="A122" i="7"/>
  <c r="BG121" i="7"/>
  <c r="BF121" i="7"/>
  <c r="BE121" i="7"/>
  <c r="BD121" i="7"/>
  <c r="BC121" i="7"/>
  <c r="BB121" i="7"/>
  <c r="BA121" i="7"/>
  <c r="AZ121" i="7"/>
  <c r="AY121" i="7"/>
  <c r="AX121" i="7"/>
  <c r="AW121" i="7"/>
  <c r="AV121" i="7"/>
  <c r="AU121" i="7"/>
  <c r="AT121" i="7"/>
  <c r="AS121" i="7"/>
  <c r="AR121" i="7"/>
  <c r="AQ121" i="7"/>
  <c r="AP121" i="7"/>
  <c r="AO121" i="7"/>
  <c r="AN121" i="7"/>
  <c r="AM121" i="7"/>
  <c r="AL121" i="7"/>
  <c r="AK121" i="7"/>
  <c r="AJ121" i="7"/>
  <c r="AI121" i="7"/>
  <c r="AH121" i="7"/>
  <c r="AG121" i="7"/>
  <c r="AF121" i="7"/>
  <c r="AE121" i="7"/>
  <c r="AD121" i="7"/>
  <c r="AC121" i="7"/>
  <c r="AB121" i="7"/>
  <c r="AA121" i="7"/>
  <c r="Z121" i="7"/>
  <c r="Y121" i="7"/>
  <c r="X121" i="7"/>
  <c r="W121" i="7"/>
  <c r="V121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H121" i="7"/>
  <c r="G121" i="7"/>
  <c r="F121" i="7"/>
  <c r="E121" i="7"/>
  <c r="D121" i="7"/>
  <c r="C121" i="7"/>
  <c r="A121" i="7"/>
  <c r="BG120" i="7"/>
  <c r="BF120" i="7"/>
  <c r="BE120" i="7"/>
  <c r="BD120" i="7"/>
  <c r="BC120" i="7"/>
  <c r="BB120" i="7"/>
  <c r="BA120" i="7"/>
  <c r="AZ120" i="7"/>
  <c r="AY120" i="7"/>
  <c r="AX120" i="7"/>
  <c r="AW120" i="7"/>
  <c r="AV120" i="7"/>
  <c r="AU120" i="7"/>
  <c r="AT120" i="7"/>
  <c r="AS120" i="7"/>
  <c r="AR120" i="7"/>
  <c r="AQ120" i="7"/>
  <c r="AP120" i="7"/>
  <c r="AO120" i="7"/>
  <c r="AN120" i="7"/>
  <c r="AM120" i="7"/>
  <c r="AL120" i="7"/>
  <c r="AK120" i="7"/>
  <c r="AJ120" i="7"/>
  <c r="AI120" i="7"/>
  <c r="AH120" i="7"/>
  <c r="AG120" i="7"/>
  <c r="AF120" i="7"/>
  <c r="AE120" i="7"/>
  <c r="AD120" i="7"/>
  <c r="AC120" i="7"/>
  <c r="AB120" i="7"/>
  <c r="AA120" i="7"/>
  <c r="Z120" i="7"/>
  <c r="Y120" i="7"/>
  <c r="X120" i="7"/>
  <c r="W120" i="7"/>
  <c r="V120" i="7"/>
  <c r="U120" i="7"/>
  <c r="T120" i="7"/>
  <c r="S120" i="7"/>
  <c r="R120" i="7"/>
  <c r="Q120" i="7"/>
  <c r="P120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C120" i="7"/>
  <c r="A120" i="7"/>
  <c r="BG119" i="7"/>
  <c r="BF119" i="7"/>
  <c r="BE119" i="7"/>
  <c r="BD119" i="7"/>
  <c r="BC119" i="7"/>
  <c r="BB119" i="7"/>
  <c r="BA119" i="7"/>
  <c r="AZ119" i="7"/>
  <c r="AY119" i="7"/>
  <c r="AX119" i="7"/>
  <c r="AW119" i="7"/>
  <c r="AV119" i="7"/>
  <c r="AU119" i="7"/>
  <c r="AT119" i="7"/>
  <c r="AS119" i="7"/>
  <c r="AR119" i="7"/>
  <c r="AQ119" i="7"/>
  <c r="AP119" i="7"/>
  <c r="AO119" i="7"/>
  <c r="AN119" i="7"/>
  <c r="AM119" i="7"/>
  <c r="AL119" i="7"/>
  <c r="AK119" i="7"/>
  <c r="AJ119" i="7"/>
  <c r="AI119" i="7"/>
  <c r="AH119" i="7"/>
  <c r="AG119" i="7"/>
  <c r="AF119" i="7"/>
  <c r="AE119" i="7"/>
  <c r="AD119" i="7"/>
  <c r="AC119" i="7"/>
  <c r="AB119" i="7"/>
  <c r="AA119" i="7"/>
  <c r="Z119" i="7"/>
  <c r="Y119" i="7"/>
  <c r="X119" i="7"/>
  <c r="W119" i="7"/>
  <c r="V119" i="7"/>
  <c r="U119" i="7"/>
  <c r="T119" i="7"/>
  <c r="S119" i="7"/>
  <c r="R119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D119" i="7"/>
  <c r="C119" i="7"/>
  <c r="A119" i="7"/>
  <c r="BG118" i="7"/>
  <c r="BF118" i="7"/>
  <c r="BE118" i="7"/>
  <c r="BD118" i="7"/>
  <c r="BC118" i="7"/>
  <c r="BB118" i="7"/>
  <c r="BA118" i="7"/>
  <c r="AZ118" i="7"/>
  <c r="AY118" i="7"/>
  <c r="AX118" i="7"/>
  <c r="AW118" i="7"/>
  <c r="AV118" i="7"/>
  <c r="AU118" i="7"/>
  <c r="AT118" i="7"/>
  <c r="AS118" i="7"/>
  <c r="AR118" i="7"/>
  <c r="AQ118" i="7"/>
  <c r="AP118" i="7"/>
  <c r="AO118" i="7"/>
  <c r="AN118" i="7"/>
  <c r="AM118" i="7"/>
  <c r="AL118" i="7"/>
  <c r="AK118" i="7"/>
  <c r="AJ118" i="7"/>
  <c r="AI118" i="7"/>
  <c r="AH118" i="7"/>
  <c r="AG118" i="7"/>
  <c r="AF118" i="7"/>
  <c r="AE118" i="7"/>
  <c r="AD118" i="7"/>
  <c r="AC118" i="7"/>
  <c r="AB118" i="7"/>
  <c r="AA118" i="7"/>
  <c r="Z118" i="7"/>
  <c r="Y118" i="7"/>
  <c r="X118" i="7"/>
  <c r="W118" i="7"/>
  <c r="V118" i="7"/>
  <c r="U118" i="7"/>
  <c r="T118" i="7"/>
  <c r="S118" i="7"/>
  <c r="R118" i="7"/>
  <c r="Q118" i="7"/>
  <c r="P118" i="7"/>
  <c r="O118" i="7"/>
  <c r="N118" i="7"/>
  <c r="M118" i="7"/>
  <c r="L118" i="7"/>
  <c r="K118" i="7"/>
  <c r="J118" i="7"/>
  <c r="I118" i="7"/>
  <c r="H118" i="7"/>
  <c r="G118" i="7"/>
  <c r="F118" i="7"/>
  <c r="E118" i="7"/>
  <c r="D118" i="7"/>
  <c r="C118" i="7"/>
  <c r="A118" i="7"/>
  <c r="BG117" i="7"/>
  <c r="BF117" i="7"/>
  <c r="BE117" i="7"/>
  <c r="BD117" i="7"/>
  <c r="BC117" i="7"/>
  <c r="BB117" i="7"/>
  <c r="BA117" i="7"/>
  <c r="AZ117" i="7"/>
  <c r="AY117" i="7"/>
  <c r="AX117" i="7"/>
  <c r="AW117" i="7"/>
  <c r="AV117" i="7"/>
  <c r="AU117" i="7"/>
  <c r="AT117" i="7"/>
  <c r="AS117" i="7"/>
  <c r="AR117" i="7"/>
  <c r="AQ117" i="7"/>
  <c r="AP117" i="7"/>
  <c r="AO117" i="7"/>
  <c r="AN117" i="7"/>
  <c r="AM117" i="7"/>
  <c r="AL117" i="7"/>
  <c r="AK117" i="7"/>
  <c r="AJ117" i="7"/>
  <c r="AI117" i="7"/>
  <c r="AH117" i="7"/>
  <c r="AG117" i="7"/>
  <c r="AF117" i="7"/>
  <c r="AE117" i="7"/>
  <c r="AD117" i="7"/>
  <c r="AC117" i="7"/>
  <c r="AB117" i="7"/>
  <c r="AA117" i="7"/>
  <c r="Z117" i="7"/>
  <c r="Y117" i="7"/>
  <c r="X117" i="7"/>
  <c r="W117" i="7"/>
  <c r="V117" i="7"/>
  <c r="U117" i="7"/>
  <c r="T117" i="7"/>
  <c r="S117" i="7"/>
  <c r="R117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C117" i="7"/>
  <c r="A117" i="7"/>
  <c r="BG116" i="7"/>
  <c r="BF116" i="7"/>
  <c r="BE116" i="7"/>
  <c r="BD116" i="7"/>
  <c r="BC116" i="7"/>
  <c r="BB116" i="7"/>
  <c r="BA116" i="7"/>
  <c r="AZ116" i="7"/>
  <c r="AY116" i="7"/>
  <c r="AX116" i="7"/>
  <c r="AW116" i="7"/>
  <c r="AV116" i="7"/>
  <c r="AU116" i="7"/>
  <c r="AT116" i="7"/>
  <c r="AS116" i="7"/>
  <c r="AR116" i="7"/>
  <c r="AQ116" i="7"/>
  <c r="AP116" i="7"/>
  <c r="AO116" i="7"/>
  <c r="AN116" i="7"/>
  <c r="AM116" i="7"/>
  <c r="AL116" i="7"/>
  <c r="AK116" i="7"/>
  <c r="AJ116" i="7"/>
  <c r="AI116" i="7"/>
  <c r="AH116" i="7"/>
  <c r="AG116" i="7"/>
  <c r="AF116" i="7"/>
  <c r="AE116" i="7"/>
  <c r="AD116" i="7"/>
  <c r="AC116" i="7"/>
  <c r="AB116" i="7"/>
  <c r="AA116" i="7"/>
  <c r="Z116" i="7"/>
  <c r="Y116" i="7"/>
  <c r="X116" i="7"/>
  <c r="W116" i="7"/>
  <c r="V116" i="7"/>
  <c r="U116" i="7"/>
  <c r="T116" i="7"/>
  <c r="S116" i="7"/>
  <c r="R116" i="7"/>
  <c r="Q116" i="7"/>
  <c r="P116" i="7"/>
  <c r="O116" i="7"/>
  <c r="N116" i="7"/>
  <c r="M116" i="7"/>
  <c r="L116" i="7"/>
  <c r="K116" i="7"/>
  <c r="J116" i="7"/>
  <c r="I116" i="7"/>
  <c r="H116" i="7"/>
  <c r="G116" i="7"/>
  <c r="F116" i="7"/>
  <c r="E116" i="7"/>
  <c r="D116" i="7"/>
  <c r="C116" i="7"/>
  <c r="A116" i="7"/>
  <c r="BG115" i="7"/>
  <c r="BF115" i="7"/>
  <c r="BE115" i="7"/>
  <c r="BD115" i="7"/>
  <c r="BC115" i="7"/>
  <c r="BB115" i="7"/>
  <c r="BA115" i="7"/>
  <c r="AZ115" i="7"/>
  <c r="AY115" i="7"/>
  <c r="AX115" i="7"/>
  <c r="AW115" i="7"/>
  <c r="AV115" i="7"/>
  <c r="AU115" i="7"/>
  <c r="AT115" i="7"/>
  <c r="AS115" i="7"/>
  <c r="AR115" i="7"/>
  <c r="AQ115" i="7"/>
  <c r="AP115" i="7"/>
  <c r="AO115" i="7"/>
  <c r="AN115" i="7"/>
  <c r="AM115" i="7"/>
  <c r="AL115" i="7"/>
  <c r="AK115" i="7"/>
  <c r="AJ115" i="7"/>
  <c r="AI115" i="7"/>
  <c r="AH115" i="7"/>
  <c r="AG115" i="7"/>
  <c r="AF115" i="7"/>
  <c r="AE115" i="7"/>
  <c r="AD115" i="7"/>
  <c r="AC115" i="7"/>
  <c r="AB115" i="7"/>
  <c r="AA115" i="7"/>
  <c r="Z115" i="7"/>
  <c r="Y115" i="7"/>
  <c r="X115" i="7"/>
  <c r="W115" i="7"/>
  <c r="V115" i="7"/>
  <c r="U115" i="7"/>
  <c r="T115" i="7"/>
  <c r="S115" i="7"/>
  <c r="R115" i="7"/>
  <c r="Q115" i="7"/>
  <c r="P115" i="7"/>
  <c r="O115" i="7"/>
  <c r="N115" i="7"/>
  <c r="M115" i="7"/>
  <c r="L115" i="7"/>
  <c r="K115" i="7"/>
  <c r="J115" i="7"/>
  <c r="I115" i="7"/>
  <c r="H115" i="7"/>
  <c r="G115" i="7"/>
  <c r="F115" i="7"/>
  <c r="E115" i="7"/>
  <c r="D115" i="7"/>
  <c r="C115" i="7"/>
  <c r="A115" i="7"/>
  <c r="BG114" i="7"/>
  <c r="BF114" i="7"/>
  <c r="BE114" i="7"/>
  <c r="BD114" i="7"/>
  <c r="BC114" i="7"/>
  <c r="BB114" i="7"/>
  <c r="BA114" i="7"/>
  <c r="AZ114" i="7"/>
  <c r="AY114" i="7"/>
  <c r="AX114" i="7"/>
  <c r="AW114" i="7"/>
  <c r="AV114" i="7"/>
  <c r="AU114" i="7"/>
  <c r="AT114" i="7"/>
  <c r="AS114" i="7"/>
  <c r="AR114" i="7"/>
  <c r="AQ114" i="7"/>
  <c r="AP114" i="7"/>
  <c r="AO114" i="7"/>
  <c r="AN114" i="7"/>
  <c r="AM114" i="7"/>
  <c r="AL114" i="7"/>
  <c r="AK114" i="7"/>
  <c r="AJ114" i="7"/>
  <c r="AI114" i="7"/>
  <c r="AH114" i="7"/>
  <c r="AG114" i="7"/>
  <c r="AF114" i="7"/>
  <c r="AE114" i="7"/>
  <c r="AD114" i="7"/>
  <c r="AC114" i="7"/>
  <c r="AB114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A114" i="7"/>
  <c r="BG113" i="7"/>
  <c r="BF113" i="7"/>
  <c r="BE113" i="7"/>
  <c r="BD113" i="7"/>
  <c r="BC113" i="7"/>
  <c r="BB113" i="7"/>
  <c r="BA113" i="7"/>
  <c r="AZ113" i="7"/>
  <c r="AY113" i="7"/>
  <c r="AX113" i="7"/>
  <c r="AW113" i="7"/>
  <c r="AV113" i="7"/>
  <c r="AU113" i="7"/>
  <c r="AT113" i="7"/>
  <c r="AS113" i="7"/>
  <c r="AR113" i="7"/>
  <c r="AQ113" i="7"/>
  <c r="AP113" i="7"/>
  <c r="AO113" i="7"/>
  <c r="AN113" i="7"/>
  <c r="AM113" i="7"/>
  <c r="AL113" i="7"/>
  <c r="AK113" i="7"/>
  <c r="AJ113" i="7"/>
  <c r="AI113" i="7"/>
  <c r="AH113" i="7"/>
  <c r="AG113" i="7"/>
  <c r="AF113" i="7"/>
  <c r="AE113" i="7"/>
  <c r="AD113" i="7"/>
  <c r="AC113" i="7"/>
  <c r="AB113" i="7"/>
  <c r="AA113" i="7"/>
  <c r="Z113" i="7"/>
  <c r="Y113" i="7"/>
  <c r="X113" i="7"/>
  <c r="W113" i="7"/>
  <c r="V113" i="7"/>
  <c r="U113" i="7"/>
  <c r="T113" i="7"/>
  <c r="S113" i="7"/>
  <c r="R113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E113" i="7"/>
  <c r="D113" i="7"/>
  <c r="C113" i="7"/>
  <c r="A113" i="7"/>
  <c r="BG112" i="7"/>
  <c r="BF112" i="7"/>
  <c r="BE112" i="7"/>
  <c r="BD112" i="7"/>
  <c r="BC112" i="7"/>
  <c r="BB112" i="7"/>
  <c r="BA112" i="7"/>
  <c r="AZ112" i="7"/>
  <c r="AY112" i="7"/>
  <c r="AX112" i="7"/>
  <c r="AW112" i="7"/>
  <c r="AV112" i="7"/>
  <c r="AU112" i="7"/>
  <c r="AT112" i="7"/>
  <c r="AS112" i="7"/>
  <c r="AR112" i="7"/>
  <c r="AQ112" i="7"/>
  <c r="AP112" i="7"/>
  <c r="AO112" i="7"/>
  <c r="AN112" i="7"/>
  <c r="AM112" i="7"/>
  <c r="AL112" i="7"/>
  <c r="AK112" i="7"/>
  <c r="AJ112" i="7"/>
  <c r="AI112" i="7"/>
  <c r="AH112" i="7"/>
  <c r="AG112" i="7"/>
  <c r="AF112" i="7"/>
  <c r="AE112" i="7"/>
  <c r="AD112" i="7"/>
  <c r="AC112" i="7"/>
  <c r="AB112" i="7"/>
  <c r="AA112" i="7"/>
  <c r="Z112" i="7"/>
  <c r="Y112" i="7"/>
  <c r="X112" i="7"/>
  <c r="W112" i="7"/>
  <c r="V112" i="7"/>
  <c r="U112" i="7"/>
  <c r="T112" i="7"/>
  <c r="S112" i="7"/>
  <c r="R112" i="7"/>
  <c r="Q112" i="7"/>
  <c r="P112" i="7"/>
  <c r="O112" i="7"/>
  <c r="N112" i="7"/>
  <c r="M112" i="7"/>
  <c r="L112" i="7"/>
  <c r="K112" i="7"/>
  <c r="J112" i="7"/>
  <c r="I112" i="7"/>
  <c r="H112" i="7"/>
  <c r="G112" i="7"/>
  <c r="F112" i="7"/>
  <c r="E112" i="7"/>
  <c r="D112" i="7"/>
  <c r="C112" i="7"/>
  <c r="A112" i="7"/>
  <c r="BG111" i="7"/>
  <c r="BF111" i="7"/>
  <c r="BE111" i="7"/>
  <c r="BD111" i="7"/>
  <c r="BC111" i="7"/>
  <c r="BB111" i="7"/>
  <c r="BA111" i="7"/>
  <c r="AZ111" i="7"/>
  <c r="AY111" i="7"/>
  <c r="AX111" i="7"/>
  <c r="AW111" i="7"/>
  <c r="AV111" i="7"/>
  <c r="AU111" i="7"/>
  <c r="AT111" i="7"/>
  <c r="AS111" i="7"/>
  <c r="AR111" i="7"/>
  <c r="AQ111" i="7"/>
  <c r="AP111" i="7"/>
  <c r="AO111" i="7"/>
  <c r="AN111" i="7"/>
  <c r="AM111" i="7"/>
  <c r="AL111" i="7"/>
  <c r="AK111" i="7"/>
  <c r="AJ111" i="7"/>
  <c r="AI111" i="7"/>
  <c r="AH111" i="7"/>
  <c r="AG111" i="7"/>
  <c r="AF111" i="7"/>
  <c r="AE111" i="7"/>
  <c r="AD111" i="7"/>
  <c r="AC111" i="7"/>
  <c r="AB111" i="7"/>
  <c r="AA111" i="7"/>
  <c r="Z111" i="7"/>
  <c r="Y111" i="7"/>
  <c r="X111" i="7"/>
  <c r="W111" i="7"/>
  <c r="V111" i="7"/>
  <c r="U111" i="7"/>
  <c r="T111" i="7"/>
  <c r="S111" i="7"/>
  <c r="R111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E111" i="7"/>
  <c r="D111" i="7"/>
  <c r="C111" i="7"/>
  <c r="A111" i="7"/>
  <c r="BG110" i="7"/>
  <c r="BF110" i="7"/>
  <c r="BE110" i="7"/>
  <c r="BD110" i="7"/>
  <c r="BC110" i="7"/>
  <c r="BB110" i="7"/>
  <c r="BA110" i="7"/>
  <c r="AZ110" i="7"/>
  <c r="AY110" i="7"/>
  <c r="AX110" i="7"/>
  <c r="AW110" i="7"/>
  <c r="AV110" i="7"/>
  <c r="AU110" i="7"/>
  <c r="AT110" i="7"/>
  <c r="AS110" i="7"/>
  <c r="AR110" i="7"/>
  <c r="AQ110" i="7"/>
  <c r="AP110" i="7"/>
  <c r="AO110" i="7"/>
  <c r="AN110" i="7"/>
  <c r="AM110" i="7"/>
  <c r="AL110" i="7"/>
  <c r="AK110" i="7"/>
  <c r="AJ110" i="7"/>
  <c r="AI110" i="7"/>
  <c r="AH110" i="7"/>
  <c r="AG110" i="7"/>
  <c r="AF110" i="7"/>
  <c r="AE110" i="7"/>
  <c r="AD110" i="7"/>
  <c r="AC110" i="7"/>
  <c r="AB110" i="7"/>
  <c r="AA110" i="7"/>
  <c r="Z110" i="7"/>
  <c r="Y110" i="7"/>
  <c r="X110" i="7"/>
  <c r="W110" i="7"/>
  <c r="V110" i="7"/>
  <c r="U110" i="7"/>
  <c r="T110" i="7"/>
  <c r="S110" i="7"/>
  <c r="R110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E110" i="7"/>
  <c r="D110" i="7"/>
  <c r="C110" i="7"/>
  <c r="A110" i="7"/>
  <c r="BG109" i="7"/>
  <c r="BF109" i="7"/>
  <c r="BE109" i="7"/>
  <c r="BD109" i="7"/>
  <c r="BC109" i="7"/>
  <c r="BB109" i="7"/>
  <c r="BA109" i="7"/>
  <c r="AZ109" i="7"/>
  <c r="AY109" i="7"/>
  <c r="AX109" i="7"/>
  <c r="AW109" i="7"/>
  <c r="AV109" i="7"/>
  <c r="AU109" i="7"/>
  <c r="AT109" i="7"/>
  <c r="AS109" i="7"/>
  <c r="AR109" i="7"/>
  <c r="AQ109" i="7"/>
  <c r="AP109" i="7"/>
  <c r="AO109" i="7"/>
  <c r="AN109" i="7"/>
  <c r="AM109" i="7"/>
  <c r="AL109" i="7"/>
  <c r="AK109" i="7"/>
  <c r="AJ109" i="7"/>
  <c r="AI109" i="7"/>
  <c r="AH109" i="7"/>
  <c r="AG109" i="7"/>
  <c r="AF109" i="7"/>
  <c r="AE109" i="7"/>
  <c r="AD109" i="7"/>
  <c r="AC109" i="7"/>
  <c r="AB109" i="7"/>
  <c r="AA109" i="7"/>
  <c r="Z109" i="7"/>
  <c r="Y109" i="7"/>
  <c r="X109" i="7"/>
  <c r="W109" i="7"/>
  <c r="V109" i="7"/>
  <c r="U109" i="7"/>
  <c r="T109" i="7"/>
  <c r="S109" i="7"/>
  <c r="R109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E109" i="7"/>
  <c r="D109" i="7"/>
  <c r="C109" i="7"/>
  <c r="A109" i="7"/>
  <c r="BG108" i="7"/>
  <c r="BF108" i="7"/>
  <c r="BE108" i="7"/>
  <c r="BD108" i="7"/>
  <c r="BC108" i="7"/>
  <c r="BB108" i="7"/>
  <c r="BA108" i="7"/>
  <c r="AZ108" i="7"/>
  <c r="AY108" i="7"/>
  <c r="AX108" i="7"/>
  <c r="AW108" i="7"/>
  <c r="AV108" i="7"/>
  <c r="AU108" i="7"/>
  <c r="AT108" i="7"/>
  <c r="AS108" i="7"/>
  <c r="AR108" i="7"/>
  <c r="AQ108" i="7"/>
  <c r="AP108" i="7"/>
  <c r="AO108" i="7"/>
  <c r="AN108" i="7"/>
  <c r="AM108" i="7"/>
  <c r="AL108" i="7"/>
  <c r="AK108" i="7"/>
  <c r="AJ108" i="7"/>
  <c r="AI108" i="7"/>
  <c r="AH108" i="7"/>
  <c r="AG108" i="7"/>
  <c r="AF108" i="7"/>
  <c r="AE108" i="7"/>
  <c r="AD108" i="7"/>
  <c r="AC108" i="7"/>
  <c r="AB108" i="7"/>
  <c r="AA108" i="7"/>
  <c r="Z108" i="7"/>
  <c r="Y108" i="7"/>
  <c r="X108" i="7"/>
  <c r="W108" i="7"/>
  <c r="V108" i="7"/>
  <c r="U108" i="7"/>
  <c r="T108" i="7"/>
  <c r="S108" i="7"/>
  <c r="R108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E108" i="7"/>
  <c r="D108" i="7"/>
  <c r="C108" i="7"/>
  <c r="A108" i="7"/>
  <c r="BG107" i="7"/>
  <c r="BF107" i="7"/>
  <c r="BE107" i="7"/>
  <c r="BD107" i="7"/>
  <c r="BC107" i="7"/>
  <c r="BB107" i="7"/>
  <c r="BA107" i="7"/>
  <c r="AZ107" i="7"/>
  <c r="AY107" i="7"/>
  <c r="AX107" i="7"/>
  <c r="AW107" i="7"/>
  <c r="AV107" i="7"/>
  <c r="AU107" i="7"/>
  <c r="AT107" i="7"/>
  <c r="AS107" i="7"/>
  <c r="AR107" i="7"/>
  <c r="AQ107" i="7"/>
  <c r="AP107" i="7"/>
  <c r="AO107" i="7"/>
  <c r="AN107" i="7"/>
  <c r="AM107" i="7"/>
  <c r="AL107" i="7"/>
  <c r="AK107" i="7"/>
  <c r="AJ107" i="7"/>
  <c r="AI107" i="7"/>
  <c r="AH107" i="7"/>
  <c r="AG107" i="7"/>
  <c r="AF107" i="7"/>
  <c r="AE107" i="7"/>
  <c r="AD107" i="7"/>
  <c r="AC107" i="7"/>
  <c r="AB107" i="7"/>
  <c r="AA107" i="7"/>
  <c r="Z107" i="7"/>
  <c r="Y107" i="7"/>
  <c r="X107" i="7"/>
  <c r="W107" i="7"/>
  <c r="V107" i="7"/>
  <c r="U107" i="7"/>
  <c r="T107" i="7"/>
  <c r="S107" i="7"/>
  <c r="R107" i="7"/>
  <c r="Q107" i="7"/>
  <c r="P107" i="7"/>
  <c r="O107" i="7"/>
  <c r="N107" i="7"/>
  <c r="M107" i="7"/>
  <c r="L107" i="7"/>
  <c r="K107" i="7"/>
  <c r="J107" i="7"/>
  <c r="I107" i="7"/>
  <c r="H107" i="7"/>
  <c r="G107" i="7"/>
  <c r="F107" i="7"/>
  <c r="E107" i="7"/>
  <c r="D107" i="7"/>
  <c r="C107" i="7"/>
  <c r="A107" i="7"/>
  <c r="BG106" i="7"/>
  <c r="BF106" i="7"/>
  <c r="BE106" i="7"/>
  <c r="BD106" i="7"/>
  <c r="BC106" i="7"/>
  <c r="BB106" i="7"/>
  <c r="BA106" i="7"/>
  <c r="AZ106" i="7"/>
  <c r="AY106" i="7"/>
  <c r="AX106" i="7"/>
  <c r="AW106" i="7"/>
  <c r="AV106" i="7"/>
  <c r="AU106" i="7"/>
  <c r="AT106" i="7"/>
  <c r="AS106" i="7"/>
  <c r="AR106" i="7"/>
  <c r="AQ106" i="7"/>
  <c r="AP106" i="7"/>
  <c r="AO106" i="7"/>
  <c r="AN106" i="7"/>
  <c r="AM106" i="7"/>
  <c r="AL106" i="7"/>
  <c r="AK106" i="7"/>
  <c r="AJ106" i="7"/>
  <c r="AI106" i="7"/>
  <c r="AH106" i="7"/>
  <c r="AG106" i="7"/>
  <c r="AF106" i="7"/>
  <c r="AE106" i="7"/>
  <c r="AD106" i="7"/>
  <c r="AC106" i="7"/>
  <c r="AB106" i="7"/>
  <c r="AA106" i="7"/>
  <c r="Z106" i="7"/>
  <c r="Y106" i="7"/>
  <c r="X106" i="7"/>
  <c r="W106" i="7"/>
  <c r="V106" i="7"/>
  <c r="U106" i="7"/>
  <c r="T106" i="7"/>
  <c r="S106" i="7"/>
  <c r="R106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E106" i="7"/>
  <c r="D106" i="7"/>
  <c r="C106" i="7"/>
  <c r="A106" i="7"/>
  <c r="BG105" i="7"/>
  <c r="BF105" i="7"/>
  <c r="BE105" i="7"/>
  <c r="BD105" i="7"/>
  <c r="BC105" i="7"/>
  <c r="BB105" i="7"/>
  <c r="BA105" i="7"/>
  <c r="AZ105" i="7"/>
  <c r="AY105" i="7"/>
  <c r="AX105" i="7"/>
  <c r="AW105" i="7"/>
  <c r="AV105" i="7"/>
  <c r="AU105" i="7"/>
  <c r="AT105" i="7"/>
  <c r="AS105" i="7"/>
  <c r="AR105" i="7"/>
  <c r="AQ105" i="7"/>
  <c r="AP105" i="7"/>
  <c r="AO105" i="7"/>
  <c r="AN105" i="7"/>
  <c r="AM105" i="7"/>
  <c r="AL105" i="7"/>
  <c r="AK105" i="7"/>
  <c r="AJ105" i="7"/>
  <c r="AI105" i="7"/>
  <c r="AH105" i="7"/>
  <c r="AG105" i="7"/>
  <c r="AF105" i="7"/>
  <c r="AE105" i="7"/>
  <c r="AD105" i="7"/>
  <c r="AC105" i="7"/>
  <c r="AB105" i="7"/>
  <c r="AA105" i="7"/>
  <c r="Z105" i="7"/>
  <c r="Y105" i="7"/>
  <c r="X105" i="7"/>
  <c r="W105" i="7"/>
  <c r="V105" i="7"/>
  <c r="U105" i="7"/>
  <c r="T105" i="7"/>
  <c r="S105" i="7"/>
  <c r="R105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E105" i="7"/>
  <c r="D105" i="7"/>
  <c r="C105" i="7"/>
  <c r="A105" i="7"/>
  <c r="BG104" i="7"/>
  <c r="BF104" i="7"/>
  <c r="BE104" i="7"/>
  <c r="BD104" i="7"/>
  <c r="BC104" i="7"/>
  <c r="BB104" i="7"/>
  <c r="BA104" i="7"/>
  <c r="AZ104" i="7"/>
  <c r="AY104" i="7"/>
  <c r="AX104" i="7"/>
  <c r="AW104" i="7"/>
  <c r="AV104" i="7"/>
  <c r="AU104" i="7"/>
  <c r="AT104" i="7"/>
  <c r="AS104" i="7"/>
  <c r="AR104" i="7"/>
  <c r="AQ104" i="7"/>
  <c r="AP104" i="7"/>
  <c r="AO104" i="7"/>
  <c r="AN104" i="7"/>
  <c r="AM104" i="7"/>
  <c r="AL104" i="7"/>
  <c r="AK104" i="7"/>
  <c r="AJ104" i="7"/>
  <c r="AI104" i="7"/>
  <c r="AH104" i="7"/>
  <c r="AG104" i="7"/>
  <c r="AF104" i="7"/>
  <c r="AE104" i="7"/>
  <c r="AD104" i="7"/>
  <c r="AC104" i="7"/>
  <c r="AB104" i="7"/>
  <c r="AA104" i="7"/>
  <c r="Z104" i="7"/>
  <c r="Y104" i="7"/>
  <c r="X104" i="7"/>
  <c r="W104" i="7"/>
  <c r="V104" i="7"/>
  <c r="U104" i="7"/>
  <c r="T104" i="7"/>
  <c r="S104" i="7"/>
  <c r="R104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C104" i="7"/>
  <c r="A104" i="7"/>
  <c r="BG103" i="7"/>
  <c r="BF103" i="7"/>
  <c r="BE103" i="7"/>
  <c r="BD103" i="7"/>
  <c r="BC103" i="7"/>
  <c r="BB103" i="7"/>
  <c r="BA103" i="7"/>
  <c r="AZ103" i="7"/>
  <c r="AY103" i="7"/>
  <c r="AX103" i="7"/>
  <c r="AW103" i="7"/>
  <c r="AV103" i="7"/>
  <c r="AU103" i="7"/>
  <c r="AT103" i="7"/>
  <c r="AS103" i="7"/>
  <c r="AR103" i="7"/>
  <c r="AQ103" i="7"/>
  <c r="AP103" i="7"/>
  <c r="AO103" i="7"/>
  <c r="AN103" i="7"/>
  <c r="AM103" i="7"/>
  <c r="AL103" i="7"/>
  <c r="AK103" i="7"/>
  <c r="AJ103" i="7"/>
  <c r="AI103" i="7"/>
  <c r="AH103" i="7"/>
  <c r="AG103" i="7"/>
  <c r="AF103" i="7"/>
  <c r="AE103" i="7"/>
  <c r="AD103" i="7"/>
  <c r="AC103" i="7"/>
  <c r="AB103" i="7"/>
  <c r="AA103" i="7"/>
  <c r="Z103" i="7"/>
  <c r="Y103" i="7"/>
  <c r="X103" i="7"/>
  <c r="W103" i="7"/>
  <c r="V103" i="7"/>
  <c r="U103" i="7"/>
  <c r="T103" i="7"/>
  <c r="S103" i="7"/>
  <c r="R103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C103" i="7"/>
  <c r="A103" i="7"/>
  <c r="BG102" i="7"/>
  <c r="BF102" i="7"/>
  <c r="BE102" i="7"/>
  <c r="BD102" i="7"/>
  <c r="BC102" i="7"/>
  <c r="BB102" i="7"/>
  <c r="BA102" i="7"/>
  <c r="AZ102" i="7"/>
  <c r="AY102" i="7"/>
  <c r="AX102" i="7"/>
  <c r="AW102" i="7"/>
  <c r="AV102" i="7"/>
  <c r="AU102" i="7"/>
  <c r="AT102" i="7"/>
  <c r="AS102" i="7"/>
  <c r="AR102" i="7"/>
  <c r="AQ102" i="7"/>
  <c r="AP102" i="7"/>
  <c r="AO102" i="7"/>
  <c r="AN102" i="7"/>
  <c r="AM102" i="7"/>
  <c r="AL102" i="7"/>
  <c r="AK102" i="7"/>
  <c r="AJ102" i="7"/>
  <c r="AI102" i="7"/>
  <c r="AH102" i="7"/>
  <c r="AG102" i="7"/>
  <c r="AF102" i="7"/>
  <c r="AE102" i="7"/>
  <c r="AD102" i="7"/>
  <c r="AC102" i="7"/>
  <c r="AB102" i="7"/>
  <c r="AA102" i="7"/>
  <c r="Z102" i="7"/>
  <c r="Y102" i="7"/>
  <c r="X102" i="7"/>
  <c r="W102" i="7"/>
  <c r="V102" i="7"/>
  <c r="U102" i="7"/>
  <c r="T102" i="7"/>
  <c r="S102" i="7"/>
  <c r="R102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E102" i="7"/>
  <c r="D102" i="7"/>
  <c r="C102" i="7"/>
  <c r="A102" i="7"/>
  <c r="BG101" i="7"/>
  <c r="BF101" i="7"/>
  <c r="BE101" i="7"/>
  <c r="BD101" i="7"/>
  <c r="BC101" i="7"/>
  <c r="BB101" i="7"/>
  <c r="BA101" i="7"/>
  <c r="AZ101" i="7"/>
  <c r="AY101" i="7"/>
  <c r="AX101" i="7"/>
  <c r="AW101" i="7"/>
  <c r="AV101" i="7"/>
  <c r="AU101" i="7"/>
  <c r="AT101" i="7"/>
  <c r="AS101" i="7"/>
  <c r="AR101" i="7"/>
  <c r="AQ101" i="7"/>
  <c r="AP101" i="7"/>
  <c r="AO101" i="7"/>
  <c r="AN101" i="7"/>
  <c r="AM101" i="7"/>
  <c r="AL101" i="7"/>
  <c r="AK101" i="7"/>
  <c r="AJ101" i="7"/>
  <c r="AI101" i="7"/>
  <c r="AH101" i="7"/>
  <c r="AG101" i="7"/>
  <c r="AF101" i="7"/>
  <c r="AE101" i="7"/>
  <c r="AD101" i="7"/>
  <c r="AC101" i="7"/>
  <c r="AB101" i="7"/>
  <c r="AA101" i="7"/>
  <c r="Z101" i="7"/>
  <c r="Y101" i="7"/>
  <c r="X101" i="7"/>
  <c r="W101" i="7"/>
  <c r="V101" i="7"/>
  <c r="U101" i="7"/>
  <c r="T101" i="7"/>
  <c r="S101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C101" i="7"/>
  <c r="A101" i="7"/>
  <c r="BG100" i="7"/>
  <c r="BF100" i="7"/>
  <c r="BE100" i="7"/>
  <c r="BD100" i="7"/>
  <c r="BC100" i="7"/>
  <c r="BB100" i="7"/>
  <c r="BA100" i="7"/>
  <c r="AZ100" i="7"/>
  <c r="AY100" i="7"/>
  <c r="AX100" i="7"/>
  <c r="AW100" i="7"/>
  <c r="AV100" i="7"/>
  <c r="AU100" i="7"/>
  <c r="AT100" i="7"/>
  <c r="AS100" i="7"/>
  <c r="AR100" i="7"/>
  <c r="AQ100" i="7"/>
  <c r="AP100" i="7"/>
  <c r="AO100" i="7"/>
  <c r="AN100" i="7"/>
  <c r="AM100" i="7"/>
  <c r="AL100" i="7"/>
  <c r="AK100" i="7"/>
  <c r="AJ100" i="7"/>
  <c r="AI100" i="7"/>
  <c r="AH100" i="7"/>
  <c r="AG100" i="7"/>
  <c r="AF100" i="7"/>
  <c r="AE100" i="7"/>
  <c r="AD100" i="7"/>
  <c r="AC100" i="7"/>
  <c r="AB100" i="7"/>
  <c r="AA100" i="7"/>
  <c r="Z100" i="7"/>
  <c r="Y100" i="7"/>
  <c r="X100" i="7"/>
  <c r="W100" i="7"/>
  <c r="V100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E100" i="7"/>
  <c r="D100" i="7"/>
  <c r="C100" i="7"/>
  <c r="A100" i="7"/>
  <c r="BG99" i="7"/>
  <c r="BF99" i="7"/>
  <c r="BE99" i="7"/>
  <c r="BD99" i="7"/>
  <c r="BC99" i="7"/>
  <c r="BB99" i="7"/>
  <c r="BA99" i="7"/>
  <c r="AZ99" i="7"/>
  <c r="AY99" i="7"/>
  <c r="AX99" i="7"/>
  <c r="AW99" i="7"/>
  <c r="AV99" i="7"/>
  <c r="AU99" i="7"/>
  <c r="AT99" i="7"/>
  <c r="AS99" i="7"/>
  <c r="AR99" i="7"/>
  <c r="AQ99" i="7"/>
  <c r="AP99" i="7"/>
  <c r="AO99" i="7"/>
  <c r="AN99" i="7"/>
  <c r="AM99" i="7"/>
  <c r="AL99" i="7"/>
  <c r="AK99" i="7"/>
  <c r="AJ99" i="7"/>
  <c r="AI99" i="7"/>
  <c r="AH99" i="7"/>
  <c r="AG99" i="7"/>
  <c r="AF99" i="7"/>
  <c r="AE99" i="7"/>
  <c r="AD99" i="7"/>
  <c r="AC99" i="7"/>
  <c r="AB99" i="7"/>
  <c r="AA99" i="7"/>
  <c r="Z99" i="7"/>
  <c r="Y99" i="7"/>
  <c r="X99" i="7"/>
  <c r="W99" i="7"/>
  <c r="V99" i="7"/>
  <c r="U99" i="7"/>
  <c r="T99" i="7"/>
  <c r="S99" i="7"/>
  <c r="R99" i="7"/>
  <c r="Q99" i="7"/>
  <c r="P99" i="7"/>
  <c r="O99" i="7"/>
  <c r="N99" i="7"/>
  <c r="M99" i="7"/>
  <c r="L99" i="7"/>
  <c r="K99" i="7"/>
  <c r="J99" i="7"/>
  <c r="I99" i="7"/>
  <c r="H99" i="7"/>
  <c r="G99" i="7"/>
  <c r="F99" i="7"/>
  <c r="E99" i="7"/>
  <c r="D99" i="7"/>
  <c r="C99" i="7"/>
  <c r="A99" i="7"/>
  <c r="BG98" i="7"/>
  <c r="BF98" i="7"/>
  <c r="BE98" i="7"/>
  <c r="BD98" i="7"/>
  <c r="BC98" i="7"/>
  <c r="BB98" i="7"/>
  <c r="BA98" i="7"/>
  <c r="AZ98" i="7"/>
  <c r="AY98" i="7"/>
  <c r="AX98" i="7"/>
  <c r="AW98" i="7"/>
  <c r="AV98" i="7"/>
  <c r="AU98" i="7"/>
  <c r="AT98" i="7"/>
  <c r="AS98" i="7"/>
  <c r="AR98" i="7"/>
  <c r="AQ98" i="7"/>
  <c r="AP98" i="7"/>
  <c r="AO98" i="7"/>
  <c r="AN98" i="7"/>
  <c r="AM98" i="7"/>
  <c r="AL98" i="7"/>
  <c r="AK98" i="7"/>
  <c r="AJ98" i="7"/>
  <c r="AI98" i="7"/>
  <c r="AH98" i="7"/>
  <c r="AG98" i="7"/>
  <c r="AF98" i="7"/>
  <c r="AE98" i="7"/>
  <c r="AD98" i="7"/>
  <c r="AC98" i="7"/>
  <c r="AB98" i="7"/>
  <c r="AA98" i="7"/>
  <c r="Z98" i="7"/>
  <c r="Y98" i="7"/>
  <c r="X98" i="7"/>
  <c r="W98" i="7"/>
  <c r="V98" i="7"/>
  <c r="U98" i="7"/>
  <c r="T98" i="7"/>
  <c r="S98" i="7"/>
  <c r="R98" i="7"/>
  <c r="Q98" i="7"/>
  <c r="P98" i="7"/>
  <c r="O98" i="7"/>
  <c r="N98" i="7"/>
  <c r="M98" i="7"/>
  <c r="L98" i="7"/>
  <c r="K98" i="7"/>
  <c r="J98" i="7"/>
  <c r="I98" i="7"/>
  <c r="H98" i="7"/>
  <c r="G98" i="7"/>
  <c r="F98" i="7"/>
  <c r="E98" i="7"/>
  <c r="D98" i="7"/>
  <c r="C98" i="7"/>
  <c r="A98" i="7"/>
  <c r="BG97" i="7"/>
  <c r="BF97" i="7"/>
  <c r="BE97" i="7"/>
  <c r="BD97" i="7"/>
  <c r="BC97" i="7"/>
  <c r="BB97" i="7"/>
  <c r="BA97" i="7"/>
  <c r="AZ97" i="7"/>
  <c r="AY97" i="7"/>
  <c r="AX97" i="7"/>
  <c r="AW97" i="7"/>
  <c r="AV97" i="7"/>
  <c r="AU97" i="7"/>
  <c r="AT97" i="7"/>
  <c r="AS97" i="7"/>
  <c r="AR97" i="7"/>
  <c r="AQ97" i="7"/>
  <c r="AP97" i="7"/>
  <c r="AO97" i="7"/>
  <c r="AN97" i="7"/>
  <c r="AM97" i="7"/>
  <c r="AL97" i="7"/>
  <c r="AK97" i="7"/>
  <c r="AJ97" i="7"/>
  <c r="AI97" i="7"/>
  <c r="AH97" i="7"/>
  <c r="AG97" i="7"/>
  <c r="AF97" i="7"/>
  <c r="AE97" i="7"/>
  <c r="AD97" i="7"/>
  <c r="AC97" i="7"/>
  <c r="AB97" i="7"/>
  <c r="AA97" i="7"/>
  <c r="Z97" i="7"/>
  <c r="Y97" i="7"/>
  <c r="X97" i="7"/>
  <c r="W97" i="7"/>
  <c r="V97" i="7"/>
  <c r="U97" i="7"/>
  <c r="T97" i="7"/>
  <c r="S97" i="7"/>
  <c r="R97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C97" i="7"/>
  <c r="A97" i="7"/>
  <c r="BG96" i="7"/>
  <c r="BF96" i="7"/>
  <c r="BE96" i="7"/>
  <c r="BD96" i="7"/>
  <c r="BC96" i="7"/>
  <c r="BB96" i="7"/>
  <c r="BA96" i="7"/>
  <c r="AZ96" i="7"/>
  <c r="AY96" i="7"/>
  <c r="AX96" i="7"/>
  <c r="AW96" i="7"/>
  <c r="AV96" i="7"/>
  <c r="AU96" i="7"/>
  <c r="AT96" i="7"/>
  <c r="AS96" i="7"/>
  <c r="AR96" i="7"/>
  <c r="AQ96" i="7"/>
  <c r="AP96" i="7"/>
  <c r="AO96" i="7"/>
  <c r="AN96" i="7"/>
  <c r="AM96" i="7"/>
  <c r="AL96" i="7"/>
  <c r="AK96" i="7"/>
  <c r="AJ96" i="7"/>
  <c r="AI96" i="7"/>
  <c r="AH96" i="7"/>
  <c r="AG96" i="7"/>
  <c r="AF96" i="7"/>
  <c r="AE96" i="7"/>
  <c r="AD96" i="7"/>
  <c r="AC96" i="7"/>
  <c r="AB96" i="7"/>
  <c r="AA96" i="7"/>
  <c r="Z96" i="7"/>
  <c r="Y96" i="7"/>
  <c r="X96" i="7"/>
  <c r="W96" i="7"/>
  <c r="V96" i="7"/>
  <c r="U96" i="7"/>
  <c r="T96" i="7"/>
  <c r="S96" i="7"/>
  <c r="R96" i="7"/>
  <c r="Q96" i="7"/>
  <c r="P96" i="7"/>
  <c r="O96" i="7"/>
  <c r="N96" i="7"/>
  <c r="M96" i="7"/>
  <c r="L96" i="7"/>
  <c r="K96" i="7"/>
  <c r="J96" i="7"/>
  <c r="I96" i="7"/>
  <c r="H96" i="7"/>
  <c r="G96" i="7"/>
  <c r="F96" i="7"/>
  <c r="E96" i="7"/>
  <c r="D96" i="7"/>
  <c r="C96" i="7"/>
  <c r="A96" i="7"/>
  <c r="BG95" i="7"/>
  <c r="BF95" i="7"/>
  <c r="BE95" i="7"/>
  <c r="BD95" i="7"/>
  <c r="BC95" i="7"/>
  <c r="BB95" i="7"/>
  <c r="BA95" i="7"/>
  <c r="AZ95" i="7"/>
  <c r="AY95" i="7"/>
  <c r="AX95" i="7"/>
  <c r="AW95" i="7"/>
  <c r="AV95" i="7"/>
  <c r="AU95" i="7"/>
  <c r="AT95" i="7"/>
  <c r="AS95" i="7"/>
  <c r="AR95" i="7"/>
  <c r="AQ95" i="7"/>
  <c r="AP95" i="7"/>
  <c r="AO95" i="7"/>
  <c r="AN95" i="7"/>
  <c r="AM95" i="7"/>
  <c r="AL95" i="7"/>
  <c r="AK95" i="7"/>
  <c r="AJ95" i="7"/>
  <c r="AI95" i="7"/>
  <c r="AH95" i="7"/>
  <c r="AG95" i="7"/>
  <c r="AF95" i="7"/>
  <c r="AE95" i="7"/>
  <c r="AD95" i="7"/>
  <c r="AC95" i="7"/>
  <c r="AB95" i="7"/>
  <c r="AA95" i="7"/>
  <c r="Z95" i="7"/>
  <c r="Y95" i="7"/>
  <c r="X95" i="7"/>
  <c r="W95" i="7"/>
  <c r="V95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D95" i="7"/>
  <c r="C95" i="7"/>
  <c r="A95" i="7"/>
  <c r="BG94" i="7"/>
  <c r="BF94" i="7"/>
  <c r="BE94" i="7"/>
  <c r="BD94" i="7"/>
  <c r="BC94" i="7"/>
  <c r="BB94" i="7"/>
  <c r="BA94" i="7"/>
  <c r="AZ94" i="7"/>
  <c r="AY94" i="7"/>
  <c r="AX94" i="7"/>
  <c r="AW94" i="7"/>
  <c r="AV94" i="7"/>
  <c r="AU94" i="7"/>
  <c r="AT94" i="7"/>
  <c r="AS94" i="7"/>
  <c r="AR94" i="7"/>
  <c r="AQ94" i="7"/>
  <c r="AP94" i="7"/>
  <c r="AO94" i="7"/>
  <c r="AN94" i="7"/>
  <c r="AM94" i="7"/>
  <c r="AL94" i="7"/>
  <c r="AK94" i="7"/>
  <c r="AJ94" i="7"/>
  <c r="AI94" i="7"/>
  <c r="AH94" i="7"/>
  <c r="AG94" i="7"/>
  <c r="AF94" i="7"/>
  <c r="AE94" i="7"/>
  <c r="AD94" i="7"/>
  <c r="AC94" i="7"/>
  <c r="AB94" i="7"/>
  <c r="AA94" i="7"/>
  <c r="Z94" i="7"/>
  <c r="Y94" i="7"/>
  <c r="X94" i="7"/>
  <c r="W94" i="7"/>
  <c r="V94" i="7"/>
  <c r="U94" i="7"/>
  <c r="T94" i="7"/>
  <c r="S94" i="7"/>
  <c r="R94" i="7"/>
  <c r="Q94" i="7"/>
  <c r="P94" i="7"/>
  <c r="O94" i="7"/>
  <c r="N94" i="7"/>
  <c r="M94" i="7"/>
  <c r="L94" i="7"/>
  <c r="K94" i="7"/>
  <c r="J94" i="7"/>
  <c r="I94" i="7"/>
  <c r="H94" i="7"/>
  <c r="G94" i="7"/>
  <c r="F94" i="7"/>
  <c r="E94" i="7"/>
  <c r="D94" i="7"/>
  <c r="C94" i="7"/>
  <c r="A94" i="7"/>
  <c r="BG93" i="7"/>
  <c r="BF93" i="7"/>
  <c r="BE93" i="7"/>
  <c r="BD93" i="7"/>
  <c r="BC93" i="7"/>
  <c r="BB93" i="7"/>
  <c r="BA93" i="7"/>
  <c r="AZ93" i="7"/>
  <c r="AY93" i="7"/>
  <c r="AX93" i="7"/>
  <c r="AW93" i="7"/>
  <c r="AV93" i="7"/>
  <c r="AU93" i="7"/>
  <c r="AT93" i="7"/>
  <c r="AS93" i="7"/>
  <c r="AR93" i="7"/>
  <c r="AQ93" i="7"/>
  <c r="AP93" i="7"/>
  <c r="AO93" i="7"/>
  <c r="AN93" i="7"/>
  <c r="AM93" i="7"/>
  <c r="AL93" i="7"/>
  <c r="AK93" i="7"/>
  <c r="AJ93" i="7"/>
  <c r="AI93" i="7"/>
  <c r="AH93" i="7"/>
  <c r="AG93" i="7"/>
  <c r="AF93" i="7"/>
  <c r="AE93" i="7"/>
  <c r="AD93" i="7"/>
  <c r="AC93" i="7"/>
  <c r="AB93" i="7"/>
  <c r="AA93" i="7"/>
  <c r="Z93" i="7"/>
  <c r="Y93" i="7"/>
  <c r="X93" i="7"/>
  <c r="W93" i="7"/>
  <c r="V93" i="7"/>
  <c r="U93" i="7"/>
  <c r="T93" i="7"/>
  <c r="S93" i="7"/>
  <c r="R93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C93" i="7"/>
  <c r="A93" i="7"/>
  <c r="BG92" i="7"/>
  <c r="BF92" i="7"/>
  <c r="BE92" i="7"/>
  <c r="BD92" i="7"/>
  <c r="BC92" i="7"/>
  <c r="BB92" i="7"/>
  <c r="BA92" i="7"/>
  <c r="AZ92" i="7"/>
  <c r="AY92" i="7"/>
  <c r="AX92" i="7"/>
  <c r="AW92" i="7"/>
  <c r="AV92" i="7"/>
  <c r="AU92" i="7"/>
  <c r="AT92" i="7"/>
  <c r="AS92" i="7"/>
  <c r="AR92" i="7"/>
  <c r="AQ92" i="7"/>
  <c r="AP92" i="7"/>
  <c r="AO92" i="7"/>
  <c r="AN92" i="7"/>
  <c r="AM92" i="7"/>
  <c r="AL92" i="7"/>
  <c r="AK92" i="7"/>
  <c r="AJ92" i="7"/>
  <c r="AI92" i="7"/>
  <c r="AH92" i="7"/>
  <c r="AG92" i="7"/>
  <c r="AF92" i="7"/>
  <c r="AE92" i="7"/>
  <c r="AD92" i="7"/>
  <c r="AC92" i="7"/>
  <c r="AB92" i="7"/>
  <c r="AA92" i="7"/>
  <c r="Z92" i="7"/>
  <c r="Y92" i="7"/>
  <c r="X92" i="7"/>
  <c r="W92" i="7"/>
  <c r="V92" i="7"/>
  <c r="U92" i="7"/>
  <c r="T92" i="7"/>
  <c r="S92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C92" i="7"/>
  <c r="A92" i="7"/>
  <c r="BG91" i="7"/>
  <c r="BF91" i="7"/>
  <c r="BE91" i="7"/>
  <c r="BD91" i="7"/>
  <c r="BC91" i="7"/>
  <c r="BB91" i="7"/>
  <c r="BA91" i="7"/>
  <c r="AZ91" i="7"/>
  <c r="AY91" i="7"/>
  <c r="AX91" i="7"/>
  <c r="AW91" i="7"/>
  <c r="AV91" i="7"/>
  <c r="AU91" i="7"/>
  <c r="AT91" i="7"/>
  <c r="AS91" i="7"/>
  <c r="AR91" i="7"/>
  <c r="AQ91" i="7"/>
  <c r="AP91" i="7"/>
  <c r="AO91" i="7"/>
  <c r="AN91" i="7"/>
  <c r="AM91" i="7"/>
  <c r="AL91" i="7"/>
  <c r="AK91" i="7"/>
  <c r="AJ91" i="7"/>
  <c r="AI91" i="7"/>
  <c r="AH91" i="7"/>
  <c r="AG91" i="7"/>
  <c r="AF91" i="7"/>
  <c r="AE91" i="7"/>
  <c r="AD91" i="7"/>
  <c r="AC91" i="7"/>
  <c r="AB91" i="7"/>
  <c r="AA91" i="7"/>
  <c r="Z91" i="7"/>
  <c r="Y91" i="7"/>
  <c r="X91" i="7"/>
  <c r="W91" i="7"/>
  <c r="V91" i="7"/>
  <c r="U91" i="7"/>
  <c r="T91" i="7"/>
  <c r="S91" i="7"/>
  <c r="R91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D91" i="7"/>
  <c r="C91" i="7"/>
  <c r="A91" i="7"/>
  <c r="BG90" i="7"/>
  <c r="BF90" i="7"/>
  <c r="BE90" i="7"/>
  <c r="BD90" i="7"/>
  <c r="BC90" i="7"/>
  <c r="BB90" i="7"/>
  <c r="BA90" i="7"/>
  <c r="AZ90" i="7"/>
  <c r="AY90" i="7"/>
  <c r="AX90" i="7"/>
  <c r="AW90" i="7"/>
  <c r="AV90" i="7"/>
  <c r="AU90" i="7"/>
  <c r="AT90" i="7"/>
  <c r="AS90" i="7"/>
  <c r="AR90" i="7"/>
  <c r="AQ90" i="7"/>
  <c r="AP90" i="7"/>
  <c r="AO90" i="7"/>
  <c r="AN90" i="7"/>
  <c r="AM90" i="7"/>
  <c r="AL90" i="7"/>
  <c r="AK90" i="7"/>
  <c r="AJ90" i="7"/>
  <c r="AI90" i="7"/>
  <c r="AH90" i="7"/>
  <c r="AG90" i="7"/>
  <c r="AF90" i="7"/>
  <c r="AE90" i="7"/>
  <c r="AD90" i="7"/>
  <c r="AC90" i="7"/>
  <c r="AB90" i="7"/>
  <c r="AA90" i="7"/>
  <c r="Z90" i="7"/>
  <c r="Y90" i="7"/>
  <c r="X90" i="7"/>
  <c r="W90" i="7"/>
  <c r="V90" i="7"/>
  <c r="U90" i="7"/>
  <c r="T90" i="7"/>
  <c r="S90" i="7"/>
  <c r="R90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D90" i="7"/>
  <c r="C90" i="7"/>
  <c r="A90" i="7"/>
  <c r="BG89" i="7"/>
  <c r="BF89" i="7"/>
  <c r="BE89" i="7"/>
  <c r="BD89" i="7"/>
  <c r="BC89" i="7"/>
  <c r="BB89" i="7"/>
  <c r="BA89" i="7"/>
  <c r="AZ89" i="7"/>
  <c r="AY89" i="7"/>
  <c r="AX89" i="7"/>
  <c r="AW89" i="7"/>
  <c r="AV89" i="7"/>
  <c r="AU89" i="7"/>
  <c r="AT89" i="7"/>
  <c r="AS89" i="7"/>
  <c r="AR89" i="7"/>
  <c r="AQ89" i="7"/>
  <c r="AP89" i="7"/>
  <c r="AO89" i="7"/>
  <c r="AN89" i="7"/>
  <c r="AM89" i="7"/>
  <c r="AL89" i="7"/>
  <c r="AK89" i="7"/>
  <c r="AJ89" i="7"/>
  <c r="AI89" i="7"/>
  <c r="AH89" i="7"/>
  <c r="AG89" i="7"/>
  <c r="AF89" i="7"/>
  <c r="AE89" i="7"/>
  <c r="AD89" i="7"/>
  <c r="AC89" i="7"/>
  <c r="AB89" i="7"/>
  <c r="AA89" i="7"/>
  <c r="Z89" i="7"/>
  <c r="Y89" i="7"/>
  <c r="X89" i="7"/>
  <c r="W89" i="7"/>
  <c r="V89" i="7"/>
  <c r="U89" i="7"/>
  <c r="T89" i="7"/>
  <c r="S89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A89" i="7"/>
  <c r="BG88" i="7"/>
  <c r="BF88" i="7"/>
  <c r="BE88" i="7"/>
  <c r="BD88" i="7"/>
  <c r="BC88" i="7"/>
  <c r="BB88" i="7"/>
  <c r="BA88" i="7"/>
  <c r="AZ88" i="7"/>
  <c r="AY88" i="7"/>
  <c r="AX88" i="7"/>
  <c r="AW88" i="7"/>
  <c r="AV88" i="7"/>
  <c r="AU88" i="7"/>
  <c r="AT88" i="7"/>
  <c r="AS88" i="7"/>
  <c r="AR88" i="7"/>
  <c r="AQ88" i="7"/>
  <c r="AP88" i="7"/>
  <c r="AO88" i="7"/>
  <c r="AN88" i="7"/>
  <c r="AM88" i="7"/>
  <c r="AL88" i="7"/>
  <c r="AK88" i="7"/>
  <c r="AJ88" i="7"/>
  <c r="AI88" i="7"/>
  <c r="AH88" i="7"/>
  <c r="AG88" i="7"/>
  <c r="AF88" i="7"/>
  <c r="AE88" i="7"/>
  <c r="AD88" i="7"/>
  <c r="AC88" i="7"/>
  <c r="AB88" i="7"/>
  <c r="AA88" i="7"/>
  <c r="Z88" i="7"/>
  <c r="Y88" i="7"/>
  <c r="X88" i="7"/>
  <c r="W88" i="7"/>
  <c r="V88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D88" i="7"/>
  <c r="C88" i="7"/>
  <c r="A88" i="7"/>
  <c r="BG87" i="7"/>
  <c r="BF87" i="7"/>
  <c r="BE87" i="7"/>
  <c r="BD87" i="7"/>
  <c r="BC87" i="7"/>
  <c r="BB87" i="7"/>
  <c r="BA87" i="7"/>
  <c r="AZ87" i="7"/>
  <c r="AY87" i="7"/>
  <c r="AX87" i="7"/>
  <c r="AW87" i="7"/>
  <c r="AV87" i="7"/>
  <c r="AU87" i="7"/>
  <c r="AT87" i="7"/>
  <c r="AS87" i="7"/>
  <c r="AR87" i="7"/>
  <c r="AQ87" i="7"/>
  <c r="AP87" i="7"/>
  <c r="AO87" i="7"/>
  <c r="AN87" i="7"/>
  <c r="AM87" i="7"/>
  <c r="AL87" i="7"/>
  <c r="AK87" i="7"/>
  <c r="AJ87" i="7"/>
  <c r="AI87" i="7"/>
  <c r="AH87" i="7"/>
  <c r="AG87" i="7"/>
  <c r="AF87" i="7"/>
  <c r="AE87" i="7"/>
  <c r="AD87" i="7"/>
  <c r="AC87" i="7"/>
  <c r="AB87" i="7"/>
  <c r="AA87" i="7"/>
  <c r="Z87" i="7"/>
  <c r="Y87" i="7"/>
  <c r="X87" i="7"/>
  <c r="W87" i="7"/>
  <c r="V87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C87" i="7"/>
  <c r="A87" i="7"/>
  <c r="BG86" i="7"/>
  <c r="BF86" i="7"/>
  <c r="BE86" i="7"/>
  <c r="BD86" i="7"/>
  <c r="BC86" i="7"/>
  <c r="BB86" i="7"/>
  <c r="BA86" i="7"/>
  <c r="AZ86" i="7"/>
  <c r="AY86" i="7"/>
  <c r="AX86" i="7"/>
  <c r="AW86" i="7"/>
  <c r="AV86" i="7"/>
  <c r="AU86" i="7"/>
  <c r="AT86" i="7"/>
  <c r="AS86" i="7"/>
  <c r="AR86" i="7"/>
  <c r="AQ86" i="7"/>
  <c r="AP86" i="7"/>
  <c r="AO86" i="7"/>
  <c r="AN86" i="7"/>
  <c r="AM86" i="7"/>
  <c r="AL86" i="7"/>
  <c r="AK86" i="7"/>
  <c r="AJ86" i="7"/>
  <c r="AI86" i="7"/>
  <c r="AH86" i="7"/>
  <c r="AG86" i="7"/>
  <c r="AF86" i="7"/>
  <c r="AE86" i="7"/>
  <c r="AD86" i="7"/>
  <c r="AC86" i="7"/>
  <c r="AB86" i="7"/>
  <c r="AA86" i="7"/>
  <c r="Z86" i="7"/>
  <c r="Y86" i="7"/>
  <c r="X86" i="7"/>
  <c r="W86" i="7"/>
  <c r="V86" i="7"/>
  <c r="U86" i="7"/>
  <c r="T86" i="7"/>
  <c r="S86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C86" i="7"/>
  <c r="A86" i="7"/>
  <c r="BG85" i="7"/>
  <c r="BF85" i="7"/>
  <c r="BE85" i="7"/>
  <c r="BD85" i="7"/>
  <c r="BC85" i="7"/>
  <c r="BB85" i="7"/>
  <c r="BA85" i="7"/>
  <c r="AZ85" i="7"/>
  <c r="AY85" i="7"/>
  <c r="AX85" i="7"/>
  <c r="AW85" i="7"/>
  <c r="AV85" i="7"/>
  <c r="AU85" i="7"/>
  <c r="AT85" i="7"/>
  <c r="AS85" i="7"/>
  <c r="AR85" i="7"/>
  <c r="AQ85" i="7"/>
  <c r="AP85" i="7"/>
  <c r="AO85" i="7"/>
  <c r="AN85" i="7"/>
  <c r="AM85" i="7"/>
  <c r="AL85" i="7"/>
  <c r="AK85" i="7"/>
  <c r="AJ85" i="7"/>
  <c r="AI85" i="7"/>
  <c r="AH85" i="7"/>
  <c r="AG85" i="7"/>
  <c r="AF85" i="7"/>
  <c r="AE85" i="7"/>
  <c r="AD85" i="7"/>
  <c r="AC85" i="7"/>
  <c r="AB85" i="7"/>
  <c r="AA85" i="7"/>
  <c r="Z85" i="7"/>
  <c r="Y85" i="7"/>
  <c r="X85" i="7"/>
  <c r="W85" i="7"/>
  <c r="V85" i="7"/>
  <c r="U85" i="7"/>
  <c r="T85" i="7"/>
  <c r="S85" i="7"/>
  <c r="R85" i="7"/>
  <c r="Q85" i="7"/>
  <c r="P85" i="7"/>
  <c r="O85" i="7"/>
  <c r="N85" i="7"/>
  <c r="M85" i="7"/>
  <c r="L85" i="7"/>
  <c r="K85" i="7"/>
  <c r="J85" i="7"/>
  <c r="I85" i="7"/>
  <c r="H85" i="7"/>
  <c r="G85" i="7"/>
  <c r="F85" i="7"/>
  <c r="E85" i="7"/>
  <c r="D85" i="7"/>
  <c r="C85" i="7"/>
  <c r="A85" i="7"/>
  <c r="BG84" i="7"/>
  <c r="BF84" i="7"/>
  <c r="BE84" i="7"/>
  <c r="BD84" i="7"/>
  <c r="BC84" i="7"/>
  <c r="BB84" i="7"/>
  <c r="BA84" i="7"/>
  <c r="AZ84" i="7"/>
  <c r="AY84" i="7"/>
  <c r="AX84" i="7"/>
  <c r="AW84" i="7"/>
  <c r="AV84" i="7"/>
  <c r="AU84" i="7"/>
  <c r="AT84" i="7"/>
  <c r="AS84" i="7"/>
  <c r="AR84" i="7"/>
  <c r="AQ84" i="7"/>
  <c r="AP84" i="7"/>
  <c r="AO84" i="7"/>
  <c r="AN84" i="7"/>
  <c r="AM84" i="7"/>
  <c r="AL84" i="7"/>
  <c r="AK84" i="7"/>
  <c r="AJ84" i="7"/>
  <c r="AI84" i="7"/>
  <c r="AH84" i="7"/>
  <c r="AG84" i="7"/>
  <c r="AF84" i="7"/>
  <c r="AE84" i="7"/>
  <c r="AD84" i="7"/>
  <c r="AC84" i="7"/>
  <c r="AB84" i="7"/>
  <c r="AA84" i="7"/>
  <c r="Z84" i="7"/>
  <c r="Y84" i="7"/>
  <c r="X84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C84" i="7"/>
  <c r="A84" i="7"/>
  <c r="BG83" i="7"/>
  <c r="BF83" i="7"/>
  <c r="BE83" i="7"/>
  <c r="BD83" i="7"/>
  <c r="BC83" i="7"/>
  <c r="BB83" i="7"/>
  <c r="BA83" i="7"/>
  <c r="AZ83" i="7"/>
  <c r="AY83" i="7"/>
  <c r="AX83" i="7"/>
  <c r="AW83" i="7"/>
  <c r="AV83" i="7"/>
  <c r="AU83" i="7"/>
  <c r="AT83" i="7"/>
  <c r="AS83" i="7"/>
  <c r="AR83" i="7"/>
  <c r="AQ83" i="7"/>
  <c r="AP83" i="7"/>
  <c r="AO83" i="7"/>
  <c r="AN83" i="7"/>
  <c r="AM83" i="7"/>
  <c r="AL83" i="7"/>
  <c r="AK83" i="7"/>
  <c r="AJ83" i="7"/>
  <c r="AI83" i="7"/>
  <c r="AH83" i="7"/>
  <c r="AG83" i="7"/>
  <c r="AF83" i="7"/>
  <c r="AE83" i="7"/>
  <c r="AD83" i="7"/>
  <c r="AC83" i="7"/>
  <c r="AB83" i="7"/>
  <c r="AA83" i="7"/>
  <c r="Z83" i="7"/>
  <c r="Y83" i="7"/>
  <c r="X83" i="7"/>
  <c r="W83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A83" i="7"/>
  <c r="BG82" i="7"/>
  <c r="BF82" i="7"/>
  <c r="BE82" i="7"/>
  <c r="BD82" i="7"/>
  <c r="BC82" i="7"/>
  <c r="BB82" i="7"/>
  <c r="BA82" i="7"/>
  <c r="AZ82" i="7"/>
  <c r="AY82" i="7"/>
  <c r="AX82" i="7"/>
  <c r="AW82" i="7"/>
  <c r="AV82" i="7"/>
  <c r="AU82" i="7"/>
  <c r="AT82" i="7"/>
  <c r="AS82" i="7"/>
  <c r="AR82" i="7"/>
  <c r="AQ82" i="7"/>
  <c r="AP82" i="7"/>
  <c r="AO82" i="7"/>
  <c r="AN82" i="7"/>
  <c r="AM82" i="7"/>
  <c r="AL82" i="7"/>
  <c r="AK82" i="7"/>
  <c r="AJ82" i="7"/>
  <c r="AI82" i="7"/>
  <c r="AH82" i="7"/>
  <c r="AG82" i="7"/>
  <c r="AF82" i="7"/>
  <c r="AE82" i="7"/>
  <c r="AD82" i="7"/>
  <c r="AC82" i="7"/>
  <c r="AB82" i="7"/>
  <c r="AA82" i="7"/>
  <c r="Z82" i="7"/>
  <c r="Y82" i="7"/>
  <c r="X82" i="7"/>
  <c r="W82" i="7"/>
  <c r="V82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C82" i="7"/>
  <c r="A82" i="7"/>
  <c r="BG81" i="7"/>
  <c r="BF81" i="7"/>
  <c r="BE81" i="7"/>
  <c r="BD81" i="7"/>
  <c r="BC81" i="7"/>
  <c r="BB81" i="7"/>
  <c r="BA81" i="7"/>
  <c r="AZ81" i="7"/>
  <c r="AY81" i="7"/>
  <c r="AX81" i="7"/>
  <c r="AW81" i="7"/>
  <c r="AV81" i="7"/>
  <c r="AU81" i="7"/>
  <c r="AT81" i="7"/>
  <c r="AS81" i="7"/>
  <c r="AR81" i="7"/>
  <c r="AQ81" i="7"/>
  <c r="AP81" i="7"/>
  <c r="AO81" i="7"/>
  <c r="AN81" i="7"/>
  <c r="AM81" i="7"/>
  <c r="AL81" i="7"/>
  <c r="AK81" i="7"/>
  <c r="AJ81" i="7"/>
  <c r="AI81" i="7"/>
  <c r="AH81" i="7"/>
  <c r="AG81" i="7"/>
  <c r="AF81" i="7"/>
  <c r="AE81" i="7"/>
  <c r="AD81" i="7"/>
  <c r="AC81" i="7"/>
  <c r="AB81" i="7"/>
  <c r="AA81" i="7"/>
  <c r="Z81" i="7"/>
  <c r="Y81" i="7"/>
  <c r="X81" i="7"/>
  <c r="W81" i="7"/>
  <c r="V81" i="7"/>
  <c r="U81" i="7"/>
  <c r="T81" i="7"/>
  <c r="S81" i="7"/>
  <c r="R81" i="7"/>
  <c r="Q81" i="7"/>
  <c r="P81" i="7"/>
  <c r="O81" i="7"/>
  <c r="N81" i="7"/>
  <c r="M81" i="7"/>
  <c r="L81" i="7"/>
  <c r="K81" i="7"/>
  <c r="J81" i="7"/>
  <c r="I81" i="7"/>
  <c r="H81" i="7"/>
  <c r="G81" i="7"/>
  <c r="F81" i="7"/>
  <c r="E81" i="7"/>
  <c r="D81" i="7"/>
  <c r="C81" i="7"/>
  <c r="A81" i="7"/>
  <c r="BG80" i="7"/>
  <c r="BF80" i="7"/>
  <c r="BE80" i="7"/>
  <c r="BD80" i="7"/>
  <c r="BC80" i="7"/>
  <c r="BB80" i="7"/>
  <c r="BA80" i="7"/>
  <c r="AZ80" i="7"/>
  <c r="AY80" i="7"/>
  <c r="AX80" i="7"/>
  <c r="AW80" i="7"/>
  <c r="AV80" i="7"/>
  <c r="AU80" i="7"/>
  <c r="AT80" i="7"/>
  <c r="AS80" i="7"/>
  <c r="AR80" i="7"/>
  <c r="AQ80" i="7"/>
  <c r="AP80" i="7"/>
  <c r="AO80" i="7"/>
  <c r="AN80" i="7"/>
  <c r="AM80" i="7"/>
  <c r="AL80" i="7"/>
  <c r="AK80" i="7"/>
  <c r="AJ80" i="7"/>
  <c r="AI80" i="7"/>
  <c r="AH80" i="7"/>
  <c r="AG80" i="7"/>
  <c r="AF80" i="7"/>
  <c r="AE80" i="7"/>
  <c r="AD80" i="7"/>
  <c r="AC80" i="7"/>
  <c r="AB80" i="7"/>
  <c r="AA80" i="7"/>
  <c r="Z80" i="7"/>
  <c r="Y80" i="7"/>
  <c r="X80" i="7"/>
  <c r="W80" i="7"/>
  <c r="V80" i="7"/>
  <c r="U80" i="7"/>
  <c r="T80" i="7"/>
  <c r="S80" i="7"/>
  <c r="R80" i="7"/>
  <c r="Q80" i="7"/>
  <c r="P80" i="7"/>
  <c r="O80" i="7"/>
  <c r="N80" i="7"/>
  <c r="M80" i="7"/>
  <c r="L80" i="7"/>
  <c r="K80" i="7"/>
  <c r="J80" i="7"/>
  <c r="I80" i="7"/>
  <c r="H80" i="7"/>
  <c r="G80" i="7"/>
  <c r="F80" i="7"/>
  <c r="E80" i="7"/>
  <c r="D80" i="7"/>
  <c r="C80" i="7"/>
  <c r="A80" i="7"/>
  <c r="BG79" i="7"/>
  <c r="BF79" i="7"/>
  <c r="BE79" i="7"/>
  <c r="BD79" i="7"/>
  <c r="BC79" i="7"/>
  <c r="BB79" i="7"/>
  <c r="BA79" i="7"/>
  <c r="AZ79" i="7"/>
  <c r="AY79" i="7"/>
  <c r="AX79" i="7"/>
  <c r="AW79" i="7"/>
  <c r="AV79" i="7"/>
  <c r="AU79" i="7"/>
  <c r="AT79" i="7"/>
  <c r="AS79" i="7"/>
  <c r="AR79" i="7"/>
  <c r="AQ79" i="7"/>
  <c r="AP79" i="7"/>
  <c r="AO79" i="7"/>
  <c r="AN79" i="7"/>
  <c r="AM79" i="7"/>
  <c r="AL79" i="7"/>
  <c r="AK79" i="7"/>
  <c r="AJ79" i="7"/>
  <c r="AI79" i="7"/>
  <c r="AH79" i="7"/>
  <c r="AG79" i="7"/>
  <c r="AF79" i="7"/>
  <c r="AE79" i="7"/>
  <c r="AD79" i="7"/>
  <c r="AC79" i="7"/>
  <c r="AB79" i="7"/>
  <c r="AA79" i="7"/>
  <c r="Z79" i="7"/>
  <c r="Y79" i="7"/>
  <c r="X79" i="7"/>
  <c r="W79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C79" i="7"/>
  <c r="A79" i="7"/>
  <c r="BG78" i="7"/>
  <c r="BF78" i="7"/>
  <c r="BE78" i="7"/>
  <c r="BD78" i="7"/>
  <c r="BC78" i="7"/>
  <c r="BB78" i="7"/>
  <c r="BA78" i="7"/>
  <c r="AZ78" i="7"/>
  <c r="AY78" i="7"/>
  <c r="AX78" i="7"/>
  <c r="AW78" i="7"/>
  <c r="AV78" i="7"/>
  <c r="AU78" i="7"/>
  <c r="AT78" i="7"/>
  <c r="AS78" i="7"/>
  <c r="AR78" i="7"/>
  <c r="AQ78" i="7"/>
  <c r="AP78" i="7"/>
  <c r="AO78" i="7"/>
  <c r="AN78" i="7"/>
  <c r="AM78" i="7"/>
  <c r="AL78" i="7"/>
  <c r="AK78" i="7"/>
  <c r="AJ78" i="7"/>
  <c r="AI78" i="7"/>
  <c r="AH78" i="7"/>
  <c r="AG78" i="7"/>
  <c r="AF78" i="7"/>
  <c r="AE78" i="7"/>
  <c r="AD78" i="7"/>
  <c r="AC78" i="7"/>
  <c r="AB78" i="7"/>
  <c r="AA78" i="7"/>
  <c r="Z78" i="7"/>
  <c r="Y78" i="7"/>
  <c r="X78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A78" i="7"/>
  <c r="BG77" i="7"/>
  <c r="BF77" i="7"/>
  <c r="BE77" i="7"/>
  <c r="BD77" i="7"/>
  <c r="BC77" i="7"/>
  <c r="BB77" i="7"/>
  <c r="BA77" i="7"/>
  <c r="AZ77" i="7"/>
  <c r="AY77" i="7"/>
  <c r="AX77" i="7"/>
  <c r="AW77" i="7"/>
  <c r="AV77" i="7"/>
  <c r="AU77" i="7"/>
  <c r="AT77" i="7"/>
  <c r="AS77" i="7"/>
  <c r="AR77" i="7"/>
  <c r="AQ77" i="7"/>
  <c r="AP77" i="7"/>
  <c r="AO77" i="7"/>
  <c r="AN77" i="7"/>
  <c r="AM77" i="7"/>
  <c r="AL77" i="7"/>
  <c r="AK77" i="7"/>
  <c r="AJ77" i="7"/>
  <c r="AI77" i="7"/>
  <c r="AH77" i="7"/>
  <c r="AG77" i="7"/>
  <c r="AF77" i="7"/>
  <c r="AE77" i="7"/>
  <c r="AD77" i="7"/>
  <c r="AC77" i="7"/>
  <c r="AB77" i="7"/>
  <c r="AA77" i="7"/>
  <c r="Z77" i="7"/>
  <c r="Y77" i="7"/>
  <c r="X77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D77" i="7"/>
  <c r="C77" i="7"/>
  <c r="A77" i="7"/>
  <c r="BG76" i="7"/>
  <c r="BF76" i="7"/>
  <c r="BE76" i="7"/>
  <c r="BD76" i="7"/>
  <c r="BC76" i="7"/>
  <c r="BB76" i="7"/>
  <c r="BA76" i="7"/>
  <c r="AZ76" i="7"/>
  <c r="AY76" i="7"/>
  <c r="AX76" i="7"/>
  <c r="AW76" i="7"/>
  <c r="AV76" i="7"/>
  <c r="AU76" i="7"/>
  <c r="AT76" i="7"/>
  <c r="AS76" i="7"/>
  <c r="AR76" i="7"/>
  <c r="AQ76" i="7"/>
  <c r="AP76" i="7"/>
  <c r="AO76" i="7"/>
  <c r="AN76" i="7"/>
  <c r="AM76" i="7"/>
  <c r="AL76" i="7"/>
  <c r="AK76" i="7"/>
  <c r="AJ76" i="7"/>
  <c r="AI76" i="7"/>
  <c r="AH76" i="7"/>
  <c r="AG76" i="7"/>
  <c r="AF76" i="7"/>
  <c r="AE76" i="7"/>
  <c r="AD76" i="7"/>
  <c r="AC76" i="7"/>
  <c r="AB76" i="7"/>
  <c r="AA76" i="7"/>
  <c r="Z76" i="7"/>
  <c r="Y76" i="7"/>
  <c r="X76" i="7"/>
  <c r="W76" i="7"/>
  <c r="V76" i="7"/>
  <c r="U76" i="7"/>
  <c r="T76" i="7"/>
  <c r="S76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6" i="7"/>
  <c r="C76" i="7"/>
  <c r="A76" i="7"/>
  <c r="BG75" i="7"/>
  <c r="BF75" i="7"/>
  <c r="BE75" i="7"/>
  <c r="BD75" i="7"/>
  <c r="BC75" i="7"/>
  <c r="BB75" i="7"/>
  <c r="BA75" i="7"/>
  <c r="AZ75" i="7"/>
  <c r="AY75" i="7"/>
  <c r="AX75" i="7"/>
  <c r="AW75" i="7"/>
  <c r="AV75" i="7"/>
  <c r="AU75" i="7"/>
  <c r="AT75" i="7"/>
  <c r="AS75" i="7"/>
  <c r="AR75" i="7"/>
  <c r="AQ75" i="7"/>
  <c r="AP75" i="7"/>
  <c r="AO75" i="7"/>
  <c r="AN75" i="7"/>
  <c r="AM75" i="7"/>
  <c r="AL75" i="7"/>
  <c r="AK75" i="7"/>
  <c r="AJ75" i="7"/>
  <c r="AI75" i="7"/>
  <c r="AH75" i="7"/>
  <c r="AG75" i="7"/>
  <c r="AF75" i="7"/>
  <c r="AE75" i="7"/>
  <c r="AD75" i="7"/>
  <c r="AC75" i="7"/>
  <c r="AB75" i="7"/>
  <c r="AA75" i="7"/>
  <c r="Z75" i="7"/>
  <c r="Y75" i="7"/>
  <c r="X75" i="7"/>
  <c r="W75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A75" i="7"/>
  <c r="BG74" i="7"/>
  <c r="BF74" i="7"/>
  <c r="BE74" i="7"/>
  <c r="BD74" i="7"/>
  <c r="BC74" i="7"/>
  <c r="BB74" i="7"/>
  <c r="BA74" i="7"/>
  <c r="AZ74" i="7"/>
  <c r="AY74" i="7"/>
  <c r="AX74" i="7"/>
  <c r="AW74" i="7"/>
  <c r="AV74" i="7"/>
  <c r="AU74" i="7"/>
  <c r="AT74" i="7"/>
  <c r="AS74" i="7"/>
  <c r="AR74" i="7"/>
  <c r="AQ74" i="7"/>
  <c r="AP74" i="7"/>
  <c r="AO74" i="7"/>
  <c r="AN74" i="7"/>
  <c r="AM74" i="7"/>
  <c r="AL74" i="7"/>
  <c r="AK74" i="7"/>
  <c r="AJ74" i="7"/>
  <c r="AI74" i="7"/>
  <c r="AH74" i="7"/>
  <c r="AG74" i="7"/>
  <c r="AF74" i="7"/>
  <c r="AE74" i="7"/>
  <c r="AD74" i="7"/>
  <c r="AC74" i="7"/>
  <c r="AB74" i="7"/>
  <c r="AA74" i="7"/>
  <c r="Z74" i="7"/>
  <c r="Y74" i="7"/>
  <c r="X74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A74" i="7"/>
  <c r="BG73" i="7"/>
  <c r="BF73" i="7"/>
  <c r="BE73" i="7"/>
  <c r="BD73" i="7"/>
  <c r="BC73" i="7"/>
  <c r="BB73" i="7"/>
  <c r="BA73" i="7"/>
  <c r="AZ73" i="7"/>
  <c r="AY73" i="7"/>
  <c r="AX73" i="7"/>
  <c r="AW73" i="7"/>
  <c r="AV73" i="7"/>
  <c r="AU73" i="7"/>
  <c r="AT73" i="7"/>
  <c r="AS73" i="7"/>
  <c r="AR73" i="7"/>
  <c r="AQ73" i="7"/>
  <c r="AP73" i="7"/>
  <c r="AO73" i="7"/>
  <c r="AN73" i="7"/>
  <c r="AM73" i="7"/>
  <c r="AL73" i="7"/>
  <c r="AK73" i="7"/>
  <c r="AJ73" i="7"/>
  <c r="AI73" i="7"/>
  <c r="AH73" i="7"/>
  <c r="AG73" i="7"/>
  <c r="AF73" i="7"/>
  <c r="AE73" i="7"/>
  <c r="AD73" i="7"/>
  <c r="AC73" i="7"/>
  <c r="AB73" i="7"/>
  <c r="AA73" i="7"/>
  <c r="Z73" i="7"/>
  <c r="Y73" i="7"/>
  <c r="X73" i="7"/>
  <c r="W73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A73" i="7"/>
  <c r="BG72" i="7"/>
  <c r="BF72" i="7"/>
  <c r="BE72" i="7"/>
  <c r="BD72" i="7"/>
  <c r="BC72" i="7"/>
  <c r="BB72" i="7"/>
  <c r="BA72" i="7"/>
  <c r="AZ72" i="7"/>
  <c r="AY72" i="7"/>
  <c r="AX72" i="7"/>
  <c r="AW72" i="7"/>
  <c r="AV72" i="7"/>
  <c r="AU72" i="7"/>
  <c r="AT72" i="7"/>
  <c r="AS72" i="7"/>
  <c r="AR72" i="7"/>
  <c r="AQ72" i="7"/>
  <c r="AP72" i="7"/>
  <c r="AO72" i="7"/>
  <c r="AN72" i="7"/>
  <c r="AM72" i="7"/>
  <c r="AL72" i="7"/>
  <c r="AK72" i="7"/>
  <c r="AJ72" i="7"/>
  <c r="AI72" i="7"/>
  <c r="AH72" i="7"/>
  <c r="AG72" i="7"/>
  <c r="AF72" i="7"/>
  <c r="AE72" i="7"/>
  <c r="AD72" i="7"/>
  <c r="AC72" i="7"/>
  <c r="AB72" i="7"/>
  <c r="AA72" i="7"/>
  <c r="Z72" i="7"/>
  <c r="Y72" i="7"/>
  <c r="X72" i="7"/>
  <c r="W72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C72" i="7"/>
  <c r="A72" i="7"/>
  <c r="BG71" i="7"/>
  <c r="BF71" i="7"/>
  <c r="BE71" i="7"/>
  <c r="BD71" i="7"/>
  <c r="BC71" i="7"/>
  <c r="BB71" i="7"/>
  <c r="BA71" i="7"/>
  <c r="AZ71" i="7"/>
  <c r="AY71" i="7"/>
  <c r="AX71" i="7"/>
  <c r="AW71" i="7"/>
  <c r="AV71" i="7"/>
  <c r="AU71" i="7"/>
  <c r="AT71" i="7"/>
  <c r="AS71" i="7"/>
  <c r="AR71" i="7"/>
  <c r="AQ71" i="7"/>
  <c r="AP71" i="7"/>
  <c r="AO71" i="7"/>
  <c r="AN71" i="7"/>
  <c r="AM71" i="7"/>
  <c r="AL71" i="7"/>
  <c r="AK71" i="7"/>
  <c r="AJ71" i="7"/>
  <c r="AI71" i="7"/>
  <c r="AH71" i="7"/>
  <c r="AG71" i="7"/>
  <c r="AF71" i="7"/>
  <c r="AE71" i="7"/>
  <c r="AD71" i="7"/>
  <c r="AC71" i="7"/>
  <c r="AB71" i="7"/>
  <c r="AA71" i="7"/>
  <c r="Z71" i="7"/>
  <c r="Y71" i="7"/>
  <c r="X71" i="7"/>
  <c r="W71" i="7"/>
  <c r="V71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A71" i="7"/>
  <c r="BG70" i="7"/>
  <c r="BF70" i="7"/>
  <c r="BE70" i="7"/>
  <c r="BD70" i="7"/>
  <c r="BC70" i="7"/>
  <c r="BB70" i="7"/>
  <c r="BA70" i="7"/>
  <c r="AZ70" i="7"/>
  <c r="AY70" i="7"/>
  <c r="AX70" i="7"/>
  <c r="AW70" i="7"/>
  <c r="AV70" i="7"/>
  <c r="AU70" i="7"/>
  <c r="AT70" i="7"/>
  <c r="AS70" i="7"/>
  <c r="AR70" i="7"/>
  <c r="AQ70" i="7"/>
  <c r="AP70" i="7"/>
  <c r="AO70" i="7"/>
  <c r="AN70" i="7"/>
  <c r="AM70" i="7"/>
  <c r="AL70" i="7"/>
  <c r="AK70" i="7"/>
  <c r="AJ70" i="7"/>
  <c r="AI70" i="7"/>
  <c r="AH70" i="7"/>
  <c r="AG70" i="7"/>
  <c r="AF70" i="7"/>
  <c r="AE70" i="7"/>
  <c r="AD70" i="7"/>
  <c r="AC70" i="7"/>
  <c r="AB70" i="7"/>
  <c r="AA70" i="7"/>
  <c r="Z70" i="7"/>
  <c r="Y70" i="7"/>
  <c r="X70" i="7"/>
  <c r="W70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C70" i="7"/>
  <c r="A70" i="7"/>
  <c r="BG69" i="7"/>
  <c r="BF69" i="7"/>
  <c r="BE69" i="7"/>
  <c r="BD69" i="7"/>
  <c r="BC69" i="7"/>
  <c r="BB69" i="7"/>
  <c r="BA69" i="7"/>
  <c r="AZ69" i="7"/>
  <c r="AY69" i="7"/>
  <c r="AX69" i="7"/>
  <c r="AW69" i="7"/>
  <c r="AV69" i="7"/>
  <c r="AU69" i="7"/>
  <c r="AT69" i="7"/>
  <c r="AS69" i="7"/>
  <c r="AR69" i="7"/>
  <c r="AQ69" i="7"/>
  <c r="AP69" i="7"/>
  <c r="AO69" i="7"/>
  <c r="AN69" i="7"/>
  <c r="AM69" i="7"/>
  <c r="AL69" i="7"/>
  <c r="AK69" i="7"/>
  <c r="AJ69" i="7"/>
  <c r="AI69" i="7"/>
  <c r="AH69" i="7"/>
  <c r="AG69" i="7"/>
  <c r="AF69" i="7"/>
  <c r="AE69" i="7"/>
  <c r="AD69" i="7"/>
  <c r="AC69" i="7"/>
  <c r="AB69" i="7"/>
  <c r="AA69" i="7"/>
  <c r="Z69" i="7"/>
  <c r="Y69" i="7"/>
  <c r="X69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C69" i="7"/>
  <c r="A69" i="7"/>
  <c r="BG68" i="7"/>
  <c r="BF68" i="7"/>
  <c r="BE68" i="7"/>
  <c r="BD68" i="7"/>
  <c r="BC68" i="7"/>
  <c r="BB68" i="7"/>
  <c r="BA68" i="7"/>
  <c r="AZ68" i="7"/>
  <c r="AY68" i="7"/>
  <c r="AX68" i="7"/>
  <c r="AW68" i="7"/>
  <c r="AV68" i="7"/>
  <c r="AU68" i="7"/>
  <c r="AT68" i="7"/>
  <c r="AS68" i="7"/>
  <c r="AR68" i="7"/>
  <c r="AQ68" i="7"/>
  <c r="AP68" i="7"/>
  <c r="AO68" i="7"/>
  <c r="AN68" i="7"/>
  <c r="AM68" i="7"/>
  <c r="AL68" i="7"/>
  <c r="AK68" i="7"/>
  <c r="AJ68" i="7"/>
  <c r="AI68" i="7"/>
  <c r="AH68" i="7"/>
  <c r="AG68" i="7"/>
  <c r="AF68" i="7"/>
  <c r="AE68" i="7"/>
  <c r="AD68" i="7"/>
  <c r="AC68" i="7"/>
  <c r="AB68" i="7"/>
  <c r="AA68" i="7"/>
  <c r="Z68" i="7"/>
  <c r="Y68" i="7"/>
  <c r="X68" i="7"/>
  <c r="W68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C68" i="7"/>
  <c r="A68" i="7"/>
  <c r="BG67" i="7"/>
  <c r="BF67" i="7"/>
  <c r="BE67" i="7"/>
  <c r="BD67" i="7"/>
  <c r="BC67" i="7"/>
  <c r="BB67" i="7"/>
  <c r="BA67" i="7"/>
  <c r="AZ67" i="7"/>
  <c r="AY67" i="7"/>
  <c r="AX67" i="7"/>
  <c r="AW67" i="7"/>
  <c r="AV67" i="7"/>
  <c r="AU67" i="7"/>
  <c r="AT67" i="7"/>
  <c r="AS67" i="7"/>
  <c r="AR67" i="7"/>
  <c r="AQ67" i="7"/>
  <c r="AP67" i="7"/>
  <c r="AO67" i="7"/>
  <c r="AN67" i="7"/>
  <c r="AM67" i="7"/>
  <c r="AL67" i="7"/>
  <c r="AK67" i="7"/>
  <c r="AJ67" i="7"/>
  <c r="AI67" i="7"/>
  <c r="AH67" i="7"/>
  <c r="AG67" i="7"/>
  <c r="AF67" i="7"/>
  <c r="AE67" i="7"/>
  <c r="AD67" i="7"/>
  <c r="AC67" i="7"/>
  <c r="AB67" i="7"/>
  <c r="AA67" i="7"/>
  <c r="Z67" i="7"/>
  <c r="Y67" i="7"/>
  <c r="X67" i="7"/>
  <c r="W67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A67" i="7"/>
  <c r="BG66" i="7"/>
  <c r="BF66" i="7"/>
  <c r="BE66" i="7"/>
  <c r="BD66" i="7"/>
  <c r="BC66" i="7"/>
  <c r="BB66" i="7"/>
  <c r="BA66" i="7"/>
  <c r="AZ66" i="7"/>
  <c r="AY66" i="7"/>
  <c r="AX66" i="7"/>
  <c r="AW66" i="7"/>
  <c r="AV66" i="7"/>
  <c r="AU66" i="7"/>
  <c r="AT66" i="7"/>
  <c r="AS66" i="7"/>
  <c r="AR66" i="7"/>
  <c r="AQ66" i="7"/>
  <c r="AP66" i="7"/>
  <c r="AO66" i="7"/>
  <c r="AN66" i="7"/>
  <c r="AM66" i="7"/>
  <c r="AL66" i="7"/>
  <c r="AK66" i="7"/>
  <c r="AJ66" i="7"/>
  <c r="AI66" i="7"/>
  <c r="AH66" i="7"/>
  <c r="AG66" i="7"/>
  <c r="AF66" i="7"/>
  <c r="AE66" i="7"/>
  <c r="AD66" i="7"/>
  <c r="AC66" i="7"/>
  <c r="AB66" i="7"/>
  <c r="AA66" i="7"/>
  <c r="Z66" i="7"/>
  <c r="Y66" i="7"/>
  <c r="X66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C66" i="7"/>
  <c r="A66" i="7"/>
  <c r="BG65" i="7"/>
  <c r="BF65" i="7"/>
  <c r="BE65" i="7"/>
  <c r="BD65" i="7"/>
  <c r="BC65" i="7"/>
  <c r="BB65" i="7"/>
  <c r="BA65" i="7"/>
  <c r="AZ65" i="7"/>
  <c r="AY65" i="7"/>
  <c r="AX65" i="7"/>
  <c r="AW65" i="7"/>
  <c r="AV65" i="7"/>
  <c r="AU65" i="7"/>
  <c r="AT65" i="7"/>
  <c r="AS65" i="7"/>
  <c r="AR65" i="7"/>
  <c r="AQ65" i="7"/>
  <c r="AP65" i="7"/>
  <c r="AO65" i="7"/>
  <c r="AN65" i="7"/>
  <c r="AM65" i="7"/>
  <c r="AL65" i="7"/>
  <c r="AK65" i="7"/>
  <c r="AJ65" i="7"/>
  <c r="AI65" i="7"/>
  <c r="AH65" i="7"/>
  <c r="AG65" i="7"/>
  <c r="AF65" i="7"/>
  <c r="AE65" i="7"/>
  <c r="AD65" i="7"/>
  <c r="AC65" i="7"/>
  <c r="AB65" i="7"/>
  <c r="AA65" i="7"/>
  <c r="Z65" i="7"/>
  <c r="Y65" i="7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A65" i="7"/>
  <c r="BG64" i="7"/>
  <c r="BF64" i="7"/>
  <c r="BE64" i="7"/>
  <c r="BD64" i="7"/>
  <c r="BC64" i="7"/>
  <c r="BB64" i="7"/>
  <c r="BA64" i="7"/>
  <c r="AZ64" i="7"/>
  <c r="AY64" i="7"/>
  <c r="AX64" i="7"/>
  <c r="AW64" i="7"/>
  <c r="AV64" i="7"/>
  <c r="AU64" i="7"/>
  <c r="AT64" i="7"/>
  <c r="AS64" i="7"/>
  <c r="AR64" i="7"/>
  <c r="AQ64" i="7"/>
  <c r="AP64" i="7"/>
  <c r="AO64" i="7"/>
  <c r="AN64" i="7"/>
  <c r="AM64" i="7"/>
  <c r="AL64" i="7"/>
  <c r="AK64" i="7"/>
  <c r="AJ64" i="7"/>
  <c r="AI64" i="7"/>
  <c r="AH64" i="7"/>
  <c r="AG64" i="7"/>
  <c r="AF64" i="7"/>
  <c r="AE64" i="7"/>
  <c r="AD64" i="7"/>
  <c r="AC64" i="7"/>
  <c r="AB64" i="7"/>
  <c r="AA64" i="7"/>
  <c r="Z64" i="7"/>
  <c r="Y64" i="7"/>
  <c r="X64" i="7"/>
  <c r="W64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C64" i="7"/>
  <c r="A64" i="7"/>
  <c r="BG63" i="7"/>
  <c r="BF63" i="7"/>
  <c r="BE63" i="7"/>
  <c r="BD63" i="7"/>
  <c r="BC63" i="7"/>
  <c r="BB63" i="7"/>
  <c r="BA63" i="7"/>
  <c r="AZ63" i="7"/>
  <c r="AY63" i="7"/>
  <c r="AX63" i="7"/>
  <c r="AW63" i="7"/>
  <c r="AV63" i="7"/>
  <c r="AU63" i="7"/>
  <c r="AT63" i="7"/>
  <c r="AS63" i="7"/>
  <c r="AR63" i="7"/>
  <c r="AQ63" i="7"/>
  <c r="AP63" i="7"/>
  <c r="AO63" i="7"/>
  <c r="AN63" i="7"/>
  <c r="AM63" i="7"/>
  <c r="AL63" i="7"/>
  <c r="AK63" i="7"/>
  <c r="AJ63" i="7"/>
  <c r="AI63" i="7"/>
  <c r="AH63" i="7"/>
  <c r="AG63" i="7"/>
  <c r="AF63" i="7"/>
  <c r="AE63" i="7"/>
  <c r="AD63" i="7"/>
  <c r="AC63" i="7"/>
  <c r="AB63" i="7"/>
  <c r="AA63" i="7"/>
  <c r="Z63" i="7"/>
  <c r="Y63" i="7"/>
  <c r="X63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C63" i="7"/>
  <c r="A63" i="7"/>
  <c r="BG62" i="7"/>
  <c r="BF62" i="7"/>
  <c r="BE62" i="7"/>
  <c r="BD62" i="7"/>
  <c r="BC62" i="7"/>
  <c r="BB62" i="7"/>
  <c r="BA62" i="7"/>
  <c r="AZ62" i="7"/>
  <c r="AY62" i="7"/>
  <c r="AX62" i="7"/>
  <c r="AW62" i="7"/>
  <c r="AV62" i="7"/>
  <c r="AU62" i="7"/>
  <c r="AT62" i="7"/>
  <c r="AS62" i="7"/>
  <c r="AR62" i="7"/>
  <c r="AQ62" i="7"/>
  <c r="AP62" i="7"/>
  <c r="AO62" i="7"/>
  <c r="AN62" i="7"/>
  <c r="AM62" i="7"/>
  <c r="AL62" i="7"/>
  <c r="AK62" i="7"/>
  <c r="AJ62" i="7"/>
  <c r="AI62" i="7"/>
  <c r="AH62" i="7"/>
  <c r="AG62" i="7"/>
  <c r="AF62" i="7"/>
  <c r="AE62" i="7"/>
  <c r="AD62" i="7"/>
  <c r="AC62" i="7"/>
  <c r="AB62" i="7"/>
  <c r="AA62" i="7"/>
  <c r="Z62" i="7"/>
  <c r="Y62" i="7"/>
  <c r="X62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A62" i="7"/>
  <c r="BG61" i="7"/>
  <c r="BF61" i="7"/>
  <c r="BE61" i="7"/>
  <c r="BD61" i="7"/>
  <c r="BC61" i="7"/>
  <c r="BB61" i="7"/>
  <c r="BA61" i="7"/>
  <c r="AZ61" i="7"/>
  <c r="AY61" i="7"/>
  <c r="AX61" i="7"/>
  <c r="AW61" i="7"/>
  <c r="AV61" i="7"/>
  <c r="AU61" i="7"/>
  <c r="AT61" i="7"/>
  <c r="AS61" i="7"/>
  <c r="AR61" i="7"/>
  <c r="AQ61" i="7"/>
  <c r="AP61" i="7"/>
  <c r="AO61" i="7"/>
  <c r="AN61" i="7"/>
  <c r="AM61" i="7"/>
  <c r="AL61" i="7"/>
  <c r="AK61" i="7"/>
  <c r="AJ61" i="7"/>
  <c r="AI61" i="7"/>
  <c r="AH61" i="7"/>
  <c r="AG61" i="7"/>
  <c r="AF61" i="7"/>
  <c r="AE61" i="7"/>
  <c r="AD61" i="7"/>
  <c r="AC61" i="7"/>
  <c r="AB61" i="7"/>
  <c r="AA61" i="7"/>
  <c r="Z61" i="7"/>
  <c r="Y61" i="7"/>
  <c r="X61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A61" i="7"/>
  <c r="BG60" i="7"/>
  <c r="BF60" i="7"/>
  <c r="BE60" i="7"/>
  <c r="BD60" i="7"/>
  <c r="BC60" i="7"/>
  <c r="BB60" i="7"/>
  <c r="BA60" i="7"/>
  <c r="AZ60" i="7"/>
  <c r="AY60" i="7"/>
  <c r="AX60" i="7"/>
  <c r="AW60" i="7"/>
  <c r="AV60" i="7"/>
  <c r="AU60" i="7"/>
  <c r="AT60" i="7"/>
  <c r="AS60" i="7"/>
  <c r="AR60" i="7"/>
  <c r="AQ60" i="7"/>
  <c r="AP60" i="7"/>
  <c r="AO60" i="7"/>
  <c r="AN60" i="7"/>
  <c r="AM60" i="7"/>
  <c r="AL60" i="7"/>
  <c r="AK60" i="7"/>
  <c r="AJ60" i="7"/>
  <c r="AI60" i="7"/>
  <c r="AH60" i="7"/>
  <c r="AG60" i="7"/>
  <c r="AF60" i="7"/>
  <c r="AE60" i="7"/>
  <c r="AD60" i="7"/>
  <c r="AC60" i="7"/>
  <c r="AB60" i="7"/>
  <c r="AA60" i="7"/>
  <c r="Z60" i="7"/>
  <c r="Y60" i="7"/>
  <c r="X60" i="7"/>
  <c r="W60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A60" i="7"/>
  <c r="BG59" i="7"/>
  <c r="BF59" i="7"/>
  <c r="BE59" i="7"/>
  <c r="BD59" i="7"/>
  <c r="BC59" i="7"/>
  <c r="BB59" i="7"/>
  <c r="BA59" i="7"/>
  <c r="AZ59" i="7"/>
  <c r="AY59" i="7"/>
  <c r="AX59" i="7"/>
  <c r="AW59" i="7"/>
  <c r="AV59" i="7"/>
  <c r="AU59" i="7"/>
  <c r="AT59" i="7"/>
  <c r="AS59" i="7"/>
  <c r="AR59" i="7"/>
  <c r="AQ59" i="7"/>
  <c r="AP59" i="7"/>
  <c r="AO59" i="7"/>
  <c r="AN59" i="7"/>
  <c r="AM59" i="7"/>
  <c r="AL59" i="7"/>
  <c r="AK59" i="7"/>
  <c r="AJ59" i="7"/>
  <c r="AI59" i="7"/>
  <c r="AH59" i="7"/>
  <c r="AG59" i="7"/>
  <c r="AF59" i="7"/>
  <c r="AE59" i="7"/>
  <c r="AD59" i="7"/>
  <c r="AC59" i="7"/>
  <c r="AB59" i="7"/>
  <c r="AA59" i="7"/>
  <c r="Z59" i="7"/>
  <c r="Y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A59" i="7"/>
  <c r="BG58" i="7"/>
  <c r="BF58" i="7"/>
  <c r="BE58" i="7"/>
  <c r="BD58" i="7"/>
  <c r="BC58" i="7"/>
  <c r="BB58" i="7"/>
  <c r="BA58" i="7"/>
  <c r="AZ58" i="7"/>
  <c r="AY58" i="7"/>
  <c r="AX58" i="7"/>
  <c r="AW58" i="7"/>
  <c r="AV58" i="7"/>
  <c r="AU58" i="7"/>
  <c r="AT58" i="7"/>
  <c r="AS58" i="7"/>
  <c r="AR58" i="7"/>
  <c r="AQ58" i="7"/>
  <c r="AP58" i="7"/>
  <c r="AO58" i="7"/>
  <c r="AN58" i="7"/>
  <c r="AM58" i="7"/>
  <c r="AL58" i="7"/>
  <c r="AK58" i="7"/>
  <c r="AJ58" i="7"/>
  <c r="AI58" i="7"/>
  <c r="AH58" i="7"/>
  <c r="AG58" i="7"/>
  <c r="AF58" i="7"/>
  <c r="AE58" i="7"/>
  <c r="AD58" i="7"/>
  <c r="AC58" i="7"/>
  <c r="AB58" i="7"/>
  <c r="AA58" i="7"/>
  <c r="Z58" i="7"/>
  <c r="Y58" i="7"/>
  <c r="X58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A58" i="7"/>
  <c r="BG57" i="7"/>
  <c r="BF57" i="7"/>
  <c r="BE57" i="7"/>
  <c r="BD57" i="7"/>
  <c r="BC57" i="7"/>
  <c r="BB57" i="7"/>
  <c r="BA57" i="7"/>
  <c r="AZ57" i="7"/>
  <c r="AY57" i="7"/>
  <c r="AX57" i="7"/>
  <c r="AW57" i="7"/>
  <c r="AV57" i="7"/>
  <c r="AU57" i="7"/>
  <c r="AT57" i="7"/>
  <c r="AS57" i="7"/>
  <c r="AR57" i="7"/>
  <c r="AQ57" i="7"/>
  <c r="AP57" i="7"/>
  <c r="AO57" i="7"/>
  <c r="AN57" i="7"/>
  <c r="AM57" i="7"/>
  <c r="AL57" i="7"/>
  <c r="AK57" i="7"/>
  <c r="AJ57" i="7"/>
  <c r="AI57" i="7"/>
  <c r="AH57" i="7"/>
  <c r="AG57" i="7"/>
  <c r="AF57" i="7"/>
  <c r="AE57" i="7"/>
  <c r="AD57" i="7"/>
  <c r="AC57" i="7"/>
  <c r="AB57" i="7"/>
  <c r="AA57" i="7"/>
  <c r="Z57" i="7"/>
  <c r="Y57" i="7"/>
  <c r="X57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A57" i="7"/>
  <c r="BG56" i="7"/>
  <c r="BF56" i="7"/>
  <c r="BE56" i="7"/>
  <c r="BD56" i="7"/>
  <c r="BC56" i="7"/>
  <c r="BB56" i="7"/>
  <c r="BA56" i="7"/>
  <c r="AZ56" i="7"/>
  <c r="AY56" i="7"/>
  <c r="AX56" i="7"/>
  <c r="AW56" i="7"/>
  <c r="AV56" i="7"/>
  <c r="AU56" i="7"/>
  <c r="AT56" i="7"/>
  <c r="AS56" i="7"/>
  <c r="AR56" i="7"/>
  <c r="AQ56" i="7"/>
  <c r="AP56" i="7"/>
  <c r="AO56" i="7"/>
  <c r="AN56" i="7"/>
  <c r="AM56" i="7"/>
  <c r="AL56" i="7"/>
  <c r="AK56" i="7"/>
  <c r="AJ56" i="7"/>
  <c r="AI56" i="7"/>
  <c r="AH56" i="7"/>
  <c r="AG56" i="7"/>
  <c r="AF56" i="7"/>
  <c r="AE56" i="7"/>
  <c r="AD56" i="7"/>
  <c r="AC56" i="7"/>
  <c r="AB56" i="7"/>
  <c r="AA56" i="7"/>
  <c r="Z56" i="7"/>
  <c r="Y56" i="7"/>
  <c r="X56" i="7"/>
  <c r="W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A56" i="7"/>
  <c r="BG55" i="7"/>
  <c r="BF55" i="7"/>
  <c r="BE55" i="7"/>
  <c r="BD55" i="7"/>
  <c r="BC55" i="7"/>
  <c r="BB55" i="7"/>
  <c r="BA55" i="7"/>
  <c r="AZ55" i="7"/>
  <c r="AY55" i="7"/>
  <c r="AX55" i="7"/>
  <c r="AW55" i="7"/>
  <c r="AV55" i="7"/>
  <c r="AU55" i="7"/>
  <c r="AT55" i="7"/>
  <c r="AS55" i="7"/>
  <c r="AR55" i="7"/>
  <c r="AQ55" i="7"/>
  <c r="AP55" i="7"/>
  <c r="AO55" i="7"/>
  <c r="AN55" i="7"/>
  <c r="AM55" i="7"/>
  <c r="AL55" i="7"/>
  <c r="AK55" i="7"/>
  <c r="AJ55" i="7"/>
  <c r="AI55" i="7"/>
  <c r="AH55" i="7"/>
  <c r="AG55" i="7"/>
  <c r="AF55" i="7"/>
  <c r="AE55" i="7"/>
  <c r="AD55" i="7"/>
  <c r="AC55" i="7"/>
  <c r="AB55" i="7"/>
  <c r="AA55" i="7"/>
  <c r="Z55" i="7"/>
  <c r="Y55" i="7"/>
  <c r="X55" i="7"/>
  <c r="W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A55" i="7"/>
  <c r="BG54" i="7"/>
  <c r="BF54" i="7"/>
  <c r="BE54" i="7"/>
  <c r="BD54" i="7"/>
  <c r="BC54" i="7"/>
  <c r="BB54" i="7"/>
  <c r="BA54" i="7"/>
  <c r="AZ54" i="7"/>
  <c r="AY54" i="7"/>
  <c r="AX54" i="7"/>
  <c r="AW54" i="7"/>
  <c r="AV54" i="7"/>
  <c r="AU54" i="7"/>
  <c r="AT54" i="7"/>
  <c r="AS54" i="7"/>
  <c r="AR54" i="7"/>
  <c r="AQ54" i="7"/>
  <c r="AP54" i="7"/>
  <c r="AO54" i="7"/>
  <c r="AN54" i="7"/>
  <c r="AM54" i="7"/>
  <c r="AL54" i="7"/>
  <c r="AK54" i="7"/>
  <c r="AJ54" i="7"/>
  <c r="AI54" i="7"/>
  <c r="AH54" i="7"/>
  <c r="AG54" i="7"/>
  <c r="AF54" i="7"/>
  <c r="AE54" i="7"/>
  <c r="AD54" i="7"/>
  <c r="AC54" i="7"/>
  <c r="AB54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A54" i="7"/>
  <c r="BG53" i="7"/>
  <c r="BF53" i="7"/>
  <c r="BE53" i="7"/>
  <c r="BD53" i="7"/>
  <c r="BC53" i="7"/>
  <c r="BB53" i="7"/>
  <c r="BA53" i="7"/>
  <c r="AZ53" i="7"/>
  <c r="AY53" i="7"/>
  <c r="AX53" i="7"/>
  <c r="AW53" i="7"/>
  <c r="AV53" i="7"/>
  <c r="AU53" i="7"/>
  <c r="AT53" i="7"/>
  <c r="AS53" i="7"/>
  <c r="AR53" i="7"/>
  <c r="AQ53" i="7"/>
  <c r="AP53" i="7"/>
  <c r="AO53" i="7"/>
  <c r="AN53" i="7"/>
  <c r="AM53" i="7"/>
  <c r="AL53" i="7"/>
  <c r="AK53" i="7"/>
  <c r="AJ53" i="7"/>
  <c r="AI53" i="7"/>
  <c r="AH53" i="7"/>
  <c r="AG53" i="7"/>
  <c r="AF53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A53" i="7"/>
  <c r="BG52" i="7"/>
  <c r="BF52" i="7"/>
  <c r="BE52" i="7"/>
  <c r="BD52" i="7"/>
  <c r="BC52" i="7"/>
  <c r="BB52" i="7"/>
  <c r="BA52" i="7"/>
  <c r="AZ52" i="7"/>
  <c r="AY52" i="7"/>
  <c r="AX52" i="7"/>
  <c r="AW52" i="7"/>
  <c r="AV52" i="7"/>
  <c r="AU52" i="7"/>
  <c r="AT52" i="7"/>
  <c r="AS52" i="7"/>
  <c r="AR52" i="7"/>
  <c r="AQ52" i="7"/>
  <c r="AP52" i="7"/>
  <c r="AO52" i="7"/>
  <c r="AN52" i="7"/>
  <c r="AM52" i="7"/>
  <c r="AL52" i="7"/>
  <c r="AK52" i="7"/>
  <c r="AJ52" i="7"/>
  <c r="AI52" i="7"/>
  <c r="AH52" i="7"/>
  <c r="AG52" i="7"/>
  <c r="AF52" i="7"/>
  <c r="AE52" i="7"/>
  <c r="AD52" i="7"/>
  <c r="AC52" i="7"/>
  <c r="AB52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A52" i="7"/>
  <c r="BG51" i="7"/>
  <c r="BF51" i="7"/>
  <c r="BE51" i="7"/>
  <c r="BD51" i="7"/>
  <c r="BC51" i="7"/>
  <c r="BB51" i="7"/>
  <c r="BA51" i="7"/>
  <c r="AZ51" i="7"/>
  <c r="AY51" i="7"/>
  <c r="AX51" i="7"/>
  <c r="AW51" i="7"/>
  <c r="AV51" i="7"/>
  <c r="AU51" i="7"/>
  <c r="AT51" i="7"/>
  <c r="AS51" i="7"/>
  <c r="AR51" i="7"/>
  <c r="AQ51" i="7"/>
  <c r="AP51" i="7"/>
  <c r="AO51" i="7"/>
  <c r="AN51" i="7"/>
  <c r="AM51" i="7"/>
  <c r="AL51" i="7"/>
  <c r="AK51" i="7"/>
  <c r="AJ51" i="7"/>
  <c r="AI51" i="7"/>
  <c r="AH51" i="7"/>
  <c r="AG51" i="7"/>
  <c r="AF51" i="7"/>
  <c r="AE51" i="7"/>
  <c r="AD51" i="7"/>
  <c r="AC51" i="7"/>
  <c r="AB51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A51" i="7"/>
  <c r="BG50" i="7"/>
  <c r="BF50" i="7"/>
  <c r="BE50" i="7"/>
  <c r="BD50" i="7"/>
  <c r="BC50" i="7"/>
  <c r="BB50" i="7"/>
  <c r="BA50" i="7"/>
  <c r="AZ50" i="7"/>
  <c r="AY50" i="7"/>
  <c r="AX50" i="7"/>
  <c r="AW50" i="7"/>
  <c r="AV50" i="7"/>
  <c r="AU50" i="7"/>
  <c r="AT50" i="7"/>
  <c r="AS50" i="7"/>
  <c r="AR50" i="7"/>
  <c r="AQ50" i="7"/>
  <c r="AP50" i="7"/>
  <c r="AO50" i="7"/>
  <c r="AN50" i="7"/>
  <c r="AM50" i="7"/>
  <c r="AL50" i="7"/>
  <c r="AK50" i="7"/>
  <c r="AJ50" i="7"/>
  <c r="AI50" i="7"/>
  <c r="AH50" i="7"/>
  <c r="AG50" i="7"/>
  <c r="AF50" i="7"/>
  <c r="AE50" i="7"/>
  <c r="AD50" i="7"/>
  <c r="AC50" i="7"/>
  <c r="AB50" i="7"/>
  <c r="AA50" i="7"/>
  <c r="Z50" i="7"/>
  <c r="Y50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A50" i="7"/>
  <c r="BG49" i="7"/>
  <c r="BF49" i="7"/>
  <c r="BE49" i="7"/>
  <c r="BD49" i="7"/>
  <c r="BC49" i="7"/>
  <c r="BB49" i="7"/>
  <c r="BA49" i="7"/>
  <c r="AZ49" i="7"/>
  <c r="AY49" i="7"/>
  <c r="AX49" i="7"/>
  <c r="AW49" i="7"/>
  <c r="AV49" i="7"/>
  <c r="AU49" i="7"/>
  <c r="AT49" i="7"/>
  <c r="AS49" i="7"/>
  <c r="AR49" i="7"/>
  <c r="AQ49" i="7"/>
  <c r="AP49" i="7"/>
  <c r="AO49" i="7"/>
  <c r="AN49" i="7"/>
  <c r="AM49" i="7"/>
  <c r="AL49" i="7"/>
  <c r="AK49" i="7"/>
  <c r="AJ49" i="7"/>
  <c r="AI49" i="7"/>
  <c r="AH49" i="7"/>
  <c r="AG49" i="7"/>
  <c r="AF49" i="7"/>
  <c r="AE49" i="7"/>
  <c r="AD49" i="7"/>
  <c r="AC49" i="7"/>
  <c r="AB49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A49" i="7"/>
  <c r="BG48" i="7"/>
  <c r="BF48" i="7"/>
  <c r="BE48" i="7"/>
  <c r="BD48" i="7"/>
  <c r="BC48" i="7"/>
  <c r="BB48" i="7"/>
  <c r="BA48" i="7"/>
  <c r="AZ48" i="7"/>
  <c r="AY48" i="7"/>
  <c r="AX48" i="7"/>
  <c r="AW48" i="7"/>
  <c r="AV48" i="7"/>
  <c r="AU48" i="7"/>
  <c r="AT48" i="7"/>
  <c r="AS48" i="7"/>
  <c r="AR48" i="7"/>
  <c r="AQ48" i="7"/>
  <c r="AP48" i="7"/>
  <c r="AO48" i="7"/>
  <c r="AN48" i="7"/>
  <c r="AM48" i="7"/>
  <c r="AL48" i="7"/>
  <c r="AK48" i="7"/>
  <c r="AJ48" i="7"/>
  <c r="AI48" i="7"/>
  <c r="AH48" i="7"/>
  <c r="AG48" i="7"/>
  <c r="AF48" i="7"/>
  <c r="AE48" i="7"/>
  <c r="AD48" i="7"/>
  <c r="AC48" i="7"/>
  <c r="AB48" i="7"/>
  <c r="AA48" i="7"/>
  <c r="Z48" i="7"/>
  <c r="Y48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A48" i="7"/>
  <c r="BG47" i="7"/>
  <c r="BF47" i="7"/>
  <c r="BE47" i="7"/>
  <c r="BD47" i="7"/>
  <c r="BC47" i="7"/>
  <c r="BB47" i="7"/>
  <c r="BA47" i="7"/>
  <c r="AZ47" i="7"/>
  <c r="AY47" i="7"/>
  <c r="AX47" i="7"/>
  <c r="AW47" i="7"/>
  <c r="AV47" i="7"/>
  <c r="AU47" i="7"/>
  <c r="AT47" i="7"/>
  <c r="AS47" i="7"/>
  <c r="AR47" i="7"/>
  <c r="AQ47" i="7"/>
  <c r="AP47" i="7"/>
  <c r="AO47" i="7"/>
  <c r="AN47" i="7"/>
  <c r="AM47" i="7"/>
  <c r="AL47" i="7"/>
  <c r="AK47" i="7"/>
  <c r="AJ47" i="7"/>
  <c r="AI47" i="7"/>
  <c r="AH47" i="7"/>
  <c r="AG47" i="7"/>
  <c r="AF47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A47" i="7"/>
  <c r="BG46" i="7"/>
  <c r="BF46" i="7"/>
  <c r="BE46" i="7"/>
  <c r="BD46" i="7"/>
  <c r="BC46" i="7"/>
  <c r="BB46" i="7"/>
  <c r="BA46" i="7"/>
  <c r="AZ46" i="7"/>
  <c r="AY46" i="7"/>
  <c r="AX46" i="7"/>
  <c r="AW46" i="7"/>
  <c r="AV46" i="7"/>
  <c r="AU46" i="7"/>
  <c r="AT46" i="7"/>
  <c r="AS46" i="7"/>
  <c r="AR46" i="7"/>
  <c r="AQ46" i="7"/>
  <c r="AP46" i="7"/>
  <c r="AO46" i="7"/>
  <c r="AN46" i="7"/>
  <c r="AM46" i="7"/>
  <c r="AL46" i="7"/>
  <c r="AK46" i="7"/>
  <c r="AJ46" i="7"/>
  <c r="AI46" i="7"/>
  <c r="AH46" i="7"/>
  <c r="AG46" i="7"/>
  <c r="AF46" i="7"/>
  <c r="AE46" i="7"/>
  <c r="AD46" i="7"/>
  <c r="AC46" i="7"/>
  <c r="AB46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A46" i="7"/>
  <c r="BG45" i="7"/>
  <c r="BF45" i="7"/>
  <c r="BE45" i="7"/>
  <c r="BD45" i="7"/>
  <c r="BC45" i="7"/>
  <c r="BB45" i="7"/>
  <c r="BA45" i="7"/>
  <c r="AZ45" i="7"/>
  <c r="AY45" i="7"/>
  <c r="AX45" i="7"/>
  <c r="AW45" i="7"/>
  <c r="AV45" i="7"/>
  <c r="AU45" i="7"/>
  <c r="AT45" i="7"/>
  <c r="AS45" i="7"/>
  <c r="AR45" i="7"/>
  <c r="AQ45" i="7"/>
  <c r="AP45" i="7"/>
  <c r="AO45" i="7"/>
  <c r="AN45" i="7"/>
  <c r="AM45" i="7"/>
  <c r="AL45" i="7"/>
  <c r="AK45" i="7"/>
  <c r="AJ45" i="7"/>
  <c r="AI45" i="7"/>
  <c r="AH45" i="7"/>
  <c r="AG45" i="7"/>
  <c r="AF45" i="7"/>
  <c r="AE45" i="7"/>
  <c r="AD45" i="7"/>
  <c r="AC45" i="7"/>
  <c r="AB45" i="7"/>
  <c r="AA45" i="7"/>
  <c r="Z45" i="7"/>
  <c r="Y45" i="7"/>
  <c r="X45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A45" i="7"/>
  <c r="BG44" i="7"/>
  <c r="BF44" i="7"/>
  <c r="BE44" i="7"/>
  <c r="BD44" i="7"/>
  <c r="BC44" i="7"/>
  <c r="BB44" i="7"/>
  <c r="BA44" i="7"/>
  <c r="AZ44" i="7"/>
  <c r="AY44" i="7"/>
  <c r="AX44" i="7"/>
  <c r="AW44" i="7"/>
  <c r="AV44" i="7"/>
  <c r="AU44" i="7"/>
  <c r="AT44" i="7"/>
  <c r="AS44" i="7"/>
  <c r="AR44" i="7"/>
  <c r="AQ44" i="7"/>
  <c r="AP44" i="7"/>
  <c r="AO44" i="7"/>
  <c r="AN44" i="7"/>
  <c r="AM44" i="7"/>
  <c r="AL44" i="7"/>
  <c r="AK44" i="7"/>
  <c r="AJ44" i="7"/>
  <c r="AI44" i="7"/>
  <c r="AH44" i="7"/>
  <c r="AG44" i="7"/>
  <c r="AF44" i="7"/>
  <c r="AE44" i="7"/>
  <c r="AD44" i="7"/>
  <c r="AC44" i="7"/>
  <c r="AB44" i="7"/>
  <c r="AA44" i="7"/>
  <c r="Z44" i="7"/>
  <c r="Y44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A44" i="7"/>
  <c r="BG43" i="7"/>
  <c r="BF43" i="7"/>
  <c r="BE43" i="7"/>
  <c r="BD43" i="7"/>
  <c r="BC43" i="7"/>
  <c r="BB43" i="7"/>
  <c r="BA43" i="7"/>
  <c r="AZ43" i="7"/>
  <c r="AY43" i="7"/>
  <c r="AX43" i="7"/>
  <c r="AW43" i="7"/>
  <c r="AV43" i="7"/>
  <c r="AU43" i="7"/>
  <c r="AT43" i="7"/>
  <c r="AS43" i="7"/>
  <c r="AR43" i="7"/>
  <c r="AQ43" i="7"/>
  <c r="AP43" i="7"/>
  <c r="AO43" i="7"/>
  <c r="AN43" i="7"/>
  <c r="AM43" i="7"/>
  <c r="AL43" i="7"/>
  <c r="AK43" i="7"/>
  <c r="AJ43" i="7"/>
  <c r="AI43" i="7"/>
  <c r="AH43" i="7"/>
  <c r="AG43" i="7"/>
  <c r="AF43" i="7"/>
  <c r="AE43" i="7"/>
  <c r="AD43" i="7"/>
  <c r="AC43" i="7"/>
  <c r="AB43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A43" i="7"/>
  <c r="BG42" i="7"/>
  <c r="BF42" i="7"/>
  <c r="BE42" i="7"/>
  <c r="BD42" i="7"/>
  <c r="BC42" i="7"/>
  <c r="BB42" i="7"/>
  <c r="BA42" i="7"/>
  <c r="AZ42" i="7"/>
  <c r="AY42" i="7"/>
  <c r="AX42" i="7"/>
  <c r="AW42" i="7"/>
  <c r="AV42" i="7"/>
  <c r="AU42" i="7"/>
  <c r="AT42" i="7"/>
  <c r="AS42" i="7"/>
  <c r="AR42" i="7"/>
  <c r="AQ42" i="7"/>
  <c r="AP42" i="7"/>
  <c r="AO42" i="7"/>
  <c r="AN42" i="7"/>
  <c r="AM42" i="7"/>
  <c r="AL42" i="7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A42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A41" i="7"/>
  <c r="BG40" i="7"/>
  <c r="BF40" i="7"/>
  <c r="BE40" i="7"/>
  <c r="BD40" i="7"/>
  <c r="BC40" i="7"/>
  <c r="BB40" i="7"/>
  <c r="BA40" i="7"/>
  <c r="AZ40" i="7"/>
  <c r="AY40" i="7"/>
  <c r="AX40" i="7"/>
  <c r="AW40" i="7"/>
  <c r="AV40" i="7"/>
  <c r="AU40" i="7"/>
  <c r="AT40" i="7"/>
  <c r="AS40" i="7"/>
  <c r="AR40" i="7"/>
  <c r="AQ40" i="7"/>
  <c r="AP40" i="7"/>
  <c r="AO40" i="7"/>
  <c r="AN40" i="7"/>
  <c r="AM40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A40" i="7"/>
  <c r="BG39" i="7"/>
  <c r="BF39" i="7"/>
  <c r="BE39" i="7"/>
  <c r="BD39" i="7"/>
  <c r="BC39" i="7"/>
  <c r="BB39" i="7"/>
  <c r="BA39" i="7"/>
  <c r="AZ39" i="7"/>
  <c r="AY39" i="7"/>
  <c r="AX39" i="7"/>
  <c r="AW39" i="7"/>
  <c r="AV39" i="7"/>
  <c r="AU39" i="7"/>
  <c r="AT39" i="7"/>
  <c r="AS39" i="7"/>
  <c r="AR39" i="7"/>
  <c r="AQ39" i="7"/>
  <c r="AP39" i="7"/>
  <c r="AO39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A39" i="7"/>
  <c r="BG38" i="7"/>
  <c r="BF38" i="7"/>
  <c r="BE38" i="7"/>
  <c r="BD38" i="7"/>
  <c r="BC38" i="7"/>
  <c r="BB38" i="7"/>
  <c r="BA38" i="7"/>
  <c r="AZ38" i="7"/>
  <c r="AY38" i="7"/>
  <c r="AX38" i="7"/>
  <c r="AW38" i="7"/>
  <c r="AV38" i="7"/>
  <c r="AU38" i="7"/>
  <c r="AT38" i="7"/>
  <c r="AS38" i="7"/>
  <c r="AR38" i="7"/>
  <c r="AQ38" i="7"/>
  <c r="AP38" i="7"/>
  <c r="AO38" i="7"/>
  <c r="AN38" i="7"/>
  <c r="AM38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A38" i="7"/>
  <c r="BG37" i="7"/>
  <c r="BF37" i="7"/>
  <c r="BE37" i="7"/>
  <c r="BD37" i="7"/>
  <c r="BC37" i="7"/>
  <c r="BB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A37" i="7"/>
  <c r="BG36" i="7"/>
  <c r="BF36" i="7"/>
  <c r="BE36" i="7"/>
  <c r="BD36" i="7"/>
  <c r="BC36" i="7"/>
  <c r="BB36" i="7"/>
  <c r="BA36" i="7"/>
  <c r="AZ36" i="7"/>
  <c r="AY36" i="7"/>
  <c r="AX36" i="7"/>
  <c r="AW36" i="7"/>
  <c r="AV36" i="7"/>
  <c r="AU36" i="7"/>
  <c r="AT36" i="7"/>
  <c r="AS36" i="7"/>
  <c r="AR36" i="7"/>
  <c r="AQ36" i="7"/>
  <c r="AP36" i="7"/>
  <c r="AO36" i="7"/>
  <c r="AN36" i="7"/>
  <c r="AM36" i="7"/>
  <c r="AL36" i="7"/>
  <c r="AK36" i="7"/>
  <c r="AJ36" i="7"/>
  <c r="AI36" i="7"/>
  <c r="AH36" i="7"/>
  <c r="AG36" i="7"/>
  <c r="AF36" i="7"/>
  <c r="AE36" i="7"/>
  <c r="AD36" i="7"/>
  <c r="AC36" i="7"/>
  <c r="AB36" i="7"/>
  <c r="AA36" i="7"/>
  <c r="Z36" i="7"/>
  <c r="Y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A36" i="7"/>
  <c r="BG35" i="7"/>
  <c r="BF35" i="7"/>
  <c r="BE35" i="7"/>
  <c r="BD35" i="7"/>
  <c r="BC35" i="7"/>
  <c r="BB35" i="7"/>
  <c r="BA35" i="7"/>
  <c r="AZ35" i="7"/>
  <c r="AY35" i="7"/>
  <c r="AX35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A35" i="7"/>
  <c r="BG34" i="7"/>
  <c r="BF34" i="7"/>
  <c r="BE34" i="7"/>
  <c r="BD34" i="7"/>
  <c r="BC34" i="7"/>
  <c r="BB34" i="7"/>
  <c r="BA34" i="7"/>
  <c r="AZ34" i="7"/>
  <c r="AY34" i="7"/>
  <c r="AX34" i="7"/>
  <c r="AW34" i="7"/>
  <c r="AV34" i="7"/>
  <c r="AU34" i="7"/>
  <c r="AT34" i="7"/>
  <c r="AS34" i="7"/>
  <c r="AR34" i="7"/>
  <c r="AQ34" i="7"/>
  <c r="AP34" i="7"/>
  <c r="AO34" i="7"/>
  <c r="AN34" i="7"/>
  <c r="AM34" i="7"/>
  <c r="AL34" i="7"/>
  <c r="AK34" i="7"/>
  <c r="AJ34" i="7"/>
  <c r="AI34" i="7"/>
  <c r="AH34" i="7"/>
  <c r="AG34" i="7"/>
  <c r="AF34" i="7"/>
  <c r="AE34" i="7"/>
  <c r="AD34" i="7"/>
  <c r="AC34" i="7"/>
  <c r="AB34" i="7"/>
  <c r="AA34" i="7"/>
  <c r="Z34" i="7"/>
  <c r="Y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A34" i="7"/>
  <c r="BG33" i="7"/>
  <c r="BF33" i="7"/>
  <c r="BE33" i="7"/>
  <c r="BD33" i="7"/>
  <c r="BC33" i="7"/>
  <c r="BB33" i="7"/>
  <c r="BA33" i="7"/>
  <c r="AZ33" i="7"/>
  <c r="AY33" i="7"/>
  <c r="AX33" i="7"/>
  <c r="AW33" i="7"/>
  <c r="AV33" i="7"/>
  <c r="AU33" i="7"/>
  <c r="AT33" i="7"/>
  <c r="AS33" i="7"/>
  <c r="AR33" i="7"/>
  <c r="AQ33" i="7"/>
  <c r="AP33" i="7"/>
  <c r="AO33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A33" i="7"/>
  <c r="BG32" i="7"/>
  <c r="BF32" i="7"/>
  <c r="BE32" i="7"/>
  <c r="BD32" i="7"/>
  <c r="BC32" i="7"/>
  <c r="BB32" i="7"/>
  <c r="BA32" i="7"/>
  <c r="AZ32" i="7"/>
  <c r="AY32" i="7"/>
  <c r="AX32" i="7"/>
  <c r="AW32" i="7"/>
  <c r="AV32" i="7"/>
  <c r="AU32" i="7"/>
  <c r="AT32" i="7"/>
  <c r="AS32" i="7"/>
  <c r="AR32" i="7"/>
  <c r="AQ32" i="7"/>
  <c r="AP32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A32" i="7"/>
  <c r="BG31" i="7"/>
  <c r="BF31" i="7"/>
  <c r="BE31" i="7"/>
  <c r="BD31" i="7"/>
  <c r="BC31" i="7"/>
  <c r="BB31" i="7"/>
  <c r="BA31" i="7"/>
  <c r="AZ31" i="7"/>
  <c r="AY31" i="7"/>
  <c r="AX31" i="7"/>
  <c r="AW31" i="7"/>
  <c r="AV31" i="7"/>
  <c r="AU31" i="7"/>
  <c r="AT31" i="7"/>
  <c r="AS31" i="7"/>
  <c r="AR31" i="7"/>
  <c r="AQ31" i="7"/>
  <c r="AP31" i="7"/>
  <c r="AO31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A31" i="7"/>
  <c r="BG30" i="7"/>
  <c r="BF30" i="7"/>
  <c r="BE30" i="7"/>
  <c r="BD30" i="7"/>
  <c r="BC30" i="7"/>
  <c r="BB30" i="7"/>
  <c r="BA30" i="7"/>
  <c r="AZ30" i="7"/>
  <c r="AY30" i="7"/>
  <c r="AX30" i="7"/>
  <c r="AW30" i="7"/>
  <c r="AV30" i="7"/>
  <c r="AU30" i="7"/>
  <c r="AT30" i="7"/>
  <c r="AS30" i="7"/>
  <c r="AR30" i="7"/>
  <c r="AQ30" i="7"/>
  <c r="AP30" i="7"/>
  <c r="AO30" i="7"/>
  <c r="AN30" i="7"/>
  <c r="AM30" i="7"/>
  <c r="AL30" i="7"/>
  <c r="AK30" i="7"/>
  <c r="AJ30" i="7"/>
  <c r="AI30" i="7"/>
  <c r="AH30" i="7"/>
  <c r="AG30" i="7"/>
  <c r="AF30" i="7"/>
  <c r="AE30" i="7"/>
  <c r="AD30" i="7"/>
  <c r="AC30" i="7"/>
  <c r="AB30" i="7"/>
  <c r="AA30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A30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A29" i="7"/>
  <c r="BG28" i="7"/>
  <c r="BF28" i="7"/>
  <c r="BE28" i="7"/>
  <c r="BD28" i="7"/>
  <c r="BC28" i="7"/>
  <c r="BB28" i="7"/>
  <c r="BA28" i="7"/>
  <c r="AZ28" i="7"/>
  <c r="AY28" i="7"/>
  <c r="AX28" i="7"/>
  <c r="AW28" i="7"/>
  <c r="AV28" i="7"/>
  <c r="AU28" i="7"/>
  <c r="AT28" i="7"/>
  <c r="AS28" i="7"/>
  <c r="AR28" i="7"/>
  <c r="AQ28" i="7"/>
  <c r="AP28" i="7"/>
  <c r="AO28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A28" i="7"/>
  <c r="BG27" i="7"/>
  <c r="BF27" i="7"/>
  <c r="BE27" i="7"/>
  <c r="BD27" i="7"/>
  <c r="BC27" i="7"/>
  <c r="BB27" i="7"/>
  <c r="BA27" i="7"/>
  <c r="AZ27" i="7"/>
  <c r="AY27" i="7"/>
  <c r="AX27" i="7"/>
  <c r="AW27" i="7"/>
  <c r="AV27" i="7"/>
  <c r="AU27" i="7"/>
  <c r="AT27" i="7"/>
  <c r="AS27" i="7"/>
  <c r="AR27" i="7"/>
  <c r="AQ27" i="7"/>
  <c r="AP27" i="7"/>
  <c r="AO27" i="7"/>
  <c r="AN27" i="7"/>
  <c r="AM27" i="7"/>
  <c r="AL27" i="7"/>
  <c r="AK27" i="7"/>
  <c r="AJ27" i="7"/>
  <c r="AI27" i="7"/>
  <c r="AH27" i="7"/>
  <c r="AG27" i="7"/>
  <c r="AF27" i="7"/>
  <c r="AE27" i="7"/>
  <c r="AD27" i="7"/>
  <c r="AC27" i="7"/>
  <c r="AB27" i="7"/>
  <c r="AA27" i="7"/>
  <c r="Z27" i="7"/>
  <c r="Y27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A27" i="7"/>
  <c r="BG26" i="7"/>
  <c r="BF26" i="7"/>
  <c r="BE26" i="7"/>
  <c r="BD26" i="7"/>
  <c r="BC26" i="7"/>
  <c r="BB26" i="7"/>
  <c r="BA26" i="7"/>
  <c r="AZ26" i="7"/>
  <c r="AY26" i="7"/>
  <c r="AX26" i="7"/>
  <c r="AW26" i="7"/>
  <c r="AV26" i="7"/>
  <c r="AU26" i="7"/>
  <c r="AT26" i="7"/>
  <c r="AS26" i="7"/>
  <c r="AR26" i="7"/>
  <c r="AQ26" i="7"/>
  <c r="AP26" i="7"/>
  <c r="AO26" i="7"/>
  <c r="AN26" i="7"/>
  <c r="AM26" i="7"/>
  <c r="AL26" i="7"/>
  <c r="AK26" i="7"/>
  <c r="AJ26" i="7"/>
  <c r="AI26" i="7"/>
  <c r="AH26" i="7"/>
  <c r="AG26" i="7"/>
  <c r="AF26" i="7"/>
  <c r="AE26" i="7"/>
  <c r="AD26" i="7"/>
  <c r="AC26" i="7"/>
  <c r="AB26" i="7"/>
  <c r="AA26" i="7"/>
  <c r="Z26" i="7"/>
  <c r="Y26" i="7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A26" i="7"/>
  <c r="BG25" i="7"/>
  <c r="BF25" i="7"/>
  <c r="BE25" i="7"/>
  <c r="BD25" i="7"/>
  <c r="BC25" i="7"/>
  <c r="BB25" i="7"/>
  <c r="BA25" i="7"/>
  <c r="AZ25" i="7"/>
  <c r="AY25" i="7"/>
  <c r="AX25" i="7"/>
  <c r="AW25" i="7"/>
  <c r="AV25" i="7"/>
  <c r="AU25" i="7"/>
  <c r="AT25" i="7"/>
  <c r="AS25" i="7"/>
  <c r="AR25" i="7"/>
  <c r="AQ25" i="7"/>
  <c r="AP25" i="7"/>
  <c r="AO25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A25" i="7"/>
  <c r="BG24" i="7"/>
  <c r="BF24" i="7"/>
  <c r="BE24" i="7"/>
  <c r="BD24" i="7"/>
  <c r="BC24" i="7"/>
  <c r="BB24" i="7"/>
  <c r="BA24" i="7"/>
  <c r="AZ24" i="7"/>
  <c r="AY24" i="7"/>
  <c r="AX24" i="7"/>
  <c r="AW24" i="7"/>
  <c r="AV24" i="7"/>
  <c r="AU24" i="7"/>
  <c r="AT24" i="7"/>
  <c r="AS24" i="7"/>
  <c r="AR24" i="7"/>
  <c r="AQ24" i="7"/>
  <c r="AP24" i="7"/>
  <c r="AO24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Z24" i="7"/>
  <c r="Y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A24" i="7"/>
  <c r="BG23" i="7"/>
  <c r="BF23" i="7"/>
  <c r="BE23" i="7"/>
  <c r="BD23" i="7"/>
  <c r="BC23" i="7"/>
  <c r="BB23" i="7"/>
  <c r="BA23" i="7"/>
  <c r="AZ23" i="7"/>
  <c r="AY23" i="7"/>
  <c r="AX23" i="7"/>
  <c r="AW23" i="7"/>
  <c r="AV23" i="7"/>
  <c r="AU23" i="7"/>
  <c r="AT23" i="7"/>
  <c r="AS23" i="7"/>
  <c r="AR23" i="7"/>
  <c r="AQ23" i="7"/>
  <c r="AP23" i="7"/>
  <c r="AO23" i="7"/>
  <c r="AN23" i="7"/>
  <c r="AM23" i="7"/>
  <c r="AL23" i="7"/>
  <c r="AK23" i="7"/>
  <c r="AJ23" i="7"/>
  <c r="AI23" i="7"/>
  <c r="AH23" i="7"/>
  <c r="AG23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A23" i="7"/>
  <c r="BG22" i="7"/>
  <c r="BF22" i="7"/>
  <c r="BE22" i="7"/>
  <c r="BD22" i="7"/>
  <c r="BC22" i="7"/>
  <c r="BB22" i="7"/>
  <c r="BA22" i="7"/>
  <c r="AZ22" i="7"/>
  <c r="AY22" i="7"/>
  <c r="AX22" i="7"/>
  <c r="AW22" i="7"/>
  <c r="AV22" i="7"/>
  <c r="AU22" i="7"/>
  <c r="AT22" i="7"/>
  <c r="AS22" i="7"/>
  <c r="AR22" i="7"/>
  <c r="AQ22" i="7"/>
  <c r="AP22" i="7"/>
  <c r="AO22" i="7"/>
  <c r="AN22" i="7"/>
  <c r="AM22" i="7"/>
  <c r="AL22" i="7"/>
  <c r="AK22" i="7"/>
  <c r="AJ22" i="7"/>
  <c r="AI22" i="7"/>
  <c r="AH22" i="7"/>
  <c r="AG22" i="7"/>
  <c r="AF22" i="7"/>
  <c r="AE22" i="7"/>
  <c r="AD22" i="7"/>
  <c r="AC22" i="7"/>
  <c r="AB22" i="7"/>
  <c r="AA22" i="7"/>
  <c r="Z22" i="7"/>
  <c r="Y22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A22" i="7"/>
  <c r="BG21" i="7"/>
  <c r="BF21" i="7"/>
  <c r="BE21" i="7"/>
  <c r="BD21" i="7"/>
  <c r="BC21" i="7"/>
  <c r="BB21" i="7"/>
  <c r="BA21" i="7"/>
  <c r="AZ21" i="7"/>
  <c r="AY21" i="7"/>
  <c r="AX21" i="7"/>
  <c r="AW21" i="7"/>
  <c r="AV21" i="7"/>
  <c r="AU21" i="7"/>
  <c r="AT21" i="7"/>
  <c r="AS21" i="7"/>
  <c r="AR21" i="7"/>
  <c r="AQ21" i="7"/>
  <c r="AP21" i="7"/>
  <c r="AO21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A21" i="7"/>
  <c r="BG20" i="7"/>
  <c r="BF20" i="7"/>
  <c r="BE20" i="7"/>
  <c r="BD20" i="7"/>
  <c r="BC20" i="7"/>
  <c r="BB20" i="7"/>
  <c r="BA20" i="7"/>
  <c r="AZ20" i="7"/>
  <c r="AY20" i="7"/>
  <c r="AX20" i="7"/>
  <c r="AW20" i="7"/>
  <c r="AV20" i="7"/>
  <c r="AU20" i="7"/>
  <c r="AT20" i="7"/>
  <c r="AS20" i="7"/>
  <c r="AR20" i="7"/>
  <c r="AQ20" i="7"/>
  <c r="AP20" i="7"/>
  <c r="AO20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A20" i="7"/>
  <c r="BG19" i="7"/>
  <c r="BF19" i="7"/>
  <c r="BE19" i="7"/>
  <c r="BD19" i="7"/>
  <c r="BC19" i="7"/>
  <c r="BB19" i="7"/>
  <c r="BA19" i="7"/>
  <c r="AZ19" i="7"/>
  <c r="AY19" i="7"/>
  <c r="AX19" i="7"/>
  <c r="AW19" i="7"/>
  <c r="AV19" i="7"/>
  <c r="AU19" i="7"/>
  <c r="AT19" i="7"/>
  <c r="AS19" i="7"/>
  <c r="AR19" i="7"/>
  <c r="AQ19" i="7"/>
  <c r="AP19" i="7"/>
  <c r="AO19" i="7"/>
  <c r="AN19" i="7"/>
  <c r="AM19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A19" i="7"/>
  <c r="BG18" i="7"/>
  <c r="BF18" i="7"/>
  <c r="BE18" i="7"/>
  <c r="BD18" i="7"/>
  <c r="BC18" i="7"/>
  <c r="BB18" i="7"/>
  <c r="BA18" i="7"/>
  <c r="AZ18" i="7"/>
  <c r="AY18" i="7"/>
  <c r="AX18" i="7"/>
  <c r="AW18" i="7"/>
  <c r="AV18" i="7"/>
  <c r="AU18" i="7"/>
  <c r="AT18" i="7"/>
  <c r="AS18" i="7"/>
  <c r="AR18" i="7"/>
  <c r="AQ18" i="7"/>
  <c r="AP18" i="7"/>
  <c r="AO18" i="7"/>
  <c r="AN18" i="7"/>
  <c r="AM18" i="7"/>
  <c r="AL18" i="7"/>
  <c r="AK18" i="7"/>
  <c r="AJ18" i="7"/>
  <c r="AI18" i="7"/>
  <c r="AH18" i="7"/>
  <c r="AG18" i="7"/>
  <c r="AF18" i="7"/>
  <c r="AE18" i="7"/>
  <c r="AD18" i="7"/>
  <c r="AC18" i="7"/>
  <c r="AB18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A18" i="7"/>
  <c r="BG17" i="7"/>
  <c r="BF17" i="7"/>
  <c r="BE17" i="7"/>
  <c r="BD17" i="7"/>
  <c r="BC17" i="7"/>
  <c r="BB17" i="7"/>
  <c r="BA17" i="7"/>
  <c r="AZ17" i="7"/>
  <c r="AY17" i="7"/>
  <c r="AX17" i="7"/>
  <c r="AW17" i="7"/>
  <c r="AV17" i="7"/>
  <c r="AU17" i="7"/>
  <c r="AT17" i="7"/>
  <c r="AS17" i="7"/>
  <c r="AR17" i="7"/>
  <c r="AQ17" i="7"/>
  <c r="AP17" i="7"/>
  <c r="AO17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A17" i="7"/>
  <c r="BG16" i="7"/>
  <c r="BF16" i="7"/>
  <c r="BE16" i="7"/>
  <c r="BD16" i="7"/>
  <c r="BC16" i="7"/>
  <c r="BB16" i="7"/>
  <c r="BA16" i="7"/>
  <c r="AZ16" i="7"/>
  <c r="AY16" i="7"/>
  <c r="AX16" i="7"/>
  <c r="AW16" i="7"/>
  <c r="AV16" i="7"/>
  <c r="AU16" i="7"/>
  <c r="AT16" i="7"/>
  <c r="AS16" i="7"/>
  <c r="AR16" i="7"/>
  <c r="AQ16" i="7"/>
  <c r="AP16" i="7"/>
  <c r="AO16" i="7"/>
  <c r="AN16" i="7"/>
  <c r="AM16" i="7"/>
  <c r="AL16" i="7"/>
  <c r="AK16" i="7"/>
  <c r="AJ16" i="7"/>
  <c r="AI16" i="7"/>
  <c r="AH16" i="7"/>
  <c r="AG16" i="7"/>
  <c r="AF16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A16" i="7"/>
  <c r="BG15" i="7"/>
  <c r="BF15" i="7"/>
  <c r="BE15" i="7"/>
  <c r="BD15" i="7"/>
  <c r="BC15" i="7"/>
  <c r="BB15" i="7"/>
  <c r="BA15" i="7"/>
  <c r="AZ15" i="7"/>
  <c r="AY15" i="7"/>
  <c r="AX15" i="7"/>
  <c r="AW15" i="7"/>
  <c r="AV15" i="7"/>
  <c r="AU15" i="7"/>
  <c r="AT15" i="7"/>
  <c r="AS15" i="7"/>
  <c r="AR15" i="7"/>
  <c r="AQ15" i="7"/>
  <c r="AP15" i="7"/>
  <c r="AO15" i="7"/>
  <c r="AN15" i="7"/>
  <c r="AM15" i="7"/>
  <c r="AL15" i="7"/>
  <c r="AK15" i="7"/>
  <c r="AJ15" i="7"/>
  <c r="AI15" i="7"/>
  <c r="AH15" i="7"/>
  <c r="AG15" i="7"/>
  <c r="AF15" i="7"/>
  <c r="AE15" i="7"/>
  <c r="AD15" i="7"/>
  <c r="AC15" i="7"/>
  <c r="AB15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A15" i="7"/>
  <c r="BG14" i="7"/>
  <c r="BF14" i="7"/>
  <c r="BE14" i="7"/>
  <c r="BD14" i="7"/>
  <c r="BC14" i="7"/>
  <c r="BB14" i="7"/>
  <c r="BA14" i="7"/>
  <c r="AZ14" i="7"/>
  <c r="AY14" i="7"/>
  <c r="AX14" i="7"/>
  <c r="AW14" i="7"/>
  <c r="AV14" i="7"/>
  <c r="AU14" i="7"/>
  <c r="AT14" i="7"/>
  <c r="AS14" i="7"/>
  <c r="AR14" i="7"/>
  <c r="AQ14" i="7"/>
  <c r="AP14" i="7"/>
  <c r="AO14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A14" i="7"/>
  <c r="BG13" i="7"/>
  <c r="BF13" i="7"/>
  <c r="BE13" i="7"/>
  <c r="BD13" i="7"/>
  <c r="BC13" i="7"/>
  <c r="BB13" i="7"/>
  <c r="BA13" i="7"/>
  <c r="AZ13" i="7"/>
  <c r="AY13" i="7"/>
  <c r="AX13" i="7"/>
  <c r="AW13" i="7"/>
  <c r="AV13" i="7"/>
  <c r="AU13" i="7"/>
  <c r="AT13" i="7"/>
  <c r="AS13" i="7"/>
  <c r="AR13" i="7"/>
  <c r="AQ13" i="7"/>
  <c r="AP13" i="7"/>
  <c r="AO13" i="7"/>
  <c r="AN13" i="7"/>
  <c r="AM13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A13" i="7"/>
  <c r="BG12" i="7"/>
  <c r="BF12" i="7"/>
  <c r="BE12" i="7"/>
  <c r="BD12" i="7"/>
  <c r="BC12" i="7"/>
  <c r="BB12" i="7"/>
  <c r="BA12" i="7"/>
  <c r="AZ12" i="7"/>
  <c r="AY12" i="7"/>
  <c r="AX12" i="7"/>
  <c r="AW12" i="7"/>
  <c r="AV12" i="7"/>
  <c r="AU12" i="7"/>
  <c r="AT12" i="7"/>
  <c r="AS12" i="7"/>
  <c r="AR12" i="7"/>
  <c r="AQ12" i="7"/>
  <c r="AP12" i="7"/>
  <c r="AO12" i="7"/>
  <c r="AN12" i="7"/>
  <c r="AM12" i="7"/>
  <c r="AL12" i="7"/>
  <c r="AK12" i="7"/>
  <c r="AJ12" i="7"/>
  <c r="AI12" i="7"/>
  <c r="AH12" i="7"/>
  <c r="AG12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A12" i="7"/>
  <c r="BG11" i="7"/>
  <c r="BF11" i="7"/>
  <c r="BE11" i="7"/>
  <c r="BD11" i="7"/>
  <c r="BC11" i="7"/>
  <c r="BB11" i="7"/>
  <c r="BA11" i="7"/>
  <c r="AZ11" i="7"/>
  <c r="AY11" i="7"/>
  <c r="AX11" i="7"/>
  <c r="AW11" i="7"/>
  <c r="AV11" i="7"/>
  <c r="AU11" i="7"/>
  <c r="AT11" i="7"/>
  <c r="AS11" i="7"/>
  <c r="AR11" i="7"/>
  <c r="AQ11" i="7"/>
  <c r="AP11" i="7"/>
  <c r="AO11" i="7"/>
  <c r="AN11" i="7"/>
  <c r="AM11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A11" i="7"/>
  <c r="BG10" i="7"/>
  <c r="BF10" i="7"/>
  <c r="BE10" i="7"/>
  <c r="BD10" i="7"/>
  <c r="BC10" i="7"/>
  <c r="BB10" i="7"/>
  <c r="BA10" i="7"/>
  <c r="AZ10" i="7"/>
  <c r="AY10" i="7"/>
  <c r="AX10" i="7"/>
  <c r="AW10" i="7"/>
  <c r="AV10" i="7"/>
  <c r="AU10" i="7"/>
  <c r="AT10" i="7"/>
  <c r="AS10" i="7"/>
  <c r="AR10" i="7"/>
  <c r="AQ10" i="7"/>
  <c r="AP10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A10" i="7"/>
  <c r="BG9" i="7"/>
  <c r="BF9" i="7"/>
  <c r="BE9" i="7"/>
  <c r="BD9" i="7"/>
  <c r="BC9" i="7"/>
  <c r="BB9" i="7"/>
  <c r="BA9" i="7"/>
  <c r="AZ9" i="7"/>
  <c r="AY9" i="7"/>
  <c r="AX9" i="7"/>
  <c r="AW9" i="7"/>
  <c r="AV9" i="7"/>
  <c r="AU9" i="7"/>
  <c r="AT9" i="7"/>
  <c r="AS9" i="7"/>
  <c r="AR9" i="7"/>
  <c r="AQ9" i="7"/>
  <c r="AP9" i="7"/>
  <c r="AO9" i="7"/>
  <c r="AN9" i="7"/>
  <c r="AM9" i="7"/>
  <c r="AL9" i="7"/>
  <c r="AK9" i="7"/>
  <c r="AJ9" i="7"/>
  <c r="AI9" i="7"/>
  <c r="AH9" i="7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A9" i="7"/>
  <c r="BG8" i="7"/>
  <c r="BF8" i="7"/>
  <c r="BE8" i="7"/>
  <c r="BD8" i="7"/>
  <c r="BC8" i="7"/>
  <c r="BB8" i="7"/>
  <c r="BA8" i="7"/>
  <c r="AZ8" i="7"/>
  <c r="AY8" i="7"/>
  <c r="AX8" i="7"/>
  <c r="AW8" i="7"/>
  <c r="AV8" i="7"/>
  <c r="AU8" i="7"/>
  <c r="AT8" i="7"/>
  <c r="AS8" i="7"/>
  <c r="AR8" i="7"/>
  <c r="AQ8" i="7"/>
  <c r="AP8" i="7"/>
  <c r="AO8" i="7"/>
  <c r="AN8" i="7"/>
  <c r="AM8" i="7"/>
  <c r="AL8" i="7"/>
  <c r="AK8" i="7"/>
  <c r="AJ8" i="7"/>
  <c r="AI8" i="7"/>
  <c r="AH8" i="7"/>
  <c r="AG8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A8" i="7"/>
  <c r="BG7" i="7"/>
  <c r="BF7" i="7"/>
  <c r="BE7" i="7"/>
  <c r="BD7" i="7"/>
  <c r="BC7" i="7"/>
  <c r="BB7" i="7"/>
  <c r="BA7" i="7"/>
  <c r="AZ7" i="7"/>
  <c r="AY7" i="7"/>
  <c r="AX7" i="7"/>
  <c r="AW7" i="7"/>
  <c r="AV7" i="7"/>
  <c r="AU7" i="7"/>
  <c r="AT7" i="7"/>
  <c r="AS7" i="7"/>
  <c r="AR7" i="7"/>
  <c r="AQ7" i="7"/>
  <c r="AP7" i="7"/>
  <c r="AO7" i="7"/>
  <c r="AN7" i="7"/>
  <c r="AM7" i="7"/>
  <c r="AL7" i="7"/>
  <c r="AK7" i="7"/>
  <c r="AJ7" i="7"/>
  <c r="AI7" i="7"/>
  <c r="AH7" i="7"/>
  <c r="AG7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A7" i="7"/>
  <c r="I4" i="7"/>
  <c r="BF734" i="6"/>
  <c r="BE734" i="6"/>
  <c r="BD734" i="6"/>
  <c r="BC734" i="6"/>
  <c r="BB734" i="6"/>
  <c r="BA734" i="6"/>
  <c r="AZ734" i="6"/>
  <c r="AY734" i="6"/>
  <c r="AX734" i="6"/>
  <c r="AW734" i="6"/>
  <c r="AV734" i="6"/>
  <c r="AU734" i="6"/>
  <c r="AT734" i="6"/>
  <c r="AS734" i="6"/>
  <c r="AR734" i="6"/>
  <c r="AQ734" i="6"/>
  <c r="AP734" i="6"/>
  <c r="AO734" i="6"/>
  <c r="AN734" i="6"/>
  <c r="AM734" i="6"/>
  <c r="AL734" i="6"/>
  <c r="AK734" i="6"/>
  <c r="AJ734" i="6"/>
  <c r="AI734" i="6"/>
  <c r="AH734" i="6"/>
  <c r="AG734" i="6"/>
  <c r="AF734" i="6"/>
  <c r="BF733" i="6"/>
  <c r="BE733" i="6"/>
  <c r="BD733" i="6"/>
  <c r="BC733" i="6"/>
  <c r="BB733" i="6"/>
  <c r="BA733" i="6"/>
  <c r="AZ733" i="6"/>
  <c r="AY733" i="6"/>
  <c r="AX733" i="6"/>
  <c r="AW733" i="6"/>
  <c r="AV733" i="6"/>
  <c r="AU733" i="6"/>
  <c r="AT733" i="6"/>
  <c r="AS733" i="6"/>
  <c r="AR733" i="6"/>
  <c r="AQ733" i="6"/>
  <c r="AP733" i="6"/>
  <c r="AO733" i="6"/>
  <c r="AN733" i="6"/>
  <c r="AM733" i="6"/>
  <c r="AL733" i="6"/>
  <c r="AK733" i="6"/>
  <c r="AJ733" i="6"/>
  <c r="AI733" i="6"/>
  <c r="AH733" i="6"/>
  <c r="AG733" i="6"/>
  <c r="AF733" i="6"/>
  <c r="BF732" i="6"/>
  <c r="BE732" i="6"/>
  <c r="BD732" i="6"/>
  <c r="BC732" i="6"/>
  <c r="BB732" i="6"/>
  <c r="BA732" i="6"/>
  <c r="AZ732" i="6"/>
  <c r="AY732" i="6"/>
  <c r="AX732" i="6"/>
  <c r="AW732" i="6"/>
  <c r="AV732" i="6"/>
  <c r="AU732" i="6"/>
  <c r="AT732" i="6"/>
  <c r="AS732" i="6"/>
  <c r="AR732" i="6"/>
  <c r="AQ732" i="6"/>
  <c r="AP732" i="6"/>
  <c r="AO732" i="6"/>
  <c r="AN732" i="6"/>
  <c r="AM732" i="6"/>
  <c r="AL732" i="6"/>
  <c r="AK732" i="6"/>
  <c r="AJ732" i="6"/>
  <c r="AI732" i="6"/>
  <c r="AH732" i="6"/>
  <c r="AG732" i="6"/>
  <c r="AF732" i="6"/>
  <c r="BF731" i="6"/>
  <c r="BE731" i="6"/>
  <c r="BD731" i="6"/>
  <c r="BC731" i="6"/>
  <c r="BB731" i="6"/>
  <c r="BA731" i="6"/>
  <c r="AZ731" i="6"/>
  <c r="AY731" i="6"/>
  <c r="AX731" i="6"/>
  <c r="AW731" i="6"/>
  <c r="AV731" i="6"/>
  <c r="AU731" i="6"/>
  <c r="AT731" i="6"/>
  <c r="AS731" i="6"/>
  <c r="AR731" i="6"/>
  <c r="AQ731" i="6"/>
  <c r="AP731" i="6"/>
  <c r="AO731" i="6"/>
  <c r="AN731" i="6"/>
  <c r="AM731" i="6"/>
  <c r="AL731" i="6"/>
  <c r="AK731" i="6"/>
  <c r="AJ731" i="6"/>
  <c r="AI731" i="6"/>
  <c r="AH731" i="6"/>
  <c r="AG731" i="6"/>
  <c r="AF731" i="6"/>
  <c r="BF730" i="6"/>
  <c r="BE730" i="6"/>
  <c r="BD730" i="6"/>
  <c r="BC730" i="6"/>
  <c r="BB730" i="6"/>
  <c r="BA730" i="6"/>
  <c r="AZ730" i="6"/>
  <c r="AY730" i="6"/>
  <c r="AX730" i="6"/>
  <c r="AW730" i="6"/>
  <c r="AV730" i="6"/>
  <c r="AU730" i="6"/>
  <c r="AT730" i="6"/>
  <c r="AS730" i="6"/>
  <c r="AR730" i="6"/>
  <c r="AQ730" i="6"/>
  <c r="AP730" i="6"/>
  <c r="AO730" i="6"/>
  <c r="AN730" i="6"/>
  <c r="AM730" i="6"/>
  <c r="AL730" i="6"/>
  <c r="AK730" i="6"/>
  <c r="AJ730" i="6"/>
  <c r="AI730" i="6"/>
  <c r="AH730" i="6"/>
  <c r="AG730" i="6"/>
  <c r="AF730" i="6"/>
  <c r="BF729" i="6"/>
  <c r="BE729" i="6"/>
  <c r="BD729" i="6"/>
  <c r="BC729" i="6"/>
  <c r="BB729" i="6"/>
  <c r="BA729" i="6"/>
  <c r="AZ729" i="6"/>
  <c r="AY729" i="6"/>
  <c r="AX729" i="6"/>
  <c r="AW729" i="6"/>
  <c r="AV729" i="6"/>
  <c r="AU729" i="6"/>
  <c r="AT729" i="6"/>
  <c r="AS729" i="6"/>
  <c r="AR729" i="6"/>
  <c r="AQ729" i="6"/>
  <c r="AP729" i="6"/>
  <c r="AO729" i="6"/>
  <c r="AN729" i="6"/>
  <c r="AM729" i="6"/>
  <c r="AL729" i="6"/>
  <c r="AK729" i="6"/>
  <c r="AJ729" i="6"/>
  <c r="AI729" i="6"/>
  <c r="AH729" i="6"/>
  <c r="AG729" i="6"/>
  <c r="AF729" i="6"/>
  <c r="BF728" i="6"/>
  <c r="BE728" i="6"/>
  <c r="BD728" i="6"/>
  <c r="BC728" i="6"/>
  <c r="BB728" i="6"/>
  <c r="BA728" i="6"/>
  <c r="AZ728" i="6"/>
  <c r="AY728" i="6"/>
  <c r="AX728" i="6"/>
  <c r="AW728" i="6"/>
  <c r="AV728" i="6"/>
  <c r="AU728" i="6"/>
  <c r="AT728" i="6"/>
  <c r="AS728" i="6"/>
  <c r="AR728" i="6"/>
  <c r="AQ728" i="6"/>
  <c r="AP728" i="6"/>
  <c r="AO728" i="6"/>
  <c r="AN728" i="6"/>
  <c r="AM728" i="6"/>
  <c r="AL728" i="6"/>
  <c r="AK728" i="6"/>
  <c r="AJ728" i="6"/>
  <c r="AI728" i="6"/>
  <c r="AH728" i="6"/>
  <c r="AG728" i="6"/>
  <c r="AF728" i="6"/>
  <c r="BF726" i="6"/>
  <c r="BE726" i="6"/>
  <c r="BD726" i="6"/>
  <c r="BC726" i="6"/>
  <c r="BB726" i="6"/>
  <c r="BA726" i="6"/>
  <c r="AZ726" i="6"/>
  <c r="AY726" i="6"/>
  <c r="AX726" i="6"/>
  <c r="AW726" i="6"/>
  <c r="AV726" i="6"/>
  <c r="AU726" i="6"/>
  <c r="AT726" i="6"/>
  <c r="AS726" i="6"/>
  <c r="AR726" i="6"/>
  <c r="AQ726" i="6"/>
  <c r="AP726" i="6"/>
  <c r="AO726" i="6"/>
  <c r="AN726" i="6"/>
  <c r="AM726" i="6"/>
  <c r="AL726" i="6"/>
  <c r="AK726" i="6"/>
  <c r="AJ726" i="6"/>
  <c r="AI726" i="6"/>
  <c r="AH726" i="6"/>
  <c r="AG726" i="6"/>
  <c r="AF726" i="6"/>
  <c r="BF725" i="6"/>
  <c r="BE725" i="6"/>
  <c r="BD725" i="6"/>
  <c r="BC725" i="6"/>
  <c r="BB725" i="6"/>
  <c r="BA725" i="6"/>
  <c r="AZ725" i="6"/>
  <c r="AY725" i="6"/>
  <c r="AX725" i="6"/>
  <c r="AW725" i="6"/>
  <c r="AV725" i="6"/>
  <c r="AU725" i="6"/>
  <c r="AT725" i="6"/>
  <c r="AS725" i="6"/>
  <c r="AR725" i="6"/>
  <c r="AQ725" i="6"/>
  <c r="AP725" i="6"/>
  <c r="AO725" i="6"/>
  <c r="AN725" i="6"/>
  <c r="AM725" i="6"/>
  <c r="AL725" i="6"/>
  <c r="AK725" i="6"/>
  <c r="AJ725" i="6"/>
  <c r="AI725" i="6"/>
  <c r="AH725" i="6"/>
  <c r="AG725" i="6"/>
  <c r="AF725" i="6"/>
  <c r="BF724" i="6"/>
  <c r="BE724" i="6"/>
  <c r="BD724" i="6"/>
  <c r="BC724" i="6"/>
  <c r="BB724" i="6"/>
  <c r="BA724" i="6"/>
  <c r="AZ724" i="6"/>
  <c r="AY724" i="6"/>
  <c r="AX724" i="6"/>
  <c r="AW724" i="6"/>
  <c r="AV724" i="6"/>
  <c r="AU724" i="6"/>
  <c r="AT724" i="6"/>
  <c r="AS724" i="6"/>
  <c r="AR724" i="6"/>
  <c r="AQ724" i="6"/>
  <c r="AP724" i="6"/>
  <c r="AO724" i="6"/>
  <c r="AN724" i="6"/>
  <c r="AM724" i="6"/>
  <c r="AL724" i="6"/>
  <c r="AK724" i="6"/>
  <c r="AJ724" i="6"/>
  <c r="AI724" i="6"/>
  <c r="AH724" i="6"/>
  <c r="AG724" i="6"/>
  <c r="AF724" i="6"/>
  <c r="BF723" i="6"/>
  <c r="BE723" i="6"/>
  <c r="BD723" i="6"/>
  <c r="BC723" i="6"/>
  <c r="BB723" i="6"/>
  <c r="BA723" i="6"/>
  <c r="AZ723" i="6"/>
  <c r="AY723" i="6"/>
  <c r="AX723" i="6"/>
  <c r="AW723" i="6"/>
  <c r="AV723" i="6"/>
  <c r="AU723" i="6"/>
  <c r="AT723" i="6"/>
  <c r="AS723" i="6"/>
  <c r="AR723" i="6"/>
  <c r="AQ723" i="6"/>
  <c r="AP723" i="6"/>
  <c r="AO723" i="6"/>
  <c r="AN723" i="6"/>
  <c r="AM723" i="6"/>
  <c r="AL723" i="6"/>
  <c r="AK723" i="6"/>
  <c r="AJ723" i="6"/>
  <c r="AI723" i="6"/>
  <c r="AH723" i="6"/>
  <c r="AG723" i="6"/>
  <c r="AF723" i="6"/>
  <c r="BF722" i="6"/>
  <c r="BE722" i="6"/>
  <c r="BD722" i="6"/>
  <c r="BC722" i="6"/>
  <c r="BB722" i="6"/>
  <c r="BA722" i="6"/>
  <c r="AZ722" i="6"/>
  <c r="AY722" i="6"/>
  <c r="AX722" i="6"/>
  <c r="AW722" i="6"/>
  <c r="AV722" i="6"/>
  <c r="AU722" i="6"/>
  <c r="AT722" i="6"/>
  <c r="AS722" i="6"/>
  <c r="AR722" i="6"/>
  <c r="AQ722" i="6"/>
  <c r="AP722" i="6"/>
  <c r="AO722" i="6"/>
  <c r="AN722" i="6"/>
  <c r="AM722" i="6"/>
  <c r="AL722" i="6"/>
  <c r="AK722" i="6"/>
  <c r="AJ722" i="6"/>
  <c r="AI722" i="6"/>
  <c r="AH722" i="6"/>
  <c r="AG722" i="6"/>
  <c r="AF722" i="6"/>
  <c r="BF721" i="6"/>
  <c r="BE721" i="6"/>
  <c r="BD721" i="6"/>
  <c r="BC721" i="6"/>
  <c r="BB721" i="6"/>
  <c r="BA721" i="6"/>
  <c r="AZ721" i="6"/>
  <c r="AY721" i="6"/>
  <c r="AX721" i="6"/>
  <c r="AW721" i="6"/>
  <c r="AV721" i="6"/>
  <c r="AU721" i="6"/>
  <c r="AT721" i="6"/>
  <c r="AS721" i="6"/>
  <c r="AR721" i="6"/>
  <c r="AQ721" i="6"/>
  <c r="AP721" i="6"/>
  <c r="AO721" i="6"/>
  <c r="AN721" i="6"/>
  <c r="AM721" i="6"/>
  <c r="AL721" i="6"/>
  <c r="AK721" i="6"/>
  <c r="AJ721" i="6"/>
  <c r="AI721" i="6"/>
  <c r="AH721" i="6"/>
  <c r="AG721" i="6"/>
  <c r="AF721" i="6"/>
  <c r="BF720" i="6"/>
  <c r="BE720" i="6"/>
  <c r="BD720" i="6"/>
  <c r="BC720" i="6"/>
  <c r="BB720" i="6"/>
  <c r="BA720" i="6"/>
  <c r="AZ720" i="6"/>
  <c r="AY720" i="6"/>
  <c r="AX720" i="6"/>
  <c r="AW720" i="6"/>
  <c r="AV720" i="6"/>
  <c r="AU720" i="6"/>
  <c r="AT720" i="6"/>
  <c r="AS720" i="6"/>
  <c r="AR720" i="6"/>
  <c r="AQ720" i="6"/>
  <c r="AP720" i="6"/>
  <c r="AO720" i="6"/>
  <c r="AN720" i="6"/>
  <c r="AM720" i="6"/>
  <c r="AL720" i="6"/>
  <c r="AK720" i="6"/>
  <c r="AJ720" i="6"/>
  <c r="AI720" i="6"/>
  <c r="AH720" i="6"/>
  <c r="AG720" i="6"/>
  <c r="AF720" i="6"/>
  <c r="BF719" i="6"/>
  <c r="BE719" i="6"/>
  <c r="BD719" i="6"/>
  <c r="BC719" i="6"/>
  <c r="BB719" i="6"/>
  <c r="BA719" i="6"/>
  <c r="AZ719" i="6"/>
  <c r="AY719" i="6"/>
  <c r="AX719" i="6"/>
  <c r="AW719" i="6"/>
  <c r="AV719" i="6"/>
  <c r="AU719" i="6"/>
  <c r="AT719" i="6"/>
  <c r="AS719" i="6"/>
  <c r="AR719" i="6"/>
  <c r="AQ719" i="6"/>
  <c r="AP719" i="6"/>
  <c r="AO719" i="6"/>
  <c r="AN719" i="6"/>
  <c r="AM719" i="6"/>
  <c r="AL719" i="6"/>
  <c r="AK719" i="6"/>
  <c r="AJ719" i="6"/>
  <c r="AI719" i="6"/>
  <c r="AH719" i="6"/>
  <c r="AG719" i="6"/>
  <c r="AF719" i="6"/>
  <c r="BF718" i="6"/>
  <c r="BE718" i="6"/>
  <c r="BD718" i="6"/>
  <c r="BC718" i="6"/>
  <c r="BB718" i="6"/>
  <c r="BA718" i="6"/>
  <c r="AZ718" i="6"/>
  <c r="AY718" i="6"/>
  <c r="AX718" i="6"/>
  <c r="AW718" i="6"/>
  <c r="AV718" i="6"/>
  <c r="AU718" i="6"/>
  <c r="AT718" i="6"/>
  <c r="AS718" i="6"/>
  <c r="AR718" i="6"/>
  <c r="AQ718" i="6"/>
  <c r="AP718" i="6"/>
  <c r="AO718" i="6"/>
  <c r="AN718" i="6"/>
  <c r="AM718" i="6"/>
  <c r="AL718" i="6"/>
  <c r="AK718" i="6"/>
  <c r="AJ718" i="6"/>
  <c r="AI718" i="6"/>
  <c r="AH718" i="6"/>
  <c r="AG718" i="6"/>
  <c r="AF718" i="6"/>
  <c r="BF717" i="6"/>
  <c r="BE717" i="6"/>
  <c r="BD717" i="6"/>
  <c r="BC717" i="6"/>
  <c r="BB717" i="6"/>
  <c r="BA717" i="6"/>
  <c r="AZ717" i="6"/>
  <c r="AY717" i="6"/>
  <c r="AX717" i="6"/>
  <c r="AW717" i="6"/>
  <c r="AV717" i="6"/>
  <c r="AU717" i="6"/>
  <c r="AT717" i="6"/>
  <c r="AS717" i="6"/>
  <c r="AR717" i="6"/>
  <c r="AQ717" i="6"/>
  <c r="AP717" i="6"/>
  <c r="AO717" i="6"/>
  <c r="AN717" i="6"/>
  <c r="AM717" i="6"/>
  <c r="AL717" i="6"/>
  <c r="AK717" i="6"/>
  <c r="AJ717" i="6"/>
  <c r="AI717" i="6"/>
  <c r="AH717" i="6"/>
  <c r="AG717" i="6"/>
  <c r="AF717" i="6"/>
  <c r="BF716" i="6"/>
  <c r="BE716" i="6"/>
  <c r="BD716" i="6"/>
  <c r="BC716" i="6"/>
  <c r="BB716" i="6"/>
  <c r="BA716" i="6"/>
  <c r="AZ716" i="6"/>
  <c r="AY716" i="6"/>
  <c r="AX716" i="6"/>
  <c r="AW716" i="6"/>
  <c r="AV716" i="6"/>
  <c r="AU716" i="6"/>
  <c r="AT716" i="6"/>
  <c r="AS716" i="6"/>
  <c r="AR716" i="6"/>
  <c r="AQ716" i="6"/>
  <c r="AP716" i="6"/>
  <c r="AO716" i="6"/>
  <c r="AN716" i="6"/>
  <c r="AM716" i="6"/>
  <c r="AL716" i="6"/>
  <c r="AK716" i="6"/>
  <c r="AJ716" i="6"/>
  <c r="AI716" i="6"/>
  <c r="AH716" i="6"/>
  <c r="AG716" i="6"/>
  <c r="AF716" i="6"/>
  <c r="BF715" i="6"/>
  <c r="BE715" i="6"/>
  <c r="BD715" i="6"/>
  <c r="BC715" i="6"/>
  <c r="BB715" i="6"/>
  <c r="BA715" i="6"/>
  <c r="AZ715" i="6"/>
  <c r="AY715" i="6"/>
  <c r="AX715" i="6"/>
  <c r="AW715" i="6"/>
  <c r="AV715" i="6"/>
  <c r="AU715" i="6"/>
  <c r="AT715" i="6"/>
  <c r="AS715" i="6"/>
  <c r="AR715" i="6"/>
  <c r="AQ715" i="6"/>
  <c r="AP715" i="6"/>
  <c r="AO715" i="6"/>
  <c r="AN715" i="6"/>
  <c r="AM715" i="6"/>
  <c r="AL715" i="6"/>
  <c r="AK715" i="6"/>
  <c r="AJ715" i="6"/>
  <c r="AI715" i="6"/>
  <c r="AH715" i="6"/>
  <c r="AG715" i="6"/>
  <c r="AF715" i="6"/>
  <c r="BF714" i="6"/>
  <c r="BE714" i="6"/>
  <c r="BD714" i="6"/>
  <c r="BC714" i="6"/>
  <c r="BB714" i="6"/>
  <c r="BA714" i="6"/>
  <c r="AZ714" i="6"/>
  <c r="AY714" i="6"/>
  <c r="AX714" i="6"/>
  <c r="AW714" i="6"/>
  <c r="AV714" i="6"/>
  <c r="AU714" i="6"/>
  <c r="AT714" i="6"/>
  <c r="AS714" i="6"/>
  <c r="AR714" i="6"/>
  <c r="AQ714" i="6"/>
  <c r="AP714" i="6"/>
  <c r="AO714" i="6"/>
  <c r="AN714" i="6"/>
  <c r="AM714" i="6"/>
  <c r="AL714" i="6"/>
  <c r="AK714" i="6"/>
  <c r="AJ714" i="6"/>
  <c r="AI714" i="6"/>
  <c r="AH714" i="6"/>
  <c r="AG714" i="6"/>
  <c r="AF714" i="6"/>
  <c r="BF713" i="6"/>
  <c r="BE713" i="6"/>
  <c r="BD713" i="6"/>
  <c r="BC713" i="6"/>
  <c r="BB713" i="6"/>
  <c r="BA713" i="6"/>
  <c r="AZ713" i="6"/>
  <c r="AY713" i="6"/>
  <c r="AX713" i="6"/>
  <c r="AW713" i="6"/>
  <c r="AV713" i="6"/>
  <c r="AU713" i="6"/>
  <c r="AT713" i="6"/>
  <c r="AS713" i="6"/>
  <c r="AR713" i="6"/>
  <c r="AQ713" i="6"/>
  <c r="AP713" i="6"/>
  <c r="AO713" i="6"/>
  <c r="AN713" i="6"/>
  <c r="AM713" i="6"/>
  <c r="AL713" i="6"/>
  <c r="AK713" i="6"/>
  <c r="AJ713" i="6"/>
  <c r="AI713" i="6"/>
  <c r="AH713" i="6"/>
  <c r="AG713" i="6"/>
  <c r="AF713" i="6"/>
  <c r="BF712" i="6"/>
  <c r="BE712" i="6"/>
  <c r="BD712" i="6"/>
  <c r="BC712" i="6"/>
  <c r="BB712" i="6"/>
  <c r="BA712" i="6"/>
  <c r="AZ712" i="6"/>
  <c r="AY712" i="6"/>
  <c r="AX712" i="6"/>
  <c r="AW712" i="6"/>
  <c r="AV712" i="6"/>
  <c r="AU712" i="6"/>
  <c r="AT712" i="6"/>
  <c r="AS712" i="6"/>
  <c r="AR712" i="6"/>
  <c r="AQ712" i="6"/>
  <c r="AP712" i="6"/>
  <c r="AO712" i="6"/>
  <c r="AN712" i="6"/>
  <c r="AM712" i="6"/>
  <c r="AL712" i="6"/>
  <c r="AK712" i="6"/>
  <c r="AJ712" i="6"/>
  <c r="AI712" i="6"/>
  <c r="AH712" i="6"/>
  <c r="AG712" i="6"/>
  <c r="AF712" i="6"/>
  <c r="BF711" i="6"/>
  <c r="BE711" i="6"/>
  <c r="BD711" i="6"/>
  <c r="BC711" i="6"/>
  <c r="BB711" i="6"/>
  <c r="BA711" i="6"/>
  <c r="AZ711" i="6"/>
  <c r="AY711" i="6"/>
  <c r="AX711" i="6"/>
  <c r="AW711" i="6"/>
  <c r="AV711" i="6"/>
  <c r="AU711" i="6"/>
  <c r="AT711" i="6"/>
  <c r="AS711" i="6"/>
  <c r="AR711" i="6"/>
  <c r="AQ711" i="6"/>
  <c r="AP711" i="6"/>
  <c r="AO711" i="6"/>
  <c r="AN711" i="6"/>
  <c r="AM711" i="6"/>
  <c r="AL711" i="6"/>
  <c r="AK711" i="6"/>
  <c r="AJ711" i="6"/>
  <c r="AI711" i="6"/>
  <c r="AH711" i="6"/>
  <c r="AG711" i="6"/>
  <c r="AF711" i="6"/>
  <c r="BF710" i="6"/>
  <c r="BE710" i="6"/>
  <c r="BD710" i="6"/>
  <c r="BC710" i="6"/>
  <c r="BB710" i="6"/>
  <c r="BA710" i="6"/>
  <c r="AZ710" i="6"/>
  <c r="AY710" i="6"/>
  <c r="AX710" i="6"/>
  <c r="AW710" i="6"/>
  <c r="AV710" i="6"/>
  <c r="AU710" i="6"/>
  <c r="AT710" i="6"/>
  <c r="AS710" i="6"/>
  <c r="AR710" i="6"/>
  <c r="AQ710" i="6"/>
  <c r="AP710" i="6"/>
  <c r="AO710" i="6"/>
  <c r="AN710" i="6"/>
  <c r="AM710" i="6"/>
  <c r="AL710" i="6"/>
  <c r="AK710" i="6"/>
  <c r="AJ710" i="6"/>
  <c r="AI710" i="6"/>
  <c r="AH710" i="6"/>
  <c r="AG710" i="6"/>
  <c r="AF710" i="6"/>
  <c r="BF709" i="6"/>
  <c r="BE709" i="6"/>
  <c r="BD709" i="6"/>
  <c r="BC709" i="6"/>
  <c r="BB709" i="6"/>
  <c r="BA709" i="6"/>
  <c r="AZ709" i="6"/>
  <c r="AY709" i="6"/>
  <c r="AX709" i="6"/>
  <c r="AW709" i="6"/>
  <c r="AV709" i="6"/>
  <c r="AU709" i="6"/>
  <c r="AT709" i="6"/>
  <c r="AS709" i="6"/>
  <c r="AR709" i="6"/>
  <c r="AQ709" i="6"/>
  <c r="AP709" i="6"/>
  <c r="AO709" i="6"/>
  <c r="AN709" i="6"/>
  <c r="AM709" i="6"/>
  <c r="AL709" i="6"/>
  <c r="AK709" i="6"/>
  <c r="AJ709" i="6"/>
  <c r="AI709" i="6"/>
  <c r="AH709" i="6"/>
  <c r="AG709" i="6"/>
  <c r="AF709" i="6"/>
  <c r="BF708" i="6"/>
  <c r="BE708" i="6"/>
  <c r="BD708" i="6"/>
  <c r="BC708" i="6"/>
  <c r="BB708" i="6"/>
  <c r="BA708" i="6"/>
  <c r="AZ708" i="6"/>
  <c r="AY708" i="6"/>
  <c r="AX708" i="6"/>
  <c r="AW708" i="6"/>
  <c r="AV708" i="6"/>
  <c r="AU708" i="6"/>
  <c r="AT708" i="6"/>
  <c r="AS708" i="6"/>
  <c r="AR708" i="6"/>
  <c r="AQ708" i="6"/>
  <c r="AP708" i="6"/>
  <c r="AO708" i="6"/>
  <c r="AN708" i="6"/>
  <c r="AM708" i="6"/>
  <c r="AL708" i="6"/>
  <c r="AK708" i="6"/>
  <c r="AJ708" i="6"/>
  <c r="AI708" i="6"/>
  <c r="AH708" i="6"/>
  <c r="AG708" i="6"/>
  <c r="AF708" i="6"/>
  <c r="BF706" i="6"/>
  <c r="BE706" i="6"/>
  <c r="BD706" i="6"/>
  <c r="BC706" i="6"/>
  <c r="BB706" i="6"/>
  <c r="BA706" i="6"/>
  <c r="AZ706" i="6"/>
  <c r="AY706" i="6"/>
  <c r="AX706" i="6"/>
  <c r="AW706" i="6"/>
  <c r="AV706" i="6"/>
  <c r="AU706" i="6"/>
  <c r="AT706" i="6"/>
  <c r="AS706" i="6"/>
  <c r="AR706" i="6"/>
  <c r="AQ706" i="6"/>
  <c r="AP706" i="6"/>
  <c r="AO706" i="6"/>
  <c r="AN706" i="6"/>
  <c r="AM706" i="6"/>
  <c r="AL706" i="6"/>
  <c r="AK706" i="6"/>
  <c r="AJ706" i="6"/>
  <c r="AI706" i="6"/>
  <c r="AH706" i="6"/>
  <c r="AG706" i="6"/>
  <c r="AF706" i="6"/>
  <c r="BF704" i="6"/>
  <c r="BE704" i="6"/>
  <c r="BD704" i="6"/>
  <c r="BC704" i="6"/>
  <c r="BB704" i="6"/>
  <c r="BA704" i="6"/>
  <c r="AZ704" i="6"/>
  <c r="AY704" i="6"/>
  <c r="AX704" i="6"/>
  <c r="AW704" i="6"/>
  <c r="AV704" i="6"/>
  <c r="AU704" i="6"/>
  <c r="AT704" i="6"/>
  <c r="AS704" i="6"/>
  <c r="AR704" i="6"/>
  <c r="AQ704" i="6"/>
  <c r="AP704" i="6"/>
  <c r="AO704" i="6"/>
  <c r="AN704" i="6"/>
  <c r="AM704" i="6"/>
  <c r="AL704" i="6"/>
  <c r="AK704" i="6"/>
  <c r="AJ704" i="6"/>
  <c r="AI704" i="6"/>
  <c r="AH704" i="6"/>
  <c r="AG704" i="6"/>
  <c r="AF704" i="6"/>
  <c r="BF701" i="6"/>
  <c r="BE701" i="6"/>
  <c r="BD701" i="6"/>
  <c r="BC701" i="6"/>
  <c r="BB701" i="6"/>
  <c r="BA701" i="6"/>
  <c r="AZ701" i="6"/>
  <c r="AY701" i="6"/>
  <c r="AX701" i="6"/>
  <c r="AW701" i="6"/>
  <c r="AV701" i="6"/>
  <c r="AU701" i="6"/>
  <c r="AT701" i="6"/>
  <c r="AS701" i="6"/>
  <c r="AR701" i="6"/>
  <c r="AQ701" i="6"/>
  <c r="AP701" i="6"/>
  <c r="AO701" i="6"/>
  <c r="AN701" i="6"/>
  <c r="AM701" i="6"/>
  <c r="AL701" i="6"/>
  <c r="AK701" i="6"/>
  <c r="AJ701" i="6"/>
  <c r="AI701" i="6"/>
  <c r="AH701" i="6"/>
  <c r="AG701" i="6"/>
  <c r="AF701" i="6"/>
  <c r="BF700" i="6"/>
  <c r="BE700" i="6"/>
  <c r="BD700" i="6"/>
  <c r="BC700" i="6"/>
  <c r="BB700" i="6"/>
  <c r="BA700" i="6"/>
  <c r="AZ700" i="6"/>
  <c r="AY700" i="6"/>
  <c r="AX700" i="6"/>
  <c r="AW700" i="6"/>
  <c r="AV700" i="6"/>
  <c r="AU700" i="6"/>
  <c r="AT700" i="6"/>
  <c r="AS700" i="6"/>
  <c r="AR700" i="6"/>
  <c r="AQ700" i="6"/>
  <c r="AP700" i="6"/>
  <c r="AO700" i="6"/>
  <c r="AN700" i="6"/>
  <c r="AM700" i="6"/>
  <c r="AL700" i="6"/>
  <c r="AK700" i="6"/>
  <c r="AJ700" i="6"/>
  <c r="AI700" i="6"/>
  <c r="AH700" i="6"/>
  <c r="AG700" i="6"/>
  <c r="AF700" i="6"/>
  <c r="BF699" i="6"/>
  <c r="BE699" i="6"/>
  <c r="BD699" i="6"/>
  <c r="BC699" i="6"/>
  <c r="BB699" i="6"/>
  <c r="BA699" i="6"/>
  <c r="AZ699" i="6"/>
  <c r="AY699" i="6"/>
  <c r="AX699" i="6"/>
  <c r="AW699" i="6"/>
  <c r="AV699" i="6"/>
  <c r="AU699" i="6"/>
  <c r="AT699" i="6"/>
  <c r="AS699" i="6"/>
  <c r="AR699" i="6"/>
  <c r="AQ699" i="6"/>
  <c r="AP699" i="6"/>
  <c r="AO699" i="6"/>
  <c r="AN699" i="6"/>
  <c r="AM699" i="6"/>
  <c r="AL699" i="6"/>
  <c r="AK699" i="6"/>
  <c r="AJ699" i="6"/>
  <c r="AI699" i="6"/>
  <c r="AH699" i="6"/>
  <c r="AG699" i="6"/>
  <c r="AF699" i="6"/>
  <c r="BF698" i="6"/>
  <c r="BE698" i="6"/>
  <c r="BD698" i="6"/>
  <c r="BC698" i="6"/>
  <c r="BB698" i="6"/>
  <c r="BA698" i="6"/>
  <c r="AZ698" i="6"/>
  <c r="AY698" i="6"/>
  <c r="AX698" i="6"/>
  <c r="AW698" i="6"/>
  <c r="AV698" i="6"/>
  <c r="AU698" i="6"/>
  <c r="AT698" i="6"/>
  <c r="AS698" i="6"/>
  <c r="AR698" i="6"/>
  <c r="AQ698" i="6"/>
  <c r="AP698" i="6"/>
  <c r="AO698" i="6"/>
  <c r="AN698" i="6"/>
  <c r="AM698" i="6"/>
  <c r="AL698" i="6"/>
  <c r="AK698" i="6"/>
  <c r="AJ698" i="6"/>
  <c r="AI698" i="6"/>
  <c r="AH698" i="6"/>
  <c r="AG698" i="6"/>
  <c r="AF698" i="6"/>
  <c r="BF697" i="6"/>
  <c r="BE697" i="6"/>
  <c r="BD697" i="6"/>
  <c r="BC697" i="6"/>
  <c r="BB697" i="6"/>
  <c r="BA697" i="6"/>
  <c r="AZ697" i="6"/>
  <c r="AY697" i="6"/>
  <c r="AX697" i="6"/>
  <c r="AW697" i="6"/>
  <c r="AV697" i="6"/>
  <c r="AU697" i="6"/>
  <c r="AT697" i="6"/>
  <c r="AS697" i="6"/>
  <c r="AR697" i="6"/>
  <c r="AQ697" i="6"/>
  <c r="AP697" i="6"/>
  <c r="AO697" i="6"/>
  <c r="AN697" i="6"/>
  <c r="AM697" i="6"/>
  <c r="AL697" i="6"/>
  <c r="AK697" i="6"/>
  <c r="AJ697" i="6"/>
  <c r="AI697" i="6"/>
  <c r="AH697" i="6"/>
  <c r="AG697" i="6"/>
  <c r="AF697" i="6"/>
  <c r="BF696" i="6"/>
  <c r="BE696" i="6"/>
  <c r="BD696" i="6"/>
  <c r="BC696" i="6"/>
  <c r="BB696" i="6"/>
  <c r="BA696" i="6"/>
  <c r="AZ696" i="6"/>
  <c r="AY696" i="6"/>
  <c r="AX696" i="6"/>
  <c r="AW696" i="6"/>
  <c r="AV696" i="6"/>
  <c r="AU696" i="6"/>
  <c r="AT696" i="6"/>
  <c r="AS696" i="6"/>
  <c r="AR696" i="6"/>
  <c r="AQ696" i="6"/>
  <c r="AP696" i="6"/>
  <c r="AO696" i="6"/>
  <c r="AN696" i="6"/>
  <c r="AM696" i="6"/>
  <c r="AL696" i="6"/>
  <c r="AK696" i="6"/>
  <c r="AJ696" i="6"/>
  <c r="AI696" i="6"/>
  <c r="AH696" i="6"/>
  <c r="AG696" i="6"/>
  <c r="AF696" i="6"/>
  <c r="BF695" i="6"/>
  <c r="BE695" i="6"/>
  <c r="BD695" i="6"/>
  <c r="BC695" i="6"/>
  <c r="BB695" i="6"/>
  <c r="BA695" i="6"/>
  <c r="AZ695" i="6"/>
  <c r="AY695" i="6"/>
  <c r="AX695" i="6"/>
  <c r="AW695" i="6"/>
  <c r="AV695" i="6"/>
  <c r="AU695" i="6"/>
  <c r="AT695" i="6"/>
  <c r="AS695" i="6"/>
  <c r="AR695" i="6"/>
  <c r="AQ695" i="6"/>
  <c r="AP695" i="6"/>
  <c r="AO695" i="6"/>
  <c r="AN695" i="6"/>
  <c r="AM695" i="6"/>
  <c r="AL695" i="6"/>
  <c r="AK695" i="6"/>
  <c r="AJ695" i="6"/>
  <c r="AI695" i="6"/>
  <c r="AH695" i="6"/>
  <c r="AG695" i="6"/>
  <c r="AF695" i="6"/>
  <c r="BF693" i="6"/>
  <c r="BE693" i="6"/>
  <c r="BD693" i="6"/>
  <c r="BC693" i="6"/>
  <c r="BB693" i="6"/>
  <c r="BA693" i="6"/>
  <c r="AZ693" i="6"/>
  <c r="AY693" i="6"/>
  <c r="AX693" i="6"/>
  <c r="AW693" i="6"/>
  <c r="AV693" i="6"/>
  <c r="AU693" i="6"/>
  <c r="AT693" i="6"/>
  <c r="AS693" i="6"/>
  <c r="AR693" i="6"/>
  <c r="AQ693" i="6"/>
  <c r="AP693" i="6"/>
  <c r="AO693" i="6"/>
  <c r="AN693" i="6"/>
  <c r="AM693" i="6"/>
  <c r="AL693" i="6"/>
  <c r="AK693" i="6"/>
  <c r="AJ693" i="6"/>
  <c r="AI693" i="6"/>
  <c r="AH693" i="6"/>
  <c r="AG693" i="6"/>
  <c r="AF693" i="6"/>
  <c r="BF692" i="6"/>
  <c r="BE692" i="6"/>
  <c r="BD692" i="6"/>
  <c r="BC692" i="6"/>
  <c r="BB692" i="6"/>
  <c r="BA692" i="6"/>
  <c r="AZ692" i="6"/>
  <c r="AY692" i="6"/>
  <c r="AX692" i="6"/>
  <c r="AW692" i="6"/>
  <c r="AV692" i="6"/>
  <c r="AU692" i="6"/>
  <c r="AT692" i="6"/>
  <c r="AS692" i="6"/>
  <c r="AR692" i="6"/>
  <c r="AQ692" i="6"/>
  <c r="AP692" i="6"/>
  <c r="AO692" i="6"/>
  <c r="AN692" i="6"/>
  <c r="AM692" i="6"/>
  <c r="AL692" i="6"/>
  <c r="AK692" i="6"/>
  <c r="AJ692" i="6"/>
  <c r="AI692" i="6"/>
  <c r="AH692" i="6"/>
  <c r="AG692" i="6"/>
  <c r="AF692" i="6"/>
  <c r="BF691" i="6"/>
  <c r="BE691" i="6"/>
  <c r="BD691" i="6"/>
  <c r="BC691" i="6"/>
  <c r="BB691" i="6"/>
  <c r="BA691" i="6"/>
  <c r="AZ691" i="6"/>
  <c r="AY691" i="6"/>
  <c r="AX691" i="6"/>
  <c r="AW691" i="6"/>
  <c r="AV691" i="6"/>
  <c r="AU691" i="6"/>
  <c r="AT691" i="6"/>
  <c r="AS691" i="6"/>
  <c r="AR691" i="6"/>
  <c r="AQ691" i="6"/>
  <c r="AP691" i="6"/>
  <c r="AO691" i="6"/>
  <c r="AN691" i="6"/>
  <c r="AM691" i="6"/>
  <c r="AL691" i="6"/>
  <c r="AK691" i="6"/>
  <c r="AJ691" i="6"/>
  <c r="AI691" i="6"/>
  <c r="AH691" i="6"/>
  <c r="AG691" i="6"/>
  <c r="AF691" i="6"/>
  <c r="BF690" i="6"/>
  <c r="BE690" i="6"/>
  <c r="BD690" i="6"/>
  <c r="BC690" i="6"/>
  <c r="BB690" i="6"/>
  <c r="BA690" i="6"/>
  <c r="AZ690" i="6"/>
  <c r="AY690" i="6"/>
  <c r="AX690" i="6"/>
  <c r="AW690" i="6"/>
  <c r="AV690" i="6"/>
  <c r="AU690" i="6"/>
  <c r="AT690" i="6"/>
  <c r="AS690" i="6"/>
  <c r="AR690" i="6"/>
  <c r="AQ690" i="6"/>
  <c r="AP690" i="6"/>
  <c r="AO690" i="6"/>
  <c r="AN690" i="6"/>
  <c r="AM690" i="6"/>
  <c r="AL690" i="6"/>
  <c r="AK690" i="6"/>
  <c r="AJ690" i="6"/>
  <c r="AI690" i="6"/>
  <c r="AH690" i="6"/>
  <c r="AG690" i="6"/>
  <c r="AF690" i="6"/>
  <c r="BF689" i="6"/>
  <c r="BE689" i="6"/>
  <c r="BD689" i="6"/>
  <c r="BC689" i="6"/>
  <c r="BB689" i="6"/>
  <c r="BA689" i="6"/>
  <c r="AZ689" i="6"/>
  <c r="AY689" i="6"/>
  <c r="AX689" i="6"/>
  <c r="AW689" i="6"/>
  <c r="AV689" i="6"/>
  <c r="AU689" i="6"/>
  <c r="AT689" i="6"/>
  <c r="AS689" i="6"/>
  <c r="AR689" i="6"/>
  <c r="AQ689" i="6"/>
  <c r="AP689" i="6"/>
  <c r="AO689" i="6"/>
  <c r="AN689" i="6"/>
  <c r="AM689" i="6"/>
  <c r="AL689" i="6"/>
  <c r="AK689" i="6"/>
  <c r="AJ689" i="6"/>
  <c r="AI689" i="6"/>
  <c r="AH689" i="6"/>
  <c r="AG689" i="6"/>
  <c r="AF689" i="6"/>
  <c r="BF688" i="6"/>
  <c r="BE688" i="6"/>
  <c r="BD688" i="6"/>
  <c r="BC688" i="6"/>
  <c r="BB688" i="6"/>
  <c r="BA688" i="6"/>
  <c r="AZ688" i="6"/>
  <c r="AY688" i="6"/>
  <c r="AX688" i="6"/>
  <c r="AW688" i="6"/>
  <c r="AV688" i="6"/>
  <c r="AU688" i="6"/>
  <c r="AT688" i="6"/>
  <c r="AS688" i="6"/>
  <c r="AR688" i="6"/>
  <c r="AQ688" i="6"/>
  <c r="AP688" i="6"/>
  <c r="AO688" i="6"/>
  <c r="AN688" i="6"/>
  <c r="AM688" i="6"/>
  <c r="AL688" i="6"/>
  <c r="AK688" i="6"/>
  <c r="AJ688" i="6"/>
  <c r="AI688" i="6"/>
  <c r="AH688" i="6"/>
  <c r="AG688" i="6"/>
  <c r="AF688" i="6"/>
  <c r="BF687" i="6"/>
  <c r="BE687" i="6"/>
  <c r="BD687" i="6"/>
  <c r="BC687" i="6"/>
  <c r="BB687" i="6"/>
  <c r="BA687" i="6"/>
  <c r="AZ687" i="6"/>
  <c r="AY687" i="6"/>
  <c r="AX687" i="6"/>
  <c r="AW687" i="6"/>
  <c r="AV687" i="6"/>
  <c r="AU687" i="6"/>
  <c r="AT687" i="6"/>
  <c r="AS687" i="6"/>
  <c r="AR687" i="6"/>
  <c r="AQ687" i="6"/>
  <c r="AP687" i="6"/>
  <c r="AO687" i="6"/>
  <c r="AN687" i="6"/>
  <c r="AM687" i="6"/>
  <c r="AL687" i="6"/>
  <c r="AK687" i="6"/>
  <c r="AJ687" i="6"/>
  <c r="AI687" i="6"/>
  <c r="AH687" i="6"/>
  <c r="AG687" i="6"/>
  <c r="AF687" i="6"/>
  <c r="BF686" i="6"/>
  <c r="BE686" i="6"/>
  <c r="BD686" i="6"/>
  <c r="BC686" i="6"/>
  <c r="BB686" i="6"/>
  <c r="BA686" i="6"/>
  <c r="AZ686" i="6"/>
  <c r="AY686" i="6"/>
  <c r="AX686" i="6"/>
  <c r="AW686" i="6"/>
  <c r="AV686" i="6"/>
  <c r="AU686" i="6"/>
  <c r="AT686" i="6"/>
  <c r="AS686" i="6"/>
  <c r="AR686" i="6"/>
  <c r="AQ686" i="6"/>
  <c r="AP686" i="6"/>
  <c r="AO686" i="6"/>
  <c r="AN686" i="6"/>
  <c r="AM686" i="6"/>
  <c r="AL686" i="6"/>
  <c r="AK686" i="6"/>
  <c r="AJ686" i="6"/>
  <c r="AI686" i="6"/>
  <c r="AH686" i="6"/>
  <c r="AG686" i="6"/>
  <c r="AF686" i="6"/>
  <c r="BF685" i="6"/>
  <c r="BE685" i="6"/>
  <c r="BD685" i="6"/>
  <c r="BC685" i="6"/>
  <c r="BB685" i="6"/>
  <c r="BA685" i="6"/>
  <c r="AZ685" i="6"/>
  <c r="AY685" i="6"/>
  <c r="AX685" i="6"/>
  <c r="AW685" i="6"/>
  <c r="AV685" i="6"/>
  <c r="AU685" i="6"/>
  <c r="AT685" i="6"/>
  <c r="AS685" i="6"/>
  <c r="AR685" i="6"/>
  <c r="AQ685" i="6"/>
  <c r="AP685" i="6"/>
  <c r="AO685" i="6"/>
  <c r="AN685" i="6"/>
  <c r="AM685" i="6"/>
  <c r="AL685" i="6"/>
  <c r="AK685" i="6"/>
  <c r="AJ685" i="6"/>
  <c r="AI685" i="6"/>
  <c r="AH685" i="6"/>
  <c r="AG685" i="6"/>
  <c r="AF685" i="6"/>
  <c r="BF684" i="6"/>
  <c r="BE684" i="6"/>
  <c r="BD684" i="6"/>
  <c r="BC684" i="6"/>
  <c r="BB684" i="6"/>
  <c r="BA684" i="6"/>
  <c r="AZ684" i="6"/>
  <c r="AY684" i="6"/>
  <c r="AX684" i="6"/>
  <c r="AW684" i="6"/>
  <c r="AV684" i="6"/>
  <c r="AU684" i="6"/>
  <c r="AT684" i="6"/>
  <c r="AS684" i="6"/>
  <c r="AR684" i="6"/>
  <c r="AQ684" i="6"/>
  <c r="AP684" i="6"/>
  <c r="AO684" i="6"/>
  <c r="AN684" i="6"/>
  <c r="AM684" i="6"/>
  <c r="AL684" i="6"/>
  <c r="AK684" i="6"/>
  <c r="AJ684" i="6"/>
  <c r="AI684" i="6"/>
  <c r="AH684" i="6"/>
  <c r="AG684" i="6"/>
  <c r="AF684" i="6"/>
  <c r="BF682" i="6"/>
  <c r="BE682" i="6"/>
  <c r="BD682" i="6"/>
  <c r="BC682" i="6"/>
  <c r="BB682" i="6"/>
  <c r="BA682" i="6"/>
  <c r="AZ682" i="6"/>
  <c r="AY682" i="6"/>
  <c r="AX682" i="6"/>
  <c r="AW682" i="6"/>
  <c r="AV682" i="6"/>
  <c r="AU682" i="6"/>
  <c r="AT682" i="6"/>
  <c r="AS682" i="6"/>
  <c r="AR682" i="6"/>
  <c r="AQ682" i="6"/>
  <c r="AP682" i="6"/>
  <c r="AO682" i="6"/>
  <c r="AN682" i="6"/>
  <c r="AM682" i="6"/>
  <c r="AL682" i="6"/>
  <c r="AK682" i="6"/>
  <c r="AJ682" i="6"/>
  <c r="AI682" i="6"/>
  <c r="AH682" i="6"/>
  <c r="AG682" i="6"/>
  <c r="AF682" i="6"/>
  <c r="BF681" i="6"/>
  <c r="BE681" i="6"/>
  <c r="BD681" i="6"/>
  <c r="BC681" i="6"/>
  <c r="BB681" i="6"/>
  <c r="BA681" i="6"/>
  <c r="AZ681" i="6"/>
  <c r="AY681" i="6"/>
  <c r="AX681" i="6"/>
  <c r="AW681" i="6"/>
  <c r="AV681" i="6"/>
  <c r="AU681" i="6"/>
  <c r="AT681" i="6"/>
  <c r="AS681" i="6"/>
  <c r="AR681" i="6"/>
  <c r="AQ681" i="6"/>
  <c r="AP681" i="6"/>
  <c r="AO681" i="6"/>
  <c r="AN681" i="6"/>
  <c r="AM681" i="6"/>
  <c r="AL681" i="6"/>
  <c r="AK681" i="6"/>
  <c r="AJ681" i="6"/>
  <c r="AI681" i="6"/>
  <c r="AH681" i="6"/>
  <c r="AG681" i="6"/>
  <c r="AF681" i="6"/>
  <c r="BF679" i="6"/>
  <c r="BE679" i="6"/>
  <c r="BD679" i="6"/>
  <c r="BC679" i="6"/>
  <c r="BB679" i="6"/>
  <c r="BA679" i="6"/>
  <c r="AZ679" i="6"/>
  <c r="AY679" i="6"/>
  <c r="AX679" i="6"/>
  <c r="AW679" i="6"/>
  <c r="AV679" i="6"/>
  <c r="AU679" i="6"/>
  <c r="AT679" i="6"/>
  <c r="AS679" i="6"/>
  <c r="AR679" i="6"/>
  <c r="AQ679" i="6"/>
  <c r="AP679" i="6"/>
  <c r="AO679" i="6"/>
  <c r="AN679" i="6"/>
  <c r="AM679" i="6"/>
  <c r="AL679" i="6"/>
  <c r="AK679" i="6"/>
  <c r="AJ679" i="6"/>
  <c r="AI679" i="6"/>
  <c r="AH679" i="6"/>
  <c r="AG679" i="6"/>
  <c r="AF679" i="6"/>
  <c r="BF678" i="6"/>
  <c r="BE678" i="6"/>
  <c r="BD678" i="6"/>
  <c r="BC678" i="6"/>
  <c r="BB678" i="6"/>
  <c r="BA678" i="6"/>
  <c r="AZ678" i="6"/>
  <c r="AY678" i="6"/>
  <c r="AX678" i="6"/>
  <c r="AW678" i="6"/>
  <c r="AV678" i="6"/>
  <c r="AU678" i="6"/>
  <c r="AT678" i="6"/>
  <c r="AS678" i="6"/>
  <c r="AR678" i="6"/>
  <c r="AQ678" i="6"/>
  <c r="AP678" i="6"/>
  <c r="AO678" i="6"/>
  <c r="AN678" i="6"/>
  <c r="AM678" i="6"/>
  <c r="AL678" i="6"/>
  <c r="AK678" i="6"/>
  <c r="AJ678" i="6"/>
  <c r="AI678" i="6"/>
  <c r="AH678" i="6"/>
  <c r="AG678" i="6"/>
  <c r="AF678" i="6"/>
  <c r="BF677" i="6"/>
  <c r="BE677" i="6"/>
  <c r="BD677" i="6"/>
  <c r="BC677" i="6"/>
  <c r="BB677" i="6"/>
  <c r="BA677" i="6"/>
  <c r="AZ677" i="6"/>
  <c r="AY677" i="6"/>
  <c r="AX677" i="6"/>
  <c r="AW677" i="6"/>
  <c r="AV677" i="6"/>
  <c r="AU677" i="6"/>
  <c r="AT677" i="6"/>
  <c r="AS677" i="6"/>
  <c r="AR677" i="6"/>
  <c r="AQ677" i="6"/>
  <c r="AP677" i="6"/>
  <c r="AO677" i="6"/>
  <c r="AN677" i="6"/>
  <c r="AM677" i="6"/>
  <c r="AL677" i="6"/>
  <c r="AK677" i="6"/>
  <c r="AJ677" i="6"/>
  <c r="AI677" i="6"/>
  <c r="AH677" i="6"/>
  <c r="AG677" i="6"/>
  <c r="AF677" i="6"/>
  <c r="BF676" i="6"/>
  <c r="BE676" i="6"/>
  <c r="BD676" i="6"/>
  <c r="BC676" i="6"/>
  <c r="BB676" i="6"/>
  <c r="BA676" i="6"/>
  <c r="AZ676" i="6"/>
  <c r="AY676" i="6"/>
  <c r="AX676" i="6"/>
  <c r="AW676" i="6"/>
  <c r="AV676" i="6"/>
  <c r="AU676" i="6"/>
  <c r="AT676" i="6"/>
  <c r="AS676" i="6"/>
  <c r="AR676" i="6"/>
  <c r="AQ676" i="6"/>
  <c r="AP676" i="6"/>
  <c r="AO676" i="6"/>
  <c r="AN676" i="6"/>
  <c r="AM676" i="6"/>
  <c r="AL676" i="6"/>
  <c r="AK676" i="6"/>
  <c r="AJ676" i="6"/>
  <c r="AI676" i="6"/>
  <c r="AH676" i="6"/>
  <c r="AG676" i="6"/>
  <c r="AF676" i="6"/>
  <c r="BF675" i="6"/>
  <c r="BE675" i="6"/>
  <c r="BD675" i="6"/>
  <c r="BC675" i="6"/>
  <c r="BB675" i="6"/>
  <c r="BA675" i="6"/>
  <c r="AZ675" i="6"/>
  <c r="AY675" i="6"/>
  <c r="AX675" i="6"/>
  <c r="AW675" i="6"/>
  <c r="AV675" i="6"/>
  <c r="AU675" i="6"/>
  <c r="AT675" i="6"/>
  <c r="AS675" i="6"/>
  <c r="AR675" i="6"/>
  <c r="AQ675" i="6"/>
  <c r="AP675" i="6"/>
  <c r="AO675" i="6"/>
  <c r="AN675" i="6"/>
  <c r="AM675" i="6"/>
  <c r="AL675" i="6"/>
  <c r="AK675" i="6"/>
  <c r="AJ675" i="6"/>
  <c r="AI675" i="6"/>
  <c r="AH675" i="6"/>
  <c r="AG675" i="6"/>
  <c r="AF675" i="6"/>
  <c r="BF674" i="6"/>
  <c r="BE674" i="6"/>
  <c r="BD674" i="6"/>
  <c r="BC674" i="6"/>
  <c r="BB674" i="6"/>
  <c r="BA674" i="6"/>
  <c r="AZ674" i="6"/>
  <c r="AY674" i="6"/>
  <c r="AX674" i="6"/>
  <c r="AW674" i="6"/>
  <c r="AV674" i="6"/>
  <c r="AU674" i="6"/>
  <c r="AT674" i="6"/>
  <c r="AS674" i="6"/>
  <c r="AR674" i="6"/>
  <c r="AQ674" i="6"/>
  <c r="AP674" i="6"/>
  <c r="AO674" i="6"/>
  <c r="AN674" i="6"/>
  <c r="AM674" i="6"/>
  <c r="AL674" i="6"/>
  <c r="AK674" i="6"/>
  <c r="AJ674" i="6"/>
  <c r="AI674" i="6"/>
  <c r="AH674" i="6"/>
  <c r="AG674" i="6"/>
  <c r="AF674" i="6"/>
  <c r="BF673" i="6"/>
  <c r="BE673" i="6"/>
  <c r="BD673" i="6"/>
  <c r="BC673" i="6"/>
  <c r="BB673" i="6"/>
  <c r="BA673" i="6"/>
  <c r="AZ673" i="6"/>
  <c r="AY673" i="6"/>
  <c r="AX673" i="6"/>
  <c r="AW673" i="6"/>
  <c r="AV673" i="6"/>
  <c r="AU673" i="6"/>
  <c r="AT673" i="6"/>
  <c r="AS673" i="6"/>
  <c r="AR673" i="6"/>
  <c r="AQ673" i="6"/>
  <c r="AP673" i="6"/>
  <c r="AO673" i="6"/>
  <c r="AN673" i="6"/>
  <c r="AM673" i="6"/>
  <c r="AL673" i="6"/>
  <c r="AK673" i="6"/>
  <c r="AJ673" i="6"/>
  <c r="AI673" i="6"/>
  <c r="AH673" i="6"/>
  <c r="AG673" i="6"/>
  <c r="AF673" i="6"/>
  <c r="BF672" i="6"/>
  <c r="BE672" i="6"/>
  <c r="BD672" i="6"/>
  <c r="BC672" i="6"/>
  <c r="BB672" i="6"/>
  <c r="BA672" i="6"/>
  <c r="AZ672" i="6"/>
  <c r="AY672" i="6"/>
  <c r="AX672" i="6"/>
  <c r="AW672" i="6"/>
  <c r="AV672" i="6"/>
  <c r="AU672" i="6"/>
  <c r="AT672" i="6"/>
  <c r="AS672" i="6"/>
  <c r="AR672" i="6"/>
  <c r="AQ672" i="6"/>
  <c r="AP672" i="6"/>
  <c r="AO672" i="6"/>
  <c r="AN672" i="6"/>
  <c r="AM672" i="6"/>
  <c r="AL672" i="6"/>
  <c r="AK672" i="6"/>
  <c r="AJ672" i="6"/>
  <c r="AI672" i="6"/>
  <c r="AH672" i="6"/>
  <c r="AG672" i="6"/>
  <c r="AF672" i="6"/>
  <c r="BF671" i="6"/>
  <c r="BE671" i="6"/>
  <c r="BD671" i="6"/>
  <c r="BC671" i="6"/>
  <c r="BB671" i="6"/>
  <c r="BA671" i="6"/>
  <c r="AZ671" i="6"/>
  <c r="AY671" i="6"/>
  <c r="AX671" i="6"/>
  <c r="AW671" i="6"/>
  <c r="AV671" i="6"/>
  <c r="AU671" i="6"/>
  <c r="AT671" i="6"/>
  <c r="AS671" i="6"/>
  <c r="AR671" i="6"/>
  <c r="AQ671" i="6"/>
  <c r="AP671" i="6"/>
  <c r="AO671" i="6"/>
  <c r="AN671" i="6"/>
  <c r="AM671" i="6"/>
  <c r="AL671" i="6"/>
  <c r="AK671" i="6"/>
  <c r="AJ671" i="6"/>
  <c r="AI671" i="6"/>
  <c r="AH671" i="6"/>
  <c r="AG671" i="6"/>
  <c r="AF671" i="6"/>
  <c r="BF670" i="6"/>
  <c r="BE670" i="6"/>
  <c r="BD670" i="6"/>
  <c r="BC670" i="6"/>
  <c r="BB670" i="6"/>
  <c r="BA670" i="6"/>
  <c r="AZ670" i="6"/>
  <c r="AY670" i="6"/>
  <c r="AX670" i="6"/>
  <c r="AW670" i="6"/>
  <c r="AV670" i="6"/>
  <c r="AU670" i="6"/>
  <c r="AT670" i="6"/>
  <c r="AS670" i="6"/>
  <c r="AR670" i="6"/>
  <c r="AQ670" i="6"/>
  <c r="AP670" i="6"/>
  <c r="AO670" i="6"/>
  <c r="AN670" i="6"/>
  <c r="AM670" i="6"/>
  <c r="AL670" i="6"/>
  <c r="AK670" i="6"/>
  <c r="AJ670" i="6"/>
  <c r="AI670" i="6"/>
  <c r="AH670" i="6"/>
  <c r="AG670" i="6"/>
  <c r="AF670" i="6"/>
  <c r="BF669" i="6"/>
  <c r="BE669" i="6"/>
  <c r="BD669" i="6"/>
  <c r="BC669" i="6"/>
  <c r="BB669" i="6"/>
  <c r="BA669" i="6"/>
  <c r="AZ669" i="6"/>
  <c r="AY669" i="6"/>
  <c r="AX669" i="6"/>
  <c r="AW669" i="6"/>
  <c r="AV669" i="6"/>
  <c r="AU669" i="6"/>
  <c r="AT669" i="6"/>
  <c r="AS669" i="6"/>
  <c r="AR669" i="6"/>
  <c r="AQ669" i="6"/>
  <c r="AP669" i="6"/>
  <c r="AO669" i="6"/>
  <c r="AN669" i="6"/>
  <c r="AM669" i="6"/>
  <c r="AL669" i="6"/>
  <c r="AK669" i="6"/>
  <c r="AJ669" i="6"/>
  <c r="AI669" i="6"/>
  <c r="AH669" i="6"/>
  <c r="AG669" i="6"/>
  <c r="AF669" i="6"/>
  <c r="BF668" i="6"/>
  <c r="BE668" i="6"/>
  <c r="BD668" i="6"/>
  <c r="BC668" i="6"/>
  <c r="BB668" i="6"/>
  <c r="BA668" i="6"/>
  <c r="AZ668" i="6"/>
  <c r="AY668" i="6"/>
  <c r="AX668" i="6"/>
  <c r="AW668" i="6"/>
  <c r="AV668" i="6"/>
  <c r="AU668" i="6"/>
  <c r="AT668" i="6"/>
  <c r="AS668" i="6"/>
  <c r="AR668" i="6"/>
  <c r="AQ668" i="6"/>
  <c r="AP668" i="6"/>
  <c r="AO668" i="6"/>
  <c r="AN668" i="6"/>
  <c r="AM668" i="6"/>
  <c r="AL668" i="6"/>
  <c r="AK668" i="6"/>
  <c r="AJ668" i="6"/>
  <c r="AI668" i="6"/>
  <c r="AH668" i="6"/>
  <c r="AG668" i="6"/>
  <c r="AF668" i="6"/>
  <c r="BF667" i="6"/>
  <c r="BE667" i="6"/>
  <c r="BD667" i="6"/>
  <c r="BC667" i="6"/>
  <c r="BB667" i="6"/>
  <c r="BA667" i="6"/>
  <c r="AZ667" i="6"/>
  <c r="AY667" i="6"/>
  <c r="AX667" i="6"/>
  <c r="AW667" i="6"/>
  <c r="AV667" i="6"/>
  <c r="AU667" i="6"/>
  <c r="AT667" i="6"/>
  <c r="AS667" i="6"/>
  <c r="AR667" i="6"/>
  <c r="AQ667" i="6"/>
  <c r="AP667" i="6"/>
  <c r="AO667" i="6"/>
  <c r="AN667" i="6"/>
  <c r="AM667" i="6"/>
  <c r="AL667" i="6"/>
  <c r="AK667" i="6"/>
  <c r="AJ667" i="6"/>
  <c r="AI667" i="6"/>
  <c r="AH667" i="6"/>
  <c r="AG667" i="6"/>
  <c r="AF667" i="6"/>
  <c r="BF666" i="6"/>
  <c r="BE666" i="6"/>
  <c r="BD666" i="6"/>
  <c r="BC666" i="6"/>
  <c r="BB666" i="6"/>
  <c r="BA666" i="6"/>
  <c r="AZ666" i="6"/>
  <c r="AY666" i="6"/>
  <c r="AX666" i="6"/>
  <c r="AW666" i="6"/>
  <c r="AV666" i="6"/>
  <c r="AU666" i="6"/>
  <c r="AT666" i="6"/>
  <c r="AS666" i="6"/>
  <c r="AR666" i="6"/>
  <c r="AQ666" i="6"/>
  <c r="AP666" i="6"/>
  <c r="AO666" i="6"/>
  <c r="AN666" i="6"/>
  <c r="AM666" i="6"/>
  <c r="AL666" i="6"/>
  <c r="AK666" i="6"/>
  <c r="AJ666" i="6"/>
  <c r="AI666" i="6"/>
  <c r="AH666" i="6"/>
  <c r="AG666" i="6"/>
  <c r="AF666" i="6"/>
  <c r="BF665" i="6"/>
  <c r="BE665" i="6"/>
  <c r="BD665" i="6"/>
  <c r="BC665" i="6"/>
  <c r="BB665" i="6"/>
  <c r="BA665" i="6"/>
  <c r="AZ665" i="6"/>
  <c r="AY665" i="6"/>
  <c r="AX665" i="6"/>
  <c r="AW665" i="6"/>
  <c r="AV665" i="6"/>
  <c r="AU665" i="6"/>
  <c r="AT665" i="6"/>
  <c r="AS665" i="6"/>
  <c r="AR665" i="6"/>
  <c r="AQ665" i="6"/>
  <c r="AP665" i="6"/>
  <c r="AO665" i="6"/>
  <c r="AN665" i="6"/>
  <c r="AM665" i="6"/>
  <c r="AL665" i="6"/>
  <c r="AK665" i="6"/>
  <c r="AJ665" i="6"/>
  <c r="AI665" i="6"/>
  <c r="AH665" i="6"/>
  <c r="AG665" i="6"/>
  <c r="AF665" i="6"/>
  <c r="BF664" i="6"/>
  <c r="BE664" i="6"/>
  <c r="BD664" i="6"/>
  <c r="BC664" i="6"/>
  <c r="BB664" i="6"/>
  <c r="BA664" i="6"/>
  <c r="AZ664" i="6"/>
  <c r="AY664" i="6"/>
  <c r="AX664" i="6"/>
  <c r="AW664" i="6"/>
  <c r="AV664" i="6"/>
  <c r="AU664" i="6"/>
  <c r="AT664" i="6"/>
  <c r="AS664" i="6"/>
  <c r="AR664" i="6"/>
  <c r="AQ664" i="6"/>
  <c r="AP664" i="6"/>
  <c r="AO664" i="6"/>
  <c r="AN664" i="6"/>
  <c r="AM664" i="6"/>
  <c r="AL664" i="6"/>
  <c r="AK664" i="6"/>
  <c r="AJ664" i="6"/>
  <c r="AI664" i="6"/>
  <c r="AH664" i="6"/>
  <c r="AG664" i="6"/>
  <c r="AF664" i="6"/>
  <c r="BF663" i="6"/>
  <c r="BE663" i="6"/>
  <c r="BD663" i="6"/>
  <c r="BC663" i="6"/>
  <c r="BB663" i="6"/>
  <c r="BA663" i="6"/>
  <c r="AZ663" i="6"/>
  <c r="AY663" i="6"/>
  <c r="AX663" i="6"/>
  <c r="AW663" i="6"/>
  <c r="AV663" i="6"/>
  <c r="AU663" i="6"/>
  <c r="AT663" i="6"/>
  <c r="AS663" i="6"/>
  <c r="AR663" i="6"/>
  <c r="AQ663" i="6"/>
  <c r="AP663" i="6"/>
  <c r="AO663" i="6"/>
  <c r="AN663" i="6"/>
  <c r="AM663" i="6"/>
  <c r="AL663" i="6"/>
  <c r="AK663" i="6"/>
  <c r="AJ663" i="6"/>
  <c r="AI663" i="6"/>
  <c r="AH663" i="6"/>
  <c r="AG663" i="6"/>
  <c r="AF663" i="6"/>
  <c r="BF662" i="6"/>
  <c r="BE662" i="6"/>
  <c r="BD662" i="6"/>
  <c r="BC662" i="6"/>
  <c r="BB662" i="6"/>
  <c r="BA662" i="6"/>
  <c r="AZ662" i="6"/>
  <c r="AY662" i="6"/>
  <c r="AX662" i="6"/>
  <c r="AW662" i="6"/>
  <c r="AV662" i="6"/>
  <c r="AU662" i="6"/>
  <c r="AT662" i="6"/>
  <c r="AS662" i="6"/>
  <c r="AR662" i="6"/>
  <c r="AQ662" i="6"/>
  <c r="AP662" i="6"/>
  <c r="AO662" i="6"/>
  <c r="AN662" i="6"/>
  <c r="AM662" i="6"/>
  <c r="AL662" i="6"/>
  <c r="AK662" i="6"/>
  <c r="AJ662" i="6"/>
  <c r="AI662" i="6"/>
  <c r="AH662" i="6"/>
  <c r="AG662" i="6"/>
  <c r="AF662" i="6"/>
  <c r="BF661" i="6"/>
  <c r="BE661" i="6"/>
  <c r="BD661" i="6"/>
  <c r="BC661" i="6"/>
  <c r="BB661" i="6"/>
  <c r="BA661" i="6"/>
  <c r="AZ661" i="6"/>
  <c r="AY661" i="6"/>
  <c r="AX661" i="6"/>
  <c r="AW661" i="6"/>
  <c r="AV661" i="6"/>
  <c r="AU661" i="6"/>
  <c r="AT661" i="6"/>
  <c r="AS661" i="6"/>
  <c r="AR661" i="6"/>
  <c r="AQ661" i="6"/>
  <c r="AP661" i="6"/>
  <c r="AO661" i="6"/>
  <c r="AN661" i="6"/>
  <c r="AM661" i="6"/>
  <c r="AL661" i="6"/>
  <c r="AK661" i="6"/>
  <c r="AJ661" i="6"/>
  <c r="AI661" i="6"/>
  <c r="AH661" i="6"/>
  <c r="AG661" i="6"/>
  <c r="AF661" i="6"/>
  <c r="BF660" i="6"/>
  <c r="BE660" i="6"/>
  <c r="BD660" i="6"/>
  <c r="BC660" i="6"/>
  <c r="BB660" i="6"/>
  <c r="BA660" i="6"/>
  <c r="AZ660" i="6"/>
  <c r="AY660" i="6"/>
  <c r="AX660" i="6"/>
  <c r="AW660" i="6"/>
  <c r="AV660" i="6"/>
  <c r="AU660" i="6"/>
  <c r="AT660" i="6"/>
  <c r="AS660" i="6"/>
  <c r="AR660" i="6"/>
  <c r="AQ660" i="6"/>
  <c r="AP660" i="6"/>
  <c r="AO660" i="6"/>
  <c r="AN660" i="6"/>
  <c r="AM660" i="6"/>
  <c r="AL660" i="6"/>
  <c r="AK660" i="6"/>
  <c r="AJ660" i="6"/>
  <c r="AI660" i="6"/>
  <c r="AH660" i="6"/>
  <c r="AG660" i="6"/>
  <c r="AF660" i="6"/>
  <c r="BF659" i="6"/>
  <c r="BE659" i="6"/>
  <c r="BD659" i="6"/>
  <c r="BC659" i="6"/>
  <c r="BB659" i="6"/>
  <c r="BA659" i="6"/>
  <c r="AZ659" i="6"/>
  <c r="AY659" i="6"/>
  <c r="AX659" i="6"/>
  <c r="AW659" i="6"/>
  <c r="AV659" i="6"/>
  <c r="AU659" i="6"/>
  <c r="AT659" i="6"/>
  <c r="AS659" i="6"/>
  <c r="AR659" i="6"/>
  <c r="AQ659" i="6"/>
  <c r="AP659" i="6"/>
  <c r="AO659" i="6"/>
  <c r="AN659" i="6"/>
  <c r="AM659" i="6"/>
  <c r="AL659" i="6"/>
  <c r="AK659" i="6"/>
  <c r="AJ659" i="6"/>
  <c r="AI659" i="6"/>
  <c r="AH659" i="6"/>
  <c r="AG659" i="6"/>
  <c r="AF659" i="6"/>
  <c r="BF658" i="6"/>
  <c r="BE658" i="6"/>
  <c r="BD658" i="6"/>
  <c r="BC658" i="6"/>
  <c r="BB658" i="6"/>
  <c r="BA658" i="6"/>
  <c r="AZ658" i="6"/>
  <c r="AY658" i="6"/>
  <c r="AX658" i="6"/>
  <c r="AW658" i="6"/>
  <c r="AV658" i="6"/>
  <c r="AU658" i="6"/>
  <c r="AT658" i="6"/>
  <c r="AS658" i="6"/>
  <c r="AR658" i="6"/>
  <c r="AQ658" i="6"/>
  <c r="AP658" i="6"/>
  <c r="AO658" i="6"/>
  <c r="AN658" i="6"/>
  <c r="AM658" i="6"/>
  <c r="AL658" i="6"/>
  <c r="AK658" i="6"/>
  <c r="AJ658" i="6"/>
  <c r="AI658" i="6"/>
  <c r="AH658" i="6"/>
  <c r="AG658" i="6"/>
  <c r="AF658" i="6"/>
  <c r="BF657" i="6"/>
  <c r="BE657" i="6"/>
  <c r="BD657" i="6"/>
  <c r="BC657" i="6"/>
  <c r="BB657" i="6"/>
  <c r="BA657" i="6"/>
  <c r="AZ657" i="6"/>
  <c r="AY657" i="6"/>
  <c r="AX657" i="6"/>
  <c r="AW657" i="6"/>
  <c r="AV657" i="6"/>
  <c r="AU657" i="6"/>
  <c r="AT657" i="6"/>
  <c r="AS657" i="6"/>
  <c r="AR657" i="6"/>
  <c r="AQ657" i="6"/>
  <c r="AP657" i="6"/>
  <c r="AO657" i="6"/>
  <c r="AN657" i="6"/>
  <c r="AM657" i="6"/>
  <c r="AL657" i="6"/>
  <c r="AK657" i="6"/>
  <c r="AJ657" i="6"/>
  <c r="AI657" i="6"/>
  <c r="AH657" i="6"/>
  <c r="AG657" i="6"/>
  <c r="AF657" i="6"/>
  <c r="BF656" i="6"/>
  <c r="BE656" i="6"/>
  <c r="BD656" i="6"/>
  <c r="BC656" i="6"/>
  <c r="BB656" i="6"/>
  <c r="BA656" i="6"/>
  <c r="AZ656" i="6"/>
  <c r="AY656" i="6"/>
  <c r="AX656" i="6"/>
  <c r="AW656" i="6"/>
  <c r="AV656" i="6"/>
  <c r="AU656" i="6"/>
  <c r="AT656" i="6"/>
  <c r="AS656" i="6"/>
  <c r="AR656" i="6"/>
  <c r="AQ656" i="6"/>
  <c r="AP656" i="6"/>
  <c r="AO656" i="6"/>
  <c r="AN656" i="6"/>
  <c r="AM656" i="6"/>
  <c r="AL656" i="6"/>
  <c r="AK656" i="6"/>
  <c r="AJ656" i="6"/>
  <c r="AI656" i="6"/>
  <c r="AH656" i="6"/>
  <c r="AG656" i="6"/>
  <c r="AF656" i="6"/>
  <c r="BF655" i="6"/>
  <c r="BE655" i="6"/>
  <c r="BD655" i="6"/>
  <c r="BC655" i="6"/>
  <c r="BB655" i="6"/>
  <c r="BA655" i="6"/>
  <c r="AZ655" i="6"/>
  <c r="AY655" i="6"/>
  <c r="AX655" i="6"/>
  <c r="AW655" i="6"/>
  <c r="AV655" i="6"/>
  <c r="AU655" i="6"/>
  <c r="AT655" i="6"/>
  <c r="AS655" i="6"/>
  <c r="AR655" i="6"/>
  <c r="AQ655" i="6"/>
  <c r="AP655" i="6"/>
  <c r="AO655" i="6"/>
  <c r="AN655" i="6"/>
  <c r="AM655" i="6"/>
  <c r="AL655" i="6"/>
  <c r="AK655" i="6"/>
  <c r="AJ655" i="6"/>
  <c r="AI655" i="6"/>
  <c r="AH655" i="6"/>
  <c r="AG655" i="6"/>
  <c r="AF655" i="6"/>
  <c r="BF654" i="6"/>
  <c r="BE654" i="6"/>
  <c r="BD654" i="6"/>
  <c r="BC654" i="6"/>
  <c r="BB654" i="6"/>
  <c r="BA654" i="6"/>
  <c r="AZ654" i="6"/>
  <c r="AY654" i="6"/>
  <c r="AX654" i="6"/>
  <c r="AW654" i="6"/>
  <c r="AV654" i="6"/>
  <c r="AU654" i="6"/>
  <c r="AT654" i="6"/>
  <c r="AS654" i="6"/>
  <c r="AR654" i="6"/>
  <c r="AQ654" i="6"/>
  <c r="AP654" i="6"/>
  <c r="AO654" i="6"/>
  <c r="AN654" i="6"/>
  <c r="AM654" i="6"/>
  <c r="AL654" i="6"/>
  <c r="AK654" i="6"/>
  <c r="AJ654" i="6"/>
  <c r="AI654" i="6"/>
  <c r="AH654" i="6"/>
  <c r="AG654" i="6"/>
  <c r="AF654" i="6"/>
  <c r="BF653" i="6"/>
  <c r="BE653" i="6"/>
  <c r="BD653" i="6"/>
  <c r="BC653" i="6"/>
  <c r="BB653" i="6"/>
  <c r="BA653" i="6"/>
  <c r="AZ653" i="6"/>
  <c r="AY653" i="6"/>
  <c r="AX653" i="6"/>
  <c r="AW653" i="6"/>
  <c r="AV653" i="6"/>
  <c r="AU653" i="6"/>
  <c r="AT653" i="6"/>
  <c r="AS653" i="6"/>
  <c r="AR653" i="6"/>
  <c r="AQ653" i="6"/>
  <c r="AP653" i="6"/>
  <c r="AO653" i="6"/>
  <c r="AN653" i="6"/>
  <c r="AM653" i="6"/>
  <c r="AL653" i="6"/>
  <c r="AK653" i="6"/>
  <c r="AJ653" i="6"/>
  <c r="AI653" i="6"/>
  <c r="AH653" i="6"/>
  <c r="AG653" i="6"/>
  <c r="AF653" i="6"/>
  <c r="BF652" i="6"/>
  <c r="BE652" i="6"/>
  <c r="BD652" i="6"/>
  <c r="BC652" i="6"/>
  <c r="BB652" i="6"/>
  <c r="BA652" i="6"/>
  <c r="AZ652" i="6"/>
  <c r="AY652" i="6"/>
  <c r="AX652" i="6"/>
  <c r="AW652" i="6"/>
  <c r="AV652" i="6"/>
  <c r="AU652" i="6"/>
  <c r="AT652" i="6"/>
  <c r="AS652" i="6"/>
  <c r="AR652" i="6"/>
  <c r="AQ652" i="6"/>
  <c r="AP652" i="6"/>
  <c r="AO652" i="6"/>
  <c r="AN652" i="6"/>
  <c r="AM652" i="6"/>
  <c r="AL652" i="6"/>
  <c r="AK652" i="6"/>
  <c r="AJ652" i="6"/>
  <c r="AI652" i="6"/>
  <c r="AH652" i="6"/>
  <c r="AG652" i="6"/>
  <c r="AF652" i="6"/>
  <c r="BF651" i="6"/>
  <c r="BE651" i="6"/>
  <c r="BD651" i="6"/>
  <c r="BC651" i="6"/>
  <c r="BB651" i="6"/>
  <c r="BA651" i="6"/>
  <c r="AZ651" i="6"/>
  <c r="AY651" i="6"/>
  <c r="AX651" i="6"/>
  <c r="AW651" i="6"/>
  <c r="AV651" i="6"/>
  <c r="AU651" i="6"/>
  <c r="AT651" i="6"/>
  <c r="AS651" i="6"/>
  <c r="AR651" i="6"/>
  <c r="AQ651" i="6"/>
  <c r="AP651" i="6"/>
  <c r="AO651" i="6"/>
  <c r="AN651" i="6"/>
  <c r="AM651" i="6"/>
  <c r="AL651" i="6"/>
  <c r="AK651" i="6"/>
  <c r="AJ651" i="6"/>
  <c r="AI651" i="6"/>
  <c r="AH651" i="6"/>
  <c r="AG651" i="6"/>
  <c r="AF651" i="6"/>
  <c r="BF650" i="6"/>
  <c r="BE650" i="6"/>
  <c r="BD650" i="6"/>
  <c r="BC650" i="6"/>
  <c r="BB650" i="6"/>
  <c r="BA650" i="6"/>
  <c r="AZ650" i="6"/>
  <c r="AY650" i="6"/>
  <c r="AX650" i="6"/>
  <c r="AW650" i="6"/>
  <c r="AV650" i="6"/>
  <c r="AU650" i="6"/>
  <c r="AT650" i="6"/>
  <c r="AS650" i="6"/>
  <c r="AR650" i="6"/>
  <c r="AQ650" i="6"/>
  <c r="AP650" i="6"/>
  <c r="AO650" i="6"/>
  <c r="AN650" i="6"/>
  <c r="AM650" i="6"/>
  <c r="AL650" i="6"/>
  <c r="AK650" i="6"/>
  <c r="AJ650" i="6"/>
  <c r="AI650" i="6"/>
  <c r="AH650" i="6"/>
  <c r="AG650" i="6"/>
  <c r="AF650" i="6"/>
  <c r="BF649" i="6"/>
  <c r="BE649" i="6"/>
  <c r="BD649" i="6"/>
  <c r="BC649" i="6"/>
  <c r="BB649" i="6"/>
  <c r="BA649" i="6"/>
  <c r="AZ649" i="6"/>
  <c r="AY649" i="6"/>
  <c r="AX649" i="6"/>
  <c r="AW649" i="6"/>
  <c r="AV649" i="6"/>
  <c r="AU649" i="6"/>
  <c r="AT649" i="6"/>
  <c r="AS649" i="6"/>
  <c r="AR649" i="6"/>
  <c r="AQ649" i="6"/>
  <c r="AP649" i="6"/>
  <c r="AO649" i="6"/>
  <c r="AN649" i="6"/>
  <c r="AM649" i="6"/>
  <c r="AL649" i="6"/>
  <c r="AK649" i="6"/>
  <c r="AJ649" i="6"/>
  <c r="AI649" i="6"/>
  <c r="AH649" i="6"/>
  <c r="AG649" i="6"/>
  <c r="AF649" i="6"/>
  <c r="BF648" i="6"/>
  <c r="BE648" i="6"/>
  <c r="BD648" i="6"/>
  <c r="BC648" i="6"/>
  <c r="BB648" i="6"/>
  <c r="BA648" i="6"/>
  <c r="AZ648" i="6"/>
  <c r="AY648" i="6"/>
  <c r="AX648" i="6"/>
  <c r="AW648" i="6"/>
  <c r="AV648" i="6"/>
  <c r="AU648" i="6"/>
  <c r="AT648" i="6"/>
  <c r="AS648" i="6"/>
  <c r="AR648" i="6"/>
  <c r="AQ648" i="6"/>
  <c r="AP648" i="6"/>
  <c r="AO648" i="6"/>
  <c r="AN648" i="6"/>
  <c r="AM648" i="6"/>
  <c r="AL648" i="6"/>
  <c r="AK648" i="6"/>
  <c r="AJ648" i="6"/>
  <c r="AI648" i="6"/>
  <c r="AH648" i="6"/>
  <c r="AG648" i="6"/>
  <c r="AF648" i="6"/>
  <c r="BF646" i="6"/>
  <c r="BE646" i="6"/>
  <c r="BD646" i="6"/>
  <c r="BC646" i="6"/>
  <c r="BB646" i="6"/>
  <c r="BA646" i="6"/>
  <c r="AZ646" i="6"/>
  <c r="AY646" i="6"/>
  <c r="AX646" i="6"/>
  <c r="AW646" i="6"/>
  <c r="AV646" i="6"/>
  <c r="AU646" i="6"/>
  <c r="AT646" i="6"/>
  <c r="AS646" i="6"/>
  <c r="AR646" i="6"/>
  <c r="AQ646" i="6"/>
  <c r="AP646" i="6"/>
  <c r="AO646" i="6"/>
  <c r="AN646" i="6"/>
  <c r="AM646" i="6"/>
  <c r="AL646" i="6"/>
  <c r="AK646" i="6"/>
  <c r="AJ646" i="6"/>
  <c r="AI646" i="6"/>
  <c r="AH646" i="6"/>
  <c r="AG646" i="6"/>
  <c r="AF646" i="6"/>
  <c r="BF645" i="6"/>
  <c r="BE645" i="6"/>
  <c r="BD645" i="6"/>
  <c r="BC645" i="6"/>
  <c r="BB645" i="6"/>
  <c r="BA645" i="6"/>
  <c r="AZ645" i="6"/>
  <c r="AY645" i="6"/>
  <c r="AX645" i="6"/>
  <c r="AW645" i="6"/>
  <c r="AV645" i="6"/>
  <c r="AU645" i="6"/>
  <c r="AT645" i="6"/>
  <c r="AS645" i="6"/>
  <c r="AR645" i="6"/>
  <c r="AQ645" i="6"/>
  <c r="AP645" i="6"/>
  <c r="AO645" i="6"/>
  <c r="AN645" i="6"/>
  <c r="AM645" i="6"/>
  <c r="AL645" i="6"/>
  <c r="AK645" i="6"/>
  <c r="AJ645" i="6"/>
  <c r="AI645" i="6"/>
  <c r="AH645" i="6"/>
  <c r="AG645" i="6"/>
  <c r="AF645" i="6"/>
  <c r="BF644" i="6"/>
  <c r="BE644" i="6"/>
  <c r="BD644" i="6"/>
  <c r="BC644" i="6"/>
  <c r="BB644" i="6"/>
  <c r="BA644" i="6"/>
  <c r="AZ644" i="6"/>
  <c r="AY644" i="6"/>
  <c r="AX644" i="6"/>
  <c r="AW644" i="6"/>
  <c r="AV644" i="6"/>
  <c r="AU644" i="6"/>
  <c r="AT644" i="6"/>
  <c r="AS644" i="6"/>
  <c r="AR644" i="6"/>
  <c r="AQ644" i="6"/>
  <c r="AP644" i="6"/>
  <c r="AO644" i="6"/>
  <c r="AN644" i="6"/>
  <c r="AM644" i="6"/>
  <c r="AL644" i="6"/>
  <c r="AK644" i="6"/>
  <c r="AJ644" i="6"/>
  <c r="AI644" i="6"/>
  <c r="AH644" i="6"/>
  <c r="AG644" i="6"/>
  <c r="AF644" i="6"/>
  <c r="BF643" i="6"/>
  <c r="BE643" i="6"/>
  <c r="BD643" i="6"/>
  <c r="BC643" i="6"/>
  <c r="BB643" i="6"/>
  <c r="BA643" i="6"/>
  <c r="AZ643" i="6"/>
  <c r="AY643" i="6"/>
  <c r="AX643" i="6"/>
  <c r="AW643" i="6"/>
  <c r="AV643" i="6"/>
  <c r="AU643" i="6"/>
  <c r="AT643" i="6"/>
  <c r="AS643" i="6"/>
  <c r="AR643" i="6"/>
  <c r="AQ643" i="6"/>
  <c r="AP643" i="6"/>
  <c r="AO643" i="6"/>
  <c r="AN643" i="6"/>
  <c r="AM643" i="6"/>
  <c r="AL643" i="6"/>
  <c r="AK643" i="6"/>
  <c r="AJ643" i="6"/>
  <c r="AI643" i="6"/>
  <c r="AH643" i="6"/>
  <c r="AG643" i="6"/>
  <c r="AF643" i="6"/>
  <c r="BF642" i="6"/>
  <c r="BE642" i="6"/>
  <c r="BD642" i="6"/>
  <c r="BC642" i="6"/>
  <c r="BB642" i="6"/>
  <c r="BA642" i="6"/>
  <c r="AZ642" i="6"/>
  <c r="AY642" i="6"/>
  <c r="AX642" i="6"/>
  <c r="AW642" i="6"/>
  <c r="AV642" i="6"/>
  <c r="AU642" i="6"/>
  <c r="AT642" i="6"/>
  <c r="AS642" i="6"/>
  <c r="AR642" i="6"/>
  <c r="AQ642" i="6"/>
  <c r="AP642" i="6"/>
  <c r="AO642" i="6"/>
  <c r="AN642" i="6"/>
  <c r="AM642" i="6"/>
  <c r="AL642" i="6"/>
  <c r="AK642" i="6"/>
  <c r="AJ642" i="6"/>
  <c r="AI642" i="6"/>
  <c r="AH642" i="6"/>
  <c r="AG642" i="6"/>
  <c r="AF642" i="6"/>
  <c r="BF641" i="6"/>
  <c r="BE641" i="6"/>
  <c r="BD641" i="6"/>
  <c r="BC641" i="6"/>
  <c r="BB641" i="6"/>
  <c r="BA641" i="6"/>
  <c r="AZ641" i="6"/>
  <c r="AY641" i="6"/>
  <c r="AX641" i="6"/>
  <c r="AW641" i="6"/>
  <c r="AV641" i="6"/>
  <c r="AU641" i="6"/>
  <c r="AT641" i="6"/>
  <c r="AS641" i="6"/>
  <c r="AR641" i="6"/>
  <c r="AQ641" i="6"/>
  <c r="AP641" i="6"/>
  <c r="AO641" i="6"/>
  <c r="AN641" i="6"/>
  <c r="AM641" i="6"/>
  <c r="AL641" i="6"/>
  <c r="AK641" i="6"/>
  <c r="AJ641" i="6"/>
  <c r="AI641" i="6"/>
  <c r="AH641" i="6"/>
  <c r="AG641" i="6"/>
  <c r="AF641" i="6"/>
  <c r="BF640" i="6"/>
  <c r="BE640" i="6"/>
  <c r="BD640" i="6"/>
  <c r="BC640" i="6"/>
  <c r="BB640" i="6"/>
  <c r="BA640" i="6"/>
  <c r="AZ640" i="6"/>
  <c r="AY640" i="6"/>
  <c r="AX640" i="6"/>
  <c r="AW640" i="6"/>
  <c r="AV640" i="6"/>
  <c r="AU640" i="6"/>
  <c r="AT640" i="6"/>
  <c r="AS640" i="6"/>
  <c r="AR640" i="6"/>
  <c r="AQ640" i="6"/>
  <c r="AP640" i="6"/>
  <c r="AO640" i="6"/>
  <c r="AN640" i="6"/>
  <c r="AM640" i="6"/>
  <c r="AL640" i="6"/>
  <c r="AK640" i="6"/>
  <c r="AJ640" i="6"/>
  <c r="AI640" i="6"/>
  <c r="AH640" i="6"/>
  <c r="AG640" i="6"/>
  <c r="AF640" i="6"/>
  <c r="BF639" i="6"/>
  <c r="BE639" i="6"/>
  <c r="BD639" i="6"/>
  <c r="BC639" i="6"/>
  <c r="BB639" i="6"/>
  <c r="BA639" i="6"/>
  <c r="AZ639" i="6"/>
  <c r="AY639" i="6"/>
  <c r="AX639" i="6"/>
  <c r="AW639" i="6"/>
  <c r="AV639" i="6"/>
  <c r="AU639" i="6"/>
  <c r="AT639" i="6"/>
  <c r="AS639" i="6"/>
  <c r="AR639" i="6"/>
  <c r="AQ639" i="6"/>
  <c r="AP639" i="6"/>
  <c r="AO639" i="6"/>
  <c r="AN639" i="6"/>
  <c r="AM639" i="6"/>
  <c r="AL639" i="6"/>
  <c r="AK639" i="6"/>
  <c r="AJ639" i="6"/>
  <c r="AI639" i="6"/>
  <c r="AH639" i="6"/>
  <c r="AG639" i="6"/>
  <c r="AF639" i="6"/>
  <c r="BF638" i="6"/>
  <c r="BE638" i="6"/>
  <c r="BD638" i="6"/>
  <c r="BC638" i="6"/>
  <c r="BB638" i="6"/>
  <c r="BA638" i="6"/>
  <c r="AZ638" i="6"/>
  <c r="AY638" i="6"/>
  <c r="AX638" i="6"/>
  <c r="AW638" i="6"/>
  <c r="AV638" i="6"/>
  <c r="AU638" i="6"/>
  <c r="AT638" i="6"/>
  <c r="AS638" i="6"/>
  <c r="AR638" i="6"/>
  <c r="AQ638" i="6"/>
  <c r="AP638" i="6"/>
  <c r="AO638" i="6"/>
  <c r="AN638" i="6"/>
  <c r="AM638" i="6"/>
  <c r="AL638" i="6"/>
  <c r="AK638" i="6"/>
  <c r="AJ638" i="6"/>
  <c r="AI638" i="6"/>
  <c r="AH638" i="6"/>
  <c r="AG638" i="6"/>
  <c r="AF638" i="6"/>
  <c r="BF637" i="6"/>
  <c r="BE637" i="6"/>
  <c r="BD637" i="6"/>
  <c r="BC637" i="6"/>
  <c r="BB637" i="6"/>
  <c r="BA637" i="6"/>
  <c r="AZ637" i="6"/>
  <c r="AY637" i="6"/>
  <c r="AX637" i="6"/>
  <c r="AW637" i="6"/>
  <c r="AV637" i="6"/>
  <c r="AU637" i="6"/>
  <c r="AT637" i="6"/>
  <c r="AS637" i="6"/>
  <c r="AR637" i="6"/>
  <c r="AQ637" i="6"/>
  <c r="AP637" i="6"/>
  <c r="AO637" i="6"/>
  <c r="AN637" i="6"/>
  <c r="AM637" i="6"/>
  <c r="AL637" i="6"/>
  <c r="AK637" i="6"/>
  <c r="AJ637" i="6"/>
  <c r="AI637" i="6"/>
  <c r="AH637" i="6"/>
  <c r="AG637" i="6"/>
  <c r="AF637" i="6"/>
  <c r="BF636" i="6"/>
  <c r="BE636" i="6"/>
  <c r="BD636" i="6"/>
  <c r="BC636" i="6"/>
  <c r="BB636" i="6"/>
  <c r="BA636" i="6"/>
  <c r="AZ636" i="6"/>
  <c r="AY636" i="6"/>
  <c r="AX636" i="6"/>
  <c r="AW636" i="6"/>
  <c r="AV636" i="6"/>
  <c r="AU636" i="6"/>
  <c r="AT636" i="6"/>
  <c r="AS636" i="6"/>
  <c r="AR636" i="6"/>
  <c r="AQ636" i="6"/>
  <c r="AP636" i="6"/>
  <c r="AO636" i="6"/>
  <c r="AN636" i="6"/>
  <c r="AM636" i="6"/>
  <c r="AL636" i="6"/>
  <c r="AK636" i="6"/>
  <c r="AJ636" i="6"/>
  <c r="AI636" i="6"/>
  <c r="AH636" i="6"/>
  <c r="AG636" i="6"/>
  <c r="AF636" i="6"/>
  <c r="BF635" i="6"/>
  <c r="BE635" i="6"/>
  <c r="BD635" i="6"/>
  <c r="BC635" i="6"/>
  <c r="BB635" i="6"/>
  <c r="BA635" i="6"/>
  <c r="AZ635" i="6"/>
  <c r="AY635" i="6"/>
  <c r="AX635" i="6"/>
  <c r="AW635" i="6"/>
  <c r="AV635" i="6"/>
  <c r="AU635" i="6"/>
  <c r="AT635" i="6"/>
  <c r="AS635" i="6"/>
  <c r="AR635" i="6"/>
  <c r="AQ635" i="6"/>
  <c r="AP635" i="6"/>
  <c r="AO635" i="6"/>
  <c r="AN635" i="6"/>
  <c r="AM635" i="6"/>
  <c r="AL635" i="6"/>
  <c r="AK635" i="6"/>
  <c r="AJ635" i="6"/>
  <c r="AI635" i="6"/>
  <c r="AH635" i="6"/>
  <c r="AG635" i="6"/>
  <c r="AF635" i="6"/>
  <c r="BF634" i="6"/>
  <c r="BE634" i="6"/>
  <c r="BD634" i="6"/>
  <c r="BC634" i="6"/>
  <c r="BB634" i="6"/>
  <c r="BA634" i="6"/>
  <c r="AZ634" i="6"/>
  <c r="AY634" i="6"/>
  <c r="AX634" i="6"/>
  <c r="AW634" i="6"/>
  <c r="AV634" i="6"/>
  <c r="AU634" i="6"/>
  <c r="AT634" i="6"/>
  <c r="AS634" i="6"/>
  <c r="AR634" i="6"/>
  <c r="AQ634" i="6"/>
  <c r="AP634" i="6"/>
  <c r="AO634" i="6"/>
  <c r="AN634" i="6"/>
  <c r="AM634" i="6"/>
  <c r="AL634" i="6"/>
  <c r="AK634" i="6"/>
  <c r="AJ634" i="6"/>
  <c r="AI634" i="6"/>
  <c r="AH634" i="6"/>
  <c r="AG634" i="6"/>
  <c r="AF634" i="6"/>
  <c r="BF633" i="6"/>
  <c r="BE633" i="6"/>
  <c r="BD633" i="6"/>
  <c r="BC633" i="6"/>
  <c r="BB633" i="6"/>
  <c r="BA633" i="6"/>
  <c r="AZ633" i="6"/>
  <c r="AY633" i="6"/>
  <c r="AX633" i="6"/>
  <c r="AW633" i="6"/>
  <c r="AV633" i="6"/>
  <c r="AU633" i="6"/>
  <c r="AT633" i="6"/>
  <c r="AS633" i="6"/>
  <c r="AR633" i="6"/>
  <c r="AQ633" i="6"/>
  <c r="AP633" i="6"/>
  <c r="AO633" i="6"/>
  <c r="AN633" i="6"/>
  <c r="AM633" i="6"/>
  <c r="AL633" i="6"/>
  <c r="AK633" i="6"/>
  <c r="AJ633" i="6"/>
  <c r="AI633" i="6"/>
  <c r="AH633" i="6"/>
  <c r="AG633" i="6"/>
  <c r="AF633" i="6"/>
  <c r="BF631" i="6"/>
  <c r="BE631" i="6"/>
  <c r="BD631" i="6"/>
  <c r="BC631" i="6"/>
  <c r="BB631" i="6"/>
  <c r="BA631" i="6"/>
  <c r="AZ631" i="6"/>
  <c r="AY631" i="6"/>
  <c r="AX631" i="6"/>
  <c r="AW631" i="6"/>
  <c r="AV631" i="6"/>
  <c r="AU631" i="6"/>
  <c r="AT631" i="6"/>
  <c r="AS631" i="6"/>
  <c r="AR631" i="6"/>
  <c r="AQ631" i="6"/>
  <c r="AP631" i="6"/>
  <c r="AO631" i="6"/>
  <c r="AN631" i="6"/>
  <c r="AM631" i="6"/>
  <c r="AL631" i="6"/>
  <c r="AK631" i="6"/>
  <c r="AJ631" i="6"/>
  <c r="AI631" i="6"/>
  <c r="AH631" i="6"/>
  <c r="AG631" i="6"/>
  <c r="AF631" i="6"/>
  <c r="BF630" i="6"/>
  <c r="BE630" i="6"/>
  <c r="BD630" i="6"/>
  <c r="BC630" i="6"/>
  <c r="BB630" i="6"/>
  <c r="BA630" i="6"/>
  <c r="AZ630" i="6"/>
  <c r="AY630" i="6"/>
  <c r="AX630" i="6"/>
  <c r="AW630" i="6"/>
  <c r="AV630" i="6"/>
  <c r="AU630" i="6"/>
  <c r="AT630" i="6"/>
  <c r="AS630" i="6"/>
  <c r="AR630" i="6"/>
  <c r="AQ630" i="6"/>
  <c r="AP630" i="6"/>
  <c r="AO630" i="6"/>
  <c r="AN630" i="6"/>
  <c r="AM630" i="6"/>
  <c r="AL630" i="6"/>
  <c r="AK630" i="6"/>
  <c r="AJ630" i="6"/>
  <c r="AI630" i="6"/>
  <c r="AH630" i="6"/>
  <c r="AG630" i="6"/>
  <c r="AF630" i="6"/>
  <c r="BF629" i="6"/>
  <c r="BE629" i="6"/>
  <c r="BD629" i="6"/>
  <c r="BC629" i="6"/>
  <c r="BB629" i="6"/>
  <c r="BA629" i="6"/>
  <c r="AZ629" i="6"/>
  <c r="AY629" i="6"/>
  <c r="AX629" i="6"/>
  <c r="AW629" i="6"/>
  <c r="AV629" i="6"/>
  <c r="AU629" i="6"/>
  <c r="AT629" i="6"/>
  <c r="AS629" i="6"/>
  <c r="AR629" i="6"/>
  <c r="AQ629" i="6"/>
  <c r="AP629" i="6"/>
  <c r="AO629" i="6"/>
  <c r="AN629" i="6"/>
  <c r="AM629" i="6"/>
  <c r="AL629" i="6"/>
  <c r="AK629" i="6"/>
  <c r="AJ629" i="6"/>
  <c r="AI629" i="6"/>
  <c r="AH629" i="6"/>
  <c r="AG629" i="6"/>
  <c r="AF629" i="6"/>
  <c r="BF628" i="6"/>
  <c r="BE628" i="6"/>
  <c r="BD628" i="6"/>
  <c r="BC628" i="6"/>
  <c r="BB628" i="6"/>
  <c r="BA628" i="6"/>
  <c r="AZ628" i="6"/>
  <c r="AY628" i="6"/>
  <c r="AX628" i="6"/>
  <c r="AW628" i="6"/>
  <c r="AV628" i="6"/>
  <c r="AU628" i="6"/>
  <c r="AT628" i="6"/>
  <c r="AS628" i="6"/>
  <c r="AR628" i="6"/>
  <c r="AQ628" i="6"/>
  <c r="AP628" i="6"/>
  <c r="AO628" i="6"/>
  <c r="AN628" i="6"/>
  <c r="AM628" i="6"/>
  <c r="AL628" i="6"/>
  <c r="AK628" i="6"/>
  <c r="AJ628" i="6"/>
  <c r="AI628" i="6"/>
  <c r="AH628" i="6"/>
  <c r="AG628" i="6"/>
  <c r="AF628" i="6"/>
  <c r="BF627" i="6"/>
  <c r="BE627" i="6"/>
  <c r="BD627" i="6"/>
  <c r="BC627" i="6"/>
  <c r="BB627" i="6"/>
  <c r="BA627" i="6"/>
  <c r="AZ627" i="6"/>
  <c r="AY627" i="6"/>
  <c r="AX627" i="6"/>
  <c r="AW627" i="6"/>
  <c r="AV627" i="6"/>
  <c r="AU627" i="6"/>
  <c r="AT627" i="6"/>
  <c r="AS627" i="6"/>
  <c r="AR627" i="6"/>
  <c r="AQ627" i="6"/>
  <c r="AP627" i="6"/>
  <c r="AO627" i="6"/>
  <c r="AN627" i="6"/>
  <c r="AM627" i="6"/>
  <c r="AL627" i="6"/>
  <c r="AK627" i="6"/>
  <c r="AJ627" i="6"/>
  <c r="AI627" i="6"/>
  <c r="AH627" i="6"/>
  <c r="AG627" i="6"/>
  <c r="AF627" i="6"/>
  <c r="BF626" i="6"/>
  <c r="BE626" i="6"/>
  <c r="BD626" i="6"/>
  <c r="BC626" i="6"/>
  <c r="BB626" i="6"/>
  <c r="BA626" i="6"/>
  <c r="AZ626" i="6"/>
  <c r="AY626" i="6"/>
  <c r="AX626" i="6"/>
  <c r="AW626" i="6"/>
  <c r="AV626" i="6"/>
  <c r="AU626" i="6"/>
  <c r="AT626" i="6"/>
  <c r="AS626" i="6"/>
  <c r="AR626" i="6"/>
  <c r="AQ626" i="6"/>
  <c r="AP626" i="6"/>
  <c r="AO626" i="6"/>
  <c r="AN626" i="6"/>
  <c r="AM626" i="6"/>
  <c r="AL626" i="6"/>
  <c r="AK626" i="6"/>
  <c r="AJ626" i="6"/>
  <c r="AI626" i="6"/>
  <c r="AH626" i="6"/>
  <c r="AG626" i="6"/>
  <c r="AF626" i="6"/>
  <c r="BF624" i="6"/>
  <c r="BE624" i="6"/>
  <c r="BD624" i="6"/>
  <c r="BC624" i="6"/>
  <c r="BB624" i="6"/>
  <c r="BA624" i="6"/>
  <c r="AZ624" i="6"/>
  <c r="AY624" i="6"/>
  <c r="AX624" i="6"/>
  <c r="AW624" i="6"/>
  <c r="AV624" i="6"/>
  <c r="AU624" i="6"/>
  <c r="AT624" i="6"/>
  <c r="AS624" i="6"/>
  <c r="AR624" i="6"/>
  <c r="AQ624" i="6"/>
  <c r="AP624" i="6"/>
  <c r="AO624" i="6"/>
  <c r="AN624" i="6"/>
  <c r="AM624" i="6"/>
  <c r="AL624" i="6"/>
  <c r="AK624" i="6"/>
  <c r="AJ624" i="6"/>
  <c r="AI624" i="6"/>
  <c r="AH624" i="6"/>
  <c r="AG624" i="6"/>
  <c r="AF624" i="6"/>
  <c r="BF623" i="6"/>
  <c r="BE623" i="6"/>
  <c r="BD623" i="6"/>
  <c r="BC623" i="6"/>
  <c r="BB623" i="6"/>
  <c r="BA623" i="6"/>
  <c r="AZ623" i="6"/>
  <c r="AY623" i="6"/>
  <c r="AX623" i="6"/>
  <c r="AW623" i="6"/>
  <c r="AV623" i="6"/>
  <c r="AU623" i="6"/>
  <c r="AT623" i="6"/>
  <c r="AS623" i="6"/>
  <c r="AR623" i="6"/>
  <c r="AQ623" i="6"/>
  <c r="AP623" i="6"/>
  <c r="AO623" i="6"/>
  <c r="AN623" i="6"/>
  <c r="AM623" i="6"/>
  <c r="AL623" i="6"/>
  <c r="AK623" i="6"/>
  <c r="AJ623" i="6"/>
  <c r="AI623" i="6"/>
  <c r="AH623" i="6"/>
  <c r="AG623" i="6"/>
  <c r="AF623" i="6"/>
  <c r="BF622" i="6"/>
  <c r="BE622" i="6"/>
  <c r="BD622" i="6"/>
  <c r="BC622" i="6"/>
  <c r="BB622" i="6"/>
  <c r="BA622" i="6"/>
  <c r="AZ622" i="6"/>
  <c r="AY622" i="6"/>
  <c r="AX622" i="6"/>
  <c r="AW622" i="6"/>
  <c r="AV622" i="6"/>
  <c r="AU622" i="6"/>
  <c r="AT622" i="6"/>
  <c r="AS622" i="6"/>
  <c r="AR622" i="6"/>
  <c r="AQ622" i="6"/>
  <c r="AP622" i="6"/>
  <c r="AO622" i="6"/>
  <c r="AN622" i="6"/>
  <c r="AM622" i="6"/>
  <c r="AL622" i="6"/>
  <c r="AK622" i="6"/>
  <c r="AJ622" i="6"/>
  <c r="AI622" i="6"/>
  <c r="AH622" i="6"/>
  <c r="AG622" i="6"/>
  <c r="AF622" i="6"/>
  <c r="BF621" i="6"/>
  <c r="BE621" i="6"/>
  <c r="BD621" i="6"/>
  <c r="BC621" i="6"/>
  <c r="BB621" i="6"/>
  <c r="BA621" i="6"/>
  <c r="AZ621" i="6"/>
  <c r="AY621" i="6"/>
  <c r="AX621" i="6"/>
  <c r="AW621" i="6"/>
  <c r="AV621" i="6"/>
  <c r="AU621" i="6"/>
  <c r="AT621" i="6"/>
  <c r="AS621" i="6"/>
  <c r="AR621" i="6"/>
  <c r="AQ621" i="6"/>
  <c r="AP621" i="6"/>
  <c r="AO621" i="6"/>
  <c r="AN621" i="6"/>
  <c r="AM621" i="6"/>
  <c r="AL621" i="6"/>
  <c r="AK621" i="6"/>
  <c r="AJ621" i="6"/>
  <c r="AI621" i="6"/>
  <c r="AH621" i="6"/>
  <c r="AG621" i="6"/>
  <c r="AF621" i="6"/>
  <c r="BF620" i="6"/>
  <c r="BE620" i="6"/>
  <c r="BD620" i="6"/>
  <c r="BC620" i="6"/>
  <c r="BB620" i="6"/>
  <c r="BA620" i="6"/>
  <c r="AZ620" i="6"/>
  <c r="AY620" i="6"/>
  <c r="AX620" i="6"/>
  <c r="AW620" i="6"/>
  <c r="AV620" i="6"/>
  <c r="AU620" i="6"/>
  <c r="AT620" i="6"/>
  <c r="AS620" i="6"/>
  <c r="AR620" i="6"/>
  <c r="AQ620" i="6"/>
  <c r="AP620" i="6"/>
  <c r="AO620" i="6"/>
  <c r="AN620" i="6"/>
  <c r="AM620" i="6"/>
  <c r="AL620" i="6"/>
  <c r="AK620" i="6"/>
  <c r="AJ620" i="6"/>
  <c r="AI620" i="6"/>
  <c r="AH620" i="6"/>
  <c r="AG620" i="6"/>
  <c r="AF620" i="6"/>
  <c r="BF619" i="6"/>
  <c r="BE619" i="6"/>
  <c r="BD619" i="6"/>
  <c r="BC619" i="6"/>
  <c r="BB619" i="6"/>
  <c r="BA619" i="6"/>
  <c r="AZ619" i="6"/>
  <c r="AY619" i="6"/>
  <c r="AX619" i="6"/>
  <c r="AW619" i="6"/>
  <c r="AV619" i="6"/>
  <c r="AU619" i="6"/>
  <c r="AT619" i="6"/>
  <c r="AS619" i="6"/>
  <c r="AR619" i="6"/>
  <c r="AQ619" i="6"/>
  <c r="AP619" i="6"/>
  <c r="AO619" i="6"/>
  <c r="AN619" i="6"/>
  <c r="AM619" i="6"/>
  <c r="AL619" i="6"/>
  <c r="AK619" i="6"/>
  <c r="AJ619" i="6"/>
  <c r="AI619" i="6"/>
  <c r="AH619" i="6"/>
  <c r="AG619" i="6"/>
  <c r="AF619" i="6"/>
  <c r="BF617" i="6"/>
  <c r="BE617" i="6"/>
  <c r="BD617" i="6"/>
  <c r="BC617" i="6"/>
  <c r="BB617" i="6"/>
  <c r="BA617" i="6"/>
  <c r="AZ617" i="6"/>
  <c r="AY617" i="6"/>
  <c r="AX617" i="6"/>
  <c r="AW617" i="6"/>
  <c r="AV617" i="6"/>
  <c r="AU617" i="6"/>
  <c r="AT617" i="6"/>
  <c r="AS617" i="6"/>
  <c r="AR617" i="6"/>
  <c r="AQ617" i="6"/>
  <c r="AP617" i="6"/>
  <c r="AO617" i="6"/>
  <c r="AN617" i="6"/>
  <c r="AM617" i="6"/>
  <c r="AL617" i="6"/>
  <c r="AK617" i="6"/>
  <c r="AJ617" i="6"/>
  <c r="AI617" i="6"/>
  <c r="AH617" i="6"/>
  <c r="AG617" i="6"/>
  <c r="AF617" i="6"/>
  <c r="BF616" i="6"/>
  <c r="BE616" i="6"/>
  <c r="BD616" i="6"/>
  <c r="BC616" i="6"/>
  <c r="BB616" i="6"/>
  <c r="BA616" i="6"/>
  <c r="AZ616" i="6"/>
  <c r="AY616" i="6"/>
  <c r="AX616" i="6"/>
  <c r="AW616" i="6"/>
  <c r="AV616" i="6"/>
  <c r="AU616" i="6"/>
  <c r="AT616" i="6"/>
  <c r="AS616" i="6"/>
  <c r="AR616" i="6"/>
  <c r="AQ616" i="6"/>
  <c r="AP616" i="6"/>
  <c r="AO616" i="6"/>
  <c r="AN616" i="6"/>
  <c r="AM616" i="6"/>
  <c r="AL616" i="6"/>
  <c r="AK616" i="6"/>
  <c r="AJ616" i="6"/>
  <c r="AI616" i="6"/>
  <c r="AH616" i="6"/>
  <c r="AG616" i="6"/>
  <c r="AF616" i="6"/>
  <c r="BF614" i="6"/>
  <c r="BE614" i="6"/>
  <c r="BD614" i="6"/>
  <c r="BC614" i="6"/>
  <c r="BB614" i="6"/>
  <c r="BA614" i="6"/>
  <c r="AZ614" i="6"/>
  <c r="AY614" i="6"/>
  <c r="AX614" i="6"/>
  <c r="AW614" i="6"/>
  <c r="AV614" i="6"/>
  <c r="AU614" i="6"/>
  <c r="AT614" i="6"/>
  <c r="AS614" i="6"/>
  <c r="AR614" i="6"/>
  <c r="AQ614" i="6"/>
  <c r="AP614" i="6"/>
  <c r="AO614" i="6"/>
  <c r="AN614" i="6"/>
  <c r="AM614" i="6"/>
  <c r="AL614" i="6"/>
  <c r="AK614" i="6"/>
  <c r="AJ614" i="6"/>
  <c r="AI614" i="6"/>
  <c r="AH614" i="6"/>
  <c r="AG614" i="6"/>
  <c r="AF614" i="6"/>
  <c r="BF612" i="6"/>
  <c r="BE612" i="6"/>
  <c r="BD612" i="6"/>
  <c r="BC612" i="6"/>
  <c r="BB612" i="6"/>
  <c r="BA612" i="6"/>
  <c r="AZ612" i="6"/>
  <c r="AY612" i="6"/>
  <c r="AX612" i="6"/>
  <c r="AW612" i="6"/>
  <c r="AV612" i="6"/>
  <c r="AU612" i="6"/>
  <c r="AT612" i="6"/>
  <c r="AS612" i="6"/>
  <c r="AR612" i="6"/>
  <c r="AQ612" i="6"/>
  <c r="AP612" i="6"/>
  <c r="AO612" i="6"/>
  <c r="AN612" i="6"/>
  <c r="AM612" i="6"/>
  <c r="AL612" i="6"/>
  <c r="AK612" i="6"/>
  <c r="AJ612" i="6"/>
  <c r="AI612" i="6"/>
  <c r="AH612" i="6"/>
  <c r="AG612" i="6"/>
  <c r="AF612" i="6"/>
  <c r="BF611" i="6"/>
  <c r="BE611" i="6"/>
  <c r="BD611" i="6"/>
  <c r="BC611" i="6"/>
  <c r="BB611" i="6"/>
  <c r="BA611" i="6"/>
  <c r="AZ611" i="6"/>
  <c r="AY611" i="6"/>
  <c r="AX611" i="6"/>
  <c r="AW611" i="6"/>
  <c r="AV611" i="6"/>
  <c r="AU611" i="6"/>
  <c r="AT611" i="6"/>
  <c r="AS611" i="6"/>
  <c r="AR611" i="6"/>
  <c r="AQ611" i="6"/>
  <c r="AP611" i="6"/>
  <c r="AO611" i="6"/>
  <c r="AN611" i="6"/>
  <c r="AM611" i="6"/>
  <c r="AL611" i="6"/>
  <c r="AK611" i="6"/>
  <c r="AJ611" i="6"/>
  <c r="AI611" i="6"/>
  <c r="AH611" i="6"/>
  <c r="AG611" i="6"/>
  <c r="AF611" i="6"/>
  <c r="BF610" i="6"/>
  <c r="BE610" i="6"/>
  <c r="BD610" i="6"/>
  <c r="BC610" i="6"/>
  <c r="BB610" i="6"/>
  <c r="BA610" i="6"/>
  <c r="AZ610" i="6"/>
  <c r="AY610" i="6"/>
  <c r="AX610" i="6"/>
  <c r="AW610" i="6"/>
  <c r="AV610" i="6"/>
  <c r="AU610" i="6"/>
  <c r="AT610" i="6"/>
  <c r="AS610" i="6"/>
  <c r="AR610" i="6"/>
  <c r="AQ610" i="6"/>
  <c r="AP610" i="6"/>
  <c r="AO610" i="6"/>
  <c r="AN610" i="6"/>
  <c r="AM610" i="6"/>
  <c r="AL610" i="6"/>
  <c r="AK610" i="6"/>
  <c r="AJ610" i="6"/>
  <c r="AI610" i="6"/>
  <c r="AH610" i="6"/>
  <c r="AG610" i="6"/>
  <c r="AF610" i="6"/>
  <c r="BF609" i="6"/>
  <c r="BE609" i="6"/>
  <c r="BD609" i="6"/>
  <c r="BC609" i="6"/>
  <c r="BB609" i="6"/>
  <c r="BA609" i="6"/>
  <c r="AZ609" i="6"/>
  <c r="AY609" i="6"/>
  <c r="AX609" i="6"/>
  <c r="AW609" i="6"/>
  <c r="AV609" i="6"/>
  <c r="AU609" i="6"/>
  <c r="AT609" i="6"/>
  <c r="AS609" i="6"/>
  <c r="AR609" i="6"/>
  <c r="AQ609" i="6"/>
  <c r="AP609" i="6"/>
  <c r="AO609" i="6"/>
  <c r="AN609" i="6"/>
  <c r="AM609" i="6"/>
  <c r="AL609" i="6"/>
  <c r="AK609" i="6"/>
  <c r="AJ609" i="6"/>
  <c r="AI609" i="6"/>
  <c r="AH609" i="6"/>
  <c r="AG609" i="6"/>
  <c r="AF609" i="6"/>
  <c r="BF608" i="6"/>
  <c r="BE608" i="6"/>
  <c r="BD608" i="6"/>
  <c r="BC608" i="6"/>
  <c r="BB608" i="6"/>
  <c r="BA608" i="6"/>
  <c r="AZ608" i="6"/>
  <c r="AY608" i="6"/>
  <c r="AX608" i="6"/>
  <c r="AW608" i="6"/>
  <c r="AV608" i="6"/>
  <c r="AU608" i="6"/>
  <c r="AT608" i="6"/>
  <c r="AS608" i="6"/>
  <c r="AR608" i="6"/>
  <c r="AQ608" i="6"/>
  <c r="AP608" i="6"/>
  <c r="AO608" i="6"/>
  <c r="AN608" i="6"/>
  <c r="AM608" i="6"/>
  <c r="AL608" i="6"/>
  <c r="AK608" i="6"/>
  <c r="AJ608" i="6"/>
  <c r="AI608" i="6"/>
  <c r="AH608" i="6"/>
  <c r="AG608" i="6"/>
  <c r="AF608" i="6"/>
  <c r="BF607" i="6"/>
  <c r="BE607" i="6"/>
  <c r="BD607" i="6"/>
  <c r="BC607" i="6"/>
  <c r="BB607" i="6"/>
  <c r="BA607" i="6"/>
  <c r="AZ607" i="6"/>
  <c r="AY607" i="6"/>
  <c r="AX607" i="6"/>
  <c r="AW607" i="6"/>
  <c r="AV607" i="6"/>
  <c r="AU607" i="6"/>
  <c r="AT607" i="6"/>
  <c r="AS607" i="6"/>
  <c r="AR607" i="6"/>
  <c r="AQ607" i="6"/>
  <c r="AP607" i="6"/>
  <c r="AO607" i="6"/>
  <c r="AN607" i="6"/>
  <c r="AM607" i="6"/>
  <c r="AL607" i="6"/>
  <c r="AK607" i="6"/>
  <c r="AJ607" i="6"/>
  <c r="AI607" i="6"/>
  <c r="AH607" i="6"/>
  <c r="AG607" i="6"/>
  <c r="AF607" i="6"/>
  <c r="BF606" i="6"/>
  <c r="BE606" i="6"/>
  <c r="BD606" i="6"/>
  <c r="BC606" i="6"/>
  <c r="BB606" i="6"/>
  <c r="BA606" i="6"/>
  <c r="AZ606" i="6"/>
  <c r="AY606" i="6"/>
  <c r="AX606" i="6"/>
  <c r="AW606" i="6"/>
  <c r="AV606" i="6"/>
  <c r="AU606" i="6"/>
  <c r="AT606" i="6"/>
  <c r="AS606" i="6"/>
  <c r="AR606" i="6"/>
  <c r="AQ606" i="6"/>
  <c r="AP606" i="6"/>
  <c r="AO606" i="6"/>
  <c r="AN606" i="6"/>
  <c r="AM606" i="6"/>
  <c r="AL606" i="6"/>
  <c r="AK606" i="6"/>
  <c r="AJ606" i="6"/>
  <c r="AI606" i="6"/>
  <c r="AH606" i="6"/>
  <c r="AG606" i="6"/>
  <c r="AF606" i="6"/>
  <c r="BF605" i="6"/>
  <c r="BE605" i="6"/>
  <c r="BD605" i="6"/>
  <c r="BC605" i="6"/>
  <c r="BB605" i="6"/>
  <c r="BA605" i="6"/>
  <c r="AZ605" i="6"/>
  <c r="AY605" i="6"/>
  <c r="AX605" i="6"/>
  <c r="AW605" i="6"/>
  <c r="AV605" i="6"/>
  <c r="AU605" i="6"/>
  <c r="AT605" i="6"/>
  <c r="AS605" i="6"/>
  <c r="AR605" i="6"/>
  <c r="AQ605" i="6"/>
  <c r="AP605" i="6"/>
  <c r="AO605" i="6"/>
  <c r="AN605" i="6"/>
  <c r="AM605" i="6"/>
  <c r="AL605" i="6"/>
  <c r="AK605" i="6"/>
  <c r="AJ605" i="6"/>
  <c r="AI605" i="6"/>
  <c r="AH605" i="6"/>
  <c r="AG605" i="6"/>
  <c r="AF605" i="6"/>
  <c r="BF604" i="6"/>
  <c r="BE604" i="6"/>
  <c r="BD604" i="6"/>
  <c r="BC604" i="6"/>
  <c r="BB604" i="6"/>
  <c r="BA604" i="6"/>
  <c r="AZ604" i="6"/>
  <c r="AY604" i="6"/>
  <c r="AX604" i="6"/>
  <c r="AW604" i="6"/>
  <c r="AV604" i="6"/>
  <c r="AU604" i="6"/>
  <c r="AT604" i="6"/>
  <c r="AS604" i="6"/>
  <c r="AR604" i="6"/>
  <c r="AQ604" i="6"/>
  <c r="AP604" i="6"/>
  <c r="AO604" i="6"/>
  <c r="AN604" i="6"/>
  <c r="AM604" i="6"/>
  <c r="AL604" i="6"/>
  <c r="AK604" i="6"/>
  <c r="AJ604" i="6"/>
  <c r="AI604" i="6"/>
  <c r="AH604" i="6"/>
  <c r="AG604" i="6"/>
  <c r="AF604" i="6"/>
  <c r="BF603" i="6"/>
  <c r="BE603" i="6"/>
  <c r="BD603" i="6"/>
  <c r="BC603" i="6"/>
  <c r="BB603" i="6"/>
  <c r="BA603" i="6"/>
  <c r="AZ603" i="6"/>
  <c r="AY603" i="6"/>
  <c r="AX603" i="6"/>
  <c r="AW603" i="6"/>
  <c r="AV603" i="6"/>
  <c r="AU603" i="6"/>
  <c r="AT603" i="6"/>
  <c r="AS603" i="6"/>
  <c r="AR603" i="6"/>
  <c r="AQ603" i="6"/>
  <c r="AP603" i="6"/>
  <c r="AO603" i="6"/>
  <c r="AN603" i="6"/>
  <c r="AM603" i="6"/>
  <c r="AL603" i="6"/>
  <c r="AK603" i="6"/>
  <c r="AJ603" i="6"/>
  <c r="AI603" i="6"/>
  <c r="AH603" i="6"/>
  <c r="AG603" i="6"/>
  <c r="AF603" i="6"/>
  <c r="BF602" i="6"/>
  <c r="BE602" i="6"/>
  <c r="BD602" i="6"/>
  <c r="BC602" i="6"/>
  <c r="BB602" i="6"/>
  <c r="BA602" i="6"/>
  <c r="AZ602" i="6"/>
  <c r="AY602" i="6"/>
  <c r="AX602" i="6"/>
  <c r="AW602" i="6"/>
  <c r="AV602" i="6"/>
  <c r="AU602" i="6"/>
  <c r="AT602" i="6"/>
  <c r="AS602" i="6"/>
  <c r="AR602" i="6"/>
  <c r="AQ602" i="6"/>
  <c r="AP602" i="6"/>
  <c r="AO602" i="6"/>
  <c r="AN602" i="6"/>
  <c r="AM602" i="6"/>
  <c r="AL602" i="6"/>
  <c r="AK602" i="6"/>
  <c r="AJ602" i="6"/>
  <c r="AI602" i="6"/>
  <c r="AH602" i="6"/>
  <c r="AG602" i="6"/>
  <c r="AF602" i="6"/>
  <c r="BF600" i="6"/>
  <c r="BE600" i="6"/>
  <c r="BD600" i="6"/>
  <c r="BC600" i="6"/>
  <c r="BB600" i="6"/>
  <c r="BA600" i="6"/>
  <c r="AZ600" i="6"/>
  <c r="AY600" i="6"/>
  <c r="AX600" i="6"/>
  <c r="AW600" i="6"/>
  <c r="AV600" i="6"/>
  <c r="AU600" i="6"/>
  <c r="AT600" i="6"/>
  <c r="AS600" i="6"/>
  <c r="AR600" i="6"/>
  <c r="AQ600" i="6"/>
  <c r="AP600" i="6"/>
  <c r="AO600" i="6"/>
  <c r="AN600" i="6"/>
  <c r="AM600" i="6"/>
  <c r="AL600" i="6"/>
  <c r="AK600" i="6"/>
  <c r="AJ600" i="6"/>
  <c r="AI600" i="6"/>
  <c r="AH600" i="6"/>
  <c r="AG600" i="6"/>
  <c r="AF600" i="6"/>
  <c r="BF599" i="6"/>
  <c r="BE599" i="6"/>
  <c r="BD599" i="6"/>
  <c r="BC599" i="6"/>
  <c r="BB599" i="6"/>
  <c r="BA599" i="6"/>
  <c r="AZ599" i="6"/>
  <c r="AY599" i="6"/>
  <c r="AX599" i="6"/>
  <c r="AW599" i="6"/>
  <c r="AV599" i="6"/>
  <c r="AU599" i="6"/>
  <c r="AT599" i="6"/>
  <c r="AS599" i="6"/>
  <c r="AR599" i="6"/>
  <c r="AQ599" i="6"/>
  <c r="AP599" i="6"/>
  <c r="AO599" i="6"/>
  <c r="AN599" i="6"/>
  <c r="AM599" i="6"/>
  <c r="AL599" i="6"/>
  <c r="AK599" i="6"/>
  <c r="AJ599" i="6"/>
  <c r="AI599" i="6"/>
  <c r="AH599" i="6"/>
  <c r="AG599" i="6"/>
  <c r="AF599" i="6"/>
  <c r="BF598" i="6"/>
  <c r="BE598" i="6"/>
  <c r="BD598" i="6"/>
  <c r="BC598" i="6"/>
  <c r="BB598" i="6"/>
  <c r="BA598" i="6"/>
  <c r="AZ598" i="6"/>
  <c r="AY598" i="6"/>
  <c r="AX598" i="6"/>
  <c r="AW598" i="6"/>
  <c r="AV598" i="6"/>
  <c r="AU598" i="6"/>
  <c r="AT598" i="6"/>
  <c r="AS598" i="6"/>
  <c r="AR598" i="6"/>
  <c r="AQ598" i="6"/>
  <c r="AP598" i="6"/>
  <c r="AO598" i="6"/>
  <c r="AN598" i="6"/>
  <c r="AM598" i="6"/>
  <c r="AL598" i="6"/>
  <c r="AK598" i="6"/>
  <c r="AJ598" i="6"/>
  <c r="AI598" i="6"/>
  <c r="AH598" i="6"/>
  <c r="AG598" i="6"/>
  <c r="AF598" i="6"/>
  <c r="BF597" i="6"/>
  <c r="BE597" i="6"/>
  <c r="BD597" i="6"/>
  <c r="BC597" i="6"/>
  <c r="BB597" i="6"/>
  <c r="BA597" i="6"/>
  <c r="AZ597" i="6"/>
  <c r="AY597" i="6"/>
  <c r="AX597" i="6"/>
  <c r="AW597" i="6"/>
  <c r="AV597" i="6"/>
  <c r="AU597" i="6"/>
  <c r="AT597" i="6"/>
  <c r="AS597" i="6"/>
  <c r="AR597" i="6"/>
  <c r="AQ597" i="6"/>
  <c r="AP597" i="6"/>
  <c r="AO597" i="6"/>
  <c r="AN597" i="6"/>
  <c r="AM597" i="6"/>
  <c r="AL597" i="6"/>
  <c r="AK597" i="6"/>
  <c r="AJ597" i="6"/>
  <c r="AI597" i="6"/>
  <c r="AH597" i="6"/>
  <c r="AG597" i="6"/>
  <c r="AF597" i="6"/>
  <c r="BF596" i="6"/>
  <c r="BE596" i="6"/>
  <c r="BD596" i="6"/>
  <c r="BC596" i="6"/>
  <c r="BB596" i="6"/>
  <c r="BA596" i="6"/>
  <c r="AZ596" i="6"/>
  <c r="AY596" i="6"/>
  <c r="AX596" i="6"/>
  <c r="AW596" i="6"/>
  <c r="AV596" i="6"/>
  <c r="AU596" i="6"/>
  <c r="AT596" i="6"/>
  <c r="AS596" i="6"/>
  <c r="AR596" i="6"/>
  <c r="AQ596" i="6"/>
  <c r="AP596" i="6"/>
  <c r="AO596" i="6"/>
  <c r="AN596" i="6"/>
  <c r="AM596" i="6"/>
  <c r="AL596" i="6"/>
  <c r="AK596" i="6"/>
  <c r="AJ596" i="6"/>
  <c r="AI596" i="6"/>
  <c r="AH596" i="6"/>
  <c r="AG596" i="6"/>
  <c r="AF596" i="6"/>
  <c r="BF595" i="6"/>
  <c r="BE595" i="6"/>
  <c r="BD595" i="6"/>
  <c r="BC595" i="6"/>
  <c r="BB595" i="6"/>
  <c r="BA595" i="6"/>
  <c r="AZ595" i="6"/>
  <c r="AY595" i="6"/>
  <c r="AX595" i="6"/>
  <c r="AW595" i="6"/>
  <c r="AV595" i="6"/>
  <c r="AU595" i="6"/>
  <c r="AT595" i="6"/>
  <c r="AS595" i="6"/>
  <c r="AR595" i="6"/>
  <c r="AQ595" i="6"/>
  <c r="AP595" i="6"/>
  <c r="AO595" i="6"/>
  <c r="AN595" i="6"/>
  <c r="AM595" i="6"/>
  <c r="AL595" i="6"/>
  <c r="AK595" i="6"/>
  <c r="AJ595" i="6"/>
  <c r="AI595" i="6"/>
  <c r="AH595" i="6"/>
  <c r="AG595" i="6"/>
  <c r="AF595" i="6"/>
  <c r="BF594" i="6"/>
  <c r="BE594" i="6"/>
  <c r="BD594" i="6"/>
  <c r="BC594" i="6"/>
  <c r="BB594" i="6"/>
  <c r="BA594" i="6"/>
  <c r="AZ594" i="6"/>
  <c r="AY594" i="6"/>
  <c r="AX594" i="6"/>
  <c r="AW594" i="6"/>
  <c r="AV594" i="6"/>
  <c r="AU594" i="6"/>
  <c r="AT594" i="6"/>
  <c r="AS594" i="6"/>
  <c r="AR594" i="6"/>
  <c r="AQ594" i="6"/>
  <c r="AP594" i="6"/>
  <c r="AO594" i="6"/>
  <c r="AN594" i="6"/>
  <c r="AM594" i="6"/>
  <c r="AL594" i="6"/>
  <c r="AK594" i="6"/>
  <c r="AJ594" i="6"/>
  <c r="AI594" i="6"/>
  <c r="AH594" i="6"/>
  <c r="AG594" i="6"/>
  <c r="AF594" i="6"/>
  <c r="BF593" i="6"/>
  <c r="BE593" i="6"/>
  <c r="BD593" i="6"/>
  <c r="BC593" i="6"/>
  <c r="BB593" i="6"/>
  <c r="BA593" i="6"/>
  <c r="AZ593" i="6"/>
  <c r="AY593" i="6"/>
  <c r="AX593" i="6"/>
  <c r="AW593" i="6"/>
  <c r="AV593" i="6"/>
  <c r="AU593" i="6"/>
  <c r="AT593" i="6"/>
  <c r="AS593" i="6"/>
  <c r="AR593" i="6"/>
  <c r="AQ593" i="6"/>
  <c r="AP593" i="6"/>
  <c r="AO593" i="6"/>
  <c r="AN593" i="6"/>
  <c r="AM593" i="6"/>
  <c r="AL593" i="6"/>
  <c r="AK593" i="6"/>
  <c r="AJ593" i="6"/>
  <c r="AI593" i="6"/>
  <c r="AH593" i="6"/>
  <c r="AG593" i="6"/>
  <c r="AF593" i="6"/>
  <c r="BF591" i="6"/>
  <c r="BE591" i="6"/>
  <c r="BD591" i="6"/>
  <c r="BC591" i="6"/>
  <c r="BB591" i="6"/>
  <c r="BA591" i="6"/>
  <c r="AZ591" i="6"/>
  <c r="AY591" i="6"/>
  <c r="AX591" i="6"/>
  <c r="AW591" i="6"/>
  <c r="AV591" i="6"/>
  <c r="AU591" i="6"/>
  <c r="AT591" i="6"/>
  <c r="AS591" i="6"/>
  <c r="AR591" i="6"/>
  <c r="AQ591" i="6"/>
  <c r="AP591" i="6"/>
  <c r="AO591" i="6"/>
  <c r="AN591" i="6"/>
  <c r="AM591" i="6"/>
  <c r="AL591" i="6"/>
  <c r="AK591" i="6"/>
  <c r="AJ591" i="6"/>
  <c r="AI591" i="6"/>
  <c r="AH591" i="6"/>
  <c r="AG591" i="6"/>
  <c r="AF591" i="6"/>
  <c r="BF589" i="6"/>
  <c r="BE589" i="6"/>
  <c r="BD589" i="6"/>
  <c r="BC589" i="6"/>
  <c r="BB589" i="6"/>
  <c r="BA589" i="6"/>
  <c r="AZ589" i="6"/>
  <c r="AY589" i="6"/>
  <c r="AX589" i="6"/>
  <c r="AW589" i="6"/>
  <c r="AV589" i="6"/>
  <c r="AU589" i="6"/>
  <c r="AT589" i="6"/>
  <c r="AS589" i="6"/>
  <c r="AR589" i="6"/>
  <c r="AQ589" i="6"/>
  <c r="AP589" i="6"/>
  <c r="AO589" i="6"/>
  <c r="AN589" i="6"/>
  <c r="AM589" i="6"/>
  <c r="AL589" i="6"/>
  <c r="AK589" i="6"/>
  <c r="AJ589" i="6"/>
  <c r="AI589" i="6"/>
  <c r="AH589" i="6"/>
  <c r="AG589" i="6"/>
  <c r="AF589" i="6"/>
  <c r="BF588" i="6"/>
  <c r="BE588" i="6"/>
  <c r="BD588" i="6"/>
  <c r="BC588" i="6"/>
  <c r="BB588" i="6"/>
  <c r="BA588" i="6"/>
  <c r="AZ588" i="6"/>
  <c r="AY588" i="6"/>
  <c r="AX588" i="6"/>
  <c r="AW588" i="6"/>
  <c r="AV588" i="6"/>
  <c r="AU588" i="6"/>
  <c r="AT588" i="6"/>
  <c r="AS588" i="6"/>
  <c r="AR588" i="6"/>
  <c r="AQ588" i="6"/>
  <c r="AP588" i="6"/>
  <c r="AO588" i="6"/>
  <c r="AN588" i="6"/>
  <c r="AM588" i="6"/>
  <c r="AL588" i="6"/>
  <c r="AK588" i="6"/>
  <c r="AJ588" i="6"/>
  <c r="AI588" i="6"/>
  <c r="AH588" i="6"/>
  <c r="AG588" i="6"/>
  <c r="AF588" i="6"/>
  <c r="BF587" i="6"/>
  <c r="BE587" i="6"/>
  <c r="BD587" i="6"/>
  <c r="BC587" i="6"/>
  <c r="BB587" i="6"/>
  <c r="BA587" i="6"/>
  <c r="AZ587" i="6"/>
  <c r="AY587" i="6"/>
  <c r="AX587" i="6"/>
  <c r="AW587" i="6"/>
  <c r="AV587" i="6"/>
  <c r="AU587" i="6"/>
  <c r="AT587" i="6"/>
  <c r="AS587" i="6"/>
  <c r="AR587" i="6"/>
  <c r="AQ587" i="6"/>
  <c r="AP587" i="6"/>
  <c r="AO587" i="6"/>
  <c r="AN587" i="6"/>
  <c r="AM587" i="6"/>
  <c r="AL587" i="6"/>
  <c r="AK587" i="6"/>
  <c r="AJ587" i="6"/>
  <c r="AI587" i="6"/>
  <c r="AH587" i="6"/>
  <c r="AG587" i="6"/>
  <c r="AF587" i="6"/>
  <c r="BF586" i="6"/>
  <c r="BE586" i="6"/>
  <c r="BD586" i="6"/>
  <c r="BC586" i="6"/>
  <c r="BB586" i="6"/>
  <c r="BA586" i="6"/>
  <c r="AZ586" i="6"/>
  <c r="AY586" i="6"/>
  <c r="AX586" i="6"/>
  <c r="AW586" i="6"/>
  <c r="AV586" i="6"/>
  <c r="AU586" i="6"/>
  <c r="AT586" i="6"/>
  <c r="AS586" i="6"/>
  <c r="AR586" i="6"/>
  <c r="AQ586" i="6"/>
  <c r="AP586" i="6"/>
  <c r="AO586" i="6"/>
  <c r="AN586" i="6"/>
  <c r="AM586" i="6"/>
  <c r="AL586" i="6"/>
  <c r="AK586" i="6"/>
  <c r="AJ586" i="6"/>
  <c r="AI586" i="6"/>
  <c r="AH586" i="6"/>
  <c r="AG586" i="6"/>
  <c r="AF586" i="6"/>
  <c r="BF584" i="6"/>
  <c r="BE584" i="6"/>
  <c r="BD584" i="6"/>
  <c r="BC584" i="6"/>
  <c r="BB584" i="6"/>
  <c r="BA584" i="6"/>
  <c r="AZ584" i="6"/>
  <c r="AY584" i="6"/>
  <c r="AX584" i="6"/>
  <c r="AW584" i="6"/>
  <c r="AV584" i="6"/>
  <c r="AU584" i="6"/>
  <c r="AT584" i="6"/>
  <c r="AS584" i="6"/>
  <c r="AR584" i="6"/>
  <c r="AQ584" i="6"/>
  <c r="AP584" i="6"/>
  <c r="AO584" i="6"/>
  <c r="AN584" i="6"/>
  <c r="AM584" i="6"/>
  <c r="AL584" i="6"/>
  <c r="AK584" i="6"/>
  <c r="AJ584" i="6"/>
  <c r="AI584" i="6"/>
  <c r="AH584" i="6"/>
  <c r="AG584" i="6"/>
  <c r="AF584" i="6"/>
  <c r="BF581" i="6"/>
  <c r="BE581" i="6"/>
  <c r="BD581" i="6"/>
  <c r="BC581" i="6"/>
  <c r="BB581" i="6"/>
  <c r="BA581" i="6"/>
  <c r="AZ581" i="6"/>
  <c r="AY581" i="6"/>
  <c r="AX581" i="6"/>
  <c r="AW581" i="6"/>
  <c r="AV581" i="6"/>
  <c r="AU581" i="6"/>
  <c r="AT581" i="6"/>
  <c r="AS581" i="6"/>
  <c r="AR581" i="6"/>
  <c r="AQ581" i="6"/>
  <c r="AP581" i="6"/>
  <c r="AO581" i="6"/>
  <c r="AN581" i="6"/>
  <c r="AM581" i="6"/>
  <c r="AL581" i="6"/>
  <c r="AK581" i="6"/>
  <c r="AJ581" i="6"/>
  <c r="AI581" i="6"/>
  <c r="AH581" i="6"/>
  <c r="AG581" i="6"/>
  <c r="AF581" i="6"/>
  <c r="BF579" i="6"/>
  <c r="BE579" i="6"/>
  <c r="BD579" i="6"/>
  <c r="BC579" i="6"/>
  <c r="BB579" i="6"/>
  <c r="BA579" i="6"/>
  <c r="AZ579" i="6"/>
  <c r="AY579" i="6"/>
  <c r="AX579" i="6"/>
  <c r="AW579" i="6"/>
  <c r="AV579" i="6"/>
  <c r="AU579" i="6"/>
  <c r="AT579" i="6"/>
  <c r="AS579" i="6"/>
  <c r="AR579" i="6"/>
  <c r="AQ579" i="6"/>
  <c r="AP579" i="6"/>
  <c r="AO579" i="6"/>
  <c r="AN579" i="6"/>
  <c r="AM579" i="6"/>
  <c r="AL579" i="6"/>
  <c r="AK579" i="6"/>
  <c r="AJ579" i="6"/>
  <c r="AI579" i="6"/>
  <c r="AH579" i="6"/>
  <c r="AG579" i="6"/>
  <c r="AF579" i="6"/>
  <c r="BF578" i="6"/>
  <c r="BE578" i="6"/>
  <c r="BD578" i="6"/>
  <c r="BC578" i="6"/>
  <c r="BB578" i="6"/>
  <c r="BA578" i="6"/>
  <c r="AZ578" i="6"/>
  <c r="AY578" i="6"/>
  <c r="AX578" i="6"/>
  <c r="AW578" i="6"/>
  <c r="AV578" i="6"/>
  <c r="AU578" i="6"/>
  <c r="AT578" i="6"/>
  <c r="AS578" i="6"/>
  <c r="AR578" i="6"/>
  <c r="AQ578" i="6"/>
  <c r="AP578" i="6"/>
  <c r="AO578" i="6"/>
  <c r="AN578" i="6"/>
  <c r="AM578" i="6"/>
  <c r="AL578" i="6"/>
  <c r="AK578" i="6"/>
  <c r="AJ578" i="6"/>
  <c r="AI578" i="6"/>
  <c r="AH578" i="6"/>
  <c r="AG578" i="6"/>
  <c r="AF578" i="6"/>
  <c r="BF577" i="6"/>
  <c r="BE577" i="6"/>
  <c r="BD577" i="6"/>
  <c r="BC577" i="6"/>
  <c r="BB577" i="6"/>
  <c r="BA577" i="6"/>
  <c r="AZ577" i="6"/>
  <c r="AY577" i="6"/>
  <c r="AX577" i="6"/>
  <c r="AW577" i="6"/>
  <c r="AV577" i="6"/>
  <c r="AU577" i="6"/>
  <c r="AT577" i="6"/>
  <c r="AS577" i="6"/>
  <c r="AR577" i="6"/>
  <c r="AQ577" i="6"/>
  <c r="AP577" i="6"/>
  <c r="AO577" i="6"/>
  <c r="AN577" i="6"/>
  <c r="AM577" i="6"/>
  <c r="AL577" i="6"/>
  <c r="AK577" i="6"/>
  <c r="AJ577" i="6"/>
  <c r="AI577" i="6"/>
  <c r="AH577" i="6"/>
  <c r="AG577" i="6"/>
  <c r="AF577" i="6"/>
  <c r="BF576" i="6"/>
  <c r="BE576" i="6"/>
  <c r="BD576" i="6"/>
  <c r="BC576" i="6"/>
  <c r="BB576" i="6"/>
  <c r="BA576" i="6"/>
  <c r="AZ576" i="6"/>
  <c r="AY576" i="6"/>
  <c r="AX576" i="6"/>
  <c r="AW576" i="6"/>
  <c r="AV576" i="6"/>
  <c r="AU576" i="6"/>
  <c r="AT576" i="6"/>
  <c r="AS576" i="6"/>
  <c r="AR576" i="6"/>
  <c r="AQ576" i="6"/>
  <c r="AP576" i="6"/>
  <c r="AO576" i="6"/>
  <c r="AN576" i="6"/>
  <c r="AM576" i="6"/>
  <c r="AL576" i="6"/>
  <c r="AK576" i="6"/>
  <c r="AJ576" i="6"/>
  <c r="AI576" i="6"/>
  <c r="AH576" i="6"/>
  <c r="AG576" i="6"/>
  <c r="AF576" i="6"/>
  <c r="BF583" i="6"/>
  <c r="BE583" i="6"/>
  <c r="BD583" i="6"/>
  <c r="BC583" i="6"/>
  <c r="BB583" i="6"/>
  <c r="BA583" i="6"/>
  <c r="AZ583" i="6"/>
  <c r="AY583" i="6"/>
  <c r="AX583" i="6"/>
  <c r="AW583" i="6"/>
  <c r="AV583" i="6"/>
  <c r="AU583" i="6"/>
  <c r="AT583" i="6"/>
  <c r="AS583" i="6"/>
  <c r="AR583" i="6"/>
  <c r="AQ583" i="6"/>
  <c r="AP583" i="6"/>
  <c r="AO583" i="6"/>
  <c r="AN583" i="6"/>
  <c r="AM583" i="6"/>
  <c r="AL583" i="6"/>
  <c r="AK583" i="6"/>
  <c r="AJ583" i="6"/>
  <c r="AI583" i="6"/>
  <c r="AH583" i="6"/>
  <c r="AG583" i="6"/>
  <c r="AF583" i="6"/>
  <c r="BF575" i="6"/>
  <c r="BE575" i="6"/>
  <c r="BD575" i="6"/>
  <c r="BC575" i="6"/>
  <c r="BB575" i="6"/>
  <c r="BA575" i="6"/>
  <c r="AZ575" i="6"/>
  <c r="AY575" i="6"/>
  <c r="AX575" i="6"/>
  <c r="AW575" i="6"/>
  <c r="AV575" i="6"/>
  <c r="AU575" i="6"/>
  <c r="AT575" i="6"/>
  <c r="AS575" i="6"/>
  <c r="AR575" i="6"/>
  <c r="AQ575" i="6"/>
  <c r="AP575" i="6"/>
  <c r="AO575" i="6"/>
  <c r="AN575" i="6"/>
  <c r="AM575" i="6"/>
  <c r="AL575" i="6"/>
  <c r="AK575" i="6"/>
  <c r="AJ575" i="6"/>
  <c r="AI575" i="6"/>
  <c r="AH575" i="6"/>
  <c r="AG575" i="6"/>
  <c r="AF575" i="6"/>
  <c r="BF574" i="6"/>
  <c r="BE574" i="6"/>
  <c r="BD574" i="6"/>
  <c r="BC574" i="6"/>
  <c r="BB574" i="6"/>
  <c r="BA574" i="6"/>
  <c r="AZ574" i="6"/>
  <c r="AY574" i="6"/>
  <c r="AX574" i="6"/>
  <c r="AW574" i="6"/>
  <c r="AV574" i="6"/>
  <c r="AU574" i="6"/>
  <c r="AT574" i="6"/>
  <c r="AS574" i="6"/>
  <c r="AR574" i="6"/>
  <c r="AQ574" i="6"/>
  <c r="AP574" i="6"/>
  <c r="AO574" i="6"/>
  <c r="AN574" i="6"/>
  <c r="AM574" i="6"/>
  <c r="AL574" i="6"/>
  <c r="AK574" i="6"/>
  <c r="AJ574" i="6"/>
  <c r="AI574" i="6"/>
  <c r="AH574" i="6"/>
  <c r="AG574" i="6"/>
  <c r="AF574" i="6"/>
  <c r="BF573" i="6"/>
  <c r="BE573" i="6"/>
  <c r="BD573" i="6"/>
  <c r="BC573" i="6"/>
  <c r="BB573" i="6"/>
  <c r="BA573" i="6"/>
  <c r="AZ573" i="6"/>
  <c r="AY573" i="6"/>
  <c r="AX573" i="6"/>
  <c r="AW573" i="6"/>
  <c r="AV573" i="6"/>
  <c r="AU573" i="6"/>
  <c r="AT573" i="6"/>
  <c r="AS573" i="6"/>
  <c r="AR573" i="6"/>
  <c r="AQ573" i="6"/>
  <c r="AP573" i="6"/>
  <c r="AO573" i="6"/>
  <c r="AN573" i="6"/>
  <c r="AM573" i="6"/>
  <c r="AL573" i="6"/>
  <c r="AK573" i="6"/>
  <c r="AJ573" i="6"/>
  <c r="AI573" i="6"/>
  <c r="AH573" i="6"/>
  <c r="AG573" i="6"/>
  <c r="AF573" i="6"/>
  <c r="BF572" i="6"/>
  <c r="BE572" i="6"/>
  <c r="BD572" i="6"/>
  <c r="BC572" i="6"/>
  <c r="BB572" i="6"/>
  <c r="BA572" i="6"/>
  <c r="AZ572" i="6"/>
  <c r="AY572" i="6"/>
  <c r="AX572" i="6"/>
  <c r="AW572" i="6"/>
  <c r="AV572" i="6"/>
  <c r="AU572" i="6"/>
  <c r="AT572" i="6"/>
  <c r="AS572" i="6"/>
  <c r="AR572" i="6"/>
  <c r="AQ572" i="6"/>
  <c r="AP572" i="6"/>
  <c r="AO572" i="6"/>
  <c r="AN572" i="6"/>
  <c r="AM572" i="6"/>
  <c r="AL572" i="6"/>
  <c r="AK572" i="6"/>
  <c r="AJ572" i="6"/>
  <c r="AI572" i="6"/>
  <c r="AH572" i="6"/>
  <c r="AG572" i="6"/>
  <c r="AF572" i="6"/>
  <c r="BF570" i="6"/>
  <c r="BE570" i="6"/>
  <c r="BD570" i="6"/>
  <c r="BC570" i="6"/>
  <c r="BB570" i="6"/>
  <c r="BA570" i="6"/>
  <c r="AZ570" i="6"/>
  <c r="AY570" i="6"/>
  <c r="AX570" i="6"/>
  <c r="AW570" i="6"/>
  <c r="AV570" i="6"/>
  <c r="AU570" i="6"/>
  <c r="AT570" i="6"/>
  <c r="AS570" i="6"/>
  <c r="AR570" i="6"/>
  <c r="AQ570" i="6"/>
  <c r="AP570" i="6"/>
  <c r="AO570" i="6"/>
  <c r="AN570" i="6"/>
  <c r="AM570" i="6"/>
  <c r="AL570" i="6"/>
  <c r="AK570" i="6"/>
  <c r="AJ570" i="6"/>
  <c r="AI570" i="6"/>
  <c r="AH570" i="6"/>
  <c r="AG570" i="6"/>
  <c r="AF570" i="6"/>
  <c r="BF569" i="6"/>
  <c r="BE569" i="6"/>
  <c r="BD569" i="6"/>
  <c r="BC569" i="6"/>
  <c r="BB569" i="6"/>
  <c r="BA569" i="6"/>
  <c r="AZ569" i="6"/>
  <c r="AY569" i="6"/>
  <c r="AX569" i="6"/>
  <c r="AW569" i="6"/>
  <c r="AV569" i="6"/>
  <c r="AU569" i="6"/>
  <c r="AT569" i="6"/>
  <c r="AS569" i="6"/>
  <c r="AR569" i="6"/>
  <c r="AQ569" i="6"/>
  <c r="AP569" i="6"/>
  <c r="AO569" i="6"/>
  <c r="AN569" i="6"/>
  <c r="AM569" i="6"/>
  <c r="AL569" i="6"/>
  <c r="AK569" i="6"/>
  <c r="AJ569" i="6"/>
  <c r="AI569" i="6"/>
  <c r="AH569" i="6"/>
  <c r="AG569" i="6"/>
  <c r="AF569" i="6"/>
  <c r="BF568" i="6"/>
  <c r="BE568" i="6"/>
  <c r="BD568" i="6"/>
  <c r="BC568" i="6"/>
  <c r="BB568" i="6"/>
  <c r="BA568" i="6"/>
  <c r="AZ568" i="6"/>
  <c r="AY568" i="6"/>
  <c r="AX568" i="6"/>
  <c r="AW568" i="6"/>
  <c r="AV568" i="6"/>
  <c r="AU568" i="6"/>
  <c r="AT568" i="6"/>
  <c r="AS568" i="6"/>
  <c r="AR568" i="6"/>
  <c r="AQ568" i="6"/>
  <c r="AP568" i="6"/>
  <c r="AO568" i="6"/>
  <c r="AN568" i="6"/>
  <c r="AM568" i="6"/>
  <c r="AL568" i="6"/>
  <c r="AK568" i="6"/>
  <c r="AJ568" i="6"/>
  <c r="AI568" i="6"/>
  <c r="AH568" i="6"/>
  <c r="AG568" i="6"/>
  <c r="AF568" i="6"/>
  <c r="BF567" i="6"/>
  <c r="BE567" i="6"/>
  <c r="BD567" i="6"/>
  <c r="BC567" i="6"/>
  <c r="BB567" i="6"/>
  <c r="BA567" i="6"/>
  <c r="AZ567" i="6"/>
  <c r="AY567" i="6"/>
  <c r="AX567" i="6"/>
  <c r="AW567" i="6"/>
  <c r="AV567" i="6"/>
  <c r="AU567" i="6"/>
  <c r="AT567" i="6"/>
  <c r="AS567" i="6"/>
  <c r="AR567" i="6"/>
  <c r="AQ567" i="6"/>
  <c r="AP567" i="6"/>
  <c r="AO567" i="6"/>
  <c r="AN567" i="6"/>
  <c r="AM567" i="6"/>
  <c r="AL567" i="6"/>
  <c r="AK567" i="6"/>
  <c r="AJ567" i="6"/>
  <c r="AI567" i="6"/>
  <c r="AH567" i="6"/>
  <c r="AG567" i="6"/>
  <c r="AF567" i="6"/>
  <c r="BF566" i="6"/>
  <c r="BE566" i="6"/>
  <c r="BD566" i="6"/>
  <c r="BC566" i="6"/>
  <c r="BB566" i="6"/>
  <c r="BA566" i="6"/>
  <c r="AZ566" i="6"/>
  <c r="AY566" i="6"/>
  <c r="AX566" i="6"/>
  <c r="AW566" i="6"/>
  <c r="AV566" i="6"/>
  <c r="AU566" i="6"/>
  <c r="AT566" i="6"/>
  <c r="AS566" i="6"/>
  <c r="AR566" i="6"/>
  <c r="AQ566" i="6"/>
  <c r="AP566" i="6"/>
  <c r="AO566" i="6"/>
  <c r="AN566" i="6"/>
  <c r="AM566" i="6"/>
  <c r="AL566" i="6"/>
  <c r="AK566" i="6"/>
  <c r="AJ566" i="6"/>
  <c r="AI566" i="6"/>
  <c r="AH566" i="6"/>
  <c r="AG566" i="6"/>
  <c r="AF566" i="6"/>
  <c r="BF565" i="6"/>
  <c r="BE565" i="6"/>
  <c r="BD565" i="6"/>
  <c r="BC565" i="6"/>
  <c r="BB565" i="6"/>
  <c r="BA565" i="6"/>
  <c r="AZ565" i="6"/>
  <c r="AY565" i="6"/>
  <c r="AX565" i="6"/>
  <c r="AW565" i="6"/>
  <c r="AV565" i="6"/>
  <c r="AU565" i="6"/>
  <c r="AT565" i="6"/>
  <c r="AS565" i="6"/>
  <c r="AR565" i="6"/>
  <c r="AQ565" i="6"/>
  <c r="AP565" i="6"/>
  <c r="AO565" i="6"/>
  <c r="AN565" i="6"/>
  <c r="AM565" i="6"/>
  <c r="AL565" i="6"/>
  <c r="AK565" i="6"/>
  <c r="AJ565" i="6"/>
  <c r="AI565" i="6"/>
  <c r="AH565" i="6"/>
  <c r="AG565" i="6"/>
  <c r="AF565" i="6"/>
  <c r="BF564" i="6"/>
  <c r="BE564" i="6"/>
  <c r="BD564" i="6"/>
  <c r="BC564" i="6"/>
  <c r="BB564" i="6"/>
  <c r="BA564" i="6"/>
  <c r="AZ564" i="6"/>
  <c r="AY564" i="6"/>
  <c r="AX564" i="6"/>
  <c r="AW564" i="6"/>
  <c r="AV564" i="6"/>
  <c r="AU564" i="6"/>
  <c r="AT564" i="6"/>
  <c r="AS564" i="6"/>
  <c r="AR564" i="6"/>
  <c r="AQ564" i="6"/>
  <c r="AP564" i="6"/>
  <c r="AO564" i="6"/>
  <c r="AN564" i="6"/>
  <c r="AM564" i="6"/>
  <c r="AL564" i="6"/>
  <c r="AK564" i="6"/>
  <c r="AJ564" i="6"/>
  <c r="AI564" i="6"/>
  <c r="AH564" i="6"/>
  <c r="AG564" i="6"/>
  <c r="AF564" i="6"/>
  <c r="BF563" i="6"/>
  <c r="BE563" i="6"/>
  <c r="BD563" i="6"/>
  <c r="BC563" i="6"/>
  <c r="BB563" i="6"/>
  <c r="BA563" i="6"/>
  <c r="AZ563" i="6"/>
  <c r="AY563" i="6"/>
  <c r="AX563" i="6"/>
  <c r="AW563" i="6"/>
  <c r="AV563" i="6"/>
  <c r="AU563" i="6"/>
  <c r="AT563" i="6"/>
  <c r="AS563" i="6"/>
  <c r="AR563" i="6"/>
  <c r="AQ563" i="6"/>
  <c r="AP563" i="6"/>
  <c r="AO563" i="6"/>
  <c r="AN563" i="6"/>
  <c r="AM563" i="6"/>
  <c r="AL563" i="6"/>
  <c r="AK563" i="6"/>
  <c r="AJ563" i="6"/>
  <c r="AI563" i="6"/>
  <c r="AH563" i="6"/>
  <c r="AG563" i="6"/>
  <c r="AF563" i="6"/>
  <c r="BF562" i="6"/>
  <c r="BE562" i="6"/>
  <c r="BD562" i="6"/>
  <c r="BC562" i="6"/>
  <c r="BB562" i="6"/>
  <c r="BA562" i="6"/>
  <c r="AZ562" i="6"/>
  <c r="AY562" i="6"/>
  <c r="AX562" i="6"/>
  <c r="AW562" i="6"/>
  <c r="AV562" i="6"/>
  <c r="AU562" i="6"/>
  <c r="AT562" i="6"/>
  <c r="AS562" i="6"/>
  <c r="AR562" i="6"/>
  <c r="AQ562" i="6"/>
  <c r="AP562" i="6"/>
  <c r="AO562" i="6"/>
  <c r="AN562" i="6"/>
  <c r="AM562" i="6"/>
  <c r="AL562" i="6"/>
  <c r="AK562" i="6"/>
  <c r="AJ562" i="6"/>
  <c r="AI562" i="6"/>
  <c r="AH562" i="6"/>
  <c r="AG562" i="6"/>
  <c r="AF562" i="6"/>
  <c r="BF561" i="6"/>
  <c r="BE561" i="6"/>
  <c r="BD561" i="6"/>
  <c r="BC561" i="6"/>
  <c r="BB561" i="6"/>
  <c r="BA561" i="6"/>
  <c r="AZ561" i="6"/>
  <c r="AY561" i="6"/>
  <c r="AX561" i="6"/>
  <c r="AW561" i="6"/>
  <c r="AV561" i="6"/>
  <c r="AU561" i="6"/>
  <c r="AT561" i="6"/>
  <c r="AS561" i="6"/>
  <c r="AR561" i="6"/>
  <c r="AQ561" i="6"/>
  <c r="AP561" i="6"/>
  <c r="AO561" i="6"/>
  <c r="AN561" i="6"/>
  <c r="AM561" i="6"/>
  <c r="AL561" i="6"/>
  <c r="AK561" i="6"/>
  <c r="AJ561" i="6"/>
  <c r="AI561" i="6"/>
  <c r="AH561" i="6"/>
  <c r="AG561" i="6"/>
  <c r="AF561" i="6"/>
  <c r="BF560" i="6"/>
  <c r="BE560" i="6"/>
  <c r="BD560" i="6"/>
  <c r="BC560" i="6"/>
  <c r="BB560" i="6"/>
  <c r="BA560" i="6"/>
  <c r="AZ560" i="6"/>
  <c r="AY560" i="6"/>
  <c r="AX560" i="6"/>
  <c r="AW560" i="6"/>
  <c r="AV560" i="6"/>
  <c r="AU560" i="6"/>
  <c r="AT560" i="6"/>
  <c r="AS560" i="6"/>
  <c r="AR560" i="6"/>
  <c r="AQ560" i="6"/>
  <c r="AP560" i="6"/>
  <c r="AO560" i="6"/>
  <c r="AN560" i="6"/>
  <c r="AM560" i="6"/>
  <c r="AL560" i="6"/>
  <c r="AK560" i="6"/>
  <c r="AJ560" i="6"/>
  <c r="AI560" i="6"/>
  <c r="AH560" i="6"/>
  <c r="AG560" i="6"/>
  <c r="AF560" i="6"/>
  <c r="BF559" i="6"/>
  <c r="BE559" i="6"/>
  <c r="BD559" i="6"/>
  <c r="BC559" i="6"/>
  <c r="BB559" i="6"/>
  <c r="BA559" i="6"/>
  <c r="AZ559" i="6"/>
  <c r="AY559" i="6"/>
  <c r="AX559" i="6"/>
  <c r="AW559" i="6"/>
  <c r="AV559" i="6"/>
  <c r="AU559" i="6"/>
  <c r="AT559" i="6"/>
  <c r="AS559" i="6"/>
  <c r="AR559" i="6"/>
  <c r="AQ559" i="6"/>
  <c r="AP559" i="6"/>
  <c r="AO559" i="6"/>
  <c r="AN559" i="6"/>
  <c r="AM559" i="6"/>
  <c r="AL559" i="6"/>
  <c r="AK559" i="6"/>
  <c r="AJ559" i="6"/>
  <c r="AI559" i="6"/>
  <c r="AH559" i="6"/>
  <c r="AG559" i="6"/>
  <c r="AF559" i="6"/>
  <c r="BF558" i="6"/>
  <c r="BE558" i="6"/>
  <c r="BD558" i="6"/>
  <c r="BC558" i="6"/>
  <c r="BB558" i="6"/>
  <c r="BA558" i="6"/>
  <c r="AZ558" i="6"/>
  <c r="AY558" i="6"/>
  <c r="AX558" i="6"/>
  <c r="AW558" i="6"/>
  <c r="AV558" i="6"/>
  <c r="AU558" i="6"/>
  <c r="AT558" i="6"/>
  <c r="AS558" i="6"/>
  <c r="AR558" i="6"/>
  <c r="AQ558" i="6"/>
  <c r="AP558" i="6"/>
  <c r="AO558" i="6"/>
  <c r="AN558" i="6"/>
  <c r="AM558" i="6"/>
  <c r="AL558" i="6"/>
  <c r="AK558" i="6"/>
  <c r="AJ558" i="6"/>
  <c r="AI558" i="6"/>
  <c r="AH558" i="6"/>
  <c r="AG558" i="6"/>
  <c r="AF558" i="6"/>
  <c r="BF557" i="6"/>
  <c r="BE557" i="6"/>
  <c r="BD557" i="6"/>
  <c r="BC557" i="6"/>
  <c r="BB557" i="6"/>
  <c r="BA557" i="6"/>
  <c r="AZ557" i="6"/>
  <c r="AY557" i="6"/>
  <c r="AX557" i="6"/>
  <c r="AW557" i="6"/>
  <c r="AV557" i="6"/>
  <c r="AU557" i="6"/>
  <c r="AT557" i="6"/>
  <c r="AS557" i="6"/>
  <c r="AR557" i="6"/>
  <c r="AQ557" i="6"/>
  <c r="AP557" i="6"/>
  <c r="AO557" i="6"/>
  <c r="AN557" i="6"/>
  <c r="AM557" i="6"/>
  <c r="AL557" i="6"/>
  <c r="AK557" i="6"/>
  <c r="AJ557" i="6"/>
  <c r="AI557" i="6"/>
  <c r="AH557" i="6"/>
  <c r="AG557" i="6"/>
  <c r="AF557" i="6"/>
  <c r="BF556" i="6"/>
  <c r="BE556" i="6"/>
  <c r="BD556" i="6"/>
  <c r="BC556" i="6"/>
  <c r="BB556" i="6"/>
  <c r="BA556" i="6"/>
  <c r="AZ556" i="6"/>
  <c r="AY556" i="6"/>
  <c r="AX556" i="6"/>
  <c r="AW556" i="6"/>
  <c r="AV556" i="6"/>
  <c r="AU556" i="6"/>
  <c r="AT556" i="6"/>
  <c r="AS556" i="6"/>
  <c r="AR556" i="6"/>
  <c r="AQ556" i="6"/>
  <c r="AP556" i="6"/>
  <c r="AO556" i="6"/>
  <c r="AN556" i="6"/>
  <c r="AM556" i="6"/>
  <c r="AL556" i="6"/>
  <c r="AK556" i="6"/>
  <c r="AJ556" i="6"/>
  <c r="AI556" i="6"/>
  <c r="AH556" i="6"/>
  <c r="AG556" i="6"/>
  <c r="AF556" i="6"/>
  <c r="BF555" i="6"/>
  <c r="BE555" i="6"/>
  <c r="BD555" i="6"/>
  <c r="BC555" i="6"/>
  <c r="BB555" i="6"/>
  <c r="BA555" i="6"/>
  <c r="AZ555" i="6"/>
  <c r="AY555" i="6"/>
  <c r="AX555" i="6"/>
  <c r="AW555" i="6"/>
  <c r="AV555" i="6"/>
  <c r="AU555" i="6"/>
  <c r="AT555" i="6"/>
  <c r="AS555" i="6"/>
  <c r="AR555" i="6"/>
  <c r="AQ555" i="6"/>
  <c r="AP555" i="6"/>
  <c r="AO555" i="6"/>
  <c r="AN555" i="6"/>
  <c r="AM555" i="6"/>
  <c r="AL555" i="6"/>
  <c r="AK555" i="6"/>
  <c r="AJ555" i="6"/>
  <c r="AI555" i="6"/>
  <c r="AH555" i="6"/>
  <c r="AG555" i="6"/>
  <c r="AF555" i="6"/>
  <c r="BF553" i="6"/>
  <c r="BE553" i="6"/>
  <c r="BD553" i="6"/>
  <c r="BC553" i="6"/>
  <c r="BB553" i="6"/>
  <c r="BA553" i="6"/>
  <c r="AZ553" i="6"/>
  <c r="AY553" i="6"/>
  <c r="AX553" i="6"/>
  <c r="AW553" i="6"/>
  <c r="AV553" i="6"/>
  <c r="AU553" i="6"/>
  <c r="AT553" i="6"/>
  <c r="AS553" i="6"/>
  <c r="AR553" i="6"/>
  <c r="AQ553" i="6"/>
  <c r="AP553" i="6"/>
  <c r="AO553" i="6"/>
  <c r="AN553" i="6"/>
  <c r="AM553" i="6"/>
  <c r="AL553" i="6"/>
  <c r="AK553" i="6"/>
  <c r="AJ553" i="6"/>
  <c r="AI553" i="6"/>
  <c r="AH553" i="6"/>
  <c r="AG553" i="6"/>
  <c r="AF553" i="6"/>
  <c r="BF552" i="6"/>
  <c r="BE552" i="6"/>
  <c r="BD552" i="6"/>
  <c r="BC552" i="6"/>
  <c r="BB552" i="6"/>
  <c r="BA552" i="6"/>
  <c r="AZ552" i="6"/>
  <c r="AY552" i="6"/>
  <c r="AX552" i="6"/>
  <c r="AW552" i="6"/>
  <c r="AV552" i="6"/>
  <c r="AU552" i="6"/>
  <c r="AT552" i="6"/>
  <c r="AS552" i="6"/>
  <c r="AR552" i="6"/>
  <c r="AQ552" i="6"/>
  <c r="AP552" i="6"/>
  <c r="AO552" i="6"/>
  <c r="AN552" i="6"/>
  <c r="AM552" i="6"/>
  <c r="AL552" i="6"/>
  <c r="AK552" i="6"/>
  <c r="AJ552" i="6"/>
  <c r="AI552" i="6"/>
  <c r="AH552" i="6"/>
  <c r="AG552" i="6"/>
  <c r="AF552" i="6"/>
  <c r="BF551" i="6"/>
  <c r="BE551" i="6"/>
  <c r="BD551" i="6"/>
  <c r="BC551" i="6"/>
  <c r="BB551" i="6"/>
  <c r="BA551" i="6"/>
  <c r="AZ551" i="6"/>
  <c r="AY551" i="6"/>
  <c r="AX551" i="6"/>
  <c r="AW551" i="6"/>
  <c r="AV551" i="6"/>
  <c r="AU551" i="6"/>
  <c r="AT551" i="6"/>
  <c r="AS551" i="6"/>
  <c r="AR551" i="6"/>
  <c r="AQ551" i="6"/>
  <c r="AP551" i="6"/>
  <c r="AO551" i="6"/>
  <c r="AN551" i="6"/>
  <c r="AM551" i="6"/>
  <c r="AL551" i="6"/>
  <c r="AK551" i="6"/>
  <c r="AJ551" i="6"/>
  <c r="AI551" i="6"/>
  <c r="AH551" i="6"/>
  <c r="AG551" i="6"/>
  <c r="AF551" i="6"/>
  <c r="BF550" i="6"/>
  <c r="BE550" i="6"/>
  <c r="BD550" i="6"/>
  <c r="BC550" i="6"/>
  <c r="BB550" i="6"/>
  <c r="BA550" i="6"/>
  <c r="AZ550" i="6"/>
  <c r="AY550" i="6"/>
  <c r="AX550" i="6"/>
  <c r="AW550" i="6"/>
  <c r="AV550" i="6"/>
  <c r="AU550" i="6"/>
  <c r="AT550" i="6"/>
  <c r="AS550" i="6"/>
  <c r="AR550" i="6"/>
  <c r="AQ550" i="6"/>
  <c r="AP550" i="6"/>
  <c r="AO550" i="6"/>
  <c r="AN550" i="6"/>
  <c r="AM550" i="6"/>
  <c r="AL550" i="6"/>
  <c r="AK550" i="6"/>
  <c r="AJ550" i="6"/>
  <c r="AI550" i="6"/>
  <c r="AH550" i="6"/>
  <c r="AG550" i="6"/>
  <c r="AF550" i="6"/>
  <c r="BF549" i="6"/>
  <c r="BE549" i="6"/>
  <c r="BD549" i="6"/>
  <c r="BC549" i="6"/>
  <c r="BB549" i="6"/>
  <c r="BA549" i="6"/>
  <c r="AZ549" i="6"/>
  <c r="AY549" i="6"/>
  <c r="AX549" i="6"/>
  <c r="AW549" i="6"/>
  <c r="AV549" i="6"/>
  <c r="AU549" i="6"/>
  <c r="AT549" i="6"/>
  <c r="AS549" i="6"/>
  <c r="AR549" i="6"/>
  <c r="AQ549" i="6"/>
  <c r="AP549" i="6"/>
  <c r="AO549" i="6"/>
  <c r="AN549" i="6"/>
  <c r="AM549" i="6"/>
  <c r="AL549" i="6"/>
  <c r="AK549" i="6"/>
  <c r="AJ549" i="6"/>
  <c r="AI549" i="6"/>
  <c r="AH549" i="6"/>
  <c r="AG549" i="6"/>
  <c r="AF549" i="6"/>
  <c r="BF548" i="6"/>
  <c r="BE548" i="6"/>
  <c r="BD548" i="6"/>
  <c r="BC548" i="6"/>
  <c r="BB548" i="6"/>
  <c r="BA548" i="6"/>
  <c r="AZ548" i="6"/>
  <c r="AY548" i="6"/>
  <c r="AX548" i="6"/>
  <c r="AW548" i="6"/>
  <c r="AV548" i="6"/>
  <c r="AU548" i="6"/>
  <c r="AT548" i="6"/>
  <c r="AS548" i="6"/>
  <c r="AR548" i="6"/>
  <c r="AQ548" i="6"/>
  <c r="AP548" i="6"/>
  <c r="AO548" i="6"/>
  <c r="AN548" i="6"/>
  <c r="AM548" i="6"/>
  <c r="AL548" i="6"/>
  <c r="AK548" i="6"/>
  <c r="AJ548" i="6"/>
  <c r="AI548" i="6"/>
  <c r="AH548" i="6"/>
  <c r="AG548" i="6"/>
  <c r="AF548" i="6"/>
  <c r="BF547" i="6"/>
  <c r="BE547" i="6"/>
  <c r="BD547" i="6"/>
  <c r="BC547" i="6"/>
  <c r="BB547" i="6"/>
  <c r="BA547" i="6"/>
  <c r="AZ547" i="6"/>
  <c r="AY547" i="6"/>
  <c r="AX547" i="6"/>
  <c r="AW547" i="6"/>
  <c r="AV547" i="6"/>
  <c r="AU547" i="6"/>
  <c r="AT547" i="6"/>
  <c r="AS547" i="6"/>
  <c r="AR547" i="6"/>
  <c r="AQ547" i="6"/>
  <c r="AP547" i="6"/>
  <c r="AO547" i="6"/>
  <c r="AN547" i="6"/>
  <c r="AM547" i="6"/>
  <c r="AL547" i="6"/>
  <c r="AK547" i="6"/>
  <c r="AJ547" i="6"/>
  <c r="AI547" i="6"/>
  <c r="AH547" i="6"/>
  <c r="AG547" i="6"/>
  <c r="AF547" i="6"/>
  <c r="BF546" i="6"/>
  <c r="BE546" i="6"/>
  <c r="BD546" i="6"/>
  <c r="BC546" i="6"/>
  <c r="BB546" i="6"/>
  <c r="BA546" i="6"/>
  <c r="AZ546" i="6"/>
  <c r="AY546" i="6"/>
  <c r="AX546" i="6"/>
  <c r="AW546" i="6"/>
  <c r="AV546" i="6"/>
  <c r="AU546" i="6"/>
  <c r="AT546" i="6"/>
  <c r="AS546" i="6"/>
  <c r="AR546" i="6"/>
  <c r="AQ546" i="6"/>
  <c r="AP546" i="6"/>
  <c r="AO546" i="6"/>
  <c r="AN546" i="6"/>
  <c r="AM546" i="6"/>
  <c r="AL546" i="6"/>
  <c r="AK546" i="6"/>
  <c r="AJ546" i="6"/>
  <c r="AI546" i="6"/>
  <c r="AH546" i="6"/>
  <c r="AG546" i="6"/>
  <c r="AF546" i="6"/>
  <c r="BF544" i="6"/>
  <c r="BE544" i="6"/>
  <c r="BD544" i="6"/>
  <c r="BC544" i="6"/>
  <c r="BB544" i="6"/>
  <c r="BA544" i="6"/>
  <c r="AZ544" i="6"/>
  <c r="AY544" i="6"/>
  <c r="AX544" i="6"/>
  <c r="AW544" i="6"/>
  <c r="AV544" i="6"/>
  <c r="AU544" i="6"/>
  <c r="AT544" i="6"/>
  <c r="AS544" i="6"/>
  <c r="AR544" i="6"/>
  <c r="AQ544" i="6"/>
  <c r="AP544" i="6"/>
  <c r="AO544" i="6"/>
  <c r="AN544" i="6"/>
  <c r="AM544" i="6"/>
  <c r="AL544" i="6"/>
  <c r="AK544" i="6"/>
  <c r="AJ544" i="6"/>
  <c r="AI544" i="6"/>
  <c r="AH544" i="6"/>
  <c r="AG544" i="6"/>
  <c r="AF544" i="6"/>
  <c r="BF543" i="6"/>
  <c r="BE543" i="6"/>
  <c r="BD543" i="6"/>
  <c r="BC543" i="6"/>
  <c r="BB543" i="6"/>
  <c r="BA543" i="6"/>
  <c r="AZ543" i="6"/>
  <c r="AY543" i="6"/>
  <c r="AX543" i="6"/>
  <c r="AW543" i="6"/>
  <c r="AV543" i="6"/>
  <c r="AU543" i="6"/>
  <c r="AT543" i="6"/>
  <c r="AS543" i="6"/>
  <c r="AR543" i="6"/>
  <c r="AQ543" i="6"/>
  <c r="AP543" i="6"/>
  <c r="AO543" i="6"/>
  <c r="AN543" i="6"/>
  <c r="AM543" i="6"/>
  <c r="AL543" i="6"/>
  <c r="AK543" i="6"/>
  <c r="AJ543" i="6"/>
  <c r="AI543" i="6"/>
  <c r="AH543" i="6"/>
  <c r="AG543" i="6"/>
  <c r="AF543" i="6"/>
  <c r="BF542" i="6"/>
  <c r="BE542" i="6"/>
  <c r="BD542" i="6"/>
  <c r="BC542" i="6"/>
  <c r="BB542" i="6"/>
  <c r="BA542" i="6"/>
  <c r="AZ542" i="6"/>
  <c r="AY542" i="6"/>
  <c r="AX542" i="6"/>
  <c r="AW542" i="6"/>
  <c r="AV542" i="6"/>
  <c r="AU542" i="6"/>
  <c r="AT542" i="6"/>
  <c r="AS542" i="6"/>
  <c r="AR542" i="6"/>
  <c r="AQ542" i="6"/>
  <c r="AP542" i="6"/>
  <c r="AO542" i="6"/>
  <c r="AN542" i="6"/>
  <c r="AM542" i="6"/>
  <c r="AL542" i="6"/>
  <c r="AK542" i="6"/>
  <c r="AJ542" i="6"/>
  <c r="AI542" i="6"/>
  <c r="AH542" i="6"/>
  <c r="AG542" i="6"/>
  <c r="AF542" i="6"/>
  <c r="BF541" i="6"/>
  <c r="BE541" i="6"/>
  <c r="BD541" i="6"/>
  <c r="BC541" i="6"/>
  <c r="BB541" i="6"/>
  <c r="BA541" i="6"/>
  <c r="AZ541" i="6"/>
  <c r="AY541" i="6"/>
  <c r="AX541" i="6"/>
  <c r="AW541" i="6"/>
  <c r="AV541" i="6"/>
  <c r="AU541" i="6"/>
  <c r="AT541" i="6"/>
  <c r="AS541" i="6"/>
  <c r="AR541" i="6"/>
  <c r="AQ541" i="6"/>
  <c r="AP541" i="6"/>
  <c r="AO541" i="6"/>
  <c r="AN541" i="6"/>
  <c r="AM541" i="6"/>
  <c r="AL541" i="6"/>
  <c r="AK541" i="6"/>
  <c r="AJ541" i="6"/>
  <c r="AI541" i="6"/>
  <c r="AH541" i="6"/>
  <c r="AG541" i="6"/>
  <c r="AF541" i="6"/>
  <c r="BF539" i="6"/>
  <c r="BE539" i="6"/>
  <c r="BD539" i="6"/>
  <c r="BC539" i="6"/>
  <c r="BB539" i="6"/>
  <c r="BA539" i="6"/>
  <c r="AZ539" i="6"/>
  <c r="AY539" i="6"/>
  <c r="AX539" i="6"/>
  <c r="AW539" i="6"/>
  <c r="AV539" i="6"/>
  <c r="AU539" i="6"/>
  <c r="AT539" i="6"/>
  <c r="AS539" i="6"/>
  <c r="AR539" i="6"/>
  <c r="AQ539" i="6"/>
  <c r="AP539" i="6"/>
  <c r="AO539" i="6"/>
  <c r="AN539" i="6"/>
  <c r="AM539" i="6"/>
  <c r="AL539" i="6"/>
  <c r="AK539" i="6"/>
  <c r="AJ539" i="6"/>
  <c r="AI539" i="6"/>
  <c r="AH539" i="6"/>
  <c r="AG539" i="6"/>
  <c r="AF539" i="6"/>
  <c r="BF538" i="6"/>
  <c r="BE538" i="6"/>
  <c r="BD538" i="6"/>
  <c r="BC538" i="6"/>
  <c r="BB538" i="6"/>
  <c r="BA538" i="6"/>
  <c r="AZ538" i="6"/>
  <c r="AY538" i="6"/>
  <c r="AX538" i="6"/>
  <c r="AW538" i="6"/>
  <c r="AV538" i="6"/>
  <c r="AU538" i="6"/>
  <c r="AT538" i="6"/>
  <c r="AS538" i="6"/>
  <c r="AR538" i="6"/>
  <c r="AQ538" i="6"/>
  <c r="AP538" i="6"/>
  <c r="AO538" i="6"/>
  <c r="AN538" i="6"/>
  <c r="AM538" i="6"/>
  <c r="AL538" i="6"/>
  <c r="AK538" i="6"/>
  <c r="AJ538" i="6"/>
  <c r="AI538" i="6"/>
  <c r="AH538" i="6"/>
  <c r="AG538" i="6"/>
  <c r="AF538" i="6"/>
  <c r="BF537" i="6"/>
  <c r="BE537" i="6"/>
  <c r="BD537" i="6"/>
  <c r="BC537" i="6"/>
  <c r="BB537" i="6"/>
  <c r="BA537" i="6"/>
  <c r="AZ537" i="6"/>
  <c r="AY537" i="6"/>
  <c r="AX537" i="6"/>
  <c r="AW537" i="6"/>
  <c r="AV537" i="6"/>
  <c r="AU537" i="6"/>
  <c r="AT537" i="6"/>
  <c r="AS537" i="6"/>
  <c r="AR537" i="6"/>
  <c r="AQ537" i="6"/>
  <c r="AP537" i="6"/>
  <c r="AO537" i="6"/>
  <c r="AN537" i="6"/>
  <c r="AM537" i="6"/>
  <c r="AL537" i="6"/>
  <c r="AK537" i="6"/>
  <c r="AJ537" i="6"/>
  <c r="AI537" i="6"/>
  <c r="AH537" i="6"/>
  <c r="AG537" i="6"/>
  <c r="AF537" i="6"/>
  <c r="BF536" i="6"/>
  <c r="BE536" i="6"/>
  <c r="BD536" i="6"/>
  <c r="BC536" i="6"/>
  <c r="BB536" i="6"/>
  <c r="BA536" i="6"/>
  <c r="AZ536" i="6"/>
  <c r="AY536" i="6"/>
  <c r="AX536" i="6"/>
  <c r="AW536" i="6"/>
  <c r="AV536" i="6"/>
  <c r="AU536" i="6"/>
  <c r="AT536" i="6"/>
  <c r="AS536" i="6"/>
  <c r="AR536" i="6"/>
  <c r="AQ536" i="6"/>
  <c r="AP536" i="6"/>
  <c r="AO536" i="6"/>
  <c r="AN536" i="6"/>
  <c r="AM536" i="6"/>
  <c r="AL536" i="6"/>
  <c r="AK536" i="6"/>
  <c r="AJ536" i="6"/>
  <c r="AI536" i="6"/>
  <c r="AH536" i="6"/>
  <c r="AG536" i="6"/>
  <c r="AF536" i="6"/>
  <c r="BF535" i="6"/>
  <c r="BE535" i="6"/>
  <c r="BD535" i="6"/>
  <c r="BC535" i="6"/>
  <c r="BB535" i="6"/>
  <c r="BA535" i="6"/>
  <c r="AZ535" i="6"/>
  <c r="AY535" i="6"/>
  <c r="AX535" i="6"/>
  <c r="AW535" i="6"/>
  <c r="AV535" i="6"/>
  <c r="AU535" i="6"/>
  <c r="AT535" i="6"/>
  <c r="AS535" i="6"/>
  <c r="AR535" i="6"/>
  <c r="AQ535" i="6"/>
  <c r="AP535" i="6"/>
  <c r="AO535" i="6"/>
  <c r="AN535" i="6"/>
  <c r="AM535" i="6"/>
  <c r="AL535" i="6"/>
  <c r="AK535" i="6"/>
  <c r="AJ535" i="6"/>
  <c r="AI535" i="6"/>
  <c r="AH535" i="6"/>
  <c r="AG535" i="6"/>
  <c r="AF535" i="6"/>
  <c r="BF534" i="6"/>
  <c r="BE534" i="6"/>
  <c r="BD534" i="6"/>
  <c r="BC534" i="6"/>
  <c r="BB534" i="6"/>
  <c r="BA534" i="6"/>
  <c r="AZ534" i="6"/>
  <c r="AY534" i="6"/>
  <c r="AX534" i="6"/>
  <c r="AW534" i="6"/>
  <c r="AV534" i="6"/>
  <c r="AU534" i="6"/>
  <c r="AT534" i="6"/>
  <c r="AS534" i="6"/>
  <c r="AR534" i="6"/>
  <c r="AQ534" i="6"/>
  <c r="AP534" i="6"/>
  <c r="AO534" i="6"/>
  <c r="AN534" i="6"/>
  <c r="AM534" i="6"/>
  <c r="AL534" i="6"/>
  <c r="AK534" i="6"/>
  <c r="AJ534" i="6"/>
  <c r="AI534" i="6"/>
  <c r="AH534" i="6"/>
  <c r="AG534" i="6"/>
  <c r="AF534" i="6"/>
  <c r="BF533" i="6"/>
  <c r="BE533" i="6"/>
  <c r="BD533" i="6"/>
  <c r="BC533" i="6"/>
  <c r="BB533" i="6"/>
  <c r="BA533" i="6"/>
  <c r="AZ533" i="6"/>
  <c r="AY533" i="6"/>
  <c r="AX533" i="6"/>
  <c r="AW533" i="6"/>
  <c r="AV533" i="6"/>
  <c r="AU533" i="6"/>
  <c r="AT533" i="6"/>
  <c r="AS533" i="6"/>
  <c r="AR533" i="6"/>
  <c r="AQ533" i="6"/>
  <c r="AP533" i="6"/>
  <c r="AO533" i="6"/>
  <c r="AN533" i="6"/>
  <c r="AM533" i="6"/>
  <c r="AL533" i="6"/>
  <c r="AK533" i="6"/>
  <c r="AJ533" i="6"/>
  <c r="AI533" i="6"/>
  <c r="AH533" i="6"/>
  <c r="AG533" i="6"/>
  <c r="AF533" i="6"/>
  <c r="BF532" i="6"/>
  <c r="BE532" i="6"/>
  <c r="BD532" i="6"/>
  <c r="BC532" i="6"/>
  <c r="BB532" i="6"/>
  <c r="BA532" i="6"/>
  <c r="AZ532" i="6"/>
  <c r="AY532" i="6"/>
  <c r="AX532" i="6"/>
  <c r="AW532" i="6"/>
  <c r="AV532" i="6"/>
  <c r="AU532" i="6"/>
  <c r="AT532" i="6"/>
  <c r="AS532" i="6"/>
  <c r="AR532" i="6"/>
  <c r="AQ532" i="6"/>
  <c r="AP532" i="6"/>
  <c r="AO532" i="6"/>
  <c r="AN532" i="6"/>
  <c r="AM532" i="6"/>
  <c r="AL532" i="6"/>
  <c r="AK532" i="6"/>
  <c r="AJ532" i="6"/>
  <c r="AI532" i="6"/>
  <c r="AH532" i="6"/>
  <c r="AG532" i="6"/>
  <c r="AF532" i="6"/>
  <c r="BF530" i="6"/>
  <c r="BE530" i="6"/>
  <c r="BD530" i="6"/>
  <c r="BC530" i="6"/>
  <c r="BB530" i="6"/>
  <c r="BA530" i="6"/>
  <c r="AZ530" i="6"/>
  <c r="AY530" i="6"/>
  <c r="AX530" i="6"/>
  <c r="AW530" i="6"/>
  <c r="AV530" i="6"/>
  <c r="AU530" i="6"/>
  <c r="AT530" i="6"/>
  <c r="AS530" i="6"/>
  <c r="AR530" i="6"/>
  <c r="AQ530" i="6"/>
  <c r="AP530" i="6"/>
  <c r="AO530" i="6"/>
  <c r="AN530" i="6"/>
  <c r="AM530" i="6"/>
  <c r="AL530" i="6"/>
  <c r="AK530" i="6"/>
  <c r="AJ530" i="6"/>
  <c r="AI530" i="6"/>
  <c r="AH530" i="6"/>
  <c r="AG530" i="6"/>
  <c r="AF530" i="6"/>
  <c r="BF529" i="6"/>
  <c r="BE529" i="6"/>
  <c r="BD529" i="6"/>
  <c r="BC529" i="6"/>
  <c r="BB529" i="6"/>
  <c r="BA529" i="6"/>
  <c r="AZ529" i="6"/>
  <c r="AY529" i="6"/>
  <c r="AX529" i="6"/>
  <c r="AW529" i="6"/>
  <c r="AV529" i="6"/>
  <c r="AU529" i="6"/>
  <c r="AT529" i="6"/>
  <c r="AS529" i="6"/>
  <c r="AR529" i="6"/>
  <c r="AQ529" i="6"/>
  <c r="AP529" i="6"/>
  <c r="AO529" i="6"/>
  <c r="AN529" i="6"/>
  <c r="AM529" i="6"/>
  <c r="AL529" i="6"/>
  <c r="AK529" i="6"/>
  <c r="AJ529" i="6"/>
  <c r="AI529" i="6"/>
  <c r="AH529" i="6"/>
  <c r="AG529" i="6"/>
  <c r="AF529" i="6"/>
  <c r="BF528" i="6"/>
  <c r="BE528" i="6"/>
  <c r="BD528" i="6"/>
  <c r="BC528" i="6"/>
  <c r="BB528" i="6"/>
  <c r="BA528" i="6"/>
  <c r="AZ528" i="6"/>
  <c r="AY528" i="6"/>
  <c r="AX528" i="6"/>
  <c r="AW528" i="6"/>
  <c r="AV528" i="6"/>
  <c r="AU528" i="6"/>
  <c r="AT528" i="6"/>
  <c r="AS528" i="6"/>
  <c r="AR528" i="6"/>
  <c r="AQ528" i="6"/>
  <c r="AP528" i="6"/>
  <c r="AO528" i="6"/>
  <c r="AN528" i="6"/>
  <c r="AM528" i="6"/>
  <c r="AL528" i="6"/>
  <c r="AK528" i="6"/>
  <c r="AJ528" i="6"/>
  <c r="AI528" i="6"/>
  <c r="AH528" i="6"/>
  <c r="AG528" i="6"/>
  <c r="AF528" i="6"/>
  <c r="BF527" i="6"/>
  <c r="BE527" i="6"/>
  <c r="BD527" i="6"/>
  <c r="BC527" i="6"/>
  <c r="BB527" i="6"/>
  <c r="BA527" i="6"/>
  <c r="AZ527" i="6"/>
  <c r="AY527" i="6"/>
  <c r="AX527" i="6"/>
  <c r="AW527" i="6"/>
  <c r="AV527" i="6"/>
  <c r="AU527" i="6"/>
  <c r="AT527" i="6"/>
  <c r="AS527" i="6"/>
  <c r="AR527" i="6"/>
  <c r="AQ527" i="6"/>
  <c r="AP527" i="6"/>
  <c r="AO527" i="6"/>
  <c r="AN527" i="6"/>
  <c r="AM527" i="6"/>
  <c r="AL527" i="6"/>
  <c r="AK527" i="6"/>
  <c r="AJ527" i="6"/>
  <c r="AI527" i="6"/>
  <c r="AH527" i="6"/>
  <c r="AG527" i="6"/>
  <c r="AF527" i="6"/>
  <c r="BF526" i="6"/>
  <c r="BE526" i="6"/>
  <c r="BD526" i="6"/>
  <c r="BC526" i="6"/>
  <c r="BB526" i="6"/>
  <c r="BA526" i="6"/>
  <c r="AZ526" i="6"/>
  <c r="AY526" i="6"/>
  <c r="AX526" i="6"/>
  <c r="AW526" i="6"/>
  <c r="AV526" i="6"/>
  <c r="AU526" i="6"/>
  <c r="AT526" i="6"/>
  <c r="AS526" i="6"/>
  <c r="AR526" i="6"/>
  <c r="AQ526" i="6"/>
  <c r="AP526" i="6"/>
  <c r="AO526" i="6"/>
  <c r="AN526" i="6"/>
  <c r="AM526" i="6"/>
  <c r="AL526" i="6"/>
  <c r="AK526" i="6"/>
  <c r="AJ526" i="6"/>
  <c r="AI526" i="6"/>
  <c r="AH526" i="6"/>
  <c r="AG526" i="6"/>
  <c r="AF526" i="6"/>
  <c r="BF525" i="6"/>
  <c r="BE525" i="6"/>
  <c r="BD525" i="6"/>
  <c r="BC525" i="6"/>
  <c r="BB525" i="6"/>
  <c r="BA525" i="6"/>
  <c r="AZ525" i="6"/>
  <c r="AY525" i="6"/>
  <c r="AX525" i="6"/>
  <c r="AW525" i="6"/>
  <c r="AV525" i="6"/>
  <c r="AU525" i="6"/>
  <c r="AT525" i="6"/>
  <c r="AS525" i="6"/>
  <c r="AR525" i="6"/>
  <c r="AQ525" i="6"/>
  <c r="AP525" i="6"/>
  <c r="AO525" i="6"/>
  <c r="AN525" i="6"/>
  <c r="AM525" i="6"/>
  <c r="AL525" i="6"/>
  <c r="AK525" i="6"/>
  <c r="AJ525" i="6"/>
  <c r="AI525" i="6"/>
  <c r="AH525" i="6"/>
  <c r="AG525" i="6"/>
  <c r="AF525" i="6"/>
  <c r="BF524" i="6"/>
  <c r="BE524" i="6"/>
  <c r="BD524" i="6"/>
  <c r="BC524" i="6"/>
  <c r="BB524" i="6"/>
  <c r="BA524" i="6"/>
  <c r="AZ524" i="6"/>
  <c r="AY524" i="6"/>
  <c r="AX524" i="6"/>
  <c r="AW524" i="6"/>
  <c r="AV524" i="6"/>
  <c r="AU524" i="6"/>
  <c r="AT524" i="6"/>
  <c r="AS524" i="6"/>
  <c r="AR524" i="6"/>
  <c r="AQ524" i="6"/>
  <c r="AP524" i="6"/>
  <c r="AO524" i="6"/>
  <c r="AN524" i="6"/>
  <c r="AM524" i="6"/>
  <c r="AL524" i="6"/>
  <c r="AK524" i="6"/>
  <c r="AJ524" i="6"/>
  <c r="AI524" i="6"/>
  <c r="AH524" i="6"/>
  <c r="AG524" i="6"/>
  <c r="AF524" i="6"/>
  <c r="BF523" i="6"/>
  <c r="BE523" i="6"/>
  <c r="BD523" i="6"/>
  <c r="BC523" i="6"/>
  <c r="BB523" i="6"/>
  <c r="BA523" i="6"/>
  <c r="AZ523" i="6"/>
  <c r="AY523" i="6"/>
  <c r="AX523" i="6"/>
  <c r="AW523" i="6"/>
  <c r="AV523" i="6"/>
  <c r="AU523" i="6"/>
  <c r="AT523" i="6"/>
  <c r="AS523" i="6"/>
  <c r="AR523" i="6"/>
  <c r="AQ523" i="6"/>
  <c r="AP523" i="6"/>
  <c r="AO523" i="6"/>
  <c r="AN523" i="6"/>
  <c r="AM523" i="6"/>
  <c r="AL523" i="6"/>
  <c r="AK523" i="6"/>
  <c r="AJ523" i="6"/>
  <c r="AI523" i="6"/>
  <c r="AH523" i="6"/>
  <c r="AG523" i="6"/>
  <c r="AF523" i="6"/>
  <c r="BF522" i="6"/>
  <c r="BE522" i="6"/>
  <c r="BD522" i="6"/>
  <c r="BC522" i="6"/>
  <c r="BB522" i="6"/>
  <c r="BA522" i="6"/>
  <c r="AZ522" i="6"/>
  <c r="AY522" i="6"/>
  <c r="AX522" i="6"/>
  <c r="AW522" i="6"/>
  <c r="AV522" i="6"/>
  <c r="AU522" i="6"/>
  <c r="AT522" i="6"/>
  <c r="AS522" i="6"/>
  <c r="AR522" i="6"/>
  <c r="AQ522" i="6"/>
  <c r="AP522" i="6"/>
  <c r="AO522" i="6"/>
  <c r="AN522" i="6"/>
  <c r="AM522" i="6"/>
  <c r="AL522" i="6"/>
  <c r="AK522" i="6"/>
  <c r="AJ522" i="6"/>
  <c r="AI522" i="6"/>
  <c r="AH522" i="6"/>
  <c r="AG522" i="6"/>
  <c r="AF522" i="6"/>
  <c r="BF521" i="6"/>
  <c r="BE521" i="6"/>
  <c r="BD521" i="6"/>
  <c r="BC521" i="6"/>
  <c r="BB521" i="6"/>
  <c r="BA521" i="6"/>
  <c r="AZ521" i="6"/>
  <c r="AY521" i="6"/>
  <c r="AX521" i="6"/>
  <c r="AW521" i="6"/>
  <c r="AV521" i="6"/>
  <c r="AU521" i="6"/>
  <c r="AT521" i="6"/>
  <c r="AS521" i="6"/>
  <c r="AR521" i="6"/>
  <c r="AQ521" i="6"/>
  <c r="AP521" i="6"/>
  <c r="AO521" i="6"/>
  <c r="AN521" i="6"/>
  <c r="AM521" i="6"/>
  <c r="AL521" i="6"/>
  <c r="AK521" i="6"/>
  <c r="AJ521" i="6"/>
  <c r="AI521" i="6"/>
  <c r="AH521" i="6"/>
  <c r="AG521" i="6"/>
  <c r="AF521" i="6"/>
  <c r="BF520" i="6"/>
  <c r="BE520" i="6"/>
  <c r="BD520" i="6"/>
  <c r="BC520" i="6"/>
  <c r="BB520" i="6"/>
  <c r="BA520" i="6"/>
  <c r="AZ520" i="6"/>
  <c r="AY520" i="6"/>
  <c r="AX520" i="6"/>
  <c r="AW520" i="6"/>
  <c r="AV520" i="6"/>
  <c r="AU520" i="6"/>
  <c r="AT520" i="6"/>
  <c r="AS520" i="6"/>
  <c r="AR520" i="6"/>
  <c r="AQ520" i="6"/>
  <c r="AP520" i="6"/>
  <c r="AO520" i="6"/>
  <c r="AN520" i="6"/>
  <c r="AM520" i="6"/>
  <c r="AL520" i="6"/>
  <c r="AK520" i="6"/>
  <c r="AJ520" i="6"/>
  <c r="AI520" i="6"/>
  <c r="AH520" i="6"/>
  <c r="AG520" i="6"/>
  <c r="AF520" i="6"/>
  <c r="BF519" i="6"/>
  <c r="BE519" i="6"/>
  <c r="BD519" i="6"/>
  <c r="BC519" i="6"/>
  <c r="BB519" i="6"/>
  <c r="BA519" i="6"/>
  <c r="AZ519" i="6"/>
  <c r="AY519" i="6"/>
  <c r="AX519" i="6"/>
  <c r="AW519" i="6"/>
  <c r="AV519" i="6"/>
  <c r="AU519" i="6"/>
  <c r="AT519" i="6"/>
  <c r="AS519" i="6"/>
  <c r="AR519" i="6"/>
  <c r="AQ519" i="6"/>
  <c r="AP519" i="6"/>
  <c r="AO519" i="6"/>
  <c r="AN519" i="6"/>
  <c r="AM519" i="6"/>
  <c r="AL519" i="6"/>
  <c r="AK519" i="6"/>
  <c r="AJ519" i="6"/>
  <c r="AI519" i="6"/>
  <c r="AH519" i="6"/>
  <c r="AG519" i="6"/>
  <c r="AF519" i="6"/>
  <c r="BF518" i="6"/>
  <c r="BE518" i="6"/>
  <c r="BD518" i="6"/>
  <c r="BC518" i="6"/>
  <c r="BB518" i="6"/>
  <c r="BA518" i="6"/>
  <c r="AZ518" i="6"/>
  <c r="AY518" i="6"/>
  <c r="AX518" i="6"/>
  <c r="AW518" i="6"/>
  <c r="AV518" i="6"/>
  <c r="AU518" i="6"/>
  <c r="AT518" i="6"/>
  <c r="AS518" i="6"/>
  <c r="AR518" i="6"/>
  <c r="AQ518" i="6"/>
  <c r="AP518" i="6"/>
  <c r="AO518" i="6"/>
  <c r="AN518" i="6"/>
  <c r="AM518" i="6"/>
  <c r="AL518" i="6"/>
  <c r="AK518" i="6"/>
  <c r="AJ518" i="6"/>
  <c r="AI518" i="6"/>
  <c r="AH518" i="6"/>
  <c r="AG518" i="6"/>
  <c r="AF518" i="6"/>
  <c r="BF517" i="6"/>
  <c r="BE517" i="6"/>
  <c r="BD517" i="6"/>
  <c r="BC517" i="6"/>
  <c r="BB517" i="6"/>
  <c r="BA517" i="6"/>
  <c r="AZ517" i="6"/>
  <c r="AY517" i="6"/>
  <c r="AX517" i="6"/>
  <c r="AW517" i="6"/>
  <c r="AV517" i="6"/>
  <c r="AU517" i="6"/>
  <c r="AT517" i="6"/>
  <c r="AS517" i="6"/>
  <c r="AR517" i="6"/>
  <c r="AQ517" i="6"/>
  <c r="AP517" i="6"/>
  <c r="AO517" i="6"/>
  <c r="AN517" i="6"/>
  <c r="AM517" i="6"/>
  <c r="AL517" i="6"/>
  <c r="AK517" i="6"/>
  <c r="AJ517" i="6"/>
  <c r="AI517" i="6"/>
  <c r="AH517" i="6"/>
  <c r="AG517" i="6"/>
  <c r="AF517" i="6"/>
  <c r="BF516" i="6"/>
  <c r="BE516" i="6"/>
  <c r="BD516" i="6"/>
  <c r="BC516" i="6"/>
  <c r="BB516" i="6"/>
  <c r="BA516" i="6"/>
  <c r="AZ516" i="6"/>
  <c r="AY516" i="6"/>
  <c r="AX516" i="6"/>
  <c r="AW516" i="6"/>
  <c r="AV516" i="6"/>
  <c r="AU516" i="6"/>
  <c r="AT516" i="6"/>
  <c r="AS516" i="6"/>
  <c r="AR516" i="6"/>
  <c r="AQ516" i="6"/>
  <c r="AP516" i="6"/>
  <c r="AO516" i="6"/>
  <c r="AN516" i="6"/>
  <c r="AM516" i="6"/>
  <c r="AL516" i="6"/>
  <c r="AK516" i="6"/>
  <c r="AJ516" i="6"/>
  <c r="AI516" i="6"/>
  <c r="AH516" i="6"/>
  <c r="AG516" i="6"/>
  <c r="AF516" i="6"/>
  <c r="BF515" i="6"/>
  <c r="BE515" i="6"/>
  <c r="BD515" i="6"/>
  <c r="BC515" i="6"/>
  <c r="BB515" i="6"/>
  <c r="BA515" i="6"/>
  <c r="AZ515" i="6"/>
  <c r="AY515" i="6"/>
  <c r="AX515" i="6"/>
  <c r="AW515" i="6"/>
  <c r="AV515" i="6"/>
  <c r="AU515" i="6"/>
  <c r="AT515" i="6"/>
  <c r="AS515" i="6"/>
  <c r="AR515" i="6"/>
  <c r="AQ515" i="6"/>
  <c r="AP515" i="6"/>
  <c r="AO515" i="6"/>
  <c r="AN515" i="6"/>
  <c r="AM515" i="6"/>
  <c r="AL515" i="6"/>
  <c r="AK515" i="6"/>
  <c r="AJ515" i="6"/>
  <c r="AI515" i="6"/>
  <c r="AH515" i="6"/>
  <c r="AG515" i="6"/>
  <c r="AF515" i="6"/>
  <c r="BF514" i="6"/>
  <c r="BE514" i="6"/>
  <c r="BD514" i="6"/>
  <c r="BC514" i="6"/>
  <c r="BB514" i="6"/>
  <c r="BA514" i="6"/>
  <c r="AZ514" i="6"/>
  <c r="AY514" i="6"/>
  <c r="AX514" i="6"/>
  <c r="AW514" i="6"/>
  <c r="AV514" i="6"/>
  <c r="AU514" i="6"/>
  <c r="AT514" i="6"/>
  <c r="AS514" i="6"/>
  <c r="AR514" i="6"/>
  <c r="AQ514" i="6"/>
  <c r="AP514" i="6"/>
  <c r="AO514" i="6"/>
  <c r="AN514" i="6"/>
  <c r="AM514" i="6"/>
  <c r="AL514" i="6"/>
  <c r="AK514" i="6"/>
  <c r="AJ514" i="6"/>
  <c r="AI514" i="6"/>
  <c r="AH514" i="6"/>
  <c r="AG514" i="6"/>
  <c r="AF514" i="6"/>
  <c r="BF513" i="6"/>
  <c r="BE513" i="6"/>
  <c r="BD513" i="6"/>
  <c r="BC513" i="6"/>
  <c r="BB513" i="6"/>
  <c r="BA513" i="6"/>
  <c r="AZ513" i="6"/>
  <c r="AY513" i="6"/>
  <c r="AX513" i="6"/>
  <c r="AW513" i="6"/>
  <c r="AV513" i="6"/>
  <c r="AU513" i="6"/>
  <c r="AT513" i="6"/>
  <c r="AS513" i="6"/>
  <c r="AR513" i="6"/>
  <c r="AQ513" i="6"/>
  <c r="AP513" i="6"/>
  <c r="AO513" i="6"/>
  <c r="AN513" i="6"/>
  <c r="AM513" i="6"/>
  <c r="AL513" i="6"/>
  <c r="AK513" i="6"/>
  <c r="AJ513" i="6"/>
  <c r="AI513" i="6"/>
  <c r="AH513" i="6"/>
  <c r="AG513" i="6"/>
  <c r="AF513" i="6"/>
  <c r="BF512" i="6"/>
  <c r="BE512" i="6"/>
  <c r="BD512" i="6"/>
  <c r="BC512" i="6"/>
  <c r="BB512" i="6"/>
  <c r="BA512" i="6"/>
  <c r="AZ512" i="6"/>
  <c r="AY512" i="6"/>
  <c r="AX512" i="6"/>
  <c r="AW512" i="6"/>
  <c r="AV512" i="6"/>
  <c r="AU512" i="6"/>
  <c r="AT512" i="6"/>
  <c r="AS512" i="6"/>
  <c r="AR512" i="6"/>
  <c r="AQ512" i="6"/>
  <c r="AP512" i="6"/>
  <c r="AO512" i="6"/>
  <c r="AN512" i="6"/>
  <c r="AM512" i="6"/>
  <c r="AL512" i="6"/>
  <c r="AK512" i="6"/>
  <c r="AJ512" i="6"/>
  <c r="AI512" i="6"/>
  <c r="AH512" i="6"/>
  <c r="AG512" i="6"/>
  <c r="AF512" i="6"/>
  <c r="BF511" i="6"/>
  <c r="BE511" i="6"/>
  <c r="BD511" i="6"/>
  <c r="BC511" i="6"/>
  <c r="BB511" i="6"/>
  <c r="BA511" i="6"/>
  <c r="AZ511" i="6"/>
  <c r="AY511" i="6"/>
  <c r="AX511" i="6"/>
  <c r="AW511" i="6"/>
  <c r="AV511" i="6"/>
  <c r="AU511" i="6"/>
  <c r="AT511" i="6"/>
  <c r="AS511" i="6"/>
  <c r="AR511" i="6"/>
  <c r="AQ511" i="6"/>
  <c r="AP511" i="6"/>
  <c r="AO511" i="6"/>
  <c r="AN511" i="6"/>
  <c r="AM511" i="6"/>
  <c r="AL511" i="6"/>
  <c r="AK511" i="6"/>
  <c r="AJ511" i="6"/>
  <c r="AI511" i="6"/>
  <c r="AH511" i="6"/>
  <c r="AG511" i="6"/>
  <c r="AF511" i="6"/>
  <c r="BF510" i="6"/>
  <c r="BE510" i="6"/>
  <c r="BD510" i="6"/>
  <c r="BC510" i="6"/>
  <c r="BB510" i="6"/>
  <c r="BA510" i="6"/>
  <c r="AZ510" i="6"/>
  <c r="AY510" i="6"/>
  <c r="AX510" i="6"/>
  <c r="AW510" i="6"/>
  <c r="AV510" i="6"/>
  <c r="AU510" i="6"/>
  <c r="AT510" i="6"/>
  <c r="AS510" i="6"/>
  <c r="AR510" i="6"/>
  <c r="AQ510" i="6"/>
  <c r="AP510" i="6"/>
  <c r="AO510" i="6"/>
  <c r="AN510" i="6"/>
  <c r="AM510" i="6"/>
  <c r="AL510" i="6"/>
  <c r="AK510" i="6"/>
  <c r="AJ510" i="6"/>
  <c r="AI510" i="6"/>
  <c r="AH510" i="6"/>
  <c r="AG510" i="6"/>
  <c r="AF510" i="6"/>
  <c r="BF509" i="6"/>
  <c r="BE509" i="6"/>
  <c r="BD509" i="6"/>
  <c r="BC509" i="6"/>
  <c r="BB509" i="6"/>
  <c r="BA509" i="6"/>
  <c r="AZ509" i="6"/>
  <c r="AY509" i="6"/>
  <c r="AX509" i="6"/>
  <c r="AW509" i="6"/>
  <c r="AV509" i="6"/>
  <c r="AU509" i="6"/>
  <c r="AT509" i="6"/>
  <c r="AS509" i="6"/>
  <c r="AR509" i="6"/>
  <c r="AQ509" i="6"/>
  <c r="AP509" i="6"/>
  <c r="AO509" i="6"/>
  <c r="AN509" i="6"/>
  <c r="AM509" i="6"/>
  <c r="AL509" i="6"/>
  <c r="AK509" i="6"/>
  <c r="AJ509" i="6"/>
  <c r="AI509" i="6"/>
  <c r="AH509" i="6"/>
  <c r="AG509" i="6"/>
  <c r="AF509" i="6"/>
  <c r="BF508" i="6"/>
  <c r="BE508" i="6"/>
  <c r="BD508" i="6"/>
  <c r="BC508" i="6"/>
  <c r="BB508" i="6"/>
  <c r="BA508" i="6"/>
  <c r="AZ508" i="6"/>
  <c r="AY508" i="6"/>
  <c r="AX508" i="6"/>
  <c r="AW508" i="6"/>
  <c r="AV508" i="6"/>
  <c r="AU508" i="6"/>
  <c r="AT508" i="6"/>
  <c r="AS508" i="6"/>
  <c r="AR508" i="6"/>
  <c r="AQ508" i="6"/>
  <c r="AP508" i="6"/>
  <c r="AO508" i="6"/>
  <c r="AN508" i="6"/>
  <c r="AM508" i="6"/>
  <c r="AL508" i="6"/>
  <c r="AK508" i="6"/>
  <c r="AJ508" i="6"/>
  <c r="AI508" i="6"/>
  <c r="AH508" i="6"/>
  <c r="AG508" i="6"/>
  <c r="AF508" i="6"/>
  <c r="BF507" i="6"/>
  <c r="BE507" i="6"/>
  <c r="BD507" i="6"/>
  <c r="BC507" i="6"/>
  <c r="BB507" i="6"/>
  <c r="BA507" i="6"/>
  <c r="AZ507" i="6"/>
  <c r="AY507" i="6"/>
  <c r="AX507" i="6"/>
  <c r="AW507" i="6"/>
  <c r="AV507" i="6"/>
  <c r="AU507" i="6"/>
  <c r="AT507" i="6"/>
  <c r="AS507" i="6"/>
  <c r="AR507" i="6"/>
  <c r="AQ507" i="6"/>
  <c r="AP507" i="6"/>
  <c r="AO507" i="6"/>
  <c r="AN507" i="6"/>
  <c r="AM507" i="6"/>
  <c r="AL507" i="6"/>
  <c r="AK507" i="6"/>
  <c r="AJ507" i="6"/>
  <c r="AI507" i="6"/>
  <c r="AH507" i="6"/>
  <c r="AG507" i="6"/>
  <c r="AF507" i="6"/>
  <c r="BF506" i="6"/>
  <c r="BE506" i="6"/>
  <c r="BD506" i="6"/>
  <c r="BC506" i="6"/>
  <c r="BB506" i="6"/>
  <c r="BA506" i="6"/>
  <c r="AZ506" i="6"/>
  <c r="AY506" i="6"/>
  <c r="AX506" i="6"/>
  <c r="AW506" i="6"/>
  <c r="AV506" i="6"/>
  <c r="AU506" i="6"/>
  <c r="AT506" i="6"/>
  <c r="AS506" i="6"/>
  <c r="AR506" i="6"/>
  <c r="AQ506" i="6"/>
  <c r="AP506" i="6"/>
  <c r="AO506" i="6"/>
  <c r="AN506" i="6"/>
  <c r="AM506" i="6"/>
  <c r="AL506" i="6"/>
  <c r="AK506" i="6"/>
  <c r="AJ506" i="6"/>
  <c r="AI506" i="6"/>
  <c r="AH506" i="6"/>
  <c r="AG506" i="6"/>
  <c r="AF506" i="6"/>
  <c r="BF505" i="6"/>
  <c r="BE505" i="6"/>
  <c r="BD505" i="6"/>
  <c r="BC505" i="6"/>
  <c r="BB505" i="6"/>
  <c r="BA505" i="6"/>
  <c r="AZ505" i="6"/>
  <c r="AY505" i="6"/>
  <c r="AX505" i="6"/>
  <c r="AW505" i="6"/>
  <c r="AV505" i="6"/>
  <c r="AU505" i="6"/>
  <c r="AT505" i="6"/>
  <c r="AS505" i="6"/>
  <c r="AR505" i="6"/>
  <c r="AQ505" i="6"/>
  <c r="AP505" i="6"/>
  <c r="AO505" i="6"/>
  <c r="AN505" i="6"/>
  <c r="AM505" i="6"/>
  <c r="AL505" i="6"/>
  <c r="AK505" i="6"/>
  <c r="AJ505" i="6"/>
  <c r="AI505" i="6"/>
  <c r="AH505" i="6"/>
  <c r="AG505" i="6"/>
  <c r="AF505" i="6"/>
  <c r="BF504" i="6"/>
  <c r="BE504" i="6"/>
  <c r="BD504" i="6"/>
  <c r="BC504" i="6"/>
  <c r="BB504" i="6"/>
  <c r="BA504" i="6"/>
  <c r="AZ504" i="6"/>
  <c r="AY504" i="6"/>
  <c r="AX504" i="6"/>
  <c r="AW504" i="6"/>
  <c r="AV504" i="6"/>
  <c r="AU504" i="6"/>
  <c r="AT504" i="6"/>
  <c r="AS504" i="6"/>
  <c r="AR504" i="6"/>
  <c r="AQ504" i="6"/>
  <c r="AP504" i="6"/>
  <c r="AO504" i="6"/>
  <c r="AN504" i="6"/>
  <c r="AM504" i="6"/>
  <c r="AL504" i="6"/>
  <c r="AK504" i="6"/>
  <c r="AJ504" i="6"/>
  <c r="AI504" i="6"/>
  <c r="AH504" i="6"/>
  <c r="AG504" i="6"/>
  <c r="AF504" i="6"/>
  <c r="BF503" i="6"/>
  <c r="BE503" i="6"/>
  <c r="BD503" i="6"/>
  <c r="BC503" i="6"/>
  <c r="BB503" i="6"/>
  <c r="BA503" i="6"/>
  <c r="AZ503" i="6"/>
  <c r="AY503" i="6"/>
  <c r="AX503" i="6"/>
  <c r="AW503" i="6"/>
  <c r="AV503" i="6"/>
  <c r="AU503" i="6"/>
  <c r="AT503" i="6"/>
  <c r="AS503" i="6"/>
  <c r="AR503" i="6"/>
  <c r="AQ503" i="6"/>
  <c r="AP503" i="6"/>
  <c r="AO503" i="6"/>
  <c r="AN503" i="6"/>
  <c r="AM503" i="6"/>
  <c r="AL503" i="6"/>
  <c r="AK503" i="6"/>
  <c r="AJ503" i="6"/>
  <c r="AI503" i="6"/>
  <c r="AH503" i="6"/>
  <c r="AG503" i="6"/>
  <c r="AF503" i="6"/>
  <c r="BF501" i="6"/>
  <c r="BE501" i="6"/>
  <c r="BD501" i="6"/>
  <c r="BC501" i="6"/>
  <c r="BB501" i="6"/>
  <c r="BA501" i="6"/>
  <c r="AZ501" i="6"/>
  <c r="AY501" i="6"/>
  <c r="AX501" i="6"/>
  <c r="AW501" i="6"/>
  <c r="AV501" i="6"/>
  <c r="AU501" i="6"/>
  <c r="AT501" i="6"/>
  <c r="AS501" i="6"/>
  <c r="AR501" i="6"/>
  <c r="AQ501" i="6"/>
  <c r="AP501" i="6"/>
  <c r="AO501" i="6"/>
  <c r="AN501" i="6"/>
  <c r="AM501" i="6"/>
  <c r="AL501" i="6"/>
  <c r="AK501" i="6"/>
  <c r="AJ501" i="6"/>
  <c r="AI501" i="6"/>
  <c r="AH501" i="6"/>
  <c r="AG501" i="6"/>
  <c r="AF501" i="6"/>
  <c r="BF500" i="6"/>
  <c r="BE500" i="6"/>
  <c r="BD500" i="6"/>
  <c r="BC500" i="6"/>
  <c r="BB500" i="6"/>
  <c r="BA500" i="6"/>
  <c r="AZ500" i="6"/>
  <c r="AY500" i="6"/>
  <c r="AX500" i="6"/>
  <c r="AW500" i="6"/>
  <c r="AV500" i="6"/>
  <c r="AU500" i="6"/>
  <c r="AT500" i="6"/>
  <c r="AS500" i="6"/>
  <c r="AR500" i="6"/>
  <c r="AQ500" i="6"/>
  <c r="AP500" i="6"/>
  <c r="AO500" i="6"/>
  <c r="AN500" i="6"/>
  <c r="AM500" i="6"/>
  <c r="AL500" i="6"/>
  <c r="AK500" i="6"/>
  <c r="AJ500" i="6"/>
  <c r="AI500" i="6"/>
  <c r="AH500" i="6"/>
  <c r="AG500" i="6"/>
  <c r="AF500" i="6"/>
  <c r="BF499" i="6"/>
  <c r="BE499" i="6"/>
  <c r="BD499" i="6"/>
  <c r="BC499" i="6"/>
  <c r="BB499" i="6"/>
  <c r="BA499" i="6"/>
  <c r="AZ499" i="6"/>
  <c r="AY499" i="6"/>
  <c r="AX499" i="6"/>
  <c r="AW499" i="6"/>
  <c r="AV499" i="6"/>
  <c r="AU499" i="6"/>
  <c r="AT499" i="6"/>
  <c r="AS499" i="6"/>
  <c r="AR499" i="6"/>
  <c r="AQ499" i="6"/>
  <c r="AP499" i="6"/>
  <c r="AO499" i="6"/>
  <c r="AN499" i="6"/>
  <c r="AM499" i="6"/>
  <c r="AL499" i="6"/>
  <c r="AK499" i="6"/>
  <c r="AJ499" i="6"/>
  <c r="AI499" i="6"/>
  <c r="AH499" i="6"/>
  <c r="AG499" i="6"/>
  <c r="AF499" i="6"/>
  <c r="BF498" i="6"/>
  <c r="BE498" i="6"/>
  <c r="BD498" i="6"/>
  <c r="BC498" i="6"/>
  <c r="BB498" i="6"/>
  <c r="BA498" i="6"/>
  <c r="AZ498" i="6"/>
  <c r="AY498" i="6"/>
  <c r="AX498" i="6"/>
  <c r="AW498" i="6"/>
  <c r="AV498" i="6"/>
  <c r="AU498" i="6"/>
  <c r="AT498" i="6"/>
  <c r="AS498" i="6"/>
  <c r="AR498" i="6"/>
  <c r="AQ498" i="6"/>
  <c r="AP498" i="6"/>
  <c r="AO498" i="6"/>
  <c r="AN498" i="6"/>
  <c r="AM498" i="6"/>
  <c r="AL498" i="6"/>
  <c r="AK498" i="6"/>
  <c r="AJ498" i="6"/>
  <c r="AI498" i="6"/>
  <c r="AH498" i="6"/>
  <c r="AG498" i="6"/>
  <c r="AF498" i="6"/>
  <c r="BF496" i="6"/>
  <c r="BE496" i="6"/>
  <c r="BD496" i="6"/>
  <c r="BC496" i="6"/>
  <c r="BB496" i="6"/>
  <c r="BA496" i="6"/>
  <c r="AZ496" i="6"/>
  <c r="AY496" i="6"/>
  <c r="AX496" i="6"/>
  <c r="AW496" i="6"/>
  <c r="AV496" i="6"/>
  <c r="AU496" i="6"/>
  <c r="AT496" i="6"/>
  <c r="AS496" i="6"/>
  <c r="AR496" i="6"/>
  <c r="AQ496" i="6"/>
  <c r="AP496" i="6"/>
  <c r="AO496" i="6"/>
  <c r="AN496" i="6"/>
  <c r="AM496" i="6"/>
  <c r="AL496" i="6"/>
  <c r="AK496" i="6"/>
  <c r="AJ496" i="6"/>
  <c r="AI496" i="6"/>
  <c r="AH496" i="6"/>
  <c r="AG496" i="6"/>
  <c r="AF496" i="6"/>
  <c r="BF494" i="6"/>
  <c r="BE494" i="6"/>
  <c r="BD494" i="6"/>
  <c r="BC494" i="6"/>
  <c r="BB494" i="6"/>
  <c r="BA494" i="6"/>
  <c r="AZ494" i="6"/>
  <c r="AY494" i="6"/>
  <c r="AX494" i="6"/>
  <c r="AW494" i="6"/>
  <c r="AV494" i="6"/>
  <c r="AU494" i="6"/>
  <c r="AT494" i="6"/>
  <c r="AS494" i="6"/>
  <c r="AR494" i="6"/>
  <c r="AQ494" i="6"/>
  <c r="AP494" i="6"/>
  <c r="AO494" i="6"/>
  <c r="AN494" i="6"/>
  <c r="AM494" i="6"/>
  <c r="AL494" i="6"/>
  <c r="AK494" i="6"/>
  <c r="AJ494" i="6"/>
  <c r="AI494" i="6"/>
  <c r="AH494" i="6"/>
  <c r="AG494" i="6"/>
  <c r="AF494" i="6"/>
  <c r="BF492" i="6"/>
  <c r="BE492" i="6"/>
  <c r="BD492" i="6"/>
  <c r="BC492" i="6"/>
  <c r="BB492" i="6"/>
  <c r="BA492" i="6"/>
  <c r="AZ492" i="6"/>
  <c r="AY492" i="6"/>
  <c r="AX492" i="6"/>
  <c r="AW492" i="6"/>
  <c r="AV492" i="6"/>
  <c r="AU492" i="6"/>
  <c r="AT492" i="6"/>
  <c r="AS492" i="6"/>
  <c r="AR492" i="6"/>
  <c r="AQ492" i="6"/>
  <c r="AP492" i="6"/>
  <c r="AO492" i="6"/>
  <c r="AN492" i="6"/>
  <c r="AM492" i="6"/>
  <c r="AL492" i="6"/>
  <c r="AK492" i="6"/>
  <c r="AJ492" i="6"/>
  <c r="AI492" i="6"/>
  <c r="AH492" i="6"/>
  <c r="AG492" i="6"/>
  <c r="AF492" i="6"/>
  <c r="BF491" i="6"/>
  <c r="BE491" i="6"/>
  <c r="BD491" i="6"/>
  <c r="BC491" i="6"/>
  <c r="BB491" i="6"/>
  <c r="BA491" i="6"/>
  <c r="AZ491" i="6"/>
  <c r="AY491" i="6"/>
  <c r="AX491" i="6"/>
  <c r="AW491" i="6"/>
  <c r="AV491" i="6"/>
  <c r="AU491" i="6"/>
  <c r="AT491" i="6"/>
  <c r="AS491" i="6"/>
  <c r="AR491" i="6"/>
  <c r="AQ491" i="6"/>
  <c r="AP491" i="6"/>
  <c r="AO491" i="6"/>
  <c r="AN491" i="6"/>
  <c r="AM491" i="6"/>
  <c r="AL491" i="6"/>
  <c r="AK491" i="6"/>
  <c r="AJ491" i="6"/>
  <c r="AI491" i="6"/>
  <c r="AH491" i="6"/>
  <c r="AG491" i="6"/>
  <c r="AF491" i="6"/>
  <c r="BF490" i="6"/>
  <c r="BE490" i="6"/>
  <c r="BD490" i="6"/>
  <c r="BC490" i="6"/>
  <c r="BB490" i="6"/>
  <c r="BA490" i="6"/>
  <c r="AZ490" i="6"/>
  <c r="AY490" i="6"/>
  <c r="AX490" i="6"/>
  <c r="AW490" i="6"/>
  <c r="AV490" i="6"/>
  <c r="AU490" i="6"/>
  <c r="AT490" i="6"/>
  <c r="AS490" i="6"/>
  <c r="AR490" i="6"/>
  <c r="AQ490" i="6"/>
  <c r="AP490" i="6"/>
  <c r="AO490" i="6"/>
  <c r="AN490" i="6"/>
  <c r="AM490" i="6"/>
  <c r="AL490" i="6"/>
  <c r="AK490" i="6"/>
  <c r="AJ490" i="6"/>
  <c r="AI490" i="6"/>
  <c r="AH490" i="6"/>
  <c r="AG490" i="6"/>
  <c r="AF490" i="6"/>
  <c r="BF489" i="6"/>
  <c r="BE489" i="6"/>
  <c r="BD489" i="6"/>
  <c r="BC489" i="6"/>
  <c r="BB489" i="6"/>
  <c r="BA489" i="6"/>
  <c r="AZ489" i="6"/>
  <c r="AY489" i="6"/>
  <c r="AX489" i="6"/>
  <c r="AW489" i="6"/>
  <c r="AV489" i="6"/>
  <c r="AU489" i="6"/>
  <c r="AT489" i="6"/>
  <c r="AS489" i="6"/>
  <c r="AR489" i="6"/>
  <c r="AQ489" i="6"/>
  <c r="AP489" i="6"/>
  <c r="AO489" i="6"/>
  <c r="AN489" i="6"/>
  <c r="AM489" i="6"/>
  <c r="AL489" i="6"/>
  <c r="AK489" i="6"/>
  <c r="AJ489" i="6"/>
  <c r="AI489" i="6"/>
  <c r="AH489" i="6"/>
  <c r="AG489" i="6"/>
  <c r="AF489" i="6"/>
  <c r="BF488" i="6"/>
  <c r="BE488" i="6"/>
  <c r="BD488" i="6"/>
  <c r="BC488" i="6"/>
  <c r="BB488" i="6"/>
  <c r="BA488" i="6"/>
  <c r="AZ488" i="6"/>
  <c r="AY488" i="6"/>
  <c r="AX488" i="6"/>
  <c r="AW488" i="6"/>
  <c r="AV488" i="6"/>
  <c r="AU488" i="6"/>
  <c r="AT488" i="6"/>
  <c r="AS488" i="6"/>
  <c r="AR488" i="6"/>
  <c r="AQ488" i="6"/>
  <c r="AP488" i="6"/>
  <c r="AO488" i="6"/>
  <c r="AN488" i="6"/>
  <c r="AM488" i="6"/>
  <c r="AL488" i="6"/>
  <c r="AK488" i="6"/>
  <c r="AJ488" i="6"/>
  <c r="AI488" i="6"/>
  <c r="AH488" i="6"/>
  <c r="AG488" i="6"/>
  <c r="AF488" i="6"/>
  <c r="BF487" i="6"/>
  <c r="BE487" i="6"/>
  <c r="BD487" i="6"/>
  <c r="BC487" i="6"/>
  <c r="BB487" i="6"/>
  <c r="BA487" i="6"/>
  <c r="AZ487" i="6"/>
  <c r="AY487" i="6"/>
  <c r="AX487" i="6"/>
  <c r="AW487" i="6"/>
  <c r="AV487" i="6"/>
  <c r="AU487" i="6"/>
  <c r="AT487" i="6"/>
  <c r="AS487" i="6"/>
  <c r="AR487" i="6"/>
  <c r="AQ487" i="6"/>
  <c r="AP487" i="6"/>
  <c r="AO487" i="6"/>
  <c r="AN487" i="6"/>
  <c r="AM487" i="6"/>
  <c r="AL487" i="6"/>
  <c r="AK487" i="6"/>
  <c r="AJ487" i="6"/>
  <c r="AI487" i="6"/>
  <c r="AH487" i="6"/>
  <c r="AG487" i="6"/>
  <c r="AF487" i="6"/>
  <c r="BF486" i="6"/>
  <c r="BE486" i="6"/>
  <c r="BD486" i="6"/>
  <c r="BC486" i="6"/>
  <c r="BB486" i="6"/>
  <c r="BA486" i="6"/>
  <c r="AZ486" i="6"/>
  <c r="AY486" i="6"/>
  <c r="AX486" i="6"/>
  <c r="AW486" i="6"/>
  <c r="AV486" i="6"/>
  <c r="AU486" i="6"/>
  <c r="AT486" i="6"/>
  <c r="AS486" i="6"/>
  <c r="AR486" i="6"/>
  <c r="AQ486" i="6"/>
  <c r="AP486" i="6"/>
  <c r="AO486" i="6"/>
  <c r="AN486" i="6"/>
  <c r="AM486" i="6"/>
  <c r="AL486" i="6"/>
  <c r="AK486" i="6"/>
  <c r="AJ486" i="6"/>
  <c r="AI486" i="6"/>
  <c r="AH486" i="6"/>
  <c r="AG486" i="6"/>
  <c r="AF486" i="6"/>
  <c r="BF485" i="6"/>
  <c r="BE485" i="6"/>
  <c r="BD485" i="6"/>
  <c r="BC485" i="6"/>
  <c r="BB485" i="6"/>
  <c r="BA485" i="6"/>
  <c r="AZ485" i="6"/>
  <c r="AY485" i="6"/>
  <c r="AX485" i="6"/>
  <c r="AW485" i="6"/>
  <c r="AV485" i="6"/>
  <c r="AU485" i="6"/>
  <c r="AT485" i="6"/>
  <c r="AS485" i="6"/>
  <c r="AR485" i="6"/>
  <c r="AQ485" i="6"/>
  <c r="AP485" i="6"/>
  <c r="AO485" i="6"/>
  <c r="AN485" i="6"/>
  <c r="AM485" i="6"/>
  <c r="AL485" i="6"/>
  <c r="AK485" i="6"/>
  <c r="AJ485" i="6"/>
  <c r="AI485" i="6"/>
  <c r="AH485" i="6"/>
  <c r="AG485" i="6"/>
  <c r="AF485" i="6"/>
  <c r="BF483" i="6"/>
  <c r="BE483" i="6"/>
  <c r="BD483" i="6"/>
  <c r="BC483" i="6"/>
  <c r="BB483" i="6"/>
  <c r="BA483" i="6"/>
  <c r="AZ483" i="6"/>
  <c r="AY483" i="6"/>
  <c r="AX483" i="6"/>
  <c r="AW483" i="6"/>
  <c r="AV483" i="6"/>
  <c r="AU483" i="6"/>
  <c r="AT483" i="6"/>
  <c r="AS483" i="6"/>
  <c r="AR483" i="6"/>
  <c r="AQ483" i="6"/>
  <c r="AP483" i="6"/>
  <c r="AO483" i="6"/>
  <c r="AN483" i="6"/>
  <c r="AM483" i="6"/>
  <c r="AL483" i="6"/>
  <c r="AK483" i="6"/>
  <c r="AJ483" i="6"/>
  <c r="AI483" i="6"/>
  <c r="AH483" i="6"/>
  <c r="AG483" i="6"/>
  <c r="AF483" i="6"/>
  <c r="BF482" i="6"/>
  <c r="BE482" i="6"/>
  <c r="BD482" i="6"/>
  <c r="BC482" i="6"/>
  <c r="BB482" i="6"/>
  <c r="BA482" i="6"/>
  <c r="AZ482" i="6"/>
  <c r="AY482" i="6"/>
  <c r="AX482" i="6"/>
  <c r="AW482" i="6"/>
  <c r="AV482" i="6"/>
  <c r="AU482" i="6"/>
  <c r="AT482" i="6"/>
  <c r="AS482" i="6"/>
  <c r="AR482" i="6"/>
  <c r="AQ482" i="6"/>
  <c r="AP482" i="6"/>
  <c r="AO482" i="6"/>
  <c r="AN482" i="6"/>
  <c r="AM482" i="6"/>
  <c r="AL482" i="6"/>
  <c r="AK482" i="6"/>
  <c r="AJ482" i="6"/>
  <c r="AI482" i="6"/>
  <c r="AH482" i="6"/>
  <c r="AG482" i="6"/>
  <c r="AF482" i="6"/>
  <c r="BF481" i="6"/>
  <c r="BE481" i="6"/>
  <c r="BD481" i="6"/>
  <c r="BC481" i="6"/>
  <c r="BB481" i="6"/>
  <c r="BA481" i="6"/>
  <c r="AZ481" i="6"/>
  <c r="AY481" i="6"/>
  <c r="AX481" i="6"/>
  <c r="AW481" i="6"/>
  <c r="AV481" i="6"/>
  <c r="AU481" i="6"/>
  <c r="AT481" i="6"/>
  <c r="AS481" i="6"/>
  <c r="AR481" i="6"/>
  <c r="AQ481" i="6"/>
  <c r="AP481" i="6"/>
  <c r="AO481" i="6"/>
  <c r="AN481" i="6"/>
  <c r="AM481" i="6"/>
  <c r="AL481" i="6"/>
  <c r="AK481" i="6"/>
  <c r="AJ481" i="6"/>
  <c r="AI481" i="6"/>
  <c r="AH481" i="6"/>
  <c r="AG481" i="6"/>
  <c r="AF481" i="6"/>
  <c r="BF480" i="6"/>
  <c r="BE480" i="6"/>
  <c r="BD480" i="6"/>
  <c r="BC480" i="6"/>
  <c r="BB480" i="6"/>
  <c r="BA480" i="6"/>
  <c r="AZ480" i="6"/>
  <c r="AY480" i="6"/>
  <c r="AX480" i="6"/>
  <c r="AW480" i="6"/>
  <c r="AV480" i="6"/>
  <c r="AU480" i="6"/>
  <c r="AT480" i="6"/>
  <c r="AS480" i="6"/>
  <c r="AR480" i="6"/>
  <c r="AQ480" i="6"/>
  <c r="AP480" i="6"/>
  <c r="AO480" i="6"/>
  <c r="AN480" i="6"/>
  <c r="AM480" i="6"/>
  <c r="AL480" i="6"/>
  <c r="AK480" i="6"/>
  <c r="AJ480" i="6"/>
  <c r="AI480" i="6"/>
  <c r="AH480" i="6"/>
  <c r="AG480" i="6"/>
  <c r="AF480" i="6"/>
  <c r="BF479" i="6"/>
  <c r="BE479" i="6"/>
  <c r="BD479" i="6"/>
  <c r="BC479" i="6"/>
  <c r="BB479" i="6"/>
  <c r="BA479" i="6"/>
  <c r="AZ479" i="6"/>
  <c r="AY479" i="6"/>
  <c r="AX479" i="6"/>
  <c r="AW479" i="6"/>
  <c r="AV479" i="6"/>
  <c r="AU479" i="6"/>
  <c r="AT479" i="6"/>
  <c r="AS479" i="6"/>
  <c r="AR479" i="6"/>
  <c r="AQ479" i="6"/>
  <c r="AP479" i="6"/>
  <c r="AO479" i="6"/>
  <c r="AN479" i="6"/>
  <c r="AM479" i="6"/>
  <c r="AL479" i="6"/>
  <c r="AK479" i="6"/>
  <c r="AJ479" i="6"/>
  <c r="AI479" i="6"/>
  <c r="AH479" i="6"/>
  <c r="AG479" i="6"/>
  <c r="AF479" i="6"/>
  <c r="BF477" i="6"/>
  <c r="BE477" i="6"/>
  <c r="BD477" i="6"/>
  <c r="BC477" i="6"/>
  <c r="BB477" i="6"/>
  <c r="BA477" i="6"/>
  <c r="AZ477" i="6"/>
  <c r="AY477" i="6"/>
  <c r="AX477" i="6"/>
  <c r="AW477" i="6"/>
  <c r="AV477" i="6"/>
  <c r="AU477" i="6"/>
  <c r="AT477" i="6"/>
  <c r="AS477" i="6"/>
  <c r="AR477" i="6"/>
  <c r="AQ477" i="6"/>
  <c r="AP477" i="6"/>
  <c r="AO477" i="6"/>
  <c r="AN477" i="6"/>
  <c r="AM477" i="6"/>
  <c r="AL477" i="6"/>
  <c r="AK477" i="6"/>
  <c r="AJ477" i="6"/>
  <c r="AI477" i="6"/>
  <c r="AH477" i="6"/>
  <c r="AG477" i="6"/>
  <c r="AF477" i="6"/>
  <c r="BF476" i="6"/>
  <c r="BE476" i="6"/>
  <c r="BD476" i="6"/>
  <c r="BC476" i="6"/>
  <c r="BB476" i="6"/>
  <c r="BA476" i="6"/>
  <c r="AZ476" i="6"/>
  <c r="AY476" i="6"/>
  <c r="AX476" i="6"/>
  <c r="AW476" i="6"/>
  <c r="AV476" i="6"/>
  <c r="AU476" i="6"/>
  <c r="AT476" i="6"/>
  <c r="AS476" i="6"/>
  <c r="AR476" i="6"/>
  <c r="AQ476" i="6"/>
  <c r="AP476" i="6"/>
  <c r="AO476" i="6"/>
  <c r="AN476" i="6"/>
  <c r="AM476" i="6"/>
  <c r="AL476" i="6"/>
  <c r="AK476" i="6"/>
  <c r="AJ476" i="6"/>
  <c r="AI476" i="6"/>
  <c r="AH476" i="6"/>
  <c r="AG476" i="6"/>
  <c r="P476" i="6"/>
  <c r="AF476" i="6" s="1"/>
  <c r="BF475" i="6"/>
  <c r="BE475" i="6"/>
  <c r="BD475" i="6"/>
  <c r="BC475" i="6"/>
  <c r="BB475" i="6"/>
  <c r="BA475" i="6"/>
  <c r="AZ475" i="6"/>
  <c r="AY475" i="6"/>
  <c r="AX475" i="6"/>
  <c r="AW475" i="6"/>
  <c r="AV475" i="6"/>
  <c r="AU475" i="6"/>
  <c r="AT475" i="6"/>
  <c r="AS475" i="6"/>
  <c r="AR475" i="6"/>
  <c r="AQ475" i="6"/>
  <c r="AP475" i="6"/>
  <c r="AO475" i="6"/>
  <c r="AN475" i="6"/>
  <c r="AM475" i="6"/>
  <c r="AL475" i="6"/>
  <c r="AK475" i="6"/>
  <c r="AJ475" i="6"/>
  <c r="AI475" i="6"/>
  <c r="AH475" i="6"/>
  <c r="AG475" i="6"/>
  <c r="AF475" i="6"/>
  <c r="BF474" i="6"/>
  <c r="BE474" i="6"/>
  <c r="BD474" i="6"/>
  <c r="BC474" i="6"/>
  <c r="BB474" i="6"/>
  <c r="BA474" i="6"/>
  <c r="AZ474" i="6"/>
  <c r="AY474" i="6"/>
  <c r="AX474" i="6"/>
  <c r="AW474" i="6"/>
  <c r="AV474" i="6"/>
  <c r="AU474" i="6"/>
  <c r="AT474" i="6"/>
  <c r="AS474" i="6"/>
  <c r="AR474" i="6"/>
  <c r="AQ474" i="6"/>
  <c r="AP474" i="6"/>
  <c r="AO474" i="6"/>
  <c r="AN474" i="6"/>
  <c r="AM474" i="6"/>
  <c r="AL474" i="6"/>
  <c r="AK474" i="6"/>
  <c r="AJ474" i="6"/>
  <c r="AI474" i="6"/>
  <c r="AH474" i="6"/>
  <c r="AG474" i="6"/>
  <c r="AF474" i="6"/>
  <c r="BF473" i="6"/>
  <c r="BE473" i="6"/>
  <c r="BD473" i="6"/>
  <c r="BC473" i="6"/>
  <c r="BB473" i="6"/>
  <c r="BA473" i="6"/>
  <c r="AZ473" i="6"/>
  <c r="AY473" i="6"/>
  <c r="AX473" i="6"/>
  <c r="AW473" i="6"/>
  <c r="AV473" i="6"/>
  <c r="AU473" i="6"/>
  <c r="AT473" i="6"/>
  <c r="AS473" i="6"/>
  <c r="AR473" i="6"/>
  <c r="AQ473" i="6"/>
  <c r="AP473" i="6"/>
  <c r="AO473" i="6"/>
  <c r="AN473" i="6"/>
  <c r="AM473" i="6"/>
  <c r="AL473" i="6"/>
  <c r="AK473" i="6"/>
  <c r="AJ473" i="6"/>
  <c r="AI473" i="6"/>
  <c r="AH473" i="6"/>
  <c r="AG473" i="6"/>
  <c r="AF473" i="6"/>
  <c r="BF472" i="6"/>
  <c r="BE472" i="6"/>
  <c r="BD472" i="6"/>
  <c r="BC472" i="6"/>
  <c r="BB472" i="6"/>
  <c r="BA472" i="6"/>
  <c r="AZ472" i="6"/>
  <c r="AY472" i="6"/>
  <c r="AX472" i="6"/>
  <c r="AW472" i="6"/>
  <c r="AV472" i="6"/>
  <c r="AU472" i="6"/>
  <c r="AT472" i="6"/>
  <c r="AS472" i="6"/>
  <c r="AR472" i="6"/>
  <c r="AQ472" i="6"/>
  <c r="AP472" i="6"/>
  <c r="AO472" i="6"/>
  <c r="AN472" i="6"/>
  <c r="AM472" i="6"/>
  <c r="AL472" i="6"/>
  <c r="AK472" i="6"/>
  <c r="AJ472" i="6"/>
  <c r="AI472" i="6"/>
  <c r="AH472" i="6"/>
  <c r="AG472" i="6"/>
  <c r="AF472" i="6"/>
  <c r="BF471" i="6"/>
  <c r="BE471" i="6"/>
  <c r="BD471" i="6"/>
  <c r="BC471" i="6"/>
  <c r="BB471" i="6"/>
  <c r="BA471" i="6"/>
  <c r="AZ471" i="6"/>
  <c r="AY471" i="6"/>
  <c r="AX471" i="6"/>
  <c r="AW471" i="6"/>
  <c r="AV471" i="6"/>
  <c r="AU471" i="6"/>
  <c r="AT471" i="6"/>
  <c r="AS471" i="6"/>
  <c r="AR471" i="6"/>
  <c r="AQ471" i="6"/>
  <c r="AP471" i="6"/>
  <c r="AO471" i="6"/>
  <c r="AN471" i="6"/>
  <c r="AM471" i="6"/>
  <c r="AL471" i="6"/>
  <c r="AK471" i="6"/>
  <c r="AJ471" i="6"/>
  <c r="AI471" i="6"/>
  <c r="AH471" i="6"/>
  <c r="AG471" i="6"/>
  <c r="AF471" i="6"/>
  <c r="BF470" i="6"/>
  <c r="BE470" i="6"/>
  <c r="BD470" i="6"/>
  <c r="BC470" i="6"/>
  <c r="BB470" i="6"/>
  <c r="BA470" i="6"/>
  <c r="AZ470" i="6"/>
  <c r="AY470" i="6"/>
  <c r="AX470" i="6"/>
  <c r="AW470" i="6"/>
  <c r="AV470" i="6"/>
  <c r="AU470" i="6"/>
  <c r="AT470" i="6"/>
  <c r="AS470" i="6"/>
  <c r="AR470" i="6"/>
  <c r="AQ470" i="6"/>
  <c r="AP470" i="6"/>
  <c r="AO470" i="6"/>
  <c r="AN470" i="6"/>
  <c r="AM470" i="6"/>
  <c r="AL470" i="6"/>
  <c r="AK470" i="6"/>
  <c r="AJ470" i="6"/>
  <c r="AI470" i="6"/>
  <c r="AH470" i="6"/>
  <c r="AG470" i="6"/>
  <c r="AF470" i="6"/>
  <c r="BF469" i="6"/>
  <c r="BE469" i="6"/>
  <c r="BD469" i="6"/>
  <c r="BC469" i="6"/>
  <c r="BB469" i="6"/>
  <c r="BA469" i="6"/>
  <c r="AZ469" i="6"/>
  <c r="AY469" i="6"/>
  <c r="AX469" i="6"/>
  <c r="AW469" i="6"/>
  <c r="AV469" i="6"/>
  <c r="AU469" i="6"/>
  <c r="AT469" i="6"/>
  <c r="AS469" i="6"/>
  <c r="AR469" i="6"/>
  <c r="AQ469" i="6"/>
  <c r="AP469" i="6"/>
  <c r="AO469" i="6"/>
  <c r="AN469" i="6"/>
  <c r="AM469" i="6"/>
  <c r="AL469" i="6"/>
  <c r="AK469" i="6"/>
  <c r="AJ469" i="6"/>
  <c r="AI469" i="6"/>
  <c r="AH469" i="6"/>
  <c r="AG469" i="6"/>
  <c r="AF469" i="6"/>
  <c r="BF468" i="6"/>
  <c r="BE468" i="6"/>
  <c r="BD468" i="6"/>
  <c r="BC468" i="6"/>
  <c r="BB468" i="6"/>
  <c r="BA468" i="6"/>
  <c r="AZ468" i="6"/>
  <c r="AY468" i="6"/>
  <c r="AX468" i="6"/>
  <c r="AW468" i="6"/>
  <c r="AV468" i="6"/>
  <c r="AU468" i="6"/>
  <c r="AT468" i="6"/>
  <c r="AS468" i="6"/>
  <c r="AR468" i="6"/>
  <c r="AQ468" i="6"/>
  <c r="AP468" i="6"/>
  <c r="AO468" i="6"/>
  <c r="AN468" i="6"/>
  <c r="AM468" i="6"/>
  <c r="AL468" i="6"/>
  <c r="AK468" i="6"/>
  <c r="AJ468" i="6"/>
  <c r="AI468" i="6"/>
  <c r="AH468" i="6"/>
  <c r="AG468" i="6"/>
  <c r="AF468" i="6"/>
  <c r="BF467" i="6"/>
  <c r="BE467" i="6"/>
  <c r="BD467" i="6"/>
  <c r="BC467" i="6"/>
  <c r="BB467" i="6"/>
  <c r="BA467" i="6"/>
  <c r="AZ467" i="6"/>
  <c r="AY467" i="6"/>
  <c r="AX467" i="6"/>
  <c r="AW467" i="6"/>
  <c r="AV467" i="6"/>
  <c r="AU467" i="6"/>
  <c r="AT467" i="6"/>
  <c r="AS467" i="6"/>
  <c r="AR467" i="6"/>
  <c r="AQ467" i="6"/>
  <c r="AP467" i="6"/>
  <c r="AO467" i="6"/>
  <c r="AN467" i="6"/>
  <c r="AM467" i="6"/>
  <c r="AL467" i="6"/>
  <c r="AK467" i="6"/>
  <c r="AJ467" i="6"/>
  <c r="AI467" i="6"/>
  <c r="AH467" i="6"/>
  <c r="AG467" i="6"/>
  <c r="AF467" i="6"/>
  <c r="BF466" i="6"/>
  <c r="BE466" i="6"/>
  <c r="BD466" i="6"/>
  <c r="BC466" i="6"/>
  <c r="BB466" i="6"/>
  <c r="BA466" i="6"/>
  <c r="AZ466" i="6"/>
  <c r="AY466" i="6"/>
  <c r="AX466" i="6"/>
  <c r="AW466" i="6"/>
  <c r="AV466" i="6"/>
  <c r="AU466" i="6"/>
  <c r="AT466" i="6"/>
  <c r="AS466" i="6"/>
  <c r="AR466" i="6"/>
  <c r="AQ466" i="6"/>
  <c r="AP466" i="6"/>
  <c r="AO466" i="6"/>
  <c r="AN466" i="6"/>
  <c r="AM466" i="6"/>
  <c r="AL466" i="6"/>
  <c r="AK466" i="6"/>
  <c r="AJ466" i="6"/>
  <c r="AI466" i="6"/>
  <c r="AH466" i="6"/>
  <c r="AG466" i="6"/>
  <c r="AF466" i="6"/>
  <c r="BF465" i="6"/>
  <c r="BE465" i="6"/>
  <c r="BD465" i="6"/>
  <c r="BC465" i="6"/>
  <c r="BB465" i="6"/>
  <c r="BA465" i="6"/>
  <c r="AZ465" i="6"/>
  <c r="AY465" i="6"/>
  <c r="AX465" i="6"/>
  <c r="AW465" i="6"/>
  <c r="AV465" i="6"/>
  <c r="AU465" i="6"/>
  <c r="AT465" i="6"/>
  <c r="AS465" i="6"/>
  <c r="AR465" i="6"/>
  <c r="AQ465" i="6"/>
  <c r="AP465" i="6"/>
  <c r="AO465" i="6"/>
  <c r="AN465" i="6"/>
  <c r="AM465" i="6"/>
  <c r="AL465" i="6"/>
  <c r="AK465" i="6"/>
  <c r="AJ465" i="6"/>
  <c r="AI465" i="6"/>
  <c r="AH465" i="6"/>
  <c r="AG465" i="6"/>
  <c r="AF465" i="6"/>
  <c r="BF464" i="6"/>
  <c r="BE464" i="6"/>
  <c r="BD464" i="6"/>
  <c r="BC464" i="6"/>
  <c r="BB464" i="6"/>
  <c r="BA464" i="6"/>
  <c r="AZ464" i="6"/>
  <c r="AY464" i="6"/>
  <c r="AX464" i="6"/>
  <c r="AW464" i="6"/>
  <c r="AV464" i="6"/>
  <c r="AU464" i="6"/>
  <c r="AT464" i="6"/>
  <c r="AS464" i="6"/>
  <c r="AR464" i="6"/>
  <c r="AQ464" i="6"/>
  <c r="AP464" i="6"/>
  <c r="AO464" i="6"/>
  <c r="AN464" i="6"/>
  <c r="AM464" i="6"/>
  <c r="AL464" i="6"/>
  <c r="AK464" i="6"/>
  <c r="AJ464" i="6"/>
  <c r="AI464" i="6"/>
  <c r="AH464" i="6"/>
  <c r="AG464" i="6"/>
  <c r="AF464" i="6"/>
  <c r="BF463" i="6"/>
  <c r="BE463" i="6"/>
  <c r="BD463" i="6"/>
  <c r="BC463" i="6"/>
  <c r="BB463" i="6"/>
  <c r="BA463" i="6"/>
  <c r="AZ463" i="6"/>
  <c r="AY463" i="6"/>
  <c r="AX463" i="6"/>
  <c r="AW463" i="6"/>
  <c r="AV463" i="6"/>
  <c r="AU463" i="6"/>
  <c r="AT463" i="6"/>
  <c r="AS463" i="6"/>
  <c r="AR463" i="6"/>
  <c r="AQ463" i="6"/>
  <c r="AP463" i="6"/>
  <c r="AO463" i="6"/>
  <c r="AN463" i="6"/>
  <c r="AM463" i="6"/>
  <c r="AL463" i="6"/>
  <c r="AK463" i="6"/>
  <c r="AJ463" i="6"/>
  <c r="AI463" i="6"/>
  <c r="AH463" i="6"/>
  <c r="AG463" i="6"/>
  <c r="AF463" i="6"/>
  <c r="BF462" i="6"/>
  <c r="BE462" i="6"/>
  <c r="BD462" i="6"/>
  <c r="BC462" i="6"/>
  <c r="BB462" i="6"/>
  <c r="BA462" i="6"/>
  <c r="AZ462" i="6"/>
  <c r="AY462" i="6"/>
  <c r="AX462" i="6"/>
  <c r="AW462" i="6"/>
  <c r="AV462" i="6"/>
  <c r="AU462" i="6"/>
  <c r="AT462" i="6"/>
  <c r="AS462" i="6"/>
  <c r="AR462" i="6"/>
  <c r="AQ462" i="6"/>
  <c r="AP462" i="6"/>
  <c r="AO462" i="6"/>
  <c r="AN462" i="6"/>
  <c r="AM462" i="6"/>
  <c r="AL462" i="6"/>
  <c r="AK462" i="6"/>
  <c r="AJ462" i="6"/>
  <c r="AI462" i="6"/>
  <c r="AH462" i="6"/>
  <c r="AG462" i="6"/>
  <c r="AF462" i="6"/>
  <c r="BF461" i="6"/>
  <c r="BE461" i="6"/>
  <c r="BD461" i="6"/>
  <c r="BC461" i="6"/>
  <c r="BB461" i="6"/>
  <c r="BA461" i="6"/>
  <c r="AZ461" i="6"/>
  <c r="AY461" i="6"/>
  <c r="AX461" i="6"/>
  <c r="AW461" i="6"/>
  <c r="AV461" i="6"/>
  <c r="AU461" i="6"/>
  <c r="AT461" i="6"/>
  <c r="AS461" i="6"/>
  <c r="AR461" i="6"/>
  <c r="AQ461" i="6"/>
  <c r="AP461" i="6"/>
  <c r="AO461" i="6"/>
  <c r="AN461" i="6"/>
  <c r="AM461" i="6"/>
  <c r="AL461" i="6"/>
  <c r="AK461" i="6"/>
  <c r="AJ461" i="6"/>
  <c r="AI461" i="6"/>
  <c r="AH461" i="6"/>
  <c r="AG461" i="6"/>
  <c r="AF461" i="6"/>
  <c r="BF460" i="6"/>
  <c r="BE460" i="6"/>
  <c r="BD460" i="6"/>
  <c r="BC460" i="6"/>
  <c r="BB460" i="6"/>
  <c r="BA460" i="6"/>
  <c r="AZ460" i="6"/>
  <c r="AY460" i="6"/>
  <c r="AX460" i="6"/>
  <c r="AW460" i="6"/>
  <c r="AV460" i="6"/>
  <c r="AU460" i="6"/>
  <c r="AT460" i="6"/>
  <c r="AS460" i="6"/>
  <c r="AR460" i="6"/>
  <c r="AQ460" i="6"/>
  <c r="AP460" i="6"/>
  <c r="AO460" i="6"/>
  <c r="AN460" i="6"/>
  <c r="AM460" i="6"/>
  <c r="AL460" i="6"/>
  <c r="AK460" i="6"/>
  <c r="AJ460" i="6"/>
  <c r="AI460" i="6"/>
  <c r="AH460" i="6"/>
  <c r="AG460" i="6"/>
  <c r="AF460" i="6"/>
  <c r="BF459" i="6"/>
  <c r="BE459" i="6"/>
  <c r="BD459" i="6"/>
  <c r="BC459" i="6"/>
  <c r="BB459" i="6"/>
  <c r="BA459" i="6"/>
  <c r="AZ459" i="6"/>
  <c r="AY459" i="6"/>
  <c r="AX459" i="6"/>
  <c r="AW459" i="6"/>
  <c r="AV459" i="6"/>
  <c r="AU459" i="6"/>
  <c r="AT459" i="6"/>
  <c r="AS459" i="6"/>
  <c r="AR459" i="6"/>
  <c r="AQ459" i="6"/>
  <c r="AP459" i="6"/>
  <c r="AO459" i="6"/>
  <c r="AN459" i="6"/>
  <c r="AM459" i="6"/>
  <c r="AL459" i="6"/>
  <c r="AK459" i="6"/>
  <c r="AJ459" i="6"/>
  <c r="AI459" i="6"/>
  <c r="AH459" i="6"/>
  <c r="AG459" i="6"/>
  <c r="AF459" i="6"/>
  <c r="BF458" i="6"/>
  <c r="BE458" i="6"/>
  <c r="BD458" i="6"/>
  <c r="BC458" i="6"/>
  <c r="BB458" i="6"/>
  <c r="BA458" i="6"/>
  <c r="AZ458" i="6"/>
  <c r="AY458" i="6"/>
  <c r="AX458" i="6"/>
  <c r="AW458" i="6"/>
  <c r="AV458" i="6"/>
  <c r="AU458" i="6"/>
  <c r="AT458" i="6"/>
  <c r="AS458" i="6"/>
  <c r="AR458" i="6"/>
  <c r="AQ458" i="6"/>
  <c r="AP458" i="6"/>
  <c r="AO458" i="6"/>
  <c r="AN458" i="6"/>
  <c r="AM458" i="6"/>
  <c r="AL458" i="6"/>
  <c r="AK458" i="6"/>
  <c r="AJ458" i="6"/>
  <c r="AI458" i="6"/>
  <c r="AH458" i="6"/>
  <c r="AG458" i="6"/>
  <c r="AF458" i="6"/>
  <c r="BF457" i="6"/>
  <c r="BE457" i="6"/>
  <c r="BD457" i="6"/>
  <c r="BC457" i="6"/>
  <c r="BB457" i="6"/>
  <c r="BA457" i="6"/>
  <c r="AZ457" i="6"/>
  <c r="AY457" i="6"/>
  <c r="AX457" i="6"/>
  <c r="AW457" i="6"/>
  <c r="AV457" i="6"/>
  <c r="AU457" i="6"/>
  <c r="AT457" i="6"/>
  <c r="AS457" i="6"/>
  <c r="AR457" i="6"/>
  <c r="AQ457" i="6"/>
  <c r="AP457" i="6"/>
  <c r="AO457" i="6"/>
  <c r="AN457" i="6"/>
  <c r="AM457" i="6"/>
  <c r="AL457" i="6"/>
  <c r="AK457" i="6"/>
  <c r="AJ457" i="6"/>
  <c r="AI457" i="6"/>
  <c r="AH457" i="6"/>
  <c r="AG457" i="6"/>
  <c r="AF457" i="6"/>
  <c r="BF456" i="6"/>
  <c r="BE456" i="6"/>
  <c r="BD456" i="6"/>
  <c r="BC456" i="6"/>
  <c r="BB456" i="6"/>
  <c r="BA456" i="6"/>
  <c r="AZ456" i="6"/>
  <c r="AY456" i="6"/>
  <c r="AX456" i="6"/>
  <c r="AW456" i="6"/>
  <c r="AV456" i="6"/>
  <c r="AU456" i="6"/>
  <c r="AT456" i="6"/>
  <c r="AS456" i="6"/>
  <c r="AR456" i="6"/>
  <c r="AQ456" i="6"/>
  <c r="AP456" i="6"/>
  <c r="AO456" i="6"/>
  <c r="AN456" i="6"/>
  <c r="AM456" i="6"/>
  <c r="AL456" i="6"/>
  <c r="AK456" i="6"/>
  <c r="AJ456" i="6"/>
  <c r="AI456" i="6"/>
  <c r="AH456" i="6"/>
  <c r="AG456" i="6"/>
  <c r="AF456" i="6"/>
  <c r="BF455" i="6"/>
  <c r="BE455" i="6"/>
  <c r="BD455" i="6"/>
  <c r="BC455" i="6"/>
  <c r="BB455" i="6"/>
  <c r="BA455" i="6"/>
  <c r="AZ455" i="6"/>
  <c r="AY455" i="6"/>
  <c r="AX455" i="6"/>
  <c r="AW455" i="6"/>
  <c r="AV455" i="6"/>
  <c r="AU455" i="6"/>
  <c r="AT455" i="6"/>
  <c r="AS455" i="6"/>
  <c r="AR455" i="6"/>
  <c r="AQ455" i="6"/>
  <c r="AP455" i="6"/>
  <c r="AO455" i="6"/>
  <c r="AN455" i="6"/>
  <c r="AM455" i="6"/>
  <c r="AL455" i="6"/>
  <c r="AK455" i="6"/>
  <c r="AJ455" i="6"/>
  <c r="AI455" i="6"/>
  <c r="AH455" i="6"/>
  <c r="AG455" i="6"/>
  <c r="AF455" i="6"/>
  <c r="BF454" i="6"/>
  <c r="BE454" i="6"/>
  <c r="BD454" i="6"/>
  <c r="BC454" i="6"/>
  <c r="BB454" i="6"/>
  <c r="BA454" i="6"/>
  <c r="AZ454" i="6"/>
  <c r="AY454" i="6"/>
  <c r="AX454" i="6"/>
  <c r="AW454" i="6"/>
  <c r="AV454" i="6"/>
  <c r="AU454" i="6"/>
  <c r="AT454" i="6"/>
  <c r="AS454" i="6"/>
  <c r="AR454" i="6"/>
  <c r="AQ454" i="6"/>
  <c r="AP454" i="6"/>
  <c r="AO454" i="6"/>
  <c r="AN454" i="6"/>
  <c r="AM454" i="6"/>
  <c r="AL454" i="6"/>
  <c r="AK454" i="6"/>
  <c r="AJ454" i="6"/>
  <c r="AI454" i="6"/>
  <c r="AH454" i="6"/>
  <c r="AG454" i="6"/>
  <c r="AF454" i="6"/>
  <c r="BF452" i="6"/>
  <c r="BE452" i="6"/>
  <c r="BD452" i="6"/>
  <c r="BC452" i="6"/>
  <c r="BB452" i="6"/>
  <c r="BA452" i="6"/>
  <c r="AZ452" i="6"/>
  <c r="AY452" i="6"/>
  <c r="AX452" i="6"/>
  <c r="AW452" i="6"/>
  <c r="AV452" i="6"/>
  <c r="AU452" i="6"/>
  <c r="AT452" i="6"/>
  <c r="AS452" i="6"/>
  <c r="AR452" i="6"/>
  <c r="AQ452" i="6"/>
  <c r="AP452" i="6"/>
  <c r="AO452" i="6"/>
  <c r="AN452" i="6"/>
  <c r="AM452" i="6"/>
  <c r="AL452" i="6"/>
  <c r="AK452" i="6"/>
  <c r="AJ452" i="6"/>
  <c r="AI452" i="6"/>
  <c r="AH452" i="6"/>
  <c r="AG452" i="6"/>
  <c r="AF452" i="6"/>
  <c r="BF451" i="6"/>
  <c r="BE451" i="6"/>
  <c r="BD451" i="6"/>
  <c r="BC451" i="6"/>
  <c r="BB451" i="6"/>
  <c r="BA451" i="6"/>
  <c r="AZ451" i="6"/>
  <c r="AY451" i="6"/>
  <c r="AX451" i="6"/>
  <c r="AW451" i="6"/>
  <c r="AV451" i="6"/>
  <c r="AU451" i="6"/>
  <c r="AT451" i="6"/>
  <c r="AS451" i="6"/>
  <c r="AR451" i="6"/>
  <c r="AQ451" i="6"/>
  <c r="AP451" i="6"/>
  <c r="AO451" i="6"/>
  <c r="AN451" i="6"/>
  <c r="AM451" i="6"/>
  <c r="AL451" i="6"/>
  <c r="AK451" i="6"/>
  <c r="AJ451" i="6"/>
  <c r="AI451" i="6"/>
  <c r="AH451" i="6"/>
  <c r="AG451" i="6"/>
  <c r="AF451" i="6"/>
  <c r="BF450" i="6"/>
  <c r="BE450" i="6"/>
  <c r="BD450" i="6"/>
  <c r="BC450" i="6"/>
  <c r="BB450" i="6"/>
  <c r="BA450" i="6"/>
  <c r="AZ450" i="6"/>
  <c r="AY450" i="6"/>
  <c r="AX450" i="6"/>
  <c r="AW450" i="6"/>
  <c r="AV450" i="6"/>
  <c r="AU450" i="6"/>
  <c r="AT450" i="6"/>
  <c r="AS450" i="6"/>
  <c r="AR450" i="6"/>
  <c r="AQ450" i="6"/>
  <c r="AP450" i="6"/>
  <c r="AO450" i="6"/>
  <c r="AN450" i="6"/>
  <c r="AM450" i="6"/>
  <c r="AL450" i="6"/>
  <c r="AK450" i="6"/>
  <c r="AJ450" i="6"/>
  <c r="AI450" i="6"/>
  <c r="AH450" i="6"/>
  <c r="AG450" i="6"/>
  <c r="AF450" i="6"/>
  <c r="BF449" i="6"/>
  <c r="BE449" i="6"/>
  <c r="BD449" i="6"/>
  <c r="BC449" i="6"/>
  <c r="BB449" i="6"/>
  <c r="BA449" i="6"/>
  <c r="AZ449" i="6"/>
  <c r="AY449" i="6"/>
  <c r="AX449" i="6"/>
  <c r="AW449" i="6"/>
  <c r="AV449" i="6"/>
  <c r="AU449" i="6"/>
  <c r="AT449" i="6"/>
  <c r="AS449" i="6"/>
  <c r="AR449" i="6"/>
  <c r="AQ449" i="6"/>
  <c r="AP449" i="6"/>
  <c r="AO449" i="6"/>
  <c r="AN449" i="6"/>
  <c r="AM449" i="6"/>
  <c r="AL449" i="6"/>
  <c r="AK449" i="6"/>
  <c r="AJ449" i="6"/>
  <c r="AI449" i="6"/>
  <c r="AH449" i="6"/>
  <c r="AG449" i="6"/>
  <c r="AF449" i="6"/>
  <c r="BF448" i="6"/>
  <c r="BE448" i="6"/>
  <c r="BD448" i="6"/>
  <c r="BC448" i="6"/>
  <c r="BB448" i="6"/>
  <c r="BA448" i="6"/>
  <c r="AZ448" i="6"/>
  <c r="AY448" i="6"/>
  <c r="AX448" i="6"/>
  <c r="AW448" i="6"/>
  <c r="AV448" i="6"/>
  <c r="AU448" i="6"/>
  <c r="AT448" i="6"/>
  <c r="AS448" i="6"/>
  <c r="AR448" i="6"/>
  <c r="AQ448" i="6"/>
  <c r="AP448" i="6"/>
  <c r="AO448" i="6"/>
  <c r="AN448" i="6"/>
  <c r="AM448" i="6"/>
  <c r="AL448" i="6"/>
  <c r="AK448" i="6"/>
  <c r="AJ448" i="6"/>
  <c r="AI448" i="6"/>
  <c r="AH448" i="6"/>
  <c r="AG448" i="6"/>
  <c r="AF448" i="6"/>
  <c r="BF447" i="6"/>
  <c r="BE447" i="6"/>
  <c r="BD447" i="6"/>
  <c r="BC447" i="6"/>
  <c r="BB447" i="6"/>
  <c r="BA447" i="6"/>
  <c r="AZ447" i="6"/>
  <c r="AY447" i="6"/>
  <c r="AX447" i="6"/>
  <c r="AW447" i="6"/>
  <c r="AV447" i="6"/>
  <c r="AU447" i="6"/>
  <c r="AT447" i="6"/>
  <c r="AS447" i="6"/>
  <c r="AR447" i="6"/>
  <c r="AQ447" i="6"/>
  <c r="AP447" i="6"/>
  <c r="AO447" i="6"/>
  <c r="AN447" i="6"/>
  <c r="AM447" i="6"/>
  <c r="AL447" i="6"/>
  <c r="AK447" i="6"/>
  <c r="AJ447" i="6"/>
  <c r="AI447" i="6"/>
  <c r="AH447" i="6"/>
  <c r="AG447" i="6"/>
  <c r="AF447" i="6"/>
  <c r="BF446" i="6"/>
  <c r="BE446" i="6"/>
  <c r="BD446" i="6"/>
  <c r="BC446" i="6"/>
  <c r="BB446" i="6"/>
  <c r="BA446" i="6"/>
  <c r="AZ446" i="6"/>
  <c r="AY446" i="6"/>
  <c r="AX446" i="6"/>
  <c r="AW446" i="6"/>
  <c r="AV446" i="6"/>
  <c r="AU446" i="6"/>
  <c r="AT446" i="6"/>
  <c r="AS446" i="6"/>
  <c r="AR446" i="6"/>
  <c r="AQ446" i="6"/>
  <c r="AP446" i="6"/>
  <c r="AO446" i="6"/>
  <c r="AN446" i="6"/>
  <c r="AM446" i="6"/>
  <c r="AL446" i="6"/>
  <c r="AK446" i="6"/>
  <c r="AJ446" i="6"/>
  <c r="AI446" i="6"/>
  <c r="AH446" i="6"/>
  <c r="AG446" i="6"/>
  <c r="AF446" i="6"/>
  <c r="BF445" i="6"/>
  <c r="BE445" i="6"/>
  <c r="BD445" i="6"/>
  <c r="BC445" i="6"/>
  <c r="BB445" i="6"/>
  <c r="BA445" i="6"/>
  <c r="AZ445" i="6"/>
  <c r="AY445" i="6"/>
  <c r="AX445" i="6"/>
  <c r="AW445" i="6"/>
  <c r="AV445" i="6"/>
  <c r="AU445" i="6"/>
  <c r="AT445" i="6"/>
  <c r="AS445" i="6"/>
  <c r="AR445" i="6"/>
  <c r="AQ445" i="6"/>
  <c r="AP445" i="6"/>
  <c r="AO445" i="6"/>
  <c r="AN445" i="6"/>
  <c r="AM445" i="6"/>
  <c r="AL445" i="6"/>
  <c r="AK445" i="6"/>
  <c r="AJ445" i="6"/>
  <c r="AI445" i="6"/>
  <c r="AH445" i="6"/>
  <c r="AG445" i="6"/>
  <c r="AF445" i="6"/>
  <c r="BF444" i="6"/>
  <c r="BE444" i="6"/>
  <c r="BD444" i="6"/>
  <c r="BC444" i="6"/>
  <c r="BB444" i="6"/>
  <c r="BA444" i="6"/>
  <c r="AZ444" i="6"/>
  <c r="AY444" i="6"/>
  <c r="AX444" i="6"/>
  <c r="AW444" i="6"/>
  <c r="AV444" i="6"/>
  <c r="AU444" i="6"/>
  <c r="AT444" i="6"/>
  <c r="AS444" i="6"/>
  <c r="AR444" i="6"/>
  <c r="AQ444" i="6"/>
  <c r="AP444" i="6"/>
  <c r="AO444" i="6"/>
  <c r="AN444" i="6"/>
  <c r="AM444" i="6"/>
  <c r="AL444" i="6"/>
  <c r="AK444" i="6"/>
  <c r="AJ444" i="6"/>
  <c r="AI444" i="6"/>
  <c r="AH444" i="6"/>
  <c r="AG444" i="6"/>
  <c r="AF444" i="6"/>
  <c r="BF443" i="6"/>
  <c r="BE443" i="6"/>
  <c r="BD443" i="6"/>
  <c r="BC443" i="6"/>
  <c r="BB443" i="6"/>
  <c r="BA443" i="6"/>
  <c r="AZ443" i="6"/>
  <c r="AY443" i="6"/>
  <c r="AX443" i="6"/>
  <c r="AW443" i="6"/>
  <c r="AV443" i="6"/>
  <c r="AU443" i="6"/>
  <c r="AT443" i="6"/>
  <c r="AS443" i="6"/>
  <c r="AR443" i="6"/>
  <c r="AQ443" i="6"/>
  <c r="AP443" i="6"/>
  <c r="AO443" i="6"/>
  <c r="AN443" i="6"/>
  <c r="AM443" i="6"/>
  <c r="AL443" i="6"/>
  <c r="AK443" i="6"/>
  <c r="AJ443" i="6"/>
  <c r="AI443" i="6"/>
  <c r="AH443" i="6"/>
  <c r="AG443" i="6"/>
  <c r="AF443" i="6"/>
  <c r="BF442" i="6"/>
  <c r="BE442" i="6"/>
  <c r="BD442" i="6"/>
  <c r="BC442" i="6"/>
  <c r="BB442" i="6"/>
  <c r="BA442" i="6"/>
  <c r="AZ442" i="6"/>
  <c r="AY442" i="6"/>
  <c r="AX442" i="6"/>
  <c r="AW442" i="6"/>
  <c r="AV442" i="6"/>
  <c r="AU442" i="6"/>
  <c r="AT442" i="6"/>
  <c r="AS442" i="6"/>
  <c r="AR442" i="6"/>
  <c r="AQ442" i="6"/>
  <c r="AP442" i="6"/>
  <c r="AO442" i="6"/>
  <c r="AN442" i="6"/>
  <c r="AM442" i="6"/>
  <c r="AL442" i="6"/>
  <c r="AK442" i="6"/>
  <c r="AJ442" i="6"/>
  <c r="AI442" i="6"/>
  <c r="AH442" i="6"/>
  <c r="AG442" i="6"/>
  <c r="AF442" i="6"/>
  <c r="BF440" i="6"/>
  <c r="BE440" i="6"/>
  <c r="BD440" i="6"/>
  <c r="BC440" i="6"/>
  <c r="BB440" i="6"/>
  <c r="BA440" i="6"/>
  <c r="AZ440" i="6"/>
  <c r="AY440" i="6"/>
  <c r="AX440" i="6"/>
  <c r="AW440" i="6"/>
  <c r="AV440" i="6"/>
  <c r="AU440" i="6"/>
  <c r="AT440" i="6"/>
  <c r="AS440" i="6"/>
  <c r="AR440" i="6"/>
  <c r="AQ440" i="6"/>
  <c r="AP440" i="6"/>
  <c r="AO440" i="6"/>
  <c r="AN440" i="6"/>
  <c r="AM440" i="6"/>
  <c r="AL440" i="6"/>
  <c r="AK440" i="6"/>
  <c r="AJ440" i="6"/>
  <c r="AI440" i="6"/>
  <c r="AH440" i="6"/>
  <c r="AG440" i="6"/>
  <c r="AF440" i="6"/>
  <c r="BF439" i="6"/>
  <c r="BE439" i="6"/>
  <c r="BD439" i="6"/>
  <c r="BC439" i="6"/>
  <c r="BB439" i="6"/>
  <c r="BA439" i="6"/>
  <c r="AZ439" i="6"/>
  <c r="AY439" i="6"/>
  <c r="AX439" i="6"/>
  <c r="AW439" i="6"/>
  <c r="AV439" i="6"/>
  <c r="AU439" i="6"/>
  <c r="AT439" i="6"/>
  <c r="AS439" i="6"/>
  <c r="AR439" i="6"/>
  <c r="AQ439" i="6"/>
  <c r="AP439" i="6"/>
  <c r="AO439" i="6"/>
  <c r="AN439" i="6"/>
  <c r="AM439" i="6"/>
  <c r="AL439" i="6"/>
  <c r="AK439" i="6"/>
  <c r="AJ439" i="6"/>
  <c r="AI439" i="6"/>
  <c r="AH439" i="6"/>
  <c r="AG439" i="6"/>
  <c r="AF439" i="6"/>
  <c r="BF437" i="6"/>
  <c r="BE437" i="6"/>
  <c r="BD437" i="6"/>
  <c r="BC437" i="6"/>
  <c r="BB437" i="6"/>
  <c r="BA437" i="6"/>
  <c r="AZ437" i="6"/>
  <c r="AY437" i="6"/>
  <c r="AX437" i="6"/>
  <c r="AW437" i="6"/>
  <c r="AV437" i="6"/>
  <c r="AU437" i="6"/>
  <c r="AT437" i="6"/>
  <c r="AS437" i="6"/>
  <c r="AR437" i="6"/>
  <c r="AQ437" i="6"/>
  <c r="AP437" i="6"/>
  <c r="AO437" i="6"/>
  <c r="AN437" i="6"/>
  <c r="AM437" i="6"/>
  <c r="AL437" i="6"/>
  <c r="AK437" i="6"/>
  <c r="AJ437" i="6"/>
  <c r="AI437" i="6"/>
  <c r="AH437" i="6"/>
  <c r="AG437" i="6"/>
  <c r="AF437" i="6"/>
  <c r="BF436" i="6"/>
  <c r="BE436" i="6"/>
  <c r="BD436" i="6"/>
  <c r="BC436" i="6"/>
  <c r="BB436" i="6"/>
  <c r="BA436" i="6"/>
  <c r="AZ436" i="6"/>
  <c r="AY436" i="6"/>
  <c r="AX436" i="6"/>
  <c r="AW436" i="6"/>
  <c r="AV436" i="6"/>
  <c r="AU436" i="6"/>
  <c r="AT436" i="6"/>
  <c r="AS436" i="6"/>
  <c r="AR436" i="6"/>
  <c r="AQ436" i="6"/>
  <c r="AP436" i="6"/>
  <c r="AO436" i="6"/>
  <c r="AN436" i="6"/>
  <c r="AM436" i="6"/>
  <c r="AL436" i="6"/>
  <c r="AK436" i="6"/>
  <c r="AJ436" i="6"/>
  <c r="AI436" i="6"/>
  <c r="AH436" i="6"/>
  <c r="AG436" i="6"/>
  <c r="AF436" i="6"/>
  <c r="BF435" i="6"/>
  <c r="BE435" i="6"/>
  <c r="BD435" i="6"/>
  <c r="BC435" i="6"/>
  <c r="BB435" i="6"/>
  <c r="BA435" i="6"/>
  <c r="AZ435" i="6"/>
  <c r="AY435" i="6"/>
  <c r="AX435" i="6"/>
  <c r="AW435" i="6"/>
  <c r="AV435" i="6"/>
  <c r="AU435" i="6"/>
  <c r="AT435" i="6"/>
  <c r="AS435" i="6"/>
  <c r="AR435" i="6"/>
  <c r="AQ435" i="6"/>
  <c r="AP435" i="6"/>
  <c r="AO435" i="6"/>
  <c r="AN435" i="6"/>
  <c r="AM435" i="6"/>
  <c r="AL435" i="6"/>
  <c r="AK435" i="6"/>
  <c r="AJ435" i="6"/>
  <c r="AI435" i="6"/>
  <c r="AH435" i="6"/>
  <c r="AG435" i="6"/>
  <c r="AF435" i="6"/>
  <c r="BF434" i="6"/>
  <c r="BE434" i="6"/>
  <c r="BD434" i="6"/>
  <c r="BC434" i="6"/>
  <c r="BB434" i="6"/>
  <c r="BA434" i="6"/>
  <c r="AZ434" i="6"/>
  <c r="AY434" i="6"/>
  <c r="AX434" i="6"/>
  <c r="AW434" i="6"/>
  <c r="AV434" i="6"/>
  <c r="AU434" i="6"/>
  <c r="AT434" i="6"/>
  <c r="AS434" i="6"/>
  <c r="AR434" i="6"/>
  <c r="AQ434" i="6"/>
  <c r="AP434" i="6"/>
  <c r="AO434" i="6"/>
  <c r="AN434" i="6"/>
  <c r="AM434" i="6"/>
  <c r="AL434" i="6"/>
  <c r="AK434" i="6"/>
  <c r="AJ434" i="6"/>
  <c r="AI434" i="6"/>
  <c r="AH434" i="6"/>
  <c r="AG434" i="6"/>
  <c r="AF434" i="6"/>
  <c r="BF433" i="6"/>
  <c r="BE433" i="6"/>
  <c r="BD433" i="6"/>
  <c r="BC433" i="6"/>
  <c r="BB433" i="6"/>
  <c r="BA433" i="6"/>
  <c r="AZ433" i="6"/>
  <c r="AY433" i="6"/>
  <c r="AX433" i="6"/>
  <c r="AW433" i="6"/>
  <c r="AV433" i="6"/>
  <c r="AU433" i="6"/>
  <c r="AT433" i="6"/>
  <c r="AS433" i="6"/>
  <c r="AR433" i="6"/>
  <c r="AQ433" i="6"/>
  <c r="AP433" i="6"/>
  <c r="AO433" i="6"/>
  <c r="AN433" i="6"/>
  <c r="AM433" i="6"/>
  <c r="AL433" i="6"/>
  <c r="AK433" i="6"/>
  <c r="AJ433" i="6"/>
  <c r="AI433" i="6"/>
  <c r="AH433" i="6"/>
  <c r="AG433" i="6"/>
  <c r="AF433" i="6"/>
  <c r="BF432" i="6"/>
  <c r="BE432" i="6"/>
  <c r="BD432" i="6"/>
  <c r="BC432" i="6"/>
  <c r="BB432" i="6"/>
  <c r="BA432" i="6"/>
  <c r="AZ432" i="6"/>
  <c r="AY432" i="6"/>
  <c r="AX432" i="6"/>
  <c r="AW432" i="6"/>
  <c r="AV432" i="6"/>
  <c r="AU432" i="6"/>
  <c r="AT432" i="6"/>
  <c r="AS432" i="6"/>
  <c r="AR432" i="6"/>
  <c r="AQ432" i="6"/>
  <c r="AP432" i="6"/>
  <c r="AO432" i="6"/>
  <c r="AN432" i="6"/>
  <c r="AM432" i="6"/>
  <c r="AL432" i="6"/>
  <c r="AK432" i="6"/>
  <c r="AJ432" i="6"/>
  <c r="AI432" i="6"/>
  <c r="AH432" i="6"/>
  <c r="AG432" i="6"/>
  <c r="AF432" i="6"/>
  <c r="BF431" i="6"/>
  <c r="BE431" i="6"/>
  <c r="BD431" i="6"/>
  <c r="BC431" i="6"/>
  <c r="BB431" i="6"/>
  <c r="BA431" i="6"/>
  <c r="AZ431" i="6"/>
  <c r="AY431" i="6"/>
  <c r="AX431" i="6"/>
  <c r="AW431" i="6"/>
  <c r="AV431" i="6"/>
  <c r="AU431" i="6"/>
  <c r="AT431" i="6"/>
  <c r="AS431" i="6"/>
  <c r="AR431" i="6"/>
  <c r="AQ431" i="6"/>
  <c r="AP431" i="6"/>
  <c r="AO431" i="6"/>
  <c r="AN431" i="6"/>
  <c r="AM431" i="6"/>
  <c r="AL431" i="6"/>
  <c r="AK431" i="6"/>
  <c r="AJ431" i="6"/>
  <c r="AI431" i="6"/>
  <c r="AH431" i="6"/>
  <c r="AG431" i="6"/>
  <c r="AF431" i="6"/>
  <c r="BF430" i="6"/>
  <c r="BE430" i="6"/>
  <c r="BD430" i="6"/>
  <c r="BC430" i="6"/>
  <c r="BB430" i="6"/>
  <c r="BA430" i="6"/>
  <c r="AZ430" i="6"/>
  <c r="AY430" i="6"/>
  <c r="AX430" i="6"/>
  <c r="AW430" i="6"/>
  <c r="AV430" i="6"/>
  <c r="AU430" i="6"/>
  <c r="AT430" i="6"/>
  <c r="AS430" i="6"/>
  <c r="AR430" i="6"/>
  <c r="AQ430" i="6"/>
  <c r="AP430" i="6"/>
  <c r="AO430" i="6"/>
  <c r="AN430" i="6"/>
  <c r="AM430" i="6"/>
  <c r="AL430" i="6"/>
  <c r="AK430" i="6"/>
  <c r="AJ430" i="6"/>
  <c r="AI430" i="6"/>
  <c r="AH430" i="6"/>
  <c r="AG430" i="6"/>
  <c r="AF430" i="6"/>
  <c r="BF428" i="6"/>
  <c r="BE428" i="6"/>
  <c r="BD428" i="6"/>
  <c r="BC428" i="6"/>
  <c r="BB428" i="6"/>
  <c r="BA428" i="6"/>
  <c r="AZ428" i="6"/>
  <c r="AY428" i="6"/>
  <c r="AX428" i="6"/>
  <c r="AW428" i="6"/>
  <c r="AV428" i="6"/>
  <c r="AU428" i="6"/>
  <c r="AT428" i="6"/>
  <c r="AS428" i="6"/>
  <c r="AR428" i="6"/>
  <c r="AQ428" i="6"/>
  <c r="AP428" i="6"/>
  <c r="AO428" i="6"/>
  <c r="AN428" i="6"/>
  <c r="AM428" i="6"/>
  <c r="AL428" i="6"/>
  <c r="AK428" i="6"/>
  <c r="AJ428" i="6"/>
  <c r="AI428" i="6"/>
  <c r="AH428" i="6"/>
  <c r="AG428" i="6"/>
  <c r="AF428" i="6"/>
  <c r="BF427" i="6"/>
  <c r="BE427" i="6"/>
  <c r="BD427" i="6"/>
  <c r="BC427" i="6"/>
  <c r="BB427" i="6"/>
  <c r="BA427" i="6"/>
  <c r="AZ427" i="6"/>
  <c r="AY427" i="6"/>
  <c r="AX427" i="6"/>
  <c r="AW427" i="6"/>
  <c r="AV427" i="6"/>
  <c r="AU427" i="6"/>
  <c r="AT427" i="6"/>
  <c r="AS427" i="6"/>
  <c r="AR427" i="6"/>
  <c r="AQ427" i="6"/>
  <c r="AP427" i="6"/>
  <c r="AO427" i="6"/>
  <c r="AN427" i="6"/>
  <c r="AM427" i="6"/>
  <c r="AL427" i="6"/>
  <c r="AK427" i="6"/>
  <c r="AJ427" i="6"/>
  <c r="AI427" i="6"/>
  <c r="AH427" i="6"/>
  <c r="AG427" i="6"/>
  <c r="AF427" i="6"/>
  <c r="BF426" i="6"/>
  <c r="BE426" i="6"/>
  <c r="BD426" i="6"/>
  <c r="BC426" i="6"/>
  <c r="BB426" i="6"/>
  <c r="BA426" i="6"/>
  <c r="AZ426" i="6"/>
  <c r="AY426" i="6"/>
  <c r="AX426" i="6"/>
  <c r="AW426" i="6"/>
  <c r="AV426" i="6"/>
  <c r="AU426" i="6"/>
  <c r="AT426" i="6"/>
  <c r="AS426" i="6"/>
  <c r="AR426" i="6"/>
  <c r="AQ426" i="6"/>
  <c r="AP426" i="6"/>
  <c r="AO426" i="6"/>
  <c r="AN426" i="6"/>
  <c r="AM426" i="6"/>
  <c r="AL426" i="6"/>
  <c r="AK426" i="6"/>
  <c r="AJ426" i="6"/>
  <c r="AI426" i="6"/>
  <c r="AH426" i="6"/>
  <c r="AG426" i="6"/>
  <c r="AF426" i="6"/>
  <c r="BF425" i="6"/>
  <c r="BE425" i="6"/>
  <c r="BD425" i="6"/>
  <c r="BC425" i="6"/>
  <c r="BB425" i="6"/>
  <c r="BA425" i="6"/>
  <c r="AZ425" i="6"/>
  <c r="AY425" i="6"/>
  <c r="AX425" i="6"/>
  <c r="AW425" i="6"/>
  <c r="AV425" i="6"/>
  <c r="AU425" i="6"/>
  <c r="AT425" i="6"/>
  <c r="AS425" i="6"/>
  <c r="AR425" i="6"/>
  <c r="AQ425" i="6"/>
  <c r="AP425" i="6"/>
  <c r="AO425" i="6"/>
  <c r="AN425" i="6"/>
  <c r="AM425" i="6"/>
  <c r="AL425" i="6"/>
  <c r="AK425" i="6"/>
  <c r="AJ425" i="6"/>
  <c r="AI425" i="6"/>
  <c r="AH425" i="6"/>
  <c r="AG425" i="6"/>
  <c r="AF425" i="6"/>
  <c r="BF424" i="6"/>
  <c r="BE424" i="6"/>
  <c r="BD424" i="6"/>
  <c r="BC424" i="6"/>
  <c r="BB424" i="6"/>
  <c r="BA424" i="6"/>
  <c r="AZ424" i="6"/>
  <c r="AY424" i="6"/>
  <c r="AX424" i="6"/>
  <c r="AW424" i="6"/>
  <c r="AV424" i="6"/>
  <c r="AU424" i="6"/>
  <c r="AT424" i="6"/>
  <c r="AS424" i="6"/>
  <c r="AR424" i="6"/>
  <c r="AQ424" i="6"/>
  <c r="AP424" i="6"/>
  <c r="AO424" i="6"/>
  <c r="AN424" i="6"/>
  <c r="AM424" i="6"/>
  <c r="AL424" i="6"/>
  <c r="AK424" i="6"/>
  <c r="AJ424" i="6"/>
  <c r="AI424" i="6"/>
  <c r="AH424" i="6"/>
  <c r="AG424" i="6"/>
  <c r="AF424" i="6"/>
  <c r="BF423" i="6"/>
  <c r="BE423" i="6"/>
  <c r="BD423" i="6"/>
  <c r="BC423" i="6"/>
  <c r="BB423" i="6"/>
  <c r="BA423" i="6"/>
  <c r="AZ423" i="6"/>
  <c r="AY423" i="6"/>
  <c r="AX423" i="6"/>
  <c r="AW423" i="6"/>
  <c r="AV423" i="6"/>
  <c r="AU423" i="6"/>
  <c r="AT423" i="6"/>
  <c r="AS423" i="6"/>
  <c r="AR423" i="6"/>
  <c r="AQ423" i="6"/>
  <c r="AP423" i="6"/>
  <c r="AO423" i="6"/>
  <c r="AN423" i="6"/>
  <c r="AM423" i="6"/>
  <c r="AL423" i="6"/>
  <c r="AK423" i="6"/>
  <c r="AJ423" i="6"/>
  <c r="AI423" i="6"/>
  <c r="AH423" i="6"/>
  <c r="AG423" i="6"/>
  <c r="AF423" i="6"/>
  <c r="BF429" i="6"/>
  <c r="BE429" i="6"/>
  <c r="BD429" i="6"/>
  <c r="BC429" i="6"/>
  <c r="BB429" i="6"/>
  <c r="BA429" i="6"/>
  <c r="AZ429" i="6"/>
  <c r="AY429" i="6"/>
  <c r="AX429" i="6"/>
  <c r="AW429" i="6"/>
  <c r="AV429" i="6"/>
  <c r="AU429" i="6"/>
  <c r="AT429" i="6"/>
  <c r="AS429" i="6"/>
  <c r="AR429" i="6"/>
  <c r="AQ429" i="6"/>
  <c r="AP429" i="6"/>
  <c r="AO429" i="6"/>
  <c r="AN429" i="6"/>
  <c r="AM429" i="6"/>
  <c r="AL429" i="6"/>
  <c r="AK429" i="6"/>
  <c r="AJ429" i="6"/>
  <c r="AI429" i="6"/>
  <c r="AH429" i="6"/>
  <c r="AG429" i="6"/>
  <c r="AF429" i="6"/>
  <c r="BF422" i="6"/>
  <c r="BE422" i="6"/>
  <c r="BD422" i="6"/>
  <c r="BC422" i="6"/>
  <c r="BB422" i="6"/>
  <c r="BA422" i="6"/>
  <c r="AZ422" i="6"/>
  <c r="AY422" i="6"/>
  <c r="AX422" i="6"/>
  <c r="AW422" i="6"/>
  <c r="AV422" i="6"/>
  <c r="AU422" i="6"/>
  <c r="AT422" i="6"/>
  <c r="AS422" i="6"/>
  <c r="AR422" i="6"/>
  <c r="AQ422" i="6"/>
  <c r="AP422" i="6"/>
  <c r="AO422" i="6"/>
  <c r="AN422" i="6"/>
  <c r="AM422" i="6"/>
  <c r="AL422" i="6"/>
  <c r="AK422" i="6"/>
  <c r="AJ422" i="6"/>
  <c r="AI422" i="6"/>
  <c r="AH422" i="6"/>
  <c r="AG422" i="6"/>
  <c r="AF422" i="6"/>
  <c r="BF420" i="6"/>
  <c r="BE420" i="6"/>
  <c r="BD420" i="6"/>
  <c r="BC420" i="6"/>
  <c r="BB420" i="6"/>
  <c r="BA420" i="6"/>
  <c r="AZ420" i="6"/>
  <c r="AY420" i="6"/>
  <c r="AX420" i="6"/>
  <c r="AW420" i="6"/>
  <c r="AV420" i="6"/>
  <c r="AU420" i="6"/>
  <c r="AT420" i="6"/>
  <c r="AS420" i="6"/>
  <c r="AR420" i="6"/>
  <c r="AQ420" i="6"/>
  <c r="AP420" i="6"/>
  <c r="AO420" i="6"/>
  <c r="AN420" i="6"/>
  <c r="AM420" i="6"/>
  <c r="AL420" i="6"/>
  <c r="AK420" i="6"/>
  <c r="AJ420" i="6"/>
  <c r="AI420" i="6"/>
  <c r="AH420" i="6"/>
  <c r="AG420" i="6"/>
  <c r="AF420" i="6"/>
  <c r="BF419" i="6"/>
  <c r="BE419" i="6"/>
  <c r="BD419" i="6"/>
  <c r="BC419" i="6"/>
  <c r="BB419" i="6"/>
  <c r="BA419" i="6"/>
  <c r="AZ419" i="6"/>
  <c r="AY419" i="6"/>
  <c r="AX419" i="6"/>
  <c r="AW419" i="6"/>
  <c r="AV419" i="6"/>
  <c r="AU419" i="6"/>
  <c r="AT419" i="6"/>
  <c r="AS419" i="6"/>
  <c r="AR419" i="6"/>
  <c r="AQ419" i="6"/>
  <c r="AP419" i="6"/>
  <c r="AO419" i="6"/>
  <c r="AN419" i="6"/>
  <c r="AM419" i="6"/>
  <c r="AL419" i="6"/>
  <c r="AK419" i="6"/>
  <c r="AJ419" i="6"/>
  <c r="AI419" i="6"/>
  <c r="AH419" i="6"/>
  <c r="AG419" i="6"/>
  <c r="AF419" i="6"/>
  <c r="BF417" i="6"/>
  <c r="BE417" i="6"/>
  <c r="BD417" i="6"/>
  <c r="BC417" i="6"/>
  <c r="BB417" i="6"/>
  <c r="BA417" i="6"/>
  <c r="AZ417" i="6"/>
  <c r="AY417" i="6"/>
  <c r="AX417" i="6"/>
  <c r="AW417" i="6"/>
  <c r="AV417" i="6"/>
  <c r="AU417" i="6"/>
  <c r="AT417" i="6"/>
  <c r="AS417" i="6"/>
  <c r="AR417" i="6"/>
  <c r="AQ417" i="6"/>
  <c r="AP417" i="6"/>
  <c r="AO417" i="6"/>
  <c r="AN417" i="6"/>
  <c r="AM417" i="6"/>
  <c r="AL417" i="6"/>
  <c r="AK417" i="6"/>
  <c r="AJ417" i="6"/>
  <c r="AI417" i="6"/>
  <c r="AH417" i="6"/>
  <c r="AG417" i="6"/>
  <c r="AF417" i="6"/>
  <c r="BF416" i="6"/>
  <c r="BE416" i="6"/>
  <c r="BD416" i="6"/>
  <c r="BC416" i="6"/>
  <c r="BB416" i="6"/>
  <c r="BA416" i="6"/>
  <c r="AZ416" i="6"/>
  <c r="AY416" i="6"/>
  <c r="AX416" i="6"/>
  <c r="AW416" i="6"/>
  <c r="AV416" i="6"/>
  <c r="AU416" i="6"/>
  <c r="AT416" i="6"/>
  <c r="AS416" i="6"/>
  <c r="AR416" i="6"/>
  <c r="AQ416" i="6"/>
  <c r="AP416" i="6"/>
  <c r="AO416" i="6"/>
  <c r="AN416" i="6"/>
  <c r="AM416" i="6"/>
  <c r="AL416" i="6"/>
  <c r="AK416" i="6"/>
  <c r="AJ416" i="6"/>
  <c r="AI416" i="6"/>
  <c r="AH416" i="6"/>
  <c r="AG416" i="6"/>
  <c r="AF416" i="6"/>
  <c r="BF415" i="6"/>
  <c r="BE415" i="6"/>
  <c r="BD415" i="6"/>
  <c r="BC415" i="6"/>
  <c r="BB415" i="6"/>
  <c r="BA415" i="6"/>
  <c r="AZ415" i="6"/>
  <c r="AY415" i="6"/>
  <c r="AX415" i="6"/>
  <c r="AW415" i="6"/>
  <c r="AV415" i="6"/>
  <c r="AU415" i="6"/>
  <c r="AT415" i="6"/>
  <c r="AS415" i="6"/>
  <c r="AR415" i="6"/>
  <c r="AQ415" i="6"/>
  <c r="AP415" i="6"/>
  <c r="AO415" i="6"/>
  <c r="AN415" i="6"/>
  <c r="AM415" i="6"/>
  <c r="AL415" i="6"/>
  <c r="AK415" i="6"/>
  <c r="AJ415" i="6"/>
  <c r="AI415" i="6"/>
  <c r="AH415" i="6"/>
  <c r="AG415" i="6"/>
  <c r="AF415" i="6"/>
  <c r="BF414" i="6"/>
  <c r="BE414" i="6"/>
  <c r="BD414" i="6"/>
  <c r="BC414" i="6"/>
  <c r="BB414" i="6"/>
  <c r="BA414" i="6"/>
  <c r="AZ414" i="6"/>
  <c r="AY414" i="6"/>
  <c r="AX414" i="6"/>
  <c r="AW414" i="6"/>
  <c r="AV414" i="6"/>
  <c r="AU414" i="6"/>
  <c r="AT414" i="6"/>
  <c r="AS414" i="6"/>
  <c r="AR414" i="6"/>
  <c r="AQ414" i="6"/>
  <c r="AP414" i="6"/>
  <c r="AO414" i="6"/>
  <c r="AN414" i="6"/>
  <c r="AM414" i="6"/>
  <c r="AL414" i="6"/>
  <c r="AK414" i="6"/>
  <c r="AJ414" i="6"/>
  <c r="AI414" i="6"/>
  <c r="AH414" i="6"/>
  <c r="AG414" i="6"/>
  <c r="AF414" i="6"/>
  <c r="BF413" i="6"/>
  <c r="BE413" i="6"/>
  <c r="BD413" i="6"/>
  <c r="BC413" i="6"/>
  <c r="BB413" i="6"/>
  <c r="BA413" i="6"/>
  <c r="AZ413" i="6"/>
  <c r="AY413" i="6"/>
  <c r="AX413" i="6"/>
  <c r="AW413" i="6"/>
  <c r="AV413" i="6"/>
  <c r="AU413" i="6"/>
  <c r="AT413" i="6"/>
  <c r="AS413" i="6"/>
  <c r="AR413" i="6"/>
  <c r="AQ413" i="6"/>
  <c r="AP413" i="6"/>
  <c r="AO413" i="6"/>
  <c r="AN413" i="6"/>
  <c r="AM413" i="6"/>
  <c r="AL413" i="6"/>
  <c r="AK413" i="6"/>
  <c r="AJ413" i="6"/>
  <c r="AI413" i="6"/>
  <c r="AH413" i="6"/>
  <c r="AG413" i="6"/>
  <c r="AF413" i="6"/>
  <c r="BF412" i="6"/>
  <c r="BE412" i="6"/>
  <c r="BD412" i="6"/>
  <c r="BC412" i="6"/>
  <c r="BB412" i="6"/>
  <c r="BA412" i="6"/>
  <c r="AZ412" i="6"/>
  <c r="AY412" i="6"/>
  <c r="AX412" i="6"/>
  <c r="AW412" i="6"/>
  <c r="AV412" i="6"/>
  <c r="AU412" i="6"/>
  <c r="AT412" i="6"/>
  <c r="AS412" i="6"/>
  <c r="AR412" i="6"/>
  <c r="AQ412" i="6"/>
  <c r="AP412" i="6"/>
  <c r="AO412" i="6"/>
  <c r="AN412" i="6"/>
  <c r="AM412" i="6"/>
  <c r="AL412" i="6"/>
  <c r="AK412" i="6"/>
  <c r="AJ412" i="6"/>
  <c r="AI412" i="6"/>
  <c r="AH412" i="6"/>
  <c r="AG412" i="6"/>
  <c r="AF412" i="6"/>
  <c r="BF411" i="6"/>
  <c r="BE411" i="6"/>
  <c r="BD411" i="6"/>
  <c r="BC411" i="6"/>
  <c r="BB411" i="6"/>
  <c r="BA411" i="6"/>
  <c r="AZ411" i="6"/>
  <c r="AY411" i="6"/>
  <c r="AX411" i="6"/>
  <c r="AW411" i="6"/>
  <c r="AV411" i="6"/>
  <c r="AU411" i="6"/>
  <c r="AT411" i="6"/>
  <c r="AS411" i="6"/>
  <c r="AR411" i="6"/>
  <c r="AQ411" i="6"/>
  <c r="AP411" i="6"/>
  <c r="AO411" i="6"/>
  <c r="AN411" i="6"/>
  <c r="AM411" i="6"/>
  <c r="AL411" i="6"/>
  <c r="AK411" i="6"/>
  <c r="AJ411" i="6"/>
  <c r="AI411" i="6"/>
  <c r="AH411" i="6"/>
  <c r="AG411" i="6"/>
  <c r="AF411" i="6"/>
  <c r="BF410" i="6"/>
  <c r="BE410" i="6"/>
  <c r="BD410" i="6"/>
  <c r="BC410" i="6"/>
  <c r="BB410" i="6"/>
  <c r="BA410" i="6"/>
  <c r="AZ410" i="6"/>
  <c r="AY410" i="6"/>
  <c r="AX410" i="6"/>
  <c r="AW410" i="6"/>
  <c r="AV410" i="6"/>
  <c r="AU410" i="6"/>
  <c r="AT410" i="6"/>
  <c r="AS410" i="6"/>
  <c r="AR410" i="6"/>
  <c r="AQ410" i="6"/>
  <c r="AP410" i="6"/>
  <c r="AO410" i="6"/>
  <c r="AN410" i="6"/>
  <c r="AM410" i="6"/>
  <c r="AL410" i="6"/>
  <c r="AK410" i="6"/>
  <c r="AJ410" i="6"/>
  <c r="AI410" i="6"/>
  <c r="AH410" i="6"/>
  <c r="AG410" i="6"/>
  <c r="AF410" i="6"/>
  <c r="BF409" i="6"/>
  <c r="BE409" i="6"/>
  <c r="BD409" i="6"/>
  <c r="BC409" i="6"/>
  <c r="BB409" i="6"/>
  <c r="BA409" i="6"/>
  <c r="AZ409" i="6"/>
  <c r="AY409" i="6"/>
  <c r="AX409" i="6"/>
  <c r="AW409" i="6"/>
  <c r="AV409" i="6"/>
  <c r="AU409" i="6"/>
  <c r="AT409" i="6"/>
  <c r="AS409" i="6"/>
  <c r="AR409" i="6"/>
  <c r="AQ409" i="6"/>
  <c r="AP409" i="6"/>
  <c r="AO409" i="6"/>
  <c r="AN409" i="6"/>
  <c r="AM409" i="6"/>
  <c r="AL409" i="6"/>
  <c r="AK409" i="6"/>
  <c r="AJ409" i="6"/>
  <c r="AI409" i="6"/>
  <c r="AH409" i="6"/>
  <c r="AG409" i="6"/>
  <c r="AF409" i="6"/>
  <c r="BF408" i="6"/>
  <c r="BE408" i="6"/>
  <c r="BD408" i="6"/>
  <c r="BC408" i="6"/>
  <c r="BB408" i="6"/>
  <c r="BA408" i="6"/>
  <c r="AZ408" i="6"/>
  <c r="AY408" i="6"/>
  <c r="AX408" i="6"/>
  <c r="AW408" i="6"/>
  <c r="AV408" i="6"/>
  <c r="AU408" i="6"/>
  <c r="AT408" i="6"/>
  <c r="AS408" i="6"/>
  <c r="AR408" i="6"/>
  <c r="AQ408" i="6"/>
  <c r="AP408" i="6"/>
  <c r="AO408" i="6"/>
  <c r="AN408" i="6"/>
  <c r="AM408" i="6"/>
  <c r="AL408" i="6"/>
  <c r="AK408" i="6"/>
  <c r="AJ408" i="6"/>
  <c r="AI408" i="6"/>
  <c r="AH408" i="6"/>
  <c r="AG408" i="6"/>
  <c r="AF408" i="6"/>
  <c r="BF407" i="6"/>
  <c r="BE407" i="6"/>
  <c r="BD407" i="6"/>
  <c r="BC407" i="6"/>
  <c r="BB407" i="6"/>
  <c r="BA407" i="6"/>
  <c r="AZ407" i="6"/>
  <c r="AY407" i="6"/>
  <c r="AX407" i="6"/>
  <c r="AW407" i="6"/>
  <c r="AV407" i="6"/>
  <c r="AU407" i="6"/>
  <c r="AT407" i="6"/>
  <c r="AS407" i="6"/>
  <c r="AR407" i="6"/>
  <c r="AQ407" i="6"/>
  <c r="AP407" i="6"/>
  <c r="AO407" i="6"/>
  <c r="AN407" i="6"/>
  <c r="AM407" i="6"/>
  <c r="AL407" i="6"/>
  <c r="AK407" i="6"/>
  <c r="AJ407" i="6"/>
  <c r="AI407" i="6"/>
  <c r="AH407" i="6"/>
  <c r="AG407" i="6"/>
  <c r="AF407" i="6"/>
  <c r="BF405" i="6"/>
  <c r="BE405" i="6"/>
  <c r="BD405" i="6"/>
  <c r="BC405" i="6"/>
  <c r="BB405" i="6"/>
  <c r="BA405" i="6"/>
  <c r="AZ405" i="6"/>
  <c r="AY405" i="6"/>
  <c r="AX405" i="6"/>
  <c r="AW405" i="6"/>
  <c r="AV405" i="6"/>
  <c r="AU405" i="6"/>
  <c r="AT405" i="6"/>
  <c r="AS405" i="6"/>
  <c r="AR405" i="6"/>
  <c r="AQ405" i="6"/>
  <c r="AP405" i="6"/>
  <c r="AO405" i="6"/>
  <c r="AN405" i="6"/>
  <c r="AM405" i="6"/>
  <c r="AL405" i="6"/>
  <c r="AK405" i="6"/>
  <c r="AJ405" i="6"/>
  <c r="AI405" i="6"/>
  <c r="AH405" i="6"/>
  <c r="AG405" i="6"/>
  <c r="AF405" i="6"/>
  <c r="BF404" i="6"/>
  <c r="BE404" i="6"/>
  <c r="BD404" i="6"/>
  <c r="BC404" i="6"/>
  <c r="BB404" i="6"/>
  <c r="BA404" i="6"/>
  <c r="AZ404" i="6"/>
  <c r="AY404" i="6"/>
  <c r="AX404" i="6"/>
  <c r="AW404" i="6"/>
  <c r="AV404" i="6"/>
  <c r="AU404" i="6"/>
  <c r="AT404" i="6"/>
  <c r="AS404" i="6"/>
  <c r="AR404" i="6"/>
  <c r="AQ404" i="6"/>
  <c r="AP404" i="6"/>
  <c r="AO404" i="6"/>
  <c r="AN404" i="6"/>
  <c r="AM404" i="6"/>
  <c r="AL404" i="6"/>
  <c r="AK404" i="6"/>
  <c r="AJ404" i="6"/>
  <c r="AI404" i="6"/>
  <c r="AH404" i="6"/>
  <c r="AG404" i="6"/>
  <c r="AF404" i="6"/>
  <c r="BF403" i="6"/>
  <c r="BE403" i="6"/>
  <c r="BD403" i="6"/>
  <c r="BC403" i="6"/>
  <c r="BB403" i="6"/>
  <c r="BA403" i="6"/>
  <c r="AZ403" i="6"/>
  <c r="AY403" i="6"/>
  <c r="AX403" i="6"/>
  <c r="AW403" i="6"/>
  <c r="AV403" i="6"/>
  <c r="AU403" i="6"/>
  <c r="AT403" i="6"/>
  <c r="AS403" i="6"/>
  <c r="AR403" i="6"/>
  <c r="AQ403" i="6"/>
  <c r="AP403" i="6"/>
  <c r="AO403" i="6"/>
  <c r="AN403" i="6"/>
  <c r="AM403" i="6"/>
  <c r="AL403" i="6"/>
  <c r="AK403" i="6"/>
  <c r="AJ403" i="6"/>
  <c r="AI403" i="6"/>
  <c r="AH403" i="6"/>
  <c r="AG403" i="6"/>
  <c r="AF403" i="6"/>
  <c r="BF402" i="6"/>
  <c r="BE402" i="6"/>
  <c r="BD402" i="6"/>
  <c r="BC402" i="6"/>
  <c r="BB402" i="6"/>
  <c r="BA402" i="6"/>
  <c r="AZ402" i="6"/>
  <c r="AY402" i="6"/>
  <c r="AX402" i="6"/>
  <c r="AW402" i="6"/>
  <c r="AV402" i="6"/>
  <c r="AU402" i="6"/>
  <c r="AT402" i="6"/>
  <c r="AS402" i="6"/>
  <c r="AR402" i="6"/>
  <c r="AQ402" i="6"/>
  <c r="AP402" i="6"/>
  <c r="AO402" i="6"/>
  <c r="AN402" i="6"/>
  <c r="AM402" i="6"/>
  <c r="AL402" i="6"/>
  <c r="AK402" i="6"/>
  <c r="AJ402" i="6"/>
  <c r="AI402" i="6"/>
  <c r="AH402" i="6"/>
  <c r="AG402" i="6"/>
  <c r="AF402" i="6"/>
  <c r="BF401" i="6"/>
  <c r="BE401" i="6"/>
  <c r="BD401" i="6"/>
  <c r="BC401" i="6"/>
  <c r="BB401" i="6"/>
  <c r="BA401" i="6"/>
  <c r="AZ401" i="6"/>
  <c r="AY401" i="6"/>
  <c r="AX401" i="6"/>
  <c r="AW401" i="6"/>
  <c r="AV401" i="6"/>
  <c r="AU401" i="6"/>
  <c r="AT401" i="6"/>
  <c r="AS401" i="6"/>
  <c r="AR401" i="6"/>
  <c r="AQ401" i="6"/>
  <c r="AP401" i="6"/>
  <c r="AO401" i="6"/>
  <c r="AN401" i="6"/>
  <c r="AM401" i="6"/>
  <c r="AL401" i="6"/>
  <c r="AK401" i="6"/>
  <c r="AJ401" i="6"/>
  <c r="AI401" i="6"/>
  <c r="AH401" i="6"/>
  <c r="AG401" i="6"/>
  <c r="AF401" i="6"/>
  <c r="BF399" i="6"/>
  <c r="BE399" i="6"/>
  <c r="BD399" i="6"/>
  <c r="BC399" i="6"/>
  <c r="BB399" i="6"/>
  <c r="BA399" i="6"/>
  <c r="AZ399" i="6"/>
  <c r="AY399" i="6"/>
  <c r="AX399" i="6"/>
  <c r="AW399" i="6"/>
  <c r="AV399" i="6"/>
  <c r="AU399" i="6"/>
  <c r="AT399" i="6"/>
  <c r="AS399" i="6"/>
  <c r="AR399" i="6"/>
  <c r="AQ399" i="6"/>
  <c r="AP399" i="6"/>
  <c r="AO399" i="6"/>
  <c r="AN399" i="6"/>
  <c r="AM399" i="6"/>
  <c r="AL399" i="6"/>
  <c r="AK399" i="6"/>
  <c r="AJ399" i="6"/>
  <c r="AI399" i="6"/>
  <c r="AH399" i="6"/>
  <c r="AG399" i="6"/>
  <c r="AF399" i="6"/>
  <c r="BF398" i="6"/>
  <c r="BE398" i="6"/>
  <c r="BD398" i="6"/>
  <c r="BC398" i="6"/>
  <c r="BB398" i="6"/>
  <c r="BA398" i="6"/>
  <c r="AZ398" i="6"/>
  <c r="AY398" i="6"/>
  <c r="AX398" i="6"/>
  <c r="AW398" i="6"/>
  <c r="AV398" i="6"/>
  <c r="AU398" i="6"/>
  <c r="AT398" i="6"/>
  <c r="AS398" i="6"/>
  <c r="AR398" i="6"/>
  <c r="AQ398" i="6"/>
  <c r="AP398" i="6"/>
  <c r="AO398" i="6"/>
  <c r="AN398" i="6"/>
  <c r="AM398" i="6"/>
  <c r="AL398" i="6"/>
  <c r="AK398" i="6"/>
  <c r="AJ398" i="6"/>
  <c r="AI398" i="6"/>
  <c r="AH398" i="6"/>
  <c r="AG398" i="6"/>
  <c r="AF398" i="6"/>
  <c r="BF397" i="6"/>
  <c r="BE397" i="6"/>
  <c r="BD397" i="6"/>
  <c r="BC397" i="6"/>
  <c r="BB397" i="6"/>
  <c r="BA397" i="6"/>
  <c r="AZ397" i="6"/>
  <c r="AY397" i="6"/>
  <c r="AX397" i="6"/>
  <c r="AW397" i="6"/>
  <c r="AV397" i="6"/>
  <c r="AU397" i="6"/>
  <c r="AT397" i="6"/>
  <c r="AS397" i="6"/>
  <c r="AR397" i="6"/>
  <c r="AQ397" i="6"/>
  <c r="AP397" i="6"/>
  <c r="AO397" i="6"/>
  <c r="AN397" i="6"/>
  <c r="AM397" i="6"/>
  <c r="AL397" i="6"/>
  <c r="AK397" i="6"/>
  <c r="AJ397" i="6"/>
  <c r="AI397" i="6"/>
  <c r="AH397" i="6"/>
  <c r="AG397" i="6"/>
  <c r="AF397" i="6"/>
  <c r="BF394" i="6"/>
  <c r="BE394" i="6"/>
  <c r="BD394" i="6"/>
  <c r="BC394" i="6"/>
  <c r="BB394" i="6"/>
  <c r="BA394" i="6"/>
  <c r="AZ394" i="6"/>
  <c r="AY394" i="6"/>
  <c r="AX394" i="6"/>
  <c r="AW394" i="6"/>
  <c r="AV394" i="6"/>
  <c r="AU394" i="6"/>
  <c r="AT394" i="6"/>
  <c r="AS394" i="6"/>
  <c r="AR394" i="6"/>
  <c r="AQ394" i="6"/>
  <c r="AP394" i="6"/>
  <c r="AO394" i="6"/>
  <c r="AN394" i="6"/>
  <c r="AM394" i="6"/>
  <c r="AL394" i="6"/>
  <c r="AK394" i="6"/>
  <c r="AJ394" i="6"/>
  <c r="AI394" i="6"/>
  <c r="AH394" i="6"/>
  <c r="AG394" i="6"/>
  <c r="AF394" i="6"/>
  <c r="BF393" i="6"/>
  <c r="BE393" i="6"/>
  <c r="BD393" i="6"/>
  <c r="BC393" i="6"/>
  <c r="BB393" i="6"/>
  <c r="BA393" i="6"/>
  <c r="AZ393" i="6"/>
  <c r="AY393" i="6"/>
  <c r="AX393" i="6"/>
  <c r="AW393" i="6"/>
  <c r="AV393" i="6"/>
  <c r="AU393" i="6"/>
  <c r="AT393" i="6"/>
  <c r="AS393" i="6"/>
  <c r="AR393" i="6"/>
  <c r="AQ393" i="6"/>
  <c r="AP393" i="6"/>
  <c r="AO393" i="6"/>
  <c r="AN393" i="6"/>
  <c r="AM393" i="6"/>
  <c r="AL393" i="6"/>
  <c r="AK393" i="6"/>
  <c r="AJ393" i="6"/>
  <c r="AI393" i="6"/>
  <c r="AH393" i="6"/>
  <c r="AG393" i="6"/>
  <c r="AF393" i="6"/>
  <c r="BF392" i="6"/>
  <c r="BE392" i="6"/>
  <c r="BD392" i="6"/>
  <c r="BC392" i="6"/>
  <c r="BB392" i="6"/>
  <c r="BA392" i="6"/>
  <c r="AZ392" i="6"/>
  <c r="AY392" i="6"/>
  <c r="AX392" i="6"/>
  <c r="AW392" i="6"/>
  <c r="AV392" i="6"/>
  <c r="AU392" i="6"/>
  <c r="AT392" i="6"/>
  <c r="AS392" i="6"/>
  <c r="AR392" i="6"/>
  <c r="AQ392" i="6"/>
  <c r="AP392" i="6"/>
  <c r="AO392" i="6"/>
  <c r="AN392" i="6"/>
  <c r="AM392" i="6"/>
  <c r="AL392" i="6"/>
  <c r="AK392" i="6"/>
  <c r="AJ392" i="6"/>
  <c r="AI392" i="6"/>
  <c r="AH392" i="6"/>
  <c r="AG392" i="6"/>
  <c r="AF392" i="6"/>
  <c r="BF391" i="6"/>
  <c r="BE391" i="6"/>
  <c r="BD391" i="6"/>
  <c r="BC391" i="6"/>
  <c r="BB391" i="6"/>
  <c r="BA391" i="6"/>
  <c r="AZ391" i="6"/>
  <c r="AY391" i="6"/>
  <c r="AX391" i="6"/>
  <c r="AW391" i="6"/>
  <c r="AV391" i="6"/>
  <c r="AU391" i="6"/>
  <c r="AT391" i="6"/>
  <c r="AS391" i="6"/>
  <c r="AR391" i="6"/>
  <c r="AQ391" i="6"/>
  <c r="AP391" i="6"/>
  <c r="AO391" i="6"/>
  <c r="AN391" i="6"/>
  <c r="AM391" i="6"/>
  <c r="AL391" i="6"/>
  <c r="AK391" i="6"/>
  <c r="AJ391" i="6"/>
  <c r="AI391" i="6"/>
  <c r="AH391" i="6"/>
  <c r="AG391" i="6"/>
  <c r="AF391" i="6"/>
  <c r="BF390" i="6"/>
  <c r="BE390" i="6"/>
  <c r="BD390" i="6"/>
  <c r="BC390" i="6"/>
  <c r="BB390" i="6"/>
  <c r="BA390" i="6"/>
  <c r="AZ390" i="6"/>
  <c r="AY390" i="6"/>
  <c r="AX390" i="6"/>
  <c r="AW390" i="6"/>
  <c r="AV390" i="6"/>
  <c r="AU390" i="6"/>
  <c r="AT390" i="6"/>
  <c r="AS390" i="6"/>
  <c r="AR390" i="6"/>
  <c r="AQ390" i="6"/>
  <c r="AP390" i="6"/>
  <c r="AO390" i="6"/>
  <c r="AN390" i="6"/>
  <c r="AM390" i="6"/>
  <c r="AL390" i="6"/>
  <c r="AK390" i="6"/>
  <c r="AJ390" i="6"/>
  <c r="AI390" i="6"/>
  <c r="AH390" i="6"/>
  <c r="AG390" i="6"/>
  <c r="AF390" i="6"/>
  <c r="BF389" i="6"/>
  <c r="BE389" i="6"/>
  <c r="BD389" i="6"/>
  <c r="BC389" i="6"/>
  <c r="BB389" i="6"/>
  <c r="BA389" i="6"/>
  <c r="AZ389" i="6"/>
  <c r="AY389" i="6"/>
  <c r="AX389" i="6"/>
  <c r="AW389" i="6"/>
  <c r="AV389" i="6"/>
  <c r="AU389" i="6"/>
  <c r="AT389" i="6"/>
  <c r="AS389" i="6"/>
  <c r="AR389" i="6"/>
  <c r="AQ389" i="6"/>
  <c r="AP389" i="6"/>
  <c r="AO389" i="6"/>
  <c r="AN389" i="6"/>
  <c r="AM389" i="6"/>
  <c r="AL389" i="6"/>
  <c r="AK389" i="6"/>
  <c r="AJ389" i="6"/>
  <c r="AI389" i="6"/>
  <c r="AH389" i="6"/>
  <c r="AG389" i="6"/>
  <c r="AF389" i="6"/>
  <c r="BF388" i="6"/>
  <c r="BE388" i="6"/>
  <c r="BD388" i="6"/>
  <c r="BC388" i="6"/>
  <c r="BB388" i="6"/>
  <c r="BA388" i="6"/>
  <c r="AZ388" i="6"/>
  <c r="AY388" i="6"/>
  <c r="AX388" i="6"/>
  <c r="AW388" i="6"/>
  <c r="AV388" i="6"/>
  <c r="AU388" i="6"/>
  <c r="AT388" i="6"/>
  <c r="AS388" i="6"/>
  <c r="AR388" i="6"/>
  <c r="AQ388" i="6"/>
  <c r="AP388" i="6"/>
  <c r="AO388" i="6"/>
  <c r="AN388" i="6"/>
  <c r="AM388" i="6"/>
  <c r="AL388" i="6"/>
  <c r="AK388" i="6"/>
  <c r="AJ388" i="6"/>
  <c r="AI388" i="6"/>
  <c r="AH388" i="6"/>
  <c r="AG388" i="6"/>
  <c r="AF388" i="6"/>
  <c r="BF387" i="6"/>
  <c r="BE387" i="6"/>
  <c r="BD387" i="6"/>
  <c r="BC387" i="6"/>
  <c r="BB387" i="6"/>
  <c r="BA387" i="6"/>
  <c r="AZ387" i="6"/>
  <c r="AY387" i="6"/>
  <c r="AX387" i="6"/>
  <c r="AW387" i="6"/>
  <c r="AV387" i="6"/>
  <c r="AU387" i="6"/>
  <c r="AT387" i="6"/>
  <c r="AS387" i="6"/>
  <c r="AR387" i="6"/>
  <c r="AQ387" i="6"/>
  <c r="AP387" i="6"/>
  <c r="AO387" i="6"/>
  <c r="AN387" i="6"/>
  <c r="AM387" i="6"/>
  <c r="AL387" i="6"/>
  <c r="AK387" i="6"/>
  <c r="AJ387" i="6"/>
  <c r="AI387" i="6"/>
  <c r="AH387" i="6"/>
  <c r="AG387" i="6"/>
  <c r="AF387" i="6"/>
  <c r="BF386" i="6"/>
  <c r="BE386" i="6"/>
  <c r="BD386" i="6"/>
  <c r="BC386" i="6"/>
  <c r="BB386" i="6"/>
  <c r="BA386" i="6"/>
  <c r="AZ386" i="6"/>
  <c r="AY386" i="6"/>
  <c r="AX386" i="6"/>
  <c r="AW386" i="6"/>
  <c r="AV386" i="6"/>
  <c r="AU386" i="6"/>
  <c r="AT386" i="6"/>
  <c r="AS386" i="6"/>
  <c r="AR386" i="6"/>
  <c r="AQ386" i="6"/>
  <c r="AP386" i="6"/>
  <c r="AO386" i="6"/>
  <c r="AN386" i="6"/>
  <c r="AM386" i="6"/>
  <c r="AL386" i="6"/>
  <c r="AK386" i="6"/>
  <c r="AJ386" i="6"/>
  <c r="AI386" i="6"/>
  <c r="AH386" i="6"/>
  <c r="AG386" i="6"/>
  <c r="AF386" i="6"/>
  <c r="BF385" i="6"/>
  <c r="BE385" i="6"/>
  <c r="BD385" i="6"/>
  <c r="BC385" i="6"/>
  <c r="BB385" i="6"/>
  <c r="BA385" i="6"/>
  <c r="AZ385" i="6"/>
  <c r="AY385" i="6"/>
  <c r="AX385" i="6"/>
  <c r="AW385" i="6"/>
  <c r="AV385" i="6"/>
  <c r="AU385" i="6"/>
  <c r="AT385" i="6"/>
  <c r="AS385" i="6"/>
  <c r="AR385" i="6"/>
  <c r="AQ385" i="6"/>
  <c r="AP385" i="6"/>
  <c r="AO385" i="6"/>
  <c r="AN385" i="6"/>
  <c r="AM385" i="6"/>
  <c r="AL385" i="6"/>
  <c r="AK385" i="6"/>
  <c r="AJ385" i="6"/>
  <c r="AI385" i="6"/>
  <c r="AH385" i="6"/>
  <c r="AG385" i="6"/>
  <c r="AF385" i="6"/>
  <c r="BF384" i="6"/>
  <c r="BE384" i="6"/>
  <c r="BD384" i="6"/>
  <c r="BC384" i="6"/>
  <c r="BB384" i="6"/>
  <c r="BA384" i="6"/>
  <c r="AZ384" i="6"/>
  <c r="AY384" i="6"/>
  <c r="AX384" i="6"/>
  <c r="AW384" i="6"/>
  <c r="AV384" i="6"/>
  <c r="AU384" i="6"/>
  <c r="AT384" i="6"/>
  <c r="AS384" i="6"/>
  <c r="AR384" i="6"/>
  <c r="AQ384" i="6"/>
  <c r="AP384" i="6"/>
  <c r="AO384" i="6"/>
  <c r="AN384" i="6"/>
  <c r="AM384" i="6"/>
  <c r="AL384" i="6"/>
  <c r="AK384" i="6"/>
  <c r="AJ384" i="6"/>
  <c r="AI384" i="6"/>
  <c r="AH384" i="6"/>
  <c r="AG384" i="6"/>
  <c r="AF384" i="6"/>
  <c r="BF383" i="6"/>
  <c r="BE383" i="6"/>
  <c r="BD383" i="6"/>
  <c r="BC383" i="6"/>
  <c r="BB383" i="6"/>
  <c r="BA383" i="6"/>
  <c r="AZ383" i="6"/>
  <c r="AY383" i="6"/>
  <c r="AX383" i="6"/>
  <c r="AW383" i="6"/>
  <c r="AV383" i="6"/>
  <c r="AU383" i="6"/>
  <c r="AT383" i="6"/>
  <c r="AS383" i="6"/>
  <c r="AR383" i="6"/>
  <c r="AQ383" i="6"/>
  <c r="AP383" i="6"/>
  <c r="AO383" i="6"/>
  <c r="AN383" i="6"/>
  <c r="AM383" i="6"/>
  <c r="AL383" i="6"/>
  <c r="AK383" i="6"/>
  <c r="AJ383" i="6"/>
  <c r="AI383" i="6"/>
  <c r="AH383" i="6"/>
  <c r="AG383" i="6"/>
  <c r="AF383" i="6"/>
  <c r="BF382" i="6"/>
  <c r="BE382" i="6"/>
  <c r="BD382" i="6"/>
  <c r="BC382" i="6"/>
  <c r="BB382" i="6"/>
  <c r="BA382" i="6"/>
  <c r="AZ382" i="6"/>
  <c r="AY382" i="6"/>
  <c r="AX382" i="6"/>
  <c r="AW382" i="6"/>
  <c r="AV382" i="6"/>
  <c r="AU382" i="6"/>
  <c r="AT382" i="6"/>
  <c r="AS382" i="6"/>
  <c r="AR382" i="6"/>
  <c r="AQ382" i="6"/>
  <c r="AP382" i="6"/>
  <c r="AO382" i="6"/>
  <c r="AN382" i="6"/>
  <c r="AM382" i="6"/>
  <c r="AL382" i="6"/>
  <c r="AK382" i="6"/>
  <c r="AJ382" i="6"/>
  <c r="AI382" i="6"/>
  <c r="AH382" i="6"/>
  <c r="AG382" i="6"/>
  <c r="AF382" i="6"/>
  <c r="BF381" i="6"/>
  <c r="BE381" i="6"/>
  <c r="BD381" i="6"/>
  <c r="BC381" i="6"/>
  <c r="BB381" i="6"/>
  <c r="BA381" i="6"/>
  <c r="AZ381" i="6"/>
  <c r="AY381" i="6"/>
  <c r="AX381" i="6"/>
  <c r="AW381" i="6"/>
  <c r="AV381" i="6"/>
  <c r="AU381" i="6"/>
  <c r="AT381" i="6"/>
  <c r="AS381" i="6"/>
  <c r="AR381" i="6"/>
  <c r="AQ381" i="6"/>
  <c r="AP381" i="6"/>
  <c r="AO381" i="6"/>
  <c r="AN381" i="6"/>
  <c r="AM381" i="6"/>
  <c r="AL381" i="6"/>
  <c r="AK381" i="6"/>
  <c r="AJ381" i="6"/>
  <c r="AI381" i="6"/>
  <c r="AH381" i="6"/>
  <c r="AG381" i="6"/>
  <c r="AF381" i="6"/>
  <c r="BF380" i="6"/>
  <c r="BE380" i="6"/>
  <c r="BD380" i="6"/>
  <c r="BC380" i="6"/>
  <c r="BB380" i="6"/>
  <c r="BA380" i="6"/>
  <c r="AZ380" i="6"/>
  <c r="AY380" i="6"/>
  <c r="AX380" i="6"/>
  <c r="AW380" i="6"/>
  <c r="AV380" i="6"/>
  <c r="AU380" i="6"/>
  <c r="AT380" i="6"/>
  <c r="AS380" i="6"/>
  <c r="AR380" i="6"/>
  <c r="AQ380" i="6"/>
  <c r="AP380" i="6"/>
  <c r="AO380" i="6"/>
  <c r="AN380" i="6"/>
  <c r="AM380" i="6"/>
  <c r="AL380" i="6"/>
  <c r="AK380" i="6"/>
  <c r="AJ380" i="6"/>
  <c r="AI380" i="6"/>
  <c r="AH380" i="6"/>
  <c r="AG380" i="6"/>
  <c r="AF380" i="6"/>
  <c r="BF379" i="6"/>
  <c r="BE379" i="6"/>
  <c r="BD379" i="6"/>
  <c r="BC379" i="6"/>
  <c r="BB379" i="6"/>
  <c r="BA379" i="6"/>
  <c r="AZ379" i="6"/>
  <c r="AY379" i="6"/>
  <c r="AX379" i="6"/>
  <c r="AW379" i="6"/>
  <c r="AV379" i="6"/>
  <c r="AU379" i="6"/>
  <c r="AT379" i="6"/>
  <c r="AS379" i="6"/>
  <c r="AR379" i="6"/>
  <c r="AQ379" i="6"/>
  <c r="AP379" i="6"/>
  <c r="AO379" i="6"/>
  <c r="AN379" i="6"/>
  <c r="AM379" i="6"/>
  <c r="AL379" i="6"/>
  <c r="AK379" i="6"/>
  <c r="AJ379" i="6"/>
  <c r="AI379" i="6"/>
  <c r="AH379" i="6"/>
  <c r="AG379" i="6"/>
  <c r="AF379" i="6"/>
  <c r="BF378" i="6"/>
  <c r="BE378" i="6"/>
  <c r="BD378" i="6"/>
  <c r="BC378" i="6"/>
  <c r="BB378" i="6"/>
  <c r="BA378" i="6"/>
  <c r="AZ378" i="6"/>
  <c r="AY378" i="6"/>
  <c r="AX378" i="6"/>
  <c r="AW378" i="6"/>
  <c r="AV378" i="6"/>
  <c r="AU378" i="6"/>
  <c r="AT378" i="6"/>
  <c r="AS378" i="6"/>
  <c r="AR378" i="6"/>
  <c r="AQ378" i="6"/>
  <c r="AP378" i="6"/>
  <c r="AO378" i="6"/>
  <c r="AN378" i="6"/>
  <c r="AM378" i="6"/>
  <c r="AL378" i="6"/>
  <c r="AK378" i="6"/>
  <c r="AJ378" i="6"/>
  <c r="AI378" i="6"/>
  <c r="AH378" i="6"/>
  <c r="AG378" i="6"/>
  <c r="AF378" i="6"/>
  <c r="BF377" i="6"/>
  <c r="BE377" i="6"/>
  <c r="BD377" i="6"/>
  <c r="BC377" i="6"/>
  <c r="BB377" i="6"/>
  <c r="BA377" i="6"/>
  <c r="AZ377" i="6"/>
  <c r="AY377" i="6"/>
  <c r="AX377" i="6"/>
  <c r="AW377" i="6"/>
  <c r="AV377" i="6"/>
  <c r="AU377" i="6"/>
  <c r="AT377" i="6"/>
  <c r="AS377" i="6"/>
  <c r="AR377" i="6"/>
  <c r="AQ377" i="6"/>
  <c r="AP377" i="6"/>
  <c r="AO377" i="6"/>
  <c r="AN377" i="6"/>
  <c r="AM377" i="6"/>
  <c r="AL377" i="6"/>
  <c r="AK377" i="6"/>
  <c r="AJ377" i="6"/>
  <c r="AI377" i="6"/>
  <c r="AH377" i="6"/>
  <c r="AG377" i="6"/>
  <c r="AF377" i="6"/>
  <c r="BF375" i="6"/>
  <c r="BE375" i="6"/>
  <c r="BD375" i="6"/>
  <c r="BC375" i="6"/>
  <c r="BB375" i="6"/>
  <c r="BA375" i="6"/>
  <c r="AZ375" i="6"/>
  <c r="AY375" i="6"/>
  <c r="AX375" i="6"/>
  <c r="AW375" i="6"/>
  <c r="AV375" i="6"/>
  <c r="AU375" i="6"/>
  <c r="AT375" i="6"/>
  <c r="AS375" i="6"/>
  <c r="AR375" i="6"/>
  <c r="AQ375" i="6"/>
  <c r="AP375" i="6"/>
  <c r="AO375" i="6"/>
  <c r="AN375" i="6"/>
  <c r="AM375" i="6"/>
  <c r="AL375" i="6"/>
  <c r="AK375" i="6"/>
  <c r="AJ375" i="6"/>
  <c r="AI375" i="6"/>
  <c r="AH375" i="6"/>
  <c r="AG375" i="6"/>
  <c r="AF375" i="6"/>
  <c r="BF374" i="6"/>
  <c r="BE374" i="6"/>
  <c r="BD374" i="6"/>
  <c r="BC374" i="6"/>
  <c r="BB374" i="6"/>
  <c r="BA374" i="6"/>
  <c r="AZ374" i="6"/>
  <c r="AY374" i="6"/>
  <c r="AX374" i="6"/>
  <c r="AW374" i="6"/>
  <c r="AV374" i="6"/>
  <c r="AU374" i="6"/>
  <c r="AT374" i="6"/>
  <c r="AS374" i="6"/>
  <c r="AR374" i="6"/>
  <c r="AQ374" i="6"/>
  <c r="AP374" i="6"/>
  <c r="AO374" i="6"/>
  <c r="AN374" i="6"/>
  <c r="AM374" i="6"/>
  <c r="AL374" i="6"/>
  <c r="AK374" i="6"/>
  <c r="AJ374" i="6"/>
  <c r="AI374" i="6"/>
  <c r="AH374" i="6"/>
  <c r="AG374" i="6"/>
  <c r="AF374" i="6"/>
  <c r="BF373" i="6"/>
  <c r="BE373" i="6"/>
  <c r="BD373" i="6"/>
  <c r="BC373" i="6"/>
  <c r="BB373" i="6"/>
  <c r="BA373" i="6"/>
  <c r="AZ373" i="6"/>
  <c r="AY373" i="6"/>
  <c r="AX373" i="6"/>
  <c r="AW373" i="6"/>
  <c r="AV373" i="6"/>
  <c r="AU373" i="6"/>
  <c r="AT373" i="6"/>
  <c r="AS373" i="6"/>
  <c r="AR373" i="6"/>
  <c r="AQ373" i="6"/>
  <c r="AP373" i="6"/>
  <c r="AO373" i="6"/>
  <c r="AN373" i="6"/>
  <c r="AM373" i="6"/>
  <c r="AL373" i="6"/>
  <c r="AK373" i="6"/>
  <c r="AJ373" i="6"/>
  <c r="AI373" i="6"/>
  <c r="AH373" i="6"/>
  <c r="AG373" i="6"/>
  <c r="AF373" i="6"/>
  <c r="BF372" i="6"/>
  <c r="BE372" i="6"/>
  <c r="BD372" i="6"/>
  <c r="BC372" i="6"/>
  <c r="BB372" i="6"/>
  <c r="BA372" i="6"/>
  <c r="AZ372" i="6"/>
  <c r="AY372" i="6"/>
  <c r="AX372" i="6"/>
  <c r="AW372" i="6"/>
  <c r="AV372" i="6"/>
  <c r="AU372" i="6"/>
  <c r="AT372" i="6"/>
  <c r="AS372" i="6"/>
  <c r="AR372" i="6"/>
  <c r="AQ372" i="6"/>
  <c r="AP372" i="6"/>
  <c r="AO372" i="6"/>
  <c r="AN372" i="6"/>
  <c r="AM372" i="6"/>
  <c r="AL372" i="6"/>
  <c r="AK372" i="6"/>
  <c r="AJ372" i="6"/>
  <c r="AI372" i="6"/>
  <c r="AH372" i="6"/>
  <c r="AG372" i="6"/>
  <c r="AF372" i="6"/>
  <c r="BF371" i="6"/>
  <c r="BE371" i="6"/>
  <c r="BD371" i="6"/>
  <c r="BC371" i="6"/>
  <c r="BB371" i="6"/>
  <c r="BA371" i="6"/>
  <c r="AZ371" i="6"/>
  <c r="AY371" i="6"/>
  <c r="AX371" i="6"/>
  <c r="AW371" i="6"/>
  <c r="AV371" i="6"/>
  <c r="AU371" i="6"/>
  <c r="AT371" i="6"/>
  <c r="AS371" i="6"/>
  <c r="AR371" i="6"/>
  <c r="AQ371" i="6"/>
  <c r="AP371" i="6"/>
  <c r="AO371" i="6"/>
  <c r="AN371" i="6"/>
  <c r="AM371" i="6"/>
  <c r="AL371" i="6"/>
  <c r="AK371" i="6"/>
  <c r="AJ371" i="6"/>
  <c r="AI371" i="6"/>
  <c r="AH371" i="6"/>
  <c r="AG371" i="6"/>
  <c r="AF371" i="6"/>
  <c r="BF369" i="6"/>
  <c r="BE369" i="6"/>
  <c r="BD369" i="6"/>
  <c r="BC369" i="6"/>
  <c r="BB369" i="6"/>
  <c r="BA369" i="6"/>
  <c r="AZ369" i="6"/>
  <c r="AY369" i="6"/>
  <c r="AX369" i="6"/>
  <c r="AW369" i="6"/>
  <c r="AV369" i="6"/>
  <c r="AU369" i="6"/>
  <c r="AT369" i="6"/>
  <c r="AS369" i="6"/>
  <c r="AR369" i="6"/>
  <c r="AQ369" i="6"/>
  <c r="AP369" i="6"/>
  <c r="AO369" i="6"/>
  <c r="AN369" i="6"/>
  <c r="AM369" i="6"/>
  <c r="AL369" i="6"/>
  <c r="AK369" i="6"/>
  <c r="AJ369" i="6"/>
  <c r="AI369" i="6"/>
  <c r="AH369" i="6"/>
  <c r="AG369" i="6"/>
  <c r="AF369" i="6"/>
  <c r="BF368" i="6"/>
  <c r="BE368" i="6"/>
  <c r="BD368" i="6"/>
  <c r="BC368" i="6"/>
  <c r="BB368" i="6"/>
  <c r="BA368" i="6"/>
  <c r="AZ368" i="6"/>
  <c r="AY368" i="6"/>
  <c r="AX368" i="6"/>
  <c r="AW368" i="6"/>
  <c r="AV368" i="6"/>
  <c r="AU368" i="6"/>
  <c r="AT368" i="6"/>
  <c r="AS368" i="6"/>
  <c r="AR368" i="6"/>
  <c r="AQ368" i="6"/>
  <c r="AP368" i="6"/>
  <c r="AO368" i="6"/>
  <c r="AN368" i="6"/>
  <c r="AM368" i="6"/>
  <c r="AL368" i="6"/>
  <c r="AK368" i="6"/>
  <c r="AJ368" i="6"/>
  <c r="AI368" i="6"/>
  <c r="AH368" i="6"/>
  <c r="AG368" i="6"/>
  <c r="AF368" i="6"/>
  <c r="BF366" i="6"/>
  <c r="BE366" i="6"/>
  <c r="BD366" i="6"/>
  <c r="BC366" i="6"/>
  <c r="BB366" i="6"/>
  <c r="BA366" i="6"/>
  <c r="AZ366" i="6"/>
  <c r="AY366" i="6"/>
  <c r="AX366" i="6"/>
  <c r="AW366" i="6"/>
  <c r="AV366" i="6"/>
  <c r="AU366" i="6"/>
  <c r="AT366" i="6"/>
  <c r="AS366" i="6"/>
  <c r="AR366" i="6"/>
  <c r="AQ366" i="6"/>
  <c r="AP366" i="6"/>
  <c r="AO366" i="6"/>
  <c r="AN366" i="6"/>
  <c r="AM366" i="6"/>
  <c r="AL366" i="6"/>
  <c r="AK366" i="6"/>
  <c r="AJ366" i="6"/>
  <c r="AI366" i="6"/>
  <c r="AH366" i="6"/>
  <c r="AG366" i="6"/>
  <c r="AF366" i="6"/>
  <c r="BF365" i="6"/>
  <c r="BE365" i="6"/>
  <c r="BD365" i="6"/>
  <c r="BC365" i="6"/>
  <c r="BB365" i="6"/>
  <c r="BA365" i="6"/>
  <c r="AZ365" i="6"/>
  <c r="AY365" i="6"/>
  <c r="AX365" i="6"/>
  <c r="AW365" i="6"/>
  <c r="AV365" i="6"/>
  <c r="AU365" i="6"/>
  <c r="AT365" i="6"/>
  <c r="AS365" i="6"/>
  <c r="AR365" i="6"/>
  <c r="AQ365" i="6"/>
  <c r="AP365" i="6"/>
  <c r="AO365" i="6"/>
  <c r="AN365" i="6"/>
  <c r="AM365" i="6"/>
  <c r="AL365" i="6"/>
  <c r="AK365" i="6"/>
  <c r="AJ365" i="6"/>
  <c r="AI365" i="6"/>
  <c r="AH365" i="6"/>
  <c r="AG365" i="6"/>
  <c r="AF365" i="6"/>
  <c r="BF364" i="6"/>
  <c r="BE364" i="6"/>
  <c r="BD364" i="6"/>
  <c r="BC364" i="6"/>
  <c r="BB364" i="6"/>
  <c r="BA364" i="6"/>
  <c r="AZ364" i="6"/>
  <c r="AY364" i="6"/>
  <c r="AX364" i="6"/>
  <c r="AW364" i="6"/>
  <c r="AV364" i="6"/>
  <c r="AU364" i="6"/>
  <c r="AT364" i="6"/>
  <c r="AS364" i="6"/>
  <c r="AR364" i="6"/>
  <c r="AQ364" i="6"/>
  <c r="AP364" i="6"/>
  <c r="AO364" i="6"/>
  <c r="AN364" i="6"/>
  <c r="AM364" i="6"/>
  <c r="AL364" i="6"/>
  <c r="AK364" i="6"/>
  <c r="AJ364" i="6"/>
  <c r="AI364" i="6"/>
  <c r="AH364" i="6"/>
  <c r="AG364" i="6"/>
  <c r="AF364" i="6"/>
  <c r="BF363" i="6"/>
  <c r="BE363" i="6"/>
  <c r="BD363" i="6"/>
  <c r="BC363" i="6"/>
  <c r="BB363" i="6"/>
  <c r="BA363" i="6"/>
  <c r="AZ363" i="6"/>
  <c r="AY363" i="6"/>
  <c r="AX363" i="6"/>
  <c r="AW363" i="6"/>
  <c r="AV363" i="6"/>
  <c r="AU363" i="6"/>
  <c r="AT363" i="6"/>
  <c r="AS363" i="6"/>
  <c r="AR363" i="6"/>
  <c r="AQ363" i="6"/>
  <c r="AP363" i="6"/>
  <c r="AO363" i="6"/>
  <c r="AN363" i="6"/>
  <c r="AM363" i="6"/>
  <c r="AL363" i="6"/>
  <c r="AK363" i="6"/>
  <c r="AJ363" i="6"/>
  <c r="AI363" i="6"/>
  <c r="AH363" i="6"/>
  <c r="AG363" i="6"/>
  <c r="AF363" i="6"/>
  <c r="BF362" i="6"/>
  <c r="BE362" i="6"/>
  <c r="BD362" i="6"/>
  <c r="BC362" i="6"/>
  <c r="BB362" i="6"/>
  <c r="BA362" i="6"/>
  <c r="AZ362" i="6"/>
  <c r="AY362" i="6"/>
  <c r="AX362" i="6"/>
  <c r="AW362" i="6"/>
  <c r="AV362" i="6"/>
  <c r="AU362" i="6"/>
  <c r="AT362" i="6"/>
  <c r="AS362" i="6"/>
  <c r="AR362" i="6"/>
  <c r="AQ362" i="6"/>
  <c r="AP362" i="6"/>
  <c r="AO362" i="6"/>
  <c r="AN362" i="6"/>
  <c r="AM362" i="6"/>
  <c r="AL362" i="6"/>
  <c r="AK362" i="6"/>
  <c r="AJ362" i="6"/>
  <c r="AI362" i="6"/>
  <c r="AH362" i="6"/>
  <c r="AG362" i="6"/>
  <c r="AF362" i="6"/>
  <c r="BF361" i="6"/>
  <c r="BE361" i="6"/>
  <c r="BD361" i="6"/>
  <c r="BC361" i="6"/>
  <c r="BB361" i="6"/>
  <c r="BA361" i="6"/>
  <c r="AZ361" i="6"/>
  <c r="AY361" i="6"/>
  <c r="AX361" i="6"/>
  <c r="AW361" i="6"/>
  <c r="AV361" i="6"/>
  <c r="AU361" i="6"/>
  <c r="AT361" i="6"/>
  <c r="AS361" i="6"/>
  <c r="AR361" i="6"/>
  <c r="AQ361" i="6"/>
  <c r="AP361" i="6"/>
  <c r="AO361" i="6"/>
  <c r="AN361" i="6"/>
  <c r="AM361" i="6"/>
  <c r="AL361" i="6"/>
  <c r="AK361" i="6"/>
  <c r="AJ361" i="6"/>
  <c r="AI361" i="6"/>
  <c r="AH361" i="6"/>
  <c r="AG361" i="6"/>
  <c r="AF361" i="6"/>
  <c r="BF360" i="6"/>
  <c r="BE360" i="6"/>
  <c r="BD360" i="6"/>
  <c r="BC360" i="6"/>
  <c r="BB360" i="6"/>
  <c r="BA360" i="6"/>
  <c r="AZ360" i="6"/>
  <c r="AY360" i="6"/>
  <c r="AX360" i="6"/>
  <c r="AW360" i="6"/>
  <c r="AV360" i="6"/>
  <c r="AU360" i="6"/>
  <c r="AT360" i="6"/>
  <c r="AS360" i="6"/>
  <c r="AR360" i="6"/>
  <c r="AQ360" i="6"/>
  <c r="AP360" i="6"/>
  <c r="AO360" i="6"/>
  <c r="AN360" i="6"/>
  <c r="AM360" i="6"/>
  <c r="AL360" i="6"/>
  <c r="AK360" i="6"/>
  <c r="AJ360" i="6"/>
  <c r="AI360" i="6"/>
  <c r="AH360" i="6"/>
  <c r="AG360" i="6"/>
  <c r="AF360" i="6"/>
  <c r="BF359" i="6"/>
  <c r="BE359" i="6"/>
  <c r="BD359" i="6"/>
  <c r="BC359" i="6"/>
  <c r="BB359" i="6"/>
  <c r="BA359" i="6"/>
  <c r="AZ359" i="6"/>
  <c r="AY359" i="6"/>
  <c r="AX359" i="6"/>
  <c r="AW359" i="6"/>
  <c r="AV359" i="6"/>
  <c r="AU359" i="6"/>
  <c r="AT359" i="6"/>
  <c r="AS359" i="6"/>
  <c r="AR359" i="6"/>
  <c r="AQ359" i="6"/>
  <c r="AP359" i="6"/>
  <c r="AO359" i="6"/>
  <c r="AN359" i="6"/>
  <c r="AM359" i="6"/>
  <c r="AL359" i="6"/>
  <c r="AK359" i="6"/>
  <c r="AJ359" i="6"/>
  <c r="AI359" i="6"/>
  <c r="AH359" i="6"/>
  <c r="AG359" i="6"/>
  <c r="AF359" i="6"/>
  <c r="BF358" i="6"/>
  <c r="BE358" i="6"/>
  <c r="BD358" i="6"/>
  <c r="BC358" i="6"/>
  <c r="BB358" i="6"/>
  <c r="BA358" i="6"/>
  <c r="AZ358" i="6"/>
  <c r="AY358" i="6"/>
  <c r="AX358" i="6"/>
  <c r="AW358" i="6"/>
  <c r="AV358" i="6"/>
  <c r="AU358" i="6"/>
  <c r="AT358" i="6"/>
  <c r="AS358" i="6"/>
  <c r="AR358" i="6"/>
  <c r="AQ358" i="6"/>
  <c r="AP358" i="6"/>
  <c r="AO358" i="6"/>
  <c r="AN358" i="6"/>
  <c r="AM358" i="6"/>
  <c r="AL358" i="6"/>
  <c r="AK358" i="6"/>
  <c r="AJ358" i="6"/>
  <c r="AI358" i="6"/>
  <c r="AH358" i="6"/>
  <c r="AG358" i="6"/>
  <c r="AF358" i="6"/>
  <c r="BF357" i="6"/>
  <c r="BE357" i="6"/>
  <c r="BD357" i="6"/>
  <c r="BC357" i="6"/>
  <c r="BB357" i="6"/>
  <c r="BA357" i="6"/>
  <c r="AZ357" i="6"/>
  <c r="AY357" i="6"/>
  <c r="AX357" i="6"/>
  <c r="AW357" i="6"/>
  <c r="AV357" i="6"/>
  <c r="AU357" i="6"/>
  <c r="AT357" i="6"/>
  <c r="AS357" i="6"/>
  <c r="AR357" i="6"/>
  <c r="AQ357" i="6"/>
  <c r="AP357" i="6"/>
  <c r="AO357" i="6"/>
  <c r="AN357" i="6"/>
  <c r="AM357" i="6"/>
  <c r="AL357" i="6"/>
  <c r="AK357" i="6"/>
  <c r="AJ357" i="6"/>
  <c r="AI357" i="6"/>
  <c r="AH357" i="6"/>
  <c r="AG357" i="6"/>
  <c r="AF357" i="6"/>
  <c r="BF355" i="6"/>
  <c r="BE355" i="6"/>
  <c r="BD355" i="6"/>
  <c r="BC355" i="6"/>
  <c r="BB355" i="6"/>
  <c r="BA355" i="6"/>
  <c r="AZ355" i="6"/>
  <c r="AY355" i="6"/>
  <c r="AX355" i="6"/>
  <c r="AW355" i="6"/>
  <c r="AV355" i="6"/>
  <c r="AU355" i="6"/>
  <c r="AT355" i="6"/>
  <c r="AS355" i="6"/>
  <c r="AR355" i="6"/>
  <c r="AQ355" i="6"/>
  <c r="AP355" i="6"/>
  <c r="AO355" i="6"/>
  <c r="AN355" i="6"/>
  <c r="AM355" i="6"/>
  <c r="AL355" i="6"/>
  <c r="AK355" i="6"/>
  <c r="AJ355" i="6"/>
  <c r="AI355" i="6"/>
  <c r="AH355" i="6"/>
  <c r="AG355" i="6"/>
  <c r="AF355" i="6"/>
  <c r="BF354" i="6"/>
  <c r="BE354" i="6"/>
  <c r="BD354" i="6"/>
  <c r="BC354" i="6"/>
  <c r="BB354" i="6"/>
  <c r="BA354" i="6"/>
  <c r="AZ354" i="6"/>
  <c r="AY354" i="6"/>
  <c r="AX354" i="6"/>
  <c r="AW354" i="6"/>
  <c r="AV354" i="6"/>
  <c r="AU354" i="6"/>
  <c r="AT354" i="6"/>
  <c r="AS354" i="6"/>
  <c r="AR354" i="6"/>
  <c r="AQ354" i="6"/>
  <c r="AP354" i="6"/>
  <c r="AO354" i="6"/>
  <c r="AN354" i="6"/>
  <c r="AM354" i="6"/>
  <c r="AL354" i="6"/>
  <c r="AK354" i="6"/>
  <c r="AJ354" i="6"/>
  <c r="AI354" i="6"/>
  <c r="AH354" i="6"/>
  <c r="AG354" i="6"/>
  <c r="AF354" i="6"/>
  <c r="BF353" i="6"/>
  <c r="BE353" i="6"/>
  <c r="BD353" i="6"/>
  <c r="BC353" i="6"/>
  <c r="BB353" i="6"/>
  <c r="BA353" i="6"/>
  <c r="AZ353" i="6"/>
  <c r="AY353" i="6"/>
  <c r="AX353" i="6"/>
  <c r="AW353" i="6"/>
  <c r="AV353" i="6"/>
  <c r="AU353" i="6"/>
  <c r="AT353" i="6"/>
  <c r="AS353" i="6"/>
  <c r="AR353" i="6"/>
  <c r="AQ353" i="6"/>
  <c r="AP353" i="6"/>
  <c r="AO353" i="6"/>
  <c r="AN353" i="6"/>
  <c r="AM353" i="6"/>
  <c r="AL353" i="6"/>
  <c r="AK353" i="6"/>
  <c r="AJ353" i="6"/>
  <c r="AI353" i="6"/>
  <c r="AH353" i="6"/>
  <c r="AG353" i="6"/>
  <c r="AF353" i="6"/>
  <c r="BF351" i="6"/>
  <c r="BE351" i="6"/>
  <c r="BD351" i="6"/>
  <c r="BC351" i="6"/>
  <c r="BB351" i="6"/>
  <c r="BA351" i="6"/>
  <c r="AZ351" i="6"/>
  <c r="AY351" i="6"/>
  <c r="AX351" i="6"/>
  <c r="AW351" i="6"/>
  <c r="AV351" i="6"/>
  <c r="AU351" i="6"/>
  <c r="AT351" i="6"/>
  <c r="AS351" i="6"/>
  <c r="AR351" i="6"/>
  <c r="AQ351" i="6"/>
  <c r="AP351" i="6"/>
  <c r="AO351" i="6"/>
  <c r="AN351" i="6"/>
  <c r="AM351" i="6"/>
  <c r="AL351" i="6"/>
  <c r="AK351" i="6"/>
  <c r="AJ351" i="6"/>
  <c r="AI351" i="6"/>
  <c r="AH351" i="6"/>
  <c r="AG351" i="6"/>
  <c r="AF351" i="6"/>
  <c r="BF349" i="6"/>
  <c r="BE349" i="6"/>
  <c r="BD349" i="6"/>
  <c r="BC349" i="6"/>
  <c r="BB349" i="6"/>
  <c r="BA349" i="6"/>
  <c r="AZ349" i="6"/>
  <c r="AY349" i="6"/>
  <c r="AX349" i="6"/>
  <c r="AW349" i="6"/>
  <c r="AV349" i="6"/>
  <c r="AU349" i="6"/>
  <c r="AT349" i="6"/>
  <c r="AS349" i="6"/>
  <c r="AR349" i="6"/>
  <c r="AQ349" i="6"/>
  <c r="AP349" i="6"/>
  <c r="AO349" i="6"/>
  <c r="AN349" i="6"/>
  <c r="AM349" i="6"/>
  <c r="AL349" i="6"/>
  <c r="AK349" i="6"/>
  <c r="AJ349" i="6"/>
  <c r="AI349" i="6"/>
  <c r="AH349" i="6"/>
  <c r="AG349" i="6"/>
  <c r="AF349" i="6"/>
  <c r="BF348" i="6"/>
  <c r="BE348" i="6"/>
  <c r="BD348" i="6"/>
  <c r="BC348" i="6"/>
  <c r="BB348" i="6"/>
  <c r="BA348" i="6"/>
  <c r="AZ348" i="6"/>
  <c r="AY348" i="6"/>
  <c r="AX348" i="6"/>
  <c r="AW348" i="6"/>
  <c r="AV348" i="6"/>
  <c r="AU348" i="6"/>
  <c r="AT348" i="6"/>
  <c r="AS348" i="6"/>
  <c r="AR348" i="6"/>
  <c r="AQ348" i="6"/>
  <c r="AP348" i="6"/>
  <c r="AO348" i="6"/>
  <c r="AN348" i="6"/>
  <c r="AM348" i="6"/>
  <c r="AL348" i="6"/>
  <c r="AK348" i="6"/>
  <c r="AJ348" i="6"/>
  <c r="AI348" i="6"/>
  <c r="AH348" i="6"/>
  <c r="AG348" i="6"/>
  <c r="AF348" i="6"/>
  <c r="BF347" i="6"/>
  <c r="BE347" i="6"/>
  <c r="BD347" i="6"/>
  <c r="BC347" i="6"/>
  <c r="BB347" i="6"/>
  <c r="BA347" i="6"/>
  <c r="AZ347" i="6"/>
  <c r="AY347" i="6"/>
  <c r="AX347" i="6"/>
  <c r="AW347" i="6"/>
  <c r="AV347" i="6"/>
  <c r="AU347" i="6"/>
  <c r="AT347" i="6"/>
  <c r="AS347" i="6"/>
  <c r="AR347" i="6"/>
  <c r="AQ347" i="6"/>
  <c r="AP347" i="6"/>
  <c r="AO347" i="6"/>
  <c r="AN347" i="6"/>
  <c r="AM347" i="6"/>
  <c r="AL347" i="6"/>
  <c r="AK347" i="6"/>
  <c r="AJ347" i="6"/>
  <c r="AI347" i="6"/>
  <c r="AH347" i="6"/>
  <c r="AG347" i="6"/>
  <c r="AF347" i="6"/>
  <c r="BF346" i="6"/>
  <c r="BE346" i="6"/>
  <c r="BD346" i="6"/>
  <c r="BC346" i="6"/>
  <c r="BB346" i="6"/>
  <c r="BA346" i="6"/>
  <c r="AZ346" i="6"/>
  <c r="AY346" i="6"/>
  <c r="AX346" i="6"/>
  <c r="AW346" i="6"/>
  <c r="AV346" i="6"/>
  <c r="AU346" i="6"/>
  <c r="AT346" i="6"/>
  <c r="AS346" i="6"/>
  <c r="AR346" i="6"/>
  <c r="AQ346" i="6"/>
  <c r="AP346" i="6"/>
  <c r="AO346" i="6"/>
  <c r="AN346" i="6"/>
  <c r="AM346" i="6"/>
  <c r="AL346" i="6"/>
  <c r="AK346" i="6"/>
  <c r="AJ346" i="6"/>
  <c r="AI346" i="6"/>
  <c r="AH346" i="6"/>
  <c r="AG346" i="6"/>
  <c r="AF346" i="6"/>
  <c r="BF345" i="6"/>
  <c r="BE345" i="6"/>
  <c r="BD345" i="6"/>
  <c r="BC345" i="6"/>
  <c r="BB345" i="6"/>
  <c r="BA345" i="6"/>
  <c r="AZ345" i="6"/>
  <c r="AY345" i="6"/>
  <c r="AX345" i="6"/>
  <c r="AW345" i="6"/>
  <c r="AV345" i="6"/>
  <c r="AU345" i="6"/>
  <c r="AT345" i="6"/>
  <c r="AS345" i="6"/>
  <c r="AR345" i="6"/>
  <c r="AQ345" i="6"/>
  <c r="AP345" i="6"/>
  <c r="AO345" i="6"/>
  <c r="AN345" i="6"/>
  <c r="AM345" i="6"/>
  <c r="AL345" i="6"/>
  <c r="AK345" i="6"/>
  <c r="AJ345" i="6"/>
  <c r="AI345" i="6"/>
  <c r="AH345" i="6"/>
  <c r="AG345" i="6"/>
  <c r="AF345" i="6"/>
  <c r="BF344" i="6"/>
  <c r="BE344" i="6"/>
  <c r="BD344" i="6"/>
  <c r="BC344" i="6"/>
  <c r="BB344" i="6"/>
  <c r="BA344" i="6"/>
  <c r="AZ344" i="6"/>
  <c r="AY344" i="6"/>
  <c r="AX344" i="6"/>
  <c r="AW344" i="6"/>
  <c r="AV344" i="6"/>
  <c r="AU344" i="6"/>
  <c r="AT344" i="6"/>
  <c r="AS344" i="6"/>
  <c r="AR344" i="6"/>
  <c r="AQ344" i="6"/>
  <c r="AP344" i="6"/>
  <c r="AO344" i="6"/>
  <c r="AN344" i="6"/>
  <c r="AM344" i="6"/>
  <c r="AL344" i="6"/>
  <c r="AK344" i="6"/>
  <c r="AJ344" i="6"/>
  <c r="AI344" i="6"/>
  <c r="AH344" i="6"/>
  <c r="AG344" i="6"/>
  <c r="AF344" i="6"/>
  <c r="BF343" i="6"/>
  <c r="BE343" i="6"/>
  <c r="BD343" i="6"/>
  <c r="BC343" i="6"/>
  <c r="BB343" i="6"/>
  <c r="BA343" i="6"/>
  <c r="AZ343" i="6"/>
  <c r="AY343" i="6"/>
  <c r="AX343" i="6"/>
  <c r="AW343" i="6"/>
  <c r="AV343" i="6"/>
  <c r="AU343" i="6"/>
  <c r="AT343" i="6"/>
  <c r="AS343" i="6"/>
  <c r="AR343" i="6"/>
  <c r="AQ343" i="6"/>
  <c r="AP343" i="6"/>
  <c r="AO343" i="6"/>
  <c r="AN343" i="6"/>
  <c r="AM343" i="6"/>
  <c r="AL343" i="6"/>
  <c r="AK343" i="6"/>
  <c r="AJ343" i="6"/>
  <c r="AI343" i="6"/>
  <c r="AH343" i="6"/>
  <c r="AG343" i="6"/>
  <c r="AF343" i="6"/>
  <c r="BF342" i="6"/>
  <c r="BE342" i="6"/>
  <c r="BD342" i="6"/>
  <c r="BC342" i="6"/>
  <c r="BB342" i="6"/>
  <c r="BA342" i="6"/>
  <c r="AZ342" i="6"/>
  <c r="AY342" i="6"/>
  <c r="AX342" i="6"/>
  <c r="AW342" i="6"/>
  <c r="AV342" i="6"/>
  <c r="AU342" i="6"/>
  <c r="AT342" i="6"/>
  <c r="AS342" i="6"/>
  <c r="AR342" i="6"/>
  <c r="AQ342" i="6"/>
  <c r="AP342" i="6"/>
  <c r="AO342" i="6"/>
  <c r="AN342" i="6"/>
  <c r="AM342" i="6"/>
  <c r="AL342" i="6"/>
  <c r="AK342" i="6"/>
  <c r="AJ342" i="6"/>
  <c r="AI342" i="6"/>
  <c r="AH342" i="6"/>
  <c r="AG342" i="6"/>
  <c r="AF342" i="6"/>
  <c r="BF341" i="6"/>
  <c r="BE341" i="6"/>
  <c r="BD341" i="6"/>
  <c r="BC341" i="6"/>
  <c r="BB341" i="6"/>
  <c r="BA341" i="6"/>
  <c r="AZ341" i="6"/>
  <c r="AY341" i="6"/>
  <c r="AX341" i="6"/>
  <c r="AW341" i="6"/>
  <c r="AV341" i="6"/>
  <c r="AU341" i="6"/>
  <c r="AT341" i="6"/>
  <c r="AS341" i="6"/>
  <c r="AR341" i="6"/>
  <c r="AQ341" i="6"/>
  <c r="AP341" i="6"/>
  <c r="AO341" i="6"/>
  <c r="AN341" i="6"/>
  <c r="AM341" i="6"/>
  <c r="AL341" i="6"/>
  <c r="AK341" i="6"/>
  <c r="AJ341" i="6"/>
  <c r="AI341" i="6"/>
  <c r="AH341" i="6"/>
  <c r="AG341" i="6"/>
  <c r="AF341" i="6"/>
  <c r="BF340" i="6"/>
  <c r="BE340" i="6"/>
  <c r="BD340" i="6"/>
  <c r="BC340" i="6"/>
  <c r="BB340" i="6"/>
  <c r="BA340" i="6"/>
  <c r="AZ340" i="6"/>
  <c r="AY340" i="6"/>
  <c r="AX340" i="6"/>
  <c r="AW340" i="6"/>
  <c r="AV340" i="6"/>
  <c r="AU340" i="6"/>
  <c r="AT340" i="6"/>
  <c r="AS340" i="6"/>
  <c r="AR340" i="6"/>
  <c r="AQ340" i="6"/>
  <c r="AP340" i="6"/>
  <c r="AO340" i="6"/>
  <c r="AN340" i="6"/>
  <c r="AM340" i="6"/>
  <c r="AL340" i="6"/>
  <c r="AK340" i="6"/>
  <c r="AJ340" i="6"/>
  <c r="AI340" i="6"/>
  <c r="AH340" i="6"/>
  <c r="AG340" i="6"/>
  <c r="AF340" i="6"/>
  <c r="BF339" i="6"/>
  <c r="BE339" i="6"/>
  <c r="BD339" i="6"/>
  <c r="BC339" i="6"/>
  <c r="BB339" i="6"/>
  <c r="BA339" i="6"/>
  <c r="AZ339" i="6"/>
  <c r="AY339" i="6"/>
  <c r="AX339" i="6"/>
  <c r="AW339" i="6"/>
  <c r="AV339" i="6"/>
  <c r="AU339" i="6"/>
  <c r="AT339" i="6"/>
  <c r="AS339" i="6"/>
  <c r="AR339" i="6"/>
  <c r="AQ339" i="6"/>
  <c r="AP339" i="6"/>
  <c r="AO339" i="6"/>
  <c r="AN339" i="6"/>
  <c r="AM339" i="6"/>
  <c r="AL339" i="6"/>
  <c r="AK339" i="6"/>
  <c r="AJ339" i="6"/>
  <c r="AI339" i="6"/>
  <c r="AH339" i="6"/>
  <c r="AG339" i="6"/>
  <c r="AF339" i="6"/>
  <c r="BF337" i="6"/>
  <c r="BE337" i="6"/>
  <c r="BD337" i="6"/>
  <c r="BC337" i="6"/>
  <c r="BB337" i="6"/>
  <c r="BA337" i="6"/>
  <c r="AZ337" i="6"/>
  <c r="AY337" i="6"/>
  <c r="AX337" i="6"/>
  <c r="AW337" i="6"/>
  <c r="AV337" i="6"/>
  <c r="AU337" i="6"/>
  <c r="AT337" i="6"/>
  <c r="AS337" i="6"/>
  <c r="AR337" i="6"/>
  <c r="AQ337" i="6"/>
  <c r="AP337" i="6"/>
  <c r="AO337" i="6"/>
  <c r="AN337" i="6"/>
  <c r="AM337" i="6"/>
  <c r="AL337" i="6"/>
  <c r="AK337" i="6"/>
  <c r="AJ337" i="6"/>
  <c r="AI337" i="6"/>
  <c r="AH337" i="6"/>
  <c r="AG337" i="6"/>
  <c r="AF337" i="6"/>
  <c r="BF336" i="6"/>
  <c r="BE336" i="6"/>
  <c r="BD336" i="6"/>
  <c r="BC336" i="6"/>
  <c r="BB336" i="6"/>
  <c r="BA336" i="6"/>
  <c r="AZ336" i="6"/>
  <c r="AY336" i="6"/>
  <c r="AX336" i="6"/>
  <c r="AW336" i="6"/>
  <c r="AV336" i="6"/>
  <c r="AU336" i="6"/>
  <c r="AT336" i="6"/>
  <c r="AS336" i="6"/>
  <c r="AR336" i="6"/>
  <c r="AQ336" i="6"/>
  <c r="AP336" i="6"/>
  <c r="AO336" i="6"/>
  <c r="AN336" i="6"/>
  <c r="AM336" i="6"/>
  <c r="AL336" i="6"/>
  <c r="AK336" i="6"/>
  <c r="AJ336" i="6"/>
  <c r="AI336" i="6"/>
  <c r="AH336" i="6"/>
  <c r="AG336" i="6"/>
  <c r="AF336" i="6"/>
  <c r="BF335" i="6"/>
  <c r="BE335" i="6"/>
  <c r="BD335" i="6"/>
  <c r="BC335" i="6"/>
  <c r="BB335" i="6"/>
  <c r="BA335" i="6"/>
  <c r="AZ335" i="6"/>
  <c r="AY335" i="6"/>
  <c r="AX335" i="6"/>
  <c r="AW335" i="6"/>
  <c r="AV335" i="6"/>
  <c r="AU335" i="6"/>
  <c r="AT335" i="6"/>
  <c r="AS335" i="6"/>
  <c r="AR335" i="6"/>
  <c r="AQ335" i="6"/>
  <c r="AP335" i="6"/>
  <c r="AO335" i="6"/>
  <c r="AN335" i="6"/>
  <c r="AM335" i="6"/>
  <c r="AL335" i="6"/>
  <c r="AK335" i="6"/>
  <c r="AJ335" i="6"/>
  <c r="AI335" i="6"/>
  <c r="AH335" i="6"/>
  <c r="AG335" i="6"/>
  <c r="AF335" i="6"/>
  <c r="BF334" i="6"/>
  <c r="BE334" i="6"/>
  <c r="BD334" i="6"/>
  <c r="BC334" i="6"/>
  <c r="BB334" i="6"/>
  <c r="BA334" i="6"/>
  <c r="AZ334" i="6"/>
  <c r="AY334" i="6"/>
  <c r="AX334" i="6"/>
  <c r="AW334" i="6"/>
  <c r="AV334" i="6"/>
  <c r="AU334" i="6"/>
  <c r="AT334" i="6"/>
  <c r="AS334" i="6"/>
  <c r="AR334" i="6"/>
  <c r="AQ334" i="6"/>
  <c r="AP334" i="6"/>
  <c r="AO334" i="6"/>
  <c r="AN334" i="6"/>
  <c r="AM334" i="6"/>
  <c r="AL334" i="6"/>
  <c r="AK334" i="6"/>
  <c r="AJ334" i="6"/>
  <c r="AI334" i="6"/>
  <c r="AH334" i="6"/>
  <c r="AG334" i="6"/>
  <c r="AF334" i="6"/>
  <c r="BF333" i="6"/>
  <c r="BE333" i="6"/>
  <c r="BD333" i="6"/>
  <c r="BC333" i="6"/>
  <c r="BB333" i="6"/>
  <c r="BA333" i="6"/>
  <c r="AZ333" i="6"/>
  <c r="AY333" i="6"/>
  <c r="AX333" i="6"/>
  <c r="AW333" i="6"/>
  <c r="AV333" i="6"/>
  <c r="AU333" i="6"/>
  <c r="AT333" i="6"/>
  <c r="AS333" i="6"/>
  <c r="AR333" i="6"/>
  <c r="AQ333" i="6"/>
  <c r="AP333" i="6"/>
  <c r="AO333" i="6"/>
  <c r="AN333" i="6"/>
  <c r="AM333" i="6"/>
  <c r="AL333" i="6"/>
  <c r="AK333" i="6"/>
  <c r="AJ333" i="6"/>
  <c r="AI333" i="6"/>
  <c r="AH333" i="6"/>
  <c r="AG333" i="6"/>
  <c r="AF333" i="6"/>
  <c r="BF332" i="6"/>
  <c r="BE332" i="6"/>
  <c r="BD332" i="6"/>
  <c r="BC332" i="6"/>
  <c r="BB332" i="6"/>
  <c r="BA332" i="6"/>
  <c r="AZ332" i="6"/>
  <c r="AY332" i="6"/>
  <c r="AX332" i="6"/>
  <c r="AW332" i="6"/>
  <c r="AV332" i="6"/>
  <c r="AU332" i="6"/>
  <c r="AT332" i="6"/>
  <c r="AS332" i="6"/>
  <c r="AR332" i="6"/>
  <c r="AQ332" i="6"/>
  <c r="AP332" i="6"/>
  <c r="AO332" i="6"/>
  <c r="AN332" i="6"/>
  <c r="AM332" i="6"/>
  <c r="AL332" i="6"/>
  <c r="AK332" i="6"/>
  <c r="AJ332" i="6"/>
  <c r="AI332" i="6"/>
  <c r="AH332" i="6"/>
  <c r="AG332" i="6"/>
  <c r="AF332" i="6"/>
  <c r="BF331" i="6"/>
  <c r="BE331" i="6"/>
  <c r="BD331" i="6"/>
  <c r="BC331" i="6"/>
  <c r="BB331" i="6"/>
  <c r="BA331" i="6"/>
  <c r="AZ331" i="6"/>
  <c r="AY331" i="6"/>
  <c r="AX331" i="6"/>
  <c r="AW331" i="6"/>
  <c r="AV331" i="6"/>
  <c r="AU331" i="6"/>
  <c r="AT331" i="6"/>
  <c r="AS331" i="6"/>
  <c r="AR331" i="6"/>
  <c r="AQ331" i="6"/>
  <c r="AP331" i="6"/>
  <c r="AO331" i="6"/>
  <c r="AN331" i="6"/>
  <c r="AM331" i="6"/>
  <c r="AL331" i="6"/>
  <c r="AK331" i="6"/>
  <c r="AJ331" i="6"/>
  <c r="AI331" i="6"/>
  <c r="AH331" i="6"/>
  <c r="AG331" i="6"/>
  <c r="AF331" i="6"/>
  <c r="BF330" i="6"/>
  <c r="BE330" i="6"/>
  <c r="BD330" i="6"/>
  <c r="BC330" i="6"/>
  <c r="BB330" i="6"/>
  <c r="BA330" i="6"/>
  <c r="AZ330" i="6"/>
  <c r="AY330" i="6"/>
  <c r="AX330" i="6"/>
  <c r="AW330" i="6"/>
  <c r="AV330" i="6"/>
  <c r="AU330" i="6"/>
  <c r="AT330" i="6"/>
  <c r="AS330" i="6"/>
  <c r="AR330" i="6"/>
  <c r="AQ330" i="6"/>
  <c r="AP330" i="6"/>
  <c r="AO330" i="6"/>
  <c r="AN330" i="6"/>
  <c r="AM330" i="6"/>
  <c r="AL330" i="6"/>
  <c r="AK330" i="6"/>
  <c r="AJ330" i="6"/>
  <c r="AI330" i="6"/>
  <c r="AH330" i="6"/>
  <c r="AG330" i="6"/>
  <c r="AF330" i="6"/>
  <c r="BF329" i="6"/>
  <c r="BE329" i="6"/>
  <c r="BD329" i="6"/>
  <c r="BC329" i="6"/>
  <c r="BB329" i="6"/>
  <c r="BA329" i="6"/>
  <c r="AZ329" i="6"/>
  <c r="AY329" i="6"/>
  <c r="AX329" i="6"/>
  <c r="AW329" i="6"/>
  <c r="AV329" i="6"/>
  <c r="AU329" i="6"/>
  <c r="AT329" i="6"/>
  <c r="AS329" i="6"/>
  <c r="AR329" i="6"/>
  <c r="AQ329" i="6"/>
  <c r="AP329" i="6"/>
  <c r="AO329" i="6"/>
  <c r="AN329" i="6"/>
  <c r="AM329" i="6"/>
  <c r="AL329" i="6"/>
  <c r="AK329" i="6"/>
  <c r="AJ329" i="6"/>
  <c r="AI329" i="6"/>
  <c r="AH329" i="6"/>
  <c r="AG329" i="6"/>
  <c r="AF329" i="6"/>
  <c r="BF328" i="6"/>
  <c r="BE328" i="6"/>
  <c r="BD328" i="6"/>
  <c r="BC328" i="6"/>
  <c r="BB328" i="6"/>
  <c r="BA328" i="6"/>
  <c r="AZ328" i="6"/>
  <c r="AY328" i="6"/>
  <c r="AX328" i="6"/>
  <c r="AW328" i="6"/>
  <c r="AV328" i="6"/>
  <c r="AU328" i="6"/>
  <c r="AT328" i="6"/>
  <c r="AS328" i="6"/>
  <c r="AR328" i="6"/>
  <c r="AQ328" i="6"/>
  <c r="AP328" i="6"/>
  <c r="AO328" i="6"/>
  <c r="AN328" i="6"/>
  <c r="AM328" i="6"/>
  <c r="AL328" i="6"/>
  <c r="AK328" i="6"/>
  <c r="AJ328" i="6"/>
  <c r="AI328" i="6"/>
  <c r="AH328" i="6"/>
  <c r="AG328" i="6"/>
  <c r="AF328" i="6"/>
  <c r="BF327" i="6"/>
  <c r="BE327" i="6"/>
  <c r="BD327" i="6"/>
  <c r="BC327" i="6"/>
  <c r="BB327" i="6"/>
  <c r="BA327" i="6"/>
  <c r="AZ327" i="6"/>
  <c r="AY327" i="6"/>
  <c r="AX327" i="6"/>
  <c r="AW327" i="6"/>
  <c r="AV327" i="6"/>
  <c r="AU327" i="6"/>
  <c r="AT327" i="6"/>
  <c r="AS327" i="6"/>
  <c r="AR327" i="6"/>
  <c r="AQ327" i="6"/>
  <c r="AP327" i="6"/>
  <c r="AO327" i="6"/>
  <c r="AN327" i="6"/>
  <c r="AM327" i="6"/>
  <c r="AL327" i="6"/>
  <c r="AK327" i="6"/>
  <c r="AJ327" i="6"/>
  <c r="AI327" i="6"/>
  <c r="AH327" i="6"/>
  <c r="AG327" i="6"/>
  <c r="AF327" i="6"/>
  <c r="BF326" i="6"/>
  <c r="BE326" i="6"/>
  <c r="BD326" i="6"/>
  <c r="BC326" i="6"/>
  <c r="BB326" i="6"/>
  <c r="BA326" i="6"/>
  <c r="AZ326" i="6"/>
  <c r="AY326" i="6"/>
  <c r="AX326" i="6"/>
  <c r="AW326" i="6"/>
  <c r="AV326" i="6"/>
  <c r="AU326" i="6"/>
  <c r="AT326" i="6"/>
  <c r="AS326" i="6"/>
  <c r="AR326" i="6"/>
  <c r="AQ326" i="6"/>
  <c r="AP326" i="6"/>
  <c r="AO326" i="6"/>
  <c r="AN326" i="6"/>
  <c r="AM326" i="6"/>
  <c r="AL326" i="6"/>
  <c r="AK326" i="6"/>
  <c r="AJ326" i="6"/>
  <c r="AI326" i="6"/>
  <c r="AH326" i="6"/>
  <c r="AG326" i="6"/>
  <c r="AF326" i="6"/>
  <c r="BF325" i="6"/>
  <c r="BE325" i="6"/>
  <c r="BD325" i="6"/>
  <c r="BC325" i="6"/>
  <c r="BB325" i="6"/>
  <c r="BA325" i="6"/>
  <c r="AZ325" i="6"/>
  <c r="AY325" i="6"/>
  <c r="AX325" i="6"/>
  <c r="AW325" i="6"/>
  <c r="AV325" i="6"/>
  <c r="AU325" i="6"/>
  <c r="AT325" i="6"/>
  <c r="AS325" i="6"/>
  <c r="AR325" i="6"/>
  <c r="AQ325" i="6"/>
  <c r="AP325" i="6"/>
  <c r="AO325" i="6"/>
  <c r="AN325" i="6"/>
  <c r="AM325" i="6"/>
  <c r="AL325" i="6"/>
  <c r="AK325" i="6"/>
  <c r="AJ325" i="6"/>
  <c r="AI325" i="6"/>
  <c r="AH325" i="6"/>
  <c r="AG325" i="6"/>
  <c r="AF325" i="6"/>
  <c r="BF324" i="6"/>
  <c r="BE324" i="6"/>
  <c r="BD324" i="6"/>
  <c r="BC324" i="6"/>
  <c r="BB324" i="6"/>
  <c r="BA324" i="6"/>
  <c r="AZ324" i="6"/>
  <c r="AY324" i="6"/>
  <c r="AX324" i="6"/>
  <c r="AW324" i="6"/>
  <c r="AV324" i="6"/>
  <c r="AU324" i="6"/>
  <c r="AT324" i="6"/>
  <c r="AS324" i="6"/>
  <c r="AR324" i="6"/>
  <c r="AQ324" i="6"/>
  <c r="AP324" i="6"/>
  <c r="AO324" i="6"/>
  <c r="AN324" i="6"/>
  <c r="AM324" i="6"/>
  <c r="AL324" i="6"/>
  <c r="AK324" i="6"/>
  <c r="AJ324" i="6"/>
  <c r="AI324" i="6"/>
  <c r="AH324" i="6"/>
  <c r="AG324" i="6"/>
  <c r="AF324" i="6"/>
  <c r="BF323" i="6"/>
  <c r="BE323" i="6"/>
  <c r="BD323" i="6"/>
  <c r="BC323" i="6"/>
  <c r="BB323" i="6"/>
  <c r="BA323" i="6"/>
  <c r="AZ323" i="6"/>
  <c r="AY323" i="6"/>
  <c r="AX323" i="6"/>
  <c r="AW323" i="6"/>
  <c r="AV323" i="6"/>
  <c r="AU323" i="6"/>
  <c r="AT323" i="6"/>
  <c r="AS323" i="6"/>
  <c r="AR323" i="6"/>
  <c r="AQ323" i="6"/>
  <c r="AP323" i="6"/>
  <c r="AO323" i="6"/>
  <c r="AN323" i="6"/>
  <c r="AM323" i="6"/>
  <c r="AL323" i="6"/>
  <c r="AK323" i="6"/>
  <c r="AJ323" i="6"/>
  <c r="AI323" i="6"/>
  <c r="AH323" i="6"/>
  <c r="AG323" i="6"/>
  <c r="AF323" i="6"/>
  <c r="BF322" i="6"/>
  <c r="BE322" i="6"/>
  <c r="BD322" i="6"/>
  <c r="BC322" i="6"/>
  <c r="BB322" i="6"/>
  <c r="BA322" i="6"/>
  <c r="AZ322" i="6"/>
  <c r="AY322" i="6"/>
  <c r="AX322" i="6"/>
  <c r="AW322" i="6"/>
  <c r="AV322" i="6"/>
  <c r="AU322" i="6"/>
  <c r="AT322" i="6"/>
  <c r="AS322" i="6"/>
  <c r="AR322" i="6"/>
  <c r="AQ322" i="6"/>
  <c r="AP322" i="6"/>
  <c r="AO322" i="6"/>
  <c r="AN322" i="6"/>
  <c r="AM322" i="6"/>
  <c r="AL322" i="6"/>
  <c r="AK322" i="6"/>
  <c r="AJ322" i="6"/>
  <c r="AI322" i="6"/>
  <c r="AH322" i="6"/>
  <c r="AG322" i="6"/>
  <c r="AF322" i="6"/>
  <c r="BF321" i="6"/>
  <c r="BE321" i="6"/>
  <c r="BD321" i="6"/>
  <c r="BC321" i="6"/>
  <c r="BB321" i="6"/>
  <c r="BA321" i="6"/>
  <c r="AZ321" i="6"/>
  <c r="AY321" i="6"/>
  <c r="AX321" i="6"/>
  <c r="AW321" i="6"/>
  <c r="AV321" i="6"/>
  <c r="AU321" i="6"/>
  <c r="AT321" i="6"/>
  <c r="AS321" i="6"/>
  <c r="AR321" i="6"/>
  <c r="AQ321" i="6"/>
  <c r="AP321" i="6"/>
  <c r="AO321" i="6"/>
  <c r="AN321" i="6"/>
  <c r="AM321" i="6"/>
  <c r="AL321" i="6"/>
  <c r="AK321" i="6"/>
  <c r="AJ321" i="6"/>
  <c r="AI321" i="6"/>
  <c r="AH321" i="6"/>
  <c r="AG321" i="6"/>
  <c r="AF321" i="6"/>
  <c r="BF320" i="6"/>
  <c r="BE320" i="6"/>
  <c r="BD320" i="6"/>
  <c r="BC320" i="6"/>
  <c r="BB320" i="6"/>
  <c r="BA320" i="6"/>
  <c r="AZ320" i="6"/>
  <c r="AY320" i="6"/>
  <c r="AX320" i="6"/>
  <c r="AW320" i="6"/>
  <c r="AV320" i="6"/>
  <c r="AU320" i="6"/>
  <c r="AT320" i="6"/>
  <c r="AS320" i="6"/>
  <c r="AR320" i="6"/>
  <c r="AQ320" i="6"/>
  <c r="AP320" i="6"/>
  <c r="AO320" i="6"/>
  <c r="AN320" i="6"/>
  <c r="AM320" i="6"/>
  <c r="AL320" i="6"/>
  <c r="AK320" i="6"/>
  <c r="AJ320" i="6"/>
  <c r="AI320" i="6"/>
  <c r="AH320" i="6"/>
  <c r="AG320" i="6"/>
  <c r="AF320" i="6"/>
  <c r="BF319" i="6"/>
  <c r="BE319" i="6"/>
  <c r="BD319" i="6"/>
  <c r="BC319" i="6"/>
  <c r="BB319" i="6"/>
  <c r="BA319" i="6"/>
  <c r="AZ319" i="6"/>
  <c r="AY319" i="6"/>
  <c r="AX319" i="6"/>
  <c r="AW319" i="6"/>
  <c r="AV319" i="6"/>
  <c r="AU319" i="6"/>
  <c r="AT319" i="6"/>
  <c r="AS319" i="6"/>
  <c r="AR319" i="6"/>
  <c r="AQ319" i="6"/>
  <c r="AP319" i="6"/>
  <c r="AO319" i="6"/>
  <c r="AN319" i="6"/>
  <c r="AM319" i="6"/>
  <c r="AL319" i="6"/>
  <c r="AK319" i="6"/>
  <c r="AJ319" i="6"/>
  <c r="AI319" i="6"/>
  <c r="AH319" i="6"/>
  <c r="AG319" i="6"/>
  <c r="AF319" i="6"/>
  <c r="BF318" i="6"/>
  <c r="BE318" i="6"/>
  <c r="BD318" i="6"/>
  <c r="BC318" i="6"/>
  <c r="BB318" i="6"/>
  <c r="BA318" i="6"/>
  <c r="AZ318" i="6"/>
  <c r="AY318" i="6"/>
  <c r="AX318" i="6"/>
  <c r="AW318" i="6"/>
  <c r="AV318" i="6"/>
  <c r="AU318" i="6"/>
  <c r="AT318" i="6"/>
  <c r="AS318" i="6"/>
  <c r="AR318" i="6"/>
  <c r="AQ318" i="6"/>
  <c r="AP318" i="6"/>
  <c r="AO318" i="6"/>
  <c r="AN318" i="6"/>
  <c r="AM318" i="6"/>
  <c r="AL318" i="6"/>
  <c r="AK318" i="6"/>
  <c r="AJ318" i="6"/>
  <c r="AI318" i="6"/>
  <c r="AH318" i="6"/>
  <c r="AG318" i="6"/>
  <c r="AF318" i="6"/>
  <c r="BF317" i="6"/>
  <c r="BE317" i="6"/>
  <c r="BD317" i="6"/>
  <c r="BC317" i="6"/>
  <c r="BB317" i="6"/>
  <c r="BA317" i="6"/>
  <c r="AZ317" i="6"/>
  <c r="AY317" i="6"/>
  <c r="AX317" i="6"/>
  <c r="AW317" i="6"/>
  <c r="AV317" i="6"/>
  <c r="AU317" i="6"/>
  <c r="AT317" i="6"/>
  <c r="AS317" i="6"/>
  <c r="AR317" i="6"/>
  <c r="AQ317" i="6"/>
  <c r="AP317" i="6"/>
  <c r="AO317" i="6"/>
  <c r="AN317" i="6"/>
  <c r="AM317" i="6"/>
  <c r="AL317" i="6"/>
  <c r="AK317" i="6"/>
  <c r="AJ317" i="6"/>
  <c r="AI317" i="6"/>
  <c r="AH317" i="6"/>
  <c r="AG317" i="6"/>
  <c r="AF317" i="6"/>
  <c r="BF316" i="6"/>
  <c r="BE316" i="6"/>
  <c r="BD316" i="6"/>
  <c r="BC316" i="6"/>
  <c r="BB316" i="6"/>
  <c r="BA316" i="6"/>
  <c r="AZ316" i="6"/>
  <c r="AY316" i="6"/>
  <c r="AX316" i="6"/>
  <c r="AW316" i="6"/>
  <c r="AV316" i="6"/>
  <c r="AU316" i="6"/>
  <c r="AT316" i="6"/>
  <c r="AS316" i="6"/>
  <c r="AR316" i="6"/>
  <c r="AQ316" i="6"/>
  <c r="AP316" i="6"/>
  <c r="AO316" i="6"/>
  <c r="AN316" i="6"/>
  <c r="AM316" i="6"/>
  <c r="AL316" i="6"/>
  <c r="AK316" i="6"/>
  <c r="AJ316" i="6"/>
  <c r="AI316" i="6"/>
  <c r="AH316" i="6"/>
  <c r="AG316" i="6"/>
  <c r="AF316" i="6"/>
  <c r="BF315" i="6"/>
  <c r="BE315" i="6"/>
  <c r="BD315" i="6"/>
  <c r="BC315" i="6"/>
  <c r="BB315" i="6"/>
  <c r="BA315" i="6"/>
  <c r="AZ315" i="6"/>
  <c r="AY315" i="6"/>
  <c r="AX315" i="6"/>
  <c r="AW315" i="6"/>
  <c r="AV315" i="6"/>
  <c r="AU315" i="6"/>
  <c r="AT315" i="6"/>
  <c r="AS315" i="6"/>
  <c r="AR315" i="6"/>
  <c r="AQ315" i="6"/>
  <c r="AP315" i="6"/>
  <c r="AO315" i="6"/>
  <c r="AN315" i="6"/>
  <c r="AM315" i="6"/>
  <c r="AL315" i="6"/>
  <c r="AK315" i="6"/>
  <c r="AJ315" i="6"/>
  <c r="AI315" i="6"/>
  <c r="AH315" i="6"/>
  <c r="AG315" i="6"/>
  <c r="AF315" i="6"/>
  <c r="BF314" i="6"/>
  <c r="BE314" i="6"/>
  <c r="BD314" i="6"/>
  <c r="BC314" i="6"/>
  <c r="BB314" i="6"/>
  <c r="BA314" i="6"/>
  <c r="AZ314" i="6"/>
  <c r="AY314" i="6"/>
  <c r="AX314" i="6"/>
  <c r="AW314" i="6"/>
  <c r="AV314" i="6"/>
  <c r="AU314" i="6"/>
  <c r="AT314" i="6"/>
  <c r="AS314" i="6"/>
  <c r="AR314" i="6"/>
  <c r="AQ314" i="6"/>
  <c r="AP314" i="6"/>
  <c r="AO314" i="6"/>
  <c r="AN314" i="6"/>
  <c r="AM314" i="6"/>
  <c r="AL314" i="6"/>
  <c r="AK314" i="6"/>
  <c r="AJ314" i="6"/>
  <c r="AI314" i="6"/>
  <c r="AH314" i="6"/>
  <c r="AG314" i="6"/>
  <c r="AF314" i="6"/>
  <c r="BF313" i="6"/>
  <c r="BE313" i="6"/>
  <c r="BD313" i="6"/>
  <c r="BC313" i="6"/>
  <c r="BB313" i="6"/>
  <c r="BA313" i="6"/>
  <c r="AZ313" i="6"/>
  <c r="AY313" i="6"/>
  <c r="AX313" i="6"/>
  <c r="AW313" i="6"/>
  <c r="AV313" i="6"/>
  <c r="AU313" i="6"/>
  <c r="AT313" i="6"/>
  <c r="AS313" i="6"/>
  <c r="AR313" i="6"/>
  <c r="AQ313" i="6"/>
  <c r="AP313" i="6"/>
  <c r="AO313" i="6"/>
  <c r="AN313" i="6"/>
  <c r="AM313" i="6"/>
  <c r="AL313" i="6"/>
  <c r="AK313" i="6"/>
  <c r="AJ313" i="6"/>
  <c r="AI313" i="6"/>
  <c r="AH313" i="6"/>
  <c r="AG313" i="6"/>
  <c r="AF313" i="6"/>
  <c r="BF312" i="6"/>
  <c r="BE312" i="6"/>
  <c r="BD312" i="6"/>
  <c r="BC312" i="6"/>
  <c r="BB312" i="6"/>
  <c r="BA312" i="6"/>
  <c r="AZ312" i="6"/>
  <c r="AY312" i="6"/>
  <c r="AX312" i="6"/>
  <c r="AW312" i="6"/>
  <c r="AV312" i="6"/>
  <c r="AU312" i="6"/>
  <c r="AT312" i="6"/>
  <c r="AS312" i="6"/>
  <c r="AR312" i="6"/>
  <c r="AQ312" i="6"/>
  <c r="AP312" i="6"/>
  <c r="AO312" i="6"/>
  <c r="AN312" i="6"/>
  <c r="AM312" i="6"/>
  <c r="AL312" i="6"/>
  <c r="AK312" i="6"/>
  <c r="AJ312" i="6"/>
  <c r="AI312" i="6"/>
  <c r="AH312" i="6"/>
  <c r="AG312" i="6"/>
  <c r="AF312" i="6"/>
  <c r="BF310" i="6"/>
  <c r="BE310" i="6"/>
  <c r="BD310" i="6"/>
  <c r="BC310" i="6"/>
  <c r="BB310" i="6"/>
  <c r="BA310" i="6"/>
  <c r="AZ310" i="6"/>
  <c r="AY310" i="6"/>
  <c r="AX310" i="6"/>
  <c r="AW310" i="6"/>
  <c r="AV310" i="6"/>
  <c r="AU310" i="6"/>
  <c r="AT310" i="6"/>
  <c r="AS310" i="6"/>
  <c r="AR310" i="6"/>
  <c r="AQ310" i="6"/>
  <c r="AP310" i="6"/>
  <c r="AO310" i="6"/>
  <c r="AN310" i="6"/>
  <c r="AM310" i="6"/>
  <c r="AL310" i="6"/>
  <c r="AK310" i="6"/>
  <c r="AJ310" i="6"/>
  <c r="AI310" i="6"/>
  <c r="AH310" i="6"/>
  <c r="AG310" i="6"/>
  <c r="AF310" i="6"/>
  <c r="BF309" i="6"/>
  <c r="BE309" i="6"/>
  <c r="BD309" i="6"/>
  <c r="BC309" i="6"/>
  <c r="BB309" i="6"/>
  <c r="BA309" i="6"/>
  <c r="AZ309" i="6"/>
  <c r="AY309" i="6"/>
  <c r="AX309" i="6"/>
  <c r="AW309" i="6"/>
  <c r="AV309" i="6"/>
  <c r="AU309" i="6"/>
  <c r="AT309" i="6"/>
  <c r="AS309" i="6"/>
  <c r="AR309" i="6"/>
  <c r="AQ309" i="6"/>
  <c r="AP309" i="6"/>
  <c r="AO309" i="6"/>
  <c r="AN309" i="6"/>
  <c r="AM309" i="6"/>
  <c r="AL309" i="6"/>
  <c r="AK309" i="6"/>
  <c r="AJ309" i="6"/>
  <c r="AI309" i="6"/>
  <c r="AH309" i="6"/>
  <c r="AG309" i="6"/>
  <c r="AF309" i="6"/>
  <c r="BF308" i="6"/>
  <c r="BE308" i="6"/>
  <c r="BD308" i="6"/>
  <c r="BC308" i="6"/>
  <c r="BB308" i="6"/>
  <c r="BA308" i="6"/>
  <c r="AZ308" i="6"/>
  <c r="AY308" i="6"/>
  <c r="AX308" i="6"/>
  <c r="AW308" i="6"/>
  <c r="AV308" i="6"/>
  <c r="AU308" i="6"/>
  <c r="AT308" i="6"/>
  <c r="AS308" i="6"/>
  <c r="AR308" i="6"/>
  <c r="AQ308" i="6"/>
  <c r="AP308" i="6"/>
  <c r="AO308" i="6"/>
  <c r="AN308" i="6"/>
  <c r="AM308" i="6"/>
  <c r="AL308" i="6"/>
  <c r="AK308" i="6"/>
  <c r="AJ308" i="6"/>
  <c r="AI308" i="6"/>
  <c r="AH308" i="6"/>
  <c r="AG308" i="6"/>
  <c r="AF308" i="6"/>
  <c r="BF307" i="6"/>
  <c r="BE307" i="6"/>
  <c r="BD307" i="6"/>
  <c r="BC307" i="6"/>
  <c r="BB307" i="6"/>
  <c r="BA307" i="6"/>
  <c r="AZ307" i="6"/>
  <c r="AY307" i="6"/>
  <c r="AX307" i="6"/>
  <c r="AW307" i="6"/>
  <c r="AV307" i="6"/>
  <c r="AU307" i="6"/>
  <c r="AT307" i="6"/>
  <c r="AS307" i="6"/>
  <c r="AR307" i="6"/>
  <c r="AQ307" i="6"/>
  <c r="AP307" i="6"/>
  <c r="AO307" i="6"/>
  <c r="AN307" i="6"/>
  <c r="AM307" i="6"/>
  <c r="AL307" i="6"/>
  <c r="AK307" i="6"/>
  <c r="AJ307" i="6"/>
  <c r="AI307" i="6"/>
  <c r="AH307" i="6"/>
  <c r="AG307" i="6"/>
  <c r="AF307" i="6"/>
  <c r="BF306" i="6"/>
  <c r="BE306" i="6"/>
  <c r="BD306" i="6"/>
  <c r="BC306" i="6"/>
  <c r="BB306" i="6"/>
  <c r="BA306" i="6"/>
  <c r="AZ306" i="6"/>
  <c r="AY306" i="6"/>
  <c r="AX306" i="6"/>
  <c r="AW306" i="6"/>
  <c r="AV306" i="6"/>
  <c r="AU306" i="6"/>
  <c r="AT306" i="6"/>
  <c r="AS306" i="6"/>
  <c r="AR306" i="6"/>
  <c r="AQ306" i="6"/>
  <c r="AP306" i="6"/>
  <c r="AO306" i="6"/>
  <c r="AN306" i="6"/>
  <c r="AM306" i="6"/>
  <c r="AL306" i="6"/>
  <c r="AK306" i="6"/>
  <c r="AJ306" i="6"/>
  <c r="AI306" i="6"/>
  <c r="AH306" i="6"/>
  <c r="AG306" i="6"/>
  <c r="AF306" i="6"/>
  <c r="BF305" i="6"/>
  <c r="BE305" i="6"/>
  <c r="BD305" i="6"/>
  <c r="BC305" i="6"/>
  <c r="BB305" i="6"/>
  <c r="BA305" i="6"/>
  <c r="AZ305" i="6"/>
  <c r="AY305" i="6"/>
  <c r="AX305" i="6"/>
  <c r="AW305" i="6"/>
  <c r="AV305" i="6"/>
  <c r="AU305" i="6"/>
  <c r="AT305" i="6"/>
  <c r="AS305" i="6"/>
  <c r="AR305" i="6"/>
  <c r="AQ305" i="6"/>
  <c r="AP305" i="6"/>
  <c r="AO305" i="6"/>
  <c r="AN305" i="6"/>
  <c r="AM305" i="6"/>
  <c r="AL305" i="6"/>
  <c r="AK305" i="6"/>
  <c r="AJ305" i="6"/>
  <c r="AI305" i="6"/>
  <c r="AH305" i="6"/>
  <c r="AG305" i="6"/>
  <c r="AF305" i="6"/>
  <c r="BF304" i="6"/>
  <c r="BE304" i="6"/>
  <c r="BD304" i="6"/>
  <c r="BC304" i="6"/>
  <c r="BB304" i="6"/>
  <c r="BA304" i="6"/>
  <c r="AZ304" i="6"/>
  <c r="AY304" i="6"/>
  <c r="AX304" i="6"/>
  <c r="AW304" i="6"/>
  <c r="AV304" i="6"/>
  <c r="AU304" i="6"/>
  <c r="AT304" i="6"/>
  <c r="AS304" i="6"/>
  <c r="AR304" i="6"/>
  <c r="AQ304" i="6"/>
  <c r="AP304" i="6"/>
  <c r="AO304" i="6"/>
  <c r="AN304" i="6"/>
  <c r="AM304" i="6"/>
  <c r="AL304" i="6"/>
  <c r="AK304" i="6"/>
  <c r="AJ304" i="6"/>
  <c r="AI304" i="6"/>
  <c r="AH304" i="6"/>
  <c r="AG304" i="6"/>
  <c r="AF304" i="6"/>
  <c r="BF303" i="6"/>
  <c r="BE303" i="6"/>
  <c r="BD303" i="6"/>
  <c r="BC303" i="6"/>
  <c r="BB303" i="6"/>
  <c r="BA303" i="6"/>
  <c r="AZ303" i="6"/>
  <c r="AY303" i="6"/>
  <c r="AX303" i="6"/>
  <c r="AW303" i="6"/>
  <c r="AV303" i="6"/>
  <c r="AU303" i="6"/>
  <c r="AT303" i="6"/>
  <c r="AS303" i="6"/>
  <c r="AR303" i="6"/>
  <c r="AQ303" i="6"/>
  <c r="AP303" i="6"/>
  <c r="AO303" i="6"/>
  <c r="AN303" i="6"/>
  <c r="AM303" i="6"/>
  <c r="AL303" i="6"/>
  <c r="AK303" i="6"/>
  <c r="AJ303" i="6"/>
  <c r="AI303" i="6"/>
  <c r="AH303" i="6"/>
  <c r="AG303" i="6"/>
  <c r="AF303" i="6"/>
  <c r="BF302" i="6"/>
  <c r="BE302" i="6"/>
  <c r="BD302" i="6"/>
  <c r="BC302" i="6"/>
  <c r="BB302" i="6"/>
  <c r="BA302" i="6"/>
  <c r="AZ302" i="6"/>
  <c r="AY302" i="6"/>
  <c r="AX302" i="6"/>
  <c r="AW302" i="6"/>
  <c r="AV302" i="6"/>
  <c r="AU302" i="6"/>
  <c r="AT302" i="6"/>
  <c r="AS302" i="6"/>
  <c r="AR302" i="6"/>
  <c r="AQ302" i="6"/>
  <c r="AP302" i="6"/>
  <c r="AO302" i="6"/>
  <c r="AN302" i="6"/>
  <c r="AM302" i="6"/>
  <c r="AL302" i="6"/>
  <c r="AK302" i="6"/>
  <c r="AJ302" i="6"/>
  <c r="AI302" i="6"/>
  <c r="AH302" i="6"/>
  <c r="AG302" i="6"/>
  <c r="AF302" i="6"/>
  <c r="BF301" i="6"/>
  <c r="BE301" i="6"/>
  <c r="BD301" i="6"/>
  <c r="BC301" i="6"/>
  <c r="BB301" i="6"/>
  <c r="BA301" i="6"/>
  <c r="AZ301" i="6"/>
  <c r="AY301" i="6"/>
  <c r="AX301" i="6"/>
  <c r="AW301" i="6"/>
  <c r="AV301" i="6"/>
  <c r="AU301" i="6"/>
  <c r="AT301" i="6"/>
  <c r="AS301" i="6"/>
  <c r="AR301" i="6"/>
  <c r="AQ301" i="6"/>
  <c r="AP301" i="6"/>
  <c r="AO301" i="6"/>
  <c r="AN301" i="6"/>
  <c r="AM301" i="6"/>
  <c r="AL301" i="6"/>
  <c r="AK301" i="6"/>
  <c r="AJ301" i="6"/>
  <c r="AI301" i="6"/>
  <c r="AH301" i="6"/>
  <c r="AG301" i="6"/>
  <c r="AF301" i="6"/>
  <c r="BF300" i="6"/>
  <c r="BE300" i="6"/>
  <c r="BD300" i="6"/>
  <c r="BC300" i="6"/>
  <c r="BB300" i="6"/>
  <c r="BA300" i="6"/>
  <c r="AZ300" i="6"/>
  <c r="AY300" i="6"/>
  <c r="AX300" i="6"/>
  <c r="AW300" i="6"/>
  <c r="AV300" i="6"/>
  <c r="AU300" i="6"/>
  <c r="AT300" i="6"/>
  <c r="AS300" i="6"/>
  <c r="AR300" i="6"/>
  <c r="AQ300" i="6"/>
  <c r="AP300" i="6"/>
  <c r="AO300" i="6"/>
  <c r="AN300" i="6"/>
  <c r="AM300" i="6"/>
  <c r="AL300" i="6"/>
  <c r="AK300" i="6"/>
  <c r="AJ300" i="6"/>
  <c r="AI300" i="6"/>
  <c r="AH300" i="6"/>
  <c r="AG300" i="6"/>
  <c r="AF300" i="6"/>
  <c r="BF299" i="6"/>
  <c r="BE299" i="6"/>
  <c r="BD299" i="6"/>
  <c r="BC299" i="6"/>
  <c r="BB299" i="6"/>
  <c r="BA299" i="6"/>
  <c r="AZ299" i="6"/>
  <c r="AY299" i="6"/>
  <c r="AX299" i="6"/>
  <c r="AW299" i="6"/>
  <c r="AV299" i="6"/>
  <c r="AU299" i="6"/>
  <c r="AT299" i="6"/>
  <c r="AS299" i="6"/>
  <c r="AR299" i="6"/>
  <c r="AQ299" i="6"/>
  <c r="AP299" i="6"/>
  <c r="AO299" i="6"/>
  <c r="AN299" i="6"/>
  <c r="AM299" i="6"/>
  <c r="AL299" i="6"/>
  <c r="AK299" i="6"/>
  <c r="AJ299" i="6"/>
  <c r="AI299" i="6"/>
  <c r="AH299" i="6"/>
  <c r="AG299" i="6"/>
  <c r="AF299" i="6"/>
  <c r="BF298" i="6"/>
  <c r="BE298" i="6"/>
  <c r="BD298" i="6"/>
  <c r="BC298" i="6"/>
  <c r="BB298" i="6"/>
  <c r="BA298" i="6"/>
  <c r="AZ298" i="6"/>
  <c r="AY298" i="6"/>
  <c r="AX298" i="6"/>
  <c r="AW298" i="6"/>
  <c r="AV298" i="6"/>
  <c r="AU298" i="6"/>
  <c r="AT298" i="6"/>
  <c r="AS298" i="6"/>
  <c r="AR298" i="6"/>
  <c r="AQ298" i="6"/>
  <c r="AP298" i="6"/>
  <c r="AO298" i="6"/>
  <c r="AN298" i="6"/>
  <c r="AM298" i="6"/>
  <c r="AL298" i="6"/>
  <c r="AK298" i="6"/>
  <c r="AJ298" i="6"/>
  <c r="AI298" i="6"/>
  <c r="AH298" i="6"/>
  <c r="AG298" i="6"/>
  <c r="AF298" i="6"/>
  <c r="BF297" i="6"/>
  <c r="BE297" i="6"/>
  <c r="BD297" i="6"/>
  <c r="BC297" i="6"/>
  <c r="BB297" i="6"/>
  <c r="BA297" i="6"/>
  <c r="AZ297" i="6"/>
  <c r="AY297" i="6"/>
  <c r="AX297" i="6"/>
  <c r="AW297" i="6"/>
  <c r="AV297" i="6"/>
  <c r="AU297" i="6"/>
  <c r="AT297" i="6"/>
  <c r="AS297" i="6"/>
  <c r="AR297" i="6"/>
  <c r="AQ297" i="6"/>
  <c r="AP297" i="6"/>
  <c r="AO297" i="6"/>
  <c r="AN297" i="6"/>
  <c r="AM297" i="6"/>
  <c r="AL297" i="6"/>
  <c r="AK297" i="6"/>
  <c r="AJ297" i="6"/>
  <c r="AI297" i="6"/>
  <c r="AH297" i="6"/>
  <c r="AG297" i="6"/>
  <c r="AF297" i="6"/>
  <c r="BF296" i="6"/>
  <c r="BE296" i="6"/>
  <c r="BD296" i="6"/>
  <c r="BC296" i="6"/>
  <c r="BB296" i="6"/>
  <c r="BA296" i="6"/>
  <c r="AZ296" i="6"/>
  <c r="AY296" i="6"/>
  <c r="AX296" i="6"/>
  <c r="AW296" i="6"/>
  <c r="AV296" i="6"/>
  <c r="AU296" i="6"/>
  <c r="AT296" i="6"/>
  <c r="AS296" i="6"/>
  <c r="AR296" i="6"/>
  <c r="AQ296" i="6"/>
  <c r="AP296" i="6"/>
  <c r="AO296" i="6"/>
  <c r="AN296" i="6"/>
  <c r="AM296" i="6"/>
  <c r="AL296" i="6"/>
  <c r="AK296" i="6"/>
  <c r="AJ296" i="6"/>
  <c r="AI296" i="6"/>
  <c r="AH296" i="6"/>
  <c r="AG296" i="6"/>
  <c r="AF296" i="6"/>
  <c r="BF295" i="6"/>
  <c r="BE295" i="6"/>
  <c r="BD295" i="6"/>
  <c r="BC295" i="6"/>
  <c r="BB295" i="6"/>
  <c r="BA295" i="6"/>
  <c r="AZ295" i="6"/>
  <c r="AY295" i="6"/>
  <c r="AX295" i="6"/>
  <c r="AW295" i="6"/>
  <c r="AV295" i="6"/>
  <c r="AU295" i="6"/>
  <c r="AT295" i="6"/>
  <c r="AS295" i="6"/>
  <c r="AR295" i="6"/>
  <c r="AQ295" i="6"/>
  <c r="AP295" i="6"/>
  <c r="AO295" i="6"/>
  <c r="AN295" i="6"/>
  <c r="AM295" i="6"/>
  <c r="AL295" i="6"/>
  <c r="AK295" i="6"/>
  <c r="AJ295" i="6"/>
  <c r="AI295" i="6"/>
  <c r="AH295" i="6"/>
  <c r="AG295" i="6"/>
  <c r="AF295" i="6"/>
  <c r="BF294" i="6"/>
  <c r="BE294" i="6"/>
  <c r="BD294" i="6"/>
  <c r="BC294" i="6"/>
  <c r="BB294" i="6"/>
  <c r="BA294" i="6"/>
  <c r="AZ294" i="6"/>
  <c r="AY294" i="6"/>
  <c r="AX294" i="6"/>
  <c r="AW294" i="6"/>
  <c r="AV294" i="6"/>
  <c r="AU294" i="6"/>
  <c r="AT294" i="6"/>
  <c r="AS294" i="6"/>
  <c r="AR294" i="6"/>
  <c r="AQ294" i="6"/>
  <c r="AP294" i="6"/>
  <c r="AO294" i="6"/>
  <c r="AN294" i="6"/>
  <c r="AM294" i="6"/>
  <c r="AL294" i="6"/>
  <c r="AK294" i="6"/>
  <c r="AJ294" i="6"/>
  <c r="AI294" i="6"/>
  <c r="AH294" i="6"/>
  <c r="AG294" i="6"/>
  <c r="AF294" i="6"/>
  <c r="BF293" i="6"/>
  <c r="BE293" i="6"/>
  <c r="BD293" i="6"/>
  <c r="BC293" i="6"/>
  <c r="BB293" i="6"/>
  <c r="BA293" i="6"/>
  <c r="AZ293" i="6"/>
  <c r="AY293" i="6"/>
  <c r="AX293" i="6"/>
  <c r="AW293" i="6"/>
  <c r="AV293" i="6"/>
  <c r="AU293" i="6"/>
  <c r="AT293" i="6"/>
  <c r="AS293" i="6"/>
  <c r="AR293" i="6"/>
  <c r="AQ293" i="6"/>
  <c r="AP293" i="6"/>
  <c r="AO293" i="6"/>
  <c r="AN293" i="6"/>
  <c r="AM293" i="6"/>
  <c r="AL293" i="6"/>
  <c r="AK293" i="6"/>
  <c r="AJ293" i="6"/>
  <c r="AI293" i="6"/>
  <c r="AH293" i="6"/>
  <c r="AG293" i="6"/>
  <c r="AF293" i="6"/>
  <c r="BF292" i="6"/>
  <c r="BE292" i="6"/>
  <c r="BD292" i="6"/>
  <c r="BC292" i="6"/>
  <c r="BB292" i="6"/>
  <c r="BA292" i="6"/>
  <c r="AZ292" i="6"/>
  <c r="AY292" i="6"/>
  <c r="AX292" i="6"/>
  <c r="AW292" i="6"/>
  <c r="AV292" i="6"/>
  <c r="AU292" i="6"/>
  <c r="AT292" i="6"/>
  <c r="AS292" i="6"/>
  <c r="AR292" i="6"/>
  <c r="AQ292" i="6"/>
  <c r="AP292" i="6"/>
  <c r="AO292" i="6"/>
  <c r="AN292" i="6"/>
  <c r="AM292" i="6"/>
  <c r="AL292" i="6"/>
  <c r="AK292" i="6"/>
  <c r="AJ292" i="6"/>
  <c r="AI292" i="6"/>
  <c r="AH292" i="6"/>
  <c r="AG292" i="6"/>
  <c r="AF292" i="6"/>
  <c r="BF291" i="6"/>
  <c r="BE291" i="6"/>
  <c r="BD291" i="6"/>
  <c r="BC291" i="6"/>
  <c r="BB291" i="6"/>
  <c r="BA291" i="6"/>
  <c r="AZ291" i="6"/>
  <c r="AY291" i="6"/>
  <c r="AX291" i="6"/>
  <c r="AW291" i="6"/>
  <c r="AV291" i="6"/>
  <c r="AU291" i="6"/>
  <c r="AT291" i="6"/>
  <c r="AS291" i="6"/>
  <c r="AR291" i="6"/>
  <c r="AQ291" i="6"/>
  <c r="AP291" i="6"/>
  <c r="AO291" i="6"/>
  <c r="AN291" i="6"/>
  <c r="AM291" i="6"/>
  <c r="AL291" i="6"/>
  <c r="AK291" i="6"/>
  <c r="AJ291" i="6"/>
  <c r="AI291" i="6"/>
  <c r="AH291" i="6"/>
  <c r="AG291" i="6"/>
  <c r="AF291" i="6"/>
  <c r="BF290" i="6"/>
  <c r="BE290" i="6"/>
  <c r="BD290" i="6"/>
  <c r="BC290" i="6"/>
  <c r="BB290" i="6"/>
  <c r="BA290" i="6"/>
  <c r="AZ290" i="6"/>
  <c r="AY290" i="6"/>
  <c r="AX290" i="6"/>
  <c r="AW290" i="6"/>
  <c r="AV290" i="6"/>
  <c r="AU290" i="6"/>
  <c r="AT290" i="6"/>
  <c r="AS290" i="6"/>
  <c r="AR290" i="6"/>
  <c r="AQ290" i="6"/>
  <c r="AP290" i="6"/>
  <c r="AO290" i="6"/>
  <c r="AN290" i="6"/>
  <c r="AM290" i="6"/>
  <c r="AL290" i="6"/>
  <c r="AK290" i="6"/>
  <c r="AJ290" i="6"/>
  <c r="AI290" i="6"/>
  <c r="AH290" i="6"/>
  <c r="AG290" i="6"/>
  <c r="AF290" i="6"/>
  <c r="BF289" i="6"/>
  <c r="BE289" i="6"/>
  <c r="BD289" i="6"/>
  <c r="BC289" i="6"/>
  <c r="BB289" i="6"/>
  <c r="BA289" i="6"/>
  <c r="AZ289" i="6"/>
  <c r="AY289" i="6"/>
  <c r="AX289" i="6"/>
  <c r="AW289" i="6"/>
  <c r="AV289" i="6"/>
  <c r="AU289" i="6"/>
  <c r="AT289" i="6"/>
  <c r="AS289" i="6"/>
  <c r="AR289" i="6"/>
  <c r="AQ289" i="6"/>
  <c r="AP289" i="6"/>
  <c r="AO289" i="6"/>
  <c r="AN289" i="6"/>
  <c r="AM289" i="6"/>
  <c r="AL289" i="6"/>
  <c r="AK289" i="6"/>
  <c r="AJ289" i="6"/>
  <c r="AI289" i="6"/>
  <c r="AH289" i="6"/>
  <c r="AG289" i="6"/>
  <c r="AF289" i="6"/>
  <c r="BF288" i="6"/>
  <c r="BE288" i="6"/>
  <c r="BD288" i="6"/>
  <c r="BC288" i="6"/>
  <c r="BB288" i="6"/>
  <c r="BA288" i="6"/>
  <c r="AZ288" i="6"/>
  <c r="AY288" i="6"/>
  <c r="AX288" i="6"/>
  <c r="AW288" i="6"/>
  <c r="AV288" i="6"/>
  <c r="AU288" i="6"/>
  <c r="AT288" i="6"/>
  <c r="AS288" i="6"/>
  <c r="AR288" i="6"/>
  <c r="AQ288" i="6"/>
  <c r="AP288" i="6"/>
  <c r="AO288" i="6"/>
  <c r="AN288" i="6"/>
  <c r="AM288" i="6"/>
  <c r="AL288" i="6"/>
  <c r="AK288" i="6"/>
  <c r="AJ288" i="6"/>
  <c r="AI288" i="6"/>
  <c r="AH288" i="6"/>
  <c r="AG288" i="6"/>
  <c r="AF288" i="6"/>
  <c r="BF286" i="6"/>
  <c r="BE286" i="6"/>
  <c r="BD286" i="6"/>
  <c r="BC286" i="6"/>
  <c r="BB286" i="6"/>
  <c r="BA286" i="6"/>
  <c r="AZ286" i="6"/>
  <c r="AY286" i="6"/>
  <c r="AX286" i="6"/>
  <c r="AW286" i="6"/>
  <c r="AV286" i="6"/>
  <c r="AU286" i="6"/>
  <c r="AT286" i="6"/>
  <c r="AS286" i="6"/>
  <c r="AR286" i="6"/>
  <c r="AQ286" i="6"/>
  <c r="AP286" i="6"/>
  <c r="AO286" i="6"/>
  <c r="AN286" i="6"/>
  <c r="AM286" i="6"/>
  <c r="AL286" i="6"/>
  <c r="AK286" i="6"/>
  <c r="AJ286" i="6"/>
  <c r="AI286" i="6"/>
  <c r="AH286" i="6"/>
  <c r="AG286" i="6"/>
  <c r="AF286" i="6"/>
  <c r="BF285" i="6"/>
  <c r="BE285" i="6"/>
  <c r="BD285" i="6"/>
  <c r="BC285" i="6"/>
  <c r="BB285" i="6"/>
  <c r="BA285" i="6"/>
  <c r="AZ285" i="6"/>
  <c r="AY285" i="6"/>
  <c r="AX285" i="6"/>
  <c r="AW285" i="6"/>
  <c r="AV285" i="6"/>
  <c r="AU285" i="6"/>
  <c r="AT285" i="6"/>
  <c r="AS285" i="6"/>
  <c r="AR285" i="6"/>
  <c r="AQ285" i="6"/>
  <c r="AP285" i="6"/>
  <c r="AO285" i="6"/>
  <c r="AN285" i="6"/>
  <c r="AM285" i="6"/>
  <c r="AL285" i="6"/>
  <c r="AK285" i="6"/>
  <c r="AJ285" i="6"/>
  <c r="AI285" i="6"/>
  <c r="AH285" i="6"/>
  <c r="AG285" i="6"/>
  <c r="AF285" i="6"/>
  <c r="BF284" i="6"/>
  <c r="BE284" i="6"/>
  <c r="BD284" i="6"/>
  <c r="BC284" i="6"/>
  <c r="BB284" i="6"/>
  <c r="BA284" i="6"/>
  <c r="AZ284" i="6"/>
  <c r="AY284" i="6"/>
  <c r="AX284" i="6"/>
  <c r="AW284" i="6"/>
  <c r="AV284" i="6"/>
  <c r="AU284" i="6"/>
  <c r="AT284" i="6"/>
  <c r="AS284" i="6"/>
  <c r="AR284" i="6"/>
  <c r="AQ284" i="6"/>
  <c r="AP284" i="6"/>
  <c r="AO284" i="6"/>
  <c r="AN284" i="6"/>
  <c r="AM284" i="6"/>
  <c r="AL284" i="6"/>
  <c r="AK284" i="6"/>
  <c r="AJ284" i="6"/>
  <c r="AI284" i="6"/>
  <c r="AH284" i="6"/>
  <c r="AG284" i="6"/>
  <c r="AF284" i="6"/>
  <c r="BF282" i="6"/>
  <c r="BE282" i="6"/>
  <c r="BD282" i="6"/>
  <c r="BC282" i="6"/>
  <c r="BB282" i="6"/>
  <c r="BA282" i="6"/>
  <c r="AZ282" i="6"/>
  <c r="AY282" i="6"/>
  <c r="AX282" i="6"/>
  <c r="AW282" i="6"/>
  <c r="AV282" i="6"/>
  <c r="AU282" i="6"/>
  <c r="AT282" i="6"/>
  <c r="AS282" i="6"/>
  <c r="AR282" i="6"/>
  <c r="AQ282" i="6"/>
  <c r="AP282" i="6"/>
  <c r="AO282" i="6"/>
  <c r="AN282" i="6"/>
  <c r="AM282" i="6"/>
  <c r="AL282" i="6"/>
  <c r="AK282" i="6"/>
  <c r="AJ282" i="6"/>
  <c r="AI282" i="6"/>
  <c r="AH282" i="6"/>
  <c r="AG282" i="6"/>
  <c r="AF282" i="6"/>
  <c r="BF281" i="6"/>
  <c r="BE281" i="6"/>
  <c r="BD281" i="6"/>
  <c r="BC281" i="6"/>
  <c r="BB281" i="6"/>
  <c r="BA281" i="6"/>
  <c r="AZ281" i="6"/>
  <c r="AY281" i="6"/>
  <c r="AX281" i="6"/>
  <c r="AW281" i="6"/>
  <c r="AV281" i="6"/>
  <c r="AU281" i="6"/>
  <c r="AT281" i="6"/>
  <c r="AS281" i="6"/>
  <c r="AR281" i="6"/>
  <c r="AQ281" i="6"/>
  <c r="AP281" i="6"/>
  <c r="AO281" i="6"/>
  <c r="AN281" i="6"/>
  <c r="AM281" i="6"/>
  <c r="AL281" i="6"/>
  <c r="AK281" i="6"/>
  <c r="AJ281" i="6"/>
  <c r="AI281" i="6"/>
  <c r="AH281" i="6"/>
  <c r="AG281" i="6"/>
  <c r="AF281" i="6"/>
  <c r="BF280" i="6"/>
  <c r="BE280" i="6"/>
  <c r="BD280" i="6"/>
  <c r="BC280" i="6"/>
  <c r="BB280" i="6"/>
  <c r="BA280" i="6"/>
  <c r="AZ280" i="6"/>
  <c r="AY280" i="6"/>
  <c r="AX280" i="6"/>
  <c r="AW280" i="6"/>
  <c r="AV280" i="6"/>
  <c r="AU280" i="6"/>
  <c r="AT280" i="6"/>
  <c r="AS280" i="6"/>
  <c r="AR280" i="6"/>
  <c r="AQ280" i="6"/>
  <c r="AP280" i="6"/>
  <c r="AO280" i="6"/>
  <c r="AN280" i="6"/>
  <c r="AM280" i="6"/>
  <c r="AL280" i="6"/>
  <c r="AK280" i="6"/>
  <c r="AJ280" i="6"/>
  <c r="AI280" i="6"/>
  <c r="AH280" i="6"/>
  <c r="AG280" i="6"/>
  <c r="AF280" i="6"/>
  <c r="BF279" i="6"/>
  <c r="BE279" i="6"/>
  <c r="BD279" i="6"/>
  <c r="BC279" i="6"/>
  <c r="BB279" i="6"/>
  <c r="BA279" i="6"/>
  <c r="AZ279" i="6"/>
  <c r="AY279" i="6"/>
  <c r="AX279" i="6"/>
  <c r="AW279" i="6"/>
  <c r="AV279" i="6"/>
  <c r="AU279" i="6"/>
  <c r="AT279" i="6"/>
  <c r="AS279" i="6"/>
  <c r="AR279" i="6"/>
  <c r="AQ279" i="6"/>
  <c r="AP279" i="6"/>
  <c r="AO279" i="6"/>
  <c r="AN279" i="6"/>
  <c r="AM279" i="6"/>
  <c r="AL279" i="6"/>
  <c r="AK279" i="6"/>
  <c r="AJ279" i="6"/>
  <c r="AI279" i="6"/>
  <c r="AH279" i="6"/>
  <c r="AG279" i="6"/>
  <c r="AF279" i="6"/>
  <c r="BF278" i="6"/>
  <c r="BE278" i="6"/>
  <c r="BD278" i="6"/>
  <c r="BC278" i="6"/>
  <c r="BB278" i="6"/>
  <c r="BA278" i="6"/>
  <c r="AZ278" i="6"/>
  <c r="AY278" i="6"/>
  <c r="AX278" i="6"/>
  <c r="AW278" i="6"/>
  <c r="AV278" i="6"/>
  <c r="AU278" i="6"/>
  <c r="AT278" i="6"/>
  <c r="AS278" i="6"/>
  <c r="AR278" i="6"/>
  <c r="AQ278" i="6"/>
  <c r="AP278" i="6"/>
  <c r="AO278" i="6"/>
  <c r="AN278" i="6"/>
  <c r="AM278" i="6"/>
  <c r="AL278" i="6"/>
  <c r="AK278" i="6"/>
  <c r="AJ278" i="6"/>
  <c r="AI278" i="6"/>
  <c r="AH278" i="6"/>
  <c r="AG278" i="6"/>
  <c r="AF278" i="6"/>
  <c r="BF276" i="6"/>
  <c r="BE276" i="6"/>
  <c r="BD276" i="6"/>
  <c r="BC276" i="6"/>
  <c r="BB276" i="6"/>
  <c r="BA276" i="6"/>
  <c r="AZ276" i="6"/>
  <c r="AY276" i="6"/>
  <c r="AX276" i="6"/>
  <c r="AW276" i="6"/>
  <c r="AV276" i="6"/>
  <c r="AU276" i="6"/>
  <c r="AT276" i="6"/>
  <c r="AS276" i="6"/>
  <c r="AR276" i="6"/>
  <c r="AQ276" i="6"/>
  <c r="AP276" i="6"/>
  <c r="AO276" i="6"/>
  <c r="AN276" i="6"/>
  <c r="AM276" i="6"/>
  <c r="AL276" i="6"/>
  <c r="AK276" i="6"/>
  <c r="AJ276" i="6"/>
  <c r="AI276" i="6"/>
  <c r="AH276" i="6"/>
  <c r="AG276" i="6"/>
  <c r="AF276" i="6"/>
  <c r="BF275" i="6"/>
  <c r="BE275" i="6"/>
  <c r="BD275" i="6"/>
  <c r="BC275" i="6"/>
  <c r="BB275" i="6"/>
  <c r="BA275" i="6"/>
  <c r="AZ275" i="6"/>
  <c r="AY275" i="6"/>
  <c r="AX275" i="6"/>
  <c r="AW275" i="6"/>
  <c r="AV275" i="6"/>
  <c r="AU275" i="6"/>
  <c r="AT275" i="6"/>
  <c r="AS275" i="6"/>
  <c r="AR275" i="6"/>
  <c r="AQ275" i="6"/>
  <c r="AP275" i="6"/>
  <c r="AO275" i="6"/>
  <c r="AN275" i="6"/>
  <c r="AM275" i="6"/>
  <c r="AL275" i="6"/>
  <c r="AK275" i="6"/>
  <c r="AJ275" i="6"/>
  <c r="AI275" i="6"/>
  <c r="AH275" i="6"/>
  <c r="AG275" i="6"/>
  <c r="AF275" i="6"/>
  <c r="BF274" i="6"/>
  <c r="BE274" i="6"/>
  <c r="BD274" i="6"/>
  <c r="BC274" i="6"/>
  <c r="BB274" i="6"/>
  <c r="BA274" i="6"/>
  <c r="AZ274" i="6"/>
  <c r="AY274" i="6"/>
  <c r="AX274" i="6"/>
  <c r="AW274" i="6"/>
  <c r="AV274" i="6"/>
  <c r="AU274" i="6"/>
  <c r="AT274" i="6"/>
  <c r="AS274" i="6"/>
  <c r="AR274" i="6"/>
  <c r="AQ274" i="6"/>
  <c r="AP274" i="6"/>
  <c r="AO274" i="6"/>
  <c r="AN274" i="6"/>
  <c r="AM274" i="6"/>
  <c r="AL274" i="6"/>
  <c r="AK274" i="6"/>
  <c r="AJ274" i="6"/>
  <c r="AI274" i="6"/>
  <c r="AH274" i="6"/>
  <c r="AG274" i="6"/>
  <c r="AF274" i="6"/>
  <c r="BF273" i="6"/>
  <c r="BE273" i="6"/>
  <c r="BD273" i="6"/>
  <c r="BC273" i="6"/>
  <c r="BB273" i="6"/>
  <c r="BA273" i="6"/>
  <c r="AZ273" i="6"/>
  <c r="AY273" i="6"/>
  <c r="AX273" i="6"/>
  <c r="AW273" i="6"/>
  <c r="AV273" i="6"/>
  <c r="AU273" i="6"/>
  <c r="AT273" i="6"/>
  <c r="AS273" i="6"/>
  <c r="AR273" i="6"/>
  <c r="AQ273" i="6"/>
  <c r="AP273" i="6"/>
  <c r="AO273" i="6"/>
  <c r="AN273" i="6"/>
  <c r="AM273" i="6"/>
  <c r="AL273" i="6"/>
  <c r="AK273" i="6"/>
  <c r="AJ273" i="6"/>
  <c r="AI273" i="6"/>
  <c r="AH273" i="6"/>
  <c r="AG273" i="6"/>
  <c r="AF273" i="6"/>
  <c r="BF272" i="6"/>
  <c r="BE272" i="6"/>
  <c r="BD272" i="6"/>
  <c r="BC272" i="6"/>
  <c r="BB272" i="6"/>
  <c r="BA272" i="6"/>
  <c r="AZ272" i="6"/>
  <c r="AY272" i="6"/>
  <c r="AX272" i="6"/>
  <c r="AW272" i="6"/>
  <c r="AV272" i="6"/>
  <c r="AU272" i="6"/>
  <c r="AT272" i="6"/>
  <c r="AS272" i="6"/>
  <c r="AR272" i="6"/>
  <c r="AQ272" i="6"/>
  <c r="AP272" i="6"/>
  <c r="AO272" i="6"/>
  <c r="AN272" i="6"/>
  <c r="AM272" i="6"/>
  <c r="AL272" i="6"/>
  <c r="AK272" i="6"/>
  <c r="AJ272" i="6"/>
  <c r="AI272" i="6"/>
  <c r="AH272" i="6"/>
  <c r="AG272" i="6"/>
  <c r="AF272" i="6"/>
  <c r="BF271" i="6"/>
  <c r="BE271" i="6"/>
  <c r="BD271" i="6"/>
  <c r="BC271" i="6"/>
  <c r="BB271" i="6"/>
  <c r="BA271" i="6"/>
  <c r="AZ271" i="6"/>
  <c r="AY271" i="6"/>
  <c r="AX271" i="6"/>
  <c r="AW271" i="6"/>
  <c r="AV271" i="6"/>
  <c r="AU271" i="6"/>
  <c r="AT271" i="6"/>
  <c r="AS271" i="6"/>
  <c r="AR271" i="6"/>
  <c r="AQ271" i="6"/>
  <c r="AP271" i="6"/>
  <c r="AO271" i="6"/>
  <c r="AN271" i="6"/>
  <c r="AM271" i="6"/>
  <c r="AL271" i="6"/>
  <c r="AK271" i="6"/>
  <c r="AJ271" i="6"/>
  <c r="AI271" i="6"/>
  <c r="AH271" i="6"/>
  <c r="AG271" i="6"/>
  <c r="AF271" i="6"/>
  <c r="BF270" i="6"/>
  <c r="BE270" i="6"/>
  <c r="BD270" i="6"/>
  <c r="BC270" i="6"/>
  <c r="BB270" i="6"/>
  <c r="BA270" i="6"/>
  <c r="AZ270" i="6"/>
  <c r="AY270" i="6"/>
  <c r="AX270" i="6"/>
  <c r="AW270" i="6"/>
  <c r="AV270" i="6"/>
  <c r="AU270" i="6"/>
  <c r="AT270" i="6"/>
  <c r="AS270" i="6"/>
  <c r="AR270" i="6"/>
  <c r="AQ270" i="6"/>
  <c r="AP270" i="6"/>
  <c r="AO270" i="6"/>
  <c r="AN270" i="6"/>
  <c r="AM270" i="6"/>
  <c r="AL270" i="6"/>
  <c r="AK270" i="6"/>
  <c r="AJ270" i="6"/>
  <c r="AI270" i="6"/>
  <c r="AH270" i="6"/>
  <c r="AG270" i="6"/>
  <c r="AF270" i="6"/>
  <c r="BF269" i="6"/>
  <c r="BE269" i="6"/>
  <c r="BD269" i="6"/>
  <c r="BC269" i="6"/>
  <c r="BB269" i="6"/>
  <c r="BA269" i="6"/>
  <c r="AZ269" i="6"/>
  <c r="AY269" i="6"/>
  <c r="AX269" i="6"/>
  <c r="AW269" i="6"/>
  <c r="AV269" i="6"/>
  <c r="AU269" i="6"/>
  <c r="AT269" i="6"/>
  <c r="AS269" i="6"/>
  <c r="AR269" i="6"/>
  <c r="AQ269" i="6"/>
  <c r="AP269" i="6"/>
  <c r="AO269" i="6"/>
  <c r="AN269" i="6"/>
  <c r="AM269" i="6"/>
  <c r="AL269" i="6"/>
  <c r="AK269" i="6"/>
  <c r="AJ269" i="6"/>
  <c r="AI269" i="6"/>
  <c r="AH269" i="6"/>
  <c r="AG269" i="6"/>
  <c r="AF269" i="6"/>
  <c r="BF268" i="6"/>
  <c r="BE268" i="6"/>
  <c r="BD268" i="6"/>
  <c r="BC268" i="6"/>
  <c r="BB268" i="6"/>
  <c r="BA268" i="6"/>
  <c r="AZ268" i="6"/>
  <c r="AY268" i="6"/>
  <c r="AX268" i="6"/>
  <c r="AW268" i="6"/>
  <c r="AV268" i="6"/>
  <c r="AU268" i="6"/>
  <c r="AT268" i="6"/>
  <c r="AS268" i="6"/>
  <c r="AR268" i="6"/>
  <c r="AQ268" i="6"/>
  <c r="AP268" i="6"/>
  <c r="AO268" i="6"/>
  <c r="AN268" i="6"/>
  <c r="AM268" i="6"/>
  <c r="AL268" i="6"/>
  <c r="AK268" i="6"/>
  <c r="AJ268" i="6"/>
  <c r="AI268" i="6"/>
  <c r="AH268" i="6"/>
  <c r="AG268" i="6"/>
  <c r="AF268" i="6"/>
  <c r="BF267" i="6"/>
  <c r="BE267" i="6"/>
  <c r="BD267" i="6"/>
  <c r="BC267" i="6"/>
  <c r="BB267" i="6"/>
  <c r="BA267" i="6"/>
  <c r="AZ267" i="6"/>
  <c r="AY267" i="6"/>
  <c r="AX267" i="6"/>
  <c r="AW267" i="6"/>
  <c r="AV267" i="6"/>
  <c r="AU267" i="6"/>
  <c r="AT267" i="6"/>
  <c r="AS267" i="6"/>
  <c r="AR267" i="6"/>
  <c r="AQ267" i="6"/>
  <c r="AP267" i="6"/>
  <c r="AO267" i="6"/>
  <c r="AN267" i="6"/>
  <c r="AM267" i="6"/>
  <c r="AL267" i="6"/>
  <c r="AK267" i="6"/>
  <c r="AJ267" i="6"/>
  <c r="AI267" i="6"/>
  <c r="AH267" i="6"/>
  <c r="AG267" i="6"/>
  <c r="AF267" i="6"/>
  <c r="BF266" i="6"/>
  <c r="BE266" i="6"/>
  <c r="BD266" i="6"/>
  <c r="BC266" i="6"/>
  <c r="BB266" i="6"/>
  <c r="BA266" i="6"/>
  <c r="AZ266" i="6"/>
  <c r="AY266" i="6"/>
  <c r="AX266" i="6"/>
  <c r="AW266" i="6"/>
  <c r="AV266" i="6"/>
  <c r="AU266" i="6"/>
  <c r="AT266" i="6"/>
  <c r="AS266" i="6"/>
  <c r="AR266" i="6"/>
  <c r="AQ266" i="6"/>
  <c r="AP266" i="6"/>
  <c r="AO266" i="6"/>
  <c r="AN266" i="6"/>
  <c r="AM266" i="6"/>
  <c r="AL266" i="6"/>
  <c r="AK266" i="6"/>
  <c r="AJ266" i="6"/>
  <c r="AI266" i="6"/>
  <c r="AH266" i="6"/>
  <c r="AG266" i="6"/>
  <c r="AF266" i="6"/>
  <c r="BF265" i="6"/>
  <c r="BE265" i="6"/>
  <c r="BD265" i="6"/>
  <c r="BC265" i="6"/>
  <c r="BB265" i="6"/>
  <c r="BA265" i="6"/>
  <c r="AZ265" i="6"/>
  <c r="AY265" i="6"/>
  <c r="AX265" i="6"/>
  <c r="AW265" i="6"/>
  <c r="AV265" i="6"/>
  <c r="AU265" i="6"/>
  <c r="AT265" i="6"/>
  <c r="AS265" i="6"/>
  <c r="AR265" i="6"/>
  <c r="AQ265" i="6"/>
  <c r="AP265" i="6"/>
  <c r="AO265" i="6"/>
  <c r="AN265" i="6"/>
  <c r="AM265" i="6"/>
  <c r="AL265" i="6"/>
  <c r="AK265" i="6"/>
  <c r="AJ265" i="6"/>
  <c r="AI265" i="6"/>
  <c r="AH265" i="6"/>
  <c r="AG265" i="6"/>
  <c r="AF265" i="6"/>
  <c r="BF264" i="6"/>
  <c r="BE264" i="6"/>
  <c r="BD264" i="6"/>
  <c r="BC264" i="6"/>
  <c r="BB264" i="6"/>
  <c r="BA264" i="6"/>
  <c r="AZ264" i="6"/>
  <c r="AY264" i="6"/>
  <c r="AX264" i="6"/>
  <c r="AW264" i="6"/>
  <c r="AV264" i="6"/>
  <c r="AU264" i="6"/>
  <c r="AT264" i="6"/>
  <c r="AS264" i="6"/>
  <c r="AR264" i="6"/>
  <c r="AQ264" i="6"/>
  <c r="AP264" i="6"/>
  <c r="AO264" i="6"/>
  <c r="AN264" i="6"/>
  <c r="AM264" i="6"/>
  <c r="AL264" i="6"/>
  <c r="AK264" i="6"/>
  <c r="AJ264" i="6"/>
  <c r="AI264" i="6"/>
  <c r="AH264" i="6"/>
  <c r="AG264" i="6"/>
  <c r="AF264" i="6"/>
  <c r="BF263" i="6"/>
  <c r="BE263" i="6"/>
  <c r="BD263" i="6"/>
  <c r="BC263" i="6"/>
  <c r="BB263" i="6"/>
  <c r="BA263" i="6"/>
  <c r="AZ263" i="6"/>
  <c r="AY263" i="6"/>
  <c r="AX263" i="6"/>
  <c r="AW263" i="6"/>
  <c r="AV263" i="6"/>
  <c r="AU263" i="6"/>
  <c r="AT263" i="6"/>
  <c r="AS263" i="6"/>
  <c r="AR263" i="6"/>
  <c r="AQ263" i="6"/>
  <c r="AP263" i="6"/>
  <c r="AO263" i="6"/>
  <c r="AN263" i="6"/>
  <c r="AM263" i="6"/>
  <c r="AL263" i="6"/>
  <c r="AK263" i="6"/>
  <c r="AJ263" i="6"/>
  <c r="AI263" i="6"/>
  <c r="AH263" i="6"/>
  <c r="AG263" i="6"/>
  <c r="AF263" i="6"/>
  <c r="BF262" i="6"/>
  <c r="BE262" i="6"/>
  <c r="BD262" i="6"/>
  <c r="BC262" i="6"/>
  <c r="BB262" i="6"/>
  <c r="BA262" i="6"/>
  <c r="AZ262" i="6"/>
  <c r="AY262" i="6"/>
  <c r="AX262" i="6"/>
  <c r="AW262" i="6"/>
  <c r="AV262" i="6"/>
  <c r="AU262" i="6"/>
  <c r="AT262" i="6"/>
  <c r="AS262" i="6"/>
  <c r="AR262" i="6"/>
  <c r="AQ262" i="6"/>
  <c r="AP262" i="6"/>
  <c r="AO262" i="6"/>
  <c r="AN262" i="6"/>
  <c r="AM262" i="6"/>
  <c r="AL262" i="6"/>
  <c r="AK262" i="6"/>
  <c r="AJ262" i="6"/>
  <c r="AI262" i="6"/>
  <c r="AH262" i="6"/>
  <c r="AG262" i="6"/>
  <c r="AF262" i="6"/>
  <c r="BF261" i="6"/>
  <c r="BE261" i="6"/>
  <c r="BD261" i="6"/>
  <c r="BC261" i="6"/>
  <c r="BB261" i="6"/>
  <c r="BA261" i="6"/>
  <c r="AZ261" i="6"/>
  <c r="AY261" i="6"/>
  <c r="AX261" i="6"/>
  <c r="AW261" i="6"/>
  <c r="AV261" i="6"/>
  <c r="AU261" i="6"/>
  <c r="AT261" i="6"/>
  <c r="AS261" i="6"/>
  <c r="AR261" i="6"/>
  <c r="AQ261" i="6"/>
  <c r="AP261" i="6"/>
  <c r="AO261" i="6"/>
  <c r="AN261" i="6"/>
  <c r="AM261" i="6"/>
  <c r="AL261" i="6"/>
  <c r="AK261" i="6"/>
  <c r="AJ261" i="6"/>
  <c r="AI261" i="6"/>
  <c r="AH261" i="6"/>
  <c r="AG261" i="6"/>
  <c r="AF261" i="6"/>
  <c r="BF260" i="6"/>
  <c r="BE260" i="6"/>
  <c r="BD260" i="6"/>
  <c r="BC260" i="6"/>
  <c r="BB260" i="6"/>
  <c r="BA260" i="6"/>
  <c r="AZ260" i="6"/>
  <c r="AY260" i="6"/>
  <c r="AX260" i="6"/>
  <c r="AW260" i="6"/>
  <c r="AV260" i="6"/>
  <c r="AU260" i="6"/>
  <c r="AT260" i="6"/>
  <c r="AS260" i="6"/>
  <c r="AR260" i="6"/>
  <c r="AQ260" i="6"/>
  <c r="AP260" i="6"/>
  <c r="AO260" i="6"/>
  <c r="AN260" i="6"/>
  <c r="AM260" i="6"/>
  <c r="AL260" i="6"/>
  <c r="AK260" i="6"/>
  <c r="AJ260" i="6"/>
  <c r="AI260" i="6"/>
  <c r="AH260" i="6"/>
  <c r="AG260" i="6"/>
  <c r="AF260" i="6"/>
  <c r="BF259" i="6"/>
  <c r="BE259" i="6"/>
  <c r="BD259" i="6"/>
  <c r="BC259" i="6"/>
  <c r="BB259" i="6"/>
  <c r="BA259" i="6"/>
  <c r="AZ259" i="6"/>
  <c r="AY259" i="6"/>
  <c r="AX259" i="6"/>
  <c r="AW259" i="6"/>
  <c r="AV259" i="6"/>
  <c r="AU259" i="6"/>
  <c r="AT259" i="6"/>
  <c r="AS259" i="6"/>
  <c r="AR259" i="6"/>
  <c r="AQ259" i="6"/>
  <c r="AP259" i="6"/>
  <c r="AO259" i="6"/>
  <c r="AN259" i="6"/>
  <c r="AM259" i="6"/>
  <c r="AL259" i="6"/>
  <c r="AK259" i="6"/>
  <c r="AJ259" i="6"/>
  <c r="AI259" i="6"/>
  <c r="AH259" i="6"/>
  <c r="AG259" i="6"/>
  <c r="AF259" i="6"/>
  <c r="BF258" i="6"/>
  <c r="BE258" i="6"/>
  <c r="BD258" i="6"/>
  <c r="BC258" i="6"/>
  <c r="BB258" i="6"/>
  <c r="BA258" i="6"/>
  <c r="AZ258" i="6"/>
  <c r="AY258" i="6"/>
  <c r="AX258" i="6"/>
  <c r="AW258" i="6"/>
  <c r="AV258" i="6"/>
  <c r="AU258" i="6"/>
  <c r="AT258" i="6"/>
  <c r="AS258" i="6"/>
  <c r="AR258" i="6"/>
  <c r="AQ258" i="6"/>
  <c r="AP258" i="6"/>
  <c r="AO258" i="6"/>
  <c r="AN258" i="6"/>
  <c r="AM258" i="6"/>
  <c r="AL258" i="6"/>
  <c r="AK258" i="6"/>
  <c r="AJ258" i="6"/>
  <c r="AI258" i="6"/>
  <c r="AH258" i="6"/>
  <c r="AG258" i="6"/>
  <c r="AF258" i="6"/>
  <c r="BF257" i="6"/>
  <c r="BE257" i="6"/>
  <c r="BD257" i="6"/>
  <c r="BC257" i="6"/>
  <c r="BB257" i="6"/>
  <c r="BA257" i="6"/>
  <c r="AZ257" i="6"/>
  <c r="AY257" i="6"/>
  <c r="AX257" i="6"/>
  <c r="AW257" i="6"/>
  <c r="AV257" i="6"/>
  <c r="AU257" i="6"/>
  <c r="AT257" i="6"/>
  <c r="AS257" i="6"/>
  <c r="AR257" i="6"/>
  <c r="AQ257" i="6"/>
  <c r="AP257" i="6"/>
  <c r="AO257" i="6"/>
  <c r="AN257" i="6"/>
  <c r="AM257" i="6"/>
  <c r="AL257" i="6"/>
  <c r="AK257" i="6"/>
  <c r="AJ257" i="6"/>
  <c r="AI257" i="6"/>
  <c r="AH257" i="6"/>
  <c r="AG257" i="6"/>
  <c r="AF257" i="6"/>
  <c r="BF256" i="6"/>
  <c r="BE256" i="6"/>
  <c r="BD256" i="6"/>
  <c r="BC256" i="6"/>
  <c r="BB256" i="6"/>
  <c r="BA256" i="6"/>
  <c r="AZ256" i="6"/>
  <c r="AY256" i="6"/>
  <c r="AX256" i="6"/>
  <c r="AW256" i="6"/>
  <c r="AV256" i="6"/>
  <c r="AU256" i="6"/>
  <c r="AT256" i="6"/>
  <c r="AS256" i="6"/>
  <c r="AR256" i="6"/>
  <c r="AQ256" i="6"/>
  <c r="AP256" i="6"/>
  <c r="AO256" i="6"/>
  <c r="AN256" i="6"/>
  <c r="AM256" i="6"/>
  <c r="AL256" i="6"/>
  <c r="AK256" i="6"/>
  <c r="AJ256" i="6"/>
  <c r="AI256" i="6"/>
  <c r="AH256" i="6"/>
  <c r="AG256" i="6"/>
  <c r="AF256" i="6"/>
  <c r="BF255" i="6"/>
  <c r="BE255" i="6"/>
  <c r="BD255" i="6"/>
  <c r="BC255" i="6"/>
  <c r="BB255" i="6"/>
  <c r="BA255" i="6"/>
  <c r="AZ255" i="6"/>
  <c r="AY255" i="6"/>
  <c r="AX255" i="6"/>
  <c r="AW255" i="6"/>
  <c r="AV255" i="6"/>
  <c r="AU255" i="6"/>
  <c r="AT255" i="6"/>
  <c r="AS255" i="6"/>
  <c r="AR255" i="6"/>
  <c r="AQ255" i="6"/>
  <c r="AP255" i="6"/>
  <c r="AO255" i="6"/>
  <c r="AN255" i="6"/>
  <c r="AM255" i="6"/>
  <c r="AL255" i="6"/>
  <c r="AK255" i="6"/>
  <c r="AJ255" i="6"/>
  <c r="AI255" i="6"/>
  <c r="AH255" i="6"/>
  <c r="AG255" i="6"/>
  <c r="AF255" i="6"/>
  <c r="BF254" i="6"/>
  <c r="BE254" i="6"/>
  <c r="BD254" i="6"/>
  <c r="BC254" i="6"/>
  <c r="BB254" i="6"/>
  <c r="BA254" i="6"/>
  <c r="AZ254" i="6"/>
  <c r="AY254" i="6"/>
  <c r="AX254" i="6"/>
  <c r="AW254" i="6"/>
  <c r="AV254" i="6"/>
  <c r="AU254" i="6"/>
  <c r="AT254" i="6"/>
  <c r="AS254" i="6"/>
  <c r="AR254" i="6"/>
  <c r="AQ254" i="6"/>
  <c r="AP254" i="6"/>
  <c r="AO254" i="6"/>
  <c r="AN254" i="6"/>
  <c r="AM254" i="6"/>
  <c r="AL254" i="6"/>
  <c r="AK254" i="6"/>
  <c r="AJ254" i="6"/>
  <c r="AI254" i="6"/>
  <c r="AH254" i="6"/>
  <c r="AG254" i="6"/>
  <c r="AF254" i="6"/>
  <c r="BF253" i="6"/>
  <c r="BE253" i="6"/>
  <c r="BD253" i="6"/>
  <c r="BC253" i="6"/>
  <c r="BB253" i="6"/>
  <c r="BA253" i="6"/>
  <c r="AZ253" i="6"/>
  <c r="AY253" i="6"/>
  <c r="AX253" i="6"/>
  <c r="AW253" i="6"/>
  <c r="AV253" i="6"/>
  <c r="AU253" i="6"/>
  <c r="AT253" i="6"/>
  <c r="AS253" i="6"/>
  <c r="AR253" i="6"/>
  <c r="AQ253" i="6"/>
  <c r="AP253" i="6"/>
  <c r="AO253" i="6"/>
  <c r="AN253" i="6"/>
  <c r="AM253" i="6"/>
  <c r="AL253" i="6"/>
  <c r="AK253" i="6"/>
  <c r="AJ253" i="6"/>
  <c r="AI253" i="6"/>
  <c r="AH253" i="6"/>
  <c r="AG253" i="6"/>
  <c r="AF253" i="6"/>
  <c r="BF251" i="6"/>
  <c r="BE251" i="6"/>
  <c r="BD251" i="6"/>
  <c r="BC251" i="6"/>
  <c r="BB251" i="6"/>
  <c r="BA251" i="6"/>
  <c r="AZ251" i="6"/>
  <c r="AY251" i="6"/>
  <c r="AX251" i="6"/>
  <c r="AW251" i="6"/>
  <c r="AV251" i="6"/>
  <c r="AU251" i="6"/>
  <c r="AT251" i="6"/>
  <c r="AS251" i="6"/>
  <c r="AR251" i="6"/>
  <c r="AQ251" i="6"/>
  <c r="AP251" i="6"/>
  <c r="AO251" i="6"/>
  <c r="AN251" i="6"/>
  <c r="AM251" i="6"/>
  <c r="AL251" i="6"/>
  <c r="AK251" i="6"/>
  <c r="AJ251" i="6"/>
  <c r="AI251" i="6"/>
  <c r="AH251" i="6"/>
  <c r="AG251" i="6"/>
  <c r="AF251" i="6"/>
  <c r="BF250" i="6"/>
  <c r="BE250" i="6"/>
  <c r="BD250" i="6"/>
  <c r="BC250" i="6"/>
  <c r="BB250" i="6"/>
  <c r="BA250" i="6"/>
  <c r="AZ250" i="6"/>
  <c r="AY250" i="6"/>
  <c r="AX250" i="6"/>
  <c r="AW250" i="6"/>
  <c r="AV250" i="6"/>
  <c r="AU250" i="6"/>
  <c r="AT250" i="6"/>
  <c r="AS250" i="6"/>
  <c r="AR250" i="6"/>
  <c r="AQ250" i="6"/>
  <c r="AP250" i="6"/>
  <c r="AO250" i="6"/>
  <c r="AN250" i="6"/>
  <c r="AM250" i="6"/>
  <c r="AL250" i="6"/>
  <c r="AK250" i="6"/>
  <c r="AJ250" i="6"/>
  <c r="AI250" i="6"/>
  <c r="AH250" i="6"/>
  <c r="AG250" i="6"/>
  <c r="AF250" i="6"/>
  <c r="BF248" i="6"/>
  <c r="BE248" i="6"/>
  <c r="BD248" i="6"/>
  <c r="BC248" i="6"/>
  <c r="BB248" i="6"/>
  <c r="BA248" i="6"/>
  <c r="AZ248" i="6"/>
  <c r="AY248" i="6"/>
  <c r="AX248" i="6"/>
  <c r="AW248" i="6"/>
  <c r="AV248" i="6"/>
  <c r="AU248" i="6"/>
  <c r="AT248" i="6"/>
  <c r="AS248" i="6"/>
  <c r="AR248" i="6"/>
  <c r="AQ248" i="6"/>
  <c r="AP248" i="6"/>
  <c r="AO248" i="6"/>
  <c r="AN248" i="6"/>
  <c r="AM248" i="6"/>
  <c r="AL248" i="6"/>
  <c r="AK248" i="6"/>
  <c r="AJ248" i="6"/>
  <c r="AI248" i="6"/>
  <c r="AH248" i="6"/>
  <c r="AG248" i="6"/>
  <c r="AF248" i="6"/>
  <c r="BF247" i="6"/>
  <c r="BE247" i="6"/>
  <c r="BD247" i="6"/>
  <c r="BC247" i="6"/>
  <c r="BB247" i="6"/>
  <c r="BA247" i="6"/>
  <c r="AZ247" i="6"/>
  <c r="AY247" i="6"/>
  <c r="AX247" i="6"/>
  <c r="AW247" i="6"/>
  <c r="AV247" i="6"/>
  <c r="AU247" i="6"/>
  <c r="AT247" i="6"/>
  <c r="AS247" i="6"/>
  <c r="AR247" i="6"/>
  <c r="AQ247" i="6"/>
  <c r="AP247" i="6"/>
  <c r="AO247" i="6"/>
  <c r="AN247" i="6"/>
  <c r="AM247" i="6"/>
  <c r="AL247" i="6"/>
  <c r="AK247" i="6"/>
  <c r="AJ247" i="6"/>
  <c r="AI247" i="6"/>
  <c r="AH247" i="6"/>
  <c r="AG247" i="6"/>
  <c r="AF247" i="6"/>
  <c r="BF246" i="6"/>
  <c r="BE246" i="6"/>
  <c r="BD246" i="6"/>
  <c r="BC246" i="6"/>
  <c r="BB246" i="6"/>
  <c r="BA246" i="6"/>
  <c r="AZ246" i="6"/>
  <c r="AY246" i="6"/>
  <c r="AX246" i="6"/>
  <c r="AW246" i="6"/>
  <c r="AV246" i="6"/>
  <c r="AU246" i="6"/>
  <c r="AT246" i="6"/>
  <c r="AS246" i="6"/>
  <c r="AR246" i="6"/>
  <c r="AQ246" i="6"/>
  <c r="AP246" i="6"/>
  <c r="AO246" i="6"/>
  <c r="AN246" i="6"/>
  <c r="AM246" i="6"/>
  <c r="AL246" i="6"/>
  <c r="AK246" i="6"/>
  <c r="AJ246" i="6"/>
  <c r="AI246" i="6"/>
  <c r="AH246" i="6"/>
  <c r="AG246" i="6"/>
  <c r="AF246" i="6"/>
  <c r="BF189" i="6"/>
  <c r="BE189" i="6"/>
  <c r="BD189" i="6"/>
  <c r="BC189" i="6"/>
  <c r="BB189" i="6"/>
  <c r="BA189" i="6"/>
  <c r="AZ189" i="6"/>
  <c r="AY189" i="6"/>
  <c r="AX189" i="6"/>
  <c r="AW189" i="6"/>
  <c r="AV189" i="6"/>
  <c r="AU189" i="6"/>
  <c r="AT189" i="6"/>
  <c r="AS189" i="6"/>
  <c r="AR189" i="6"/>
  <c r="AQ189" i="6"/>
  <c r="AP189" i="6"/>
  <c r="AO189" i="6"/>
  <c r="AN189" i="6"/>
  <c r="AM189" i="6"/>
  <c r="AL189" i="6"/>
  <c r="AK189" i="6"/>
  <c r="AJ189" i="6"/>
  <c r="AI189" i="6"/>
  <c r="AH189" i="6"/>
  <c r="AG189" i="6"/>
  <c r="AF189" i="6"/>
  <c r="BF245" i="6"/>
  <c r="BE245" i="6"/>
  <c r="BD245" i="6"/>
  <c r="BC245" i="6"/>
  <c r="BB245" i="6"/>
  <c r="BA245" i="6"/>
  <c r="AZ245" i="6"/>
  <c r="AY245" i="6"/>
  <c r="AX245" i="6"/>
  <c r="AW245" i="6"/>
  <c r="AV245" i="6"/>
  <c r="AU245" i="6"/>
  <c r="AT245" i="6"/>
  <c r="AS245" i="6"/>
  <c r="AR245" i="6"/>
  <c r="AQ245" i="6"/>
  <c r="AP245" i="6"/>
  <c r="AO245" i="6"/>
  <c r="AN245" i="6"/>
  <c r="AM245" i="6"/>
  <c r="AL245" i="6"/>
  <c r="AK245" i="6"/>
  <c r="AJ245" i="6"/>
  <c r="AI245" i="6"/>
  <c r="AH245" i="6"/>
  <c r="AG245" i="6"/>
  <c r="AF245" i="6"/>
  <c r="BF244" i="6"/>
  <c r="BE244" i="6"/>
  <c r="BD244" i="6"/>
  <c r="BC244" i="6"/>
  <c r="BB244" i="6"/>
  <c r="BA244" i="6"/>
  <c r="AZ244" i="6"/>
  <c r="AY244" i="6"/>
  <c r="AX244" i="6"/>
  <c r="AW244" i="6"/>
  <c r="AV244" i="6"/>
  <c r="AU244" i="6"/>
  <c r="AT244" i="6"/>
  <c r="AS244" i="6"/>
  <c r="AR244" i="6"/>
  <c r="AQ244" i="6"/>
  <c r="AP244" i="6"/>
  <c r="AO244" i="6"/>
  <c r="AN244" i="6"/>
  <c r="AM244" i="6"/>
  <c r="AL244" i="6"/>
  <c r="AK244" i="6"/>
  <c r="AJ244" i="6"/>
  <c r="AI244" i="6"/>
  <c r="AH244" i="6"/>
  <c r="AG244" i="6"/>
  <c r="AF244" i="6"/>
  <c r="BF243" i="6"/>
  <c r="BE243" i="6"/>
  <c r="BD243" i="6"/>
  <c r="BC243" i="6"/>
  <c r="BB243" i="6"/>
  <c r="BA243" i="6"/>
  <c r="AZ243" i="6"/>
  <c r="AY243" i="6"/>
  <c r="AX243" i="6"/>
  <c r="AW243" i="6"/>
  <c r="AV243" i="6"/>
  <c r="AU243" i="6"/>
  <c r="AT243" i="6"/>
  <c r="AS243" i="6"/>
  <c r="AR243" i="6"/>
  <c r="AQ243" i="6"/>
  <c r="AP243" i="6"/>
  <c r="AO243" i="6"/>
  <c r="AN243" i="6"/>
  <c r="AM243" i="6"/>
  <c r="AL243" i="6"/>
  <c r="AK243" i="6"/>
  <c r="AJ243" i="6"/>
  <c r="AI243" i="6"/>
  <c r="AH243" i="6"/>
  <c r="AG243" i="6"/>
  <c r="AF243" i="6"/>
  <c r="BF242" i="6"/>
  <c r="BE242" i="6"/>
  <c r="BD242" i="6"/>
  <c r="BC242" i="6"/>
  <c r="BB242" i="6"/>
  <c r="BA242" i="6"/>
  <c r="AZ242" i="6"/>
  <c r="AY242" i="6"/>
  <c r="AX242" i="6"/>
  <c r="AW242" i="6"/>
  <c r="AV242" i="6"/>
  <c r="AU242" i="6"/>
  <c r="AT242" i="6"/>
  <c r="AS242" i="6"/>
  <c r="AR242" i="6"/>
  <c r="AQ242" i="6"/>
  <c r="AP242" i="6"/>
  <c r="AO242" i="6"/>
  <c r="AN242" i="6"/>
  <c r="AM242" i="6"/>
  <c r="AL242" i="6"/>
  <c r="AK242" i="6"/>
  <c r="AJ242" i="6"/>
  <c r="AI242" i="6"/>
  <c r="AH242" i="6"/>
  <c r="AG242" i="6"/>
  <c r="AF242" i="6"/>
  <c r="BF241" i="6"/>
  <c r="BE241" i="6"/>
  <c r="BD241" i="6"/>
  <c r="BC241" i="6"/>
  <c r="BB241" i="6"/>
  <c r="BA241" i="6"/>
  <c r="AZ241" i="6"/>
  <c r="AY241" i="6"/>
  <c r="AX241" i="6"/>
  <c r="AW241" i="6"/>
  <c r="AV241" i="6"/>
  <c r="AU241" i="6"/>
  <c r="AT241" i="6"/>
  <c r="AS241" i="6"/>
  <c r="AR241" i="6"/>
  <c r="AQ241" i="6"/>
  <c r="AP241" i="6"/>
  <c r="AO241" i="6"/>
  <c r="AN241" i="6"/>
  <c r="AM241" i="6"/>
  <c r="AL241" i="6"/>
  <c r="AK241" i="6"/>
  <c r="AJ241" i="6"/>
  <c r="AI241" i="6"/>
  <c r="AH241" i="6"/>
  <c r="AG241" i="6"/>
  <c r="AF241" i="6"/>
  <c r="BF240" i="6"/>
  <c r="BE240" i="6"/>
  <c r="BD240" i="6"/>
  <c r="BC240" i="6"/>
  <c r="BB240" i="6"/>
  <c r="BA240" i="6"/>
  <c r="AZ240" i="6"/>
  <c r="AY240" i="6"/>
  <c r="AX240" i="6"/>
  <c r="AW240" i="6"/>
  <c r="AV240" i="6"/>
  <c r="AU240" i="6"/>
  <c r="AT240" i="6"/>
  <c r="AS240" i="6"/>
  <c r="AR240" i="6"/>
  <c r="AQ240" i="6"/>
  <c r="AP240" i="6"/>
  <c r="AO240" i="6"/>
  <c r="AN240" i="6"/>
  <c r="AM240" i="6"/>
  <c r="AL240" i="6"/>
  <c r="AK240" i="6"/>
  <c r="AJ240" i="6"/>
  <c r="AI240" i="6"/>
  <c r="AH240" i="6"/>
  <c r="AG240" i="6"/>
  <c r="AF240" i="6"/>
  <c r="BF239" i="6"/>
  <c r="BE239" i="6"/>
  <c r="BD239" i="6"/>
  <c r="BC239" i="6"/>
  <c r="BB239" i="6"/>
  <c r="BA239" i="6"/>
  <c r="AZ239" i="6"/>
  <c r="AY239" i="6"/>
  <c r="AX239" i="6"/>
  <c r="AW239" i="6"/>
  <c r="AV239" i="6"/>
  <c r="AU239" i="6"/>
  <c r="AT239" i="6"/>
  <c r="AS239" i="6"/>
  <c r="AR239" i="6"/>
  <c r="AQ239" i="6"/>
  <c r="AP239" i="6"/>
  <c r="AO239" i="6"/>
  <c r="AN239" i="6"/>
  <c r="AM239" i="6"/>
  <c r="AL239" i="6"/>
  <c r="AK239" i="6"/>
  <c r="AJ239" i="6"/>
  <c r="AI239" i="6"/>
  <c r="AH239" i="6"/>
  <c r="AG239" i="6"/>
  <c r="AF239" i="6"/>
  <c r="BF238" i="6"/>
  <c r="BE238" i="6"/>
  <c r="BD238" i="6"/>
  <c r="BC238" i="6"/>
  <c r="BB238" i="6"/>
  <c r="BA238" i="6"/>
  <c r="AZ238" i="6"/>
  <c r="AY238" i="6"/>
  <c r="AX238" i="6"/>
  <c r="AW238" i="6"/>
  <c r="AV238" i="6"/>
  <c r="AU238" i="6"/>
  <c r="AT238" i="6"/>
  <c r="AS238" i="6"/>
  <c r="AR238" i="6"/>
  <c r="AQ238" i="6"/>
  <c r="AP238" i="6"/>
  <c r="AO238" i="6"/>
  <c r="AN238" i="6"/>
  <c r="AM238" i="6"/>
  <c r="AL238" i="6"/>
  <c r="AK238" i="6"/>
  <c r="AJ238" i="6"/>
  <c r="AI238" i="6"/>
  <c r="AH238" i="6"/>
  <c r="AG238" i="6"/>
  <c r="AF238" i="6"/>
  <c r="BF237" i="6"/>
  <c r="BE237" i="6"/>
  <c r="BD237" i="6"/>
  <c r="BC237" i="6"/>
  <c r="BB237" i="6"/>
  <c r="BA237" i="6"/>
  <c r="AZ237" i="6"/>
  <c r="AY237" i="6"/>
  <c r="AX237" i="6"/>
  <c r="AW237" i="6"/>
  <c r="AV237" i="6"/>
  <c r="AU237" i="6"/>
  <c r="AT237" i="6"/>
  <c r="AS237" i="6"/>
  <c r="AR237" i="6"/>
  <c r="AQ237" i="6"/>
  <c r="AP237" i="6"/>
  <c r="AO237" i="6"/>
  <c r="AN237" i="6"/>
  <c r="AM237" i="6"/>
  <c r="AL237" i="6"/>
  <c r="AK237" i="6"/>
  <c r="AJ237" i="6"/>
  <c r="AI237" i="6"/>
  <c r="AH237" i="6"/>
  <c r="AG237" i="6"/>
  <c r="AF237" i="6"/>
  <c r="BF236" i="6"/>
  <c r="BE236" i="6"/>
  <c r="BD236" i="6"/>
  <c r="BC236" i="6"/>
  <c r="BB236" i="6"/>
  <c r="BA236" i="6"/>
  <c r="AZ236" i="6"/>
  <c r="AY236" i="6"/>
  <c r="AX236" i="6"/>
  <c r="AW236" i="6"/>
  <c r="AV236" i="6"/>
  <c r="AU236" i="6"/>
  <c r="AT236" i="6"/>
  <c r="AS236" i="6"/>
  <c r="AR236" i="6"/>
  <c r="AQ236" i="6"/>
  <c r="AP236" i="6"/>
  <c r="AO236" i="6"/>
  <c r="AN236" i="6"/>
  <c r="AM236" i="6"/>
  <c r="AL236" i="6"/>
  <c r="AK236" i="6"/>
  <c r="AJ236" i="6"/>
  <c r="AI236" i="6"/>
  <c r="AH236" i="6"/>
  <c r="AG236" i="6"/>
  <c r="AF236" i="6"/>
  <c r="BF235" i="6"/>
  <c r="BE235" i="6"/>
  <c r="BD235" i="6"/>
  <c r="BC235" i="6"/>
  <c r="BB235" i="6"/>
  <c r="BA235" i="6"/>
  <c r="AZ235" i="6"/>
  <c r="AY235" i="6"/>
  <c r="AX235" i="6"/>
  <c r="AW235" i="6"/>
  <c r="AV235" i="6"/>
  <c r="AU235" i="6"/>
  <c r="AT235" i="6"/>
  <c r="AS235" i="6"/>
  <c r="AR235" i="6"/>
  <c r="AQ235" i="6"/>
  <c r="AP235" i="6"/>
  <c r="AO235" i="6"/>
  <c r="AN235" i="6"/>
  <c r="AM235" i="6"/>
  <c r="AL235" i="6"/>
  <c r="AK235" i="6"/>
  <c r="AJ235" i="6"/>
  <c r="AI235" i="6"/>
  <c r="AH235" i="6"/>
  <c r="AG235" i="6"/>
  <c r="AF235" i="6"/>
  <c r="BF234" i="6"/>
  <c r="BE234" i="6"/>
  <c r="BD234" i="6"/>
  <c r="BC234" i="6"/>
  <c r="BB234" i="6"/>
  <c r="BA234" i="6"/>
  <c r="AZ234" i="6"/>
  <c r="AY234" i="6"/>
  <c r="AX234" i="6"/>
  <c r="AW234" i="6"/>
  <c r="AV234" i="6"/>
  <c r="AU234" i="6"/>
  <c r="AT234" i="6"/>
  <c r="AS234" i="6"/>
  <c r="AR234" i="6"/>
  <c r="AQ234" i="6"/>
  <c r="AP234" i="6"/>
  <c r="AO234" i="6"/>
  <c r="AN234" i="6"/>
  <c r="AM234" i="6"/>
  <c r="AL234" i="6"/>
  <c r="AK234" i="6"/>
  <c r="AJ234" i="6"/>
  <c r="AI234" i="6"/>
  <c r="AH234" i="6"/>
  <c r="AG234" i="6"/>
  <c r="AF234" i="6"/>
  <c r="BF233" i="6"/>
  <c r="BE233" i="6"/>
  <c r="BD233" i="6"/>
  <c r="BC233" i="6"/>
  <c r="BB233" i="6"/>
  <c r="BA233" i="6"/>
  <c r="AZ233" i="6"/>
  <c r="AY233" i="6"/>
  <c r="AX233" i="6"/>
  <c r="AW233" i="6"/>
  <c r="AV233" i="6"/>
  <c r="AU233" i="6"/>
  <c r="AT233" i="6"/>
  <c r="AS233" i="6"/>
  <c r="AR233" i="6"/>
  <c r="AQ233" i="6"/>
  <c r="AP233" i="6"/>
  <c r="AO233" i="6"/>
  <c r="AN233" i="6"/>
  <c r="AM233" i="6"/>
  <c r="AL233" i="6"/>
  <c r="AK233" i="6"/>
  <c r="AJ233" i="6"/>
  <c r="AI233" i="6"/>
  <c r="AH233" i="6"/>
  <c r="AG233" i="6"/>
  <c r="AF233" i="6"/>
  <c r="BF231" i="6"/>
  <c r="BE231" i="6"/>
  <c r="BD231" i="6"/>
  <c r="BC231" i="6"/>
  <c r="BB231" i="6"/>
  <c r="BA231" i="6"/>
  <c r="AZ231" i="6"/>
  <c r="AY231" i="6"/>
  <c r="AX231" i="6"/>
  <c r="AW231" i="6"/>
  <c r="AV231" i="6"/>
  <c r="AU231" i="6"/>
  <c r="AT231" i="6"/>
  <c r="AS231" i="6"/>
  <c r="AR231" i="6"/>
  <c r="AQ231" i="6"/>
  <c r="AP231" i="6"/>
  <c r="AO231" i="6"/>
  <c r="AN231" i="6"/>
  <c r="AM231" i="6"/>
  <c r="AL231" i="6"/>
  <c r="AK231" i="6"/>
  <c r="AJ231" i="6"/>
  <c r="AI231" i="6"/>
  <c r="AH231" i="6"/>
  <c r="AG231" i="6"/>
  <c r="AF231" i="6"/>
  <c r="BF230" i="6"/>
  <c r="BE230" i="6"/>
  <c r="BD230" i="6"/>
  <c r="BC230" i="6"/>
  <c r="BB230" i="6"/>
  <c r="BA230" i="6"/>
  <c r="AZ230" i="6"/>
  <c r="AY230" i="6"/>
  <c r="AX230" i="6"/>
  <c r="AW230" i="6"/>
  <c r="AV230" i="6"/>
  <c r="AU230" i="6"/>
  <c r="AT230" i="6"/>
  <c r="AS230" i="6"/>
  <c r="AR230" i="6"/>
  <c r="AQ230" i="6"/>
  <c r="AP230" i="6"/>
  <c r="AO230" i="6"/>
  <c r="AN230" i="6"/>
  <c r="AM230" i="6"/>
  <c r="AL230" i="6"/>
  <c r="AK230" i="6"/>
  <c r="AJ230" i="6"/>
  <c r="AI230" i="6"/>
  <c r="AH230" i="6"/>
  <c r="AG230" i="6"/>
  <c r="AF230" i="6"/>
  <c r="BF229" i="6"/>
  <c r="BE229" i="6"/>
  <c r="BD229" i="6"/>
  <c r="BC229" i="6"/>
  <c r="BB229" i="6"/>
  <c r="BA229" i="6"/>
  <c r="AZ229" i="6"/>
  <c r="AY229" i="6"/>
  <c r="AX229" i="6"/>
  <c r="AW229" i="6"/>
  <c r="AV229" i="6"/>
  <c r="AU229" i="6"/>
  <c r="AT229" i="6"/>
  <c r="AS229" i="6"/>
  <c r="AR229" i="6"/>
  <c r="AQ229" i="6"/>
  <c r="AP229" i="6"/>
  <c r="AO229" i="6"/>
  <c r="AN229" i="6"/>
  <c r="AM229" i="6"/>
  <c r="AL229" i="6"/>
  <c r="AK229" i="6"/>
  <c r="AJ229" i="6"/>
  <c r="AI229" i="6"/>
  <c r="AH229" i="6"/>
  <c r="AG229" i="6"/>
  <c r="AF229" i="6"/>
  <c r="BF228" i="6"/>
  <c r="BE228" i="6"/>
  <c r="BD228" i="6"/>
  <c r="BC228" i="6"/>
  <c r="BB228" i="6"/>
  <c r="BA228" i="6"/>
  <c r="AZ228" i="6"/>
  <c r="AY228" i="6"/>
  <c r="AX228" i="6"/>
  <c r="AW228" i="6"/>
  <c r="AV228" i="6"/>
  <c r="AU228" i="6"/>
  <c r="AT228" i="6"/>
  <c r="AS228" i="6"/>
  <c r="AR228" i="6"/>
  <c r="AQ228" i="6"/>
  <c r="AP228" i="6"/>
  <c r="AO228" i="6"/>
  <c r="AN228" i="6"/>
  <c r="AM228" i="6"/>
  <c r="AL228" i="6"/>
  <c r="AK228" i="6"/>
  <c r="AJ228" i="6"/>
  <c r="AI228" i="6"/>
  <c r="AH228" i="6"/>
  <c r="AG228" i="6"/>
  <c r="AF228" i="6"/>
  <c r="BF227" i="6"/>
  <c r="BE227" i="6"/>
  <c r="BD227" i="6"/>
  <c r="BC227" i="6"/>
  <c r="BB227" i="6"/>
  <c r="BA227" i="6"/>
  <c r="AZ227" i="6"/>
  <c r="AY227" i="6"/>
  <c r="AX227" i="6"/>
  <c r="AW227" i="6"/>
  <c r="AV227" i="6"/>
  <c r="AU227" i="6"/>
  <c r="AT227" i="6"/>
  <c r="AS227" i="6"/>
  <c r="AR227" i="6"/>
  <c r="AQ227" i="6"/>
  <c r="AP227" i="6"/>
  <c r="AO227" i="6"/>
  <c r="AN227" i="6"/>
  <c r="AM227" i="6"/>
  <c r="AL227" i="6"/>
  <c r="AK227" i="6"/>
  <c r="AJ227" i="6"/>
  <c r="AI227" i="6"/>
  <c r="AH227" i="6"/>
  <c r="AG227" i="6"/>
  <c r="AF227" i="6"/>
  <c r="BF225" i="6"/>
  <c r="BE225" i="6"/>
  <c r="BD225" i="6"/>
  <c r="BC225" i="6"/>
  <c r="BB225" i="6"/>
  <c r="BA225" i="6"/>
  <c r="AZ225" i="6"/>
  <c r="AY225" i="6"/>
  <c r="AX225" i="6"/>
  <c r="AW225" i="6"/>
  <c r="AV225" i="6"/>
  <c r="AU225" i="6"/>
  <c r="AT225" i="6"/>
  <c r="AS225" i="6"/>
  <c r="AR225" i="6"/>
  <c r="AQ225" i="6"/>
  <c r="AP225" i="6"/>
  <c r="AO225" i="6"/>
  <c r="AN225" i="6"/>
  <c r="AM225" i="6"/>
  <c r="AL225" i="6"/>
  <c r="AK225" i="6"/>
  <c r="AJ225" i="6"/>
  <c r="AI225" i="6"/>
  <c r="AH225" i="6"/>
  <c r="AG225" i="6"/>
  <c r="AF225" i="6"/>
  <c r="BF224" i="6"/>
  <c r="BE224" i="6"/>
  <c r="BD224" i="6"/>
  <c r="BC224" i="6"/>
  <c r="BB224" i="6"/>
  <c r="BA224" i="6"/>
  <c r="AZ224" i="6"/>
  <c r="AY224" i="6"/>
  <c r="AX224" i="6"/>
  <c r="AW224" i="6"/>
  <c r="AV224" i="6"/>
  <c r="AU224" i="6"/>
  <c r="AT224" i="6"/>
  <c r="AS224" i="6"/>
  <c r="AR224" i="6"/>
  <c r="AQ224" i="6"/>
  <c r="AP224" i="6"/>
  <c r="AO224" i="6"/>
  <c r="AN224" i="6"/>
  <c r="AM224" i="6"/>
  <c r="AL224" i="6"/>
  <c r="AK224" i="6"/>
  <c r="AJ224" i="6"/>
  <c r="AI224" i="6"/>
  <c r="AH224" i="6"/>
  <c r="AG224" i="6"/>
  <c r="AF224" i="6"/>
  <c r="BF223" i="6"/>
  <c r="BE223" i="6"/>
  <c r="BD223" i="6"/>
  <c r="BC223" i="6"/>
  <c r="BB223" i="6"/>
  <c r="BA223" i="6"/>
  <c r="AZ223" i="6"/>
  <c r="AY223" i="6"/>
  <c r="AX223" i="6"/>
  <c r="AW223" i="6"/>
  <c r="AV223" i="6"/>
  <c r="AU223" i="6"/>
  <c r="AT223" i="6"/>
  <c r="AS223" i="6"/>
  <c r="AR223" i="6"/>
  <c r="AQ223" i="6"/>
  <c r="AP223" i="6"/>
  <c r="AO223" i="6"/>
  <c r="AN223" i="6"/>
  <c r="AM223" i="6"/>
  <c r="AL223" i="6"/>
  <c r="AK223" i="6"/>
  <c r="AJ223" i="6"/>
  <c r="AI223" i="6"/>
  <c r="AH223" i="6"/>
  <c r="AG223" i="6"/>
  <c r="AF223" i="6"/>
  <c r="BF222" i="6"/>
  <c r="BE222" i="6"/>
  <c r="BD222" i="6"/>
  <c r="BC222" i="6"/>
  <c r="BB222" i="6"/>
  <c r="BA222" i="6"/>
  <c r="AZ222" i="6"/>
  <c r="AY222" i="6"/>
  <c r="AX222" i="6"/>
  <c r="AW222" i="6"/>
  <c r="AV222" i="6"/>
  <c r="AU222" i="6"/>
  <c r="AT222" i="6"/>
  <c r="AS222" i="6"/>
  <c r="AR222" i="6"/>
  <c r="AQ222" i="6"/>
  <c r="AP222" i="6"/>
  <c r="AO222" i="6"/>
  <c r="AN222" i="6"/>
  <c r="AM222" i="6"/>
  <c r="AL222" i="6"/>
  <c r="AK222" i="6"/>
  <c r="AJ222" i="6"/>
  <c r="AI222" i="6"/>
  <c r="AH222" i="6"/>
  <c r="AG222" i="6"/>
  <c r="AF222" i="6"/>
  <c r="BF221" i="6"/>
  <c r="BE221" i="6"/>
  <c r="BD221" i="6"/>
  <c r="BC221" i="6"/>
  <c r="BB221" i="6"/>
  <c r="BA221" i="6"/>
  <c r="AZ221" i="6"/>
  <c r="AY221" i="6"/>
  <c r="AX221" i="6"/>
  <c r="AW221" i="6"/>
  <c r="AV221" i="6"/>
  <c r="AU221" i="6"/>
  <c r="AT221" i="6"/>
  <c r="AS221" i="6"/>
  <c r="AR221" i="6"/>
  <c r="AQ221" i="6"/>
  <c r="AP221" i="6"/>
  <c r="AO221" i="6"/>
  <c r="AN221" i="6"/>
  <c r="AM221" i="6"/>
  <c r="AL221" i="6"/>
  <c r="AK221" i="6"/>
  <c r="AJ221" i="6"/>
  <c r="AI221" i="6"/>
  <c r="AH221" i="6"/>
  <c r="AG221" i="6"/>
  <c r="AF221" i="6"/>
  <c r="BF220" i="6"/>
  <c r="BE220" i="6"/>
  <c r="BD220" i="6"/>
  <c r="BC220" i="6"/>
  <c r="BB220" i="6"/>
  <c r="BA220" i="6"/>
  <c r="AZ220" i="6"/>
  <c r="AY220" i="6"/>
  <c r="AX220" i="6"/>
  <c r="AW220" i="6"/>
  <c r="AV220" i="6"/>
  <c r="AU220" i="6"/>
  <c r="AT220" i="6"/>
  <c r="AS220" i="6"/>
  <c r="AR220" i="6"/>
  <c r="AQ220" i="6"/>
  <c r="AP220" i="6"/>
  <c r="AO220" i="6"/>
  <c r="AN220" i="6"/>
  <c r="AM220" i="6"/>
  <c r="AL220" i="6"/>
  <c r="AK220" i="6"/>
  <c r="AJ220" i="6"/>
  <c r="AI220" i="6"/>
  <c r="AH220" i="6"/>
  <c r="AG220" i="6"/>
  <c r="AF220" i="6"/>
  <c r="BF219" i="6"/>
  <c r="BE219" i="6"/>
  <c r="BD219" i="6"/>
  <c r="BC219" i="6"/>
  <c r="BB219" i="6"/>
  <c r="BA219" i="6"/>
  <c r="AZ219" i="6"/>
  <c r="AY219" i="6"/>
  <c r="AX219" i="6"/>
  <c r="AW219" i="6"/>
  <c r="AV219" i="6"/>
  <c r="AU219" i="6"/>
  <c r="AT219" i="6"/>
  <c r="AS219" i="6"/>
  <c r="AR219" i="6"/>
  <c r="AQ219" i="6"/>
  <c r="AP219" i="6"/>
  <c r="AO219" i="6"/>
  <c r="AN219" i="6"/>
  <c r="AM219" i="6"/>
  <c r="AL219" i="6"/>
  <c r="AK219" i="6"/>
  <c r="AJ219" i="6"/>
  <c r="AI219" i="6"/>
  <c r="AH219" i="6"/>
  <c r="AG219" i="6"/>
  <c r="AF219" i="6"/>
  <c r="BF217" i="6"/>
  <c r="BE217" i="6"/>
  <c r="BD217" i="6"/>
  <c r="BC217" i="6"/>
  <c r="BB217" i="6"/>
  <c r="BA217" i="6"/>
  <c r="AZ217" i="6"/>
  <c r="AY217" i="6"/>
  <c r="AX217" i="6"/>
  <c r="AW217" i="6"/>
  <c r="AV217" i="6"/>
  <c r="AU217" i="6"/>
  <c r="AT217" i="6"/>
  <c r="AS217" i="6"/>
  <c r="AR217" i="6"/>
  <c r="AQ217" i="6"/>
  <c r="AP217" i="6"/>
  <c r="AO217" i="6"/>
  <c r="AN217" i="6"/>
  <c r="AM217" i="6"/>
  <c r="AL217" i="6"/>
  <c r="AK217" i="6"/>
  <c r="AJ217" i="6"/>
  <c r="AI217" i="6"/>
  <c r="AH217" i="6"/>
  <c r="AG217" i="6"/>
  <c r="AF217" i="6"/>
  <c r="BF215" i="6"/>
  <c r="BE215" i="6"/>
  <c r="BD215" i="6"/>
  <c r="BC215" i="6"/>
  <c r="BB215" i="6"/>
  <c r="BA215" i="6"/>
  <c r="AZ215" i="6"/>
  <c r="AY215" i="6"/>
  <c r="AX215" i="6"/>
  <c r="AW215" i="6"/>
  <c r="AV215" i="6"/>
  <c r="AU215" i="6"/>
  <c r="AT215" i="6"/>
  <c r="AS215" i="6"/>
  <c r="AR215" i="6"/>
  <c r="AQ215" i="6"/>
  <c r="AP215" i="6"/>
  <c r="AO215" i="6"/>
  <c r="AN215" i="6"/>
  <c r="AM215" i="6"/>
  <c r="AL215" i="6"/>
  <c r="AK215" i="6"/>
  <c r="AJ215" i="6"/>
  <c r="AI215" i="6"/>
  <c r="AH215" i="6"/>
  <c r="AG215" i="6"/>
  <c r="AF215" i="6"/>
  <c r="BF214" i="6"/>
  <c r="BE214" i="6"/>
  <c r="BD214" i="6"/>
  <c r="BC214" i="6"/>
  <c r="BB214" i="6"/>
  <c r="BA214" i="6"/>
  <c r="AZ214" i="6"/>
  <c r="AY214" i="6"/>
  <c r="AX214" i="6"/>
  <c r="AW214" i="6"/>
  <c r="AV214" i="6"/>
  <c r="AU214" i="6"/>
  <c r="AT214" i="6"/>
  <c r="AS214" i="6"/>
  <c r="AR214" i="6"/>
  <c r="AQ214" i="6"/>
  <c r="AP214" i="6"/>
  <c r="AO214" i="6"/>
  <c r="AN214" i="6"/>
  <c r="AM214" i="6"/>
  <c r="AL214" i="6"/>
  <c r="AK214" i="6"/>
  <c r="AJ214" i="6"/>
  <c r="AI214" i="6"/>
  <c r="AH214" i="6"/>
  <c r="AG214" i="6"/>
  <c r="AF214" i="6"/>
  <c r="BF213" i="6"/>
  <c r="BE213" i="6"/>
  <c r="BD213" i="6"/>
  <c r="BC213" i="6"/>
  <c r="BB213" i="6"/>
  <c r="BA213" i="6"/>
  <c r="AZ213" i="6"/>
  <c r="AY213" i="6"/>
  <c r="AX213" i="6"/>
  <c r="AW213" i="6"/>
  <c r="AV213" i="6"/>
  <c r="AU213" i="6"/>
  <c r="AT213" i="6"/>
  <c r="AS213" i="6"/>
  <c r="AR213" i="6"/>
  <c r="AQ213" i="6"/>
  <c r="AP213" i="6"/>
  <c r="AO213" i="6"/>
  <c r="AN213" i="6"/>
  <c r="AM213" i="6"/>
  <c r="AL213" i="6"/>
  <c r="AK213" i="6"/>
  <c r="AJ213" i="6"/>
  <c r="AI213" i="6"/>
  <c r="AH213" i="6"/>
  <c r="AG213" i="6"/>
  <c r="AF213" i="6"/>
  <c r="BF212" i="6"/>
  <c r="BE212" i="6"/>
  <c r="BD212" i="6"/>
  <c r="BC212" i="6"/>
  <c r="BB212" i="6"/>
  <c r="BA212" i="6"/>
  <c r="AZ212" i="6"/>
  <c r="AY212" i="6"/>
  <c r="AX212" i="6"/>
  <c r="AW212" i="6"/>
  <c r="AV212" i="6"/>
  <c r="AU212" i="6"/>
  <c r="AT212" i="6"/>
  <c r="AS212" i="6"/>
  <c r="AR212" i="6"/>
  <c r="AQ212" i="6"/>
  <c r="AP212" i="6"/>
  <c r="AO212" i="6"/>
  <c r="AN212" i="6"/>
  <c r="AM212" i="6"/>
  <c r="AL212" i="6"/>
  <c r="AK212" i="6"/>
  <c r="AJ212" i="6"/>
  <c r="AI212" i="6"/>
  <c r="AH212" i="6"/>
  <c r="AG212" i="6"/>
  <c r="AF212" i="6"/>
  <c r="BF211" i="6"/>
  <c r="BE211" i="6"/>
  <c r="BD211" i="6"/>
  <c r="BC211" i="6"/>
  <c r="BB211" i="6"/>
  <c r="BA211" i="6"/>
  <c r="AZ211" i="6"/>
  <c r="AY211" i="6"/>
  <c r="AX211" i="6"/>
  <c r="AW211" i="6"/>
  <c r="AV211" i="6"/>
  <c r="AU211" i="6"/>
  <c r="AT211" i="6"/>
  <c r="AS211" i="6"/>
  <c r="AR211" i="6"/>
  <c r="AQ211" i="6"/>
  <c r="AP211" i="6"/>
  <c r="AO211" i="6"/>
  <c r="AN211" i="6"/>
  <c r="AM211" i="6"/>
  <c r="AL211" i="6"/>
  <c r="AK211" i="6"/>
  <c r="AJ211" i="6"/>
  <c r="AI211" i="6"/>
  <c r="AH211" i="6"/>
  <c r="AG211" i="6"/>
  <c r="AF211" i="6"/>
  <c r="BF209" i="6"/>
  <c r="BE209" i="6"/>
  <c r="BD209" i="6"/>
  <c r="BC209" i="6"/>
  <c r="BB209" i="6"/>
  <c r="BA209" i="6"/>
  <c r="AZ209" i="6"/>
  <c r="AY209" i="6"/>
  <c r="AX209" i="6"/>
  <c r="AW209" i="6"/>
  <c r="AV209" i="6"/>
  <c r="AU209" i="6"/>
  <c r="AT209" i="6"/>
  <c r="AS209" i="6"/>
  <c r="AR209" i="6"/>
  <c r="AQ209" i="6"/>
  <c r="AP209" i="6"/>
  <c r="AO209" i="6"/>
  <c r="AN209" i="6"/>
  <c r="AM209" i="6"/>
  <c r="AL209" i="6"/>
  <c r="AK209" i="6"/>
  <c r="AJ209" i="6"/>
  <c r="AI209" i="6"/>
  <c r="AH209" i="6"/>
  <c r="AG209" i="6"/>
  <c r="AF209" i="6"/>
  <c r="BF208" i="6"/>
  <c r="BE208" i="6"/>
  <c r="BD208" i="6"/>
  <c r="BC208" i="6"/>
  <c r="BB208" i="6"/>
  <c r="BA208" i="6"/>
  <c r="AZ208" i="6"/>
  <c r="AY208" i="6"/>
  <c r="AX208" i="6"/>
  <c r="AW208" i="6"/>
  <c r="AV208" i="6"/>
  <c r="AU208" i="6"/>
  <c r="AT208" i="6"/>
  <c r="AS208" i="6"/>
  <c r="AR208" i="6"/>
  <c r="AQ208" i="6"/>
  <c r="AP208" i="6"/>
  <c r="AO208" i="6"/>
  <c r="AN208" i="6"/>
  <c r="AM208" i="6"/>
  <c r="AL208" i="6"/>
  <c r="AK208" i="6"/>
  <c r="AJ208" i="6"/>
  <c r="AI208" i="6"/>
  <c r="AH208" i="6"/>
  <c r="AG208" i="6"/>
  <c r="AF208" i="6"/>
  <c r="BF207" i="6"/>
  <c r="BE207" i="6"/>
  <c r="BD207" i="6"/>
  <c r="BC207" i="6"/>
  <c r="BB207" i="6"/>
  <c r="BA207" i="6"/>
  <c r="AZ207" i="6"/>
  <c r="AY207" i="6"/>
  <c r="AX207" i="6"/>
  <c r="AW207" i="6"/>
  <c r="AV207" i="6"/>
  <c r="AU207" i="6"/>
  <c r="AT207" i="6"/>
  <c r="AS207" i="6"/>
  <c r="AR207" i="6"/>
  <c r="AQ207" i="6"/>
  <c r="AP207" i="6"/>
  <c r="AO207" i="6"/>
  <c r="AN207" i="6"/>
  <c r="AM207" i="6"/>
  <c r="AL207" i="6"/>
  <c r="AK207" i="6"/>
  <c r="AJ207" i="6"/>
  <c r="AI207" i="6"/>
  <c r="AH207" i="6"/>
  <c r="AG207" i="6"/>
  <c r="AF207" i="6"/>
  <c r="BF205" i="6"/>
  <c r="BE205" i="6"/>
  <c r="BD205" i="6"/>
  <c r="BC205" i="6"/>
  <c r="BB205" i="6"/>
  <c r="BA205" i="6"/>
  <c r="AZ205" i="6"/>
  <c r="AY205" i="6"/>
  <c r="AX205" i="6"/>
  <c r="AW205" i="6"/>
  <c r="AV205" i="6"/>
  <c r="AU205" i="6"/>
  <c r="AT205" i="6"/>
  <c r="AS205" i="6"/>
  <c r="AR205" i="6"/>
  <c r="AQ205" i="6"/>
  <c r="AP205" i="6"/>
  <c r="AO205" i="6"/>
  <c r="AN205" i="6"/>
  <c r="AM205" i="6"/>
  <c r="AL205" i="6"/>
  <c r="AK205" i="6"/>
  <c r="AJ205" i="6"/>
  <c r="AI205" i="6"/>
  <c r="AH205" i="6"/>
  <c r="AG205" i="6"/>
  <c r="AF205" i="6"/>
  <c r="BF204" i="6"/>
  <c r="BE204" i="6"/>
  <c r="BD204" i="6"/>
  <c r="BC204" i="6"/>
  <c r="BB204" i="6"/>
  <c r="BA204" i="6"/>
  <c r="AZ204" i="6"/>
  <c r="AY204" i="6"/>
  <c r="AX204" i="6"/>
  <c r="AW204" i="6"/>
  <c r="AV204" i="6"/>
  <c r="AU204" i="6"/>
  <c r="AT204" i="6"/>
  <c r="AS204" i="6"/>
  <c r="AR204" i="6"/>
  <c r="AQ204" i="6"/>
  <c r="AP204" i="6"/>
  <c r="AO204" i="6"/>
  <c r="AN204" i="6"/>
  <c r="AM204" i="6"/>
  <c r="AL204" i="6"/>
  <c r="AK204" i="6"/>
  <c r="AJ204" i="6"/>
  <c r="AI204" i="6"/>
  <c r="AH204" i="6"/>
  <c r="AG204" i="6"/>
  <c r="AF204" i="6"/>
  <c r="BF203" i="6"/>
  <c r="BE203" i="6"/>
  <c r="BD203" i="6"/>
  <c r="BC203" i="6"/>
  <c r="BB203" i="6"/>
  <c r="BA203" i="6"/>
  <c r="AZ203" i="6"/>
  <c r="AY203" i="6"/>
  <c r="AX203" i="6"/>
  <c r="AW203" i="6"/>
  <c r="AV203" i="6"/>
  <c r="AU203" i="6"/>
  <c r="AT203" i="6"/>
  <c r="AS203" i="6"/>
  <c r="AR203" i="6"/>
  <c r="AQ203" i="6"/>
  <c r="AP203" i="6"/>
  <c r="AO203" i="6"/>
  <c r="AN203" i="6"/>
  <c r="AM203" i="6"/>
  <c r="AL203" i="6"/>
  <c r="AK203" i="6"/>
  <c r="AJ203" i="6"/>
  <c r="AI203" i="6"/>
  <c r="AH203" i="6"/>
  <c r="AG203" i="6"/>
  <c r="AF203" i="6"/>
  <c r="BF202" i="6"/>
  <c r="BE202" i="6"/>
  <c r="BD202" i="6"/>
  <c r="BC202" i="6"/>
  <c r="BB202" i="6"/>
  <c r="BA202" i="6"/>
  <c r="AZ202" i="6"/>
  <c r="AY202" i="6"/>
  <c r="AX202" i="6"/>
  <c r="AW202" i="6"/>
  <c r="AV202" i="6"/>
  <c r="AU202" i="6"/>
  <c r="AT202" i="6"/>
  <c r="AS202" i="6"/>
  <c r="AR202" i="6"/>
  <c r="AQ202" i="6"/>
  <c r="AP202" i="6"/>
  <c r="AO202" i="6"/>
  <c r="AN202" i="6"/>
  <c r="AM202" i="6"/>
  <c r="AL202" i="6"/>
  <c r="AK202" i="6"/>
  <c r="AJ202" i="6"/>
  <c r="AI202" i="6"/>
  <c r="AH202" i="6"/>
  <c r="AG202" i="6"/>
  <c r="AF202" i="6"/>
  <c r="BF201" i="6"/>
  <c r="BE201" i="6"/>
  <c r="BD201" i="6"/>
  <c r="BC201" i="6"/>
  <c r="BB201" i="6"/>
  <c r="BA201" i="6"/>
  <c r="AZ201" i="6"/>
  <c r="AY201" i="6"/>
  <c r="AX201" i="6"/>
  <c r="AW201" i="6"/>
  <c r="AV201" i="6"/>
  <c r="AU201" i="6"/>
  <c r="AT201" i="6"/>
  <c r="AS201" i="6"/>
  <c r="AR201" i="6"/>
  <c r="AQ201" i="6"/>
  <c r="AP201" i="6"/>
  <c r="AO201" i="6"/>
  <c r="AN201" i="6"/>
  <c r="AM201" i="6"/>
  <c r="AL201" i="6"/>
  <c r="AK201" i="6"/>
  <c r="AJ201" i="6"/>
  <c r="AI201" i="6"/>
  <c r="AH201" i="6"/>
  <c r="AG201" i="6"/>
  <c r="AF201" i="6"/>
  <c r="BF200" i="6"/>
  <c r="BE200" i="6"/>
  <c r="BD200" i="6"/>
  <c r="BC200" i="6"/>
  <c r="BB200" i="6"/>
  <c r="BA200" i="6"/>
  <c r="AZ200" i="6"/>
  <c r="AY200" i="6"/>
  <c r="AX200" i="6"/>
  <c r="AW200" i="6"/>
  <c r="AV200" i="6"/>
  <c r="AU200" i="6"/>
  <c r="AT200" i="6"/>
  <c r="AS200" i="6"/>
  <c r="AR200" i="6"/>
  <c r="AQ200" i="6"/>
  <c r="AP200" i="6"/>
  <c r="AO200" i="6"/>
  <c r="AN200" i="6"/>
  <c r="AM200" i="6"/>
  <c r="AL200" i="6"/>
  <c r="AK200" i="6"/>
  <c r="AJ200" i="6"/>
  <c r="AI200" i="6"/>
  <c r="AH200" i="6"/>
  <c r="AG200" i="6"/>
  <c r="AF200" i="6"/>
  <c r="BF199" i="6"/>
  <c r="BE199" i="6"/>
  <c r="BD199" i="6"/>
  <c r="BC199" i="6"/>
  <c r="BB199" i="6"/>
  <c r="BA199" i="6"/>
  <c r="AZ199" i="6"/>
  <c r="AY199" i="6"/>
  <c r="AX199" i="6"/>
  <c r="AW199" i="6"/>
  <c r="AV199" i="6"/>
  <c r="AU199" i="6"/>
  <c r="AT199" i="6"/>
  <c r="AS199" i="6"/>
  <c r="AR199" i="6"/>
  <c r="AQ199" i="6"/>
  <c r="AP199" i="6"/>
  <c r="AO199" i="6"/>
  <c r="AN199" i="6"/>
  <c r="AM199" i="6"/>
  <c r="AL199" i="6"/>
  <c r="AK199" i="6"/>
  <c r="AJ199" i="6"/>
  <c r="AI199" i="6"/>
  <c r="AH199" i="6"/>
  <c r="AG199" i="6"/>
  <c r="AF199" i="6"/>
  <c r="BF198" i="6"/>
  <c r="BE198" i="6"/>
  <c r="BD198" i="6"/>
  <c r="BC198" i="6"/>
  <c r="BB198" i="6"/>
  <c r="BA198" i="6"/>
  <c r="AZ198" i="6"/>
  <c r="AY198" i="6"/>
  <c r="AX198" i="6"/>
  <c r="AW198" i="6"/>
  <c r="AV198" i="6"/>
  <c r="AU198" i="6"/>
  <c r="AT198" i="6"/>
  <c r="AS198" i="6"/>
  <c r="AR198" i="6"/>
  <c r="AQ198" i="6"/>
  <c r="AP198" i="6"/>
  <c r="AO198" i="6"/>
  <c r="AN198" i="6"/>
  <c r="AM198" i="6"/>
  <c r="AL198" i="6"/>
  <c r="AK198" i="6"/>
  <c r="AJ198" i="6"/>
  <c r="AI198" i="6"/>
  <c r="AH198" i="6"/>
  <c r="AG198" i="6"/>
  <c r="AF198" i="6"/>
  <c r="BF197" i="6"/>
  <c r="BE197" i="6"/>
  <c r="BD197" i="6"/>
  <c r="BC197" i="6"/>
  <c r="BB197" i="6"/>
  <c r="BA197" i="6"/>
  <c r="AZ197" i="6"/>
  <c r="AY197" i="6"/>
  <c r="AX197" i="6"/>
  <c r="AW197" i="6"/>
  <c r="AV197" i="6"/>
  <c r="AU197" i="6"/>
  <c r="AT197" i="6"/>
  <c r="AS197" i="6"/>
  <c r="AR197" i="6"/>
  <c r="AQ197" i="6"/>
  <c r="AP197" i="6"/>
  <c r="AO197" i="6"/>
  <c r="AN197" i="6"/>
  <c r="AM197" i="6"/>
  <c r="AL197" i="6"/>
  <c r="AK197" i="6"/>
  <c r="AJ197" i="6"/>
  <c r="AI197" i="6"/>
  <c r="AH197" i="6"/>
  <c r="AG197" i="6"/>
  <c r="AF197" i="6"/>
  <c r="BF196" i="6"/>
  <c r="BE196" i="6"/>
  <c r="BD196" i="6"/>
  <c r="BC196" i="6"/>
  <c r="BB196" i="6"/>
  <c r="BA196" i="6"/>
  <c r="AZ196" i="6"/>
  <c r="AY196" i="6"/>
  <c r="AX196" i="6"/>
  <c r="AW196" i="6"/>
  <c r="AV196" i="6"/>
  <c r="AU196" i="6"/>
  <c r="AT196" i="6"/>
  <c r="AS196" i="6"/>
  <c r="AR196" i="6"/>
  <c r="AQ196" i="6"/>
  <c r="AP196" i="6"/>
  <c r="AO196" i="6"/>
  <c r="AN196" i="6"/>
  <c r="AM196" i="6"/>
  <c r="AL196" i="6"/>
  <c r="AK196" i="6"/>
  <c r="AJ196" i="6"/>
  <c r="AI196" i="6"/>
  <c r="AH196" i="6"/>
  <c r="AG196" i="6"/>
  <c r="AF196" i="6"/>
  <c r="BF194" i="6"/>
  <c r="BE194" i="6"/>
  <c r="BD194" i="6"/>
  <c r="BC194" i="6"/>
  <c r="BB194" i="6"/>
  <c r="BA194" i="6"/>
  <c r="AZ194" i="6"/>
  <c r="AY194" i="6"/>
  <c r="AX194" i="6"/>
  <c r="AW194" i="6"/>
  <c r="AV194" i="6"/>
  <c r="AU194" i="6"/>
  <c r="AT194" i="6"/>
  <c r="AS194" i="6"/>
  <c r="AR194" i="6"/>
  <c r="AQ194" i="6"/>
  <c r="AP194" i="6"/>
  <c r="AO194" i="6"/>
  <c r="AN194" i="6"/>
  <c r="AM194" i="6"/>
  <c r="AL194" i="6"/>
  <c r="AK194" i="6"/>
  <c r="AJ194" i="6"/>
  <c r="AI194" i="6"/>
  <c r="AH194" i="6"/>
  <c r="AG194" i="6"/>
  <c r="AF194" i="6"/>
  <c r="BF193" i="6"/>
  <c r="BE193" i="6"/>
  <c r="BD193" i="6"/>
  <c r="BC193" i="6"/>
  <c r="BB193" i="6"/>
  <c r="BA193" i="6"/>
  <c r="AZ193" i="6"/>
  <c r="AY193" i="6"/>
  <c r="AX193" i="6"/>
  <c r="AW193" i="6"/>
  <c r="AV193" i="6"/>
  <c r="AU193" i="6"/>
  <c r="AT193" i="6"/>
  <c r="AS193" i="6"/>
  <c r="AR193" i="6"/>
  <c r="AQ193" i="6"/>
  <c r="AP193" i="6"/>
  <c r="AO193" i="6"/>
  <c r="AN193" i="6"/>
  <c r="AM193" i="6"/>
  <c r="AL193" i="6"/>
  <c r="AK193" i="6"/>
  <c r="AJ193" i="6"/>
  <c r="AI193" i="6"/>
  <c r="AH193" i="6"/>
  <c r="AG193" i="6"/>
  <c r="AF193" i="6"/>
  <c r="BF192" i="6"/>
  <c r="BE192" i="6"/>
  <c r="BD192" i="6"/>
  <c r="BC192" i="6"/>
  <c r="BB192" i="6"/>
  <c r="BA192" i="6"/>
  <c r="AZ192" i="6"/>
  <c r="AY192" i="6"/>
  <c r="AX192" i="6"/>
  <c r="AW192" i="6"/>
  <c r="AV192" i="6"/>
  <c r="AU192" i="6"/>
  <c r="AT192" i="6"/>
  <c r="AS192" i="6"/>
  <c r="AR192" i="6"/>
  <c r="AQ192" i="6"/>
  <c r="AP192" i="6"/>
  <c r="AO192" i="6"/>
  <c r="AN192" i="6"/>
  <c r="AM192" i="6"/>
  <c r="AL192" i="6"/>
  <c r="AK192" i="6"/>
  <c r="AJ192" i="6"/>
  <c r="AI192" i="6"/>
  <c r="AH192" i="6"/>
  <c r="AG192" i="6"/>
  <c r="AF192" i="6"/>
  <c r="BF191" i="6"/>
  <c r="BE191" i="6"/>
  <c r="BD191" i="6"/>
  <c r="BC191" i="6"/>
  <c r="BB191" i="6"/>
  <c r="BA191" i="6"/>
  <c r="AZ191" i="6"/>
  <c r="AY191" i="6"/>
  <c r="AX191" i="6"/>
  <c r="AW191" i="6"/>
  <c r="AV191" i="6"/>
  <c r="AU191" i="6"/>
  <c r="AT191" i="6"/>
  <c r="AS191" i="6"/>
  <c r="AR191" i="6"/>
  <c r="AQ191" i="6"/>
  <c r="AP191" i="6"/>
  <c r="AO191" i="6"/>
  <c r="AN191" i="6"/>
  <c r="AM191" i="6"/>
  <c r="AL191" i="6"/>
  <c r="AK191" i="6"/>
  <c r="AJ191" i="6"/>
  <c r="AI191" i="6"/>
  <c r="AH191" i="6"/>
  <c r="AG191" i="6"/>
  <c r="AF191" i="6"/>
  <c r="BF190" i="6"/>
  <c r="BE190" i="6"/>
  <c r="BD190" i="6"/>
  <c r="BC190" i="6"/>
  <c r="BB190" i="6"/>
  <c r="BA190" i="6"/>
  <c r="AZ190" i="6"/>
  <c r="AY190" i="6"/>
  <c r="AX190" i="6"/>
  <c r="AW190" i="6"/>
  <c r="AV190" i="6"/>
  <c r="AU190" i="6"/>
  <c r="AT190" i="6"/>
  <c r="AS190" i="6"/>
  <c r="AR190" i="6"/>
  <c r="AQ190" i="6"/>
  <c r="AP190" i="6"/>
  <c r="AO190" i="6"/>
  <c r="AN190" i="6"/>
  <c r="AM190" i="6"/>
  <c r="AL190" i="6"/>
  <c r="AK190" i="6"/>
  <c r="AJ190" i="6"/>
  <c r="AI190" i="6"/>
  <c r="AH190" i="6"/>
  <c r="AG190" i="6"/>
  <c r="AF190" i="6"/>
  <c r="BF188" i="6"/>
  <c r="BE188" i="6"/>
  <c r="BD188" i="6"/>
  <c r="BC188" i="6"/>
  <c r="BB188" i="6"/>
  <c r="BA188" i="6"/>
  <c r="AZ188" i="6"/>
  <c r="AY188" i="6"/>
  <c r="AX188" i="6"/>
  <c r="AW188" i="6"/>
  <c r="AV188" i="6"/>
  <c r="AU188" i="6"/>
  <c r="AT188" i="6"/>
  <c r="AS188" i="6"/>
  <c r="AR188" i="6"/>
  <c r="AQ188" i="6"/>
  <c r="AP188" i="6"/>
  <c r="AO188" i="6"/>
  <c r="AN188" i="6"/>
  <c r="AM188" i="6"/>
  <c r="AL188" i="6"/>
  <c r="AK188" i="6"/>
  <c r="AJ188" i="6"/>
  <c r="AI188" i="6"/>
  <c r="AH188" i="6"/>
  <c r="AG188" i="6"/>
  <c r="AF188" i="6"/>
  <c r="BF187" i="6"/>
  <c r="BE187" i="6"/>
  <c r="BD187" i="6"/>
  <c r="BC187" i="6"/>
  <c r="BB187" i="6"/>
  <c r="BA187" i="6"/>
  <c r="AZ187" i="6"/>
  <c r="AY187" i="6"/>
  <c r="AX187" i="6"/>
  <c r="AW187" i="6"/>
  <c r="AV187" i="6"/>
  <c r="AU187" i="6"/>
  <c r="AT187" i="6"/>
  <c r="AS187" i="6"/>
  <c r="AR187" i="6"/>
  <c r="AQ187" i="6"/>
  <c r="AP187" i="6"/>
  <c r="AO187" i="6"/>
  <c r="AN187" i="6"/>
  <c r="AM187" i="6"/>
  <c r="AL187" i="6"/>
  <c r="AK187" i="6"/>
  <c r="AJ187" i="6"/>
  <c r="AI187" i="6"/>
  <c r="AH187" i="6"/>
  <c r="AG187" i="6"/>
  <c r="AF187" i="6"/>
  <c r="BF186" i="6"/>
  <c r="BE186" i="6"/>
  <c r="BD186" i="6"/>
  <c r="BC186" i="6"/>
  <c r="BB186" i="6"/>
  <c r="BA186" i="6"/>
  <c r="AZ186" i="6"/>
  <c r="AY186" i="6"/>
  <c r="AX186" i="6"/>
  <c r="AW186" i="6"/>
  <c r="AV186" i="6"/>
  <c r="AU186" i="6"/>
  <c r="AT186" i="6"/>
  <c r="AS186" i="6"/>
  <c r="AR186" i="6"/>
  <c r="AQ186" i="6"/>
  <c r="AP186" i="6"/>
  <c r="AO186" i="6"/>
  <c r="AN186" i="6"/>
  <c r="AM186" i="6"/>
  <c r="AL186" i="6"/>
  <c r="AK186" i="6"/>
  <c r="AJ186" i="6"/>
  <c r="AI186" i="6"/>
  <c r="AH186" i="6"/>
  <c r="AG186" i="6"/>
  <c r="AF186" i="6"/>
  <c r="BF185" i="6"/>
  <c r="BE185" i="6"/>
  <c r="BD185" i="6"/>
  <c r="BC185" i="6"/>
  <c r="BB185" i="6"/>
  <c r="BA185" i="6"/>
  <c r="AZ185" i="6"/>
  <c r="AY185" i="6"/>
  <c r="AX185" i="6"/>
  <c r="AW185" i="6"/>
  <c r="AV185" i="6"/>
  <c r="AU185" i="6"/>
  <c r="AT185" i="6"/>
  <c r="AS185" i="6"/>
  <c r="AR185" i="6"/>
  <c r="AQ185" i="6"/>
  <c r="AP185" i="6"/>
  <c r="AO185" i="6"/>
  <c r="AN185" i="6"/>
  <c r="AM185" i="6"/>
  <c r="AL185" i="6"/>
  <c r="AK185" i="6"/>
  <c r="AJ185" i="6"/>
  <c r="AI185" i="6"/>
  <c r="AH185" i="6"/>
  <c r="AG185" i="6"/>
  <c r="AF185" i="6"/>
  <c r="BF184" i="6"/>
  <c r="BE184" i="6"/>
  <c r="BD184" i="6"/>
  <c r="BC184" i="6"/>
  <c r="BB184" i="6"/>
  <c r="BA184" i="6"/>
  <c r="AZ184" i="6"/>
  <c r="AY184" i="6"/>
  <c r="AX184" i="6"/>
  <c r="AW184" i="6"/>
  <c r="AV184" i="6"/>
  <c r="AU184" i="6"/>
  <c r="AT184" i="6"/>
  <c r="AS184" i="6"/>
  <c r="AR184" i="6"/>
  <c r="AQ184" i="6"/>
  <c r="AP184" i="6"/>
  <c r="AO184" i="6"/>
  <c r="AN184" i="6"/>
  <c r="AM184" i="6"/>
  <c r="AL184" i="6"/>
  <c r="AK184" i="6"/>
  <c r="AJ184" i="6"/>
  <c r="AI184" i="6"/>
  <c r="AH184" i="6"/>
  <c r="AG184" i="6"/>
  <c r="AF184" i="6"/>
  <c r="BF183" i="6"/>
  <c r="BE183" i="6"/>
  <c r="BD183" i="6"/>
  <c r="BC183" i="6"/>
  <c r="BB183" i="6"/>
  <c r="BA183" i="6"/>
  <c r="AZ183" i="6"/>
  <c r="AY183" i="6"/>
  <c r="AX183" i="6"/>
  <c r="AW183" i="6"/>
  <c r="AV183" i="6"/>
  <c r="AU183" i="6"/>
  <c r="AT183" i="6"/>
  <c r="AS183" i="6"/>
  <c r="AR183" i="6"/>
  <c r="AQ183" i="6"/>
  <c r="AP183" i="6"/>
  <c r="AO183" i="6"/>
  <c r="AN183" i="6"/>
  <c r="AM183" i="6"/>
  <c r="AL183" i="6"/>
  <c r="AK183" i="6"/>
  <c r="AJ183" i="6"/>
  <c r="AI183" i="6"/>
  <c r="AH183" i="6"/>
  <c r="AG183" i="6"/>
  <c r="AF183" i="6"/>
  <c r="BF182" i="6"/>
  <c r="BE182" i="6"/>
  <c r="BD182" i="6"/>
  <c r="BC182" i="6"/>
  <c r="BB182" i="6"/>
  <c r="BA182" i="6"/>
  <c r="AZ182" i="6"/>
  <c r="AY182" i="6"/>
  <c r="AX182" i="6"/>
  <c r="AW182" i="6"/>
  <c r="AV182" i="6"/>
  <c r="AU182" i="6"/>
  <c r="AT182" i="6"/>
  <c r="AS182" i="6"/>
  <c r="AR182" i="6"/>
  <c r="AQ182" i="6"/>
  <c r="AP182" i="6"/>
  <c r="AO182" i="6"/>
  <c r="AN182" i="6"/>
  <c r="AM182" i="6"/>
  <c r="AL182" i="6"/>
  <c r="AK182" i="6"/>
  <c r="AJ182" i="6"/>
  <c r="AI182" i="6"/>
  <c r="AH182" i="6"/>
  <c r="AG182" i="6"/>
  <c r="AF182" i="6"/>
  <c r="BF181" i="6"/>
  <c r="BE181" i="6"/>
  <c r="BD181" i="6"/>
  <c r="BC181" i="6"/>
  <c r="BB181" i="6"/>
  <c r="BA181" i="6"/>
  <c r="AZ181" i="6"/>
  <c r="AY181" i="6"/>
  <c r="AX181" i="6"/>
  <c r="AW181" i="6"/>
  <c r="AV181" i="6"/>
  <c r="AU181" i="6"/>
  <c r="AT181" i="6"/>
  <c r="AS181" i="6"/>
  <c r="AR181" i="6"/>
  <c r="AQ181" i="6"/>
  <c r="AP181" i="6"/>
  <c r="AO181" i="6"/>
  <c r="AN181" i="6"/>
  <c r="AM181" i="6"/>
  <c r="AL181" i="6"/>
  <c r="AK181" i="6"/>
  <c r="AJ181" i="6"/>
  <c r="AI181" i="6"/>
  <c r="AH181" i="6"/>
  <c r="AG181" i="6"/>
  <c r="AF181" i="6"/>
  <c r="BF179" i="6"/>
  <c r="BE179" i="6"/>
  <c r="BD179" i="6"/>
  <c r="BC179" i="6"/>
  <c r="BB179" i="6"/>
  <c r="BA179" i="6"/>
  <c r="AZ179" i="6"/>
  <c r="AY179" i="6"/>
  <c r="AX179" i="6"/>
  <c r="AW179" i="6"/>
  <c r="AV179" i="6"/>
  <c r="AU179" i="6"/>
  <c r="AT179" i="6"/>
  <c r="AS179" i="6"/>
  <c r="AR179" i="6"/>
  <c r="AQ179" i="6"/>
  <c r="AP179" i="6"/>
  <c r="AO179" i="6"/>
  <c r="AN179" i="6"/>
  <c r="AM179" i="6"/>
  <c r="AL179" i="6"/>
  <c r="AK179" i="6"/>
  <c r="AJ179" i="6"/>
  <c r="AI179" i="6"/>
  <c r="AH179" i="6"/>
  <c r="AG179" i="6"/>
  <c r="AF179" i="6"/>
  <c r="BF178" i="6"/>
  <c r="BE178" i="6"/>
  <c r="BD178" i="6"/>
  <c r="BC178" i="6"/>
  <c r="BB178" i="6"/>
  <c r="BA178" i="6"/>
  <c r="AZ178" i="6"/>
  <c r="AY178" i="6"/>
  <c r="AX178" i="6"/>
  <c r="AW178" i="6"/>
  <c r="AV178" i="6"/>
  <c r="AU178" i="6"/>
  <c r="AT178" i="6"/>
  <c r="AS178" i="6"/>
  <c r="AR178" i="6"/>
  <c r="AQ178" i="6"/>
  <c r="AP178" i="6"/>
  <c r="AO178" i="6"/>
  <c r="AN178" i="6"/>
  <c r="AM178" i="6"/>
  <c r="AL178" i="6"/>
  <c r="AK178" i="6"/>
  <c r="AJ178" i="6"/>
  <c r="AI178" i="6"/>
  <c r="AH178" i="6"/>
  <c r="AG178" i="6"/>
  <c r="AF178" i="6"/>
  <c r="BF177" i="6"/>
  <c r="BE177" i="6"/>
  <c r="BD177" i="6"/>
  <c r="BC177" i="6"/>
  <c r="BB177" i="6"/>
  <c r="BA177" i="6"/>
  <c r="AZ177" i="6"/>
  <c r="AY177" i="6"/>
  <c r="AX177" i="6"/>
  <c r="AW177" i="6"/>
  <c r="AV177" i="6"/>
  <c r="AU177" i="6"/>
  <c r="AT177" i="6"/>
  <c r="AS177" i="6"/>
  <c r="AR177" i="6"/>
  <c r="AQ177" i="6"/>
  <c r="AP177" i="6"/>
  <c r="AO177" i="6"/>
  <c r="AN177" i="6"/>
  <c r="AM177" i="6"/>
  <c r="AL177" i="6"/>
  <c r="AK177" i="6"/>
  <c r="AJ177" i="6"/>
  <c r="AI177" i="6"/>
  <c r="AH177" i="6"/>
  <c r="AG177" i="6"/>
  <c r="AF177" i="6"/>
  <c r="BF176" i="6"/>
  <c r="BE176" i="6"/>
  <c r="BD176" i="6"/>
  <c r="BC176" i="6"/>
  <c r="BB176" i="6"/>
  <c r="BA176" i="6"/>
  <c r="AZ176" i="6"/>
  <c r="AY176" i="6"/>
  <c r="AX176" i="6"/>
  <c r="AW176" i="6"/>
  <c r="AV176" i="6"/>
  <c r="AU176" i="6"/>
  <c r="AT176" i="6"/>
  <c r="AS176" i="6"/>
  <c r="AR176" i="6"/>
  <c r="AQ176" i="6"/>
  <c r="AP176" i="6"/>
  <c r="AO176" i="6"/>
  <c r="AN176" i="6"/>
  <c r="AM176" i="6"/>
  <c r="AL176" i="6"/>
  <c r="AK176" i="6"/>
  <c r="AJ176" i="6"/>
  <c r="AI176" i="6"/>
  <c r="AH176" i="6"/>
  <c r="AG176" i="6"/>
  <c r="AF176" i="6"/>
  <c r="BF175" i="6"/>
  <c r="BE175" i="6"/>
  <c r="BD175" i="6"/>
  <c r="BC175" i="6"/>
  <c r="BB175" i="6"/>
  <c r="BA175" i="6"/>
  <c r="AZ175" i="6"/>
  <c r="AY175" i="6"/>
  <c r="AX175" i="6"/>
  <c r="AW175" i="6"/>
  <c r="AV175" i="6"/>
  <c r="AU175" i="6"/>
  <c r="AT175" i="6"/>
  <c r="AS175" i="6"/>
  <c r="AR175" i="6"/>
  <c r="AQ175" i="6"/>
  <c r="AP175" i="6"/>
  <c r="AO175" i="6"/>
  <c r="AN175" i="6"/>
  <c r="AM175" i="6"/>
  <c r="AL175" i="6"/>
  <c r="AK175" i="6"/>
  <c r="AJ175" i="6"/>
  <c r="AI175" i="6"/>
  <c r="AH175" i="6"/>
  <c r="AG175" i="6"/>
  <c r="AF175" i="6"/>
  <c r="BF174" i="6"/>
  <c r="BE174" i="6"/>
  <c r="BD174" i="6"/>
  <c r="BC174" i="6"/>
  <c r="BB174" i="6"/>
  <c r="BA174" i="6"/>
  <c r="AZ174" i="6"/>
  <c r="AY174" i="6"/>
  <c r="AX174" i="6"/>
  <c r="AW174" i="6"/>
  <c r="AV174" i="6"/>
  <c r="AU174" i="6"/>
  <c r="AT174" i="6"/>
  <c r="AS174" i="6"/>
  <c r="AR174" i="6"/>
  <c r="AQ174" i="6"/>
  <c r="AP174" i="6"/>
  <c r="AO174" i="6"/>
  <c r="AN174" i="6"/>
  <c r="AM174" i="6"/>
  <c r="AL174" i="6"/>
  <c r="AK174" i="6"/>
  <c r="AJ174" i="6"/>
  <c r="AI174" i="6"/>
  <c r="AH174" i="6"/>
  <c r="AG174" i="6"/>
  <c r="AF174" i="6"/>
  <c r="BF173" i="6"/>
  <c r="BE173" i="6"/>
  <c r="BD173" i="6"/>
  <c r="BC173" i="6"/>
  <c r="BB173" i="6"/>
  <c r="BA173" i="6"/>
  <c r="AZ173" i="6"/>
  <c r="AY173" i="6"/>
  <c r="AX173" i="6"/>
  <c r="AW173" i="6"/>
  <c r="AV173" i="6"/>
  <c r="AU173" i="6"/>
  <c r="AT173" i="6"/>
  <c r="AS173" i="6"/>
  <c r="AR173" i="6"/>
  <c r="AQ173" i="6"/>
  <c r="AP173" i="6"/>
  <c r="AO173" i="6"/>
  <c r="AN173" i="6"/>
  <c r="AM173" i="6"/>
  <c r="AL173" i="6"/>
  <c r="AK173" i="6"/>
  <c r="AJ173" i="6"/>
  <c r="AI173" i="6"/>
  <c r="AH173" i="6"/>
  <c r="AG173" i="6"/>
  <c r="AF173" i="6"/>
  <c r="BF172" i="6"/>
  <c r="BE172" i="6"/>
  <c r="BD172" i="6"/>
  <c r="BC172" i="6"/>
  <c r="BB172" i="6"/>
  <c r="BA172" i="6"/>
  <c r="AZ172" i="6"/>
  <c r="AY172" i="6"/>
  <c r="AX172" i="6"/>
  <c r="AW172" i="6"/>
  <c r="AV172" i="6"/>
  <c r="AU172" i="6"/>
  <c r="AT172" i="6"/>
  <c r="AS172" i="6"/>
  <c r="AR172" i="6"/>
  <c r="AQ172" i="6"/>
  <c r="AP172" i="6"/>
  <c r="AO172" i="6"/>
  <c r="AN172" i="6"/>
  <c r="AM172" i="6"/>
  <c r="AL172" i="6"/>
  <c r="AK172" i="6"/>
  <c r="AJ172" i="6"/>
  <c r="AI172" i="6"/>
  <c r="AH172" i="6"/>
  <c r="AG172" i="6"/>
  <c r="AF172" i="6"/>
  <c r="BF171" i="6"/>
  <c r="BE171" i="6"/>
  <c r="BD171" i="6"/>
  <c r="BC171" i="6"/>
  <c r="BB171" i="6"/>
  <c r="BA171" i="6"/>
  <c r="AZ171" i="6"/>
  <c r="AY171" i="6"/>
  <c r="AX171" i="6"/>
  <c r="AW171" i="6"/>
  <c r="AV171" i="6"/>
  <c r="AU171" i="6"/>
  <c r="AT171" i="6"/>
  <c r="AS171" i="6"/>
  <c r="AR171" i="6"/>
  <c r="AQ171" i="6"/>
  <c r="AP171" i="6"/>
  <c r="AO171" i="6"/>
  <c r="AN171" i="6"/>
  <c r="AM171" i="6"/>
  <c r="AL171" i="6"/>
  <c r="AK171" i="6"/>
  <c r="AJ171" i="6"/>
  <c r="AI171" i="6"/>
  <c r="AH171" i="6"/>
  <c r="AG171" i="6"/>
  <c r="AF171" i="6"/>
  <c r="BF170" i="6"/>
  <c r="BE170" i="6"/>
  <c r="BD170" i="6"/>
  <c r="BC170" i="6"/>
  <c r="BB170" i="6"/>
  <c r="BA170" i="6"/>
  <c r="AZ170" i="6"/>
  <c r="AY170" i="6"/>
  <c r="AX170" i="6"/>
  <c r="AW170" i="6"/>
  <c r="AV170" i="6"/>
  <c r="AU170" i="6"/>
  <c r="AT170" i="6"/>
  <c r="AS170" i="6"/>
  <c r="AR170" i="6"/>
  <c r="AQ170" i="6"/>
  <c r="AP170" i="6"/>
  <c r="AO170" i="6"/>
  <c r="AN170" i="6"/>
  <c r="AM170" i="6"/>
  <c r="AL170" i="6"/>
  <c r="AK170" i="6"/>
  <c r="AJ170" i="6"/>
  <c r="AI170" i="6"/>
  <c r="AH170" i="6"/>
  <c r="AG170" i="6"/>
  <c r="AF170" i="6"/>
  <c r="BF169" i="6"/>
  <c r="BE169" i="6"/>
  <c r="BD169" i="6"/>
  <c r="BC169" i="6"/>
  <c r="BB169" i="6"/>
  <c r="BA169" i="6"/>
  <c r="AZ169" i="6"/>
  <c r="AY169" i="6"/>
  <c r="AX169" i="6"/>
  <c r="AW169" i="6"/>
  <c r="AV169" i="6"/>
  <c r="AU169" i="6"/>
  <c r="AT169" i="6"/>
  <c r="AS169" i="6"/>
  <c r="AR169" i="6"/>
  <c r="AQ169" i="6"/>
  <c r="AP169" i="6"/>
  <c r="AO169" i="6"/>
  <c r="AN169" i="6"/>
  <c r="AM169" i="6"/>
  <c r="AL169" i="6"/>
  <c r="AK169" i="6"/>
  <c r="AJ169" i="6"/>
  <c r="AI169" i="6"/>
  <c r="AH169" i="6"/>
  <c r="AG169" i="6"/>
  <c r="AF169" i="6"/>
  <c r="BF168" i="6"/>
  <c r="BE168" i="6"/>
  <c r="BD168" i="6"/>
  <c r="BC168" i="6"/>
  <c r="BB168" i="6"/>
  <c r="BA168" i="6"/>
  <c r="AZ168" i="6"/>
  <c r="AY168" i="6"/>
  <c r="AX168" i="6"/>
  <c r="AW168" i="6"/>
  <c r="AV168" i="6"/>
  <c r="AU168" i="6"/>
  <c r="AT168" i="6"/>
  <c r="AS168" i="6"/>
  <c r="AR168" i="6"/>
  <c r="AQ168" i="6"/>
  <c r="AP168" i="6"/>
  <c r="AO168" i="6"/>
  <c r="AN168" i="6"/>
  <c r="AM168" i="6"/>
  <c r="AL168" i="6"/>
  <c r="AK168" i="6"/>
  <c r="AJ168" i="6"/>
  <c r="AI168" i="6"/>
  <c r="AH168" i="6"/>
  <c r="AG168" i="6"/>
  <c r="AF168" i="6"/>
  <c r="BF167" i="6"/>
  <c r="BE167" i="6"/>
  <c r="BD167" i="6"/>
  <c r="BC167" i="6"/>
  <c r="BB167" i="6"/>
  <c r="BA167" i="6"/>
  <c r="AZ167" i="6"/>
  <c r="AY167" i="6"/>
  <c r="AX167" i="6"/>
  <c r="AW167" i="6"/>
  <c r="AV167" i="6"/>
  <c r="AU167" i="6"/>
  <c r="AT167" i="6"/>
  <c r="AS167" i="6"/>
  <c r="AR167" i="6"/>
  <c r="AQ167" i="6"/>
  <c r="AP167" i="6"/>
  <c r="AO167" i="6"/>
  <c r="AN167" i="6"/>
  <c r="AM167" i="6"/>
  <c r="AL167" i="6"/>
  <c r="AK167" i="6"/>
  <c r="AJ167" i="6"/>
  <c r="AI167" i="6"/>
  <c r="AH167" i="6"/>
  <c r="AG167" i="6"/>
  <c r="AF167" i="6"/>
  <c r="BF166" i="6"/>
  <c r="BE166" i="6"/>
  <c r="BD166" i="6"/>
  <c r="BC166" i="6"/>
  <c r="BB166" i="6"/>
  <c r="BA166" i="6"/>
  <c r="AZ166" i="6"/>
  <c r="AY166" i="6"/>
  <c r="AX166" i="6"/>
  <c r="AW166" i="6"/>
  <c r="AV166" i="6"/>
  <c r="AU166" i="6"/>
  <c r="AT166" i="6"/>
  <c r="AS166" i="6"/>
  <c r="AR166" i="6"/>
  <c r="AQ166" i="6"/>
  <c r="AP166" i="6"/>
  <c r="AO166" i="6"/>
  <c r="AN166" i="6"/>
  <c r="AM166" i="6"/>
  <c r="AL166" i="6"/>
  <c r="AK166" i="6"/>
  <c r="AJ166" i="6"/>
  <c r="AI166" i="6"/>
  <c r="AH166" i="6"/>
  <c r="AG166" i="6"/>
  <c r="AF166" i="6"/>
  <c r="BF165" i="6"/>
  <c r="BE165" i="6"/>
  <c r="BD165" i="6"/>
  <c r="BC165" i="6"/>
  <c r="BB165" i="6"/>
  <c r="BA165" i="6"/>
  <c r="AZ165" i="6"/>
  <c r="AY165" i="6"/>
  <c r="AX165" i="6"/>
  <c r="AW165" i="6"/>
  <c r="AV165" i="6"/>
  <c r="AU165" i="6"/>
  <c r="AT165" i="6"/>
  <c r="AS165" i="6"/>
  <c r="AR165" i="6"/>
  <c r="AQ165" i="6"/>
  <c r="AP165" i="6"/>
  <c r="AO165" i="6"/>
  <c r="AN165" i="6"/>
  <c r="AM165" i="6"/>
  <c r="AL165" i="6"/>
  <c r="AK165" i="6"/>
  <c r="AJ165" i="6"/>
  <c r="AI165" i="6"/>
  <c r="AH165" i="6"/>
  <c r="AG165" i="6"/>
  <c r="AF165" i="6"/>
  <c r="BF164" i="6"/>
  <c r="BE164" i="6"/>
  <c r="BD164" i="6"/>
  <c r="BC164" i="6"/>
  <c r="BB164" i="6"/>
  <c r="BA164" i="6"/>
  <c r="AZ164" i="6"/>
  <c r="AY164" i="6"/>
  <c r="AX164" i="6"/>
  <c r="AW164" i="6"/>
  <c r="AV164" i="6"/>
  <c r="AU164" i="6"/>
  <c r="AT164" i="6"/>
  <c r="AS164" i="6"/>
  <c r="AR164" i="6"/>
  <c r="AQ164" i="6"/>
  <c r="AP164" i="6"/>
  <c r="AO164" i="6"/>
  <c r="AN164" i="6"/>
  <c r="AM164" i="6"/>
  <c r="AL164" i="6"/>
  <c r="AK164" i="6"/>
  <c r="AJ164" i="6"/>
  <c r="AI164" i="6"/>
  <c r="AH164" i="6"/>
  <c r="AG164" i="6"/>
  <c r="AF164" i="6"/>
  <c r="BF163" i="6"/>
  <c r="BE163" i="6"/>
  <c r="BD163" i="6"/>
  <c r="BC163" i="6"/>
  <c r="BB163" i="6"/>
  <c r="BA163" i="6"/>
  <c r="AZ163" i="6"/>
  <c r="AY163" i="6"/>
  <c r="AX163" i="6"/>
  <c r="AW163" i="6"/>
  <c r="AV163" i="6"/>
  <c r="AU163" i="6"/>
  <c r="AT163" i="6"/>
  <c r="AS163" i="6"/>
  <c r="AR163" i="6"/>
  <c r="AQ163" i="6"/>
  <c r="AP163" i="6"/>
  <c r="AO163" i="6"/>
  <c r="AN163" i="6"/>
  <c r="AM163" i="6"/>
  <c r="AL163" i="6"/>
  <c r="AK163" i="6"/>
  <c r="AJ163" i="6"/>
  <c r="AI163" i="6"/>
  <c r="AH163" i="6"/>
  <c r="AG163" i="6"/>
  <c r="AF163" i="6"/>
  <c r="BF162" i="6"/>
  <c r="BE162" i="6"/>
  <c r="BD162" i="6"/>
  <c r="BC162" i="6"/>
  <c r="BB162" i="6"/>
  <c r="BA162" i="6"/>
  <c r="AZ162" i="6"/>
  <c r="AY162" i="6"/>
  <c r="AX162" i="6"/>
  <c r="AW162" i="6"/>
  <c r="AV162" i="6"/>
  <c r="AU162" i="6"/>
  <c r="AT162" i="6"/>
  <c r="AS162" i="6"/>
  <c r="AR162" i="6"/>
  <c r="AQ162" i="6"/>
  <c r="AP162" i="6"/>
  <c r="AO162" i="6"/>
  <c r="AN162" i="6"/>
  <c r="AM162" i="6"/>
  <c r="AL162" i="6"/>
  <c r="AK162" i="6"/>
  <c r="AJ162" i="6"/>
  <c r="AI162" i="6"/>
  <c r="AH162" i="6"/>
  <c r="AG162" i="6"/>
  <c r="AF162" i="6"/>
  <c r="BF161" i="6"/>
  <c r="BE161" i="6"/>
  <c r="BD161" i="6"/>
  <c r="BC161" i="6"/>
  <c r="BB161" i="6"/>
  <c r="BA161" i="6"/>
  <c r="AZ161" i="6"/>
  <c r="AY161" i="6"/>
  <c r="AX161" i="6"/>
  <c r="AW161" i="6"/>
  <c r="AV161" i="6"/>
  <c r="AU161" i="6"/>
  <c r="AT161" i="6"/>
  <c r="AS161" i="6"/>
  <c r="AR161" i="6"/>
  <c r="AQ161" i="6"/>
  <c r="AP161" i="6"/>
  <c r="AO161" i="6"/>
  <c r="AN161" i="6"/>
  <c r="AM161" i="6"/>
  <c r="AL161" i="6"/>
  <c r="AK161" i="6"/>
  <c r="AJ161" i="6"/>
  <c r="AI161" i="6"/>
  <c r="AH161" i="6"/>
  <c r="AG161" i="6"/>
  <c r="AF161" i="6"/>
  <c r="BF160" i="6"/>
  <c r="BE160" i="6"/>
  <c r="BD160" i="6"/>
  <c r="BC160" i="6"/>
  <c r="BB160" i="6"/>
  <c r="BA160" i="6"/>
  <c r="AZ160" i="6"/>
  <c r="AY160" i="6"/>
  <c r="AX160" i="6"/>
  <c r="AW160" i="6"/>
  <c r="AV160" i="6"/>
  <c r="AU160" i="6"/>
  <c r="AT160" i="6"/>
  <c r="AS160" i="6"/>
  <c r="AR160" i="6"/>
  <c r="AQ160" i="6"/>
  <c r="AP160" i="6"/>
  <c r="AO160" i="6"/>
  <c r="AN160" i="6"/>
  <c r="AM160" i="6"/>
  <c r="AL160" i="6"/>
  <c r="AK160" i="6"/>
  <c r="AJ160" i="6"/>
  <c r="AI160" i="6"/>
  <c r="AH160" i="6"/>
  <c r="AG160" i="6"/>
  <c r="AF160" i="6"/>
  <c r="BF159" i="6"/>
  <c r="BE159" i="6"/>
  <c r="BD159" i="6"/>
  <c r="BC159" i="6"/>
  <c r="BB159" i="6"/>
  <c r="BA159" i="6"/>
  <c r="AZ159" i="6"/>
  <c r="AY159" i="6"/>
  <c r="AX159" i="6"/>
  <c r="AW159" i="6"/>
  <c r="AV159" i="6"/>
  <c r="AU159" i="6"/>
  <c r="AT159" i="6"/>
  <c r="AS159" i="6"/>
  <c r="AR159" i="6"/>
  <c r="AQ159" i="6"/>
  <c r="AP159" i="6"/>
  <c r="AO159" i="6"/>
  <c r="AN159" i="6"/>
  <c r="AM159" i="6"/>
  <c r="AL159" i="6"/>
  <c r="AK159" i="6"/>
  <c r="AJ159" i="6"/>
  <c r="AI159" i="6"/>
  <c r="AH159" i="6"/>
  <c r="AG159" i="6"/>
  <c r="AF159" i="6"/>
  <c r="BF158" i="6"/>
  <c r="BE158" i="6"/>
  <c r="BD158" i="6"/>
  <c r="BC158" i="6"/>
  <c r="BB158" i="6"/>
  <c r="BA158" i="6"/>
  <c r="AZ158" i="6"/>
  <c r="AY158" i="6"/>
  <c r="AX158" i="6"/>
  <c r="AW158" i="6"/>
  <c r="AV158" i="6"/>
  <c r="AU158" i="6"/>
  <c r="AT158" i="6"/>
  <c r="AS158" i="6"/>
  <c r="AR158" i="6"/>
  <c r="AQ158" i="6"/>
  <c r="AP158" i="6"/>
  <c r="AO158" i="6"/>
  <c r="AN158" i="6"/>
  <c r="AM158" i="6"/>
  <c r="AL158" i="6"/>
  <c r="AK158" i="6"/>
  <c r="AJ158" i="6"/>
  <c r="AI158" i="6"/>
  <c r="AH158" i="6"/>
  <c r="AG158" i="6"/>
  <c r="AF158" i="6"/>
  <c r="BF157" i="6"/>
  <c r="BE157" i="6"/>
  <c r="BD157" i="6"/>
  <c r="BC157" i="6"/>
  <c r="BB157" i="6"/>
  <c r="BA157" i="6"/>
  <c r="AZ157" i="6"/>
  <c r="AY157" i="6"/>
  <c r="AX157" i="6"/>
  <c r="AW157" i="6"/>
  <c r="AV157" i="6"/>
  <c r="AU157" i="6"/>
  <c r="AT157" i="6"/>
  <c r="AS157" i="6"/>
  <c r="AR157" i="6"/>
  <c r="AQ157" i="6"/>
  <c r="AP157" i="6"/>
  <c r="AO157" i="6"/>
  <c r="AN157" i="6"/>
  <c r="AM157" i="6"/>
  <c r="AL157" i="6"/>
  <c r="AK157" i="6"/>
  <c r="AJ157" i="6"/>
  <c r="AI157" i="6"/>
  <c r="AH157" i="6"/>
  <c r="AG157" i="6"/>
  <c r="AF157" i="6"/>
  <c r="BF156" i="6"/>
  <c r="BE156" i="6"/>
  <c r="BD156" i="6"/>
  <c r="BC156" i="6"/>
  <c r="BB156" i="6"/>
  <c r="BA156" i="6"/>
  <c r="AZ156" i="6"/>
  <c r="AY156" i="6"/>
  <c r="AX156" i="6"/>
  <c r="AW156" i="6"/>
  <c r="AV156" i="6"/>
  <c r="AU156" i="6"/>
  <c r="AT156" i="6"/>
  <c r="AS156" i="6"/>
  <c r="AR156" i="6"/>
  <c r="AQ156" i="6"/>
  <c r="AP156" i="6"/>
  <c r="AO156" i="6"/>
  <c r="AN156" i="6"/>
  <c r="AM156" i="6"/>
  <c r="AL156" i="6"/>
  <c r="AK156" i="6"/>
  <c r="AJ156" i="6"/>
  <c r="AI156" i="6"/>
  <c r="AH156" i="6"/>
  <c r="AG156" i="6"/>
  <c r="AF156" i="6"/>
  <c r="BF155" i="6"/>
  <c r="BE155" i="6"/>
  <c r="BD155" i="6"/>
  <c r="BC155" i="6"/>
  <c r="BB155" i="6"/>
  <c r="BA155" i="6"/>
  <c r="AZ155" i="6"/>
  <c r="AY155" i="6"/>
  <c r="AX155" i="6"/>
  <c r="AW155" i="6"/>
  <c r="AV155" i="6"/>
  <c r="AU155" i="6"/>
  <c r="AT155" i="6"/>
  <c r="AS155" i="6"/>
  <c r="AR155" i="6"/>
  <c r="AQ155" i="6"/>
  <c r="AP155" i="6"/>
  <c r="AO155" i="6"/>
  <c r="AN155" i="6"/>
  <c r="AM155" i="6"/>
  <c r="AL155" i="6"/>
  <c r="AK155" i="6"/>
  <c r="AJ155" i="6"/>
  <c r="AI155" i="6"/>
  <c r="AH155" i="6"/>
  <c r="AG155" i="6"/>
  <c r="AF155" i="6"/>
  <c r="BF154" i="6"/>
  <c r="BE154" i="6"/>
  <c r="BD154" i="6"/>
  <c r="BC154" i="6"/>
  <c r="BB154" i="6"/>
  <c r="BA154" i="6"/>
  <c r="AZ154" i="6"/>
  <c r="AY154" i="6"/>
  <c r="AX154" i="6"/>
  <c r="AW154" i="6"/>
  <c r="AV154" i="6"/>
  <c r="AU154" i="6"/>
  <c r="AT154" i="6"/>
  <c r="AS154" i="6"/>
  <c r="AR154" i="6"/>
  <c r="AQ154" i="6"/>
  <c r="AP154" i="6"/>
  <c r="AO154" i="6"/>
  <c r="AN154" i="6"/>
  <c r="AM154" i="6"/>
  <c r="AL154" i="6"/>
  <c r="AK154" i="6"/>
  <c r="AJ154" i="6"/>
  <c r="AI154" i="6"/>
  <c r="AH154" i="6"/>
  <c r="AG154" i="6"/>
  <c r="AF154" i="6"/>
  <c r="BF153" i="6"/>
  <c r="BE153" i="6"/>
  <c r="BD153" i="6"/>
  <c r="BC153" i="6"/>
  <c r="BB153" i="6"/>
  <c r="BA153" i="6"/>
  <c r="AZ153" i="6"/>
  <c r="AY153" i="6"/>
  <c r="AX153" i="6"/>
  <c r="AW153" i="6"/>
  <c r="AV153" i="6"/>
  <c r="AU153" i="6"/>
  <c r="AT153" i="6"/>
  <c r="AS153" i="6"/>
  <c r="AR153" i="6"/>
  <c r="AQ153" i="6"/>
  <c r="AP153" i="6"/>
  <c r="AO153" i="6"/>
  <c r="AN153" i="6"/>
  <c r="AM153" i="6"/>
  <c r="AL153" i="6"/>
  <c r="AK153" i="6"/>
  <c r="AJ153" i="6"/>
  <c r="AI153" i="6"/>
  <c r="AH153" i="6"/>
  <c r="AG153" i="6"/>
  <c r="AF153" i="6"/>
  <c r="BF152" i="6"/>
  <c r="BE152" i="6"/>
  <c r="BD152" i="6"/>
  <c r="BC152" i="6"/>
  <c r="BB152" i="6"/>
  <c r="BA152" i="6"/>
  <c r="AZ152" i="6"/>
  <c r="AY152" i="6"/>
  <c r="AX152" i="6"/>
  <c r="AW152" i="6"/>
  <c r="AV152" i="6"/>
  <c r="AU152" i="6"/>
  <c r="AT152" i="6"/>
  <c r="AS152" i="6"/>
  <c r="AR152" i="6"/>
  <c r="AQ152" i="6"/>
  <c r="AP152" i="6"/>
  <c r="AO152" i="6"/>
  <c r="AN152" i="6"/>
  <c r="AM152" i="6"/>
  <c r="AL152" i="6"/>
  <c r="AK152" i="6"/>
  <c r="AJ152" i="6"/>
  <c r="AI152" i="6"/>
  <c r="AH152" i="6"/>
  <c r="AG152" i="6"/>
  <c r="AF152" i="6"/>
  <c r="BF151" i="6"/>
  <c r="BE151" i="6"/>
  <c r="BD151" i="6"/>
  <c r="BC151" i="6"/>
  <c r="BB151" i="6"/>
  <c r="BA151" i="6"/>
  <c r="AZ151" i="6"/>
  <c r="AY151" i="6"/>
  <c r="AX151" i="6"/>
  <c r="AW151" i="6"/>
  <c r="AV151" i="6"/>
  <c r="AU151" i="6"/>
  <c r="AT151" i="6"/>
  <c r="AS151" i="6"/>
  <c r="AR151" i="6"/>
  <c r="AQ151" i="6"/>
  <c r="AP151" i="6"/>
  <c r="AO151" i="6"/>
  <c r="AN151" i="6"/>
  <c r="AM151" i="6"/>
  <c r="AL151" i="6"/>
  <c r="AK151" i="6"/>
  <c r="AJ151" i="6"/>
  <c r="AI151" i="6"/>
  <c r="AH151" i="6"/>
  <c r="AG151" i="6"/>
  <c r="AF151" i="6"/>
  <c r="BF150" i="6"/>
  <c r="BE150" i="6"/>
  <c r="BD150" i="6"/>
  <c r="BC150" i="6"/>
  <c r="BB150" i="6"/>
  <c r="BA150" i="6"/>
  <c r="AZ150" i="6"/>
  <c r="AY150" i="6"/>
  <c r="AX150" i="6"/>
  <c r="AW150" i="6"/>
  <c r="AV150" i="6"/>
  <c r="AU150" i="6"/>
  <c r="AT150" i="6"/>
  <c r="AS150" i="6"/>
  <c r="AR150" i="6"/>
  <c r="AQ150" i="6"/>
  <c r="AP150" i="6"/>
  <c r="AO150" i="6"/>
  <c r="AN150" i="6"/>
  <c r="AM150" i="6"/>
  <c r="AL150" i="6"/>
  <c r="AK150" i="6"/>
  <c r="AJ150" i="6"/>
  <c r="AI150" i="6"/>
  <c r="AH150" i="6"/>
  <c r="AG150" i="6"/>
  <c r="AF150" i="6"/>
  <c r="BF149" i="6"/>
  <c r="BE149" i="6"/>
  <c r="BD149" i="6"/>
  <c r="BC149" i="6"/>
  <c r="BB149" i="6"/>
  <c r="BA149" i="6"/>
  <c r="AZ149" i="6"/>
  <c r="AY149" i="6"/>
  <c r="AX149" i="6"/>
  <c r="AW149" i="6"/>
  <c r="AV149" i="6"/>
  <c r="AU149" i="6"/>
  <c r="AT149" i="6"/>
  <c r="AS149" i="6"/>
  <c r="AR149" i="6"/>
  <c r="AQ149" i="6"/>
  <c r="AP149" i="6"/>
  <c r="AO149" i="6"/>
  <c r="AN149" i="6"/>
  <c r="AM149" i="6"/>
  <c r="AL149" i="6"/>
  <c r="AK149" i="6"/>
  <c r="AJ149" i="6"/>
  <c r="AI149" i="6"/>
  <c r="AH149" i="6"/>
  <c r="AG149" i="6"/>
  <c r="AF149" i="6"/>
  <c r="BF148" i="6"/>
  <c r="BE148" i="6"/>
  <c r="BD148" i="6"/>
  <c r="BC148" i="6"/>
  <c r="BB148" i="6"/>
  <c r="BA148" i="6"/>
  <c r="AZ148" i="6"/>
  <c r="AY148" i="6"/>
  <c r="AX148" i="6"/>
  <c r="AW148" i="6"/>
  <c r="AV148" i="6"/>
  <c r="AU148" i="6"/>
  <c r="AT148" i="6"/>
  <c r="AS148" i="6"/>
  <c r="AR148" i="6"/>
  <c r="AQ148" i="6"/>
  <c r="AP148" i="6"/>
  <c r="AO148" i="6"/>
  <c r="AN148" i="6"/>
  <c r="AM148" i="6"/>
  <c r="AL148" i="6"/>
  <c r="AK148" i="6"/>
  <c r="AJ148" i="6"/>
  <c r="AI148" i="6"/>
  <c r="AH148" i="6"/>
  <c r="AG148" i="6"/>
  <c r="AF148" i="6"/>
  <c r="BF147" i="6"/>
  <c r="BE147" i="6"/>
  <c r="BD147" i="6"/>
  <c r="BC147" i="6"/>
  <c r="BB147" i="6"/>
  <c r="BA147" i="6"/>
  <c r="AZ147" i="6"/>
  <c r="AY147" i="6"/>
  <c r="AX147" i="6"/>
  <c r="AW147" i="6"/>
  <c r="AV147" i="6"/>
  <c r="AU147" i="6"/>
  <c r="AT147" i="6"/>
  <c r="AS147" i="6"/>
  <c r="AR147" i="6"/>
  <c r="AQ147" i="6"/>
  <c r="AP147" i="6"/>
  <c r="AO147" i="6"/>
  <c r="AN147" i="6"/>
  <c r="AM147" i="6"/>
  <c r="AL147" i="6"/>
  <c r="AK147" i="6"/>
  <c r="AJ147" i="6"/>
  <c r="AI147" i="6"/>
  <c r="AH147" i="6"/>
  <c r="AG147" i="6"/>
  <c r="AF147" i="6"/>
  <c r="BF146" i="6"/>
  <c r="BE146" i="6"/>
  <c r="BD146" i="6"/>
  <c r="BC146" i="6"/>
  <c r="BB146" i="6"/>
  <c r="BA146" i="6"/>
  <c r="AZ146" i="6"/>
  <c r="AY146" i="6"/>
  <c r="AX146" i="6"/>
  <c r="AW146" i="6"/>
  <c r="AV146" i="6"/>
  <c r="AU146" i="6"/>
  <c r="AT146" i="6"/>
  <c r="AS146" i="6"/>
  <c r="AR146" i="6"/>
  <c r="AQ146" i="6"/>
  <c r="AP146" i="6"/>
  <c r="AO146" i="6"/>
  <c r="AN146" i="6"/>
  <c r="AM146" i="6"/>
  <c r="AL146" i="6"/>
  <c r="AK146" i="6"/>
  <c r="AJ146" i="6"/>
  <c r="AI146" i="6"/>
  <c r="AH146" i="6"/>
  <c r="AG146" i="6"/>
  <c r="AF146" i="6"/>
  <c r="BF145" i="6"/>
  <c r="BE145" i="6"/>
  <c r="BD145" i="6"/>
  <c r="BC145" i="6"/>
  <c r="BB145" i="6"/>
  <c r="BA145" i="6"/>
  <c r="AZ145" i="6"/>
  <c r="AY145" i="6"/>
  <c r="AX145" i="6"/>
  <c r="AW145" i="6"/>
  <c r="AV145" i="6"/>
  <c r="AU145" i="6"/>
  <c r="AT145" i="6"/>
  <c r="AS145" i="6"/>
  <c r="AR145" i="6"/>
  <c r="AQ145" i="6"/>
  <c r="AP145" i="6"/>
  <c r="AO145" i="6"/>
  <c r="AN145" i="6"/>
  <c r="AM145" i="6"/>
  <c r="AL145" i="6"/>
  <c r="AK145" i="6"/>
  <c r="AJ145" i="6"/>
  <c r="AI145" i="6"/>
  <c r="AH145" i="6"/>
  <c r="AG145" i="6"/>
  <c r="AF145" i="6"/>
  <c r="BF144" i="6"/>
  <c r="BE144" i="6"/>
  <c r="BD144" i="6"/>
  <c r="BC144" i="6"/>
  <c r="BB144" i="6"/>
  <c r="BA144" i="6"/>
  <c r="AZ144" i="6"/>
  <c r="AY144" i="6"/>
  <c r="AX144" i="6"/>
  <c r="AW144" i="6"/>
  <c r="AV144" i="6"/>
  <c r="AU144" i="6"/>
  <c r="AT144" i="6"/>
  <c r="AS144" i="6"/>
  <c r="AR144" i="6"/>
  <c r="AQ144" i="6"/>
  <c r="AP144" i="6"/>
  <c r="AO144" i="6"/>
  <c r="AN144" i="6"/>
  <c r="AM144" i="6"/>
  <c r="AL144" i="6"/>
  <c r="AK144" i="6"/>
  <c r="AJ144" i="6"/>
  <c r="AI144" i="6"/>
  <c r="AH144" i="6"/>
  <c r="AG144" i="6"/>
  <c r="AF144" i="6"/>
  <c r="BF143" i="6"/>
  <c r="BE143" i="6"/>
  <c r="BD143" i="6"/>
  <c r="BC143" i="6"/>
  <c r="BB143" i="6"/>
  <c r="BA143" i="6"/>
  <c r="AZ143" i="6"/>
  <c r="AY143" i="6"/>
  <c r="AX143" i="6"/>
  <c r="AW143" i="6"/>
  <c r="AV143" i="6"/>
  <c r="AU143" i="6"/>
  <c r="AT143" i="6"/>
  <c r="AS143" i="6"/>
  <c r="AR143" i="6"/>
  <c r="AQ143" i="6"/>
  <c r="AP143" i="6"/>
  <c r="AO143" i="6"/>
  <c r="AN143" i="6"/>
  <c r="AM143" i="6"/>
  <c r="AL143" i="6"/>
  <c r="AK143" i="6"/>
  <c r="AJ143" i="6"/>
  <c r="AI143" i="6"/>
  <c r="AH143" i="6"/>
  <c r="AG143" i="6"/>
  <c r="AF143" i="6"/>
  <c r="BF142" i="6"/>
  <c r="BE142" i="6"/>
  <c r="BD142" i="6"/>
  <c r="BC142" i="6"/>
  <c r="BB142" i="6"/>
  <c r="BA142" i="6"/>
  <c r="AZ142" i="6"/>
  <c r="AY142" i="6"/>
  <c r="AX142" i="6"/>
  <c r="AW142" i="6"/>
  <c r="AV142" i="6"/>
  <c r="AU142" i="6"/>
  <c r="AT142" i="6"/>
  <c r="AS142" i="6"/>
  <c r="AR142" i="6"/>
  <c r="AQ142" i="6"/>
  <c r="AP142" i="6"/>
  <c r="AO142" i="6"/>
  <c r="AN142" i="6"/>
  <c r="AM142" i="6"/>
  <c r="AL142" i="6"/>
  <c r="AK142" i="6"/>
  <c r="AJ142" i="6"/>
  <c r="AI142" i="6"/>
  <c r="AH142" i="6"/>
  <c r="AG142" i="6"/>
  <c r="AF142" i="6"/>
  <c r="BF140" i="6"/>
  <c r="BE140" i="6"/>
  <c r="BD140" i="6"/>
  <c r="BC140" i="6"/>
  <c r="BB140" i="6"/>
  <c r="BA140" i="6"/>
  <c r="AZ140" i="6"/>
  <c r="AY140" i="6"/>
  <c r="AX140" i="6"/>
  <c r="AW140" i="6"/>
  <c r="AV140" i="6"/>
  <c r="AU140" i="6"/>
  <c r="AT140" i="6"/>
  <c r="AS140" i="6"/>
  <c r="AR140" i="6"/>
  <c r="AQ140" i="6"/>
  <c r="AP140" i="6"/>
  <c r="AO140" i="6"/>
  <c r="AN140" i="6"/>
  <c r="AM140" i="6"/>
  <c r="AL140" i="6"/>
  <c r="AK140" i="6"/>
  <c r="AJ140" i="6"/>
  <c r="AI140" i="6"/>
  <c r="AH140" i="6"/>
  <c r="AG140" i="6"/>
  <c r="AF140" i="6"/>
  <c r="BF139" i="6"/>
  <c r="BE139" i="6"/>
  <c r="BD139" i="6"/>
  <c r="BC139" i="6"/>
  <c r="BB139" i="6"/>
  <c r="BA139" i="6"/>
  <c r="AZ139" i="6"/>
  <c r="AY139" i="6"/>
  <c r="AX139" i="6"/>
  <c r="AW139" i="6"/>
  <c r="AV139" i="6"/>
  <c r="AU139" i="6"/>
  <c r="AT139" i="6"/>
  <c r="AS139" i="6"/>
  <c r="AR139" i="6"/>
  <c r="AQ139" i="6"/>
  <c r="AP139" i="6"/>
  <c r="AO139" i="6"/>
  <c r="AN139" i="6"/>
  <c r="AM139" i="6"/>
  <c r="AL139" i="6"/>
  <c r="AK139" i="6"/>
  <c r="AJ139" i="6"/>
  <c r="AI139" i="6"/>
  <c r="AH139" i="6"/>
  <c r="AG139" i="6"/>
  <c r="AF139" i="6"/>
  <c r="BF138" i="6"/>
  <c r="BE138" i="6"/>
  <c r="BD138" i="6"/>
  <c r="BC138" i="6"/>
  <c r="BB138" i="6"/>
  <c r="BA138" i="6"/>
  <c r="AZ138" i="6"/>
  <c r="AY138" i="6"/>
  <c r="AX138" i="6"/>
  <c r="AW138" i="6"/>
  <c r="AV138" i="6"/>
  <c r="AU138" i="6"/>
  <c r="AT138" i="6"/>
  <c r="AS138" i="6"/>
  <c r="AR138" i="6"/>
  <c r="AQ138" i="6"/>
  <c r="AP138" i="6"/>
  <c r="AO138" i="6"/>
  <c r="AN138" i="6"/>
  <c r="AM138" i="6"/>
  <c r="AL138" i="6"/>
  <c r="AK138" i="6"/>
  <c r="AJ138" i="6"/>
  <c r="AI138" i="6"/>
  <c r="AH138" i="6"/>
  <c r="AG138" i="6"/>
  <c r="AF138" i="6"/>
  <c r="BF137" i="6"/>
  <c r="BE137" i="6"/>
  <c r="BD137" i="6"/>
  <c r="BC137" i="6"/>
  <c r="BB137" i="6"/>
  <c r="BA137" i="6"/>
  <c r="AZ137" i="6"/>
  <c r="AY137" i="6"/>
  <c r="AX137" i="6"/>
  <c r="AW137" i="6"/>
  <c r="AV137" i="6"/>
  <c r="AU137" i="6"/>
  <c r="AT137" i="6"/>
  <c r="AS137" i="6"/>
  <c r="AR137" i="6"/>
  <c r="AQ137" i="6"/>
  <c r="AP137" i="6"/>
  <c r="AO137" i="6"/>
  <c r="AN137" i="6"/>
  <c r="AM137" i="6"/>
  <c r="AL137" i="6"/>
  <c r="AK137" i="6"/>
  <c r="AJ137" i="6"/>
  <c r="AI137" i="6"/>
  <c r="AH137" i="6"/>
  <c r="AG137" i="6"/>
  <c r="AF137" i="6"/>
  <c r="BF136" i="6"/>
  <c r="BE136" i="6"/>
  <c r="BD136" i="6"/>
  <c r="BC136" i="6"/>
  <c r="BB136" i="6"/>
  <c r="BA136" i="6"/>
  <c r="AZ136" i="6"/>
  <c r="AY136" i="6"/>
  <c r="AX136" i="6"/>
  <c r="AW136" i="6"/>
  <c r="AV136" i="6"/>
  <c r="AU136" i="6"/>
  <c r="AT136" i="6"/>
  <c r="AS136" i="6"/>
  <c r="AR136" i="6"/>
  <c r="AQ136" i="6"/>
  <c r="AP136" i="6"/>
  <c r="AO136" i="6"/>
  <c r="AN136" i="6"/>
  <c r="AM136" i="6"/>
  <c r="AL136" i="6"/>
  <c r="AK136" i="6"/>
  <c r="AJ136" i="6"/>
  <c r="AI136" i="6"/>
  <c r="AH136" i="6"/>
  <c r="AG136" i="6"/>
  <c r="AF136" i="6"/>
  <c r="BF134" i="6"/>
  <c r="BE134" i="6"/>
  <c r="BD134" i="6"/>
  <c r="BC134" i="6"/>
  <c r="BB134" i="6"/>
  <c r="BA134" i="6"/>
  <c r="AZ134" i="6"/>
  <c r="AY134" i="6"/>
  <c r="AX134" i="6"/>
  <c r="AW134" i="6"/>
  <c r="AV134" i="6"/>
  <c r="AU134" i="6"/>
  <c r="AT134" i="6"/>
  <c r="AS134" i="6"/>
  <c r="AR134" i="6"/>
  <c r="AQ134" i="6"/>
  <c r="AP134" i="6"/>
  <c r="AO134" i="6"/>
  <c r="AN134" i="6"/>
  <c r="AM134" i="6"/>
  <c r="AL134" i="6"/>
  <c r="AK134" i="6"/>
  <c r="AJ134" i="6"/>
  <c r="AI134" i="6"/>
  <c r="AH134" i="6"/>
  <c r="AG134" i="6"/>
  <c r="AF134" i="6"/>
  <c r="BF133" i="6"/>
  <c r="BE133" i="6"/>
  <c r="BD133" i="6"/>
  <c r="BC133" i="6"/>
  <c r="BB133" i="6"/>
  <c r="BA133" i="6"/>
  <c r="AZ133" i="6"/>
  <c r="AY133" i="6"/>
  <c r="AX133" i="6"/>
  <c r="AW133" i="6"/>
  <c r="AV133" i="6"/>
  <c r="AU133" i="6"/>
  <c r="AT133" i="6"/>
  <c r="AS133" i="6"/>
  <c r="AR133" i="6"/>
  <c r="AQ133" i="6"/>
  <c r="AP133" i="6"/>
  <c r="AO133" i="6"/>
  <c r="AN133" i="6"/>
  <c r="AM133" i="6"/>
  <c r="AL133" i="6"/>
  <c r="AK133" i="6"/>
  <c r="AJ133" i="6"/>
  <c r="AI133" i="6"/>
  <c r="AH133" i="6"/>
  <c r="AG133" i="6"/>
  <c r="AF133" i="6"/>
  <c r="BF132" i="6"/>
  <c r="BE132" i="6"/>
  <c r="BD132" i="6"/>
  <c r="BC132" i="6"/>
  <c r="BB132" i="6"/>
  <c r="BA132" i="6"/>
  <c r="AZ132" i="6"/>
  <c r="AY132" i="6"/>
  <c r="AX132" i="6"/>
  <c r="AW132" i="6"/>
  <c r="AV132" i="6"/>
  <c r="AU132" i="6"/>
  <c r="AT132" i="6"/>
  <c r="AS132" i="6"/>
  <c r="AR132" i="6"/>
  <c r="AQ132" i="6"/>
  <c r="AP132" i="6"/>
  <c r="AO132" i="6"/>
  <c r="AN132" i="6"/>
  <c r="AM132" i="6"/>
  <c r="AL132" i="6"/>
  <c r="AK132" i="6"/>
  <c r="AJ132" i="6"/>
  <c r="AI132" i="6"/>
  <c r="AH132" i="6"/>
  <c r="AG132" i="6"/>
  <c r="AF132" i="6"/>
  <c r="BF131" i="6"/>
  <c r="BE131" i="6"/>
  <c r="BD131" i="6"/>
  <c r="BC131" i="6"/>
  <c r="BB131" i="6"/>
  <c r="BA131" i="6"/>
  <c r="AZ131" i="6"/>
  <c r="AY131" i="6"/>
  <c r="AX131" i="6"/>
  <c r="AW131" i="6"/>
  <c r="AV131" i="6"/>
  <c r="AU131" i="6"/>
  <c r="AT131" i="6"/>
  <c r="AS131" i="6"/>
  <c r="AR131" i="6"/>
  <c r="AQ131" i="6"/>
  <c r="AP131" i="6"/>
  <c r="AO131" i="6"/>
  <c r="AN131" i="6"/>
  <c r="AM131" i="6"/>
  <c r="AL131" i="6"/>
  <c r="AK131" i="6"/>
  <c r="AJ131" i="6"/>
  <c r="AI131" i="6"/>
  <c r="AH131" i="6"/>
  <c r="AG131" i="6"/>
  <c r="AF131" i="6"/>
  <c r="BF130" i="6"/>
  <c r="BE130" i="6"/>
  <c r="BD130" i="6"/>
  <c r="BC130" i="6"/>
  <c r="BB130" i="6"/>
  <c r="BA130" i="6"/>
  <c r="AZ130" i="6"/>
  <c r="AY130" i="6"/>
  <c r="AX130" i="6"/>
  <c r="AW130" i="6"/>
  <c r="AV130" i="6"/>
  <c r="AU130" i="6"/>
  <c r="AT130" i="6"/>
  <c r="AS130" i="6"/>
  <c r="AR130" i="6"/>
  <c r="AQ130" i="6"/>
  <c r="AP130" i="6"/>
  <c r="AO130" i="6"/>
  <c r="AN130" i="6"/>
  <c r="AM130" i="6"/>
  <c r="AL130" i="6"/>
  <c r="AK130" i="6"/>
  <c r="AJ130" i="6"/>
  <c r="AI130" i="6"/>
  <c r="AH130" i="6"/>
  <c r="AG130" i="6"/>
  <c r="AF130" i="6"/>
  <c r="BF129" i="6"/>
  <c r="BE129" i="6"/>
  <c r="BD129" i="6"/>
  <c r="BC129" i="6"/>
  <c r="BB129" i="6"/>
  <c r="BA129" i="6"/>
  <c r="AZ129" i="6"/>
  <c r="AY129" i="6"/>
  <c r="AX129" i="6"/>
  <c r="AW129" i="6"/>
  <c r="AV129" i="6"/>
  <c r="AU129" i="6"/>
  <c r="AT129" i="6"/>
  <c r="AS129" i="6"/>
  <c r="AR129" i="6"/>
  <c r="AQ129" i="6"/>
  <c r="AP129" i="6"/>
  <c r="AO129" i="6"/>
  <c r="AN129" i="6"/>
  <c r="AM129" i="6"/>
  <c r="AL129" i="6"/>
  <c r="AK129" i="6"/>
  <c r="AJ129" i="6"/>
  <c r="AI129" i="6"/>
  <c r="AH129" i="6"/>
  <c r="AG129" i="6"/>
  <c r="AF129" i="6"/>
  <c r="BF128" i="6"/>
  <c r="BE128" i="6"/>
  <c r="BD128" i="6"/>
  <c r="BC128" i="6"/>
  <c r="BB128" i="6"/>
  <c r="BA128" i="6"/>
  <c r="AZ128" i="6"/>
  <c r="AY128" i="6"/>
  <c r="AX128" i="6"/>
  <c r="AW128" i="6"/>
  <c r="AV128" i="6"/>
  <c r="AU128" i="6"/>
  <c r="AT128" i="6"/>
  <c r="AS128" i="6"/>
  <c r="AR128" i="6"/>
  <c r="AQ128" i="6"/>
  <c r="AP128" i="6"/>
  <c r="AO128" i="6"/>
  <c r="AN128" i="6"/>
  <c r="AM128" i="6"/>
  <c r="AL128" i="6"/>
  <c r="AK128" i="6"/>
  <c r="AJ128" i="6"/>
  <c r="AI128" i="6"/>
  <c r="AH128" i="6"/>
  <c r="AG128" i="6"/>
  <c r="AF128" i="6"/>
  <c r="BF127" i="6"/>
  <c r="BE127" i="6"/>
  <c r="BD127" i="6"/>
  <c r="BC127" i="6"/>
  <c r="BB127" i="6"/>
  <c r="BA127" i="6"/>
  <c r="AZ127" i="6"/>
  <c r="AY127" i="6"/>
  <c r="AX127" i="6"/>
  <c r="AW127" i="6"/>
  <c r="AV127" i="6"/>
  <c r="AU127" i="6"/>
  <c r="AT127" i="6"/>
  <c r="AS127" i="6"/>
  <c r="AR127" i="6"/>
  <c r="AQ127" i="6"/>
  <c r="AP127" i="6"/>
  <c r="AO127" i="6"/>
  <c r="AN127" i="6"/>
  <c r="AM127" i="6"/>
  <c r="AL127" i="6"/>
  <c r="AK127" i="6"/>
  <c r="AJ127" i="6"/>
  <c r="AI127" i="6"/>
  <c r="AH127" i="6"/>
  <c r="AG127" i="6"/>
  <c r="AF127" i="6"/>
  <c r="BF126" i="6"/>
  <c r="BE126" i="6"/>
  <c r="BD126" i="6"/>
  <c r="BC126" i="6"/>
  <c r="BB126" i="6"/>
  <c r="BA126" i="6"/>
  <c r="AZ126" i="6"/>
  <c r="AY126" i="6"/>
  <c r="AX126" i="6"/>
  <c r="AW126" i="6"/>
  <c r="AV126" i="6"/>
  <c r="AU126" i="6"/>
  <c r="AT126" i="6"/>
  <c r="AS126" i="6"/>
  <c r="AR126" i="6"/>
  <c r="AQ126" i="6"/>
  <c r="AP126" i="6"/>
  <c r="AO126" i="6"/>
  <c r="AN126" i="6"/>
  <c r="AM126" i="6"/>
  <c r="AL126" i="6"/>
  <c r="AK126" i="6"/>
  <c r="AJ126" i="6"/>
  <c r="AI126" i="6"/>
  <c r="AH126" i="6"/>
  <c r="AG126" i="6"/>
  <c r="AF126" i="6"/>
  <c r="BF125" i="6"/>
  <c r="BE125" i="6"/>
  <c r="BD125" i="6"/>
  <c r="BC125" i="6"/>
  <c r="BB125" i="6"/>
  <c r="BA125" i="6"/>
  <c r="AZ125" i="6"/>
  <c r="AY125" i="6"/>
  <c r="AX125" i="6"/>
  <c r="AW125" i="6"/>
  <c r="AV125" i="6"/>
  <c r="AU125" i="6"/>
  <c r="AT125" i="6"/>
  <c r="AS125" i="6"/>
  <c r="AR125" i="6"/>
  <c r="AQ125" i="6"/>
  <c r="AP125" i="6"/>
  <c r="AO125" i="6"/>
  <c r="AN125" i="6"/>
  <c r="AM125" i="6"/>
  <c r="AL125" i="6"/>
  <c r="AK125" i="6"/>
  <c r="AJ125" i="6"/>
  <c r="AI125" i="6"/>
  <c r="AH125" i="6"/>
  <c r="AG125" i="6"/>
  <c r="AF125" i="6"/>
  <c r="BF123" i="6"/>
  <c r="BE123" i="6"/>
  <c r="BD123" i="6"/>
  <c r="BC123" i="6"/>
  <c r="BB123" i="6"/>
  <c r="BA123" i="6"/>
  <c r="AZ123" i="6"/>
  <c r="AY123" i="6"/>
  <c r="AX123" i="6"/>
  <c r="AW123" i="6"/>
  <c r="AV123" i="6"/>
  <c r="AU123" i="6"/>
  <c r="AT123" i="6"/>
  <c r="AS123" i="6"/>
  <c r="AR123" i="6"/>
  <c r="AQ123" i="6"/>
  <c r="AP123" i="6"/>
  <c r="AO123" i="6"/>
  <c r="AN123" i="6"/>
  <c r="AM123" i="6"/>
  <c r="AL123" i="6"/>
  <c r="AK123" i="6"/>
  <c r="AJ123" i="6"/>
  <c r="AI123" i="6"/>
  <c r="AH123" i="6"/>
  <c r="AG123" i="6"/>
  <c r="AF123" i="6"/>
  <c r="BF121" i="6"/>
  <c r="BE121" i="6"/>
  <c r="BD121" i="6"/>
  <c r="BC121" i="6"/>
  <c r="BB121" i="6"/>
  <c r="BA121" i="6"/>
  <c r="AZ121" i="6"/>
  <c r="AY121" i="6"/>
  <c r="AX121" i="6"/>
  <c r="AW121" i="6"/>
  <c r="AV121" i="6"/>
  <c r="AU121" i="6"/>
  <c r="AT121" i="6"/>
  <c r="AS121" i="6"/>
  <c r="AR121" i="6"/>
  <c r="AQ121" i="6"/>
  <c r="AP121" i="6"/>
  <c r="AO121" i="6"/>
  <c r="AN121" i="6"/>
  <c r="AM121" i="6"/>
  <c r="AL121" i="6"/>
  <c r="AK121" i="6"/>
  <c r="AJ121" i="6"/>
  <c r="AI121" i="6"/>
  <c r="AH121" i="6"/>
  <c r="AG121" i="6"/>
  <c r="AF121" i="6"/>
  <c r="BF120" i="6"/>
  <c r="BE120" i="6"/>
  <c r="BD120" i="6"/>
  <c r="BC120" i="6"/>
  <c r="BB120" i="6"/>
  <c r="BA120" i="6"/>
  <c r="AZ120" i="6"/>
  <c r="AY120" i="6"/>
  <c r="AX120" i="6"/>
  <c r="AW120" i="6"/>
  <c r="AV120" i="6"/>
  <c r="AU120" i="6"/>
  <c r="AT120" i="6"/>
  <c r="AS120" i="6"/>
  <c r="AR120" i="6"/>
  <c r="AQ120" i="6"/>
  <c r="AP120" i="6"/>
  <c r="AO120" i="6"/>
  <c r="AN120" i="6"/>
  <c r="AM120" i="6"/>
  <c r="AL120" i="6"/>
  <c r="AK120" i="6"/>
  <c r="AJ120" i="6"/>
  <c r="AI120" i="6"/>
  <c r="AH120" i="6"/>
  <c r="AG120" i="6"/>
  <c r="AF120" i="6"/>
  <c r="BF119" i="6"/>
  <c r="BE119" i="6"/>
  <c r="BD119" i="6"/>
  <c r="BC119" i="6"/>
  <c r="BB119" i="6"/>
  <c r="BA119" i="6"/>
  <c r="AZ119" i="6"/>
  <c r="AY119" i="6"/>
  <c r="AX119" i="6"/>
  <c r="AW119" i="6"/>
  <c r="AV119" i="6"/>
  <c r="AU119" i="6"/>
  <c r="AT119" i="6"/>
  <c r="AS119" i="6"/>
  <c r="AR119" i="6"/>
  <c r="AQ119" i="6"/>
  <c r="AP119" i="6"/>
  <c r="AO119" i="6"/>
  <c r="AN119" i="6"/>
  <c r="AM119" i="6"/>
  <c r="AL119" i="6"/>
  <c r="AK119" i="6"/>
  <c r="AJ119" i="6"/>
  <c r="AI119" i="6"/>
  <c r="AH119" i="6"/>
  <c r="AG119" i="6"/>
  <c r="AF119" i="6"/>
  <c r="BF118" i="6"/>
  <c r="BE118" i="6"/>
  <c r="BD118" i="6"/>
  <c r="BC118" i="6"/>
  <c r="BB118" i="6"/>
  <c r="BA118" i="6"/>
  <c r="AZ118" i="6"/>
  <c r="AY118" i="6"/>
  <c r="AX118" i="6"/>
  <c r="AW118" i="6"/>
  <c r="AV118" i="6"/>
  <c r="AU118" i="6"/>
  <c r="AT118" i="6"/>
  <c r="AS118" i="6"/>
  <c r="AR118" i="6"/>
  <c r="AQ118" i="6"/>
  <c r="AP118" i="6"/>
  <c r="AO118" i="6"/>
  <c r="AN118" i="6"/>
  <c r="AM118" i="6"/>
  <c r="AL118" i="6"/>
  <c r="AK118" i="6"/>
  <c r="AJ118" i="6"/>
  <c r="AI118" i="6"/>
  <c r="AH118" i="6"/>
  <c r="AG118" i="6"/>
  <c r="AF118" i="6"/>
  <c r="BF117" i="6"/>
  <c r="BE117" i="6"/>
  <c r="BD117" i="6"/>
  <c r="BC117" i="6"/>
  <c r="BB117" i="6"/>
  <c r="BA117" i="6"/>
  <c r="AZ117" i="6"/>
  <c r="AY117" i="6"/>
  <c r="AX117" i="6"/>
  <c r="AW117" i="6"/>
  <c r="AV117" i="6"/>
  <c r="AU117" i="6"/>
  <c r="AT117" i="6"/>
  <c r="AS117" i="6"/>
  <c r="AR117" i="6"/>
  <c r="AQ117" i="6"/>
  <c r="AP117" i="6"/>
  <c r="AO117" i="6"/>
  <c r="AN117" i="6"/>
  <c r="AM117" i="6"/>
  <c r="AL117" i="6"/>
  <c r="AK117" i="6"/>
  <c r="AJ117" i="6"/>
  <c r="AI117" i="6"/>
  <c r="AH117" i="6"/>
  <c r="AG117" i="6"/>
  <c r="AF117" i="6"/>
  <c r="BF116" i="6"/>
  <c r="BE116" i="6"/>
  <c r="BD116" i="6"/>
  <c r="BC116" i="6"/>
  <c r="BB116" i="6"/>
  <c r="BA116" i="6"/>
  <c r="AZ116" i="6"/>
  <c r="AY116" i="6"/>
  <c r="AX116" i="6"/>
  <c r="AW116" i="6"/>
  <c r="AV116" i="6"/>
  <c r="AU116" i="6"/>
  <c r="AT116" i="6"/>
  <c r="AS116" i="6"/>
  <c r="AR116" i="6"/>
  <c r="AQ116" i="6"/>
  <c r="AP116" i="6"/>
  <c r="AO116" i="6"/>
  <c r="AN116" i="6"/>
  <c r="AM116" i="6"/>
  <c r="AL116" i="6"/>
  <c r="AK116" i="6"/>
  <c r="AJ116" i="6"/>
  <c r="AI116" i="6"/>
  <c r="AH116" i="6"/>
  <c r="AG116" i="6"/>
  <c r="AF116" i="6"/>
  <c r="BF115" i="6"/>
  <c r="BE115" i="6"/>
  <c r="BD115" i="6"/>
  <c r="BC115" i="6"/>
  <c r="BB115" i="6"/>
  <c r="BA115" i="6"/>
  <c r="AZ115" i="6"/>
  <c r="AY115" i="6"/>
  <c r="AX115" i="6"/>
  <c r="AW115" i="6"/>
  <c r="AV115" i="6"/>
  <c r="AU115" i="6"/>
  <c r="AT115" i="6"/>
  <c r="AS115" i="6"/>
  <c r="AR115" i="6"/>
  <c r="AQ115" i="6"/>
  <c r="AP115" i="6"/>
  <c r="AO115" i="6"/>
  <c r="AN115" i="6"/>
  <c r="AM115" i="6"/>
  <c r="AL115" i="6"/>
  <c r="AK115" i="6"/>
  <c r="AJ115" i="6"/>
  <c r="AI115" i="6"/>
  <c r="AH115" i="6"/>
  <c r="AG115" i="6"/>
  <c r="AF115" i="6"/>
  <c r="BF114" i="6"/>
  <c r="BE114" i="6"/>
  <c r="BD114" i="6"/>
  <c r="BC114" i="6"/>
  <c r="BB114" i="6"/>
  <c r="BA114" i="6"/>
  <c r="AZ114" i="6"/>
  <c r="AY114" i="6"/>
  <c r="AX114" i="6"/>
  <c r="AW114" i="6"/>
  <c r="AV114" i="6"/>
  <c r="AU114" i="6"/>
  <c r="AT114" i="6"/>
  <c r="AS114" i="6"/>
  <c r="AR114" i="6"/>
  <c r="AQ114" i="6"/>
  <c r="AP114" i="6"/>
  <c r="AO114" i="6"/>
  <c r="AN114" i="6"/>
  <c r="AM114" i="6"/>
  <c r="AL114" i="6"/>
  <c r="AK114" i="6"/>
  <c r="AJ114" i="6"/>
  <c r="AI114" i="6"/>
  <c r="AH114" i="6"/>
  <c r="AG114" i="6"/>
  <c r="AF114" i="6"/>
  <c r="BF113" i="6"/>
  <c r="BE113" i="6"/>
  <c r="BD113" i="6"/>
  <c r="BC113" i="6"/>
  <c r="BB113" i="6"/>
  <c r="BA113" i="6"/>
  <c r="AZ113" i="6"/>
  <c r="AY113" i="6"/>
  <c r="AX113" i="6"/>
  <c r="AW113" i="6"/>
  <c r="AV113" i="6"/>
  <c r="AU113" i="6"/>
  <c r="AT113" i="6"/>
  <c r="AS113" i="6"/>
  <c r="AR113" i="6"/>
  <c r="AQ113" i="6"/>
  <c r="AP113" i="6"/>
  <c r="AO113" i="6"/>
  <c r="AN113" i="6"/>
  <c r="AM113" i="6"/>
  <c r="AL113" i="6"/>
  <c r="AK113" i="6"/>
  <c r="AJ113" i="6"/>
  <c r="AI113" i="6"/>
  <c r="AH113" i="6"/>
  <c r="AG113" i="6"/>
  <c r="AF113" i="6"/>
  <c r="BF112" i="6"/>
  <c r="BE112" i="6"/>
  <c r="BD112" i="6"/>
  <c r="BC112" i="6"/>
  <c r="BB112" i="6"/>
  <c r="BA112" i="6"/>
  <c r="AZ112" i="6"/>
  <c r="AY112" i="6"/>
  <c r="AX112" i="6"/>
  <c r="AW112" i="6"/>
  <c r="AV112" i="6"/>
  <c r="AU112" i="6"/>
  <c r="AT112" i="6"/>
  <c r="AS112" i="6"/>
  <c r="AR112" i="6"/>
  <c r="AQ112" i="6"/>
  <c r="AP112" i="6"/>
  <c r="AO112" i="6"/>
  <c r="AN112" i="6"/>
  <c r="AM112" i="6"/>
  <c r="AL112" i="6"/>
  <c r="AK112" i="6"/>
  <c r="AJ112" i="6"/>
  <c r="AI112" i="6"/>
  <c r="AH112" i="6"/>
  <c r="AG112" i="6"/>
  <c r="AF112" i="6"/>
  <c r="BF111" i="6"/>
  <c r="BE111" i="6"/>
  <c r="BD111" i="6"/>
  <c r="BC111" i="6"/>
  <c r="BB111" i="6"/>
  <c r="BA111" i="6"/>
  <c r="AZ111" i="6"/>
  <c r="AY111" i="6"/>
  <c r="AX111" i="6"/>
  <c r="AW111" i="6"/>
  <c r="AV111" i="6"/>
  <c r="AU111" i="6"/>
  <c r="AT111" i="6"/>
  <c r="AS111" i="6"/>
  <c r="AR111" i="6"/>
  <c r="AQ111" i="6"/>
  <c r="AP111" i="6"/>
  <c r="AO111" i="6"/>
  <c r="AN111" i="6"/>
  <c r="AM111" i="6"/>
  <c r="AL111" i="6"/>
  <c r="AK111" i="6"/>
  <c r="AJ111" i="6"/>
  <c r="AI111" i="6"/>
  <c r="AH111" i="6"/>
  <c r="AG111" i="6"/>
  <c r="AF111" i="6"/>
  <c r="BF110" i="6"/>
  <c r="BE110" i="6"/>
  <c r="BD110" i="6"/>
  <c r="BC110" i="6"/>
  <c r="BB110" i="6"/>
  <c r="BA110" i="6"/>
  <c r="AZ110" i="6"/>
  <c r="AY110" i="6"/>
  <c r="AX110" i="6"/>
  <c r="AW110" i="6"/>
  <c r="AV110" i="6"/>
  <c r="AU110" i="6"/>
  <c r="AT110" i="6"/>
  <c r="AS110" i="6"/>
  <c r="AR110" i="6"/>
  <c r="AQ110" i="6"/>
  <c r="AP110" i="6"/>
  <c r="AO110" i="6"/>
  <c r="AN110" i="6"/>
  <c r="AM110" i="6"/>
  <c r="AL110" i="6"/>
  <c r="AK110" i="6"/>
  <c r="AJ110" i="6"/>
  <c r="AI110" i="6"/>
  <c r="AH110" i="6"/>
  <c r="AG110" i="6"/>
  <c r="AF110" i="6"/>
  <c r="BF109" i="6"/>
  <c r="BE109" i="6"/>
  <c r="BD109" i="6"/>
  <c r="BC109" i="6"/>
  <c r="BB109" i="6"/>
  <c r="BA109" i="6"/>
  <c r="AZ109" i="6"/>
  <c r="AY109" i="6"/>
  <c r="AX109" i="6"/>
  <c r="AW109" i="6"/>
  <c r="AV109" i="6"/>
  <c r="AU109" i="6"/>
  <c r="AT109" i="6"/>
  <c r="AS109" i="6"/>
  <c r="AR109" i="6"/>
  <c r="AQ109" i="6"/>
  <c r="AP109" i="6"/>
  <c r="AO109" i="6"/>
  <c r="AN109" i="6"/>
  <c r="AM109" i="6"/>
  <c r="AL109" i="6"/>
  <c r="AK109" i="6"/>
  <c r="AJ109" i="6"/>
  <c r="AI109" i="6"/>
  <c r="AH109" i="6"/>
  <c r="AG109" i="6"/>
  <c r="AF109" i="6"/>
  <c r="BF108" i="6"/>
  <c r="BE108" i="6"/>
  <c r="BD108" i="6"/>
  <c r="BC108" i="6"/>
  <c r="BB108" i="6"/>
  <c r="BA108" i="6"/>
  <c r="AZ108" i="6"/>
  <c r="AY108" i="6"/>
  <c r="AX108" i="6"/>
  <c r="AW108" i="6"/>
  <c r="AV108" i="6"/>
  <c r="AU108" i="6"/>
  <c r="AT108" i="6"/>
  <c r="AS108" i="6"/>
  <c r="AR108" i="6"/>
  <c r="AQ108" i="6"/>
  <c r="AP108" i="6"/>
  <c r="AO108" i="6"/>
  <c r="AN108" i="6"/>
  <c r="AM108" i="6"/>
  <c r="AL108" i="6"/>
  <c r="AK108" i="6"/>
  <c r="AJ108" i="6"/>
  <c r="AI108" i="6"/>
  <c r="AH108" i="6"/>
  <c r="AG108" i="6"/>
  <c r="AF108" i="6"/>
  <c r="BF107" i="6"/>
  <c r="BE107" i="6"/>
  <c r="BD107" i="6"/>
  <c r="BC107" i="6"/>
  <c r="BB107" i="6"/>
  <c r="BA107" i="6"/>
  <c r="AZ107" i="6"/>
  <c r="AY107" i="6"/>
  <c r="AX107" i="6"/>
  <c r="AW107" i="6"/>
  <c r="AV107" i="6"/>
  <c r="AU107" i="6"/>
  <c r="AT107" i="6"/>
  <c r="AS107" i="6"/>
  <c r="AR107" i="6"/>
  <c r="AQ107" i="6"/>
  <c r="AP107" i="6"/>
  <c r="AO107" i="6"/>
  <c r="AN107" i="6"/>
  <c r="AM107" i="6"/>
  <c r="AL107" i="6"/>
  <c r="AK107" i="6"/>
  <c r="AJ107" i="6"/>
  <c r="AI107" i="6"/>
  <c r="AH107" i="6"/>
  <c r="AG107" i="6"/>
  <c r="AF107" i="6"/>
  <c r="BF106" i="6"/>
  <c r="BE106" i="6"/>
  <c r="BD106" i="6"/>
  <c r="BC106" i="6"/>
  <c r="BB106" i="6"/>
  <c r="BA106" i="6"/>
  <c r="AZ106" i="6"/>
  <c r="AY106" i="6"/>
  <c r="AX106" i="6"/>
  <c r="AW106" i="6"/>
  <c r="AV106" i="6"/>
  <c r="AU106" i="6"/>
  <c r="AT106" i="6"/>
  <c r="AS106" i="6"/>
  <c r="AR106" i="6"/>
  <c r="AQ106" i="6"/>
  <c r="AP106" i="6"/>
  <c r="AO106" i="6"/>
  <c r="AN106" i="6"/>
  <c r="AM106" i="6"/>
  <c r="AL106" i="6"/>
  <c r="AK106" i="6"/>
  <c r="AJ106" i="6"/>
  <c r="AI106" i="6"/>
  <c r="AH106" i="6"/>
  <c r="AG106" i="6"/>
  <c r="AF106" i="6"/>
  <c r="BF105" i="6"/>
  <c r="BE105" i="6"/>
  <c r="BD105" i="6"/>
  <c r="BC105" i="6"/>
  <c r="BB105" i="6"/>
  <c r="BA105" i="6"/>
  <c r="AZ105" i="6"/>
  <c r="AY105" i="6"/>
  <c r="AX105" i="6"/>
  <c r="AW105" i="6"/>
  <c r="AV105" i="6"/>
  <c r="AU105" i="6"/>
  <c r="AT105" i="6"/>
  <c r="AS105" i="6"/>
  <c r="AR105" i="6"/>
  <c r="AQ105" i="6"/>
  <c r="AP105" i="6"/>
  <c r="AO105" i="6"/>
  <c r="AN105" i="6"/>
  <c r="AM105" i="6"/>
  <c r="AL105" i="6"/>
  <c r="AK105" i="6"/>
  <c r="AJ105" i="6"/>
  <c r="AI105" i="6"/>
  <c r="AH105" i="6"/>
  <c r="AG105" i="6"/>
  <c r="AF105" i="6"/>
  <c r="BF104" i="6"/>
  <c r="BE104" i="6"/>
  <c r="BD104" i="6"/>
  <c r="BC104" i="6"/>
  <c r="BB104" i="6"/>
  <c r="BA104" i="6"/>
  <c r="AZ104" i="6"/>
  <c r="AY104" i="6"/>
  <c r="AX104" i="6"/>
  <c r="AW104" i="6"/>
  <c r="AV104" i="6"/>
  <c r="AU104" i="6"/>
  <c r="AT104" i="6"/>
  <c r="AS104" i="6"/>
  <c r="AR104" i="6"/>
  <c r="AQ104" i="6"/>
  <c r="AP104" i="6"/>
  <c r="AO104" i="6"/>
  <c r="AN104" i="6"/>
  <c r="AM104" i="6"/>
  <c r="AL104" i="6"/>
  <c r="AK104" i="6"/>
  <c r="AJ104" i="6"/>
  <c r="AI104" i="6"/>
  <c r="AH104" i="6"/>
  <c r="AG104" i="6"/>
  <c r="AF104" i="6"/>
  <c r="BF103" i="6"/>
  <c r="BE103" i="6"/>
  <c r="BD103" i="6"/>
  <c r="BC103" i="6"/>
  <c r="BB103" i="6"/>
  <c r="BA103" i="6"/>
  <c r="AZ103" i="6"/>
  <c r="AY103" i="6"/>
  <c r="AX103" i="6"/>
  <c r="AW103" i="6"/>
  <c r="AV103" i="6"/>
  <c r="AU103" i="6"/>
  <c r="AT103" i="6"/>
  <c r="AS103" i="6"/>
  <c r="AR103" i="6"/>
  <c r="AQ103" i="6"/>
  <c r="AP103" i="6"/>
  <c r="AO103" i="6"/>
  <c r="AN103" i="6"/>
  <c r="AM103" i="6"/>
  <c r="AL103" i="6"/>
  <c r="AK103" i="6"/>
  <c r="AJ103" i="6"/>
  <c r="AI103" i="6"/>
  <c r="AH103" i="6"/>
  <c r="AG103" i="6"/>
  <c r="AF103" i="6"/>
  <c r="BF102" i="6"/>
  <c r="BE102" i="6"/>
  <c r="BD102" i="6"/>
  <c r="BC102" i="6"/>
  <c r="BB102" i="6"/>
  <c r="BA102" i="6"/>
  <c r="AZ102" i="6"/>
  <c r="AY102" i="6"/>
  <c r="AX102" i="6"/>
  <c r="AW102" i="6"/>
  <c r="AV102" i="6"/>
  <c r="AU102" i="6"/>
  <c r="AT102" i="6"/>
  <c r="AS102" i="6"/>
  <c r="AR102" i="6"/>
  <c r="AQ102" i="6"/>
  <c r="AP102" i="6"/>
  <c r="AO102" i="6"/>
  <c r="AN102" i="6"/>
  <c r="AM102" i="6"/>
  <c r="AL102" i="6"/>
  <c r="AK102" i="6"/>
  <c r="AJ102" i="6"/>
  <c r="AI102" i="6"/>
  <c r="AH102" i="6"/>
  <c r="AG102" i="6"/>
  <c r="AF102" i="6"/>
  <c r="BF101" i="6"/>
  <c r="BE101" i="6"/>
  <c r="BD101" i="6"/>
  <c r="BC101" i="6"/>
  <c r="BB101" i="6"/>
  <c r="BA101" i="6"/>
  <c r="AZ101" i="6"/>
  <c r="AY101" i="6"/>
  <c r="AX101" i="6"/>
  <c r="AW101" i="6"/>
  <c r="AV101" i="6"/>
  <c r="AU101" i="6"/>
  <c r="AT101" i="6"/>
  <c r="AS101" i="6"/>
  <c r="AR101" i="6"/>
  <c r="AQ101" i="6"/>
  <c r="AP101" i="6"/>
  <c r="AO101" i="6"/>
  <c r="AN101" i="6"/>
  <c r="AM101" i="6"/>
  <c r="AL101" i="6"/>
  <c r="AK101" i="6"/>
  <c r="AJ101" i="6"/>
  <c r="AI101" i="6"/>
  <c r="AH101" i="6"/>
  <c r="AG101" i="6"/>
  <c r="AF101" i="6"/>
  <c r="BF100" i="6"/>
  <c r="BE100" i="6"/>
  <c r="BD100" i="6"/>
  <c r="BC100" i="6"/>
  <c r="BB100" i="6"/>
  <c r="BA100" i="6"/>
  <c r="AZ100" i="6"/>
  <c r="AY100" i="6"/>
  <c r="AX100" i="6"/>
  <c r="AW100" i="6"/>
  <c r="AV100" i="6"/>
  <c r="AU100" i="6"/>
  <c r="AT100" i="6"/>
  <c r="AS100" i="6"/>
  <c r="AR100" i="6"/>
  <c r="AQ100" i="6"/>
  <c r="AP100" i="6"/>
  <c r="AO100" i="6"/>
  <c r="AN100" i="6"/>
  <c r="AM100" i="6"/>
  <c r="AL100" i="6"/>
  <c r="AK100" i="6"/>
  <c r="AJ100" i="6"/>
  <c r="AI100" i="6"/>
  <c r="AH100" i="6"/>
  <c r="AG100" i="6"/>
  <c r="AF100" i="6"/>
  <c r="BF98" i="6"/>
  <c r="BE98" i="6"/>
  <c r="BD98" i="6"/>
  <c r="BC98" i="6"/>
  <c r="BB98" i="6"/>
  <c r="BA98" i="6"/>
  <c r="AZ98" i="6"/>
  <c r="AY98" i="6"/>
  <c r="AX98" i="6"/>
  <c r="AW98" i="6"/>
  <c r="AV98" i="6"/>
  <c r="AU98" i="6"/>
  <c r="AT98" i="6"/>
  <c r="AS98" i="6"/>
  <c r="AR98" i="6"/>
  <c r="AQ98" i="6"/>
  <c r="AP98" i="6"/>
  <c r="AO98" i="6"/>
  <c r="AN98" i="6"/>
  <c r="AM98" i="6"/>
  <c r="AL98" i="6"/>
  <c r="AK98" i="6"/>
  <c r="AJ98" i="6"/>
  <c r="AI98" i="6"/>
  <c r="AH98" i="6"/>
  <c r="AG98" i="6"/>
  <c r="AF98" i="6"/>
  <c r="BF97" i="6"/>
  <c r="BE97" i="6"/>
  <c r="BD97" i="6"/>
  <c r="BC97" i="6"/>
  <c r="BB97" i="6"/>
  <c r="BA97" i="6"/>
  <c r="AZ97" i="6"/>
  <c r="AY97" i="6"/>
  <c r="AX97" i="6"/>
  <c r="AW97" i="6"/>
  <c r="AV97" i="6"/>
  <c r="AU97" i="6"/>
  <c r="AT97" i="6"/>
  <c r="AS97" i="6"/>
  <c r="AR97" i="6"/>
  <c r="AQ97" i="6"/>
  <c r="AP97" i="6"/>
  <c r="AO97" i="6"/>
  <c r="AN97" i="6"/>
  <c r="AM97" i="6"/>
  <c r="AL97" i="6"/>
  <c r="AK97" i="6"/>
  <c r="AJ97" i="6"/>
  <c r="AI97" i="6"/>
  <c r="AH97" i="6"/>
  <c r="AG97" i="6"/>
  <c r="AF97" i="6"/>
  <c r="BF96" i="6"/>
  <c r="BE96" i="6"/>
  <c r="BD96" i="6"/>
  <c r="BC96" i="6"/>
  <c r="BB96" i="6"/>
  <c r="BA96" i="6"/>
  <c r="AZ96" i="6"/>
  <c r="AY96" i="6"/>
  <c r="AX96" i="6"/>
  <c r="AW96" i="6"/>
  <c r="AV96" i="6"/>
  <c r="AU96" i="6"/>
  <c r="AT96" i="6"/>
  <c r="AS96" i="6"/>
  <c r="AR96" i="6"/>
  <c r="AQ96" i="6"/>
  <c r="AP96" i="6"/>
  <c r="AO96" i="6"/>
  <c r="AN96" i="6"/>
  <c r="AM96" i="6"/>
  <c r="AL96" i="6"/>
  <c r="AK96" i="6"/>
  <c r="AJ96" i="6"/>
  <c r="AI96" i="6"/>
  <c r="AH96" i="6"/>
  <c r="AG96" i="6"/>
  <c r="AF96" i="6"/>
  <c r="BF95" i="6"/>
  <c r="BE95" i="6"/>
  <c r="BD95" i="6"/>
  <c r="BC95" i="6"/>
  <c r="BB95" i="6"/>
  <c r="BA95" i="6"/>
  <c r="AZ95" i="6"/>
  <c r="AY95" i="6"/>
  <c r="AX95" i="6"/>
  <c r="AW95" i="6"/>
  <c r="AV95" i="6"/>
  <c r="AU95" i="6"/>
  <c r="AT95" i="6"/>
  <c r="AS95" i="6"/>
  <c r="AR95" i="6"/>
  <c r="AQ95" i="6"/>
  <c r="AP95" i="6"/>
  <c r="AO95" i="6"/>
  <c r="AN95" i="6"/>
  <c r="AM95" i="6"/>
  <c r="AL95" i="6"/>
  <c r="AK95" i="6"/>
  <c r="AJ95" i="6"/>
  <c r="AI95" i="6"/>
  <c r="AH95" i="6"/>
  <c r="AG95" i="6"/>
  <c r="AF95" i="6"/>
  <c r="BF94" i="6"/>
  <c r="BE94" i="6"/>
  <c r="BD94" i="6"/>
  <c r="BC94" i="6"/>
  <c r="BB94" i="6"/>
  <c r="BA94" i="6"/>
  <c r="AZ94" i="6"/>
  <c r="AY94" i="6"/>
  <c r="AX94" i="6"/>
  <c r="AW94" i="6"/>
  <c r="AV94" i="6"/>
  <c r="AU94" i="6"/>
  <c r="AT94" i="6"/>
  <c r="AS94" i="6"/>
  <c r="AR94" i="6"/>
  <c r="AQ94" i="6"/>
  <c r="AP94" i="6"/>
  <c r="AO94" i="6"/>
  <c r="AN94" i="6"/>
  <c r="AM94" i="6"/>
  <c r="AL94" i="6"/>
  <c r="AK94" i="6"/>
  <c r="AJ94" i="6"/>
  <c r="AI94" i="6"/>
  <c r="AH94" i="6"/>
  <c r="AG94" i="6"/>
  <c r="AF94" i="6"/>
  <c r="BF93" i="6"/>
  <c r="BE93" i="6"/>
  <c r="BD93" i="6"/>
  <c r="BC93" i="6"/>
  <c r="BB93" i="6"/>
  <c r="BA93" i="6"/>
  <c r="AZ93" i="6"/>
  <c r="AY93" i="6"/>
  <c r="AX93" i="6"/>
  <c r="AW93" i="6"/>
  <c r="AV93" i="6"/>
  <c r="AU93" i="6"/>
  <c r="AT93" i="6"/>
  <c r="AS93" i="6"/>
  <c r="AR93" i="6"/>
  <c r="AQ93" i="6"/>
  <c r="AP93" i="6"/>
  <c r="AO93" i="6"/>
  <c r="AN93" i="6"/>
  <c r="AM93" i="6"/>
  <c r="AL93" i="6"/>
  <c r="AK93" i="6"/>
  <c r="AJ93" i="6"/>
  <c r="AI93" i="6"/>
  <c r="AH93" i="6"/>
  <c r="AG93" i="6"/>
  <c r="AF93" i="6"/>
  <c r="BF92" i="6"/>
  <c r="BE92" i="6"/>
  <c r="BD92" i="6"/>
  <c r="BC92" i="6"/>
  <c r="BB92" i="6"/>
  <c r="BA92" i="6"/>
  <c r="AZ92" i="6"/>
  <c r="AY92" i="6"/>
  <c r="AX92" i="6"/>
  <c r="AW92" i="6"/>
  <c r="AV92" i="6"/>
  <c r="AU92" i="6"/>
  <c r="AT92" i="6"/>
  <c r="AS92" i="6"/>
  <c r="AR92" i="6"/>
  <c r="AQ92" i="6"/>
  <c r="AP92" i="6"/>
  <c r="AO92" i="6"/>
  <c r="AN92" i="6"/>
  <c r="AM92" i="6"/>
  <c r="AL92" i="6"/>
  <c r="AK92" i="6"/>
  <c r="AJ92" i="6"/>
  <c r="AI92" i="6"/>
  <c r="AH92" i="6"/>
  <c r="AG92" i="6"/>
  <c r="AF92" i="6"/>
  <c r="BF91" i="6"/>
  <c r="BE91" i="6"/>
  <c r="BD91" i="6"/>
  <c r="BC91" i="6"/>
  <c r="BB91" i="6"/>
  <c r="BA91" i="6"/>
  <c r="AZ91" i="6"/>
  <c r="AY91" i="6"/>
  <c r="AX91" i="6"/>
  <c r="AW91" i="6"/>
  <c r="AV91" i="6"/>
  <c r="AU91" i="6"/>
  <c r="AT91" i="6"/>
  <c r="AS91" i="6"/>
  <c r="AR91" i="6"/>
  <c r="AQ91" i="6"/>
  <c r="AP91" i="6"/>
  <c r="AO91" i="6"/>
  <c r="AN91" i="6"/>
  <c r="AM91" i="6"/>
  <c r="AL91" i="6"/>
  <c r="AK91" i="6"/>
  <c r="AJ91" i="6"/>
  <c r="AI91" i="6"/>
  <c r="AH91" i="6"/>
  <c r="AG91" i="6"/>
  <c r="AF91" i="6"/>
  <c r="BF90" i="6"/>
  <c r="BE90" i="6"/>
  <c r="BD90" i="6"/>
  <c r="BC90" i="6"/>
  <c r="BB90" i="6"/>
  <c r="BA90" i="6"/>
  <c r="AZ90" i="6"/>
  <c r="AY90" i="6"/>
  <c r="AX90" i="6"/>
  <c r="AW90" i="6"/>
  <c r="AV90" i="6"/>
  <c r="AU90" i="6"/>
  <c r="AT90" i="6"/>
  <c r="AS90" i="6"/>
  <c r="AR90" i="6"/>
  <c r="AQ90" i="6"/>
  <c r="AP90" i="6"/>
  <c r="AO90" i="6"/>
  <c r="AN90" i="6"/>
  <c r="AM90" i="6"/>
  <c r="AL90" i="6"/>
  <c r="AK90" i="6"/>
  <c r="AJ90" i="6"/>
  <c r="AI90" i="6"/>
  <c r="AH90" i="6"/>
  <c r="AG90" i="6"/>
  <c r="AF90" i="6"/>
  <c r="BF99" i="6"/>
  <c r="BE99" i="6"/>
  <c r="BD99" i="6"/>
  <c r="BC99" i="6"/>
  <c r="BB99" i="6"/>
  <c r="BA99" i="6"/>
  <c r="AZ99" i="6"/>
  <c r="AY99" i="6"/>
  <c r="AX99" i="6"/>
  <c r="AW99" i="6"/>
  <c r="AV99" i="6"/>
  <c r="AU99" i="6"/>
  <c r="AT99" i="6"/>
  <c r="AS99" i="6"/>
  <c r="AR99" i="6"/>
  <c r="AQ99" i="6"/>
  <c r="AP99" i="6"/>
  <c r="AO99" i="6"/>
  <c r="AN99" i="6"/>
  <c r="AM99" i="6"/>
  <c r="AL99" i="6"/>
  <c r="AK99" i="6"/>
  <c r="AJ99" i="6"/>
  <c r="AI99" i="6"/>
  <c r="AH99" i="6"/>
  <c r="AG99" i="6"/>
  <c r="AF99" i="6"/>
  <c r="BF89" i="6"/>
  <c r="BE89" i="6"/>
  <c r="BD89" i="6"/>
  <c r="BC89" i="6"/>
  <c r="BB89" i="6"/>
  <c r="BA89" i="6"/>
  <c r="AZ89" i="6"/>
  <c r="AY89" i="6"/>
  <c r="AX89" i="6"/>
  <c r="AW89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BF88" i="6"/>
  <c r="BE88" i="6"/>
  <c r="BD88" i="6"/>
  <c r="BC88" i="6"/>
  <c r="BB88" i="6"/>
  <c r="BA88" i="6"/>
  <c r="AZ88" i="6"/>
  <c r="AY88" i="6"/>
  <c r="AX88" i="6"/>
  <c r="AW88" i="6"/>
  <c r="AV88" i="6"/>
  <c r="AU88" i="6"/>
  <c r="AT88" i="6"/>
  <c r="AS88" i="6"/>
  <c r="AR88" i="6"/>
  <c r="AQ88" i="6"/>
  <c r="AP88" i="6"/>
  <c r="AO88" i="6"/>
  <c r="AN88" i="6"/>
  <c r="AM88" i="6"/>
  <c r="AL88" i="6"/>
  <c r="AK88" i="6"/>
  <c r="AJ88" i="6"/>
  <c r="AI88" i="6"/>
  <c r="AH88" i="6"/>
  <c r="AG88" i="6"/>
  <c r="AF88" i="6"/>
  <c r="BF87" i="6"/>
  <c r="BE87" i="6"/>
  <c r="BD87" i="6"/>
  <c r="BC87" i="6"/>
  <c r="BB87" i="6"/>
  <c r="BA87" i="6"/>
  <c r="AZ87" i="6"/>
  <c r="AY87" i="6"/>
  <c r="AX87" i="6"/>
  <c r="AW87" i="6"/>
  <c r="AV87" i="6"/>
  <c r="AU87" i="6"/>
  <c r="AT87" i="6"/>
  <c r="AS87" i="6"/>
  <c r="AR87" i="6"/>
  <c r="AQ87" i="6"/>
  <c r="AP87" i="6"/>
  <c r="AO87" i="6"/>
  <c r="AN87" i="6"/>
  <c r="AM87" i="6"/>
  <c r="AL87" i="6"/>
  <c r="AK87" i="6"/>
  <c r="AJ87" i="6"/>
  <c r="AI87" i="6"/>
  <c r="AH87" i="6"/>
  <c r="AG87" i="6"/>
  <c r="AF87" i="6"/>
  <c r="BF86" i="6"/>
  <c r="BE86" i="6"/>
  <c r="BD86" i="6"/>
  <c r="BC86" i="6"/>
  <c r="BB86" i="6"/>
  <c r="BA86" i="6"/>
  <c r="AZ86" i="6"/>
  <c r="AY86" i="6"/>
  <c r="AX86" i="6"/>
  <c r="AW86" i="6"/>
  <c r="AV86" i="6"/>
  <c r="AU86" i="6"/>
  <c r="AT86" i="6"/>
  <c r="AS86" i="6"/>
  <c r="AR86" i="6"/>
  <c r="AQ86" i="6"/>
  <c r="AP86" i="6"/>
  <c r="AO86" i="6"/>
  <c r="AN86" i="6"/>
  <c r="AM86" i="6"/>
  <c r="AL86" i="6"/>
  <c r="AK86" i="6"/>
  <c r="AJ86" i="6"/>
  <c r="AI86" i="6"/>
  <c r="AH86" i="6"/>
  <c r="AG86" i="6"/>
  <c r="AF86" i="6"/>
  <c r="BF85" i="6"/>
  <c r="BE85" i="6"/>
  <c r="BD85" i="6"/>
  <c r="BC85" i="6"/>
  <c r="BB85" i="6"/>
  <c r="BA85" i="6"/>
  <c r="AZ85" i="6"/>
  <c r="AY85" i="6"/>
  <c r="AX85" i="6"/>
  <c r="AW85" i="6"/>
  <c r="AV85" i="6"/>
  <c r="AU85" i="6"/>
  <c r="AT85" i="6"/>
  <c r="AS85" i="6"/>
  <c r="AR85" i="6"/>
  <c r="AQ85" i="6"/>
  <c r="AP85" i="6"/>
  <c r="AO85" i="6"/>
  <c r="AN85" i="6"/>
  <c r="AM85" i="6"/>
  <c r="AL85" i="6"/>
  <c r="AK85" i="6"/>
  <c r="AJ85" i="6"/>
  <c r="AI85" i="6"/>
  <c r="AH85" i="6"/>
  <c r="AG85" i="6"/>
  <c r="AF85" i="6"/>
  <c r="BF84" i="6"/>
  <c r="BE84" i="6"/>
  <c r="BD84" i="6"/>
  <c r="BC84" i="6"/>
  <c r="BB84" i="6"/>
  <c r="BA84" i="6"/>
  <c r="AZ84" i="6"/>
  <c r="AY84" i="6"/>
  <c r="AX84" i="6"/>
  <c r="AW84" i="6"/>
  <c r="AV84" i="6"/>
  <c r="AU84" i="6"/>
  <c r="AT84" i="6"/>
  <c r="AS84" i="6"/>
  <c r="AR84" i="6"/>
  <c r="AQ84" i="6"/>
  <c r="AP84" i="6"/>
  <c r="AO84" i="6"/>
  <c r="AN84" i="6"/>
  <c r="AM84" i="6"/>
  <c r="AL84" i="6"/>
  <c r="AK84" i="6"/>
  <c r="AJ84" i="6"/>
  <c r="AI84" i="6"/>
  <c r="AH84" i="6"/>
  <c r="AG84" i="6"/>
  <c r="AF84" i="6"/>
  <c r="BF83" i="6"/>
  <c r="BE83" i="6"/>
  <c r="BD83" i="6"/>
  <c r="BC83" i="6"/>
  <c r="BB83" i="6"/>
  <c r="BA83" i="6"/>
  <c r="AZ83" i="6"/>
  <c r="AY83" i="6"/>
  <c r="AX83" i="6"/>
  <c r="AW83" i="6"/>
  <c r="AV83" i="6"/>
  <c r="AU83" i="6"/>
  <c r="AT83" i="6"/>
  <c r="AS83" i="6"/>
  <c r="AR83" i="6"/>
  <c r="AQ83" i="6"/>
  <c r="AP83" i="6"/>
  <c r="AO83" i="6"/>
  <c r="AN83" i="6"/>
  <c r="AM83" i="6"/>
  <c r="AL83" i="6"/>
  <c r="AK83" i="6"/>
  <c r="AJ83" i="6"/>
  <c r="AI83" i="6"/>
  <c r="AH83" i="6"/>
  <c r="AG83" i="6"/>
  <c r="AF83" i="6"/>
  <c r="BF82" i="6"/>
  <c r="BE82" i="6"/>
  <c r="BD82" i="6"/>
  <c r="BC82" i="6"/>
  <c r="BB82" i="6"/>
  <c r="BA82" i="6"/>
  <c r="AZ82" i="6"/>
  <c r="AY82" i="6"/>
  <c r="AX82" i="6"/>
  <c r="AW82" i="6"/>
  <c r="AV82" i="6"/>
  <c r="AU82" i="6"/>
  <c r="AT82" i="6"/>
  <c r="AS82" i="6"/>
  <c r="AR82" i="6"/>
  <c r="AQ82" i="6"/>
  <c r="AP82" i="6"/>
  <c r="AO82" i="6"/>
  <c r="AN82" i="6"/>
  <c r="AM82" i="6"/>
  <c r="AL82" i="6"/>
  <c r="AK82" i="6"/>
  <c r="AJ82" i="6"/>
  <c r="AI82" i="6"/>
  <c r="AH82" i="6"/>
  <c r="AG82" i="6"/>
  <c r="AF82" i="6"/>
  <c r="BF81" i="6"/>
  <c r="BE81" i="6"/>
  <c r="BD81" i="6"/>
  <c r="BC81" i="6"/>
  <c r="BB81" i="6"/>
  <c r="BA81" i="6"/>
  <c r="AZ81" i="6"/>
  <c r="AY81" i="6"/>
  <c r="AX81" i="6"/>
  <c r="AW81" i="6"/>
  <c r="AV81" i="6"/>
  <c r="AU81" i="6"/>
  <c r="AT81" i="6"/>
  <c r="AS81" i="6"/>
  <c r="AR81" i="6"/>
  <c r="AQ81" i="6"/>
  <c r="AP81" i="6"/>
  <c r="AO81" i="6"/>
  <c r="AN81" i="6"/>
  <c r="AM81" i="6"/>
  <c r="AL81" i="6"/>
  <c r="AK81" i="6"/>
  <c r="AJ81" i="6"/>
  <c r="AI81" i="6"/>
  <c r="AH81" i="6"/>
  <c r="AG81" i="6"/>
  <c r="AF81" i="6"/>
  <c r="BF80" i="6"/>
  <c r="BE80" i="6"/>
  <c r="BD80" i="6"/>
  <c r="BC80" i="6"/>
  <c r="BB80" i="6"/>
  <c r="BA80" i="6"/>
  <c r="AZ80" i="6"/>
  <c r="AY80" i="6"/>
  <c r="AX80" i="6"/>
  <c r="AW80" i="6"/>
  <c r="AV80" i="6"/>
  <c r="AU80" i="6"/>
  <c r="AT80" i="6"/>
  <c r="AS80" i="6"/>
  <c r="AR80" i="6"/>
  <c r="AQ80" i="6"/>
  <c r="AP80" i="6"/>
  <c r="AO80" i="6"/>
  <c r="AN80" i="6"/>
  <c r="AM80" i="6"/>
  <c r="AL80" i="6"/>
  <c r="AK80" i="6"/>
  <c r="AJ80" i="6"/>
  <c r="AI80" i="6"/>
  <c r="AH80" i="6"/>
  <c r="AG80" i="6"/>
  <c r="AF80" i="6"/>
  <c r="BF79" i="6"/>
  <c r="BE79" i="6"/>
  <c r="BD79" i="6"/>
  <c r="BC79" i="6"/>
  <c r="BB79" i="6"/>
  <c r="BA79" i="6"/>
  <c r="AZ79" i="6"/>
  <c r="AY79" i="6"/>
  <c r="AX79" i="6"/>
  <c r="AW79" i="6"/>
  <c r="AV79" i="6"/>
  <c r="AU79" i="6"/>
  <c r="AT79" i="6"/>
  <c r="AS79" i="6"/>
  <c r="AR79" i="6"/>
  <c r="AQ79" i="6"/>
  <c r="AP79" i="6"/>
  <c r="AO79" i="6"/>
  <c r="AN79" i="6"/>
  <c r="AM79" i="6"/>
  <c r="AL79" i="6"/>
  <c r="AK79" i="6"/>
  <c r="AJ79" i="6"/>
  <c r="AI79" i="6"/>
  <c r="AH79" i="6"/>
  <c r="AG79" i="6"/>
  <c r="AF79" i="6"/>
  <c r="BF78" i="6"/>
  <c r="BE78" i="6"/>
  <c r="BD78" i="6"/>
  <c r="BC78" i="6"/>
  <c r="BB78" i="6"/>
  <c r="BA78" i="6"/>
  <c r="AZ78" i="6"/>
  <c r="AY78" i="6"/>
  <c r="AX78" i="6"/>
  <c r="AW78" i="6"/>
  <c r="AV78" i="6"/>
  <c r="AU78" i="6"/>
  <c r="AT78" i="6"/>
  <c r="AS78" i="6"/>
  <c r="AR78" i="6"/>
  <c r="AQ78" i="6"/>
  <c r="AP78" i="6"/>
  <c r="AO78" i="6"/>
  <c r="AN78" i="6"/>
  <c r="AM78" i="6"/>
  <c r="AL78" i="6"/>
  <c r="AK78" i="6"/>
  <c r="AJ78" i="6"/>
  <c r="AI78" i="6"/>
  <c r="AH78" i="6"/>
  <c r="AG78" i="6"/>
  <c r="AF78" i="6"/>
  <c r="BF77" i="6"/>
  <c r="BE77" i="6"/>
  <c r="BD77" i="6"/>
  <c r="BC77" i="6"/>
  <c r="BB77" i="6"/>
  <c r="BA77" i="6"/>
  <c r="AZ77" i="6"/>
  <c r="AY77" i="6"/>
  <c r="AX77" i="6"/>
  <c r="AW77" i="6"/>
  <c r="AV77" i="6"/>
  <c r="AU77" i="6"/>
  <c r="AT77" i="6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BF76" i="6"/>
  <c r="BE76" i="6"/>
  <c r="BD76" i="6"/>
  <c r="BC76" i="6"/>
  <c r="BB76" i="6"/>
  <c r="BA76" i="6"/>
  <c r="AZ76" i="6"/>
  <c r="AY76" i="6"/>
  <c r="AX76" i="6"/>
  <c r="AW76" i="6"/>
  <c r="AV76" i="6"/>
  <c r="AU76" i="6"/>
  <c r="AT76" i="6"/>
  <c r="AS76" i="6"/>
  <c r="AR76" i="6"/>
  <c r="AQ76" i="6"/>
  <c r="AP76" i="6"/>
  <c r="AO76" i="6"/>
  <c r="AN76" i="6"/>
  <c r="AM76" i="6"/>
  <c r="AL76" i="6"/>
  <c r="AK76" i="6"/>
  <c r="AJ76" i="6"/>
  <c r="AI76" i="6"/>
  <c r="AH76" i="6"/>
  <c r="AG76" i="6"/>
  <c r="AF76" i="6"/>
  <c r="BF75" i="6"/>
  <c r="BE75" i="6"/>
  <c r="BD75" i="6"/>
  <c r="BC75" i="6"/>
  <c r="BB75" i="6"/>
  <c r="BA75" i="6"/>
  <c r="AZ75" i="6"/>
  <c r="AY75" i="6"/>
  <c r="AX75" i="6"/>
  <c r="AW75" i="6"/>
  <c r="AV75" i="6"/>
  <c r="AU75" i="6"/>
  <c r="AT75" i="6"/>
  <c r="AS75" i="6"/>
  <c r="AR75" i="6"/>
  <c r="AQ75" i="6"/>
  <c r="AP75" i="6"/>
  <c r="AO75" i="6"/>
  <c r="AN75" i="6"/>
  <c r="AM75" i="6"/>
  <c r="AL75" i="6"/>
  <c r="AK75" i="6"/>
  <c r="AJ75" i="6"/>
  <c r="AI75" i="6"/>
  <c r="AH75" i="6"/>
  <c r="AG75" i="6"/>
  <c r="AF75" i="6"/>
  <c r="BF74" i="6"/>
  <c r="BE74" i="6"/>
  <c r="BD74" i="6"/>
  <c r="BC74" i="6"/>
  <c r="BB74" i="6"/>
  <c r="BA74" i="6"/>
  <c r="AZ74" i="6"/>
  <c r="AY74" i="6"/>
  <c r="AX74" i="6"/>
  <c r="AW74" i="6"/>
  <c r="AV74" i="6"/>
  <c r="AU74" i="6"/>
  <c r="AT74" i="6"/>
  <c r="AS74" i="6"/>
  <c r="AR74" i="6"/>
  <c r="AQ74" i="6"/>
  <c r="AP74" i="6"/>
  <c r="AO74" i="6"/>
  <c r="AN74" i="6"/>
  <c r="AM74" i="6"/>
  <c r="AL74" i="6"/>
  <c r="AK74" i="6"/>
  <c r="AJ74" i="6"/>
  <c r="AI74" i="6"/>
  <c r="AH74" i="6"/>
  <c r="AG74" i="6"/>
  <c r="AF74" i="6"/>
  <c r="BF72" i="6"/>
  <c r="BE72" i="6"/>
  <c r="BD72" i="6"/>
  <c r="BC72" i="6"/>
  <c r="BB72" i="6"/>
  <c r="BA72" i="6"/>
  <c r="AZ72" i="6"/>
  <c r="AY72" i="6"/>
  <c r="AX72" i="6"/>
  <c r="AW72" i="6"/>
  <c r="AV72" i="6"/>
  <c r="AU72" i="6"/>
  <c r="AT72" i="6"/>
  <c r="AS72" i="6"/>
  <c r="AR72" i="6"/>
  <c r="AQ72" i="6"/>
  <c r="AP72" i="6"/>
  <c r="AO72" i="6"/>
  <c r="AN72" i="6"/>
  <c r="AM72" i="6"/>
  <c r="AL72" i="6"/>
  <c r="AK72" i="6"/>
  <c r="AJ72" i="6"/>
  <c r="AI72" i="6"/>
  <c r="AH72" i="6"/>
  <c r="AG72" i="6"/>
  <c r="AF72" i="6"/>
  <c r="BF71" i="6"/>
  <c r="BE71" i="6"/>
  <c r="BD71" i="6"/>
  <c r="BC71" i="6"/>
  <c r="BB71" i="6"/>
  <c r="BA71" i="6"/>
  <c r="AZ71" i="6"/>
  <c r="AY71" i="6"/>
  <c r="AX71" i="6"/>
  <c r="AW71" i="6"/>
  <c r="AV71" i="6"/>
  <c r="AU71" i="6"/>
  <c r="AT71" i="6"/>
  <c r="AS71" i="6"/>
  <c r="AR71" i="6"/>
  <c r="AQ71" i="6"/>
  <c r="AP71" i="6"/>
  <c r="AO71" i="6"/>
  <c r="AN71" i="6"/>
  <c r="AM71" i="6"/>
  <c r="AL71" i="6"/>
  <c r="AK71" i="6"/>
  <c r="AJ71" i="6"/>
  <c r="AI71" i="6"/>
  <c r="AH71" i="6"/>
  <c r="AG71" i="6"/>
  <c r="AF71" i="6"/>
  <c r="BF70" i="6"/>
  <c r="BE70" i="6"/>
  <c r="BD70" i="6"/>
  <c r="BC70" i="6"/>
  <c r="BB70" i="6"/>
  <c r="BA70" i="6"/>
  <c r="AZ70" i="6"/>
  <c r="AY70" i="6"/>
  <c r="AX70" i="6"/>
  <c r="AW70" i="6"/>
  <c r="AV70" i="6"/>
  <c r="AU70" i="6"/>
  <c r="AT70" i="6"/>
  <c r="AS70" i="6"/>
  <c r="AR70" i="6"/>
  <c r="AQ70" i="6"/>
  <c r="AP70" i="6"/>
  <c r="AO70" i="6"/>
  <c r="AN70" i="6"/>
  <c r="AM70" i="6"/>
  <c r="AL70" i="6"/>
  <c r="AK70" i="6"/>
  <c r="AJ70" i="6"/>
  <c r="AI70" i="6"/>
  <c r="AH70" i="6"/>
  <c r="AG70" i="6"/>
  <c r="AF70" i="6"/>
  <c r="BF69" i="6"/>
  <c r="BE69" i="6"/>
  <c r="BD69" i="6"/>
  <c r="BC69" i="6"/>
  <c r="BB69" i="6"/>
  <c r="BA69" i="6"/>
  <c r="AZ69" i="6"/>
  <c r="AY69" i="6"/>
  <c r="AX69" i="6"/>
  <c r="AW69" i="6"/>
  <c r="AV69" i="6"/>
  <c r="AU69" i="6"/>
  <c r="AT69" i="6"/>
  <c r="AS69" i="6"/>
  <c r="AR69" i="6"/>
  <c r="AQ69" i="6"/>
  <c r="AP69" i="6"/>
  <c r="AO69" i="6"/>
  <c r="AN69" i="6"/>
  <c r="AM69" i="6"/>
  <c r="AL69" i="6"/>
  <c r="AK69" i="6"/>
  <c r="AJ69" i="6"/>
  <c r="AI69" i="6"/>
  <c r="AH69" i="6"/>
  <c r="AG69" i="6"/>
  <c r="AF69" i="6"/>
  <c r="BF68" i="6"/>
  <c r="BE68" i="6"/>
  <c r="BD68" i="6"/>
  <c r="BC68" i="6"/>
  <c r="BB68" i="6"/>
  <c r="BA68" i="6"/>
  <c r="AZ68" i="6"/>
  <c r="AY68" i="6"/>
  <c r="AX68" i="6"/>
  <c r="AW68" i="6"/>
  <c r="AV68" i="6"/>
  <c r="AU68" i="6"/>
  <c r="AT68" i="6"/>
  <c r="AS68" i="6"/>
  <c r="AR68" i="6"/>
  <c r="AQ68" i="6"/>
  <c r="AP68" i="6"/>
  <c r="AO68" i="6"/>
  <c r="AN68" i="6"/>
  <c r="AM68" i="6"/>
  <c r="AL68" i="6"/>
  <c r="AK68" i="6"/>
  <c r="AJ68" i="6"/>
  <c r="AI68" i="6"/>
  <c r="AH68" i="6"/>
  <c r="AG68" i="6"/>
  <c r="AF68" i="6"/>
  <c r="BF67" i="6"/>
  <c r="BE67" i="6"/>
  <c r="BD67" i="6"/>
  <c r="BC67" i="6"/>
  <c r="BB67" i="6"/>
  <c r="BA67" i="6"/>
  <c r="AZ67" i="6"/>
  <c r="AY67" i="6"/>
  <c r="AX67" i="6"/>
  <c r="AW67" i="6"/>
  <c r="AV67" i="6"/>
  <c r="AU67" i="6"/>
  <c r="AT67" i="6"/>
  <c r="AS67" i="6"/>
  <c r="AR67" i="6"/>
  <c r="AQ67" i="6"/>
  <c r="AP67" i="6"/>
  <c r="AO67" i="6"/>
  <c r="AN67" i="6"/>
  <c r="AM67" i="6"/>
  <c r="AL67" i="6"/>
  <c r="AK67" i="6"/>
  <c r="AJ67" i="6"/>
  <c r="AI67" i="6"/>
  <c r="AH67" i="6"/>
  <c r="AG67" i="6"/>
  <c r="AF67" i="6"/>
  <c r="BF66" i="6"/>
  <c r="BE66" i="6"/>
  <c r="BD66" i="6"/>
  <c r="BC66" i="6"/>
  <c r="BB66" i="6"/>
  <c r="BA66" i="6"/>
  <c r="AZ66" i="6"/>
  <c r="AY66" i="6"/>
  <c r="AX66" i="6"/>
  <c r="AW66" i="6"/>
  <c r="AV66" i="6"/>
  <c r="AU66" i="6"/>
  <c r="AT66" i="6"/>
  <c r="AS66" i="6"/>
  <c r="AR66" i="6"/>
  <c r="AQ66" i="6"/>
  <c r="AP66" i="6"/>
  <c r="AO66" i="6"/>
  <c r="AN66" i="6"/>
  <c r="AM66" i="6"/>
  <c r="AL66" i="6"/>
  <c r="AK66" i="6"/>
  <c r="AJ66" i="6"/>
  <c r="AI66" i="6"/>
  <c r="AH66" i="6"/>
  <c r="AG66" i="6"/>
  <c r="AF66" i="6"/>
  <c r="BF65" i="6"/>
  <c r="BE65" i="6"/>
  <c r="BD65" i="6"/>
  <c r="BC65" i="6"/>
  <c r="BB65" i="6"/>
  <c r="BA65" i="6"/>
  <c r="AZ65" i="6"/>
  <c r="AY65" i="6"/>
  <c r="AX65" i="6"/>
  <c r="AW65" i="6"/>
  <c r="AV65" i="6"/>
  <c r="AU65" i="6"/>
  <c r="AT65" i="6"/>
  <c r="AS65" i="6"/>
  <c r="AR65" i="6"/>
  <c r="AQ65" i="6"/>
  <c r="AP65" i="6"/>
  <c r="AO65" i="6"/>
  <c r="AN65" i="6"/>
  <c r="AM65" i="6"/>
  <c r="AL65" i="6"/>
  <c r="AK65" i="6"/>
  <c r="AJ65" i="6"/>
  <c r="AI65" i="6"/>
  <c r="AH65" i="6"/>
  <c r="AG65" i="6"/>
  <c r="AF65" i="6"/>
  <c r="BF64" i="6"/>
  <c r="BE64" i="6"/>
  <c r="BD64" i="6"/>
  <c r="BC64" i="6"/>
  <c r="BB64" i="6"/>
  <c r="BA64" i="6"/>
  <c r="AZ64" i="6"/>
  <c r="AY64" i="6"/>
  <c r="AX64" i="6"/>
  <c r="AW64" i="6"/>
  <c r="AV64" i="6"/>
  <c r="AU64" i="6"/>
  <c r="AT64" i="6"/>
  <c r="AS64" i="6"/>
  <c r="AR64" i="6"/>
  <c r="AQ64" i="6"/>
  <c r="AP64" i="6"/>
  <c r="AO64" i="6"/>
  <c r="AN64" i="6"/>
  <c r="AM64" i="6"/>
  <c r="AL64" i="6"/>
  <c r="AK64" i="6"/>
  <c r="AJ64" i="6"/>
  <c r="AI64" i="6"/>
  <c r="AH64" i="6"/>
  <c r="AG64" i="6"/>
  <c r="AF64" i="6"/>
  <c r="BF63" i="6"/>
  <c r="BE63" i="6"/>
  <c r="BD63" i="6"/>
  <c r="BC63" i="6"/>
  <c r="BB63" i="6"/>
  <c r="BA63" i="6"/>
  <c r="AZ63" i="6"/>
  <c r="AY63" i="6"/>
  <c r="AX63" i="6"/>
  <c r="AW63" i="6"/>
  <c r="AV63" i="6"/>
  <c r="AU63" i="6"/>
  <c r="AT63" i="6"/>
  <c r="AS63" i="6"/>
  <c r="AR63" i="6"/>
  <c r="AQ63" i="6"/>
  <c r="AP63" i="6"/>
  <c r="AO63" i="6"/>
  <c r="AN63" i="6"/>
  <c r="AM63" i="6"/>
  <c r="AL63" i="6"/>
  <c r="AK63" i="6"/>
  <c r="AJ63" i="6"/>
  <c r="AI63" i="6"/>
  <c r="AH63" i="6"/>
  <c r="AG63" i="6"/>
  <c r="AF63" i="6"/>
  <c r="BF62" i="6"/>
  <c r="BE62" i="6"/>
  <c r="BD62" i="6"/>
  <c r="BC62" i="6"/>
  <c r="BB62" i="6"/>
  <c r="BA62" i="6"/>
  <c r="AZ62" i="6"/>
  <c r="AY62" i="6"/>
  <c r="AX62" i="6"/>
  <c r="AW62" i="6"/>
  <c r="AV62" i="6"/>
  <c r="AU62" i="6"/>
  <c r="AT62" i="6"/>
  <c r="AS62" i="6"/>
  <c r="AR62" i="6"/>
  <c r="AQ62" i="6"/>
  <c r="AP62" i="6"/>
  <c r="AO62" i="6"/>
  <c r="AN62" i="6"/>
  <c r="AM62" i="6"/>
  <c r="AL62" i="6"/>
  <c r="AK62" i="6"/>
  <c r="AJ62" i="6"/>
  <c r="AI62" i="6"/>
  <c r="AH62" i="6"/>
  <c r="AG62" i="6"/>
  <c r="AF62" i="6"/>
  <c r="BF60" i="6"/>
  <c r="BE60" i="6"/>
  <c r="BD60" i="6"/>
  <c r="BC60" i="6"/>
  <c r="BB60" i="6"/>
  <c r="BA60" i="6"/>
  <c r="AZ60" i="6"/>
  <c r="AY60" i="6"/>
  <c r="AX60" i="6"/>
  <c r="AW60" i="6"/>
  <c r="AV60" i="6"/>
  <c r="AU60" i="6"/>
  <c r="AT60" i="6"/>
  <c r="AS60" i="6"/>
  <c r="AR60" i="6"/>
  <c r="AQ60" i="6"/>
  <c r="AP60" i="6"/>
  <c r="AO60" i="6"/>
  <c r="AN60" i="6"/>
  <c r="AM60" i="6"/>
  <c r="AL60" i="6"/>
  <c r="AK60" i="6"/>
  <c r="AJ60" i="6"/>
  <c r="AI60" i="6"/>
  <c r="AH60" i="6"/>
  <c r="AG60" i="6"/>
  <c r="AF60" i="6"/>
  <c r="BF59" i="6"/>
  <c r="BE59" i="6"/>
  <c r="BD59" i="6"/>
  <c r="BC59" i="6"/>
  <c r="BB59" i="6"/>
  <c r="BA59" i="6"/>
  <c r="AZ59" i="6"/>
  <c r="AY59" i="6"/>
  <c r="AX59" i="6"/>
  <c r="AW59" i="6"/>
  <c r="AV59" i="6"/>
  <c r="AU59" i="6"/>
  <c r="AT59" i="6"/>
  <c r="AS59" i="6"/>
  <c r="AR59" i="6"/>
  <c r="AQ59" i="6"/>
  <c r="AP59" i="6"/>
  <c r="AO59" i="6"/>
  <c r="AN59" i="6"/>
  <c r="AM59" i="6"/>
  <c r="AL59" i="6"/>
  <c r="AK59" i="6"/>
  <c r="AJ59" i="6"/>
  <c r="AI59" i="6"/>
  <c r="AH59" i="6"/>
  <c r="AG59" i="6"/>
  <c r="AF59" i="6"/>
  <c r="BF58" i="6"/>
  <c r="BE58" i="6"/>
  <c r="BD58" i="6"/>
  <c r="BC58" i="6"/>
  <c r="BB58" i="6"/>
  <c r="BA58" i="6"/>
  <c r="AZ58" i="6"/>
  <c r="AY58" i="6"/>
  <c r="AX58" i="6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G58" i="6"/>
  <c r="AF58" i="6"/>
  <c r="BF57" i="6"/>
  <c r="BE57" i="6"/>
  <c r="BD57" i="6"/>
  <c r="BC57" i="6"/>
  <c r="BB57" i="6"/>
  <c r="BA57" i="6"/>
  <c r="AZ57" i="6"/>
  <c r="AY57" i="6"/>
  <c r="AX57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BF56" i="6"/>
  <c r="BE56" i="6"/>
  <c r="BD56" i="6"/>
  <c r="BC56" i="6"/>
  <c r="BB56" i="6"/>
  <c r="BA56" i="6"/>
  <c r="AZ56" i="6"/>
  <c r="AY56" i="6"/>
  <c r="AX56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BF55" i="6"/>
  <c r="BE55" i="6"/>
  <c r="BD55" i="6"/>
  <c r="BC55" i="6"/>
  <c r="BB55" i="6"/>
  <c r="BA55" i="6"/>
  <c r="AZ55" i="6"/>
  <c r="AY55" i="6"/>
  <c r="AX55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BF54" i="6"/>
  <c r="BE54" i="6"/>
  <c r="BD54" i="6"/>
  <c r="BC54" i="6"/>
  <c r="BB54" i="6"/>
  <c r="BA54" i="6"/>
  <c r="AZ54" i="6"/>
  <c r="AY54" i="6"/>
  <c r="AX54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BF53" i="6"/>
  <c r="BE53" i="6"/>
  <c r="BD53" i="6"/>
  <c r="BC53" i="6"/>
  <c r="BB53" i="6"/>
  <c r="BA53" i="6"/>
  <c r="AZ53" i="6"/>
  <c r="AY53" i="6"/>
  <c r="AX53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BF52" i="6"/>
  <c r="BE52" i="6"/>
  <c r="BD52" i="6"/>
  <c r="BC52" i="6"/>
  <c r="BB52" i="6"/>
  <c r="BA52" i="6"/>
  <c r="AZ52" i="6"/>
  <c r="AY52" i="6"/>
  <c r="AX52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BF51" i="6"/>
  <c r="BE51" i="6"/>
  <c r="BD51" i="6"/>
  <c r="BC51" i="6"/>
  <c r="BB51" i="6"/>
  <c r="BA51" i="6"/>
  <c r="AZ51" i="6"/>
  <c r="AY51" i="6"/>
  <c r="AX51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BF50" i="6"/>
  <c r="BE50" i="6"/>
  <c r="BD50" i="6"/>
  <c r="BC50" i="6"/>
  <c r="BB50" i="6"/>
  <c r="BA50" i="6"/>
  <c r="AZ50" i="6"/>
  <c r="AY50" i="6"/>
  <c r="AX50" i="6"/>
  <c r="AW50" i="6"/>
  <c r="AV50" i="6"/>
  <c r="AU50" i="6"/>
  <c r="AT50" i="6"/>
  <c r="AS50" i="6"/>
  <c r="AR50" i="6"/>
  <c r="AQ50" i="6"/>
  <c r="AP50" i="6"/>
  <c r="AO50" i="6"/>
  <c r="AN50" i="6"/>
  <c r="AM50" i="6"/>
  <c r="AL50" i="6"/>
  <c r="AK50" i="6"/>
  <c r="AJ50" i="6"/>
  <c r="AI50" i="6"/>
  <c r="AH50" i="6"/>
  <c r="AG50" i="6"/>
  <c r="AF50" i="6"/>
  <c r="BF49" i="6"/>
  <c r="BE49" i="6"/>
  <c r="BD49" i="6"/>
  <c r="BC49" i="6"/>
  <c r="BB49" i="6"/>
  <c r="BA49" i="6"/>
  <c r="AZ49" i="6"/>
  <c r="AY49" i="6"/>
  <c r="AX49" i="6"/>
  <c r="AW49" i="6"/>
  <c r="AV49" i="6"/>
  <c r="AU49" i="6"/>
  <c r="AT49" i="6"/>
  <c r="AS49" i="6"/>
  <c r="AR49" i="6"/>
  <c r="AQ49" i="6"/>
  <c r="AP49" i="6"/>
  <c r="AO49" i="6"/>
  <c r="AN49" i="6"/>
  <c r="AM49" i="6"/>
  <c r="AL49" i="6"/>
  <c r="AK49" i="6"/>
  <c r="AJ49" i="6"/>
  <c r="AI49" i="6"/>
  <c r="AH49" i="6"/>
  <c r="AG49" i="6"/>
  <c r="AF49" i="6"/>
  <c r="BF48" i="6"/>
  <c r="BE48" i="6"/>
  <c r="BD48" i="6"/>
  <c r="BC48" i="6"/>
  <c r="BB48" i="6"/>
  <c r="BA48" i="6"/>
  <c r="AZ48" i="6"/>
  <c r="AY48" i="6"/>
  <c r="AX48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BF47" i="6"/>
  <c r="BE47" i="6"/>
  <c r="BD47" i="6"/>
  <c r="BC47" i="6"/>
  <c r="BB47" i="6"/>
  <c r="BA47" i="6"/>
  <c r="AZ47" i="6"/>
  <c r="AY47" i="6"/>
  <c r="AX47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BF46" i="6"/>
  <c r="BE46" i="6"/>
  <c r="BD46" i="6"/>
  <c r="BC46" i="6"/>
  <c r="BB46" i="6"/>
  <c r="BA46" i="6"/>
  <c r="AZ46" i="6"/>
  <c r="AY46" i="6"/>
  <c r="AX46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BF44" i="6"/>
  <c r="BE44" i="6"/>
  <c r="BD44" i="6"/>
  <c r="BC44" i="6"/>
  <c r="BB44" i="6"/>
  <c r="BA44" i="6"/>
  <c r="AZ44" i="6"/>
  <c r="AY44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BF43" i="6"/>
  <c r="BE43" i="6"/>
  <c r="BD43" i="6"/>
  <c r="BC43" i="6"/>
  <c r="BB43" i="6"/>
  <c r="BA43" i="6"/>
  <c r="AZ43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BF42" i="6"/>
  <c r="BE42" i="6"/>
  <c r="BD42" i="6"/>
  <c r="BC42" i="6"/>
  <c r="BB42" i="6"/>
  <c r="BA42" i="6"/>
  <c r="AZ42" i="6"/>
  <c r="AY42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BF41" i="6"/>
  <c r="BE41" i="6"/>
  <c r="BD41" i="6"/>
  <c r="BC41" i="6"/>
  <c r="BB41" i="6"/>
  <c r="BA41" i="6"/>
  <c r="AZ41" i="6"/>
  <c r="AY41" i="6"/>
  <c r="AX41" i="6"/>
  <c r="AW41" i="6"/>
  <c r="AV41" i="6"/>
  <c r="AU41" i="6"/>
  <c r="AT41" i="6"/>
  <c r="AS41" i="6"/>
  <c r="AR41" i="6"/>
  <c r="AQ41" i="6"/>
  <c r="AP41" i="6"/>
  <c r="AO41" i="6"/>
  <c r="AN41" i="6"/>
  <c r="AM41" i="6"/>
  <c r="AL41" i="6"/>
  <c r="AK41" i="6"/>
  <c r="AJ41" i="6"/>
  <c r="AI41" i="6"/>
  <c r="AH41" i="6"/>
  <c r="AG41" i="6"/>
  <c r="AF41" i="6"/>
  <c r="BF39" i="6"/>
  <c r="BE39" i="6"/>
  <c r="BD39" i="6"/>
  <c r="BC39" i="6"/>
  <c r="BB39" i="6"/>
  <c r="BA39" i="6"/>
  <c r="AZ39" i="6"/>
  <c r="AY39" i="6"/>
  <c r="AX39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BF38" i="6"/>
  <c r="BE38" i="6"/>
  <c r="BD38" i="6"/>
  <c r="BC38" i="6"/>
  <c r="BB38" i="6"/>
  <c r="BA38" i="6"/>
  <c r="AZ38" i="6"/>
  <c r="AY38" i="6"/>
  <c r="AX38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BF37" i="6"/>
  <c r="BE37" i="6"/>
  <c r="BD37" i="6"/>
  <c r="BC37" i="6"/>
  <c r="BB37" i="6"/>
  <c r="BA37" i="6"/>
  <c r="AZ37" i="6"/>
  <c r="AY37" i="6"/>
  <c r="AX37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BF36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BF32" i="6"/>
  <c r="BE32" i="6"/>
  <c r="BD32" i="6"/>
  <c r="BC32" i="6"/>
  <c r="BB32" i="6"/>
  <c r="BA32" i="6"/>
  <c r="AZ32" i="6"/>
  <c r="AY32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BF31" i="6"/>
  <c r="BE31" i="6"/>
  <c r="BD31" i="6"/>
  <c r="BC31" i="6"/>
  <c r="BB31" i="6"/>
  <c r="BA31" i="6"/>
  <c r="AZ31" i="6"/>
  <c r="AY31" i="6"/>
  <c r="AX31" i="6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I31" i="6"/>
  <c r="AH31" i="6"/>
  <c r="AG31" i="6"/>
  <c r="AF31" i="6"/>
  <c r="BF30" i="6"/>
  <c r="BE30" i="6"/>
  <c r="BD30" i="6"/>
  <c r="BC30" i="6"/>
  <c r="BB30" i="6"/>
  <c r="BA30" i="6"/>
  <c r="AZ30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BF29" i="6"/>
  <c r="BE29" i="6"/>
  <c r="BD29" i="6"/>
  <c r="BC29" i="6"/>
  <c r="BB29" i="6"/>
  <c r="BA29" i="6"/>
  <c r="AZ29" i="6"/>
  <c r="AY29" i="6"/>
  <c r="AX29" i="6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F29" i="6"/>
  <c r="BF28" i="6"/>
  <c r="BE28" i="6"/>
  <c r="BD28" i="6"/>
  <c r="BC28" i="6"/>
  <c r="BB28" i="6"/>
  <c r="BA28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BF27" i="6"/>
  <c r="BE27" i="6"/>
  <c r="BD27" i="6"/>
  <c r="BC27" i="6"/>
  <c r="BB27" i="6"/>
  <c r="BA27" i="6"/>
  <c r="AZ27" i="6"/>
  <c r="AY27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BF26" i="6"/>
  <c r="BE26" i="6"/>
  <c r="BD26" i="6"/>
  <c r="BC26" i="6"/>
  <c r="BB26" i="6"/>
  <c r="BA26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BF24" i="6"/>
  <c r="BE24" i="6"/>
  <c r="BD24" i="6"/>
  <c r="BC24" i="6"/>
  <c r="BB24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BF23" i="6"/>
  <c r="BE23" i="6"/>
  <c r="BD23" i="6"/>
  <c r="BC23" i="6"/>
  <c r="BB23" i="6"/>
  <c r="BA23" i="6"/>
  <c r="AZ23" i="6"/>
  <c r="AY23" i="6"/>
  <c r="AX23" i="6"/>
  <c r="AW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I23" i="6"/>
  <c r="AH23" i="6"/>
  <c r="AG23" i="6"/>
  <c r="AF23" i="6"/>
  <c r="BF22" i="6"/>
  <c r="BE22" i="6"/>
  <c r="BD22" i="6"/>
  <c r="BC22" i="6"/>
  <c r="BB22" i="6"/>
  <c r="BA22" i="6"/>
  <c r="AZ22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BF21" i="6"/>
  <c r="BE21" i="6"/>
  <c r="BD21" i="6"/>
  <c r="BC21" i="6"/>
  <c r="BB21" i="6"/>
  <c r="BA21" i="6"/>
  <c r="AZ21" i="6"/>
  <c r="AY21" i="6"/>
  <c r="AX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BF19" i="6"/>
  <c r="BE19" i="6"/>
  <c r="BD19" i="6"/>
  <c r="BC19" i="6"/>
  <c r="BB19" i="6"/>
  <c r="BA19" i="6"/>
  <c r="AZ19" i="6"/>
  <c r="AY19" i="6"/>
  <c r="AX19" i="6"/>
  <c r="AW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BF18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P18" i="6"/>
  <c r="AO18" i="6"/>
  <c r="AN18" i="6"/>
  <c r="AM18" i="6"/>
  <c r="AL18" i="6"/>
  <c r="AK18" i="6"/>
  <c r="AJ18" i="6"/>
  <c r="AI18" i="6"/>
  <c r="AH18" i="6"/>
  <c r="AG18" i="6"/>
  <c r="AF18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BF16" i="6"/>
  <c r="BE16" i="6"/>
  <c r="BD16" i="6"/>
  <c r="BC16" i="6"/>
  <c r="BB16" i="6"/>
  <c r="BA16" i="6"/>
  <c r="AZ16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BF14" i="6"/>
  <c r="BE14" i="6"/>
  <c r="BD14" i="6"/>
  <c r="BC14" i="6"/>
  <c r="BB14" i="6"/>
  <c r="BA14" i="6"/>
  <c r="AZ14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BF13" i="6"/>
  <c r="BE13" i="6"/>
  <c r="BD13" i="6"/>
  <c r="BC13" i="6"/>
  <c r="BB13" i="6"/>
  <c r="BA13" i="6"/>
  <c r="AZ13" i="6"/>
  <c r="AY13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F13" i="6"/>
  <c r="BF11" i="6"/>
  <c r="BE11" i="6"/>
  <c r="BD11" i="6"/>
  <c r="BC11" i="6"/>
  <c r="BB11" i="6"/>
  <c r="BA11" i="6"/>
  <c r="AZ11" i="6"/>
  <c r="AY11" i="6"/>
  <c r="AX11" i="6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F11" i="6"/>
  <c r="BF10" i="6"/>
  <c r="BE10" i="6"/>
  <c r="BD10" i="6"/>
  <c r="BC10" i="6"/>
  <c r="BB10" i="6"/>
  <c r="BA10" i="6"/>
  <c r="AZ10" i="6"/>
  <c r="AY10" i="6"/>
  <c r="AX10" i="6"/>
  <c r="AW10" i="6"/>
  <c r="AV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I10" i="6"/>
  <c r="AH10" i="6"/>
  <c r="AG10" i="6"/>
  <c r="AF10" i="6"/>
  <c r="BF9" i="6"/>
  <c r="BE9" i="6"/>
  <c r="BD9" i="6"/>
  <c r="BC9" i="6"/>
  <c r="BB9" i="6"/>
  <c r="BA9" i="6"/>
  <c r="AZ9" i="6"/>
  <c r="AY9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F9" i="6"/>
  <c r="BF8" i="6"/>
  <c r="BE8" i="6"/>
  <c r="BD8" i="6"/>
  <c r="BC8" i="6"/>
  <c r="BB8" i="6"/>
  <c r="BA8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F8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BG753" i="5"/>
  <c r="BE753" i="5"/>
  <c r="BC753" i="5"/>
  <c r="BB753" i="5"/>
  <c r="BA753" i="5"/>
  <c r="AZ753" i="5"/>
  <c r="AY753" i="5"/>
  <c r="AN753" i="5"/>
  <c r="AM753" i="5"/>
  <c r="AL753" i="5"/>
  <c r="AK753" i="5"/>
  <c r="AJ753" i="5"/>
  <c r="AI753" i="5"/>
  <c r="AH753" i="5"/>
  <c r="AG753" i="5"/>
  <c r="AF753" i="5"/>
  <c r="AE753" i="5"/>
  <c r="AD753" i="5"/>
  <c r="AC753" i="5"/>
  <c r="O753" i="5"/>
  <c r="K753" i="5"/>
  <c r="I753" i="5"/>
  <c r="E753" i="5"/>
  <c r="B753" i="5"/>
  <c r="BG752" i="5"/>
  <c r="BE752" i="5"/>
  <c r="BC752" i="5"/>
  <c r="BB752" i="5"/>
  <c r="BA752" i="5"/>
  <c r="AZ752" i="5"/>
  <c r="AY752" i="5"/>
  <c r="AN752" i="5"/>
  <c r="AM752" i="5"/>
  <c r="AL752" i="5"/>
  <c r="AK752" i="5"/>
  <c r="AJ752" i="5"/>
  <c r="AI752" i="5"/>
  <c r="AH752" i="5"/>
  <c r="AG752" i="5"/>
  <c r="AF752" i="5"/>
  <c r="AE752" i="5"/>
  <c r="AD752" i="5"/>
  <c r="AC752" i="5"/>
  <c r="O752" i="5"/>
  <c r="K752" i="5"/>
  <c r="I752" i="5"/>
  <c r="E752" i="5"/>
  <c r="B752" i="5"/>
  <c r="BG751" i="5"/>
  <c r="BE751" i="5"/>
  <c r="BC751" i="5"/>
  <c r="BB751" i="5"/>
  <c r="BA751" i="5"/>
  <c r="AZ751" i="5"/>
  <c r="AY751" i="5"/>
  <c r="AN751" i="5"/>
  <c r="AM751" i="5"/>
  <c r="AL751" i="5"/>
  <c r="AK751" i="5"/>
  <c r="AJ751" i="5"/>
  <c r="AI751" i="5"/>
  <c r="AH751" i="5"/>
  <c r="AG751" i="5"/>
  <c r="AF751" i="5"/>
  <c r="AE751" i="5"/>
  <c r="AD751" i="5"/>
  <c r="AC751" i="5"/>
  <c r="O751" i="5"/>
  <c r="K751" i="5"/>
  <c r="I751" i="5"/>
  <c r="E751" i="5"/>
  <c r="B751" i="5"/>
  <c r="BG750" i="5"/>
  <c r="BE750" i="5"/>
  <c r="BC750" i="5"/>
  <c r="BB750" i="5"/>
  <c r="BA750" i="5"/>
  <c r="AZ750" i="5"/>
  <c r="AY750" i="5"/>
  <c r="AN750" i="5"/>
  <c r="AM750" i="5"/>
  <c r="AL750" i="5"/>
  <c r="AK750" i="5"/>
  <c r="AJ750" i="5"/>
  <c r="AI750" i="5"/>
  <c r="AH750" i="5"/>
  <c r="AG750" i="5"/>
  <c r="AF750" i="5"/>
  <c r="AE750" i="5"/>
  <c r="AD750" i="5"/>
  <c r="AC750" i="5"/>
  <c r="O750" i="5"/>
  <c r="K750" i="5"/>
  <c r="I750" i="5"/>
  <c r="E750" i="5"/>
  <c r="B750" i="5"/>
  <c r="BG749" i="5"/>
  <c r="BE749" i="5"/>
  <c r="BC749" i="5"/>
  <c r="BB749" i="5"/>
  <c r="BA749" i="5"/>
  <c r="AZ749" i="5"/>
  <c r="AY749" i="5"/>
  <c r="AN749" i="5"/>
  <c r="AM749" i="5"/>
  <c r="AL749" i="5"/>
  <c r="AK749" i="5"/>
  <c r="AJ749" i="5"/>
  <c r="AI749" i="5"/>
  <c r="AH749" i="5"/>
  <c r="AG749" i="5"/>
  <c r="AF749" i="5"/>
  <c r="AE749" i="5"/>
  <c r="AD749" i="5"/>
  <c r="AC749" i="5"/>
  <c r="O749" i="5"/>
  <c r="K749" i="5"/>
  <c r="I749" i="5"/>
  <c r="E749" i="5"/>
  <c r="B749" i="5"/>
  <c r="BG748" i="5"/>
  <c r="BE748" i="5"/>
  <c r="BC748" i="5"/>
  <c r="BB748" i="5"/>
  <c r="BA748" i="5"/>
  <c r="AZ748" i="5"/>
  <c r="AY748" i="5"/>
  <c r="AN748" i="5"/>
  <c r="AM748" i="5"/>
  <c r="AL748" i="5"/>
  <c r="AK748" i="5"/>
  <c r="AJ748" i="5"/>
  <c r="AI748" i="5"/>
  <c r="AH748" i="5"/>
  <c r="AG748" i="5"/>
  <c r="AF748" i="5"/>
  <c r="AE748" i="5"/>
  <c r="AD748" i="5"/>
  <c r="AC748" i="5"/>
  <c r="O748" i="5"/>
  <c r="K748" i="5"/>
  <c r="I748" i="5"/>
  <c r="E748" i="5"/>
  <c r="B748" i="5"/>
  <c r="BG747" i="5"/>
  <c r="BE747" i="5"/>
  <c r="BC747" i="5"/>
  <c r="BB747" i="5"/>
  <c r="BA747" i="5"/>
  <c r="AZ747" i="5"/>
  <c r="AY747" i="5"/>
  <c r="AN747" i="5"/>
  <c r="AM747" i="5"/>
  <c r="AL747" i="5"/>
  <c r="AK747" i="5"/>
  <c r="AJ747" i="5"/>
  <c r="AI747" i="5"/>
  <c r="AH747" i="5"/>
  <c r="AG747" i="5"/>
  <c r="AF747" i="5"/>
  <c r="AE747" i="5"/>
  <c r="AD747" i="5"/>
  <c r="AC747" i="5"/>
  <c r="O747" i="5"/>
  <c r="K747" i="5"/>
  <c r="I747" i="5"/>
  <c r="E747" i="5"/>
  <c r="B747" i="5"/>
  <c r="BG746" i="5"/>
  <c r="BE746" i="5"/>
  <c r="BC746" i="5"/>
  <c r="BB746" i="5"/>
  <c r="BA746" i="5"/>
  <c r="AZ746" i="5"/>
  <c r="AY746" i="5"/>
  <c r="AN746" i="5"/>
  <c r="AM746" i="5"/>
  <c r="AL746" i="5"/>
  <c r="AK746" i="5"/>
  <c r="AJ746" i="5"/>
  <c r="AI746" i="5"/>
  <c r="AH746" i="5"/>
  <c r="AG746" i="5"/>
  <c r="AF746" i="5"/>
  <c r="AE746" i="5"/>
  <c r="AD746" i="5"/>
  <c r="AC746" i="5"/>
  <c r="O746" i="5"/>
  <c r="K746" i="5"/>
  <c r="I746" i="5"/>
  <c r="E746" i="5"/>
  <c r="B746" i="5"/>
  <c r="BG745" i="5"/>
  <c r="BE745" i="5"/>
  <c r="BC745" i="5"/>
  <c r="BB745" i="5"/>
  <c r="BA745" i="5"/>
  <c r="AZ745" i="5"/>
  <c r="AY745" i="5"/>
  <c r="AN745" i="5"/>
  <c r="AM745" i="5"/>
  <c r="AL745" i="5"/>
  <c r="AK745" i="5"/>
  <c r="AJ745" i="5"/>
  <c r="AI745" i="5"/>
  <c r="AH745" i="5"/>
  <c r="AG745" i="5"/>
  <c r="AF745" i="5"/>
  <c r="AE745" i="5"/>
  <c r="AD745" i="5"/>
  <c r="AC745" i="5"/>
  <c r="O745" i="5"/>
  <c r="K745" i="5"/>
  <c r="I745" i="5"/>
  <c r="E745" i="5"/>
  <c r="B745" i="5"/>
  <c r="BG744" i="5"/>
  <c r="BE744" i="5"/>
  <c r="BC744" i="5"/>
  <c r="BB744" i="5"/>
  <c r="BA744" i="5"/>
  <c r="AZ744" i="5"/>
  <c r="AY744" i="5"/>
  <c r="AN744" i="5"/>
  <c r="AM744" i="5"/>
  <c r="AL744" i="5"/>
  <c r="AK744" i="5"/>
  <c r="AJ744" i="5"/>
  <c r="AI744" i="5"/>
  <c r="AH744" i="5"/>
  <c r="AG744" i="5"/>
  <c r="AF744" i="5"/>
  <c r="AE744" i="5"/>
  <c r="AD744" i="5"/>
  <c r="AC744" i="5"/>
  <c r="O744" i="5"/>
  <c r="K744" i="5"/>
  <c r="I744" i="5"/>
  <c r="E744" i="5"/>
  <c r="B744" i="5"/>
  <c r="BG743" i="5"/>
  <c r="BE743" i="5"/>
  <c r="BC743" i="5"/>
  <c r="BB743" i="5"/>
  <c r="BA743" i="5"/>
  <c r="AZ743" i="5"/>
  <c r="AY743" i="5"/>
  <c r="AN743" i="5"/>
  <c r="AM743" i="5"/>
  <c r="AL743" i="5"/>
  <c r="AK743" i="5"/>
  <c r="AJ743" i="5"/>
  <c r="AI743" i="5"/>
  <c r="AH743" i="5"/>
  <c r="AG743" i="5"/>
  <c r="AF743" i="5"/>
  <c r="AE743" i="5"/>
  <c r="AD743" i="5"/>
  <c r="AC743" i="5"/>
  <c r="O743" i="5"/>
  <c r="K743" i="5"/>
  <c r="I743" i="5"/>
  <c r="E743" i="5"/>
  <c r="B743" i="5"/>
  <c r="BF734" i="5"/>
  <c r="AR734" i="5"/>
  <c r="AQ734" i="5"/>
  <c r="AA734" i="5"/>
  <c r="V734" i="5"/>
  <c r="U734" i="5"/>
  <c r="X734" i="5" s="1"/>
  <c r="T734" i="5"/>
  <c r="S734" i="5"/>
  <c r="R734" i="5"/>
  <c r="M734" i="5"/>
  <c r="J734" i="5" s="1"/>
  <c r="BF733" i="5"/>
  <c r="AR733" i="5"/>
  <c r="AQ733" i="5"/>
  <c r="AA733" i="5"/>
  <c r="V733" i="5"/>
  <c r="U733" i="5"/>
  <c r="T733" i="5"/>
  <c r="S733" i="5"/>
  <c r="R733" i="5"/>
  <c r="M733" i="5"/>
  <c r="BF732" i="5"/>
  <c r="AR732" i="5"/>
  <c r="AS732" i="5" s="1"/>
  <c r="AT732" i="5" s="1"/>
  <c r="AU732" i="5" s="1"/>
  <c r="AV732" i="5" s="1"/>
  <c r="AQ732" i="5"/>
  <c r="AA732" i="5"/>
  <c r="V732" i="5"/>
  <c r="U732" i="5"/>
  <c r="T732" i="5"/>
  <c r="S732" i="5"/>
  <c r="R732" i="5"/>
  <c r="M732" i="5"/>
  <c r="Z732" i="5" s="1"/>
  <c r="BF731" i="5"/>
  <c r="AR731" i="5"/>
  <c r="AS731" i="5" s="1"/>
  <c r="AT731" i="5" s="1"/>
  <c r="AU731" i="5" s="1"/>
  <c r="AV731" i="5" s="1"/>
  <c r="AQ731" i="5"/>
  <c r="AA731" i="5"/>
  <c r="V731" i="5"/>
  <c r="U731" i="5"/>
  <c r="X731" i="5" s="1"/>
  <c r="T731" i="5"/>
  <c r="S731" i="5"/>
  <c r="R731" i="5"/>
  <c r="M731" i="5"/>
  <c r="J731" i="5" s="1"/>
  <c r="BF730" i="5"/>
  <c r="AR730" i="5"/>
  <c r="AQ730" i="5"/>
  <c r="AA730" i="5"/>
  <c r="V730" i="5"/>
  <c r="U730" i="5"/>
  <c r="T730" i="5"/>
  <c r="S730" i="5"/>
  <c r="R730" i="5"/>
  <c r="M730" i="5"/>
  <c r="Z730" i="5" s="1"/>
  <c r="BF729" i="5"/>
  <c r="AR729" i="5"/>
  <c r="AS729" i="5" s="1"/>
  <c r="AT729" i="5" s="1"/>
  <c r="AU729" i="5" s="1"/>
  <c r="AV729" i="5" s="1"/>
  <c r="AQ729" i="5"/>
  <c r="AA729" i="5"/>
  <c r="V729" i="5"/>
  <c r="U729" i="5"/>
  <c r="X729" i="5" s="1"/>
  <c r="T729" i="5"/>
  <c r="S729" i="5"/>
  <c r="R729" i="5"/>
  <c r="M729" i="5"/>
  <c r="Z729" i="5" s="1"/>
  <c r="BF728" i="5"/>
  <c r="AR728" i="5"/>
  <c r="AQ728" i="5"/>
  <c r="AA728" i="5"/>
  <c r="V728" i="5"/>
  <c r="U728" i="5"/>
  <c r="T728" i="5"/>
  <c r="S728" i="5"/>
  <c r="R728" i="5"/>
  <c r="M728" i="5"/>
  <c r="J728" i="5" s="1"/>
  <c r="BF726" i="5"/>
  <c r="AR726" i="5"/>
  <c r="AS726" i="5" s="1"/>
  <c r="AQ726" i="5"/>
  <c r="AA726" i="5"/>
  <c r="V726" i="5"/>
  <c r="U726" i="5"/>
  <c r="T726" i="5"/>
  <c r="S726" i="5"/>
  <c r="R726" i="5"/>
  <c r="M726" i="5"/>
  <c r="J726" i="5" s="1"/>
  <c r="BF725" i="5"/>
  <c r="AR725" i="5"/>
  <c r="AQ725" i="5"/>
  <c r="AA725" i="5"/>
  <c r="V725" i="5"/>
  <c r="U725" i="5"/>
  <c r="T725" i="5"/>
  <c r="S725" i="5"/>
  <c r="R725" i="5"/>
  <c r="M725" i="5"/>
  <c r="Z725" i="5" s="1"/>
  <c r="BF724" i="5"/>
  <c r="AR724" i="5"/>
  <c r="AQ724" i="5"/>
  <c r="AA724" i="5"/>
  <c r="V724" i="5"/>
  <c r="U724" i="5"/>
  <c r="X724" i="5" s="1"/>
  <c r="T724" i="5"/>
  <c r="S724" i="5"/>
  <c r="R724" i="5"/>
  <c r="M724" i="5"/>
  <c r="Z724" i="5" s="1"/>
  <c r="BF723" i="5"/>
  <c r="AR723" i="5"/>
  <c r="AS723" i="5" s="1"/>
  <c r="AT723" i="5" s="1"/>
  <c r="AU723" i="5" s="1"/>
  <c r="AV723" i="5" s="1"/>
  <c r="AQ723" i="5"/>
  <c r="AA723" i="5"/>
  <c r="V723" i="5"/>
  <c r="U723" i="5"/>
  <c r="X723" i="5" s="1"/>
  <c r="T723" i="5"/>
  <c r="S723" i="5"/>
  <c r="R723" i="5"/>
  <c r="M723" i="5"/>
  <c r="J723" i="5" s="1"/>
  <c r="BF722" i="5"/>
  <c r="AR722" i="5"/>
  <c r="AS722" i="5" s="1"/>
  <c r="AT722" i="5" s="1"/>
  <c r="AU722" i="5" s="1"/>
  <c r="AV722" i="5" s="1"/>
  <c r="AQ722" i="5"/>
  <c r="AA722" i="5"/>
  <c r="V722" i="5"/>
  <c r="U722" i="5"/>
  <c r="T722" i="5"/>
  <c r="S722" i="5"/>
  <c r="R722" i="5"/>
  <c r="M722" i="5"/>
  <c r="Z722" i="5" s="1"/>
  <c r="BF721" i="5"/>
  <c r="AR721" i="5"/>
  <c r="AS721" i="5" s="1"/>
  <c r="AT721" i="5" s="1"/>
  <c r="AU721" i="5" s="1"/>
  <c r="AV721" i="5" s="1"/>
  <c r="AQ721" i="5"/>
  <c r="AA721" i="5"/>
  <c r="V721" i="5"/>
  <c r="U721" i="5"/>
  <c r="T721" i="5"/>
  <c r="S721" i="5"/>
  <c r="R721" i="5"/>
  <c r="M721" i="5"/>
  <c r="BF720" i="5"/>
  <c r="AR720" i="5"/>
  <c r="AS720" i="5" s="1"/>
  <c r="AQ720" i="5"/>
  <c r="AA720" i="5"/>
  <c r="V720" i="5"/>
  <c r="U720" i="5"/>
  <c r="T720" i="5"/>
  <c r="S720" i="5"/>
  <c r="R720" i="5"/>
  <c r="M720" i="5"/>
  <c r="Z720" i="5" s="1"/>
  <c r="BF719" i="5"/>
  <c r="AR719" i="5"/>
  <c r="AS719" i="5" s="1"/>
  <c r="AT719" i="5" s="1"/>
  <c r="AQ719" i="5"/>
  <c r="AA719" i="5"/>
  <c r="V719" i="5"/>
  <c r="U719" i="5"/>
  <c r="T719" i="5"/>
  <c r="S719" i="5"/>
  <c r="R719" i="5"/>
  <c r="M719" i="5"/>
  <c r="J719" i="5" s="1"/>
  <c r="BF718" i="5"/>
  <c r="AR718" i="5"/>
  <c r="AQ718" i="5"/>
  <c r="AA718" i="5"/>
  <c r="V718" i="5"/>
  <c r="U718" i="5"/>
  <c r="X718" i="5" s="1"/>
  <c r="T718" i="5"/>
  <c r="S718" i="5"/>
  <c r="R718" i="5"/>
  <c r="M718" i="5"/>
  <c r="BF717" i="5"/>
  <c r="AR717" i="5"/>
  <c r="AQ717" i="5"/>
  <c r="AA717" i="5"/>
  <c r="V717" i="5"/>
  <c r="U717" i="5"/>
  <c r="T717" i="5"/>
  <c r="S717" i="5"/>
  <c r="R717" i="5"/>
  <c r="M717" i="5"/>
  <c r="J717" i="5" s="1"/>
  <c r="BF716" i="5"/>
  <c r="AR716" i="5"/>
  <c r="AS716" i="5" s="1"/>
  <c r="AT716" i="5" s="1"/>
  <c r="AU716" i="5" s="1"/>
  <c r="AV716" i="5" s="1"/>
  <c r="AQ716" i="5"/>
  <c r="AA716" i="5"/>
  <c r="V716" i="5"/>
  <c r="U716" i="5"/>
  <c r="X716" i="5" s="1"/>
  <c r="T716" i="5"/>
  <c r="S716" i="5"/>
  <c r="R716" i="5"/>
  <c r="M716" i="5"/>
  <c r="Z716" i="5" s="1"/>
  <c r="BF715" i="5"/>
  <c r="AR715" i="5"/>
  <c r="AS715" i="5" s="1"/>
  <c r="AT715" i="5" s="1"/>
  <c r="AU715" i="5" s="1"/>
  <c r="AV715" i="5" s="1"/>
  <c r="AQ715" i="5"/>
  <c r="AA715" i="5"/>
  <c r="V715" i="5"/>
  <c r="U715" i="5"/>
  <c r="T715" i="5"/>
  <c r="S715" i="5"/>
  <c r="R715" i="5"/>
  <c r="M715" i="5"/>
  <c r="Z715" i="5" s="1"/>
  <c r="BF714" i="5"/>
  <c r="AR714" i="5"/>
  <c r="AQ714" i="5"/>
  <c r="AA714" i="5"/>
  <c r="V714" i="5"/>
  <c r="U714" i="5"/>
  <c r="T714" i="5"/>
  <c r="S714" i="5"/>
  <c r="R714" i="5"/>
  <c r="M714" i="5"/>
  <c r="J714" i="5" s="1"/>
  <c r="BF713" i="5"/>
  <c r="AR713" i="5"/>
  <c r="AQ713" i="5"/>
  <c r="AA713" i="5"/>
  <c r="V713" i="5"/>
  <c r="U713" i="5"/>
  <c r="T713" i="5"/>
  <c r="S713" i="5"/>
  <c r="R713" i="5"/>
  <c r="M713" i="5"/>
  <c r="BF712" i="5"/>
  <c r="AR712" i="5"/>
  <c r="AQ712" i="5"/>
  <c r="AA712" i="5"/>
  <c r="V712" i="5"/>
  <c r="U712" i="5"/>
  <c r="T712" i="5"/>
  <c r="S712" i="5"/>
  <c r="R712" i="5"/>
  <c r="M712" i="5"/>
  <c r="Z712" i="5" s="1"/>
  <c r="BF711" i="5"/>
  <c r="AR711" i="5"/>
  <c r="AQ711" i="5"/>
  <c r="AA711" i="5"/>
  <c r="V711" i="5"/>
  <c r="U711" i="5"/>
  <c r="X711" i="5" s="1"/>
  <c r="T711" i="5"/>
  <c r="S711" i="5"/>
  <c r="R711" i="5"/>
  <c r="M711" i="5"/>
  <c r="J711" i="5" s="1"/>
  <c r="BF710" i="5"/>
  <c r="AR710" i="5"/>
  <c r="AQ710" i="5"/>
  <c r="AA710" i="5"/>
  <c r="Z710" i="5"/>
  <c r="V710" i="5"/>
  <c r="U710" i="5"/>
  <c r="T710" i="5"/>
  <c r="S710" i="5"/>
  <c r="R710" i="5"/>
  <c r="M710" i="5"/>
  <c r="J710" i="5" s="1"/>
  <c r="BF709" i="5"/>
  <c r="AR709" i="5"/>
  <c r="AS709" i="5" s="1"/>
  <c r="AT709" i="5" s="1"/>
  <c r="AU709" i="5" s="1"/>
  <c r="AV709" i="5" s="1"/>
  <c r="AQ709" i="5"/>
  <c r="AA709" i="5"/>
  <c r="Z709" i="5"/>
  <c r="V709" i="5"/>
  <c r="U709" i="5"/>
  <c r="T709" i="5"/>
  <c r="S709" i="5"/>
  <c r="R709" i="5"/>
  <c r="M709" i="5"/>
  <c r="J709" i="5" s="1"/>
  <c r="BF708" i="5"/>
  <c r="AR708" i="5"/>
  <c r="AQ708" i="5"/>
  <c r="AA708" i="5"/>
  <c r="V708" i="5"/>
  <c r="U708" i="5"/>
  <c r="X708" i="5" s="1"/>
  <c r="T708" i="5"/>
  <c r="S708" i="5"/>
  <c r="R708" i="5"/>
  <c r="M708" i="5"/>
  <c r="J708" i="5" s="1"/>
  <c r="BF706" i="5"/>
  <c r="AR706" i="5"/>
  <c r="AQ706" i="5"/>
  <c r="AA706" i="5"/>
  <c r="V706" i="5"/>
  <c r="U706" i="5"/>
  <c r="T706" i="5"/>
  <c r="S706" i="5"/>
  <c r="R706" i="5"/>
  <c r="M706" i="5"/>
  <c r="BF704" i="5"/>
  <c r="AR704" i="5"/>
  <c r="AS704" i="5" s="1"/>
  <c r="AT704" i="5" s="1"/>
  <c r="AU704" i="5" s="1"/>
  <c r="AQ704" i="5"/>
  <c r="AA704" i="5"/>
  <c r="V704" i="5"/>
  <c r="U704" i="5"/>
  <c r="X704" i="5" s="1"/>
  <c r="T704" i="5"/>
  <c r="S704" i="5"/>
  <c r="R704" i="5"/>
  <c r="M704" i="5"/>
  <c r="Z704" i="5" s="1"/>
  <c r="BF701" i="5"/>
  <c r="AR701" i="5"/>
  <c r="AQ701" i="5"/>
  <c r="AA701" i="5"/>
  <c r="V701" i="5"/>
  <c r="U701" i="5"/>
  <c r="T701" i="5"/>
  <c r="S701" i="5"/>
  <c r="R701" i="5"/>
  <c r="M701" i="5"/>
  <c r="J701" i="5" s="1"/>
  <c r="BF700" i="5"/>
  <c r="AR700" i="5"/>
  <c r="AQ700" i="5"/>
  <c r="AA700" i="5"/>
  <c r="V700" i="5"/>
  <c r="U700" i="5"/>
  <c r="T700" i="5"/>
  <c r="S700" i="5"/>
  <c r="R700" i="5"/>
  <c r="M700" i="5"/>
  <c r="BF699" i="5"/>
  <c r="AR699" i="5"/>
  <c r="AQ699" i="5"/>
  <c r="AA699" i="5"/>
  <c r="V699" i="5"/>
  <c r="U699" i="5"/>
  <c r="X699" i="5" s="1"/>
  <c r="T699" i="5"/>
  <c r="S699" i="5"/>
  <c r="R699" i="5"/>
  <c r="M699" i="5"/>
  <c r="Z699" i="5" s="1"/>
  <c r="BF698" i="5"/>
  <c r="AR698" i="5"/>
  <c r="AS698" i="5" s="1"/>
  <c r="AT698" i="5" s="1"/>
  <c r="AU698" i="5" s="1"/>
  <c r="AV698" i="5" s="1"/>
  <c r="AQ698" i="5"/>
  <c r="AA698" i="5"/>
  <c r="V698" i="5"/>
  <c r="U698" i="5"/>
  <c r="T698" i="5"/>
  <c r="S698" i="5"/>
  <c r="R698" i="5"/>
  <c r="M698" i="5"/>
  <c r="BF697" i="5"/>
  <c r="AR697" i="5"/>
  <c r="AQ697" i="5"/>
  <c r="AA697" i="5"/>
  <c r="V697" i="5"/>
  <c r="U697" i="5"/>
  <c r="T697" i="5"/>
  <c r="S697" i="5"/>
  <c r="R697" i="5"/>
  <c r="M697" i="5"/>
  <c r="Z697" i="5" s="1"/>
  <c r="BF696" i="5"/>
  <c r="AR696" i="5"/>
  <c r="AS696" i="5" s="1"/>
  <c r="AQ696" i="5"/>
  <c r="AA696" i="5"/>
  <c r="V696" i="5"/>
  <c r="U696" i="5"/>
  <c r="X696" i="5" s="1"/>
  <c r="T696" i="5"/>
  <c r="S696" i="5"/>
  <c r="R696" i="5"/>
  <c r="M696" i="5"/>
  <c r="J696" i="5" s="1"/>
  <c r="BF695" i="5"/>
  <c r="AR695" i="5"/>
  <c r="AS695" i="5" s="1"/>
  <c r="AT695" i="5" s="1"/>
  <c r="AU695" i="5" s="1"/>
  <c r="AV695" i="5" s="1"/>
  <c r="AQ695" i="5"/>
  <c r="AA695" i="5"/>
  <c r="V695" i="5"/>
  <c r="U695" i="5"/>
  <c r="T695" i="5"/>
  <c r="S695" i="5"/>
  <c r="R695" i="5"/>
  <c r="M695" i="5"/>
  <c r="J695" i="5" s="1"/>
  <c r="BF693" i="5"/>
  <c r="AR693" i="5"/>
  <c r="AS693" i="5" s="1"/>
  <c r="AT693" i="5" s="1"/>
  <c r="AU693" i="5" s="1"/>
  <c r="AV693" i="5" s="1"/>
  <c r="AQ693" i="5"/>
  <c r="AA693" i="5"/>
  <c r="V693" i="5"/>
  <c r="U693" i="5"/>
  <c r="T693" i="5"/>
  <c r="S693" i="5"/>
  <c r="R693" i="5"/>
  <c r="M693" i="5"/>
  <c r="J693" i="5" s="1"/>
  <c r="BF692" i="5"/>
  <c r="AR692" i="5"/>
  <c r="AS692" i="5" s="1"/>
  <c r="AQ692" i="5"/>
  <c r="AA692" i="5"/>
  <c r="V692" i="5"/>
  <c r="U692" i="5"/>
  <c r="T692" i="5"/>
  <c r="S692" i="5"/>
  <c r="R692" i="5"/>
  <c r="M692" i="5"/>
  <c r="J692" i="5" s="1"/>
  <c r="BF691" i="5"/>
  <c r="AR691" i="5"/>
  <c r="AQ691" i="5"/>
  <c r="AA691" i="5"/>
  <c r="V691" i="5"/>
  <c r="U691" i="5"/>
  <c r="X691" i="5" s="1"/>
  <c r="T691" i="5"/>
  <c r="S691" i="5"/>
  <c r="R691" i="5"/>
  <c r="M691" i="5"/>
  <c r="Z691" i="5" s="1"/>
  <c r="BF690" i="5"/>
  <c r="AR690" i="5"/>
  <c r="AS690" i="5" s="1"/>
  <c r="AT690" i="5" s="1"/>
  <c r="AU690" i="5" s="1"/>
  <c r="AV690" i="5" s="1"/>
  <c r="AQ690" i="5"/>
  <c r="AA690" i="5"/>
  <c r="V690" i="5"/>
  <c r="U690" i="5"/>
  <c r="T690" i="5"/>
  <c r="S690" i="5"/>
  <c r="R690" i="5"/>
  <c r="M690" i="5"/>
  <c r="Z690" i="5" s="1"/>
  <c r="BF689" i="5"/>
  <c r="AR689" i="5"/>
  <c r="AS689" i="5" s="1"/>
  <c r="AQ689" i="5"/>
  <c r="AA689" i="5"/>
  <c r="V689" i="5"/>
  <c r="U689" i="5"/>
  <c r="X689" i="5" s="1"/>
  <c r="T689" i="5"/>
  <c r="S689" i="5"/>
  <c r="R689" i="5"/>
  <c r="M689" i="5"/>
  <c r="Z689" i="5" s="1"/>
  <c r="BF688" i="5"/>
  <c r="AR688" i="5"/>
  <c r="AQ688" i="5"/>
  <c r="AA688" i="5"/>
  <c r="V688" i="5"/>
  <c r="U688" i="5"/>
  <c r="T688" i="5"/>
  <c r="S688" i="5"/>
  <c r="R688" i="5"/>
  <c r="M688" i="5"/>
  <c r="J688" i="5" s="1"/>
  <c r="BF687" i="5"/>
  <c r="AR687" i="5"/>
  <c r="AQ687" i="5"/>
  <c r="AA687" i="5"/>
  <c r="V687" i="5"/>
  <c r="U687" i="5"/>
  <c r="T687" i="5"/>
  <c r="S687" i="5"/>
  <c r="R687" i="5"/>
  <c r="M687" i="5"/>
  <c r="Z687" i="5" s="1"/>
  <c r="BF686" i="5"/>
  <c r="AR686" i="5"/>
  <c r="AS686" i="5" s="1"/>
  <c r="AT686" i="5" s="1"/>
  <c r="AU686" i="5" s="1"/>
  <c r="AV686" i="5" s="1"/>
  <c r="AQ686" i="5"/>
  <c r="AA686" i="5"/>
  <c r="V686" i="5"/>
  <c r="U686" i="5"/>
  <c r="T686" i="5"/>
  <c r="S686" i="5"/>
  <c r="R686" i="5"/>
  <c r="M686" i="5"/>
  <c r="J686" i="5" s="1"/>
  <c r="AR685" i="5"/>
  <c r="AS685" i="5" s="1"/>
  <c r="AT685" i="5" s="1"/>
  <c r="AQ685" i="5"/>
  <c r="AA685" i="5"/>
  <c r="V685" i="5"/>
  <c r="U685" i="5"/>
  <c r="T685" i="5"/>
  <c r="S685" i="5"/>
  <c r="R685" i="5"/>
  <c r="M685" i="5"/>
  <c r="BF684" i="5"/>
  <c r="AR684" i="5"/>
  <c r="AQ684" i="5"/>
  <c r="AA684" i="5"/>
  <c r="V684" i="5"/>
  <c r="U684" i="5"/>
  <c r="T684" i="5"/>
  <c r="S684" i="5"/>
  <c r="R684" i="5"/>
  <c r="M684" i="5"/>
  <c r="Z684" i="5" s="1"/>
  <c r="BF682" i="5"/>
  <c r="AR682" i="5"/>
  <c r="AS682" i="5" s="1"/>
  <c r="AQ682" i="5"/>
  <c r="AA682" i="5"/>
  <c r="V682" i="5"/>
  <c r="U682" i="5"/>
  <c r="X682" i="5" s="1"/>
  <c r="T682" i="5"/>
  <c r="S682" i="5"/>
  <c r="R682" i="5"/>
  <c r="M682" i="5"/>
  <c r="Z682" i="5" s="1"/>
  <c r="BF681" i="5"/>
  <c r="AR681" i="5"/>
  <c r="AS681" i="5" s="1"/>
  <c r="AQ681" i="5"/>
  <c r="AA681" i="5"/>
  <c r="V681" i="5"/>
  <c r="U681" i="5"/>
  <c r="T681" i="5"/>
  <c r="S681" i="5"/>
  <c r="R681" i="5"/>
  <c r="M681" i="5"/>
  <c r="Z681" i="5" s="1"/>
  <c r="BF679" i="5"/>
  <c r="AR679" i="5"/>
  <c r="AQ679" i="5"/>
  <c r="AA679" i="5"/>
  <c r="V679" i="5"/>
  <c r="U679" i="5"/>
  <c r="T679" i="5"/>
  <c r="S679" i="5"/>
  <c r="R679" i="5"/>
  <c r="M679" i="5"/>
  <c r="Z679" i="5" s="1"/>
  <c r="BF678" i="5"/>
  <c r="AR678" i="5"/>
  <c r="AQ678" i="5"/>
  <c r="AA678" i="5"/>
  <c r="V678" i="5"/>
  <c r="U678" i="5"/>
  <c r="T678" i="5"/>
  <c r="S678" i="5"/>
  <c r="R678" i="5"/>
  <c r="M678" i="5"/>
  <c r="Z678" i="5" s="1"/>
  <c r="BF677" i="5"/>
  <c r="AR677" i="5"/>
  <c r="AS677" i="5" s="1"/>
  <c r="AT677" i="5" s="1"/>
  <c r="AU677" i="5" s="1"/>
  <c r="AV677" i="5" s="1"/>
  <c r="AQ677" i="5"/>
  <c r="AA677" i="5"/>
  <c r="V677" i="5"/>
  <c r="U677" i="5"/>
  <c r="T677" i="5"/>
  <c r="S677" i="5"/>
  <c r="R677" i="5"/>
  <c r="M677" i="5"/>
  <c r="Z677" i="5" s="1"/>
  <c r="BF676" i="5"/>
  <c r="AR676" i="5"/>
  <c r="AQ676" i="5"/>
  <c r="AA676" i="5"/>
  <c r="V676" i="5"/>
  <c r="U676" i="5"/>
  <c r="T676" i="5"/>
  <c r="S676" i="5"/>
  <c r="R676" i="5"/>
  <c r="M676" i="5"/>
  <c r="BF675" i="5"/>
  <c r="AR675" i="5"/>
  <c r="AS675" i="5" s="1"/>
  <c r="AT675" i="5" s="1"/>
  <c r="AU675" i="5" s="1"/>
  <c r="AV675" i="5" s="1"/>
  <c r="AQ675" i="5"/>
  <c r="AA675" i="5"/>
  <c r="V675" i="5"/>
  <c r="U675" i="5"/>
  <c r="X675" i="5" s="1"/>
  <c r="T675" i="5"/>
  <c r="S675" i="5"/>
  <c r="R675" i="5"/>
  <c r="M675" i="5"/>
  <c r="J675" i="5" s="1"/>
  <c r="BF674" i="5"/>
  <c r="AR674" i="5"/>
  <c r="AS674" i="5" s="1"/>
  <c r="AT674" i="5" s="1"/>
  <c r="AQ674" i="5"/>
  <c r="AA674" i="5"/>
  <c r="V674" i="5"/>
  <c r="U674" i="5"/>
  <c r="T674" i="5"/>
  <c r="S674" i="5"/>
  <c r="R674" i="5"/>
  <c r="M674" i="5"/>
  <c r="Z674" i="5" s="1"/>
  <c r="BF673" i="5"/>
  <c r="AR673" i="5"/>
  <c r="AS673" i="5" s="1"/>
  <c r="AT673" i="5" s="1"/>
  <c r="AQ673" i="5"/>
  <c r="AA673" i="5"/>
  <c r="V673" i="5"/>
  <c r="U673" i="5"/>
  <c r="T673" i="5"/>
  <c r="S673" i="5"/>
  <c r="R673" i="5"/>
  <c r="M673" i="5"/>
  <c r="BF672" i="5"/>
  <c r="AR672" i="5"/>
  <c r="AQ672" i="5"/>
  <c r="AA672" i="5"/>
  <c r="V672" i="5"/>
  <c r="U672" i="5"/>
  <c r="T672" i="5"/>
  <c r="S672" i="5"/>
  <c r="R672" i="5"/>
  <c r="M672" i="5"/>
  <c r="J672" i="5" s="1"/>
  <c r="BF671" i="5"/>
  <c r="AR671" i="5"/>
  <c r="AQ671" i="5"/>
  <c r="AA671" i="5"/>
  <c r="V671" i="5"/>
  <c r="U671" i="5"/>
  <c r="X671" i="5" s="1"/>
  <c r="T671" i="5"/>
  <c r="S671" i="5"/>
  <c r="R671" i="5"/>
  <c r="M671" i="5"/>
  <c r="J671" i="5" s="1"/>
  <c r="BF670" i="5"/>
  <c r="AR670" i="5"/>
  <c r="AQ670" i="5"/>
  <c r="AA670" i="5"/>
  <c r="V670" i="5"/>
  <c r="U670" i="5"/>
  <c r="T670" i="5"/>
  <c r="S670" i="5"/>
  <c r="R670" i="5"/>
  <c r="M670" i="5"/>
  <c r="BF669" i="5"/>
  <c r="AR669" i="5"/>
  <c r="AS669" i="5" s="1"/>
  <c r="AT669" i="5" s="1"/>
  <c r="AU669" i="5" s="1"/>
  <c r="AV669" i="5" s="1"/>
  <c r="AQ669" i="5"/>
  <c r="AA669" i="5"/>
  <c r="V669" i="5"/>
  <c r="U669" i="5"/>
  <c r="T669" i="5"/>
  <c r="S669" i="5"/>
  <c r="R669" i="5"/>
  <c r="M669" i="5"/>
  <c r="Z669" i="5" s="1"/>
  <c r="BF668" i="5"/>
  <c r="AR668" i="5"/>
  <c r="AQ668" i="5"/>
  <c r="AA668" i="5"/>
  <c r="V668" i="5"/>
  <c r="U668" i="5"/>
  <c r="T668" i="5"/>
  <c r="S668" i="5"/>
  <c r="R668" i="5"/>
  <c r="M668" i="5"/>
  <c r="J668" i="5" s="1"/>
  <c r="BF667" i="5"/>
  <c r="AR667" i="5"/>
  <c r="AS667" i="5" s="1"/>
  <c r="AT667" i="5" s="1"/>
  <c r="AU667" i="5" s="1"/>
  <c r="AV667" i="5" s="1"/>
  <c r="AQ667" i="5"/>
  <c r="AA667" i="5"/>
  <c r="V667" i="5"/>
  <c r="U667" i="5"/>
  <c r="T667" i="5"/>
  <c r="S667" i="5"/>
  <c r="R667" i="5"/>
  <c r="M667" i="5"/>
  <c r="Z667" i="5" s="1"/>
  <c r="BF666" i="5"/>
  <c r="AR666" i="5"/>
  <c r="AS666" i="5" s="1"/>
  <c r="AT666" i="5" s="1"/>
  <c r="AU666" i="5" s="1"/>
  <c r="AQ666" i="5"/>
  <c r="AA666" i="5"/>
  <c r="V666" i="5"/>
  <c r="U666" i="5"/>
  <c r="X666" i="5" s="1"/>
  <c r="T666" i="5"/>
  <c r="S666" i="5"/>
  <c r="R666" i="5"/>
  <c r="M666" i="5"/>
  <c r="J666" i="5" s="1"/>
  <c r="BF665" i="5"/>
  <c r="AR665" i="5"/>
  <c r="AS665" i="5" s="1"/>
  <c r="AT665" i="5" s="1"/>
  <c r="AQ665" i="5"/>
  <c r="AA665" i="5"/>
  <c r="V665" i="5"/>
  <c r="U665" i="5"/>
  <c r="T665" i="5"/>
  <c r="S665" i="5"/>
  <c r="R665" i="5"/>
  <c r="M665" i="5"/>
  <c r="BF664" i="5"/>
  <c r="AR664" i="5"/>
  <c r="AS664" i="5" s="1"/>
  <c r="AT664" i="5" s="1"/>
  <c r="AU664" i="5" s="1"/>
  <c r="AV664" i="5" s="1"/>
  <c r="AQ664" i="5"/>
  <c r="AA664" i="5"/>
  <c r="V664" i="5"/>
  <c r="U664" i="5"/>
  <c r="T664" i="5"/>
  <c r="S664" i="5"/>
  <c r="R664" i="5"/>
  <c r="M664" i="5"/>
  <c r="J664" i="5" s="1"/>
  <c r="BF663" i="5"/>
  <c r="AR663" i="5"/>
  <c r="AS663" i="5" s="1"/>
  <c r="AQ663" i="5"/>
  <c r="AA663" i="5"/>
  <c r="Z663" i="5"/>
  <c r="V663" i="5"/>
  <c r="U663" i="5"/>
  <c r="T663" i="5"/>
  <c r="S663" i="5"/>
  <c r="R663" i="5"/>
  <c r="M663" i="5"/>
  <c r="J663" i="5" s="1"/>
  <c r="BF662" i="5"/>
  <c r="AR662" i="5"/>
  <c r="AQ662" i="5"/>
  <c r="AA662" i="5"/>
  <c r="Z662" i="5"/>
  <c r="V662" i="5"/>
  <c r="U662" i="5"/>
  <c r="T662" i="5"/>
  <c r="S662" i="5"/>
  <c r="R662" i="5"/>
  <c r="M662" i="5"/>
  <c r="J662" i="5" s="1"/>
  <c r="BF661" i="5"/>
  <c r="AR661" i="5"/>
  <c r="AQ661" i="5"/>
  <c r="AA661" i="5"/>
  <c r="V661" i="5"/>
  <c r="U661" i="5"/>
  <c r="X661" i="5" s="1"/>
  <c r="T661" i="5"/>
  <c r="S661" i="5"/>
  <c r="R661" i="5"/>
  <c r="M661" i="5"/>
  <c r="BF660" i="5"/>
  <c r="AR660" i="5"/>
  <c r="AS660" i="5" s="1"/>
  <c r="AT660" i="5" s="1"/>
  <c r="AU660" i="5" s="1"/>
  <c r="AV660" i="5" s="1"/>
  <c r="AQ660" i="5"/>
  <c r="AA660" i="5"/>
  <c r="V660" i="5"/>
  <c r="U660" i="5"/>
  <c r="T660" i="5"/>
  <c r="S660" i="5"/>
  <c r="R660" i="5"/>
  <c r="M660" i="5"/>
  <c r="Z660" i="5" s="1"/>
  <c r="BF659" i="5"/>
  <c r="AR659" i="5"/>
  <c r="AQ659" i="5"/>
  <c r="AA659" i="5"/>
  <c r="V659" i="5"/>
  <c r="U659" i="5"/>
  <c r="T659" i="5"/>
  <c r="S659" i="5"/>
  <c r="R659" i="5"/>
  <c r="M659" i="5"/>
  <c r="Z659" i="5" s="1"/>
  <c r="BF658" i="5"/>
  <c r="AR658" i="5"/>
  <c r="AQ658" i="5"/>
  <c r="AA658" i="5"/>
  <c r="V658" i="5"/>
  <c r="U658" i="5"/>
  <c r="T658" i="5"/>
  <c r="S658" i="5"/>
  <c r="R658" i="5"/>
  <c r="M658" i="5"/>
  <c r="Z658" i="5" s="1"/>
  <c r="BF657" i="5"/>
  <c r="AR657" i="5"/>
  <c r="AS657" i="5" s="1"/>
  <c r="AT657" i="5" s="1"/>
  <c r="AU657" i="5" s="1"/>
  <c r="AV657" i="5" s="1"/>
  <c r="AQ657" i="5"/>
  <c r="AA657" i="5"/>
  <c r="V657" i="5"/>
  <c r="U657" i="5"/>
  <c r="T657" i="5"/>
  <c r="S657" i="5"/>
  <c r="R657" i="5"/>
  <c r="M657" i="5"/>
  <c r="J657" i="5" s="1"/>
  <c r="BF656" i="5"/>
  <c r="AR656" i="5"/>
  <c r="AQ656" i="5"/>
  <c r="AA656" i="5"/>
  <c r="V656" i="5"/>
  <c r="U656" i="5"/>
  <c r="X656" i="5" s="1"/>
  <c r="T656" i="5"/>
  <c r="S656" i="5"/>
  <c r="R656" i="5"/>
  <c r="M656" i="5"/>
  <c r="Z656" i="5" s="1"/>
  <c r="BF655" i="5"/>
  <c r="AR655" i="5"/>
  <c r="AS655" i="5" s="1"/>
  <c r="AQ655" i="5"/>
  <c r="AA655" i="5"/>
  <c r="V655" i="5"/>
  <c r="U655" i="5"/>
  <c r="T655" i="5"/>
  <c r="S655" i="5"/>
  <c r="R655" i="5"/>
  <c r="M655" i="5"/>
  <c r="BF654" i="5"/>
  <c r="AR654" i="5"/>
  <c r="AS654" i="5" s="1"/>
  <c r="AT654" i="5" s="1"/>
  <c r="AQ654" i="5"/>
  <c r="AA654" i="5"/>
  <c r="V654" i="5"/>
  <c r="U654" i="5"/>
  <c r="T654" i="5"/>
  <c r="S654" i="5"/>
  <c r="R654" i="5"/>
  <c r="M654" i="5"/>
  <c r="Z654" i="5" s="1"/>
  <c r="BF653" i="5"/>
  <c r="AR653" i="5"/>
  <c r="AS653" i="5" s="1"/>
  <c r="AT653" i="5" s="1"/>
  <c r="AU653" i="5" s="1"/>
  <c r="AV653" i="5" s="1"/>
  <c r="AQ653" i="5"/>
  <c r="AA653" i="5"/>
  <c r="V653" i="5"/>
  <c r="U653" i="5"/>
  <c r="T653" i="5"/>
  <c r="S653" i="5"/>
  <c r="R653" i="5"/>
  <c r="M653" i="5"/>
  <c r="Z653" i="5" s="1"/>
  <c r="BF652" i="5"/>
  <c r="AR652" i="5"/>
  <c r="AS652" i="5" s="1"/>
  <c r="AT652" i="5" s="1"/>
  <c r="AU652" i="5" s="1"/>
  <c r="AV652" i="5" s="1"/>
  <c r="AQ652" i="5"/>
  <c r="AA652" i="5"/>
  <c r="Z652" i="5"/>
  <c r="V652" i="5"/>
  <c r="U652" i="5"/>
  <c r="T652" i="5"/>
  <c r="S652" i="5"/>
  <c r="R652" i="5"/>
  <c r="M652" i="5"/>
  <c r="J652" i="5" s="1"/>
  <c r="BF651" i="5"/>
  <c r="AR651" i="5"/>
  <c r="AQ651" i="5"/>
  <c r="AA651" i="5"/>
  <c r="V651" i="5"/>
  <c r="U651" i="5"/>
  <c r="T651" i="5"/>
  <c r="S651" i="5"/>
  <c r="R651" i="5"/>
  <c r="M651" i="5"/>
  <c r="BF650" i="5"/>
  <c r="AR650" i="5"/>
  <c r="AQ650" i="5"/>
  <c r="AA650" i="5"/>
  <c r="V650" i="5"/>
  <c r="U650" i="5"/>
  <c r="T650" i="5"/>
  <c r="S650" i="5"/>
  <c r="R650" i="5"/>
  <c r="M650" i="5"/>
  <c r="J650" i="5" s="1"/>
  <c r="BF649" i="5"/>
  <c r="AR649" i="5"/>
  <c r="AQ649" i="5"/>
  <c r="AA649" i="5"/>
  <c r="V649" i="5"/>
  <c r="U649" i="5"/>
  <c r="T649" i="5"/>
  <c r="S649" i="5"/>
  <c r="R649" i="5"/>
  <c r="M649" i="5"/>
  <c r="Z649" i="5" s="1"/>
  <c r="BF648" i="5"/>
  <c r="AR648" i="5"/>
  <c r="AS648" i="5" s="1"/>
  <c r="AT648" i="5" s="1"/>
  <c r="AU648" i="5" s="1"/>
  <c r="AV648" i="5" s="1"/>
  <c r="AQ648" i="5"/>
  <c r="AA648" i="5"/>
  <c r="V648" i="5"/>
  <c r="U648" i="5"/>
  <c r="X648" i="5" s="1"/>
  <c r="T648" i="5"/>
  <c r="S648" i="5"/>
  <c r="R648" i="5"/>
  <c r="M648" i="5"/>
  <c r="J648" i="5" s="1"/>
  <c r="BF646" i="5"/>
  <c r="AR646" i="5"/>
  <c r="AS646" i="5" s="1"/>
  <c r="AT646" i="5" s="1"/>
  <c r="AU646" i="5" s="1"/>
  <c r="AV646" i="5" s="1"/>
  <c r="AQ646" i="5"/>
  <c r="AA646" i="5"/>
  <c r="V646" i="5"/>
  <c r="U646" i="5"/>
  <c r="T646" i="5"/>
  <c r="S646" i="5"/>
  <c r="R646" i="5"/>
  <c r="M646" i="5"/>
  <c r="Z646" i="5" s="1"/>
  <c r="BF645" i="5"/>
  <c r="AR645" i="5"/>
  <c r="AS645" i="5" s="1"/>
  <c r="AT645" i="5" s="1"/>
  <c r="AU645" i="5" s="1"/>
  <c r="AV645" i="5" s="1"/>
  <c r="AQ645" i="5"/>
  <c r="AA645" i="5"/>
  <c r="V645" i="5"/>
  <c r="U645" i="5"/>
  <c r="T645" i="5"/>
  <c r="S645" i="5"/>
  <c r="R645" i="5"/>
  <c r="M645" i="5"/>
  <c r="J645" i="5" s="1"/>
  <c r="BF644" i="5"/>
  <c r="AR644" i="5"/>
  <c r="AS644" i="5" s="1"/>
  <c r="AT644" i="5" s="1"/>
  <c r="AQ644" i="5"/>
  <c r="AA644" i="5"/>
  <c r="V644" i="5"/>
  <c r="U644" i="5"/>
  <c r="T644" i="5"/>
  <c r="S644" i="5"/>
  <c r="R644" i="5"/>
  <c r="M644" i="5"/>
  <c r="Z644" i="5" s="1"/>
  <c r="BF643" i="5"/>
  <c r="AR643" i="5"/>
  <c r="AQ643" i="5"/>
  <c r="AA643" i="5"/>
  <c r="V643" i="5"/>
  <c r="U643" i="5"/>
  <c r="T643" i="5"/>
  <c r="S643" i="5"/>
  <c r="R643" i="5"/>
  <c r="M643" i="5"/>
  <c r="J643" i="5" s="1"/>
  <c r="BF642" i="5"/>
  <c r="AR642" i="5"/>
  <c r="AS642" i="5" s="1"/>
  <c r="AQ642" i="5"/>
  <c r="AA642" i="5"/>
  <c r="V642" i="5"/>
  <c r="U642" i="5"/>
  <c r="X642" i="5" s="1"/>
  <c r="T642" i="5"/>
  <c r="S642" i="5"/>
  <c r="R642" i="5"/>
  <c r="M642" i="5"/>
  <c r="J642" i="5" s="1"/>
  <c r="BF641" i="5"/>
  <c r="AR641" i="5"/>
  <c r="AQ641" i="5"/>
  <c r="AA641" i="5"/>
  <c r="V641" i="5"/>
  <c r="U641" i="5"/>
  <c r="T641" i="5"/>
  <c r="S641" i="5"/>
  <c r="R641" i="5"/>
  <c r="M641" i="5"/>
  <c r="J641" i="5" s="1"/>
  <c r="BF640" i="5"/>
  <c r="AR640" i="5"/>
  <c r="AS640" i="5" s="1"/>
  <c r="AT640" i="5" s="1"/>
  <c r="AU640" i="5" s="1"/>
  <c r="AV640" i="5" s="1"/>
  <c r="AQ640" i="5"/>
  <c r="AA640" i="5"/>
  <c r="V640" i="5"/>
  <c r="U640" i="5"/>
  <c r="T640" i="5"/>
  <c r="S640" i="5"/>
  <c r="R640" i="5"/>
  <c r="M640" i="5"/>
  <c r="BF639" i="5"/>
  <c r="AR639" i="5"/>
  <c r="AS639" i="5" s="1"/>
  <c r="AQ639" i="5"/>
  <c r="AA639" i="5"/>
  <c r="V639" i="5"/>
  <c r="U639" i="5"/>
  <c r="X639" i="5" s="1"/>
  <c r="T639" i="5"/>
  <c r="S639" i="5"/>
  <c r="R639" i="5"/>
  <c r="M639" i="5"/>
  <c r="BF638" i="5"/>
  <c r="AR638" i="5"/>
  <c r="AQ638" i="5"/>
  <c r="AA638" i="5"/>
  <c r="V638" i="5"/>
  <c r="U638" i="5"/>
  <c r="T638" i="5"/>
  <c r="S638" i="5"/>
  <c r="R638" i="5"/>
  <c r="M638" i="5"/>
  <c r="Z638" i="5" s="1"/>
  <c r="BF637" i="5"/>
  <c r="AR637" i="5"/>
  <c r="AQ637" i="5"/>
  <c r="AA637" i="5"/>
  <c r="V637" i="5"/>
  <c r="U637" i="5"/>
  <c r="T637" i="5"/>
  <c r="S637" i="5"/>
  <c r="R637" i="5"/>
  <c r="M637" i="5"/>
  <c r="BF636" i="5"/>
  <c r="AR636" i="5"/>
  <c r="AS636" i="5" s="1"/>
  <c r="AT636" i="5" s="1"/>
  <c r="AU636" i="5" s="1"/>
  <c r="AV636" i="5" s="1"/>
  <c r="AQ636" i="5"/>
  <c r="AA636" i="5"/>
  <c r="V636" i="5"/>
  <c r="U636" i="5"/>
  <c r="X636" i="5" s="1"/>
  <c r="T636" i="5"/>
  <c r="S636" i="5"/>
  <c r="R636" i="5"/>
  <c r="M636" i="5"/>
  <c r="J636" i="5" s="1"/>
  <c r="BF635" i="5"/>
  <c r="AR635" i="5"/>
  <c r="AS635" i="5" s="1"/>
  <c r="AT635" i="5" s="1"/>
  <c r="AU635" i="5" s="1"/>
  <c r="AV635" i="5" s="1"/>
  <c r="AQ635" i="5"/>
  <c r="AA635" i="5"/>
  <c r="V635" i="5"/>
  <c r="U635" i="5"/>
  <c r="X635" i="5" s="1"/>
  <c r="T635" i="5"/>
  <c r="S635" i="5"/>
  <c r="R635" i="5"/>
  <c r="M635" i="5"/>
  <c r="Z635" i="5" s="1"/>
  <c r="BF634" i="5"/>
  <c r="AR634" i="5"/>
  <c r="AS634" i="5" s="1"/>
  <c r="AT634" i="5" s="1"/>
  <c r="AU634" i="5" s="1"/>
  <c r="AV634" i="5" s="1"/>
  <c r="AQ634" i="5"/>
  <c r="AA634" i="5"/>
  <c r="V634" i="5"/>
  <c r="U634" i="5"/>
  <c r="X634" i="5" s="1"/>
  <c r="T634" i="5"/>
  <c r="S634" i="5"/>
  <c r="R634" i="5"/>
  <c r="M634" i="5"/>
  <c r="J634" i="5" s="1"/>
  <c r="BF633" i="5"/>
  <c r="AR633" i="5"/>
  <c r="AS633" i="5" s="1"/>
  <c r="AT633" i="5" s="1"/>
  <c r="AU633" i="5" s="1"/>
  <c r="AQ633" i="5"/>
  <c r="AA633" i="5"/>
  <c r="V633" i="5"/>
  <c r="U633" i="5"/>
  <c r="T633" i="5"/>
  <c r="S633" i="5"/>
  <c r="R633" i="5"/>
  <c r="M633" i="5"/>
  <c r="BF631" i="5"/>
  <c r="AR631" i="5"/>
  <c r="AS631" i="5" s="1"/>
  <c r="AT631" i="5" s="1"/>
  <c r="AU631" i="5" s="1"/>
  <c r="AV631" i="5" s="1"/>
  <c r="AQ631" i="5"/>
  <c r="AA631" i="5"/>
  <c r="V631" i="5"/>
  <c r="U631" i="5"/>
  <c r="T631" i="5"/>
  <c r="S631" i="5"/>
  <c r="R631" i="5"/>
  <c r="M631" i="5"/>
  <c r="Z631" i="5" s="1"/>
  <c r="BF630" i="5"/>
  <c r="AR630" i="5"/>
  <c r="AS630" i="5" s="1"/>
  <c r="AQ630" i="5"/>
  <c r="AA630" i="5"/>
  <c r="V630" i="5"/>
  <c r="U630" i="5"/>
  <c r="T630" i="5"/>
  <c r="S630" i="5"/>
  <c r="R630" i="5"/>
  <c r="M630" i="5"/>
  <c r="BF629" i="5"/>
  <c r="AR629" i="5"/>
  <c r="AQ629" i="5"/>
  <c r="AA629" i="5"/>
  <c r="V629" i="5"/>
  <c r="U629" i="5"/>
  <c r="T629" i="5"/>
  <c r="S629" i="5"/>
  <c r="R629" i="5"/>
  <c r="M629" i="5"/>
  <c r="BF628" i="5"/>
  <c r="AR628" i="5"/>
  <c r="AQ628" i="5"/>
  <c r="AA628" i="5"/>
  <c r="Z628" i="5"/>
  <c r="V628" i="5"/>
  <c r="U628" i="5"/>
  <c r="T628" i="5"/>
  <c r="S628" i="5"/>
  <c r="R628" i="5"/>
  <c r="M628" i="5"/>
  <c r="J628" i="5" s="1"/>
  <c r="BF627" i="5"/>
  <c r="AR627" i="5"/>
  <c r="AQ627" i="5"/>
  <c r="AA627" i="5"/>
  <c r="V627" i="5"/>
  <c r="U627" i="5"/>
  <c r="X627" i="5" s="1"/>
  <c r="T627" i="5"/>
  <c r="S627" i="5"/>
  <c r="R627" i="5"/>
  <c r="M627" i="5"/>
  <c r="Z627" i="5" s="1"/>
  <c r="BF626" i="5"/>
  <c r="AR626" i="5"/>
  <c r="AQ626" i="5"/>
  <c r="AA626" i="5"/>
  <c r="V626" i="5"/>
  <c r="U626" i="5"/>
  <c r="X626" i="5" s="1"/>
  <c r="T626" i="5"/>
  <c r="S626" i="5"/>
  <c r="R626" i="5"/>
  <c r="M626" i="5"/>
  <c r="BF624" i="5"/>
  <c r="AR624" i="5"/>
  <c r="AS624" i="5" s="1"/>
  <c r="AT624" i="5" s="1"/>
  <c r="AU624" i="5" s="1"/>
  <c r="AV624" i="5" s="1"/>
  <c r="AQ624" i="5"/>
  <c r="AA624" i="5"/>
  <c r="V624" i="5"/>
  <c r="U624" i="5"/>
  <c r="T624" i="5"/>
  <c r="S624" i="5"/>
  <c r="R624" i="5"/>
  <c r="M624" i="5"/>
  <c r="Z624" i="5" s="1"/>
  <c r="BF623" i="5"/>
  <c r="AR623" i="5"/>
  <c r="AS623" i="5" s="1"/>
  <c r="AT623" i="5" s="1"/>
  <c r="AQ623" i="5"/>
  <c r="AA623" i="5"/>
  <c r="V623" i="5"/>
  <c r="U623" i="5"/>
  <c r="X623" i="5" s="1"/>
  <c r="T623" i="5"/>
  <c r="S623" i="5"/>
  <c r="R623" i="5"/>
  <c r="M623" i="5"/>
  <c r="Z623" i="5" s="1"/>
  <c r="BF622" i="5"/>
  <c r="AR622" i="5"/>
  <c r="AQ622" i="5"/>
  <c r="AA622" i="5"/>
  <c r="V622" i="5"/>
  <c r="U622" i="5"/>
  <c r="T622" i="5"/>
  <c r="S622" i="5"/>
  <c r="R622" i="5"/>
  <c r="M622" i="5"/>
  <c r="Z622" i="5" s="1"/>
  <c r="BF621" i="5"/>
  <c r="AR621" i="5"/>
  <c r="AS621" i="5" s="1"/>
  <c r="AT621" i="5" s="1"/>
  <c r="AU621" i="5" s="1"/>
  <c r="AV621" i="5" s="1"/>
  <c r="AQ621" i="5"/>
  <c r="AA621" i="5"/>
  <c r="V621" i="5"/>
  <c r="U621" i="5"/>
  <c r="X621" i="5" s="1"/>
  <c r="T621" i="5"/>
  <c r="S621" i="5"/>
  <c r="R621" i="5"/>
  <c r="M621" i="5"/>
  <c r="J621" i="5" s="1"/>
  <c r="BF620" i="5"/>
  <c r="AR620" i="5"/>
  <c r="AS620" i="5" s="1"/>
  <c r="AT620" i="5" s="1"/>
  <c r="AU620" i="5" s="1"/>
  <c r="AV620" i="5" s="1"/>
  <c r="AQ620" i="5"/>
  <c r="AA620" i="5"/>
  <c r="V620" i="5"/>
  <c r="U620" i="5"/>
  <c r="T620" i="5"/>
  <c r="S620" i="5"/>
  <c r="R620" i="5"/>
  <c r="M620" i="5"/>
  <c r="BF619" i="5"/>
  <c r="AR619" i="5"/>
  <c r="AQ619" i="5"/>
  <c r="AA619" i="5"/>
  <c r="V619" i="5"/>
  <c r="U619" i="5"/>
  <c r="T619" i="5"/>
  <c r="S619" i="5"/>
  <c r="R619" i="5"/>
  <c r="M619" i="5"/>
  <c r="J619" i="5" s="1"/>
  <c r="BF617" i="5"/>
  <c r="AR617" i="5"/>
  <c r="AS617" i="5" s="1"/>
  <c r="AT617" i="5" s="1"/>
  <c r="AU617" i="5" s="1"/>
  <c r="AV617" i="5" s="1"/>
  <c r="AQ617" i="5"/>
  <c r="AA617" i="5"/>
  <c r="V617" i="5"/>
  <c r="U617" i="5"/>
  <c r="T617" i="5"/>
  <c r="S617" i="5"/>
  <c r="R617" i="5"/>
  <c r="M617" i="5"/>
  <c r="BF616" i="5"/>
  <c r="AR616" i="5"/>
  <c r="AS616" i="5" s="1"/>
  <c r="AT616" i="5" s="1"/>
  <c r="AU616" i="5" s="1"/>
  <c r="AV616" i="5" s="1"/>
  <c r="AQ616" i="5"/>
  <c r="AA616" i="5"/>
  <c r="V616" i="5"/>
  <c r="U616" i="5"/>
  <c r="T616" i="5"/>
  <c r="S616" i="5"/>
  <c r="R616" i="5"/>
  <c r="M616" i="5"/>
  <c r="BF614" i="5"/>
  <c r="AR614" i="5"/>
  <c r="AQ614" i="5"/>
  <c r="AA614" i="5"/>
  <c r="V614" i="5"/>
  <c r="U614" i="5"/>
  <c r="T614" i="5"/>
  <c r="S614" i="5"/>
  <c r="R614" i="5"/>
  <c r="M614" i="5"/>
  <c r="BF612" i="5"/>
  <c r="AR612" i="5"/>
  <c r="AQ612" i="5"/>
  <c r="AA612" i="5"/>
  <c r="V612" i="5"/>
  <c r="U612" i="5"/>
  <c r="X612" i="5" s="1"/>
  <c r="T612" i="5"/>
  <c r="S612" i="5"/>
  <c r="R612" i="5"/>
  <c r="M612" i="5"/>
  <c r="Z612" i="5" s="1"/>
  <c r="BF611" i="5"/>
  <c r="AR611" i="5"/>
  <c r="AS611" i="5" s="1"/>
  <c r="AT611" i="5" s="1"/>
  <c r="AU611" i="5" s="1"/>
  <c r="AV611" i="5" s="1"/>
  <c r="AQ611" i="5"/>
  <c r="AA611" i="5"/>
  <c r="V611" i="5"/>
  <c r="U611" i="5"/>
  <c r="T611" i="5"/>
  <c r="S611" i="5"/>
  <c r="R611" i="5"/>
  <c r="M611" i="5"/>
  <c r="BF610" i="5"/>
  <c r="AR610" i="5"/>
  <c r="AS610" i="5" s="1"/>
  <c r="AT610" i="5" s="1"/>
  <c r="AU610" i="5" s="1"/>
  <c r="AV610" i="5" s="1"/>
  <c r="AQ610" i="5"/>
  <c r="AA610" i="5"/>
  <c r="V610" i="5"/>
  <c r="U610" i="5"/>
  <c r="T610" i="5"/>
  <c r="S610" i="5"/>
  <c r="R610" i="5"/>
  <c r="M610" i="5"/>
  <c r="J610" i="5" s="1"/>
  <c r="BF609" i="5"/>
  <c r="AR609" i="5"/>
  <c r="AQ609" i="5"/>
  <c r="AA609" i="5"/>
  <c r="V609" i="5"/>
  <c r="U609" i="5"/>
  <c r="T609" i="5"/>
  <c r="S609" i="5"/>
  <c r="R609" i="5"/>
  <c r="M609" i="5"/>
  <c r="J609" i="5" s="1"/>
  <c r="BF608" i="5"/>
  <c r="AR608" i="5"/>
  <c r="AS608" i="5" s="1"/>
  <c r="AQ608" i="5"/>
  <c r="AA608" i="5"/>
  <c r="V608" i="5"/>
  <c r="U608" i="5"/>
  <c r="X608" i="5" s="1"/>
  <c r="T608" i="5"/>
  <c r="S608" i="5"/>
  <c r="R608" i="5"/>
  <c r="M608" i="5"/>
  <c r="J608" i="5" s="1"/>
  <c r="BF607" i="5"/>
  <c r="AR607" i="5"/>
  <c r="AS607" i="5" s="1"/>
  <c r="AT607" i="5" s="1"/>
  <c r="AU607" i="5" s="1"/>
  <c r="AV607" i="5" s="1"/>
  <c r="AQ607" i="5"/>
  <c r="AA607" i="5"/>
  <c r="V607" i="5"/>
  <c r="U607" i="5"/>
  <c r="T607" i="5"/>
  <c r="S607" i="5"/>
  <c r="R607" i="5"/>
  <c r="M607" i="5"/>
  <c r="BF606" i="5"/>
  <c r="AR606" i="5"/>
  <c r="AS606" i="5" s="1"/>
  <c r="AT606" i="5" s="1"/>
  <c r="AU606" i="5" s="1"/>
  <c r="AV606" i="5" s="1"/>
  <c r="AQ606" i="5"/>
  <c r="AA606" i="5"/>
  <c r="V606" i="5"/>
  <c r="U606" i="5"/>
  <c r="T606" i="5"/>
  <c r="S606" i="5"/>
  <c r="R606" i="5"/>
  <c r="M606" i="5"/>
  <c r="Z606" i="5" s="1"/>
  <c r="BF605" i="5"/>
  <c r="AR605" i="5"/>
  <c r="AQ605" i="5"/>
  <c r="AA605" i="5"/>
  <c r="V605" i="5"/>
  <c r="U605" i="5"/>
  <c r="T605" i="5"/>
  <c r="S605" i="5"/>
  <c r="R605" i="5"/>
  <c r="M605" i="5"/>
  <c r="J605" i="5" s="1"/>
  <c r="BF604" i="5"/>
  <c r="AR604" i="5"/>
  <c r="AQ604" i="5"/>
  <c r="AA604" i="5"/>
  <c r="V604" i="5"/>
  <c r="U604" i="5"/>
  <c r="X604" i="5" s="1"/>
  <c r="T604" i="5"/>
  <c r="S604" i="5"/>
  <c r="R604" i="5"/>
  <c r="M604" i="5"/>
  <c r="BF603" i="5"/>
  <c r="AR603" i="5"/>
  <c r="AS603" i="5" s="1"/>
  <c r="AT603" i="5" s="1"/>
  <c r="AU603" i="5" s="1"/>
  <c r="AV603" i="5" s="1"/>
  <c r="AQ603" i="5"/>
  <c r="AA603" i="5"/>
  <c r="V603" i="5"/>
  <c r="U603" i="5"/>
  <c r="T603" i="5"/>
  <c r="S603" i="5"/>
  <c r="R603" i="5"/>
  <c r="M603" i="5"/>
  <c r="BF602" i="5"/>
  <c r="AR602" i="5"/>
  <c r="AS602" i="5" s="1"/>
  <c r="AT602" i="5" s="1"/>
  <c r="AU602" i="5" s="1"/>
  <c r="AV602" i="5" s="1"/>
  <c r="AQ602" i="5"/>
  <c r="AA602" i="5"/>
  <c r="V602" i="5"/>
  <c r="U602" i="5"/>
  <c r="T602" i="5"/>
  <c r="S602" i="5"/>
  <c r="R602" i="5"/>
  <c r="M602" i="5"/>
  <c r="Z602" i="5" s="1"/>
  <c r="BF600" i="5"/>
  <c r="AR600" i="5"/>
  <c r="AS600" i="5" s="1"/>
  <c r="AT600" i="5" s="1"/>
  <c r="AQ600" i="5"/>
  <c r="AA600" i="5"/>
  <c r="V600" i="5"/>
  <c r="U600" i="5"/>
  <c r="X600" i="5" s="1"/>
  <c r="T600" i="5"/>
  <c r="S600" i="5"/>
  <c r="R600" i="5"/>
  <c r="M600" i="5"/>
  <c r="Z600" i="5" s="1"/>
  <c r="BF599" i="5"/>
  <c r="AR599" i="5"/>
  <c r="AS599" i="5" s="1"/>
  <c r="AT599" i="5" s="1"/>
  <c r="AU599" i="5" s="1"/>
  <c r="AV599" i="5" s="1"/>
  <c r="AQ599" i="5"/>
  <c r="AA599" i="5"/>
  <c r="V599" i="5"/>
  <c r="U599" i="5"/>
  <c r="X599" i="5" s="1"/>
  <c r="T599" i="5"/>
  <c r="S599" i="5"/>
  <c r="R599" i="5"/>
  <c r="M599" i="5"/>
  <c r="Z599" i="5" s="1"/>
  <c r="BF598" i="5"/>
  <c r="AR598" i="5"/>
  <c r="AQ598" i="5"/>
  <c r="AA598" i="5"/>
  <c r="Z598" i="5"/>
  <c r="V598" i="5"/>
  <c r="U598" i="5"/>
  <c r="T598" i="5"/>
  <c r="S598" i="5"/>
  <c r="R598" i="5"/>
  <c r="M598" i="5"/>
  <c r="J598" i="5" s="1"/>
  <c r="BF597" i="5"/>
  <c r="AR597" i="5"/>
  <c r="AS597" i="5" s="1"/>
  <c r="AT597" i="5" s="1"/>
  <c r="AU597" i="5" s="1"/>
  <c r="AV597" i="5" s="1"/>
  <c r="AW597" i="5" s="1"/>
  <c r="AX597" i="5" s="1"/>
  <c r="AQ597" i="5"/>
  <c r="AA597" i="5"/>
  <c r="V597" i="5"/>
  <c r="U597" i="5"/>
  <c r="T597" i="5"/>
  <c r="S597" i="5"/>
  <c r="R597" i="5"/>
  <c r="M597" i="5"/>
  <c r="Z597" i="5" s="1"/>
  <c r="BF596" i="5"/>
  <c r="AR596" i="5"/>
  <c r="AS596" i="5" s="1"/>
  <c r="AT596" i="5" s="1"/>
  <c r="AU596" i="5" s="1"/>
  <c r="AV596" i="5" s="1"/>
  <c r="AQ596" i="5"/>
  <c r="AA596" i="5"/>
  <c r="V596" i="5"/>
  <c r="U596" i="5"/>
  <c r="X596" i="5" s="1"/>
  <c r="T596" i="5"/>
  <c r="S596" i="5"/>
  <c r="R596" i="5"/>
  <c r="M596" i="5"/>
  <c r="Z596" i="5" s="1"/>
  <c r="BF595" i="5"/>
  <c r="AR595" i="5"/>
  <c r="AQ595" i="5"/>
  <c r="AA595" i="5"/>
  <c r="V595" i="5"/>
  <c r="U595" i="5"/>
  <c r="X595" i="5" s="1"/>
  <c r="T595" i="5"/>
  <c r="S595" i="5"/>
  <c r="R595" i="5"/>
  <c r="M595" i="5"/>
  <c r="Z595" i="5" s="1"/>
  <c r="BF594" i="5"/>
  <c r="AR594" i="5"/>
  <c r="AS594" i="5" s="1"/>
  <c r="AT594" i="5" s="1"/>
  <c r="AU594" i="5" s="1"/>
  <c r="AV594" i="5" s="1"/>
  <c r="AQ594" i="5"/>
  <c r="AA594" i="5"/>
  <c r="V594" i="5"/>
  <c r="U594" i="5"/>
  <c r="T594" i="5"/>
  <c r="S594" i="5"/>
  <c r="R594" i="5"/>
  <c r="M594" i="5"/>
  <c r="Z594" i="5" s="1"/>
  <c r="BF593" i="5"/>
  <c r="AR593" i="5"/>
  <c r="AS593" i="5" s="1"/>
  <c r="AT593" i="5" s="1"/>
  <c r="AU593" i="5" s="1"/>
  <c r="AV593" i="5" s="1"/>
  <c r="AQ593" i="5"/>
  <c r="AA593" i="5"/>
  <c r="V593" i="5"/>
  <c r="U593" i="5"/>
  <c r="T593" i="5"/>
  <c r="S593" i="5"/>
  <c r="R593" i="5"/>
  <c r="M593" i="5"/>
  <c r="Z593" i="5" s="1"/>
  <c r="BF591" i="5"/>
  <c r="AR591" i="5"/>
  <c r="AS591" i="5" s="1"/>
  <c r="AT591" i="5" s="1"/>
  <c r="AU591" i="5" s="1"/>
  <c r="AV591" i="5" s="1"/>
  <c r="AQ591" i="5"/>
  <c r="AA591" i="5"/>
  <c r="V591" i="5"/>
  <c r="U591" i="5"/>
  <c r="T591" i="5"/>
  <c r="S591" i="5"/>
  <c r="R591" i="5"/>
  <c r="M591" i="5"/>
  <c r="Z591" i="5" s="1"/>
  <c r="BF589" i="5"/>
  <c r="AR589" i="5"/>
  <c r="AS589" i="5" s="1"/>
  <c r="AT589" i="5" s="1"/>
  <c r="AU589" i="5" s="1"/>
  <c r="AV589" i="5" s="1"/>
  <c r="AQ589" i="5"/>
  <c r="AA589" i="5"/>
  <c r="V589" i="5"/>
  <c r="U589" i="5"/>
  <c r="T589" i="5"/>
  <c r="S589" i="5"/>
  <c r="R589" i="5"/>
  <c r="M589" i="5"/>
  <c r="Z589" i="5" s="1"/>
  <c r="BF588" i="5"/>
  <c r="AR588" i="5"/>
  <c r="AS588" i="5" s="1"/>
  <c r="AT588" i="5" s="1"/>
  <c r="AU588" i="5" s="1"/>
  <c r="AV588" i="5" s="1"/>
  <c r="AQ588" i="5"/>
  <c r="AA588" i="5"/>
  <c r="Z588" i="5"/>
  <c r="V588" i="5"/>
  <c r="U588" i="5"/>
  <c r="X588" i="5" s="1"/>
  <c r="T588" i="5"/>
  <c r="S588" i="5"/>
  <c r="R588" i="5"/>
  <c r="M588" i="5"/>
  <c r="J588" i="5" s="1"/>
  <c r="BF587" i="5"/>
  <c r="AR587" i="5"/>
  <c r="AS587" i="5" s="1"/>
  <c r="AT587" i="5" s="1"/>
  <c r="AU587" i="5" s="1"/>
  <c r="AV587" i="5" s="1"/>
  <c r="AQ587" i="5"/>
  <c r="AA587" i="5"/>
  <c r="V587" i="5"/>
  <c r="U587" i="5"/>
  <c r="T587" i="5"/>
  <c r="S587" i="5"/>
  <c r="R587" i="5"/>
  <c r="M587" i="5"/>
  <c r="Z587" i="5" s="1"/>
  <c r="BF586" i="5"/>
  <c r="AR586" i="5"/>
  <c r="AQ586" i="5"/>
  <c r="AA586" i="5"/>
  <c r="V586" i="5"/>
  <c r="U586" i="5"/>
  <c r="T586" i="5"/>
  <c r="S586" i="5"/>
  <c r="R586" i="5"/>
  <c r="M586" i="5"/>
  <c r="BF584" i="5"/>
  <c r="AR584" i="5"/>
  <c r="AS584" i="5" s="1"/>
  <c r="AQ584" i="5"/>
  <c r="AA584" i="5"/>
  <c r="V584" i="5"/>
  <c r="U584" i="5"/>
  <c r="X584" i="5" s="1"/>
  <c r="T584" i="5"/>
  <c r="S584" i="5"/>
  <c r="R584" i="5"/>
  <c r="M584" i="5"/>
  <c r="BF581" i="5"/>
  <c r="AR581" i="5"/>
  <c r="AQ581" i="5"/>
  <c r="AA581" i="5"/>
  <c r="V581" i="5"/>
  <c r="U581" i="5"/>
  <c r="T581" i="5"/>
  <c r="S581" i="5"/>
  <c r="R581" i="5"/>
  <c r="M581" i="5"/>
  <c r="BF579" i="5"/>
  <c r="AR579" i="5"/>
  <c r="AQ579" i="5"/>
  <c r="AA579" i="5"/>
  <c r="Z579" i="5"/>
  <c r="V579" i="5"/>
  <c r="U579" i="5"/>
  <c r="T579" i="5"/>
  <c r="S579" i="5"/>
  <c r="R579" i="5"/>
  <c r="M579" i="5"/>
  <c r="J579" i="5" s="1"/>
  <c r="BF578" i="5"/>
  <c r="AR578" i="5"/>
  <c r="AQ578" i="5"/>
  <c r="AA578" i="5"/>
  <c r="V578" i="5"/>
  <c r="U578" i="5"/>
  <c r="X578" i="5" s="1"/>
  <c r="T578" i="5"/>
  <c r="S578" i="5"/>
  <c r="R578" i="5"/>
  <c r="M578" i="5"/>
  <c r="J578" i="5" s="1"/>
  <c r="BF577" i="5"/>
  <c r="AR577" i="5"/>
  <c r="AS577" i="5" s="1"/>
  <c r="AT577" i="5" s="1"/>
  <c r="AU577" i="5" s="1"/>
  <c r="AV577" i="5" s="1"/>
  <c r="AQ577" i="5"/>
  <c r="AA577" i="5"/>
  <c r="V577" i="5"/>
  <c r="U577" i="5"/>
  <c r="T577" i="5"/>
  <c r="S577" i="5"/>
  <c r="R577" i="5"/>
  <c r="M577" i="5"/>
  <c r="BF576" i="5"/>
  <c r="AR576" i="5"/>
  <c r="AQ576" i="5"/>
  <c r="AA576" i="5"/>
  <c r="V576" i="5"/>
  <c r="U576" i="5"/>
  <c r="X576" i="5" s="1"/>
  <c r="T576" i="5"/>
  <c r="S576" i="5"/>
  <c r="R576" i="5"/>
  <c r="M576" i="5"/>
  <c r="Z576" i="5" s="1"/>
  <c r="BF583" i="5"/>
  <c r="AR583" i="5"/>
  <c r="AQ583" i="5"/>
  <c r="AA583" i="5"/>
  <c r="V583" i="5"/>
  <c r="U583" i="5"/>
  <c r="T583" i="5"/>
  <c r="S583" i="5"/>
  <c r="R583" i="5"/>
  <c r="M583" i="5"/>
  <c r="BF575" i="5"/>
  <c r="AR575" i="5"/>
  <c r="AS575" i="5" s="1"/>
  <c r="AT575" i="5" s="1"/>
  <c r="AU575" i="5" s="1"/>
  <c r="AV575" i="5" s="1"/>
  <c r="AQ575" i="5"/>
  <c r="AA575" i="5"/>
  <c r="V575" i="5"/>
  <c r="U575" i="5"/>
  <c r="X575" i="5" s="1"/>
  <c r="T575" i="5"/>
  <c r="S575" i="5"/>
  <c r="R575" i="5"/>
  <c r="M575" i="5"/>
  <c r="Z575" i="5" s="1"/>
  <c r="BF574" i="5"/>
  <c r="AR574" i="5"/>
  <c r="AQ574" i="5"/>
  <c r="AA574" i="5"/>
  <c r="V574" i="5"/>
  <c r="U574" i="5"/>
  <c r="X574" i="5" s="1"/>
  <c r="T574" i="5"/>
  <c r="S574" i="5"/>
  <c r="R574" i="5"/>
  <c r="M574" i="5"/>
  <c r="Z574" i="5" s="1"/>
  <c r="BF573" i="5"/>
  <c r="AR573" i="5"/>
  <c r="AS573" i="5" s="1"/>
  <c r="AQ573" i="5"/>
  <c r="AA573" i="5"/>
  <c r="V573" i="5"/>
  <c r="U573" i="5"/>
  <c r="T573" i="5"/>
  <c r="S573" i="5"/>
  <c r="R573" i="5"/>
  <c r="M573" i="5"/>
  <c r="BF572" i="5"/>
  <c r="AR572" i="5"/>
  <c r="AQ572" i="5"/>
  <c r="AA572" i="5"/>
  <c r="V572" i="5"/>
  <c r="U572" i="5"/>
  <c r="T572" i="5"/>
  <c r="S572" i="5"/>
  <c r="R572" i="5"/>
  <c r="M572" i="5"/>
  <c r="Z572" i="5" s="1"/>
  <c r="BF570" i="5"/>
  <c r="AR570" i="5"/>
  <c r="AS570" i="5" s="1"/>
  <c r="AT570" i="5" s="1"/>
  <c r="AU570" i="5" s="1"/>
  <c r="AQ570" i="5"/>
  <c r="AA570" i="5"/>
  <c r="V570" i="5"/>
  <c r="U570" i="5"/>
  <c r="T570" i="5"/>
  <c r="S570" i="5"/>
  <c r="R570" i="5"/>
  <c r="M570" i="5"/>
  <c r="J570" i="5" s="1"/>
  <c r="BF569" i="5"/>
  <c r="AR569" i="5"/>
  <c r="AS569" i="5" s="1"/>
  <c r="AT569" i="5" s="1"/>
  <c r="AU569" i="5" s="1"/>
  <c r="AV569" i="5" s="1"/>
  <c r="AQ569" i="5"/>
  <c r="AA569" i="5"/>
  <c r="V569" i="5"/>
  <c r="U569" i="5"/>
  <c r="T569" i="5"/>
  <c r="S569" i="5"/>
  <c r="R569" i="5"/>
  <c r="M569" i="5"/>
  <c r="Z569" i="5" s="1"/>
  <c r="BF568" i="5"/>
  <c r="AR568" i="5"/>
  <c r="AS568" i="5" s="1"/>
  <c r="AT568" i="5" s="1"/>
  <c r="AU568" i="5" s="1"/>
  <c r="AV568" i="5" s="1"/>
  <c r="AQ568" i="5"/>
  <c r="AA568" i="5"/>
  <c r="V568" i="5"/>
  <c r="U568" i="5"/>
  <c r="T568" i="5"/>
  <c r="S568" i="5"/>
  <c r="R568" i="5"/>
  <c r="M568" i="5"/>
  <c r="BF567" i="5"/>
  <c r="AR567" i="5"/>
  <c r="AQ567" i="5"/>
  <c r="AA567" i="5"/>
  <c r="V567" i="5"/>
  <c r="U567" i="5"/>
  <c r="X567" i="5" s="1"/>
  <c r="T567" i="5"/>
  <c r="S567" i="5"/>
  <c r="R567" i="5"/>
  <c r="M567" i="5"/>
  <c r="J567" i="5" s="1"/>
  <c r="BF566" i="5"/>
  <c r="AR566" i="5"/>
  <c r="AQ566" i="5"/>
  <c r="AA566" i="5"/>
  <c r="V566" i="5"/>
  <c r="U566" i="5"/>
  <c r="X566" i="5" s="1"/>
  <c r="T566" i="5"/>
  <c r="S566" i="5"/>
  <c r="R566" i="5"/>
  <c r="M566" i="5"/>
  <c r="J566" i="5" s="1"/>
  <c r="BF565" i="5"/>
  <c r="AR565" i="5"/>
  <c r="AQ565" i="5"/>
  <c r="AA565" i="5"/>
  <c r="V565" i="5"/>
  <c r="U565" i="5"/>
  <c r="T565" i="5"/>
  <c r="S565" i="5"/>
  <c r="R565" i="5"/>
  <c r="M565" i="5"/>
  <c r="BF564" i="5"/>
  <c r="AR564" i="5"/>
  <c r="AS564" i="5" s="1"/>
  <c r="AT564" i="5" s="1"/>
  <c r="AU564" i="5" s="1"/>
  <c r="AV564" i="5" s="1"/>
  <c r="AQ564" i="5"/>
  <c r="AA564" i="5"/>
  <c r="V564" i="5"/>
  <c r="U564" i="5"/>
  <c r="X564" i="5" s="1"/>
  <c r="T564" i="5"/>
  <c r="S564" i="5"/>
  <c r="R564" i="5"/>
  <c r="M564" i="5"/>
  <c r="Z564" i="5" s="1"/>
  <c r="BF563" i="5"/>
  <c r="AR563" i="5"/>
  <c r="AS563" i="5" s="1"/>
  <c r="AT563" i="5" s="1"/>
  <c r="AU563" i="5" s="1"/>
  <c r="AV563" i="5" s="1"/>
  <c r="AQ563" i="5"/>
  <c r="AA563" i="5"/>
  <c r="V563" i="5"/>
  <c r="U563" i="5"/>
  <c r="T563" i="5"/>
  <c r="S563" i="5"/>
  <c r="R563" i="5"/>
  <c r="M563" i="5"/>
  <c r="BF562" i="5"/>
  <c r="AR562" i="5"/>
  <c r="AQ562" i="5"/>
  <c r="AA562" i="5"/>
  <c r="V562" i="5"/>
  <c r="U562" i="5"/>
  <c r="T562" i="5"/>
  <c r="S562" i="5"/>
  <c r="R562" i="5"/>
  <c r="M562" i="5"/>
  <c r="BF561" i="5"/>
  <c r="AR561" i="5"/>
  <c r="AS561" i="5" s="1"/>
  <c r="AT561" i="5" s="1"/>
  <c r="AU561" i="5" s="1"/>
  <c r="AV561" i="5" s="1"/>
  <c r="AQ561" i="5"/>
  <c r="AA561" i="5"/>
  <c r="V561" i="5"/>
  <c r="U561" i="5"/>
  <c r="T561" i="5"/>
  <c r="S561" i="5"/>
  <c r="R561" i="5"/>
  <c r="M561" i="5"/>
  <c r="BF560" i="5"/>
  <c r="AR560" i="5"/>
  <c r="AQ560" i="5"/>
  <c r="AA560" i="5"/>
  <c r="V560" i="5"/>
  <c r="U560" i="5"/>
  <c r="T560" i="5"/>
  <c r="S560" i="5"/>
  <c r="R560" i="5"/>
  <c r="M560" i="5"/>
  <c r="BF559" i="5"/>
  <c r="AR559" i="5"/>
  <c r="AS559" i="5" s="1"/>
  <c r="AT559" i="5" s="1"/>
  <c r="AU559" i="5" s="1"/>
  <c r="AV559" i="5" s="1"/>
  <c r="AQ559" i="5"/>
  <c r="AA559" i="5"/>
  <c r="V559" i="5"/>
  <c r="U559" i="5"/>
  <c r="X559" i="5" s="1"/>
  <c r="T559" i="5"/>
  <c r="S559" i="5"/>
  <c r="R559" i="5"/>
  <c r="M559" i="5"/>
  <c r="Z559" i="5" s="1"/>
  <c r="BF558" i="5"/>
  <c r="AR558" i="5"/>
  <c r="AQ558" i="5"/>
  <c r="AA558" i="5"/>
  <c r="V558" i="5"/>
  <c r="U558" i="5"/>
  <c r="T558" i="5"/>
  <c r="S558" i="5"/>
  <c r="R558" i="5"/>
  <c r="M558" i="5"/>
  <c r="Z558" i="5" s="1"/>
  <c r="BF557" i="5"/>
  <c r="AR557" i="5"/>
  <c r="AS557" i="5" s="1"/>
  <c r="AQ557" i="5"/>
  <c r="AA557" i="5"/>
  <c r="V557" i="5"/>
  <c r="U557" i="5"/>
  <c r="X557" i="5" s="1"/>
  <c r="T557" i="5"/>
  <c r="S557" i="5"/>
  <c r="R557" i="5"/>
  <c r="M557" i="5"/>
  <c r="BF556" i="5"/>
  <c r="AR556" i="5"/>
  <c r="AS556" i="5" s="1"/>
  <c r="AT556" i="5" s="1"/>
  <c r="AU556" i="5" s="1"/>
  <c r="AV556" i="5" s="1"/>
  <c r="AQ556" i="5"/>
  <c r="AA556" i="5"/>
  <c r="V556" i="5"/>
  <c r="U556" i="5"/>
  <c r="X556" i="5" s="1"/>
  <c r="T556" i="5"/>
  <c r="S556" i="5"/>
  <c r="R556" i="5"/>
  <c r="M556" i="5"/>
  <c r="Z556" i="5" s="1"/>
  <c r="BF555" i="5"/>
  <c r="AR555" i="5"/>
  <c r="AQ555" i="5"/>
  <c r="AA555" i="5"/>
  <c r="V555" i="5"/>
  <c r="U555" i="5"/>
  <c r="T555" i="5"/>
  <c r="S555" i="5"/>
  <c r="R555" i="5"/>
  <c r="M555" i="5"/>
  <c r="Z555" i="5" s="1"/>
  <c r="BF553" i="5"/>
  <c r="AR553" i="5"/>
  <c r="AQ553" i="5"/>
  <c r="AA553" i="5"/>
  <c r="V553" i="5"/>
  <c r="U553" i="5"/>
  <c r="T553" i="5"/>
  <c r="S553" i="5"/>
  <c r="R553" i="5"/>
  <c r="M553" i="5"/>
  <c r="J553" i="5" s="1"/>
  <c r="BF552" i="5"/>
  <c r="AR552" i="5"/>
  <c r="AQ552" i="5"/>
  <c r="AA552" i="5"/>
  <c r="V552" i="5"/>
  <c r="U552" i="5"/>
  <c r="T552" i="5"/>
  <c r="S552" i="5"/>
  <c r="R552" i="5"/>
  <c r="M552" i="5"/>
  <c r="J552" i="5" s="1"/>
  <c r="BF551" i="5"/>
  <c r="AR551" i="5"/>
  <c r="AQ551" i="5"/>
  <c r="AA551" i="5"/>
  <c r="V551" i="5"/>
  <c r="U551" i="5"/>
  <c r="X551" i="5" s="1"/>
  <c r="T551" i="5"/>
  <c r="S551" i="5"/>
  <c r="R551" i="5"/>
  <c r="M551" i="5"/>
  <c r="Z551" i="5" s="1"/>
  <c r="BF550" i="5"/>
  <c r="AR550" i="5"/>
  <c r="AQ550" i="5"/>
  <c r="AA550" i="5"/>
  <c r="V550" i="5"/>
  <c r="U550" i="5"/>
  <c r="T550" i="5"/>
  <c r="S550" i="5"/>
  <c r="R550" i="5"/>
  <c r="M550" i="5"/>
  <c r="Z550" i="5" s="1"/>
  <c r="BF549" i="5"/>
  <c r="AR549" i="5"/>
  <c r="AS549" i="5" s="1"/>
  <c r="AT549" i="5" s="1"/>
  <c r="AU549" i="5" s="1"/>
  <c r="AQ549" i="5"/>
  <c r="AA549" i="5"/>
  <c r="V549" i="5"/>
  <c r="U549" i="5"/>
  <c r="T549" i="5"/>
  <c r="S549" i="5"/>
  <c r="R549" i="5"/>
  <c r="M549" i="5"/>
  <c r="J549" i="5" s="1"/>
  <c r="BF548" i="5"/>
  <c r="AR548" i="5"/>
  <c r="AQ548" i="5"/>
  <c r="AA548" i="5"/>
  <c r="V548" i="5"/>
  <c r="U548" i="5"/>
  <c r="T548" i="5"/>
  <c r="S548" i="5"/>
  <c r="R548" i="5"/>
  <c r="M548" i="5"/>
  <c r="BF547" i="5"/>
  <c r="AR547" i="5"/>
  <c r="AQ547" i="5"/>
  <c r="AA547" i="5"/>
  <c r="V547" i="5"/>
  <c r="U547" i="5"/>
  <c r="X547" i="5" s="1"/>
  <c r="T547" i="5"/>
  <c r="S547" i="5"/>
  <c r="R547" i="5"/>
  <c r="M547" i="5"/>
  <c r="J547" i="5" s="1"/>
  <c r="BF546" i="5"/>
  <c r="AR546" i="5"/>
  <c r="AS546" i="5" s="1"/>
  <c r="AT546" i="5" s="1"/>
  <c r="AU546" i="5" s="1"/>
  <c r="AV546" i="5" s="1"/>
  <c r="AQ546" i="5"/>
  <c r="AA546" i="5"/>
  <c r="V546" i="5"/>
  <c r="U546" i="5"/>
  <c r="X546" i="5" s="1"/>
  <c r="T546" i="5"/>
  <c r="S546" i="5"/>
  <c r="R546" i="5"/>
  <c r="M546" i="5"/>
  <c r="J546" i="5" s="1"/>
  <c r="BF544" i="5"/>
  <c r="AR544" i="5"/>
  <c r="AQ544" i="5"/>
  <c r="AA544" i="5"/>
  <c r="V544" i="5"/>
  <c r="U544" i="5"/>
  <c r="X544" i="5" s="1"/>
  <c r="T544" i="5"/>
  <c r="S544" i="5"/>
  <c r="R544" i="5"/>
  <c r="M544" i="5"/>
  <c r="J544" i="5" s="1"/>
  <c r="BF543" i="5"/>
  <c r="AR543" i="5"/>
  <c r="AS543" i="5" s="1"/>
  <c r="AT543" i="5" s="1"/>
  <c r="AU543" i="5" s="1"/>
  <c r="AV543" i="5" s="1"/>
  <c r="AQ543" i="5"/>
  <c r="AA543" i="5"/>
  <c r="V543" i="5"/>
  <c r="U543" i="5"/>
  <c r="T543" i="5"/>
  <c r="S543" i="5"/>
  <c r="R543" i="5"/>
  <c r="M543" i="5"/>
  <c r="BF542" i="5"/>
  <c r="AR542" i="5"/>
  <c r="AS542" i="5" s="1"/>
  <c r="AT542" i="5" s="1"/>
  <c r="AQ542" i="5"/>
  <c r="AA542" i="5"/>
  <c r="V542" i="5"/>
  <c r="U542" i="5"/>
  <c r="T542" i="5"/>
  <c r="S542" i="5"/>
  <c r="R542" i="5"/>
  <c r="M542" i="5"/>
  <c r="Z542" i="5" s="1"/>
  <c r="BF541" i="5"/>
  <c r="AR541" i="5"/>
  <c r="AS541" i="5" s="1"/>
  <c r="AT541" i="5" s="1"/>
  <c r="AU541" i="5" s="1"/>
  <c r="AV541" i="5" s="1"/>
  <c r="AQ541" i="5"/>
  <c r="AA541" i="5"/>
  <c r="V541" i="5"/>
  <c r="U541" i="5"/>
  <c r="T541" i="5"/>
  <c r="S541" i="5"/>
  <c r="R541" i="5"/>
  <c r="M541" i="5"/>
  <c r="Z541" i="5" s="1"/>
  <c r="BF539" i="5"/>
  <c r="AR539" i="5"/>
  <c r="AQ539" i="5"/>
  <c r="AA539" i="5"/>
  <c r="V539" i="5"/>
  <c r="U539" i="5"/>
  <c r="T539" i="5"/>
  <c r="S539" i="5"/>
  <c r="R539" i="5"/>
  <c r="M539" i="5"/>
  <c r="BF538" i="5"/>
  <c r="AR538" i="5"/>
  <c r="AS538" i="5" s="1"/>
  <c r="AT538" i="5" s="1"/>
  <c r="AU538" i="5" s="1"/>
  <c r="AV538" i="5" s="1"/>
  <c r="AQ538" i="5"/>
  <c r="AA538" i="5"/>
  <c r="V538" i="5"/>
  <c r="U538" i="5"/>
  <c r="X538" i="5" s="1"/>
  <c r="T538" i="5"/>
  <c r="S538" i="5"/>
  <c r="R538" i="5"/>
  <c r="M538" i="5"/>
  <c r="BF537" i="5"/>
  <c r="AR537" i="5"/>
  <c r="AS537" i="5" s="1"/>
  <c r="AT537" i="5" s="1"/>
  <c r="AU537" i="5" s="1"/>
  <c r="AV537" i="5" s="1"/>
  <c r="AQ537" i="5"/>
  <c r="AA537" i="5"/>
  <c r="V537" i="5"/>
  <c r="U537" i="5"/>
  <c r="T537" i="5"/>
  <c r="S537" i="5"/>
  <c r="R537" i="5"/>
  <c r="M537" i="5"/>
  <c r="Z537" i="5" s="1"/>
  <c r="BF536" i="5"/>
  <c r="AR536" i="5"/>
  <c r="AS536" i="5" s="1"/>
  <c r="AT536" i="5" s="1"/>
  <c r="AU536" i="5" s="1"/>
  <c r="AV536" i="5" s="1"/>
  <c r="AQ536" i="5"/>
  <c r="AA536" i="5"/>
  <c r="V536" i="5"/>
  <c r="U536" i="5"/>
  <c r="X536" i="5" s="1"/>
  <c r="T536" i="5"/>
  <c r="S536" i="5"/>
  <c r="R536" i="5"/>
  <c r="M536" i="5"/>
  <c r="Z536" i="5" s="1"/>
  <c r="BF535" i="5"/>
  <c r="AR535" i="5"/>
  <c r="AQ535" i="5"/>
  <c r="AA535" i="5"/>
  <c r="V535" i="5"/>
  <c r="U535" i="5"/>
  <c r="T535" i="5"/>
  <c r="S535" i="5"/>
  <c r="R535" i="5"/>
  <c r="M535" i="5"/>
  <c r="BF534" i="5"/>
  <c r="AR534" i="5"/>
  <c r="AS534" i="5" s="1"/>
  <c r="AQ534" i="5"/>
  <c r="AA534" i="5"/>
  <c r="V534" i="5"/>
  <c r="U534" i="5"/>
  <c r="X534" i="5" s="1"/>
  <c r="T534" i="5"/>
  <c r="S534" i="5"/>
  <c r="R534" i="5"/>
  <c r="M534" i="5"/>
  <c r="Z534" i="5" s="1"/>
  <c r="BF533" i="5"/>
  <c r="AR533" i="5"/>
  <c r="AS533" i="5" s="1"/>
  <c r="AT533" i="5" s="1"/>
  <c r="AU533" i="5" s="1"/>
  <c r="AV533" i="5" s="1"/>
  <c r="AQ533" i="5"/>
  <c r="AA533" i="5"/>
  <c r="Z533" i="5"/>
  <c r="V533" i="5"/>
  <c r="U533" i="5"/>
  <c r="T533" i="5"/>
  <c r="S533" i="5"/>
  <c r="R533" i="5"/>
  <c r="M533" i="5"/>
  <c r="J533" i="5" s="1"/>
  <c r="BF532" i="5"/>
  <c r="AR532" i="5"/>
  <c r="AQ532" i="5"/>
  <c r="AA532" i="5"/>
  <c r="V532" i="5"/>
  <c r="U532" i="5"/>
  <c r="T532" i="5"/>
  <c r="S532" i="5"/>
  <c r="R532" i="5"/>
  <c r="M532" i="5"/>
  <c r="Z532" i="5" s="1"/>
  <c r="BF530" i="5"/>
  <c r="AR530" i="5"/>
  <c r="AQ530" i="5"/>
  <c r="AA530" i="5"/>
  <c r="V530" i="5"/>
  <c r="U530" i="5"/>
  <c r="T530" i="5"/>
  <c r="S530" i="5"/>
  <c r="R530" i="5"/>
  <c r="M530" i="5"/>
  <c r="J530" i="5" s="1"/>
  <c r="BF529" i="5"/>
  <c r="AR529" i="5"/>
  <c r="AQ529" i="5"/>
  <c r="AA529" i="5"/>
  <c r="V529" i="5"/>
  <c r="U529" i="5"/>
  <c r="T529" i="5"/>
  <c r="S529" i="5"/>
  <c r="R529" i="5"/>
  <c r="M529" i="5"/>
  <c r="J529" i="5" s="1"/>
  <c r="BF528" i="5"/>
  <c r="AR528" i="5"/>
  <c r="AS528" i="5" s="1"/>
  <c r="AQ528" i="5"/>
  <c r="AA528" i="5"/>
  <c r="Z528" i="5"/>
  <c r="V528" i="5"/>
  <c r="U528" i="5"/>
  <c r="T528" i="5"/>
  <c r="S528" i="5"/>
  <c r="R528" i="5"/>
  <c r="M528" i="5"/>
  <c r="J528" i="5" s="1"/>
  <c r="BF527" i="5"/>
  <c r="AR527" i="5"/>
  <c r="AS527" i="5" s="1"/>
  <c r="AT527" i="5" s="1"/>
  <c r="AU527" i="5" s="1"/>
  <c r="AV527" i="5" s="1"/>
  <c r="AQ527" i="5"/>
  <c r="AA527" i="5"/>
  <c r="Z527" i="5"/>
  <c r="V527" i="5"/>
  <c r="U527" i="5"/>
  <c r="T527" i="5"/>
  <c r="S527" i="5"/>
  <c r="R527" i="5"/>
  <c r="M527" i="5"/>
  <c r="J527" i="5" s="1"/>
  <c r="BF526" i="5"/>
  <c r="AR526" i="5"/>
  <c r="AS526" i="5" s="1"/>
  <c r="AT526" i="5" s="1"/>
  <c r="AQ526" i="5"/>
  <c r="AA526" i="5"/>
  <c r="V526" i="5"/>
  <c r="U526" i="5"/>
  <c r="T526" i="5"/>
  <c r="S526" i="5"/>
  <c r="R526" i="5"/>
  <c r="M526" i="5"/>
  <c r="Z526" i="5" s="1"/>
  <c r="BF525" i="5"/>
  <c r="AR525" i="5"/>
  <c r="AS525" i="5" s="1"/>
  <c r="AT525" i="5" s="1"/>
  <c r="AU525" i="5" s="1"/>
  <c r="AV525" i="5" s="1"/>
  <c r="AQ525" i="5"/>
  <c r="AA525" i="5"/>
  <c r="V525" i="5"/>
  <c r="U525" i="5"/>
  <c r="T525" i="5"/>
  <c r="S525" i="5"/>
  <c r="R525" i="5"/>
  <c r="M525" i="5"/>
  <c r="J525" i="5" s="1"/>
  <c r="BF524" i="5"/>
  <c r="AR524" i="5"/>
  <c r="AQ524" i="5"/>
  <c r="AA524" i="5"/>
  <c r="V524" i="5"/>
  <c r="U524" i="5"/>
  <c r="T524" i="5"/>
  <c r="S524" i="5"/>
  <c r="R524" i="5"/>
  <c r="M524" i="5"/>
  <c r="J524" i="5" s="1"/>
  <c r="BF523" i="5"/>
  <c r="AR523" i="5"/>
  <c r="AQ523" i="5"/>
  <c r="AA523" i="5"/>
  <c r="V523" i="5"/>
  <c r="U523" i="5"/>
  <c r="X523" i="5" s="1"/>
  <c r="T523" i="5"/>
  <c r="S523" i="5"/>
  <c r="R523" i="5"/>
  <c r="M523" i="5"/>
  <c r="J523" i="5" s="1"/>
  <c r="BF522" i="5"/>
  <c r="AR522" i="5"/>
  <c r="AQ522" i="5"/>
  <c r="AA522" i="5"/>
  <c r="V522" i="5"/>
  <c r="U522" i="5"/>
  <c r="X522" i="5" s="1"/>
  <c r="T522" i="5"/>
  <c r="S522" i="5"/>
  <c r="R522" i="5"/>
  <c r="M522" i="5"/>
  <c r="J522" i="5" s="1"/>
  <c r="BF521" i="5"/>
  <c r="AR521" i="5"/>
  <c r="AS521" i="5" s="1"/>
  <c r="AQ521" i="5"/>
  <c r="AA521" i="5"/>
  <c r="V521" i="5"/>
  <c r="U521" i="5"/>
  <c r="T521" i="5"/>
  <c r="S521" i="5"/>
  <c r="R521" i="5"/>
  <c r="M521" i="5"/>
  <c r="Z521" i="5" s="1"/>
  <c r="BF520" i="5"/>
  <c r="AR520" i="5"/>
  <c r="AS520" i="5" s="1"/>
  <c r="AQ520" i="5"/>
  <c r="AA520" i="5"/>
  <c r="V520" i="5"/>
  <c r="U520" i="5"/>
  <c r="X520" i="5" s="1"/>
  <c r="T520" i="5"/>
  <c r="S520" i="5"/>
  <c r="R520" i="5"/>
  <c r="M520" i="5"/>
  <c r="Z520" i="5" s="1"/>
  <c r="BF519" i="5"/>
  <c r="AR519" i="5"/>
  <c r="AS519" i="5" s="1"/>
  <c r="AT519" i="5" s="1"/>
  <c r="AQ519" i="5"/>
  <c r="AA519" i="5"/>
  <c r="V519" i="5"/>
  <c r="U519" i="5"/>
  <c r="T519" i="5"/>
  <c r="S519" i="5"/>
  <c r="R519" i="5"/>
  <c r="M519" i="5"/>
  <c r="Z519" i="5" s="1"/>
  <c r="BF518" i="5"/>
  <c r="AR518" i="5"/>
  <c r="AS518" i="5" s="1"/>
  <c r="AT518" i="5" s="1"/>
  <c r="AQ518" i="5"/>
  <c r="AA518" i="5"/>
  <c r="V518" i="5"/>
  <c r="U518" i="5"/>
  <c r="X518" i="5" s="1"/>
  <c r="T518" i="5"/>
  <c r="S518" i="5"/>
  <c r="R518" i="5"/>
  <c r="M518" i="5"/>
  <c r="J518" i="5" s="1"/>
  <c r="BF517" i="5"/>
  <c r="AR517" i="5"/>
  <c r="AS517" i="5" s="1"/>
  <c r="AT517" i="5" s="1"/>
  <c r="AU517" i="5" s="1"/>
  <c r="AQ517" i="5"/>
  <c r="AA517" i="5"/>
  <c r="V517" i="5"/>
  <c r="U517" i="5"/>
  <c r="T517" i="5"/>
  <c r="S517" i="5"/>
  <c r="R517" i="5"/>
  <c r="M517" i="5"/>
  <c r="J517" i="5" s="1"/>
  <c r="BF516" i="5"/>
  <c r="AR516" i="5"/>
  <c r="AS516" i="5" s="1"/>
  <c r="AQ516" i="5"/>
  <c r="AA516" i="5"/>
  <c r="V516" i="5"/>
  <c r="U516" i="5"/>
  <c r="X516" i="5" s="1"/>
  <c r="T516" i="5"/>
  <c r="S516" i="5"/>
  <c r="R516" i="5"/>
  <c r="M516" i="5"/>
  <c r="J516" i="5" s="1"/>
  <c r="BF515" i="5"/>
  <c r="AR515" i="5"/>
  <c r="AQ515" i="5"/>
  <c r="AA515" i="5"/>
  <c r="Z515" i="5"/>
  <c r="V515" i="5"/>
  <c r="U515" i="5"/>
  <c r="T515" i="5"/>
  <c r="S515" i="5"/>
  <c r="R515" i="5"/>
  <c r="M515" i="5"/>
  <c r="J515" i="5" s="1"/>
  <c r="BF514" i="5"/>
  <c r="AR514" i="5"/>
  <c r="AS514" i="5" s="1"/>
  <c r="AT514" i="5" s="1"/>
  <c r="AU514" i="5" s="1"/>
  <c r="AV514" i="5" s="1"/>
  <c r="AQ514" i="5"/>
  <c r="AA514" i="5"/>
  <c r="V514" i="5"/>
  <c r="U514" i="5"/>
  <c r="T514" i="5"/>
  <c r="S514" i="5"/>
  <c r="R514" i="5"/>
  <c r="M514" i="5"/>
  <c r="Z514" i="5" s="1"/>
  <c r="BF513" i="5"/>
  <c r="AR513" i="5"/>
  <c r="AS513" i="5" s="1"/>
  <c r="AT513" i="5" s="1"/>
  <c r="AU513" i="5" s="1"/>
  <c r="AV513" i="5" s="1"/>
  <c r="AQ513" i="5"/>
  <c r="AA513" i="5"/>
  <c r="V513" i="5"/>
  <c r="U513" i="5"/>
  <c r="T513" i="5"/>
  <c r="S513" i="5"/>
  <c r="R513" i="5"/>
  <c r="M513" i="5"/>
  <c r="BF512" i="5"/>
  <c r="AR512" i="5"/>
  <c r="AS512" i="5" s="1"/>
  <c r="AT512" i="5" s="1"/>
  <c r="AU512" i="5" s="1"/>
  <c r="AQ512" i="5"/>
  <c r="AA512" i="5"/>
  <c r="V512" i="5"/>
  <c r="U512" i="5"/>
  <c r="X512" i="5" s="1"/>
  <c r="T512" i="5"/>
  <c r="S512" i="5"/>
  <c r="R512" i="5"/>
  <c r="M512" i="5"/>
  <c r="Z512" i="5" s="1"/>
  <c r="BF511" i="5"/>
  <c r="AR511" i="5"/>
  <c r="AS511" i="5" s="1"/>
  <c r="AT511" i="5" s="1"/>
  <c r="AU511" i="5" s="1"/>
  <c r="AV511" i="5" s="1"/>
  <c r="AQ511" i="5"/>
  <c r="AA511" i="5"/>
  <c r="V511" i="5"/>
  <c r="U511" i="5"/>
  <c r="X511" i="5" s="1"/>
  <c r="T511" i="5"/>
  <c r="S511" i="5"/>
  <c r="R511" i="5"/>
  <c r="M511" i="5"/>
  <c r="J511" i="5" s="1"/>
  <c r="BF510" i="5"/>
  <c r="AR510" i="5"/>
  <c r="AQ510" i="5"/>
  <c r="AA510" i="5"/>
  <c r="V510" i="5"/>
  <c r="U510" i="5"/>
  <c r="T510" i="5"/>
  <c r="S510" i="5"/>
  <c r="R510" i="5"/>
  <c r="M510" i="5"/>
  <c r="Z510" i="5" s="1"/>
  <c r="BF509" i="5"/>
  <c r="AR509" i="5"/>
  <c r="AS509" i="5" s="1"/>
  <c r="AT509" i="5" s="1"/>
  <c r="AU509" i="5" s="1"/>
  <c r="AV509" i="5" s="1"/>
  <c r="AQ509" i="5"/>
  <c r="AA509" i="5"/>
  <c r="V509" i="5"/>
  <c r="U509" i="5"/>
  <c r="X509" i="5" s="1"/>
  <c r="T509" i="5"/>
  <c r="S509" i="5"/>
  <c r="R509" i="5"/>
  <c r="M509" i="5"/>
  <c r="BF508" i="5"/>
  <c r="AR508" i="5"/>
  <c r="AS508" i="5" s="1"/>
  <c r="AT508" i="5" s="1"/>
  <c r="AQ508" i="5"/>
  <c r="AA508" i="5"/>
  <c r="V508" i="5"/>
  <c r="U508" i="5"/>
  <c r="T508" i="5"/>
  <c r="S508" i="5"/>
  <c r="R508" i="5"/>
  <c r="M508" i="5"/>
  <c r="J508" i="5" s="1"/>
  <c r="BF507" i="5"/>
  <c r="AR507" i="5"/>
  <c r="AQ507" i="5"/>
  <c r="AA507" i="5"/>
  <c r="V507" i="5"/>
  <c r="U507" i="5"/>
  <c r="T507" i="5"/>
  <c r="S507" i="5"/>
  <c r="R507" i="5"/>
  <c r="M507" i="5"/>
  <c r="J507" i="5" s="1"/>
  <c r="BF506" i="5"/>
  <c r="AR506" i="5"/>
  <c r="AS506" i="5" s="1"/>
  <c r="AT506" i="5" s="1"/>
  <c r="AU506" i="5" s="1"/>
  <c r="AQ506" i="5"/>
  <c r="AA506" i="5"/>
  <c r="V506" i="5"/>
  <c r="U506" i="5"/>
  <c r="T506" i="5"/>
  <c r="S506" i="5"/>
  <c r="R506" i="5"/>
  <c r="M506" i="5"/>
  <c r="J506" i="5" s="1"/>
  <c r="BF505" i="5"/>
  <c r="AR505" i="5"/>
  <c r="AS505" i="5" s="1"/>
  <c r="AT505" i="5" s="1"/>
  <c r="AU505" i="5" s="1"/>
  <c r="AV505" i="5" s="1"/>
  <c r="AQ505" i="5"/>
  <c r="AA505" i="5"/>
  <c r="V505" i="5"/>
  <c r="U505" i="5"/>
  <c r="T505" i="5"/>
  <c r="S505" i="5"/>
  <c r="R505" i="5"/>
  <c r="M505" i="5"/>
  <c r="Z505" i="5" s="1"/>
  <c r="BF504" i="5"/>
  <c r="AR504" i="5"/>
  <c r="AQ504" i="5"/>
  <c r="AA504" i="5"/>
  <c r="V504" i="5"/>
  <c r="U504" i="5"/>
  <c r="T504" i="5"/>
  <c r="S504" i="5"/>
  <c r="R504" i="5"/>
  <c r="M504" i="5"/>
  <c r="J504" i="5" s="1"/>
  <c r="BF503" i="5"/>
  <c r="AR503" i="5"/>
  <c r="AQ503" i="5"/>
  <c r="AA503" i="5"/>
  <c r="V503" i="5"/>
  <c r="U503" i="5"/>
  <c r="T503" i="5"/>
  <c r="S503" i="5"/>
  <c r="R503" i="5"/>
  <c r="M503" i="5"/>
  <c r="J503" i="5" s="1"/>
  <c r="BF501" i="5"/>
  <c r="AR501" i="5"/>
  <c r="AS501" i="5" s="1"/>
  <c r="AT501" i="5" s="1"/>
  <c r="AU501" i="5" s="1"/>
  <c r="AV501" i="5" s="1"/>
  <c r="AQ501" i="5"/>
  <c r="AA501" i="5"/>
  <c r="V501" i="5"/>
  <c r="U501" i="5"/>
  <c r="T501" i="5"/>
  <c r="S501" i="5"/>
  <c r="R501" i="5"/>
  <c r="M501" i="5"/>
  <c r="J501" i="5" s="1"/>
  <c r="BF500" i="5"/>
  <c r="AR500" i="5"/>
  <c r="AQ500" i="5"/>
  <c r="AA500" i="5"/>
  <c r="V500" i="5"/>
  <c r="U500" i="5"/>
  <c r="X500" i="5" s="1"/>
  <c r="T500" i="5"/>
  <c r="S500" i="5"/>
  <c r="R500" i="5"/>
  <c r="M500" i="5"/>
  <c r="Z500" i="5" s="1"/>
  <c r="BF499" i="5"/>
  <c r="AR499" i="5"/>
  <c r="AQ499" i="5"/>
  <c r="AA499" i="5"/>
  <c r="V499" i="5"/>
  <c r="U499" i="5"/>
  <c r="X499" i="5" s="1"/>
  <c r="T499" i="5"/>
  <c r="S499" i="5"/>
  <c r="R499" i="5"/>
  <c r="M499" i="5"/>
  <c r="Z499" i="5" s="1"/>
  <c r="BF498" i="5"/>
  <c r="AR498" i="5"/>
  <c r="AQ498" i="5"/>
  <c r="AA498" i="5"/>
  <c r="V498" i="5"/>
  <c r="U498" i="5"/>
  <c r="T498" i="5"/>
  <c r="S498" i="5"/>
  <c r="R498" i="5"/>
  <c r="M498" i="5"/>
  <c r="BF496" i="5"/>
  <c r="AR496" i="5"/>
  <c r="AQ496" i="5"/>
  <c r="AA496" i="5"/>
  <c r="V496" i="5"/>
  <c r="U496" i="5"/>
  <c r="X496" i="5" s="1"/>
  <c r="T496" i="5"/>
  <c r="S496" i="5"/>
  <c r="R496" i="5"/>
  <c r="M496" i="5"/>
  <c r="Z496" i="5" s="1"/>
  <c r="BF494" i="5"/>
  <c r="AR494" i="5"/>
  <c r="AS494" i="5" s="1"/>
  <c r="AQ494" i="5"/>
  <c r="AA494" i="5"/>
  <c r="Z494" i="5"/>
  <c r="V494" i="5"/>
  <c r="U494" i="5"/>
  <c r="T494" i="5"/>
  <c r="S494" i="5"/>
  <c r="R494" i="5"/>
  <c r="M494" i="5"/>
  <c r="J494" i="5" s="1"/>
  <c r="BF492" i="5"/>
  <c r="AR492" i="5"/>
  <c r="AQ492" i="5"/>
  <c r="AA492" i="5"/>
  <c r="V492" i="5"/>
  <c r="U492" i="5"/>
  <c r="X492" i="5" s="1"/>
  <c r="T492" i="5"/>
  <c r="S492" i="5"/>
  <c r="R492" i="5"/>
  <c r="M492" i="5"/>
  <c r="Z492" i="5" s="1"/>
  <c r="BF491" i="5"/>
  <c r="AR491" i="5"/>
  <c r="AS491" i="5" s="1"/>
  <c r="AT491" i="5" s="1"/>
  <c r="AQ491" i="5"/>
  <c r="AA491" i="5"/>
  <c r="V491" i="5"/>
  <c r="U491" i="5"/>
  <c r="X491" i="5" s="1"/>
  <c r="T491" i="5"/>
  <c r="S491" i="5"/>
  <c r="R491" i="5"/>
  <c r="M491" i="5"/>
  <c r="J491" i="5" s="1"/>
  <c r="BF490" i="5"/>
  <c r="AR490" i="5"/>
  <c r="AQ490" i="5"/>
  <c r="AA490" i="5"/>
  <c r="V490" i="5"/>
  <c r="U490" i="5"/>
  <c r="T490" i="5"/>
  <c r="S490" i="5"/>
  <c r="R490" i="5"/>
  <c r="M490" i="5"/>
  <c r="BF489" i="5"/>
  <c r="AR489" i="5"/>
  <c r="AS489" i="5" s="1"/>
  <c r="AQ489" i="5"/>
  <c r="AA489" i="5"/>
  <c r="V489" i="5"/>
  <c r="U489" i="5"/>
  <c r="X489" i="5" s="1"/>
  <c r="T489" i="5"/>
  <c r="S489" i="5"/>
  <c r="R489" i="5"/>
  <c r="M489" i="5"/>
  <c r="BF488" i="5"/>
  <c r="AR488" i="5"/>
  <c r="AQ488" i="5"/>
  <c r="AA488" i="5"/>
  <c r="V488" i="5"/>
  <c r="U488" i="5"/>
  <c r="T488" i="5"/>
  <c r="S488" i="5"/>
  <c r="R488" i="5"/>
  <c r="M488" i="5"/>
  <c r="Z488" i="5" s="1"/>
  <c r="BF487" i="5"/>
  <c r="AR487" i="5"/>
  <c r="AS487" i="5" s="1"/>
  <c r="AT487" i="5" s="1"/>
  <c r="AU487" i="5" s="1"/>
  <c r="AV487" i="5" s="1"/>
  <c r="AQ487" i="5"/>
  <c r="AA487" i="5"/>
  <c r="V487" i="5"/>
  <c r="U487" i="5"/>
  <c r="T487" i="5"/>
  <c r="S487" i="5"/>
  <c r="R487" i="5"/>
  <c r="M487" i="5"/>
  <c r="J487" i="5" s="1"/>
  <c r="BF486" i="5"/>
  <c r="AR486" i="5"/>
  <c r="AS486" i="5" s="1"/>
  <c r="AT486" i="5" s="1"/>
  <c r="AU486" i="5" s="1"/>
  <c r="AV486" i="5" s="1"/>
  <c r="AQ486" i="5"/>
  <c r="AA486" i="5"/>
  <c r="V486" i="5"/>
  <c r="U486" i="5"/>
  <c r="T486" i="5"/>
  <c r="S486" i="5"/>
  <c r="R486" i="5"/>
  <c r="M486" i="5"/>
  <c r="J486" i="5" s="1"/>
  <c r="BF485" i="5"/>
  <c r="AR485" i="5"/>
  <c r="AS485" i="5" s="1"/>
  <c r="AQ485" i="5"/>
  <c r="AA485" i="5"/>
  <c r="V485" i="5"/>
  <c r="U485" i="5"/>
  <c r="T485" i="5"/>
  <c r="S485" i="5"/>
  <c r="R485" i="5"/>
  <c r="M485" i="5"/>
  <c r="J485" i="5" s="1"/>
  <c r="BF483" i="5"/>
  <c r="AR483" i="5"/>
  <c r="AQ483" i="5"/>
  <c r="AA483" i="5"/>
  <c r="V483" i="5"/>
  <c r="U483" i="5"/>
  <c r="T483" i="5"/>
  <c r="S483" i="5"/>
  <c r="R483" i="5"/>
  <c r="M483" i="5"/>
  <c r="Z483" i="5" s="1"/>
  <c r="BF482" i="5"/>
  <c r="AR482" i="5"/>
  <c r="AQ482" i="5"/>
  <c r="AA482" i="5"/>
  <c r="V482" i="5"/>
  <c r="U482" i="5"/>
  <c r="T482" i="5"/>
  <c r="S482" i="5"/>
  <c r="R482" i="5"/>
  <c r="M482" i="5"/>
  <c r="BF481" i="5"/>
  <c r="AR481" i="5"/>
  <c r="AS481" i="5" s="1"/>
  <c r="AT481" i="5" s="1"/>
  <c r="AQ481" i="5"/>
  <c r="AA481" i="5"/>
  <c r="V481" i="5"/>
  <c r="U481" i="5"/>
  <c r="X481" i="5" s="1"/>
  <c r="T481" i="5"/>
  <c r="S481" i="5"/>
  <c r="R481" i="5"/>
  <c r="M481" i="5"/>
  <c r="Z481" i="5" s="1"/>
  <c r="BF480" i="5"/>
  <c r="AR480" i="5"/>
  <c r="AQ480" i="5"/>
  <c r="AA480" i="5"/>
  <c r="V480" i="5"/>
  <c r="U480" i="5"/>
  <c r="T480" i="5"/>
  <c r="S480" i="5"/>
  <c r="R480" i="5"/>
  <c r="M480" i="5"/>
  <c r="J480" i="5" s="1"/>
  <c r="BF479" i="5"/>
  <c r="AR479" i="5"/>
  <c r="AQ479" i="5"/>
  <c r="AA479" i="5"/>
  <c r="V479" i="5"/>
  <c r="U479" i="5"/>
  <c r="T479" i="5"/>
  <c r="S479" i="5"/>
  <c r="R479" i="5"/>
  <c r="M479" i="5"/>
  <c r="J479" i="5" s="1"/>
  <c r="BF477" i="5"/>
  <c r="AR477" i="5"/>
  <c r="AQ477" i="5"/>
  <c r="AA477" i="5"/>
  <c r="V477" i="5"/>
  <c r="U477" i="5"/>
  <c r="T477" i="5"/>
  <c r="S477" i="5"/>
  <c r="R477" i="5"/>
  <c r="M477" i="5"/>
  <c r="Z477" i="5" s="1"/>
  <c r="BF476" i="5"/>
  <c r="AR476" i="5"/>
  <c r="AQ476" i="5"/>
  <c r="AA476" i="5"/>
  <c r="V476" i="5"/>
  <c r="U476" i="5"/>
  <c r="T476" i="5"/>
  <c r="S476" i="5"/>
  <c r="R476" i="5"/>
  <c r="M476" i="5"/>
  <c r="Z476" i="5" s="1"/>
  <c r="BF475" i="5"/>
  <c r="AR475" i="5"/>
  <c r="AS475" i="5" s="1"/>
  <c r="AQ475" i="5"/>
  <c r="AA475" i="5"/>
  <c r="Z475" i="5"/>
  <c r="V475" i="5"/>
  <c r="U475" i="5"/>
  <c r="X475" i="5" s="1"/>
  <c r="T475" i="5"/>
  <c r="S475" i="5"/>
  <c r="R475" i="5"/>
  <c r="M475" i="5"/>
  <c r="J475" i="5" s="1"/>
  <c r="BF474" i="5"/>
  <c r="AR474" i="5"/>
  <c r="AS474" i="5" s="1"/>
  <c r="AT474" i="5" s="1"/>
  <c r="AU474" i="5" s="1"/>
  <c r="AV474" i="5" s="1"/>
  <c r="AQ474" i="5"/>
  <c r="AA474" i="5"/>
  <c r="V474" i="5"/>
  <c r="U474" i="5"/>
  <c r="X474" i="5" s="1"/>
  <c r="T474" i="5"/>
  <c r="S474" i="5"/>
  <c r="R474" i="5"/>
  <c r="M474" i="5"/>
  <c r="Z474" i="5" s="1"/>
  <c r="BF473" i="5"/>
  <c r="AR473" i="5"/>
  <c r="AQ473" i="5"/>
  <c r="AA473" i="5"/>
  <c r="V473" i="5"/>
  <c r="U473" i="5"/>
  <c r="T473" i="5"/>
  <c r="S473" i="5"/>
  <c r="R473" i="5"/>
  <c r="M473" i="5"/>
  <c r="Z473" i="5" s="1"/>
  <c r="BF472" i="5"/>
  <c r="AR472" i="5"/>
  <c r="AS472" i="5" s="1"/>
  <c r="AQ472" i="5"/>
  <c r="AA472" i="5"/>
  <c r="V472" i="5"/>
  <c r="U472" i="5"/>
  <c r="T472" i="5"/>
  <c r="S472" i="5"/>
  <c r="R472" i="5"/>
  <c r="M472" i="5"/>
  <c r="J472" i="5" s="1"/>
  <c r="BF471" i="5"/>
  <c r="AR471" i="5"/>
  <c r="AS471" i="5" s="1"/>
  <c r="AQ471" i="5"/>
  <c r="AA471" i="5"/>
  <c r="Z471" i="5"/>
  <c r="V471" i="5"/>
  <c r="U471" i="5"/>
  <c r="X471" i="5" s="1"/>
  <c r="T471" i="5"/>
  <c r="S471" i="5"/>
  <c r="R471" i="5"/>
  <c r="M471" i="5"/>
  <c r="J471" i="5" s="1"/>
  <c r="BF470" i="5"/>
  <c r="AR470" i="5"/>
  <c r="AQ470" i="5"/>
  <c r="AA470" i="5"/>
  <c r="V470" i="5"/>
  <c r="U470" i="5"/>
  <c r="X470" i="5" s="1"/>
  <c r="T470" i="5"/>
  <c r="S470" i="5"/>
  <c r="R470" i="5"/>
  <c r="M470" i="5"/>
  <c r="BF469" i="5"/>
  <c r="AR469" i="5"/>
  <c r="AQ469" i="5"/>
  <c r="AA469" i="5"/>
  <c r="V469" i="5"/>
  <c r="U469" i="5"/>
  <c r="T469" i="5"/>
  <c r="S469" i="5"/>
  <c r="R469" i="5"/>
  <c r="M469" i="5"/>
  <c r="Z469" i="5" s="1"/>
  <c r="BF468" i="5"/>
  <c r="AR468" i="5"/>
  <c r="AS468" i="5" s="1"/>
  <c r="AT468" i="5" s="1"/>
  <c r="AU468" i="5" s="1"/>
  <c r="AV468" i="5" s="1"/>
  <c r="AQ468" i="5"/>
  <c r="AA468" i="5"/>
  <c r="V468" i="5"/>
  <c r="U468" i="5"/>
  <c r="T468" i="5"/>
  <c r="S468" i="5"/>
  <c r="R468" i="5"/>
  <c r="M468" i="5"/>
  <c r="Z468" i="5" s="1"/>
  <c r="BF467" i="5"/>
  <c r="AR467" i="5"/>
  <c r="AS467" i="5" s="1"/>
  <c r="AQ467" i="5"/>
  <c r="AA467" i="5"/>
  <c r="V467" i="5"/>
  <c r="U467" i="5"/>
  <c r="T467" i="5"/>
  <c r="S467" i="5"/>
  <c r="R467" i="5"/>
  <c r="M467" i="5"/>
  <c r="Z467" i="5" s="1"/>
  <c r="BF466" i="5"/>
  <c r="AR466" i="5"/>
  <c r="AS466" i="5" s="1"/>
  <c r="AT466" i="5" s="1"/>
  <c r="AU466" i="5" s="1"/>
  <c r="AV466" i="5" s="1"/>
  <c r="AQ466" i="5"/>
  <c r="AA466" i="5"/>
  <c r="V466" i="5"/>
  <c r="U466" i="5"/>
  <c r="X466" i="5" s="1"/>
  <c r="T466" i="5"/>
  <c r="S466" i="5"/>
  <c r="R466" i="5"/>
  <c r="M466" i="5"/>
  <c r="BF465" i="5"/>
  <c r="AR465" i="5"/>
  <c r="AS465" i="5" s="1"/>
  <c r="AT465" i="5" s="1"/>
  <c r="AQ465" i="5"/>
  <c r="AA465" i="5"/>
  <c r="V465" i="5"/>
  <c r="U465" i="5"/>
  <c r="T465" i="5"/>
  <c r="S465" i="5"/>
  <c r="R465" i="5"/>
  <c r="M465" i="5"/>
  <c r="BF464" i="5"/>
  <c r="AR464" i="5"/>
  <c r="AS464" i="5" s="1"/>
  <c r="AQ464" i="5"/>
  <c r="AA464" i="5"/>
  <c r="V464" i="5"/>
  <c r="U464" i="5"/>
  <c r="T464" i="5"/>
  <c r="S464" i="5"/>
  <c r="R464" i="5"/>
  <c r="M464" i="5"/>
  <c r="J464" i="5" s="1"/>
  <c r="BF463" i="5"/>
  <c r="AR463" i="5"/>
  <c r="AQ463" i="5"/>
  <c r="AA463" i="5"/>
  <c r="V463" i="5"/>
  <c r="U463" i="5"/>
  <c r="T463" i="5"/>
  <c r="S463" i="5"/>
  <c r="R463" i="5"/>
  <c r="M463" i="5"/>
  <c r="Z463" i="5" s="1"/>
  <c r="BF462" i="5"/>
  <c r="AR462" i="5"/>
  <c r="AS462" i="5" s="1"/>
  <c r="AT462" i="5" s="1"/>
  <c r="AU462" i="5" s="1"/>
  <c r="AV462" i="5" s="1"/>
  <c r="AQ462" i="5"/>
  <c r="AA462" i="5"/>
  <c r="V462" i="5"/>
  <c r="U462" i="5"/>
  <c r="T462" i="5"/>
  <c r="S462" i="5"/>
  <c r="R462" i="5"/>
  <c r="M462" i="5"/>
  <c r="BF461" i="5"/>
  <c r="AR461" i="5"/>
  <c r="AS461" i="5" s="1"/>
  <c r="AT461" i="5" s="1"/>
  <c r="AU461" i="5" s="1"/>
  <c r="AV461" i="5" s="1"/>
  <c r="AQ461" i="5"/>
  <c r="AA461" i="5"/>
  <c r="V461" i="5"/>
  <c r="U461" i="5"/>
  <c r="X461" i="5" s="1"/>
  <c r="T461" i="5"/>
  <c r="S461" i="5"/>
  <c r="R461" i="5"/>
  <c r="M461" i="5"/>
  <c r="Z461" i="5" s="1"/>
  <c r="BF460" i="5"/>
  <c r="AR460" i="5"/>
  <c r="AQ460" i="5"/>
  <c r="AA460" i="5"/>
  <c r="V460" i="5"/>
  <c r="U460" i="5"/>
  <c r="X460" i="5" s="1"/>
  <c r="T460" i="5"/>
  <c r="S460" i="5"/>
  <c r="R460" i="5"/>
  <c r="M460" i="5"/>
  <c r="J460" i="5" s="1"/>
  <c r="BF459" i="5"/>
  <c r="AR459" i="5"/>
  <c r="AQ459" i="5"/>
  <c r="AA459" i="5"/>
  <c r="V459" i="5"/>
  <c r="U459" i="5"/>
  <c r="T459" i="5"/>
  <c r="S459" i="5"/>
  <c r="R459" i="5"/>
  <c r="M459" i="5"/>
  <c r="J459" i="5" s="1"/>
  <c r="BF458" i="5"/>
  <c r="AR458" i="5"/>
  <c r="AQ458" i="5"/>
  <c r="AA458" i="5"/>
  <c r="V458" i="5"/>
  <c r="U458" i="5"/>
  <c r="T458" i="5"/>
  <c r="S458" i="5"/>
  <c r="R458" i="5"/>
  <c r="M458" i="5"/>
  <c r="Z458" i="5" s="1"/>
  <c r="BF457" i="5"/>
  <c r="AR457" i="5"/>
  <c r="AQ457" i="5"/>
  <c r="AA457" i="5"/>
  <c r="V457" i="5"/>
  <c r="U457" i="5"/>
  <c r="X457" i="5" s="1"/>
  <c r="T457" i="5"/>
  <c r="S457" i="5"/>
  <c r="R457" i="5"/>
  <c r="M457" i="5"/>
  <c r="Z457" i="5" s="1"/>
  <c r="BF456" i="5"/>
  <c r="AR456" i="5"/>
  <c r="AQ456" i="5"/>
  <c r="AA456" i="5"/>
  <c r="V456" i="5"/>
  <c r="U456" i="5"/>
  <c r="T456" i="5"/>
  <c r="S456" i="5"/>
  <c r="R456" i="5"/>
  <c r="M456" i="5"/>
  <c r="Z456" i="5" s="1"/>
  <c r="BF455" i="5"/>
  <c r="AR455" i="5"/>
  <c r="AS455" i="5" s="1"/>
  <c r="AT455" i="5" s="1"/>
  <c r="AU455" i="5" s="1"/>
  <c r="AQ455" i="5"/>
  <c r="AA455" i="5"/>
  <c r="Z455" i="5"/>
  <c r="V455" i="5"/>
  <c r="U455" i="5"/>
  <c r="T455" i="5"/>
  <c r="S455" i="5"/>
  <c r="R455" i="5"/>
  <c r="M455" i="5"/>
  <c r="J455" i="5" s="1"/>
  <c r="BF454" i="5"/>
  <c r="AR454" i="5"/>
  <c r="AQ454" i="5"/>
  <c r="AA454" i="5"/>
  <c r="V454" i="5"/>
  <c r="U454" i="5"/>
  <c r="T454" i="5"/>
  <c r="S454" i="5"/>
  <c r="R454" i="5"/>
  <c r="M454" i="5"/>
  <c r="Z454" i="5" s="1"/>
  <c r="BF452" i="5"/>
  <c r="AR452" i="5"/>
  <c r="AS452" i="5" s="1"/>
  <c r="AQ452" i="5"/>
  <c r="AA452" i="5"/>
  <c r="V452" i="5"/>
  <c r="U452" i="5"/>
  <c r="T452" i="5"/>
  <c r="S452" i="5"/>
  <c r="R452" i="5"/>
  <c r="M452" i="5"/>
  <c r="J452" i="5" s="1"/>
  <c r="BF451" i="5"/>
  <c r="AR451" i="5"/>
  <c r="AS451" i="5" s="1"/>
  <c r="AQ451" i="5"/>
  <c r="AA451" i="5"/>
  <c r="V451" i="5"/>
  <c r="U451" i="5"/>
  <c r="T451" i="5"/>
  <c r="S451" i="5"/>
  <c r="R451" i="5"/>
  <c r="M451" i="5"/>
  <c r="Z451" i="5" s="1"/>
  <c r="BF450" i="5"/>
  <c r="AR450" i="5"/>
  <c r="AQ450" i="5"/>
  <c r="AA450" i="5"/>
  <c r="V450" i="5"/>
  <c r="U450" i="5"/>
  <c r="X450" i="5" s="1"/>
  <c r="T450" i="5"/>
  <c r="S450" i="5"/>
  <c r="R450" i="5"/>
  <c r="M450" i="5"/>
  <c r="J450" i="5" s="1"/>
  <c r="BF449" i="5"/>
  <c r="AR449" i="5"/>
  <c r="AQ449" i="5"/>
  <c r="AA449" i="5"/>
  <c r="V449" i="5"/>
  <c r="U449" i="5"/>
  <c r="X449" i="5" s="1"/>
  <c r="T449" i="5"/>
  <c r="S449" i="5"/>
  <c r="R449" i="5"/>
  <c r="M449" i="5"/>
  <c r="Z449" i="5" s="1"/>
  <c r="BF448" i="5"/>
  <c r="AR448" i="5"/>
  <c r="AS448" i="5" s="1"/>
  <c r="AT448" i="5" s="1"/>
  <c r="AU448" i="5" s="1"/>
  <c r="AV448" i="5" s="1"/>
  <c r="AQ448" i="5"/>
  <c r="AA448" i="5"/>
  <c r="V448" i="5"/>
  <c r="U448" i="5"/>
  <c r="X448" i="5" s="1"/>
  <c r="T448" i="5"/>
  <c r="S448" i="5"/>
  <c r="R448" i="5"/>
  <c r="M448" i="5"/>
  <c r="Z448" i="5" s="1"/>
  <c r="BF447" i="5"/>
  <c r="AR447" i="5"/>
  <c r="AS447" i="5" s="1"/>
  <c r="AT447" i="5" s="1"/>
  <c r="AU447" i="5" s="1"/>
  <c r="AV447" i="5" s="1"/>
  <c r="AQ447" i="5"/>
  <c r="AA447" i="5"/>
  <c r="V447" i="5"/>
  <c r="U447" i="5"/>
  <c r="X447" i="5" s="1"/>
  <c r="T447" i="5"/>
  <c r="S447" i="5"/>
  <c r="R447" i="5"/>
  <c r="M447" i="5"/>
  <c r="Z447" i="5" s="1"/>
  <c r="BF446" i="5"/>
  <c r="AR446" i="5"/>
  <c r="AS446" i="5" s="1"/>
  <c r="AT446" i="5" s="1"/>
  <c r="AU446" i="5" s="1"/>
  <c r="AV446" i="5" s="1"/>
  <c r="AQ446" i="5"/>
  <c r="AA446" i="5"/>
  <c r="V446" i="5"/>
  <c r="U446" i="5"/>
  <c r="X446" i="5" s="1"/>
  <c r="T446" i="5"/>
  <c r="S446" i="5"/>
  <c r="R446" i="5"/>
  <c r="M446" i="5"/>
  <c r="BF445" i="5"/>
  <c r="AR445" i="5"/>
  <c r="AS445" i="5" s="1"/>
  <c r="AT445" i="5" s="1"/>
  <c r="AU445" i="5" s="1"/>
  <c r="AV445" i="5" s="1"/>
  <c r="AQ445" i="5"/>
  <c r="AA445" i="5"/>
  <c r="V445" i="5"/>
  <c r="U445" i="5"/>
  <c r="T445" i="5"/>
  <c r="S445" i="5"/>
  <c r="R445" i="5"/>
  <c r="M445" i="5"/>
  <c r="Z445" i="5" s="1"/>
  <c r="BF444" i="5"/>
  <c r="AR444" i="5"/>
  <c r="AS444" i="5" s="1"/>
  <c r="AQ444" i="5"/>
  <c r="AA444" i="5"/>
  <c r="V444" i="5"/>
  <c r="U444" i="5"/>
  <c r="X444" i="5" s="1"/>
  <c r="T444" i="5"/>
  <c r="S444" i="5"/>
  <c r="R444" i="5"/>
  <c r="M444" i="5"/>
  <c r="BF443" i="5"/>
  <c r="AR443" i="5"/>
  <c r="AS443" i="5" s="1"/>
  <c r="AQ443" i="5"/>
  <c r="AA443" i="5"/>
  <c r="V443" i="5"/>
  <c r="U443" i="5"/>
  <c r="T443" i="5"/>
  <c r="S443" i="5"/>
  <c r="R443" i="5"/>
  <c r="M443" i="5"/>
  <c r="J443" i="5" s="1"/>
  <c r="BF442" i="5"/>
  <c r="AR442" i="5"/>
  <c r="AQ442" i="5"/>
  <c r="AA442" i="5"/>
  <c r="V442" i="5"/>
  <c r="U442" i="5"/>
  <c r="T442" i="5"/>
  <c r="S442" i="5"/>
  <c r="R442" i="5"/>
  <c r="M442" i="5"/>
  <c r="Z442" i="5" s="1"/>
  <c r="BF440" i="5"/>
  <c r="AR440" i="5"/>
  <c r="AS440" i="5" s="1"/>
  <c r="AT440" i="5" s="1"/>
  <c r="AU440" i="5" s="1"/>
  <c r="AV440" i="5" s="1"/>
  <c r="AQ440" i="5"/>
  <c r="AA440" i="5"/>
  <c r="V440" i="5"/>
  <c r="U440" i="5"/>
  <c r="T440" i="5"/>
  <c r="S440" i="5"/>
  <c r="R440" i="5"/>
  <c r="M440" i="5"/>
  <c r="BF439" i="5"/>
  <c r="AR439" i="5"/>
  <c r="AS439" i="5" s="1"/>
  <c r="AT439" i="5" s="1"/>
  <c r="AU439" i="5" s="1"/>
  <c r="AV439" i="5" s="1"/>
  <c r="AQ439" i="5"/>
  <c r="AA439" i="5"/>
  <c r="V439" i="5"/>
  <c r="U439" i="5"/>
  <c r="X439" i="5" s="1"/>
  <c r="T439" i="5"/>
  <c r="S439" i="5"/>
  <c r="R439" i="5"/>
  <c r="M439" i="5"/>
  <c r="Z439" i="5" s="1"/>
  <c r="BF437" i="5"/>
  <c r="AR437" i="5"/>
  <c r="AQ437" i="5"/>
  <c r="AA437" i="5"/>
  <c r="V437" i="5"/>
  <c r="U437" i="5"/>
  <c r="T437" i="5"/>
  <c r="S437" i="5"/>
  <c r="R437" i="5"/>
  <c r="M437" i="5"/>
  <c r="J437" i="5" s="1"/>
  <c r="BF436" i="5"/>
  <c r="AR436" i="5"/>
  <c r="AQ436" i="5"/>
  <c r="AA436" i="5"/>
  <c r="V436" i="5"/>
  <c r="U436" i="5"/>
  <c r="T436" i="5"/>
  <c r="S436" i="5"/>
  <c r="R436" i="5"/>
  <c r="M436" i="5"/>
  <c r="J436" i="5" s="1"/>
  <c r="BF435" i="5"/>
  <c r="AR435" i="5"/>
  <c r="AQ435" i="5"/>
  <c r="AA435" i="5"/>
  <c r="V435" i="5"/>
  <c r="U435" i="5"/>
  <c r="X435" i="5" s="1"/>
  <c r="T435" i="5"/>
  <c r="S435" i="5"/>
  <c r="R435" i="5"/>
  <c r="M435" i="5"/>
  <c r="Z435" i="5" s="1"/>
  <c r="BF434" i="5"/>
  <c r="AR434" i="5"/>
  <c r="AQ434" i="5"/>
  <c r="AA434" i="5"/>
  <c r="V434" i="5"/>
  <c r="U434" i="5"/>
  <c r="T434" i="5"/>
  <c r="S434" i="5"/>
  <c r="R434" i="5"/>
  <c r="M434" i="5"/>
  <c r="Z434" i="5" s="1"/>
  <c r="BF433" i="5"/>
  <c r="AR433" i="5"/>
  <c r="AQ433" i="5"/>
  <c r="AA433" i="5"/>
  <c r="V433" i="5"/>
  <c r="U433" i="5"/>
  <c r="T433" i="5"/>
  <c r="S433" i="5"/>
  <c r="R433" i="5"/>
  <c r="M433" i="5"/>
  <c r="Z433" i="5" s="1"/>
  <c r="BF432" i="5"/>
  <c r="AR432" i="5"/>
  <c r="AS432" i="5" s="1"/>
  <c r="AT432" i="5" s="1"/>
  <c r="AU432" i="5" s="1"/>
  <c r="AQ432" i="5"/>
  <c r="AA432" i="5"/>
  <c r="V432" i="5"/>
  <c r="U432" i="5"/>
  <c r="T432" i="5"/>
  <c r="S432" i="5"/>
  <c r="R432" i="5"/>
  <c r="M432" i="5"/>
  <c r="J432" i="5" s="1"/>
  <c r="BF431" i="5"/>
  <c r="AR431" i="5"/>
  <c r="AS431" i="5" s="1"/>
  <c r="AQ431" i="5"/>
  <c r="AA431" i="5"/>
  <c r="V431" i="5"/>
  <c r="U431" i="5"/>
  <c r="T431" i="5"/>
  <c r="S431" i="5"/>
  <c r="R431" i="5"/>
  <c r="M431" i="5"/>
  <c r="Z431" i="5" s="1"/>
  <c r="BF430" i="5"/>
  <c r="AR430" i="5"/>
  <c r="AS430" i="5" s="1"/>
  <c r="AQ430" i="5"/>
  <c r="AA430" i="5"/>
  <c r="V430" i="5"/>
  <c r="U430" i="5"/>
  <c r="T430" i="5"/>
  <c r="S430" i="5"/>
  <c r="R430" i="5"/>
  <c r="M430" i="5"/>
  <c r="J430" i="5" s="1"/>
  <c r="BF428" i="5"/>
  <c r="AR428" i="5"/>
  <c r="AS428" i="5" s="1"/>
  <c r="AQ428" i="5"/>
  <c r="AA428" i="5"/>
  <c r="V428" i="5"/>
  <c r="U428" i="5"/>
  <c r="T428" i="5"/>
  <c r="S428" i="5"/>
  <c r="R428" i="5"/>
  <c r="M428" i="5"/>
  <c r="Z428" i="5" s="1"/>
  <c r="BF427" i="5"/>
  <c r="AR427" i="5"/>
  <c r="AQ427" i="5"/>
  <c r="AA427" i="5"/>
  <c r="V427" i="5"/>
  <c r="U427" i="5"/>
  <c r="T427" i="5"/>
  <c r="S427" i="5"/>
  <c r="R427" i="5"/>
  <c r="M427" i="5"/>
  <c r="J427" i="5" s="1"/>
  <c r="BF426" i="5"/>
  <c r="AR426" i="5"/>
  <c r="AQ426" i="5"/>
  <c r="AA426" i="5"/>
  <c r="V426" i="5"/>
  <c r="U426" i="5"/>
  <c r="X426" i="5" s="1"/>
  <c r="T426" i="5"/>
  <c r="S426" i="5"/>
  <c r="R426" i="5"/>
  <c r="M426" i="5"/>
  <c r="BF425" i="5"/>
  <c r="AR425" i="5"/>
  <c r="AQ425" i="5"/>
  <c r="AA425" i="5"/>
  <c r="V425" i="5"/>
  <c r="U425" i="5"/>
  <c r="T425" i="5"/>
  <c r="S425" i="5"/>
  <c r="R425" i="5"/>
  <c r="M425" i="5"/>
  <c r="Z425" i="5" s="1"/>
  <c r="BF424" i="5"/>
  <c r="AR424" i="5"/>
  <c r="AS424" i="5" s="1"/>
  <c r="AT424" i="5" s="1"/>
  <c r="AU424" i="5" s="1"/>
  <c r="AV424" i="5" s="1"/>
  <c r="AQ424" i="5"/>
  <c r="AA424" i="5"/>
  <c r="V424" i="5"/>
  <c r="U424" i="5"/>
  <c r="T424" i="5"/>
  <c r="S424" i="5"/>
  <c r="R424" i="5"/>
  <c r="M424" i="5"/>
  <c r="Z424" i="5" s="1"/>
  <c r="BF423" i="5"/>
  <c r="AR423" i="5"/>
  <c r="AS423" i="5" s="1"/>
  <c r="AT423" i="5" s="1"/>
  <c r="AQ423" i="5"/>
  <c r="AA423" i="5"/>
  <c r="V423" i="5"/>
  <c r="U423" i="5"/>
  <c r="X423" i="5" s="1"/>
  <c r="T423" i="5"/>
  <c r="S423" i="5"/>
  <c r="R423" i="5"/>
  <c r="M423" i="5"/>
  <c r="Z423" i="5" s="1"/>
  <c r="BF429" i="5"/>
  <c r="AR429" i="5"/>
  <c r="AS429" i="5" s="1"/>
  <c r="AT429" i="5" s="1"/>
  <c r="AU429" i="5" s="1"/>
  <c r="AV429" i="5" s="1"/>
  <c r="AQ429" i="5"/>
  <c r="AA429" i="5"/>
  <c r="V429" i="5"/>
  <c r="U429" i="5"/>
  <c r="T429" i="5"/>
  <c r="S429" i="5"/>
  <c r="R429" i="5"/>
  <c r="M429" i="5"/>
  <c r="J429" i="5" s="1"/>
  <c r="BF422" i="5"/>
  <c r="AR422" i="5"/>
  <c r="AS422" i="5" s="1"/>
  <c r="AT422" i="5" s="1"/>
  <c r="AU422" i="5" s="1"/>
  <c r="AV422" i="5" s="1"/>
  <c r="AQ422" i="5"/>
  <c r="AA422" i="5"/>
  <c r="V422" i="5"/>
  <c r="U422" i="5"/>
  <c r="X422" i="5" s="1"/>
  <c r="T422" i="5"/>
  <c r="S422" i="5"/>
  <c r="R422" i="5"/>
  <c r="M422" i="5"/>
  <c r="J422" i="5" s="1"/>
  <c r="BF420" i="5"/>
  <c r="AR420" i="5"/>
  <c r="AS420" i="5" s="1"/>
  <c r="AT420" i="5" s="1"/>
  <c r="AQ420" i="5"/>
  <c r="AA420" i="5"/>
  <c r="V420" i="5"/>
  <c r="U420" i="5"/>
  <c r="T420" i="5"/>
  <c r="S420" i="5"/>
  <c r="R420" i="5"/>
  <c r="M420" i="5"/>
  <c r="BF419" i="5"/>
  <c r="AR419" i="5"/>
  <c r="AS419" i="5" s="1"/>
  <c r="AT419" i="5" s="1"/>
  <c r="AU419" i="5" s="1"/>
  <c r="AV419" i="5" s="1"/>
  <c r="AQ419" i="5"/>
  <c r="AA419" i="5"/>
  <c r="V419" i="5"/>
  <c r="U419" i="5"/>
  <c r="T419" i="5"/>
  <c r="S419" i="5"/>
  <c r="R419" i="5"/>
  <c r="M419" i="5"/>
  <c r="J419" i="5" s="1"/>
  <c r="BF417" i="5"/>
  <c r="AR417" i="5"/>
  <c r="AS417" i="5" s="1"/>
  <c r="AT417" i="5" s="1"/>
  <c r="AU417" i="5" s="1"/>
  <c r="AV417" i="5" s="1"/>
  <c r="AQ417" i="5"/>
  <c r="AA417" i="5"/>
  <c r="V417" i="5"/>
  <c r="U417" i="5"/>
  <c r="T417" i="5"/>
  <c r="S417" i="5"/>
  <c r="R417" i="5"/>
  <c r="M417" i="5"/>
  <c r="BF416" i="5"/>
  <c r="AR416" i="5"/>
  <c r="AS416" i="5" s="1"/>
  <c r="AT416" i="5" s="1"/>
  <c r="AU416" i="5" s="1"/>
  <c r="AV416" i="5" s="1"/>
  <c r="AW416" i="5" s="1"/>
  <c r="AX416" i="5" s="1"/>
  <c r="AQ416" i="5"/>
  <c r="AA416" i="5"/>
  <c r="V416" i="5"/>
  <c r="U416" i="5"/>
  <c r="X416" i="5" s="1"/>
  <c r="T416" i="5"/>
  <c r="S416" i="5"/>
  <c r="R416" i="5"/>
  <c r="M416" i="5"/>
  <c r="Z416" i="5" s="1"/>
  <c r="BF415" i="5"/>
  <c r="AR415" i="5"/>
  <c r="AQ415" i="5"/>
  <c r="AA415" i="5"/>
  <c r="V415" i="5"/>
  <c r="U415" i="5"/>
  <c r="X415" i="5" s="1"/>
  <c r="T415" i="5"/>
  <c r="S415" i="5"/>
  <c r="R415" i="5"/>
  <c r="M415" i="5"/>
  <c r="BF414" i="5"/>
  <c r="AR414" i="5"/>
  <c r="AQ414" i="5"/>
  <c r="AA414" i="5"/>
  <c r="V414" i="5"/>
  <c r="U414" i="5"/>
  <c r="T414" i="5"/>
  <c r="S414" i="5"/>
  <c r="R414" i="5"/>
  <c r="M414" i="5"/>
  <c r="J414" i="5" s="1"/>
  <c r="BF413" i="5"/>
  <c r="AR413" i="5"/>
  <c r="AQ413" i="5"/>
  <c r="AA413" i="5"/>
  <c r="V413" i="5"/>
  <c r="U413" i="5"/>
  <c r="T413" i="5"/>
  <c r="S413" i="5"/>
  <c r="R413" i="5"/>
  <c r="M413" i="5"/>
  <c r="J413" i="5" s="1"/>
  <c r="BF412" i="5"/>
  <c r="AR412" i="5"/>
  <c r="AQ412" i="5"/>
  <c r="AA412" i="5"/>
  <c r="V412" i="5"/>
  <c r="U412" i="5"/>
  <c r="X412" i="5" s="1"/>
  <c r="T412" i="5"/>
  <c r="S412" i="5"/>
  <c r="R412" i="5"/>
  <c r="M412" i="5"/>
  <c r="Z412" i="5" s="1"/>
  <c r="BF411" i="5"/>
  <c r="AR411" i="5"/>
  <c r="AQ411" i="5"/>
  <c r="AA411" i="5"/>
  <c r="V411" i="5"/>
  <c r="U411" i="5"/>
  <c r="X411" i="5" s="1"/>
  <c r="T411" i="5"/>
  <c r="S411" i="5"/>
  <c r="R411" i="5"/>
  <c r="M411" i="5"/>
  <c r="Z411" i="5" s="1"/>
  <c r="BF410" i="5"/>
  <c r="AR410" i="5"/>
  <c r="AS410" i="5" s="1"/>
  <c r="AQ410" i="5"/>
  <c r="AA410" i="5"/>
  <c r="V410" i="5"/>
  <c r="U410" i="5"/>
  <c r="X410" i="5" s="1"/>
  <c r="T410" i="5"/>
  <c r="S410" i="5"/>
  <c r="R410" i="5"/>
  <c r="M410" i="5"/>
  <c r="J410" i="5" s="1"/>
  <c r="BF409" i="5"/>
  <c r="AR409" i="5"/>
  <c r="AS409" i="5" s="1"/>
  <c r="AT409" i="5" s="1"/>
  <c r="AU409" i="5" s="1"/>
  <c r="AV409" i="5" s="1"/>
  <c r="AW409" i="5" s="1"/>
  <c r="AX409" i="5" s="1"/>
  <c r="AQ409" i="5"/>
  <c r="AA409" i="5"/>
  <c r="V409" i="5"/>
  <c r="U409" i="5"/>
  <c r="T409" i="5"/>
  <c r="S409" i="5"/>
  <c r="R409" i="5"/>
  <c r="M409" i="5"/>
  <c r="J409" i="5" s="1"/>
  <c r="BF408" i="5"/>
  <c r="AR408" i="5"/>
  <c r="AS408" i="5" s="1"/>
  <c r="AT408" i="5" s="1"/>
  <c r="AU408" i="5" s="1"/>
  <c r="AV408" i="5" s="1"/>
  <c r="AQ408" i="5"/>
  <c r="AA408" i="5"/>
  <c r="V408" i="5"/>
  <c r="U408" i="5"/>
  <c r="T408" i="5"/>
  <c r="S408" i="5"/>
  <c r="R408" i="5"/>
  <c r="M408" i="5"/>
  <c r="J408" i="5" s="1"/>
  <c r="BF407" i="5"/>
  <c r="AR407" i="5"/>
  <c r="AS407" i="5" s="1"/>
  <c r="AQ407" i="5"/>
  <c r="AA407" i="5"/>
  <c r="V407" i="5"/>
  <c r="U407" i="5"/>
  <c r="T407" i="5"/>
  <c r="S407" i="5"/>
  <c r="R407" i="5"/>
  <c r="M407" i="5"/>
  <c r="Z407" i="5" s="1"/>
  <c r="BF405" i="5"/>
  <c r="AR405" i="5"/>
  <c r="AQ405" i="5"/>
  <c r="AA405" i="5"/>
  <c r="V405" i="5"/>
  <c r="U405" i="5"/>
  <c r="T405" i="5"/>
  <c r="S405" i="5"/>
  <c r="R405" i="5"/>
  <c r="M405" i="5"/>
  <c r="J405" i="5" s="1"/>
  <c r="BF404" i="5"/>
  <c r="AR404" i="5"/>
  <c r="AQ404" i="5"/>
  <c r="AA404" i="5"/>
  <c r="V404" i="5"/>
  <c r="U404" i="5"/>
  <c r="X404" i="5" s="1"/>
  <c r="T404" i="5"/>
  <c r="S404" i="5"/>
  <c r="R404" i="5"/>
  <c r="M404" i="5"/>
  <c r="BF403" i="5"/>
  <c r="AR403" i="5"/>
  <c r="AQ403" i="5"/>
  <c r="AA403" i="5"/>
  <c r="V403" i="5"/>
  <c r="U403" i="5"/>
  <c r="X403" i="5" s="1"/>
  <c r="T403" i="5"/>
  <c r="S403" i="5"/>
  <c r="R403" i="5"/>
  <c r="M403" i="5"/>
  <c r="Z403" i="5" s="1"/>
  <c r="BF402" i="5"/>
  <c r="AR402" i="5"/>
  <c r="AS402" i="5" s="1"/>
  <c r="AT402" i="5" s="1"/>
  <c r="AU402" i="5" s="1"/>
  <c r="AV402" i="5" s="1"/>
  <c r="AQ402" i="5"/>
  <c r="AA402" i="5"/>
  <c r="V402" i="5"/>
  <c r="U402" i="5"/>
  <c r="T402" i="5"/>
  <c r="S402" i="5"/>
  <c r="R402" i="5"/>
  <c r="M402" i="5"/>
  <c r="J402" i="5" s="1"/>
  <c r="BF401" i="5"/>
  <c r="AR401" i="5"/>
  <c r="AS401" i="5" s="1"/>
  <c r="AT401" i="5" s="1"/>
  <c r="AU401" i="5" s="1"/>
  <c r="AV401" i="5" s="1"/>
  <c r="AQ401" i="5"/>
  <c r="AA401" i="5"/>
  <c r="V401" i="5"/>
  <c r="U401" i="5"/>
  <c r="X401" i="5" s="1"/>
  <c r="T401" i="5"/>
  <c r="S401" i="5"/>
  <c r="R401" i="5"/>
  <c r="M401" i="5"/>
  <c r="Z401" i="5" s="1"/>
  <c r="BF399" i="5"/>
  <c r="AR399" i="5"/>
  <c r="AS399" i="5" s="1"/>
  <c r="AT399" i="5" s="1"/>
  <c r="AU399" i="5" s="1"/>
  <c r="AV399" i="5" s="1"/>
  <c r="AQ399" i="5"/>
  <c r="AA399" i="5"/>
  <c r="V399" i="5"/>
  <c r="U399" i="5"/>
  <c r="T399" i="5"/>
  <c r="S399" i="5"/>
  <c r="R399" i="5"/>
  <c r="M399" i="5"/>
  <c r="Z399" i="5" s="1"/>
  <c r="BF398" i="5"/>
  <c r="AR398" i="5"/>
  <c r="AS398" i="5" s="1"/>
  <c r="AT398" i="5" s="1"/>
  <c r="AU398" i="5" s="1"/>
  <c r="AV398" i="5" s="1"/>
  <c r="AQ398" i="5"/>
  <c r="AA398" i="5"/>
  <c r="V398" i="5"/>
  <c r="U398" i="5"/>
  <c r="T398" i="5"/>
  <c r="S398" i="5"/>
  <c r="R398" i="5"/>
  <c r="M398" i="5"/>
  <c r="J398" i="5" s="1"/>
  <c r="BF397" i="5"/>
  <c r="AR397" i="5"/>
  <c r="AS397" i="5" s="1"/>
  <c r="AT397" i="5" s="1"/>
  <c r="AQ397" i="5"/>
  <c r="AA397" i="5"/>
  <c r="V397" i="5"/>
  <c r="U397" i="5"/>
  <c r="X397" i="5" s="1"/>
  <c r="T397" i="5"/>
  <c r="S397" i="5"/>
  <c r="R397" i="5"/>
  <c r="M397" i="5"/>
  <c r="J397" i="5" s="1"/>
  <c r="BF394" i="5"/>
  <c r="AR394" i="5"/>
  <c r="AS394" i="5" s="1"/>
  <c r="AQ394" i="5"/>
  <c r="AA394" i="5"/>
  <c r="V394" i="5"/>
  <c r="U394" i="5"/>
  <c r="X394" i="5" s="1"/>
  <c r="T394" i="5"/>
  <c r="S394" i="5"/>
  <c r="R394" i="5"/>
  <c r="M394" i="5"/>
  <c r="BF393" i="5"/>
  <c r="AR393" i="5"/>
  <c r="AS393" i="5" s="1"/>
  <c r="AT393" i="5" s="1"/>
  <c r="AU393" i="5" s="1"/>
  <c r="AV393" i="5" s="1"/>
  <c r="AQ393" i="5"/>
  <c r="AA393" i="5"/>
  <c r="V393" i="5"/>
  <c r="U393" i="5"/>
  <c r="T393" i="5"/>
  <c r="S393" i="5"/>
  <c r="R393" i="5"/>
  <c r="M393" i="5"/>
  <c r="Z393" i="5" s="1"/>
  <c r="BF392" i="5"/>
  <c r="AR392" i="5"/>
  <c r="AS392" i="5" s="1"/>
  <c r="AT392" i="5" s="1"/>
  <c r="AU392" i="5" s="1"/>
  <c r="AV392" i="5" s="1"/>
  <c r="AQ392" i="5"/>
  <c r="AA392" i="5"/>
  <c r="V392" i="5"/>
  <c r="U392" i="5"/>
  <c r="T392" i="5"/>
  <c r="S392" i="5"/>
  <c r="R392" i="5"/>
  <c r="M392" i="5"/>
  <c r="BF391" i="5"/>
  <c r="AR391" i="5"/>
  <c r="AS391" i="5" s="1"/>
  <c r="AT391" i="5" s="1"/>
  <c r="AU391" i="5" s="1"/>
  <c r="AV391" i="5" s="1"/>
  <c r="AQ391" i="5"/>
  <c r="AA391" i="5"/>
  <c r="V391" i="5"/>
  <c r="U391" i="5"/>
  <c r="X391" i="5" s="1"/>
  <c r="T391" i="5"/>
  <c r="S391" i="5"/>
  <c r="R391" i="5"/>
  <c r="M391" i="5"/>
  <c r="Z391" i="5" s="1"/>
  <c r="BF390" i="5"/>
  <c r="AR390" i="5"/>
  <c r="AS390" i="5" s="1"/>
  <c r="AT390" i="5" s="1"/>
  <c r="AU390" i="5" s="1"/>
  <c r="AV390" i="5" s="1"/>
  <c r="AQ390" i="5"/>
  <c r="AA390" i="5"/>
  <c r="V390" i="5"/>
  <c r="U390" i="5"/>
  <c r="T390" i="5"/>
  <c r="S390" i="5"/>
  <c r="R390" i="5"/>
  <c r="M390" i="5"/>
  <c r="J390" i="5" s="1"/>
  <c r="BF389" i="5"/>
  <c r="AR389" i="5"/>
  <c r="AQ389" i="5"/>
  <c r="AA389" i="5"/>
  <c r="V389" i="5"/>
  <c r="U389" i="5"/>
  <c r="X389" i="5" s="1"/>
  <c r="T389" i="5"/>
  <c r="S389" i="5"/>
  <c r="R389" i="5"/>
  <c r="M389" i="5"/>
  <c r="Z389" i="5" s="1"/>
  <c r="BF388" i="5"/>
  <c r="AR388" i="5"/>
  <c r="AQ388" i="5"/>
  <c r="AA388" i="5"/>
  <c r="V388" i="5"/>
  <c r="U388" i="5"/>
  <c r="X388" i="5" s="1"/>
  <c r="T388" i="5"/>
  <c r="S388" i="5"/>
  <c r="R388" i="5"/>
  <c r="M388" i="5"/>
  <c r="Z388" i="5" s="1"/>
  <c r="BF387" i="5"/>
  <c r="AR387" i="5"/>
  <c r="AS387" i="5" s="1"/>
  <c r="AT387" i="5" s="1"/>
  <c r="AU387" i="5" s="1"/>
  <c r="AV387" i="5" s="1"/>
  <c r="AQ387" i="5"/>
  <c r="AA387" i="5"/>
  <c r="V387" i="5"/>
  <c r="U387" i="5"/>
  <c r="X387" i="5" s="1"/>
  <c r="T387" i="5"/>
  <c r="S387" i="5"/>
  <c r="R387" i="5"/>
  <c r="M387" i="5"/>
  <c r="BF386" i="5"/>
  <c r="AR386" i="5"/>
  <c r="AS386" i="5" s="1"/>
  <c r="AT386" i="5" s="1"/>
  <c r="AU386" i="5" s="1"/>
  <c r="AV386" i="5" s="1"/>
  <c r="AQ386" i="5"/>
  <c r="AA386" i="5"/>
  <c r="V386" i="5"/>
  <c r="U386" i="5"/>
  <c r="X386" i="5" s="1"/>
  <c r="T386" i="5"/>
  <c r="S386" i="5"/>
  <c r="R386" i="5"/>
  <c r="M386" i="5"/>
  <c r="J386" i="5" s="1"/>
  <c r="BF385" i="5"/>
  <c r="AR385" i="5"/>
  <c r="AS385" i="5" s="1"/>
  <c r="AT385" i="5" s="1"/>
  <c r="AU385" i="5" s="1"/>
  <c r="AV385" i="5" s="1"/>
  <c r="AQ385" i="5"/>
  <c r="AA385" i="5"/>
  <c r="V385" i="5"/>
  <c r="U385" i="5"/>
  <c r="T385" i="5"/>
  <c r="S385" i="5"/>
  <c r="R385" i="5"/>
  <c r="M385" i="5"/>
  <c r="Z385" i="5" s="1"/>
  <c r="BF384" i="5"/>
  <c r="AR384" i="5"/>
  <c r="AQ384" i="5"/>
  <c r="AA384" i="5"/>
  <c r="V384" i="5"/>
  <c r="U384" i="5"/>
  <c r="T384" i="5"/>
  <c r="S384" i="5"/>
  <c r="R384" i="5"/>
  <c r="M384" i="5"/>
  <c r="Z384" i="5" s="1"/>
  <c r="BF383" i="5"/>
  <c r="AR383" i="5"/>
  <c r="AQ383" i="5"/>
  <c r="AA383" i="5"/>
  <c r="V383" i="5"/>
  <c r="U383" i="5"/>
  <c r="T383" i="5"/>
  <c r="S383" i="5"/>
  <c r="R383" i="5"/>
  <c r="M383" i="5"/>
  <c r="J383" i="5" s="1"/>
  <c r="BF382" i="5"/>
  <c r="AR382" i="5"/>
  <c r="AS382" i="5" s="1"/>
  <c r="AQ382" i="5"/>
  <c r="AA382" i="5"/>
  <c r="V382" i="5"/>
  <c r="U382" i="5"/>
  <c r="X382" i="5" s="1"/>
  <c r="T382" i="5"/>
  <c r="S382" i="5"/>
  <c r="R382" i="5"/>
  <c r="M382" i="5"/>
  <c r="Z382" i="5" s="1"/>
  <c r="BF381" i="5"/>
  <c r="AR381" i="5"/>
  <c r="AS381" i="5" s="1"/>
  <c r="AQ381" i="5"/>
  <c r="AA381" i="5"/>
  <c r="V381" i="5"/>
  <c r="U381" i="5"/>
  <c r="T381" i="5"/>
  <c r="S381" i="5"/>
  <c r="R381" i="5"/>
  <c r="M381" i="5"/>
  <c r="Z381" i="5" s="1"/>
  <c r="BF380" i="5"/>
  <c r="AR380" i="5"/>
  <c r="AS380" i="5" s="1"/>
  <c r="AT380" i="5" s="1"/>
  <c r="AU380" i="5" s="1"/>
  <c r="AV380" i="5" s="1"/>
  <c r="AQ380" i="5"/>
  <c r="AA380" i="5"/>
  <c r="V380" i="5"/>
  <c r="U380" i="5"/>
  <c r="X380" i="5" s="1"/>
  <c r="T380" i="5"/>
  <c r="S380" i="5"/>
  <c r="R380" i="5"/>
  <c r="M380" i="5"/>
  <c r="J380" i="5" s="1"/>
  <c r="BF379" i="5"/>
  <c r="AR379" i="5"/>
  <c r="AS379" i="5" s="1"/>
  <c r="AT379" i="5" s="1"/>
  <c r="AU379" i="5" s="1"/>
  <c r="AV379" i="5" s="1"/>
  <c r="AQ379" i="5"/>
  <c r="AA379" i="5"/>
  <c r="V379" i="5"/>
  <c r="U379" i="5"/>
  <c r="T379" i="5"/>
  <c r="S379" i="5"/>
  <c r="R379" i="5"/>
  <c r="M379" i="5"/>
  <c r="Z379" i="5" s="1"/>
  <c r="BF378" i="5"/>
  <c r="AR378" i="5"/>
  <c r="AS378" i="5" s="1"/>
  <c r="AT378" i="5" s="1"/>
  <c r="AQ378" i="5"/>
  <c r="AA378" i="5"/>
  <c r="V378" i="5"/>
  <c r="U378" i="5"/>
  <c r="X378" i="5" s="1"/>
  <c r="T378" i="5"/>
  <c r="S378" i="5"/>
  <c r="R378" i="5"/>
  <c r="M378" i="5"/>
  <c r="J378" i="5" s="1"/>
  <c r="BF377" i="5"/>
  <c r="AR377" i="5"/>
  <c r="AS377" i="5" s="1"/>
  <c r="AT377" i="5" s="1"/>
  <c r="AU377" i="5" s="1"/>
  <c r="AV377" i="5" s="1"/>
  <c r="AQ377" i="5"/>
  <c r="AA377" i="5"/>
  <c r="V377" i="5"/>
  <c r="U377" i="5"/>
  <c r="T377" i="5"/>
  <c r="S377" i="5"/>
  <c r="R377" i="5"/>
  <c r="M377" i="5"/>
  <c r="Z377" i="5" s="1"/>
  <c r="BF375" i="5"/>
  <c r="AR375" i="5"/>
  <c r="AS375" i="5" s="1"/>
  <c r="AQ375" i="5"/>
  <c r="AA375" i="5"/>
  <c r="V375" i="5"/>
  <c r="U375" i="5"/>
  <c r="X375" i="5" s="1"/>
  <c r="T375" i="5"/>
  <c r="S375" i="5"/>
  <c r="R375" i="5"/>
  <c r="M375" i="5"/>
  <c r="Z375" i="5" s="1"/>
  <c r="BF374" i="5"/>
  <c r="AR374" i="5"/>
  <c r="AS374" i="5" s="1"/>
  <c r="AQ374" i="5"/>
  <c r="AA374" i="5"/>
  <c r="V374" i="5"/>
  <c r="U374" i="5"/>
  <c r="T374" i="5"/>
  <c r="S374" i="5"/>
  <c r="R374" i="5"/>
  <c r="M374" i="5"/>
  <c r="J374" i="5" s="1"/>
  <c r="BF373" i="5"/>
  <c r="AR373" i="5"/>
  <c r="AQ373" i="5"/>
  <c r="AA373" i="5"/>
  <c r="V373" i="5"/>
  <c r="U373" i="5"/>
  <c r="X373" i="5" s="1"/>
  <c r="T373" i="5"/>
  <c r="S373" i="5"/>
  <c r="R373" i="5"/>
  <c r="M373" i="5"/>
  <c r="BF372" i="5"/>
  <c r="AR372" i="5"/>
  <c r="AQ372" i="5"/>
  <c r="AA372" i="5"/>
  <c r="V372" i="5"/>
  <c r="U372" i="5"/>
  <c r="X372" i="5" s="1"/>
  <c r="T372" i="5"/>
  <c r="S372" i="5"/>
  <c r="R372" i="5"/>
  <c r="M372" i="5"/>
  <c r="Z372" i="5" s="1"/>
  <c r="BF371" i="5"/>
  <c r="AR371" i="5"/>
  <c r="AS371" i="5" s="1"/>
  <c r="AQ371" i="5"/>
  <c r="AA371" i="5"/>
  <c r="Z371" i="5"/>
  <c r="V371" i="5"/>
  <c r="U371" i="5"/>
  <c r="T371" i="5"/>
  <c r="S371" i="5"/>
  <c r="R371" i="5"/>
  <c r="M371" i="5"/>
  <c r="J371" i="5" s="1"/>
  <c r="BF369" i="5"/>
  <c r="AR369" i="5"/>
  <c r="AS369" i="5" s="1"/>
  <c r="AT369" i="5" s="1"/>
  <c r="AU369" i="5" s="1"/>
  <c r="AV369" i="5" s="1"/>
  <c r="AQ369" i="5"/>
  <c r="AA369" i="5"/>
  <c r="V369" i="5"/>
  <c r="U369" i="5"/>
  <c r="T369" i="5"/>
  <c r="S369" i="5"/>
  <c r="R369" i="5"/>
  <c r="M369" i="5"/>
  <c r="Z369" i="5" s="1"/>
  <c r="BF368" i="5"/>
  <c r="AR368" i="5"/>
  <c r="AQ368" i="5"/>
  <c r="AA368" i="5"/>
  <c r="V368" i="5"/>
  <c r="U368" i="5"/>
  <c r="T368" i="5"/>
  <c r="S368" i="5"/>
  <c r="R368" i="5"/>
  <c r="M368" i="5"/>
  <c r="J368" i="5" s="1"/>
  <c r="BF366" i="5"/>
  <c r="AR366" i="5"/>
  <c r="AQ366" i="5"/>
  <c r="AA366" i="5"/>
  <c r="V366" i="5"/>
  <c r="U366" i="5"/>
  <c r="T366" i="5"/>
  <c r="S366" i="5"/>
  <c r="R366" i="5"/>
  <c r="M366" i="5"/>
  <c r="J366" i="5" s="1"/>
  <c r="BF365" i="5"/>
  <c r="AR365" i="5"/>
  <c r="AQ365" i="5"/>
  <c r="AA365" i="5"/>
  <c r="V365" i="5"/>
  <c r="U365" i="5"/>
  <c r="T365" i="5"/>
  <c r="S365" i="5"/>
  <c r="R365" i="5"/>
  <c r="M365" i="5"/>
  <c r="Z365" i="5" s="1"/>
  <c r="BF364" i="5"/>
  <c r="AR364" i="5"/>
  <c r="AS364" i="5" s="1"/>
  <c r="AQ364" i="5"/>
  <c r="AA364" i="5"/>
  <c r="V364" i="5"/>
  <c r="U364" i="5"/>
  <c r="X364" i="5" s="1"/>
  <c r="T364" i="5"/>
  <c r="S364" i="5"/>
  <c r="R364" i="5"/>
  <c r="M364" i="5"/>
  <c r="Z364" i="5" s="1"/>
  <c r="BF363" i="5"/>
  <c r="AR363" i="5"/>
  <c r="AS363" i="5" s="1"/>
  <c r="AT363" i="5" s="1"/>
  <c r="AU363" i="5" s="1"/>
  <c r="AV363" i="5" s="1"/>
  <c r="AQ363" i="5"/>
  <c r="AA363" i="5"/>
  <c r="V363" i="5"/>
  <c r="U363" i="5"/>
  <c r="T363" i="5"/>
  <c r="S363" i="5"/>
  <c r="R363" i="5"/>
  <c r="M363" i="5"/>
  <c r="Z363" i="5" s="1"/>
  <c r="BF362" i="5"/>
  <c r="AR362" i="5"/>
  <c r="AS362" i="5" s="1"/>
  <c r="AT362" i="5" s="1"/>
  <c r="AQ362" i="5"/>
  <c r="AA362" i="5"/>
  <c r="V362" i="5"/>
  <c r="U362" i="5"/>
  <c r="X362" i="5" s="1"/>
  <c r="T362" i="5"/>
  <c r="S362" i="5"/>
  <c r="R362" i="5"/>
  <c r="M362" i="5"/>
  <c r="BF361" i="5"/>
  <c r="AR361" i="5"/>
  <c r="AQ361" i="5"/>
  <c r="AA361" i="5"/>
  <c r="V361" i="5"/>
  <c r="U361" i="5"/>
  <c r="T361" i="5"/>
  <c r="S361" i="5"/>
  <c r="R361" i="5"/>
  <c r="M361" i="5"/>
  <c r="Z361" i="5" s="1"/>
  <c r="BF360" i="5"/>
  <c r="AR360" i="5"/>
  <c r="AQ360" i="5"/>
  <c r="AA360" i="5"/>
  <c r="V360" i="5"/>
  <c r="U360" i="5"/>
  <c r="X360" i="5" s="1"/>
  <c r="T360" i="5"/>
  <c r="S360" i="5"/>
  <c r="R360" i="5"/>
  <c r="M360" i="5"/>
  <c r="J360" i="5" s="1"/>
  <c r="BF359" i="5"/>
  <c r="AR359" i="5"/>
  <c r="AS359" i="5" s="1"/>
  <c r="AT359" i="5" s="1"/>
  <c r="AU359" i="5" s="1"/>
  <c r="AV359" i="5" s="1"/>
  <c r="AQ359" i="5"/>
  <c r="AA359" i="5"/>
  <c r="V359" i="5"/>
  <c r="U359" i="5"/>
  <c r="T359" i="5"/>
  <c r="S359" i="5"/>
  <c r="R359" i="5"/>
  <c r="M359" i="5"/>
  <c r="J359" i="5" s="1"/>
  <c r="BF358" i="5"/>
  <c r="AR358" i="5"/>
  <c r="AS358" i="5" s="1"/>
  <c r="AQ358" i="5"/>
  <c r="AA358" i="5"/>
  <c r="V358" i="5"/>
  <c r="U358" i="5"/>
  <c r="T358" i="5"/>
  <c r="S358" i="5"/>
  <c r="R358" i="5"/>
  <c r="M358" i="5"/>
  <c r="Z358" i="5" s="1"/>
  <c r="BF357" i="5"/>
  <c r="AR357" i="5"/>
  <c r="AS357" i="5" s="1"/>
  <c r="AT357" i="5" s="1"/>
  <c r="AU357" i="5" s="1"/>
  <c r="AV357" i="5" s="1"/>
  <c r="AQ357" i="5"/>
  <c r="AA357" i="5"/>
  <c r="V357" i="5"/>
  <c r="U357" i="5"/>
  <c r="X357" i="5" s="1"/>
  <c r="T357" i="5"/>
  <c r="S357" i="5"/>
  <c r="R357" i="5"/>
  <c r="M357" i="5"/>
  <c r="Z357" i="5" s="1"/>
  <c r="BF355" i="5"/>
  <c r="AR355" i="5"/>
  <c r="AS355" i="5" s="1"/>
  <c r="AT355" i="5" s="1"/>
  <c r="AU355" i="5" s="1"/>
  <c r="AV355" i="5" s="1"/>
  <c r="AQ355" i="5"/>
  <c r="AA355" i="5"/>
  <c r="V355" i="5"/>
  <c r="U355" i="5"/>
  <c r="T355" i="5"/>
  <c r="S355" i="5"/>
  <c r="R355" i="5"/>
  <c r="M355" i="5"/>
  <c r="Z355" i="5" s="1"/>
  <c r="BF354" i="5"/>
  <c r="AR354" i="5"/>
  <c r="AS354" i="5" s="1"/>
  <c r="AT354" i="5" s="1"/>
  <c r="AU354" i="5" s="1"/>
  <c r="AQ354" i="5"/>
  <c r="AA354" i="5"/>
  <c r="V354" i="5"/>
  <c r="U354" i="5"/>
  <c r="X354" i="5" s="1"/>
  <c r="T354" i="5"/>
  <c r="S354" i="5"/>
  <c r="R354" i="5"/>
  <c r="M354" i="5"/>
  <c r="J354" i="5" s="1"/>
  <c r="BF353" i="5"/>
  <c r="AR353" i="5"/>
  <c r="AS353" i="5" s="1"/>
  <c r="AT353" i="5" s="1"/>
  <c r="AU353" i="5" s="1"/>
  <c r="AV353" i="5" s="1"/>
  <c r="AQ353" i="5"/>
  <c r="AA353" i="5"/>
  <c r="V353" i="5"/>
  <c r="U353" i="5"/>
  <c r="T353" i="5"/>
  <c r="S353" i="5"/>
  <c r="R353" i="5"/>
  <c r="M353" i="5"/>
  <c r="Z353" i="5" s="1"/>
  <c r="BF351" i="5"/>
  <c r="AR351" i="5"/>
  <c r="AS351" i="5" s="1"/>
  <c r="AQ351" i="5"/>
  <c r="AA351" i="5"/>
  <c r="V351" i="5"/>
  <c r="U351" i="5"/>
  <c r="T351" i="5"/>
  <c r="S351" i="5"/>
  <c r="R351" i="5"/>
  <c r="M351" i="5"/>
  <c r="Z351" i="5" s="1"/>
  <c r="BF349" i="5"/>
  <c r="AR349" i="5"/>
  <c r="AS349" i="5" s="1"/>
  <c r="AT349" i="5" s="1"/>
  <c r="AU349" i="5" s="1"/>
  <c r="AV349" i="5" s="1"/>
  <c r="AQ349" i="5"/>
  <c r="AA349" i="5"/>
  <c r="V349" i="5"/>
  <c r="U349" i="5"/>
  <c r="X349" i="5" s="1"/>
  <c r="T349" i="5"/>
  <c r="S349" i="5"/>
  <c r="R349" i="5"/>
  <c r="M349" i="5"/>
  <c r="J349" i="5" s="1"/>
  <c r="BF348" i="5"/>
  <c r="AR348" i="5"/>
  <c r="AQ348" i="5"/>
  <c r="AA348" i="5"/>
  <c r="V348" i="5"/>
  <c r="U348" i="5"/>
  <c r="X348" i="5" s="1"/>
  <c r="T348" i="5"/>
  <c r="S348" i="5"/>
  <c r="R348" i="5"/>
  <c r="M348" i="5"/>
  <c r="BF347" i="5"/>
  <c r="AR347" i="5"/>
  <c r="AQ347" i="5"/>
  <c r="AA347" i="5"/>
  <c r="V347" i="5"/>
  <c r="U347" i="5"/>
  <c r="X347" i="5" s="1"/>
  <c r="T347" i="5"/>
  <c r="S347" i="5"/>
  <c r="R347" i="5"/>
  <c r="M347" i="5"/>
  <c r="Z347" i="5" s="1"/>
  <c r="BF346" i="5"/>
  <c r="AR346" i="5"/>
  <c r="AS346" i="5" s="1"/>
  <c r="AT346" i="5" s="1"/>
  <c r="AU346" i="5" s="1"/>
  <c r="AV346" i="5" s="1"/>
  <c r="AQ346" i="5"/>
  <c r="AA346" i="5"/>
  <c r="V346" i="5"/>
  <c r="U346" i="5"/>
  <c r="T346" i="5"/>
  <c r="S346" i="5"/>
  <c r="R346" i="5"/>
  <c r="M346" i="5"/>
  <c r="Z346" i="5" s="1"/>
  <c r="BF345" i="5"/>
  <c r="AR345" i="5"/>
  <c r="AS345" i="5" s="1"/>
  <c r="AQ345" i="5"/>
  <c r="AA345" i="5"/>
  <c r="V345" i="5"/>
  <c r="U345" i="5"/>
  <c r="T345" i="5"/>
  <c r="S345" i="5"/>
  <c r="R345" i="5"/>
  <c r="M345" i="5"/>
  <c r="Z345" i="5" s="1"/>
  <c r="BF344" i="5"/>
  <c r="AR344" i="5"/>
  <c r="AQ344" i="5"/>
  <c r="AA344" i="5"/>
  <c r="V344" i="5"/>
  <c r="U344" i="5"/>
  <c r="T344" i="5"/>
  <c r="S344" i="5"/>
  <c r="R344" i="5"/>
  <c r="M344" i="5"/>
  <c r="BF343" i="5"/>
  <c r="AR343" i="5"/>
  <c r="AQ343" i="5"/>
  <c r="AA343" i="5"/>
  <c r="V343" i="5"/>
  <c r="U343" i="5"/>
  <c r="T343" i="5"/>
  <c r="S343" i="5"/>
  <c r="R343" i="5"/>
  <c r="M343" i="5"/>
  <c r="Z343" i="5" s="1"/>
  <c r="BF342" i="5"/>
  <c r="AR342" i="5"/>
  <c r="AS342" i="5" s="1"/>
  <c r="AQ342" i="5"/>
  <c r="AA342" i="5"/>
  <c r="V342" i="5"/>
  <c r="U342" i="5"/>
  <c r="X342" i="5" s="1"/>
  <c r="T342" i="5"/>
  <c r="S342" i="5"/>
  <c r="R342" i="5"/>
  <c r="M342" i="5"/>
  <c r="Z342" i="5" s="1"/>
  <c r="BF341" i="5"/>
  <c r="AR341" i="5"/>
  <c r="AS341" i="5" s="1"/>
  <c r="AT341" i="5" s="1"/>
  <c r="AU341" i="5" s="1"/>
  <c r="AV341" i="5" s="1"/>
  <c r="AQ341" i="5"/>
  <c r="AA341" i="5"/>
  <c r="V341" i="5"/>
  <c r="U341" i="5"/>
  <c r="X341" i="5" s="1"/>
  <c r="T341" i="5"/>
  <c r="S341" i="5"/>
  <c r="R341" i="5"/>
  <c r="M341" i="5"/>
  <c r="Z341" i="5" s="1"/>
  <c r="BF340" i="5"/>
  <c r="AR340" i="5"/>
  <c r="AS340" i="5" s="1"/>
  <c r="AT340" i="5" s="1"/>
  <c r="AU340" i="5" s="1"/>
  <c r="AV340" i="5" s="1"/>
  <c r="AQ340" i="5"/>
  <c r="AA340" i="5"/>
  <c r="V340" i="5"/>
  <c r="U340" i="5"/>
  <c r="T340" i="5"/>
  <c r="S340" i="5"/>
  <c r="R340" i="5"/>
  <c r="M340" i="5"/>
  <c r="Z340" i="5" s="1"/>
  <c r="BF339" i="5"/>
  <c r="AR339" i="5"/>
  <c r="AS339" i="5" s="1"/>
  <c r="AQ339" i="5"/>
  <c r="AA339" i="5"/>
  <c r="V339" i="5"/>
  <c r="U339" i="5"/>
  <c r="X339" i="5" s="1"/>
  <c r="T339" i="5"/>
  <c r="S339" i="5"/>
  <c r="R339" i="5"/>
  <c r="M339" i="5"/>
  <c r="BF337" i="5"/>
  <c r="AR337" i="5"/>
  <c r="AS337" i="5" s="1"/>
  <c r="AT337" i="5" s="1"/>
  <c r="AU337" i="5" s="1"/>
  <c r="AV337" i="5" s="1"/>
  <c r="AQ337" i="5"/>
  <c r="AA337" i="5"/>
  <c r="V337" i="5"/>
  <c r="U337" i="5"/>
  <c r="X337" i="5" s="1"/>
  <c r="T337" i="5"/>
  <c r="S337" i="5"/>
  <c r="R337" i="5"/>
  <c r="M337" i="5"/>
  <c r="J337" i="5" s="1"/>
  <c r="BF336" i="5"/>
  <c r="AR336" i="5"/>
  <c r="AQ336" i="5"/>
  <c r="AA336" i="5"/>
  <c r="V336" i="5"/>
  <c r="U336" i="5"/>
  <c r="T336" i="5"/>
  <c r="S336" i="5"/>
  <c r="R336" i="5"/>
  <c r="M336" i="5"/>
  <c r="Z336" i="5" s="1"/>
  <c r="BF335" i="5"/>
  <c r="AR335" i="5"/>
  <c r="AQ335" i="5"/>
  <c r="AA335" i="5"/>
  <c r="V335" i="5"/>
  <c r="U335" i="5"/>
  <c r="T335" i="5"/>
  <c r="S335" i="5"/>
  <c r="R335" i="5"/>
  <c r="M335" i="5"/>
  <c r="BF334" i="5"/>
  <c r="AR334" i="5"/>
  <c r="AS334" i="5" s="1"/>
  <c r="AQ334" i="5"/>
  <c r="AA334" i="5"/>
  <c r="V334" i="5"/>
  <c r="U334" i="5"/>
  <c r="T334" i="5"/>
  <c r="S334" i="5"/>
  <c r="R334" i="5"/>
  <c r="M334" i="5"/>
  <c r="J334" i="5" s="1"/>
  <c r="BF333" i="5"/>
  <c r="AR333" i="5"/>
  <c r="AS333" i="5" s="1"/>
  <c r="AT333" i="5" s="1"/>
  <c r="AU333" i="5" s="1"/>
  <c r="AV333" i="5" s="1"/>
  <c r="AQ333" i="5"/>
  <c r="AA333" i="5"/>
  <c r="V333" i="5"/>
  <c r="U333" i="5"/>
  <c r="X333" i="5" s="1"/>
  <c r="T333" i="5"/>
  <c r="S333" i="5"/>
  <c r="R333" i="5"/>
  <c r="M333" i="5"/>
  <c r="Z333" i="5" s="1"/>
  <c r="BF332" i="5"/>
  <c r="AR332" i="5"/>
  <c r="AS332" i="5" s="1"/>
  <c r="AT332" i="5" s="1"/>
  <c r="AU332" i="5" s="1"/>
  <c r="AV332" i="5" s="1"/>
  <c r="AQ332" i="5"/>
  <c r="AA332" i="5"/>
  <c r="V332" i="5"/>
  <c r="U332" i="5"/>
  <c r="T332" i="5"/>
  <c r="S332" i="5"/>
  <c r="R332" i="5"/>
  <c r="M332" i="5"/>
  <c r="Z332" i="5" s="1"/>
  <c r="BF331" i="5"/>
  <c r="AR331" i="5"/>
  <c r="AS331" i="5" s="1"/>
  <c r="AT331" i="5" s="1"/>
  <c r="AU331" i="5" s="1"/>
  <c r="AV331" i="5" s="1"/>
  <c r="AQ331" i="5"/>
  <c r="AA331" i="5"/>
  <c r="V331" i="5"/>
  <c r="U331" i="5"/>
  <c r="T331" i="5"/>
  <c r="S331" i="5"/>
  <c r="R331" i="5"/>
  <c r="M331" i="5"/>
  <c r="J331" i="5" s="1"/>
  <c r="BF330" i="5"/>
  <c r="AR330" i="5"/>
  <c r="AS330" i="5" s="1"/>
  <c r="AT330" i="5" s="1"/>
  <c r="AU330" i="5" s="1"/>
  <c r="AV330" i="5" s="1"/>
  <c r="AQ330" i="5"/>
  <c r="AA330" i="5"/>
  <c r="V330" i="5"/>
  <c r="U330" i="5"/>
  <c r="T330" i="5"/>
  <c r="S330" i="5"/>
  <c r="R330" i="5"/>
  <c r="M330" i="5"/>
  <c r="Z330" i="5" s="1"/>
  <c r="BF329" i="5"/>
  <c r="AR329" i="5"/>
  <c r="AS329" i="5" s="1"/>
  <c r="AQ329" i="5"/>
  <c r="AA329" i="5"/>
  <c r="V329" i="5"/>
  <c r="U329" i="5"/>
  <c r="T329" i="5"/>
  <c r="S329" i="5"/>
  <c r="R329" i="5"/>
  <c r="M329" i="5"/>
  <c r="Z329" i="5" s="1"/>
  <c r="BF328" i="5"/>
  <c r="AR328" i="5"/>
  <c r="AS328" i="5" s="1"/>
  <c r="AT328" i="5" s="1"/>
  <c r="AU328" i="5" s="1"/>
  <c r="AV328" i="5" s="1"/>
  <c r="AQ328" i="5"/>
  <c r="AA328" i="5"/>
  <c r="V328" i="5"/>
  <c r="U328" i="5"/>
  <c r="X328" i="5" s="1"/>
  <c r="T328" i="5"/>
  <c r="S328" i="5"/>
  <c r="R328" i="5"/>
  <c r="M328" i="5"/>
  <c r="J328" i="5" s="1"/>
  <c r="BF327" i="5"/>
  <c r="AR327" i="5"/>
  <c r="AQ327" i="5"/>
  <c r="AA327" i="5"/>
  <c r="V327" i="5"/>
  <c r="U327" i="5"/>
  <c r="X327" i="5" s="1"/>
  <c r="T327" i="5"/>
  <c r="S327" i="5"/>
  <c r="R327" i="5"/>
  <c r="M327" i="5"/>
  <c r="BF326" i="5"/>
  <c r="AR326" i="5"/>
  <c r="AQ326" i="5"/>
  <c r="AA326" i="5"/>
  <c r="V326" i="5"/>
  <c r="U326" i="5"/>
  <c r="X326" i="5" s="1"/>
  <c r="T326" i="5"/>
  <c r="S326" i="5"/>
  <c r="R326" i="5"/>
  <c r="M326" i="5"/>
  <c r="Z326" i="5" s="1"/>
  <c r="BF325" i="5"/>
  <c r="AR325" i="5"/>
  <c r="AS325" i="5" s="1"/>
  <c r="AT325" i="5" s="1"/>
  <c r="AQ325" i="5"/>
  <c r="AA325" i="5"/>
  <c r="V325" i="5"/>
  <c r="U325" i="5"/>
  <c r="T325" i="5"/>
  <c r="S325" i="5"/>
  <c r="R325" i="5"/>
  <c r="M325" i="5"/>
  <c r="Z325" i="5" s="1"/>
  <c r="BF324" i="5"/>
  <c r="AR324" i="5"/>
  <c r="AS324" i="5" s="1"/>
  <c r="AT324" i="5" s="1"/>
  <c r="AU324" i="5" s="1"/>
  <c r="AV324" i="5" s="1"/>
  <c r="AW324" i="5" s="1"/>
  <c r="AX324" i="5" s="1"/>
  <c r="AQ324" i="5"/>
  <c r="AA324" i="5"/>
  <c r="V324" i="5"/>
  <c r="U324" i="5"/>
  <c r="T324" i="5"/>
  <c r="S324" i="5"/>
  <c r="R324" i="5"/>
  <c r="M324" i="5"/>
  <c r="J324" i="5" s="1"/>
  <c r="BF323" i="5"/>
  <c r="AR323" i="5"/>
  <c r="AQ323" i="5"/>
  <c r="AA323" i="5"/>
  <c r="V323" i="5"/>
  <c r="U323" i="5"/>
  <c r="T323" i="5"/>
  <c r="S323" i="5"/>
  <c r="R323" i="5"/>
  <c r="M323" i="5"/>
  <c r="BF322" i="5"/>
  <c r="AR322" i="5"/>
  <c r="AQ322" i="5"/>
  <c r="AA322" i="5"/>
  <c r="V322" i="5"/>
  <c r="U322" i="5"/>
  <c r="T322" i="5"/>
  <c r="S322" i="5"/>
  <c r="R322" i="5"/>
  <c r="M322" i="5"/>
  <c r="Z322" i="5" s="1"/>
  <c r="BF321" i="5"/>
  <c r="AR321" i="5"/>
  <c r="AS321" i="5" s="1"/>
  <c r="AT321" i="5" s="1"/>
  <c r="AU321" i="5" s="1"/>
  <c r="AV321" i="5" s="1"/>
  <c r="AQ321" i="5"/>
  <c r="AA321" i="5"/>
  <c r="V321" i="5"/>
  <c r="U321" i="5"/>
  <c r="X321" i="5" s="1"/>
  <c r="T321" i="5"/>
  <c r="S321" i="5"/>
  <c r="R321" i="5"/>
  <c r="M321" i="5"/>
  <c r="Z321" i="5" s="1"/>
  <c r="BF320" i="5"/>
  <c r="AR320" i="5"/>
  <c r="AQ320" i="5"/>
  <c r="AA320" i="5"/>
  <c r="V320" i="5"/>
  <c r="U320" i="5"/>
  <c r="X320" i="5" s="1"/>
  <c r="T320" i="5"/>
  <c r="S320" i="5"/>
  <c r="R320" i="5"/>
  <c r="M320" i="5"/>
  <c r="BF319" i="5"/>
  <c r="AR319" i="5"/>
  <c r="AS319" i="5" s="1"/>
  <c r="AT319" i="5" s="1"/>
  <c r="AU319" i="5" s="1"/>
  <c r="AV319" i="5" s="1"/>
  <c r="AQ319" i="5"/>
  <c r="AA319" i="5"/>
  <c r="V319" i="5"/>
  <c r="U319" i="5"/>
  <c r="T319" i="5"/>
  <c r="S319" i="5"/>
  <c r="R319" i="5"/>
  <c r="M319" i="5"/>
  <c r="Z319" i="5" s="1"/>
  <c r="BF318" i="5"/>
  <c r="AR318" i="5"/>
  <c r="AS318" i="5" s="1"/>
  <c r="AT318" i="5" s="1"/>
  <c r="AQ318" i="5"/>
  <c r="AA318" i="5"/>
  <c r="V318" i="5"/>
  <c r="U318" i="5"/>
  <c r="X318" i="5" s="1"/>
  <c r="T318" i="5"/>
  <c r="S318" i="5"/>
  <c r="R318" i="5"/>
  <c r="M318" i="5"/>
  <c r="Z318" i="5" s="1"/>
  <c r="BF317" i="5"/>
  <c r="AR317" i="5"/>
  <c r="AS317" i="5" s="1"/>
  <c r="AT317" i="5" s="1"/>
  <c r="AU317" i="5" s="1"/>
  <c r="AV317" i="5" s="1"/>
  <c r="AQ317" i="5"/>
  <c r="AA317" i="5"/>
  <c r="V317" i="5"/>
  <c r="U317" i="5"/>
  <c r="X317" i="5" s="1"/>
  <c r="T317" i="5"/>
  <c r="S317" i="5"/>
  <c r="R317" i="5"/>
  <c r="M317" i="5"/>
  <c r="Z317" i="5" s="1"/>
  <c r="BF316" i="5"/>
  <c r="AR316" i="5"/>
  <c r="AQ316" i="5"/>
  <c r="AA316" i="5"/>
  <c r="V316" i="5"/>
  <c r="U316" i="5"/>
  <c r="T316" i="5"/>
  <c r="S316" i="5"/>
  <c r="R316" i="5"/>
  <c r="M316" i="5"/>
  <c r="J316" i="5" s="1"/>
  <c r="BF315" i="5"/>
  <c r="AR315" i="5"/>
  <c r="AS315" i="5" s="1"/>
  <c r="AT315" i="5" s="1"/>
  <c r="AU315" i="5" s="1"/>
  <c r="AV315" i="5" s="1"/>
  <c r="AQ315" i="5"/>
  <c r="AA315" i="5"/>
  <c r="V315" i="5"/>
  <c r="U315" i="5"/>
  <c r="T315" i="5"/>
  <c r="S315" i="5"/>
  <c r="R315" i="5"/>
  <c r="M315" i="5"/>
  <c r="BF314" i="5"/>
  <c r="AR314" i="5"/>
  <c r="AS314" i="5" s="1"/>
  <c r="AQ314" i="5"/>
  <c r="AA314" i="5"/>
  <c r="V314" i="5"/>
  <c r="U314" i="5"/>
  <c r="X314" i="5" s="1"/>
  <c r="T314" i="5"/>
  <c r="S314" i="5"/>
  <c r="R314" i="5"/>
  <c r="M314" i="5"/>
  <c r="Z314" i="5" s="1"/>
  <c r="BF313" i="5"/>
  <c r="AR313" i="5"/>
  <c r="AS313" i="5" s="1"/>
  <c r="AT313" i="5" s="1"/>
  <c r="AU313" i="5" s="1"/>
  <c r="AV313" i="5" s="1"/>
  <c r="AQ313" i="5"/>
  <c r="AA313" i="5"/>
  <c r="Z313" i="5"/>
  <c r="V313" i="5"/>
  <c r="U313" i="5"/>
  <c r="T313" i="5"/>
  <c r="S313" i="5"/>
  <c r="R313" i="5"/>
  <c r="M313" i="5"/>
  <c r="J313" i="5" s="1"/>
  <c r="BF312" i="5"/>
  <c r="AR312" i="5"/>
  <c r="AS312" i="5" s="1"/>
  <c r="AT312" i="5" s="1"/>
  <c r="AU312" i="5" s="1"/>
  <c r="AV312" i="5" s="1"/>
  <c r="AQ312" i="5"/>
  <c r="AA312" i="5"/>
  <c r="V312" i="5"/>
  <c r="U312" i="5"/>
  <c r="T312" i="5"/>
  <c r="S312" i="5"/>
  <c r="R312" i="5"/>
  <c r="M312" i="5"/>
  <c r="BF310" i="5"/>
  <c r="AR310" i="5"/>
  <c r="AS310" i="5" s="1"/>
  <c r="AT310" i="5" s="1"/>
  <c r="AU310" i="5" s="1"/>
  <c r="AV310" i="5" s="1"/>
  <c r="AQ310" i="5"/>
  <c r="AA310" i="5"/>
  <c r="V310" i="5"/>
  <c r="U310" i="5"/>
  <c r="T310" i="5"/>
  <c r="S310" i="5"/>
  <c r="R310" i="5"/>
  <c r="M310" i="5"/>
  <c r="Z310" i="5" s="1"/>
  <c r="BF309" i="5"/>
  <c r="AR309" i="5"/>
  <c r="AS309" i="5" s="1"/>
  <c r="AQ309" i="5"/>
  <c r="AA309" i="5"/>
  <c r="V309" i="5"/>
  <c r="U309" i="5"/>
  <c r="T309" i="5"/>
  <c r="S309" i="5"/>
  <c r="R309" i="5"/>
  <c r="M309" i="5"/>
  <c r="J309" i="5" s="1"/>
  <c r="BF308" i="5"/>
  <c r="AR308" i="5"/>
  <c r="AS308" i="5" s="1"/>
  <c r="AT308" i="5" s="1"/>
  <c r="AU308" i="5" s="1"/>
  <c r="AV308" i="5" s="1"/>
  <c r="AQ308" i="5"/>
  <c r="AA308" i="5"/>
  <c r="V308" i="5"/>
  <c r="U308" i="5"/>
  <c r="X308" i="5" s="1"/>
  <c r="T308" i="5"/>
  <c r="S308" i="5"/>
  <c r="R308" i="5"/>
  <c r="M308" i="5"/>
  <c r="J308" i="5" s="1"/>
  <c r="BF307" i="5"/>
  <c r="AR307" i="5"/>
  <c r="AS307" i="5" s="1"/>
  <c r="AT307" i="5" s="1"/>
  <c r="AU307" i="5" s="1"/>
  <c r="AV307" i="5" s="1"/>
  <c r="AQ307" i="5"/>
  <c r="AA307" i="5"/>
  <c r="V307" i="5"/>
  <c r="U307" i="5"/>
  <c r="T307" i="5"/>
  <c r="S307" i="5"/>
  <c r="R307" i="5"/>
  <c r="M307" i="5"/>
  <c r="J307" i="5" s="1"/>
  <c r="BF306" i="5"/>
  <c r="AR306" i="5"/>
  <c r="AS306" i="5" s="1"/>
  <c r="AT306" i="5" s="1"/>
  <c r="AQ306" i="5"/>
  <c r="AA306" i="5"/>
  <c r="V306" i="5"/>
  <c r="U306" i="5"/>
  <c r="T306" i="5"/>
  <c r="S306" i="5"/>
  <c r="R306" i="5"/>
  <c r="M306" i="5"/>
  <c r="BF305" i="5"/>
  <c r="AR305" i="5"/>
  <c r="AS305" i="5" s="1"/>
  <c r="AT305" i="5" s="1"/>
  <c r="AQ305" i="5"/>
  <c r="AA305" i="5"/>
  <c r="V305" i="5"/>
  <c r="U305" i="5"/>
  <c r="T305" i="5"/>
  <c r="S305" i="5"/>
  <c r="R305" i="5"/>
  <c r="M305" i="5"/>
  <c r="Z305" i="5" s="1"/>
  <c r="BF304" i="5"/>
  <c r="AR304" i="5"/>
  <c r="AQ304" i="5"/>
  <c r="AA304" i="5"/>
  <c r="V304" i="5"/>
  <c r="U304" i="5"/>
  <c r="X304" i="5" s="1"/>
  <c r="T304" i="5"/>
  <c r="S304" i="5"/>
  <c r="R304" i="5"/>
  <c r="M304" i="5"/>
  <c r="BF303" i="5"/>
  <c r="AR303" i="5"/>
  <c r="AQ303" i="5"/>
  <c r="AA303" i="5"/>
  <c r="V303" i="5"/>
  <c r="U303" i="5"/>
  <c r="T303" i="5"/>
  <c r="S303" i="5"/>
  <c r="R303" i="5"/>
  <c r="M303" i="5"/>
  <c r="Z303" i="5" s="1"/>
  <c r="BF302" i="5"/>
  <c r="AR302" i="5"/>
  <c r="AS302" i="5" s="1"/>
  <c r="AT302" i="5" s="1"/>
  <c r="AQ302" i="5"/>
  <c r="AA302" i="5"/>
  <c r="V302" i="5"/>
  <c r="U302" i="5"/>
  <c r="X302" i="5" s="1"/>
  <c r="T302" i="5"/>
  <c r="S302" i="5"/>
  <c r="R302" i="5"/>
  <c r="M302" i="5"/>
  <c r="J302" i="5" s="1"/>
  <c r="BF301" i="5"/>
  <c r="AR301" i="5"/>
  <c r="AQ301" i="5"/>
  <c r="AA301" i="5"/>
  <c r="V301" i="5"/>
  <c r="U301" i="5"/>
  <c r="T301" i="5"/>
  <c r="S301" i="5"/>
  <c r="R301" i="5"/>
  <c r="M301" i="5"/>
  <c r="Z301" i="5" s="1"/>
  <c r="BF300" i="5"/>
  <c r="AR300" i="5"/>
  <c r="AQ300" i="5"/>
  <c r="AA300" i="5"/>
  <c r="V300" i="5"/>
  <c r="U300" i="5"/>
  <c r="T300" i="5"/>
  <c r="S300" i="5"/>
  <c r="R300" i="5"/>
  <c r="M300" i="5"/>
  <c r="Z300" i="5" s="1"/>
  <c r="BF299" i="5"/>
  <c r="AR299" i="5"/>
  <c r="AS299" i="5" s="1"/>
  <c r="AT299" i="5" s="1"/>
  <c r="AU299" i="5" s="1"/>
  <c r="AQ299" i="5"/>
  <c r="AA299" i="5"/>
  <c r="V299" i="5"/>
  <c r="U299" i="5"/>
  <c r="T299" i="5"/>
  <c r="S299" i="5"/>
  <c r="R299" i="5"/>
  <c r="M299" i="5"/>
  <c r="J299" i="5" s="1"/>
  <c r="BF298" i="5"/>
  <c r="AR298" i="5"/>
  <c r="AQ298" i="5"/>
  <c r="AA298" i="5"/>
  <c r="V298" i="5"/>
  <c r="U298" i="5"/>
  <c r="X298" i="5" s="1"/>
  <c r="T298" i="5"/>
  <c r="S298" i="5"/>
  <c r="R298" i="5"/>
  <c r="M298" i="5"/>
  <c r="J298" i="5" s="1"/>
  <c r="BF297" i="5"/>
  <c r="AR297" i="5"/>
  <c r="AQ297" i="5"/>
  <c r="AA297" i="5"/>
  <c r="V297" i="5"/>
  <c r="U297" i="5"/>
  <c r="T297" i="5"/>
  <c r="S297" i="5"/>
  <c r="R297" i="5"/>
  <c r="M297" i="5"/>
  <c r="BF296" i="5"/>
  <c r="AR296" i="5"/>
  <c r="AS296" i="5" s="1"/>
  <c r="AT296" i="5" s="1"/>
  <c r="AU296" i="5" s="1"/>
  <c r="AV296" i="5" s="1"/>
  <c r="AQ296" i="5"/>
  <c r="AA296" i="5"/>
  <c r="V296" i="5"/>
  <c r="U296" i="5"/>
  <c r="T296" i="5"/>
  <c r="S296" i="5"/>
  <c r="R296" i="5"/>
  <c r="M296" i="5"/>
  <c r="J296" i="5" s="1"/>
  <c r="BF295" i="5"/>
  <c r="AR295" i="5"/>
  <c r="AS295" i="5" s="1"/>
  <c r="AT295" i="5" s="1"/>
  <c r="AU295" i="5" s="1"/>
  <c r="AV295" i="5" s="1"/>
  <c r="AQ295" i="5"/>
  <c r="AA295" i="5"/>
  <c r="V295" i="5"/>
  <c r="U295" i="5"/>
  <c r="X295" i="5" s="1"/>
  <c r="T295" i="5"/>
  <c r="S295" i="5"/>
  <c r="R295" i="5"/>
  <c r="M295" i="5"/>
  <c r="Z295" i="5" s="1"/>
  <c r="BF294" i="5"/>
  <c r="AR294" i="5"/>
  <c r="AQ294" i="5"/>
  <c r="AA294" i="5"/>
  <c r="V294" i="5"/>
  <c r="U294" i="5"/>
  <c r="T294" i="5"/>
  <c r="S294" i="5"/>
  <c r="R294" i="5"/>
  <c r="M294" i="5"/>
  <c r="Z294" i="5" s="1"/>
  <c r="BF293" i="5"/>
  <c r="AR293" i="5"/>
  <c r="AS293" i="5" s="1"/>
  <c r="AT293" i="5" s="1"/>
  <c r="AQ293" i="5"/>
  <c r="AA293" i="5"/>
  <c r="V293" i="5"/>
  <c r="U293" i="5"/>
  <c r="T293" i="5"/>
  <c r="S293" i="5"/>
  <c r="R293" i="5"/>
  <c r="M293" i="5"/>
  <c r="J293" i="5" s="1"/>
  <c r="BF292" i="5"/>
  <c r="AR292" i="5"/>
  <c r="AS292" i="5" s="1"/>
  <c r="AT292" i="5" s="1"/>
  <c r="AU292" i="5" s="1"/>
  <c r="AQ292" i="5"/>
  <c r="AA292" i="5"/>
  <c r="V292" i="5"/>
  <c r="U292" i="5"/>
  <c r="T292" i="5"/>
  <c r="S292" i="5"/>
  <c r="R292" i="5"/>
  <c r="M292" i="5"/>
  <c r="Z292" i="5" s="1"/>
  <c r="BF291" i="5"/>
  <c r="AR291" i="5"/>
  <c r="AS291" i="5" s="1"/>
  <c r="AT291" i="5" s="1"/>
  <c r="AU291" i="5" s="1"/>
  <c r="AV291" i="5" s="1"/>
  <c r="AQ291" i="5"/>
  <c r="AA291" i="5"/>
  <c r="V291" i="5"/>
  <c r="U291" i="5"/>
  <c r="T291" i="5"/>
  <c r="S291" i="5"/>
  <c r="R291" i="5"/>
  <c r="M291" i="5"/>
  <c r="Z291" i="5" s="1"/>
  <c r="BF290" i="5"/>
  <c r="AR290" i="5"/>
  <c r="AQ290" i="5"/>
  <c r="AA290" i="5"/>
  <c r="V290" i="5"/>
  <c r="U290" i="5"/>
  <c r="X290" i="5" s="1"/>
  <c r="T290" i="5"/>
  <c r="S290" i="5"/>
  <c r="R290" i="5"/>
  <c r="M290" i="5"/>
  <c r="Z290" i="5" s="1"/>
  <c r="BF289" i="5"/>
  <c r="AR289" i="5"/>
  <c r="AS289" i="5" s="1"/>
  <c r="AT289" i="5" s="1"/>
  <c r="AU289" i="5" s="1"/>
  <c r="AV289" i="5" s="1"/>
  <c r="AQ289" i="5"/>
  <c r="AA289" i="5"/>
  <c r="V289" i="5"/>
  <c r="U289" i="5"/>
  <c r="T289" i="5"/>
  <c r="S289" i="5"/>
  <c r="R289" i="5"/>
  <c r="M289" i="5"/>
  <c r="J289" i="5" s="1"/>
  <c r="BF288" i="5"/>
  <c r="AR288" i="5"/>
  <c r="AQ288" i="5"/>
  <c r="AA288" i="5"/>
  <c r="V288" i="5"/>
  <c r="U288" i="5"/>
  <c r="T288" i="5"/>
  <c r="S288" i="5"/>
  <c r="R288" i="5"/>
  <c r="M288" i="5"/>
  <c r="Z288" i="5" s="1"/>
  <c r="BF286" i="5"/>
  <c r="AR286" i="5"/>
  <c r="AQ286" i="5"/>
  <c r="AA286" i="5"/>
  <c r="V286" i="5"/>
  <c r="U286" i="5"/>
  <c r="T286" i="5"/>
  <c r="S286" i="5"/>
  <c r="R286" i="5"/>
  <c r="M286" i="5"/>
  <c r="J286" i="5" s="1"/>
  <c r="BF285" i="5"/>
  <c r="AR285" i="5"/>
  <c r="AS285" i="5" s="1"/>
  <c r="AT285" i="5" s="1"/>
  <c r="AQ285" i="5"/>
  <c r="AA285" i="5"/>
  <c r="V285" i="5"/>
  <c r="U285" i="5"/>
  <c r="X285" i="5" s="1"/>
  <c r="T285" i="5"/>
  <c r="S285" i="5"/>
  <c r="R285" i="5"/>
  <c r="M285" i="5"/>
  <c r="Z285" i="5" s="1"/>
  <c r="BF284" i="5"/>
  <c r="AR284" i="5"/>
  <c r="AQ284" i="5"/>
  <c r="AA284" i="5"/>
  <c r="V284" i="5"/>
  <c r="U284" i="5"/>
  <c r="X284" i="5" s="1"/>
  <c r="T284" i="5"/>
  <c r="S284" i="5"/>
  <c r="R284" i="5"/>
  <c r="M284" i="5"/>
  <c r="Z284" i="5" s="1"/>
  <c r="BF282" i="5"/>
  <c r="AR282" i="5"/>
  <c r="AQ282" i="5"/>
  <c r="AA282" i="5"/>
  <c r="V282" i="5"/>
  <c r="U282" i="5"/>
  <c r="T282" i="5"/>
  <c r="S282" i="5"/>
  <c r="R282" i="5"/>
  <c r="M282" i="5"/>
  <c r="BF281" i="5"/>
  <c r="AR281" i="5"/>
  <c r="AS281" i="5" s="1"/>
  <c r="AT281" i="5" s="1"/>
  <c r="AU281" i="5" s="1"/>
  <c r="AV281" i="5" s="1"/>
  <c r="AW281" i="5" s="1"/>
  <c r="AX281" i="5" s="1"/>
  <c r="AQ281" i="5"/>
  <c r="AA281" i="5"/>
  <c r="V281" i="5"/>
  <c r="U281" i="5"/>
  <c r="T281" i="5"/>
  <c r="S281" i="5"/>
  <c r="R281" i="5"/>
  <c r="M281" i="5"/>
  <c r="Z281" i="5" s="1"/>
  <c r="BF280" i="5"/>
  <c r="AR280" i="5"/>
  <c r="AS280" i="5" s="1"/>
  <c r="AQ280" i="5"/>
  <c r="AA280" i="5"/>
  <c r="V280" i="5"/>
  <c r="U280" i="5"/>
  <c r="X280" i="5" s="1"/>
  <c r="T280" i="5"/>
  <c r="S280" i="5"/>
  <c r="R280" i="5"/>
  <c r="M280" i="5"/>
  <c r="BF279" i="5"/>
  <c r="AR279" i="5"/>
  <c r="AQ279" i="5"/>
  <c r="AA279" i="5"/>
  <c r="V279" i="5"/>
  <c r="U279" i="5"/>
  <c r="T279" i="5"/>
  <c r="S279" i="5"/>
  <c r="R279" i="5"/>
  <c r="M279" i="5"/>
  <c r="J279" i="5" s="1"/>
  <c r="BF278" i="5"/>
  <c r="AR278" i="5"/>
  <c r="AQ278" i="5"/>
  <c r="AA278" i="5"/>
  <c r="V278" i="5"/>
  <c r="U278" i="5"/>
  <c r="T278" i="5"/>
  <c r="S278" i="5"/>
  <c r="R278" i="5"/>
  <c r="M278" i="5"/>
  <c r="BF276" i="5"/>
  <c r="AR276" i="5"/>
  <c r="AS276" i="5" s="1"/>
  <c r="AT276" i="5" s="1"/>
  <c r="AQ276" i="5"/>
  <c r="AA276" i="5"/>
  <c r="V276" i="5"/>
  <c r="U276" i="5"/>
  <c r="X276" i="5" s="1"/>
  <c r="T276" i="5"/>
  <c r="S276" i="5"/>
  <c r="R276" i="5"/>
  <c r="M276" i="5"/>
  <c r="Z276" i="5" s="1"/>
  <c r="BF275" i="5"/>
  <c r="AR275" i="5"/>
  <c r="AQ275" i="5"/>
  <c r="AA275" i="5"/>
  <c r="V275" i="5"/>
  <c r="U275" i="5"/>
  <c r="X275" i="5" s="1"/>
  <c r="T275" i="5"/>
  <c r="S275" i="5"/>
  <c r="R275" i="5"/>
  <c r="M275" i="5"/>
  <c r="J275" i="5" s="1"/>
  <c r="BF274" i="5"/>
  <c r="AR274" i="5"/>
  <c r="AQ274" i="5"/>
  <c r="AA274" i="5"/>
  <c r="V274" i="5"/>
  <c r="U274" i="5"/>
  <c r="T274" i="5"/>
  <c r="S274" i="5"/>
  <c r="R274" i="5"/>
  <c r="M274" i="5"/>
  <c r="Z274" i="5" s="1"/>
  <c r="BF273" i="5"/>
  <c r="AR273" i="5"/>
  <c r="AS273" i="5" s="1"/>
  <c r="AQ273" i="5"/>
  <c r="AA273" i="5"/>
  <c r="V273" i="5"/>
  <c r="U273" i="5"/>
  <c r="X273" i="5" s="1"/>
  <c r="T273" i="5"/>
  <c r="S273" i="5"/>
  <c r="R273" i="5"/>
  <c r="M273" i="5"/>
  <c r="Z273" i="5" s="1"/>
  <c r="BF272" i="5"/>
  <c r="AR272" i="5"/>
  <c r="AQ272" i="5"/>
  <c r="AA272" i="5"/>
  <c r="V272" i="5"/>
  <c r="U272" i="5"/>
  <c r="X272" i="5" s="1"/>
  <c r="T272" i="5"/>
  <c r="S272" i="5"/>
  <c r="R272" i="5"/>
  <c r="M272" i="5"/>
  <c r="Z272" i="5" s="1"/>
  <c r="BF271" i="5"/>
  <c r="AR271" i="5"/>
  <c r="AS271" i="5" s="1"/>
  <c r="AQ271" i="5"/>
  <c r="AA271" i="5"/>
  <c r="V271" i="5"/>
  <c r="U271" i="5"/>
  <c r="T271" i="5"/>
  <c r="S271" i="5"/>
  <c r="R271" i="5"/>
  <c r="M271" i="5"/>
  <c r="BF270" i="5"/>
  <c r="AR270" i="5"/>
  <c r="AS270" i="5" s="1"/>
  <c r="AT270" i="5" s="1"/>
  <c r="AU270" i="5" s="1"/>
  <c r="AV270" i="5" s="1"/>
  <c r="AQ270" i="5"/>
  <c r="AA270" i="5"/>
  <c r="V270" i="5"/>
  <c r="U270" i="5"/>
  <c r="T270" i="5"/>
  <c r="S270" i="5"/>
  <c r="R270" i="5"/>
  <c r="M270" i="5"/>
  <c r="J270" i="5" s="1"/>
  <c r="BF269" i="5"/>
  <c r="AR269" i="5"/>
  <c r="AS269" i="5" s="1"/>
  <c r="AT269" i="5" s="1"/>
  <c r="AQ269" i="5"/>
  <c r="AA269" i="5"/>
  <c r="V269" i="5"/>
  <c r="U269" i="5"/>
  <c r="T269" i="5"/>
  <c r="S269" i="5"/>
  <c r="R269" i="5"/>
  <c r="M269" i="5"/>
  <c r="J269" i="5" s="1"/>
  <c r="BF268" i="5"/>
  <c r="AR268" i="5"/>
  <c r="AQ268" i="5"/>
  <c r="AA268" i="5"/>
  <c r="V268" i="5"/>
  <c r="U268" i="5"/>
  <c r="T268" i="5"/>
  <c r="S268" i="5"/>
  <c r="R268" i="5"/>
  <c r="M268" i="5"/>
  <c r="Z268" i="5" s="1"/>
  <c r="BF267" i="5"/>
  <c r="AR267" i="5"/>
  <c r="AQ267" i="5"/>
  <c r="AA267" i="5"/>
  <c r="V267" i="5"/>
  <c r="U267" i="5"/>
  <c r="T267" i="5"/>
  <c r="S267" i="5"/>
  <c r="R267" i="5"/>
  <c r="M267" i="5"/>
  <c r="Z267" i="5" s="1"/>
  <c r="BF266" i="5"/>
  <c r="AR266" i="5"/>
  <c r="AS266" i="5" s="1"/>
  <c r="AT266" i="5" s="1"/>
  <c r="AU266" i="5" s="1"/>
  <c r="AV266" i="5" s="1"/>
  <c r="AQ266" i="5"/>
  <c r="AA266" i="5"/>
  <c r="V266" i="5"/>
  <c r="U266" i="5"/>
  <c r="X266" i="5" s="1"/>
  <c r="T266" i="5"/>
  <c r="S266" i="5"/>
  <c r="R266" i="5"/>
  <c r="M266" i="5"/>
  <c r="Z266" i="5" s="1"/>
  <c r="BF265" i="5"/>
  <c r="AR265" i="5"/>
  <c r="AQ265" i="5"/>
  <c r="AA265" i="5"/>
  <c r="V265" i="5"/>
  <c r="U265" i="5"/>
  <c r="T265" i="5"/>
  <c r="S265" i="5"/>
  <c r="R265" i="5"/>
  <c r="M265" i="5"/>
  <c r="Z265" i="5" s="1"/>
  <c r="BF264" i="5"/>
  <c r="AR264" i="5"/>
  <c r="AS264" i="5" s="1"/>
  <c r="AT264" i="5" s="1"/>
  <c r="AQ264" i="5"/>
  <c r="AA264" i="5"/>
  <c r="V264" i="5"/>
  <c r="U264" i="5"/>
  <c r="T264" i="5"/>
  <c r="S264" i="5"/>
  <c r="R264" i="5"/>
  <c r="M264" i="5"/>
  <c r="Z264" i="5" s="1"/>
  <c r="BF263" i="5"/>
  <c r="AR263" i="5"/>
  <c r="AS263" i="5" s="1"/>
  <c r="AT263" i="5" s="1"/>
  <c r="AU263" i="5" s="1"/>
  <c r="AQ263" i="5"/>
  <c r="AA263" i="5"/>
  <c r="V263" i="5"/>
  <c r="U263" i="5"/>
  <c r="X263" i="5" s="1"/>
  <c r="T263" i="5"/>
  <c r="S263" i="5"/>
  <c r="R263" i="5"/>
  <c r="M263" i="5"/>
  <c r="J263" i="5" s="1"/>
  <c r="BF262" i="5"/>
  <c r="AR262" i="5"/>
  <c r="AS262" i="5" s="1"/>
  <c r="AT262" i="5" s="1"/>
  <c r="AU262" i="5" s="1"/>
  <c r="AV262" i="5" s="1"/>
  <c r="AQ262" i="5"/>
  <c r="AA262" i="5"/>
  <c r="V262" i="5"/>
  <c r="U262" i="5"/>
  <c r="T262" i="5"/>
  <c r="S262" i="5"/>
  <c r="R262" i="5"/>
  <c r="M262" i="5"/>
  <c r="J262" i="5" s="1"/>
  <c r="BF261" i="5"/>
  <c r="AR261" i="5"/>
  <c r="AS261" i="5" s="1"/>
  <c r="AT261" i="5" s="1"/>
  <c r="AU261" i="5" s="1"/>
  <c r="AV261" i="5" s="1"/>
  <c r="AQ261" i="5"/>
  <c r="AA261" i="5"/>
  <c r="V261" i="5"/>
  <c r="U261" i="5"/>
  <c r="X261" i="5" s="1"/>
  <c r="T261" i="5"/>
  <c r="S261" i="5"/>
  <c r="R261" i="5"/>
  <c r="M261" i="5"/>
  <c r="Z261" i="5" s="1"/>
  <c r="BF260" i="5"/>
  <c r="AR260" i="5"/>
  <c r="AS260" i="5" s="1"/>
  <c r="AT260" i="5" s="1"/>
  <c r="AU260" i="5" s="1"/>
  <c r="AQ260" i="5"/>
  <c r="AA260" i="5"/>
  <c r="V260" i="5"/>
  <c r="U260" i="5"/>
  <c r="T260" i="5"/>
  <c r="S260" i="5"/>
  <c r="R260" i="5"/>
  <c r="M260" i="5"/>
  <c r="J260" i="5" s="1"/>
  <c r="BF259" i="5"/>
  <c r="AR259" i="5"/>
  <c r="AQ259" i="5"/>
  <c r="AA259" i="5"/>
  <c r="V259" i="5"/>
  <c r="U259" i="5"/>
  <c r="T259" i="5"/>
  <c r="S259" i="5"/>
  <c r="R259" i="5"/>
  <c r="M259" i="5"/>
  <c r="Z259" i="5" s="1"/>
  <c r="BF258" i="5"/>
  <c r="AR258" i="5"/>
  <c r="AS258" i="5" s="1"/>
  <c r="AT258" i="5" s="1"/>
  <c r="AU258" i="5" s="1"/>
  <c r="AV258" i="5" s="1"/>
  <c r="AQ258" i="5"/>
  <c r="AA258" i="5"/>
  <c r="Z258" i="5"/>
  <c r="V258" i="5"/>
  <c r="U258" i="5"/>
  <c r="X258" i="5" s="1"/>
  <c r="T258" i="5"/>
  <c r="S258" i="5"/>
  <c r="R258" i="5"/>
  <c r="M258" i="5"/>
  <c r="J258" i="5" s="1"/>
  <c r="BF257" i="5"/>
  <c r="AR257" i="5"/>
  <c r="AS257" i="5" s="1"/>
  <c r="AQ257" i="5"/>
  <c r="AA257" i="5"/>
  <c r="V257" i="5"/>
  <c r="U257" i="5"/>
  <c r="X257" i="5" s="1"/>
  <c r="T257" i="5"/>
  <c r="S257" i="5"/>
  <c r="R257" i="5"/>
  <c r="M257" i="5"/>
  <c r="J257" i="5" s="1"/>
  <c r="BF256" i="5"/>
  <c r="AR256" i="5"/>
  <c r="AQ256" i="5"/>
  <c r="AA256" i="5"/>
  <c r="V256" i="5"/>
  <c r="U256" i="5"/>
  <c r="X256" i="5" s="1"/>
  <c r="T256" i="5"/>
  <c r="S256" i="5"/>
  <c r="R256" i="5"/>
  <c r="M256" i="5"/>
  <c r="BF255" i="5"/>
  <c r="AR255" i="5"/>
  <c r="AS255" i="5" s="1"/>
  <c r="AT255" i="5" s="1"/>
  <c r="AU255" i="5" s="1"/>
  <c r="AV255" i="5" s="1"/>
  <c r="AQ255" i="5"/>
  <c r="AA255" i="5"/>
  <c r="V255" i="5"/>
  <c r="U255" i="5"/>
  <c r="X255" i="5" s="1"/>
  <c r="T255" i="5"/>
  <c r="S255" i="5"/>
  <c r="R255" i="5"/>
  <c r="M255" i="5"/>
  <c r="Z255" i="5" s="1"/>
  <c r="BF254" i="5"/>
  <c r="AR254" i="5"/>
  <c r="AS254" i="5" s="1"/>
  <c r="AQ254" i="5"/>
  <c r="AA254" i="5"/>
  <c r="V254" i="5"/>
  <c r="U254" i="5"/>
  <c r="X254" i="5" s="1"/>
  <c r="T254" i="5"/>
  <c r="S254" i="5"/>
  <c r="R254" i="5"/>
  <c r="M254" i="5"/>
  <c r="Z254" i="5" s="1"/>
  <c r="BF253" i="5"/>
  <c r="AR253" i="5"/>
  <c r="AS253" i="5" s="1"/>
  <c r="AQ253" i="5"/>
  <c r="AA253" i="5"/>
  <c r="V253" i="5"/>
  <c r="U253" i="5"/>
  <c r="T253" i="5"/>
  <c r="S253" i="5"/>
  <c r="R253" i="5"/>
  <c r="M253" i="5"/>
  <c r="J253" i="5" s="1"/>
  <c r="BF251" i="5"/>
  <c r="AR251" i="5"/>
  <c r="AQ251" i="5"/>
  <c r="AA251" i="5"/>
  <c r="V251" i="5"/>
  <c r="U251" i="5"/>
  <c r="T251" i="5"/>
  <c r="S251" i="5"/>
  <c r="R251" i="5"/>
  <c r="M251" i="5"/>
  <c r="J251" i="5" s="1"/>
  <c r="BF250" i="5"/>
  <c r="AR250" i="5"/>
  <c r="AS250" i="5" s="1"/>
  <c r="AT250" i="5" s="1"/>
  <c r="AQ250" i="5"/>
  <c r="AA250" i="5"/>
  <c r="V250" i="5"/>
  <c r="U250" i="5"/>
  <c r="T250" i="5"/>
  <c r="S250" i="5"/>
  <c r="R250" i="5"/>
  <c r="M250" i="5"/>
  <c r="Z250" i="5" s="1"/>
  <c r="BF248" i="5"/>
  <c r="AR248" i="5"/>
  <c r="AS248" i="5" s="1"/>
  <c r="AT248" i="5" s="1"/>
  <c r="AU248" i="5" s="1"/>
  <c r="AV248" i="5" s="1"/>
  <c r="AQ248" i="5"/>
  <c r="AA248" i="5"/>
  <c r="V248" i="5"/>
  <c r="U248" i="5"/>
  <c r="T248" i="5"/>
  <c r="S248" i="5"/>
  <c r="R248" i="5"/>
  <c r="M248" i="5"/>
  <c r="Z248" i="5" s="1"/>
  <c r="BF247" i="5"/>
  <c r="AR247" i="5"/>
  <c r="AQ247" i="5"/>
  <c r="AA247" i="5"/>
  <c r="V247" i="5"/>
  <c r="U247" i="5"/>
  <c r="T247" i="5"/>
  <c r="S247" i="5"/>
  <c r="R247" i="5"/>
  <c r="M247" i="5"/>
  <c r="Z247" i="5" s="1"/>
  <c r="BF246" i="5"/>
  <c r="AR246" i="5"/>
  <c r="AS246" i="5" s="1"/>
  <c r="AT246" i="5" s="1"/>
  <c r="AU246" i="5" s="1"/>
  <c r="AV246" i="5" s="1"/>
  <c r="AQ246" i="5"/>
  <c r="AA246" i="5"/>
  <c r="V246" i="5"/>
  <c r="U246" i="5"/>
  <c r="T246" i="5"/>
  <c r="S246" i="5"/>
  <c r="R246" i="5"/>
  <c r="M246" i="5"/>
  <c r="BF189" i="5"/>
  <c r="AR189" i="5"/>
  <c r="AS189" i="5" s="1"/>
  <c r="AT189" i="5" s="1"/>
  <c r="AU189" i="5" s="1"/>
  <c r="AV189" i="5" s="1"/>
  <c r="AQ189" i="5"/>
  <c r="AA189" i="5"/>
  <c r="V189" i="5"/>
  <c r="U189" i="5"/>
  <c r="X189" i="5" s="1"/>
  <c r="T189" i="5"/>
  <c r="S189" i="5"/>
  <c r="R189" i="5"/>
  <c r="M189" i="5"/>
  <c r="BF245" i="5"/>
  <c r="AR245" i="5"/>
  <c r="AQ245" i="5"/>
  <c r="AA245" i="5"/>
  <c r="V245" i="5"/>
  <c r="U245" i="5"/>
  <c r="T245" i="5"/>
  <c r="S245" i="5"/>
  <c r="R245" i="5"/>
  <c r="M245" i="5"/>
  <c r="Z245" i="5" s="1"/>
  <c r="BF244" i="5"/>
  <c r="AR244" i="5"/>
  <c r="AS244" i="5" s="1"/>
  <c r="AT244" i="5" s="1"/>
  <c r="AQ244" i="5"/>
  <c r="AA244" i="5"/>
  <c r="V244" i="5"/>
  <c r="U244" i="5"/>
  <c r="T244" i="5"/>
  <c r="S244" i="5"/>
  <c r="R244" i="5"/>
  <c r="M244" i="5"/>
  <c r="Z244" i="5" s="1"/>
  <c r="BF243" i="5"/>
  <c r="AR243" i="5"/>
  <c r="AS243" i="5" s="1"/>
  <c r="AT243" i="5" s="1"/>
  <c r="AU243" i="5" s="1"/>
  <c r="AQ243" i="5"/>
  <c r="AA243" i="5"/>
  <c r="V243" i="5"/>
  <c r="U243" i="5"/>
  <c r="T243" i="5"/>
  <c r="S243" i="5"/>
  <c r="R243" i="5"/>
  <c r="M243" i="5"/>
  <c r="J243" i="5" s="1"/>
  <c r="BF242" i="5"/>
  <c r="AR242" i="5"/>
  <c r="AS242" i="5" s="1"/>
  <c r="AT242" i="5" s="1"/>
  <c r="AU242" i="5" s="1"/>
  <c r="AV242" i="5" s="1"/>
  <c r="AQ242" i="5"/>
  <c r="AA242" i="5"/>
  <c r="V242" i="5"/>
  <c r="U242" i="5"/>
  <c r="X242" i="5" s="1"/>
  <c r="T242" i="5"/>
  <c r="S242" i="5"/>
  <c r="R242" i="5"/>
  <c r="M242" i="5"/>
  <c r="J242" i="5" s="1"/>
  <c r="BF241" i="5"/>
  <c r="AR241" i="5"/>
  <c r="AS241" i="5" s="1"/>
  <c r="AT241" i="5" s="1"/>
  <c r="AU241" i="5" s="1"/>
  <c r="AV241" i="5" s="1"/>
  <c r="AQ241" i="5"/>
  <c r="AA241" i="5"/>
  <c r="V241" i="5"/>
  <c r="U241" i="5"/>
  <c r="T241" i="5"/>
  <c r="S241" i="5"/>
  <c r="R241" i="5"/>
  <c r="M241" i="5"/>
  <c r="Z241" i="5" s="1"/>
  <c r="BF240" i="5"/>
  <c r="AR240" i="5"/>
  <c r="AS240" i="5" s="1"/>
  <c r="AT240" i="5" s="1"/>
  <c r="AU240" i="5" s="1"/>
  <c r="AV240" i="5" s="1"/>
  <c r="AQ240" i="5"/>
  <c r="AA240" i="5"/>
  <c r="V240" i="5"/>
  <c r="U240" i="5"/>
  <c r="X240" i="5" s="1"/>
  <c r="T240" i="5"/>
  <c r="S240" i="5"/>
  <c r="R240" i="5"/>
  <c r="M240" i="5"/>
  <c r="J240" i="5" s="1"/>
  <c r="BF239" i="5"/>
  <c r="AR239" i="5"/>
  <c r="AQ239" i="5"/>
  <c r="AA239" i="5"/>
  <c r="V239" i="5"/>
  <c r="U239" i="5"/>
  <c r="T239" i="5"/>
  <c r="S239" i="5"/>
  <c r="R239" i="5"/>
  <c r="M239" i="5"/>
  <c r="Z239" i="5" s="1"/>
  <c r="BF238" i="5"/>
  <c r="AR238" i="5"/>
  <c r="AS238" i="5" s="1"/>
  <c r="AT238" i="5" s="1"/>
  <c r="AU238" i="5" s="1"/>
  <c r="AV238" i="5" s="1"/>
  <c r="AQ238" i="5"/>
  <c r="AA238" i="5"/>
  <c r="V238" i="5"/>
  <c r="U238" i="5"/>
  <c r="X238" i="5" s="1"/>
  <c r="T238" i="5"/>
  <c r="S238" i="5"/>
  <c r="R238" i="5"/>
  <c r="M238" i="5"/>
  <c r="Z238" i="5" s="1"/>
  <c r="BF237" i="5"/>
  <c r="AR237" i="5"/>
  <c r="AS237" i="5" s="1"/>
  <c r="AQ237" i="5"/>
  <c r="AA237" i="5"/>
  <c r="V237" i="5"/>
  <c r="U237" i="5"/>
  <c r="X237" i="5" s="1"/>
  <c r="T237" i="5"/>
  <c r="S237" i="5"/>
  <c r="R237" i="5"/>
  <c r="M237" i="5"/>
  <c r="Z237" i="5" s="1"/>
  <c r="BF236" i="5"/>
  <c r="AR236" i="5"/>
  <c r="AQ236" i="5"/>
  <c r="AA236" i="5"/>
  <c r="V236" i="5"/>
  <c r="U236" i="5"/>
  <c r="X236" i="5" s="1"/>
  <c r="T236" i="5"/>
  <c r="S236" i="5"/>
  <c r="R236" i="5"/>
  <c r="M236" i="5"/>
  <c r="J236" i="5" s="1"/>
  <c r="BF235" i="5"/>
  <c r="AR235" i="5"/>
  <c r="AQ235" i="5"/>
  <c r="AA235" i="5"/>
  <c r="V235" i="5"/>
  <c r="U235" i="5"/>
  <c r="T235" i="5"/>
  <c r="S235" i="5"/>
  <c r="R235" i="5"/>
  <c r="M235" i="5"/>
  <c r="Z235" i="5" s="1"/>
  <c r="BF234" i="5"/>
  <c r="AR234" i="5"/>
  <c r="AS234" i="5" s="1"/>
  <c r="AT234" i="5" s="1"/>
  <c r="AU234" i="5" s="1"/>
  <c r="AV234" i="5" s="1"/>
  <c r="AQ234" i="5"/>
  <c r="AA234" i="5"/>
  <c r="V234" i="5"/>
  <c r="U234" i="5"/>
  <c r="T234" i="5"/>
  <c r="S234" i="5"/>
  <c r="R234" i="5"/>
  <c r="M234" i="5"/>
  <c r="Z234" i="5" s="1"/>
  <c r="BF233" i="5"/>
  <c r="AR233" i="5"/>
  <c r="AS233" i="5" s="1"/>
  <c r="AT233" i="5" s="1"/>
  <c r="AU233" i="5" s="1"/>
  <c r="AV233" i="5" s="1"/>
  <c r="AQ233" i="5"/>
  <c r="AA233" i="5"/>
  <c r="V233" i="5"/>
  <c r="U233" i="5"/>
  <c r="X233" i="5" s="1"/>
  <c r="T233" i="5"/>
  <c r="S233" i="5"/>
  <c r="R233" i="5"/>
  <c r="M233" i="5"/>
  <c r="Z233" i="5" s="1"/>
  <c r="BF231" i="5"/>
  <c r="AR231" i="5"/>
  <c r="AQ231" i="5"/>
  <c r="AA231" i="5"/>
  <c r="V231" i="5"/>
  <c r="U231" i="5"/>
  <c r="T231" i="5"/>
  <c r="S231" i="5"/>
  <c r="R231" i="5"/>
  <c r="M231" i="5"/>
  <c r="BF230" i="5"/>
  <c r="AR230" i="5"/>
  <c r="AS230" i="5" s="1"/>
  <c r="AT230" i="5" s="1"/>
  <c r="AU230" i="5" s="1"/>
  <c r="AV230" i="5" s="1"/>
  <c r="AQ230" i="5"/>
  <c r="AA230" i="5"/>
  <c r="V230" i="5"/>
  <c r="U230" i="5"/>
  <c r="T230" i="5"/>
  <c r="S230" i="5"/>
  <c r="R230" i="5"/>
  <c r="M230" i="5"/>
  <c r="J230" i="5" s="1"/>
  <c r="BF229" i="5"/>
  <c r="AR229" i="5"/>
  <c r="AS229" i="5" s="1"/>
  <c r="AT229" i="5" s="1"/>
  <c r="AU229" i="5" s="1"/>
  <c r="AV229" i="5" s="1"/>
  <c r="AQ229" i="5"/>
  <c r="AA229" i="5"/>
  <c r="V229" i="5"/>
  <c r="U229" i="5"/>
  <c r="T229" i="5"/>
  <c r="S229" i="5"/>
  <c r="R229" i="5"/>
  <c r="M229" i="5"/>
  <c r="J229" i="5" s="1"/>
  <c r="BF228" i="5"/>
  <c r="AR228" i="5"/>
  <c r="AQ228" i="5"/>
  <c r="AA228" i="5"/>
  <c r="V228" i="5"/>
  <c r="U228" i="5"/>
  <c r="T228" i="5"/>
  <c r="S228" i="5"/>
  <c r="R228" i="5"/>
  <c r="M228" i="5"/>
  <c r="Z228" i="5" s="1"/>
  <c r="BF227" i="5"/>
  <c r="AR227" i="5"/>
  <c r="AS227" i="5" s="1"/>
  <c r="AT227" i="5" s="1"/>
  <c r="AU227" i="5" s="1"/>
  <c r="AV227" i="5" s="1"/>
  <c r="AQ227" i="5"/>
  <c r="AA227" i="5"/>
  <c r="V227" i="5"/>
  <c r="U227" i="5"/>
  <c r="T227" i="5"/>
  <c r="S227" i="5"/>
  <c r="R227" i="5"/>
  <c r="M227" i="5"/>
  <c r="Z227" i="5" s="1"/>
  <c r="BF225" i="5"/>
  <c r="AR225" i="5"/>
  <c r="AS225" i="5" s="1"/>
  <c r="AT225" i="5" s="1"/>
  <c r="AU225" i="5" s="1"/>
  <c r="AV225" i="5" s="1"/>
  <c r="AQ225" i="5"/>
  <c r="AA225" i="5"/>
  <c r="V225" i="5"/>
  <c r="U225" i="5"/>
  <c r="T225" i="5"/>
  <c r="S225" i="5"/>
  <c r="R225" i="5"/>
  <c r="M225" i="5"/>
  <c r="AR224" i="5"/>
  <c r="AS224" i="5" s="1"/>
  <c r="AT224" i="5" s="1"/>
  <c r="AU224" i="5" s="1"/>
  <c r="AV224" i="5" s="1"/>
  <c r="AQ224" i="5"/>
  <c r="AA224" i="5"/>
  <c r="V224" i="5"/>
  <c r="U224" i="5"/>
  <c r="T224" i="5"/>
  <c r="S224" i="5"/>
  <c r="R224" i="5"/>
  <c r="M224" i="5"/>
  <c r="Z224" i="5" s="1"/>
  <c r="BF223" i="5"/>
  <c r="AR223" i="5"/>
  <c r="AQ223" i="5"/>
  <c r="AA223" i="5"/>
  <c r="V223" i="5"/>
  <c r="U223" i="5"/>
  <c r="T223" i="5"/>
  <c r="S223" i="5"/>
  <c r="R223" i="5"/>
  <c r="M223" i="5"/>
  <c r="BF222" i="5"/>
  <c r="AR222" i="5"/>
  <c r="AS222" i="5" s="1"/>
  <c r="AT222" i="5" s="1"/>
  <c r="AU222" i="5" s="1"/>
  <c r="AV222" i="5" s="1"/>
  <c r="AQ222" i="5"/>
  <c r="AA222" i="5"/>
  <c r="V222" i="5"/>
  <c r="U222" i="5"/>
  <c r="T222" i="5"/>
  <c r="S222" i="5"/>
  <c r="R222" i="5"/>
  <c r="M222" i="5"/>
  <c r="BF221" i="5"/>
  <c r="AR221" i="5"/>
  <c r="AS221" i="5" s="1"/>
  <c r="AT221" i="5" s="1"/>
  <c r="AU221" i="5" s="1"/>
  <c r="AV221" i="5" s="1"/>
  <c r="AQ221" i="5"/>
  <c r="AA221" i="5"/>
  <c r="V221" i="5"/>
  <c r="U221" i="5"/>
  <c r="T221" i="5"/>
  <c r="S221" i="5"/>
  <c r="R221" i="5"/>
  <c r="M221" i="5"/>
  <c r="Z221" i="5" s="1"/>
  <c r="BF220" i="5"/>
  <c r="AR220" i="5"/>
  <c r="AQ220" i="5"/>
  <c r="AA220" i="5"/>
  <c r="V220" i="5"/>
  <c r="U220" i="5"/>
  <c r="T220" i="5"/>
  <c r="S220" i="5"/>
  <c r="R220" i="5"/>
  <c r="M220" i="5"/>
  <c r="Z220" i="5" s="1"/>
  <c r="BF219" i="5"/>
  <c r="AR219" i="5"/>
  <c r="AS219" i="5" s="1"/>
  <c r="AT219" i="5" s="1"/>
  <c r="AU219" i="5" s="1"/>
  <c r="AV219" i="5" s="1"/>
  <c r="AQ219" i="5"/>
  <c r="AA219" i="5"/>
  <c r="Z219" i="5"/>
  <c r="V219" i="5"/>
  <c r="U219" i="5"/>
  <c r="T219" i="5"/>
  <c r="S219" i="5"/>
  <c r="R219" i="5"/>
  <c r="M219" i="5"/>
  <c r="J219" i="5" s="1"/>
  <c r="BF217" i="5"/>
  <c r="AR217" i="5"/>
  <c r="AS217" i="5" s="1"/>
  <c r="AT217" i="5" s="1"/>
  <c r="AU217" i="5" s="1"/>
  <c r="AV217" i="5" s="1"/>
  <c r="AQ217" i="5"/>
  <c r="AA217" i="5"/>
  <c r="V217" i="5"/>
  <c r="U217" i="5"/>
  <c r="T217" i="5"/>
  <c r="S217" i="5"/>
  <c r="R217" i="5"/>
  <c r="M217" i="5"/>
  <c r="BF215" i="5"/>
  <c r="AR215" i="5"/>
  <c r="AS215" i="5" s="1"/>
  <c r="AT215" i="5" s="1"/>
  <c r="AQ215" i="5"/>
  <c r="AA215" i="5"/>
  <c r="V215" i="5"/>
  <c r="U215" i="5"/>
  <c r="T215" i="5"/>
  <c r="S215" i="5"/>
  <c r="R215" i="5"/>
  <c r="M215" i="5"/>
  <c r="Z215" i="5" s="1"/>
  <c r="BF214" i="5"/>
  <c r="AR214" i="5"/>
  <c r="AQ214" i="5"/>
  <c r="AA214" i="5"/>
  <c r="V214" i="5"/>
  <c r="U214" i="5"/>
  <c r="T214" i="5"/>
  <c r="S214" i="5"/>
  <c r="R214" i="5"/>
  <c r="M214" i="5"/>
  <c r="Z214" i="5" s="1"/>
  <c r="BF213" i="5"/>
  <c r="AR213" i="5"/>
  <c r="AS213" i="5" s="1"/>
  <c r="AT213" i="5" s="1"/>
  <c r="AU213" i="5" s="1"/>
  <c r="AV213" i="5" s="1"/>
  <c r="AQ213" i="5"/>
  <c r="AA213" i="5"/>
  <c r="V213" i="5"/>
  <c r="U213" i="5"/>
  <c r="T213" i="5"/>
  <c r="S213" i="5"/>
  <c r="R213" i="5"/>
  <c r="M213" i="5"/>
  <c r="J213" i="5" s="1"/>
  <c r="BF212" i="5"/>
  <c r="AR212" i="5"/>
  <c r="AS212" i="5" s="1"/>
  <c r="AT212" i="5" s="1"/>
  <c r="AU212" i="5" s="1"/>
  <c r="AQ212" i="5"/>
  <c r="AA212" i="5"/>
  <c r="V212" i="5"/>
  <c r="U212" i="5"/>
  <c r="T212" i="5"/>
  <c r="S212" i="5"/>
  <c r="R212" i="5"/>
  <c r="M212" i="5"/>
  <c r="Z212" i="5" s="1"/>
  <c r="BF211" i="5"/>
  <c r="AR211" i="5"/>
  <c r="AQ211" i="5"/>
  <c r="AA211" i="5"/>
  <c r="V211" i="5"/>
  <c r="U211" i="5"/>
  <c r="T211" i="5"/>
  <c r="S211" i="5"/>
  <c r="R211" i="5"/>
  <c r="M211" i="5"/>
  <c r="J211" i="5" s="1"/>
  <c r="BF209" i="5"/>
  <c r="AR209" i="5"/>
  <c r="AS209" i="5" s="1"/>
  <c r="AT209" i="5" s="1"/>
  <c r="AU209" i="5" s="1"/>
  <c r="AQ209" i="5"/>
  <c r="AA209" i="5"/>
  <c r="V209" i="5"/>
  <c r="U209" i="5"/>
  <c r="T209" i="5"/>
  <c r="S209" i="5"/>
  <c r="R209" i="5"/>
  <c r="M209" i="5"/>
  <c r="Z209" i="5" s="1"/>
  <c r="BF208" i="5"/>
  <c r="AR208" i="5"/>
  <c r="AS208" i="5" s="1"/>
  <c r="AT208" i="5" s="1"/>
  <c r="AU208" i="5" s="1"/>
  <c r="AV208" i="5" s="1"/>
  <c r="AQ208" i="5"/>
  <c r="AA208" i="5"/>
  <c r="V208" i="5"/>
  <c r="U208" i="5"/>
  <c r="X208" i="5" s="1"/>
  <c r="T208" i="5"/>
  <c r="S208" i="5"/>
  <c r="R208" i="5"/>
  <c r="M208" i="5"/>
  <c r="Z208" i="5" s="1"/>
  <c r="BF207" i="5"/>
  <c r="AR207" i="5"/>
  <c r="AQ207" i="5"/>
  <c r="AA207" i="5"/>
  <c r="V207" i="5"/>
  <c r="U207" i="5"/>
  <c r="T207" i="5"/>
  <c r="S207" i="5"/>
  <c r="R207" i="5"/>
  <c r="M207" i="5"/>
  <c r="Z207" i="5" s="1"/>
  <c r="BF205" i="5"/>
  <c r="AR205" i="5"/>
  <c r="AQ205" i="5"/>
  <c r="AA205" i="5"/>
  <c r="V205" i="5"/>
  <c r="U205" i="5"/>
  <c r="X205" i="5" s="1"/>
  <c r="T205" i="5"/>
  <c r="S205" i="5"/>
  <c r="R205" i="5"/>
  <c r="M205" i="5"/>
  <c r="Z205" i="5" s="1"/>
  <c r="BF204" i="5"/>
  <c r="AR204" i="5"/>
  <c r="AS204" i="5" s="1"/>
  <c r="AQ204" i="5"/>
  <c r="AA204" i="5"/>
  <c r="V204" i="5"/>
  <c r="U204" i="5"/>
  <c r="T204" i="5"/>
  <c r="S204" i="5"/>
  <c r="R204" i="5"/>
  <c r="M204" i="5"/>
  <c r="Z204" i="5" s="1"/>
  <c r="BF203" i="5"/>
  <c r="AR203" i="5"/>
  <c r="AQ203" i="5"/>
  <c r="AA203" i="5"/>
  <c r="V203" i="5"/>
  <c r="U203" i="5"/>
  <c r="T203" i="5"/>
  <c r="S203" i="5"/>
  <c r="R203" i="5"/>
  <c r="M203" i="5"/>
  <c r="J203" i="5" s="1"/>
  <c r="BF202" i="5"/>
  <c r="AR202" i="5"/>
  <c r="AQ202" i="5"/>
  <c r="AA202" i="5"/>
  <c r="V202" i="5"/>
  <c r="U202" i="5"/>
  <c r="T202" i="5"/>
  <c r="S202" i="5"/>
  <c r="R202" i="5"/>
  <c r="M202" i="5"/>
  <c r="J202" i="5" s="1"/>
  <c r="BF201" i="5"/>
  <c r="AR201" i="5"/>
  <c r="AS201" i="5" s="1"/>
  <c r="AQ201" i="5"/>
  <c r="AA201" i="5"/>
  <c r="V201" i="5"/>
  <c r="U201" i="5"/>
  <c r="T201" i="5"/>
  <c r="S201" i="5"/>
  <c r="R201" i="5"/>
  <c r="M201" i="5"/>
  <c r="Z201" i="5" s="1"/>
  <c r="BF200" i="5"/>
  <c r="AR200" i="5"/>
  <c r="AS200" i="5" s="1"/>
  <c r="AT200" i="5" s="1"/>
  <c r="AU200" i="5" s="1"/>
  <c r="AV200" i="5" s="1"/>
  <c r="AW200" i="5" s="1"/>
  <c r="AX200" i="5" s="1"/>
  <c r="AQ200" i="5"/>
  <c r="AA200" i="5"/>
  <c r="V200" i="5"/>
  <c r="U200" i="5"/>
  <c r="T200" i="5"/>
  <c r="S200" i="5"/>
  <c r="R200" i="5"/>
  <c r="M200" i="5"/>
  <c r="Z200" i="5" s="1"/>
  <c r="BF199" i="5"/>
  <c r="AR199" i="5"/>
  <c r="AQ199" i="5"/>
  <c r="AA199" i="5"/>
  <c r="V199" i="5"/>
  <c r="U199" i="5"/>
  <c r="T199" i="5"/>
  <c r="S199" i="5"/>
  <c r="R199" i="5"/>
  <c r="M199" i="5"/>
  <c r="J199" i="5" s="1"/>
  <c r="BF198" i="5"/>
  <c r="AR198" i="5"/>
  <c r="AS198" i="5" s="1"/>
  <c r="AT198" i="5" s="1"/>
  <c r="AU198" i="5" s="1"/>
  <c r="AV198" i="5" s="1"/>
  <c r="AQ198" i="5"/>
  <c r="AA198" i="5"/>
  <c r="V198" i="5"/>
  <c r="U198" i="5"/>
  <c r="X198" i="5" s="1"/>
  <c r="T198" i="5"/>
  <c r="S198" i="5"/>
  <c r="R198" i="5"/>
  <c r="M198" i="5"/>
  <c r="J198" i="5" s="1"/>
  <c r="BF197" i="5"/>
  <c r="AR197" i="5"/>
  <c r="AS197" i="5" s="1"/>
  <c r="AT197" i="5" s="1"/>
  <c r="AU197" i="5" s="1"/>
  <c r="AV197" i="5" s="1"/>
  <c r="AQ197" i="5"/>
  <c r="AA197" i="5"/>
  <c r="V197" i="5"/>
  <c r="U197" i="5"/>
  <c r="X197" i="5" s="1"/>
  <c r="T197" i="5"/>
  <c r="S197" i="5"/>
  <c r="R197" i="5"/>
  <c r="M197" i="5"/>
  <c r="J197" i="5" s="1"/>
  <c r="BF196" i="5"/>
  <c r="AR196" i="5"/>
  <c r="AQ196" i="5"/>
  <c r="AA196" i="5"/>
  <c r="V196" i="5"/>
  <c r="U196" i="5"/>
  <c r="T196" i="5"/>
  <c r="S196" i="5"/>
  <c r="R196" i="5"/>
  <c r="M196" i="5"/>
  <c r="BF194" i="5"/>
  <c r="AR194" i="5"/>
  <c r="AQ194" i="5"/>
  <c r="AA194" i="5"/>
  <c r="V194" i="5"/>
  <c r="U194" i="5"/>
  <c r="T194" i="5"/>
  <c r="S194" i="5"/>
  <c r="R194" i="5"/>
  <c r="M194" i="5"/>
  <c r="BF193" i="5"/>
  <c r="AR193" i="5"/>
  <c r="AS193" i="5" s="1"/>
  <c r="AT193" i="5" s="1"/>
  <c r="AU193" i="5" s="1"/>
  <c r="AV193" i="5" s="1"/>
  <c r="AQ193" i="5"/>
  <c r="AA193" i="5"/>
  <c r="V193" i="5"/>
  <c r="U193" i="5"/>
  <c r="T193" i="5"/>
  <c r="S193" i="5"/>
  <c r="R193" i="5"/>
  <c r="M193" i="5"/>
  <c r="Z193" i="5" s="1"/>
  <c r="BF192" i="5"/>
  <c r="AR192" i="5"/>
  <c r="AS192" i="5" s="1"/>
  <c r="AT192" i="5" s="1"/>
  <c r="AU192" i="5" s="1"/>
  <c r="AV192" i="5" s="1"/>
  <c r="AQ192" i="5"/>
  <c r="AA192" i="5"/>
  <c r="V192" i="5"/>
  <c r="U192" i="5"/>
  <c r="X192" i="5" s="1"/>
  <c r="T192" i="5"/>
  <c r="S192" i="5"/>
  <c r="R192" i="5"/>
  <c r="M192" i="5"/>
  <c r="Z192" i="5" s="1"/>
  <c r="BF191" i="5"/>
  <c r="AR191" i="5"/>
  <c r="AS191" i="5" s="1"/>
  <c r="AQ191" i="5"/>
  <c r="AA191" i="5"/>
  <c r="V191" i="5"/>
  <c r="U191" i="5"/>
  <c r="T191" i="5"/>
  <c r="S191" i="5"/>
  <c r="R191" i="5"/>
  <c r="M191" i="5"/>
  <c r="Z191" i="5" s="1"/>
  <c r="BF190" i="5"/>
  <c r="AR190" i="5"/>
  <c r="AS190" i="5" s="1"/>
  <c r="AT190" i="5" s="1"/>
  <c r="AU190" i="5" s="1"/>
  <c r="AV190" i="5" s="1"/>
  <c r="AQ190" i="5"/>
  <c r="AA190" i="5"/>
  <c r="V190" i="5"/>
  <c r="U190" i="5"/>
  <c r="T190" i="5"/>
  <c r="S190" i="5"/>
  <c r="R190" i="5"/>
  <c r="M190" i="5"/>
  <c r="J190" i="5" s="1"/>
  <c r="BF188" i="5"/>
  <c r="AR188" i="5"/>
  <c r="AS188" i="5" s="1"/>
  <c r="AT188" i="5" s="1"/>
  <c r="AU188" i="5" s="1"/>
  <c r="AV188" i="5" s="1"/>
  <c r="AQ188" i="5"/>
  <c r="AA188" i="5"/>
  <c r="V188" i="5"/>
  <c r="U188" i="5"/>
  <c r="X188" i="5" s="1"/>
  <c r="T188" i="5"/>
  <c r="S188" i="5"/>
  <c r="R188" i="5"/>
  <c r="M188" i="5"/>
  <c r="Z188" i="5" s="1"/>
  <c r="BF187" i="5"/>
  <c r="AR187" i="5"/>
  <c r="AQ187" i="5"/>
  <c r="AA187" i="5"/>
  <c r="V187" i="5"/>
  <c r="U187" i="5"/>
  <c r="X187" i="5" s="1"/>
  <c r="T187" i="5"/>
  <c r="S187" i="5"/>
  <c r="R187" i="5"/>
  <c r="M187" i="5"/>
  <c r="BF186" i="5"/>
  <c r="AR186" i="5"/>
  <c r="AQ186" i="5"/>
  <c r="AA186" i="5"/>
  <c r="V186" i="5"/>
  <c r="U186" i="5"/>
  <c r="X186" i="5" s="1"/>
  <c r="T186" i="5"/>
  <c r="S186" i="5"/>
  <c r="R186" i="5"/>
  <c r="M186" i="5"/>
  <c r="Z186" i="5" s="1"/>
  <c r="BF185" i="5"/>
  <c r="AR185" i="5"/>
  <c r="AS185" i="5" s="1"/>
  <c r="AQ185" i="5"/>
  <c r="AA185" i="5"/>
  <c r="V185" i="5"/>
  <c r="U185" i="5"/>
  <c r="X185" i="5" s="1"/>
  <c r="T185" i="5"/>
  <c r="S185" i="5"/>
  <c r="R185" i="5"/>
  <c r="M185" i="5"/>
  <c r="Z185" i="5" s="1"/>
  <c r="BF184" i="5"/>
  <c r="AR184" i="5"/>
  <c r="AQ184" i="5"/>
  <c r="AA184" i="5"/>
  <c r="V184" i="5"/>
  <c r="U184" i="5"/>
  <c r="T184" i="5"/>
  <c r="S184" i="5"/>
  <c r="R184" i="5"/>
  <c r="M184" i="5"/>
  <c r="Z184" i="5" s="1"/>
  <c r="BF183" i="5"/>
  <c r="AR183" i="5"/>
  <c r="AS183" i="5" s="1"/>
  <c r="AT183" i="5" s="1"/>
  <c r="AU183" i="5" s="1"/>
  <c r="AV183" i="5" s="1"/>
  <c r="AQ183" i="5"/>
  <c r="AA183" i="5"/>
  <c r="V183" i="5"/>
  <c r="U183" i="5"/>
  <c r="T183" i="5"/>
  <c r="S183" i="5"/>
  <c r="R183" i="5"/>
  <c r="M183" i="5"/>
  <c r="Z183" i="5" s="1"/>
  <c r="BF182" i="5"/>
  <c r="AR182" i="5"/>
  <c r="AS182" i="5" s="1"/>
  <c r="AT182" i="5" s="1"/>
  <c r="AU182" i="5" s="1"/>
  <c r="AV182" i="5" s="1"/>
  <c r="AW182" i="5" s="1"/>
  <c r="AX182" i="5" s="1"/>
  <c r="AQ182" i="5"/>
  <c r="AA182" i="5"/>
  <c r="Z182" i="5"/>
  <c r="V182" i="5"/>
  <c r="U182" i="5"/>
  <c r="X182" i="5" s="1"/>
  <c r="T182" i="5"/>
  <c r="S182" i="5"/>
  <c r="R182" i="5"/>
  <c r="M182" i="5"/>
  <c r="J182" i="5" s="1"/>
  <c r="BF181" i="5"/>
  <c r="AR181" i="5"/>
  <c r="AQ181" i="5"/>
  <c r="AA181" i="5"/>
  <c r="V181" i="5"/>
  <c r="U181" i="5"/>
  <c r="X181" i="5" s="1"/>
  <c r="T181" i="5"/>
  <c r="S181" i="5"/>
  <c r="R181" i="5"/>
  <c r="M181" i="5"/>
  <c r="BF179" i="5"/>
  <c r="AR179" i="5"/>
  <c r="AS179" i="5" s="1"/>
  <c r="AT179" i="5" s="1"/>
  <c r="AU179" i="5" s="1"/>
  <c r="AV179" i="5" s="1"/>
  <c r="AQ179" i="5"/>
  <c r="AA179" i="5"/>
  <c r="V179" i="5"/>
  <c r="U179" i="5"/>
  <c r="T179" i="5"/>
  <c r="S179" i="5"/>
  <c r="R179" i="5"/>
  <c r="M179" i="5"/>
  <c r="Z179" i="5" s="1"/>
  <c r="BF178" i="5"/>
  <c r="AR178" i="5"/>
  <c r="AS178" i="5" s="1"/>
  <c r="AQ178" i="5"/>
  <c r="AA178" i="5"/>
  <c r="V178" i="5"/>
  <c r="U178" i="5"/>
  <c r="X178" i="5" s="1"/>
  <c r="T178" i="5"/>
  <c r="S178" i="5"/>
  <c r="R178" i="5"/>
  <c r="M178" i="5"/>
  <c r="Z178" i="5" s="1"/>
  <c r="BF177" i="5"/>
  <c r="AR177" i="5"/>
  <c r="AS177" i="5" s="1"/>
  <c r="AT177" i="5" s="1"/>
  <c r="AU177" i="5" s="1"/>
  <c r="AV177" i="5" s="1"/>
  <c r="AQ177" i="5"/>
  <c r="AA177" i="5"/>
  <c r="V177" i="5"/>
  <c r="U177" i="5"/>
  <c r="T177" i="5"/>
  <c r="S177" i="5"/>
  <c r="R177" i="5"/>
  <c r="M177" i="5"/>
  <c r="J177" i="5" s="1"/>
  <c r="BF176" i="5"/>
  <c r="AR176" i="5"/>
  <c r="AS176" i="5" s="1"/>
  <c r="AT176" i="5" s="1"/>
  <c r="AU176" i="5" s="1"/>
  <c r="AV176" i="5" s="1"/>
  <c r="AQ176" i="5"/>
  <c r="AA176" i="5"/>
  <c r="V176" i="5"/>
  <c r="U176" i="5"/>
  <c r="X176" i="5" s="1"/>
  <c r="T176" i="5"/>
  <c r="S176" i="5"/>
  <c r="R176" i="5"/>
  <c r="M176" i="5"/>
  <c r="BF175" i="5"/>
  <c r="AR175" i="5"/>
  <c r="AQ175" i="5"/>
  <c r="AA175" i="5"/>
  <c r="V175" i="5"/>
  <c r="U175" i="5"/>
  <c r="T175" i="5"/>
  <c r="S175" i="5"/>
  <c r="R175" i="5"/>
  <c r="M175" i="5"/>
  <c r="BF174" i="5"/>
  <c r="AR174" i="5"/>
  <c r="AQ174" i="5"/>
  <c r="AA174" i="5"/>
  <c r="V174" i="5"/>
  <c r="U174" i="5"/>
  <c r="X174" i="5" s="1"/>
  <c r="T174" i="5"/>
  <c r="S174" i="5"/>
  <c r="R174" i="5"/>
  <c r="M174" i="5"/>
  <c r="J174" i="5" s="1"/>
  <c r="BF173" i="5"/>
  <c r="AR173" i="5"/>
  <c r="AS173" i="5" s="1"/>
  <c r="AT173" i="5" s="1"/>
  <c r="AQ173" i="5"/>
  <c r="AA173" i="5"/>
  <c r="V173" i="5"/>
  <c r="U173" i="5"/>
  <c r="X173" i="5" s="1"/>
  <c r="T173" i="5"/>
  <c r="S173" i="5"/>
  <c r="R173" i="5"/>
  <c r="M173" i="5"/>
  <c r="BF172" i="5"/>
  <c r="AR172" i="5"/>
  <c r="AQ172" i="5"/>
  <c r="AA172" i="5"/>
  <c r="V172" i="5"/>
  <c r="U172" i="5"/>
  <c r="T172" i="5"/>
  <c r="S172" i="5"/>
  <c r="R172" i="5"/>
  <c r="M172" i="5"/>
  <c r="J172" i="5" s="1"/>
  <c r="BF171" i="5"/>
  <c r="AR171" i="5"/>
  <c r="AQ171" i="5"/>
  <c r="AA171" i="5"/>
  <c r="V171" i="5"/>
  <c r="U171" i="5"/>
  <c r="T171" i="5"/>
  <c r="S171" i="5"/>
  <c r="R171" i="5"/>
  <c r="M171" i="5"/>
  <c r="Z171" i="5" s="1"/>
  <c r="BF170" i="5"/>
  <c r="AR170" i="5"/>
  <c r="AS170" i="5" s="1"/>
  <c r="AT170" i="5" s="1"/>
  <c r="AU170" i="5" s="1"/>
  <c r="AV170" i="5" s="1"/>
  <c r="AQ170" i="5"/>
  <c r="AA170" i="5"/>
  <c r="V170" i="5"/>
  <c r="U170" i="5"/>
  <c r="X170" i="5" s="1"/>
  <c r="T170" i="5"/>
  <c r="S170" i="5"/>
  <c r="R170" i="5"/>
  <c r="M170" i="5"/>
  <c r="J170" i="5" s="1"/>
  <c r="BF169" i="5"/>
  <c r="AR169" i="5"/>
  <c r="AS169" i="5" s="1"/>
  <c r="AT169" i="5" s="1"/>
  <c r="AU169" i="5" s="1"/>
  <c r="AV169" i="5" s="1"/>
  <c r="AW169" i="5" s="1"/>
  <c r="AX169" i="5" s="1"/>
  <c r="AQ169" i="5"/>
  <c r="AA169" i="5"/>
  <c r="V169" i="5"/>
  <c r="U169" i="5"/>
  <c r="X169" i="5" s="1"/>
  <c r="T169" i="5"/>
  <c r="S169" i="5"/>
  <c r="R169" i="5"/>
  <c r="M169" i="5"/>
  <c r="BF168" i="5"/>
  <c r="AR168" i="5"/>
  <c r="AQ168" i="5"/>
  <c r="AA168" i="5"/>
  <c r="V168" i="5"/>
  <c r="U168" i="5"/>
  <c r="T168" i="5"/>
  <c r="S168" i="5"/>
  <c r="R168" i="5"/>
  <c r="M168" i="5"/>
  <c r="BF167" i="5"/>
  <c r="AR167" i="5"/>
  <c r="AQ167" i="5"/>
  <c r="AA167" i="5"/>
  <c r="V167" i="5"/>
  <c r="U167" i="5"/>
  <c r="T167" i="5"/>
  <c r="S167" i="5"/>
  <c r="R167" i="5"/>
  <c r="M167" i="5"/>
  <c r="Z167" i="5" s="1"/>
  <c r="BF166" i="5"/>
  <c r="AR166" i="5"/>
  <c r="AS166" i="5" s="1"/>
  <c r="AT166" i="5" s="1"/>
  <c r="AU166" i="5" s="1"/>
  <c r="AV166" i="5" s="1"/>
  <c r="AQ166" i="5"/>
  <c r="AA166" i="5"/>
  <c r="V166" i="5"/>
  <c r="U166" i="5"/>
  <c r="X166" i="5" s="1"/>
  <c r="T166" i="5"/>
  <c r="S166" i="5"/>
  <c r="R166" i="5"/>
  <c r="M166" i="5"/>
  <c r="Z166" i="5" s="1"/>
  <c r="BF165" i="5"/>
  <c r="AR165" i="5"/>
  <c r="AQ165" i="5"/>
  <c r="AA165" i="5"/>
  <c r="V165" i="5"/>
  <c r="U165" i="5"/>
  <c r="T165" i="5"/>
  <c r="S165" i="5"/>
  <c r="R165" i="5"/>
  <c r="M165" i="5"/>
  <c r="J165" i="5" s="1"/>
  <c r="BF164" i="5"/>
  <c r="AR164" i="5"/>
  <c r="AS164" i="5" s="1"/>
  <c r="AT164" i="5" s="1"/>
  <c r="AU164" i="5" s="1"/>
  <c r="AV164" i="5" s="1"/>
  <c r="AQ164" i="5"/>
  <c r="AA164" i="5"/>
  <c r="V164" i="5"/>
  <c r="U164" i="5"/>
  <c r="T164" i="5"/>
  <c r="S164" i="5"/>
  <c r="R164" i="5"/>
  <c r="M164" i="5"/>
  <c r="BF163" i="5"/>
  <c r="AR163" i="5"/>
  <c r="AS163" i="5" s="1"/>
  <c r="AT163" i="5" s="1"/>
  <c r="AU163" i="5" s="1"/>
  <c r="AV163" i="5" s="1"/>
  <c r="AQ163" i="5"/>
  <c r="AA163" i="5"/>
  <c r="V163" i="5"/>
  <c r="U163" i="5"/>
  <c r="X163" i="5" s="1"/>
  <c r="T163" i="5"/>
  <c r="S163" i="5"/>
  <c r="R163" i="5"/>
  <c r="M163" i="5"/>
  <c r="BF162" i="5"/>
  <c r="AR162" i="5"/>
  <c r="AS162" i="5" s="1"/>
  <c r="AQ162" i="5"/>
  <c r="AA162" i="5"/>
  <c r="V162" i="5"/>
  <c r="U162" i="5"/>
  <c r="T162" i="5"/>
  <c r="S162" i="5"/>
  <c r="R162" i="5"/>
  <c r="M162" i="5"/>
  <c r="Z162" i="5" s="1"/>
  <c r="BF161" i="5"/>
  <c r="AR161" i="5"/>
  <c r="AS161" i="5" s="1"/>
  <c r="AT161" i="5" s="1"/>
  <c r="AQ161" i="5"/>
  <c r="AA161" i="5"/>
  <c r="V161" i="5"/>
  <c r="U161" i="5"/>
  <c r="T161" i="5"/>
  <c r="S161" i="5"/>
  <c r="R161" i="5"/>
  <c r="M161" i="5"/>
  <c r="Z161" i="5" s="1"/>
  <c r="BF160" i="5"/>
  <c r="AR160" i="5"/>
  <c r="AQ160" i="5"/>
  <c r="AA160" i="5"/>
  <c r="V160" i="5"/>
  <c r="U160" i="5"/>
  <c r="X160" i="5" s="1"/>
  <c r="T160" i="5"/>
  <c r="S160" i="5"/>
  <c r="R160" i="5"/>
  <c r="M160" i="5"/>
  <c r="J160" i="5" s="1"/>
  <c r="BF159" i="5"/>
  <c r="AR159" i="5"/>
  <c r="AQ159" i="5"/>
  <c r="AA159" i="5"/>
  <c r="V159" i="5"/>
  <c r="U159" i="5"/>
  <c r="T159" i="5"/>
  <c r="S159" i="5"/>
  <c r="R159" i="5"/>
  <c r="M159" i="5"/>
  <c r="J159" i="5" s="1"/>
  <c r="BF158" i="5"/>
  <c r="AR158" i="5"/>
  <c r="AS158" i="5" s="1"/>
  <c r="AT158" i="5" s="1"/>
  <c r="AU158" i="5" s="1"/>
  <c r="AV158" i="5" s="1"/>
  <c r="AW158" i="5" s="1"/>
  <c r="AX158" i="5" s="1"/>
  <c r="AQ158" i="5"/>
  <c r="AA158" i="5"/>
  <c r="V158" i="5"/>
  <c r="U158" i="5"/>
  <c r="X158" i="5" s="1"/>
  <c r="T158" i="5"/>
  <c r="S158" i="5"/>
  <c r="R158" i="5"/>
  <c r="M158" i="5"/>
  <c r="Z158" i="5" s="1"/>
  <c r="BF157" i="5"/>
  <c r="AR157" i="5"/>
  <c r="AQ157" i="5"/>
  <c r="AA157" i="5"/>
  <c r="Z157" i="5"/>
  <c r="V157" i="5"/>
  <c r="U157" i="5"/>
  <c r="T157" i="5"/>
  <c r="S157" i="5"/>
  <c r="R157" i="5"/>
  <c r="M157" i="5"/>
  <c r="J157" i="5" s="1"/>
  <c r="BF156" i="5"/>
  <c r="AR156" i="5"/>
  <c r="AQ156" i="5"/>
  <c r="AA156" i="5"/>
  <c r="V156" i="5"/>
  <c r="U156" i="5"/>
  <c r="T156" i="5"/>
  <c r="S156" i="5"/>
  <c r="R156" i="5"/>
  <c r="M156" i="5"/>
  <c r="J156" i="5" s="1"/>
  <c r="BF155" i="5"/>
  <c r="AR155" i="5"/>
  <c r="AS155" i="5" s="1"/>
  <c r="AT155" i="5" s="1"/>
  <c r="AU155" i="5" s="1"/>
  <c r="AV155" i="5" s="1"/>
  <c r="AW155" i="5" s="1"/>
  <c r="AX155" i="5" s="1"/>
  <c r="AQ155" i="5"/>
  <c r="AA155" i="5"/>
  <c r="V155" i="5"/>
  <c r="U155" i="5"/>
  <c r="X155" i="5" s="1"/>
  <c r="T155" i="5"/>
  <c r="S155" i="5"/>
  <c r="R155" i="5"/>
  <c r="M155" i="5"/>
  <c r="J155" i="5" s="1"/>
  <c r="BF154" i="5"/>
  <c r="AR154" i="5"/>
  <c r="AQ154" i="5"/>
  <c r="AA154" i="5"/>
  <c r="V154" i="5"/>
  <c r="U154" i="5"/>
  <c r="T154" i="5"/>
  <c r="S154" i="5"/>
  <c r="R154" i="5"/>
  <c r="M154" i="5"/>
  <c r="Z154" i="5" s="1"/>
  <c r="BF153" i="5"/>
  <c r="AR153" i="5"/>
  <c r="AQ153" i="5"/>
  <c r="AA153" i="5"/>
  <c r="V153" i="5"/>
  <c r="U153" i="5"/>
  <c r="T153" i="5"/>
  <c r="S153" i="5"/>
  <c r="R153" i="5"/>
  <c r="M153" i="5"/>
  <c r="BF152" i="5"/>
  <c r="AR152" i="5"/>
  <c r="AS152" i="5" s="1"/>
  <c r="AT152" i="5" s="1"/>
  <c r="AU152" i="5" s="1"/>
  <c r="AV152" i="5" s="1"/>
  <c r="AQ152" i="5"/>
  <c r="AA152" i="5"/>
  <c r="V152" i="5"/>
  <c r="U152" i="5"/>
  <c r="X152" i="5" s="1"/>
  <c r="T152" i="5"/>
  <c r="S152" i="5"/>
  <c r="R152" i="5"/>
  <c r="M152" i="5"/>
  <c r="Z152" i="5" s="1"/>
  <c r="BF151" i="5"/>
  <c r="AR151" i="5"/>
  <c r="AS151" i="5" s="1"/>
  <c r="AT151" i="5" s="1"/>
  <c r="AU151" i="5" s="1"/>
  <c r="AV151" i="5" s="1"/>
  <c r="AQ151" i="5"/>
  <c r="AA151" i="5"/>
  <c r="V151" i="5"/>
  <c r="U151" i="5"/>
  <c r="T151" i="5"/>
  <c r="S151" i="5"/>
  <c r="R151" i="5"/>
  <c r="M151" i="5"/>
  <c r="Z151" i="5" s="1"/>
  <c r="BF150" i="5"/>
  <c r="AR150" i="5"/>
  <c r="AQ150" i="5"/>
  <c r="AA150" i="5"/>
  <c r="V150" i="5"/>
  <c r="U150" i="5"/>
  <c r="X150" i="5" s="1"/>
  <c r="T150" i="5"/>
  <c r="S150" i="5"/>
  <c r="R150" i="5"/>
  <c r="M150" i="5"/>
  <c r="BF149" i="5"/>
  <c r="AR149" i="5"/>
  <c r="AQ149" i="5"/>
  <c r="AA149" i="5"/>
  <c r="V149" i="5"/>
  <c r="U149" i="5"/>
  <c r="T149" i="5"/>
  <c r="S149" i="5"/>
  <c r="R149" i="5"/>
  <c r="M149" i="5"/>
  <c r="J149" i="5" s="1"/>
  <c r="BF148" i="5"/>
  <c r="AR148" i="5"/>
  <c r="AS148" i="5" s="1"/>
  <c r="AQ148" i="5"/>
  <c r="AA148" i="5"/>
  <c r="V148" i="5"/>
  <c r="U148" i="5"/>
  <c r="T148" i="5"/>
  <c r="S148" i="5"/>
  <c r="R148" i="5"/>
  <c r="M148" i="5"/>
  <c r="J148" i="5" s="1"/>
  <c r="BF147" i="5"/>
  <c r="AR147" i="5"/>
  <c r="AS147" i="5" s="1"/>
  <c r="AQ147" i="5"/>
  <c r="AA147" i="5"/>
  <c r="V147" i="5"/>
  <c r="U147" i="5"/>
  <c r="T147" i="5"/>
  <c r="S147" i="5"/>
  <c r="R147" i="5"/>
  <c r="M147" i="5"/>
  <c r="BF146" i="5"/>
  <c r="AR146" i="5"/>
  <c r="AQ146" i="5"/>
  <c r="AA146" i="5"/>
  <c r="V146" i="5"/>
  <c r="U146" i="5"/>
  <c r="T146" i="5"/>
  <c r="S146" i="5"/>
  <c r="R146" i="5"/>
  <c r="M146" i="5"/>
  <c r="Z146" i="5" s="1"/>
  <c r="BF145" i="5"/>
  <c r="AR145" i="5"/>
  <c r="AS145" i="5" s="1"/>
  <c r="AT145" i="5" s="1"/>
  <c r="AU145" i="5" s="1"/>
  <c r="AV145" i="5" s="1"/>
  <c r="AQ145" i="5"/>
  <c r="AA145" i="5"/>
  <c r="V145" i="5"/>
  <c r="U145" i="5"/>
  <c r="T145" i="5"/>
  <c r="S145" i="5"/>
  <c r="R145" i="5"/>
  <c r="M145" i="5"/>
  <c r="BF144" i="5"/>
  <c r="AR144" i="5"/>
  <c r="AS144" i="5" s="1"/>
  <c r="AT144" i="5" s="1"/>
  <c r="AU144" i="5" s="1"/>
  <c r="AV144" i="5" s="1"/>
  <c r="AQ144" i="5"/>
  <c r="AA144" i="5"/>
  <c r="V144" i="5"/>
  <c r="U144" i="5"/>
  <c r="T144" i="5"/>
  <c r="S144" i="5"/>
  <c r="R144" i="5"/>
  <c r="M144" i="5"/>
  <c r="Z144" i="5" s="1"/>
  <c r="BF143" i="5"/>
  <c r="AR143" i="5"/>
  <c r="AS143" i="5" s="1"/>
  <c r="AT143" i="5" s="1"/>
  <c r="AU143" i="5" s="1"/>
  <c r="AV143" i="5" s="1"/>
  <c r="AQ143" i="5"/>
  <c r="AA143" i="5"/>
  <c r="V143" i="5"/>
  <c r="U143" i="5"/>
  <c r="T143" i="5"/>
  <c r="S143" i="5"/>
  <c r="R143" i="5"/>
  <c r="M143" i="5"/>
  <c r="Z143" i="5" s="1"/>
  <c r="BF142" i="5"/>
  <c r="AR142" i="5"/>
  <c r="AS142" i="5" s="1"/>
  <c r="AQ142" i="5"/>
  <c r="AA142" i="5"/>
  <c r="V142" i="5"/>
  <c r="U142" i="5"/>
  <c r="T142" i="5"/>
  <c r="S142" i="5"/>
  <c r="R142" i="5"/>
  <c r="M142" i="5"/>
  <c r="Z142" i="5" s="1"/>
  <c r="BF140" i="5"/>
  <c r="AR140" i="5"/>
  <c r="AS140" i="5" s="1"/>
  <c r="AQ140" i="5"/>
  <c r="AA140" i="5"/>
  <c r="V140" i="5"/>
  <c r="U140" i="5"/>
  <c r="X140" i="5" s="1"/>
  <c r="T140" i="5"/>
  <c r="S140" i="5"/>
  <c r="R140" i="5"/>
  <c r="M140" i="5"/>
  <c r="J140" i="5" s="1"/>
  <c r="BF139" i="5"/>
  <c r="AR139" i="5"/>
  <c r="AQ139" i="5"/>
  <c r="AA139" i="5"/>
  <c r="V139" i="5"/>
  <c r="U139" i="5"/>
  <c r="X139" i="5" s="1"/>
  <c r="T139" i="5"/>
  <c r="S139" i="5"/>
  <c r="R139" i="5"/>
  <c r="M139" i="5"/>
  <c r="Z139" i="5" s="1"/>
  <c r="BF138" i="5"/>
  <c r="AR138" i="5"/>
  <c r="AQ138" i="5"/>
  <c r="AA138" i="5"/>
  <c r="V138" i="5"/>
  <c r="U138" i="5"/>
  <c r="T138" i="5"/>
  <c r="S138" i="5"/>
  <c r="R138" i="5"/>
  <c r="M138" i="5"/>
  <c r="Z138" i="5" s="1"/>
  <c r="BF137" i="5"/>
  <c r="AR137" i="5"/>
  <c r="AS137" i="5" s="1"/>
  <c r="AT137" i="5" s="1"/>
  <c r="AQ137" i="5"/>
  <c r="AA137" i="5"/>
  <c r="V137" i="5"/>
  <c r="U137" i="5"/>
  <c r="T137" i="5"/>
  <c r="S137" i="5"/>
  <c r="R137" i="5"/>
  <c r="M137" i="5"/>
  <c r="Z137" i="5" s="1"/>
  <c r="BF136" i="5"/>
  <c r="AR136" i="5"/>
  <c r="AQ136" i="5"/>
  <c r="AA136" i="5"/>
  <c r="V136" i="5"/>
  <c r="U136" i="5"/>
  <c r="T136" i="5"/>
  <c r="S136" i="5"/>
  <c r="R136" i="5"/>
  <c r="M136" i="5"/>
  <c r="Z136" i="5" s="1"/>
  <c r="BF134" i="5"/>
  <c r="AR134" i="5"/>
  <c r="AQ134" i="5"/>
  <c r="AA134" i="5"/>
  <c r="V134" i="5"/>
  <c r="U134" i="5"/>
  <c r="T134" i="5"/>
  <c r="S134" i="5"/>
  <c r="R134" i="5"/>
  <c r="M134" i="5"/>
  <c r="J134" i="5" s="1"/>
  <c r="BF133" i="5"/>
  <c r="AR133" i="5"/>
  <c r="AS133" i="5" s="1"/>
  <c r="AT133" i="5" s="1"/>
  <c r="AU133" i="5" s="1"/>
  <c r="AV133" i="5" s="1"/>
  <c r="AQ133" i="5"/>
  <c r="AA133" i="5"/>
  <c r="V133" i="5"/>
  <c r="U133" i="5"/>
  <c r="T133" i="5"/>
  <c r="S133" i="5"/>
  <c r="R133" i="5"/>
  <c r="M133" i="5"/>
  <c r="J133" i="5" s="1"/>
  <c r="BF132" i="5"/>
  <c r="AR132" i="5"/>
  <c r="AQ132" i="5"/>
  <c r="AA132" i="5"/>
  <c r="V132" i="5"/>
  <c r="U132" i="5"/>
  <c r="T132" i="5"/>
  <c r="S132" i="5"/>
  <c r="R132" i="5"/>
  <c r="M132" i="5"/>
  <c r="Z132" i="5" s="1"/>
  <c r="BF131" i="5"/>
  <c r="AR131" i="5"/>
  <c r="AQ131" i="5"/>
  <c r="AA131" i="5"/>
  <c r="V131" i="5"/>
  <c r="U131" i="5"/>
  <c r="T131" i="5"/>
  <c r="S131" i="5"/>
  <c r="R131" i="5"/>
  <c r="M131" i="5"/>
  <c r="Z131" i="5" s="1"/>
  <c r="BF130" i="5"/>
  <c r="AR130" i="5"/>
  <c r="AS130" i="5" s="1"/>
  <c r="AQ130" i="5"/>
  <c r="AA130" i="5"/>
  <c r="V130" i="5"/>
  <c r="U130" i="5"/>
  <c r="T130" i="5"/>
  <c r="S130" i="5"/>
  <c r="R130" i="5"/>
  <c r="M130" i="5"/>
  <c r="J130" i="5" s="1"/>
  <c r="BF129" i="5"/>
  <c r="AR129" i="5"/>
  <c r="AS129" i="5" s="1"/>
  <c r="AQ129" i="5"/>
  <c r="AA129" i="5"/>
  <c r="V129" i="5"/>
  <c r="U129" i="5"/>
  <c r="T129" i="5"/>
  <c r="S129" i="5"/>
  <c r="R129" i="5"/>
  <c r="M129" i="5"/>
  <c r="Z129" i="5" s="1"/>
  <c r="BF128" i="5"/>
  <c r="AR128" i="5"/>
  <c r="AQ128" i="5"/>
  <c r="AA128" i="5"/>
  <c r="V128" i="5"/>
  <c r="U128" i="5"/>
  <c r="X128" i="5" s="1"/>
  <c r="T128" i="5"/>
  <c r="S128" i="5"/>
  <c r="R128" i="5"/>
  <c r="M128" i="5"/>
  <c r="BF127" i="5"/>
  <c r="AR127" i="5"/>
  <c r="AQ127" i="5"/>
  <c r="AA127" i="5"/>
  <c r="V127" i="5"/>
  <c r="U127" i="5"/>
  <c r="T127" i="5"/>
  <c r="S127" i="5"/>
  <c r="R127" i="5"/>
  <c r="M127" i="5"/>
  <c r="Z127" i="5" s="1"/>
  <c r="BF126" i="5"/>
  <c r="AR126" i="5"/>
  <c r="AS126" i="5" s="1"/>
  <c r="AT126" i="5" s="1"/>
  <c r="AQ126" i="5"/>
  <c r="AA126" i="5"/>
  <c r="V126" i="5"/>
  <c r="U126" i="5"/>
  <c r="T126" i="5"/>
  <c r="S126" i="5"/>
  <c r="R126" i="5"/>
  <c r="M126" i="5"/>
  <c r="Z126" i="5" s="1"/>
  <c r="BF125" i="5"/>
  <c r="AR125" i="5"/>
  <c r="AS125" i="5" s="1"/>
  <c r="AQ125" i="5"/>
  <c r="AA125" i="5"/>
  <c r="V125" i="5"/>
  <c r="U125" i="5"/>
  <c r="T125" i="5"/>
  <c r="S125" i="5"/>
  <c r="R125" i="5"/>
  <c r="M125" i="5"/>
  <c r="Z125" i="5" s="1"/>
  <c r="BF123" i="5"/>
  <c r="AR123" i="5"/>
  <c r="AS123" i="5" s="1"/>
  <c r="AT123" i="5" s="1"/>
  <c r="AU123" i="5" s="1"/>
  <c r="AV123" i="5" s="1"/>
  <c r="AQ123" i="5"/>
  <c r="AA123" i="5"/>
  <c r="V123" i="5"/>
  <c r="U123" i="5"/>
  <c r="X123" i="5" s="1"/>
  <c r="T123" i="5"/>
  <c r="S123" i="5"/>
  <c r="R123" i="5"/>
  <c r="M123" i="5"/>
  <c r="J123" i="5" s="1"/>
  <c r="BF121" i="5"/>
  <c r="AR121" i="5"/>
  <c r="AS121" i="5" s="1"/>
  <c r="AT121" i="5" s="1"/>
  <c r="AU121" i="5" s="1"/>
  <c r="AV121" i="5" s="1"/>
  <c r="AQ121" i="5"/>
  <c r="AA121" i="5"/>
  <c r="Z121" i="5"/>
  <c r="V121" i="5"/>
  <c r="U121" i="5"/>
  <c r="T121" i="5"/>
  <c r="S121" i="5"/>
  <c r="R121" i="5"/>
  <c r="M121" i="5"/>
  <c r="J121" i="5" s="1"/>
  <c r="BF120" i="5"/>
  <c r="AR120" i="5"/>
  <c r="AS120" i="5" s="1"/>
  <c r="AT120" i="5" s="1"/>
  <c r="AU120" i="5" s="1"/>
  <c r="AV120" i="5" s="1"/>
  <c r="AQ120" i="5"/>
  <c r="AA120" i="5"/>
  <c r="V120" i="5"/>
  <c r="U120" i="5"/>
  <c r="T120" i="5"/>
  <c r="S120" i="5"/>
  <c r="R120" i="5"/>
  <c r="M120" i="5"/>
  <c r="Z120" i="5" s="1"/>
  <c r="BF119" i="5"/>
  <c r="AR119" i="5"/>
  <c r="AS119" i="5" s="1"/>
  <c r="AT119" i="5" s="1"/>
  <c r="AU119" i="5" s="1"/>
  <c r="AV119" i="5" s="1"/>
  <c r="AQ119" i="5"/>
  <c r="AA119" i="5"/>
  <c r="V119" i="5"/>
  <c r="U119" i="5"/>
  <c r="X119" i="5" s="1"/>
  <c r="T119" i="5"/>
  <c r="S119" i="5"/>
  <c r="R119" i="5"/>
  <c r="M119" i="5"/>
  <c r="Z119" i="5" s="1"/>
  <c r="BF118" i="5"/>
  <c r="AR118" i="5"/>
  <c r="AS118" i="5" s="1"/>
  <c r="AT118" i="5" s="1"/>
  <c r="AU118" i="5" s="1"/>
  <c r="AV118" i="5" s="1"/>
  <c r="AQ118" i="5"/>
  <c r="AA118" i="5"/>
  <c r="V118" i="5"/>
  <c r="U118" i="5"/>
  <c r="T118" i="5"/>
  <c r="S118" i="5"/>
  <c r="R118" i="5"/>
  <c r="M118" i="5"/>
  <c r="J118" i="5" s="1"/>
  <c r="BF117" i="5"/>
  <c r="AR117" i="5"/>
  <c r="AS117" i="5" s="1"/>
  <c r="AQ117" i="5"/>
  <c r="AA117" i="5"/>
  <c r="V117" i="5"/>
  <c r="U117" i="5"/>
  <c r="X117" i="5" s="1"/>
  <c r="T117" i="5"/>
  <c r="S117" i="5"/>
  <c r="R117" i="5"/>
  <c r="M117" i="5"/>
  <c r="J117" i="5" s="1"/>
  <c r="BF116" i="5"/>
  <c r="AR116" i="5"/>
  <c r="AS116" i="5" s="1"/>
  <c r="AT116" i="5" s="1"/>
  <c r="AU116" i="5" s="1"/>
  <c r="AV116" i="5" s="1"/>
  <c r="AQ116" i="5"/>
  <c r="AA116" i="5"/>
  <c r="V116" i="5"/>
  <c r="U116" i="5"/>
  <c r="X116" i="5" s="1"/>
  <c r="T116" i="5"/>
  <c r="S116" i="5"/>
  <c r="R116" i="5"/>
  <c r="M116" i="5"/>
  <c r="Z116" i="5" s="1"/>
  <c r="BF115" i="5"/>
  <c r="AR115" i="5"/>
  <c r="AQ115" i="5"/>
  <c r="AA115" i="5"/>
  <c r="V115" i="5"/>
  <c r="U115" i="5"/>
  <c r="T115" i="5"/>
  <c r="S115" i="5"/>
  <c r="R115" i="5"/>
  <c r="M115" i="5"/>
  <c r="Z115" i="5" s="1"/>
  <c r="BF114" i="5"/>
  <c r="AR114" i="5"/>
  <c r="AS114" i="5" s="1"/>
  <c r="AT114" i="5" s="1"/>
  <c r="AU114" i="5" s="1"/>
  <c r="AQ114" i="5"/>
  <c r="AA114" i="5"/>
  <c r="V114" i="5"/>
  <c r="U114" i="5"/>
  <c r="T114" i="5"/>
  <c r="S114" i="5"/>
  <c r="R114" i="5"/>
  <c r="M114" i="5"/>
  <c r="Z114" i="5" s="1"/>
  <c r="BF113" i="5"/>
  <c r="AR113" i="5"/>
  <c r="AS113" i="5" s="1"/>
  <c r="AT113" i="5" s="1"/>
  <c r="AU113" i="5" s="1"/>
  <c r="AV113" i="5" s="1"/>
  <c r="AQ113" i="5"/>
  <c r="AA113" i="5"/>
  <c r="V113" i="5"/>
  <c r="U113" i="5"/>
  <c r="T113" i="5"/>
  <c r="S113" i="5"/>
  <c r="R113" i="5"/>
  <c r="M113" i="5"/>
  <c r="Z113" i="5" s="1"/>
  <c r="BF112" i="5"/>
  <c r="AR112" i="5"/>
  <c r="AQ112" i="5"/>
  <c r="AA112" i="5"/>
  <c r="V112" i="5"/>
  <c r="U112" i="5"/>
  <c r="T112" i="5"/>
  <c r="S112" i="5"/>
  <c r="R112" i="5"/>
  <c r="M112" i="5"/>
  <c r="J112" i="5" s="1"/>
  <c r="BF111" i="5"/>
  <c r="AR111" i="5"/>
  <c r="AS111" i="5" s="1"/>
  <c r="AQ111" i="5"/>
  <c r="AA111" i="5"/>
  <c r="V111" i="5"/>
  <c r="U111" i="5"/>
  <c r="T111" i="5"/>
  <c r="S111" i="5"/>
  <c r="R111" i="5"/>
  <c r="M111" i="5"/>
  <c r="J111" i="5" s="1"/>
  <c r="BF110" i="5"/>
  <c r="AR110" i="5"/>
  <c r="AQ110" i="5"/>
  <c r="AA110" i="5"/>
  <c r="V110" i="5"/>
  <c r="U110" i="5"/>
  <c r="T110" i="5"/>
  <c r="S110" i="5"/>
  <c r="R110" i="5"/>
  <c r="M110" i="5"/>
  <c r="J110" i="5" s="1"/>
  <c r="BF109" i="5"/>
  <c r="AR109" i="5"/>
  <c r="AQ109" i="5"/>
  <c r="AA109" i="5"/>
  <c r="V109" i="5"/>
  <c r="U109" i="5"/>
  <c r="T109" i="5"/>
  <c r="S109" i="5"/>
  <c r="R109" i="5"/>
  <c r="M109" i="5"/>
  <c r="Z109" i="5" s="1"/>
  <c r="BF108" i="5"/>
  <c r="AR108" i="5"/>
  <c r="AS108" i="5" s="1"/>
  <c r="AT108" i="5" s="1"/>
  <c r="AU108" i="5" s="1"/>
  <c r="AV108" i="5" s="1"/>
  <c r="AQ108" i="5"/>
  <c r="AA108" i="5"/>
  <c r="V108" i="5"/>
  <c r="U108" i="5"/>
  <c r="X108" i="5" s="1"/>
  <c r="T108" i="5"/>
  <c r="S108" i="5"/>
  <c r="R108" i="5"/>
  <c r="M108" i="5"/>
  <c r="J108" i="5" s="1"/>
  <c r="BF107" i="5"/>
  <c r="AR107" i="5"/>
  <c r="AQ107" i="5"/>
  <c r="AA107" i="5"/>
  <c r="V107" i="5"/>
  <c r="U107" i="5"/>
  <c r="X107" i="5" s="1"/>
  <c r="T107" i="5"/>
  <c r="S107" i="5"/>
  <c r="R107" i="5"/>
  <c r="M107" i="5"/>
  <c r="BF106" i="5"/>
  <c r="AR106" i="5"/>
  <c r="AQ106" i="5"/>
  <c r="AA106" i="5"/>
  <c r="V106" i="5"/>
  <c r="U106" i="5"/>
  <c r="T106" i="5"/>
  <c r="S106" i="5"/>
  <c r="R106" i="5"/>
  <c r="M106" i="5"/>
  <c r="Z106" i="5" s="1"/>
  <c r="BF105" i="5"/>
  <c r="AR105" i="5"/>
  <c r="AS105" i="5" s="1"/>
  <c r="AT105" i="5" s="1"/>
  <c r="AU105" i="5" s="1"/>
  <c r="AV105" i="5" s="1"/>
  <c r="AQ105" i="5"/>
  <c r="AA105" i="5"/>
  <c r="V105" i="5"/>
  <c r="U105" i="5"/>
  <c r="T105" i="5"/>
  <c r="S105" i="5"/>
  <c r="R105" i="5"/>
  <c r="M105" i="5"/>
  <c r="J105" i="5" s="1"/>
  <c r="BF104" i="5"/>
  <c r="AR104" i="5"/>
  <c r="AS104" i="5" s="1"/>
  <c r="AQ104" i="5"/>
  <c r="AA104" i="5"/>
  <c r="V104" i="5"/>
  <c r="U104" i="5"/>
  <c r="T104" i="5"/>
  <c r="S104" i="5"/>
  <c r="R104" i="5"/>
  <c r="M104" i="5"/>
  <c r="Z104" i="5" s="1"/>
  <c r="BF103" i="5"/>
  <c r="AR103" i="5"/>
  <c r="AQ103" i="5"/>
  <c r="AA103" i="5"/>
  <c r="V103" i="5"/>
  <c r="U103" i="5"/>
  <c r="X103" i="5" s="1"/>
  <c r="T103" i="5"/>
  <c r="S103" i="5"/>
  <c r="R103" i="5"/>
  <c r="M103" i="5"/>
  <c r="J103" i="5" s="1"/>
  <c r="BF102" i="5"/>
  <c r="AR102" i="5"/>
  <c r="AS102" i="5" s="1"/>
  <c r="AT102" i="5" s="1"/>
  <c r="AU102" i="5" s="1"/>
  <c r="AV102" i="5" s="1"/>
  <c r="AQ102" i="5"/>
  <c r="AA102" i="5"/>
  <c r="V102" i="5"/>
  <c r="U102" i="5"/>
  <c r="T102" i="5"/>
  <c r="S102" i="5"/>
  <c r="R102" i="5"/>
  <c r="M102" i="5"/>
  <c r="BF101" i="5"/>
  <c r="AR101" i="5"/>
  <c r="AS101" i="5" s="1"/>
  <c r="AT101" i="5" s="1"/>
  <c r="AU101" i="5" s="1"/>
  <c r="AV101" i="5" s="1"/>
  <c r="AQ101" i="5"/>
  <c r="AA101" i="5"/>
  <c r="Z101" i="5"/>
  <c r="V101" i="5"/>
  <c r="U101" i="5"/>
  <c r="T101" i="5"/>
  <c r="S101" i="5"/>
  <c r="R101" i="5"/>
  <c r="M101" i="5"/>
  <c r="J101" i="5" s="1"/>
  <c r="BF100" i="5"/>
  <c r="AR100" i="5"/>
  <c r="AS100" i="5" s="1"/>
  <c r="AT100" i="5" s="1"/>
  <c r="AU100" i="5" s="1"/>
  <c r="AV100" i="5" s="1"/>
  <c r="AQ100" i="5"/>
  <c r="AA100" i="5"/>
  <c r="V100" i="5"/>
  <c r="U100" i="5"/>
  <c r="X100" i="5" s="1"/>
  <c r="T100" i="5"/>
  <c r="S100" i="5"/>
  <c r="R100" i="5"/>
  <c r="M100" i="5"/>
  <c r="Z100" i="5" s="1"/>
  <c r="BF98" i="5"/>
  <c r="AR98" i="5"/>
  <c r="AS98" i="5" s="1"/>
  <c r="AT98" i="5" s="1"/>
  <c r="AU98" i="5" s="1"/>
  <c r="AV98" i="5" s="1"/>
  <c r="AQ98" i="5"/>
  <c r="AA98" i="5"/>
  <c r="V98" i="5"/>
  <c r="U98" i="5"/>
  <c r="T98" i="5"/>
  <c r="S98" i="5"/>
  <c r="R98" i="5"/>
  <c r="M98" i="5"/>
  <c r="Z98" i="5" s="1"/>
  <c r="BF97" i="5"/>
  <c r="AR97" i="5"/>
  <c r="AS97" i="5" s="1"/>
  <c r="AQ97" i="5"/>
  <c r="AA97" i="5"/>
  <c r="V97" i="5"/>
  <c r="U97" i="5"/>
  <c r="X97" i="5" s="1"/>
  <c r="T97" i="5"/>
  <c r="S97" i="5"/>
  <c r="R97" i="5"/>
  <c r="M97" i="5"/>
  <c r="BF96" i="5"/>
  <c r="AR96" i="5"/>
  <c r="AS96" i="5" s="1"/>
  <c r="AT96" i="5" s="1"/>
  <c r="AU96" i="5" s="1"/>
  <c r="AV96" i="5" s="1"/>
  <c r="AQ96" i="5"/>
  <c r="AA96" i="5"/>
  <c r="V96" i="5"/>
  <c r="U96" i="5"/>
  <c r="X96" i="5" s="1"/>
  <c r="T96" i="5"/>
  <c r="S96" i="5"/>
  <c r="R96" i="5"/>
  <c r="M96" i="5"/>
  <c r="Z96" i="5" s="1"/>
  <c r="BF95" i="5"/>
  <c r="AR95" i="5"/>
  <c r="AS95" i="5" s="1"/>
  <c r="AQ95" i="5"/>
  <c r="AA95" i="5"/>
  <c r="V95" i="5"/>
  <c r="U95" i="5"/>
  <c r="T95" i="5"/>
  <c r="S95" i="5"/>
  <c r="R95" i="5"/>
  <c r="M95" i="5"/>
  <c r="Z95" i="5" s="1"/>
  <c r="BF94" i="5"/>
  <c r="AR94" i="5"/>
  <c r="AS94" i="5" s="1"/>
  <c r="AT94" i="5" s="1"/>
  <c r="AU94" i="5" s="1"/>
  <c r="AQ94" i="5"/>
  <c r="AA94" i="5"/>
  <c r="V94" i="5"/>
  <c r="U94" i="5"/>
  <c r="X94" i="5" s="1"/>
  <c r="T94" i="5"/>
  <c r="S94" i="5"/>
  <c r="R94" i="5"/>
  <c r="M94" i="5"/>
  <c r="Z94" i="5" s="1"/>
  <c r="BF93" i="5"/>
  <c r="AR93" i="5"/>
  <c r="AQ93" i="5"/>
  <c r="AA93" i="5"/>
  <c r="V93" i="5"/>
  <c r="U93" i="5"/>
  <c r="T93" i="5"/>
  <c r="S93" i="5"/>
  <c r="R93" i="5"/>
  <c r="M93" i="5"/>
  <c r="Z93" i="5" s="1"/>
  <c r="BF92" i="5"/>
  <c r="AR92" i="5"/>
  <c r="AQ92" i="5"/>
  <c r="AA92" i="5"/>
  <c r="Z92" i="5"/>
  <c r="V92" i="5"/>
  <c r="U92" i="5"/>
  <c r="T92" i="5"/>
  <c r="S92" i="5"/>
  <c r="R92" i="5"/>
  <c r="M92" i="5"/>
  <c r="J92" i="5" s="1"/>
  <c r="BF91" i="5"/>
  <c r="AR91" i="5"/>
  <c r="AS91" i="5" s="1"/>
  <c r="AQ91" i="5"/>
  <c r="AA91" i="5"/>
  <c r="V91" i="5"/>
  <c r="U91" i="5"/>
  <c r="T91" i="5"/>
  <c r="S91" i="5"/>
  <c r="R91" i="5"/>
  <c r="M91" i="5"/>
  <c r="J91" i="5" s="1"/>
  <c r="BF90" i="5"/>
  <c r="AR90" i="5"/>
  <c r="AS90" i="5" s="1"/>
  <c r="AT90" i="5" s="1"/>
  <c r="AU90" i="5" s="1"/>
  <c r="AV90" i="5" s="1"/>
  <c r="AQ90" i="5"/>
  <c r="AA90" i="5"/>
  <c r="V90" i="5"/>
  <c r="U90" i="5"/>
  <c r="X90" i="5" s="1"/>
  <c r="T90" i="5"/>
  <c r="S90" i="5"/>
  <c r="R90" i="5"/>
  <c r="M90" i="5"/>
  <c r="J90" i="5" s="1"/>
  <c r="BF99" i="5"/>
  <c r="AR99" i="5"/>
  <c r="AQ99" i="5"/>
  <c r="AA99" i="5"/>
  <c r="V99" i="5"/>
  <c r="U99" i="5"/>
  <c r="T99" i="5"/>
  <c r="S99" i="5"/>
  <c r="R99" i="5"/>
  <c r="M99" i="5"/>
  <c r="Z99" i="5" s="1"/>
  <c r="BF89" i="5"/>
  <c r="AR89" i="5"/>
  <c r="AS89" i="5" s="1"/>
  <c r="AQ89" i="5"/>
  <c r="AA89" i="5"/>
  <c r="V89" i="5"/>
  <c r="U89" i="5"/>
  <c r="T89" i="5"/>
  <c r="S89" i="5"/>
  <c r="R89" i="5"/>
  <c r="M89" i="5"/>
  <c r="J89" i="5" s="1"/>
  <c r="BF88" i="5"/>
  <c r="AR88" i="5"/>
  <c r="AS88" i="5" s="1"/>
  <c r="AQ88" i="5"/>
  <c r="AA88" i="5"/>
  <c r="V88" i="5"/>
  <c r="U88" i="5"/>
  <c r="T88" i="5"/>
  <c r="S88" i="5"/>
  <c r="R88" i="5"/>
  <c r="M88" i="5"/>
  <c r="J88" i="5" s="1"/>
  <c r="BF87" i="5"/>
  <c r="AR87" i="5"/>
  <c r="AS87" i="5" s="1"/>
  <c r="AT87" i="5" s="1"/>
  <c r="AU87" i="5" s="1"/>
  <c r="AV87" i="5" s="1"/>
  <c r="AQ87" i="5"/>
  <c r="AA87" i="5"/>
  <c r="V87" i="5"/>
  <c r="U87" i="5"/>
  <c r="X87" i="5" s="1"/>
  <c r="T87" i="5"/>
  <c r="S87" i="5"/>
  <c r="R87" i="5"/>
  <c r="M87" i="5"/>
  <c r="BF86" i="5"/>
  <c r="AR86" i="5"/>
  <c r="AQ86" i="5"/>
  <c r="AA86" i="5"/>
  <c r="V86" i="5"/>
  <c r="U86" i="5"/>
  <c r="T86" i="5"/>
  <c r="S86" i="5"/>
  <c r="R86" i="5"/>
  <c r="M86" i="5"/>
  <c r="Z86" i="5" s="1"/>
  <c r="BF85" i="5"/>
  <c r="AR85" i="5"/>
  <c r="AS85" i="5" s="1"/>
  <c r="AT85" i="5" s="1"/>
  <c r="AU85" i="5" s="1"/>
  <c r="AV85" i="5" s="1"/>
  <c r="AQ85" i="5"/>
  <c r="AA85" i="5"/>
  <c r="V85" i="5"/>
  <c r="U85" i="5"/>
  <c r="T85" i="5"/>
  <c r="S85" i="5"/>
  <c r="R85" i="5"/>
  <c r="M85" i="5"/>
  <c r="Z85" i="5" s="1"/>
  <c r="BF84" i="5"/>
  <c r="AR84" i="5"/>
  <c r="AQ84" i="5"/>
  <c r="AA84" i="5"/>
  <c r="Z84" i="5"/>
  <c r="V84" i="5"/>
  <c r="U84" i="5"/>
  <c r="T84" i="5"/>
  <c r="S84" i="5"/>
  <c r="R84" i="5"/>
  <c r="M84" i="5"/>
  <c r="J84" i="5" s="1"/>
  <c r="BF83" i="5"/>
  <c r="AR83" i="5"/>
  <c r="AQ83" i="5"/>
  <c r="AA83" i="5"/>
  <c r="V83" i="5"/>
  <c r="U83" i="5"/>
  <c r="X83" i="5" s="1"/>
  <c r="T83" i="5"/>
  <c r="S83" i="5"/>
  <c r="R83" i="5"/>
  <c r="M83" i="5"/>
  <c r="J83" i="5" s="1"/>
  <c r="BF82" i="5"/>
  <c r="AR82" i="5"/>
  <c r="AQ82" i="5"/>
  <c r="AA82" i="5"/>
  <c r="V82" i="5"/>
  <c r="U82" i="5"/>
  <c r="T82" i="5"/>
  <c r="S82" i="5"/>
  <c r="R82" i="5"/>
  <c r="M82" i="5"/>
  <c r="J82" i="5" s="1"/>
  <c r="BF81" i="5"/>
  <c r="AR81" i="5"/>
  <c r="AS81" i="5" s="1"/>
  <c r="AT81" i="5" s="1"/>
  <c r="AU81" i="5" s="1"/>
  <c r="AQ81" i="5"/>
  <c r="AA81" i="5"/>
  <c r="V81" i="5"/>
  <c r="U81" i="5"/>
  <c r="X81" i="5" s="1"/>
  <c r="T81" i="5"/>
  <c r="S81" i="5"/>
  <c r="R81" i="5"/>
  <c r="M81" i="5"/>
  <c r="BF80" i="5"/>
  <c r="AR80" i="5"/>
  <c r="AS80" i="5" s="1"/>
  <c r="AT80" i="5" s="1"/>
  <c r="AU80" i="5" s="1"/>
  <c r="AV80" i="5" s="1"/>
  <c r="AQ80" i="5"/>
  <c r="AA80" i="5"/>
  <c r="V80" i="5"/>
  <c r="U80" i="5"/>
  <c r="X80" i="5" s="1"/>
  <c r="T80" i="5"/>
  <c r="S80" i="5"/>
  <c r="R80" i="5"/>
  <c r="M80" i="5"/>
  <c r="Z80" i="5" s="1"/>
  <c r="BF79" i="5"/>
  <c r="AR79" i="5"/>
  <c r="AQ79" i="5"/>
  <c r="AA79" i="5"/>
  <c r="V79" i="5"/>
  <c r="U79" i="5"/>
  <c r="T79" i="5"/>
  <c r="S79" i="5"/>
  <c r="R79" i="5"/>
  <c r="M79" i="5"/>
  <c r="J79" i="5" s="1"/>
  <c r="BF78" i="5"/>
  <c r="AR78" i="5"/>
  <c r="AS78" i="5" s="1"/>
  <c r="AT78" i="5" s="1"/>
  <c r="AU78" i="5" s="1"/>
  <c r="AV78" i="5" s="1"/>
  <c r="AW78" i="5" s="1"/>
  <c r="AX78" i="5" s="1"/>
  <c r="AQ78" i="5"/>
  <c r="AA78" i="5"/>
  <c r="Z78" i="5"/>
  <c r="V78" i="5"/>
  <c r="U78" i="5"/>
  <c r="X78" i="5" s="1"/>
  <c r="T78" i="5"/>
  <c r="S78" i="5"/>
  <c r="R78" i="5"/>
  <c r="M78" i="5"/>
  <c r="J78" i="5" s="1"/>
  <c r="BF77" i="5"/>
  <c r="AR77" i="5"/>
  <c r="AS77" i="5" s="1"/>
  <c r="AT77" i="5" s="1"/>
  <c r="AU77" i="5" s="1"/>
  <c r="AV77" i="5" s="1"/>
  <c r="AQ77" i="5"/>
  <c r="AA77" i="5"/>
  <c r="V77" i="5"/>
  <c r="U77" i="5"/>
  <c r="T77" i="5"/>
  <c r="S77" i="5"/>
  <c r="R77" i="5"/>
  <c r="M77" i="5"/>
  <c r="Z77" i="5" s="1"/>
  <c r="BF76" i="5"/>
  <c r="AR76" i="5"/>
  <c r="AS76" i="5" s="1"/>
  <c r="AQ76" i="5"/>
  <c r="AA76" i="5"/>
  <c r="V76" i="5"/>
  <c r="U76" i="5"/>
  <c r="T76" i="5"/>
  <c r="S76" i="5"/>
  <c r="R76" i="5"/>
  <c r="M76" i="5"/>
  <c r="J76" i="5" s="1"/>
  <c r="BF75" i="5"/>
  <c r="AR75" i="5"/>
  <c r="AS75" i="5" s="1"/>
  <c r="AT75" i="5" s="1"/>
  <c r="AQ75" i="5"/>
  <c r="AA75" i="5"/>
  <c r="V75" i="5"/>
  <c r="U75" i="5"/>
  <c r="X75" i="5" s="1"/>
  <c r="T75" i="5"/>
  <c r="S75" i="5"/>
  <c r="R75" i="5"/>
  <c r="M75" i="5"/>
  <c r="BF74" i="5"/>
  <c r="AR74" i="5"/>
  <c r="AQ74" i="5"/>
  <c r="AA74" i="5"/>
  <c r="V74" i="5"/>
  <c r="U74" i="5"/>
  <c r="T74" i="5"/>
  <c r="S74" i="5"/>
  <c r="R74" i="5"/>
  <c r="M74" i="5"/>
  <c r="Z74" i="5" s="1"/>
  <c r="BF72" i="5"/>
  <c r="AR72" i="5"/>
  <c r="AQ72" i="5"/>
  <c r="AA72" i="5"/>
  <c r="V72" i="5"/>
  <c r="U72" i="5"/>
  <c r="T72" i="5"/>
  <c r="S72" i="5"/>
  <c r="R72" i="5"/>
  <c r="M72" i="5"/>
  <c r="BF71" i="5"/>
  <c r="AR71" i="5"/>
  <c r="AS71" i="5" s="1"/>
  <c r="AQ71" i="5"/>
  <c r="AA71" i="5"/>
  <c r="V71" i="5"/>
  <c r="U71" i="5"/>
  <c r="T71" i="5"/>
  <c r="S71" i="5"/>
  <c r="R71" i="5"/>
  <c r="M71" i="5"/>
  <c r="Z71" i="5" s="1"/>
  <c r="BF70" i="5"/>
  <c r="AR70" i="5"/>
  <c r="AQ70" i="5"/>
  <c r="AA70" i="5"/>
  <c r="V70" i="5"/>
  <c r="U70" i="5"/>
  <c r="T70" i="5"/>
  <c r="S70" i="5"/>
  <c r="R70" i="5"/>
  <c r="M70" i="5"/>
  <c r="J70" i="5" s="1"/>
  <c r="BF69" i="5"/>
  <c r="AR69" i="5"/>
  <c r="AQ69" i="5"/>
  <c r="AA69" i="5"/>
  <c r="V69" i="5"/>
  <c r="U69" i="5"/>
  <c r="T69" i="5"/>
  <c r="S69" i="5"/>
  <c r="R69" i="5"/>
  <c r="M69" i="5"/>
  <c r="BF68" i="5"/>
  <c r="AR68" i="5"/>
  <c r="AS68" i="5" s="1"/>
  <c r="AT68" i="5" s="1"/>
  <c r="AU68" i="5" s="1"/>
  <c r="AV68" i="5" s="1"/>
  <c r="AQ68" i="5"/>
  <c r="AA68" i="5"/>
  <c r="V68" i="5"/>
  <c r="U68" i="5"/>
  <c r="T68" i="5"/>
  <c r="S68" i="5"/>
  <c r="R68" i="5"/>
  <c r="M68" i="5"/>
  <c r="Z68" i="5" s="1"/>
  <c r="BF67" i="5"/>
  <c r="AR67" i="5"/>
  <c r="AS67" i="5" s="1"/>
  <c r="AT67" i="5" s="1"/>
  <c r="AU67" i="5" s="1"/>
  <c r="AV67" i="5" s="1"/>
  <c r="AQ67" i="5"/>
  <c r="AA67" i="5"/>
  <c r="V67" i="5"/>
  <c r="U67" i="5"/>
  <c r="X67" i="5" s="1"/>
  <c r="T67" i="5"/>
  <c r="S67" i="5"/>
  <c r="R67" i="5"/>
  <c r="M67" i="5"/>
  <c r="Z67" i="5" s="1"/>
  <c r="BF66" i="5"/>
  <c r="AR66" i="5"/>
  <c r="AS66" i="5" s="1"/>
  <c r="AQ66" i="5"/>
  <c r="AA66" i="5"/>
  <c r="V66" i="5"/>
  <c r="U66" i="5"/>
  <c r="T66" i="5"/>
  <c r="S66" i="5"/>
  <c r="R66" i="5"/>
  <c r="M66" i="5"/>
  <c r="Z66" i="5" s="1"/>
  <c r="BF65" i="5"/>
  <c r="AR65" i="5"/>
  <c r="AS65" i="5" s="1"/>
  <c r="AT65" i="5" s="1"/>
  <c r="AU65" i="5" s="1"/>
  <c r="AV65" i="5" s="1"/>
  <c r="AQ65" i="5"/>
  <c r="AA65" i="5"/>
  <c r="V65" i="5"/>
  <c r="U65" i="5"/>
  <c r="T65" i="5"/>
  <c r="S65" i="5"/>
  <c r="R65" i="5"/>
  <c r="M65" i="5"/>
  <c r="J65" i="5" s="1"/>
  <c r="BF64" i="5"/>
  <c r="AR64" i="5"/>
  <c r="AS64" i="5" s="1"/>
  <c r="AT64" i="5" s="1"/>
  <c r="AQ64" i="5"/>
  <c r="AA64" i="5"/>
  <c r="V64" i="5"/>
  <c r="U64" i="5"/>
  <c r="X64" i="5" s="1"/>
  <c r="T64" i="5"/>
  <c r="S64" i="5"/>
  <c r="R64" i="5"/>
  <c r="M64" i="5"/>
  <c r="Z64" i="5" s="1"/>
  <c r="BF63" i="5"/>
  <c r="AR63" i="5"/>
  <c r="AQ63" i="5"/>
  <c r="AA63" i="5"/>
  <c r="V63" i="5"/>
  <c r="U63" i="5"/>
  <c r="T63" i="5"/>
  <c r="S63" i="5"/>
  <c r="R63" i="5"/>
  <c r="M63" i="5"/>
  <c r="Z63" i="5" s="1"/>
  <c r="BF62" i="5"/>
  <c r="AR62" i="5"/>
  <c r="AS62" i="5" s="1"/>
  <c r="AT62" i="5" s="1"/>
  <c r="AU62" i="5" s="1"/>
  <c r="AV62" i="5" s="1"/>
  <c r="AQ62" i="5"/>
  <c r="AA62" i="5"/>
  <c r="V62" i="5"/>
  <c r="U62" i="5"/>
  <c r="T62" i="5"/>
  <c r="S62" i="5"/>
  <c r="R62" i="5"/>
  <c r="M62" i="5"/>
  <c r="J62" i="5" s="1"/>
  <c r="BF60" i="5"/>
  <c r="AR60" i="5"/>
  <c r="AS60" i="5" s="1"/>
  <c r="AT60" i="5" s="1"/>
  <c r="AU60" i="5" s="1"/>
  <c r="AV60" i="5" s="1"/>
  <c r="AW60" i="5" s="1"/>
  <c r="AX60" i="5" s="1"/>
  <c r="AQ60" i="5"/>
  <c r="AA60" i="5"/>
  <c r="V60" i="5"/>
  <c r="U60" i="5"/>
  <c r="T60" i="5"/>
  <c r="S60" i="5"/>
  <c r="R60" i="5"/>
  <c r="M60" i="5"/>
  <c r="J60" i="5" s="1"/>
  <c r="BF59" i="5"/>
  <c r="AR59" i="5"/>
  <c r="AQ59" i="5"/>
  <c r="AA59" i="5"/>
  <c r="V59" i="5"/>
  <c r="U59" i="5"/>
  <c r="X59" i="5" s="1"/>
  <c r="T59" i="5"/>
  <c r="S59" i="5"/>
  <c r="R59" i="5"/>
  <c r="M59" i="5"/>
  <c r="BF58" i="5"/>
  <c r="AR58" i="5"/>
  <c r="AQ58" i="5"/>
  <c r="AA58" i="5"/>
  <c r="V58" i="5"/>
  <c r="U58" i="5"/>
  <c r="X58" i="5" s="1"/>
  <c r="T58" i="5"/>
  <c r="S58" i="5"/>
  <c r="R58" i="5"/>
  <c r="M58" i="5"/>
  <c r="Z58" i="5" s="1"/>
  <c r="BF57" i="5"/>
  <c r="AR57" i="5"/>
  <c r="AQ57" i="5"/>
  <c r="AA57" i="5"/>
  <c r="V57" i="5"/>
  <c r="U57" i="5"/>
  <c r="T57" i="5"/>
  <c r="S57" i="5"/>
  <c r="R57" i="5"/>
  <c r="M57" i="5"/>
  <c r="BF56" i="5"/>
  <c r="AR56" i="5"/>
  <c r="AS56" i="5" s="1"/>
  <c r="AT56" i="5" s="1"/>
  <c r="AQ56" i="5"/>
  <c r="AA56" i="5"/>
  <c r="V56" i="5"/>
  <c r="U56" i="5"/>
  <c r="T56" i="5"/>
  <c r="S56" i="5"/>
  <c r="R56" i="5"/>
  <c r="M56" i="5"/>
  <c r="J56" i="5" s="1"/>
  <c r="BF55" i="5"/>
  <c r="AR55" i="5"/>
  <c r="AQ55" i="5"/>
  <c r="AA55" i="5"/>
  <c r="V55" i="5"/>
  <c r="U55" i="5"/>
  <c r="T55" i="5"/>
  <c r="S55" i="5"/>
  <c r="R55" i="5"/>
  <c r="M55" i="5"/>
  <c r="Z55" i="5" s="1"/>
  <c r="BF54" i="5"/>
  <c r="AR54" i="5"/>
  <c r="AS54" i="5" s="1"/>
  <c r="AT54" i="5" s="1"/>
  <c r="AQ54" i="5"/>
  <c r="AA54" i="5"/>
  <c r="Z54" i="5"/>
  <c r="V54" i="5"/>
  <c r="U54" i="5"/>
  <c r="X54" i="5" s="1"/>
  <c r="T54" i="5"/>
  <c r="S54" i="5"/>
  <c r="R54" i="5"/>
  <c r="M54" i="5"/>
  <c r="J54" i="5" s="1"/>
  <c r="BF53" i="5"/>
  <c r="AR53" i="5"/>
  <c r="AS53" i="5" s="1"/>
  <c r="AQ53" i="5"/>
  <c r="AA53" i="5"/>
  <c r="V53" i="5"/>
  <c r="U53" i="5"/>
  <c r="X53" i="5" s="1"/>
  <c r="T53" i="5"/>
  <c r="S53" i="5"/>
  <c r="R53" i="5"/>
  <c r="M53" i="5"/>
  <c r="Z53" i="5" s="1"/>
  <c r="BF52" i="5"/>
  <c r="AR52" i="5"/>
  <c r="AS52" i="5" s="1"/>
  <c r="AT52" i="5" s="1"/>
  <c r="AU52" i="5" s="1"/>
  <c r="AV52" i="5" s="1"/>
  <c r="AQ52" i="5"/>
  <c r="AA52" i="5"/>
  <c r="V52" i="5"/>
  <c r="U52" i="5"/>
  <c r="T52" i="5"/>
  <c r="S52" i="5"/>
  <c r="R52" i="5"/>
  <c r="M52" i="5"/>
  <c r="J52" i="5" s="1"/>
  <c r="BF51" i="5"/>
  <c r="AR51" i="5"/>
  <c r="AS51" i="5" s="1"/>
  <c r="AT51" i="5" s="1"/>
  <c r="AQ51" i="5"/>
  <c r="AA51" i="5"/>
  <c r="V51" i="5"/>
  <c r="U51" i="5"/>
  <c r="T51" i="5"/>
  <c r="S51" i="5"/>
  <c r="R51" i="5"/>
  <c r="M51" i="5"/>
  <c r="BF50" i="5"/>
  <c r="AR50" i="5"/>
  <c r="AS50" i="5" s="1"/>
  <c r="AT50" i="5" s="1"/>
  <c r="AU50" i="5" s="1"/>
  <c r="AV50" i="5" s="1"/>
  <c r="AQ50" i="5"/>
  <c r="AA50" i="5"/>
  <c r="V50" i="5"/>
  <c r="U50" i="5"/>
  <c r="X50" i="5" s="1"/>
  <c r="T50" i="5"/>
  <c r="S50" i="5"/>
  <c r="R50" i="5"/>
  <c r="M50" i="5"/>
  <c r="Z50" i="5" s="1"/>
  <c r="BF49" i="5"/>
  <c r="AR49" i="5"/>
  <c r="AS49" i="5" s="1"/>
  <c r="AQ49" i="5"/>
  <c r="AA49" i="5"/>
  <c r="V49" i="5"/>
  <c r="U49" i="5"/>
  <c r="T49" i="5"/>
  <c r="S49" i="5"/>
  <c r="R49" i="5"/>
  <c r="M49" i="5"/>
  <c r="J49" i="5" s="1"/>
  <c r="BF48" i="5"/>
  <c r="AR48" i="5"/>
  <c r="AS48" i="5" s="1"/>
  <c r="AT48" i="5" s="1"/>
  <c r="AU48" i="5" s="1"/>
  <c r="AV48" i="5" s="1"/>
  <c r="AQ48" i="5"/>
  <c r="AA48" i="5"/>
  <c r="V48" i="5"/>
  <c r="U48" i="5"/>
  <c r="T48" i="5"/>
  <c r="S48" i="5"/>
  <c r="R48" i="5"/>
  <c r="M48" i="5"/>
  <c r="BF47" i="5"/>
  <c r="AR47" i="5"/>
  <c r="AS47" i="5" s="1"/>
  <c r="AT47" i="5" s="1"/>
  <c r="AQ47" i="5"/>
  <c r="AA47" i="5"/>
  <c r="V47" i="5"/>
  <c r="U47" i="5"/>
  <c r="X47" i="5" s="1"/>
  <c r="T47" i="5"/>
  <c r="S47" i="5"/>
  <c r="R47" i="5"/>
  <c r="M47" i="5"/>
  <c r="BF46" i="5"/>
  <c r="AR46" i="5"/>
  <c r="AS46" i="5" s="1"/>
  <c r="AT46" i="5" s="1"/>
  <c r="AU46" i="5" s="1"/>
  <c r="AV46" i="5" s="1"/>
  <c r="AQ46" i="5"/>
  <c r="AA46" i="5"/>
  <c r="V46" i="5"/>
  <c r="U46" i="5"/>
  <c r="X46" i="5" s="1"/>
  <c r="T46" i="5"/>
  <c r="S46" i="5"/>
  <c r="R46" i="5"/>
  <c r="M46" i="5"/>
  <c r="Z46" i="5" s="1"/>
  <c r="BF44" i="5"/>
  <c r="AR44" i="5"/>
  <c r="AS44" i="5" s="1"/>
  <c r="AQ44" i="5"/>
  <c r="AA44" i="5"/>
  <c r="V44" i="5"/>
  <c r="U44" i="5"/>
  <c r="T44" i="5"/>
  <c r="S44" i="5"/>
  <c r="R44" i="5"/>
  <c r="M44" i="5"/>
  <c r="Z44" i="5" s="1"/>
  <c r="BF43" i="5"/>
  <c r="AR43" i="5"/>
  <c r="AS43" i="5" s="1"/>
  <c r="AT43" i="5" s="1"/>
  <c r="AU43" i="5" s="1"/>
  <c r="AQ43" i="5"/>
  <c r="AA43" i="5"/>
  <c r="V43" i="5"/>
  <c r="U43" i="5"/>
  <c r="T43" i="5"/>
  <c r="S43" i="5"/>
  <c r="R43" i="5"/>
  <c r="M43" i="5"/>
  <c r="Z43" i="5" s="1"/>
  <c r="BF42" i="5"/>
  <c r="AR42" i="5"/>
  <c r="AQ42" i="5"/>
  <c r="AA42" i="5"/>
  <c r="V42" i="5"/>
  <c r="U42" i="5"/>
  <c r="T42" i="5"/>
  <c r="S42" i="5"/>
  <c r="R42" i="5"/>
  <c r="M42" i="5"/>
  <c r="Z42" i="5" s="1"/>
  <c r="BF41" i="5"/>
  <c r="AR41" i="5"/>
  <c r="AQ41" i="5"/>
  <c r="AA41" i="5"/>
  <c r="V41" i="5"/>
  <c r="U41" i="5"/>
  <c r="X41" i="5" s="1"/>
  <c r="T41" i="5"/>
  <c r="S41" i="5"/>
  <c r="R41" i="5"/>
  <c r="M41" i="5"/>
  <c r="Z41" i="5" s="1"/>
  <c r="BF39" i="5"/>
  <c r="AR39" i="5"/>
  <c r="AQ39" i="5"/>
  <c r="AA39" i="5"/>
  <c r="V39" i="5"/>
  <c r="U39" i="5"/>
  <c r="X39" i="5" s="1"/>
  <c r="T39" i="5"/>
  <c r="S39" i="5"/>
  <c r="R39" i="5"/>
  <c r="M39" i="5"/>
  <c r="J39" i="5" s="1"/>
  <c r="BF38" i="5"/>
  <c r="AR38" i="5"/>
  <c r="AQ38" i="5"/>
  <c r="AA38" i="5"/>
  <c r="V38" i="5"/>
  <c r="U38" i="5"/>
  <c r="X38" i="5" s="1"/>
  <c r="T38" i="5"/>
  <c r="S38" i="5"/>
  <c r="R38" i="5"/>
  <c r="M38" i="5"/>
  <c r="Z38" i="5" s="1"/>
  <c r="BF37" i="5"/>
  <c r="AR37" i="5"/>
  <c r="AQ37" i="5"/>
  <c r="AA37" i="5"/>
  <c r="V37" i="5"/>
  <c r="U37" i="5"/>
  <c r="T37" i="5"/>
  <c r="S37" i="5"/>
  <c r="R37" i="5"/>
  <c r="M37" i="5"/>
  <c r="Z37" i="5" s="1"/>
  <c r="BF36" i="5"/>
  <c r="AR36" i="5"/>
  <c r="AS36" i="5" s="1"/>
  <c r="AT36" i="5" s="1"/>
  <c r="AU36" i="5" s="1"/>
  <c r="AV36" i="5" s="1"/>
  <c r="AQ36" i="5"/>
  <c r="AA36" i="5"/>
  <c r="V36" i="5"/>
  <c r="U36" i="5"/>
  <c r="T36" i="5"/>
  <c r="S36" i="5"/>
  <c r="R36" i="5"/>
  <c r="M36" i="5"/>
  <c r="Z36" i="5" s="1"/>
  <c r="BF35" i="5"/>
  <c r="AR35" i="5"/>
  <c r="AS35" i="5" s="1"/>
  <c r="AT35" i="5" s="1"/>
  <c r="AU35" i="5" s="1"/>
  <c r="AV35" i="5" s="1"/>
  <c r="AQ35" i="5"/>
  <c r="AA35" i="5"/>
  <c r="V35" i="5"/>
  <c r="U35" i="5"/>
  <c r="T35" i="5"/>
  <c r="S35" i="5"/>
  <c r="R35" i="5"/>
  <c r="M35" i="5"/>
  <c r="J35" i="5" s="1"/>
  <c r="BF34" i="5"/>
  <c r="AR34" i="5"/>
  <c r="AQ34" i="5"/>
  <c r="AA34" i="5"/>
  <c r="V34" i="5"/>
  <c r="U34" i="5"/>
  <c r="T34" i="5"/>
  <c r="S34" i="5"/>
  <c r="R34" i="5"/>
  <c r="M34" i="5"/>
  <c r="BF32" i="5"/>
  <c r="AR32" i="5"/>
  <c r="AS32" i="5" s="1"/>
  <c r="AQ32" i="5"/>
  <c r="AA32" i="5"/>
  <c r="Z32" i="5"/>
  <c r="V32" i="5"/>
  <c r="U32" i="5"/>
  <c r="T32" i="5"/>
  <c r="S32" i="5"/>
  <c r="R32" i="5"/>
  <c r="M32" i="5"/>
  <c r="J32" i="5" s="1"/>
  <c r="BF31" i="5"/>
  <c r="AR31" i="5"/>
  <c r="AS31" i="5" s="1"/>
  <c r="AT31" i="5" s="1"/>
  <c r="AU31" i="5" s="1"/>
  <c r="AV31" i="5" s="1"/>
  <c r="AQ31" i="5"/>
  <c r="AA31" i="5"/>
  <c r="V31" i="5"/>
  <c r="U31" i="5"/>
  <c r="X31" i="5" s="1"/>
  <c r="T31" i="5"/>
  <c r="S31" i="5"/>
  <c r="R31" i="5"/>
  <c r="M31" i="5"/>
  <c r="Z31" i="5" s="1"/>
  <c r="BF30" i="5"/>
  <c r="AR30" i="5"/>
  <c r="AS30" i="5" s="1"/>
  <c r="AT30" i="5" s="1"/>
  <c r="AU30" i="5" s="1"/>
  <c r="AV30" i="5" s="1"/>
  <c r="AQ30" i="5"/>
  <c r="AA30" i="5"/>
  <c r="V30" i="5"/>
  <c r="U30" i="5"/>
  <c r="X30" i="5" s="1"/>
  <c r="T30" i="5"/>
  <c r="S30" i="5"/>
  <c r="R30" i="5"/>
  <c r="M30" i="5"/>
  <c r="Z30" i="5" s="1"/>
  <c r="BF29" i="5"/>
  <c r="AR29" i="5"/>
  <c r="AS29" i="5" s="1"/>
  <c r="AT29" i="5" s="1"/>
  <c r="AQ29" i="5"/>
  <c r="AA29" i="5"/>
  <c r="V29" i="5"/>
  <c r="U29" i="5"/>
  <c r="T29" i="5"/>
  <c r="S29" i="5"/>
  <c r="R29" i="5"/>
  <c r="M29" i="5"/>
  <c r="BF28" i="5"/>
  <c r="AR28" i="5"/>
  <c r="AS28" i="5" s="1"/>
  <c r="AT28" i="5" s="1"/>
  <c r="AU28" i="5" s="1"/>
  <c r="AV28" i="5" s="1"/>
  <c r="AQ28" i="5"/>
  <c r="AA28" i="5"/>
  <c r="Z28" i="5"/>
  <c r="V28" i="5"/>
  <c r="U28" i="5"/>
  <c r="X28" i="5" s="1"/>
  <c r="T28" i="5"/>
  <c r="S28" i="5"/>
  <c r="R28" i="5"/>
  <c r="M28" i="5"/>
  <c r="J28" i="5" s="1"/>
  <c r="BF27" i="5"/>
  <c r="AR27" i="5"/>
  <c r="AS27" i="5" s="1"/>
  <c r="AQ27" i="5"/>
  <c r="AA27" i="5"/>
  <c r="V27" i="5"/>
  <c r="U27" i="5"/>
  <c r="T27" i="5"/>
  <c r="S27" i="5"/>
  <c r="R27" i="5"/>
  <c r="M27" i="5"/>
  <c r="J27" i="5" s="1"/>
  <c r="BF26" i="5"/>
  <c r="AR26" i="5"/>
  <c r="AS26" i="5" s="1"/>
  <c r="AT26" i="5" s="1"/>
  <c r="AU26" i="5" s="1"/>
  <c r="AV26" i="5" s="1"/>
  <c r="AQ26" i="5"/>
  <c r="AA26" i="5"/>
  <c r="V26" i="5"/>
  <c r="U26" i="5"/>
  <c r="T26" i="5"/>
  <c r="S26" i="5"/>
  <c r="R26" i="5"/>
  <c r="M26" i="5"/>
  <c r="J26" i="5" s="1"/>
  <c r="BF25" i="5"/>
  <c r="AR25" i="5"/>
  <c r="AS25" i="5" s="1"/>
  <c r="AT25" i="5" s="1"/>
  <c r="AQ25" i="5"/>
  <c r="AA25" i="5"/>
  <c r="V25" i="5"/>
  <c r="U25" i="5"/>
  <c r="X25" i="5" s="1"/>
  <c r="T25" i="5"/>
  <c r="S25" i="5"/>
  <c r="R25" i="5"/>
  <c r="M25" i="5"/>
  <c r="J25" i="5" s="1"/>
  <c r="BF24" i="5"/>
  <c r="AR24" i="5"/>
  <c r="AS24" i="5" s="1"/>
  <c r="AT24" i="5" s="1"/>
  <c r="AU24" i="5" s="1"/>
  <c r="AV24" i="5" s="1"/>
  <c r="AQ24" i="5"/>
  <c r="AA24" i="5"/>
  <c r="V24" i="5"/>
  <c r="U24" i="5"/>
  <c r="X24" i="5" s="1"/>
  <c r="T24" i="5"/>
  <c r="S24" i="5"/>
  <c r="R24" i="5"/>
  <c r="M24" i="5"/>
  <c r="Z24" i="5" s="1"/>
  <c r="BF23" i="5"/>
  <c r="AR23" i="5"/>
  <c r="AQ23" i="5"/>
  <c r="AA23" i="5"/>
  <c r="V23" i="5"/>
  <c r="U23" i="5"/>
  <c r="T23" i="5"/>
  <c r="S23" i="5"/>
  <c r="R23" i="5"/>
  <c r="M23" i="5"/>
  <c r="Z23" i="5" s="1"/>
  <c r="BF22" i="5"/>
  <c r="AR22" i="5"/>
  <c r="AS22" i="5" s="1"/>
  <c r="AT22" i="5" s="1"/>
  <c r="AU22" i="5" s="1"/>
  <c r="AQ22" i="5"/>
  <c r="AA22" i="5"/>
  <c r="V22" i="5"/>
  <c r="U22" i="5"/>
  <c r="T22" i="5"/>
  <c r="S22" i="5"/>
  <c r="R22" i="5"/>
  <c r="M22" i="5"/>
  <c r="Z22" i="5" s="1"/>
  <c r="BF21" i="5"/>
  <c r="AR21" i="5"/>
  <c r="AQ21" i="5"/>
  <c r="AA21" i="5"/>
  <c r="V21" i="5"/>
  <c r="U21" i="5"/>
  <c r="T21" i="5"/>
  <c r="S21" i="5"/>
  <c r="R21" i="5"/>
  <c r="M21" i="5"/>
  <c r="J21" i="5" s="1"/>
  <c r="BF20" i="5"/>
  <c r="AR20" i="5"/>
  <c r="AQ20" i="5"/>
  <c r="AA20" i="5"/>
  <c r="V20" i="5"/>
  <c r="U20" i="5"/>
  <c r="T20" i="5"/>
  <c r="S20" i="5"/>
  <c r="R20" i="5"/>
  <c r="M20" i="5"/>
  <c r="J20" i="5" s="1"/>
  <c r="BF19" i="5"/>
  <c r="AR19" i="5"/>
  <c r="AQ19" i="5"/>
  <c r="AA19" i="5"/>
  <c r="V19" i="5"/>
  <c r="U19" i="5"/>
  <c r="T19" i="5"/>
  <c r="S19" i="5"/>
  <c r="R19" i="5"/>
  <c r="M19" i="5"/>
  <c r="BF18" i="5"/>
  <c r="AR18" i="5"/>
  <c r="AQ18" i="5"/>
  <c r="AA18" i="5"/>
  <c r="V18" i="5"/>
  <c r="U18" i="5"/>
  <c r="T18" i="5"/>
  <c r="S18" i="5"/>
  <c r="R18" i="5"/>
  <c r="M18" i="5"/>
  <c r="Z18" i="5" s="1"/>
  <c r="BF17" i="5"/>
  <c r="AR17" i="5"/>
  <c r="AQ17" i="5"/>
  <c r="AA17" i="5"/>
  <c r="V17" i="5"/>
  <c r="U17" i="5"/>
  <c r="T17" i="5"/>
  <c r="S17" i="5"/>
  <c r="R17" i="5"/>
  <c r="M17" i="5"/>
  <c r="J17" i="5" s="1"/>
  <c r="BF16" i="5"/>
  <c r="AR16" i="5"/>
  <c r="AS16" i="5" s="1"/>
  <c r="AT16" i="5" s="1"/>
  <c r="AU16" i="5" s="1"/>
  <c r="AV16" i="5" s="1"/>
  <c r="AQ16" i="5"/>
  <c r="AA16" i="5"/>
  <c r="V16" i="5"/>
  <c r="U16" i="5"/>
  <c r="T16" i="5"/>
  <c r="S16" i="5"/>
  <c r="R16" i="5"/>
  <c r="M16" i="5"/>
  <c r="Z16" i="5" s="1"/>
  <c r="BF14" i="5"/>
  <c r="AR14" i="5"/>
  <c r="AS14" i="5" s="1"/>
  <c r="AQ14" i="5"/>
  <c r="AA14" i="5"/>
  <c r="V14" i="5"/>
  <c r="U14" i="5"/>
  <c r="X14" i="5" s="1"/>
  <c r="T14" i="5"/>
  <c r="S14" i="5"/>
  <c r="R14" i="5"/>
  <c r="M14" i="5"/>
  <c r="Z14" i="5" s="1"/>
  <c r="BF13" i="5"/>
  <c r="AR13" i="5"/>
  <c r="AQ13" i="5"/>
  <c r="AA13" i="5"/>
  <c r="V13" i="5"/>
  <c r="U13" i="5"/>
  <c r="X13" i="5" s="1"/>
  <c r="T13" i="5"/>
  <c r="S13" i="5"/>
  <c r="R13" i="5"/>
  <c r="M13" i="5"/>
  <c r="BF11" i="5"/>
  <c r="AR11" i="5"/>
  <c r="AQ11" i="5"/>
  <c r="AA11" i="5"/>
  <c r="V11" i="5"/>
  <c r="U11" i="5"/>
  <c r="T11" i="5"/>
  <c r="S11" i="5"/>
  <c r="R11" i="5"/>
  <c r="M11" i="5"/>
  <c r="J11" i="5" s="1"/>
  <c r="BF10" i="5"/>
  <c r="AR10" i="5"/>
  <c r="AS10" i="5" s="1"/>
  <c r="AQ10" i="5"/>
  <c r="AA10" i="5"/>
  <c r="V10" i="5"/>
  <c r="U10" i="5"/>
  <c r="X10" i="5" s="1"/>
  <c r="T10" i="5"/>
  <c r="S10" i="5"/>
  <c r="R10" i="5"/>
  <c r="M10" i="5"/>
  <c r="Z10" i="5" s="1"/>
  <c r="BF9" i="5"/>
  <c r="AR9" i="5"/>
  <c r="AS9" i="5" s="1"/>
  <c r="AT9" i="5" s="1"/>
  <c r="AU9" i="5" s="1"/>
  <c r="AV9" i="5" s="1"/>
  <c r="AQ9" i="5"/>
  <c r="AA9" i="5"/>
  <c r="V9" i="5"/>
  <c r="U9" i="5"/>
  <c r="X9" i="5" s="1"/>
  <c r="T9" i="5"/>
  <c r="S9" i="5"/>
  <c r="R9" i="5"/>
  <c r="M9" i="5"/>
  <c r="Z9" i="5" s="1"/>
  <c r="BF8" i="5"/>
  <c r="AR8" i="5"/>
  <c r="AQ8" i="5"/>
  <c r="AA8" i="5"/>
  <c r="V8" i="5"/>
  <c r="U8" i="5"/>
  <c r="T8" i="5"/>
  <c r="S8" i="5"/>
  <c r="R8" i="5"/>
  <c r="M8" i="5"/>
  <c r="J8" i="5" s="1"/>
  <c r="BF7" i="5"/>
  <c r="AR7" i="5"/>
  <c r="AS7" i="5" s="1"/>
  <c r="AT7" i="5" s="1"/>
  <c r="AQ7" i="5"/>
  <c r="AA7" i="5"/>
  <c r="V7" i="5"/>
  <c r="U7" i="5"/>
  <c r="X7" i="5" s="1"/>
  <c r="T7" i="5"/>
  <c r="S7" i="5"/>
  <c r="R7" i="5"/>
  <c r="M7" i="5"/>
  <c r="AX398" i="13" l="1"/>
  <c r="AX223" i="14"/>
  <c r="AW213" i="14"/>
  <c r="AX213" i="14"/>
  <c r="AW221" i="14"/>
  <c r="AX221" i="14"/>
  <c r="AW220" i="14"/>
  <c r="AX220" i="14"/>
  <c r="AW222" i="14"/>
  <c r="AX222" i="14"/>
  <c r="AW218" i="14"/>
  <c r="AX218" i="14"/>
  <c r="AW215" i="14"/>
  <c r="AX215" i="14"/>
  <c r="AW393" i="13"/>
  <c r="AX393" i="13"/>
  <c r="AW391" i="13"/>
  <c r="AX391" i="13"/>
  <c r="AW392" i="13"/>
  <c r="AX392" i="13"/>
  <c r="AW397" i="13"/>
  <c r="AW388" i="13"/>
  <c r="AW162" i="12"/>
  <c r="AX39" i="12"/>
  <c r="AX162" i="12" s="1"/>
  <c r="AW166" i="12"/>
  <c r="AX123" i="12"/>
  <c r="AX166" i="12" s="1"/>
  <c r="AW164" i="12"/>
  <c r="AX51" i="12"/>
  <c r="AW155" i="12"/>
  <c r="AW161" i="12"/>
  <c r="AX152" i="12"/>
  <c r="AX161" i="12" s="1"/>
  <c r="Z60" i="5"/>
  <c r="Z251" i="5"/>
  <c r="Z516" i="5"/>
  <c r="Z408" i="5"/>
  <c r="BH730" i="6"/>
  <c r="BH733" i="6"/>
  <c r="BH731" i="6"/>
  <c r="BH734" i="6"/>
  <c r="BH729" i="6"/>
  <c r="BH732" i="6"/>
  <c r="BH724" i="6"/>
  <c r="BH727" i="6"/>
  <c r="BH722" i="6"/>
  <c r="BH725" i="6"/>
  <c r="BH728" i="6"/>
  <c r="BH723" i="6"/>
  <c r="BH721" i="6"/>
  <c r="BH726" i="6"/>
  <c r="Z359" i="5"/>
  <c r="Z52" i="5"/>
  <c r="Z368" i="5"/>
  <c r="BH712" i="6"/>
  <c r="BH718" i="6"/>
  <c r="BH716" i="6"/>
  <c r="BH719" i="6"/>
  <c r="BH714" i="6"/>
  <c r="BH717" i="6"/>
  <c r="BH720" i="6"/>
  <c r="BH711" i="6"/>
  <c r="BH715" i="6"/>
  <c r="BH713" i="6"/>
  <c r="Z279" i="5"/>
  <c r="Z432" i="5"/>
  <c r="AL73" i="9"/>
  <c r="BH705" i="6"/>
  <c r="BH708" i="6"/>
  <c r="BH707" i="6"/>
  <c r="BH706" i="6"/>
  <c r="BH710" i="6"/>
  <c r="BH709" i="6"/>
  <c r="BH692" i="6"/>
  <c r="BH695" i="6"/>
  <c r="BH699" i="6"/>
  <c r="BH702" i="6"/>
  <c r="BH697" i="6"/>
  <c r="BH696" i="6"/>
  <c r="BH693" i="6"/>
  <c r="BH700" i="6"/>
  <c r="BH703" i="6"/>
  <c r="BH694" i="6"/>
  <c r="BH698" i="6"/>
  <c r="BH701" i="6"/>
  <c r="BH704" i="6"/>
  <c r="AK78" i="9"/>
  <c r="AH73" i="9"/>
  <c r="AI88" i="9" s="1"/>
  <c r="AJ73" i="9"/>
  <c r="AJ96" i="9" s="1"/>
  <c r="AM78" i="9"/>
  <c r="AN78" i="9"/>
  <c r="AM79" i="9"/>
  <c r="AI73" i="9"/>
  <c r="AJ88" i="9" s="1"/>
  <c r="AW249" i="5"/>
  <c r="AX249" i="5" s="1"/>
  <c r="AW367" i="5"/>
  <c r="AX367" i="5" s="1"/>
  <c r="BH686" i="6"/>
  <c r="Z337" i="5"/>
  <c r="Z402" i="5"/>
  <c r="Z130" i="5"/>
  <c r="BH681" i="6"/>
  <c r="BH685" i="6"/>
  <c r="BH688" i="6"/>
  <c r="BH682" i="6"/>
  <c r="BH684" i="6"/>
  <c r="BH683" i="6"/>
  <c r="BH687" i="6"/>
  <c r="BH690" i="6"/>
  <c r="BH680" i="6"/>
  <c r="BH689" i="6"/>
  <c r="Z135" i="5"/>
  <c r="Z40" i="5"/>
  <c r="N1137" i="8"/>
  <c r="C1132" i="8"/>
  <c r="C1131" i="8"/>
  <c r="F1156" i="8"/>
  <c r="C1156" i="8"/>
  <c r="D1153" i="8" s="1"/>
  <c r="N1133" i="8"/>
  <c r="N1134" i="8"/>
  <c r="N1123" i="8"/>
  <c r="N1126" i="8"/>
  <c r="AL77" i="9"/>
  <c r="AK77" i="9"/>
  <c r="AM77" i="9"/>
  <c r="AN77" i="9"/>
  <c r="AO73" i="9"/>
  <c r="AO96" i="9" s="1"/>
  <c r="AL78" i="9"/>
  <c r="AR80" i="9"/>
  <c r="AR95" i="9" s="1"/>
  <c r="AQ88" i="9"/>
  <c r="AR88" i="9"/>
  <c r="AO78" i="9"/>
  <c r="AR96" i="9"/>
  <c r="Z210" i="5"/>
  <c r="Z484" i="5"/>
  <c r="Z421" i="5"/>
  <c r="Z253" i="5"/>
  <c r="Z406" i="5"/>
  <c r="Z502" i="5"/>
  <c r="Z395" i="5"/>
  <c r="Z735" i="5"/>
  <c r="Z370" i="5"/>
  <c r="Z727" i="5"/>
  <c r="Z707" i="5"/>
  <c r="Z350" i="5"/>
  <c r="Z705" i="5"/>
  <c r="Z311" i="5"/>
  <c r="Z356" i="5"/>
  <c r="Z680" i="5"/>
  <c r="Z277" i="5"/>
  <c r="BG356" i="6"/>
  <c r="BH668" i="6"/>
  <c r="BG735" i="6"/>
  <c r="BG350" i="6"/>
  <c r="BH673" i="6"/>
  <c r="BH679" i="6"/>
  <c r="BG421" i="6"/>
  <c r="BH671" i="6"/>
  <c r="BH664" i="6"/>
  <c r="BH672" i="6"/>
  <c r="BG210" i="6"/>
  <c r="BG727" i="6"/>
  <c r="BG135" i="6"/>
  <c r="BG680" i="6"/>
  <c r="BG370" i="6"/>
  <c r="BG311" i="6"/>
  <c r="BG40" i="6"/>
  <c r="BG406" i="6"/>
  <c r="BG705" i="6"/>
  <c r="BH674" i="6"/>
  <c r="BG277" i="6"/>
  <c r="BG707" i="6"/>
  <c r="BH663" i="6"/>
  <c r="BH677" i="6"/>
  <c r="BG484" i="6"/>
  <c r="N1131" i="8"/>
  <c r="E1156" i="8"/>
  <c r="C1124" i="8"/>
  <c r="C1127" i="8"/>
  <c r="C1133" i="8"/>
  <c r="AJ94" i="9"/>
  <c r="N1127" i="8"/>
  <c r="C1136" i="8"/>
  <c r="N1130" i="8"/>
  <c r="C1117" i="8"/>
  <c r="N1122" i="8"/>
  <c r="N1136" i="8"/>
  <c r="U738" i="5"/>
  <c r="AQ738" i="5"/>
  <c r="R738" i="5"/>
  <c r="L226" i="9" s="1"/>
  <c r="V56" i="9" s="1"/>
  <c r="T738" i="5"/>
  <c r="S738" i="5"/>
  <c r="BF738" i="5"/>
  <c r="M738" i="5"/>
  <c r="AA738" i="5"/>
  <c r="AR738" i="5"/>
  <c r="V738" i="5"/>
  <c r="J125" i="5"/>
  <c r="AP125" i="5" s="1"/>
  <c r="AP727" i="5"/>
  <c r="AO707" i="5"/>
  <c r="AO395" i="5"/>
  <c r="AP277" i="5"/>
  <c r="AP210" i="5"/>
  <c r="J80" i="5"/>
  <c r="AP80" i="5" s="1"/>
  <c r="AO502" i="5"/>
  <c r="J86" i="5"/>
  <c r="AP86" i="5" s="1"/>
  <c r="AO356" i="5"/>
  <c r="AP406" i="5"/>
  <c r="AO350" i="5"/>
  <c r="Z610" i="5"/>
  <c r="AO311" i="5"/>
  <c r="J265" i="5"/>
  <c r="AP265" i="5" s="1"/>
  <c r="J273" i="5"/>
  <c r="AO273" i="5" s="1"/>
  <c r="J294" i="5"/>
  <c r="AP294" i="5" s="1"/>
  <c r="BH675" i="6"/>
  <c r="BG502" i="6"/>
  <c r="BG395" i="6"/>
  <c r="BH666" i="6"/>
  <c r="BH670" i="6"/>
  <c r="BH665" i="6"/>
  <c r="BH676" i="6"/>
  <c r="BH667" i="6"/>
  <c r="BH678" i="6"/>
  <c r="BH669" i="6"/>
  <c r="BH691" i="6"/>
  <c r="W40" i="5"/>
  <c r="AW735" i="5"/>
  <c r="AX735" i="5" s="1"/>
  <c r="BH177" i="6"/>
  <c r="BH435" i="6"/>
  <c r="BH614" i="6"/>
  <c r="X502" i="5"/>
  <c r="BH236" i="6"/>
  <c r="AS727" i="5"/>
  <c r="AT727" i="5" s="1"/>
  <c r="AU727" i="5" s="1"/>
  <c r="AV727" i="5" s="1"/>
  <c r="BH632" i="6"/>
  <c r="BH640" i="6"/>
  <c r="BG115" i="6"/>
  <c r="BG138" i="6"/>
  <c r="BH567" i="6"/>
  <c r="BH623" i="6"/>
  <c r="BH54" i="6"/>
  <c r="BH16" i="6"/>
  <c r="AW680" i="5"/>
  <c r="AX680" i="5" s="1"/>
  <c r="AP350" i="5"/>
  <c r="BH259" i="6"/>
  <c r="BH244" i="6"/>
  <c r="BH480" i="6"/>
  <c r="W735" i="5"/>
  <c r="W350" i="5"/>
  <c r="BH365" i="6"/>
  <c r="BH603" i="6"/>
  <c r="BG399" i="6"/>
  <c r="BH391" i="6"/>
  <c r="BG431" i="6"/>
  <c r="BG454" i="6"/>
  <c r="BG460" i="6"/>
  <c r="BH422" i="6"/>
  <c r="BH470" i="6"/>
  <c r="BH550" i="6"/>
  <c r="BH337" i="6"/>
  <c r="BH351" i="6"/>
  <c r="W395" i="5"/>
  <c r="BH141" i="6"/>
  <c r="BH302" i="6"/>
  <c r="BH329" i="6"/>
  <c r="BH496" i="6"/>
  <c r="BH203" i="6"/>
  <c r="BH288" i="6"/>
  <c r="AO406" i="5"/>
  <c r="BH449" i="6"/>
  <c r="W484" i="5"/>
  <c r="X277" i="5"/>
  <c r="AP735" i="5"/>
  <c r="BH21" i="6"/>
  <c r="BG63" i="6"/>
  <c r="BG75" i="6"/>
  <c r="BH208" i="6"/>
  <c r="BH285" i="6"/>
  <c r="BH315" i="6"/>
  <c r="BH379" i="6"/>
  <c r="BH406" i="6"/>
  <c r="BG524" i="6"/>
  <c r="BG560" i="6"/>
  <c r="BH529" i="6"/>
  <c r="BG586" i="6"/>
  <c r="BG641" i="6"/>
  <c r="BH643" i="6"/>
  <c r="AS502" i="5"/>
  <c r="AT502" i="5" s="1"/>
  <c r="AU502" i="5" s="1"/>
  <c r="AV502" i="5" s="1"/>
  <c r="BH148" i="6"/>
  <c r="BH510" i="6"/>
  <c r="BG594" i="6"/>
  <c r="BG610" i="6"/>
  <c r="BH626" i="6"/>
  <c r="BG704" i="6"/>
  <c r="W370" i="5"/>
  <c r="BH253" i="6"/>
  <c r="BG354" i="6"/>
  <c r="BH374" i="6"/>
  <c r="BG516" i="6"/>
  <c r="BG530" i="6"/>
  <c r="BH536" i="6"/>
  <c r="BH549" i="6"/>
  <c r="BG673" i="6"/>
  <c r="BH652" i="6"/>
  <c r="BG726" i="6"/>
  <c r="BG8" i="6"/>
  <c r="BH38" i="6"/>
  <c r="BG66" i="6"/>
  <c r="BH75" i="6"/>
  <c r="BH80" i="6"/>
  <c r="BH95" i="6"/>
  <c r="BG150" i="6"/>
  <c r="BH254" i="6"/>
  <c r="BG302" i="6"/>
  <c r="BG304" i="6"/>
  <c r="BH293" i="6"/>
  <c r="BH364" i="6"/>
  <c r="BH399" i="6"/>
  <c r="BH414" i="6"/>
  <c r="BH483" i="6"/>
  <c r="BH520" i="6"/>
  <c r="BG599" i="6"/>
  <c r="BH573" i="6"/>
  <c r="BG638" i="6"/>
  <c r="BH594" i="6"/>
  <c r="BH156" i="6"/>
  <c r="BG92" i="6"/>
  <c r="BH121" i="6"/>
  <c r="BG223" i="6"/>
  <c r="BG69" i="6"/>
  <c r="BH78" i="6"/>
  <c r="BH179" i="6"/>
  <c r="BH191" i="6"/>
  <c r="BH197" i="6"/>
  <c r="BG267" i="6"/>
  <c r="BG286" i="6"/>
  <c r="BG347" i="6"/>
  <c r="BG372" i="6"/>
  <c r="BG381" i="6"/>
  <c r="BG429" i="6"/>
  <c r="BG499" i="6"/>
  <c r="BG501" i="6"/>
  <c r="BG537" i="6"/>
  <c r="BH544" i="6"/>
  <c r="BG657" i="6"/>
  <c r="BG54" i="6"/>
  <c r="BH64" i="6"/>
  <c r="BH97" i="6"/>
  <c r="BH263" i="6"/>
  <c r="BG290" i="6"/>
  <c r="BH275" i="6"/>
  <c r="BG324" i="6"/>
  <c r="BG326" i="6"/>
  <c r="BG342" i="6"/>
  <c r="BG425" i="6"/>
  <c r="BG428" i="6"/>
  <c r="BG581" i="6"/>
  <c r="BH546" i="6"/>
  <c r="BG665" i="6"/>
  <c r="BG699" i="6"/>
  <c r="BG720" i="6"/>
  <c r="W705" i="5"/>
  <c r="X356" i="5"/>
  <c r="BH8" i="6"/>
  <c r="BG16" i="6"/>
  <c r="BG203" i="6"/>
  <c r="BG253" i="6"/>
  <c r="BG407" i="6"/>
  <c r="BG420" i="6"/>
  <c r="BH388" i="6"/>
  <c r="BG426" i="6"/>
  <c r="BH451" i="6"/>
  <c r="BG538" i="6"/>
  <c r="BH494" i="6"/>
  <c r="BH509" i="6"/>
  <c r="BH560" i="6"/>
  <c r="BG636" i="6"/>
  <c r="BH637" i="6"/>
  <c r="W421" i="5"/>
  <c r="AP421" i="5"/>
  <c r="AO277" i="5"/>
  <c r="BH89" i="6"/>
  <c r="BH108" i="6"/>
  <c r="BG159" i="6"/>
  <c r="BG200" i="6"/>
  <c r="BG221" i="6"/>
  <c r="BG231" i="6"/>
  <c r="BG382" i="6"/>
  <c r="BG390" i="6"/>
  <c r="BG564" i="6"/>
  <c r="BH583" i="6"/>
  <c r="BG651" i="6"/>
  <c r="BH600" i="6"/>
  <c r="BG685" i="6"/>
  <c r="BH620" i="6"/>
  <c r="AW210" i="5"/>
  <c r="AX210" i="5" s="1"/>
  <c r="BG52" i="6"/>
  <c r="BG198" i="6"/>
  <c r="BH198" i="6"/>
  <c r="BG189" i="6"/>
  <c r="BH256" i="6"/>
  <c r="BH333" i="6"/>
  <c r="BH336" i="6"/>
  <c r="BH386" i="6"/>
  <c r="BG611" i="6"/>
  <c r="BH588" i="6"/>
  <c r="BH618" i="6"/>
  <c r="X210" i="5"/>
  <c r="BG95" i="6"/>
  <c r="BG51" i="6"/>
  <c r="BG32" i="6"/>
  <c r="BG43" i="6"/>
  <c r="BG58" i="6"/>
  <c r="BH55" i="6"/>
  <c r="BG64" i="6"/>
  <c r="BG85" i="6"/>
  <c r="BG105" i="6"/>
  <c r="BH117" i="6"/>
  <c r="BH140" i="6"/>
  <c r="BG164" i="6"/>
  <c r="BH165" i="6"/>
  <c r="BH181" i="6"/>
  <c r="BH224" i="6"/>
  <c r="BH300" i="6"/>
  <c r="BG330" i="6"/>
  <c r="BG335" i="6"/>
  <c r="BG339" i="6"/>
  <c r="BG397" i="6"/>
  <c r="BH378" i="6"/>
  <c r="BG472" i="6"/>
  <c r="BG616" i="6"/>
  <c r="BG721" i="6"/>
  <c r="BH9" i="6"/>
  <c r="BG30" i="6"/>
  <c r="BH39" i="6"/>
  <c r="BG77" i="6"/>
  <c r="BH115" i="6"/>
  <c r="BH220" i="6"/>
  <c r="BG248" i="6"/>
  <c r="BH250" i="6"/>
  <c r="BG321" i="6"/>
  <c r="BH522" i="6"/>
  <c r="AW705" i="5"/>
  <c r="AX705" i="5" s="1"/>
  <c r="AW395" i="5"/>
  <c r="AX395" i="5" s="1"/>
  <c r="BH26" i="6"/>
  <c r="BH44" i="6"/>
  <c r="BH116" i="6"/>
  <c r="BG146" i="6"/>
  <c r="BG157" i="6"/>
  <c r="BH149" i="6"/>
  <c r="BH184" i="6"/>
  <c r="BH267" i="6"/>
  <c r="BG307" i="6"/>
  <c r="BG333" i="6"/>
  <c r="BH347" i="6"/>
  <c r="BH484" i="6"/>
  <c r="BH585" i="6"/>
  <c r="BH619" i="6"/>
  <c r="X350" i="5"/>
  <c r="AO210" i="5"/>
  <c r="BG76" i="6"/>
  <c r="BH14" i="6"/>
  <c r="BH15" i="6"/>
  <c r="BG55" i="6"/>
  <c r="BH196" i="6"/>
  <c r="BG214" i="6"/>
  <c r="BH234" i="6"/>
  <c r="BH249" i="6"/>
  <c r="BH279" i="6"/>
  <c r="BG308" i="6"/>
  <c r="BG310" i="6"/>
  <c r="BH308" i="6"/>
  <c r="BG365" i="6"/>
  <c r="BG485" i="6"/>
  <c r="BH473" i="6"/>
  <c r="BH490" i="6"/>
  <c r="BG681" i="6"/>
  <c r="BG695" i="6"/>
  <c r="BG19" i="6"/>
  <c r="BG36" i="6"/>
  <c r="BG123" i="6"/>
  <c r="BG238" i="6"/>
  <c r="BG294" i="6"/>
  <c r="BG348" i="6"/>
  <c r="BH345" i="6"/>
  <c r="BG518" i="6"/>
  <c r="BH581" i="6"/>
  <c r="BG701" i="6"/>
  <c r="BH648" i="6"/>
  <c r="BH68" i="6"/>
  <c r="BG143" i="6"/>
  <c r="BH158" i="6"/>
  <c r="BG204" i="6"/>
  <c r="BH282" i="6"/>
  <c r="BG402" i="6"/>
  <c r="BH372" i="6"/>
  <c r="BH429" i="6"/>
  <c r="BG630" i="6"/>
  <c r="BH598" i="6"/>
  <c r="BH634" i="6"/>
  <c r="AP705" i="5"/>
  <c r="AP135" i="5"/>
  <c r="BG72" i="6"/>
  <c r="BH59" i="6"/>
  <c r="BH147" i="6"/>
  <c r="BH168" i="6"/>
  <c r="BG182" i="6"/>
  <c r="BG196" i="6"/>
  <c r="BH274" i="6"/>
  <c r="BG414" i="6"/>
  <c r="BG436" i="6"/>
  <c r="BG462" i="6"/>
  <c r="BG529" i="6"/>
  <c r="BG549" i="6"/>
  <c r="BG562" i="6"/>
  <c r="BG655" i="6"/>
  <c r="BH654" i="6"/>
  <c r="AO705" i="5"/>
  <c r="BG179" i="6"/>
  <c r="BG298" i="6"/>
  <c r="BG568" i="6"/>
  <c r="BH57" i="6"/>
  <c r="BH135" i="6"/>
  <c r="BG165" i="6"/>
  <c r="BG295" i="6"/>
  <c r="BG317" i="6"/>
  <c r="BG346" i="6"/>
  <c r="BG417" i="6"/>
  <c r="BH428" i="6"/>
  <c r="BH466" i="6"/>
  <c r="BH469" i="6"/>
  <c r="BH502" i="6"/>
  <c r="BG574" i="6"/>
  <c r="BH524" i="6"/>
  <c r="BG675" i="6"/>
  <c r="BH393" i="6"/>
  <c r="BG465" i="6"/>
  <c r="BG31" i="6"/>
  <c r="BH29" i="6"/>
  <c r="BH58" i="6"/>
  <c r="BH133" i="6"/>
  <c r="BG188" i="6"/>
  <c r="BH277" i="6"/>
  <c r="BG422" i="6"/>
  <c r="BG463" i="6"/>
  <c r="BG467" i="6"/>
  <c r="BH444" i="6"/>
  <c r="BH453" i="6"/>
  <c r="BH543" i="6"/>
  <c r="BG635" i="6"/>
  <c r="BG692" i="6"/>
  <c r="BH644" i="6"/>
  <c r="X707" i="5"/>
  <c r="BH35" i="6"/>
  <c r="BH107" i="6"/>
  <c r="BH153" i="6"/>
  <c r="BH247" i="6"/>
  <c r="BH294" i="6"/>
  <c r="BH340" i="6"/>
  <c r="BH392" i="6"/>
  <c r="BG447" i="6"/>
  <c r="BH430" i="6"/>
  <c r="BG547" i="6"/>
  <c r="BH555" i="6"/>
  <c r="W707" i="5"/>
  <c r="AW350" i="5"/>
  <c r="AX350" i="5" s="1"/>
  <c r="AS421" i="5"/>
  <c r="AT421" i="5" s="1"/>
  <c r="AU421" i="5" s="1"/>
  <c r="AV421" i="5" s="1"/>
  <c r="AO370" i="5"/>
  <c r="W680" i="5"/>
  <c r="AW356" i="5"/>
  <c r="AX356" i="5" s="1"/>
  <c r="AO421" i="5"/>
  <c r="W727" i="5"/>
  <c r="X406" i="5"/>
  <c r="W356" i="5"/>
  <c r="W277" i="5"/>
  <c r="AO735" i="5"/>
  <c r="AW406" i="5"/>
  <c r="AX406" i="5" s="1"/>
  <c r="AP356" i="5"/>
  <c r="W406" i="5"/>
  <c r="AP680" i="5"/>
  <c r="AO680" i="5"/>
  <c r="W502" i="5"/>
  <c r="AW135" i="5"/>
  <c r="AX135" i="5" s="1"/>
  <c r="W210" i="5"/>
  <c r="AO727" i="5"/>
  <c r="X395" i="5"/>
  <c r="AW707" i="5"/>
  <c r="AX707" i="5" s="1"/>
  <c r="AP502" i="5"/>
  <c r="AS311" i="5"/>
  <c r="AT311" i="5" s="1"/>
  <c r="AU311" i="5" s="1"/>
  <c r="AV311" i="5" s="1"/>
  <c r="AO135" i="5"/>
  <c r="AW40" i="5"/>
  <c r="AX40" i="5" s="1"/>
  <c r="AW484" i="5"/>
  <c r="AX484" i="5" s="1"/>
  <c r="AP395" i="5"/>
  <c r="AP707" i="5"/>
  <c r="AP311" i="5"/>
  <c r="AW370" i="5"/>
  <c r="AX370" i="5" s="1"/>
  <c r="AP40" i="5"/>
  <c r="AP484" i="5"/>
  <c r="AW277" i="5"/>
  <c r="AX277" i="5" s="1"/>
  <c r="AO40" i="5"/>
  <c r="AO484" i="5"/>
  <c r="X421" i="5"/>
  <c r="W311" i="5"/>
  <c r="AP370" i="5"/>
  <c r="W135" i="5"/>
  <c r="X735" i="5"/>
  <c r="X705" i="5"/>
  <c r="X40" i="5"/>
  <c r="X727" i="5"/>
  <c r="X370" i="5"/>
  <c r="X311" i="5"/>
  <c r="J254" i="5"/>
  <c r="AO254" i="5" s="1"/>
  <c r="J237" i="5"/>
  <c r="AO237" i="5" s="1"/>
  <c r="J192" i="5"/>
  <c r="AP192" i="5" s="1"/>
  <c r="J319" i="5"/>
  <c r="AP319" i="5" s="1"/>
  <c r="W244" i="5"/>
  <c r="J120" i="5"/>
  <c r="AO120" i="5" s="1"/>
  <c r="J499" i="5"/>
  <c r="AO499" i="5" s="1"/>
  <c r="W563" i="5"/>
  <c r="J178" i="5"/>
  <c r="AO178" i="5" s="1"/>
  <c r="J537" i="5"/>
  <c r="AP537" i="5" s="1"/>
  <c r="AP475" i="5"/>
  <c r="AP110" i="5"/>
  <c r="W183" i="5"/>
  <c r="J55" i="5"/>
  <c r="AO55" i="5" s="1"/>
  <c r="J214" i="5"/>
  <c r="AP214" i="5" s="1"/>
  <c r="J550" i="5"/>
  <c r="AP550" i="5" s="1"/>
  <c r="W537" i="5"/>
  <c r="J510" i="5"/>
  <c r="AO510" i="5" s="1"/>
  <c r="AP524" i="5"/>
  <c r="AP49" i="5"/>
  <c r="J384" i="5"/>
  <c r="AO384" i="5" s="1"/>
  <c r="J412" i="5"/>
  <c r="AO412" i="5" s="1"/>
  <c r="Z524" i="5"/>
  <c r="J115" i="5"/>
  <c r="AP115" i="5" s="1"/>
  <c r="J434" i="5"/>
  <c r="AP434" i="5" s="1"/>
  <c r="J346" i="5"/>
  <c r="AO346" i="5" s="1"/>
  <c r="J358" i="5"/>
  <c r="AP358" i="5" s="1"/>
  <c r="Z203" i="5"/>
  <c r="Z501" i="5"/>
  <c r="J593" i="5"/>
  <c r="AP593" i="5" s="1"/>
  <c r="Z645" i="5"/>
  <c r="AP78" i="5"/>
  <c r="J162" i="5"/>
  <c r="AP162" i="5" s="1"/>
  <c r="W196" i="5"/>
  <c r="J477" i="5"/>
  <c r="AP477" i="5" s="1"/>
  <c r="J488" i="5"/>
  <c r="AP488" i="5" s="1"/>
  <c r="W248" i="5"/>
  <c r="J624" i="5"/>
  <c r="AP624" i="5" s="1"/>
  <c r="J644" i="5"/>
  <c r="AP644" i="5" s="1"/>
  <c r="W386" i="5"/>
  <c r="J428" i="5"/>
  <c r="AP428" i="5" s="1"/>
  <c r="W524" i="5"/>
  <c r="J142" i="5"/>
  <c r="AO142" i="5" s="1"/>
  <c r="J291" i="5"/>
  <c r="AP291" i="5" s="1"/>
  <c r="W414" i="5"/>
  <c r="J457" i="5"/>
  <c r="AP457" i="5" s="1"/>
  <c r="J674" i="5"/>
  <c r="AP674" i="5" s="1"/>
  <c r="J431" i="5"/>
  <c r="AP431" i="5" s="1"/>
  <c r="Z552" i="5"/>
  <c r="J591" i="5"/>
  <c r="AO591" i="5" s="1"/>
  <c r="J10" i="5"/>
  <c r="W237" i="5"/>
  <c r="Z390" i="5"/>
  <c r="J295" i="5"/>
  <c r="AP295" i="5" s="1"/>
  <c r="W300" i="5"/>
  <c r="J321" i="5"/>
  <c r="AP321" i="5" s="1"/>
  <c r="Z324" i="5"/>
  <c r="AP88" i="5"/>
  <c r="J399" i="5"/>
  <c r="AP399" i="5" s="1"/>
  <c r="AP491" i="5"/>
  <c r="J106" i="5"/>
  <c r="AP106" i="5" s="1"/>
  <c r="AW151" i="5"/>
  <c r="AX151" i="5" s="1"/>
  <c r="W243" i="5"/>
  <c r="J255" i="5"/>
  <c r="AO255" i="5" s="1"/>
  <c r="J363" i="5"/>
  <c r="AP363" i="5" s="1"/>
  <c r="W425" i="5"/>
  <c r="J64" i="5"/>
  <c r="AP64" i="5" s="1"/>
  <c r="J68" i="5"/>
  <c r="AP68" i="5" s="1"/>
  <c r="J152" i="5"/>
  <c r="AO152" i="5" s="1"/>
  <c r="AO368" i="5"/>
  <c r="W666" i="5"/>
  <c r="J314" i="5"/>
  <c r="AP314" i="5" s="1"/>
  <c r="J445" i="5"/>
  <c r="AO445" i="5" s="1"/>
  <c r="W443" i="5"/>
  <c r="AP70" i="5"/>
  <c r="W494" i="5"/>
  <c r="W704" i="5"/>
  <c r="Z269" i="5"/>
  <c r="W475" i="5"/>
  <c r="W551" i="5"/>
  <c r="W663" i="5"/>
  <c r="J18" i="5"/>
  <c r="AP18" i="5" s="1"/>
  <c r="Z190" i="5"/>
  <c r="W292" i="5"/>
  <c r="J433" i="5"/>
  <c r="AO433" i="5" s="1"/>
  <c r="W57" i="5"/>
  <c r="J138" i="5"/>
  <c r="AP138" i="5" s="1"/>
  <c r="J542" i="5"/>
  <c r="AO542" i="5" s="1"/>
  <c r="Z621" i="5"/>
  <c r="W39" i="5"/>
  <c r="Z211" i="5"/>
  <c r="Z529" i="5"/>
  <c r="Z517" i="5"/>
  <c r="Z567" i="5"/>
  <c r="Z25" i="5"/>
  <c r="AP503" i="5"/>
  <c r="AP83" i="5"/>
  <c r="J201" i="5"/>
  <c r="AP201" i="5" s="1"/>
  <c r="J322" i="5"/>
  <c r="AO322" i="5" s="1"/>
  <c r="J424" i="5"/>
  <c r="AO424" i="5" s="1"/>
  <c r="J456" i="5"/>
  <c r="AO456" i="5" s="1"/>
  <c r="AP516" i="5"/>
  <c r="AP523" i="5"/>
  <c r="J317" i="5"/>
  <c r="AP317" i="5" s="1"/>
  <c r="AP566" i="5"/>
  <c r="J193" i="5"/>
  <c r="AP193" i="5" s="1"/>
  <c r="J381" i="5"/>
  <c r="AO381" i="5" s="1"/>
  <c r="J207" i="5"/>
  <c r="AP207" i="5" s="1"/>
  <c r="J505" i="5"/>
  <c r="J606" i="5"/>
  <c r="AO606" i="5" s="1"/>
  <c r="J669" i="5"/>
  <c r="AP669" i="5" s="1"/>
  <c r="W197" i="5"/>
  <c r="W308" i="5"/>
  <c r="J712" i="5"/>
  <c r="AP712" i="5" s="1"/>
  <c r="W424" i="5"/>
  <c r="W29" i="5"/>
  <c r="Z89" i="5"/>
  <c r="W137" i="5"/>
  <c r="J221" i="5"/>
  <c r="AO221" i="5" s="1"/>
  <c r="Z263" i="5"/>
  <c r="J284" i="5"/>
  <c r="AP284" i="5" s="1"/>
  <c r="J292" i="5"/>
  <c r="AO292" i="5" s="1"/>
  <c r="Z308" i="5"/>
  <c r="J341" i="5"/>
  <c r="AP341" i="5" s="1"/>
  <c r="J389" i="5"/>
  <c r="AO389" i="5" s="1"/>
  <c r="AO588" i="5"/>
  <c r="W598" i="5"/>
  <c r="J627" i="5"/>
  <c r="AP627" i="5" s="1"/>
  <c r="W669" i="5"/>
  <c r="J729" i="5"/>
  <c r="AO729" i="5" s="1"/>
  <c r="Z20" i="5"/>
  <c r="Z103" i="5"/>
  <c r="AP229" i="5"/>
  <c r="Z302" i="5"/>
  <c r="AO528" i="5"/>
  <c r="Z570" i="5"/>
  <c r="Z731" i="5"/>
  <c r="Z105" i="5"/>
  <c r="W209" i="5"/>
  <c r="J234" i="5"/>
  <c r="AP234" i="5" s="1"/>
  <c r="W499" i="5"/>
  <c r="Z648" i="5"/>
  <c r="W492" i="5"/>
  <c r="Z229" i="5"/>
  <c r="J555" i="5"/>
  <c r="AO555" i="5" s="1"/>
  <c r="J569" i="5"/>
  <c r="AO569" i="5" s="1"/>
  <c r="W693" i="5"/>
  <c r="AP709" i="5"/>
  <c r="J716" i="5"/>
  <c r="AP716" i="5" s="1"/>
  <c r="Z642" i="5"/>
  <c r="Z380" i="5"/>
  <c r="Z331" i="5"/>
  <c r="J345" i="5"/>
  <c r="AP345" i="5" s="1"/>
  <c r="J425" i="5"/>
  <c r="AP425" i="5" s="1"/>
  <c r="AP530" i="5"/>
  <c r="AP578" i="5"/>
  <c r="J589" i="5"/>
  <c r="AP589" i="5" s="1"/>
  <c r="AO609" i="5"/>
  <c r="X693" i="5"/>
  <c r="J725" i="5"/>
  <c r="AP725" i="5" s="1"/>
  <c r="Z90" i="5"/>
  <c r="J16" i="5"/>
  <c r="AP16" i="5" s="1"/>
  <c r="J144" i="5"/>
  <c r="AO144" i="5" s="1"/>
  <c r="W164" i="5"/>
  <c r="J564" i="5"/>
  <c r="AP564" i="5" s="1"/>
  <c r="J658" i="5"/>
  <c r="AO658" i="5" s="1"/>
  <c r="J704" i="5"/>
  <c r="AO704" i="5" s="1"/>
  <c r="W198" i="5"/>
  <c r="AP39" i="5"/>
  <c r="Z286" i="5"/>
  <c r="Z76" i="5"/>
  <c r="Z354" i="5"/>
  <c r="Z360" i="5"/>
  <c r="W447" i="5"/>
  <c r="Z549" i="5"/>
  <c r="Z35" i="5"/>
  <c r="AP121" i="5"/>
  <c r="J132" i="5"/>
  <c r="AO132" i="5" s="1"/>
  <c r="Z243" i="5"/>
  <c r="W316" i="5"/>
  <c r="W321" i="5"/>
  <c r="W589" i="5"/>
  <c r="J667" i="5"/>
  <c r="AP667" i="5" s="1"/>
  <c r="W148" i="5"/>
  <c r="W332" i="5"/>
  <c r="AP197" i="5"/>
  <c r="J276" i="5"/>
  <c r="AO276" i="5" s="1"/>
  <c r="J375" i="5"/>
  <c r="AO375" i="5" s="1"/>
  <c r="Z410" i="5"/>
  <c r="J127" i="5"/>
  <c r="AP127" i="5" s="1"/>
  <c r="J191" i="5"/>
  <c r="AP191" i="5" s="1"/>
  <c r="W220" i="5"/>
  <c r="AP334" i="5"/>
  <c r="AO522" i="5"/>
  <c r="Z692" i="5"/>
  <c r="J22" i="5"/>
  <c r="AO22" i="5" s="1"/>
  <c r="J37" i="5"/>
  <c r="AO37" i="5" s="1"/>
  <c r="J100" i="5"/>
  <c r="AO100" i="5" s="1"/>
  <c r="J136" i="5"/>
  <c r="AP136" i="5" s="1"/>
  <c r="J245" i="5"/>
  <c r="AO245" i="5" s="1"/>
  <c r="J468" i="5"/>
  <c r="AP468" i="5" s="1"/>
  <c r="J473" i="5"/>
  <c r="AP473" i="5" s="1"/>
  <c r="Z609" i="5"/>
  <c r="J677" i="5"/>
  <c r="AO677" i="5" s="1"/>
  <c r="W716" i="5"/>
  <c r="J532" i="5"/>
  <c r="AP532" i="5" s="1"/>
  <c r="W541" i="5"/>
  <c r="J715" i="5"/>
  <c r="AP715" i="5" s="1"/>
  <c r="J720" i="5"/>
  <c r="AP720" i="5" s="1"/>
  <c r="AP398" i="5"/>
  <c r="J587" i="5"/>
  <c r="AO587" i="5" s="1"/>
  <c r="AO711" i="5"/>
  <c r="X196" i="5"/>
  <c r="W333" i="5"/>
  <c r="W100" i="5"/>
  <c r="Z240" i="5"/>
  <c r="AO642" i="5"/>
  <c r="W677" i="5"/>
  <c r="J36" i="5"/>
  <c r="AP36" i="5" s="1"/>
  <c r="J77" i="5"/>
  <c r="AP77" i="5" s="1"/>
  <c r="W83" i="5"/>
  <c r="Z118" i="5"/>
  <c r="AQ743" i="5"/>
  <c r="Z485" i="5"/>
  <c r="Z506" i="5"/>
  <c r="J594" i="5"/>
  <c r="AP594" i="5" s="1"/>
  <c r="X677" i="5"/>
  <c r="J679" i="5"/>
  <c r="AP679" i="5" s="1"/>
  <c r="J722" i="5"/>
  <c r="AP722" i="5" s="1"/>
  <c r="W723" i="5"/>
  <c r="J730" i="5"/>
  <c r="AP730" i="5" s="1"/>
  <c r="AO349" i="5"/>
  <c r="Z165" i="5"/>
  <c r="Z260" i="5"/>
  <c r="Z299" i="5"/>
  <c r="Z398" i="5"/>
  <c r="W404" i="5"/>
  <c r="J50" i="5"/>
  <c r="AO50" i="5" s="1"/>
  <c r="J129" i="5"/>
  <c r="AP129" i="5" s="1"/>
  <c r="AR743" i="5"/>
  <c r="J259" i="5"/>
  <c r="AP259" i="5" s="1"/>
  <c r="J281" i="5"/>
  <c r="AO281" i="5" s="1"/>
  <c r="J329" i="5"/>
  <c r="AP329" i="5" s="1"/>
  <c r="J343" i="5"/>
  <c r="AP343" i="5" s="1"/>
  <c r="W420" i="5"/>
  <c r="J467" i="5"/>
  <c r="AO467" i="5" s="1"/>
  <c r="J483" i="5"/>
  <c r="AP483" i="5" s="1"/>
  <c r="J690" i="5"/>
  <c r="AP690" i="5" s="1"/>
  <c r="Z546" i="5"/>
  <c r="Z723" i="5"/>
  <c r="AP485" i="5"/>
  <c r="Z149" i="5"/>
  <c r="Z511" i="5"/>
  <c r="W80" i="5"/>
  <c r="J179" i="5"/>
  <c r="AO179" i="5" s="1"/>
  <c r="J185" i="5"/>
  <c r="AP185" i="5" s="1"/>
  <c r="Z242" i="5"/>
  <c r="AO257" i="5"/>
  <c r="J290" i="5"/>
  <c r="AP290" i="5" s="1"/>
  <c r="J365" i="5"/>
  <c r="AO365" i="5" s="1"/>
  <c r="Z366" i="5"/>
  <c r="J411" i="5"/>
  <c r="AP411" i="5" s="1"/>
  <c r="W427" i="5"/>
  <c r="J435" i="5"/>
  <c r="AP435" i="5" s="1"/>
  <c r="J442" i="5"/>
  <c r="AO442" i="5" s="1"/>
  <c r="W639" i="5"/>
  <c r="J649" i="5"/>
  <c r="AO649" i="5" s="1"/>
  <c r="J654" i="5"/>
  <c r="AO654" i="5" s="1"/>
  <c r="Z65" i="5"/>
  <c r="Z83" i="5"/>
  <c r="Z262" i="5"/>
  <c r="Z296" i="5"/>
  <c r="Z450" i="5"/>
  <c r="Z508" i="5"/>
  <c r="Z634" i="5"/>
  <c r="W658" i="5"/>
  <c r="AP371" i="5"/>
  <c r="J14" i="5"/>
  <c r="AP60" i="5"/>
  <c r="J74" i="5"/>
  <c r="AO74" i="5" s="1"/>
  <c r="J143" i="5"/>
  <c r="AP143" i="5" s="1"/>
  <c r="J340" i="5"/>
  <c r="AP340" i="5" s="1"/>
  <c r="Z409" i="5"/>
  <c r="AO450" i="5"/>
  <c r="J474" i="5"/>
  <c r="AP474" i="5" s="1"/>
  <c r="AP544" i="5"/>
  <c r="Z553" i="5"/>
  <c r="Z578" i="5"/>
  <c r="J597" i="5"/>
  <c r="AP597" i="5" s="1"/>
  <c r="W646" i="5"/>
  <c r="Z664" i="5"/>
  <c r="X669" i="5"/>
  <c r="AO717" i="5"/>
  <c r="J732" i="5"/>
  <c r="AO732" i="5" s="1"/>
  <c r="AS63" i="5"/>
  <c r="AT63" i="5" s="1"/>
  <c r="AU63" i="5" s="1"/>
  <c r="AV63" i="5" s="1"/>
  <c r="Z62" i="5"/>
  <c r="Z386" i="5"/>
  <c r="Z397" i="5"/>
  <c r="Z26" i="5"/>
  <c r="W31" i="5"/>
  <c r="AP91" i="5"/>
  <c r="W123" i="5"/>
  <c r="J161" i="5"/>
  <c r="AP161" i="5" s="1"/>
  <c r="Z293" i="5"/>
  <c r="J336" i="5"/>
  <c r="AP336" i="5" s="1"/>
  <c r="AO337" i="5"/>
  <c r="J385" i="5"/>
  <c r="AP432" i="5"/>
  <c r="Z472" i="5"/>
  <c r="AO475" i="5"/>
  <c r="AP525" i="5"/>
  <c r="W561" i="5"/>
  <c r="W636" i="5"/>
  <c r="Z693" i="5"/>
  <c r="Z717" i="5"/>
  <c r="X722" i="5"/>
  <c r="AO567" i="5"/>
  <c r="W51" i="5"/>
  <c r="Z110" i="5"/>
  <c r="Z123" i="5"/>
  <c r="X220" i="5"/>
  <c r="Z452" i="5"/>
  <c r="X690" i="5"/>
  <c r="AW266" i="5"/>
  <c r="AX266" i="5" s="1"/>
  <c r="AO27" i="5"/>
  <c r="Z257" i="5"/>
  <c r="AO516" i="5"/>
  <c r="W9" i="5"/>
  <c r="Z160" i="5"/>
  <c r="AS288" i="5"/>
  <c r="AT288" i="5" s="1"/>
  <c r="AU288" i="5" s="1"/>
  <c r="AV288" i="5" s="1"/>
  <c r="Z309" i="5"/>
  <c r="Z334" i="5"/>
  <c r="Z378" i="5"/>
  <c r="Z383" i="5"/>
  <c r="W435" i="5"/>
  <c r="AW439" i="5"/>
  <c r="AX439" i="5" s="1"/>
  <c r="Z525" i="5"/>
  <c r="Z636" i="5"/>
  <c r="AP714" i="5"/>
  <c r="AO88" i="5"/>
  <c r="Z39" i="5"/>
  <c r="AP54" i="5"/>
  <c r="Z148" i="5"/>
  <c r="AQ746" i="5"/>
  <c r="Z172" i="5"/>
  <c r="Z197" i="5"/>
  <c r="Z230" i="5"/>
  <c r="J238" i="5"/>
  <c r="AP238" i="5" s="1"/>
  <c r="J250" i="5"/>
  <c r="AO250" i="5" s="1"/>
  <c r="J274" i="5"/>
  <c r="AP274" i="5" s="1"/>
  <c r="AP328" i="5"/>
  <c r="W365" i="5"/>
  <c r="J451" i="5"/>
  <c r="AP451" i="5" s="1"/>
  <c r="J514" i="5"/>
  <c r="AP514" i="5" s="1"/>
  <c r="W586" i="5"/>
  <c r="AP609" i="5"/>
  <c r="J635" i="5"/>
  <c r="AO635" i="5" s="1"/>
  <c r="W649" i="5"/>
  <c r="Z671" i="5"/>
  <c r="W685" i="5"/>
  <c r="Z696" i="5"/>
  <c r="AO709" i="5"/>
  <c r="Z155" i="5"/>
  <c r="AO491" i="5"/>
  <c r="W522" i="5"/>
  <c r="AO527" i="5"/>
  <c r="X649" i="5"/>
  <c r="AP260" i="5"/>
  <c r="J43" i="5"/>
  <c r="AO43" i="5" s="1"/>
  <c r="W119" i="5"/>
  <c r="J235" i="5"/>
  <c r="AO235" i="5" s="1"/>
  <c r="AO286" i="5"/>
  <c r="W302" i="5"/>
  <c r="Z316" i="5"/>
  <c r="Z464" i="5"/>
  <c r="J476" i="5"/>
  <c r="AO476" i="5" s="1"/>
  <c r="Z486" i="5"/>
  <c r="Z507" i="5"/>
  <c r="Z522" i="5"/>
  <c r="Z605" i="5"/>
  <c r="X609" i="5"/>
  <c r="W638" i="5"/>
  <c r="J660" i="5"/>
  <c r="AO660" i="5" s="1"/>
  <c r="J681" i="5"/>
  <c r="AP681" i="5" s="1"/>
  <c r="AV22" i="5"/>
  <c r="AW22" i="5" s="1"/>
  <c r="AX22" i="5" s="1"/>
  <c r="AT191" i="5"/>
  <c r="AU191" i="5" s="1"/>
  <c r="AV191" i="5" s="1"/>
  <c r="J57" i="5"/>
  <c r="AP57" i="5" s="1"/>
  <c r="Z57" i="5"/>
  <c r="J222" i="5"/>
  <c r="AO222" i="5" s="1"/>
  <c r="Z222" i="5"/>
  <c r="X313" i="5"/>
  <c r="AO313" i="5"/>
  <c r="X560" i="5"/>
  <c r="J85" i="5"/>
  <c r="AP85" i="5" s="1"/>
  <c r="J98" i="5"/>
  <c r="AO98" i="5" s="1"/>
  <c r="AO105" i="5"/>
  <c r="Z147" i="5"/>
  <c r="J147" i="5"/>
  <c r="AP147" i="5" s="1"/>
  <c r="W162" i="5"/>
  <c r="J208" i="5"/>
  <c r="AP208" i="5" s="1"/>
  <c r="W255" i="5"/>
  <c r="AO269" i="5"/>
  <c r="AP269" i="5"/>
  <c r="X269" i="5"/>
  <c r="AO293" i="5"/>
  <c r="J305" i="5"/>
  <c r="AP305" i="5" s="1"/>
  <c r="W334" i="5"/>
  <c r="W341" i="5"/>
  <c r="J348" i="5"/>
  <c r="AO348" i="5" s="1"/>
  <c r="Z348" i="5"/>
  <c r="J458" i="5"/>
  <c r="AP458" i="5" s="1"/>
  <c r="J489" i="5"/>
  <c r="AO489" i="5" s="1"/>
  <c r="Z489" i="5"/>
  <c r="J599" i="5"/>
  <c r="AP599" i="5" s="1"/>
  <c r="Z676" i="5"/>
  <c r="J676" i="5"/>
  <c r="AO676" i="5" s="1"/>
  <c r="W711" i="5"/>
  <c r="X603" i="5"/>
  <c r="W603" i="5"/>
  <c r="AO664" i="5"/>
  <c r="X664" i="5"/>
  <c r="W664" i="5"/>
  <c r="W265" i="5"/>
  <c r="X508" i="5"/>
  <c r="AP508" i="5"/>
  <c r="Z548" i="5"/>
  <c r="J548" i="5"/>
  <c r="AP548" i="5" s="1"/>
  <c r="Z686" i="5"/>
  <c r="J38" i="5"/>
  <c r="AO38" i="5" s="1"/>
  <c r="J42" i="5"/>
  <c r="AP42" i="5" s="1"/>
  <c r="J95" i="5"/>
  <c r="AO95" i="5" s="1"/>
  <c r="J104" i="5"/>
  <c r="AP104" i="5" s="1"/>
  <c r="J126" i="5"/>
  <c r="AO126" i="5" s="1"/>
  <c r="AA743" i="5"/>
  <c r="J188" i="5"/>
  <c r="AP188" i="5" s="1"/>
  <c r="AO202" i="5"/>
  <c r="J204" i="5"/>
  <c r="AO204" i="5" s="1"/>
  <c r="AW189" i="5"/>
  <c r="AX189" i="5" s="1"/>
  <c r="J264" i="5"/>
  <c r="AO264" i="5" s="1"/>
  <c r="J303" i="5"/>
  <c r="AO303" i="5" s="1"/>
  <c r="J351" i="5"/>
  <c r="AO351" i="5" s="1"/>
  <c r="J382" i="5"/>
  <c r="AP382" i="5" s="1"/>
  <c r="J656" i="5"/>
  <c r="AO656" i="5" s="1"/>
  <c r="J733" i="5"/>
  <c r="Z733" i="5"/>
  <c r="AA744" i="5"/>
  <c r="Z49" i="5"/>
  <c r="W88" i="5"/>
  <c r="J146" i="5"/>
  <c r="AP146" i="5" s="1"/>
  <c r="J154" i="5"/>
  <c r="AP154" i="5" s="1"/>
  <c r="W177" i="5"/>
  <c r="W186" i="5"/>
  <c r="X193" i="5"/>
  <c r="AO197" i="5"/>
  <c r="Z202" i="5"/>
  <c r="X212" i="5"/>
  <c r="J233" i="5"/>
  <c r="AP233" i="5" s="1"/>
  <c r="J300" i="5"/>
  <c r="AO300" i="5" s="1"/>
  <c r="Z320" i="5"/>
  <c r="J320" i="5"/>
  <c r="AP320" i="5" s="1"/>
  <c r="W503" i="5"/>
  <c r="X616" i="5"/>
  <c r="W616" i="5"/>
  <c r="J651" i="5"/>
  <c r="AP651" i="5" s="1"/>
  <c r="Z651" i="5"/>
  <c r="J685" i="5"/>
  <c r="AP685" i="5" s="1"/>
  <c r="Z685" i="5"/>
  <c r="AO39" i="5"/>
  <c r="X88" i="5"/>
  <c r="Z611" i="5"/>
  <c r="J611" i="5"/>
  <c r="AP611" i="5" s="1"/>
  <c r="Z616" i="5"/>
  <c r="J616" i="5"/>
  <c r="AP616" i="5" s="1"/>
  <c r="W193" i="5"/>
  <c r="AO46" i="5"/>
  <c r="W90" i="5"/>
  <c r="Z298" i="5"/>
  <c r="J373" i="5"/>
  <c r="AP373" i="5" s="1"/>
  <c r="Z373" i="5"/>
  <c r="Z387" i="5"/>
  <c r="J387" i="5"/>
  <c r="AP387" i="5" s="1"/>
  <c r="J392" i="5"/>
  <c r="AO392" i="5" s="1"/>
  <c r="Z392" i="5"/>
  <c r="X425" i="5"/>
  <c r="X477" i="5"/>
  <c r="W477" i="5"/>
  <c r="Z561" i="5"/>
  <c r="J561" i="5"/>
  <c r="AO561" i="5" s="1"/>
  <c r="W564" i="5"/>
  <c r="M745" i="5"/>
  <c r="J19" i="5"/>
  <c r="AO19" i="5" s="1"/>
  <c r="AP46" i="5"/>
  <c r="J48" i="5"/>
  <c r="AP48" i="5" s="1"/>
  <c r="Z48" i="5"/>
  <c r="Z88" i="5"/>
  <c r="BF743" i="5"/>
  <c r="Z170" i="5"/>
  <c r="W245" i="5"/>
  <c r="W250" i="5"/>
  <c r="J297" i="5"/>
  <c r="AP297" i="5" s="1"/>
  <c r="Z297" i="5"/>
  <c r="J325" i="5"/>
  <c r="AP325" i="5" s="1"/>
  <c r="J342" i="5"/>
  <c r="AP501" i="5"/>
  <c r="W671" i="5"/>
  <c r="J678" i="5"/>
  <c r="AO678" i="5" s="1"/>
  <c r="J706" i="5"/>
  <c r="AO706" i="5" s="1"/>
  <c r="Z706" i="5"/>
  <c r="R745" i="5"/>
  <c r="AR744" i="5"/>
  <c r="Z79" i="5"/>
  <c r="Z82" i="5"/>
  <c r="J151" i="5"/>
  <c r="AO151" i="5" s="1"/>
  <c r="Z169" i="5"/>
  <c r="J169" i="5"/>
  <c r="AP169" i="5" s="1"/>
  <c r="J244" i="5"/>
  <c r="AO244" i="5" s="1"/>
  <c r="X250" i="5"/>
  <c r="X292" i="5"/>
  <c r="J369" i="5"/>
  <c r="AO369" i="5" s="1"/>
  <c r="W371" i="5"/>
  <c r="AP427" i="5"/>
  <c r="X427" i="5"/>
  <c r="W536" i="5"/>
  <c r="Z563" i="5"/>
  <c r="J563" i="5"/>
  <c r="AP563" i="5" s="1"/>
  <c r="J629" i="5"/>
  <c r="AP629" i="5" s="1"/>
  <c r="Z629" i="5"/>
  <c r="AP35" i="5"/>
  <c r="AO90" i="5"/>
  <c r="J97" i="5"/>
  <c r="AP97" i="5" s="1"/>
  <c r="Z97" i="5"/>
  <c r="Z140" i="5"/>
  <c r="W49" i="5"/>
  <c r="W320" i="5"/>
  <c r="J327" i="5"/>
  <c r="AO327" i="5" s="1"/>
  <c r="Z327" i="5"/>
  <c r="J335" i="5"/>
  <c r="AP335" i="5" s="1"/>
  <c r="Z335" i="5"/>
  <c r="Z538" i="5"/>
  <c r="J538" i="5"/>
  <c r="AP538" i="5" s="1"/>
  <c r="Z566" i="5"/>
  <c r="J568" i="5"/>
  <c r="AP568" i="5" s="1"/>
  <c r="Z568" i="5"/>
  <c r="X611" i="5"/>
  <c r="W611" i="5"/>
  <c r="J665" i="5"/>
  <c r="AP665" i="5" s="1"/>
  <c r="Z665" i="5"/>
  <c r="Z698" i="5"/>
  <c r="J698" i="5"/>
  <c r="AP698" i="5" s="1"/>
  <c r="AW108" i="5"/>
  <c r="AX108" i="5" s="1"/>
  <c r="U745" i="5"/>
  <c r="J41" i="5"/>
  <c r="AO41" i="5" s="1"/>
  <c r="X137" i="5"/>
  <c r="W146" i="5"/>
  <c r="J167" i="5"/>
  <c r="AO167" i="5" s="1"/>
  <c r="J187" i="5"/>
  <c r="AO187" i="5" s="1"/>
  <c r="Z187" i="5"/>
  <c r="W192" i="5"/>
  <c r="X201" i="5"/>
  <c r="W201" i="5"/>
  <c r="W221" i="5"/>
  <c r="X229" i="5"/>
  <c r="W236" i="5"/>
  <c r="J272" i="5"/>
  <c r="AP272" i="5" s="1"/>
  <c r="Z427" i="5"/>
  <c r="Z498" i="5"/>
  <c r="J498" i="5"/>
  <c r="AP498" i="5" s="1"/>
  <c r="W530" i="5"/>
  <c r="Z633" i="5"/>
  <c r="J633" i="5"/>
  <c r="AP633" i="5" s="1"/>
  <c r="AO84" i="5"/>
  <c r="X84" i="5"/>
  <c r="W115" i="5"/>
  <c r="X146" i="5"/>
  <c r="Z159" i="5"/>
  <c r="X221" i="5"/>
  <c r="Z236" i="5"/>
  <c r="W354" i="5"/>
  <c r="AP413" i="5"/>
  <c r="Z419" i="5"/>
  <c r="AO501" i="5"/>
  <c r="X501" i="5"/>
  <c r="W501" i="5"/>
  <c r="Z583" i="5"/>
  <c r="J583" i="5"/>
  <c r="AP583" i="5" s="1"/>
  <c r="W578" i="5"/>
  <c r="J655" i="5"/>
  <c r="AO655" i="5" s="1"/>
  <c r="Z655" i="5"/>
  <c r="W696" i="5"/>
  <c r="AP719" i="5"/>
  <c r="AO719" i="5"/>
  <c r="BF744" i="5"/>
  <c r="Z289" i="5"/>
  <c r="Z429" i="5"/>
  <c r="J81" i="5"/>
  <c r="AP81" i="5" s="1"/>
  <c r="Z81" i="5"/>
  <c r="W229" i="5"/>
  <c r="V745" i="5"/>
  <c r="X19" i="5"/>
  <c r="Z27" i="5"/>
  <c r="J47" i="5"/>
  <c r="AP47" i="5" s="1"/>
  <c r="Z47" i="5"/>
  <c r="Z70" i="5"/>
  <c r="X151" i="5"/>
  <c r="W151" i="5"/>
  <c r="J158" i="5"/>
  <c r="AP158" i="5" s="1"/>
  <c r="W169" i="5"/>
  <c r="AO236" i="5"/>
  <c r="AP253" i="5"/>
  <c r="AO316" i="5"/>
  <c r="J470" i="5"/>
  <c r="AP470" i="5" s="1"/>
  <c r="Z470" i="5"/>
  <c r="Z626" i="5"/>
  <c r="J626" i="5"/>
  <c r="AP626" i="5" s="1"/>
  <c r="W629" i="5"/>
  <c r="Z639" i="5"/>
  <c r="J639" i="5"/>
  <c r="AO639" i="5" s="1"/>
  <c r="AO692" i="5"/>
  <c r="X692" i="5"/>
  <c r="J256" i="5"/>
  <c r="AO256" i="5" s="1"/>
  <c r="Z256" i="5"/>
  <c r="Z19" i="5"/>
  <c r="W78" i="5"/>
  <c r="AO229" i="5"/>
  <c r="X248" i="5"/>
  <c r="Z270" i="5"/>
  <c r="AP308" i="5"/>
  <c r="Z413" i="5"/>
  <c r="AP422" i="5"/>
  <c r="AO524" i="5"/>
  <c r="X524" i="5"/>
  <c r="J620" i="5"/>
  <c r="AO620" i="5" s="1"/>
  <c r="Z620" i="5"/>
  <c r="W687" i="5"/>
  <c r="X719" i="5"/>
  <c r="Z728" i="5"/>
  <c r="J315" i="5"/>
  <c r="AP315" i="5" s="1"/>
  <c r="Z315" i="5"/>
  <c r="AO111" i="5"/>
  <c r="X111" i="5"/>
  <c r="AA745" i="5"/>
  <c r="AO110" i="5"/>
  <c r="W125" i="5"/>
  <c r="R746" i="5"/>
  <c r="J205" i="5"/>
  <c r="AP205" i="5" s="1"/>
  <c r="W225" i="5"/>
  <c r="W266" i="5"/>
  <c r="W360" i="5"/>
  <c r="W422" i="5"/>
  <c r="Z465" i="5"/>
  <c r="J465" i="5"/>
  <c r="AP465" i="5" s="1"/>
  <c r="X468" i="5"/>
  <c r="W468" i="5"/>
  <c r="J481" i="5"/>
  <c r="AO481" i="5" s="1"/>
  <c r="Z560" i="5"/>
  <c r="J560" i="5"/>
  <c r="AP560" i="5" s="1"/>
  <c r="Z577" i="5"/>
  <c r="J577" i="5"/>
  <c r="AP577" i="5" s="1"/>
  <c r="AO578" i="5"/>
  <c r="AQ745" i="5"/>
  <c r="J173" i="5"/>
  <c r="AP173" i="5" s="1"/>
  <c r="Z173" i="5"/>
  <c r="AO485" i="5"/>
  <c r="X485" i="5"/>
  <c r="Z11" i="5"/>
  <c r="W117" i="5"/>
  <c r="J119" i="5"/>
  <c r="X125" i="5"/>
  <c r="J215" i="5"/>
  <c r="AP215" i="5" s="1"/>
  <c r="X225" i="5"/>
  <c r="Z275" i="5"/>
  <c r="J278" i="5"/>
  <c r="AP278" i="5" s="1"/>
  <c r="Z278" i="5"/>
  <c r="J301" i="5"/>
  <c r="AP301" i="5" s="1"/>
  <c r="X316" i="5"/>
  <c r="AP316" i="5"/>
  <c r="J364" i="5"/>
  <c r="AO364" i="5" s="1"/>
  <c r="Z422" i="5"/>
  <c r="Z603" i="5"/>
  <c r="J603" i="5"/>
  <c r="AP603" i="5" s="1"/>
  <c r="W606" i="5"/>
  <c r="AO636" i="5"/>
  <c r="AP662" i="5"/>
  <c r="AO662" i="5"/>
  <c r="BF745" i="5"/>
  <c r="J93" i="5"/>
  <c r="AP93" i="5" s="1"/>
  <c r="Z108" i="5"/>
  <c r="Z117" i="5"/>
  <c r="J212" i="5"/>
  <c r="AO212" i="5" s="1"/>
  <c r="Z213" i="5"/>
  <c r="X228" i="5"/>
  <c r="W228" i="5"/>
  <c r="W337" i="5"/>
  <c r="J393" i="5"/>
  <c r="AO393" i="5" s="1"/>
  <c r="J420" i="5"/>
  <c r="AO420" i="5" s="1"/>
  <c r="Z420" i="5"/>
  <c r="J444" i="5"/>
  <c r="AP444" i="5" s="1"/>
  <c r="Z444" i="5"/>
  <c r="J463" i="5"/>
  <c r="AP463" i="5" s="1"/>
  <c r="AO508" i="5"/>
  <c r="J551" i="5"/>
  <c r="AO551" i="5" s="1"/>
  <c r="J622" i="5"/>
  <c r="AO622" i="5" s="1"/>
  <c r="J713" i="5"/>
  <c r="AP713" i="5" s="1"/>
  <c r="Z713" i="5"/>
  <c r="Z547" i="5"/>
  <c r="W567" i="5"/>
  <c r="AO579" i="5"/>
  <c r="J600" i="5"/>
  <c r="AP600" i="5" s="1"/>
  <c r="AO671" i="5"/>
  <c r="J689" i="5"/>
  <c r="AO689" i="5" s="1"/>
  <c r="AP692" i="5"/>
  <c r="AP527" i="5"/>
  <c r="W624" i="5"/>
  <c r="W511" i="5"/>
  <c r="W516" i="5"/>
  <c r="W527" i="5"/>
  <c r="Z530" i="5"/>
  <c r="W539" i="5"/>
  <c r="Z657" i="5"/>
  <c r="AP664" i="5"/>
  <c r="Z668" i="5"/>
  <c r="Z711" i="5"/>
  <c r="W719" i="5"/>
  <c r="AO471" i="5"/>
  <c r="J492" i="5"/>
  <c r="AP492" i="5" s="1"/>
  <c r="J526" i="5"/>
  <c r="AP526" i="5" s="1"/>
  <c r="J575" i="5"/>
  <c r="AP575" i="5" s="1"/>
  <c r="W595" i="5"/>
  <c r="W627" i="5"/>
  <c r="AP686" i="5"/>
  <c r="AO728" i="5"/>
  <c r="AS609" i="5"/>
  <c r="AT609" i="5" s="1"/>
  <c r="AU609" i="5" s="1"/>
  <c r="AV609" i="5" s="1"/>
  <c r="AO648" i="5"/>
  <c r="W487" i="5"/>
  <c r="M752" i="5"/>
  <c r="AA753" i="5"/>
  <c r="W81" i="5"/>
  <c r="W403" i="5"/>
  <c r="W426" i="5"/>
  <c r="AP443" i="5"/>
  <c r="J448" i="5"/>
  <c r="AP448" i="5" s="1"/>
  <c r="AP471" i="5"/>
  <c r="J500" i="5"/>
  <c r="AP500" i="5" s="1"/>
  <c r="J572" i="5"/>
  <c r="AP572" i="5" s="1"/>
  <c r="J602" i="5"/>
  <c r="AO602" i="5" s="1"/>
  <c r="W670" i="5"/>
  <c r="AP695" i="5"/>
  <c r="AO460" i="5"/>
  <c r="AO54" i="5"/>
  <c r="W111" i="5"/>
  <c r="AP405" i="5"/>
  <c r="Z443" i="5"/>
  <c r="AP480" i="5"/>
  <c r="AP504" i="5"/>
  <c r="Z523" i="5"/>
  <c r="Z544" i="5"/>
  <c r="Z643" i="5"/>
  <c r="AP650" i="5"/>
  <c r="Z675" i="5"/>
  <c r="Z695" i="5"/>
  <c r="W709" i="5"/>
  <c r="BF753" i="5"/>
  <c r="W97" i="5"/>
  <c r="R743" i="5"/>
  <c r="AO148" i="5"/>
  <c r="X381" i="5"/>
  <c r="W480" i="5"/>
  <c r="X568" i="5"/>
  <c r="W678" i="5"/>
  <c r="X685" i="5"/>
  <c r="X709" i="5"/>
  <c r="W59" i="5"/>
  <c r="M743" i="5"/>
  <c r="W222" i="5"/>
  <c r="W71" i="5"/>
  <c r="AO83" i="5"/>
  <c r="AW87" i="5"/>
  <c r="AX87" i="5" s="1"/>
  <c r="AW120" i="5"/>
  <c r="AX120" i="5" s="1"/>
  <c r="J266" i="5"/>
  <c r="AO266" i="5" s="1"/>
  <c r="AP354" i="5"/>
  <c r="W423" i="5"/>
  <c r="W451" i="5"/>
  <c r="J454" i="5"/>
  <c r="AP454" i="5" s="1"/>
  <c r="W476" i="5"/>
  <c r="X480" i="5"/>
  <c r="X655" i="5"/>
  <c r="X678" i="5"/>
  <c r="J687" i="5"/>
  <c r="AP687" i="5" s="1"/>
  <c r="AO307" i="5"/>
  <c r="AP528" i="5"/>
  <c r="Z608" i="5"/>
  <c r="AP693" i="5"/>
  <c r="Z17" i="5"/>
  <c r="Z56" i="5"/>
  <c r="X148" i="5"/>
  <c r="M746" i="5"/>
  <c r="AP242" i="5"/>
  <c r="W189" i="5"/>
  <c r="AW399" i="5"/>
  <c r="AX399" i="5" s="1"/>
  <c r="AO402" i="5"/>
  <c r="AO414" i="5"/>
  <c r="J447" i="5"/>
  <c r="AO447" i="5" s="1"/>
  <c r="W460" i="5"/>
  <c r="AO628" i="5"/>
  <c r="W640" i="5"/>
  <c r="AS643" i="5"/>
  <c r="AT643" i="5" s="1"/>
  <c r="AU643" i="5" s="1"/>
  <c r="AV643" i="5" s="1"/>
  <c r="AW664" i="5"/>
  <c r="AX664" i="5" s="1"/>
  <c r="AO666" i="5"/>
  <c r="J699" i="5"/>
  <c r="AP699" i="5" s="1"/>
  <c r="AW163" i="5"/>
  <c r="AX163" i="5" s="1"/>
  <c r="W469" i="5"/>
  <c r="X469" i="5"/>
  <c r="W144" i="5"/>
  <c r="X144" i="5"/>
  <c r="AO165" i="5"/>
  <c r="AP165" i="5"/>
  <c r="X165" i="5"/>
  <c r="X434" i="5"/>
  <c r="AU264" i="5"/>
  <c r="AV264" i="5" s="1"/>
  <c r="X114" i="5"/>
  <c r="W114" i="5"/>
  <c r="AT254" i="5"/>
  <c r="AU254" i="5" s="1"/>
  <c r="AV254" i="5" s="1"/>
  <c r="U752" i="5"/>
  <c r="AP17" i="5"/>
  <c r="AO62" i="5"/>
  <c r="X62" i="5"/>
  <c r="W50" i="5"/>
  <c r="W62" i="5"/>
  <c r="W256" i="5"/>
  <c r="W401" i="5"/>
  <c r="AO140" i="5"/>
  <c r="W211" i="5"/>
  <c r="AP211" i="5"/>
  <c r="X211" i="5"/>
  <c r="AS228" i="5"/>
  <c r="AT228" i="5" s="1"/>
  <c r="AU228" i="5" s="1"/>
  <c r="AV228" i="5" s="1"/>
  <c r="X336" i="5"/>
  <c r="W336" i="5"/>
  <c r="AV704" i="5"/>
  <c r="AW704" i="5" s="1"/>
  <c r="AX704" i="5" s="1"/>
  <c r="AW50" i="5"/>
  <c r="AX50" i="5" s="1"/>
  <c r="W104" i="5"/>
  <c r="X104" i="5"/>
  <c r="AU126" i="5"/>
  <c r="AV126" i="5" s="1"/>
  <c r="W466" i="5"/>
  <c r="W648" i="5"/>
  <c r="X55" i="5"/>
  <c r="AP133" i="5"/>
  <c r="X133" i="5"/>
  <c r="X172" i="5"/>
  <c r="W172" i="5"/>
  <c r="AP172" i="5"/>
  <c r="X203" i="5"/>
  <c r="AP203" i="5"/>
  <c r="AU244" i="5"/>
  <c r="AV244" i="5" s="1"/>
  <c r="X291" i="5"/>
  <c r="W291" i="5"/>
  <c r="X587" i="5"/>
  <c r="AO28" i="5"/>
  <c r="W28" i="5"/>
  <c r="W52" i="5"/>
  <c r="X101" i="5"/>
  <c r="W101" i="5"/>
  <c r="W133" i="5"/>
  <c r="AU137" i="5"/>
  <c r="AV137" i="5" s="1"/>
  <c r="AP390" i="5"/>
  <c r="AO390" i="5"/>
  <c r="AW68" i="5"/>
  <c r="AX68" i="5" s="1"/>
  <c r="X143" i="5"/>
  <c r="W143" i="5"/>
  <c r="X167" i="5"/>
  <c r="W167" i="5"/>
  <c r="W555" i="5"/>
  <c r="W67" i="5"/>
  <c r="AV94" i="5"/>
  <c r="AW94" i="5" s="1"/>
  <c r="AX94" i="5" s="1"/>
  <c r="X217" i="5"/>
  <c r="W217" i="5"/>
  <c r="X433" i="5"/>
  <c r="AT494" i="5"/>
  <c r="AU494" i="5" s="1"/>
  <c r="AV494" i="5" s="1"/>
  <c r="AT111" i="5"/>
  <c r="AU111" i="5" s="1"/>
  <c r="AV111" i="5" s="1"/>
  <c r="W455" i="5"/>
  <c r="AO455" i="5"/>
  <c r="X455" i="5"/>
  <c r="AT91" i="5"/>
  <c r="AU91" i="5" s="1"/>
  <c r="AV91" i="5" s="1"/>
  <c r="X268" i="5"/>
  <c r="W268" i="5"/>
  <c r="W361" i="5"/>
  <c r="X361" i="5"/>
  <c r="AU623" i="5"/>
  <c r="AV623" i="5" s="1"/>
  <c r="AS157" i="5"/>
  <c r="AT157" i="5" s="1"/>
  <c r="AU157" i="5" s="1"/>
  <c r="AV157" i="5" s="1"/>
  <c r="AP182" i="5"/>
  <c r="X374" i="5"/>
  <c r="W374" i="5"/>
  <c r="AO374" i="5"/>
  <c r="X18" i="5"/>
  <c r="AR745" i="5"/>
  <c r="T753" i="5"/>
  <c r="W24" i="5"/>
  <c r="X115" i="5"/>
  <c r="AS284" i="5"/>
  <c r="AT284" i="5" s="1"/>
  <c r="AU284" i="5" s="1"/>
  <c r="AV284" i="5" s="1"/>
  <c r="W358" i="5"/>
  <c r="X358" i="5"/>
  <c r="W10" i="5"/>
  <c r="AP159" i="5"/>
  <c r="W159" i="5"/>
  <c r="AP62" i="5"/>
  <c r="AP117" i="5"/>
  <c r="W262" i="5"/>
  <c r="X262" i="5"/>
  <c r="AS57" i="5"/>
  <c r="AT57" i="5" s="1"/>
  <c r="AU57" i="5" s="1"/>
  <c r="AV57" i="5" s="1"/>
  <c r="W187" i="5"/>
  <c r="X282" i="5"/>
  <c r="W282" i="5"/>
  <c r="X95" i="5"/>
  <c r="W95" i="5"/>
  <c r="X126" i="5"/>
  <c r="W126" i="5"/>
  <c r="W147" i="5"/>
  <c r="X147" i="5"/>
  <c r="X204" i="5"/>
  <c r="W204" i="5"/>
  <c r="X215" i="5"/>
  <c r="W215" i="5"/>
  <c r="X246" i="5"/>
  <c r="W246" i="5"/>
  <c r="AP289" i="5"/>
  <c r="AO289" i="5"/>
  <c r="X289" i="5"/>
  <c r="X301" i="5"/>
  <c r="W301" i="5"/>
  <c r="AW408" i="5"/>
  <c r="AX408" i="5" s="1"/>
  <c r="X437" i="5"/>
  <c r="W437" i="5"/>
  <c r="V744" i="5"/>
  <c r="W84" i="5"/>
  <c r="AP105" i="5"/>
  <c r="AW152" i="5"/>
  <c r="AX152" i="5" s="1"/>
  <c r="X154" i="5"/>
  <c r="W154" i="5"/>
  <c r="AP298" i="5"/>
  <c r="AP299" i="5"/>
  <c r="W299" i="5"/>
  <c r="AW446" i="5"/>
  <c r="AX446" i="5" s="1"/>
  <c r="X537" i="5"/>
  <c r="AW568" i="5"/>
  <c r="AX568" i="5" s="1"/>
  <c r="AS712" i="5"/>
  <c r="AT712" i="5" s="1"/>
  <c r="AU712" i="5" s="1"/>
  <c r="AV712" i="5" s="1"/>
  <c r="AO645" i="5"/>
  <c r="X645" i="5"/>
  <c r="W275" i="5"/>
  <c r="W355" i="5"/>
  <c r="AO486" i="5"/>
  <c r="X486" i="5"/>
  <c r="W486" i="5"/>
  <c r="AS576" i="5"/>
  <c r="AT576" i="5" s="1"/>
  <c r="AU576" i="5" s="1"/>
  <c r="AV576" i="5" s="1"/>
  <c r="AP27" i="5"/>
  <c r="W53" i="5"/>
  <c r="W140" i="5"/>
  <c r="AP148" i="5"/>
  <c r="W165" i="5"/>
  <c r="AS272" i="5"/>
  <c r="AT272" i="5" s="1"/>
  <c r="AU272" i="5" s="1"/>
  <c r="AV272" i="5" s="1"/>
  <c r="AP349" i="5"/>
  <c r="W407" i="5"/>
  <c r="AO427" i="5"/>
  <c r="AP522" i="5"/>
  <c r="W560" i="5"/>
  <c r="AO610" i="5"/>
  <c r="W610" i="5"/>
  <c r="X670" i="5"/>
  <c r="AO211" i="5"/>
  <c r="AO275" i="5"/>
  <c r="W313" i="5"/>
  <c r="W378" i="5"/>
  <c r="W382" i="5"/>
  <c r="AP409" i="5"/>
  <c r="X420" i="5"/>
  <c r="X498" i="5"/>
  <c r="W498" i="5"/>
  <c r="AS598" i="5"/>
  <c r="AT598" i="5" s="1"/>
  <c r="AU598" i="5" s="1"/>
  <c r="AV598" i="5" s="1"/>
  <c r="AW667" i="5"/>
  <c r="AX667" i="5" s="1"/>
  <c r="X698" i="5"/>
  <c r="W698" i="5"/>
  <c r="W56" i="5"/>
  <c r="W63" i="5"/>
  <c r="AP84" i="5"/>
  <c r="AO101" i="5"/>
  <c r="S746" i="5"/>
  <c r="W173" i="5"/>
  <c r="AU305" i="5"/>
  <c r="AV305" i="5" s="1"/>
  <c r="AW337" i="5"/>
  <c r="AX337" i="5" s="1"/>
  <c r="AS492" i="5"/>
  <c r="AT492" i="5" s="1"/>
  <c r="AU492" i="5" s="1"/>
  <c r="AV492" i="5" s="1"/>
  <c r="W519" i="5"/>
  <c r="AS548" i="5"/>
  <c r="AT548" i="5" s="1"/>
  <c r="AU548" i="5" s="1"/>
  <c r="AV548" i="5" s="1"/>
  <c r="AS567" i="5"/>
  <c r="AT567" i="5" s="1"/>
  <c r="AU567" i="5" s="1"/>
  <c r="AV567" i="5" s="1"/>
  <c r="W583" i="5"/>
  <c r="X583" i="5"/>
  <c r="AS279" i="5"/>
  <c r="AT279" i="5" s="1"/>
  <c r="AU279" i="5" s="1"/>
  <c r="AV279" i="5" s="1"/>
  <c r="W413" i="5"/>
  <c r="W458" i="5"/>
  <c r="AS482" i="5"/>
  <c r="AT482" i="5" s="1"/>
  <c r="AU482" i="5" s="1"/>
  <c r="AV482" i="5" s="1"/>
  <c r="AP486" i="5"/>
  <c r="W70" i="5"/>
  <c r="AS84" i="5"/>
  <c r="AT84" i="5" s="1"/>
  <c r="AU84" i="5" s="1"/>
  <c r="AV84" i="5" s="1"/>
  <c r="W103" i="5"/>
  <c r="W203" i="5"/>
  <c r="AS268" i="5"/>
  <c r="AT268" i="5" s="1"/>
  <c r="AU268" i="5" s="1"/>
  <c r="AV268" i="5" s="1"/>
  <c r="W346" i="5"/>
  <c r="X365" i="5"/>
  <c r="AT374" i="5"/>
  <c r="AU374" i="5" s="1"/>
  <c r="AV374" i="5" s="1"/>
  <c r="W381" i="5"/>
  <c r="X413" i="5"/>
  <c r="X458" i="5"/>
  <c r="W471" i="5"/>
  <c r="AP546" i="5"/>
  <c r="W553" i="5"/>
  <c r="AO566" i="5"/>
  <c r="AW645" i="5"/>
  <c r="AX645" i="5" s="1"/>
  <c r="AO657" i="5"/>
  <c r="X657" i="5"/>
  <c r="X706" i="5"/>
  <c r="W706" i="5"/>
  <c r="W27" i="5"/>
  <c r="AW96" i="5"/>
  <c r="AX96" i="5" s="1"/>
  <c r="AW118" i="5"/>
  <c r="AX118" i="5" s="1"/>
  <c r="X132" i="5"/>
  <c r="W132" i="5"/>
  <c r="AO155" i="5"/>
  <c r="W161" i="5"/>
  <c r="AO182" i="5"/>
  <c r="AO203" i="5"/>
  <c r="W289" i="5"/>
  <c r="AW295" i="5"/>
  <c r="AX295" i="5" s="1"/>
  <c r="AP331" i="5"/>
  <c r="AP402" i="5"/>
  <c r="AO413" i="5"/>
  <c r="AP464" i="5"/>
  <c r="W559" i="5"/>
  <c r="W626" i="5"/>
  <c r="AS560" i="5"/>
  <c r="AT560" i="5" s="1"/>
  <c r="AU560" i="5" s="1"/>
  <c r="AV560" i="5" s="1"/>
  <c r="AS622" i="5"/>
  <c r="AT622" i="5" s="1"/>
  <c r="AU622" i="5" s="1"/>
  <c r="AV622" i="5" s="1"/>
  <c r="W715" i="5"/>
  <c r="AS298" i="5"/>
  <c r="AT298" i="5" s="1"/>
  <c r="AU298" i="5" s="1"/>
  <c r="AV298" i="5" s="1"/>
  <c r="W364" i="5"/>
  <c r="AU378" i="5"/>
  <c r="AV378" i="5" s="1"/>
  <c r="W432" i="5"/>
  <c r="X432" i="5"/>
  <c r="AS547" i="5"/>
  <c r="AT547" i="5" s="1"/>
  <c r="AU547" i="5" s="1"/>
  <c r="AV547" i="5" s="1"/>
  <c r="W30" i="5"/>
  <c r="W55" i="5"/>
  <c r="X129" i="5"/>
  <c r="W129" i="5"/>
  <c r="X234" i="5"/>
  <c r="W234" i="5"/>
  <c r="W293" i="5"/>
  <c r="W415" i="5"/>
  <c r="X668" i="5"/>
  <c r="W668" i="5"/>
  <c r="W681" i="5"/>
  <c r="X715" i="5"/>
  <c r="AS251" i="5"/>
  <c r="AT251" i="5" s="1"/>
  <c r="AU251" i="5" s="1"/>
  <c r="AV251" i="5" s="1"/>
  <c r="X293" i="5"/>
  <c r="W328" i="5"/>
  <c r="X331" i="5"/>
  <c r="W331" i="5"/>
  <c r="W384" i="5"/>
  <c r="AO464" i="5"/>
  <c r="W464" i="5"/>
  <c r="AW474" i="5"/>
  <c r="AX474" i="5" s="1"/>
  <c r="W509" i="5"/>
  <c r="W529" i="5"/>
  <c r="AP529" i="5"/>
  <c r="AW587" i="5"/>
  <c r="AX587" i="5" s="1"/>
  <c r="X681" i="5"/>
  <c r="W712" i="5"/>
  <c r="T751" i="5"/>
  <c r="W75" i="5"/>
  <c r="AP90" i="5"/>
  <c r="W91" i="5"/>
  <c r="W94" i="5"/>
  <c r="X120" i="5"/>
  <c r="W120" i="5"/>
  <c r="AS139" i="5"/>
  <c r="AT139" i="5" s="1"/>
  <c r="AU139" i="5" s="1"/>
  <c r="AV139" i="5" s="1"/>
  <c r="S743" i="5"/>
  <c r="W155" i="5"/>
  <c r="AO172" i="5"/>
  <c r="W273" i="5"/>
  <c r="W357" i="5"/>
  <c r="AS361" i="5"/>
  <c r="AT361" i="5" s="1"/>
  <c r="AU361" i="5" s="1"/>
  <c r="AV361" i="5" s="1"/>
  <c r="X384" i="5"/>
  <c r="X467" i="5"/>
  <c r="W467" i="5"/>
  <c r="AO511" i="5"/>
  <c r="AS515" i="5"/>
  <c r="AT515" i="5" s="1"/>
  <c r="AU515" i="5" s="1"/>
  <c r="AV515" i="5" s="1"/>
  <c r="W518" i="5"/>
  <c r="AO35" i="5"/>
  <c r="X91" i="5"/>
  <c r="W105" i="5"/>
  <c r="T743" i="5"/>
  <c r="W158" i="5"/>
  <c r="X177" i="5"/>
  <c r="W181" i="5"/>
  <c r="AP198" i="5"/>
  <c r="W214" i="5"/>
  <c r="AS220" i="5"/>
  <c r="AT220" i="5" s="1"/>
  <c r="AU220" i="5" s="1"/>
  <c r="AV220" i="5" s="1"/>
  <c r="AP236" i="5"/>
  <c r="X243" i="5"/>
  <c r="W264" i="5"/>
  <c r="W276" i="5"/>
  <c r="W280" i="5"/>
  <c r="AS297" i="5"/>
  <c r="AT297" i="5" s="1"/>
  <c r="AU297" i="5" s="1"/>
  <c r="AV297" i="5" s="1"/>
  <c r="W325" i="5"/>
  <c r="AO328" i="5"/>
  <c r="W342" i="5"/>
  <c r="X368" i="5"/>
  <c r="W402" i="5"/>
  <c r="AO432" i="5"/>
  <c r="X443" i="5"/>
  <c r="W446" i="5"/>
  <c r="AW447" i="5"/>
  <c r="AX447" i="5" s="1"/>
  <c r="W449" i="5"/>
  <c r="AP455" i="5"/>
  <c r="X464" i="5"/>
  <c r="X476" i="5"/>
  <c r="AP494" i="5"/>
  <c r="AO494" i="5"/>
  <c r="X494" i="5"/>
  <c r="X529" i="5"/>
  <c r="W552" i="5"/>
  <c r="AP552" i="5"/>
  <c r="X552" i="5"/>
  <c r="AP642" i="5"/>
  <c r="X687" i="5"/>
  <c r="X712" i="5"/>
  <c r="W16" i="5"/>
  <c r="V751" i="5"/>
  <c r="X36" i="5"/>
  <c r="W65" i="5"/>
  <c r="AT66" i="5"/>
  <c r="AU66" i="5" s="1"/>
  <c r="AV66" i="5" s="1"/>
  <c r="AO78" i="5"/>
  <c r="X105" i="5"/>
  <c r="W138" i="5"/>
  <c r="W257" i="5"/>
  <c r="W284" i="5"/>
  <c r="W315" i="5"/>
  <c r="AO331" i="5"/>
  <c r="AP374" i="5"/>
  <c r="AO437" i="5"/>
  <c r="W542" i="5"/>
  <c r="W612" i="5"/>
  <c r="X676" i="5"/>
  <c r="AP28" i="5"/>
  <c r="T744" i="5"/>
  <c r="W85" i="5"/>
  <c r="AO91" i="5"/>
  <c r="AW98" i="5"/>
  <c r="AX98" i="5" s="1"/>
  <c r="AP101" i="5"/>
  <c r="W108" i="5"/>
  <c r="X110" i="5"/>
  <c r="W110" i="5"/>
  <c r="AO133" i="5"/>
  <c r="X138" i="5"/>
  <c r="V743" i="5"/>
  <c r="AP202" i="5"/>
  <c r="W242" i="5"/>
  <c r="W269" i="5"/>
  <c r="AP275" i="5"/>
  <c r="AO443" i="5"/>
  <c r="AO529" i="5"/>
  <c r="X542" i="5"/>
  <c r="W576" i="5"/>
  <c r="AW621" i="5"/>
  <c r="AX621" i="5" s="1"/>
  <c r="T745" i="5"/>
  <c r="W25" i="5"/>
  <c r="U744" i="5"/>
  <c r="AP140" i="5"/>
  <c r="X260" i="5"/>
  <c r="AP262" i="5"/>
  <c r="W263" i="5"/>
  <c r="X312" i="5"/>
  <c r="W312" i="5"/>
  <c r="AW357" i="5"/>
  <c r="AX357" i="5" s="1"/>
  <c r="AP378" i="5"/>
  <c r="X456" i="5"/>
  <c r="AP517" i="5"/>
  <c r="AO517" i="5"/>
  <c r="X517" i="5"/>
  <c r="W517" i="5"/>
  <c r="X528" i="5"/>
  <c r="W528" i="5"/>
  <c r="AW599" i="5"/>
  <c r="AX599" i="5" s="1"/>
  <c r="X640" i="5"/>
  <c r="W699" i="5"/>
  <c r="AW686" i="5"/>
  <c r="AX686" i="5" s="1"/>
  <c r="AW588" i="5"/>
  <c r="AX588" i="5" s="1"/>
  <c r="W617" i="5"/>
  <c r="AP645" i="5"/>
  <c r="AP668" i="5"/>
  <c r="AW677" i="5"/>
  <c r="AX677" i="5" s="1"/>
  <c r="W722" i="5"/>
  <c r="W508" i="5"/>
  <c r="W546" i="5"/>
  <c r="W597" i="5"/>
  <c r="X695" i="5"/>
  <c r="W725" i="5"/>
  <c r="W675" i="5"/>
  <c r="AP728" i="5"/>
  <c r="W657" i="5"/>
  <c r="AP711" i="5"/>
  <c r="W732" i="5"/>
  <c r="W456" i="5"/>
  <c r="W479" i="5"/>
  <c r="AW514" i="5"/>
  <c r="AX514" i="5" s="1"/>
  <c r="X732" i="5"/>
  <c r="W660" i="5"/>
  <c r="W686" i="5"/>
  <c r="AS725" i="5"/>
  <c r="AT725" i="5" s="1"/>
  <c r="AU725" i="5" s="1"/>
  <c r="AV725" i="5" s="1"/>
  <c r="W178" i="5"/>
  <c r="W182" i="5"/>
  <c r="AP313" i="5"/>
  <c r="AP337" i="5"/>
  <c r="W349" i="5"/>
  <c r="W379" i="5"/>
  <c r="W448" i="5"/>
  <c r="X451" i="5"/>
  <c r="W500" i="5"/>
  <c r="W504" i="5"/>
  <c r="W579" i="5"/>
  <c r="AP588" i="5"/>
  <c r="W604" i="5"/>
  <c r="W609" i="5"/>
  <c r="AP634" i="5"/>
  <c r="W635" i="5"/>
  <c r="W650" i="5"/>
  <c r="X660" i="5"/>
  <c r="X663" i="5"/>
  <c r="AP666" i="5"/>
  <c r="W667" i="5"/>
  <c r="X686" i="5"/>
  <c r="W692" i="5"/>
  <c r="AO693" i="5"/>
  <c r="W728" i="5"/>
  <c r="W54" i="5"/>
  <c r="W72" i="5"/>
  <c r="AW90" i="5"/>
  <c r="AX90" i="5" s="1"/>
  <c r="AS93" i="5"/>
  <c r="AT93" i="5" s="1"/>
  <c r="AU93" i="5" s="1"/>
  <c r="AV93" i="5" s="1"/>
  <c r="AS205" i="5"/>
  <c r="AT205" i="5" s="1"/>
  <c r="AU205" i="5" s="1"/>
  <c r="AV205" i="5" s="1"/>
  <c r="AP257" i="5"/>
  <c r="AO308" i="5"/>
  <c r="AS335" i="5"/>
  <c r="AT335" i="5" s="1"/>
  <c r="AU335" i="5" s="1"/>
  <c r="AV335" i="5" s="1"/>
  <c r="W520" i="5"/>
  <c r="W523" i="5"/>
  <c r="AW538" i="5"/>
  <c r="AX538" i="5" s="1"/>
  <c r="AO552" i="5"/>
  <c r="X650" i="5"/>
  <c r="AO668" i="5"/>
  <c r="AS672" i="5"/>
  <c r="AT672" i="5" s="1"/>
  <c r="AU672" i="5" s="1"/>
  <c r="AV672" i="5" s="1"/>
  <c r="W689" i="5"/>
  <c r="W724" i="5"/>
  <c r="X728" i="5"/>
  <c r="W731" i="5"/>
  <c r="W47" i="5"/>
  <c r="AW113" i="5"/>
  <c r="AX113" i="5" s="1"/>
  <c r="W314" i="5"/>
  <c r="X334" i="5"/>
  <c r="W397" i="5"/>
  <c r="AW398" i="5"/>
  <c r="AX398" i="5" s="1"/>
  <c r="W444" i="5"/>
  <c r="X510" i="5"/>
  <c r="AS524" i="5"/>
  <c r="AT524" i="5" s="1"/>
  <c r="AU524" i="5" s="1"/>
  <c r="AV524" i="5" s="1"/>
  <c r="AP547" i="5"/>
  <c r="AP567" i="5"/>
  <c r="AP648" i="5"/>
  <c r="AW693" i="5"/>
  <c r="AX693" i="5" s="1"/>
  <c r="X720" i="5"/>
  <c r="W485" i="5"/>
  <c r="AW569" i="5"/>
  <c r="AX569" i="5" s="1"/>
  <c r="AO650" i="5"/>
  <c r="AO663" i="5"/>
  <c r="AO686" i="5"/>
  <c r="W450" i="5"/>
  <c r="AO480" i="5"/>
  <c r="W491" i="5"/>
  <c r="AO523" i="5"/>
  <c r="AW616" i="5"/>
  <c r="AX616" i="5" s="1"/>
  <c r="W634" i="5"/>
  <c r="AP663" i="5"/>
  <c r="AS668" i="5"/>
  <c r="AT668" i="5" s="1"/>
  <c r="AU668" i="5" s="1"/>
  <c r="AV668" i="5" s="1"/>
  <c r="AO731" i="5"/>
  <c r="AW732" i="5"/>
  <c r="AX732" i="5" s="1"/>
  <c r="W734" i="5"/>
  <c r="N1125" i="8"/>
  <c r="C1125" i="8"/>
  <c r="N1128" i="8"/>
  <c r="C1134" i="8"/>
  <c r="C1137" i="8"/>
  <c r="H1156" i="8"/>
  <c r="N1129" i="8"/>
  <c r="C1135" i="8"/>
  <c r="H1138" i="8"/>
  <c r="N1132" i="8"/>
  <c r="N1121" i="8"/>
  <c r="N1124" i="8"/>
  <c r="N1135" i="8"/>
  <c r="Z181" i="5"/>
  <c r="J181" i="5"/>
  <c r="AP181" i="5" s="1"/>
  <c r="Z59" i="5"/>
  <c r="J59" i="5"/>
  <c r="J34" i="5"/>
  <c r="AP34" i="5" s="1"/>
  <c r="Z34" i="5"/>
  <c r="BF748" i="5"/>
  <c r="AW28" i="5"/>
  <c r="AX28" i="5" s="1"/>
  <c r="AP26" i="5"/>
  <c r="AO26" i="5"/>
  <c r="X26" i="5"/>
  <c r="W26" i="5"/>
  <c r="X48" i="5"/>
  <c r="W48" i="5"/>
  <c r="AT95" i="5"/>
  <c r="AU95" i="5" s="1"/>
  <c r="AV95" i="5" s="1"/>
  <c r="AS23" i="5"/>
  <c r="AT23" i="5" s="1"/>
  <c r="AU23" i="5" s="1"/>
  <c r="AV23" i="5" s="1"/>
  <c r="W19" i="5"/>
  <c r="AW36" i="5"/>
  <c r="AX36" i="5" s="1"/>
  <c r="AS70" i="5"/>
  <c r="AT70" i="5" s="1"/>
  <c r="AU70" i="5" s="1"/>
  <c r="AV70" i="5" s="1"/>
  <c r="J13" i="5"/>
  <c r="Z13" i="5"/>
  <c r="AW16" i="5"/>
  <c r="AX16" i="5" s="1"/>
  <c r="AW24" i="5"/>
  <c r="AX24" i="5" s="1"/>
  <c r="AW46" i="5"/>
  <c r="AX46" i="5" s="1"/>
  <c r="AV81" i="5"/>
  <c r="AW81" i="5" s="1"/>
  <c r="AX81" i="5" s="1"/>
  <c r="Z51" i="5"/>
  <c r="J51" i="5"/>
  <c r="AO51" i="5" s="1"/>
  <c r="AP52" i="5"/>
  <c r="AP56" i="5"/>
  <c r="AW35" i="5"/>
  <c r="AX35" i="5" s="1"/>
  <c r="AT44" i="5"/>
  <c r="AU44" i="5" s="1"/>
  <c r="AV44" i="5" s="1"/>
  <c r="AR746" i="5"/>
  <c r="AS153" i="5"/>
  <c r="M748" i="5"/>
  <c r="Z7" i="5"/>
  <c r="J7" i="5"/>
  <c r="AW9" i="5"/>
  <c r="AX9" i="5" s="1"/>
  <c r="M753" i="5"/>
  <c r="Z21" i="5"/>
  <c r="Z29" i="5"/>
  <c r="J29" i="5"/>
  <c r="AP29" i="5" s="1"/>
  <c r="AT53" i="5"/>
  <c r="AU53" i="5" s="1"/>
  <c r="AV53" i="5" s="1"/>
  <c r="R753" i="5"/>
  <c r="AP79" i="5"/>
  <c r="AO79" i="5"/>
  <c r="X79" i="5"/>
  <c r="W79" i="5"/>
  <c r="AV114" i="5"/>
  <c r="AW114" i="5" s="1"/>
  <c r="AX114" i="5" s="1"/>
  <c r="AW26" i="5"/>
  <c r="AX26" i="5" s="1"/>
  <c r="AW31" i="5"/>
  <c r="AX31" i="5" s="1"/>
  <c r="AW48" i="5"/>
  <c r="AX48" i="5" s="1"/>
  <c r="AS69" i="5"/>
  <c r="AT69" i="5" s="1"/>
  <c r="AU69" i="5" s="1"/>
  <c r="AV69" i="5" s="1"/>
  <c r="X239" i="5"/>
  <c r="W239" i="5"/>
  <c r="AQ750" i="5"/>
  <c r="AW52" i="5"/>
  <c r="AX52" i="5" s="1"/>
  <c r="AS83" i="5"/>
  <c r="AT83" i="5" s="1"/>
  <c r="AU83" i="5" s="1"/>
  <c r="AV83" i="5" s="1"/>
  <c r="AR750" i="5"/>
  <c r="U753" i="5"/>
  <c r="AP21" i="5"/>
  <c r="AO21" i="5"/>
  <c r="X21" i="5"/>
  <c r="W21" i="5"/>
  <c r="AP82" i="5"/>
  <c r="X82" i="5"/>
  <c r="AO82" i="5"/>
  <c r="W82" i="5"/>
  <c r="AT130" i="5"/>
  <c r="AU130" i="5" s="1"/>
  <c r="AV130" i="5" s="1"/>
  <c r="AS8" i="5"/>
  <c r="AP11" i="5"/>
  <c r="AO11" i="5"/>
  <c r="X11" i="5"/>
  <c r="W11" i="5"/>
  <c r="AO25" i="5"/>
  <c r="AW30" i="5"/>
  <c r="AX30" i="5" s="1"/>
  <c r="AV43" i="5"/>
  <c r="AW43" i="5" s="1"/>
  <c r="AX43" i="5" s="1"/>
  <c r="AS18" i="5"/>
  <c r="AT18" i="5" s="1"/>
  <c r="AU18" i="5" s="1"/>
  <c r="AV18" i="5" s="1"/>
  <c r="X42" i="5"/>
  <c r="W42" i="5"/>
  <c r="Z163" i="5"/>
  <c r="J163" i="5"/>
  <c r="AP163" i="5" s="1"/>
  <c r="S747" i="5"/>
  <c r="U751" i="5"/>
  <c r="AP32" i="5"/>
  <c r="AO32" i="5"/>
  <c r="X32" i="5"/>
  <c r="W32" i="5"/>
  <c r="AU64" i="5"/>
  <c r="AV64" i="5" s="1"/>
  <c r="AT104" i="5"/>
  <c r="AU104" i="5" s="1"/>
  <c r="AV104" i="5" s="1"/>
  <c r="J128" i="5"/>
  <c r="Z128" i="5"/>
  <c r="AS38" i="5"/>
  <c r="AT38" i="5" s="1"/>
  <c r="AU38" i="5" s="1"/>
  <c r="AV38" i="5" s="1"/>
  <c r="AP89" i="5"/>
  <c r="AO89" i="5"/>
  <c r="W89" i="5"/>
  <c r="X89" i="5"/>
  <c r="AQ752" i="5"/>
  <c r="AU75" i="5"/>
  <c r="AV75" i="5" s="1"/>
  <c r="AR752" i="5"/>
  <c r="AS17" i="5"/>
  <c r="AP20" i="5"/>
  <c r="AO20" i="5"/>
  <c r="W20" i="5"/>
  <c r="AU51" i="5"/>
  <c r="AV51" i="5" s="1"/>
  <c r="AT71" i="5"/>
  <c r="AU71" i="5" s="1"/>
  <c r="AV71" i="5" s="1"/>
  <c r="AT129" i="5"/>
  <c r="AU129" i="5" s="1"/>
  <c r="AV129" i="5" s="1"/>
  <c r="AU7" i="5"/>
  <c r="X20" i="5"/>
  <c r="AU29" i="5"/>
  <c r="AV29" i="5" s="1"/>
  <c r="AS37" i="5"/>
  <c r="AT37" i="5" s="1"/>
  <c r="AU37" i="5" s="1"/>
  <c r="AV37" i="5" s="1"/>
  <c r="W41" i="5"/>
  <c r="AP118" i="5"/>
  <c r="AO118" i="5"/>
  <c r="X118" i="5"/>
  <c r="W118" i="5"/>
  <c r="AP160" i="5"/>
  <c r="AO160" i="5"/>
  <c r="AU173" i="5"/>
  <c r="AV173" i="5" s="1"/>
  <c r="AW179" i="5"/>
  <c r="AX179" i="5" s="1"/>
  <c r="AW261" i="5"/>
  <c r="AX261" i="5" s="1"/>
  <c r="AV292" i="5"/>
  <c r="AW292" i="5" s="1"/>
  <c r="AX292" i="5" s="1"/>
  <c r="AA749" i="5"/>
  <c r="M747" i="5"/>
  <c r="BF747" i="5"/>
  <c r="S753" i="5"/>
  <c r="X56" i="5"/>
  <c r="AW65" i="5"/>
  <c r="AX65" i="5" s="1"/>
  <c r="Z75" i="5"/>
  <c r="J75" i="5"/>
  <c r="AP75" i="5" s="1"/>
  <c r="J87" i="5"/>
  <c r="AP87" i="5" s="1"/>
  <c r="Z87" i="5"/>
  <c r="AS99" i="5"/>
  <c r="AT99" i="5" s="1"/>
  <c r="AU99" i="5" s="1"/>
  <c r="AV99" i="5" s="1"/>
  <c r="J150" i="5"/>
  <c r="Z150" i="5"/>
  <c r="R747" i="5"/>
  <c r="AP25" i="5"/>
  <c r="AW67" i="5"/>
  <c r="AX67" i="5" s="1"/>
  <c r="AW85" i="5"/>
  <c r="AX85" i="5" s="1"/>
  <c r="AP92" i="5"/>
  <c r="AO92" i="5"/>
  <c r="W92" i="5"/>
  <c r="AS103" i="5"/>
  <c r="AT103" i="5" s="1"/>
  <c r="AU103" i="5" s="1"/>
  <c r="AV103" i="5" s="1"/>
  <c r="X113" i="5"/>
  <c r="W113" i="5"/>
  <c r="AS115" i="5"/>
  <c r="AT115" i="5" s="1"/>
  <c r="AU115" i="5" s="1"/>
  <c r="AV115" i="5" s="1"/>
  <c r="AW119" i="5"/>
  <c r="AX119" i="5" s="1"/>
  <c r="AW144" i="5"/>
  <c r="AX144" i="5" s="1"/>
  <c r="AP156" i="5"/>
  <c r="AO156" i="5"/>
  <c r="W156" i="5"/>
  <c r="AW164" i="5"/>
  <c r="AX164" i="5" s="1"/>
  <c r="AS165" i="5"/>
  <c r="AT165" i="5" s="1"/>
  <c r="AU165" i="5" s="1"/>
  <c r="AV165" i="5" s="1"/>
  <c r="AW217" i="5"/>
  <c r="AX217" i="5" s="1"/>
  <c r="R748" i="5"/>
  <c r="AQ749" i="5"/>
  <c r="W13" i="5"/>
  <c r="T747" i="5"/>
  <c r="V753" i="5"/>
  <c r="J23" i="5"/>
  <c r="AO23" i="5" s="1"/>
  <c r="X27" i="5"/>
  <c r="AA751" i="5"/>
  <c r="W34" i="5"/>
  <c r="J44" i="5"/>
  <c r="AP44" i="5" s="1"/>
  <c r="X49" i="5"/>
  <c r="AO56" i="5"/>
  <c r="X57" i="5"/>
  <c r="W58" i="5"/>
  <c r="J63" i="5"/>
  <c r="AP63" i="5" s="1"/>
  <c r="J67" i="5"/>
  <c r="X92" i="5"/>
  <c r="AP155" i="5"/>
  <c r="X156" i="5"/>
  <c r="AP170" i="5"/>
  <c r="AS172" i="5"/>
  <c r="AT172" i="5" s="1"/>
  <c r="AU172" i="5" s="1"/>
  <c r="AV172" i="5" s="1"/>
  <c r="AT185" i="5"/>
  <c r="AU185" i="5" s="1"/>
  <c r="AV185" i="5" s="1"/>
  <c r="AS202" i="5"/>
  <c r="AT202" i="5" s="1"/>
  <c r="AU202" i="5" s="1"/>
  <c r="AV202" i="5" s="1"/>
  <c r="AT467" i="5"/>
  <c r="AU467" i="5" s="1"/>
  <c r="AV467" i="5" s="1"/>
  <c r="S748" i="5"/>
  <c r="AR749" i="5"/>
  <c r="U747" i="5"/>
  <c r="J30" i="5"/>
  <c r="AP30" i="5" s="1"/>
  <c r="X34" i="5"/>
  <c r="AQ744" i="5"/>
  <c r="J66" i="5"/>
  <c r="AP66" i="5" s="1"/>
  <c r="J71" i="5"/>
  <c r="AP71" i="5" s="1"/>
  <c r="AO76" i="5"/>
  <c r="X77" i="5"/>
  <c r="W77" i="5"/>
  <c r="AP108" i="5"/>
  <c r="AO108" i="5"/>
  <c r="AT125" i="5"/>
  <c r="AU125" i="5" s="1"/>
  <c r="AV125" i="5" s="1"/>
  <c r="U743" i="5"/>
  <c r="X142" i="5"/>
  <c r="T748" i="5"/>
  <c r="M750" i="5"/>
  <c r="BF750" i="5"/>
  <c r="V747" i="5"/>
  <c r="J72" i="5"/>
  <c r="AP72" i="5" s="1"/>
  <c r="Z72" i="5"/>
  <c r="AS82" i="5"/>
  <c r="AT82" i="5" s="1"/>
  <c r="AU82" i="5" s="1"/>
  <c r="AV82" i="5" s="1"/>
  <c r="AT97" i="5"/>
  <c r="AU97" i="5" s="1"/>
  <c r="AV97" i="5" s="1"/>
  <c r="X106" i="5"/>
  <c r="W106" i="5"/>
  <c r="AS110" i="5"/>
  <c r="AT110" i="5" s="1"/>
  <c r="AU110" i="5" s="1"/>
  <c r="AV110" i="5" s="1"/>
  <c r="Z145" i="5"/>
  <c r="J145" i="5"/>
  <c r="AP145" i="5" s="1"/>
  <c r="AT148" i="5"/>
  <c r="AU148" i="5" s="1"/>
  <c r="AV148" i="5" s="1"/>
  <c r="AS171" i="5"/>
  <c r="AT171" i="5" s="1"/>
  <c r="AU171" i="5" s="1"/>
  <c r="AV171" i="5" s="1"/>
  <c r="J176" i="5"/>
  <c r="Z176" i="5"/>
  <c r="X184" i="5"/>
  <c r="W184" i="5"/>
  <c r="AV354" i="5"/>
  <c r="AW354" i="5" s="1"/>
  <c r="AX354" i="5" s="1"/>
  <c r="AT371" i="5"/>
  <c r="AU371" i="5" s="1"/>
  <c r="AV371" i="5" s="1"/>
  <c r="U748" i="5"/>
  <c r="R750" i="5"/>
  <c r="AT10" i="5"/>
  <c r="W14" i="5"/>
  <c r="BF752" i="5"/>
  <c r="AS19" i="5"/>
  <c r="J24" i="5"/>
  <c r="AU25" i="5"/>
  <c r="AV25" i="5" s="1"/>
  <c r="AQ751" i="5"/>
  <c r="W35" i="5"/>
  <c r="AS39" i="5"/>
  <c r="J46" i="5"/>
  <c r="AU47" i="5"/>
  <c r="AV47" i="5" s="1"/>
  <c r="AO49" i="5"/>
  <c r="AU54" i="5"/>
  <c r="AV54" i="5" s="1"/>
  <c r="AS55" i="5"/>
  <c r="AT55" i="5" s="1"/>
  <c r="AU55" i="5" s="1"/>
  <c r="AV55" i="5" s="1"/>
  <c r="Z69" i="5"/>
  <c r="J69" i="5"/>
  <c r="AO69" i="5" s="1"/>
  <c r="W76" i="5"/>
  <c r="AT89" i="5"/>
  <c r="AU89" i="5" s="1"/>
  <c r="AV89" i="5" s="1"/>
  <c r="AW123" i="5"/>
  <c r="AX123" i="5" s="1"/>
  <c r="AW133" i="5"/>
  <c r="AX133" i="5" s="1"/>
  <c r="AS138" i="5"/>
  <c r="AT138" i="5" s="1"/>
  <c r="AU138" i="5" s="1"/>
  <c r="AV138" i="5" s="1"/>
  <c r="W142" i="5"/>
  <c r="AW143" i="5"/>
  <c r="AX143" i="5" s="1"/>
  <c r="AP174" i="5"/>
  <c r="AO174" i="5"/>
  <c r="W174" i="5"/>
  <c r="Z196" i="5"/>
  <c r="J196" i="5"/>
  <c r="AU215" i="5"/>
  <c r="AV215" i="5" s="1"/>
  <c r="AT257" i="5"/>
  <c r="AU257" i="5" s="1"/>
  <c r="AV257" i="5" s="1"/>
  <c r="AV260" i="5"/>
  <c r="AW260" i="5" s="1"/>
  <c r="AX260" i="5" s="1"/>
  <c r="AT273" i="5"/>
  <c r="AU273" i="5" s="1"/>
  <c r="AV273" i="5" s="1"/>
  <c r="V748" i="5"/>
  <c r="S750" i="5"/>
  <c r="J9" i="5"/>
  <c r="AP9" i="5" s="1"/>
  <c r="R752" i="5"/>
  <c r="W22" i="5"/>
  <c r="J31" i="5"/>
  <c r="AP31" i="5" s="1"/>
  <c r="AR751" i="5"/>
  <c r="X35" i="5"/>
  <c r="W43" i="5"/>
  <c r="J53" i="5"/>
  <c r="W60" i="5"/>
  <c r="X74" i="5"/>
  <c r="W74" i="5"/>
  <c r="X76" i="5"/>
  <c r="AT88" i="5"/>
  <c r="AU88" i="5" s="1"/>
  <c r="AV88" i="5" s="1"/>
  <c r="X136" i="5"/>
  <c r="W136" i="5"/>
  <c r="AP230" i="5"/>
  <c r="AO230" i="5"/>
  <c r="X230" i="5"/>
  <c r="W230" i="5"/>
  <c r="J271" i="5"/>
  <c r="AP271" i="5" s="1"/>
  <c r="Z271" i="5"/>
  <c r="AT345" i="5"/>
  <c r="AU345" i="5" s="1"/>
  <c r="AV345" i="5" s="1"/>
  <c r="W7" i="5"/>
  <c r="T750" i="5"/>
  <c r="AS11" i="5"/>
  <c r="AT11" i="5" s="1"/>
  <c r="AU11" i="5" s="1"/>
  <c r="AV11" i="5" s="1"/>
  <c r="S752" i="5"/>
  <c r="X22" i="5"/>
  <c r="X43" i="5"/>
  <c r="X60" i="5"/>
  <c r="AW80" i="5"/>
  <c r="AX80" i="5" s="1"/>
  <c r="AS109" i="5"/>
  <c r="AT109" i="5" s="1"/>
  <c r="AU109" i="5" s="1"/>
  <c r="AV109" i="5" s="1"/>
  <c r="AP112" i="5"/>
  <c r="AO112" i="5"/>
  <c r="W112" i="5"/>
  <c r="J168" i="5"/>
  <c r="AP168" i="5" s="1"/>
  <c r="Z168" i="5"/>
  <c r="AT253" i="5"/>
  <c r="AU253" i="5" s="1"/>
  <c r="AV253" i="5" s="1"/>
  <c r="AU285" i="5"/>
  <c r="AV285" i="5" s="1"/>
  <c r="U750" i="5"/>
  <c r="AA747" i="5"/>
  <c r="T752" i="5"/>
  <c r="AS20" i="5"/>
  <c r="AT20" i="5" s="1"/>
  <c r="AU20" i="5" s="1"/>
  <c r="AV20" i="5" s="1"/>
  <c r="X29" i="5"/>
  <c r="AT32" i="5"/>
  <c r="W36" i="5"/>
  <c r="AS41" i="5"/>
  <c r="AT41" i="5" s="1"/>
  <c r="AU41" i="5" s="1"/>
  <c r="AV41" i="5" s="1"/>
  <c r="X51" i="5"/>
  <c r="AU56" i="5"/>
  <c r="AV56" i="5" s="1"/>
  <c r="AS58" i="5"/>
  <c r="AT58" i="5" s="1"/>
  <c r="AU58" i="5" s="1"/>
  <c r="AV58" i="5" s="1"/>
  <c r="W64" i="5"/>
  <c r="AP65" i="5"/>
  <c r="AO65" i="5"/>
  <c r="X66" i="5"/>
  <c r="W66" i="5"/>
  <c r="AS79" i="5"/>
  <c r="AT79" i="5" s="1"/>
  <c r="AU79" i="5" s="1"/>
  <c r="AV79" i="5" s="1"/>
  <c r="AO117" i="5"/>
  <c r="AT147" i="5"/>
  <c r="AU147" i="5" s="1"/>
  <c r="AV147" i="5" s="1"/>
  <c r="AW170" i="5"/>
  <c r="AX170" i="5" s="1"/>
  <c r="AP213" i="5"/>
  <c r="AO213" i="5"/>
  <c r="X213" i="5"/>
  <c r="W213" i="5"/>
  <c r="AW241" i="5"/>
  <c r="AX241" i="5" s="1"/>
  <c r="V750" i="5"/>
  <c r="X16" i="5"/>
  <c r="AQ753" i="5"/>
  <c r="W23" i="5"/>
  <c r="W44" i="5"/>
  <c r="X63" i="5"/>
  <c r="W68" i="5"/>
  <c r="AP76" i="5"/>
  <c r="AP103" i="5"/>
  <c r="AO103" i="5"/>
  <c r="X112" i="5"/>
  <c r="AS187" i="5"/>
  <c r="AT187" i="5" s="1"/>
  <c r="AU187" i="5" s="1"/>
  <c r="AV187" i="5" s="1"/>
  <c r="AO296" i="5"/>
  <c r="AP296" i="5"/>
  <c r="X296" i="5"/>
  <c r="W296" i="5"/>
  <c r="AA748" i="5"/>
  <c r="W8" i="5"/>
  <c r="M749" i="5"/>
  <c r="BF749" i="5"/>
  <c r="AS13" i="5"/>
  <c r="AT13" i="5" s="1"/>
  <c r="AU13" i="5" s="1"/>
  <c r="AV13" i="5" s="1"/>
  <c r="V752" i="5"/>
  <c r="AR753" i="5"/>
  <c r="X23" i="5"/>
  <c r="AT27" i="5"/>
  <c r="AU27" i="5" s="1"/>
  <c r="AV27" i="5" s="1"/>
  <c r="AS34" i="5"/>
  <c r="AT34" i="5" s="1"/>
  <c r="AU34" i="5" s="1"/>
  <c r="AV34" i="5" s="1"/>
  <c r="X44" i="5"/>
  <c r="AT49" i="5"/>
  <c r="AU49" i="5" s="1"/>
  <c r="AV49" i="5" s="1"/>
  <c r="AO60" i="5"/>
  <c r="AW77" i="5"/>
  <c r="AX77" i="5" s="1"/>
  <c r="X86" i="5"/>
  <c r="W86" i="5"/>
  <c r="AT117" i="5"/>
  <c r="AU117" i="5" s="1"/>
  <c r="AV117" i="5" s="1"/>
  <c r="X127" i="5"/>
  <c r="W127" i="5"/>
  <c r="AS132" i="5"/>
  <c r="AT132" i="5" s="1"/>
  <c r="AU132" i="5" s="1"/>
  <c r="AV132" i="5" s="1"/>
  <c r="AV209" i="5"/>
  <c r="AW209" i="5" s="1"/>
  <c r="AX209" i="5" s="1"/>
  <c r="AS214" i="5"/>
  <c r="AT214" i="5" s="1"/>
  <c r="AU214" i="5" s="1"/>
  <c r="AV214" i="5" s="1"/>
  <c r="X8" i="5"/>
  <c r="R749" i="5"/>
  <c r="AQ747" i="5"/>
  <c r="W17" i="5"/>
  <c r="AS21" i="5"/>
  <c r="W37" i="5"/>
  <c r="M744" i="5"/>
  <c r="AS42" i="5"/>
  <c r="AT42" i="5" s="1"/>
  <c r="AU42" i="5" s="1"/>
  <c r="AV42" i="5" s="1"/>
  <c r="X52" i="5"/>
  <c r="AS59" i="5"/>
  <c r="AT59" i="5" s="1"/>
  <c r="AU59" i="5" s="1"/>
  <c r="AV59" i="5" s="1"/>
  <c r="X65" i="5"/>
  <c r="X68" i="5"/>
  <c r="W69" i="5"/>
  <c r="X70" i="5"/>
  <c r="X71" i="5"/>
  <c r="X72" i="5"/>
  <c r="AW101" i="5"/>
  <c r="AX101" i="5" s="1"/>
  <c r="AP111" i="5"/>
  <c r="AS146" i="5"/>
  <c r="AT146" i="5" s="1"/>
  <c r="AU146" i="5" s="1"/>
  <c r="AV146" i="5" s="1"/>
  <c r="AP149" i="5"/>
  <c r="AO149" i="5"/>
  <c r="X149" i="5"/>
  <c r="W149" i="5"/>
  <c r="X161" i="5"/>
  <c r="Z164" i="5"/>
  <c r="J164" i="5"/>
  <c r="AO164" i="5" s="1"/>
  <c r="AW193" i="5"/>
  <c r="AX193" i="5" s="1"/>
  <c r="Z8" i="5"/>
  <c r="S749" i="5"/>
  <c r="AR747" i="5"/>
  <c r="X17" i="5"/>
  <c r="X37" i="5"/>
  <c r="R744" i="5"/>
  <c r="W46" i="5"/>
  <c r="X69" i="5"/>
  <c r="X98" i="5"/>
  <c r="J107" i="5"/>
  <c r="Z107" i="5"/>
  <c r="AP130" i="5"/>
  <c r="AU293" i="5"/>
  <c r="AV293" i="5" s="1"/>
  <c r="AQ748" i="5"/>
  <c r="AA750" i="5"/>
  <c r="T749" i="5"/>
  <c r="S745" i="5"/>
  <c r="M751" i="5"/>
  <c r="BF751" i="5"/>
  <c r="S744" i="5"/>
  <c r="AS74" i="5"/>
  <c r="AT74" i="5" s="1"/>
  <c r="AU74" i="5" s="1"/>
  <c r="AV74" i="5" s="1"/>
  <c r="AT76" i="5"/>
  <c r="AU76" i="5" s="1"/>
  <c r="AV76" i="5" s="1"/>
  <c r="X85" i="5"/>
  <c r="AS131" i="5"/>
  <c r="AT131" i="5" s="1"/>
  <c r="AU131" i="5" s="1"/>
  <c r="AV131" i="5" s="1"/>
  <c r="AP134" i="5"/>
  <c r="AO134" i="5"/>
  <c r="W134" i="5"/>
  <c r="AP157" i="5"/>
  <c r="AO157" i="5"/>
  <c r="X157" i="5"/>
  <c r="W157" i="5"/>
  <c r="AS159" i="5"/>
  <c r="AT159" i="5" s="1"/>
  <c r="AU159" i="5" s="1"/>
  <c r="AV159" i="5" s="1"/>
  <c r="J175" i="5"/>
  <c r="AP175" i="5" s="1"/>
  <c r="Z175" i="5"/>
  <c r="AO199" i="5"/>
  <c r="X199" i="5"/>
  <c r="W199" i="5"/>
  <c r="AP199" i="5"/>
  <c r="X305" i="5"/>
  <c r="W305" i="5"/>
  <c r="AR748" i="5"/>
  <c r="AO8" i="5"/>
  <c r="U749" i="5"/>
  <c r="AT14" i="5"/>
  <c r="AA752" i="5"/>
  <c r="W18" i="5"/>
  <c r="R751" i="5"/>
  <c r="W38" i="5"/>
  <c r="AO52" i="5"/>
  <c r="AO70" i="5"/>
  <c r="X93" i="5"/>
  <c r="W93" i="5"/>
  <c r="W98" i="5"/>
  <c r="AW100" i="5"/>
  <c r="AX100" i="5" s="1"/>
  <c r="AW166" i="5"/>
  <c r="AX166" i="5" s="1"/>
  <c r="AW192" i="5"/>
  <c r="AX192" i="5" s="1"/>
  <c r="Z189" i="5"/>
  <c r="J189" i="5"/>
  <c r="AP8" i="5"/>
  <c r="V749" i="5"/>
  <c r="AO17" i="5"/>
  <c r="S751" i="5"/>
  <c r="J58" i="5"/>
  <c r="AW62" i="5"/>
  <c r="AX62" i="5" s="1"/>
  <c r="AS72" i="5"/>
  <c r="AT72" i="5" s="1"/>
  <c r="AU72" i="5" s="1"/>
  <c r="AV72" i="5" s="1"/>
  <c r="AS86" i="5"/>
  <c r="AT86" i="5" s="1"/>
  <c r="AU86" i="5" s="1"/>
  <c r="AV86" i="5" s="1"/>
  <c r="Z102" i="5"/>
  <c r="J102" i="5"/>
  <c r="AP102" i="5" s="1"/>
  <c r="AW105" i="5"/>
  <c r="AX105" i="5" s="1"/>
  <c r="J113" i="5"/>
  <c r="AP113" i="5" s="1"/>
  <c r="AW116" i="5"/>
  <c r="AX116" i="5" s="1"/>
  <c r="AP123" i="5"/>
  <c r="AO123" i="5"/>
  <c r="X134" i="5"/>
  <c r="AT140" i="5"/>
  <c r="AU140" i="5" s="1"/>
  <c r="AV140" i="5" s="1"/>
  <c r="AS154" i="5"/>
  <c r="AT154" i="5" s="1"/>
  <c r="AU154" i="5" s="1"/>
  <c r="AV154" i="5" s="1"/>
  <c r="AS186" i="5"/>
  <c r="AT186" i="5" s="1"/>
  <c r="AU186" i="5" s="1"/>
  <c r="AV186" i="5" s="1"/>
  <c r="W185" i="5"/>
  <c r="AT237" i="5"/>
  <c r="AU237" i="5" s="1"/>
  <c r="AV237" i="5" s="1"/>
  <c r="AW248" i="5"/>
  <c r="AX248" i="5" s="1"/>
  <c r="W306" i="5"/>
  <c r="X306" i="5"/>
  <c r="AT394" i="5"/>
  <c r="AU394" i="5" s="1"/>
  <c r="AV394" i="5" s="1"/>
  <c r="Z91" i="5"/>
  <c r="J94" i="5"/>
  <c r="AP94" i="5" s="1"/>
  <c r="AW102" i="5"/>
  <c r="AX102" i="5" s="1"/>
  <c r="Z111" i="5"/>
  <c r="J114" i="5"/>
  <c r="AP114" i="5" s="1"/>
  <c r="AW121" i="5"/>
  <c r="AX121" i="5" s="1"/>
  <c r="Z133" i="5"/>
  <c r="J137" i="5"/>
  <c r="AP137" i="5" s="1"/>
  <c r="AW145" i="5"/>
  <c r="AX145" i="5" s="1"/>
  <c r="AW208" i="5"/>
  <c r="AX208" i="5" s="1"/>
  <c r="AW222" i="5"/>
  <c r="AX222" i="5" s="1"/>
  <c r="AW240" i="5"/>
  <c r="AX240" i="5" s="1"/>
  <c r="W295" i="5"/>
  <c r="AS327" i="5"/>
  <c r="AT327" i="5" s="1"/>
  <c r="AU327" i="5" s="1"/>
  <c r="AV327" i="5" s="1"/>
  <c r="X513" i="5"/>
  <c r="W513" i="5"/>
  <c r="AU518" i="5"/>
  <c r="AV518" i="5" s="1"/>
  <c r="AS160" i="5"/>
  <c r="AT160" i="5" s="1"/>
  <c r="AU160" i="5" s="1"/>
  <c r="AV160" i="5" s="1"/>
  <c r="W176" i="5"/>
  <c r="AW190" i="5"/>
  <c r="AX190" i="5" s="1"/>
  <c r="AO198" i="5"/>
  <c r="Z199" i="5"/>
  <c r="AT201" i="5"/>
  <c r="AU201" i="5" s="1"/>
  <c r="AV201" i="5" s="1"/>
  <c r="W205" i="5"/>
  <c r="W212" i="5"/>
  <c r="AW225" i="5"/>
  <c r="AX225" i="5" s="1"/>
  <c r="AS236" i="5"/>
  <c r="AT236" i="5" s="1"/>
  <c r="AU236" i="5" s="1"/>
  <c r="AV236" i="5" s="1"/>
  <c r="AS247" i="5"/>
  <c r="AT247" i="5" s="1"/>
  <c r="AU247" i="5" s="1"/>
  <c r="AV247" i="5" s="1"/>
  <c r="X264" i="5"/>
  <c r="AU269" i="5"/>
  <c r="AV269" i="5" s="1"/>
  <c r="AP302" i="5"/>
  <c r="AO302" i="5"/>
  <c r="Z509" i="5"/>
  <c r="J509" i="5"/>
  <c r="AP509" i="5" s="1"/>
  <c r="W87" i="5"/>
  <c r="W107" i="5"/>
  <c r="Z112" i="5"/>
  <c r="W128" i="5"/>
  <c r="Z134" i="5"/>
  <c r="W150" i="5"/>
  <c r="Z156" i="5"/>
  <c r="X162" i="5"/>
  <c r="W168" i="5"/>
  <c r="Z174" i="5"/>
  <c r="W175" i="5"/>
  <c r="Z177" i="5"/>
  <c r="X179" i="5"/>
  <c r="W179" i="5"/>
  <c r="X183" i="5"/>
  <c r="Z194" i="5"/>
  <c r="J194" i="5"/>
  <c r="AO194" i="5" s="1"/>
  <c r="AP251" i="5"/>
  <c r="AO251" i="5"/>
  <c r="X251" i="5"/>
  <c r="W251" i="5"/>
  <c r="J312" i="5"/>
  <c r="AP312" i="5" s="1"/>
  <c r="Z312" i="5"/>
  <c r="X329" i="5"/>
  <c r="W329" i="5"/>
  <c r="X168" i="5"/>
  <c r="X175" i="5"/>
  <c r="AW188" i="5"/>
  <c r="AX188" i="5" s="1"/>
  <c r="Z217" i="5"/>
  <c r="J217" i="5"/>
  <c r="AP217" i="5" s="1"/>
  <c r="AW230" i="5"/>
  <c r="AX230" i="5" s="1"/>
  <c r="AS286" i="5"/>
  <c r="AT286" i="5" s="1"/>
  <c r="AU286" i="5" s="1"/>
  <c r="AV286" i="5" s="1"/>
  <c r="J99" i="5"/>
  <c r="AP99" i="5" s="1"/>
  <c r="J109" i="5"/>
  <c r="AP109" i="5" s="1"/>
  <c r="J131" i="5"/>
  <c r="AP131" i="5" s="1"/>
  <c r="J153" i="5"/>
  <c r="AO153" i="5" s="1"/>
  <c r="W163" i="5"/>
  <c r="AS167" i="5"/>
  <c r="AT167" i="5" s="1"/>
  <c r="AU167" i="5" s="1"/>
  <c r="AV167" i="5" s="1"/>
  <c r="J171" i="5"/>
  <c r="AP171" i="5" s="1"/>
  <c r="AO177" i="5"/>
  <c r="Z198" i="5"/>
  <c r="AP219" i="5"/>
  <c r="AO219" i="5"/>
  <c r="X219" i="5"/>
  <c r="W219" i="5"/>
  <c r="J223" i="5"/>
  <c r="AP223" i="5" s="1"/>
  <c r="Z223" i="5"/>
  <c r="W238" i="5"/>
  <c r="X259" i="5"/>
  <c r="W259" i="5"/>
  <c r="AW296" i="5"/>
  <c r="AX296" i="5" s="1"/>
  <c r="J96" i="5"/>
  <c r="J116" i="5"/>
  <c r="J139" i="5"/>
  <c r="BF746" i="5"/>
  <c r="AP177" i="5"/>
  <c r="AO242" i="5"/>
  <c r="AS256" i="5"/>
  <c r="AT256" i="5" s="1"/>
  <c r="AU256" i="5" s="1"/>
  <c r="AV256" i="5" s="1"/>
  <c r="AT271" i="5"/>
  <c r="AU271" i="5" s="1"/>
  <c r="AV271" i="5" s="1"/>
  <c r="AU276" i="5"/>
  <c r="AV276" i="5" s="1"/>
  <c r="X279" i="5"/>
  <c r="AP279" i="5"/>
  <c r="AO279" i="5"/>
  <c r="W279" i="5"/>
  <c r="AT280" i="5"/>
  <c r="AU280" i="5" s="1"/>
  <c r="AV280" i="5" s="1"/>
  <c r="J282" i="5"/>
  <c r="AO282" i="5" s="1"/>
  <c r="Z282" i="5"/>
  <c r="X294" i="5"/>
  <c r="AT309" i="5"/>
  <c r="AU309" i="5" s="1"/>
  <c r="AV309" i="5" s="1"/>
  <c r="J166" i="5"/>
  <c r="AP166" i="5" s="1"/>
  <c r="AW183" i="5"/>
  <c r="AX183" i="5" s="1"/>
  <c r="X194" i="5"/>
  <c r="W194" i="5"/>
  <c r="AW213" i="5"/>
  <c r="AX213" i="5" s="1"/>
  <c r="AW221" i="5"/>
  <c r="AX221" i="5" s="1"/>
  <c r="AS235" i="5"/>
  <c r="AT235" i="5" s="1"/>
  <c r="AU235" i="5" s="1"/>
  <c r="AV235" i="5" s="1"/>
  <c r="AV243" i="5"/>
  <c r="AW243" i="5" s="1"/>
  <c r="AX243" i="5" s="1"/>
  <c r="AS267" i="5"/>
  <c r="AT267" i="5" s="1"/>
  <c r="AU267" i="5" s="1"/>
  <c r="AV267" i="5" s="1"/>
  <c r="X335" i="5"/>
  <c r="W335" i="5"/>
  <c r="W102" i="5"/>
  <c r="AS106" i="5"/>
  <c r="AT106" i="5" s="1"/>
  <c r="AU106" i="5" s="1"/>
  <c r="AV106" i="5" s="1"/>
  <c r="W121" i="5"/>
  <c r="AS127" i="5"/>
  <c r="AT127" i="5" s="1"/>
  <c r="AU127" i="5" s="1"/>
  <c r="AV127" i="5" s="1"/>
  <c r="AT142" i="5"/>
  <c r="W145" i="5"/>
  <c r="AS149" i="5"/>
  <c r="AT149" i="5" s="1"/>
  <c r="AU149" i="5" s="1"/>
  <c r="AV149" i="5" s="1"/>
  <c r="AW224" i="5"/>
  <c r="AX224" i="5" s="1"/>
  <c r="AP270" i="5"/>
  <c r="AO270" i="5"/>
  <c r="X270" i="5"/>
  <c r="W270" i="5"/>
  <c r="W294" i="5"/>
  <c r="AS316" i="5"/>
  <c r="AT316" i="5" s="1"/>
  <c r="AU316" i="5" s="1"/>
  <c r="AV316" i="5" s="1"/>
  <c r="AS326" i="5"/>
  <c r="AT326" i="5" s="1"/>
  <c r="AU326" i="5" s="1"/>
  <c r="AV326" i="5" s="1"/>
  <c r="AS92" i="5"/>
  <c r="AT92" i="5" s="1"/>
  <c r="AU92" i="5" s="1"/>
  <c r="AV92" i="5" s="1"/>
  <c r="X102" i="5"/>
  <c r="AS112" i="5"/>
  <c r="AT112" i="5" s="1"/>
  <c r="AU112" i="5" s="1"/>
  <c r="AV112" i="5" s="1"/>
  <c r="X121" i="5"/>
  <c r="W130" i="5"/>
  <c r="AS134" i="5"/>
  <c r="AT134" i="5" s="1"/>
  <c r="AU134" i="5" s="1"/>
  <c r="AV134" i="5" s="1"/>
  <c r="X145" i="5"/>
  <c r="W152" i="5"/>
  <c r="T746" i="5"/>
  <c r="AS156" i="5"/>
  <c r="AT156" i="5" s="1"/>
  <c r="AU156" i="5" s="1"/>
  <c r="AV156" i="5" s="1"/>
  <c r="AU161" i="5"/>
  <c r="AV161" i="5" s="1"/>
  <c r="X164" i="5"/>
  <c r="W170" i="5"/>
  <c r="AS174" i="5"/>
  <c r="AT174" i="5" s="1"/>
  <c r="AU174" i="5" s="1"/>
  <c r="AV174" i="5" s="1"/>
  <c r="AW198" i="5"/>
  <c r="AX198" i="5" s="1"/>
  <c r="J200" i="5"/>
  <c r="AP200" i="5" s="1"/>
  <c r="J231" i="5"/>
  <c r="AP231" i="5" s="1"/>
  <c r="Z231" i="5"/>
  <c r="AW242" i="5"/>
  <c r="AX242" i="5" s="1"/>
  <c r="AS290" i="5"/>
  <c r="AT290" i="5" s="1"/>
  <c r="AU290" i="5" s="1"/>
  <c r="AV290" i="5" s="1"/>
  <c r="J304" i="5"/>
  <c r="Z304" i="5"/>
  <c r="AT431" i="5"/>
  <c r="AU431" i="5" s="1"/>
  <c r="AV431" i="5" s="1"/>
  <c r="X130" i="5"/>
  <c r="U746" i="5"/>
  <c r="AS181" i="5"/>
  <c r="AT181" i="5" s="1"/>
  <c r="AU181" i="5" s="1"/>
  <c r="AV181" i="5" s="1"/>
  <c r="AV212" i="5"/>
  <c r="AW212" i="5" s="1"/>
  <c r="AX212" i="5" s="1"/>
  <c r="AW219" i="5"/>
  <c r="AX219" i="5" s="1"/>
  <c r="AW234" i="5"/>
  <c r="AX234" i="5" s="1"/>
  <c r="AW238" i="5"/>
  <c r="AX238" i="5" s="1"/>
  <c r="AP258" i="5"/>
  <c r="AO258" i="5"/>
  <c r="W258" i="5"/>
  <c r="AS275" i="5"/>
  <c r="AT275" i="5" s="1"/>
  <c r="AU275" i="5" s="1"/>
  <c r="AV275" i="5" s="1"/>
  <c r="AW332" i="5"/>
  <c r="AX332" i="5" s="1"/>
  <c r="Z339" i="5"/>
  <c r="J339" i="5"/>
  <c r="AP339" i="5" s="1"/>
  <c r="AT381" i="5"/>
  <c r="AU381" i="5" s="1"/>
  <c r="AV381" i="5" s="1"/>
  <c r="AO419" i="5"/>
  <c r="X419" i="5"/>
  <c r="W419" i="5"/>
  <c r="AP419" i="5"/>
  <c r="AS107" i="5"/>
  <c r="AT107" i="5" s="1"/>
  <c r="AU107" i="5" s="1"/>
  <c r="AV107" i="5" s="1"/>
  <c r="AS128" i="5"/>
  <c r="AT128" i="5" s="1"/>
  <c r="AU128" i="5" s="1"/>
  <c r="AV128" i="5" s="1"/>
  <c r="AS150" i="5"/>
  <c r="AT150" i="5" s="1"/>
  <c r="AU150" i="5" s="1"/>
  <c r="AV150" i="5" s="1"/>
  <c r="V746" i="5"/>
  <c r="X159" i="5"/>
  <c r="AT162" i="5"/>
  <c r="AU162" i="5" s="1"/>
  <c r="AV162" i="5" s="1"/>
  <c r="AS168" i="5"/>
  <c r="AT168" i="5" s="1"/>
  <c r="AU168" i="5" s="1"/>
  <c r="AV168" i="5" s="1"/>
  <c r="AS175" i="5"/>
  <c r="AT175" i="5" s="1"/>
  <c r="AU175" i="5" s="1"/>
  <c r="AV175" i="5" s="1"/>
  <c r="AT178" i="5"/>
  <c r="AU178" i="5" s="1"/>
  <c r="AV178" i="5" s="1"/>
  <c r="X191" i="5"/>
  <c r="Z225" i="5"/>
  <c r="J225" i="5"/>
  <c r="AO225" i="5" s="1"/>
  <c r="X227" i="5"/>
  <c r="W227" i="5"/>
  <c r="AP240" i="5"/>
  <c r="AV299" i="5"/>
  <c r="AW299" i="5" s="1"/>
  <c r="AX299" i="5" s="1"/>
  <c r="W99" i="5"/>
  <c r="W109" i="5"/>
  <c r="AO121" i="5"/>
  <c r="W131" i="5"/>
  <c r="AS136" i="5"/>
  <c r="AT136" i="5" s="1"/>
  <c r="AU136" i="5" s="1"/>
  <c r="AV136" i="5" s="1"/>
  <c r="W153" i="5"/>
  <c r="W171" i="5"/>
  <c r="AW176" i="5"/>
  <c r="AX176" i="5" s="1"/>
  <c r="AW177" i="5"/>
  <c r="AX177" i="5" s="1"/>
  <c r="AP190" i="5"/>
  <c r="AO190" i="5"/>
  <c r="AS196" i="5"/>
  <c r="AT196" i="5" s="1"/>
  <c r="AU196" i="5" s="1"/>
  <c r="AV196" i="5" s="1"/>
  <c r="AT204" i="5"/>
  <c r="AU204" i="5" s="1"/>
  <c r="AV204" i="5" s="1"/>
  <c r="AS211" i="5"/>
  <c r="AT211" i="5" s="1"/>
  <c r="AU211" i="5" s="1"/>
  <c r="AV211" i="5" s="1"/>
  <c r="AW229" i="5"/>
  <c r="AX229" i="5" s="1"/>
  <c r="AO262" i="5"/>
  <c r="AW308" i="5"/>
  <c r="AX308" i="5" s="1"/>
  <c r="AP359" i="5"/>
  <c r="AO359" i="5"/>
  <c r="X359" i="5"/>
  <c r="W359" i="5"/>
  <c r="X99" i="5"/>
  <c r="W96" i="5"/>
  <c r="X109" i="5"/>
  <c r="W116" i="5"/>
  <c r="AO130" i="5"/>
  <c r="X131" i="5"/>
  <c r="W139" i="5"/>
  <c r="X153" i="5"/>
  <c r="W160" i="5"/>
  <c r="AO170" i="5"/>
  <c r="X171" i="5"/>
  <c r="J184" i="5"/>
  <c r="AO184" i="5" s="1"/>
  <c r="W188" i="5"/>
  <c r="W191" i="5"/>
  <c r="AS194" i="5"/>
  <c r="AT194" i="5" s="1"/>
  <c r="AU194" i="5" s="1"/>
  <c r="AV194" i="5" s="1"/>
  <c r="AW197" i="5"/>
  <c r="AX197" i="5" s="1"/>
  <c r="AW233" i="5"/>
  <c r="AX233" i="5" s="1"/>
  <c r="AV263" i="5"/>
  <c r="AW263" i="5" s="1"/>
  <c r="AX263" i="5" s="1"/>
  <c r="AW270" i="5"/>
  <c r="AX270" i="5" s="1"/>
  <c r="X278" i="5"/>
  <c r="W278" i="5"/>
  <c r="X297" i="5"/>
  <c r="W297" i="5"/>
  <c r="AU302" i="5"/>
  <c r="AV302" i="5" s="1"/>
  <c r="AW355" i="5"/>
  <c r="AX355" i="5" s="1"/>
  <c r="Z153" i="5"/>
  <c r="AO159" i="5"/>
  <c r="W166" i="5"/>
  <c r="W190" i="5"/>
  <c r="X222" i="5"/>
  <c r="J239" i="5"/>
  <c r="AP239" i="5" s="1"/>
  <c r="AW289" i="5"/>
  <c r="AX289" i="5" s="1"/>
  <c r="AP383" i="5"/>
  <c r="AO383" i="5"/>
  <c r="X383" i="5"/>
  <c r="W383" i="5"/>
  <c r="AP386" i="5"/>
  <c r="AO386" i="5"/>
  <c r="AA746" i="5"/>
  <c r="J183" i="5"/>
  <c r="AP183" i="5" s="1"/>
  <c r="X190" i="5"/>
  <c r="AW227" i="5"/>
  <c r="AX227" i="5" s="1"/>
  <c r="X244" i="5"/>
  <c r="AW255" i="5"/>
  <c r="AX255" i="5" s="1"/>
  <c r="AW262" i="5"/>
  <c r="AX262" i="5" s="1"/>
  <c r="AP324" i="5"/>
  <c r="AS405" i="5"/>
  <c r="AT405" i="5" s="1"/>
  <c r="AU405" i="5" s="1"/>
  <c r="AV405" i="5" s="1"/>
  <c r="AS203" i="5"/>
  <c r="AT203" i="5" s="1"/>
  <c r="AU203" i="5" s="1"/>
  <c r="AV203" i="5" s="1"/>
  <c r="X207" i="5"/>
  <c r="W207" i="5"/>
  <c r="X214" i="5"/>
  <c r="J224" i="5"/>
  <c r="AO224" i="5" s="1"/>
  <c r="Z246" i="5"/>
  <c r="J246" i="5"/>
  <c r="AP246" i="5" s="1"/>
  <c r="AU250" i="5"/>
  <c r="AV250" i="5" s="1"/>
  <c r="AW258" i="5"/>
  <c r="AX258" i="5" s="1"/>
  <c r="AS274" i="5"/>
  <c r="AT274" i="5" s="1"/>
  <c r="AU274" i="5" s="1"/>
  <c r="AV274" i="5" s="1"/>
  <c r="J280" i="5"/>
  <c r="Z280" i="5"/>
  <c r="AU325" i="5"/>
  <c r="AV325" i="5" s="1"/>
  <c r="X330" i="5"/>
  <c r="W330" i="5"/>
  <c r="J344" i="5"/>
  <c r="AO344" i="5" s="1"/>
  <c r="Z344" i="5"/>
  <c r="AT464" i="5"/>
  <c r="AU464" i="5" s="1"/>
  <c r="AV464" i="5" s="1"/>
  <c r="AO243" i="5"/>
  <c r="AW246" i="5"/>
  <c r="AX246" i="5" s="1"/>
  <c r="AO263" i="5"/>
  <c r="W298" i="5"/>
  <c r="J318" i="5"/>
  <c r="AP318" i="5" s="1"/>
  <c r="J353" i="5"/>
  <c r="AO353" i="5" s="1"/>
  <c r="AW380" i="5"/>
  <c r="AX380" i="5" s="1"/>
  <c r="AW390" i="5"/>
  <c r="AX390" i="5" s="1"/>
  <c r="AV432" i="5"/>
  <c r="AW432" i="5" s="1"/>
  <c r="AX432" i="5" s="1"/>
  <c r="AP243" i="5"/>
  <c r="AP263" i="5"/>
  <c r="AT342" i="5"/>
  <c r="AU342" i="5" s="1"/>
  <c r="AV342" i="5" s="1"/>
  <c r="AW349" i="5"/>
  <c r="AX349" i="5" s="1"/>
  <c r="Z362" i="5"/>
  <c r="J362" i="5"/>
  <c r="AP362" i="5" s="1"/>
  <c r="AP368" i="5"/>
  <c r="Z417" i="5"/>
  <c r="J417" i="5"/>
  <c r="AP417" i="5" s="1"/>
  <c r="AU420" i="5"/>
  <c r="AV420" i="5" s="1"/>
  <c r="AS500" i="5"/>
  <c r="AT500" i="5" s="1"/>
  <c r="AU500" i="5" s="1"/>
  <c r="AV500" i="5" s="1"/>
  <c r="J186" i="5"/>
  <c r="J209" i="5"/>
  <c r="AO209" i="5" s="1"/>
  <c r="W223" i="5"/>
  <c r="W231" i="5"/>
  <c r="J241" i="5"/>
  <c r="AO241" i="5" s="1"/>
  <c r="X245" i="5"/>
  <c r="W253" i="5"/>
  <c r="J261" i="5"/>
  <c r="X265" i="5"/>
  <c r="W271" i="5"/>
  <c r="J285" i="5"/>
  <c r="X299" i="5"/>
  <c r="W304" i="5"/>
  <c r="AW307" i="5"/>
  <c r="AX307" i="5" s="1"/>
  <c r="AW315" i="5"/>
  <c r="AX315" i="5" s="1"/>
  <c r="X319" i="5"/>
  <c r="W319" i="5"/>
  <c r="AW330" i="5"/>
  <c r="AX330" i="5" s="1"/>
  <c r="AW331" i="5"/>
  <c r="AX331" i="5" s="1"/>
  <c r="AW341" i="5"/>
  <c r="AX341" i="5" s="1"/>
  <c r="AW369" i="5"/>
  <c r="AX369" i="5" s="1"/>
  <c r="J377" i="5"/>
  <c r="AP377" i="5" s="1"/>
  <c r="AW393" i="5"/>
  <c r="AX393" i="5" s="1"/>
  <c r="AW402" i="5"/>
  <c r="AX402" i="5" s="1"/>
  <c r="X223" i="5"/>
  <c r="J227" i="5"/>
  <c r="AO227" i="5" s="1"/>
  <c r="X231" i="5"/>
  <c r="J247" i="5"/>
  <c r="AP247" i="5" s="1"/>
  <c r="X253" i="5"/>
  <c r="J267" i="5"/>
  <c r="AO267" i="5" s="1"/>
  <c r="X271" i="5"/>
  <c r="AW291" i="5"/>
  <c r="AX291" i="5" s="1"/>
  <c r="J310" i="5"/>
  <c r="AP310" i="5" s="1"/>
  <c r="AO354" i="5"/>
  <c r="AT364" i="5"/>
  <c r="AU364" i="5" s="1"/>
  <c r="AV364" i="5" s="1"/>
  <c r="AO430" i="5"/>
  <c r="W430" i="5"/>
  <c r="AP430" i="5"/>
  <c r="X430" i="5"/>
  <c r="AU481" i="5"/>
  <c r="AV481" i="5" s="1"/>
  <c r="AO298" i="5"/>
  <c r="J323" i="5"/>
  <c r="AP323" i="5" s="1"/>
  <c r="Z323" i="5"/>
  <c r="X353" i="5"/>
  <c r="W353" i="5"/>
  <c r="J361" i="5"/>
  <c r="AW379" i="5"/>
  <c r="AX379" i="5" s="1"/>
  <c r="W417" i="5"/>
  <c r="X417" i="5"/>
  <c r="W200" i="5"/>
  <c r="W224" i="5"/>
  <c r="W233" i="5"/>
  <c r="W254" i="5"/>
  <c r="W272" i="5"/>
  <c r="AS278" i="5"/>
  <c r="AT278" i="5" s="1"/>
  <c r="AU278" i="5" s="1"/>
  <c r="AV278" i="5" s="1"/>
  <c r="W281" i="5"/>
  <c r="J288" i="5"/>
  <c r="AP288" i="5" s="1"/>
  <c r="AS294" i="5"/>
  <c r="AT294" i="5" s="1"/>
  <c r="AU294" i="5" s="1"/>
  <c r="AV294" i="5" s="1"/>
  <c r="AO299" i="5"/>
  <c r="X300" i="5"/>
  <c r="W303" i="5"/>
  <c r="AU306" i="5"/>
  <c r="AV306" i="5" s="1"/>
  <c r="AW321" i="5"/>
  <c r="AX321" i="5" s="1"/>
  <c r="AS348" i="5"/>
  <c r="AT348" i="5" s="1"/>
  <c r="AU348" i="5" s="1"/>
  <c r="AV348" i="5" s="1"/>
  <c r="AU397" i="5"/>
  <c r="AV397" i="5" s="1"/>
  <c r="AP410" i="5"/>
  <c r="AO410" i="5"/>
  <c r="Z490" i="5"/>
  <c r="J490" i="5"/>
  <c r="AP490" i="5" s="1"/>
  <c r="X200" i="5"/>
  <c r="W208" i="5"/>
  <c r="J220" i="5"/>
  <c r="AP220" i="5" s="1"/>
  <c r="X224" i="5"/>
  <c r="J228" i="5"/>
  <c r="AP228" i="5" s="1"/>
  <c r="W240" i="5"/>
  <c r="J248" i="5"/>
  <c r="AO253" i="5"/>
  <c r="W260" i="5"/>
  <c r="J268" i="5"/>
  <c r="AP268" i="5" s="1"/>
  <c r="X281" i="5"/>
  <c r="X303" i="5"/>
  <c r="AT314" i="5"/>
  <c r="AU314" i="5" s="1"/>
  <c r="AV314" i="5" s="1"/>
  <c r="W317" i="5"/>
  <c r="AS320" i="5"/>
  <c r="AT320" i="5" s="1"/>
  <c r="AU320" i="5" s="1"/>
  <c r="AV320" i="5" s="1"/>
  <c r="AW340" i="5"/>
  <c r="AX340" i="5" s="1"/>
  <c r="AW363" i="5"/>
  <c r="AX363" i="5" s="1"/>
  <c r="AO378" i="5"/>
  <c r="X535" i="5"/>
  <c r="W535" i="5"/>
  <c r="AW313" i="5"/>
  <c r="AX313" i="5" s="1"/>
  <c r="AW319" i="5"/>
  <c r="AX319" i="5" s="1"/>
  <c r="AW359" i="5"/>
  <c r="AX359" i="5" s="1"/>
  <c r="X377" i="5"/>
  <c r="W377" i="5"/>
  <c r="AW401" i="5"/>
  <c r="AX401" i="5" s="1"/>
  <c r="Z482" i="5"/>
  <c r="J482" i="5"/>
  <c r="AP482" i="5" s="1"/>
  <c r="X310" i="5"/>
  <c r="W323" i="5"/>
  <c r="X343" i="5"/>
  <c r="W343" i="5"/>
  <c r="AW353" i="5"/>
  <c r="AX353" i="5" s="1"/>
  <c r="AP366" i="5"/>
  <c r="AO366" i="5"/>
  <c r="X366" i="5"/>
  <c r="W366" i="5"/>
  <c r="AS373" i="5"/>
  <c r="AT373" i="5" s="1"/>
  <c r="AU373" i="5" s="1"/>
  <c r="AV373" i="5" s="1"/>
  <c r="AS388" i="5"/>
  <c r="AT388" i="5" s="1"/>
  <c r="AU388" i="5" s="1"/>
  <c r="AV388" i="5" s="1"/>
  <c r="W241" i="5"/>
  <c r="AS245" i="5"/>
  <c r="AT245" i="5" s="1"/>
  <c r="AU245" i="5" s="1"/>
  <c r="AV245" i="5" s="1"/>
  <c r="W261" i="5"/>
  <c r="AS265" i="5"/>
  <c r="AT265" i="5" s="1"/>
  <c r="AU265" i="5" s="1"/>
  <c r="AV265" i="5" s="1"/>
  <c r="W285" i="5"/>
  <c r="AS304" i="5"/>
  <c r="AT304" i="5" s="1"/>
  <c r="AU304" i="5" s="1"/>
  <c r="AV304" i="5" s="1"/>
  <c r="AO309" i="5"/>
  <c r="AT329" i="5"/>
  <c r="AU329" i="5" s="1"/>
  <c r="AV329" i="5" s="1"/>
  <c r="W351" i="5"/>
  <c r="AS404" i="5"/>
  <c r="AT404" i="5" s="1"/>
  <c r="AU404" i="5" s="1"/>
  <c r="AV404" i="5" s="1"/>
  <c r="AS442" i="5"/>
  <c r="AT442" i="5" s="1"/>
  <c r="AU442" i="5" s="1"/>
  <c r="AV442" i="5" s="1"/>
  <c r="AS199" i="5"/>
  <c r="AT199" i="5" s="1"/>
  <c r="AU199" i="5" s="1"/>
  <c r="AV199" i="5" s="1"/>
  <c r="X209" i="5"/>
  <c r="AS223" i="5"/>
  <c r="AT223" i="5" s="1"/>
  <c r="AU223" i="5" s="1"/>
  <c r="AV223" i="5" s="1"/>
  <c r="AS231" i="5"/>
  <c r="AT231" i="5" s="1"/>
  <c r="AU231" i="5" s="1"/>
  <c r="AV231" i="5" s="1"/>
  <c r="AO240" i="5"/>
  <c r="X241" i="5"/>
  <c r="W247" i="5"/>
  <c r="AO260" i="5"/>
  <c r="W267" i="5"/>
  <c r="X288" i="5"/>
  <c r="W288" i="5"/>
  <c r="AS300" i="5"/>
  <c r="AT300" i="5" s="1"/>
  <c r="AU300" i="5" s="1"/>
  <c r="AV300" i="5" s="1"/>
  <c r="AS301" i="5"/>
  <c r="AT301" i="5" s="1"/>
  <c r="AU301" i="5" s="1"/>
  <c r="AV301" i="5" s="1"/>
  <c r="W310" i="5"/>
  <c r="X323" i="5"/>
  <c r="AP436" i="5"/>
  <c r="AO436" i="5"/>
  <c r="X436" i="5"/>
  <c r="W436" i="5"/>
  <c r="AS184" i="5"/>
  <c r="AT184" i="5" s="1"/>
  <c r="AU184" i="5" s="1"/>
  <c r="AV184" i="5" s="1"/>
  <c r="W202" i="5"/>
  <c r="AS207" i="5"/>
  <c r="AT207" i="5" s="1"/>
  <c r="AU207" i="5" s="1"/>
  <c r="AV207" i="5" s="1"/>
  <c r="W235" i="5"/>
  <c r="AS239" i="5"/>
  <c r="AT239" i="5" s="1"/>
  <c r="AU239" i="5" s="1"/>
  <c r="AV239" i="5" s="1"/>
  <c r="X247" i="5"/>
  <c r="AS259" i="5"/>
  <c r="AT259" i="5" s="1"/>
  <c r="AU259" i="5" s="1"/>
  <c r="AV259" i="5" s="1"/>
  <c r="X267" i="5"/>
  <c r="W274" i="5"/>
  <c r="W286" i="5"/>
  <c r="W309" i="5"/>
  <c r="AW328" i="5"/>
  <c r="AX328" i="5" s="1"/>
  <c r="AT339" i="5"/>
  <c r="AU339" i="5" s="1"/>
  <c r="AV339" i="5" s="1"/>
  <c r="AS347" i="5"/>
  <c r="AT347" i="5" s="1"/>
  <c r="AU347" i="5" s="1"/>
  <c r="AV347" i="5" s="1"/>
  <c r="X351" i="5"/>
  <c r="AP360" i="5"/>
  <c r="AO360" i="5"/>
  <c r="AW377" i="5"/>
  <c r="AX377" i="5" s="1"/>
  <c r="AP385" i="5"/>
  <c r="AO385" i="5"/>
  <c r="X385" i="5"/>
  <c r="W385" i="5"/>
  <c r="AS414" i="5"/>
  <c r="AT414" i="5" s="1"/>
  <c r="AU414" i="5" s="1"/>
  <c r="AV414" i="5" s="1"/>
  <c r="X202" i="5"/>
  <c r="X235" i="5"/>
  <c r="X274" i="5"/>
  <c r="X286" i="5"/>
  <c r="AS303" i="5"/>
  <c r="AT303" i="5" s="1"/>
  <c r="AU303" i="5" s="1"/>
  <c r="AV303" i="5" s="1"/>
  <c r="X309" i="5"/>
  <c r="AU318" i="5"/>
  <c r="AV318" i="5" s="1"/>
  <c r="J330" i="5"/>
  <c r="AO330" i="5" s="1"/>
  <c r="AW333" i="5"/>
  <c r="AX333" i="5" s="1"/>
  <c r="AU362" i="5"/>
  <c r="AV362" i="5" s="1"/>
  <c r="W375" i="5"/>
  <c r="AW387" i="5"/>
  <c r="AX387" i="5" s="1"/>
  <c r="Z306" i="5"/>
  <c r="J306" i="5"/>
  <c r="AO306" i="5" s="1"/>
  <c r="X307" i="5"/>
  <c r="W307" i="5"/>
  <c r="AP307" i="5"/>
  <c r="W322" i="5"/>
  <c r="AT382" i="5"/>
  <c r="AU382" i="5" s="1"/>
  <c r="AV382" i="5" s="1"/>
  <c r="Z513" i="5"/>
  <c r="J513" i="5"/>
  <c r="AP513" i="5" s="1"/>
  <c r="AS372" i="5"/>
  <c r="AT372" i="5" s="1"/>
  <c r="AU372" i="5" s="1"/>
  <c r="AV372" i="5" s="1"/>
  <c r="AT407" i="5"/>
  <c r="AU407" i="5" s="1"/>
  <c r="AV407" i="5" s="1"/>
  <c r="AS433" i="5"/>
  <c r="AT433" i="5" s="1"/>
  <c r="AU433" i="5" s="1"/>
  <c r="AV433" i="5" s="1"/>
  <c r="AS456" i="5"/>
  <c r="AT456" i="5" s="1"/>
  <c r="AU456" i="5" s="1"/>
  <c r="AV456" i="5" s="1"/>
  <c r="AT475" i="5"/>
  <c r="AU475" i="5" s="1"/>
  <c r="AV475" i="5" s="1"/>
  <c r="AO507" i="5"/>
  <c r="X507" i="5"/>
  <c r="AP507" i="5"/>
  <c r="W507" i="5"/>
  <c r="AS282" i="5"/>
  <c r="AT282" i="5" s="1"/>
  <c r="AU282" i="5" s="1"/>
  <c r="AV282" i="5" s="1"/>
  <c r="AP286" i="5"/>
  <c r="W290" i="5"/>
  <c r="AP293" i="5"/>
  <c r="Z307" i="5"/>
  <c r="AP309" i="5"/>
  <c r="AW310" i="5"/>
  <c r="AX310" i="5" s="1"/>
  <c r="AW312" i="5"/>
  <c r="AX312" i="5" s="1"/>
  <c r="X315" i="5"/>
  <c r="AW317" i="5"/>
  <c r="AX317" i="5" s="1"/>
  <c r="X322" i="5"/>
  <c r="AW346" i="5"/>
  <c r="AX346" i="5" s="1"/>
  <c r="AW385" i="5"/>
  <c r="AX385" i="5" s="1"/>
  <c r="AW386" i="5"/>
  <c r="AX386" i="5" s="1"/>
  <c r="AS403" i="5"/>
  <c r="AT403" i="5" s="1"/>
  <c r="AU403" i="5" s="1"/>
  <c r="AV403" i="5" s="1"/>
  <c r="AU508" i="5"/>
  <c r="AV508" i="5" s="1"/>
  <c r="AS415" i="5"/>
  <c r="AT415" i="5" s="1"/>
  <c r="AU415" i="5" s="1"/>
  <c r="AV415" i="5" s="1"/>
  <c r="AS427" i="5"/>
  <c r="AT427" i="5" s="1"/>
  <c r="AU427" i="5" s="1"/>
  <c r="AV427" i="5" s="1"/>
  <c r="X431" i="5"/>
  <c r="W431" i="5"/>
  <c r="AW536" i="5"/>
  <c r="AX536" i="5" s="1"/>
  <c r="AS544" i="5"/>
  <c r="AT544" i="5" s="1"/>
  <c r="AU544" i="5" s="1"/>
  <c r="AV544" i="5" s="1"/>
  <c r="AV570" i="5"/>
  <c r="AW570" i="5" s="1"/>
  <c r="AX570" i="5" s="1"/>
  <c r="J630" i="5"/>
  <c r="AO630" i="5" s="1"/>
  <c r="Z630" i="5"/>
  <c r="Z328" i="5"/>
  <c r="AO334" i="5"/>
  <c r="Z349" i="5"/>
  <c r="Z374" i="5"/>
  <c r="AO397" i="5"/>
  <c r="J416" i="5"/>
  <c r="AO416" i="5" s="1"/>
  <c r="J423" i="5"/>
  <c r="AP423" i="5" s="1"/>
  <c r="J439" i="5"/>
  <c r="AO439" i="5" s="1"/>
  <c r="AT443" i="5"/>
  <c r="AU443" i="5" s="1"/>
  <c r="AV443" i="5" s="1"/>
  <c r="Z462" i="5"/>
  <c r="J462" i="5"/>
  <c r="AP462" i="5" s="1"/>
  <c r="AS529" i="5"/>
  <c r="AT529" i="5" s="1"/>
  <c r="AU529" i="5" s="1"/>
  <c r="AV529" i="5" s="1"/>
  <c r="AU600" i="5"/>
  <c r="AV600" i="5" s="1"/>
  <c r="AS389" i="5"/>
  <c r="AT389" i="5" s="1"/>
  <c r="AU389" i="5" s="1"/>
  <c r="AV389" i="5" s="1"/>
  <c r="AP397" i="5"/>
  <c r="AW422" i="5"/>
  <c r="AX422" i="5" s="1"/>
  <c r="AS426" i="5"/>
  <c r="AT426" i="5" s="1"/>
  <c r="AU426" i="5" s="1"/>
  <c r="AV426" i="5" s="1"/>
  <c r="X488" i="5"/>
  <c r="W488" i="5"/>
  <c r="AS604" i="5"/>
  <c r="AT604" i="5" s="1"/>
  <c r="AU604" i="5" s="1"/>
  <c r="AV604" i="5" s="1"/>
  <c r="J332" i="5"/>
  <c r="AO332" i="5" s="1"/>
  <c r="W344" i="5"/>
  <c r="J355" i="5"/>
  <c r="AP355" i="5" s="1"/>
  <c r="W368" i="5"/>
  <c r="J379" i="5"/>
  <c r="AP379" i="5" s="1"/>
  <c r="J407" i="5"/>
  <c r="AO407" i="5" s="1"/>
  <c r="W410" i="5"/>
  <c r="X445" i="5"/>
  <c r="W445" i="5"/>
  <c r="AP459" i="5"/>
  <c r="AO459" i="5"/>
  <c r="X459" i="5"/>
  <c r="AS535" i="5"/>
  <c r="AT535" i="5" s="1"/>
  <c r="AU535" i="5" s="1"/>
  <c r="AV535" i="5" s="1"/>
  <c r="X344" i="5"/>
  <c r="AW391" i="5"/>
  <c r="AX391" i="5" s="1"/>
  <c r="AS425" i="5"/>
  <c r="AT425" i="5" s="1"/>
  <c r="AU425" i="5" s="1"/>
  <c r="AV425" i="5" s="1"/>
  <c r="AW440" i="5"/>
  <c r="AX440" i="5" s="1"/>
  <c r="X454" i="5"/>
  <c r="W454" i="5"/>
  <c r="J461" i="5"/>
  <c r="AO461" i="5" s="1"/>
  <c r="AT528" i="5"/>
  <c r="AU528" i="5" s="1"/>
  <c r="AV528" i="5" s="1"/>
  <c r="X659" i="5"/>
  <c r="W659" i="5"/>
  <c r="J326" i="5"/>
  <c r="AP326" i="5" s="1"/>
  <c r="AT334" i="5"/>
  <c r="AU334" i="5" s="1"/>
  <c r="AV334" i="5" s="1"/>
  <c r="J347" i="5"/>
  <c r="AP347" i="5" s="1"/>
  <c r="AT358" i="5"/>
  <c r="AU358" i="5" s="1"/>
  <c r="AV358" i="5" s="1"/>
  <c r="AS365" i="5"/>
  <c r="AT365" i="5" s="1"/>
  <c r="AU365" i="5" s="1"/>
  <c r="AV365" i="5" s="1"/>
  <c r="J372" i="5"/>
  <c r="AP372" i="5" s="1"/>
  <c r="J388" i="5"/>
  <c r="AP388" i="5" s="1"/>
  <c r="AW392" i="5"/>
  <c r="AX392" i="5" s="1"/>
  <c r="AO409" i="5"/>
  <c r="X409" i="5"/>
  <c r="W409" i="5"/>
  <c r="W416" i="5"/>
  <c r="AS450" i="5"/>
  <c r="AT450" i="5" s="1"/>
  <c r="AU450" i="5" s="1"/>
  <c r="AV450" i="5" s="1"/>
  <c r="W459" i="5"/>
  <c r="AW466" i="5"/>
  <c r="AX466" i="5" s="1"/>
  <c r="AT485" i="5"/>
  <c r="AU485" i="5" s="1"/>
  <c r="AV485" i="5" s="1"/>
  <c r="AU491" i="5"/>
  <c r="AV491" i="5" s="1"/>
  <c r="AO506" i="5"/>
  <c r="W506" i="5"/>
  <c r="AP506" i="5"/>
  <c r="X506" i="5"/>
  <c r="J512" i="5"/>
  <c r="AP512" i="5" s="1"/>
  <c r="W324" i="5"/>
  <c r="J333" i="5"/>
  <c r="W345" i="5"/>
  <c r="J357" i="5"/>
  <c r="W369" i="5"/>
  <c r="J401" i="5"/>
  <c r="AP401" i="5" s="1"/>
  <c r="J403" i="5"/>
  <c r="J415" i="5"/>
  <c r="AO415" i="5" s="1"/>
  <c r="Z415" i="5"/>
  <c r="AS463" i="5"/>
  <c r="AT463" i="5" s="1"/>
  <c r="AU463" i="5" s="1"/>
  <c r="AV463" i="5" s="1"/>
  <c r="X465" i="5"/>
  <c r="W465" i="5"/>
  <c r="AP479" i="5"/>
  <c r="X490" i="5"/>
  <c r="W490" i="5"/>
  <c r="AS550" i="5"/>
  <c r="AT550" i="5" s="1"/>
  <c r="AU550" i="5" s="1"/>
  <c r="AV550" i="5" s="1"/>
  <c r="AS619" i="5"/>
  <c r="AT619" i="5" s="1"/>
  <c r="AU619" i="5" s="1"/>
  <c r="AV619" i="5" s="1"/>
  <c r="X324" i="5"/>
  <c r="X345" i="5"/>
  <c r="X369" i="5"/>
  <c r="Z404" i="5"/>
  <c r="J404" i="5"/>
  <c r="AP404" i="5" s="1"/>
  <c r="AO408" i="5"/>
  <c r="W408" i="5"/>
  <c r="AS413" i="5"/>
  <c r="AT413" i="5" s="1"/>
  <c r="AU413" i="5" s="1"/>
  <c r="AV413" i="5" s="1"/>
  <c r="AW417" i="5"/>
  <c r="AX417" i="5" s="1"/>
  <c r="AS470" i="5"/>
  <c r="AT470" i="5" s="1"/>
  <c r="AU470" i="5" s="1"/>
  <c r="AV470" i="5" s="1"/>
  <c r="X473" i="5"/>
  <c r="W473" i="5"/>
  <c r="W318" i="5"/>
  <c r="AS322" i="5"/>
  <c r="AT322" i="5" s="1"/>
  <c r="AU322" i="5" s="1"/>
  <c r="AV322" i="5" s="1"/>
  <c r="W339" i="5"/>
  <c r="AS343" i="5"/>
  <c r="AT343" i="5" s="1"/>
  <c r="AU343" i="5" s="1"/>
  <c r="AV343" i="5" s="1"/>
  <c r="W362" i="5"/>
  <c r="AS366" i="5"/>
  <c r="AT366" i="5" s="1"/>
  <c r="AU366" i="5" s="1"/>
  <c r="AV366" i="5" s="1"/>
  <c r="AS383" i="5"/>
  <c r="AT383" i="5" s="1"/>
  <c r="AU383" i="5" s="1"/>
  <c r="AV383" i="5" s="1"/>
  <c r="W387" i="5"/>
  <c r="J391" i="5"/>
  <c r="AW419" i="5"/>
  <c r="AX419" i="5" s="1"/>
  <c r="AW424" i="5"/>
  <c r="AX424" i="5" s="1"/>
  <c r="W428" i="5"/>
  <c r="AV455" i="5"/>
  <c r="AW455" i="5" s="1"/>
  <c r="AX455" i="5" s="1"/>
  <c r="AW462" i="5"/>
  <c r="AX462" i="5" s="1"/>
  <c r="AS483" i="5"/>
  <c r="AT483" i="5" s="1"/>
  <c r="AU483" i="5" s="1"/>
  <c r="AV483" i="5" s="1"/>
  <c r="W515" i="5"/>
  <c r="AP515" i="5"/>
  <c r="AO515" i="5"/>
  <c r="X515" i="5"/>
  <c r="Z394" i="5"/>
  <c r="J394" i="5"/>
  <c r="X408" i="5"/>
  <c r="X428" i="5"/>
  <c r="AW445" i="5"/>
  <c r="AX445" i="5" s="1"/>
  <c r="AP452" i="5"/>
  <c r="AO452" i="5"/>
  <c r="W452" i="5"/>
  <c r="AV517" i="5"/>
  <c r="AW517" i="5" s="1"/>
  <c r="AX517" i="5" s="1"/>
  <c r="AO546" i="5"/>
  <c r="J586" i="5"/>
  <c r="AO586" i="5" s="1"/>
  <c r="Z586" i="5"/>
  <c r="AO324" i="5"/>
  <c r="X325" i="5"/>
  <c r="AS336" i="5"/>
  <c r="AT336" i="5" s="1"/>
  <c r="AU336" i="5" s="1"/>
  <c r="AV336" i="5" s="1"/>
  <c r="X346" i="5"/>
  <c r="AT351" i="5"/>
  <c r="AU351" i="5" s="1"/>
  <c r="AV351" i="5" s="1"/>
  <c r="AS360" i="5"/>
  <c r="AT360" i="5" s="1"/>
  <c r="AU360" i="5" s="1"/>
  <c r="AV360" i="5" s="1"/>
  <c r="X371" i="5"/>
  <c r="AT375" i="5"/>
  <c r="AU375" i="5" s="1"/>
  <c r="AV375" i="5" s="1"/>
  <c r="AS384" i="5"/>
  <c r="AT384" i="5" s="1"/>
  <c r="AU384" i="5" s="1"/>
  <c r="AV384" i="5" s="1"/>
  <c r="AP429" i="5"/>
  <c r="AO429" i="5"/>
  <c r="X429" i="5"/>
  <c r="W429" i="5"/>
  <c r="Z426" i="5"/>
  <c r="J426" i="5"/>
  <c r="AS449" i="5"/>
  <c r="AT449" i="5" s="1"/>
  <c r="AU449" i="5" s="1"/>
  <c r="AV449" i="5" s="1"/>
  <c r="AS498" i="5"/>
  <c r="AT498" i="5" s="1"/>
  <c r="AU498" i="5" s="1"/>
  <c r="AV498" i="5" s="1"/>
  <c r="AS323" i="5"/>
  <c r="AT323" i="5" s="1"/>
  <c r="AU323" i="5" s="1"/>
  <c r="AV323" i="5" s="1"/>
  <c r="X332" i="5"/>
  <c r="W340" i="5"/>
  <c r="AS344" i="5"/>
  <c r="AT344" i="5" s="1"/>
  <c r="AU344" i="5" s="1"/>
  <c r="AV344" i="5" s="1"/>
  <c r="X355" i="5"/>
  <c r="W363" i="5"/>
  <c r="AS368" i="5"/>
  <c r="AT368" i="5" s="1"/>
  <c r="AU368" i="5" s="1"/>
  <c r="AV368" i="5" s="1"/>
  <c r="X379" i="5"/>
  <c r="W405" i="5"/>
  <c r="X407" i="5"/>
  <c r="AT410" i="5"/>
  <c r="AU410" i="5" s="1"/>
  <c r="AV410" i="5" s="1"/>
  <c r="AS411" i="5"/>
  <c r="AT411" i="5" s="1"/>
  <c r="AU411" i="5" s="1"/>
  <c r="AV411" i="5" s="1"/>
  <c r="AU423" i="5"/>
  <c r="AV423" i="5" s="1"/>
  <c r="AP437" i="5"/>
  <c r="X452" i="5"/>
  <c r="AP505" i="5"/>
  <c r="AO505" i="5"/>
  <c r="X505" i="5"/>
  <c r="W505" i="5"/>
  <c r="AV506" i="5"/>
  <c r="AW506" i="5" s="1"/>
  <c r="AX506" i="5" s="1"/>
  <c r="AW509" i="5"/>
  <c r="AX509" i="5" s="1"/>
  <c r="AU526" i="5"/>
  <c r="AV526" i="5" s="1"/>
  <c r="W326" i="5"/>
  <c r="X340" i="5"/>
  <c r="W347" i="5"/>
  <c r="X363" i="5"/>
  <c r="W372" i="5"/>
  <c r="W380" i="5"/>
  <c r="W388" i="5"/>
  <c r="X399" i="5"/>
  <c r="X405" i="5"/>
  <c r="AP408" i="5"/>
  <c r="AP472" i="5"/>
  <c r="AO472" i="5"/>
  <c r="W472" i="5"/>
  <c r="W489" i="5"/>
  <c r="AU542" i="5"/>
  <c r="AV542" i="5" s="1"/>
  <c r="AO371" i="5"/>
  <c r="AO398" i="5"/>
  <c r="Z405" i="5"/>
  <c r="AO422" i="5"/>
  <c r="J446" i="5"/>
  <c r="AP446" i="5" s="1"/>
  <c r="Z446" i="5"/>
  <c r="AW448" i="5"/>
  <c r="AX448" i="5" s="1"/>
  <c r="AS469" i="5"/>
  <c r="AT469" i="5" s="1"/>
  <c r="AU469" i="5" s="1"/>
  <c r="AV469" i="5" s="1"/>
  <c r="AU519" i="5"/>
  <c r="AV519" i="5" s="1"/>
  <c r="AS581" i="5"/>
  <c r="AT581" i="5" s="1"/>
  <c r="AU581" i="5" s="1"/>
  <c r="AV581" i="5" s="1"/>
  <c r="W389" i="5"/>
  <c r="W393" i="5"/>
  <c r="W399" i="5"/>
  <c r="X472" i="5"/>
  <c r="X521" i="5"/>
  <c r="W521" i="5"/>
  <c r="AP533" i="5"/>
  <c r="AO533" i="5"/>
  <c r="X533" i="5"/>
  <c r="W533" i="5"/>
  <c r="AV549" i="5"/>
  <c r="AW549" i="5" s="1"/>
  <c r="AX549" i="5" s="1"/>
  <c r="AS612" i="5"/>
  <c r="AT612" i="5" s="1"/>
  <c r="AU612" i="5" s="1"/>
  <c r="AV612" i="5" s="1"/>
  <c r="AW617" i="5"/>
  <c r="AX617" i="5" s="1"/>
  <c r="W327" i="5"/>
  <c r="W348" i="5"/>
  <c r="W373" i="5"/>
  <c r="AO380" i="5"/>
  <c r="W390" i="5"/>
  <c r="W391" i="5"/>
  <c r="W392" i="5"/>
  <c r="W394" i="5"/>
  <c r="W398" i="5"/>
  <c r="AO405" i="5"/>
  <c r="AT428" i="5"/>
  <c r="AU428" i="5" s="1"/>
  <c r="AV428" i="5" s="1"/>
  <c r="AT444" i="5"/>
  <c r="AU444" i="5" s="1"/>
  <c r="AV444" i="5" s="1"/>
  <c r="AP460" i="5"/>
  <c r="AS496" i="5"/>
  <c r="AT496" i="5" s="1"/>
  <c r="AU496" i="5" s="1"/>
  <c r="AV496" i="5" s="1"/>
  <c r="AV512" i="5"/>
  <c r="AW512" i="5" s="1"/>
  <c r="AX512" i="5" s="1"/>
  <c r="AT608" i="5"/>
  <c r="AU608" i="5" s="1"/>
  <c r="AV608" i="5" s="1"/>
  <c r="AV633" i="5"/>
  <c r="AW633" i="5" s="1"/>
  <c r="AX633" i="5" s="1"/>
  <c r="AP380" i="5"/>
  <c r="X390" i="5"/>
  <c r="X392" i="5"/>
  <c r="X393" i="5"/>
  <c r="X398" i="5"/>
  <c r="AP414" i="5"/>
  <c r="X414" i="5"/>
  <c r="AW429" i="5"/>
  <c r="AX429" i="5" s="1"/>
  <c r="Z440" i="5"/>
  <c r="J440" i="5"/>
  <c r="AO440" i="5" s="1"/>
  <c r="AW461" i="5"/>
  <c r="AX461" i="5" s="1"/>
  <c r="J466" i="5"/>
  <c r="AP466" i="5" s="1"/>
  <c r="Z466" i="5"/>
  <c r="AW468" i="5"/>
  <c r="AX468" i="5" s="1"/>
  <c r="Z565" i="5"/>
  <c r="J565" i="5"/>
  <c r="AP565" i="5" s="1"/>
  <c r="W607" i="5"/>
  <c r="X607" i="5"/>
  <c r="AP487" i="5"/>
  <c r="AS530" i="5"/>
  <c r="AT530" i="5" s="1"/>
  <c r="AU530" i="5" s="1"/>
  <c r="AV530" i="5" s="1"/>
  <c r="AP549" i="5"/>
  <c r="AS578" i="5"/>
  <c r="AT578" i="5" s="1"/>
  <c r="AU578" i="5" s="1"/>
  <c r="AV578" i="5" s="1"/>
  <c r="AP450" i="5"/>
  <c r="X479" i="5"/>
  <c r="X487" i="5"/>
  <c r="X503" i="5"/>
  <c r="X504" i="5"/>
  <c r="AW527" i="5"/>
  <c r="AX527" i="5" s="1"/>
  <c r="X548" i="5"/>
  <c r="W548" i="5"/>
  <c r="AT573" i="5"/>
  <c r="AU573" i="5" s="1"/>
  <c r="AV573" i="5" s="1"/>
  <c r="J595" i="5"/>
  <c r="AS628" i="5"/>
  <c r="AT628" i="5" s="1"/>
  <c r="AU628" i="5" s="1"/>
  <c r="AV628" i="5" s="1"/>
  <c r="AS412" i="5"/>
  <c r="AT412" i="5" s="1"/>
  <c r="AU412" i="5" s="1"/>
  <c r="AV412" i="5" s="1"/>
  <c r="Z414" i="5"/>
  <c r="AS434" i="5"/>
  <c r="AT434" i="5" s="1"/>
  <c r="AU434" i="5" s="1"/>
  <c r="AV434" i="5" s="1"/>
  <c r="Z436" i="5"/>
  <c r="AS457" i="5"/>
  <c r="AT457" i="5" s="1"/>
  <c r="AU457" i="5" s="1"/>
  <c r="AV457" i="5" s="1"/>
  <c r="Z459" i="5"/>
  <c r="AS476" i="5"/>
  <c r="AT476" i="5" s="1"/>
  <c r="AU476" i="5" s="1"/>
  <c r="AV476" i="5" s="1"/>
  <c r="Z479" i="5"/>
  <c r="Z487" i="5"/>
  <c r="AS499" i="5"/>
  <c r="AT499" i="5" s="1"/>
  <c r="AU499" i="5" s="1"/>
  <c r="AV499" i="5" s="1"/>
  <c r="Z503" i="5"/>
  <c r="Z504" i="5"/>
  <c r="X519" i="5"/>
  <c r="AW525" i="5"/>
  <c r="AX525" i="5" s="1"/>
  <c r="W534" i="5"/>
  <c r="AW543" i="5"/>
  <c r="AX543" i="5" s="1"/>
  <c r="AS551" i="5"/>
  <c r="AT551" i="5" s="1"/>
  <c r="AU551" i="5" s="1"/>
  <c r="AV551" i="5" s="1"/>
  <c r="AT557" i="5"/>
  <c r="AU557" i="5" s="1"/>
  <c r="AV557" i="5" s="1"/>
  <c r="X561" i="5"/>
  <c r="AP570" i="5"/>
  <c r="AW640" i="5"/>
  <c r="AX640" i="5" s="1"/>
  <c r="Z430" i="5"/>
  <c r="AO479" i="5"/>
  <c r="AO487" i="5"/>
  <c r="AO503" i="5"/>
  <c r="AO504" i="5"/>
  <c r="W514" i="5"/>
  <c r="AO547" i="5"/>
  <c r="AS566" i="5"/>
  <c r="AT566" i="5" s="1"/>
  <c r="AU566" i="5" s="1"/>
  <c r="AV566" i="5" s="1"/>
  <c r="X610" i="5"/>
  <c r="AP610" i="5"/>
  <c r="AO621" i="5"/>
  <c r="AP621" i="5"/>
  <c r="W621" i="5"/>
  <c r="AW631" i="5"/>
  <c r="AX631" i="5" s="1"/>
  <c r="J670" i="5"/>
  <c r="Z670" i="5"/>
  <c r="AS435" i="5"/>
  <c r="AT435" i="5" s="1"/>
  <c r="AU435" i="5" s="1"/>
  <c r="AV435" i="5" s="1"/>
  <c r="Z437" i="5"/>
  <c r="AS458" i="5"/>
  <c r="AT458" i="5" s="1"/>
  <c r="AU458" i="5" s="1"/>
  <c r="AV458" i="5" s="1"/>
  <c r="Z460" i="5"/>
  <c r="AS477" i="5"/>
  <c r="AT477" i="5" s="1"/>
  <c r="AU477" i="5" s="1"/>
  <c r="AV477" i="5" s="1"/>
  <c r="Z480" i="5"/>
  <c r="AP511" i="5"/>
  <c r="AP518" i="5"/>
  <c r="AO518" i="5"/>
  <c r="AW537" i="5"/>
  <c r="AX537" i="5" s="1"/>
  <c r="J539" i="5"/>
  <c r="AP539" i="5" s="1"/>
  <c r="Z539" i="5"/>
  <c r="X555" i="5"/>
  <c r="X569" i="5"/>
  <c r="W569" i="5"/>
  <c r="AS572" i="5"/>
  <c r="AT572" i="5" s="1"/>
  <c r="AU572" i="5" s="1"/>
  <c r="AV572" i="5" s="1"/>
  <c r="AP579" i="5"/>
  <c r="X579" i="5"/>
  <c r="X606" i="5"/>
  <c r="AT682" i="5"/>
  <c r="AU682" i="5" s="1"/>
  <c r="AV682" i="5" s="1"/>
  <c r="W439" i="5"/>
  <c r="J449" i="5"/>
  <c r="W461" i="5"/>
  <c r="J469" i="5"/>
  <c r="W481" i="5"/>
  <c r="AW487" i="5"/>
  <c r="AX487" i="5" s="1"/>
  <c r="J496" i="5"/>
  <c r="AP496" i="5" s="1"/>
  <c r="AW501" i="5"/>
  <c r="AX501" i="5" s="1"/>
  <c r="W510" i="5"/>
  <c r="W512" i="5"/>
  <c r="X514" i="5"/>
  <c r="W547" i="5"/>
  <c r="Z584" i="5"/>
  <c r="J584" i="5"/>
  <c r="AP584" i="5" s="1"/>
  <c r="J596" i="5"/>
  <c r="AO596" i="5" s="1"/>
  <c r="Z614" i="5"/>
  <c r="J614" i="5"/>
  <c r="AO614" i="5" s="1"/>
  <c r="X402" i="5"/>
  <c r="X424" i="5"/>
  <c r="AS436" i="5"/>
  <c r="AT436" i="5" s="1"/>
  <c r="AU436" i="5" s="1"/>
  <c r="AV436" i="5" s="1"/>
  <c r="AT451" i="5"/>
  <c r="AU451" i="5" s="1"/>
  <c r="AV451" i="5" s="1"/>
  <c r="AS459" i="5"/>
  <c r="AT459" i="5" s="1"/>
  <c r="AU459" i="5" s="1"/>
  <c r="AV459" i="5" s="1"/>
  <c r="AT471" i="5"/>
  <c r="AU471" i="5" s="1"/>
  <c r="AV471" i="5" s="1"/>
  <c r="W474" i="5"/>
  <c r="AS479" i="5"/>
  <c r="AT479" i="5" s="1"/>
  <c r="AU479" i="5" s="1"/>
  <c r="AV479" i="5" s="1"/>
  <c r="AS488" i="5"/>
  <c r="AT488" i="5" s="1"/>
  <c r="AU488" i="5" s="1"/>
  <c r="AV488" i="5" s="1"/>
  <c r="Z491" i="5"/>
  <c r="AS503" i="5"/>
  <c r="AT503" i="5" s="1"/>
  <c r="AU503" i="5" s="1"/>
  <c r="AV503" i="5" s="1"/>
  <c r="AS504" i="5"/>
  <c r="AT504" i="5" s="1"/>
  <c r="AU504" i="5" s="1"/>
  <c r="AV504" i="5" s="1"/>
  <c r="AW505" i="5"/>
  <c r="AX505" i="5" s="1"/>
  <c r="AS507" i="5"/>
  <c r="AT507" i="5" s="1"/>
  <c r="AU507" i="5" s="1"/>
  <c r="AV507" i="5" s="1"/>
  <c r="AT520" i="5"/>
  <c r="AU520" i="5" s="1"/>
  <c r="AV520" i="5" s="1"/>
  <c r="AT521" i="5"/>
  <c r="AU521" i="5" s="1"/>
  <c r="AV521" i="5" s="1"/>
  <c r="AS522" i="5"/>
  <c r="AT522" i="5" s="1"/>
  <c r="AU522" i="5" s="1"/>
  <c r="AV522" i="5" s="1"/>
  <c r="AS523" i="5"/>
  <c r="AT523" i="5" s="1"/>
  <c r="AU523" i="5" s="1"/>
  <c r="AV523" i="5" s="1"/>
  <c r="AT534" i="5"/>
  <c r="AU534" i="5" s="1"/>
  <c r="AV534" i="5" s="1"/>
  <c r="AW556" i="5"/>
  <c r="AX556" i="5" s="1"/>
  <c r="AS583" i="5"/>
  <c r="AT583" i="5" s="1"/>
  <c r="AU583" i="5" s="1"/>
  <c r="AV583" i="5" s="1"/>
  <c r="X602" i="5"/>
  <c r="W602" i="5"/>
  <c r="AW607" i="5"/>
  <c r="AX607" i="5" s="1"/>
  <c r="AT639" i="5"/>
  <c r="AU639" i="5" s="1"/>
  <c r="AV639" i="5" s="1"/>
  <c r="X654" i="5"/>
  <c r="W654" i="5"/>
  <c r="W440" i="5"/>
  <c r="W462" i="5"/>
  <c r="W482" i="5"/>
  <c r="AW486" i="5"/>
  <c r="AX486" i="5" s="1"/>
  <c r="Z518" i="5"/>
  <c r="W532" i="5"/>
  <c r="X539" i="5"/>
  <c r="AW541" i="5"/>
  <c r="AX541" i="5" s="1"/>
  <c r="AP553" i="5"/>
  <c r="AO553" i="5"/>
  <c r="AW561" i="5"/>
  <c r="AX561" i="5" s="1"/>
  <c r="AS565" i="5"/>
  <c r="AT565" i="5" s="1"/>
  <c r="AU565" i="5" s="1"/>
  <c r="AV565" i="5" s="1"/>
  <c r="W568" i="5"/>
  <c r="AS586" i="5"/>
  <c r="AT586" i="5" s="1"/>
  <c r="AU586" i="5" s="1"/>
  <c r="AV586" i="5" s="1"/>
  <c r="AT630" i="5"/>
  <c r="AU630" i="5" s="1"/>
  <c r="AV630" i="5" s="1"/>
  <c r="AP675" i="5"/>
  <c r="AO675" i="5"/>
  <c r="W701" i="5"/>
  <c r="AP701" i="5"/>
  <c r="AO701" i="5"/>
  <c r="X701" i="5"/>
  <c r="X440" i="5"/>
  <c r="X462" i="5"/>
  <c r="X482" i="5"/>
  <c r="X532" i="5"/>
  <c r="AP605" i="5"/>
  <c r="X605" i="5"/>
  <c r="AT655" i="5"/>
  <c r="AU655" i="5" s="1"/>
  <c r="AV655" i="5" s="1"/>
  <c r="W411" i="5"/>
  <c r="AT430" i="5"/>
  <c r="AU430" i="5" s="1"/>
  <c r="AV430" i="5" s="1"/>
  <c r="W433" i="5"/>
  <c r="AS437" i="5"/>
  <c r="AT437" i="5" s="1"/>
  <c r="AU437" i="5" s="1"/>
  <c r="AV437" i="5" s="1"/>
  <c r="AT452" i="5"/>
  <c r="AU452" i="5" s="1"/>
  <c r="AV452" i="5" s="1"/>
  <c r="AS460" i="5"/>
  <c r="AT460" i="5" s="1"/>
  <c r="AU460" i="5" s="1"/>
  <c r="AV460" i="5" s="1"/>
  <c r="AU465" i="5"/>
  <c r="AV465" i="5" s="1"/>
  <c r="AT472" i="5"/>
  <c r="AU472" i="5" s="1"/>
  <c r="AV472" i="5" s="1"/>
  <c r="AS480" i="5"/>
  <c r="AT480" i="5" s="1"/>
  <c r="AU480" i="5" s="1"/>
  <c r="AV480" i="5" s="1"/>
  <c r="AT489" i="5"/>
  <c r="AU489" i="5" s="1"/>
  <c r="AV489" i="5" s="1"/>
  <c r="Z573" i="5"/>
  <c r="J573" i="5"/>
  <c r="AP573" i="5" s="1"/>
  <c r="J623" i="5"/>
  <c r="AP623" i="5" s="1"/>
  <c r="X629" i="5"/>
  <c r="AW646" i="5"/>
  <c r="AX646" i="5" s="1"/>
  <c r="W442" i="5"/>
  <c r="W463" i="5"/>
  <c r="W483" i="5"/>
  <c r="X553" i="5"/>
  <c r="AS555" i="5"/>
  <c r="AT555" i="5" s="1"/>
  <c r="AU555" i="5" s="1"/>
  <c r="AV555" i="5" s="1"/>
  <c r="Z557" i="5"/>
  <c r="J557" i="5"/>
  <c r="AP557" i="5" s="1"/>
  <c r="X558" i="5"/>
  <c r="W558" i="5"/>
  <c r="AW564" i="5"/>
  <c r="AX564" i="5" s="1"/>
  <c r="AS579" i="5"/>
  <c r="AT579" i="5" s="1"/>
  <c r="AU579" i="5" s="1"/>
  <c r="AV579" i="5" s="1"/>
  <c r="W605" i="5"/>
  <c r="Z640" i="5"/>
  <c r="J640" i="5"/>
  <c r="AU673" i="5"/>
  <c r="AV673" i="5" s="1"/>
  <c r="X442" i="5"/>
  <c r="AS454" i="5"/>
  <c r="AT454" i="5" s="1"/>
  <c r="AU454" i="5" s="1"/>
  <c r="AV454" i="5" s="1"/>
  <c r="X463" i="5"/>
  <c r="AS473" i="5"/>
  <c r="AT473" i="5" s="1"/>
  <c r="AU473" i="5" s="1"/>
  <c r="AV473" i="5" s="1"/>
  <c r="X483" i="5"/>
  <c r="AS490" i="5"/>
  <c r="AT490" i="5" s="1"/>
  <c r="AU490" i="5" s="1"/>
  <c r="AV490" i="5" s="1"/>
  <c r="W496" i="5"/>
  <c r="AS510" i="5"/>
  <c r="AT510" i="5" s="1"/>
  <c r="AU510" i="5" s="1"/>
  <c r="AV510" i="5" s="1"/>
  <c r="AW511" i="5"/>
  <c r="AX511" i="5" s="1"/>
  <c r="X526" i="5"/>
  <c r="W526" i="5"/>
  <c r="X530" i="5"/>
  <c r="AW533" i="5"/>
  <c r="AX533" i="5" s="1"/>
  <c r="Z543" i="5"/>
  <c r="J543" i="5"/>
  <c r="AP543" i="5" s="1"/>
  <c r="J562" i="5"/>
  <c r="AO562" i="5" s="1"/>
  <c r="Z562" i="5"/>
  <c r="AW575" i="5"/>
  <c r="AX575" i="5" s="1"/>
  <c r="Z604" i="5"/>
  <c r="J604" i="5"/>
  <c r="AS626" i="5"/>
  <c r="AT626" i="5" s="1"/>
  <c r="AU626" i="5" s="1"/>
  <c r="AV626" i="5" s="1"/>
  <c r="J637" i="5"/>
  <c r="AP637" i="5" s="1"/>
  <c r="Z637" i="5"/>
  <c r="W412" i="5"/>
  <c r="W434" i="5"/>
  <c r="W457" i="5"/>
  <c r="AO525" i="5"/>
  <c r="X577" i="5"/>
  <c r="AP628" i="5"/>
  <c r="X628" i="5"/>
  <c r="X644" i="5"/>
  <c r="W644" i="5"/>
  <c r="AW513" i="5"/>
  <c r="AX513" i="5" s="1"/>
  <c r="AT516" i="5"/>
  <c r="AU516" i="5" s="1"/>
  <c r="AV516" i="5" s="1"/>
  <c r="J520" i="5"/>
  <c r="AO520" i="5" s="1"/>
  <c r="J521" i="5"/>
  <c r="AP521" i="5" s="1"/>
  <c r="AS532" i="5"/>
  <c r="AT532" i="5" s="1"/>
  <c r="AU532" i="5" s="1"/>
  <c r="AV532" i="5" s="1"/>
  <c r="Z535" i="5"/>
  <c r="J535" i="5"/>
  <c r="AP535" i="5" s="1"/>
  <c r="W538" i="5"/>
  <c r="AW546" i="5"/>
  <c r="AX546" i="5" s="1"/>
  <c r="J556" i="5"/>
  <c r="AO556" i="5" s="1"/>
  <c r="AW559" i="5"/>
  <c r="AX559" i="5" s="1"/>
  <c r="AS574" i="5"/>
  <c r="AT574" i="5" s="1"/>
  <c r="AU574" i="5" s="1"/>
  <c r="AV574" i="5" s="1"/>
  <c r="J581" i="5"/>
  <c r="AP581" i="5" s="1"/>
  <c r="Z581" i="5"/>
  <c r="AO605" i="5"/>
  <c r="AO608" i="5"/>
  <c r="AP608" i="5"/>
  <c r="AS614" i="5"/>
  <c r="AT614" i="5" s="1"/>
  <c r="AU614" i="5" s="1"/>
  <c r="AV614" i="5" s="1"/>
  <c r="AU654" i="5"/>
  <c r="AV654" i="5" s="1"/>
  <c r="W470" i="5"/>
  <c r="W525" i="5"/>
  <c r="AO530" i="5"/>
  <c r="AO544" i="5"/>
  <c r="AS553" i="5"/>
  <c r="AT553" i="5" s="1"/>
  <c r="AU553" i="5" s="1"/>
  <c r="AV553" i="5" s="1"/>
  <c r="W557" i="5"/>
  <c r="AW563" i="5"/>
  <c r="AX563" i="5" s="1"/>
  <c r="W577" i="5"/>
  <c r="AP619" i="5"/>
  <c r="AO619" i="5"/>
  <c r="X619" i="5"/>
  <c r="W619" i="5"/>
  <c r="W628" i="5"/>
  <c r="W631" i="5"/>
  <c r="X631" i="5"/>
  <c r="J519" i="5"/>
  <c r="AO519" i="5" s="1"/>
  <c r="X525" i="5"/>
  <c r="J534" i="5"/>
  <c r="AO534" i="5" s="1"/>
  <c r="J541" i="5"/>
  <c r="AP541" i="5" s="1"/>
  <c r="AS558" i="5"/>
  <c r="AT558" i="5" s="1"/>
  <c r="AU558" i="5" s="1"/>
  <c r="AV558" i="5" s="1"/>
  <c r="AT584" i="5"/>
  <c r="AU584" i="5" s="1"/>
  <c r="AV584" i="5" s="1"/>
  <c r="AS605" i="5"/>
  <c r="AT605" i="5" s="1"/>
  <c r="AU605" i="5" s="1"/>
  <c r="AV605" i="5" s="1"/>
  <c r="W608" i="5"/>
  <c r="Z617" i="5"/>
  <c r="J617" i="5"/>
  <c r="AO617" i="5" s="1"/>
  <c r="AW620" i="5"/>
  <c r="AX620" i="5" s="1"/>
  <c r="AW634" i="5"/>
  <c r="AX634" i="5" s="1"/>
  <c r="AS651" i="5"/>
  <c r="AT651" i="5" s="1"/>
  <c r="AU651" i="5" s="1"/>
  <c r="AV651" i="5" s="1"/>
  <c r="W655" i="5"/>
  <c r="X697" i="5"/>
  <c r="W697" i="5"/>
  <c r="AS670" i="5"/>
  <c r="AT670" i="5" s="1"/>
  <c r="AU670" i="5" s="1"/>
  <c r="AV670" i="5" s="1"/>
  <c r="AW690" i="5"/>
  <c r="AX690" i="5" s="1"/>
  <c r="W584" i="5"/>
  <c r="AS638" i="5"/>
  <c r="AT638" i="5" s="1"/>
  <c r="AU638" i="5" s="1"/>
  <c r="AV638" i="5" s="1"/>
  <c r="AW648" i="5"/>
  <c r="AX648" i="5" s="1"/>
  <c r="AS650" i="5"/>
  <c r="AT650" i="5" s="1"/>
  <c r="AU650" i="5" s="1"/>
  <c r="AV650" i="5" s="1"/>
  <c r="W653" i="5"/>
  <c r="AW657" i="5"/>
  <c r="AX657" i="5" s="1"/>
  <c r="J659" i="5"/>
  <c r="AP659" i="5" s="1"/>
  <c r="AT663" i="5"/>
  <c r="AU663" i="5" s="1"/>
  <c r="AV663" i="5" s="1"/>
  <c r="AW669" i="5"/>
  <c r="AX669" i="5" s="1"/>
  <c r="AP672" i="5"/>
  <c r="AO672" i="5"/>
  <c r="W672" i="5"/>
  <c r="AT689" i="5"/>
  <c r="AU689" i="5" s="1"/>
  <c r="AV689" i="5" s="1"/>
  <c r="AO643" i="5"/>
  <c r="AO696" i="5"/>
  <c r="W562" i="5"/>
  <c r="W581" i="5"/>
  <c r="X594" i="5"/>
  <c r="AP636" i="5"/>
  <c r="W637" i="5"/>
  <c r="AS649" i="5"/>
  <c r="AT649" i="5" s="1"/>
  <c r="AU649" i="5" s="1"/>
  <c r="AV649" i="5" s="1"/>
  <c r="X653" i="5"/>
  <c r="AS656" i="5"/>
  <c r="AT656" i="5" s="1"/>
  <c r="AU656" i="5" s="1"/>
  <c r="AV656" i="5" s="1"/>
  <c r="AS662" i="5"/>
  <c r="AT662" i="5" s="1"/>
  <c r="AU662" i="5" s="1"/>
  <c r="AV662" i="5" s="1"/>
  <c r="X672" i="5"/>
  <c r="AP688" i="5"/>
  <c r="AS552" i="5"/>
  <c r="AT552" i="5" s="1"/>
  <c r="AU552" i="5" s="1"/>
  <c r="AV552" i="5" s="1"/>
  <c r="J558" i="5"/>
  <c r="AP558" i="5" s="1"/>
  <c r="X562" i="5"/>
  <c r="X581" i="5"/>
  <c r="X586" i="5"/>
  <c r="W588" i="5"/>
  <c r="AO598" i="5"/>
  <c r="AW611" i="5"/>
  <c r="AX611" i="5" s="1"/>
  <c r="J631" i="5"/>
  <c r="AO631" i="5" s="1"/>
  <c r="X637" i="5"/>
  <c r="W643" i="5"/>
  <c r="AS661" i="5"/>
  <c r="AT661" i="5" s="1"/>
  <c r="AU661" i="5" s="1"/>
  <c r="AV661" i="5" s="1"/>
  <c r="AT692" i="5"/>
  <c r="AU692" i="5" s="1"/>
  <c r="AV692" i="5" s="1"/>
  <c r="AP708" i="5"/>
  <c r="AO708" i="5"/>
  <c r="W556" i="5"/>
  <c r="W587" i="5"/>
  <c r="W594" i="5"/>
  <c r="W596" i="5"/>
  <c r="W599" i="5"/>
  <c r="X622" i="5"/>
  <c r="AS629" i="5"/>
  <c r="AT629" i="5" s="1"/>
  <c r="AU629" i="5" s="1"/>
  <c r="AV629" i="5" s="1"/>
  <c r="W642" i="5"/>
  <c r="X643" i="5"/>
  <c r="AP652" i="5"/>
  <c r="W652" i="5"/>
  <c r="X665" i="5"/>
  <c r="AP671" i="5"/>
  <c r="J536" i="5"/>
  <c r="X541" i="5"/>
  <c r="W549" i="5"/>
  <c r="J559" i="5"/>
  <c r="X563" i="5"/>
  <c r="W570" i="5"/>
  <c r="J574" i="5"/>
  <c r="AP574" i="5" s="1"/>
  <c r="AW577" i="5"/>
  <c r="AX577" i="5" s="1"/>
  <c r="X589" i="5"/>
  <c r="W591" i="5"/>
  <c r="W593" i="5"/>
  <c r="X597" i="5"/>
  <c r="X598" i="5"/>
  <c r="AW610" i="5"/>
  <c r="AX610" i="5" s="1"/>
  <c r="W622" i="5"/>
  <c r="X652" i="5"/>
  <c r="W665" i="5"/>
  <c r="AV666" i="5"/>
  <c r="AW666" i="5" s="1"/>
  <c r="AX666" i="5" s="1"/>
  <c r="AS676" i="5"/>
  <c r="AT676" i="5" s="1"/>
  <c r="AU676" i="5" s="1"/>
  <c r="AV676" i="5" s="1"/>
  <c r="AT681" i="5"/>
  <c r="AU681" i="5" s="1"/>
  <c r="AV681" i="5" s="1"/>
  <c r="AU685" i="5"/>
  <c r="AV685" i="5" s="1"/>
  <c r="X549" i="5"/>
  <c r="X570" i="5"/>
  <c r="X591" i="5"/>
  <c r="X593" i="5"/>
  <c r="AW603" i="5"/>
  <c r="AX603" i="5" s="1"/>
  <c r="AW606" i="5"/>
  <c r="AX606" i="5" s="1"/>
  <c r="W620" i="5"/>
  <c r="X633" i="5"/>
  <c r="W633" i="5"/>
  <c r="X641" i="5"/>
  <c r="W641" i="5"/>
  <c r="AP643" i="5"/>
  <c r="X679" i="5"/>
  <c r="AU644" i="5"/>
  <c r="AV644" i="5" s="1"/>
  <c r="W550" i="5"/>
  <c r="W572" i="5"/>
  <c r="AP598" i="5"/>
  <c r="X620" i="5"/>
  <c r="AO634" i="5"/>
  <c r="Z641" i="5"/>
  <c r="AO652" i="5"/>
  <c r="AW653" i="5"/>
  <c r="AX653" i="5" s="1"/>
  <c r="AW660" i="5"/>
  <c r="AX660" i="5" s="1"/>
  <c r="Z673" i="5"/>
  <c r="J673" i="5"/>
  <c r="AP673" i="5" s="1"/>
  <c r="W679" i="5"/>
  <c r="AS691" i="5"/>
  <c r="AT691" i="5" s="1"/>
  <c r="AU691" i="5" s="1"/>
  <c r="AV691" i="5" s="1"/>
  <c r="X527" i="5"/>
  <c r="AS539" i="5"/>
  <c r="AT539" i="5" s="1"/>
  <c r="AU539" i="5" s="1"/>
  <c r="AV539" i="5" s="1"/>
  <c r="AO549" i="5"/>
  <c r="X550" i="5"/>
  <c r="AS562" i="5"/>
  <c r="AT562" i="5" s="1"/>
  <c r="AU562" i="5" s="1"/>
  <c r="AV562" i="5" s="1"/>
  <c r="AO570" i="5"/>
  <c r="X572" i="5"/>
  <c r="J576" i="5"/>
  <c r="AP576" i="5" s="1"/>
  <c r="AS595" i="5"/>
  <c r="AT595" i="5" s="1"/>
  <c r="AU595" i="5" s="1"/>
  <c r="AV595" i="5" s="1"/>
  <c r="J612" i="5"/>
  <c r="AO612" i="5" s="1"/>
  <c r="AS627" i="5"/>
  <c r="AT627" i="5" s="1"/>
  <c r="AU627" i="5" s="1"/>
  <c r="AV627" i="5" s="1"/>
  <c r="J638" i="5"/>
  <c r="AP638" i="5" s="1"/>
  <c r="W651" i="5"/>
  <c r="AS659" i="5"/>
  <c r="AT659" i="5" s="1"/>
  <c r="AU659" i="5" s="1"/>
  <c r="AV659" i="5" s="1"/>
  <c r="W543" i="5"/>
  <c r="W565" i="5"/>
  <c r="W573" i="5"/>
  <c r="AW596" i="5"/>
  <c r="AX596" i="5" s="1"/>
  <c r="AW602" i="5"/>
  <c r="AX602" i="5" s="1"/>
  <c r="X617" i="5"/>
  <c r="AW624" i="5"/>
  <c r="AX624" i="5" s="1"/>
  <c r="AW636" i="5"/>
  <c r="AX636" i="5" s="1"/>
  <c r="AO641" i="5"/>
  <c r="J646" i="5"/>
  <c r="AO646" i="5" s="1"/>
  <c r="X651" i="5"/>
  <c r="AW652" i="5"/>
  <c r="AX652" i="5" s="1"/>
  <c r="AP657" i="5"/>
  <c r="AW675" i="5"/>
  <c r="AX675" i="5" s="1"/>
  <c r="AS684" i="5"/>
  <c r="AT684" i="5" s="1"/>
  <c r="AU684" i="5" s="1"/>
  <c r="AV684" i="5" s="1"/>
  <c r="X543" i="5"/>
  <c r="X565" i="5"/>
  <c r="X573" i="5"/>
  <c r="AW591" i="5"/>
  <c r="AX591" i="5" s="1"/>
  <c r="X614" i="5"/>
  <c r="Z619" i="5"/>
  <c r="W630" i="5"/>
  <c r="AP641" i="5"/>
  <c r="AU665" i="5"/>
  <c r="AV665" i="5" s="1"/>
  <c r="W574" i="5"/>
  <c r="AW593" i="5"/>
  <c r="AX593" i="5" s="1"/>
  <c r="AW594" i="5"/>
  <c r="AX594" i="5" s="1"/>
  <c r="J607" i="5"/>
  <c r="AP607" i="5" s="1"/>
  <c r="Z607" i="5"/>
  <c r="AT642" i="5"/>
  <c r="AU642" i="5" s="1"/>
  <c r="AV642" i="5" s="1"/>
  <c r="X658" i="5"/>
  <c r="Z661" i="5"/>
  <c r="J661" i="5"/>
  <c r="AP661" i="5" s="1"/>
  <c r="X673" i="5"/>
  <c r="W673" i="5"/>
  <c r="AU674" i="5"/>
  <c r="AV674" i="5" s="1"/>
  <c r="W544" i="5"/>
  <c r="W566" i="5"/>
  <c r="W614" i="5"/>
  <c r="X630" i="5"/>
  <c r="AW635" i="5"/>
  <c r="AX635" i="5" s="1"/>
  <c r="X662" i="5"/>
  <c r="W662" i="5"/>
  <c r="X700" i="5"/>
  <c r="W700" i="5"/>
  <c r="W575" i="5"/>
  <c r="AW589" i="5"/>
  <c r="AX589" i="5" s="1"/>
  <c r="X638" i="5"/>
  <c r="AS641" i="5"/>
  <c r="AT641" i="5" s="1"/>
  <c r="AU641" i="5" s="1"/>
  <c r="AV641" i="5" s="1"/>
  <c r="Z650" i="5"/>
  <c r="J653" i="5"/>
  <c r="AO653" i="5" s="1"/>
  <c r="W695" i="5"/>
  <c r="BH506" i="6"/>
  <c r="BG134" i="6"/>
  <c r="BH125" i="6"/>
  <c r="AP710" i="5"/>
  <c r="AO710" i="5"/>
  <c r="BH111" i="6"/>
  <c r="BG118" i="6"/>
  <c r="BH488" i="6"/>
  <c r="BG536" i="6"/>
  <c r="J718" i="5"/>
  <c r="AO718" i="5" s="1"/>
  <c r="Z718" i="5"/>
  <c r="AT720" i="5"/>
  <c r="AU720" i="5" s="1"/>
  <c r="AV720" i="5" s="1"/>
  <c r="BG168" i="6"/>
  <c r="BH185" i="6"/>
  <c r="BG199" i="6"/>
  <c r="J682" i="5"/>
  <c r="AP682" i="5" s="1"/>
  <c r="AO695" i="5"/>
  <c r="Z701" i="5"/>
  <c r="Z708" i="5"/>
  <c r="W710" i="5"/>
  <c r="AW716" i="5"/>
  <c r="AX716" i="5" s="1"/>
  <c r="AP734" i="5"/>
  <c r="AO734" i="5"/>
  <c r="BH18" i="6"/>
  <c r="BH77" i="6"/>
  <c r="BG88" i="6"/>
  <c r="BH81" i="6"/>
  <c r="BH98" i="6"/>
  <c r="BH100" i="6"/>
  <c r="BH128" i="6"/>
  <c r="BH193" i="6"/>
  <c r="BH361" i="6"/>
  <c r="BG393" i="6"/>
  <c r="BH504" i="6"/>
  <c r="W688" i="5"/>
  <c r="X710" i="5"/>
  <c r="BG23" i="6"/>
  <c r="BG90" i="6"/>
  <c r="BG108" i="6"/>
  <c r="BH101" i="6"/>
  <c r="BG171" i="6"/>
  <c r="BH205" i="6"/>
  <c r="BH219" i="6"/>
  <c r="BH233" i="6"/>
  <c r="BG254" i="6"/>
  <c r="BH265" i="6"/>
  <c r="BH350" i="6"/>
  <c r="BH539" i="6"/>
  <c r="W600" i="5"/>
  <c r="W623" i="5"/>
  <c r="W645" i="5"/>
  <c r="Z672" i="5"/>
  <c r="X688" i="5"/>
  <c r="Z721" i="5"/>
  <c r="J721" i="5"/>
  <c r="AP721" i="5" s="1"/>
  <c r="BH34" i="6"/>
  <c r="BH69" i="6"/>
  <c r="BH87" i="6"/>
  <c r="BG93" i="6"/>
  <c r="BH164" i="6"/>
  <c r="BG174" i="6"/>
  <c r="BH415" i="6"/>
  <c r="BH513" i="6"/>
  <c r="BG688" i="6"/>
  <c r="BH622" i="6"/>
  <c r="J684" i="5"/>
  <c r="AO684" i="5" s="1"/>
  <c r="Z688" i="5"/>
  <c r="J691" i="5"/>
  <c r="AP726" i="5"/>
  <c r="AS728" i="5"/>
  <c r="AT728" i="5" s="1"/>
  <c r="AU728" i="5" s="1"/>
  <c r="AV728" i="5" s="1"/>
  <c r="BG20" i="6"/>
  <c r="BH37" i="6"/>
  <c r="BH106" i="6"/>
  <c r="BH151" i="6"/>
  <c r="BG161" i="6"/>
  <c r="BH228" i="6"/>
  <c r="BG247" i="6"/>
  <c r="BH242" i="6"/>
  <c r="BG262" i="6"/>
  <c r="BH252" i="6"/>
  <c r="BH442" i="6"/>
  <c r="BG483" i="6"/>
  <c r="BH462" i="6"/>
  <c r="BG579" i="6"/>
  <c r="BH542" i="6"/>
  <c r="BG598" i="6"/>
  <c r="Z666" i="5"/>
  <c r="BH10" i="6"/>
  <c r="BH13" i="6"/>
  <c r="BG14" i="6"/>
  <c r="BG44" i="6"/>
  <c r="BH62" i="6"/>
  <c r="BG68" i="6"/>
  <c r="BH73" i="6"/>
  <c r="BG80" i="6"/>
  <c r="BH109" i="6"/>
  <c r="BG156" i="6"/>
  <c r="BH295" i="6"/>
  <c r="BG319" i="6"/>
  <c r="BG375" i="6"/>
  <c r="BH400" i="6"/>
  <c r="BG552" i="6"/>
  <c r="BH572" i="6"/>
  <c r="AS671" i="5"/>
  <c r="AT671" i="5" s="1"/>
  <c r="AU671" i="5" s="1"/>
  <c r="AV671" i="5" s="1"/>
  <c r="AO688" i="5"/>
  <c r="AT696" i="5"/>
  <c r="AU696" i="5" s="1"/>
  <c r="AV696" i="5" s="1"/>
  <c r="AS697" i="5"/>
  <c r="AT697" i="5" s="1"/>
  <c r="AU697" i="5" s="1"/>
  <c r="AV697" i="5" s="1"/>
  <c r="AS699" i="5"/>
  <c r="AT699" i="5" s="1"/>
  <c r="AU699" i="5" s="1"/>
  <c r="AV699" i="5" s="1"/>
  <c r="AW709" i="5"/>
  <c r="AX709" i="5" s="1"/>
  <c r="AS711" i="5"/>
  <c r="AT711" i="5" s="1"/>
  <c r="AU711" i="5" s="1"/>
  <c r="AV711" i="5" s="1"/>
  <c r="AW715" i="5"/>
  <c r="AX715" i="5" s="1"/>
  <c r="X730" i="5"/>
  <c r="W730" i="5"/>
  <c r="BG29" i="6"/>
  <c r="BG48" i="6"/>
  <c r="BH48" i="6"/>
  <c r="BG53" i="6"/>
  <c r="BH84" i="6"/>
  <c r="BH93" i="6"/>
  <c r="BG100" i="6"/>
  <c r="BG439" i="6"/>
  <c r="BH420" i="6"/>
  <c r="BG492" i="6"/>
  <c r="BG539" i="6"/>
  <c r="X624" i="5"/>
  <c r="AS637" i="5"/>
  <c r="AT637" i="5" s="1"/>
  <c r="AU637" i="5" s="1"/>
  <c r="AV637" i="5" s="1"/>
  <c r="X646" i="5"/>
  <c r="AS658" i="5"/>
  <c r="AT658" i="5" s="1"/>
  <c r="AU658" i="5" s="1"/>
  <c r="AV658" i="5" s="1"/>
  <c r="X667" i="5"/>
  <c r="W674" i="5"/>
  <c r="AS678" i="5"/>
  <c r="AT678" i="5" s="1"/>
  <c r="AU678" i="5" s="1"/>
  <c r="AV678" i="5" s="1"/>
  <c r="AS687" i="5"/>
  <c r="AT687" i="5" s="1"/>
  <c r="AU687" i="5" s="1"/>
  <c r="AV687" i="5" s="1"/>
  <c r="AW695" i="5"/>
  <c r="AX695" i="5" s="1"/>
  <c r="AS700" i="5"/>
  <c r="AT700" i="5" s="1"/>
  <c r="AU700" i="5" s="1"/>
  <c r="AV700" i="5" s="1"/>
  <c r="AS701" i="5"/>
  <c r="AT701" i="5" s="1"/>
  <c r="AU701" i="5" s="1"/>
  <c r="AV701" i="5" s="1"/>
  <c r="AS706" i="5"/>
  <c r="AT706" i="5" s="1"/>
  <c r="AU706" i="5" s="1"/>
  <c r="AV706" i="5" s="1"/>
  <c r="AS708" i="5"/>
  <c r="AT708" i="5" s="1"/>
  <c r="AU708" i="5" s="1"/>
  <c r="AV708" i="5" s="1"/>
  <c r="AS710" i="5"/>
  <c r="AT710" i="5" s="1"/>
  <c r="AU710" i="5" s="1"/>
  <c r="AV710" i="5" s="1"/>
  <c r="X721" i="5"/>
  <c r="W721" i="5"/>
  <c r="AW723" i="5"/>
  <c r="AX723" i="5" s="1"/>
  <c r="AW731" i="5"/>
  <c r="AX731" i="5" s="1"/>
  <c r="BG74" i="6"/>
  <c r="BG96" i="6"/>
  <c r="BG126" i="6"/>
  <c r="BG154" i="6"/>
  <c r="BH143" i="6"/>
  <c r="BH169" i="6"/>
  <c r="BH172" i="6"/>
  <c r="BG184" i="6"/>
  <c r="BH464" i="6"/>
  <c r="BH492" i="6"/>
  <c r="BG541" i="6"/>
  <c r="W661" i="5"/>
  <c r="X674" i="5"/>
  <c r="W682" i="5"/>
  <c r="W690" i="5"/>
  <c r="AW698" i="5"/>
  <c r="AX698" i="5" s="1"/>
  <c r="AS718" i="5"/>
  <c r="AT718" i="5" s="1"/>
  <c r="AU718" i="5" s="1"/>
  <c r="AV718" i="5" s="1"/>
  <c r="BH19" i="6"/>
  <c r="BH30" i="6"/>
  <c r="BH46" i="6"/>
  <c r="BG197" i="6"/>
  <c r="BH211" i="6"/>
  <c r="BG265" i="6"/>
  <c r="BH375" i="6"/>
  <c r="BH398" i="6"/>
  <c r="BG468" i="6"/>
  <c r="BG21" i="6"/>
  <c r="BH22" i="6"/>
  <c r="BH79" i="6"/>
  <c r="BH162" i="6"/>
  <c r="BG272" i="6"/>
  <c r="BG357" i="6"/>
  <c r="BG461" i="6"/>
  <c r="AS679" i="5"/>
  <c r="AT679" i="5" s="1"/>
  <c r="AU679" i="5" s="1"/>
  <c r="AV679" i="5" s="1"/>
  <c r="AS688" i="5"/>
  <c r="AT688" i="5" s="1"/>
  <c r="AU688" i="5" s="1"/>
  <c r="AV688" i="5" s="1"/>
  <c r="BH25" i="6"/>
  <c r="BG27" i="6"/>
  <c r="BG38" i="6"/>
  <c r="BH49" i="6"/>
  <c r="BH60" i="6"/>
  <c r="BG78" i="6"/>
  <c r="BH71" i="6"/>
  <c r="BH99" i="6"/>
  <c r="BG113" i="6"/>
  <c r="BH152" i="6"/>
  <c r="BG162" i="6"/>
  <c r="BG217" i="6"/>
  <c r="BH237" i="6"/>
  <c r="BH241" i="6"/>
  <c r="BH266" i="6"/>
  <c r="BG292" i="6"/>
  <c r="BG312" i="6"/>
  <c r="BH290" i="6"/>
  <c r="BG314" i="6"/>
  <c r="BG340" i="6"/>
  <c r="BG386" i="6"/>
  <c r="BH401" i="6"/>
  <c r="BG440" i="6"/>
  <c r="BH460" i="6"/>
  <c r="BH523" i="6"/>
  <c r="BG575" i="6"/>
  <c r="W684" i="5"/>
  <c r="W691" i="5"/>
  <c r="W713" i="5"/>
  <c r="AS730" i="5"/>
  <c r="AT730" i="5" s="1"/>
  <c r="BH11" i="6"/>
  <c r="BG11" i="6"/>
  <c r="BH88" i="6"/>
  <c r="BG94" i="6"/>
  <c r="BG97" i="6"/>
  <c r="BH138" i="6"/>
  <c r="BG149" i="6"/>
  <c r="BH446" i="6"/>
  <c r="BH463" i="6"/>
  <c r="BG509" i="6"/>
  <c r="X684" i="5"/>
  <c r="AW721" i="5"/>
  <c r="AX721" i="5" s="1"/>
  <c r="X733" i="5"/>
  <c r="W733" i="5"/>
  <c r="BH40" i="6"/>
  <c r="BH91" i="6"/>
  <c r="BH110" i="6"/>
  <c r="BG117" i="6"/>
  <c r="BG133" i="6"/>
  <c r="BH240" i="6"/>
  <c r="BH354" i="6"/>
  <c r="BG405" i="6"/>
  <c r="BG506" i="6"/>
  <c r="BG520" i="6"/>
  <c r="BG523" i="6"/>
  <c r="BH476" i="6"/>
  <c r="BH503" i="6"/>
  <c r="BG640" i="6"/>
  <c r="W656" i="5"/>
  <c r="W676" i="5"/>
  <c r="J697" i="5"/>
  <c r="AO697" i="5" s="1"/>
  <c r="X713" i="5"/>
  <c r="BG49" i="6"/>
  <c r="BG137" i="6"/>
  <c r="BG282" i="6"/>
  <c r="BH301" i="6"/>
  <c r="BG328" i="6"/>
  <c r="BH343" i="6"/>
  <c r="BG374" i="6"/>
  <c r="BG488" i="6"/>
  <c r="BG491" i="6"/>
  <c r="Z700" i="5"/>
  <c r="J700" i="5"/>
  <c r="AP700" i="5" s="1"/>
  <c r="BG358" i="6"/>
  <c r="BG434" i="6"/>
  <c r="BH396" i="6"/>
  <c r="BG475" i="6"/>
  <c r="BH438" i="6"/>
  <c r="BG479" i="6"/>
  <c r="BH493" i="6"/>
  <c r="BG542" i="6"/>
  <c r="AP723" i="5"/>
  <c r="AO723" i="5"/>
  <c r="BH41" i="6"/>
  <c r="BH349" i="6"/>
  <c r="BG419" i="6"/>
  <c r="AP696" i="5"/>
  <c r="BH20" i="6"/>
  <c r="BH23" i="6"/>
  <c r="BG25" i="6"/>
  <c r="BH207" i="6"/>
  <c r="BG225" i="6"/>
  <c r="BH324" i="6"/>
  <c r="BG351" i="6"/>
  <c r="BH548" i="6"/>
  <c r="BG668" i="6"/>
  <c r="BH605" i="6"/>
  <c r="BH621" i="6"/>
  <c r="BG687" i="6"/>
  <c r="AP717" i="5"/>
  <c r="X725" i="5"/>
  <c r="AW729" i="5"/>
  <c r="AX729" i="5" s="1"/>
  <c r="BG22" i="6"/>
  <c r="BG34" i="6"/>
  <c r="BH36" i="6"/>
  <c r="BH83" i="6"/>
  <c r="BG109" i="6"/>
  <c r="BG114" i="6"/>
  <c r="BH112" i="6"/>
  <c r="BH130" i="6"/>
  <c r="BH195" i="6"/>
  <c r="BH216" i="6"/>
  <c r="BH229" i="6"/>
  <c r="BH271" i="6"/>
  <c r="BH286" i="6"/>
  <c r="BH291" i="6"/>
  <c r="BH456" i="6"/>
  <c r="BH489" i="6"/>
  <c r="BG543" i="6"/>
  <c r="BH541" i="6"/>
  <c r="BG624" i="6"/>
  <c r="BH580" i="6"/>
  <c r="BG708" i="6"/>
  <c r="AW722" i="5"/>
  <c r="AX722" i="5" s="1"/>
  <c r="W726" i="5"/>
  <c r="AP731" i="5"/>
  <c r="BG10" i="6"/>
  <c r="BG42" i="6"/>
  <c r="BG46" i="6"/>
  <c r="BH56" i="6"/>
  <c r="BG87" i="6"/>
  <c r="BG107" i="6"/>
  <c r="BG140" i="6"/>
  <c r="BG166" i="6"/>
  <c r="BH167" i="6"/>
  <c r="BG178" i="6"/>
  <c r="BG193" i="6"/>
  <c r="BH188" i="6"/>
  <c r="BG236" i="6"/>
  <c r="BG257" i="6"/>
  <c r="BG269" i="6"/>
  <c r="BH261" i="6"/>
  <c r="BG284" i="6"/>
  <c r="BG305" i="6"/>
  <c r="BH304" i="6"/>
  <c r="BH306" i="6"/>
  <c r="BH319" i="6"/>
  <c r="BH332" i="6"/>
  <c r="BG361" i="6"/>
  <c r="BG377" i="6"/>
  <c r="BH409" i="6"/>
  <c r="BH417" i="6"/>
  <c r="BG458" i="6"/>
  <c r="BH425" i="6"/>
  <c r="BH432" i="6"/>
  <c r="BG510" i="6"/>
  <c r="BG525" i="6"/>
  <c r="BH570" i="6"/>
  <c r="BG631" i="6"/>
  <c r="BH578" i="6"/>
  <c r="BH608" i="6"/>
  <c r="BG671" i="6"/>
  <c r="BH612" i="6"/>
  <c r="BG676" i="6"/>
  <c r="BG689" i="6"/>
  <c r="BG732" i="6"/>
  <c r="AS717" i="5"/>
  <c r="AT717" i="5" s="1"/>
  <c r="AU717" i="5" s="1"/>
  <c r="AV717" i="5" s="1"/>
  <c r="Z719" i="5"/>
  <c r="X726" i="5"/>
  <c r="BG17" i="6"/>
  <c r="BG56" i="6"/>
  <c r="BH66" i="6"/>
  <c r="BG112" i="6"/>
  <c r="BH120" i="6"/>
  <c r="BG151" i="6"/>
  <c r="BH289" i="6"/>
  <c r="BG313" i="6"/>
  <c r="BG318" i="6"/>
  <c r="BG323" i="6"/>
  <c r="BG336" i="6"/>
  <c r="BH312" i="6"/>
  <c r="BH353" i="6"/>
  <c r="BG385" i="6"/>
  <c r="BH412" i="6"/>
  <c r="BG494" i="6"/>
  <c r="BG498" i="6"/>
  <c r="BH459" i="6"/>
  <c r="BG505" i="6"/>
  <c r="BG561" i="6"/>
  <c r="BG566" i="6"/>
  <c r="BG577" i="6"/>
  <c r="BH526" i="6"/>
  <c r="BG606" i="6"/>
  <c r="BH562" i="6"/>
  <c r="BG622" i="6"/>
  <c r="BH564" i="6"/>
  <c r="BG719" i="6"/>
  <c r="BH662" i="6"/>
  <c r="W720" i="5"/>
  <c r="AS724" i="5"/>
  <c r="AT724" i="5" s="1"/>
  <c r="AU724" i="5" s="1"/>
  <c r="AV724" i="5" s="1"/>
  <c r="Z726" i="5"/>
  <c r="BG67" i="6"/>
  <c r="BH76" i="6"/>
  <c r="BH86" i="6"/>
  <c r="BH96" i="6"/>
  <c r="BH146" i="6"/>
  <c r="BH163" i="6"/>
  <c r="BG173" i="6"/>
  <c r="BG187" i="6"/>
  <c r="BH180" i="6"/>
  <c r="BH183" i="6"/>
  <c r="BG202" i="6"/>
  <c r="BG219" i="6"/>
  <c r="BH201" i="6"/>
  <c r="BH206" i="6"/>
  <c r="BG224" i="6"/>
  <c r="BG246" i="6"/>
  <c r="BH245" i="6"/>
  <c r="BG293" i="6"/>
  <c r="BH269" i="6"/>
  <c r="BH314" i="6"/>
  <c r="BG345" i="6"/>
  <c r="BG371" i="6"/>
  <c r="BH373" i="6"/>
  <c r="BG409" i="6"/>
  <c r="BG444" i="6"/>
  <c r="BH433" i="6"/>
  <c r="BH479" i="6"/>
  <c r="BG526" i="6"/>
  <c r="BH505" i="6"/>
  <c r="BG556" i="6"/>
  <c r="BH518" i="6"/>
  <c r="BG589" i="6"/>
  <c r="BH659" i="6"/>
  <c r="W714" i="5"/>
  <c r="AO726" i="5"/>
  <c r="BG18" i="6"/>
  <c r="BH28" i="6"/>
  <c r="BH31" i="6"/>
  <c r="BG59" i="6"/>
  <c r="BG99" i="6"/>
  <c r="BG119" i="6"/>
  <c r="BG132" i="6"/>
  <c r="BH123" i="6"/>
  <c r="BH154" i="6"/>
  <c r="BG208" i="6"/>
  <c r="BH214" i="6"/>
  <c r="BH222" i="6"/>
  <c r="BG242" i="6"/>
  <c r="BG244" i="6"/>
  <c r="BH248" i="6"/>
  <c r="BG281" i="6"/>
  <c r="BH272" i="6"/>
  <c r="BH280" i="6"/>
  <c r="BH316" i="6"/>
  <c r="BH356" i="6"/>
  <c r="BG432" i="6"/>
  <c r="BH394" i="6"/>
  <c r="BG437" i="6"/>
  <c r="BH482" i="6"/>
  <c r="BG550" i="6"/>
  <c r="BH500" i="6"/>
  <c r="BH508" i="6"/>
  <c r="BH589" i="6"/>
  <c r="BG652" i="6"/>
  <c r="AN94" i="9"/>
  <c r="X714" i="5"/>
  <c r="BG65" i="6"/>
  <c r="BH131" i="6"/>
  <c r="BG147" i="6"/>
  <c r="BH178" i="6"/>
  <c r="BG191" i="6"/>
  <c r="BH217" i="6"/>
  <c r="BH230" i="6"/>
  <c r="BG359" i="6"/>
  <c r="BH369" i="6"/>
  <c r="BH384" i="6"/>
  <c r="BH389" i="6"/>
  <c r="BG449" i="6"/>
  <c r="BG456" i="6"/>
  <c r="BG486" i="6"/>
  <c r="BH454" i="6"/>
  <c r="BH545" i="6"/>
  <c r="BG602" i="6"/>
  <c r="BG607" i="6"/>
  <c r="BH568" i="6"/>
  <c r="BH584" i="6"/>
  <c r="BG646" i="6"/>
  <c r="BH646" i="6"/>
  <c r="W708" i="5"/>
  <c r="Z714" i="5"/>
  <c r="W729" i="5"/>
  <c r="Z734" i="5"/>
  <c r="BH32" i="6"/>
  <c r="BG35" i="6"/>
  <c r="BG81" i="6"/>
  <c r="BG86" i="6"/>
  <c r="BG101" i="6"/>
  <c r="BG106" i="6"/>
  <c r="BH113" i="6"/>
  <c r="BG127" i="6"/>
  <c r="BH136" i="6"/>
  <c r="BH161" i="6"/>
  <c r="BG176" i="6"/>
  <c r="BG228" i="6"/>
  <c r="BH243" i="6"/>
  <c r="BG263" i="6"/>
  <c r="BH310" i="6"/>
  <c r="BG334" i="6"/>
  <c r="BG343" i="6"/>
  <c r="BH317" i="6"/>
  <c r="BH338" i="6"/>
  <c r="BG368" i="6"/>
  <c r="BG403" i="6"/>
  <c r="BH371" i="6"/>
  <c r="BH376" i="6"/>
  <c r="BH423" i="6"/>
  <c r="BG476" i="6"/>
  <c r="BH474" i="6"/>
  <c r="BG521" i="6"/>
  <c r="BG567" i="6"/>
  <c r="BH516" i="6"/>
  <c r="BG569" i="6"/>
  <c r="BH552" i="6"/>
  <c r="BH595" i="6"/>
  <c r="BG661" i="6"/>
  <c r="BH606" i="6"/>
  <c r="BG669" i="6"/>
  <c r="BG677" i="6"/>
  <c r="BH657" i="6"/>
  <c r="J724" i="5"/>
  <c r="BG37" i="6"/>
  <c r="BH47" i="6"/>
  <c r="BH51" i="6"/>
  <c r="BG110" i="6"/>
  <c r="BH105" i="6"/>
  <c r="BG129" i="6"/>
  <c r="BH126" i="6"/>
  <c r="BG136" i="6"/>
  <c r="BH139" i="6"/>
  <c r="BG160" i="6"/>
  <c r="BH175" i="6"/>
  <c r="BG209" i="6"/>
  <c r="BG212" i="6"/>
  <c r="BG215" i="6"/>
  <c r="BH199" i="6"/>
  <c r="BG222" i="6"/>
  <c r="BH225" i="6"/>
  <c r="BG270" i="6"/>
  <c r="BG275" i="6"/>
  <c r="BG278" i="6"/>
  <c r="BH262" i="6"/>
  <c r="BG285" i="6"/>
  <c r="BG291" i="6"/>
  <c r="BG299" i="6"/>
  <c r="BH297" i="6"/>
  <c r="BH305" i="6"/>
  <c r="BG329" i="6"/>
  <c r="BH320" i="6"/>
  <c r="BH325" i="6"/>
  <c r="BG353" i="6"/>
  <c r="BH346" i="6"/>
  <c r="BG378" i="6"/>
  <c r="BH359" i="6"/>
  <c r="BG391" i="6"/>
  <c r="BG415" i="6"/>
  <c r="BH402" i="6"/>
  <c r="BH404" i="6"/>
  <c r="BG452" i="6"/>
  <c r="BH418" i="6"/>
  <c r="BH431" i="6"/>
  <c r="BG471" i="6"/>
  <c r="BG480" i="6"/>
  <c r="BH457" i="6"/>
  <c r="BG544" i="6"/>
  <c r="BG553" i="6"/>
  <c r="BH532" i="6"/>
  <c r="BG587" i="6"/>
  <c r="BH534" i="6"/>
  <c r="BG605" i="6"/>
  <c r="BH587" i="6"/>
  <c r="BG650" i="6"/>
  <c r="BH627" i="6"/>
  <c r="BG731" i="6"/>
  <c r="BH660" i="6"/>
  <c r="AO714" i="5"/>
  <c r="BH7" i="6"/>
  <c r="BG28" i="6"/>
  <c r="BH42" i="6"/>
  <c r="BG47" i="6"/>
  <c r="BH61" i="6"/>
  <c r="BH173" i="6"/>
  <c r="BH189" i="6"/>
  <c r="BH194" i="6"/>
  <c r="BH227" i="6"/>
  <c r="BH238" i="6"/>
  <c r="BG260" i="6"/>
  <c r="BH292" i="6"/>
  <c r="BG362" i="6"/>
  <c r="BH387" i="6"/>
  <c r="BG424" i="6"/>
  <c r="BG430" i="6"/>
  <c r="BG450" i="6"/>
  <c r="BH410" i="6"/>
  <c r="BH452" i="6"/>
  <c r="BG496" i="6"/>
  <c r="BH519" i="6"/>
  <c r="BG570" i="6"/>
  <c r="BG623" i="6"/>
  <c r="BH563" i="6"/>
  <c r="BG672" i="6"/>
  <c r="BH616" i="6"/>
  <c r="BH641" i="6"/>
  <c r="BG714" i="6"/>
  <c r="BH735" i="6"/>
  <c r="BG734" i="6"/>
  <c r="AS713" i="5"/>
  <c r="AT713" i="5" s="1"/>
  <c r="AU713" i="5" s="1"/>
  <c r="AV713" i="5" s="1"/>
  <c r="AU719" i="5"/>
  <c r="AV719" i="5" s="1"/>
  <c r="AT726" i="5"/>
  <c r="AU726" i="5" s="1"/>
  <c r="AV726" i="5" s="1"/>
  <c r="AS733" i="5"/>
  <c r="BH52" i="6"/>
  <c r="BG57" i="6"/>
  <c r="BH67" i="6"/>
  <c r="BG84" i="6"/>
  <c r="BG104" i="6"/>
  <c r="BG125" i="6"/>
  <c r="BG130" i="6"/>
  <c r="BH134" i="6"/>
  <c r="BG145" i="6"/>
  <c r="BH157" i="6"/>
  <c r="BG167" i="6"/>
  <c r="BG185" i="6"/>
  <c r="BH176" i="6"/>
  <c r="BG234" i="6"/>
  <c r="BG240" i="6"/>
  <c r="BH235" i="6"/>
  <c r="BH270" i="6"/>
  <c r="BH283" i="6"/>
  <c r="BG306" i="6"/>
  <c r="BG337" i="6"/>
  <c r="BH341" i="6"/>
  <c r="BG401" i="6"/>
  <c r="BH367" i="6"/>
  <c r="BH413" i="6"/>
  <c r="BH472" i="6"/>
  <c r="BG519" i="6"/>
  <c r="BH485" i="6"/>
  <c r="BG533" i="6"/>
  <c r="BH498" i="6"/>
  <c r="BG548" i="6"/>
  <c r="BG596" i="6"/>
  <c r="BH540" i="6"/>
  <c r="BG643" i="6"/>
  <c r="BH638" i="6"/>
  <c r="AO79" i="9"/>
  <c r="AN79" i="9"/>
  <c r="AN73" i="9"/>
  <c r="BG9" i="6"/>
  <c r="BG13" i="6"/>
  <c r="BH24" i="6"/>
  <c r="BG41" i="6"/>
  <c r="BG70" i="6"/>
  <c r="BH72" i="6"/>
  <c r="BG79" i="6"/>
  <c r="BH82" i="6"/>
  <c r="BG89" i="6"/>
  <c r="BH92" i="6"/>
  <c r="BG98" i="6"/>
  <c r="BH102" i="6"/>
  <c r="BG139" i="6"/>
  <c r="BG142" i="6"/>
  <c r="BH192" i="6"/>
  <c r="BG207" i="6"/>
  <c r="BG213" i="6"/>
  <c r="BG220" i="6"/>
  <c r="BH204" i="6"/>
  <c r="BH209" i="6"/>
  <c r="BG237" i="6"/>
  <c r="BH223" i="6"/>
  <c r="BG250" i="6"/>
  <c r="BG349" i="6"/>
  <c r="BH330" i="6"/>
  <c r="BH344" i="6"/>
  <c r="BG389" i="6"/>
  <c r="BH370" i="6"/>
  <c r="BH377" i="6"/>
  <c r="BH382" i="6"/>
  <c r="BG591" i="6"/>
  <c r="BH582" i="6"/>
  <c r="BG644" i="6"/>
  <c r="BG700" i="6"/>
  <c r="BH647" i="6"/>
  <c r="BG729" i="6"/>
  <c r="AS714" i="5"/>
  <c r="AT714" i="5" s="1"/>
  <c r="AU714" i="5" s="1"/>
  <c r="AV714" i="5" s="1"/>
  <c r="AS734" i="5"/>
  <c r="AT734" i="5" s="1"/>
  <c r="AU734" i="5" s="1"/>
  <c r="AV734" i="5" s="1"/>
  <c r="BH17" i="6"/>
  <c r="BG50" i="6"/>
  <c r="BG60" i="6"/>
  <c r="BH74" i="6"/>
  <c r="BH94" i="6"/>
  <c r="BH103" i="6"/>
  <c r="BH118" i="6"/>
  <c r="BH129" i="6"/>
  <c r="BH142" i="6"/>
  <c r="BG153" i="6"/>
  <c r="BG169" i="6"/>
  <c r="BG183" i="6"/>
  <c r="BH171" i="6"/>
  <c r="BG235" i="6"/>
  <c r="BH215" i="6"/>
  <c r="BG245" i="6"/>
  <c r="BG256" i="6"/>
  <c r="BG297" i="6"/>
  <c r="BH278" i="6"/>
  <c r="BH281" i="6"/>
  <c r="BG309" i="6"/>
  <c r="BG322" i="6"/>
  <c r="BH298" i="6"/>
  <c r="BH303" i="6"/>
  <c r="BG327" i="6"/>
  <c r="BG442" i="6"/>
  <c r="BG469" i="6"/>
  <c r="BH437" i="6"/>
  <c r="BH439" i="6"/>
  <c r="BH450" i="6"/>
  <c r="BH455" i="6"/>
  <c r="BH530" i="6"/>
  <c r="BG603" i="6"/>
  <c r="BH551" i="6"/>
  <c r="BG608" i="6"/>
  <c r="BH558" i="6"/>
  <c r="BH593" i="6"/>
  <c r="BH596" i="6"/>
  <c r="BG659" i="6"/>
  <c r="BH604" i="6"/>
  <c r="AO94" i="9"/>
  <c r="W717" i="5"/>
  <c r="BH45" i="6"/>
  <c r="BH50" i="6"/>
  <c r="BH114" i="6"/>
  <c r="BG121" i="6"/>
  <c r="BH137" i="6"/>
  <c r="BH166" i="6"/>
  <c r="BG201" i="6"/>
  <c r="BH218" i="6"/>
  <c r="BG243" i="6"/>
  <c r="BG268" i="6"/>
  <c r="BH311" i="6"/>
  <c r="BH318" i="6"/>
  <c r="BG344" i="6"/>
  <c r="BH326" i="6"/>
  <c r="BH339" i="6"/>
  <c r="BG369" i="6"/>
  <c r="BH408" i="6"/>
  <c r="BG448" i="6"/>
  <c r="BG457" i="6"/>
  <c r="BH416" i="6"/>
  <c r="BG487" i="6"/>
  <c r="BH445" i="6"/>
  <c r="BG500" i="6"/>
  <c r="BG504" i="6"/>
  <c r="BH514" i="6"/>
  <c r="BG565" i="6"/>
  <c r="BH538" i="6"/>
  <c r="BG595" i="6"/>
  <c r="BH569" i="6"/>
  <c r="BH607" i="6"/>
  <c r="BG723" i="6"/>
  <c r="AR90" i="9"/>
  <c r="C1130" i="8"/>
  <c r="X717" i="5"/>
  <c r="BG7" i="6"/>
  <c r="BH33" i="6"/>
  <c r="BG71" i="6"/>
  <c r="BG82" i="6"/>
  <c r="BG102" i="6"/>
  <c r="BH104" i="6"/>
  <c r="BH119" i="6"/>
  <c r="BG128" i="6"/>
  <c r="BH145" i="6"/>
  <c r="BH155" i="6"/>
  <c r="BH174" i="6"/>
  <c r="BG186" i="6"/>
  <c r="BH182" i="6"/>
  <c r="BH187" i="6"/>
  <c r="BH255" i="6"/>
  <c r="BG276" i="6"/>
  <c r="BH313" i="6"/>
  <c r="BG379" i="6"/>
  <c r="BH352" i="6"/>
  <c r="BG384" i="6"/>
  <c r="BH360" i="6"/>
  <c r="BG392" i="6"/>
  <c r="BG398" i="6"/>
  <c r="BG408" i="6"/>
  <c r="BH403" i="6"/>
  <c r="BG443" i="6"/>
  <c r="BH411" i="6"/>
  <c r="BH419" i="6"/>
  <c r="BH424" i="6"/>
  <c r="BG464" i="6"/>
  <c r="BH440" i="6"/>
  <c r="BG517" i="6"/>
  <c r="BG522" i="6"/>
  <c r="BH525" i="6"/>
  <c r="BG576" i="6"/>
  <c r="BH533" i="6"/>
  <c r="BG588" i="6"/>
  <c r="BH553" i="6"/>
  <c r="BH561" i="6"/>
  <c r="BG621" i="6"/>
  <c r="BG634" i="6"/>
  <c r="BH579" i="6"/>
  <c r="BG706" i="6"/>
  <c r="BH658" i="6"/>
  <c r="BH661" i="6"/>
  <c r="BG24" i="6"/>
  <c r="BH43" i="6"/>
  <c r="BH65" i="6"/>
  <c r="BH70" i="6"/>
  <c r="BG91" i="6"/>
  <c r="BH90" i="6"/>
  <c r="BG116" i="6"/>
  <c r="BH127" i="6"/>
  <c r="BH150" i="6"/>
  <c r="BG264" i="6"/>
  <c r="BH276" i="6"/>
  <c r="BG300" i="6"/>
  <c r="BH334" i="6"/>
  <c r="BH390" i="6"/>
  <c r="BH465" i="6"/>
  <c r="BG512" i="6"/>
  <c r="BH528" i="6"/>
  <c r="BG639" i="6"/>
  <c r="BH628" i="6"/>
  <c r="W718" i="5"/>
  <c r="BH27" i="6"/>
  <c r="BH85" i="6"/>
  <c r="BG148" i="6"/>
  <c r="BG158" i="6"/>
  <c r="BG273" i="6"/>
  <c r="BH321" i="6"/>
  <c r="BH368" i="6"/>
  <c r="BH380" i="6"/>
  <c r="BG416" i="6"/>
  <c r="BH478" i="6"/>
  <c r="BG534" i="6"/>
  <c r="BH486" i="6"/>
  <c r="BH499" i="6"/>
  <c r="BG656" i="6"/>
  <c r="BH602" i="6"/>
  <c r="BH617" i="6"/>
  <c r="BG682" i="6"/>
  <c r="BH631" i="6"/>
  <c r="BG698" i="6"/>
  <c r="BH12" i="6"/>
  <c r="BG26" i="6"/>
  <c r="BH53" i="6"/>
  <c r="BH63" i="6"/>
  <c r="BH122" i="6"/>
  <c r="BH159" i="6"/>
  <c r="BG175" i="6"/>
  <c r="BG181" i="6"/>
  <c r="BG190" i="6"/>
  <c r="BH200" i="6"/>
  <c r="BG227" i="6"/>
  <c r="BH213" i="6"/>
  <c r="BG233" i="6"/>
  <c r="BG241" i="6"/>
  <c r="BH221" i="6"/>
  <c r="BG255" i="6"/>
  <c r="BH258" i="6"/>
  <c r="BH273" i="6"/>
  <c r="BG315" i="6"/>
  <c r="BG320" i="6"/>
  <c r="BH296" i="6"/>
  <c r="BG325" i="6"/>
  <c r="BH323" i="6"/>
  <c r="BH331" i="6"/>
  <c r="BH357" i="6"/>
  <c r="BH363" i="6"/>
  <c r="BG411" i="6"/>
  <c r="BG413" i="6"/>
  <c r="BH383" i="6"/>
  <c r="BH395" i="6"/>
  <c r="BG433" i="6"/>
  <c r="BH443" i="6"/>
  <c r="BG507" i="6"/>
  <c r="BH461" i="6"/>
  <c r="BH468" i="6"/>
  <c r="BG584" i="6"/>
  <c r="BG628" i="6"/>
  <c r="BH591" i="6"/>
  <c r="BG654" i="6"/>
  <c r="BH639" i="6"/>
  <c r="BH645" i="6"/>
  <c r="BG716" i="6"/>
  <c r="BG724" i="6"/>
  <c r="D1116" i="8"/>
  <c r="C1123" i="8"/>
  <c r="BG170" i="6"/>
  <c r="BH210" i="6"/>
  <c r="BG251" i="6"/>
  <c r="BH251" i="6"/>
  <c r="BH307" i="6"/>
  <c r="BG355" i="6"/>
  <c r="BH348" i="6"/>
  <c r="BH405" i="6"/>
  <c r="BG466" i="6"/>
  <c r="BG528" i="6"/>
  <c r="BH495" i="6"/>
  <c r="BG573" i="6"/>
  <c r="BH535" i="6"/>
  <c r="BH547" i="6"/>
  <c r="BG604" i="6"/>
  <c r="BG626" i="6"/>
  <c r="BG664" i="6"/>
  <c r="BG690" i="6"/>
  <c r="BH636" i="6"/>
  <c r="BG279" i="6"/>
  <c r="BH264" i="6"/>
  <c r="BG387" i="6"/>
  <c r="BH362" i="6"/>
  <c r="BG489" i="6"/>
  <c r="BH467" i="6"/>
  <c r="BH507" i="6"/>
  <c r="BH577" i="6"/>
  <c r="BH653" i="6"/>
  <c r="C1121" i="8"/>
  <c r="C1128" i="8"/>
  <c r="AJ77" i="9"/>
  <c r="BH629" i="6"/>
  <c r="AP94" i="9"/>
  <c r="AP100" i="9" s="1"/>
  <c r="AP106" i="9" s="1"/>
  <c r="AL96" i="9"/>
  <c r="AM88" i="9"/>
  <c r="AK94" i="9"/>
  <c r="BH512" i="6"/>
  <c r="BH556" i="6"/>
  <c r="BG637" i="6"/>
  <c r="BH610" i="6"/>
  <c r="BG710" i="6"/>
  <c r="BH651" i="6"/>
  <c r="F1138" i="8"/>
  <c r="AI91" i="9"/>
  <c r="C1126" i="8"/>
  <c r="BG642" i="6"/>
  <c r="BG662" i="6"/>
  <c r="BH615" i="6"/>
  <c r="BG39" i="6"/>
  <c r="BG62" i="6"/>
  <c r="BG83" i="6"/>
  <c r="BG103" i="6"/>
  <c r="BG111" i="6"/>
  <c r="BG120" i="6"/>
  <c r="BG131" i="6"/>
  <c r="BG152" i="6"/>
  <c r="BH160" i="6"/>
  <c r="BG177" i="6"/>
  <c r="BG229" i="6"/>
  <c r="BH231" i="6"/>
  <c r="BG258" i="6"/>
  <c r="BG261" i="6"/>
  <c r="BG271" i="6"/>
  <c r="BH260" i="6"/>
  <c r="BG331" i="6"/>
  <c r="BH327" i="6"/>
  <c r="BG363" i="6"/>
  <c r="BG366" i="6"/>
  <c r="BG380" i="6"/>
  <c r="BH358" i="6"/>
  <c r="BG445" i="6"/>
  <c r="BH426" i="6"/>
  <c r="BG473" i="6"/>
  <c r="BG481" i="6"/>
  <c r="BH477" i="6"/>
  <c r="BH481" i="6"/>
  <c r="BG532" i="6"/>
  <c r="BH491" i="6"/>
  <c r="BH517" i="6"/>
  <c r="BH521" i="6"/>
  <c r="BG583" i="6"/>
  <c r="BH531" i="6"/>
  <c r="BG617" i="6"/>
  <c r="BH565" i="6"/>
  <c r="BH592" i="6"/>
  <c r="BH601" i="6"/>
  <c r="BG686" i="6"/>
  <c r="BH624" i="6"/>
  <c r="BG712" i="6"/>
  <c r="BG715" i="6"/>
  <c r="BH656" i="6"/>
  <c r="E1109" i="8"/>
  <c r="E1118" i="8"/>
  <c r="E1117" i="8" s="1"/>
  <c r="AL90" i="9"/>
  <c r="BG274" i="6"/>
  <c r="BH257" i="6"/>
  <c r="BG288" i="6"/>
  <c r="BG383" i="6"/>
  <c r="BH355" i="6"/>
  <c r="BG394" i="6"/>
  <c r="BH436" i="6"/>
  <c r="BH447" i="6"/>
  <c r="BG503" i="6"/>
  <c r="BG514" i="6"/>
  <c r="BG558" i="6"/>
  <c r="BG717" i="6"/>
  <c r="E1138" i="8"/>
  <c r="BH132" i="6"/>
  <c r="BH190" i="6"/>
  <c r="BG230" i="6"/>
  <c r="BH232" i="6"/>
  <c r="BH287" i="6"/>
  <c r="BG332" i="6"/>
  <c r="BH328" i="6"/>
  <c r="BH385" i="6"/>
  <c r="BG446" i="6"/>
  <c r="BH427" i="6"/>
  <c r="BG546" i="6"/>
  <c r="BG593" i="6"/>
  <c r="BH554" i="6"/>
  <c r="BH566" i="6"/>
  <c r="BG627" i="6"/>
  <c r="BG648" i="6"/>
  <c r="BH597" i="6"/>
  <c r="BH625" i="6"/>
  <c r="BG691" i="6"/>
  <c r="BG696" i="6"/>
  <c r="BH649" i="6"/>
  <c r="G1156" i="8"/>
  <c r="BG259" i="6"/>
  <c r="BH246" i="6"/>
  <c r="BG364" i="6"/>
  <c r="BH342" i="6"/>
  <c r="BG474" i="6"/>
  <c r="BH448" i="6"/>
  <c r="BG597" i="6"/>
  <c r="BH613" i="6"/>
  <c r="BG713" i="6"/>
  <c r="BG725" i="6"/>
  <c r="C1129" i="8"/>
  <c r="AJ78" i="9"/>
  <c r="AI78" i="9"/>
  <c r="BG163" i="6"/>
  <c r="BG194" i="6"/>
  <c r="BH202" i="6"/>
  <c r="BG303" i="6"/>
  <c r="BH299" i="6"/>
  <c r="BG412" i="6"/>
  <c r="BH397" i="6"/>
  <c r="BG482" i="6"/>
  <c r="BH475" i="6"/>
  <c r="BG551" i="6"/>
  <c r="BG563" i="6"/>
  <c r="BH515" i="6"/>
  <c r="BG614" i="6"/>
  <c r="BG619" i="6"/>
  <c r="BG629" i="6"/>
  <c r="BH571" i="6"/>
  <c r="BH575" i="6"/>
  <c r="BH590" i="6"/>
  <c r="BH599" i="6"/>
  <c r="BG674" i="6"/>
  <c r="BG693" i="6"/>
  <c r="BH630" i="6"/>
  <c r="BG722" i="6"/>
  <c r="BG730" i="6"/>
  <c r="F1109" i="8"/>
  <c r="F1118" i="8"/>
  <c r="F1117" i="8" s="1"/>
  <c r="C1122" i="8"/>
  <c r="BH144" i="6"/>
  <c r="BG211" i="6"/>
  <c r="BG316" i="6"/>
  <c r="BG427" i="6"/>
  <c r="BH487" i="6"/>
  <c r="BH527" i="6"/>
  <c r="BG645" i="6"/>
  <c r="BG658" i="6"/>
  <c r="BG667" i="6"/>
  <c r="BG679" i="6"/>
  <c r="BG684" i="6"/>
  <c r="BH635" i="6"/>
  <c r="BG728" i="6"/>
  <c r="AQ94" i="9"/>
  <c r="AI77" i="9"/>
  <c r="BH576" i="6"/>
  <c r="BG663" i="6"/>
  <c r="BH611" i="6"/>
  <c r="BG711" i="6"/>
  <c r="G1109" i="8"/>
  <c r="AP80" i="9"/>
  <c r="AP95" i="9" s="1"/>
  <c r="AM91" i="9"/>
  <c r="AM94" i="9" s="1"/>
  <c r="BG192" i="6"/>
  <c r="BH186" i="6"/>
  <c r="BG301" i="6"/>
  <c r="BH284" i="6"/>
  <c r="BG410" i="6"/>
  <c r="BH381" i="6"/>
  <c r="BG513" i="6"/>
  <c r="BG527" i="6"/>
  <c r="BG557" i="6"/>
  <c r="BG572" i="6"/>
  <c r="BH557" i="6"/>
  <c r="BG660" i="6"/>
  <c r="H1109" i="8"/>
  <c r="AQ80" i="9"/>
  <c r="AQ95" i="9" s="1"/>
  <c r="BH239" i="6"/>
  <c r="BG266" i="6"/>
  <c r="BG280" i="6"/>
  <c r="BG289" i="6"/>
  <c r="BG296" i="6"/>
  <c r="BG360" i="6"/>
  <c r="BH335" i="6"/>
  <c r="BG373" i="6"/>
  <c r="BG388" i="6"/>
  <c r="BG404" i="6"/>
  <c r="BG470" i="6"/>
  <c r="BH434" i="6"/>
  <c r="BG477" i="6"/>
  <c r="BH441" i="6"/>
  <c r="BG490" i="6"/>
  <c r="BH458" i="6"/>
  <c r="BG508" i="6"/>
  <c r="BG515" i="6"/>
  <c r="BG559" i="6"/>
  <c r="BG600" i="6"/>
  <c r="BH559" i="6"/>
  <c r="BG670" i="6"/>
  <c r="BH633" i="6"/>
  <c r="BH642" i="6"/>
  <c r="BG733" i="6"/>
  <c r="BG144" i="6"/>
  <c r="BH170" i="6"/>
  <c r="BG205" i="6"/>
  <c r="BH212" i="6"/>
  <c r="BH268" i="6"/>
  <c r="BH309" i="6"/>
  <c r="BH366" i="6"/>
  <c r="BG423" i="6"/>
  <c r="BG435" i="6"/>
  <c r="BH407" i="6"/>
  <c r="BG451" i="6"/>
  <c r="BG459" i="6"/>
  <c r="BG511" i="6"/>
  <c r="BH471" i="6"/>
  <c r="BH497" i="6"/>
  <c r="BH501" i="6"/>
  <c r="BG555" i="6"/>
  <c r="BH511" i="6"/>
  <c r="BH537" i="6"/>
  <c r="BG609" i="6"/>
  <c r="BG612" i="6"/>
  <c r="BG633" i="6"/>
  <c r="BH574" i="6"/>
  <c r="BH586" i="6"/>
  <c r="BG649" i="6"/>
  <c r="BG653" i="6"/>
  <c r="BH609" i="6"/>
  <c r="BG697" i="6"/>
  <c r="BG718" i="6"/>
  <c r="BH650" i="6"/>
  <c r="D1114" i="8"/>
  <c r="AK73" i="9"/>
  <c r="AK79" i="9"/>
  <c r="BH124" i="6"/>
  <c r="BG155" i="6"/>
  <c r="BG172" i="6"/>
  <c r="BG239" i="6"/>
  <c r="BH226" i="6"/>
  <c r="BG341" i="6"/>
  <c r="BH322" i="6"/>
  <c r="BG455" i="6"/>
  <c r="BH421" i="6"/>
  <c r="BG535" i="6"/>
  <c r="BG578" i="6"/>
  <c r="BG620" i="6"/>
  <c r="BG666" i="6"/>
  <c r="BG678" i="6"/>
  <c r="BG709" i="6"/>
  <c r="BH655" i="6"/>
  <c r="D1115" i="8"/>
  <c r="AL79" i="9"/>
  <c r="AO77" i="9"/>
  <c r="AM73" i="9"/>
  <c r="G1138" i="8"/>
  <c r="C1151" i="8"/>
  <c r="D1149" i="8" s="1"/>
  <c r="AK88" i="9"/>
  <c r="AX210" i="14" l="1"/>
  <c r="AX397" i="13"/>
  <c r="AX388" i="13"/>
  <c r="AX164" i="12"/>
  <c r="AX155" i="12"/>
  <c r="AO191" i="5"/>
  <c r="AM80" i="9"/>
  <c r="AM95" i="9" s="1"/>
  <c r="AJ100" i="9"/>
  <c r="AJ105" i="9" s="1"/>
  <c r="AI96" i="9"/>
  <c r="AO644" i="5"/>
  <c r="AK80" i="9"/>
  <c r="AK95" i="9" s="1"/>
  <c r="AN80" i="9"/>
  <c r="AN95" i="9" s="1"/>
  <c r="AL80" i="9"/>
  <c r="AL95" i="9" s="1"/>
  <c r="AP88" i="9"/>
  <c r="AP222" i="5"/>
  <c r="AP348" i="5"/>
  <c r="AJ103" i="9"/>
  <c r="AP89" i="9"/>
  <c r="AJ104" i="9"/>
  <c r="AJ106" i="9"/>
  <c r="AP244" i="5"/>
  <c r="AP555" i="5"/>
  <c r="AP481" i="5"/>
  <c r="AO358" i="5"/>
  <c r="AP327" i="5"/>
  <c r="AP658" i="5"/>
  <c r="AO193" i="5"/>
  <c r="AP266" i="5"/>
  <c r="AP602" i="5"/>
  <c r="AO319" i="5"/>
  <c r="AP689" i="5"/>
  <c r="AP346" i="5"/>
  <c r="AO86" i="5"/>
  <c r="AO106" i="5"/>
  <c r="AO265" i="5"/>
  <c r="AP41" i="5"/>
  <c r="AP74" i="5"/>
  <c r="AP178" i="5"/>
  <c r="AO373" i="5"/>
  <c r="AP300" i="5"/>
  <c r="Z738" i="5"/>
  <c r="W738" i="5"/>
  <c r="J738" i="5"/>
  <c r="K226" i="9" s="1"/>
  <c r="V55" i="9" s="1"/>
  <c r="AS738" i="5"/>
  <c r="AO278" i="5"/>
  <c r="X738" i="5"/>
  <c r="AP273" i="5"/>
  <c r="AP14" i="5"/>
  <c r="AO564" i="5"/>
  <c r="AP499" i="5"/>
  <c r="AO363" i="5"/>
  <c r="AP264" i="5"/>
  <c r="AP10" i="5"/>
  <c r="AO320" i="5"/>
  <c r="AO600" i="5"/>
  <c r="AP212" i="5"/>
  <c r="AP120" i="5"/>
  <c r="AO125" i="5"/>
  <c r="AO575" i="5"/>
  <c r="AP151" i="5"/>
  <c r="AP733" i="5"/>
  <c r="AO473" i="5"/>
  <c r="AO743" i="5" s="1"/>
  <c r="AU730" i="5"/>
  <c r="AO115" i="5"/>
  <c r="AO36" i="5"/>
  <c r="AO434" i="5"/>
  <c r="AO77" i="5"/>
  <c r="AT733" i="5"/>
  <c r="AT747" i="5" s="1"/>
  <c r="AP732" i="5"/>
  <c r="AO290" i="5"/>
  <c r="AO294" i="5"/>
  <c r="AO594" i="5"/>
  <c r="AO537" i="5"/>
  <c r="AO343" i="5"/>
  <c r="AO715" i="5"/>
  <c r="AP375" i="5"/>
  <c r="AO411" i="5"/>
  <c r="AO127" i="5"/>
  <c r="AO192" i="5"/>
  <c r="AP303" i="5"/>
  <c r="AP445" i="5"/>
  <c r="AO345" i="5"/>
  <c r="AO712" i="5"/>
  <c r="AO477" i="5"/>
  <c r="AO550" i="5"/>
  <c r="AP442" i="5"/>
  <c r="AP351" i="5"/>
  <c r="AO80" i="5"/>
  <c r="AP639" i="5"/>
  <c r="AO295" i="5"/>
  <c r="AP656" i="5"/>
  <c r="AP654" i="5"/>
  <c r="AO325" i="5"/>
  <c r="AO577" i="5"/>
  <c r="AP510" i="5"/>
  <c r="AO681" i="5"/>
  <c r="AP254" i="5"/>
  <c r="AP381" i="5"/>
  <c r="AO512" i="5"/>
  <c r="AO488" i="5"/>
  <c r="AO201" i="5"/>
  <c r="AO161" i="5"/>
  <c r="AP167" i="5"/>
  <c r="AP412" i="5"/>
  <c r="AP237" i="5"/>
  <c r="AO463" i="5"/>
  <c r="AP384" i="5"/>
  <c r="AP132" i="5"/>
  <c r="AP322" i="5"/>
  <c r="AO725" i="5"/>
  <c r="AO347" i="5"/>
  <c r="AO173" i="5"/>
  <c r="AO730" i="5"/>
  <c r="AO399" i="5"/>
  <c r="AO238" i="5"/>
  <c r="AW421" i="5"/>
  <c r="AX421" i="5" s="1"/>
  <c r="AW502" i="5"/>
  <c r="AX502" i="5" s="1"/>
  <c r="AW311" i="5"/>
  <c r="AX311" i="5" s="1"/>
  <c r="AW727" i="5"/>
  <c r="AX727" i="5" s="1"/>
  <c r="AW481" i="5"/>
  <c r="AX481" i="5" s="1"/>
  <c r="AO162" i="5"/>
  <c r="AO14" i="5"/>
  <c r="AP365" i="5"/>
  <c r="AO669" i="5"/>
  <c r="AP591" i="5"/>
  <c r="AP729" i="5"/>
  <c r="AP281" i="5"/>
  <c r="AO259" i="5"/>
  <c r="AO532" i="5"/>
  <c r="AO10" i="5"/>
  <c r="AP489" i="5"/>
  <c r="AP55" i="5"/>
  <c r="AP276" i="5"/>
  <c r="AW662" i="5"/>
  <c r="AX662" i="5" s="1"/>
  <c r="AP606" i="5"/>
  <c r="AO716" i="5"/>
  <c r="AO448" i="5"/>
  <c r="AO205" i="5"/>
  <c r="AO329" i="5"/>
  <c r="AO483" i="5"/>
  <c r="AP676" i="5"/>
  <c r="AP612" i="5"/>
  <c r="AP587" i="5"/>
  <c r="AO233" i="5"/>
  <c r="AO722" i="5"/>
  <c r="AO679" i="5"/>
  <c r="AO572" i="5"/>
  <c r="AO214" i="5"/>
  <c r="AO526" i="5"/>
  <c r="AO314" i="5"/>
  <c r="AO633" i="5"/>
  <c r="AO457" i="5"/>
  <c r="AO624" i="5"/>
  <c r="AO500" i="5"/>
  <c r="AO425" i="5"/>
  <c r="AO470" i="5"/>
  <c r="AO44" i="5"/>
  <c r="AO185" i="5"/>
  <c r="AO138" i="5"/>
  <c r="AP677" i="5"/>
  <c r="AW689" i="5"/>
  <c r="AX689" i="5" s="1"/>
  <c r="AP152" i="5"/>
  <c r="AP704" i="5"/>
  <c r="AO568" i="5"/>
  <c r="AP50" i="5"/>
  <c r="AO336" i="5"/>
  <c r="AP353" i="5"/>
  <c r="AP225" i="5"/>
  <c r="AO627" i="5"/>
  <c r="AO305" i="5"/>
  <c r="AO64" i="5"/>
  <c r="AO597" i="5"/>
  <c r="AP250" i="5"/>
  <c r="AP569" i="5"/>
  <c r="AP542" i="5"/>
  <c r="AP393" i="5"/>
  <c r="AO68" i="5"/>
  <c r="AO593" i="5"/>
  <c r="AO674" i="5"/>
  <c r="AP420" i="5"/>
  <c r="AO733" i="5"/>
  <c r="AO651" i="5"/>
  <c r="AO431" i="5"/>
  <c r="AO66" i="5"/>
  <c r="AO207" i="5"/>
  <c r="AO498" i="5"/>
  <c r="AO428" i="5"/>
  <c r="AP98" i="5"/>
  <c r="AP635" i="5"/>
  <c r="AP142" i="5"/>
  <c r="AP255" i="5"/>
  <c r="AP22" i="5"/>
  <c r="AP467" i="5"/>
  <c r="AO284" i="5"/>
  <c r="AO234" i="5"/>
  <c r="AW475" i="5"/>
  <c r="AX475" i="5" s="1"/>
  <c r="AP424" i="5"/>
  <c r="AP126" i="5"/>
  <c r="AO291" i="5"/>
  <c r="AP476" i="5"/>
  <c r="AP38" i="5"/>
  <c r="AO340" i="5"/>
  <c r="AO599" i="5"/>
  <c r="AO589" i="5"/>
  <c r="AP19" i="5"/>
  <c r="AP562" i="5"/>
  <c r="AO168" i="5"/>
  <c r="AP655" i="5"/>
  <c r="AO48" i="5"/>
  <c r="AP660" i="5"/>
  <c r="AO321" i="5"/>
  <c r="AO29" i="5"/>
  <c r="AO158" i="5"/>
  <c r="AW139" i="5"/>
  <c r="AX139" i="5" s="1"/>
  <c r="AP678" i="5"/>
  <c r="AO611" i="5"/>
  <c r="AW426" i="5"/>
  <c r="AX426" i="5" s="1"/>
  <c r="AP221" i="5"/>
  <c r="AP292" i="5"/>
  <c r="AO315" i="5"/>
  <c r="AO47" i="5"/>
  <c r="AO97" i="5"/>
  <c r="AO623" i="5"/>
  <c r="AO16" i="5"/>
  <c r="AP51" i="5"/>
  <c r="AP364" i="5"/>
  <c r="AW482" i="5"/>
  <c r="AX482" i="5" s="1"/>
  <c r="AO492" i="5"/>
  <c r="AO514" i="5"/>
  <c r="AO581" i="5"/>
  <c r="AO301" i="5"/>
  <c r="AO30" i="5"/>
  <c r="AW668" i="5"/>
  <c r="AX668" i="5" s="1"/>
  <c r="AO274" i="5"/>
  <c r="AP456" i="5"/>
  <c r="AP235" i="5"/>
  <c r="AO18" i="5"/>
  <c r="AO661" i="5"/>
  <c r="AO145" i="5"/>
  <c r="AO154" i="5"/>
  <c r="AP95" i="5"/>
  <c r="AO451" i="5"/>
  <c r="J743" i="5"/>
  <c r="AO482" i="5"/>
  <c r="AO104" i="5"/>
  <c r="AP256" i="5"/>
  <c r="AO465" i="5"/>
  <c r="AW223" i="5"/>
  <c r="AX223" i="5" s="1"/>
  <c r="AO136" i="5"/>
  <c r="AO560" i="5"/>
  <c r="AW394" i="5"/>
  <c r="AX394" i="5" s="1"/>
  <c r="AO462" i="5"/>
  <c r="AO317" i="5"/>
  <c r="AP447" i="5"/>
  <c r="AP433" i="5"/>
  <c r="AP561" i="5"/>
  <c r="AW306" i="5"/>
  <c r="AX306" i="5" s="1"/>
  <c r="AP369" i="5"/>
  <c r="AW431" i="5"/>
  <c r="AX431" i="5" s="1"/>
  <c r="AP144" i="5"/>
  <c r="AO687" i="5"/>
  <c r="AO638" i="5"/>
  <c r="AP392" i="5"/>
  <c r="AO169" i="5"/>
  <c r="AP245" i="5"/>
  <c r="AP631" i="5"/>
  <c r="AO388" i="5"/>
  <c r="AO297" i="5"/>
  <c r="AO335" i="5"/>
  <c r="AO382" i="5"/>
  <c r="AP622" i="5"/>
  <c r="AO468" i="5"/>
  <c r="AO71" i="5"/>
  <c r="AP389" i="5"/>
  <c r="AP43" i="5"/>
  <c r="AO603" i="5"/>
  <c r="AP187" i="5"/>
  <c r="AO143" i="5"/>
  <c r="AW254" i="5"/>
  <c r="AX254" i="5" s="1"/>
  <c r="AO685" i="5"/>
  <c r="AO387" i="5"/>
  <c r="AP551" i="5"/>
  <c r="AW111" i="5"/>
  <c r="AX111" i="5" s="1"/>
  <c r="AP534" i="5"/>
  <c r="AO548" i="5"/>
  <c r="AW91" i="5"/>
  <c r="AX91" i="5" s="1"/>
  <c r="AO341" i="5"/>
  <c r="AO57" i="5"/>
  <c r="AO698" i="5"/>
  <c r="AW57" i="5"/>
  <c r="AX57" i="5" s="1"/>
  <c r="AP37" i="5"/>
  <c r="AW288" i="5"/>
  <c r="AX288" i="5" s="1"/>
  <c r="AO667" i="5"/>
  <c r="AO94" i="5"/>
  <c r="AO435" i="5"/>
  <c r="AP100" i="5"/>
  <c r="AW236" i="5"/>
  <c r="AX236" i="5" s="1"/>
  <c r="AW535" i="5"/>
  <c r="AX535" i="5" s="1"/>
  <c r="AO583" i="5"/>
  <c r="AO81" i="5"/>
  <c r="AP179" i="5"/>
  <c r="AO720" i="5"/>
  <c r="AW710" i="5"/>
  <c r="AX710" i="5" s="1"/>
  <c r="AW542" i="5"/>
  <c r="AX542" i="5" s="1"/>
  <c r="AO417" i="5"/>
  <c r="AW203" i="5"/>
  <c r="AX203" i="5" s="1"/>
  <c r="AP653" i="5"/>
  <c r="AO659" i="5"/>
  <c r="AP332" i="5"/>
  <c r="AW672" i="5"/>
  <c r="AX672" i="5" s="1"/>
  <c r="AW463" i="5"/>
  <c r="AX463" i="5" s="1"/>
  <c r="AW529" i="5"/>
  <c r="AX529" i="5" s="1"/>
  <c r="AW548" i="5"/>
  <c r="AX548" i="5" s="1"/>
  <c r="AW532" i="5"/>
  <c r="AX532" i="5" s="1"/>
  <c r="AO355" i="5"/>
  <c r="AO102" i="5"/>
  <c r="AW191" i="5"/>
  <c r="AX191" i="5" s="1"/>
  <c r="AO310" i="5"/>
  <c r="AP209" i="5"/>
  <c r="AW661" i="5"/>
  <c r="AX661" i="5" s="1"/>
  <c r="AP439" i="5"/>
  <c r="AP344" i="5"/>
  <c r="AP416" i="5"/>
  <c r="AW643" i="5"/>
  <c r="AX643" i="5" s="1"/>
  <c r="AO129" i="5"/>
  <c r="AW38" i="5"/>
  <c r="AX38" i="5" s="1"/>
  <c r="AW473" i="5"/>
  <c r="AX473" i="5" s="1"/>
  <c r="AW154" i="5"/>
  <c r="AX154" i="5" s="1"/>
  <c r="AP267" i="5"/>
  <c r="AO458" i="5"/>
  <c r="AW286" i="5"/>
  <c r="AX286" i="5" s="1"/>
  <c r="AO538" i="5"/>
  <c r="AO42" i="5"/>
  <c r="AW725" i="5"/>
  <c r="AX725" i="5" s="1"/>
  <c r="AW305" i="5"/>
  <c r="AX305" i="5" s="1"/>
  <c r="AW492" i="5"/>
  <c r="AX492" i="5" s="1"/>
  <c r="AW63" i="5"/>
  <c r="AX63" i="5" s="1"/>
  <c r="AO690" i="5"/>
  <c r="AW688" i="5"/>
  <c r="AX688" i="5" s="1"/>
  <c r="AO181" i="5"/>
  <c r="AP649" i="5"/>
  <c r="AP646" i="5"/>
  <c r="AO474" i="5"/>
  <c r="AW472" i="5"/>
  <c r="AX472" i="5" s="1"/>
  <c r="AO563" i="5"/>
  <c r="AW630" i="5"/>
  <c r="AX630" i="5" s="1"/>
  <c r="AP718" i="5"/>
  <c r="AW639" i="5"/>
  <c r="AX639" i="5" s="1"/>
  <c r="AW444" i="5"/>
  <c r="AX444" i="5" s="1"/>
  <c r="AO208" i="5"/>
  <c r="AW174" i="5"/>
  <c r="AX174" i="5" s="1"/>
  <c r="AO268" i="5"/>
  <c r="AW371" i="5"/>
  <c r="AX371" i="5" s="1"/>
  <c r="AP69" i="5"/>
  <c r="AW712" i="5"/>
  <c r="AX712" i="5" s="1"/>
  <c r="AW699" i="5"/>
  <c r="AX699" i="5" s="1"/>
  <c r="AO629" i="5"/>
  <c r="AO509" i="5"/>
  <c r="AO454" i="5"/>
  <c r="AP520" i="5"/>
  <c r="AP241" i="5"/>
  <c r="AO137" i="5"/>
  <c r="AW104" i="5"/>
  <c r="AX104" i="5" s="1"/>
  <c r="AO188" i="5"/>
  <c r="AW140" i="5"/>
  <c r="AX140" i="5" s="1"/>
  <c r="AP461" i="5"/>
  <c r="AW282" i="5"/>
  <c r="AX282" i="5" s="1"/>
  <c r="AW442" i="5"/>
  <c r="AX442" i="5" s="1"/>
  <c r="AO215" i="5"/>
  <c r="AW18" i="5"/>
  <c r="AX18" i="5" s="1"/>
  <c r="AW622" i="5"/>
  <c r="AX622" i="5" s="1"/>
  <c r="AP706" i="5"/>
  <c r="AW361" i="5"/>
  <c r="AX361" i="5" s="1"/>
  <c r="AO146" i="5"/>
  <c r="AP342" i="5"/>
  <c r="AO342" i="5"/>
  <c r="AW708" i="5"/>
  <c r="AX708" i="5" s="1"/>
  <c r="AO521" i="5"/>
  <c r="Z752" i="5"/>
  <c r="AW132" i="5"/>
  <c r="AX132" i="5" s="1"/>
  <c r="AO87" i="5"/>
  <c r="AO34" i="5"/>
  <c r="J744" i="5"/>
  <c r="AO700" i="5"/>
  <c r="AW642" i="5"/>
  <c r="AX642" i="5" s="1"/>
  <c r="AO466" i="5"/>
  <c r="AW436" i="5"/>
  <c r="AX436" i="5" s="1"/>
  <c r="AO446" i="5"/>
  <c r="AW339" i="5"/>
  <c r="AX339" i="5" s="1"/>
  <c r="AW404" i="5"/>
  <c r="AX404" i="5" s="1"/>
  <c r="AW364" i="5"/>
  <c r="AX364" i="5" s="1"/>
  <c r="AW204" i="5"/>
  <c r="AX204" i="5" s="1"/>
  <c r="AW147" i="5"/>
  <c r="AX147" i="5" s="1"/>
  <c r="AP184" i="5"/>
  <c r="AW75" i="5"/>
  <c r="AX75" i="5" s="1"/>
  <c r="AW251" i="5"/>
  <c r="AX251" i="5" s="1"/>
  <c r="AO85" i="5"/>
  <c r="AW494" i="5"/>
  <c r="AX494" i="5" s="1"/>
  <c r="AP620" i="5"/>
  <c r="AO576" i="5"/>
  <c r="AO401" i="5"/>
  <c r="AP415" i="5"/>
  <c r="AO93" i="5"/>
  <c r="AO239" i="5"/>
  <c r="AW23" i="5"/>
  <c r="AX23" i="5" s="1"/>
  <c r="AW374" i="5"/>
  <c r="AX374" i="5" s="1"/>
  <c r="AO665" i="5"/>
  <c r="AO539" i="5"/>
  <c r="AO131" i="5"/>
  <c r="AO175" i="5"/>
  <c r="AW25" i="5"/>
  <c r="AX25" i="5" s="1"/>
  <c r="AW220" i="5"/>
  <c r="AX220" i="5" s="1"/>
  <c r="AW654" i="5"/>
  <c r="AX654" i="5" s="1"/>
  <c r="Z751" i="5"/>
  <c r="AP227" i="5"/>
  <c r="AP194" i="5"/>
  <c r="AO200" i="5"/>
  <c r="AO99" i="5"/>
  <c r="AO147" i="5"/>
  <c r="AW609" i="5"/>
  <c r="AX609" i="5" s="1"/>
  <c r="Z744" i="5"/>
  <c r="AW345" i="5"/>
  <c r="AX345" i="5" s="1"/>
  <c r="Z745" i="5"/>
  <c r="AW69" i="5"/>
  <c r="AX69" i="5" s="1"/>
  <c r="AP204" i="5"/>
  <c r="AO496" i="5"/>
  <c r="AW691" i="5"/>
  <c r="AX691" i="5" s="1"/>
  <c r="AW638" i="5"/>
  <c r="AX638" i="5" s="1"/>
  <c r="AO543" i="5"/>
  <c r="AW476" i="5"/>
  <c r="AX476" i="5" s="1"/>
  <c r="AW464" i="5"/>
  <c r="AX464" i="5" s="1"/>
  <c r="AO72" i="5"/>
  <c r="AW178" i="5"/>
  <c r="AX178" i="5" s="1"/>
  <c r="AW576" i="5"/>
  <c r="AX576" i="5" s="1"/>
  <c r="AW137" i="5"/>
  <c r="AX137" i="5" s="1"/>
  <c r="AO444" i="5"/>
  <c r="AP119" i="5"/>
  <c r="AO119" i="5"/>
  <c r="Z743" i="5"/>
  <c r="AO713" i="5"/>
  <c r="AW641" i="5"/>
  <c r="AX641" i="5" s="1"/>
  <c r="AO637" i="5"/>
  <c r="AO616" i="5"/>
  <c r="AW488" i="5"/>
  <c r="AX488" i="5" s="1"/>
  <c r="AW414" i="5"/>
  <c r="AX414" i="5" s="1"/>
  <c r="AO246" i="5"/>
  <c r="AW351" i="5"/>
  <c r="AX351" i="5" s="1"/>
  <c r="AW309" i="5"/>
  <c r="AX309" i="5" s="1"/>
  <c r="AO699" i="5"/>
  <c r="AW300" i="5"/>
  <c r="AX300" i="5" s="1"/>
  <c r="Z749" i="5"/>
  <c r="AW168" i="5"/>
  <c r="AX168" i="5" s="1"/>
  <c r="J753" i="5"/>
  <c r="AO626" i="5"/>
  <c r="AO272" i="5"/>
  <c r="AW89" i="5"/>
  <c r="AX89" i="5" s="1"/>
  <c r="AW714" i="5"/>
  <c r="AX714" i="5" s="1"/>
  <c r="AW627" i="5"/>
  <c r="AX627" i="5" s="1"/>
  <c r="AW604" i="5"/>
  <c r="AX604" i="5" s="1"/>
  <c r="AW407" i="5"/>
  <c r="AX407" i="5" s="1"/>
  <c r="AW211" i="5"/>
  <c r="AX211" i="5" s="1"/>
  <c r="AW207" i="5"/>
  <c r="AX207" i="5" s="1"/>
  <c r="AW82" i="5"/>
  <c r="AX82" i="5" s="1"/>
  <c r="AW202" i="5"/>
  <c r="AX202" i="5" s="1"/>
  <c r="AW107" i="5"/>
  <c r="AX107" i="5" s="1"/>
  <c r="AW53" i="5"/>
  <c r="AX53" i="5" s="1"/>
  <c r="AW297" i="5"/>
  <c r="AX297" i="5" s="1"/>
  <c r="AW244" i="5"/>
  <c r="AX244" i="5" s="1"/>
  <c r="AW228" i="5"/>
  <c r="AX228" i="5" s="1"/>
  <c r="AW626" i="5"/>
  <c r="AX626" i="5" s="1"/>
  <c r="AW726" i="5"/>
  <c r="AX726" i="5" s="1"/>
  <c r="AW572" i="5"/>
  <c r="AX572" i="5" s="1"/>
  <c r="AW479" i="5"/>
  <c r="AX479" i="5" s="1"/>
  <c r="AW516" i="5"/>
  <c r="AX516" i="5" s="1"/>
  <c r="AW520" i="5"/>
  <c r="AX520" i="5" s="1"/>
  <c r="AW491" i="5"/>
  <c r="AX491" i="5" s="1"/>
  <c r="AW344" i="5"/>
  <c r="AX344" i="5" s="1"/>
  <c r="AW205" i="5"/>
  <c r="AX205" i="5" s="1"/>
  <c r="AW388" i="5"/>
  <c r="AX388" i="5" s="1"/>
  <c r="X744" i="5"/>
  <c r="X748" i="5"/>
  <c r="AW130" i="5"/>
  <c r="AX130" i="5" s="1"/>
  <c r="AW186" i="5"/>
  <c r="AX186" i="5" s="1"/>
  <c r="AW650" i="5"/>
  <c r="AX650" i="5" s="1"/>
  <c r="AW449" i="5"/>
  <c r="AX449" i="5" s="1"/>
  <c r="AW427" i="5"/>
  <c r="AX427" i="5" s="1"/>
  <c r="AW433" i="5"/>
  <c r="AX433" i="5" s="1"/>
  <c r="AW294" i="5"/>
  <c r="AX294" i="5" s="1"/>
  <c r="AW280" i="5"/>
  <c r="AX280" i="5" s="1"/>
  <c r="AW37" i="5"/>
  <c r="AX37" i="5" s="1"/>
  <c r="AW126" i="5"/>
  <c r="AX126" i="5" s="1"/>
  <c r="AW42" i="5"/>
  <c r="AX42" i="5" s="1"/>
  <c r="AW93" i="5"/>
  <c r="AX93" i="5" s="1"/>
  <c r="AW711" i="5"/>
  <c r="AX711" i="5" s="1"/>
  <c r="AW434" i="5"/>
  <c r="AX434" i="5" s="1"/>
  <c r="AW521" i="5"/>
  <c r="AX521" i="5" s="1"/>
  <c r="AW343" i="5"/>
  <c r="AX343" i="5" s="1"/>
  <c r="AW318" i="5"/>
  <c r="AX318" i="5" s="1"/>
  <c r="AW336" i="5"/>
  <c r="AX336" i="5" s="1"/>
  <c r="AW235" i="5"/>
  <c r="AX235" i="5" s="1"/>
  <c r="AW285" i="5"/>
  <c r="AX285" i="5" s="1"/>
  <c r="W749" i="5"/>
  <c r="AW70" i="5"/>
  <c r="AX70" i="5" s="1"/>
  <c r="AW629" i="5"/>
  <c r="AX629" i="5" s="1"/>
  <c r="AW413" i="5"/>
  <c r="AX413" i="5" s="1"/>
  <c r="AW403" i="5"/>
  <c r="AX403" i="5" s="1"/>
  <c r="AW381" i="5"/>
  <c r="AX381" i="5" s="1"/>
  <c r="AW148" i="5"/>
  <c r="AX148" i="5" s="1"/>
  <c r="AW560" i="5"/>
  <c r="AX560" i="5" s="1"/>
  <c r="AW674" i="5"/>
  <c r="AX674" i="5" s="1"/>
  <c r="AW578" i="5"/>
  <c r="AX578" i="5" s="1"/>
  <c r="AW253" i="5"/>
  <c r="AX253" i="5" s="1"/>
  <c r="AW268" i="5"/>
  <c r="AX268" i="5" s="1"/>
  <c r="AW272" i="5"/>
  <c r="AX272" i="5" s="1"/>
  <c r="AW264" i="5"/>
  <c r="AX264" i="5" s="1"/>
  <c r="AW539" i="5"/>
  <c r="AX539" i="5" s="1"/>
  <c r="AW196" i="5"/>
  <c r="AX196" i="5" s="1"/>
  <c r="W744" i="5"/>
  <c r="AW301" i="5"/>
  <c r="AX301" i="5" s="1"/>
  <c r="X749" i="5"/>
  <c r="AW49" i="5"/>
  <c r="AX49" i="5" s="1"/>
  <c r="AW659" i="5"/>
  <c r="AX659" i="5" s="1"/>
  <c r="AW600" i="5"/>
  <c r="AX600" i="5" s="1"/>
  <c r="AW397" i="5"/>
  <c r="AX397" i="5" s="1"/>
  <c r="AW384" i="5"/>
  <c r="AX384" i="5" s="1"/>
  <c r="AW274" i="5"/>
  <c r="AX274" i="5" s="1"/>
  <c r="AW271" i="5"/>
  <c r="AX271" i="5" s="1"/>
  <c r="AW41" i="5"/>
  <c r="AX41" i="5" s="1"/>
  <c r="AW378" i="5"/>
  <c r="AX378" i="5" s="1"/>
  <c r="AW706" i="5"/>
  <c r="AX706" i="5" s="1"/>
  <c r="AW259" i="5"/>
  <c r="AX259" i="5" s="1"/>
  <c r="AW103" i="5"/>
  <c r="AX103" i="5" s="1"/>
  <c r="AW27" i="5"/>
  <c r="AX27" i="5" s="1"/>
  <c r="AW515" i="5"/>
  <c r="AX515" i="5" s="1"/>
  <c r="AW298" i="5"/>
  <c r="AX298" i="5" s="1"/>
  <c r="AW685" i="5"/>
  <c r="AX685" i="5" s="1"/>
  <c r="AW456" i="5"/>
  <c r="AX456" i="5" s="1"/>
  <c r="AW348" i="5"/>
  <c r="AX348" i="5" s="1"/>
  <c r="AW250" i="5"/>
  <c r="AX250" i="5" s="1"/>
  <c r="AW256" i="5"/>
  <c r="AX256" i="5" s="1"/>
  <c r="AW327" i="5"/>
  <c r="AX327" i="5" s="1"/>
  <c r="AW293" i="5"/>
  <c r="AX293" i="5" s="1"/>
  <c r="AW99" i="5"/>
  <c r="AX99" i="5" s="1"/>
  <c r="AW284" i="5"/>
  <c r="AX284" i="5" s="1"/>
  <c r="AW66" i="5"/>
  <c r="AX66" i="5" s="1"/>
  <c r="X743" i="5"/>
  <c r="AW55" i="5"/>
  <c r="AX55" i="5" s="1"/>
  <c r="AW524" i="5"/>
  <c r="AX524" i="5" s="1"/>
  <c r="AW547" i="5"/>
  <c r="AX547" i="5" s="1"/>
  <c r="AW84" i="5"/>
  <c r="AX84" i="5" s="1"/>
  <c r="AW279" i="5"/>
  <c r="AX279" i="5" s="1"/>
  <c r="AW598" i="5"/>
  <c r="AX598" i="5" s="1"/>
  <c r="AW623" i="5"/>
  <c r="AX623" i="5" s="1"/>
  <c r="AW58" i="5"/>
  <c r="AX58" i="5" s="1"/>
  <c r="AW500" i="5"/>
  <c r="AX500" i="5" s="1"/>
  <c r="AW360" i="5"/>
  <c r="AX360" i="5" s="1"/>
  <c r="AW316" i="5"/>
  <c r="AX316" i="5" s="1"/>
  <c r="AW184" i="5"/>
  <c r="AX184" i="5" s="1"/>
  <c r="AW167" i="5"/>
  <c r="AX167" i="5" s="1"/>
  <c r="AW138" i="5"/>
  <c r="AX138" i="5" s="1"/>
  <c r="AW724" i="5"/>
  <c r="AX724" i="5" s="1"/>
  <c r="AW465" i="5"/>
  <c r="AX465" i="5" s="1"/>
  <c r="AW457" i="5"/>
  <c r="AX457" i="5" s="1"/>
  <c r="AW302" i="5"/>
  <c r="AX302" i="5" s="1"/>
  <c r="AW231" i="5"/>
  <c r="AX231" i="5" s="1"/>
  <c r="X745" i="5"/>
  <c r="AW187" i="5"/>
  <c r="AX187" i="5" s="1"/>
  <c r="AW97" i="5"/>
  <c r="AX97" i="5" s="1"/>
  <c r="AW47" i="5"/>
  <c r="AX47" i="5" s="1"/>
  <c r="AW88" i="5"/>
  <c r="AX88" i="5" s="1"/>
  <c r="AW95" i="5"/>
  <c r="AX95" i="5" s="1"/>
  <c r="AW335" i="5"/>
  <c r="AX335" i="5" s="1"/>
  <c r="AW567" i="5"/>
  <c r="AX567" i="5" s="1"/>
  <c r="AW157" i="5"/>
  <c r="AX157" i="5" s="1"/>
  <c r="AN89" i="9"/>
  <c r="D1147" i="8"/>
  <c r="AQ89" i="9"/>
  <c r="AJ102" i="9"/>
  <c r="AP103" i="9"/>
  <c r="X747" i="5"/>
  <c r="AS744" i="5"/>
  <c r="AT39" i="5"/>
  <c r="AK96" i="9"/>
  <c r="AL88" i="9"/>
  <c r="AO541" i="5"/>
  <c r="AW579" i="5"/>
  <c r="AX579" i="5" s="1"/>
  <c r="AW528" i="5"/>
  <c r="AX528" i="5" s="1"/>
  <c r="AO247" i="5"/>
  <c r="AW368" i="5"/>
  <c r="AX368" i="5" s="1"/>
  <c r="AW175" i="5"/>
  <c r="AX175" i="5" s="1"/>
  <c r="AS748" i="5"/>
  <c r="AW162" i="5"/>
  <c r="AX162" i="5" s="1"/>
  <c r="W750" i="5"/>
  <c r="AW215" i="5"/>
  <c r="AX215" i="5" s="1"/>
  <c r="AO220" i="5"/>
  <c r="AP67" i="5"/>
  <c r="AO67" i="5"/>
  <c r="AW51" i="5"/>
  <c r="AX51" i="5" s="1"/>
  <c r="AW34" i="5"/>
  <c r="AX34" i="5" s="1"/>
  <c r="J751" i="5"/>
  <c r="AO31" i="5"/>
  <c r="AP604" i="5"/>
  <c r="AO604" i="5"/>
  <c r="AW644" i="5"/>
  <c r="AX644" i="5" s="1"/>
  <c r="AW656" i="5"/>
  <c r="AX656" i="5" s="1"/>
  <c r="AW483" i="5"/>
  <c r="AX483" i="5" s="1"/>
  <c r="W753" i="5"/>
  <c r="D1150" i="8"/>
  <c r="AW684" i="5"/>
  <c r="AX684" i="5" s="1"/>
  <c r="AW583" i="5"/>
  <c r="AX583" i="5" s="1"/>
  <c r="AW550" i="5"/>
  <c r="AX550" i="5" s="1"/>
  <c r="AO217" i="5"/>
  <c r="AO231" i="5"/>
  <c r="AS747" i="5"/>
  <c r="AW109" i="5"/>
  <c r="AX109" i="5" s="1"/>
  <c r="AW76" i="5"/>
  <c r="AX76" i="5" s="1"/>
  <c r="W745" i="5"/>
  <c r="J750" i="5"/>
  <c r="AW619" i="5"/>
  <c r="AX619" i="5" s="1"/>
  <c r="AW450" i="5"/>
  <c r="AX450" i="5" s="1"/>
  <c r="AW362" i="5"/>
  <c r="AX362" i="5" s="1"/>
  <c r="AP189" i="5"/>
  <c r="AO189" i="5"/>
  <c r="X753" i="5"/>
  <c r="AW628" i="5"/>
  <c r="AX628" i="5" s="1"/>
  <c r="AP333" i="5"/>
  <c r="AO333" i="5"/>
  <c r="AW480" i="5"/>
  <c r="AX480" i="5" s="1"/>
  <c r="AW443" i="5"/>
  <c r="AX443" i="5" s="1"/>
  <c r="AP104" i="9"/>
  <c r="AW663" i="5"/>
  <c r="AX663" i="5" s="1"/>
  <c r="AP697" i="5"/>
  <c r="AO557" i="5"/>
  <c r="AO558" i="5"/>
  <c r="AW565" i="5"/>
  <c r="AX565" i="5" s="1"/>
  <c r="AO469" i="5"/>
  <c r="AP469" i="5"/>
  <c r="AP595" i="5"/>
  <c r="AO595" i="5"/>
  <c r="AW499" i="5"/>
  <c r="AX499" i="5" s="1"/>
  <c r="AO423" i="5"/>
  <c r="AW460" i="5"/>
  <c r="AX460" i="5" s="1"/>
  <c r="AP440" i="5"/>
  <c r="AW544" i="5"/>
  <c r="AX544" i="5" s="1"/>
  <c r="AW382" i="5"/>
  <c r="AX382" i="5" s="1"/>
  <c r="AW320" i="5"/>
  <c r="AX320" i="5" s="1"/>
  <c r="AW322" i="5"/>
  <c r="AX322" i="5" s="1"/>
  <c r="AP330" i="5"/>
  <c r="AO63" i="5"/>
  <c r="AW278" i="5"/>
  <c r="AX278" i="5" s="1"/>
  <c r="AW29" i="5"/>
  <c r="AX29" i="5" s="1"/>
  <c r="AP13" i="5"/>
  <c r="AO13" i="5"/>
  <c r="AP617" i="5"/>
  <c r="AP684" i="5"/>
  <c r="AW692" i="5"/>
  <c r="AX692" i="5" s="1"/>
  <c r="AW530" i="5"/>
  <c r="AX530" i="5" s="1"/>
  <c r="AW459" i="5"/>
  <c r="AX459" i="5" s="1"/>
  <c r="AP105" i="9"/>
  <c r="AP101" i="9"/>
  <c r="AO682" i="5"/>
  <c r="AW566" i="5"/>
  <c r="AX566" i="5" s="1"/>
  <c r="AW573" i="5"/>
  <c r="AX573" i="5" s="1"/>
  <c r="AW435" i="5"/>
  <c r="AX435" i="5" s="1"/>
  <c r="AW454" i="5"/>
  <c r="AX454" i="5" s="1"/>
  <c r="AO326" i="5"/>
  <c r="AW366" i="5"/>
  <c r="AX366" i="5" s="1"/>
  <c r="AW304" i="5"/>
  <c r="AX304" i="5" s="1"/>
  <c r="AO535" i="5"/>
  <c r="AO362" i="5"/>
  <c r="AP282" i="5"/>
  <c r="AW410" i="5"/>
  <c r="AX410" i="5" s="1"/>
  <c r="AW199" i="5"/>
  <c r="AX199" i="5" s="1"/>
  <c r="AW518" i="5"/>
  <c r="AX518" i="5" s="1"/>
  <c r="AW146" i="5"/>
  <c r="AX146" i="5" s="1"/>
  <c r="AP24" i="5"/>
  <c r="AO24" i="5"/>
  <c r="AP176" i="5"/>
  <c r="AO176" i="5"/>
  <c r="AW467" i="5"/>
  <c r="AX467" i="5" s="1"/>
  <c r="AO171" i="5"/>
  <c r="AP23" i="5"/>
  <c r="AW679" i="5"/>
  <c r="AX679" i="5" s="1"/>
  <c r="AW658" i="5"/>
  <c r="AX658" i="5" s="1"/>
  <c r="AO449" i="5"/>
  <c r="AP449" i="5"/>
  <c r="AO607" i="5"/>
  <c r="AO223" i="5"/>
  <c r="AP361" i="5"/>
  <c r="AO361" i="5"/>
  <c r="AP139" i="5"/>
  <c r="AO139" i="5"/>
  <c r="AW136" i="5"/>
  <c r="AX136" i="5" s="1"/>
  <c r="AW156" i="5"/>
  <c r="AX156" i="5" s="1"/>
  <c r="AS745" i="5"/>
  <c r="AT19" i="5"/>
  <c r="AW165" i="5"/>
  <c r="AX165" i="5" s="1"/>
  <c r="AS752" i="5"/>
  <c r="AT17" i="5"/>
  <c r="AO9" i="5"/>
  <c r="AP261" i="5"/>
  <c r="AO261" i="5"/>
  <c r="AW671" i="5"/>
  <c r="AX671" i="5" s="1"/>
  <c r="AP586" i="5"/>
  <c r="AW553" i="5"/>
  <c r="AX553" i="5" s="1"/>
  <c r="AW574" i="5"/>
  <c r="AX574" i="5" s="1"/>
  <c r="AW655" i="5"/>
  <c r="AX655" i="5" s="1"/>
  <c r="AW523" i="5"/>
  <c r="AX523" i="5" s="1"/>
  <c r="AW562" i="5"/>
  <c r="AX562" i="5" s="1"/>
  <c r="AW470" i="5"/>
  <c r="AX470" i="5" s="1"/>
  <c r="AO490" i="5"/>
  <c r="AW437" i="5"/>
  <c r="AX437" i="5" s="1"/>
  <c r="AW323" i="5"/>
  <c r="AX323" i="5" s="1"/>
  <c r="AW347" i="5"/>
  <c r="AX347" i="5" s="1"/>
  <c r="AO323" i="5"/>
  <c r="AO404" i="5"/>
  <c r="AW275" i="5"/>
  <c r="AX275" i="5" s="1"/>
  <c r="AP304" i="5"/>
  <c r="AO304" i="5"/>
  <c r="AP116" i="5"/>
  <c r="AO116" i="5"/>
  <c r="AO183" i="5"/>
  <c r="AW86" i="5"/>
  <c r="AX86" i="5" s="1"/>
  <c r="AW171" i="5"/>
  <c r="AX171" i="5" s="1"/>
  <c r="J752" i="5"/>
  <c r="AW125" i="5"/>
  <c r="AX125" i="5" s="1"/>
  <c r="AW161" i="5"/>
  <c r="AX161" i="5" s="1"/>
  <c r="J747" i="5"/>
  <c r="AW134" i="5"/>
  <c r="AX134" i="5" s="1"/>
  <c r="AO339" i="5"/>
  <c r="AW342" i="5"/>
  <c r="AX342" i="5" s="1"/>
  <c r="AW717" i="5"/>
  <c r="AX717" i="5" s="1"/>
  <c r="AO573" i="5"/>
  <c r="AW522" i="5"/>
  <c r="AX522" i="5" s="1"/>
  <c r="AW551" i="5"/>
  <c r="AX551" i="5" s="1"/>
  <c r="AP186" i="5"/>
  <c r="AO186" i="5"/>
  <c r="X746" i="5"/>
  <c r="AP96" i="5"/>
  <c r="AO96" i="5"/>
  <c r="AS751" i="5"/>
  <c r="W743" i="5"/>
  <c r="W747" i="5"/>
  <c r="AS746" i="5"/>
  <c r="AT153" i="5"/>
  <c r="AP196" i="5"/>
  <c r="AO196" i="5"/>
  <c r="AK89" i="9"/>
  <c r="AO724" i="5"/>
  <c r="AP724" i="5"/>
  <c r="AW665" i="5"/>
  <c r="AX665" i="5" s="1"/>
  <c r="AW681" i="5"/>
  <c r="AX681" i="5" s="1"/>
  <c r="AW651" i="5"/>
  <c r="AX651" i="5" s="1"/>
  <c r="AW555" i="5"/>
  <c r="AX555" i="5" s="1"/>
  <c r="AW678" i="5"/>
  <c r="AX678" i="5" s="1"/>
  <c r="AW682" i="5"/>
  <c r="AX682" i="5" s="1"/>
  <c r="AP519" i="5"/>
  <c r="AW503" i="5"/>
  <c r="AX503" i="5" s="1"/>
  <c r="AW430" i="5"/>
  <c r="AX430" i="5" s="1"/>
  <c r="AP391" i="5"/>
  <c r="AO391" i="5"/>
  <c r="AW425" i="5"/>
  <c r="AX425" i="5" s="1"/>
  <c r="AW325" i="5"/>
  <c r="AX325" i="5" s="1"/>
  <c r="AW290" i="5"/>
  <c r="AX290" i="5" s="1"/>
  <c r="AT743" i="5"/>
  <c r="AU142" i="5"/>
  <c r="AO513" i="5"/>
  <c r="AW72" i="5"/>
  <c r="AX72" i="5" s="1"/>
  <c r="AW131" i="5"/>
  <c r="AX131" i="5" s="1"/>
  <c r="X752" i="5"/>
  <c r="AS753" i="5"/>
  <c r="AT21" i="5"/>
  <c r="AW128" i="5"/>
  <c r="AX128" i="5" s="1"/>
  <c r="AT749" i="5"/>
  <c r="AU10" i="5"/>
  <c r="AW185" i="5"/>
  <c r="AX185" i="5" s="1"/>
  <c r="AP150" i="5"/>
  <c r="AO150" i="5"/>
  <c r="AW11" i="5"/>
  <c r="AX11" i="5" s="1"/>
  <c r="AW13" i="5"/>
  <c r="AX13" i="5" s="1"/>
  <c r="Z753" i="5"/>
  <c r="AW115" i="5"/>
  <c r="AX115" i="5" s="1"/>
  <c r="AW720" i="5"/>
  <c r="AX720" i="5" s="1"/>
  <c r="AW329" i="5"/>
  <c r="AX329" i="5" s="1"/>
  <c r="AW701" i="5"/>
  <c r="AX701" i="5" s="1"/>
  <c r="AP224" i="5"/>
  <c r="W752" i="5"/>
  <c r="J749" i="5"/>
  <c r="AT748" i="5"/>
  <c r="AO114" i="5"/>
  <c r="AW54" i="5"/>
  <c r="AX54" i="5" s="1"/>
  <c r="AP426" i="5"/>
  <c r="AO426" i="5"/>
  <c r="AW670" i="5"/>
  <c r="AX670" i="5" s="1"/>
  <c r="AJ80" i="9"/>
  <c r="AJ95" i="9" s="1"/>
  <c r="AJ89" i="9" s="1"/>
  <c r="AN96" i="9"/>
  <c r="AO88" i="9"/>
  <c r="AW734" i="5"/>
  <c r="AX734" i="5" s="1"/>
  <c r="AW700" i="5"/>
  <c r="AX700" i="5" s="1"/>
  <c r="AO673" i="5"/>
  <c r="AW673" i="5"/>
  <c r="AX673" i="5" s="1"/>
  <c r="AW586" i="5"/>
  <c r="AX586" i="5" s="1"/>
  <c r="AW412" i="5"/>
  <c r="AX412" i="5" s="1"/>
  <c r="AW389" i="5"/>
  <c r="AX389" i="5" s="1"/>
  <c r="AW420" i="5"/>
  <c r="AX420" i="5" s="1"/>
  <c r="AW375" i="5"/>
  <c r="AX375" i="5" s="1"/>
  <c r="AP280" i="5"/>
  <c r="AO280" i="5"/>
  <c r="AW405" i="5"/>
  <c r="AX405" i="5" s="1"/>
  <c r="AO288" i="5"/>
  <c r="AW496" i="5"/>
  <c r="AX496" i="5" s="1"/>
  <c r="AP164" i="5"/>
  <c r="AP58" i="5"/>
  <c r="AO58" i="5"/>
  <c r="J745" i="5"/>
  <c r="AW160" i="5"/>
  <c r="AX160" i="5" s="1"/>
  <c r="Z747" i="5"/>
  <c r="AW92" i="5"/>
  <c r="AX92" i="5" s="1"/>
  <c r="AS749" i="5"/>
  <c r="AO113" i="5"/>
  <c r="AW74" i="5"/>
  <c r="AX74" i="5" s="1"/>
  <c r="D1117" i="8"/>
  <c r="X751" i="5"/>
  <c r="AR94" i="9"/>
  <c r="AP630" i="5"/>
  <c r="AW676" i="5"/>
  <c r="AX676" i="5" s="1"/>
  <c r="AO640" i="5"/>
  <c r="AP640" i="5"/>
  <c r="AW608" i="5"/>
  <c r="AX608" i="5" s="1"/>
  <c r="AW526" i="5"/>
  <c r="AX526" i="5" s="1"/>
  <c r="AO379" i="5"/>
  <c r="AW303" i="5"/>
  <c r="AX303" i="5" s="1"/>
  <c r="AW477" i="5"/>
  <c r="AX477" i="5" s="1"/>
  <c r="AW194" i="5"/>
  <c r="AX194" i="5" s="1"/>
  <c r="J746" i="5"/>
  <c r="AP153" i="5"/>
  <c r="AW172" i="5"/>
  <c r="AX172" i="5" s="1"/>
  <c r="AW44" i="5"/>
  <c r="AX44" i="5" s="1"/>
  <c r="AO166" i="5"/>
  <c r="AW20" i="5"/>
  <c r="AX20" i="5" s="1"/>
  <c r="AW237" i="5"/>
  <c r="AX237" i="5" s="1"/>
  <c r="W751" i="5"/>
  <c r="AW718" i="5"/>
  <c r="AX718" i="5" s="1"/>
  <c r="AW697" i="5"/>
  <c r="AX697" i="5" s="1"/>
  <c r="AP559" i="5"/>
  <c r="AO559" i="5"/>
  <c r="AW649" i="5"/>
  <c r="AX649" i="5" s="1"/>
  <c r="AW557" i="5"/>
  <c r="AX557" i="5" s="1"/>
  <c r="AW485" i="5"/>
  <c r="AX485" i="5" s="1"/>
  <c r="AO565" i="5"/>
  <c r="AW411" i="5"/>
  <c r="AX411" i="5" s="1"/>
  <c r="AW334" i="5"/>
  <c r="AX334" i="5" s="1"/>
  <c r="AP407" i="5"/>
  <c r="AW314" i="5"/>
  <c r="AX314" i="5" s="1"/>
  <c r="AO318" i="5"/>
  <c r="AW326" i="5"/>
  <c r="AX326" i="5" s="1"/>
  <c r="AW276" i="5"/>
  <c r="AX276" i="5" s="1"/>
  <c r="AP306" i="5"/>
  <c r="AW117" i="5"/>
  <c r="AX117" i="5" s="1"/>
  <c r="AW201" i="5"/>
  <c r="AX201" i="5" s="1"/>
  <c r="AW273" i="5"/>
  <c r="AX273" i="5" s="1"/>
  <c r="AW110" i="5"/>
  <c r="AX110" i="5" s="1"/>
  <c r="Z748" i="5"/>
  <c r="AP248" i="5"/>
  <c r="AO248" i="5"/>
  <c r="AM96" i="9"/>
  <c r="AN88" i="9"/>
  <c r="AI80" i="9"/>
  <c r="AI95" i="9" s="1"/>
  <c r="AI94" i="9"/>
  <c r="AO721" i="5"/>
  <c r="AW728" i="5"/>
  <c r="AX728" i="5" s="1"/>
  <c r="AW713" i="5"/>
  <c r="AX713" i="5" s="1"/>
  <c r="AO574" i="5"/>
  <c r="AW612" i="5"/>
  <c r="AX612" i="5" s="1"/>
  <c r="AW423" i="5"/>
  <c r="AX423" i="5" s="1"/>
  <c r="AW498" i="5"/>
  <c r="AX498" i="5" s="1"/>
  <c r="AW383" i="5"/>
  <c r="AX383" i="5" s="1"/>
  <c r="AW471" i="5"/>
  <c r="AX471" i="5" s="1"/>
  <c r="AW415" i="5"/>
  <c r="AX415" i="5" s="1"/>
  <c r="AW372" i="5"/>
  <c r="AX372" i="5" s="1"/>
  <c r="AW373" i="5"/>
  <c r="AX373" i="5" s="1"/>
  <c r="AW112" i="5"/>
  <c r="AX112" i="5" s="1"/>
  <c r="Z750" i="5"/>
  <c r="X750" i="5"/>
  <c r="AW106" i="5"/>
  <c r="AX106" i="5" s="1"/>
  <c r="AW149" i="5"/>
  <c r="AX149" i="5" s="1"/>
  <c r="AW159" i="5"/>
  <c r="AX159" i="5" s="1"/>
  <c r="AW79" i="5"/>
  <c r="AX79" i="5" s="1"/>
  <c r="AO228" i="5"/>
  <c r="AW428" i="5"/>
  <c r="AX428" i="5" s="1"/>
  <c r="D1145" i="8"/>
  <c r="D1142" i="8"/>
  <c r="D1146" i="8"/>
  <c r="D1144" i="8"/>
  <c r="D1143" i="8"/>
  <c r="D1154" i="8"/>
  <c r="AP394" i="5"/>
  <c r="AO394" i="5"/>
  <c r="J748" i="5"/>
  <c r="AP614" i="5"/>
  <c r="AP670" i="5"/>
  <c r="AO670" i="5"/>
  <c r="AW358" i="5"/>
  <c r="AX358" i="5" s="1"/>
  <c r="AO312" i="5"/>
  <c r="AO372" i="5"/>
  <c r="AW365" i="5"/>
  <c r="AX365" i="5" s="1"/>
  <c r="AS743" i="5"/>
  <c r="AW451" i="5"/>
  <c r="AX451" i="5" s="1"/>
  <c r="AP7" i="5"/>
  <c r="AO7" i="5"/>
  <c r="W748" i="5"/>
  <c r="AO75" i="5"/>
  <c r="AS750" i="5"/>
  <c r="AT8" i="5"/>
  <c r="AW469" i="5"/>
  <c r="AX469" i="5" s="1"/>
  <c r="AW558" i="5"/>
  <c r="AX558" i="5" s="1"/>
  <c r="AW269" i="5"/>
  <c r="AX269" i="5" s="1"/>
  <c r="AU748" i="5"/>
  <c r="AV7" i="5"/>
  <c r="AO100" i="9"/>
  <c r="AL94" i="9"/>
  <c r="AL100" i="9" s="1"/>
  <c r="AW719" i="5"/>
  <c r="AX719" i="5" s="1"/>
  <c r="AW687" i="5"/>
  <c r="AX687" i="5" s="1"/>
  <c r="AW637" i="5"/>
  <c r="AX637" i="5" s="1"/>
  <c r="AP536" i="5"/>
  <c r="AO536" i="5"/>
  <c r="AW605" i="5"/>
  <c r="AX605" i="5" s="1"/>
  <c r="AW458" i="5"/>
  <c r="AX458" i="5" s="1"/>
  <c r="AP556" i="5"/>
  <c r="AW581" i="5"/>
  <c r="AX581" i="5" s="1"/>
  <c r="AW534" i="5"/>
  <c r="AX534" i="5" s="1"/>
  <c r="AW490" i="5"/>
  <c r="AX490" i="5" s="1"/>
  <c r="AW507" i="5"/>
  <c r="AX507" i="5" s="1"/>
  <c r="AW508" i="5"/>
  <c r="AX508" i="5" s="1"/>
  <c r="AO377" i="5"/>
  <c r="AO271" i="5"/>
  <c r="AW552" i="5"/>
  <c r="AX552" i="5" s="1"/>
  <c r="AW267" i="5"/>
  <c r="AX267" i="5" s="1"/>
  <c r="AW239" i="5"/>
  <c r="AX239" i="5" s="1"/>
  <c r="AW247" i="5"/>
  <c r="AX247" i="5" s="1"/>
  <c r="AW245" i="5"/>
  <c r="AX245" i="5" s="1"/>
  <c r="AO109" i="5"/>
  <c r="AW173" i="5"/>
  <c r="AX173" i="5" s="1"/>
  <c r="AO163" i="5"/>
  <c r="AP128" i="5"/>
  <c r="AO128" i="5"/>
  <c r="AW64" i="5"/>
  <c r="AX64" i="5" s="1"/>
  <c r="AW83" i="5"/>
  <c r="AX83" i="5" s="1"/>
  <c r="AP357" i="5"/>
  <c r="AO357" i="5"/>
  <c r="Z746" i="5"/>
  <c r="AU14" i="5"/>
  <c r="C1138" i="8"/>
  <c r="D1129" i="8" s="1"/>
  <c r="AO80" i="9"/>
  <c r="AO95" i="9" s="1"/>
  <c r="AO89" i="9" s="1"/>
  <c r="D1155" i="8"/>
  <c r="AQ100" i="9"/>
  <c r="AQ105" i="9" s="1"/>
  <c r="AM89" i="9"/>
  <c r="D1148" i="8"/>
  <c r="D1141" i="8"/>
  <c r="AP102" i="9"/>
  <c r="AP691" i="5"/>
  <c r="AO691" i="5"/>
  <c r="AW696" i="5"/>
  <c r="AX696" i="5" s="1"/>
  <c r="AO584" i="5"/>
  <c r="AW584" i="5"/>
  <c r="AX584" i="5" s="1"/>
  <c r="AW614" i="5"/>
  <c r="AX614" i="5" s="1"/>
  <c r="AW510" i="5"/>
  <c r="AX510" i="5" s="1"/>
  <c r="AW595" i="5"/>
  <c r="AX595" i="5" s="1"/>
  <c r="AP596" i="5"/>
  <c r="AW452" i="5"/>
  <c r="AX452" i="5" s="1"/>
  <c r="AW519" i="5"/>
  <c r="AX519" i="5" s="1"/>
  <c r="AP403" i="5"/>
  <c r="AO403" i="5"/>
  <c r="AW504" i="5"/>
  <c r="AX504" i="5" s="1"/>
  <c r="AW489" i="5"/>
  <c r="AX489" i="5" s="1"/>
  <c r="AP285" i="5"/>
  <c r="AO285" i="5"/>
  <c r="W746" i="5"/>
  <c r="AW181" i="5"/>
  <c r="AX181" i="5" s="1"/>
  <c r="AW265" i="5"/>
  <c r="AX265" i="5" s="1"/>
  <c r="AW127" i="5"/>
  <c r="AX127" i="5" s="1"/>
  <c r="AP107" i="5"/>
  <c r="AO107" i="5"/>
  <c r="AW214" i="5"/>
  <c r="AX214" i="5" s="1"/>
  <c r="AT751" i="5"/>
  <c r="AU32" i="5"/>
  <c r="AW150" i="5"/>
  <c r="AX150" i="5" s="1"/>
  <c r="AP53" i="5"/>
  <c r="AO53" i="5"/>
  <c r="AW257" i="5"/>
  <c r="AX257" i="5" s="1"/>
  <c r="AW129" i="5"/>
  <c r="AX129" i="5" s="1"/>
  <c r="AW71" i="5"/>
  <c r="AX71" i="5" s="1"/>
  <c r="AW56" i="5"/>
  <c r="AX56" i="5" s="1"/>
  <c r="AW59" i="5"/>
  <c r="AX59" i="5" s="1"/>
  <c r="AP59" i="5"/>
  <c r="AO59" i="5"/>
  <c r="AJ101" i="9" l="1"/>
  <c r="D1156" i="8"/>
  <c r="AW7" i="5"/>
  <c r="AX7" i="5" s="1"/>
  <c r="AT738" i="5"/>
  <c r="AO738" i="5"/>
  <c r="AP738" i="5"/>
  <c r="AV730" i="5"/>
  <c r="AW730" i="5" s="1"/>
  <c r="AU733" i="5"/>
  <c r="AP743" i="5"/>
  <c r="AP752" i="5"/>
  <c r="AO752" i="5"/>
  <c r="AP744" i="5"/>
  <c r="AO746" i="5"/>
  <c r="AP751" i="5"/>
  <c r="AO753" i="5"/>
  <c r="AP749" i="5"/>
  <c r="AP750" i="5"/>
  <c r="AO744" i="5"/>
  <c r="AO750" i="5"/>
  <c r="AO751" i="5"/>
  <c r="AO747" i="5"/>
  <c r="AP753" i="5"/>
  <c r="AO745" i="5"/>
  <c r="AP747" i="5"/>
  <c r="AP745" i="5"/>
  <c r="AP746" i="5"/>
  <c r="AO749" i="5"/>
  <c r="D1122" i="8"/>
  <c r="D1126" i="8"/>
  <c r="D1123" i="8"/>
  <c r="D1151" i="8"/>
  <c r="AI89" i="9"/>
  <c r="D1121" i="8"/>
  <c r="D1128" i="8"/>
  <c r="AL104" i="9"/>
  <c r="AL103" i="9"/>
  <c r="AL102" i="9"/>
  <c r="AL101" i="9"/>
  <c r="AL106" i="9"/>
  <c r="AT746" i="5"/>
  <c r="AU153" i="5"/>
  <c r="AT752" i="5"/>
  <c r="AU17" i="5"/>
  <c r="AL89" i="9"/>
  <c r="AK100" i="9"/>
  <c r="AK106" i="9" s="1"/>
  <c r="AR100" i="9"/>
  <c r="AR105" i="9" s="1"/>
  <c r="AR89" i="9"/>
  <c r="D1130" i="8"/>
  <c r="AN100" i="9"/>
  <c r="AT744" i="5"/>
  <c r="AU39" i="5"/>
  <c r="AM100" i="9"/>
  <c r="AM106" i="9" s="1"/>
  <c r="AT745" i="5"/>
  <c r="AU19" i="5"/>
  <c r="AT750" i="5"/>
  <c r="AU8" i="5"/>
  <c r="AU749" i="5"/>
  <c r="AV10" i="5"/>
  <c r="AO106" i="9"/>
  <c r="AO102" i="9"/>
  <c r="AO103" i="9"/>
  <c r="AO101" i="9"/>
  <c r="AO104" i="9"/>
  <c r="AL105" i="9"/>
  <c r="AO748" i="5"/>
  <c r="AV748" i="5"/>
  <c r="AP748" i="5"/>
  <c r="D1134" i="8"/>
  <c r="D1124" i="8"/>
  <c r="D1132" i="8"/>
  <c r="D1137" i="8"/>
  <c r="D1127" i="8"/>
  <c r="D1133" i="8"/>
  <c r="D1125" i="8"/>
  <c r="D1135" i="8"/>
  <c r="D1136" i="8"/>
  <c r="D1131" i="8"/>
  <c r="AI100" i="9"/>
  <c r="AQ101" i="9"/>
  <c r="AQ106" i="9"/>
  <c r="AQ102" i="9"/>
  <c r="AQ103" i="9"/>
  <c r="AQ104" i="9"/>
  <c r="AT753" i="5"/>
  <c r="AU21" i="5"/>
  <c r="AU747" i="5"/>
  <c r="AV14" i="5"/>
  <c r="AO105" i="9"/>
  <c r="AU751" i="5"/>
  <c r="AV32" i="5"/>
  <c r="AV751" i="5" s="1"/>
  <c r="AU743" i="5"/>
  <c r="AV142" i="5"/>
  <c r="AV743" i="5" s="1"/>
  <c r="AW748" i="5" l="1"/>
  <c r="AU738" i="5"/>
  <c r="AW10" i="5"/>
  <c r="AX10" i="5" s="1"/>
  <c r="AV733" i="5"/>
  <c r="AW733" i="5" s="1"/>
  <c r="AX730" i="5"/>
  <c r="AW32" i="5"/>
  <c r="AX32" i="5" s="1"/>
  <c r="AX751" i="5" s="1"/>
  <c r="D1138" i="8"/>
  <c r="AN102" i="9"/>
  <c r="AN101" i="9"/>
  <c r="AN103" i="9"/>
  <c r="AN104" i="9"/>
  <c r="AN105" i="9"/>
  <c r="AV749" i="5"/>
  <c r="AR104" i="9"/>
  <c r="AR103" i="9"/>
  <c r="AR106" i="9"/>
  <c r="AR102" i="9"/>
  <c r="AR101" i="9"/>
  <c r="AU745" i="5"/>
  <c r="AV19" i="5"/>
  <c r="AV745" i="5" s="1"/>
  <c r="AX748" i="5"/>
  <c r="AI104" i="9"/>
  <c r="AI103" i="9"/>
  <c r="AI101" i="9"/>
  <c r="AI102" i="9"/>
  <c r="AI106" i="9"/>
  <c r="AI105" i="9"/>
  <c r="AU750" i="5"/>
  <c r="AV8" i="5"/>
  <c r="AM103" i="9"/>
  <c r="AM101" i="9"/>
  <c r="AM104" i="9"/>
  <c r="AM102" i="9"/>
  <c r="AM105" i="9"/>
  <c r="AW751" i="5"/>
  <c r="AU744" i="5"/>
  <c r="AV39" i="5"/>
  <c r="AV744" i="5" s="1"/>
  <c r="AK103" i="9"/>
  <c r="AK102" i="9"/>
  <c r="AK101" i="9"/>
  <c r="AK104" i="9"/>
  <c r="AK105" i="9"/>
  <c r="AU753" i="5"/>
  <c r="AV21" i="5"/>
  <c r="AW142" i="5"/>
  <c r="AU752" i="5"/>
  <c r="AV17" i="5"/>
  <c r="AV752" i="5" s="1"/>
  <c r="AV747" i="5"/>
  <c r="AU746" i="5"/>
  <c r="AV153" i="5"/>
  <c r="AV746" i="5" s="1"/>
  <c r="AN106" i="9"/>
  <c r="AW14" i="5"/>
  <c r="AW749" i="5" l="1"/>
  <c r="AV738" i="5"/>
  <c r="AX733" i="5"/>
  <c r="AW17" i="5"/>
  <c r="AW153" i="5"/>
  <c r="AX153" i="5" s="1"/>
  <c r="AX746" i="5" s="1"/>
  <c r="AW752" i="5"/>
  <c r="AX17" i="5"/>
  <c r="AX752" i="5" s="1"/>
  <c r="AW743" i="5"/>
  <c r="AX142" i="5"/>
  <c r="AX743" i="5" s="1"/>
  <c r="AX749" i="5"/>
  <c r="AW39" i="5"/>
  <c r="AV750" i="5"/>
  <c r="AW19" i="5"/>
  <c r="AW8" i="5"/>
  <c r="AW747" i="5"/>
  <c r="AX14" i="5"/>
  <c r="AV753" i="5"/>
  <c r="AW21" i="5"/>
  <c r="AW746" i="5" l="1"/>
  <c r="AW738" i="5"/>
  <c r="AW744" i="5"/>
  <c r="AX39" i="5"/>
  <c r="AX744" i="5" s="1"/>
  <c r="AW753" i="5"/>
  <c r="AX21" i="5"/>
  <c r="AX753" i="5" s="1"/>
  <c r="AW745" i="5"/>
  <c r="AX19" i="5"/>
  <c r="AX747" i="5"/>
  <c r="AW750" i="5"/>
  <c r="AX8" i="5"/>
  <c r="AX738" i="5" l="1"/>
  <c r="AX750" i="5"/>
  <c r="AX745" i="5"/>
  <c r="AX740" i="5" l="1"/>
  <c r="AW740" i="5"/>
  <c r="AV740" i="5"/>
  <c r="AU740" i="5"/>
  <c r="AO740" i="5"/>
  <c r="AP740" i="5"/>
  <c r="AT740" i="5"/>
  <c r="X740" i="5"/>
  <c r="J740" i="5"/>
  <c r="W740" i="5"/>
  <c r="Z740" i="5"/>
  <c r="AS740" i="5"/>
  <c r="AQ740" i="5"/>
  <c r="AR740" i="5"/>
  <c r="R740" i="5"/>
  <c r="AA740" i="5"/>
  <c r="T740" i="5"/>
  <c r="S740" i="5"/>
  <c r="U740" i="5"/>
  <c r="M740" i="5"/>
  <c r="BF740" i="5"/>
  <c r="V740" i="5"/>
  <c r="B740" i="5"/>
  <c r="BC740" i="5"/>
  <c r="K740" i="5"/>
  <c r="AN740" i="5"/>
  <c r="BG740" i="5"/>
  <c r="AM740" i="5"/>
  <c r="BA740" i="5"/>
  <c r="AZ740" i="5"/>
  <c r="O740" i="5"/>
  <c r="AL740" i="5"/>
  <c r="AK740" i="5"/>
  <c r="AC740" i="5"/>
  <c r="AJ740" i="5"/>
  <c r="AI740" i="5"/>
  <c r="AD740" i="5"/>
  <c r="AE740" i="5"/>
  <c r="AY740" i="5"/>
  <c r="AF740" i="5"/>
  <c r="E740" i="5"/>
  <c r="AG740" i="5"/>
  <c r="BB740" i="5"/>
  <c r="I740" i="5"/>
  <c r="BE740" i="5"/>
  <c r="AH740" i="5"/>
  <c r="X56" i="9" l="1"/>
  <c r="X54" i="9"/>
  <c r="X55" i="9"/>
  <c r="X52" i="9"/>
  <c r="X53" i="9"/>
  <c r="AS64" i="9" l="1"/>
  <c r="AS66" i="9" s="1"/>
  <c r="J159" i="11"/>
  <c r="J179" i="11" s="1"/>
  <c r="M737" i="5" l="1"/>
  <c r="W737" i="5"/>
  <c r="T739" i="5"/>
  <c r="B739" i="5"/>
  <c r="N226" i="9" s="1"/>
  <c r="W52" i="9" s="1"/>
  <c r="AS72" i="9" s="1"/>
  <c r="AS79" i="9" s="1"/>
  <c r="AM737" i="5"/>
  <c r="T737" i="5"/>
  <c r="AT737" i="5"/>
  <c r="BA739" i="5"/>
  <c r="AH737" i="5"/>
  <c r="S737" i="5"/>
  <c r="AZ739" i="5"/>
  <c r="AS739" i="5"/>
  <c r="AZ737" i="5"/>
  <c r="AA737" i="5"/>
  <c r="AP737" i="5"/>
  <c r="AH739" i="5"/>
  <c r="AE737" i="5"/>
  <c r="K739" i="5"/>
  <c r="AG739" i="5"/>
  <c r="R739" i="5"/>
  <c r="R226" i="9" s="1"/>
  <c r="W56" i="9" s="1"/>
  <c r="X737" i="5"/>
  <c r="AN739" i="5"/>
  <c r="BE739" i="5"/>
  <c r="AI737" i="5"/>
  <c r="AK739" i="5"/>
  <c r="K737" i="5"/>
  <c r="AJ739" i="5"/>
  <c r="O739" i="5"/>
  <c r="S739" i="5"/>
  <c r="J737" i="5"/>
  <c r="E226" i="9" s="1"/>
  <c r="U55" i="9" s="1"/>
  <c r="E738" i="5"/>
  <c r="I226" i="9" s="1"/>
  <c r="V53" i="9" s="1"/>
  <c r="AC737" i="5"/>
  <c r="AV737" i="5"/>
  <c r="U737" i="5"/>
  <c r="BA737" i="5"/>
  <c r="BG737" i="5"/>
  <c r="AN737" i="5"/>
  <c r="U739" i="5"/>
  <c r="E739" i="5"/>
  <c r="O226" i="9" s="1"/>
  <c r="W53" i="9" s="1"/>
  <c r="AR739" i="5"/>
  <c r="AY737" i="5"/>
  <c r="AQ739" i="5"/>
  <c r="Z739" i="5"/>
  <c r="AO737" i="5"/>
  <c r="M739" i="5"/>
  <c r="AU737" i="5"/>
  <c r="AY739" i="5"/>
  <c r="AE739" i="5"/>
  <c r="AV739" i="5"/>
  <c r="AK737" i="5"/>
  <c r="V737" i="5"/>
  <c r="AS737" i="5"/>
  <c r="AW737" i="5"/>
  <c r="W739" i="5"/>
  <c r="AO739" i="5"/>
  <c r="AF739" i="5"/>
  <c r="BE737" i="5"/>
  <c r="AD737" i="5"/>
  <c r="BB737" i="5"/>
  <c r="AP739" i="5"/>
  <c r="R737" i="5"/>
  <c r="F226" i="9" s="1"/>
  <c r="U56" i="9" s="1"/>
  <c r="BF739" i="5"/>
  <c r="AQ737" i="5"/>
  <c r="AM739" i="5"/>
  <c r="AT739" i="5"/>
  <c r="BC739" i="5"/>
  <c r="AU739" i="5"/>
  <c r="J739" i="5"/>
  <c r="Q226" i="9" s="1"/>
  <c r="W55" i="9" s="1"/>
  <c r="I737" i="5"/>
  <c r="D226" i="9" s="1"/>
  <c r="U54" i="9" s="1"/>
  <c r="AG737" i="5"/>
  <c r="AR737" i="5"/>
  <c r="V739" i="5"/>
  <c r="BC737" i="5"/>
  <c r="AI739" i="5"/>
  <c r="AX739" i="5"/>
  <c r="Z737" i="5"/>
  <c r="AX737" i="5"/>
  <c r="O737" i="5"/>
  <c r="AF737" i="5"/>
  <c r="B738" i="5"/>
  <c r="H226" i="9" s="1"/>
  <c r="V52" i="9" s="1"/>
  <c r="AS71" i="9" s="1"/>
  <c r="AS78" i="9" s="1"/>
  <c r="AW739" i="5"/>
  <c r="AA739" i="5"/>
  <c r="BG739" i="5"/>
  <c r="AJ737" i="5"/>
  <c r="AL739" i="5"/>
  <c r="AD739" i="5"/>
  <c r="BB739" i="5"/>
  <c r="AL737" i="5"/>
  <c r="BF737" i="5"/>
  <c r="AC739" i="5"/>
  <c r="I739" i="5"/>
  <c r="P226" i="9" s="1"/>
  <c r="W54" i="9" s="1"/>
  <c r="X739" i="5"/>
  <c r="AW6" i="7"/>
  <c r="AK6" i="7"/>
  <c r="F6" i="7"/>
  <c r="AQ6" i="7"/>
  <c r="AT6" i="7"/>
  <c r="AY6" i="7"/>
  <c r="G6" i="7"/>
  <c r="AE6" i="7"/>
  <c r="AN6" i="7"/>
  <c r="J6" i="7"/>
  <c r="U6" i="7"/>
  <c r="AP6" i="7"/>
  <c r="AD6" i="7"/>
  <c r="Y6" i="7"/>
  <c r="AG6" i="7"/>
  <c r="D6" i="7"/>
  <c r="Z6" i="7"/>
  <c r="AF6" i="7"/>
  <c r="O6" i="7"/>
  <c r="I6" i="7"/>
  <c r="BD6" i="7"/>
  <c r="T6" i="7"/>
  <c r="M6" i="7"/>
  <c r="AM6" i="7"/>
  <c r="BE6" i="7"/>
  <c r="AS6" i="7"/>
  <c r="C6" i="7"/>
  <c r="BC6" i="7"/>
  <c r="V6" i="7"/>
  <c r="AR6" i="7"/>
  <c r="AI6" i="7"/>
  <c r="AO6" i="7"/>
  <c r="AZ6" i="7"/>
  <c r="AJ6" i="7"/>
  <c r="N6" i="7"/>
  <c r="Q6" i="7"/>
  <c r="AC6" i="7"/>
  <c r="E6" i="7"/>
  <c r="AB6" i="7"/>
  <c r="AA6" i="7"/>
  <c r="H6" i="7"/>
  <c r="AU6" i="7"/>
  <c r="AL6" i="7"/>
  <c r="BF6" i="7"/>
  <c r="K6" i="7"/>
  <c r="AX6" i="7"/>
  <c r="AH6" i="7"/>
  <c r="BB6" i="7"/>
  <c r="X6" i="7"/>
  <c r="BG6" i="7"/>
  <c r="BA6" i="7"/>
  <c r="P6" i="7"/>
  <c r="S6" i="7"/>
  <c r="AV6" i="7"/>
  <c r="A6" i="7"/>
  <c r="W6" i="7"/>
  <c r="L6" i="7"/>
  <c r="E737" i="5"/>
  <c r="C226" i="9" s="1"/>
  <c r="U53" i="9" s="1"/>
  <c r="B737" i="5"/>
  <c r="B226" i="9" s="1"/>
  <c r="U52" i="9" s="1"/>
  <c r="AS70" i="9" s="1"/>
  <c r="R6" i="7"/>
  <c r="AS77" i="9" l="1"/>
  <c r="AS80" i="9" s="1"/>
  <c r="AS95" i="9" s="1"/>
  <c r="AS89" i="9" s="1"/>
  <c r="AS73" i="9"/>
  <c r="AS96" i="9" s="1"/>
  <c r="AS100" i="9" s="1"/>
  <c r="AS106" i="9" l="1"/>
  <c r="AS101" i="9"/>
  <c r="AS105" i="9"/>
  <c r="AS103" i="9"/>
  <c r="AS102" i="9"/>
  <c r="AS104" i="9"/>
</calcChain>
</file>

<file path=xl/sharedStrings.xml><?xml version="1.0" encoding="utf-8"?>
<sst xmlns="http://schemas.openxmlformats.org/spreadsheetml/2006/main" count="22841" uniqueCount="5674">
  <si>
    <t>The Dividend Champions List</t>
  </si>
  <si>
    <t>A Resource For Dividend Growth Investors</t>
  </si>
  <si>
    <t>A monthly publication tracking companies with a history of consistently increasing their dividends</t>
  </si>
  <si>
    <t>To be included on the list, a company must be consistently increasing its calendar year dividend payout for at least the past 5 years</t>
  </si>
  <si>
    <t>Created by David Fish</t>
  </si>
  <si>
    <t>Updated by Justin Law</t>
  </si>
  <si>
    <t>U.S. Dividend Champions</t>
  </si>
  <si>
    <t>Sign up for free updates at:</t>
  </si>
  <si>
    <t>Dividend Information</t>
  </si>
  <si>
    <t>Fundamental Data</t>
  </si>
  <si>
    <t>Numbers in Blue directly from Finviz</t>
  </si>
  <si>
    <t>Special</t>
  </si>
  <si>
    <t>Dividend Growth Model</t>
  </si>
  <si>
    <t>Technical Data</t>
  </si>
  <si>
    <t>Other</t>
  </si>
  <si>
    <t>(and American Depository Receipts)</t>
  </si>
  <si>
    <t>https://www.ireitinvestor.com/dividend-champions/</t>
  </si>
  <si>
    <t>DEG=Dividend to Earnings Growth; A/D=Acceleration/Deceleration; DGR=Dividend Growth Rate</t>
  </si>
  <si>
    <t>EPS=Earnings Per Share; P/E=Price/Earnings Per Share; TTM=Trailing Twelve Months; FYE=Fiscal Year End; MRQ=Most Recent Quarter; ROE = Return on Equity</t>
  </si>
  <si>
    <t>(see Notes tab)</t>
  </si>
  <si>
    <t>(based on Earnings Estimates, if available)</t>
  </si>
  <si>
    <t>MMA=Moving Market Average</t>
  </si>
  <si>
    <t>Dates in Red (right-aligned) indicate last increase more than a year ago (Ex-Div Date)</t>
  </si>
  <si>
    <t>Dates in Green (centered) indicate increase (by Ex-Div. Date) expected in next 2 months</t>
  </si>
  <si>
    <t>Past Performance is No Guarantee of Future Results</t>
  </si>
  <si>
    <t>Disclaimer: Although all figures are thought to be correct, no guarantee is expressed or implied.</t>
  </si>
  <si>
    <t>5-year Total</t>
  </si>
  <si>
    <t>Current Price as % from:</t>
  </si>
  <si>
    <t>Company</t>
  </si>
  <si>
    <t>Ticker</t>
  </si>
  <si>
    <t>No.</t>
  </si>
  <si>
    <t>CCC</t>
  </si>
  <si>
    <t>DRIP Fees</t>
  </si>
  <si>
    <t>Div.</t>
  </si>
  <si>
    <t>Current</t>
  </si>
  <si>
    <t>Payouts/</t>
  </si>
  <si>
    <t>Qtly</t>
  </si>
  <si>
    <t>Previous</t>
  </si>
  <si>
    <t>Last Increased on:</t>
  </si>
  <si>
    <t>MR%</t>
  </si>
  <si>
    <t>DGR</t>
  </si>
  <si>
    <t>5/10</t>
  </si>
  <si>
    <t>Past 5yr</t>
  </si>
  <si>
    <t>&amp;=MultiIncThisYr</t>
  </si>
  <si>
    <t>EPS%</t>
  </si>
  <si>
    <t>TTM</t>
  </si>
  <si>
    <t>FYE</t>
  </si>
  <si>
    <t>MRQ</t>
  </si>
  <si>
    <t>NY</t>
  </si>
  <si>
    <t>Est-5yr</t>
  </si>
  <si>
    <t>MktCap</t>
  </si>
  <si>
    <t>Inside</t>
  </si>
  <si>
    <t>Debt/</t>
  </si>
  <si>
    <t>Tweed</t>
  </si>
  <si>
    <t>Chowder</t>
  </si>
  <si>
    <t>+/-% vs.</t>
  </si>
  <si>
    <t>Estimated Dividends to be Paid in Year:</t>
  </si>
  <si>
    <t>Est. Payback</t>
  </si>
  <si>
    <t>5-yr</t>
  </si>
  <si>
    <t>52-wk</t>
  </si>
  <si>
    <t>50-day</t>
  </si>
  <si>
    <t>200-day</t>
  </si>
  <si>
    <t>Streak</t>
  </si>
  <si>
    <t>Recessions</t>
  </si>
  <si>
    <t>Dividend</t>
  </si>
  <si>
    <t>Name</t>
  </si>
  <si>
    <t>Symbol</t>
  </si>
  <si>
    <t>Sector</t>
  </si>
  <si>
    <t>Industry</t>
  </si>
  <si>
    <t>Yrs</t>
  </si>
  <si>
    <t>Seq</t>
  </si>
  <si>
    <t>DR</t>
  </si>
  <si>
    <t>SP</t>
  </si>
  <si>
    <t>Price</t>
  </si>
  <si>
    <t>Yield</t>
  </si>
  <si>
    <t>Year</t>
  </si>
  <si>
    <t>Annualized</t>
  </si>
  <si>
    <t>Sch</t>
  </si>
  <si>
    <t>Payout</t>
  </si>
  <si>
    <t>Ex-Div</t>
  </si>
  <si>
    <t>Pay</t>
  </si>
  <si>
    <t>Inc.</t>
  </si>
  <si>
    <t>1-yr</t>
  </si>
  <si>
    <t>3-yr</t>
  </si>
  <si>
    <t>10-yr</t>
  </si>
  <si>
    <t>A/D*</t>
  </si>
  <si>
    <t>DEG</t>
  </si>
  <si>
    <t>Notes</t>
  </si>
  <si>
    <t>P/E</t>
  </si>
  <si>
    <t>Month</t>
  </si>
  <si>
    <t>EPS</t>
  </si>
  <si>
    <t>PEG</t>
  </si>
  <si>
    <t>P/Sales</t>
  </si>
  <si>
    <t>P/Book</t>
  </si>
  <si>
    <t>ROE</t>
  </si>
  <si>
    <t>Growth</t>
  </si>
  <si>
    <t>($Mil)</t>
  </si>
  <si>
    <t>Own.</t>
  </si>
  <si>
    <t>Equity</t>
  </si>
  <si>
    <t>Factor</t>
  </si>
  <si>
    <t>Rule</t>
  </si>
  <si>
    <t>Graham</t>
  </si>
  <si>
    <t>$</t>
  </si>
  <si>
    <t>%</t>
  </si>
  <si>
    <t>Beta</t>
  </si>
  <si>
    <t>Low</t>
  </si>
  <si>
    <t>High</t>
  </si>
  <si>
    <t>MMA</t>
  </si>
  <si>
    <t>OTC</t>
  </si>
  <si>
    <t>Began</t>
  </si>
  <si>
    <t>Survived</t>
  </si>
  <si>
    <t>ROA</t>
  </si>
  <si>
    <t>Currency</t>
  </si>
  <si>
    <t>Tax</t>
  </si>
  <si>
    <t>ABM Industries Incorporated</t>
  </si>
  <si>
    <t>ABM</t>
  </si>
  <si>
    <t>Industrials</t>
  </si>
  <si>
    <t>Commercial Services &amp; Supplies</t>
  </si>
  <si>
    <t>Y</t>
  </si>
  <si>
    <t>N</t>
  </si>
  <si>
    <t>B05</t>
  </si>
  <si>
    <t>USD</t>
  </si>
  <si>
    <t>Corp</t>
  </si>
  <si>
    <t>Archer-Daniels-Midland Company</t>
  </si>
  <si>
    <t>ADM</t>
  </si>
  <si>
    <t>Consumer Staples</t>
  </si>
  <si>
    <t>Food Products</t>
  </si>
  <si>
    <t>C13</t>
  </si>
  <si>
    <t>Automatic Data Processing, Inc.</t>
  </si>
  <si>
    <t>ADP</t>
  </si>
  <si>
    <t>Professional Services</t>
  </si>
  <si>
    <t>A01</t>
  </si>
  <si>
    <t>Aflac Incorporated</t>
  </si>
  <si>
    <t>AFL</t>
  </si>
  <si>
    <t>Financials</t>
  </si>
  <si>
    <t>Insurance</t>
  </si>
  <si>
    <t>C01</t>
  </si>
  <si>
    <t>Albemarle Corporation</t>
  </si>
  <si>
    <t>ALB</t>
  </si>
  <si>
    <t>Materials</t>
  </si>
  <si>
    <t>Chemicals</t>
  </si>
  <si>
    <t>A02</t>
  </si>
  <si>
    <t>n/a</t>
  </si>
  <si>
    <t>Alerus Financial Corporation</t>
  </si>
  <si>
    <t>ALRS</t>
  </si>
  <si>
    <t>Diversified Financial Services</t>
  </si>
  <si>
    <t>-</t>
  </si>
  <si>
    <t>A10</t>
  </si>
  <si>
    <t>A. O. Smith Corporation</t>
  </si>
  <si>
    <t>AOS</t>
  </si>
  <si>
    <t>Building Products</t>
  </si>
  <si>
    <t>B15</t>
  </si>
  <si>
    <t>Air Products and Chemicals, Inc.</t>
  </si>
  <si>
    <t>APD</t>
  </si>
  <si>
    <t>B14</t>
  </si>
  <si>
    <t>Arrow Financial Corporation</t>
  </si>
  <si>
    <t>AROW</t>
  </si>
  <si>
    <t>Banks</t>
  </si>
  <si>
    <t>C15</t>
  </si>
  <si>
    <t>Adj Stock dividend</t>
  </si>
  <si>
    <t>Artesian Resources Corporation</t>
  </si>
  <si>
    <t>ARTNA</t>
  </si>
  <si>
    <t>Utilities</t>
  </si>
  <si>
    <t>Water Utilities</t>
  </si>
  <si>
    <t>B22</t>
  </si>
  <si>
    <t>Atmos Energy Corporation</t>
  </si>
  <si>
    <t>ATO</t>
  </si>
  <si>
    <t>Gas Utilities</t>
  </si>
  <si>
    <t>C11</t>
  </si>
  <si>
    <t>AptarGroup, Inc.</t>
  </si>
  <si>
    <t>ATR</t>
  </si>
  <si>
    <t>Containers &amp; Packaging</t>
  </si>
  <si>
    <t>B23</t>
  </si>
  <si>
    <t>American States Water Company</t>
  </si>
  <si>
    <t>AWR</t>
  </si>
  <si>
    <t>BancFirst Corporation</t>
  </si>
  <si>
    <t>BANF</t>
  </si>
  <si>
    <t>A13</t>
  </si>
  <si>
    <t>Becton, Dickinson and Company</t>
  </si>
  <si>
    <t>BDX</t>
  </si>
  <si>
    <t>Health Care</t>
  </si>
  <si>
    <t>Health Care Equipment &amp; Supplies</t>
  </si>
  <si>
    <t>C29</t>
  </si>
  <si>
    <t>FY Streak</t>
  </si>
  <si>
    <t>Franklin Resources, Inc.</t>
  </si>
  <si>
    <t>BEN</t>
  </si>
  <si>
    <t>Capital Markets</t>
  </si>
  <si>
    <t>Brown-Forman Corporation</t>
  </si>
  <si>
    <t>BF-B</t>
  </si>
  <si>
    <t>Beverages</t>
  </si>
  <si>
    <t>Black Hills Corporation</t>
  </si>
  <si>
    <t>BKH</t>
  </si>
  <si>
    <t>Multi-Utilities</t>
  </si>
  <si>
    <t>Bank of Utica</t>
  </si>
  <si>
    <t>BKUTK</t>
  </si>
  <si>
    <t>JaJl</t>
  </si>
  <si>
    <t>Badger Meter, Inc.</t>
  </si>
  <si>
    <t>BMI</t>
  </si>
  <si>
    <t>Information Technology</t>
  </si>
  <si>
    <t>Electronic Equipment, Instruments &amp; Components</t>
  </si>
  <si>
    <t>Brady Corporation</t>
  </si>
  <si>
    <t>BRC</t>
  </si>
  <si>
    <t>A31</t>
  </si>
  <si>
    <t>Brown &amp; Brown, Inc.</t>
  </si>
  <si>
    <t>BRO</t>
  </si>
  <si>
    <t>B08</t>
  </si>
  <si>
    <t>Cardinal Health, Inc.</t>
  </si>
  <si>
    <t>CAH</t>
  </si>
  <si>
    <t>Health Care Providers &amp; Services</t>
  </si>
  <si>
    <t>A15</t>
  </si>
  <si>
    <t>Casey's General Stores, Inc.</t>
  </si>
  <si>
    <t>CASY</t>
  </si>
  <si>
    <t>Consumer Staples Distribution &amp; Retail</t>
  </si>
  <si>
    <t>Caterpillar Inc.</t>
  </si>
  <si>
    <t>CAT</t>
  </si>
  <si>
    <t>Machinery</t>
  </si>
  <si>
    <t>B19</t>
  </si>
  <si>
    <t>Chubb Limited</t>
  </si>
  <si>
    <t>CB</t>
  </si>
  <si>
    <t>A21</t>
  </si>
  <si>
    <t>Switz.,US$</t>
  </si>
  <si>
    <t>Commerce Bancshares, Inc.</t>
  </si>
  <si>
    <t>CBSH</t>
  </si>
  <si>
    <t>C26</t>
  </si>
  <si>
    <t>Adj/Stk Div</t>
  </si>
  <si>
    <t>Community Bank System, Inc.</t>
  </si>
  <si>
    <t>CBU</t>
  </si>
  <si>
    <t>Muncy Columbia Financial Corporation</t>
  </si>
  <si>
    <t>CCFN</t>
  </si>
  <si>
    <t>Cullen/Frost Bankers, Inc.</t>
  </si>
  <si>
    <t>CFR</t>
  </si>
  <si>
    <t>Church &amp; Dwight Co., Inc.</t>
  </si>
  <si>
    <t>CHD</t>
  </si>
  <si>
    <t>Household Products</t>
  </si>
  <si>
    <t>C.H. Robinson Worldwide, Inc.</t>
  </si>
  <si>
    <t>CHRW</t>
  </si>
  <si>
    <t>Air Freight &amp; Logistics</t>
  </si>
  <si>
    <t>Rec Date Streak</t>
  </si>
  <si>
    <t>Cincinnati Financial Corporation</t>
  </si>
  <si>
    <t>CINF</t>
  </si>
  <si>
    <t>A16</t>
  </si>
  <si>
    <t>Colgate-Palmolive Company</t>
  </si>
  <si>
    <t>CL</t>
  </si>
  <si>
    <t>The Clorox Company</t>
  </si>
  <si>
    <t>CLX</t>
  </si>
  <si>
    <t>B11</t>
  </si>
  <si>
    <t>Canadian National Railway Company</t>
  </si>
  <si>
    <t>CNI</t>
  </si>
  <si>
    <t>Road &amp; Rail</t>
  </si>
  <si>
    <t>@,Canada</t>
  </si>
  <si>
    <t>CAD</t>
  </si>
  <si>
    <t>Chesapeake Financial Shares, Inc.</t>
  </si>
  <si>
    <t>CPKF</t>
  </si>
  <si>
    <t>Carlisle Companies Incorporated</t>
  </si>
  <si>
    <t>CSL</t>
  </si>
  <si>
    <t>Industrial Conglomerates</t>
  </si>
  <si>
    <t>Cintas Corporation</t>
  </si>
  <si>
    <t>CTAS</t>
  </si>
  <si>
    <t>Dec</t>
  </si>
  <si>
    <t>Community Trust Bancorp, Inc.</t>
  </si>
  <si>
    <t>CTBI</t>
  </si>
  <si>
    <t>Chevron Corporation</t>
  </si>
  <si>
    <t>CVX</t>
  </si>
  <si>
    <t>Energy</t>
  </si>
  <si>
    <t>Oil, Gas &amp; Consumable Fuels</t>
  </si>
  <si>
    <t>C12</t>
  </si>
  <si>
    <t>California Water Service Group</t>
  </si>
  <si>
    <t>CWT</t>
  </si>
  <si>
    <t>Citizens Financial Services, Inc.</t>
  </si>
  <si>
    <t>CZFS</t>
  </si>
  <si>
    <t>C30</t>
  </si>
  <si>
    <t>Donaldson Company, Inc.</t>
  </si>
  <si>
    <t>DCI</t>
  </si>
  <si>
    <t>B31</t>
  </si>
  <si>
    <t>Dover Corporation</t>
  </si>
  <si>
    <t>DOV</t>
  </si>
  <si>
    <t>Eagle Bancorp Montana, Inc.</t>
  </si>
  <si>
    <t>EBMT</t>
  </si>
  <si>
    <t>Ecolab Inc.</t>
  </si>
  <si>
    <t>ECL</t>
  </si>
  <si>
    <t>Consolidated Edison, Inc.</t>
  </si>
  <si>
    <t>ED</t>
  </si>
  <si>
    <t>Eagle Financial Services, Inc.</t>
  </si>
  <si>
    <t>EFSI</t>
  </si>
  <si>
    <t>B16</t>
  </si>
  <si>
    <t>Emerson Electric Co.</t>
  </si>
  <si>
    <t>EMR</t>
  </si>
  <si>
    <t>Electrical Equipment</t>
  </si>
  <si>
    <t>Enterprise Products Partners L.P.</t>
  </si>
  <si>
    <t>EPD</t>
  </si>
  <si>
    <t>LP</t>
  </si>
  <si>
    <t>Erie Indemnity Company</t>
  </si>
  <si>
    <t>ERIE</t>
  </si>
  <si>
    <t>A23</t>
  </si>
  <si>
    <t>Eversource Energy</t>
  </si>
  <si>
    <t>ES</t>
  </si>
  <si>
    <t>Electric Utilities</t>
  </si>
  <si>
    <t>C31</t>
  </si>
  <si>
    <t>Essex Property Trust, Inc.</t>
  </si>
  <si>
    <t>ESS</t>
  </si>
  <si>
    <t>Real Estate</t>
  </si>
  <si>
    <t>Residential REITs</t>
  </si>
  <si>
    <t>REIT</t>
  </si>
  <si>
    <t>Expeditors International of Washington, Inc.</t>
  </si>
  <si>
    <t>EXPD</t>
  </si>
  <si>
    <t>JnDe</t>
  </si>
  <si>
    <t>Fastenal Company</t>
  </si>
  <si>
    <t>FAST</t>
  </si>
  <si>
    <t>Trading Companies &amp; Distributors</t>
  </si>
  <si>
    <t>B27</t>
  </si>
  <si>
    <t>FactSet Research Systems Inc.</t>
  </si>
  <si>
    <t>FDS</t>
  </si>
  <si>
    <t>C20</t>
  </si>
  <si>
    <t>Franklin Electric Co., Inc.</t>
  </si>
  <si>
    <t>FELE</t>
  </si>
  <si>
    <t>B17</t>
  </si>
  <si>
    <t>First Farmers Financial Corporation</t>
  </si>
  <si>
    <t>FFMR</t>
  </si>
  <si>
    <t>Farmers &amp; Merchants Bancorp</t>
  </si>
  <si>
    <t>FMCB</t>
  </si>
  <si>
    <t>A1</t>
  </si>
  <si>
    <t>Federal Realty Investment Trust</t>
  </si>
  <si>
    <t>FRT</t>
  </si>
  <si>
    <t>Retail REITs</t>
  </si>
  <si>
    <t>H.B. Fuller Company</t>
  </si>
  <si>
    <t>FUL</t>
  </si>
  <si>
    <t>B10</t>
  </si>
  <si>
    <t>General Dynamics Corporation</t>
  </si>
  <si>
    <t>GD</t>
  </si>
  <si>
    <t>Aerospace &amp; Defense</t>
  </si>
  <si>
    <t>Graco Inc.</t>
  </si>
  <si>
    <t>GGG</t>
  </si>
  <si>
    <t>B07</t>
  </si>
  <si>
    <t>Genuine Parts Company</t>
  </si>
  <si>
    <t>GPC</t>
  </si>
  <si>
    <t>Consumer Discretionary</t>
  </si>
  <si>
    <t>Distributors</t>
  </si>
  <si>
    <t>The Gorman-Rupp Company</t>
  </si>
  <si>
    <t>GRC</t>
  </si>
  <si>
    <t>C08</t>
  </si>
  <si>
    <t>W.W. Grainger, Inc.</t>
  </si>
  <si>
    <t>GWW</t>
  </si>
  <si>
    <t>Hormel Foods Corporation</t>
  </si>
  <si>
    <t>HRL</t>
  </si>
  <si>
    <t>H2O America</t>
  </si>
  <si>
    <t>HTO</t>
  </si>
  <si>
    <t>International Business Machines Corporation</t>
  </si>
  <si>
    <t>IBM</t>
  </si>
  <si>
    <t>IT Services</t>
  </si>
  <si>
    <t>C09</t>
  </si>
  <si>
    <t>Illinois Tool Works Inc.</t>
  </si>
  <si>
    <t>ITW</t>
  </si>
  <si>
    <t>Jack Henry &amp; Associates, Inc.</t>
  </si>
  <si>
    <t>JKHY</t>
  </si>
  <si>
    <t>Financial Services</t>
  </si>
  <si>
    <t>C16</t>
  </si>
  <si>
    <t>Johnson &amp; Johnson</t>
  </si>
  <si>
    <t>JNJ</t>
  </si>
  <si>
    <t>Pharmaceuticals</t>
  </si>
  <si>
    <t>Kimberly-Clark Corporation</t>
  </si>
  <si>
    <t>KMB</t>
  </si>
  <si>
    <t>A03</t>
  </si>
  <si>
    <t>The Coca-Cola Company</t>
  </si>
  <si>
    <t>KO</t>
  </si>
  <si>
    <t>Lincoln Electric Holdings, Inc.</t>
  </si>
  <si>
    <t>LECO</t>
  </si>
  <si>
    <t>A12</t>
  </si>
  <si>
    <t>Linde plc</t>
  </si>
  <si>
    <t>LIN</t>
  </si>
  <si>
    <t>Lowe's Companies, Inc.</t>
  </si>
  <si>
    <t>LOW</t>
  </si>
  <si>
    <t>Specialty Retail</t>
  </si>
  <si>
    <t>B09</t>
  </si>
  <si>
    <t>Matthews International Corporation</t>
  </si>
  <si>
    <t>MATW</t>
  </si>
  <si>
    <t>McDonald's Corporation</t>
  </si>
  <si>
    <t>MCD</t>
  </si>
  <si>
    <t>Hotels, Restaurants &amp; Leisure</t>
  </si>
  <si>
    <t>Medtronic plc</t>
  </si>
  <si>
    <t>MDT</t>
  </si>
  <si>
    <t>A26</t>
  </si>
  <si>
    <t>ADR-Ireland,US$</t>
  </si>
  <si>
    <t>MGE Energy, Inc.</t>
  </si>
  <si>
    <t>MGEE</t>
  </si>
  <si>
    <t>McGrath RentCorp</t>
  </si>
  <si>
    <t>MGRC</t>
  </si>
  <si>
    <t>A30</t>
  </si>
  <si>
    <t>McCormick &amp; Company, Incorporated</t>
  </si>
  <si>
    <t>MKC</t>
  </si>
  <si>
    <t>Also MKCV</t>
  </si>
  <si>
    <t>Altria Group, Inc.</t>
  </si>
  <si>
    <t>MO</t>
  </si>
  <si>
    <t>Tobacco</t>
  </si>
  <si>
    <t>MSA Safety Incorporated</t>
  </si>
  <si>
    <t>MSA</t>
  </si>
  <si>
    <t>C10</t>
  </si>
  <si>
    <t>Middlesex Water Company</t>
  </si>
  <si>
    <t>MSEX</t>
  </si>
  <si>
    <t>The Marzetti Company</t>
  </si>
  <si>
    <t>MZTI</t>
  </si>
  <si>
    <t>NACCO Industries, Inc.</t>
  </si>
  <si>
    <t>NC</t>
  </si>
  <si>
    <t>Nordson Corporation</t>
  </si>
  <si>
    <t>NDSN</t>
  </si>
  <si>
    <t>C05</t>
  </si>
  <si>
    <t>NextEra Energy, Inc.</t>
  </si>
  <si>
    <t>NEE</t>
  </si>
  <si>
    <t>National Fuel Gas Company</t>
  </si>
  <si>
    <t>NFG</t>
  </si>
  <si>
    <t>A14</t>
  </si>
  <si>
    <t>Northeast Indiana Bancorp, Inc.</t>
  </si>
  <si>
    <t>NIDB</t>
  </si>
  <si>
    <t>Thrifts &amp; Mortgage Finance</t>
  </si>
  <si>
    <t>B21</t>
  </si>
  <si>
    <t>New Jersey Resources Corporation</t>
  </si>
  <si>
    <t>NJR</t>
  </si>
  <si>
    <t>NNN REIT, Inc.</t>
  </si>
  <si>
    <t>NNN</t>
  </si>
  <si>
    <t>Nucor Corporation</t>
  </si>
  <si>
    <t>NUE</t>
  </si>
  <si>
    <t>Metals &amp; Mining</t>
  </si>
  <si>
    <t>Norwood Financial Corp.</t>
  </si>
  <si>
    <t>NWFL</t>
  </si>
  <si>
    <t>B01</t>
  </si>
  <si>
    <t>Northwest Natural Holding Company</t>
  </si>
  <si>
    <t>NWN</t>
  </si>
  <si>
    <t>Realty Income Corporation</t>
  </si>
  <si>
    <t>O</t>
  </si>
  <si>
    <t>Mo</t>
  </si>
  <si>
    <t>Old Republic International Corporation</t>
  </si>
  <si>
    <t>ORI</t>
  </si>
  <si>
    <t>Bank OZK</t>
  </si>
  <si>
    <t>OZK</t>
  </si>
  <si>
    <t>A20</t>
  </si>
  <si>
    <t>Formerly OZRK</t>
  </si>
  <si>
    <t>Prosperity Bancshares, Inc.</t>
  </si>
  <si>
    <t>PB</t>
  </si>
  <si>
    <t>PepsiCo, Inc.</t>
  </si>
  <si>
    <t>PEP</t>
  </si>
  <si>
    <t>The Procter &amp; Gamble Company</t>
  </si>
  <si>
    <t>PG</t>
  </si>
  <si>
    <t>Parker-Hannifin Corporation</t>
  </si>
  <si>
    <t>PH</t>
  </si>
  <si>
    <t>Polaris Inc.</t>
  </si>
  <si>
    <t>PII</t>
  </si>
  <si>
    <t>Leisure Products</t>
  </si>
  <si>
    <t>Pentair plc</t>
  </si>
  <si>
    <t>PNR</t>
  </si>
  <si>
    <t>Adj 2018 spinoff of nVent Electric</t>
  </si>
  <si>
    <t>PPG Industries, Inc.</t>
  </si>
  <si>
    <t>PPG</t>
  </si>
  <si>
    <t>PSB Holdings, Inc.</t>
  </si>
  <si>
    <t>PSBQ</t>
  </si>
  <si>
    <t>Adj Split</t>
  </si>
  <si>
    <t>Republic Bancorp, Inc.</t>
  </si>
  <si>
    <t>RBCAA</t>
  </si>
  <si>
    <t>Royal Gold, Inc.</t>
  </si>
  <si>
    <t>RGLD</t>
  </si>
  <si>
    <t>A19</t>
  </si>
  <si>
    <t>RLI Corp.</t>
  </si>
  <si>
    <t>RLI</t>
  </si>
  <si>
    <t>RenaissanceRe Holdings Ltd.</t>
  </si>
  <si>
    <t>RNR</t>
  </si>
  <si>
    <t>ADR-Berm,US$</t>
  </si>
  <si>
    <t>Roper Technologies, Inc.</t>
  </si>
  <si>
    <t>ROP</t>
  </si>
  <si>
    <t>RPM International Inc.</t>
  </si>
  <si>
    <t>RPM</t>
  </si>
  <si>
    <t>Southside Bancshares, Inc.</t>
  </si>
  <si>
    <t>SBSI</t>
  </si>
  <si>
    <t>C07</t>
  </si>
  <si>
    <t>Stepan Company</t>
  </si>
  <si>
    <t>SCL</t>
  </si>
  <si>
    <t>SEI Investments Company</t>
  </si>
  <si>
    <t>SEIC</t>
  </si>
  <si>
    <t>JaJu</t>
  </si>
  <si>
    <t>The Sherwin-Williams Company</t>
  </si>
  <si>
    <t>SHW</t>
  </si>
  <si>
    <t>The J. M. Smucker Company</t>
  </si>
  <si>
    <t>SJM</t>
  </si>
  <si>
    <t>The Southern Company</t>
  </si>
  <si>
    <t>SO</t>
  </si>
  <si>
    <t>C06</t>
  </si>
  <si>
    <t>Sonoco Products Company</t>
  </si>
  <si>
    <t>SON</t>
  </si>
  <si>
    <t>S&amp;P Global Inc.</t>
  </si>
  <si>
    <t>SPGI</t>
  </si>
  <si>
    <t>1st Source Corporation</t>
  </si>
  <si>
    <t>SRCE</t>
  </si>
  <si>
    <t>Stanley Black &amp; Decker, Inc.</t>
  </si>
  <si>
    <t>SWK</t>
  </si>
  <si>
    <t>C19</t>
  </si>
  <si>
    <t>Stryker Corporation</t>
  </si>
  <si>
    <t>SYK</t>
  </si>
  <si>
    <t>Sysco Corporation</t>
  </si>
  <si>
    <t>SYY</t>
  </si>
  <si>
    <t>Target Corporation</t>
  </si>
  <si>
    <t>TGT</t>
  </si>
  <si>
    <t>First Financial Corporation</t>
  </si>
  <si>
    <t>THFF</t>
  </si>
  <si>
    <t>Tompkins Financial Corporation</t>
  </si>
  <si>
    <t>TMP</t>
  </si>
  <si>
    <t>Tennant Company</t>
  </si>
  <si>
    <t>TNC</t>
  </si>
  <si>
    <t>Tootsie Roll Industries, Inc.</t>
  </si>
  <si>
    <t>TR</t>
  </si>
  <si>
    <t>C27</t>
  </si>
  <si>
    <t>Thomson Reuters Corporation</t>
  </si>
  <si>
    <t>TRI</t>
  </si>
  <si>
    <t>Canada,US$</t>
  </si>
  <si>
    <t>T. Rowe Price Group, Inc.</t>
  </si>
  <si>
    <t>TROW</t>
  </si>
  <si>
    <t>Calvin B. Taylor Bankshares, Inc.</t>
  </si>
  <si>
    <t>TYCB</t>
  </si>
  <si>
    <t>United Bankshares Inc.</t>
  </si>
  <si>
    <t>UBSI</t>
  </si>
  <si>
    <t>Universal Health Realty Income Trust</t>
  </si>
  <si>
    <t>UHT</t>
  </si>
  <si>
    <t>Healthcare REITs</t>
  </si>
  <si>
    <t>UMB Financial Corporation</t>
  </si>
  <si>
    <t>UMBF</t>
  </si>
  <si>
    <t>Universal Corporation</t>
  </si>
  <si>
    <t>UVV</t>
  </si>
  <si>
    <t>Westamerica Bancorporation</t>
  </si>
  <si>
    <t>WABC</t>
  </si>
  <si>
    <t>John Wiley &amp; Sons, Inc.</t>
  </si>
  <si>
    <t>WLY</t>
  </si>
  <si>
    <t>Communication Services</t>
  </si>
  <si>
    <t>Media</t>
  </si>
  <si>
    <t>Also Class B</t>
  </si>
  <si>
    <t>Walmart Inc.</t>
  </si>
  <si>
    <t>WMT</t>
  </si>
  <si>
    <t>West Pharmaceutical Services, Inc.</t>
  </si>
  <si>
    <t>WST</t>
  </si>
  <si>
    <t>Essential Utilities, Inc.</t>
  </si>
  <si>
    <t>WTRG</t>
  </si>
  <si>
    <t>Exxon Mobil Corporation</t>
  </si>
  <si>
    <t>XOM</t>
  </si>
  <si>
    <t>The York Water Company</t>
  </si>
  <si>
    <t>YORW</t>
  </si>
  <si>
    <t>Averages for All</t>
  </si>
  <si>
    <t>Averages by Sector</t>
  </si>
  <si>
    <t>Contenders</t>
  </si>
  <si>
    <t>Agilent Technologies, Inc.</t>
  </si>
  <si>
    <t>A</t>
  </si>
  <si>
    <t>Life Sciences Tools &amp; Services</t>
  </si>
  <si>
    <t>A24</t>
  </si>
  <si>
    <t>Apple Inc.</t>
  </si>
  <si>
    <t>AAPL</t>
  </si>
  <si>
    <t>Technology Hardware, Storage &amp; Peripherals</t>
  </si>
  <si>
    <t>B18</t>
  </si>
  <si>
    <t>Adj. Split</t>
  </si>
  <si>
    <t>AbbVie Inc.</t>
  </si>
  <si>
    <t>ABBV</t>
  </si>
  <si>
    <t>Biotechnology</t>
  </si>
  <si>
    <t>Abbott Laboratories</t>
  </si>
  <si>
    <t>ABT</t>
  </si>
  <si>
    <t>Accenture plc</t>
  </si>
  <si>
    <t>ACN</t>
  </si>
  <si>
    <t>Ireland,US$</t>
  </si>
  <si>
    <t>Agree Realty Corporation</t>
  </si>
  <si>
    <t>ADC</t>
  </si>
  <si>
    <t>Mo.</t>
  </si>
  <si>
    <t>Analog Devices, Inc.</t>
  </si>
  <si>
    <t>ADI</t>
  </si>
  <si>
    <t>Semiconductors &amp; Semiconductor Equipment</t>
  </si>
  <si>
    <t>Ameren Corporation</t>
  </si>
  <si>
    <t>AEE</t>
  </si>
  <si>
    <t>American Electric Power Company, Inc.</t>
  </si>
  <si>
    <t>AEP</t>
  </si>
  <si>
    <t>The AES Corporation</t>
  </si>
  <si>
    <t>AES</t>
  </si>
  <si>
    <t>Independent Power and Renewable Electricity Producers</t>
  </si>
  <si>
    <t>American Financial Group, Inc.</t>
  </si>
  <si>
    <t>AFG</t>
  </si>
  <si>
    <t>A25</t>
  </si>
  <si>
    <t>Federal Agricultural Mortgage Corporation</t>
  </si>
  <si>
    <t>AGM</t>
  </si>
  <si>
    <t>Also Cl. A/B</t>
  </si>
  <si>
    <t>Assured Guaranty Ltd.</t>
  </si>
  <si>
    <t>AGO</t>
  </si>
  <si>
    <t>C21</t>
  </si>
  <si>
    <t>Bermuda,US$</t>
  </si>
  <si>
    <t>Applied Industrial Technologies, Inc.</t>
  </si>
  <si>
    <t>AIT</t>
  </si>
  <si>
    <t>B28</t>
  </si>
  <si>
    <t>Assurant, Inc.</t>
  </si>
  <si>
    <t>AIZ</t>
  </si>
  <si>
    <t>C18</t>
  </si>
  <si>
    <t>Arthur J. Gallagher &amp; Co.</t>
  </si>
  <si>
    <t>AJG</t>
  </si>
  <si>
    <t>Air Lease Corporation</t>
  </si>
  <si>
    <t>AL</t>
  </si>
  <si>
    <t>A04</t>
  </si>
  <si>
    <t>ALLETE, Inc.</t>
  </si>
  <si>
    <t>ALE</t>
  </si>
  <si>
    <t>Alamo Group Inc.</t>
  </si>
  <si>
    <t>ALG</t>
  </si>
  <si>
    <t>The Allstate Corporation</t>
  </si>
  <si>
    <t>ALL</t>
  </si>
  <si>
    <t>Allegion plc</t>
  </si>
  <si>
    <t>ALLE</t>
  </si>
  <si>
    <t>Ireland, US$</t>
  </si>
  <si>
    <t>Amgen Inc.</t>
  </si>
  <si>
    <t>AMGN</t>
  </si>
  <si>
    <t>Ameriprise Financial, Inc.</t>
  </si>
  <si>
    <t>AMP</t>
  </si>
  <si>
    <t>AMERISAFE, Inc.</t>
  </si>
  <si>
    <t>AMSF</t>
  </si>
  <si>
    <t>C23</t>
  </si>
  <si>
    <t>American Tower Corporation (REIT)</t>
  </si>
  <si>
    <t>AMT</t>
  </si>
  <si>
    <t>Specialized REITs</t>
  </si>
  <si>
    <t>A27</t>
  </si>
  <si>
    <t>RecDat Streak</t>
  </si>
  <si>
    <t>Aon plc</t>
  </si>
  <si>
    <t>AON</t>
  </si>
  <si>
    <t>ADR-UK,US$</t>
  </si>
  <si>
    <t>Amphenol Corporation</t>
  </si>
  <si>
    <t>APH</t>
  </si>
  <si>
    <t>Apollo Bancorp, Inc.</t>
  </si>
  <si>
    <t>APLO</t>
  </si>
  <si>
    <t>Apogee Enterprises, Inc.</t>
  </si>
  <si>
    <t>APOG</t>
  </si>
  <si>
    <t>Alexandria Real Estate Equities, Inc.</t>
  </si>
  <si>
    <t>ARE</t>
  </si>
  <si>
    <t>Office REITs</t>
  </si>
  <si>
    <t>Associated Banc-Corp</t>
  </si>
  <si>
    <t>ASB</t>
  </si>
  <si>
    <t>Ashland Global Holdings Inc.</t>
  </si>
  <si>
    <t>ASH</t>
  </si>
  <si>
    <t>Atlantic Union Bankshares Corporation</t>
  </si>
  <si>
    <t>AUB</t>
  </si>
  <si>
    <t>Avista Corporation</t>
  </si>
  <si>
    <t>AVA</t>
  </si>
  <si>
    <t>Broadcom Inc.</t>
  </si>
  <si>
    <t>AVGO</t>
  </si>
  <si>
    <t>Avient Corporation</t>
  </si>
  <si>
    <t>AVNT</t>
  </si>
  <si>
    <t>Avnet, Inc.</t>
  </si>
  <si>
    <t>AVT</t>
  </si>
  <si>
    <t>Avery Dennison Corporation</t>
  </si>
  <si>
    <t>AVY</t>
  </si>
  <si>
    <t>American Water Works Company, Inc.</t>
  </si>
  <si>
    <t>AWK</t>
  </si>
  <si>
    <t>Bank of America Corporation</t>
  </si>
  <si>
    <t>BAC</t>
  </si>
  <si>
    <t>Booz Allen Hamilton Holding Corporation</t>
  </si>
  <si>
    <t>BAH</t>
  </si>
  <si>
    <t>Best Buy Co., Inc.</t>
  </si>
  <si>
    <t>BBY</t>
  </si>
  <si>
    <t>Brunswick Corporation</t>
  </si>
  <si>
    <t>BC</t>
  </si>
  <si>
    <t>Balchem Corporation</t>
  </si>
  <si>
    <t>BCPC</t>
  </si>
  <si>
    <t>Jan</t>
  </si>
  <si>
    <t>Brookfield Renewable Partners L.P.</t>
  </si>
  <si>
    <t>BEP</t>
  </si>
  <si>
    <t>Bermuda,US$, Adj. Stk Div.</t>
  </si>
  <si>
    <t>Bar Harbor Bankshares</t>
  </si>
  <si>
    <t>BHB</t>
  </si>
  <si>
    <t>C14</t>
  </si>
  <si>
    <t>Brookfield Infrastructure Partners L.P.</t>
  </si>
  <si>
    <t>BIP</t>
  </si>
  <si>
    <t>The Bank of New York Mellon Corporation</t>
  </si>
  <si>
    <t>BlackRock, Inc.</t>
  </si>
  <si>
    <t>BLK</t>
  </si>
  <si>
    <t>C22</t>
  </si>
  <si>
    <t>Bank of Montreal</t>
  </si>
  <si>
    <t>BMO</t>
  </si>
  <si>
    <t>B25</t>
  </si>
  <si>
    <t>Canada</t>
  </si>
  <si>
    <t>Bristol-Myers Squibb Company</t>
  </si>
  <si>
    <t>BMY</t>
  </si>
  <si>
    <t>Brookfield Corporation</t>
  </si>
  <si>
    <t>BN</t>
  </si>
  <si>
    <t>BOK Financial Corporation</t>
  </si>
  <si>
    <t>BOKF</t>
  </si>
  <si>
    <t>Bank of Botetourt</t>
  </si>
  <si>
    <t>BORT</t>
  </si>
  <si>
    <t>Popular, Inc.</t>
  </si>
  <si>
    <t>BPOP</t>
  </si>
  <si>
    <t>Broadridge Financial Solutions, Inc.</t>
  </si>
  <si>
    <t>BR</t>
  </si>
  <si>
    <t>BWX Technologies, Inc.</t>
  </si>
  <si>
    <t>BWXT</t>
  </si>
  <si>
    <t>Cadence Bank</t>
  </si>
  <si>
    <t>CADE</t>
  </si>
  <si>
    <t>Cass Information Systems, Inc.</t>
  </si>
  <si>
    <t>CASS</t>
  </si>
  <si>
    <t>Cboe Global Markets, Inc.</t>
  </si>
  <si>
    <t>CBOE</t>
  </si>
  <si>
    <t>Cabot Corporation</t>
  </si>
  <si>
    <t>CBT</t>
  </si>
  <si>
    <t>Capital City Bank Group, Inc.</t>
  </si>
  <si>
    <t>CCBG</t>
  </si>
  <si>
    <t>B30</t>
  </si>
  <si>
    <t>CDW Corporation</t>
  </si>
  <si>
    <t>CDW</t>
  </si>
  <si>
    <t>C&amp;F Financial Corporation</t>
  </si>
  <si>
    <t>CFFI</t>
  </si>
  <si>
    <t>Cognex Corporation</t>
  </si>
  <si>
    <t>CGNX</t>
  </si>
  <si>
    <t>City Holding Company</t>
  </si>
  <si>
    <t>CHCO</t>
  </si>
  <si>
    <t>Community Healthcare Trust Incorporated</t>
  </si>
  <si>
    <t>CHCT</t>
  </si>
  <si>
    <t>C1</t>
  </si>
  <si>
    <t>Churchill Downs Incorporated</t>
  </si>
  <si>
    <t>CHDN</t>
  </si>
  <si>
    <t>Chemed Corporation</t>
  </si>
  <si>
    <t>CHE</t>
  </si>
  <si>
    <t>Civista Bancshares, Inc.</t>
  </si>
  <si>
    <t>CIVB</t>
  </si>
  <si>
    <t>Canadian Imperial Bank of Commerce</t>
  </si>
  <si>
    <t>CM</t>
  </si>
  <si>
    <t>A28</t>
  </si>
  <si>
    <t>Comcast Corporation</t>
  </si>
  <si>
    <t>CMCSA</t>
  </si>
  <si>
    <t>CME Group Inc.</t>
  </si>
  <si>
    <t>CME</t>
  </si>
  <si>
    <t>Cummins Inc.</t>
  </si>
  <si>
    <t>CMI</t>
  </si>
  <si>
    <t>CMS Energy Corporation</t>
  </si>
  <si>
    <t>CMS</t>
  </si>
  <si>
    <t>CNO Financial Group, Inc.</t>
  </si>
  <si>
    <t>CNO</t>
  </si>
  <si>
    <t>Cohen &amp; Steers, Inc.</t>
  </si>
  <si>
    <t>CNS</t>
  </si>
  <si>
    <t>ChoiceOne Financial Services, Inc.</t>
  </si>
  <si>
    <t>COFS</t>
  </si>
  <si>
    <t>Cencora, Inc.</t>
  </si>
  <si>
    <t>COR</t>
  </si>
  <si>
    <t>C04</t>
  </si>
  <si>
    <t>Costco Wholesale Corporation</t>
  </si>
  <si>
    <t>COST</t>
  </si>
  <si>
    <t>B26</t>
  </si>
  <si>
    <t>Chesapeake Utilities Corporation</t>
  </si>
  <si>
    <t>CPK</t>
  </si>
  <si>
    <t>A05</t>
  </si>
  <si>
    <t>Camden Property Trust</t>
  </si>
  <si>
    <t>CPT</t>
  </si>
  <si>
    <t>A17</t>
  </si>
  <si>
    <t>CRA International, Inc.</t>
  </si>
  <si>
    <t>CRAI</t>
  </si>
  <si>
    <t>Cisco Systems, Inc.</t>
  </si>
  <si>
    <t>CSCO</t>
  </si>
  <si>
    <t>Communications Equipment</t>
  </si>
  <si>
    <t>CSG Systems International, Inc.</t>
  </si>
  <si>
    <t>CSGS</t>
  </si>
  <si>
    <t>Capital Southwest</t>
  </si>
  <si>
    <t>CSWC</t>
  </si>
  <si>
    <t>BDC</t>
  </si>
  <si>
    <t>CSX Corporation</t>
  </si>
  <si>
    <t>CSX</t>
  </si>
  <si>
    <t>CareTrust REIT, Inc.</t>
  </si>
  <si>
    <t>CTRE</t>
  </si>
  <si>
    <t>CubeSmart</t>
  </si>
  <si>
    <t>CUBE</t>
  </si>
  <si>
    <t>Dillard's, Inc.</t>
  </si>
  <si>
    <t>DDS</t>
  </si>
  <si>
    <t>Multiline Retail</t>
  </si>
  <si>
    <t>Donegal Group Inc. A</t>
  </si>
  <si>
    <t>DGICA</t>
  </si>
  <si>
    <t>Donegal Group Inc. B</t>
  </si>
  <si>
    <t>DGICB</t>
  </si>
  <si>
    <t>Quest Diagnostics Incorporated</t>
  </si>
  <si>
    <t>DGX</t>
  </si>
  <si>
    <t>A18</t>
  </si>
  <si>
    <t>D.R. Horton, Inc.</t>
  </si>
  <si>
    <t>DHI</t>
  </si>
  <si>
    <t>Household Durables</t>
  </si>
  <si>
    <t>Danaher Corporation</t>
  </si>
  <si>
    <t>DHR</t>
  </si>
  <si>
    <t>Adj. Spinoff</t>
  </si>
  <si>
    <t>Delek Logistics Partners, LP</t>
  </si>
  <si>
    <t>DKL</t>
  </si>
  <si>
    <t>DICK'S Sporting Goods, Inc.</t>
  </si>
  <si>
    <t>DKS</t>
  </si>
  <si>
    <t>Dolby Laboratories, Inc.</t>
  </si>
  <si>
    <t>DLB</t>
  </si>
  <si>
    <t>Amdocs Limited</t>
  </si>
  <si>
    <t>DOX</t>
  </si>
  <si>
    <t>Channel Isles,US$</t>
  </si>
  <si>
    <t>Domino's Pizza, Inc.</t>
  </si>
  <si>
    <t>DPZ</t>
  </si>
  <si>
    <t>DTE Energy Company</t>
  </si>
  <si>
    <t>DTE</t>
  </si>
  <si>
    <t>Duke Energy Corporation</t>
  </si>
  <si>
    <t>DUK</t>
  </si>
  <si>
    <t>Enterprise Financial Services Corp</t>
  </si>
  <si>
    <t>EFSC</t>
  </si>
  <si>
    <t>EastGroup Properties, Inc.</t>
  </si>
  <si>
    <t>EGP</t>
  </si>
  <si>
    <t>Industrial REITs</t>
  </si>
  <si>
    <t>Edison International</t>
  </si>
  <si>
    <t>EIX</t>
  </si>
  <si>
    <t>Equity LifeStyle Properties, Inc.</t>
  </si>
  <si>
    <t>ELS</t>
  </si>
  <si>
    <t>Elevance Health Inc.</t>
  </si>
  <si>
    <t>ELV</t>
  </si>
  <si>
    <t>Eastman Chemical Company</t>
  </si>
  <si>
    <t>EMN</t>
  </si>
  <si>
    <t>The Ensign Group, Inc.</t>
  </si>
  <si>
    <t>ENSG</t>
  </si>
  <si>
    <t>Equinix, Inc.</t>
  </si>
  <si>
    <t>EQIX</t>
  </si>
  <si>
    <t>Eaton Corporation plc</t>
  </si>
  <si>
    <t>ETN</t>
  </si>
  <si>
    <t>Entergy Corporation</t>
  </si>
  <si>
    <t>ETR</t>
  </si>
  <si>
    <t>Evercore Inc.</t>
  </si>
  <si>
    <t>EVR</t>
  </si>
  <si>
    <t>Evergy, Inc.</t>
  </si>
  <si>
    <t>EVRG</t>
  </si>
  <si>
    <t>Merger of WR and GXP</t>
  </si>
  <si>
    <t>Exponent, Inc.</t>
  </si>
  <si>
    <t>EXPO</t>
  </si>
  <si>
    <t>First American Financial Corporation</t>
  </si>
  <si>
    <t>FAF</t>
  </si>
  <si>
    <t>First Business Financial Services, Inc.</t>
  </si>
  <si>
    <t>FBIZ</t>
  </si>
  <si>
    <t>First Community Bankshares, Inc.</t>
  </si>
  <si>
    <t>FCBC</t>
  </si>
  <si>
    <t>FirstCash, Inc.</t>
  </si>
  <si>
    <t>FCFS</t>
  </si>
  <si>
    <t>Consumer Finance</t>
  </si>
  <si>
    <t>Four Corners Property Trust, Inc.</t>
  </si>
  <si>
    <t>FCPT</t>
  </si>
  <si>
    <t>Fidelity D &amp; D Bancorp, Inc.</t>
  </si>
  <si>
    <t>FDBC</t>
  </si>
  <si>
    <t>First Financial Bankshares, Inc.</t>
  </si>
  <si>
    <t>FFIN</t>
  </si>
  <si>
    <t>Financial Institutions, Inc.</t>
  </si>
  <si>
    <t>FISI</t>
  </si>
  <si>
    <t>A2</t>
  </si>
  <si>
    <t>Fifth Third Bancorp</t>
  </si>
  <si>
    <t>FITB</t>
  </si>
  <si>
    <t>Comfort Systems USA, Inc.</t>
  </si>
  <si>
    <t>FIX</t>
  </si>
  <si>
    <t>Construction &amp; Engineering</t>
  </si>
  <si>
    <t>Flowers Foods, Inc.</t>
  </si>
  <si>
    <t>FLO</t>
  </si>
  <si>
    <t>Farmers &amp; Merchants Bancorp, Inc.</t>
  </si>
  <si>
    <t>FMAO</t>
  </si>
  <si>
    <t>First Mid Bancshares, Inc.</t>
  </si>
  <si>
    <t>FMBH</t>
  </si>
  <si>
    <t>Fidelity National Financial, Inc.</t>
  </si>
  <si>
    <t>FNF</t>
  </si>
  <si>
    <t>Adj/Spin-off</t>
  </si>
  <si>
    <t>The First Bancorp, Inc.</t>
  </si>
  <si>
    <t>FNLC</t>
  </si>
  <si>
    <t>Franco-Nevada Corporation</t>
  </si>
  <si>
    <t>FNV</t>
  </si>
  <si>
    <t>Canadian,US$</t>
  </si>
  <si>
    <t>First Industrial Realty Trust, Inc.</t>
  </si>
  <si>
    <t>FR</t>
  </si>
  <si>
    <t>First Merchants Corporation</t>
  </si>
  <si>
    <t>FRME</t>
  </si>
  <si>
    <t>FS Bancorp, Inc.</t>
  </si>
  <si>
    <t>FSBW</t>
  </si>
  <si>
    <t>First Savings Financial Group, Inc.</t>
  </si>
  <si>
    <t>FSFG</t>
  </si>
  <si>
    <t>FirstService Corporation</t>
  </si>
  <si>
    <t>FSV</t>
  </si>
  <si>
    <t>Real Estate Management &amp; Development</t>
  </si>
  <si>
    <t>A7</t>
  </si>
  <si>
    <t>Fulton Financial Corporation</t>
  </si>
  <si>
    <t>FULT</t>
  </si>
  <si>
    <t>First National Corporation</t>
  </si>
  <si>
    <t>FXNC</t>
  </si>
  <si>
    <t>German American Bancorp, Inc.</t>
  </si>
  <si>
    <t>GABC</t>
  </si>
  <si>
    <t>B20</t>
  </si>
  <si>
    <t>GATX Corporation</t>
  </si>
  <si>
    <t>GATX</t>
  </si>
  <si>
    <t>Greene County Bancorp, Inc.</t>
  </si>
  <si>
    <t>GCBC</t>
  </si>
  <si>
    <t>Griffon Corporation</t>
  </si>
  <si>
    <t>GFF</t>
  </si>
  <si>
    <t>Global Industrial Company</t>
  </si>
  <si>
    <t>GIC</t>
  </si>
  <si>
    <t>Gilead Sciences, Inc.</t>
  </si>
  <si>
    <t>GILD</t>
  </si>
  <si>
    <t>C28</t>
  </si>
  <si>
    <t>Globe Life Inc.</t>
  </si>
  <si>
    <t>GL</t>
  </si>
  <si>
    <t>The Goldman Sachs Group, Inc.</t>
  </si>
  <si>
    <t>GS</t>
  </si>
  <si>
    <t>Getty Realty Corp.</t>
  </si>
  <si>
    <t>GTY</t>
  </si>
  <si>
    <t>Global Water Resources, Inc.</t>
  </si>
  <si>
    <t>GWRS</t>
  </si>
  <si>
    <t>Home Bancorp, Inc.</t>
  </si>
  <si>
    <t>HBCP</t>
  </si>
  <si>
    <t>The Home Depot, Inc.</t>
  </si>
  <si>
    <t>HD</t>
  </si>
  <si>
    <t>HEICO Corporation</t>
  </si>
  <si>
    <t>HEI</t>
  </si>
  <si>
    <t>Home Federal Bancorp, Inc. of Louisiana</t>
  </si>
  <si>
    <t>HFBL</t>
  </si>
  <si>
    <t>B5</t>
  </si>
  <si>
    <t>Heritage Financial Corporation</t>
  </si>
  <si>
    <t>HFWA</t>
  </si>
  <si>
    <t>Hillenbrand, Inc.</t>
  </si>
  <si>
    <t>HI</t>
  </si>
  <si>
    <t>The Hartford Financial Services Group, Inc.</t>
  </si>
  <si>
    <t>HIG</t>
  </si>
  <si>
    <t>Huntington Ingalls Industries, Inc.</t>
  </si>
  <si>
    <t>HII</t>
  </si>
  <si>
    <t>Houlihan Lokey, Inc.</t>
  </si>
  <si>
    <t>HLI</t>
  </si>
  <si>
    <t>Horace Mann Educators Corporation</t>
  </si>
  <si>
    <t>HMN</t>
  </si>
  <si>
    <t>HNI Corporation</t>
  </si>
  <si>
    <t>HNI</t>
  </si>
  <si>
    <t>Home Bancshares, Inc. (Conway, AR)</t>
  </si>
  <si>
    <t>HOMB</t>
  </si>
  <si>
    <t>Honeywell International Inc.</t>
  </si>
  <si>
    <t>HON</t>
  </si>
  <si>
    <t>Honat Bancorp, Inc.</t>
  </si>
  <si>
    <t>HONT</t>
  </si>
  <si>
    <t>HP Inc.</t>
  </si>
  <si>
    <t>HPQ</t>
  </si>
  <si>
    <t>H&amp;R Block, Inc.</t>
  </si>
  <si>
    <t>HRB</t>
  </si>
  <si>
    <t>Diversified Consumer Services</t>
  </si>
  <si>
    <t>Hilltop Holdings Inc.</t>
  </si>
  <si>
    <t>HTH</t>
  </si>
  <si>
    <t>Hubbell Incorporated</t>
  </si>
  <si>
    <t>HUBB</t>
  </si>
  <si>
    <t>Haverty Furniture Companies, Inc.</t>
  </si>
  <si>
    <t>HVT</t>
  </si>
  <si>
    <t>Hawthorn Bancshares, Inc.</t>
  </si>
  <si>
    <t>HWBK</t>
  </si>
  <si>
    <t>Hawkins, Inc.</t>
  </si>
  <si>
    <t>HWKN</t>
  </si>
  <si>
    <t>Hyster-Yale Materials Handling, Inc.</t>
  </si>
  <si>
    <t>HY</t>
  </si>
  <si>
    <t>Independent Bank Corporation</t>
  </si>
  <si>
    <t>IBCP</t>
  </si>
  <si>
    <t>International Bancshares Corporation</t>
  </si>
  <si>
    <t>IBOC</t>
  </si>
  <si>
    <t>ApOc</t>
  </si>
  <si>
    <t>Intercontinental Exchange, Inc.</t>
  </si>
  <si>
    <t>ICE</t>
  </si>
  <si>
    <t>IDACORP, Inc.</t>
  </si>
  <si>
    <t>IDA</t>
  </si>
  <si>
    <t>IDEX Corporation</t>
  </si>
  <si>
    <t>IEX</t>
  </si>
  <si>
    <t>Independent Bank Corp.</t>
  </si>
  <si>
    <t>INDB</t>
  </si>
  <si>
    <t>A06</t>
  </si>
  <si>
    <t>Ingredion Incorporated</t>
  </si>
  <si>
    <t>INGR</t>
  </si>
  <si>
    <t>Intuit Inc.</t>
  </si>
  <si>
    <t>INTU</t>
  </si>
  <si>
    <t>Software</t>
  </si>
  <si>
    <t>Innospec Inc.</t>
  </si>
  <si>
    <t>IOSP</t>
  </si>
  <si>
    <t>MyNv</t>
  </si>
  <si>
    <t>Investar Holding Corporation</t>
  </si>
  <si>
    <t>ISTR</t>
  </si>
  <si>
    <t>ITT Inc</t>
  </si>
  <si>
    <t>ITT</t>
  </si>
  <si>
    <t>J.B. Hunt Transport Services, Inc.</t>
  </si>
  <si>
    <t>JBHT</t>
  </si>
  <si>
    <t>J &amp; J Snack Foods Corp.</t>
  </si>
  <si>
    <t>JJSF</t>
  </si>
  <si>
    <t>JPMorgan Chase &amp; Co.</t>
  </si>
  <si>
    <t>JPM</t>
  </si>
  <si>
    <t>Kellanova</t>
  </si>
  <si>
    <t>K</t>
  </si>
  <si>
    <t>Kadant Inc.</t>
  </si>
  <si>
    <t>KAI</t>
  </si>
  <si>
    <t>KLA Corporation</t>
  </si>
  <si>
    <t>KLAC</t>
  </si>
  <si>
    <t>Kinsale Capital Group, Inc.</t>
  </si>
  <si>
    <t>KNSL</t>
  </si>
  <si>
    <t>The Kroger Co.</t>
  </si>
  <si>
    <t>KR</t>
  </si>
  <si>
    <t>Quaker Chemical Corporation</t>
  </si>
  <si>
    <t>KWR</t>
  </si>
  <si>
    <t>Lithia Motors, Inc.</t>
  </si>
  <si>
    <t>LAD</t>
  </si>
  <si>
    <t>Gladstone Land Corporation</t>
  </si>
  <si>
    <t>LAND</t>
  </si>
  <si>
    <t>Landmark Bancorp, Inc.</t>
  </si>
  <si>
    <t>LARK</t>
  </si>
  <si>
    <t>Littelfuse, Inc.</t>
  </si>
  <si>
    <t>LFUS</t>
  </si>
  <si>
    <t>L3Harris Technologies, Inc.</t>
  </si>
  <si>
    <t>LHX</t>
  </si>
  <si>
    <t>Lennox International Inc.</t>
  </si>
  <si>
    <t>LII</t>
  </si>
  <si>
    <t>Lakeland Financial Corporation</t>
  </si>
  <si>
    <t>LKFN</t>
  </si>
  <si>
    <t>Eli Lilly and Company</t>
  </si>
  <si>
    <t>LLY</t>
  </si>
  <si>
    <t>C9</t>
  </si>
  <si>
    <t>LeMaitre Vascular, Inc.</t>
  </si>
  <si>
    <t>LMAT</t>
  </si>
  <si>
    <t>Lockheed Martin Corporation</t>
  </si>
  <si>
    <t>LMT</t>
  </si>
  <si>
    <t>Lindsay Corporation</t>
  </si>
  <si>
    <t>LNN</t>
  </si>
  <si>
    <t>Alliant Energy Corporation</t>
  </si>
  <si>
    <t>LNT</t>
  </si>
  <si>
    <t>Logitech International S.A.</t>
  </si>
  <si>
    <t>LOGI</t>
  </si>
  <si>
    <t>Sep</t>
  </si>
  <si>
    <t>Switz, CHF</t>
  </si>
  <si>
    <t>CHF</t>
  </si>
  <si>
    <t>Lam Research Corporation</t>
  </si>
  <si>
    <t>LRCX</t>
  </si>
  <si>
    <t>Landstar System, Inc.</t>
  </si>
  <si>
    <t>LSTR</t>
  </si>
  <si>
    <t>LyondellBasell Industries N.V.</t>
  </si>
  <si>
    <t>LYB</t>
  </si>
  <si>
    <t>Mastercard Incorporated</t>
  </si>
  <si>
    <t>MA</t>
  </si>
  <si>
    <t>Mid-America Apartment Communities, Inc.</t>
  </si>
  <si>
    <t>MAA</t>
  </si>
  <si>
    <t>Main Street Capital</t>
  </si>
  <si>
    <t>MAIN</t>
  </si>
  <si>
    <t>Masco Corporation</t>
  </si>
  <si>
    <t>MAS</t>
  </si>
  <si>
    <t>A11</t>
  </si>
  <si>
    <t>Matson, Inc.</t>
  </si>
  <si>
    <t>MATX</t>
  </si>
  <si>
    <t>Marine</t>
  </si>
  <si>
    <t>C2</t>
  </si>
  <si>
    <t>Mercantile Bank Corporation</t>
  </si>
  <si>
    <t>MBWM</t>
  </si>
  <si>
    <t>Microchip Technology Incorporated</t>
  </si>
  <si>
    <t>MCHP</t>
  </si>
  <si>
    <t>McKesson Corporation</t>
  </si>
  <si>
    <t>MCK</t>
  </si>
  <si>
    <t>Moody's Corporation</t>
  </si>
  <si>
    <t>MCO</t>
  </si>
  <si>
    <t>Mondelez International, Inc.</t>
  </si>
  <si>
    <t>MDLZ</t>
  </si>
  <si>
    <t>MetLife, Inc.</t>
  </si>
  <si>
    <t>MET</t>
  </si>
  <si>
    <t>Manulife Financial Corporation</t>
  </si>
  <si>
    <t>MFC</t>
  </si>
  <si>
    <t>Canada CAD</t>
  </si>
  <si>
    <t>Magna International Inc.</t>
  </si>
  <si>
    <t>MGA</t>
  </si>
  <si>
    <t>Auto Components</t>
  </si>
  <si>
    <t>MarketAxess Holdings Inc.</t>
  </si>
  <si>
    <t>MKTX</t>
  </si>
  <si>
    <t>Martin Marietta Materials, Inc.</t>
  </si>
  <si>
    <t>MLM</t>
  </si>
  <si>
    <t>Construction Materials</t>
  </si>
  <si>
    <t>Marsh &amp; McLennan Companies, Inc.</t>
  </si>
  <si>
    <t>MMC</t>
  </si>
  <si>
    <t>Morningstar, Inc.</t>
  </si>
  <si>
    <t>MORN</t>
  </si>
  <si>
    <t>MPLX LP</t>
  </si>
  <si>
    <t>MPLX</t>
  </si>
  <si>
    <t>Merck &amp; Co., Inc.</t>
  </si>
  <si>
    <t>MRK</t>
  </si>
  <si>
    <t>A08</t>
  </si>
  <si>
    <t>Morgan Stanley</t>
  </si>
  <si>
    <t>MS</t>
  </si>
  <si>
    <t>Midland States Bancorp, Inc.</t>
  </si>
  <si>
    <t>MSBI</t>
  </si>
  <si>
    <t>MSCI Inc.</t>
  </si>
  <si>
    <t>MSCI</t>
  </si>
  <si>
    <t>Microsoft Corporation</t>
  </si>
  <si>
    <t>MSFT</t>
  </si>
  <si>
    <t>Motorola Solutions, Inc.</t>
  </si>
  <si>
    <t>MSI</t>
  </si>
  <si>
    <t>Materion Corporation</t>
  </si>
  <si>
    <t>MTRN</t>
  </si>
  <si>
    <t>C02</t>
  </si>
  <si>
    <t>Mueller Water Products, Inc</t>
  </si>
  <si>
    <t>MWA</t>
  </si>
  <si>
    <t>National Bank Holdings Corporation</t>
  </si>
  <si>
    <t>NBHC</t>
  </si>
  <si>
    <t>NBT Bancorp Inc.</t>
  </si>
  <si>
    <t>NBTB</t>
  </si>
  <si>
    <t>Nasdaq, Inc.</t>
  </si>
  <si>
    <t>NDAQ</t>
  </si>
  <si>
    <t>NewMarket Corporation</t>
  </si>
  <si>
    <t>NEU</t>
  </si>
  <si>
    <t>NiSource Inc.</t>
  </si>
  <si>
    <t>NI</t>
  </si>
  <si>
    <t>NIKE, Inc.</t>
  </si>
  <si>
    <t>NKE</t>
  </si>
  <si>
    <t>Textiles, Apparel &amp; Luxury Goods</t>
  </si>
  <si>
    <t>Nelnet, Inc.</t>
  </si>
  <si>
    <t>NNI</t>
  </si>
  <si>
    <t>Northrop Grumman Corporation</t>
  </si>
  <si>
    <t>NOC</t>
  </si>
  <si>
    <t>EnPro Industries, Inc.</t>
  </si>
  <si>
    <t>NPO</t>
  </si>
  <si>
    <t>Northrim BanCorp, Inc.</t>
  </si>
  <si>
    <t>NRIM</t>
  </si>
  <si>
    <t>National Storage Affiliates Trust</t>
  </si>
  <si>
    <t>NSA</t>
  </si>
  <si>
    <t>Insperity, Inc.</t>
  </si>
  <si>
    <t>NSP</t>
  </si>
  <si>
    <t>NorthWestern Corporation</t>
  </si>
  <si>
    <t>NWE</t>
  </si>
  <si>
    <t>NexPoint Residential Trust, Inc.</t>
  </si>
  <si>
    <t>NXRT</t>
  </si>
  <si>
    <t>Nexstar Media Group, Inc.</t>
  </si>
  <si>
    <t>NXST</t>
  </si>
  <si>
    <t>Owens Corning</t>
  </si>
  <si>
    <t>OC</t>
  </si>
  <si>
    <t>Oil-Dri Corporation of America</t>
  </si>
  <si>
    <t>ODC</t>
  </si>
  <si>
    <t>OGE Energy Corp.</t>
  </si>
  <si>
    <t>OGE</t>
  </si>
  <si>
    <t>ONE Gas, Inc.</t>
  </si>
  <si>
    <t>OGS</t>
  </si>
  <si>
    <t>Oracle Corporation</t>
  </si>
  <si>
    <t>ORCL</t>
  </si>
  <si>
    <t>Orrstown Financial Services, Inc.</t>
  </si>
  <si>
    <t>ORRF</t>
  </si>
  <si>
    <t>Oshkosh Corporation</t>
  </si>
  <si>
    <t>OSK</t>
  </si>
  <si>
    <t>Open Text Corporation</t>
  </si>
  <si>
    <t>OTEX</t>
  </si>
  <si>
    <t>Otter Tail Corporation</t>
  </si>
  <si>
    <t>OTTR</t>
  </si>
  <si>
    <t>Oak Valley Bancorp</t>
  </si>
  <si>
    <t>OVLY</t>
  </si>
  <si>
    <t>Paychex, Inc.</t>
  </si>
  <si>
    <t>PAYX</t>
  </si>
  <si>
    <t>B24</t>
  </si>
  <si>
    <t>Peoples Bancorp Inc.</t>
  </si>
  <si>
    <t>PEBO</t>
  </si>
  <si>
    <t>Public Service Enterprise Group Incorporated</t>
  </si>
  <si>
    <t>Pfizer Inc.</t>
  </si>
  <si>
    <t>PFE</t>
  </si>
  <si>
    <t>Principal Financial Group, Inc.</t>
  </si>
  <si>
    <t>PFG</t>
  </si>
  <si>
    <t>Prologis, Inc.</t>
  </si>
  <si>
    <t>PLD</t>
  </si>
  <si>
    <t>Philip Morris International Inc.</t>
  </si>
  <si>
    <t>PM</t>
  </si>
  <si>
    <t>The PNC Financial Services Group, Inc.</t>
  </si>
  <si>
    <t>PNC</t>
  </si>
  <si>
    <t>Pinnacle West Capital Corporation</t>
  </si>
  <si>
    <t>PNW</t>
  </si>
  <si>
    <t>Pool Corporation</t>
  </si>
  <si>
    <t>POOL</t>
  </si>
  <si>
    <t>Portland General Electric Company</t>
  </si>
  <si>
    <t>POR</t>
  </si>
  <si>
    <t>Power Integrations, Inc.</t>
  </si>
  <si>
    <t>POWI</t>
  </si>
  <si>
    <t>Peoples Ltd.</t>
  </si>
  <si>
    <t>PPLL</t>
  </si>
  <si>
    <t>Perrigo Company plc</t>
  </si>
  <si>
    <t>PRGO</t>
  </si>
  <si>
    <t>Primerica, Inc.</t>
  </si>
  <si>
    <t>PRI</t>
  </si>
  <si>
    <t>Prudential Financial, Inc.</t>
  </si>
  <si>
    <t>PRU</t>
  </si>
  <si>
    <t>Phillips 66</t>
  </si>
  <si>
    <t>PSX</t>
  </si>
  <si>
    <t>QUALCOMM Incorporated</t>
  </si>
  <si>
    <t>QCOM</t>
  </si>
  <si>
    <t>Restaurant Brands International Inc.</t>
  </si>
  <si>
    <t>QSR</t>
  </si>
  <si>
    <t>A3</t>
  </si>
  <si>
    <t>Ryder System, Inc.</t>
  </si>
  <si>
    <t>R</t>
  </si>
  <si>
    <t>RB Global</t>
  </si>
  <si>
    <t>RBA</t>
  </si>
  <si>
    <t>Regency Centers Corporation</t>
  </si>
  <si>
    <t>REG</t>
  </si>
  <si>
    <t>Rexford Industrial Realty, Inc.</t>
  </si>
  <si>
    <t>REXR</t>
  </si>
  <si>
    <t>Regions Financial Corporation</t>
  </si>
  <si>
    <t>RF</t>
  </si>
  <si>
    <t>Reinsurance Group of America, Incorporated</t>
  </si>
  <si>
    <t>RGA</t>
  </si>
  <si>
    <t>B29</t>
  </si>
  <si>
    <t>RGC Resources, Inc.</t>
  </si>
  <si>
    <t>RGCO</t>
  </si>
  <si>
    <t>Robert Half International Inc.</t>
  </si>
  <si>
    <t>RHI</t>
  </si>
  <si>
    <t>Raymond James Financial, Inc.</t>
  </si>
  <si>
    <t>RJF</t>
  </si>
  <si>
    <t>ResMed Inc.</t>
  </si>
  <si>
    <t>RMD</t>
  </si>
  <si>
    <t>Rockwell Automation, Inc.</t>
  </si>
  <si>
    <t>ROK</t>
  </si>
  <si>
    <t>Reliance Steel &amp; Aluminum Co.</t>
  </si>
  <si>
    <t>RS</t>
  </si>
  <si>
    <t>Republic Services, Inc.</t>
  </si>
  <si>
    <t>RSG</t>
  </si>
  <si>
    <t>Royal Bank of Canada</t>
  </si>
  <si>
    <t>RY</t>
  </si>
  <si>
    <t>Sonic Automotive, Inc.</t>
  </si>
  <si>
    <t>SAH</t>
  </si>
  <si>
    <t>SB Financial Group, Inc.</t>
  </si>
  <si>
    <t>SBFG</t>
  </si>
  <si>
    <t>Starbucks Corporation</t>
  </si>
  <si>
    <t>SBUX</t>
  </si>
  <si>
    <t>Service Corporation International</t>
  </si>
  <si>
    <t>SCI</t>
  </si>
  <si>
    <t>SCVL</t>
  </si>
  <si>
    <t>ServisFirst Bancshares, Inc.</t>
  </si>
  <si>
    <t>SFBS</t>
  </si>
  <si>
    <t>Simmons First National Corporation</t>
  </si>
  <si>
    <t>SFNC</t>
  </si>
  <si>
    <t>Star Group, L.P.</t>
  </si>
  <si>
    <t>SGU</t>
  </si>
  <si>
    <t>Selective Insurance Group, Inc.</t>
  </si>
  <si>
    <t>SIGI</t>
  </si>
  <si>
    <t>Silgan Holdings Inc.</t>
  </si>
  <si>
    <t>SLGN</t>
  </si>
  <si>
    <t>Southern Missouri Bancorp, Inc.</t>
  </si>
  <si>
    <t>SMBC</t>
  </si>
  <si>
    <t>Snap-on Incorporated</t>
  </si>
  <si>
    <t>SNA</t>
  </si>
  <si>
    <t>Synovus Financial Corp.</t>
  </si>
  <si>
    <t>SNV</t>
  </si>
  <si>
    <t>Southern Michigan Bancorp, Inc.</t>
  </si>
  <si>
    <t>SOMC</t>
  </si>
  <si>
    <t>Spire Inc.</t>
  </si>
  <si>
    <t>SR</t>
  </si>
  <si>
    <t>Sempra</t>
  </si>
  <si>
    <t>SRE</t>
  </si>
  <si>
    <t>SouthState Corporation</t>
  </si>
  <si>
    <t>SSB</t>
  </si>
  <si>
    <t>Simpson Manufacturing Co., Inc.</t>
  </si>
  <si>
    <t>SSD</t>
  </si>
  <si>
    <t>STAG Industrial, Inc.</t>
  </si>
  <si>
    <t>STAG</t>
  </si>
  <si>
    <t>S&amp;T Bancorp, Inc.</t>
  </si>
  <si>
    <t>STBA</t>
  </si>
  <si>
    <t>STERIS plc</t>
  </si>
  <si>
    <t>STE</t>
  </si>
  <si>
    <t>Steel Dynamics, Inc.</t>
  </si>
  <si>
    <t>STLD</t>
  </si>
  <si>
    <t>State Street Corporation</t>
  </si>
  <si>
    <t>STT</t>
  </si>
  <si>
    <t>Constellation Brands, Inc.</t>
  </si>
  <si>
    <t>STZ</t>
  </si>
  <si>
    <t>Skyworks Solutions, Inc.</t>
  </si>
  <si>
    <t>SWKS</t>
  </si>
  <si>
    <t>Standex International Corporation</t>
  </si>
  <si>
    <t>SXI</t>
  </si>
  <si>
    <t>Stock Yards Bancorp, Inc.</t>
  </si>
  <si>
    <t>SYBT</t>
  </si>
  <si>
    <t>TriCo Bancshares</t>
  </si>
  <si>
    <t>TCBK</t>
  </si>
  <si>
    <t>The Toronto-Dominion Bank</t>
  </si>
  <si>
    <t>TD</t>
  </si>
  <si>
    <t>TE Connectivity Ltd.</t>
  </si>
  <si>
    <t>TEL</t>
  </si>
  <si>
    <t>Switz,US$</t>
  </si>
  <si>
    <t>TFI International Inc.</t>
  </si>
  <si>
    <t>TFII</t>
  </si>
  <si>
    <t>Ground Transportation</t>
  </si>
  <si>
    <t>The Hanover Insurance Group, Inc.</t>
  </si>
  <si>
    <t>THG</t>
  </si>
  <si>
    <t>Thor Industries, Inc.</t>
  </si>
  <si>
    <t>THO</t>
  </si>
  <si>
    <t>Automobiles</t>
  </si>
  <si>
    <t>The Timken Company</t>
  </si>
  <si>
    <t>TKR</t>
  </si>
  <si>
    <t>TowneBank</t>
  </si>
  <si>
    <t>TOWN</t>
  </si>
  <si>
    <t>Texas Pacific Land Corporation</t>
  </si>
  <si>
    <t>TPL</t>
  </si>
  <si>
    <t>Trinity Industries, Inc.</t>
  </si>
  <si>
    <t>TRN</t>
  </si>
  <si>
    <t>Terreno Realty Corporation</t>
  </si>
  <si>
    <t>TRNO</t>
  </si>
  <si>
    <t>Truxton Corporation</t>
  </si>
  <si>
    <t>TRUX</t>
  </si>
  <si>
    <t>The Travelers Companies, Inc.</t>
  </si>
  <si>
    <t>TRV</t>
  </si>
  <si>
    <t>Timberland Bancorp, Inc.</t>
  </si>
  <si>
    <t>TSBK</t>
  </si>
  <si>
    <t>10¢ Spec-5/25</t>
  </si>
  <si>
    <t>Tractor Supply Company</t>
  </si>
  <si>
    <t>TSCO</t>
  </si>
  <si>
    <t>Tyson Foods, Inc.</t>
  </si>
  <si>
    <t>TSN</t>
  </si>
  <si>
    <t>The Toro Company</t>
  </si>
  <si>
    <t>TTC</t>
  </si>
  <si>
    <t>Tetra Tech, Inc.</t>
  </si>
  <si>
    <t>TTEK</t>
  </si>
  <si>
    <t>Texas Instruments Incorporated</t>
  </si>
  <si>
    <t>TXN</t>
  </si>
  <si>
    <t>B13</t>
  </si>
  <si>
    <t>TXNM Energy, Inc.</t>
  </si>
  <si>
    <t>TXNM</t>
  </si>
  <si>
    <t>Trinity Bank, N.A.</t>
  </si>
  <si>
    <t>TYBT</t>
  </si>
  <si>
    <t>United Bancorp, Inc.</t>
  </si>
  <si>
    <t>UBCP</t>
  </si>
  <si>
    <t>United Community Banks, Inc.</t>
  </si>
  <si>
    <t>UCB</t>
  </si>
  <si>
    <t>UDR, Inc.</t>
  </si>
  <si>
    <t>UDR</t>
  </si>
  <si>
    <t>UFP Industries, Inc.</t>
  </si>
  <si>
    <t>UFPI</t>
  </si>
  <si>
    <t>UnitedHealth Group Incorporated</t>
  </si>
  <si>
    <t>UNH</t>
  </si>
  <si>
    <t>Unum Group</t>
  </si>
  <si>
    <t>UNM</t>
  </si>
  <si>
    <t>Union Pacific Corporation</t>
  </si>
  <si>
    <t>UNP</t>
  </si>
  <si>
    <t>Unity Bancorp, Inc.</t>
  </si>
  <si>
    <t>UNTY</t>
  </si>
  <si>
    <t>United Parcel Service, Inc.</t>
  </si>
  <si>
    <t>UPS</t>
  </si>
  <si>
    <t>U.S. Bancorp</t>
  </si>
  <si>
    <t>USB</t>
  </si>
  <si>
    <t>Unitil Corporation</t>
  </si>
  <si>
    <t>UTL</t>
  </si>
  <si>
    <t>Utah Medical Products, Inc.</t>
  </si>
  <si>
    <t>UTMD</t>
  </si>
  <si>
    <t>Visa Inc.</t>
  </si>
  <si>
    <t>V</t>
  </si>
  <si>
    <t>Value Line, Inc.</t>
  </si>
  <si>
    <t>VALU</t>
  </si>
  <si>
    <t>Vulcan Materials Company</t>
  </si>
  <si>
    <t>VMC</t>
  </si>
  <si>
    <t>Verizon Communications Inc.</t>
  </si>
  <si>
    <t>VZ</t>
  </si>
  <si>
    <t>Diversified Telecommunication Services</t>
  </si>
  <si>
    <t>Washington Federal, Inc.</t>
  </si>
  <si>
    <t>WAFD</t>
  </si>
  <si>
    <t>Waste Connections, Inc.</t>
  </si>
  <si>
    <t>WCN</t>
  </si>
  <si>
    <t>WD-40 Company</t>
  </si>
  <si>
    <t>WDFC</t>
  </si>
  <si>
    <t>WEC Energy Group, Inc.</t>
  </si>
  <si>
    <t>WEC</t>
  </si>
  <si>
    <t>Westlake Chemical Corporation</t>
  </si>
  <si>
    <t>WLK</t>
  </si>
  <si>
    <t>Waste Management, Inc.</t>
  </si>
  <si>
    <t>WM</t>
  </si>
  <si>
    <t>Advanced Drainage Systems, Inc.</t>
  </si>
  <si>
    <t>WMS</t>
  </si>
  <si>
    <t>Worthington Industries, Inc.</t>
  </si>
  <si>
    <t>WOR</t>
  </si>
  <si>
    <t>Adj. Spinoff of Worthington Steel</t>
  </si>
  <si>
    <t>W. R. Berkley Corporation</t>
  </si>
  <si>
    <t>WRB</t>
  </si>
  <si>
    <t>WesBanco, Inc.</t>
  </si>
  <si>
    <t>WSBC</t>
  </si>
  <si>
    <t>Williams-Sonoma, Inc.</t>
  </si>
  <si>
    <t>WSM</t>
  </si>
  <si>
    <t>Watsco, Inc.</t>
  </si>
  <si>
    <t>WSO</t>
  </si>
  <si>
    <t>Also WSOB</t>
  </si>
  <si>
    <t>Wintrust Financial Corporation</t>
  </si>
  <si>
    <t>WTFC</t>
  </si>
  <si>
    <t>Watts Water Technologies, Inc.</t>
  </si>
  <si>
    <t>WTS</t>
  </si>
  <si>
    <t>Xcel Energy Inc.</t>
  </si>
  <si>
    <t>XEL</t>
  </si>
  <si>
    <t>DENTSPLY SIRONA Inc.</t>
  </si>
  <si>
    <t>XRAY</t>
  </si>
  <si>
    <t>Xylem Inc.</t>
  </si>
  <si>
    <t>XYL</t>
  </si>
  <si>
    <t>Zions Bancorporation, National Association</t>
  </si>
  <si>
    <t>ZION</t>
  </si>
  <si>
    <t>Zoetis Inc.</t>
  </si>
  <si>
    <t>ZTS</t>
  </si>
  <si>
    <t>Challengers</t>
  </si>
  <si>
    <t>ACNB Corporation</t>
  </si>
  <si>
    <t>ACNB</t>
  </si>
  <si>
    <t>Acme United Corporation</t>
  </si>
  <si>
    <t>ACU</t>
  </si>
  <si>
    <t>Albany International Corp.</t>
  </si>
  <si>
    <t>AIN</t>
  </si>
  <si>
    <t>Allison Transmission Holdings, Inc.</t>
  </si>
  <si>
    <t>ALSN</t>
  </si>
  <si>
    <t>Applied Materials, Inc.</t>
  </si>
  <si>
    <t>AMAT</t>
  </si>
  <si>
    <t>Amcor plc</t>
  </si>
  <si>
    <t>AMCR</t>
  </si>
  <si>
    <t>AMETEK, Inc.</t>
  </si>
  <si>
    <t>AME</t>
  </si>
  <si>
    <t>Ares Management Corporation</t>
  </si>
  <si>
    <t>ARES</t>
  </si>
  <si>
    <t>Armstrong World Industries, Inc.</t>
  </si>
  <si>
    <t>AWI</t>
  </si>
  <si>
    <t>Boise Cascade Company</t>
  </si>
  <si>
    <t>BCC</t>
  </si>
  <si>
    <t>The Brink's Company</t>
  </si>
  <si>
    <t>BCO</t>
  </si>
  <si>
    <t>Bank First Corporation</t>
  </si>
  <si>
    <t>BFC</t>
  </si>
  <si>
    <t>Bunge Global</t>
  </si>
  <si>
    <t>BG</t>
  </si>
  <si>
    <t>BankUnited, Inc.</t>
  </si>
  <si>
    <t>BKU</t>
  </si>
  <si>
    <t>Broadstone Net Lease, Inc.</t>
  </si>
  <si>
    <t>BNL</t>
  </si>
  <si>
    <t>Diversified REITs</t>
  </si>
  <si>
    <t>The Bank of Nova Scotia</t>
  </si>
  <si>
    <t>BNS</t>
  </si>
  <si>
    <t>Bank of the James Financial Group, Inc.</t>
  </si>
  <si>
    <t>BOTJ</t>
  </si>
  <si>
    <t>Brixmor Property Group Inc.</t>
  </si>
  <si>
    <t>BRX</t>
  </si>
  <si>
    <t>Bank7 Corp.</t>
  </si>
  <si>
    <t>BSVN</t>
  </si>
  <si>
    <t>Carrier Global Corporation</t>
  </si>
  <si>
    <t>CARR</t>
  </si>
  <si>
    <t>Colony Bankcorp, Inc.</t>
  </si>
  <si>
    <t>CBAN</t>
  </si>
  <si>
    <t>CF Bankshares Inc.</t>
  </si>
  <si>
    <t>CFBK</t>
  </si>
  <si>
    <t>CNA Financial Corporation</t>
  </si>
  <si>
    <t>CNA</t>
  </si>
  <si>
    <t>ConnectOne Bancorp, Inc.</t>
  </si>
  <si>
    <t>CNOB</t>
  </si>
  <si>
    <t>ConocoPhillips</t>
  </si>
  <si>
    <t>COP</t>
  </si>
  <si>
    <t>Cheniere Energy Partners, L.P.</t>
  </si>
  <si>
    <t>CQP</t>
  </si>
  <si>
    <t>Centerspace</t>
  </si>
  <si>
    <t>CSR</t>
  </si>
  <si>
    <t>CSW Industrials, Inc.</t>
  </si>
  <si>
    <t>CSW</t>
  </si>
  <si>
    <t>Coterra Energy Inc.</t>
  </si>
  <si>
    <t>CTRA</t>
  </si>
  <si>
    <t>Cognizant Technology Solutions Corporation</t>
  </si>
  <si>
    <t>CTSH</t>
  </si>
  <si>
    <t>Corteva, Inc.</t>
  </si>
  <si>
    <t>CTVA</t>
  </si>
  <si>
    <t>Curtiss-Wright Corporation</t>
  </si>
  <si>
    <t>CW</t>
  </si>
  <si>
    <t>Clearway Energy, Inc.</t>
  </si>
  <si>
    <t>CWEN</t>
  </si>
  <si>
    <t>Citizens Community Bancorp, Inc.</t>
  </si>
  <si>
    <t>CZWI</t>
  </si>
  <si>
    <t>Darden Restaurants, Inc.</t>
  </si>
  <si>
    <t>DRI</t>
  </si>
  <si>
    <t>B1</t>
  </si>
  <si>
    <t>Devon Energy Corporation</t>
  </si>
  <si>
    <t>DVN</t>
  </si>
  <si>
    <t>eBay Inc.</t>
  </si>
  <si>
    <t>EBAY</t>
  </si>
  <si>
    <t>Broadline Retail</t>
  </si>
  <si>
    <t>Eastern Bankshares, Inc.</t>
  </si>
  <si>
    <t>EBC</t>
  </si>
  <si>
    <t>EOG Resources, Inc.</t>
  </si>
  <si>
    <t>EOG</t>
  </si>
  <si>
    <t>Essential Properties Realty Trust, Inc.</t>
  </si>
  <si>
    <t>EPRT</t>
  </si>
  <si>
    <t>Equitable Holdings, Inc.</t>
  </si>
  <si>
    <t>EQH</t>
  </si>
  <si>
    <t>Equity Residential</t>
  </si>
  <si>
    <t>EQR</t>
  </si>
  <si>
    <t>Essent Group Ltd.</t>
  </si>
  <si>
    <t>ESNT</t>
  </si>
  <si>
    <t>East West Bancorp, Inc.</t>
  </si>
  <si>
    <t>EWBC</t>
  </si>
  <si>
    <t>Diamondback Energy, Inc.</t>
  </si>
  <si>
    <t>FANG</t>
  </si>
  <si>
    <t>FB Financial Corporation</t>
  </si>
  <si>
    <t>FBK</t>
  </si>
  <si>
    <t>First BanCorp.</t>
  </si>
  <si>
    <t>FBP</t>
  </si>
  <si>
    <t>First Commonwealth Financial Corporation</t>
  </si>
  <si>
    <t>FCF</t>
  </si>
  <si>
    <t>Fresh Del Monte Produce Inc.</t>
  </si>
  <si>
    <t>FDP</t>
  </si>
  <si>
    <t>FedEx Corporation</t>
  </si>
  <si>
    <t>FDX</t>
  </si>
  <si>
    <t>Fox Corporation</t>
  </si>
  <si>
    <t>FOX</t>
  </si>
  <si>
    <t>MrSe</t>
  </si>
  <si>
    <t>First United Corporation</t>
  </si>
  <si>
    <t>FUNC</t>
  </si>
  <si>
    <t>Genpact Limited</t>
  </si>
  <si>
    <t>G</t>
  </si>
  <si>
    <t>GFL Environmental Inc.</t>
  </si>
  <si>
    <t>GFL</t>
  </si>
  <si>
    <t>Graham Holdings Company</t>
  </si>
  <si>
    <t>GHC</t>
  </si>
  <si>
    <t>General Mills, Inc.</t>
  </si>
  <si>
    <t>GIS</t>
  </si>
  <si>
    <t>Gaming and Leisure Properties, Inc.</t>
  </si>
  <si>
    <t>GLPI</t>
  </si>
  <si>
    <t>Acushnet Holdings Corp.</t>
  </si>
  <si>
    <t>GOLF</t>
  </si>
  <si>
    <t>Garmin Ltd.</t>
  </si>
  <si>
    <t>GRMN</t>
  </si>
  <si>
    <t>HA Sustainable Infrastructure Capital, Inc.</t>
  </si>
  <si>
    <t>HASI</t>
  </si>
  <si>
    <t>Hamilton Beach Brands Holding Company</t>
  </si>
  <si>
    <t>HBB</t>
  </si>
  <si>
    <t>Hess Midstream LP</t>
  </si>
  <si>
    <t>HESM</t>
  </si>
  <si>
    <t>Hamilton Lane Incorporated</t>
  </si>
  <si>
    <t>HLNE</t>
  </si>
  <si>
    <t>A5</t>
  </si>
  <si>
    <t>Hooker Furnishings Corporation</t>
  </si>
  <si>
    <t>HOFT</t>
  </si>
  <si>
    <t>HomeTrust Bancshares, Inc.</t>
  </si>
  <si>
    <t>HTB</t>
  </si>
  <si>
    <t>Howmet Aerospace Inc.</t>
  </si>
  <si>
    <t>HWM</t>
  </si>
  <si>
    <t>Innovative Industrial Properties, Inc.</t>
  </si>
  <si>
    <t>IIPR</t>
  </si>
  <si>
    <t>Invitation Homes Inc.</t>
  </si>
  <si>
    <t>INVH</t>
  </si>
  <si>
    <t>Jacobs Solutions Inc.</t>
  </si>
  <si>
    <t>J</t>
  </si>
  <si>
    <t>C25</t>
  </si>
  <si>
    <t>John B. Sanfilippo &amp; Son, Inc.</t>
  </si>
  <si>
    <t>JBSS</t>
  </si>
  <si>
    <t>Aug</t>
  </si>
  <si>
    <t>Johnson Controls International</t>
  </si>
  <si>
    <t>JCI</t>
  </si>
  <si>
    <t>Jefferies Financial Group Inc.</t>
  </si>
  <si>
    <t>JEF</t>
  </si>
  <si>
    <t>Adj. Spinoff of Vitesse</t>
  </si>
  <si>
    <t>KBR, Inc.</t>
  </si>
  <si>
    <t>KBR</t>
  </si>
  <si>
    <t>Kforce Inc.</t>
  </si>
  <si>
    <t>KFRC</t>
  </si>
  <si>
    <t>KKR &amp; Co. Inc.</t>
  </si>
  <si>
    <t>KKR</t>
  </si>
  <si>
    <t>Kulicke and Soffa Industries, Inc.</t>
  </si>
  <si>
    <t>KLIC</t>
  </si>
  <si>
    <t>Kinder Morgan, Inc.</t>
  </si>
  <si>
    <t>KMI</t>
  </si>
  <si>
    <t>Knight-Swift Transportation Holdings Inc.</t>
  </si>
  <si>
    <t>KNX</t>
  </si>
  <si>
    <t>Kite Realty Group Trust</t>
  </si>
  <si>
    <t>KRG</t>
  </si>
  <si>
    <t>LCI Industries</t>
  </si>
  <si>
    <t>LCII</t>
  </si>
  <si>
    <t>LCNB Corp.</t>
  </si>
  <si>
    <t>LCNB</t>
  </si>
  <si>
    <t>Leidos Holdings</t>
  </si>
  <si>
    <t>LDOS</t>
  </si>
  <si>
    <t>Cheniere Energy, Inc.</t>
  </si>
  <si>
    <t>LNG</t>
  </si>
  <si>
    <t>Louisiana-Pacific Corporation</t>
  </si>
  <si>
    <t>LPX</t>
  </si>
  <si>
    <t>Paper &amp; Forest Products</t>
  </si>
  <si>
    <t>Lamb Weston Holdings, Inc.</t>
  </si>
  <si>
    <t>LW</t>
  </si>
  <si>
    <t>C5</t>
  </si>
  <si>
    <t>LXP Industrial Trust</t>
  </si>
  <si>
    <t>LXP</t>
  </si>
  <si>
    <t>Merchants Bancorp</t>
  </si>
  <si>
    <t>MBIN</t>
  </si>
  <si>
    <t>The Mosaic Company</t>
  </si>
  <si>
    <t>MOS</t>
  </si>
  <si>
    <t>Monolithic Power Systems, Inc.</t>
  </si>
  <si>
    <t>MPWR</t>
  </si>
  <si>
    <t>M&amp;T Bank Corporation</t>
  </si>
  <si>
    <t>MTB</t>
  </si>
  <si>
    <t>MGIC Investment Corporation</t>
  </si>
  <si>
    <t>MTG</t>
  </si>
  <si>
    <t>Murphy USA Inc.</t>
  </si>
  <si>
    <t>MUSA</t>
  </si>
  <si>
    <t>NRG Energy, Inc.</t>
  </si>
  <si>
    <t>NRG</t>
  </si>
  <si>
    <t>Nutrien Ltd.</t>
  </si>
  <si>
    <t>NTR</t>
  </si>
  <si>
    <t>Novartis AG</t>
  </si>
  <si>
    <t>NVS</t>
  </si>
  <si>
    <t>Apr</t>
  </si>
  <si>
    <t>The New York Times Company</t>
  </si>
  <si>
    <t>NYT</t>
  </si>
  <si>
    <t>Old Dominion Freight Line, Inc.</t>
  </si>
  <si>
    <t>ODFL</t>
  </si>
  <si>
    <t>Omega Flex, Inc.</t>
  </si>
  <si>
    <t>OFLX</t>
  </si>
  <si>
    <t>Universal Display Corporation</t>
  </si>
  <si>
    <t>OLED</t>
  </si>
  <si>
    <t>OneMain Holdings, Inc.</t>
  </si>
  <si>
    <t>OMF</t>
  </si>
  <si>
    <t>Otis Worldwide Corporation</t>
  </si>
  <si>
    <t>OTIS</t>
  </si>
  <si>
    <t>Oxford Industries, Inc.</t>
  </si>
  <si>
    <t>OXM</t>
  </si>
  <si>
    <t>Penske Automotive Group, Inc.</t>
  </si>
  <si>
    <t>PAG</t>
  </si>
  <si>
    <t>Patrick Industries, Inc.</t>
  </si>
  <si>
    <t>PATK</t>
  </si>
  <si>
    <t>Automobile Components</t>
  </si>
  <si>
    <t>PCB Bancorp</t>
  </si>
  <si>
    <t>PCB</t>
  </si>
  <si>
    <t>Phillips Edison &amp; Company, Inc.</t>
  </si>
  <si>
    <t>PECO</t>
  </si>
  <si>
    <t>Preferred Bank</t>
  </si>
  <si>
    <t>PFBC</t>
  </si>
  <si>
    <t>Peoples Financial Services Corp.</t>
  </si>
  <si>
    <t>PFIS</t>
  </si>
  <si>
    <t>PulteGroup, Inc.</t>
  </si>
  <si>
    <t>PHM</t>
  </si>
  <si>
    <t>Alpine Income Property Trust, Inc.</t>
  </si>
  <si>
    <t>PINE</t>
  </si>
  <si>
    <t>Plumas Bancorp</t>
  </si>
  <si>
    <t>PLBC</t>
  </si>
  <si>
    <t>Park National Corporation</t>
  </si>
  <si>
    <t>PRK</t>
  </si>
  <si>
    <t>Postal Realty Trust, Inc.</t>
  </si>
  <si>
    <t>PSTL</t>
  </si>
  <si>
    <t>Quanta Services, Inc.</t>
  </si>
  <si>
    <t>PWR</t>
  </si>
  <si>
    <t>Radian Group Inc.</t>
  </si>
  <si>
    <t>RDN</t>
  </si>
  <si>
    <t>RCI Hospitality Holdings, Inc.</t>
  </si>
  <si>
    <t>RICK</t>
  </si>
  <si>
    <t>Rollins, Inc.</t>
  </si>
  <si>
    <t>ROL</t>
  </si>
  <si>
    <t>Ross Stores, Inc.</t>
  </si>
  <si>
    <t>ROST</t>
  </si>
  <si>
    <t>Royalty Pharma plc</t>
  </si>
  <si>
    <t>RPRX</t>
  </si>
  <si>
    <t>Rush Enterprises, Inc.</t>
  </si>
  <si>
    <t>RUSHA</t>
  </si>
  <si>
    <t>Silvercrest Asset Management Group Inc.</t>
  </si>
  <si>
    <t>SAMG</t>
  </si>
  <si>
    <t>SBA Communications Corporation</t>
  </si>
  <si>
    <t>SBAC</t>
  </si>
  <si>
    <t>Stifel Financial Corp.</t>
  </si>
  <si>
    <t>SF</t>
  </si>
  <si>
    <t>Sirius XM Holdings Inc.</t>
  </si>
  <si>
    <t>SIRI</t>
  </si>
  <si>
    <t>Tanger Inc.</t>
  </si>
  <si>
    <t>SKT</t>
  </si>
  <si>
    <t>Schneider National, Inc.</t>
  </si>
  <si>
    <t>SNDR</t>
  </si>
  <si>
    <t>TD SYNNEX Corporation</t>
  </si>
  <si>
    <t>SNX</t>
  </si>
  <si>
    <t>South Plains Financial, Inc.</t>
  </si>
  <si>
    <t>SPFI</t>
  </si>
  <si>
    <t>SS&amp;C Technologies Holdings, Inc.</t>
  </si>
  <si>
    <t>SSNC</t>
  </si>
  <si>
    <t>Shutterstock, Inc.</t>
  </si>
  <si>
    <t>SSTK</t>
  </si>
  <si>
    <t>Stewart Information Services Corporation</t>
  </si>
  <si>
    <t>STC</t>
  </si>
  <si>
    <t>Sun Communities, Inc.</t>
  </si>
  <si>
    <t>SUI</t>
  </si>
  <si>
    <t>Smith &amp; Wesson Brands, Inc.</t>
  </si>
  <si>
    <t>SWBI</t>
  </si>
  <si>
    <t>Molson Coors Beverage Company</t>
  </si>
  <si>
    <t>TAP</t>
  </si>
  <si>
    <t>The TJX Companies, Inc.</t>
  </si>
  <si>
    <t>TJX</t>
  </si>
  <si>
    <t>Thermo Fisher Scientific Inc.</t>
  </si>
  <si>
    <t>TMO</t>
  </si>
  <si>
    <t>Toll Brothers, Inc.</t>
  </si>
  <si>
    <t>TOL</t>
  </si>
  <si>
    <t>Turning Point Brands, Inc.</t>
  </si>
  <si>
    <t>TPB</t>
  </si>
  <si>
    <t>Trane Technologies</t>
  </si>
  <si>
    <t>TT</t>
  </si>
  <si>
    <t>UMH Properties, Inc.</t>
  </si>
  <si>
    <t>UMH</t>
  </si>
  <si>
    <t>Victory Capital Holdings, Inc.</t>
  </si>
  <si>
    <t>VCTR</t>
  </si>
  <si>
    <t>VICI Properties Inc.</t>
  </si>
  <si>
    <t>VICI</t>
  </si>
  <si>
    <t>Valmont Industries, Inc.</t>
  </si>
  <si>
    <t>VMI</t>
  </si>
  <si>
    <t>Voya Financial, Inc.</t>
  </si>
  <si>
    <t>VOYA</t>
  </si>
  <si>
    <t>Verisk Analytics, Inc.</t>
  </si>
  <si>
    <t>VRSK</t>
  </si>
  <si>
    <t>Virtus Investment Partners, Inc.</t>
  </si>
  <si>
    <t>VRTS</t>
  </si>
  <si>
    <t>Vistra Corp.</t>
  </si>
  <si>
    <t>VST</t>
  </si>
  <si>
    <t>Western Alliance Bancorporation</t>
  </si>
  <si>
    <t>WAL</t>
  </si>
  <si>
    <t>Walker &amp; Dunlop, Inc.</t>
  </si>
  <si>
    <t>WD</t>
  </si>
  <si>
    <t>Winnebago Industries, Inc.</t>
  </si>
  <si>
    <t>WGO</t>
  </si>
  <si>
    <t>Cactus, Inc.</t>
  </si>
  <si>
    <t>WHD</t>
  </si>
  <si>
    <t>Energy Equipment &amp; Services</t>
  </si>
  <si>
    <t>Wingstop Inc.</t>
  </si>
  <si>
    <t>WING</t>
  </si>
  <si>
    <t>World Kinect Corporation</t>
  </si>
  <si>
    <t>WKC</t>
  </si>
  <si>
    <t>The Williams Companies, Inc.</t>
  </si>
  <si>
    <t>WMB</t>
  </si>
  <si>
    <t>Warner Music Group Corp.</t>
  </si>
  <si>
    <t>WMG</t>
  </si>
  <si>
    <t>Entertainment</t>
  </si>
  <si>
    <t>Willis Towers Watson Public Limited Company</t>
  </si>
  <si>
    <t>WTW</t>
  </si>
  <si>
    <t>Yum! Brands, Inc.</t>
  </si>
  <si>
    <t>YUM</t>
  </si>
  <si>
    <t>All CCC Companies</t>
  </si>
  <si>
    <t>Numbers in Gray last updated 12/31/2025</t>
  </si>
  <si>
    <t>Last updated 12/31/2025</t>
  </si>
  <si>
    <t>2025 = Year 31</t>
  </si>
  <si>
    <t>Autoliv, Inc.</t>
  </si>
  <si>
    <t>ALV</t>
  </si>
  <si>
    <t>Amkor Technology, Inc.</t>
  </si>
  <si>
    <t>AMKR</t>
  </si>
  <si>
    <t>2025 = Year 6</t>
  </si>
  <si>
    <t>2025 = Year 7</t>
  </si>
  <si>
    <t>CenterPoint Energy, Inc.</t>
  </si>
  <si>
    <t>CNP</t>
  </si>
  <si>
    <t>2025 = Year 39</t>
  </si>
  <si>
    <t>2025 = Year 14</t>
  </si>
  <si>
    <t>2025 = Year 8</t>
  </si>
  <si>
    <t>2025 = Year 11</t>
  </si>
  <si>
    <t>2025 = Year 10</t>
  </si>
  <si>
    <t>2025 = Year 24</t>
  </si>
  <si>
    <t>2025 = Year 15</t>
  </si>
  <si>
    <t>2025 = Year 9</t>
  </si>
  <si>
    <t>2025 = Year 13</t>
  </si>
  <si>
    <t>Adj. Stock Dividend</t>
  </si>
  <si>
    <t>Champions</t>
  </si>
  <si>
    <t>Historical Information</t>
  </si>
  <si>
    <t>Dividends Paid by Year</t>
  </si>
  <si>
    <t>Percentage Increase by Year</t>
  </si>
  <si>
    <t>(excluding Special/Extra Dividends)</t>
  </si>
  <si>
    <t>5 or more straight years of higher dividends</t>
  </si>
  <si>
    <t># Column on right excludes amount normally paid in following year but accelerated; included next year (column on left)</t>
  </si>
  <si>
    <t>26 yrs</t>
  </si>
  <si>
    <t>2013</t>
  </si>
  <si>
    <t>Mean</t>
  </si>
  <si>
    <t>Amounts in Red indicate no increase during year</t>
  </si>
  <si>
    <t>99-'25</t>
  </si>
  <si>
    <t>vs.</t>
  </si>
  <si>
    <t>(simple</t>
  </si>
  <si>
    <t>Standard</t>
  </si>
  <si>
    <t>#</t>
  </si>
  <si>
    <t>RegDivs</t>
  </si>
  <si>
    <t>2012</t>
  </si>
  <si>
    <t>average)</t>
  </si>
  <si>
    <t>Deviation</t>
  </si>
  <si>
    <t>Agilent Technologies Inc.</t>
  </si>
  <si>
    <t>ABM Industries Inc.</t>
  </si>
  <si>
    <t>Agree Realty Corp.</t>
  </si>
  <si>
    <t>Analog Devices Inc.</t>
  </si>
  <si>
    <t>Archer Daniels Midland</t>
  </si>
  <si>
    <t>Automatic Data Proc.</t>
  </si>
  <si>
    <t>Ameren Corp</t>
  </si>
  <si>
    <t>American Electric Power Co.</t>
  </si>
  <si>
    <t>AES Corp.</t>
  </si>
  <si>
    <t>American Financial Group Inc.</t>
  </si>
  <si>
    <t>AFLAC Inc.</t>
  </si>
  <si>
    <t>Federal Agricultural Mortgage Corp.</t>
  </si>
  <si>
    <t>Applied Industrial Technologies Inc.</t>
  </si>
  <si>
    <t>Assurant Inc.</t>
  </si>
  <si>
    <t>Albemarle Corp.</t>
  </si>
  <si>
    <t>Alamo Group Inc</t>
  </si>
  <si>
    <t>Allstate Corp.</t>
  </si>
  <si>
    <t>Alerus Financial Corp.</t>
  </si>
  <si>
    <t>Ameriprise Financial Inc.</t>
  </si>
  <si>
    <t>Amerisafe Inc.</t>
  </si>
  <si>
    <t>American Tower Corp.</t>
  </si>
  <si>
    <t>A.O. Smith Corp.</t>
  </si>
  <si>
    <t>Air Products &amp; Chem.</t>
  </si>
  <si>
    <t>Amphenol Corp.</t>
  </si>
  <si>
    <t>Apollo Bancorp Inc.</t>
  </si>
  <si>
    <t>Apogee Enterprises Inc.</t>
  </si>
  <si>
    <t>Arrow Financial Corp.</t>
  </si>
  <si>
    <t>Artesian Resources</t>
  </si>
  <si>
    <t>Atmos Energy</t>
  </si>
  <si>
    <t>AptarGroup Inc.</t>
  </si>
  <si>
    <t>Atlantic Union Bankshares Corp.</t>
  </si>
  <si>
    <t>Avista Corp.</t>
  </si>
  <si>
    <t>Broadcom Limited</t>
  </si>
  <si>
    <t>Avient Corp.</t>
  </si>
  <si>
    <t>Avnet Inc.</t>
  </si>
  <si>
    <t>Avery Dennison Corp.</t>
  </si>
  <si>
    <t>American Water Works</t>
  </si>
  <si>
    <t>American States Water</t>
  </si>
  <si>
    <t>Bank of America Corp</t>
  </si>
  <si>
    <t>Booz Allen Hamilton Holding Corp.</t>
  </si>
  <si>
    <t>BancFirst Corp. OK</t>
  </si>
  <si>
    <t>Best Buy Corp.</t>
  </si>
  <si>
    <t>Brunswick Corp.</t>
  </si>
  <si>
    <t>Balchem Inc.</t>
  </si>
  <si>
    <t>Becton Dickinson &amp; Co.</t>
  </si>
  <si>
    <t>Franklin Resources</t>
  </si>
  <si>
    <t>Brookfield Renewable Partners LP</t>
  </si>
  <si>
    <t>Brown-Forman Class B</t>
  </si>
  <si>
    <t>Brookfield Infrastructure Partners LP</t>
  </si>
  <si>
    <t>Bank of New York Mellon Corp.</t>
  </si>
  <si>
    <t>Black Hills Corp.</t>
  </si>
  <si>
    <t>BlackRock Inc.</t>
  </si>
  <si>
    <t>Badger Meter Inc.</t>
  </si>
  <si>
    <t>Bristol-Myers Squibb Co.</t>
  </si>
  <si>
    <t>BOK Financial Corp.</t>
  </si>
  <si>
    <t>Broadridge Financial Solutions Inc.</t>
  </si>
  <si>
    <t>Brady Corp.</t>
  </si>
  <si>
    <t>Brown &amp; Brown Inc.</t>
  </si>
  <si>
    <t>Cardinal Health Inc.</t>
  </si>
  <si>
    <t>Cass Information Systems Inc.</t>
  </si>
  <si>
    <t>Casey's General Stores Inc.</t>
  </si>
  <si>
    <t>CBOE Holdings Inc.</t>
  </si>
  <si>
    <t>Commerce Bancshares</t>
  </si>
  <si>
    <t>Cabot Corp.</t>
  </si>
  <si>
    <t>Community Bank System</t>
  </si>
  <si>
    <t>Capital City Bank Group</t>
  </si>
  <si>
    <t>CDW Corp.</t>
  </si>
  <si>
    <t>C&amp;F Financial Corp.</t>
  </si>
  <si>
    <t>Cullen/Frost Bankers</t>
  </si>
  <si>
    <t>City Holding Co.</t>
  </si>
  <si>
    <t>Community Healthcare Trust Inc.</t>
  </si>
  <si>
    <t>Church &amp; Dwight</t>
  </si>
  <si>
    <t>Churchill Downs Inc.</t>
  </si>
  <si>
    <t>Chemed Corp.</t>
  </si>
  <si>
    <t>C.H. Robinson Worldwide</t>
  </si>
  <si>
    <t>Cincinnati Financial</t>
  </si>
  <si>
    <t>Civista Bancshares Inc.</t>
  </si>
  <si>
    <t>Colgate-Palmolive Co.</t>
  </si>
  <si>
    <t>Clorox Company</t>
  </si>
  <si>
    <t>Comcast Corp.</t>
  </si>
  <si>
    <t>CMS Energy Corp.</t>
  </si>
  <si>
    <t>Canadian National Railway</t>
  </si>
  <si>
    <t>CNO Financial Group Inc.</t>
  </si>
  <si>
    <t>Cohen &amp; Steers Inc.</t>
  </si>
  <si>
    <t>ChoiceOne Financial Services Inc.</t>
  </si>
  <si>
    <t>Costco Wholesale</t>
  </si>
  <si>
    <t>Chesapeake Utilities</t>
  </si>
  <si>
    <t>Chesapeake Financial Shares</t>
  </si>
  <si>
    <t>Cisco Systems Inc.</t>
  </si>
  <si>
    <t>Carlisle Companies</t>
  </si>
  <si>
    <t>Capital Southwest Corp.</t>
  </si>
  <si>
    <t>CSX Corp.</t>
  </si>
  <si>
    <t>Cintas Corp.</t>
  </si>
  <si>
    <t>Community Trust Banc.</t>
  </si>
  <si>
    <t>CareTrust REIT Inc.</t>
  </si>
  <si>
    <t>Chevron Corp.</t>
  </si>
  <si>
    <t>California Water Service</t>
  </si>
  <si>
    <t>Citizens Financial Services</t>
  </si>
  <si>
    <t>Donaldson Company</t>
  </si>
  <si>
    <t>Dillard's Inc.</t>
  </si>
  <si>
    <t>Quest Diagnostics Inc.</t>
  </si>
  <si>
    <t>D.R. Horton Inc</t>
  </si>
  <si>
    <t>Danaher Corp.</t>
  </si>
  <si>
    <t>Delek Logistics Partners LP</t>
  </si>
  <si>
    <t>Dicks Sporting Goods Inc.</t>
  </si>
  <si>
    <t>Dolby Laboratories Inc</t>
  </si>
  <si>
    <t>Dover Corp.</t>
  </si>
  <si>
    <t>Domino's Pizza Inc.</t>
  </si>
  <si>
    <t>Duke Energy Corp.</t>
  </si>
  <si>
    <t>Eagle Bancorp Montana Inc.</t>
  </si>
  <si>
    <t>Consolidated Edison</t>
  </si>
  <si>
    <t>Eagle Financial Services</t>
  </si>
  <si>
    <t>EastGroup Properties Inc.</t>
  </si>
  <si>
    <t>Equity LifeStyle Properties</t>
  </si>
  <si>
    <t>Eastman Chemical Co.</t>
  </si>
  <si>
    <t>Emerson Electric</t>
  </si>
  <si>
    <t>Ensign Group Inc.</t>
  </si>
  <si>
    <t>Enterprise Products Partners LP</t>
  </si>
  <si>
    <t>Equinix Inc.</t>
  </si>
  <si>
    <t>Essex Property Trust</t>
  </si>
  <si>
    <t>Eaton Corp. plc</t>
  </si>
  <si>
    <t>Evercore Partners Inc.</t>
  </si>
  <si>
    <t>Evergy Inc</t>
  </si>
  <si>
    <t>Expeditors International</t>
  </si>
  <si>
    <t>Exponent Inc.</t>
  </si>
  <si>
    <t>First American Financial Corp.</t>
  </si>
  <si>
    <t>First Business Financial Services Inc.</t>
  </si>
  <si>
    <t>First Community Bancshares Inc.</t>
  </si>
  <si>
    <t>FirstCash Inc.</t>
  </si>
  <si>
    <t>Factset Research System Inc.</t>
  </si>
  <si>
    <t>Franklin Electric Co.</t>
  </si>
  <si>
    <t>First Financial Bankshares Inc.</t>
  </si>
  <si>
    <t>First Farmers Financial Corp.</t>
  </si>
  <si>
    <t>Financial Institutions Inc.</t>
  </si>
  <si>
    <t>Comfort Systems USA Inc.</t>
  </si>
  <si>
    <t>Farmers and Merchants Bancorp</t>
  </si>
  <si>
    <t>First Mid-Illinois Bancshares Inc.</t>
  </si>
  <si>
    <t>Fidelity National Financial Inc.</t>
  </si>
  <si>
    <t>First Bancorp Inc.</t>
  </si>
  <si>
    <t>Franco-Nevada Corp.</t>
  </si>
  <si>
    <t>First Industrial Realty Trust Inc.</t>
  </si>
  <si>
    <t>First Merchants Corp.</t>
  </si>
  <si>
    <t>Federal Realty Inv. Trust</t>
  </si>
  <si>
    <t>FS Bancorp Inc.</t>
  </si>
  <si>
    <t>FirstService Corp.</t>
  </si>
  <si>
    <t>Fulton Financial Corp.</t>
  </si>
  <si>
    <t>First National Corp.</t>
  </si>
  <si>
    <t>German American Bancorp</t>
  </si>
  <si>
    <t>GATX Corp.</t>
  </si>
  <si>
    <t>General Dynamics</t>
  </si>
  <si>
    <t>Griffon Corp.</t>
  </si>
  <si>
    <t>Gilead Sciences Inc.</t>
  </si>
  <si>
    <t>Globe Life Inc</t>
  </si>
  <si>
    <t>Genuine Parts Co.</t>
  </si>
  <si>
    <t>Gorman-Rupp Company</t>
  </si>
  <si>
    <t>Goldman Sachs Group Inc.</t>
  </si>
  <si>
    <t>Global Water Resources Inc.</t>
  </si>
  <si>
    <t>W.W. Grainger Inc.</t>
  </si>
  <si>
    <t>Home Bancorp Inc.</t>
  </si>
  <si>
    <t>Home Depot Inc.</t>
  </si>
  <si>
    <t>HEICO Corp.</t>
  </si>
  <si>
    <t>Home Federal Bancorp Inc. of Louisiana</t>
  </si>
  <si>
    <t>Heritage Financial Corp.</t>
  </si>
  <si>
    <t>Hartford Financial Services Group Inc.</t>
  </si>
  <si>
    <t>Huntington Ingalls Industries Inc.</t>
  </si>
  <si>
    <t>Horace Mann Educators Corp.</t>
  </si>
  <si>
    <t>HNI Corp.</t>
  </si>
  <si>
    <t>Home Bancshares Inc.</t>
  </si>
  <si>
    <t>Honat Bancorp Inc.</t>
  </si>
  <si>
    <t>Hormel Foods Corp.</t>
  </si>
  <si>
    <t>Hubbell Inc.</t>
  </si>
  <si>
    <t>Hawthorn Bancshares Inc.</t>
  </si>
  <si>
    <t>Hawkins Inc.</t>
  </si>
  <si>
    <t>Hyster-Yale Materials Handling Inc.</t>
  </si>
  <si>
    <t>Independent Bank Corp. MI</t>
  </si>
  <si>
    <t>International Business Machines</t>
  </si>
  <si>
    <t>International Bancshares Corp.</t>
  </si>
  <si>
    <t>Intercontinental Exchange Inc.</t>
  </si>
  <si>
    <t>Idacorp Inc.</t>
  </si>
  <si>
    <t>IDEX Corp.</t>
  </si>
  <si>
    <t>Independent Bancorp MA</t>
  </si>
  <si>
    <t>Ingredion Inc.</t>
  </si>
  <si>
    <t>Investar Holding Corp.</t>
  </si>
  <si>
    <t>ITT Corp.</t>
  </si>
  <si>
    <t>Illinois Tool Works</t>
  </si>
  <si>
    <t>JB Hunt Transport Services Inc.</t>
  </si>
  <si>
    <t>J&amp;J Snack Foods Corp.</t>
  </si>
  <si>
    <t>Jack Henry &amp; Associates</t>
  </si>
  <si>
    <t>KLA-Tencor Corp.</t>
  </si>
  <si>
    <t>Kimberly-Clark Corp.</t>
  </si>
  <si>
    <t>Coca-Cola Company</t>
  </si>
  <si>
    <t>Kroger Company</t>
  </si>
  <si>
    <t>Quaker Chemical Corp.</t>
  </si>
  <si>
    <t>Lithia Motors Inc.</t>
  </si>
  <si>
    <t>Gladstone Land Corp.</t>
  </si>
  <si>
    <t>Landmark Bancorp Inc.</t>
  </si>
  <si>
    <t>Lincoln Electric Holdings</t>
  </si>
  <si>
    <t>Littelfuse Inc.</t>
  </si>
  <si>
    <t>L3Harris Technologies Inc</t>
  </si>
  <si>
    <t>Linde Plc</t>
  </si>
  <si>
    <t>Lakeland Financial Corp.</t>
  </si>
  <si>
    <t>Eli Lilly &amp; Company</t>
  </si>
  <si>
    <t>LeMaitre Vascular Inc.</t>
  </si>
  <si>
    <t>Lockheed Martin</t>
  </si>
  <si>
    <t>Lindsay Corp.</t>
  </si>
  <si>
    <t>Alliant Energy Corp.</t>
  </si>
  <si>
    <t>Logitech International</t>
  </si>
  <si>
    <t>Lowe's Companies</t>
  </si>
  <si>
    <t>Lam Research Corp.</t>
  </si>
  <si>
    <t>Landstar System Inc.</t>
  </si>
  <si>
    <t>MasterCard Inc.</t>
  </si>
  <si>
    <t>Mid-America Apartment Communities Inc.</t>
  </si>
  <si>
    <t>Main Street Capital Corp.</t>
  </si>
  <si>
    <t>Masco Corp</t>
  </si>
  <si>
    <t>Matthews International</t>
  </si>
  <si>
    <t>Matson Inc.</t>
  </si>
  <si>
    <t>Mercantile Bank Corp.</t>
  </si>
  <si>
    <t>McDonald's Corp.</t>
  </si>
  <si>
    <t>Microchip Technology Inc.</t>
  </si>
  <si>
    <t>McKesson Corp.</t>
  </si>
  <si>
    <t>Moody's Corp.</t>
  </si>
  <si>
    <t>Mondelez International Inc.</t>
  </si>
  <si>
    <t>MetLife Inc.</t>
  </si>
  <si>
    <t>MGE Energy Inc.</t>
  </si>
  <si>
    <t>McGrath Rentcorp</t>
  </si>
  <si>
    <t>McCormick &amp; Co.</t>
  </si>
  <si>
    <t>Marsh &amp; McLennan Companies Inc.</t>
  </si>
  <si>
    <t>Altria Group Inc.</t>
  </si>
  <si>
    <t>Morningstar Inc.</t>
  </si>
  <si>
    <t>Merck &amp; Company</t>
  </si>
  <si>
    <t>MSA Safety Inc.</t>
  </si>
  <si>
    <t>Middlesex Water Co.</t>
  </si>
  <si>
    <t>Microsoft Corp.</t>
  </si>
  <si>
    <t>Motorola Solutions Inc.</t>
  </si>
  <si>
    <t>Materion Corp.</t>
  </si>
  <si>
    <t>Mueller Water Products, Inc.</t>
  </si>
  <si>
    <t>NACCO Industries</t>
  </si>
  <si>
    <t>Nasdaq Inc.</t>
  </si>
  <si>
    <t>Nordson Corp.</t>
  </si>
  <si>
    <t>NextEra Energy Inc.</t>
  </si>
  <si>
    <t>NewMarket Corp.</t>
  </si>
  <si>
    <t>National Fuel Gas</t>
  </si>
  <si>
    <t>Northeast Indiana Bancorp</t>
  </si>
  <si>
    <t>New Jersey Resources</t>
  </si>
  <si>
    <t>Nike Inc.</t>
  </si>
  <si>
    <t>Northrop Grumman</t>
  </si>
  <si>
    <t>Enpro Industries Inc.</t>
  </si>
  <si>
    <t>Northrim BanCorp Inc.</t>
  </si>
  <si>
    <t>Insperity Inc.</t>
  </si>
  <si>
    <t>Nucor Corp.</t>
  </si>
  <si>
    <t>NorthWestern Corp.</t>
  </si>
  <si>
    <t>Norwood Financial</t>
  </si>
  <si>
    <t>Northwest Natural Gas</t>
  </si>
  <si>
    <t>NexPoint Residential Trust Inc.</t>
  </si>
  <si>
    <t>Nexstar Media Group Inc.</t>
  </si>
  <si>
    <t>Realty Income Corp.</t>
  </si>
  <si>
    <t>Owens Corning Inc.</t>
  </si>
  <si>
    <t>Oil-Dri Corp. of America</t>
  </si>
  <si>
    <t>ONE Gas Inc.</t>
  </si>
  <si>
    <t>Oracle Corp.</t>
  </si>
  <si>
    <t>Old Republic International</t>
  </si>
  <si>
    <t>Orrstown Financial Services Inc.</t>
  </si>
  <si>
    <t>Oshkosh Corp.</t>
  </si>
  <si>
    <t>Open Text Corp.</t>
  </si>
  <si>
    <t>Otter Tail Corp.</t>
  </si>
  <si>
    <t>Paychex Inc.</t>
  </si>
  <si>
    <t>Prosperity Bancshares</t>
  </si>
  <si>
    <t>Public Service Enterprise Group Inc.</t>
  </si>
  <si>
    <t>PepsiCo Inc.</t>
  </si>
  <si>
    <t>Principal Financial Group Inc.</t>
  </si>
  <si>
    <t>Procter &amp; Gamble Co.</t>
  </si>
  <si>
    <t>Parker-Hannifin Corp.</t>
  </si>
  <si>
    <t>Polaris Industries</t>
  </si>
  <si>
    <t>Prologis Inc.</t>
  </si>
  <si>
    <t>Philip Morris International</t>
  </si>
  <si>
    <t>PNC Financial Services Group Inc.</t>
  </si>
  <si>
    <t>Pentair Ltd.</t>
  </si>
  <si>
    <t>Pinnacle West Capital Corp.</t>
  </si>
  <si>
    <t>Pool Corp.</t>
  </si>
  <si>
    <t>Portland General Electric Co.</t>
  </si>
  <si>
    <t>Power Integrations Inc.</t>
  </si>
  <si>
    <t>PPG Industries Inc.</t>
  </si>
  <si>
    <t>Primerica Inc.</t>
  </si>
  <si>
    <t>Prudential Financial Inc.</t>
  </si>
  <si>
    <t>PSB Holdings Inc.</t>
  </si>
  <si>
    <t>Qualcomm Inc.</t>
  </si>
  <si>
    <t>Ryder System</t>
  </si>
  <si>
    <t>Republic Bancorp KY</t>
  </si>
  <si>
    <t>Regency Centers Corp.</t>
  </si>
  <si>
    <t>Rexford Industrial Realty Inc.</t>
  </si>
  <si>
    <t>Regions Financial Corp.</t>
  </si>
  <si>
    <t>Reinsurance Group of America Inc.</t>
  </si>
  <si>
    <t>RGC Resources Inc.</t>
  </si>
  <si>
    <t>Royal Gold Inc.</t>
  </si>
  <si>
    <t>Raymond James Financial Inc.</t>
  </si>
  <si>
    <t>RenaissanceRe Holdings</t>
  </si>
  <si>
    <t>Rockwell Automation Inc.</t>
  </si>
  <si>
    <t>Roper Technologies Inc.</t>
  </si>
  <si>
    <t>Republic Services Inc.</t>
  </si>
  <si>
    <t>Sonic Automotive Inc.</t>
  </si>
  <si>
    <t>SB Financial Group Inc.</t>
  </si>
  <si>
    <t>Starbucks Corp.</t>
  </si>
  <si>
    <t>Service Corp International</t>
  </si>
  <si>
    <t>ServisFirst Bancshares Inc.</t>
  </si>
  <si>
    <t>Simmons First National Corp.</t>
  </si>
  <si>
    <t>Star Gas Partners LP</t>
  </si>
  <si>
    <t>Sherwin-Williams Co.</t>
  </si>
  <si>
    <t>Selective Insurance Group Inc.</t>
  </si>
  <si>
    <t>J.M. Smucker Co.</t>
  </si>
  <si>
    <t>Southern Missouri Bancorp Inc.</t>
  </si>
  <si>
    <t>Snap-on Inc.</t>
  </si>
  <si>
    <t>Synovus Financial</t>
  </si>
  <si>
    <t>Southern Company</t>
  </si>
  <si>
    <t>Southern Michigan Bancorp Inc.</t>
  </si>
  <si>
    <t>Sonoco Products Co.</t>
  </si>
  <si>
    <t>1st Source Corp.</t>
  </si>
  <si>
    <t>Sempra Energy</t>
  </si>
  <si>
    <t>South State Corp.</t>
  </si>
  <si>
    <t>Simpsom Manufacturing Co.</t>
  </si>
  <si>
    <t>SS&amp;C Technologies Holdings Inc.</t>
  </si>
  <si>
    <t>STAG Industrial Inc.</t>
  </si>
  <si>
    <t>S&amp;T Bancorp Inc.</t>
  </si>
  <si>
    <t>Steris plc</t>
  </si>
  <si>
    <t>Steel Dynamics Inc.</t>
  </si>
  <si>
    <t>State Street Corp.</t>
  </si>
  <si>
    <t>Constellation Brands Inc. A</t>
  </si>
  <si>
    <t>Stanley Black &amp; Decker</t>
  </si>
  <si>
    <t>Skyworks Solutions Inc.</t>
  </si>
  <si>
    <t>Standex International Inc.</t>
  </si>
  <si>
    <t>Stock Yards Bancorp Inc.</t>
  </si>
  <si>
    <t>Stryker Corp.</t>
  </si>
  <si>
    <t>Sysco Corp.</t>
  </si>
  <si>
    <t>Target Corp.</t>
  </si>
  <si>
    <t>First Financial Corp.</t>
  </si>
  <si>
    <t>Hanover Insurance Group (The)</t>
  </si>
  <si>
    <t>Thor Industries Inc.</t>
  </si>
  <si>
    <t>Timken Company (The)</t>
  </si>
  <si>
    <t>Tompkins Financial Corp.</t>
  </si>
  <si>
    <t>Towne Bank</t>
  </si>
  <si>
    <t>Texas Pacific Land Trust</t>
  </si>
  <si>
    <t>Tootsie Roll Industries</t>
  </si>
  <si>
    <t>Thomson Reuters Corp.</t>
  </si>
  <si>
    <t>Trinity Industries Inc.</t>
  </si>
  <si>
    <t>Terreno Realty Corp.</t>
  </si>
  <si>
    <t>T. Rowe Price Group</t>
  </si>
  <si>
    <t>Truxton Corp.</t>
  </si>
  <si>
    <t>Travelers Companies</t>
  </si>
  <si>
    <t>Timberland Bancorp Inc.</t>
  </si>
  <si>
    <t>Tyson Foods Inc.</t>
  </si>
  <si>
    <t>Toro Company</t>
  </si>
  <si>
    <t>Tetra Tech Inc.</t>
  </si>
  <si>
    <t>Texas Instruments</t>
  </si>
  <si>
    <t>Trinity Bank NA</t>
  </si>
  <si>
    <t>Calvin B. Taylor Bankshares Inc.</t>
  </si>
  <si>
    <t>United Bancorp Inc.</t>
  </si>
  <si>
    <t>United Community Banks Inc.</t>
  </si>
  <si>
    <t>UDR Inc.</t>
  </si>
  <si>
    <t>Universal Forest Products Inc.</t>
  </si>
  <si>
    <t>Universal Health Realty Trust</t>
  </si>
  <si>
    <t>UMB Financial Corp.</t>
  </si>
  <si>
    <t>UnitedHealth Group Inc.</t>
  </si>
  <si>
    <t>Union Pacific</t>
  </si>
  <si>
    <t>Unity Bancorp Inc.</t>
  </si>
  <si>
    <t>United Parcel Service Inc.</t>
  </si>
  <si>
    <t>Unitil Corp.</t>
  </si>
  <si>
    <t>Utah Medical Products Inc.</t>
  </si>
  <si>
    <t>Universal Corp.</t>
  </si>
  <si>
    <t>Value Line Inc.</t>
  </si>
  <si>
    <t>Vulcan Materials</t>
  </si>
  <si>
    <t>Verizon Communications</t>
  </si>
  <si>
    <t>Westamerica Bancorp</t>
  </si>
  <si>
    <t>Washington Federal Inc.</t>
  </si>
  <si>
    <t>Waste Connections Inc.</t>
  </si>
  <si>
    <t>WEC Energy Group Inc.</t>
  </si>
  <si>
    <t>Westlake Chemical Corp.</t>
  </si>
  <si>
    <t>John Wiley &amp; Sons Inc.</t>
  </si>
  <si>
    <t>Waste Management</t>
  </si>
  <si>
    <t>Advanced Drainage Systems Inc.</t>
  </si>
  <si>
    <t>Wal-Mart Inc.</t>
  </si>
  <si>
    <t>Worthington Industries Inc.</t>
  </si>
  <si>
    <t>W.R. Berkley Corp.</t>
  </si>
  <si>
    <t>WesBanco Inc.</t>
  </si>
  <si>
    <t>Williams-Sonoma Inc.</t>
  </si>
  <si>
    <t>Watsco Inc.</t>
  </si>
  <si>
    <t>West Pharmaceutical Services</t>
  </si>
  <si>
    <t>Wintrust Financial Corp.</t>
  </si>
  <si>
    <t>Essential Utilities Inc.</t>
  </si>
  <si>
    <t>Watts Water Technologies Inc.</t>
  </si>
  <si>
    <t>Willis Towers Watson plc</t>
  </si>
  <si>
    <t>Xcel Energy</t>
  </si>
  <si>
    <t>ExxonMobil Corp.</t>
  </si>
  <si>
    <t>York Water Company</t>
  </si>
  <si>
    <t>Zions Bancorp Inc.</t>
  </si>
  <si>
    <t>Watch List</t>
  </si>
  <si>
    <t>Enter the Ticker Symbol(s) of interest into Column B. All other fields will automatically populate.</t>
  </si>
  <si>
    <t>Numbers in Gray last updated 1/31/2019</t>
  </si>
  <si>
    <t>Last increased on:</t>
  </si>
  <si>
    <t xml:space="preserve">To add more rows: Select a row above. Copy and paste the entire row below. </t>
  </si>
  <si>
    <t>Deletions</t>
  </si>
  <si>
    <t>#Unchanged in consecutive years</t>
  </si>
  <si>
    <t>Companies in Green froze dividend, then resumed increases (See Appendix C on Notes tab)</t>
  </si>
  <si>
    <t>Companies in Blue cut dividend, then resumed increases</t>
  </si>
  <si>
    <t>Companies in Purple "cut" dividend due to currency exchange rate changes</t>
  </si>
  <si>
    <t>Companies in Red were mistakenly added, later eliminated from statistics</t>
  </si>
  <si>
    <t>Date</t>
  </si>
  <si>
    <t>Div</t>
  </si>
  <si>
    <t>Div #</t>
  </si>
  <si>
    <t>Merg</t>
  </si>
  <si>
    <t>Deleted</t>
  </si>
  <si>
    <t>Cut</t>
  </si>
  <si>
    <t>Unch</t>
  </si>
  <si>
    <t>Acq</t>
  </si>
  <si>
    <t>X</t>
  </si>
  <si>
    <t>Acquired by Global Infrastructure Partners</t>
  </si>
  <si>
    <t>Currency Exchange Rates</t>
  </si>
  <si>
    <t>Acquired by Mars, Inc.</t>
  </si>
  <si>
    <t>Cogent Communications Holdings, Inc.</t>
  </si>
  <si>
    <t>CCOI</t>
  </si>
  <si>
    <t>The Interpublic Group of Companies, Inc.</t>
  </si>
  <si>
    <t>IPG</t>
  </si>
  <si>
    <t>Acquired by Omnicom Group</t>
  </si>
  <si>
    <t>AGCO Corporation</t>
  </si>
  <si>
    <t>AGCO</t>
  </si>
  <si>
    <t>Dollar General Corporation</t>
  </si>
  <si>
    <t>DG</t>
  </si>
  <si>
    <t>Guaranty Bancshares, Inc.</t>
  </si>
  <si>
    <t>GNTY</t>
  </si>
  <si>
    <t>Acquired by Glacier Bancorp</t>
  </si>
  <si>
    <t>The Hershey Company</t>
  </si>
  <si>
    <t>HSY</t>
  </si>
  <si>
    <t>Humana Inc.</t>
  </si>
  <si>
    <t>HUM</t>
  </si>
  <si>
    <t>Johnson Outdoors Inc.</t>
  </si>
  <si>
    <t>JOUT</t>
  </si>
  <si>
    <t>NXP Semiconductors N.V.</t>
  </si>
  <si>
    <t>NXPI</t>
  </si>
  <si>
    <t>UGI Corporation</t>
  </si>
  <si>
    <t>UGI</t>
  </si>
  <si>
    <t>Woodlands Financial Services Company</t>
  </si>
  <si>
    <t>WDFN</t>
  </si>
  <si>
    <t>SpartanNash Company</t>
  </si>
  <si>
    <t>SPTN</t>
  </si>
  <si>
    <t>Accquired by C&amp;S Wholesale Grocers</t>
  </si>
  <si>
    <t>Enterprise Bancorp, Inc.</t>
  </si>
  <si>
    <t>EBTC</t>
  </si>
  <si>
    <t>Acquired by Independent Bank Corp</t>
  </si>
  <si>
    <t>Arbor Realty Trust, Inc.</t>
  </si>
  <si>
    <t>ABR</t>
  </si>
  <si>
    <t>Cable One, Inc.</t>
  </si>
  <si>
    <t>CABO</t>
  </si>
  <si>
    <t>Dividend suspended</t>
  </si>
  <si>
    <t>Discover Financial Services</t>
  </si>
  <si>
    <t>DFS</t>
  </si>
  <si>
    <t>Acquired by Capital One Financial Corporation</t>
  </si>
  <si>
    <t>ManpowerGroup Inc</t>
  </si>
  <si>
    <t>MAN</t>
  </si>
  <si>
    <t>The First Bancshares, Inc.</t>
  </si>
  <si>
    <t>FBMS</t>
  </si>
  <si>
    <t>Acquired by Renasant</t>
  </si>
  <si>
    <t>Heartland BancCorp</t>
  </si>
  <si>
    <t>HLAN</t>
  </si>
  <si>
    <t>Acquired by German American Bancorp</t>
  </si>
  <si>
    <t>NextEra Energy Partners, LP</t>
  </si>
  <si>
    <t>NEP</t>
  </si>
  <si>
    <t>Douglas Dynamics, Inc.</t>
  </si>
  <si>
    <t>PLOW</t>
  </si>
  <si>
    <t>Auburn National Bancorporation, Inc.</t>
  </si>
  <si>
    <t>AUBN</t>
  </si>
  <si>
    <t>Atlantica Sustainable Infrastructure plc</t>
  </si>
  <si>
    <t>AY</t>
  </si>
  <si>
    <t>Acquired by Energy Capital Partners</t>
  </si>
  <si>
    <t>Crown Castle International Corp. (REIT)</t>
  </si>
  <si>
    <t>CCI</t>
  </si>
  <si>
    <t>CTO Realty Growth, Inc.</t>
  </si>
  <si>
    <t>CTO</t>
  </si>
  <si>
    <t>Extra Space Storage Inc.</t>
  </si>
  <si>
    <t>EXR</t>
  </si>
  <si>
    <t>First Financial Northwest, Inc.</t>
  </si>
  <si>
    <t>FFNW</t>
  </si>
  <si>
    <t>Acquired by  Global Credit Union</t>
  </si>
  <si>
    <t>Farmers National Banc Corp.</t>
  </si>
  <si>
    <t>FMNB</t>
  </si>
  <si>
    <t>KeyCorp</t>
  </si>
  <si>
    <t>KEY</t>
  </si>
  <si>
    <t>Kilroy Realty Corporation</t>
  </si>
  <si>
    <t>KRC</t>
  </si>
  <si>
    <t>Middlefield Banc Corp.</t>
  </si>
  <si>
    <t>MBCN</t>
  </si>
  <si>
    <t>Monro, Inc.</t>
  </si>
  <si>
    <t>MNRO</t>
  </si>
  <si>
    <t>Oaktree Specialty Lending Corporation</t>
  </si>
  <si>
    <t>OCSL</t>
  </si>
  <si>
    <t>Peoples Bancorp of North Carolina, Inc.</t>
  </si>
  <si>
    <t>PEBK</t>
  </si>
  <si>
    <t>Pioneer Bankshares, Inc.</t>
  </si>
  <si>
    <t>PNBI</t>
  </si>
  <si>
    <t>QNB Corp.</t>
  </si>
  <si>
    <t>QNBC</t>
  </si>
  <si>
    <t>Taitron Components Incorporated</t>
  </si>
  <si>
    <t>TAIT</t>
  </si>
  <si>
    <t>AXIS Capital Holdings Limited</t>
  </si>
  <si>
    <t>AXS</t>
  </si>
  <si>
    <t>Baxter International Inc.</t>
  </si>
  <si>
    <t>BAX</t>
  </si>
  <si>
    <t>Bank of Marin Bancorp</t>
  </si>
  <si>
    <t>BMRC</t>
  </si>
  <si>
    <t>Princeton Bancorp, Inc.</t>
  </si>
  <si>
    <t>BPRN</t>
  </si>
  <si>
    <t>Brookline Bancorp, Inc.</t>
  </si>
  <si>
    <t>BRKL</t>
  </si>
  <si>
    <t>Camden National Corporation</t>
  </si>
  <si>
    <t>CAC</t>
  </si>
  <si>
    <t>Celanese Corporation</t>
  </si>
  <si>
    <t>CE</t>
  </si>
  <si>
    <t>Digital Realty Trust, Inc.</t>
  </si>
  <si>
    <t>DLR</t>
  </si>
  <si>
    <t>First Bancorp</t>
  </si>
  <si>
    <t>FBNC</t>
  </si>
  <si>
    <t>First Interstate BancSystem, Inc.</t>
  </si>
  <si>
    <t>FIBK</t>
  </si>
  <si>
    <t>The First of Long Island Corporation</t>
  </si>
  <si>
    <t>FLIC</t>
  </si>
  <si>
    <t>FMC Corporation</t>
  </si>
  <si>
    <t>FMC</t>
  </si>
  <si>
    <t>Gladstone Investment</t>
  </si>
  <si>
    <t>GAIN</t>
  </si>
  <si>
    <t>Corning Incorporated</t>
  </si>
  <si>
    <t>GLW</t>
  </si>
  <si>
    <t>Great Southern Bancorp, Inc.</t>
  </si>
  <si>
    <t>GSBC</t>
  </si>
  <si>
    <t>Horizon Bancorp, Inc.</t>
  </si>
  <si>
    <t>HBNC</t>
  </si>
  <si>
    <t>Hingham Institution for Savings</t>
  </si>
  <si>
    <t>HIFS</t>
  </si>
  <si>
    <t>Heartland Financial USA, Inc.</t>
  </si>
  <si>
    <t>HTLF</t>
  </si>
  <si>
    <t>IF Bancorp, Inc.</t>
  </si>
  <si>
    <t>IROQ</t>
  </si>
  <si>
    <t>Marquette National Corporation</t>
  </si>
  <si>
    <t>MNAT</t>
  </si>
  <si>
    <t>MidWestOne Financial Group, Inc.</t>
  </si>
  <si>
    <t>MOFG</t>
  </si>
  <si>
    <t>Norfolk Southern Corporation</t>
  </si>
  <si>
    <t>NSC</t>
  </si>
  <si>
    <t>Origin Bancorp, Inc.</t>
  </si>
  <si>
    <t>OBK</t>
  </si>
  <si>
    <t>Premier Financial Corp.</t>
  </si>
  <si>
    <t>PFC</t>
  </si>
  <si>
    <t>Quaint Oak Bancorp, Inc.</t>
  </si>
  <si>
    <t>QNTO</t>
  </si>
  <si>
    <t>Regal Rexnord Corporation</t>
  </si>
  <si>
    <t>RRX</t>
  </si>
  <si>
    <t>Southwest Gas Holdings, Inc.</t>
  </si>
  <si>
    <t>SWX</t>
  </si>
  <si>
    <t>Truist Financial Corporation</t>
  </si>
  <si>
    <t>TFC</t>
  </si>
  <si>
    <t>Union Bankshares, Inc.</t>
  </si>
  <si>
    <t>UNB</t>
  </si>
  <si>
    <t>Washington Trust Bancorp, Inc.</t>
  </si>
  <si>
    <t>WASH</t>
  </si>
  <si>
    <t>WSFS Financial Corporation</t>
  </si>
  <si>
    <t>WSFS</t>
  </si>
  <si>
    <t>Atrion Corporation</t>
  </si>
  <si>
    <t>ATRI</t>
  </si>
  <si>
    <t>Acquired by Nordson</t>
  </si>
  <si>
    <t>Evans Bancorp, Inc.</t>
  </si>
  <si>
    <t>EVBN</t>
  </si>
  <si>
    <t>Ames National Corporation</t>
  </si>
  <si>
    <t>ATLO</t>
  </si>
  <si>
    <t>Cambridge Bancorp</t>
  </si>
  <si>
    <t>CATC</t>
  </si>
  <si>
    <t>Acquired by Eastern Bankshares</t>
  </si>
  <si>
    <t>FNCB Bancorp, Inc.</t>
  </si>
  <si>
    <t>FNCB</t>
  </si>
  <si>
    <t>Acquired by Peoples Financial Services Corp.</t>
  </si>
  <si>
    <t>Hurco Companies, Inc.</t>
  </si>
  <si>
    <t>HURC</t>
  </si>
  <si>
    <t>Riverview Bancorp, Inc.</t>
  </si>
  <si>
    <t>RVSB</t>
  </si>
  <si>
    <t>Lakeland Bancorp, Inc.</t>
  </si>
  <si>
    <t>LBAI</t>
  </si>
  <si>
    <t>Acquired by Provident Financial Services</t>
  </si>
  <si>
    <t>Leggett &amp; Platt, Incorporated</t>
  </si>
  <si>
    <t>LEG</t>
  </si>
  <si>
    <t>3M Company</t>
  </si>
  <si>
    <t>MMM</t>
  </si>
  <si>
    <t>Summit Financial Group, Inc.</t>
  </si>
  <si>
    <t>SMMF</t>
  </si>
  <si>
    <t>Merged with Burke &amp; Herbert Financial Services</t>
  </si>
  <si>
    <t>Telephone and Data Systems, Inc.</t>
  </si>
  <si>
    <t>TDS</t>
  </si>
  <si>
    <t>American National Bankshares Inc.</t>
  </si>
  <si>
    <t>AMNB</t>
  </si>
  <si>
    <t>Acquired by Atlantic Union Bank</t>
  </si>
  <si>
    <t>CapStar Financial Holdings, Inc.</t>
  </si>
  <si>
    <t>CSTR</t>
  </si>
  <si>
    <t>Acquired by Old National Bancorp</t>
  </si>
  <si>
    <t>TTEC Holdings, Inc.</t>
  </si>
  <si>
    <t>TTEC</t>
  </si>
  <si>
    <t>International Flavors &amp; Fragrances Inc.</t>
  </si>
  <si>
    <t>IFF</t>
  </si>
  <si>
    <t>Nu Skin Enterprises, Inc.</t>
  </si>
  <si>
    <t>NUS</t>
  </si>
  <si>
    <t>Medifast, Inc.</t>
  </si>
  <si>
    <t>MED</t>
  </si>
  <si>
    <t>Walgreens Boots Alliance, Inc.</t>
  </si>
  <si>
    <t>WBA</t>
  </si>
  <si>
    <t>American Equity Investment Life Holding Company</t>
  </si>
  <si>
    <t>AEL</t>
  </si>
  <si>
    <t>Acquired by Brookfield Reinsurance</t>
  </si>
  <si>
    <t>Glacier Bancorp, Inc.</t>
  </si>
  <si>
    <t>GBCI</t>
  </si>
  <si>
    <t>The Hackett Group, Inc.</t>
  </si>
  <si>
    <t>HCKT</t>
  </si>
  <si>
    <t>Marten Transport, Ltd.</t>
  </si>
  <si>
    <t>MRTN</t>
  </si>
  <si>
    <t>Muncy Bank Financial, Inc.</t>
  </si>
  <si>
    <t>MYBF</t>
  </si>
  <si>
    <t>Acquired by CCFNB Bancorp</t>
  </si>
  <si>
    <t>W. P. Carey Inc.</t>
  </si>
  <si>
    <t>WPC</t>
  </si>
  <si>
    <t>Spinoff of Net Lease Office Properties</t>
  </si>
  <si>
    <t>Agnico Eagle Mines Limited</t>
  </si>
  <si>
    <t>AEM</t>
  </si>
  <si>
    <t>Apartment Income REIT Corp.</t>
  </si>
  <si>
    <t>AIRC</t>
  </si>
  <si>
    <t>Ally Financial Inc.</t>
  </si>
  <si>
    <t>ALLY</t>
  </si>
  <si>
    <t>Sierra Bancorp</t>
  </si>
  <si>
    <t>BSRR</t>
  </si>
  <si>
    <t>Bankwell Financial Group, Inc.</t>
  </si>
  <si>
    <t>BWFG</t>
  </si>
  <si>
    <t>Central Pacific Financial Corp.</t>
  </si>
  <si>
    <t>CPF</t>
  </si>
  <si>
    <t>First Guaranty Bancshares, Inc.</t>
  </si>
  <si>
    <t>FGBI</t>
  </si>
  <si>
    <t>Forward Air Corporation</t>
  </si>
  <si>
    <t>FWRD</t>
  </si>
  <si>
    <t>Independent Bank Group, Inc.</t>
  </si>
  <si>
    <t>IBTX</t>
  </si>
  <si>
    <t>Kaiser Aluminum Corporation</t>
  </si>
  <si>
    <t>KALU</t>
  </si>
  <si>
    <t>Lincoln National Corporation</t>
  </si>
  <si>
    <t>LNC</t>
  </si>
  <si>
    <t>MVB Financial Corp.</t>
  </si>
  <si>
    <t>MVBF</t>
  </si>
  <si>
    <t>Sandy Spring Bancorp, Inc.</t>
  </si>
  <si>
    <t>SASR</t>
  </si>
  <si>
    <t>The Scotts Miracle-Gro Company</t>
  </si>
  <si>
    <t>SMG</t>
  </si>
  <si>
    <t>TFS Financial Corporation</t>
  </si>
  <si>
    <t>TFSL</t>
  </si>
  <si>
    <t>Vishay Intertechnology, Inc.</t>
  </si>
  <si>
    <t>VSH</t>
  </si>
  <si>
    <t>Whirlpool Corporation</t>
  </si>
  <si>
    <t>WHR</t>
  </si>
  <si>
    <t>West Bancorporation, Inc.</t>
  </si>
  <si>
    <t>WTBA</t>
  </si>
  <si>
    <t>Bank of Hawaii Corporation</t>
  </si>
  <si>
    <t>BOH</t>
  </si>
  <si>
    <t>Franklin Financial Services Corporation</t>
  </si>
  <si>
    <t>FRAF</t>
  </si>
  <si>
    <t>Highwoods Properties, Inc.</t>
  </si>
  <si>
    <t>HIW</t>
  </si>
  <si>
    <t>Kearny Financial Corp.</t>
  </si>
  <si>
    <t>KRNY</t>
  </si>
  <si>
    <t>Magellan Midstream Partners, L.P.</t>
  </si>
  <si>
    <t>MMP</t>
  </si>
  <si>
    <t>Acquired by ONEOK</t>
  </si>
  <si>
    <t>Mid Penn Bancorp, Inc.</t>
  </si>
  <si>
    <t>MPB</t>
  </si>
  <si>
    <t>National Instruments Corporation</t>
  </si>
  <si>
    <t>NATI</t>
  </si>
  <si>
    <t>Acquired by Emerson</t>
  </si>
  <si>
    <t>Northfield Bancorp, Inc. (Staten Island, NY)</t>
  </si>
  <si>
    <t>NFBK</t>
  </si>
  <si>
    <t>NetApp, Inc.</t>
  </si>
  <si>
    <t>NTAP</t>
  </si>
  <si>
    <t>Northwest Bancshares, Inc.</t>
  </si>
  <si>
    <t>NWBI</t>
  </si>
  <si>
    <t>Omnicom Group Inc.</t>
  </si>
  <si>
    <t>OMC</t>
  </si>
  <si>
    <t>PetMed Express, Inc.</t>
  </si>
  <si>
    <t>PETS</t>
  </si>
  <si>
    <t>Sensient Technologies Corporation</t>
  </si>
  <si>
    <t>SXT</t>
  </si>
  <si>
    <t>Triton International Limited</t>
  </si>
  <si>
    <t>TRTN</t>
  </si>
  <si>
    <t>Acquired by Brookfield Infrastructure</t>
  </si>
  <si>
    <t>Hawaiian Electric Industries, Inc.</t>
  </si>
  <si>
    <t>HE</t>
  </si>
  <si>
    <t>MDU Resources Group, Inc.</t>
  </si>
  <si>
    <t>MDU</t>
  </si>
  <si>
    <t>Spinoff of Knife River</t>
  </si>
  <si>
    <t>Medical Properties Trust, Inc.</t>
  </si>
  <si>
    <t>MPW</t>
  </si>
  <si>
    <t>Enviva Inc.</t>
  </si>
  <si>
    <t>EVA</t>
  </si>
  <si>
    <t>First Republic Bank</t>
  </si>
  <si>
    <t>FRC</t>
  </si>
  <si>
    <t>Lake Shore Bancorp, Inc.</t>
  </si>
  <si>
    <t>LSBK</t>
  </si>
  <si>
    <t>Farmers Bankshares, Inc.</t>
  </si>
  <si>
    <t>FBVA</t>
  </si>
  <si>
    <t>Acquired by TowneBank</t>
  </si>
  <si>
    <t>Healthcare Services Group, Inc.</t>
  </si>
  <si>
    <t>HCSG</t>
  </si>
  <si>
    <t>Intel Corporation</t>
  </si>
  <si>
    <t>INTC</t>
  </si>
  <si>
    <t>South Jersey Industries, Inc.</t>
  </si>
  <si>
    <t>SJI</t>
  </si>
  <si>
    <t>Acquired by Infrastructure Investments Fund</t>
  </si>
  <si>
    <t>STORE Capital Corporation</t>
  </si>
  <si>
    <t>STOR</t>
  </si>
  <si>
    <t>Acquired by GIC and Oak Street</t>
  </si>
  <si>
    <t>V.F. Corporation</t>
  </si>
  <si>
    <t>VFC</t>
  </si>
  <si>
    <t>Algonquin Power &amp; Utilities Corp.</t>
  </si>
  <si>
    <t>AQN</t>
  </si>
  <si>
    <t>Fortune Brands Home &amp; Security, Inc.</t>
  </si>
  <si>
    <t>FBHS</t>
  </si>
  <si>
    <t>Spinoff of MasterBrand</t>
  </si>
  <si>
    <t>Fresenius Medical Care AG &amp; Co. KGaA</t>
  </si>
  <si>
    <t>FMS</t>
  </si>
  <si>
    <t>Healthcare Realty Trust Inc.</t>
  </si>
  <si>
    <t>HR</t>
  </si>
  <si>
    <t>SAP SE</t>
  </si>
  <si>
    <t>SAP</t>
  </si>
  <si>
    <t>Silicon Motion Technology Corporation</t>
  </si>
  <si>
    <t>SIMO</t>
  </si>
  <si>
    <t>SL Green Realty Corp.</t>
  </si>
  <si>
    <t>SLG</t>
  </si>
  <si>
    <t>Sony Group Corporation</t>
  </si>
  <si>
    <t>SONY</t>
  </si>
  <si>
    <t>Switch, Inc.</t>
  </si>
  <si>
    <t>SWCH</t>
  </si>
  <si>
    <t>Acquired by DigitalBridge</t>
  </si>
  <si>
    <t>The Western Union Company</t>
  </si>
  <si>
    <t>WU</t>
  </si>
  <si>
    <t>Activision Blizzard, Inc.</t>
  </si>
  <si>
    <t>ATVI</t>
  </si>
  <si>
    <t>Computer Services, Inc.</t>
  </si>
  <si>
    <t>CSVI</t>
  </si>
  <si>
    <t>Acquired by Centerbridge Partners</t>
  </si>
  <si>
    <t>Enbridge Inc.</t>
  </si>
  <si>
    <t>ENB</t>
  </si>
  <si>
    <t>First Capital, Inc.</t>
  </si>
  <si>
    <t>FCAP</t>
  </si>
  <si>
    <t>RE/MAX Holdings, Inc.</t>
  </si>
  <si>
    <t>RMAX</t>
  </si>
  <si>
    <t>Valvoline Inc.</t>
  </si>
  <si>
    <t>VVV</t>
  </si>
  <si>
    <t>First Busey Corporation</t>
  </si>
  <si>
    <t>BUSE</t>
  </si>
  <si>
    <t>Duke Realty Corporation</t>
  </si>
  <si>
    <t>DRE</t>
  </si>
  <si>
    <t>Acquired by Prologis</t>
  </si>
  <si>
    <t>Sound Financial Bancorp, Inc.</t>
  </si>
  <si>
    <t>SFBC</t>
  </si>
  <si>
    <t>AvalonBay Communities, Inc.</t>
  </si>
  <si>
    <t>AVB</t>
  </si>
  <si>
    <t>Bank of South Carolina Corporation</t>
  </si>
  <si>
    <t>BKSC</t>
  </si>
  <si>
    <t>Comerica Incorporated</t>
  </si>
  <si>
    <t>CMA</t>
  </si>
  <si>
    <t>First Horizon Corporation</t>
  </si>
  <si>
    <t>FHN</t>
  </si>
  <si>
    <t>Gentex Corporation</t>
  </si>
  <si>
    <t>GNTX</t>
  </si>
  <si>
    <t>ManTech International Corporation</t>
  </si>
  <si>
    <t>MANT</t>
  </si>
  <si>
    <t>Acquired by Carlyle Group</t>
  </si>
  <si>
    <t>Progress Software Corporation</t>
  </si>
  <si>
    <t>PRGS</t>
  </si>
  <si>
    <t>Mercury General Corporation</t>
  </si>
  <si>
    <t>MCY</t>
  </si>
  <si>
    <t>CMC Materials, Inc.</t>
  </si>
  <si>
    <t>CCMP</t>
  </si>
  <si>
    <t>Acquired by Entegris</t>
  </si>
  <si>
    <t>Culp, Inc.</t>
  </si>
  <si>
    <t>CULP</t>
  </si>
  <si>
    <t>Neenah Paper, Inc.</t>
  </si>
  <si>
    <t>NP</t>
  </si>
  <si>
    <t>Acquired by Schweitzer-Mauduit</t>
  </si>
  <si>
    <t>MGM Growth Properties LLC</t>
  </si>
  <si>
    <t>MGP</t>
  </si>
  <si>
    <t>Acquired by VICI Properties</t>
  </si>
  <si>
    <t>CyrusOne Inc.</t>
  </si>
  <si>
    <t>CONE</t>
  </si>
  <si>
    <t>Acquired by KKR</t>
  </si>
  <si>
    <t>Investors Bancorp, Inc.</t>
  </si>
  <si>
    <t>ISBC</t>
  </si>
  <si>
    <t>Acquired by Citizens Financial Group</t>
  </si>
  <si>
    <t>Level One Bancorp, Inc.</t>
  </si>
  <si>
    <t>LEVL</t>
  </si>
  <si>
    <t>Acquired by First Merchants Corp</t>
  </si>
  <si>
    <t>People's United Financial, Inc.</t>
  </si>
  <si>
    <t>PBCT</t>
  </si>
  <si>
    <t>Acquired by M&amp;T Bank Corporation</t>
  </si>
  <si>
    <t>Independence Holding Company</t>
  </si>
  <si>
    <t>IHC</t>
  </si>
  <si>
    <t>Acquired by Geneve Holdings</t>
  </si>
  <si>
    <t>PPL Corporation</t>
  </si>
  <si>
    <t>PPL</t>
  </si>
  <si>
    <t>Bryn Mawr Bank Corporation</t>
  </si>
  <si>
    <t>BMTC</t>
  </si>
  <si>
    <t>Acquired by WSFS Financial Corp</t>
  </si>
  <si>
    <t>CoreSite Realty Corporation</t>
  </si>
  <si>
    <t>Acquired by American Tower Corp</t>
  </si>
  <si>
    <t>1st Constitution Bancorp</t>
  </si>
  <si>
    <t>FCCY</t>
  </si>
  <si>
    <t>Acquired by Lakeland Bancorp</t>
  </si>
  <si>
    <t>Flanigan's Enterprises, Inc.</t>
  </si>
  <si>
    <t>BDL</t>
  </si>
  <si>
    <t>Cortland Bancorp</t>
  </si>
  <si>
    <t>CLDB</t>
  </si>
  <si>
    <t>Acquired by Farmers National Banc Corp.</t>
  </si>
  <si>
    <t>Calavo Growers, Inc.</t>
  </si>
  <si>
    <t>CVGW</t>
  </si>
  <si>
    <t>Hill-Rom Holdings, Inc.</t>
  </si>
  <si>
    <t>HRC</t>
  </si>
  <si>
    <t>Acquired by Baxter</t>
  </si>
  <si>
    <t>Isabella Bank Corporation</t>
  </si>
  <si>
    <t>ISBA</t>
  </si>
  <si>
    <t>William Penn Bancorporation</t>
  </si>
  <si>
    <t>WMPN</t>
  </si>
  <si>
    <t>American Campus Communities, Inc.</t>
  </si>
  <si>
    <t>ACC</t>
  </si>
  <si>
    <t>Ares Commercial Real Estate Corporation</t>
  </si>
  <si>
    <t>ACRE</t>
  </si>
  <si>
    <t>Diamond Hill Investment Group, Inc.</t>
  </si>
  <si>
    <t>DHIL</t>
  </si>
  <si>
    <t>Growth streak based on special dividends; company initiated regular quarterly dividends</t>
  </si>
  <si>
    <t>Meridian Bancorp, Inc.</t>
  </si>
  <si>
    <t>EBSB</t>
  </si>
  <si>
    <t>Acquired by Independent Bancorp</t>
  </si>
  <si>
    <t>Employers Holdings, Inc.</t>
  </si>
  <si>
    <t>EIG</t>
  </si>
  <si>
    <t>Emclaire Financial Corp</t>
  </si>
  <si>
    <t>EMCF</t>
  </si>
  <si>
    <t>Exelon Corporation</t>
  </si>
  <si>
    <t>EXC</t>
  </si>
  <si>
    <t>Exchange Bank (Santa Rosa, CA)</t>
  </si>
  <si>
    <t>EXSR</t>
  </si>
  <si>
    <t>Hennessy Advisors, Inc.</t>
  </si>
  <si>
    <t>HNNA</t>
  </si>
  <si>
    <t>Heritage Commerce Corp</t>
  </si>
  <si>
    <t>HTBK</t>
  </si>
  <si>
    <t>Lazard Ltd</t>
  </si>
  <si>
    <t>LAZ</t>
  </si>
  <si>
    <t>Macatawa Bank Corporation</t>
  </si>
  <si>
    <t>MCBC</t>
  </si>
  <si>
    <t>Marathon Petroleum Corporation</t>
  </si>
  <si>
    <t>MPC</t>
  </si>
  <si>
    <t>Pinnacle Bankshares Corporation</t>
  </si>
  <si>
    <t>PPBN</t>
  </si>
  <si>
    <t>Everest Re Group, Ltd.</t>
  </si>
  <si>
    <t>RE</t>
  </si>
  <si>
    <t>Shore Bancshares, Inc.</t>
  </si>
  <si>
    <t>SHBI</t>
  </si>
  <si>
    <t>Territorial Bancorp Inc.</t>
  </si>
  <si>
    <t>TBNK</t>
  </si>
  <si>
    <t>Valero Energy Corporation</t>
  </si>
  <si>
    <t>VLO</t>
  </si>
  <si>
    <t>Weyco Group, Inc.</t>
  </si>
  <si>
    <t>WEYS</t>
  </si>
  <si>
    <t>Westlake Chemical Partners LP</t>
  </si>
  <si>
    <t>WLKP</t>
  </si>
  <si>
    <t>W.T.B. Financial Corporation</t>
  </si>
  <si>
    <t>WTBFA</t>
  </si>
  <si>
    <t>Altabancorp</t>
  </si>
  <si>
    <t>ALTA</t>
  </si>
  <si>
    <t>American Express Company</t>
  </si>
  <si>
    <t>AXP</t>
  </si>
  <si>
    <t>Banner Corporation</t>
  </si>
  <si>
    <t>BANR</t>
  </si>
  <si>
    <t>Citigroup Inc.</t>
  </si>
  <si>
    <t>C</t>
  </si>
  <si>
    <t>Citizens Financial Group, Inc.</t>
  </si>
  <si>
    <t>CFG</t>
  </si>
  <si>
    <t>First Community Corporation</t>
  </si>
  <si>
    <t>FCCO</t>
  </si>
  <si>
    <t>F &amp; M Bank Corp.</t>
  </si>
  <si>
    <t>FMBM</t>
  </si>
  <si>
    <t>The Greenbrier Companies, Inc.</t>
  </si>
  <si>
    <t>GBX</t>
  </si>
  <si>
    <t>Guaranty Federal Bancshares, Inc.</t>
  </si>
  <si>
    <t>GFED</t>
  </si>
  <si>
    <t>International Paper Company</t>
  </si>
  <si>
    <t>IP</t>
  </si>
  <si>
    <t>Kimball International, Inc.</t>
  </si>
  <si>
    <t>KBAL</t>
  </si>
  <si>
    <t>MSC Industrial Direct Co., Inc.</t>
  </si>
  <si>
    <t>MSM</t>
  </si>
  <si>
    <t>Omega Healthcare Investors, Inc.</t>
  </si>
  <si>
    <t>OHI</t>
  </si>
  <si>
    <t>ONEOK, Inc.</t>
  </si>
  <si>
    <t>OKE</t>
  </si>
  <si>
    <t>Phillips 66 Partners LP</t>
  </si>
  <si>
    <t>PSXP</t>
  </si>
  <si>
    <t>Resources Connection, Inc.</t>
  </si>
  <si>
    <t>RGP</t>
  </si>
  <si>
    <t>The Charles Schwab Corporation</t>
  </si>
  <si>
    <t>SCHW</t>
  </si>
  <si>
    <t>Shenandoah Telecommunications Company</t>
  </si>
  <si>
    <t>SHEN</t>
  </si>
  <si>
    <t>Sturgis Bancorp, Inc.</t>
  </si>
  <si>
    <t>STBI</t>
  </si>
  <si>
    <t>Webster Financial Corporation</t>
  </si>
  <si>
    <t>WBS</t>
  </si>
  <si>
    <t>The Andersons, Inc.</t>
  </si>
  <si>
    <t>ANDE</t>
  </si>
  <si>
    <t>Core-Mark Holding Company</t>
  </si>
  <si>
    <t>CORE</t>
  </si>
  <si>
    <t>Acquired by Performance Food Group Company</t>
  </si>
  <si>
    <t>CVB Financial Corp.</t>
  </si>
  <si>
    <t>CVBF</t>
  </si>
  <si>
    <t>Douglas Emmett, Inc.</t>
  </si>
  <si>
    <t>DEI</t>
  </si>
  <si>
    <t>Encompass Health Corporation</t>
  </si>
  <si>
    <t>EHC</t>
  </si>
  <si>
    <t>First Midwest Bancorp, Inc.</t>
  </si>
  <si>
    <t>FMBI</t>
  </si>
  <si>
    <t>W. R. Grace &amp; Co.</t>
  </si>
  <si>
    <t>GRA</t>
  </si>
  <si>
    <t>Acquired by Standard Industries Holdings</t>
  </si>
  <si>
    <t>Huntington Bancshares Incorporated</t>
  </si>
  <si>
    <t>HBAN</t>
  </si>
  <si>
    <t>Hewlett Packard Enterprise Company</t>
  </si>
  <si>
    <t>HPE</t>
  </si>
  <si>
    <t>Iron Mountain Incorporated</t>
  </si>
  <si>
    <t>IRM</t>
  </si>
  <si>
    <t>Kennedy-Wilson Holdings, Inc.</t>
  </si>
  <si>
    <t>KW</t>
  </si>
  <si>
    <t>Lyons Bancorp Inc.</t>
  </si>
  <si>
    <t>LYBC</t>
  </si>
  <si>
    <t>Mackinac Financial Corporation</t>
  </si>
  <si>
    <t>MFNC</t>
  </si>
  <si>
    <t>Acquired by Nicolet National Bank</t>
  </si>
  <si>
    <t>National HealthCare Corporation</t>
  </si>
  <si>
    <t>NHC</t>
  </si>
  <si>
    <t>Northern Trust Corporation</t>
  </si>
  <si>
    <t>NTRS</t>
  </si>
  <si>
    <t>Parke Bancorp, Inc.</t>
  </si>
  <si>
    <t>PKBK</t>
  </si>
  <si>
    <t>QTS Realty Trust, Inc.</t>
  </si>
  <si>
    <t>QTS</t>
  </si>
  <si>
    <t>Acquired by Blackstone</t>
  </si>
  <si>
    <t>AT&amp;T Inc.</t>
  </si>
  <si>
    <t>T</t>
  </si>
  <si>
    <t>VSE Corporation</t>
  </si>
  <si>
    <t>VSEC</t>
  </si>
  <si>
    <t>Brookfield Property Partners LP</t>
  </si>
  <si>
    <t>BPY</t>
  </si>
  <si>
    <t>Acquired by Brookfield Asset Management</t>
  </si>
  <si>
    <t>Hasbro Inc.</t>
  </si>
  <si>
    <t>HAS</t>
  </si>
  <si>
    <t>Shell Midstream Partners LP</t>
  </si>
  <si>
    <t>SHLX</t>
  </si>
  <si>
    <t>National Health Investors</t>
  </si>
  <si>
    <t>NHI</t>
  </si>
  <si>
    <t>TCF Financial Corp.</t>
  </si>
  <si>
    <t>TCF</t>
  </si>
  <si>
    <t>Acquired by Huntington Bancshares</t>
  </si>
  <si>
    <t>FBL Financial Group Inc.</t>
  </si>
  <si>
    <t>FFG</t>
  </si>
  <si>
    <t>Acquired by Farm Bureau Property &amp; Casualty Insurance Company</t>
  </si>
  <si>
    <t>Aaron's Inc.</t>
  </si>
  <si>
    <t>AAN</t>
  </si>
  <si>
    <t>Spinoff, renamed to PROG Holdings, eliminated div</t>
  </si>
  <si>
    <t>Eaton Vance Corp.</t>
  </si>
  <si>
    <t>EV</t>
  </si>
  <si>
    <t>Acquired by Morgan Stanley</t>
  </si>
  <si>
    <t>Xilinx Inc.</t>
  </si>
  <si>
    <t>XLNX</t>
  </si>
  <si>
    <t>Acquired by Advanced Micro Devices</t>
  </si>
  <si>
    <t>Tiffany &amp; Company</t>
  </si>
  <si>
    <t>TIF</t>
  </si>
  <si>
    <t>Acquired by LVMH</t>
  </si>
  <si>
    <t>Argo Group International Holdings Ltd.</t>
  </si>
  <si>
    <t>ARGO</t>
  </si>
  <si>
    <t>Aramark Services Inc.</t>
  </si>
  <si>
    <t>ARMK</t>
  </si>
  <si>
    <t>BankFinancial Corp.</t>
  </si>
  <si>
    <t>BFIN</t>
  </si>
  <si>
    <t>Cathay General Bancorp</t>
  </si>
  <si>
    <t>CATY</t>
  </si>
  <si>
    <t>Columbia Banking System Inc.</t>
  </si>
  <si>
    <t>COLB</t>
  </si>
  <si>
    <t>Dominion Energy Inc.</t>
  </si>
  <si>
    <t>D</t>
  </si>
  <si>
    <t>Energizer Holdings, Inc.</t>
  </si>
  <si>
    <t>ENR</t>
  </si>
  <si>
    <t>Flushing Financial Corp.</t>
  </si>
  <si>
    <t>FFIC</t>
  </si>
  <si>
    <t>Flir Systems Inc.</t>
  </si>
  <si>
    <t>FLIR</t>
  </si>
  <si>
    <t>HDFC Bank Limited</t>
  </si>
  <si>
    <t>HDB</t>
  </si>
  <si>
    <t>Limoneira Company</t>
  </si>
  <si>
    <t>LMNR</t>
  </si>
  <si>
    <t>National Bankshares</t>
  </si>
  <si>
    <t>NKSH</t>
  </si>
  <si>
    <t>NVIDIA Corp.</t>
  </si>
  <si>
    <t>NVDA</t>
  </si>
  <si>
    <t>OceanFirst Financial Corp</t>
  </si>
  <si>
    <t>OCFC</t>
  </si>
  <si>
    <t>Provident Financial Services Inc.</t>
  </si>
  <si>
    <t>PFS</t>
  </si>
  <si>
    <t>PS Business Parks Inc</t>
  </si>
  <si>
    <t>PSB</t>
  </si>
  <si>
    <t>Raytheon Technologies</t>
  </si>
  <si>
    <t>RTX</t>
  </si>
  <si>
    <t>Sinclair Broadcast Group Inc.</t>
  </si>
  <si>
    <t>SBGI</t>
  </si>
  <si>
    <t>Superior Group of Companies Inc.</t>
  </si>
  <si>
    <t>SGC</t>
  </si>
  <si>
    <t>Schweitzer-Mauduit International Inc.</t>
  </si>
  <si>
    <t>SWM</t>
  </si>
  <si>
    <t>United Fire Group Inc.</t>
  </si>
  <si>
    <t>UFCS</t>
  </si>
  <si>
    <t>Umpqua Holdings Corp.</t>
  </si>
  <si>
    <t>UMPQ</t>
  </si>
  <si>
    <t>TD Ameritrade Holding Corp.</t>
  </si>
  <si>
    <t>AMTD</t>
  </si>
  <si>
    <t>Acquired by Charles Schwab Corporation</t>
  </si>
  <si>
    <t>Barnes Group Inc.</t>
  </si>
  <si>
    <t>B</t>
  </si>
  <si>
    <t>GEO Group Inc.</t>
  </si>
  <si>
    <t>GEO</t>
  </si>
  <si>
    <t>Hoegh LNG Partners LP</t>
  </si>
  <si>
    <t>HMLP</t>
  </si>
  <si>
    <t>Hope Bancorp Inc.</t>
  </si>
  <si>
    <t>HOPE</t>
  </si>
  <si>
    <t>MKS Instruments Inc.</t>
  </si>
  <si>
    <t>MKSI</t>
  </si>
  <si>
    <t>Sprague Resources LP</t>
  </si>
  <si>
    <t>SRLP</t>
  </si>
  <si>
    <t>Acme United Corp.</t>
  </si>
  <si>
    <t>Saul Centers Inc.</t>
  </si>
  <si>
    <t>BFS</t>
  </si>
  <si>
    <t>Bunge Limited</t>
  </si>
  <si>
    <t>B&amp;G Foods Inc.</t>
  </si>
  <si>
    <t>BGS</t>
  </si>
  <si>
    <t>Berkshire Hills Bancorp Inc.</t>
  </si>
  <si>
    <t>BHLB</t>
  </si>
  <si>
    <t>FedEx Corp.</t>
  </si>
  <si>
    <t>Logansport Financial Corp.</t>
  </si>
  <si>
    <t>LOGN</t>
  </si>
  <si>
    <t>Malaga Financial Corp.</t>
  </si>
  <si>
    <t>MLGF</t>
  </si>
  <si>
    <t>Pathfinder Bancorp, Inc.</t>
  </si>
  <si>
    <t>PBHC</t>
  </si>
  <si>
    <t>Paccar Inc.</t>
  </si>
  <si>
    <t>PCAR</t>
  </si>
  <si>
    <t>Packaging Corp of America</t>
  </si>
  <si>
    <t>PKG</t>
  </si>
  <si>
    <t>Werner Enterprises, Inc.</t>
  </si>
  <si>
    <t>WERN</t>
  </si>
  <si>
    <t>Legg Mason Inc.</t>
  </si>
  <si>
    <t>LM</t>
  </si>
  <si>
    <t>Acquired by Franklin Templeton</t>
  </si>
  <si>
    <t>Codorus Valley Bancorp Inc.</t>
  </si>
  <si>
    <t>CVLY</t>
  </si>
  <si>
    <t>El Paso Electric Co.</t>
  </si>
  <si>
    <t>EE</t>
  </si>
  <si>
    <t>Acquired by Infrastructure Investment Fund</t>
  </si>
  <si>
    <t>IBERIABANK Corporation</t>
  </si>
  <si>
    <t>IBKC</t>
  </si>
  <si>
    <t>Acquired by First Horizon National</t>
  </si>
  <si>
    <t>Jones Lang Lasalle</t>
  </si>
  <si>
    <t>JLL</t>
  </si>
  <si>
    <t>Mobile Mini Inc.</t>
  </si>
  <si>
    <t>MINI</t>
  </si>
  <si>
    <t>Acquired by WillScot</t>
  </si>
  <si>
    <t>Maxim Integrated Products</t>
  </si>
  <si>
    <t>MXIM</t>
  </si>
  <si>
    <t>Acquired by Analog Devices</t>
  </si>
  <si>
    <t>Wells Fargo &amp; Co.</t>
  </si>
  <si>
    <t>WFC</t>
  </si>
  <si>
    <t>Wyndham Destinations Inc.</t>
  </si>
  <si>
    <t>WYND</t>
  </si>
  <si>
    <t>Armanino Foods of Distinction Inc.</t>
  </si>
  <si>
    <t>AMNF</t>
  </si>
  <si>
    <t>CenterState Bank Corp.</t>
  </si>
  <si>
    <t>CSFL</t>
  </si>
  <si>
    <t>Acquired by South State Corporation</t>
  </si>
  <si>
    <t>Simon Property Group Inc.</t>
  </si>
  <si>
    <t>SPG</t>
  </si>
  <si>
    <t>Taubman Centers Inc.</t>
  </si>
  <si>
    <t>TCO</t>
  </si>
  <si>
    <t>Urstadt Biddle Properties</t>
  </si>
  <si>
    <t>UBA</t>
  </si>
  <si>
    <t>Urstadt Biddle Properties Inc.</t>
  </si>
  <si>
    <t>UBP</t>
  </si>
  <si>
    <t>Ventas Inc.</t>
  </si>
  <si>
    <t>VTR</t>
  </si>
  <si>
    <t>Wellesley Bancorp Inc.</t>
  </si>
  <si>
    <t>WEBK</t>
  </si>
  <si>
    <t>Acquired by Cambridge Bancorp</t>
  </si>
  <si>
    <t>Armada Hoffler Properties Inc.</t>
  </si>
  <si>
    <t>AHH</t>
  </si>
  <si>
    <t>Great Ajax Corp.</t>
  </si>
  <si>
    <t>AJX</t>
  </si>
  <si>
    <t>Acadia Realty Trust</t>
  </si>
  <si>
    <t>AKR</t>
  </si>
  <si>
    <t>Preferred Apartment Communities Inc.</t>
  </si>
  <si>
    <t>APTS</t>
  </si>
  <si>
    <t>Brixmor Property Group</t>
  </si>
  <si>
    <t>Cheesecake Factory Inc.</t>
  </si>
  <si>
    <t>CAKE</t>
  </si>
  <si>
    <t>Carolina Financial Corp</t>
  </si>
  <si>
    <t>CARO</t>
  </si>
  <si>
    <t>Acquired by United Bankshares</t>
  </si>
  <si>
    <t>Chico's FAS Inc.</t>
  </si>
  <si>
    <t>CHS</t>
  </si>
  <si>
    <t>Cantel Medical Corp.</t>
  </si>
  <si>
    <t>CMD</t>
  </si>
  <si>
    <t>Carter's Inc.</t>
  </si>
  <si>
    <t>CRI</t>
  </si>
  <si>
    <t>Walt Disney Company</t>
  </si>
  <si>
    <t>DIS</t>
  </si>
  <si>
    <t>EPR Properties</t>
  </si>
  <si>
    <t>EPR</t>
  </si>
  <si>
    <t>Expedia Inc.</t>
  </si>
  <si>
    <t>EXPE</t>
  </si>
  <si>
    <t>Foot Locker Inc.</t>
  </si>
  <si>
    <t>FL</t>
  </si>
  <si>
    <t>Gildan Activewear Inc.</t>
  </si>
  <si>
    <t>GIL</t>
  </si>
  <si>
    <t>Gaming and Leisure Properties</t>
  </si>
  <si>
    <t>Haverty Furniture Companies Inc.</t>
  </si>
  <si>
    <t>Haverty Furniture Companies Inc. A</t>
  </si>
  <si>
    <t>HVT-A</t>
  </si>
  <si>
    <t>Inter Parfums Inc.</t>
  </si>
  <si>
    <t>IPAR</t>
  </si>
  <si>
    <t>Ladder Capital Corp</t>
  </si>
  <si>
    <t>LADR</t>
  </si>
  <si>
    <t>Lamar Advertising Co.</t>
  </si>
  <si>
    <t>LAMR</t>
  </si>
  <si>
    <t>National Research Corporation</t>
  </si>
  <si>
    <t>NRC</t>
  </si>
  <si>
    <t>Penske Automotive Group Inc.</t>
  </si>
  <si>
    <t>PBF Logistics LP</t>
  </si>
  <si>
    <t>PBFX</t>
  </si>
  <si>
    <t>Children's Place Inc. (The)</t>
  </si>
  <si>
    <t>PLCE</t>
  </si>
  <si>
    <t>Royal Caribbean Cruises Ltd.</t>
  </si>
  <si>
    <t>RCL</t>
  </si>
  <si>
    <t>Ross Stores Inc.</t>
  </si>
  <si>
    <t>Saratoga Investment Corp.</t>
  </si>
  <si>
    <t>SAR</t>
  </si>
  <si>
    <t>Tanger Factory Outlet Centers</t>
  </si>
  <si>
    <t>Standard Motor Products Inc.</t>
  </si>
  <si>
    <t>SMP</t>
  </si>
  <si>
    <t>Extended Stay America Inc.</t>
  </si>
  <si>
    <t>STAY</t>
  </si>
  <si>
    <t>Thomasville Bancshares Inc.</t>
  </si>
  <si>
    <t>THVB</t>
  </si>
  <si>
    <t>TJX Companies Inc.</t>
  </si>
  <si>
    <t>Domtar Corp.</t>
  </si>
  <si>
    <t>UFS</t>
  </si>
  <si>
    <t>Marriot Vacations Worldwide Corp.</t>
  </si>
  <si>
    <t>VAC</t>
  </si>
  <si>
    <t>Wendy's Company</t>
  </si>
  <si>
    <t>WEN</t>
  </si>
  <si>
    <t>WestRock Company</t>
  </si>
  <si>
    <t>WRK</t>
  </si>
  <si>
    <t>Weyerhaeuser Company</t>
  </si>
  <si>
    <t>WY</t>
  </si>
  <si>
    <t>American Assets Trust Inc.</t>
  </si>
  <si>
    <t>AAT</t>
  </si>
  <si>
    <t>Autoliv Inc.</t>
  </si>
  <si>
    <t>Aircastle Limited</t>
  </si>
  <si>
    <t>AYR</t>
  </si>
  <si>
    <t>Acquired by Marubeni and Mizuho Leasing</t>
  </si>
  <si>
    <t>Bassett Furniture Industries Inc.</t>
  </si>
  <si>
    <t>BSET</t>
  </si>
  <si>
    <t>Carnival Corporation &amp; Plc</t>
  </si>
  <si>
    <t>CCL</t>
  </si>
  <si>
    <t>CenterPoint Energy</t>
  </si>
  <si>
    <t>CNX Midstream Partners LP</t>
  </si>
  <si>
    <t>CNXM</t>
  </si>
  <si>
    <t>Columbia Sportswear Co.</t>
  </si>
  <si>
    <t>COLM</t>
  </si>
  <si>
    <t>Community West Bancshares</t>
  </si>
  <si>
    <t>CWBC</t>
  </si>
  <si>
    <t>Dunkin' Brands Group Inc.</t>
  </si>
  <si>
    <t>DNKN</t>
  </si>
  <si>
    <t>Estee Lauder Companies Inc.</t>
  </si>
  <si>
    <t>EL</t>
  </si>
  <si>
    <t>Cedar Fair LP</t>
  </si>
  <si>
    <t>FUN</t>
  </si>
  <si>
    <t>Group 1 Automotive Inc.</t>
  </si>
  <si>
    <t>GPI</t>
  </si>
  <si>
    <t>Green Plains Partners LP</t>
  </si>
  <si>
    <t>GPP</t>
  </si>
  <si>
    <t>Goodyear Tire &amp; Rubber Company</t>
  </si>
  <si>
    <t>GT</t>
  </si>
  <si>
    <t>Great Western Bancorp Inc.</t>
  </si>
  <si>
    <t>GWB</t>
  </si>
  <si>
    <t>Holly Energy Partners LP</t>
  </si>
  <si>
    <t>HEP</t>
  </si>
  <si>
    <t>Harley-Davidson Inc.</t>
  </si>
  <si>
    <t>HOG</t>
  </si>
  <si>
    <t>Helmerich &amp; Payne Inc.</t>
  </si>
  <si>
    <t>HP</t>
  </si>
  <si>
    <t>Hexcel Corporation</t>
  </si>
  <si>
    <t>HXL</t>
  </si>
  <si>
    <t>Invesco Limited</t>
  </si>
  <si>
    <t>IVZ</t>
  </si>
  <si>
    <t>Kohl's Corp.</t>
  </si>
  <si>
    <t>KSS</t>
  </si>
  <si>
    <t>Southwest Airlines Co.</t>
  </si>
  <si>
    <t>LUV</t>
  </si>
  <si>
    <t>Las Vegas Sands Corp.</t>
  </si>
  <si>
    <t>LVS</t>
  </si>
  <si>
    <t>Moelis &amp; Company</t>
  </si>
  <si>
    <t>MC</t>
  </si>
  <si>
    <t>Marcus Corp.</t>
  </si>
  <si>
    <t>MCS</t>
  </si>
  <si>
    <t>Meredith Corp.</t>
  </si>
  <si>
    <t>MDP</t>
  </si>
  <si>
    <t>Methanex Corp.</t>
  </si>
  <si>
    <t>MEOH</t>
  </si>
  <si>
    <t>MutualFirst Financial Inc.</t>
  </si>
  <si>
    <t>MFSF</t>
  </si>
  <si>
    <t>Merged with Northwest Bancshares Inc</t>
  </si>
  <si>
    <t>Herman Miller Inc.</t>
  </si>
  <si>
    <t>MLHR</t>
  </si>
  <si>
    <t>Marine Products Corp.</t>
  </si>
  <si>
    <t>MPX</t>
  </si>
  <si>
    <t>Vail Resorts Inc.</t>
  </si>
  <si>
    <t>MTN</t>
  </si>
  <si>
    <t>Retail Opportunity Investments Corp.</t>
  </si>
  <si>
    <t>ROIC</t>
  </si>
  <si>
    <t>Rollins Inc.</t>
  </si>
  <si>
    <t>Raytheon Company</t>
  </si>
  <si>
    <t>RTN</t>
  </si>
  <si>
    <t>Merged with United Technologies</t>
  </si>
  <si>
    <t>Ruth's Hospitality Group Inc.</t>
  </si>
  <si>
    <t>RUTH</t>
  </si>
  <si>
    <t>Southwest Georgia Financial Corp.</t>
  </si>
  <si>
    <t>SGB</t>
  </si>
  <si>
    <t>Acquired by First Bancshares, Inc</t>
  </si>
  <si>
    <t>SkyWest, Inc.</t>
  </si>
  <si>
    <t>SKYW</t>
  </si>
  <si>
    <t>Terex Corp.</t>
  </si>
  <si>
    <t>TEX</t>
  </si>
  <si>
    <t>Tallgrass Energy LP</t>
  </si>
  <si>
    <t>TGE</t>
  </si>
  <si>
    <t>Acquired by Blackstone Infrastructure Partners</t>
  </si>
  <si>
    <t>USD Partners LP</t>
  </si>
  <si>
    <t>USDP</t>
  </si>
  <si>
    <t>US Physical Therapy Inc.</t>
  </si>
  <si>
    <t>USPH</t>
  </si>
  <si>
    <t>Western Midstream Partners LP</t>
  </si>
  <si>
    <t>WES</t>
  </si>
  <si>
    <t>Winmark Corp.</t>
  </si>
  <si>
    <t>WINA</t>
  </si>
  <si>
    <t>Woodward Inc.</t>
  </si>
  <si>
    <t>WWD</t>
  </si>
  <si>
    <t>Alaska Air Group Inc.</t>
  </si>
  <si>
    <t>ALK</t>
  </si>
  <si>
    <t>Boeing Company</t>
  </si>
  <si>
    <t>BA</t>
  </si>
  <si>
    <t>Bloomin' Brands Inc.</t>
  </si>
  <si>
    <t>BLMN</t>
  </si>
  <si>
    <t>Cracker Barrel Old Country</t>
  </si>
  <si>
    <t>CBRL</t>
  </si>
  <si>
    <t>Delta Air Lines Inc.</t>
  </si>
  <si>
    <t>DAL</t>
  </si>
  <si>
    <t>EQT Midstream Partners LP</t>
  </si>
  <si>
    <t>EQM</t>
  </si>
  <si>
    <t>Lear Corp.</t>
  </si>
  <si>
    <t>LEA</t>
  </si>
  <si>
    <t>La-Z-Boy Inc.</t>
  </si>
  <si>
    <t>LZB</t>
  </si>
  <si>
    <t>Macerich Company</t>
  </si>
  <si>
    <t>MAC</t>
  </si>
  <si>
    <t>Marriott International Inc.</t>
  </si>
  <si>
    <t>MAR</t>
  </si>
  <si>
    <t>Oxford Industries Inc.</t>
  </si>
  <si>
    <t>Occidental Petroleum</t>
  </si>
  <si>
    <t>OXY</t>
  </si>
  <si>
    <t>Ryman Hospitality Properties Inc.</t>
  </si>
  <si>
    <t>RHP</t>
  </si>
  <si>
    <t>Steelcase Inc.</t>
  </si>
  <si>
    <t>SCS</t>
  </si>
  <si>
    <t>Signet Jewelers Limited</t>
  </si>
  <si>
    <t>SIG</t>
  </si>
  <si>
    <t>SYNNEX Corp.</t>
  </si>
  <si>
    <t>Sotherly Hotels Inc.</t>
  </si>
  <si>
    <t>SOHO</t>
  </si>
  <si>
    <t>Service Properties Trust</t>
  </si>
  <si>
    <t>SVC</t>
  </si>
  <si>
    <t>Texas Roadhouse Inc.</t>
  </si>
  <si>
    <t>TXRH</t>
  </si>
  <si>
    <t>Vector Group Ltd.</t>
  </si>
  <si>
    <t>VGR</t>
  </si>
  <si>
    <t>Black Stone Minerals, L.P.</t>
  </si>
  <si>
    <t>BSM</t>
  </si>
  <si>
    <t>Gannett Co., Inc</t>
  </si>
  <si>
    <t>GCI</t>
  </si>
  <si>
    <t>GasLog Partners LP</t>
  </si>
  <si>
    <t>GLOP</t>
  </si>
  <si>
    <t>Manhattan Bridge Capital Inc.</t>
  </si>
  <si>
    <t>LOAN</t>
  </si>
  <si>
    <t>Six Flags Entertainment Corp.</t>
  </si>
  <si>
    <t>SIX</t>
  </si>
  <si>
    <t>United Community Financial Corp.</t>
  </si>
  <si>
    <t>UCFC</t>
  </si>
  <si>
    <t>Merged with First Defiance Financial Corp</t>
  </si>
  <si>
    <t>Westwood Holdings Group Inc.</t>
  </si>
  <si>
    <t>WHG</t>
  </si>
  <si>
    <t>Two River Bancorp</t>
  </si>
  <si>
    <t>TRCB</t>
  </si>
  <si>
    <t>Acquired by OceanFirst Financial</t>
  </si>
  <si>
    <t>Big Lots Inc.</t>
  </si>
  <si>
    <t>BIG</t>
  </si>
  <si>
    <t>Flexsteel Industries Inc.</t>
  </si>
  <si>
    <t>FLXS</t>
  </si>
  <si>
    <t>Kewaunee Scientific Corp.</t>
  </si>
  <si>
    <t>KEQU</t>
  </si>
  <si>
    <t>Kansas City Southern</t>
  </si>
  <si>
    <t>KSU</t>
  </si>
  <si>
    <t>NASB Financial Inc.</t>
  </si>
  <si>
    <t>NASB</t>
  </si>
  <si>
    <t>Natural Health Trends Corp.</t>
  </si>
  <si>
    <t>NHTC</t>
  </si>
  <si>
    <t>Old Line Bancshares Inc.</t>
  </si>
  <si>
    <t>OLBK</t>
  </si>
  <si>
    <t>Acquired by WesBanco</t>
  </si>
  <si>
    <t>SunTrust Banks Inc.</t>
  </si>
  <si>
    <t>STI</t>
  </si>
  <si>
    <t>Merged with BB&amp;T to form Truist Financial Corp</t>
  </si>
  <si>
    <t>Weingarten Realty Investors</t>
  </si>
  <si>
    <t>WRI</t>
  </si>
  <si>
    <t>Alexander's Inc.</t>
  </si>
  <si>
    <t>ALX</t>
  </si>
  <si>
    <t>Boston Private Financial Holdings Inc.</t>
  </si>
  <si>
    <t>BPFH</t>
  </si>
  <si>
    <t>BorgWarner Inc.</t>
  </si>
  <si>
    <t>BWA</t>
  </si>
  <si>
    <t>CDK Global Inc</t>
  </si>
  <si>
    <t>CDK</t>
  </si>
  <si>
    <t>Citizens Community Bancorp Inc.</t>
  </si>
  <si>
    <t>Escalade Inc.</t>
  </si>
  <si>
    <t>ESCA</t>
  </si>
  <si>
    <t>Energy Transfer LP</t>
  </si>
  <si>
    <t>ET</t>
  </si>
  <si>
    <t>Entravision Communications Corp.</t>
  </si>
  <si>
    <t>EVC</t>
  </si>
  <si>
    <t>Hanmi Financial Corp.</t>
  </si>
  <si>
    <t>HAFC</t>
  </si>
  <si>
    <t>Summit Hotel Properties Inc.</t>
  </si>
  <si>
    <t>INN</t>
  </si>
  <si>
    <t>Johnson Controls International plc</t>
  </si>
  <si>
    <t>Kimco Realty Corp.</t>
  </si>
  <si>
    <t>KIM</t>
  </si>
  <si>
    <t>LegacyTexas Financial Group Inc.</t>
  </si>
  <si>
    <t>LTXB</t>
  </si>
  <si>
    <t>Acquired by Prosperity Bancshares</t>
  </si>
  <si>
    <t>Nielsen Holdings plc</t>
  </si>
  <si>
    <t>NLSN</t>
  </si>
  <si>
    <t>One Liberty Properties Inc.</t>
  </si>
  <si>
    <t>OLP</t>
  </si>
  <si>
    <t>Pattern Energy Group Inc.</t>
  </si>
  <si>
    <t>PEGI</t>
  </si>
  <si>
    <t>Primoris Services Corporation</t>
  </si>
  <si>
    <t>PRIM</t>
  </si>
  <si>
    <t>WPP plc</t>
  </si>
  <si>
    <t>WPP</t>
  </si>
  <si>
    <t>AVX Corp.</t>
  </si>
  <si>
    <t>AVX</t>
  </si>
  <si>
    <t>Connecticut Water Service</t>
  </si>
  <si>
    <t>CTWS</t>
  </si>
  <si>
    <t>Acquired by SJW Group</t>
  </si>
  <si>
    <t>Brinker International</t>
  </si>
  <si>
    <t>EAT</t>
  </si>
  <si>
    <t>International Speedway Corp.</t>
  </si>
  <si>
    <t>ISCA</t>
  </si>
  <si>
    <t>Acquired by NASCAR Holdings Inc</t>
  </si>
  <si>
    <t>Life Storage Inc.</t>
  </si>
  <si>
    <t>LSI</t>
  </si>
  <si>
    <t>Provident Financial Holdings Inc.</t>
  </si>
  <si>
    <t>PROV</t>
  </si>
  <si>
    <t>Potomac Bancshares Inc.</t>
  </si>
  <si>
    <t>PTBS</t>
  </si>
  <si>
    <t>Papa John's International</t>
  </si>
  <si>
    <t>PZZA</t>
  </si>
  <si>
    <t>Sabra Health Care REIT Inc.</t>
  </si>
  <si>
    <t>SBRA</t>
  </si>
  <si>
    <t>Interface Inc.</t>
  </si>
  <si>
    <t>TILE</t>
  </si>
  <si>
    <t>Monotype Imaging Holdings Inc.</t>
  </si>
  <si>
    <t>TYPE</t>
  </si>
  <si>
    <t>Acquired by HGGC</t>
  </si>
  <si>
    <t>Wabtech Corp.</t>
  </si>
  <si>
    <t>WAB</t>
  </si>
  <si>
    <t>Altra Industrial Motion Corp.</t>
  </si>
  <si>
    <t>AIMC</t>
  </si>
  <si>
    <t>AmeriGas Partners LP</t>
  </si>
  <si>
    <t>APU</t>
  </si>
  <si>
    <t>Acquired by UGI Corp</t>
  </si>
  <si>
    <t>EMC Insurance Group Inc.</t>
  </si>
  <si>
    <t>EMCI</t>
  </si>
  <si>
    <t>Acquired by Employers Mutual Casualty Co</t>
  </si>
  <si>
    <t>General Mills</t>
  </si>
  <si>
    <t>P.H. Glatfelter Co.</t>
  </si>
  <si>
    <t>GLT</t>
  </si>
  <si>
    <t>Interdigital Inc</t>
  </si>
  <si>
    <t>IDCC</t>
  </si>
  <si>
    <t>New Residential Investment Corp.</t>
  </si>
  <si>
    <t>NRZ</t>
  </si>
  <si>
    <t>Patterson Companies Inc.</t>
  </si>
  <si>
    <t>PDCO</t>
  </si>
  <si>
    <t>Sanderson Farms Inc.</t>
  </si>
  <si>
    <t>SAFM</t>
  </si>
  <si>
    <t>Andeavor Logistics LP</t>
  </si>
  <si>
    <t>ANDX</t>
  </si>
  <si>
    <t>Acquired by MPLX LP</t>
  </si>
  <si>
    <t>KAR Auction Services Inc.</t>
  </si>
  <si>
    <t>KAR</t>
  </si>
  <si>
    <t>Spinoff IAA, lowered div</t>
  </si>
  <si>
    <t>Kingstone Companies Inc.</t>
  </si>
  <si>
    <t>KINS</t>
  </si>
  <si>
    <t>L3 Technologies Inc.</t>
  </si>
  <si>
    <t>LLL</t>
  </si>
  <si>
    <t>Merged with Harris Corp to form L3Harris</t>
  </si>
  <si>
    <t>Bemis Company</t>
  </si>
  <si>
    <t>BMS</t>
  </si>
  <si>
    <t>Acquired by Amcor</t>
  </si>
  <si>
    <t>j2 Global Inc.</t>
  </si>
  <si>
    <t>JCOM</t>
  </si>
  <si>
    <t>Forrester Research Inc.</t>
  </si>
  <si>
    <t>FORR</t>
  </si>
  <si>
    <t>Owens Realty Mortgage Inc.</t>
  </si>
  <si>
    <t>ORM</t>
  </si>
  <si>
    <t>Acquired by Ready Capital</t>
  </si>
  <si>
    <t>Lexington Realty Trust</t>
  </si>
  <si>
    <t>MB Financial Inc.</t>
  </si>
  <si>
    <t>MBFI</t>
  </si>
  <si>
    <t>Acquired by Fifth Third Bancorp</t>
  </si>
  <si>
    <t>Transmontaigne Partners LP</t>
  </si>
  <si>
    <t>TLP</t>
  </si>
  <si>
    <t>Acquired by Arclight Energy Partners</t>
  </si>
  <si>
    <t>Clearway Energy Inc.</t>
  </si>
  <si>
    <t>Kraft Heinz Company</t>
  </si>
  <si>
    <t>KHC</t>
  </si>
  <si>
    <t>Vectren Corp.</t>
  </si>
  <si>
    <t>VVC</t>
  </si>
  <si>
    <t>Acquired by CenterPoint Energy</t>
  </si>
  <si>
    <t>Western Gas Partners LP</t>
  </si>
  <si>
    <t>Acquired by Western Gas Equity Partners LP</t>
  </si>
  <si>
    <t>BT Group plc</t>
  </si>
  <si>
    <t>BT</t>
  </si>
  <si>
    <t>Chase Corp.</t>
  </si>
  <si>
    <t>CCF</t>
  </si>
  <si>
    <t>Dun &amp; Bradstreet Corp.</t>
  </si>
  <si>
    <t>DNB</t>
  </si>
  <si>
    <t>Go private</t>
  </si>
  <si>
    <t>Guaranty Bancorp</t>
  </si>
  <si>
    <t>GBNK</t>
  </si>
  <si>
    <t>Acquired by Independent Bank Group</t>
  </si>
  <si>
    <t>Shire plc</t>
  </si>
  <si>
    <t>SHPG</t>
  </si>
  <si>
    <t>Acquired by Takeda</t>
  </si>
  <si>
    <t>Valero Energy Partners LP</t>
  </si>
  <si>
    <t>VLP</t>
  </si>
  <si>
    <t>Acquired by Valero Energy Corp</t>
  </si>
  <si>
    <t>Aspen Insurance Holdings Ltd.</t>
  </si>
  <si>
    <t>AHL</t>
  </si>
  <si>
    <t>Spectra Energy Partners LP</t>
  </si>
  <si>
    <t>SEP</t>
  </si>
  <si>
    <t>Acquired by Enbridge</t>
  </si>
  <si>
    <t>STRATTEC Security Corp.</t>
  </si>
  <si>
    <t>STRT</t>
  </si>
  <si>
    <t>Buckeye Partners LP</t>
  </si>
  <si>
    <t>BPL</t>
  </si>
  <si>
    <t>CBS Corp. (Class B)</t>
  </si>
  <si>
    <t>CBS</t>
  </si>
  <si>
    <t>Chatham Lodging Trust</t>
  </si>
  <si>
    <t>CLDT</t>
  </si>
  <si>
    <t>Compass Minerals International</t>
  </si>
  <si>
    <t>CMP</t>
  </si>
  <si>
    <t>Equifax Inc.</t>
  </si>
  <si>
    <t>EFX</t>
  </si>
  <si>
    <t>First Robinson Financial Corp.</t>
  </si>
  <si>
    <t>FRFC</t>
  </si>
  <si>
    <t>GameStop Corp.</t>
  </si>
  <si>
    <t>GME</t>
  </si>
  <si>
    <t>LTC Properties Inc.</t>
  </si>
  <si>
    <t>LTC</t>
  </si>
  <si>
    <t>Miller Industries Inc.</t>
  </si>
  <si>
    <t>MLR</t>
  </si>
  <si>
    <t>Old Point Financial Corp.</t>
  </si>
  <si>
    <t>OPOF</t>
  </si>
  <si>
    <t>Pinnacle Foods Inc.</t>
  </si>
  <si>
    <t>PF</t>
  </si>
  <si>
    <t>Acquired by Conagra Brands</t>
  </si>
  <si>
    <t>Spectrum Brands Holdings Inc.</t>
  </si>
  <si>
    <t>SPB</t>
  </si>
  <si>
    <t>Welltower Inc.</t>
  </si>
  <si>
    <t>WELL</t>
  </si>
  <si>
    <t>AmTrust Financial Services Inc.</t>
  </si>
  <si>
    <t>AFSI</t>
  </si>
  <si>
    <t>Andeavor</t>
  </si>
  <si>
    <t>ANDV</t>
  </si>
  <si>
    <t>Acquired by Marathon Petroleum Corp</t>
  </si>
  <si>
    <t>Aquesta Financial Holdings Inc.</t>
  </si>
  <si>
    <t>AQFH</t>
  </si>
  <si>
    <t>AZZ Inc.</t>
  </si>
  <si>
    <t>AZZ</t>
  </si>
  <si>
    <t>2018=2017</t>
  </si>
  <si>
    <t>Briggs &amp; Stratton Corp.</t>
  </si>
  <si>
    <t>BGG</t>
  </si>
  <si>
    <t>CoBiz Financial Inc.</t>
  </si>
  <si>
    <t>COBZ</t>
  </si>
  <si>
    <t>Acquired by BOK Financial</t>
  </si>
  <si>
    <t>Cheniere Energy Partners LP Holdings LLC</t>
  </si>
  <si>
    <t>CQH</t>
  </si>
  <si>
    <t>Acquired by Cheniere Energy Inc</t>
  </si>
  <si>
    <t>Convergys Corp.</t>
  </si>
  <si>
    <t>CVG</t>
  </si>
  <si>
    <t>Acquired by Synnex Corp</t>
  </si>
  <si>
    <t>CVS Health Corp.</t>
  </si>
  <si>
    <t>CVS</t>
  </si>
  <si>
    <t>Education Realty Trust Inc.</t>
  </si>
  <si>
    <t>EDR</t>
  </si>
  <si>
    <t>Acquired by Blackstone Group</t>
  </si>
  <si>
    <t>Ethan Allen Interiors Inc.</t>
  </si>
  <si>
    <t>ETH</t>
  </si>
  <si>
    <t>Energy Transfer Partners LP</t>
  </si>
  <si>
    <t>ETP</t>
  </si>
  <si>
    <t>Acquired by Energy Transfer Equity</t>
  </si>
  <si>
    <t>First Connecticut Bancorp Inc.</t>
  </si>
  <si>
    <t>FBNK</t>
  </si>
  <si>
    <t xml:space="preserve">Acquired by People’s United Financial </t>
  </si>
  <si>
    <t>Flowserve Corp.</t>
  </si>
  <si>
    <t>FLS</t>
  </si>
  <si>
    <t>Federated National Holding Co.</t>
  </si>
  <si>
    <t>FNHC</t>
  </si>
  <si>
    <t>Twenty-First Century Fox Inc.</t>
  </si>
  <si>
    <t>FOXA</t>
  </si>
  <si>
    <t>Hannon Armstrong Sustainable Infrstructure Capital Inc.</t>
  </si>
  <si>
    <t>Hanesbrands Inc.</t>
  </si>
  <si>
    <t>HBI</t>
  </si>
  <si>
    <t>Macy's Inc.</t>
  </si>
  <si>
    <t>M</t>
  </si>
  <si>
    <t>National General Holdings Corp.</t>
  </si>
  <si>
    <t>NGHC</t>
  </si>
  <si>
    <t>Owens &amp; Minor Inc.</t>
  </si>
  <si>
    <t>OMI</t>
  </si>
  <si>
    <t>Pebblebrook Hotel Trust</t>
  </si>
  <si>
    <t>PEB</t>
  </si>
  <si>
    <t>Public Storage</t>
  </si>
  <si>
    <t>PSA</t>
  </si>
  <si>
    <t>Ramco Gershenson Properties</t>
  </si>
  <si>
    <t>RPT</t>
  </si>
  <si>
    <t>Select Income REIT</t>
  </si>
  <si>
    <t>SIR</t>
  </si>
  <si>
    <t>Sunoco LP</t>
  </si>
  <si>
    <t>SUN</t>
  </si>
  <si>
    <t>United Bancshares Inc.</t>
  </si>
  <si>
    <t>UBOH</t>
  </si>
  <si>
    <t>Zimmer Biomet Holdings Inc.</t>
  </si>
  <si>
    <t>ZBH</t>
  </si>
  <si>
    <t>First Federal of Northern Michigan Bancorp Inc.</t>
  </si>
  <si>
    <t>FFNM</t>
  </si>
  <si>
    <t>Acquired by Mackinac Financial</t>
  </si>
  <si>
    <t>General Growth Properties Inc.</t>
  </si>
  <si>
    <t>GGP</t>
  </si>
  <si>
    <t>Acquired by Brookfield Property Partners</t>
  </si>
  <si>
    <t>Spirit Realty Capital</t>
  </si>
  <si>
    <t>SRC</t>
  </si>
  <si>
    <t>Spinoff/Div cut</t>
  </si>
  <si>
    <t>XL Group Limited</t>
  </si>
  <si>
    <t>XL</t>
  </si>
  <si>
    <t>Acquired by AXA</t>
  </si>
  <si>
    <t>Abaxis Inc.</t>
  </si>
  <si>
    <t>ABAX</t>
  </si>
  <si>
    <t>Acquired by Zoetis</t>
  </si>
  <si>
    <t>Capella Education Company</t>
  </si>
  <si>
    <t>CPLA</t>
  </si>
  <si>
    <t>Merged with Strayer to form Strategic Education</t>
  </si>
  <si>
    <t>Maiden Holdings Ltd.</t>
  </si>
  <si>
    <t>MHLD</t>
  </si>
  <si>
    <t>Dr Pepper Snapple Group</t>
  </si>
  <si>
    <t>DPS</t>
  </si>
  <si>
    <t>Merged with Keurig to form Keurig Dr Pepper</t>
  </si>
  <si>
    <t>Finish Line Inc. (The)</t>
  </si>
  <si>
    <t>FINL</t>
  </si>
  <si>
    <t>Acquired by JD Sports Fashion</t>
  </si>
  <si>
    <t>FNB Bancorp</t>
  </si>
  <si>
    <t>FNBG</t>
  </si>
  <si>
    <t>Acquired by Trico Bancshares</t>
  </si>
  <si>
    <t>Infinity Property &amp; Casualty</t>
  </si>
  <si>
    <t>IPCC</t>
  </si>
  <si>
    <t>Acquired by Kemper</t>
  </si>
  <si>
    <t>Tallgrass Energy Partners LP</t>
  </si>
  <si>
    <t>TEP</t>
  </si>
  <si>
    <t>Acquired by Tallgras Energy GP</t>
  </si>
  <si>
    <t>WGL Holdings Inc.</t>
  </si>
  <si>
    <t>WGL</t>
  </si>
  <si>
    <t>Acquired by Altgas</t>
  </si>
  <si>
    <t>Great Plains Energy Inc.</t>
  </si>
  <si>
    <t>GXP</t>
  </si>
  <si>
    <t>Merged with Westar Energy to form Evergy</t>
  </si>
  <si>
    <t>SCANA Corp.</t>
  </si>
  <si>
    <t>SCG</t>
  </si>
  <si>
    <t>Westar Energy</t>
  </si>
  <si>
    <t>WR</t>
  </si>
  <si>
    <t>Merged with Great Plains Energy to form Evergy</t>
  </si>
  <si>
    <t>DDR Corp</t>
  </si>
  <si>
    <t>DDR</t>
  </si>
  <si>
    <t>2017=2016</t>
  </si>
  <si>
    <t>TC Pipelines LP</t>
  </si>
  <si>
    <t>TCP</t>
  </si>
  <si>
    <t>Xerox Corp.</t>
  </si>
  <si>
    <t>XRX</t>
  </si>
  <si>
    <t>First Banc Trust Corp.</t>
  </si>
  <si>
    <t>FIRT</t>
  </si>
  <si>
    <t>Acquired by First Mid-Illinois Banc.</t>
  </si>
  <si>
    <t>MainSource Financial Group Inc.</t>
  </si>
  <si>
    <t>MSFG</t>
  </si>
  <si>
    <t>Acquired by First Financial Bancorp</t>
  </si>
  <si>
    <t>Inmarsat plc</t>
  </si>
  <si>
    <t>IMASF</t>
  </si>
  <si>
    <t>Scripps Networks Interactive Inc.</t>
  </si>
  <si>
    <t>SNI</t>
  </si>
  <si>
    <t>Acquired by Discovery Commun.</t>
  </si>
  <si>
    <t>Macquarie Infrastructure Company LLC</t>
  </si>
  <si>
    <t>MIC</t>
  </si>
  <si>
    <t>2018 not Year 8</t>
  </si>
  <si>
    <t>Minden Bancorp Inc.</t>
  </si>
  <si>
    <t>MDNB</t>
  </si>
  <si>
    <t>Acquired by Business First Bancs.</t>
  </si>
  <si>
    <t>C.R. Bard Inc.</t>
  </si>
  <si>
    <t>BCR</t>
  </si>
  <si>
    <t>Acq'd by Becton Dickinson &amp; Co.</t>
  </si>
  <si>
    <t>Bob Evans Farms</t>
  </si>
  <si>
    <t>BOBE</t>
  </si>
  <si>
    <t>2017=2016, Also Being Acquired</t>
  </si>
  <si>
    <t>Movado Group Inc.</t>
  </si>
  <si>
    <t>MOV</t>
  </si>
  <si>
    <t>2017=2016, Incr 2018</t>
  </si>
  <si>
    <t>GrandSouth Bancorp</t>
  </si>
  <si>
    <t>GRRB</t>
  </si>
  <si>
    <t>State Bank Financial Corp.</t>
  </si>
  <si>
    <t>STBZ</t>
  </si>
  <si>
    <t>L Brands Inc.</t>
  </si>
  <si>
    <t>LB</t>
  </si>
  <si>
    <t>OTC Markets Group Inc.</t>
  </si>
  <si>
    <t>OTCM</t>
  </si>
  <si>
    <t>HollyFrontier Corp.</t>
  </si>
  <si>
    <t>HFC</t>
  </si>
  <si>
    <t>Pope Resources LP</t>
  </si>
  <si>
    <t>POPE</t>
  </si>
  <si>
    <t>Kennametal Inc.</t>
  </si>
  <si>
    <t>KMT</t>
  </si>
  <si>
    <t>Pacific Continental Corp.</t>
  </si>
  <si>
    <t>PCBK</t>
  </si>
  <si>
    <t>Acqd by Columbia Banking System</t>
  </si>
  <si>
    <t>Anheuser-Busch InBev SA/NV</t>
  </si>
  <si>
    <t>BUD</t>
  </si>
  <si>
    <t>Old National Bancorp</t>
  </si>
  <si>
    <t>ONB</t>
  </si>
  <si>
    <t>Access National Corp.</t>
  </si>
  <si>
    <t>ANCX</t>
  </si>
  <si>
    <t>Marlin Business Services Corp.</t>
  </si>
  <si>
    <t>MRLN</t>
  </si>
  <si>
    <t>EnLink Midstream LLC</t>
  </si>
  <si>
    <t>ENLC</t>
  </si>
  <si>
    <t>EnLink Midstream Partners LP</t>
  </si>
  <si>
    <t>ENLK</t>
  </si>
  <si>
    <t>Golar LNG Partners LP</t>
  </si>
  <si>
    <t>GMLP</t>
  </si>
  <si>
    <t>Blueknight Energy Partners LP</t>
  </si>
  <si>
    <t>BKEP</t>
  </si>
  <si>
    <t>Targa Resources Corp.</t>
  </si>
  <si>
    <t>TRGP</t>
  </si>
  <si>
    <t>Genesis Energy LP</t>
  </si>
  <si>
    <t>GEL</t>
  </si>
  <si>
    <t>Cut '17, Incr. '18</t>
  </si>
  <si>
    <t>Black Box Corp.</t>
  </si>
  <si>
    <t>BBOX</t>
  </si>
  <si>
    <t>Dividend Suspended</t>
  </si>
  <si>
    <t>Waddell &amp; Reed Financial Inc.</t>
  </si>
  <si>
    <t>WDR</t>
  </si>
  <si>
    <t>2017=2016, Cut in 2018</t>
  </si>
  <si>
    <t>Time Warner Inc.</t>
  </si>
  <si>
    <t>TWX</t>
  </si>
  <si>
    <t>Also being acquired by AT&amp;T</t>
  </si>
  <si>
    <t>Pier 1 Imports Inc.</t>
  </si>
  <si>
    <t>PIR</t>
  </si>
  <si>
    <t>Delta Natural Gas</t>
  </si>
  <si>
    <t>DGAS</t>
  </si>
  <si>
    <t>Acquired by PNG Companies LLC</t>
  </si>
  <si>
    <t>Chesapeake Lodging Trust</t>
  </si>
  <si>
    <t>CHSP</t>
  </si>
  <si>
    <t>DiamondRock Hospitality Co.</t>
  </si>
  <si>
    <t>DRH</t>
  </si>
  <si>
    <t>ATN International Inc.</t>
  </si>
  <si>
    <t>ATNI</t>
  </si>
  <si>
    <t>LaSalle Hotel Properties</t>
  </si>
  <si>
    <t>LHO</t>
  </si>
  <si>
    <t>2017=2016, Being Acquired?</t>
  </si>
  <si>
    <t>Ralph Lauren Corp.</t>
  </si>
  <si>
    <t>RL</t>
  </si>
  <si>
    <t>DuPont Fabros Technology Inc.</t>
  </si>
  <si>
    <t>DFT</t>
  </si>
  <si>
    <t>Acquired by Digital Realty Trust</t>
  </si>
  <si>
    <t>RLJ Lodging Trust</t>
  </si>
  <si>
    <t>RLJ</t>
  </si>
  <si>
    <t>Smith &amp; Nephew plc</t>
  </si>
  <si>
    <t>SNN</t>
  </si>
  <si>
    <t>Dow Chemical Company</t>
  </si>
  <si>
    <t>DOW</t>
  </si>
  <si>
    <t>Merged with DuPont</t>
  </si>
  <si>
    <t>Whole Foods Market Inc.</t>
  </si>
  <si>
    <t>WFM</t>
  </si>
  <si>
    <t>Acquired by Amazon</t>
  </si>
  <si>
    <t>Gap Inc.</t>
  </si>
  <si>
    <t>GPS</t>
  </si>
  <si>
    <t>Monsanto Company</t>
  </si>
  <si>
    <t>MON</t>
  </si>
  <si>
    <t>Also being acquired by Bayer 1Q18</t>
  </si>
  <si>
    <t>Intercontinental Hotels Group plc</t>
  </si>
  <si>
    <t>IHG</t>
  </si>
  <si>
    <t>Lifetime Brands Inc.</t>
  </si>
  <si>
    <t>LCUT</t>
  </si>
  <si>
    <t>Primoris Services Corp.</t>
  </si>
  <si>
    <t>2017=2016, Incr. 2018</t>
  </si>
  <si>
    <t>Myers Industries Inc.</t>
  </si>
  <si>
    <t>MYE</t>
  </si>
  <si>
    <t>FMC Corp.</t>
  </si>
  <si>
    <t>Schlumberger Limited</t>
  </si>
  <si>
    <t>SLB</t>
  </si>
  <si>
    <t>Seagate Technology plc</t>
  </si>
  <si>
    <t>STX</t>
  </si>
  <si>
    <t>Western Digital Corp.</t>
  </si>
  <si>
    <t>WDC</t>
  </si>
  <si>
    <t>Tredegar Corp.</t>
  </si>
  <si>
    <t>TG</t>
  </si>
  <si>
    <t>Reynolds American Inc.</t>
  </si>
  <si>
    <t>RAI</t>
  </si>
  <si>
    <t>Acquired by British Amer. Tobacco</t>
  </si>
  <si>
    <t>Allied World Assurance Co. Holdings AG</t>
  </si>
  <si>
    <t>AWH</t>
  </si>
  <si>
    <t>Acquired by Fairfax Financial</t>
  </si>
  <si>
    <t>Agrium Inc.</t>
  </si>
  <si>
    <t>AGU</t>
  </si>
  <si>
    <t>x</t>
  </si>
  <si>
    <t>Merger with Potash (to be Nutrien)</t>
  </si>
  <si>
    <t>Span-America Medical Systems</t>
  </si>
  <si>
    <t>SPAN</t>
  </si>
  <si>
    <t>Acquired by Savaria Corp.</t>
  </si>
  <si>
    <t>Mead Johnson Nutrition Co.</t>
  </si>
  <si>
    <t>MJN</t>
  </si>
  <si>
    <t>Acquired by Reckitt Benckiser</t>
  </si>
  <si>
    <t>Janus Capital Group Inc.</t>
  </si>
  <si>
    <t>JNS</t>
  </si>
  <si>
    <t>Acquired by Henderson Group</t>
  </si>
  <si>
    <t>Valspar Corp.</t>
  </si>
  <si>
    <t>VAL</t>
  </si>
  <si>
    <t>Acquired by Sherwin-Williams</t>
  </si>
  <si>
    <t>Western Refining Inc.</t>
  </si>
  <si>
    <t>WNR</t>
  </si>
  <si>
    <t>Acquired by Tesoro Corp.</t>
  </si>
  <si>
    <t>Stage Stores Inc.</t>
  </si>
  <si>
    <t>SSI</t>
  </si>
  <si>
    <t>Commercial Bancshares Inc.</t>
  </si>
  <si>
    <t>CMOH</t>
  </si>
  <si>
    <t>Acquired by First Defiance Fin'l</t>
  </si>
  <si>
    <t>Enbridge Energy Partners LP</t>
  </si>
  <si>
    <t>EEP</t>
  </si>
  <si>
    <t>Cardinal Financial Corp.</t>
  </si>
  <si>
    <t>CFNL</t>
  </si>
  <si>
    <t>Seaspan Corp.</t>
  </si>
  <si>
    <t>SSW</t>
  </si>
  <si>
    <t>CEB Inc.</t>
  </si>
  <si>
    <t>CEB</t>
  </si>
  <si>
    <t>Acquired by Gartner Inc.</t>
  </si>
  <si>
    <t>G&amp;K Services Inc.</t>
  </si>
  <si>
    <t>GK</t>
  </si>
  <si>
    <t>Acquired by Cintas Corp.</t>
  </si>
  <si>
    <t>Endurance Specialty Holdings Ltd.</t>
  </si>
  <si>
    <t>ENH</t>
  </si>
  <si>
    <t>Acquired by Sompo Japan</t>
  </si>
  <si>
    <t>Harman International Industries Inc.</t>
  </si>
  <si>
    <t>HAR</t>
  </si>
  <si>
    <t>Acquired by Samsung Electronics</t>
  </si>
  <si>
    <t>Linear Technology Corp.</t>
  </si>
  <si>
    <t>LLTC</t>
  </si>
  <si>
    <t>Clarcor Inc.</t>
  </si>
  <si>
    <t>CLC</t>
  </si>
  <si>
    <t>Acquired by Parker-Hannifin</t>
  </si>
  <si>
    <t>Spectra Energy Corp.</t>
  </si>
  <si>
    <t>SE</t>
  </si>
  <si>
    <t>GNC Holdings Inc.</t>
  </si>
  <si>
    <t>GNC</t>
  </si>
  <si>
    <t>Div. Suspended</t>
  </si>
  <si>
    <t>Poage Bankshares Inc.</t>
  </si>
  <si>
    <t>PBSK</t>
  </si>
  <si>
    <t>Colony Capital Inc.</t>
  </si>
  <si>
    <t>CLNY</t>
  </si>
  <si>
    <t>Merged with 2 NorthStar co's</t>
  </si>
  <si>
    <t>St. Jude Medical Inc.</t>
  </si>
  <si>
    <t>STJ</t>
  </si>
  <si>
    <t>Acquired by Abbott Laboratories</t>
  </si>
  <si>
    <t>Yum! Brands Inc.</t>
  </si>
  <si>
    <t>Spun off YUMC, lower div, Incr '18</t>
  </si>
  <si>
    <t>Corrections Corp of America</t>
  </si>
  <si>
    <t>CXW</t>
  </si>
  <si>
    <t>Post Properties Inc.</t>
  </si>
  <si>
    <t>PPS</t>
  </si>
  <si>
    <t>Acq'd by Mid-America Apt. Comm.</t>
  </si>
  <si>
    <t>First Keystone Corp.</t>
  </si>
  <si>
    <t>FKYS</t>
  </si>
  <si>
    <t>2016=2015</t>
  </si>
  <si>
    <t>DSW Inc.</t>
  </si>
  <si>
    <t>DSW</t>
  </si>
  <si>
    <t>2016=2015, incr. 2017, 2018</t>
  </si>
  <si>
    <t>Nordstrom Inc.</t>
  </si>
  <si>
    <t>JWN</t>
  </si>
  <si>
    <t>Pardee Resource Company Inc.</t>
  </si>
  <si>
    <t>PDER</t>
  </si>
  <si>
    <t>Crawford &amp; Company</t>
  </si>
  <si>
    <t>CRD-B</t>
  </si>
  <si>
    <t>DeVry Education Group Inc.</t>
  </si>
  <si>
    <t>DV</t>
  </si>
  <si>
    <t>Barrett Business Services Inc.</t>
  </si>
  <si>
    <t>BBSI</t>
  </si>
  <si>
    <t>2016=2015, incr. 2017</t>
  </si>
  <si>
    <t>National Interstate Corp.</t>
  </si>
  <si>
    <t>NATL</t>
  </si>
  <si>
    <t>Acq'd by Great American Insurance</t>
  </si>
  <si>
    <t>Newell Brands Inc.</t>
  </si>
  <si>
    <t>NWL</t>
  </si>
  <si>
    <t>2016=2015, incr.'17</t>
  </si>
  <si>
    <t>Ceco Environmental Corp.</t>
  </si>
  <si>
    <t>CECE</t>
  </si>
  <si>
    <t>2016=2015, incr 2017</t>
  </si>
  <si>
    <t>HSN Inc.</t>
  </si>
  <si>
    <t>HSNI</t>
  </si>
  <si>
    <t>2016=2015, '17 Acqd/Liberty</t>
  </si>
  <si>
    <t>HCP Inc.</t>
  </si>
  <si>
    <t>HCP</t>
  </si>
  <si>
    <t>Spun off QCP, lower div</t>
  </si>
  <si>
    <t>Ametek Inc.</t>
  </si>
  <si>
    <t>2016=2015, Incr 2018</t>
  </si>
  <si>
    <t>BP plc</t>
  </si>
  <si>
    <t>BP</t>
  </si>
  <si>
    <t>Lexmark International Inc.</t>
  </si>
  <si>
    <t>LXK</t>
  </si>
  <si>
    <t>PacWest Bancorp</t>
  </si>
  <si>
    <t>PACW</t>
  </si>
  <si>
    <t>Safety Insurance Group Inc.</t>
  </si>
  <si>
    <t>SAFT</t>
  </si>
  <si>
    <t>2016=2015, Inc. 2017</t>
  </si>
  <si>
    <t>Bio-Techne Corp.</t>
  </si>
  <si>
    <t>TECH</t>
  </si>
  <si>
    <t>Innophos Holdings Inc.</t>
  </si>
  <si>
    <t>IPHS</t>
  </si>
  <si>
    <t>Calamos Asset Management Inc.</t>
  </si>
  <si>
    <t>CLMS</t>
  </si>
  <si>
    <t>DCP Midstream Partners LP</t>
  </si>
  <si>
    <t>DPM</t>
  </si>
  <si>
    <t>Oceaneering International Inc.</t>
  </si>
  <si>
    <t>OII</t>
  </si>
  <si>
    <t>StoneMor Partners LP</t>
  </si>
  <si>
    <t>STON</t>
  </si>
  <si>
    <t>Martin Midstream Partners LP</t>
  </si>
  <si>
    <t>MMLP</t>
  </si>
  <si>
    <t>Crane Company</t>
  </si>
  <si>
    <t>CR</t>
  </si>
  <si>
    <t>Norfolk Southern</t>
  </si>
  <si>
    <t>2016=2015, Incr. '17, '18</t>
  </si>
  <si>
    <t>PCTEL Inc.</t>
  </si>
  <si>
    <t>PCTI</t>
  </si>
  <si>
    <t>2016=2015, Incr 2017</t>
  </si>
  <si>
    <t>Williams Partners LP new</t>
  </si>
  <si>
    <t>WPZ</t>
  </si>
  <si>
    <t>2016=2015, Cut 2017, Incr 2018</t>
  </si>
  <si>
    <t>Banco Latinoamericano De Comercio Exterior SA</t>
  </si>
  <si>
    <t>BLX</t>
  </si>
  <si>
    <t>East West Bancorp</t>
  </si>
  <si>
    <t>ONEOK Partners LP</t>
  </si>
  <si>
    <t>OKS</t>
  </si>
  <si>
    <t>2016=2015, Bg Acq'd by OKE</t>
  </si>
  <si>
    <t>A. Schulman Inc.</t>
  </si>
  <si>
    <t>SHLM</t>
  </si>
  <si>
    <t>2016=2015, Being Acquired</t>
  </si>
  <si>
    <t>HCI Group Inc.</t>
  </si>
  <si>
    <t>HCI</t>
  </si>
  <si>
    <t>2016=2015, Incr. 2017, 2018</t>
  </si>
  <si>
    <t>ITC Holdings Corp.</t>
  </si>
  <si>
    <t>ITC</t>
  </si>
  <si>
    <t>Acquired by Fortis Inc.</t>
  </si>
  <si>
    <t>Core Laboratories NV</t>
  </si>
  <si>
    <t>CLB</t>
  </si>
  <si>
    <t>Orange County Bancorp Inc.</t>
  </si>
  <si>
    <t>OCBI</t>
  </si>
  <si>
    <t>Mesa Laboratories Inc.</t>
  </si>
  <si>
    <t>MLAB</t>
  </si>
  <si>
    <t>Piedmont Natural Gas</t>
  </si>
  <si>
    <t>PNY</t>
  </si>
  <si>
    <t>Acquired by Duke Energy</t>
  </si>
  <si>
    <t>Aetna Inc.</t>
  </si>
  <si>
    <t>AET</t>
  </si>
  <si>
    <t>2016=2015, Incr 2017,Bg Acqd</t>
  </si>
  <si>
    <t>EOG Resources Inc.</t>
  </si>
  <si>
    <t>2016=2015, Incr. 2018</t>
  </si>
  <si>
    <t>Frederick County Bancorp Inc.</t>
  </si>
  <si>
    <t>FCBI</t>
  </si>
  <si>
    <t>2016=2015, Incr. 2017</t>
  </si>
  <si>
    <t>Coca-Cola European Partners plc</t>
  </si>
  <si>
    <t>CCE</t>
  </si>
  <si>
    <t>Currency Switch, incr. 2017</t>
  </si>
  <si>
    <t>Covanta Holding Corp.</t>
  </si>
  <si>
    <t>CVA</t>
  </si>
  <si>
    <t>Wayne Savings Bancshares Inc.</t>
  </si>
  <si>
    <t>WAYN</t>
  </si>
  <si>
    <t>Starwood Hotels &amp; Resorts Worldwide Inc.</t>
  </si>
  <si>
    <t>HOT</t>
  </si>
  <si>
    <t>Acquired by Marriott International</t>
  </si>
  <si>
    <t>Viacom Inc. B</t>
  </si>
  <si>
    <t>VIAB</t>
  </si>
  <si>
    <t>Also Class A</t>
  </si>
  <si>
    <t>Bowl America Class A</t>
  </si>
  <si>
    <t>BWL-A</t>
  </si>
  <si>
    <t>FY16=FY15</t>
  </si>
  <si>
    <t>Plains All American Pipeline LP</t>
  </si>
  <si>
    <t>PAA</t>
  </si>
  <si>
    <t>Cut again in 2017</t>
  </si>
  <si>
    <t>Questar Corp.</t>
  </si>
  <si>
    <t>STR</t>
  </si>
  <si>
    <t>Acquired by Dominion Resources</t>
  </si>
  <si>
    <t>Ashford Hospitality Trust</t>
  </si>
  <si>
    <t>AHT</t>
  </si>
  <si>
    <t>Host Hotels &amp; Resorts Inc.</t>
  </si>
  <si>
    <t>HST</t>
  </si>
  <si>
    <t>General Electric Co.</t>
  </si>
  <si>
    <t>GE</t>
  </si>
  <si>
    <t>2016=2015, Incr. '17,Cut '18</t>
  </si>
  <si>
    <t>ARM Holdings plc</t>
  </si>
  <si>
    <t>ARMH</t>
  </si>
  <si>
    <t>Acquired by SoftBank</t>
  </si>
  <si>
    <t>Reinstated; deleted in error</t>
  </si>
  <si>
    <t>ProAssurance Corp.</t>
  </si>
  <si>
    <t>PRA</t>
  </si>
  <si>
    <t>2016=2015, $4.69 Special-1/9/17</t>
  </si>
  <si>
    <t>Valmont Industries</t>
  </si>
  <si>
    <t>CBL &amp; Associates Properties Inc.</t>
  </si>
  <si>
    <t>CBL</t>
  </si>
  <si>
    <t>Deere &amp; Company</t>
  </si>
  <si>
    <t>DE</t>
  </si>
  <si>
    <t>Raven Industries</t>
  </si>
  <si>
    <t>RAVN</t>
  </si>
  <si>
    <t>Starwood Property Trust Inc.</t>
  </si>
  <si>
    <t>STWD</t>
  </si>
  <si>
    <t>Tupperware Brands Corp.</t>
  </si>
  <si>
    <t>TUP</t>
  </si>
  <si>
    <t>Tyco International Ltd.</t>
  </si>
  <si>
    <t>TYC</t>
  </si>
  <si>
    <t>Acquired by Johnson Controls</t>
  </si>
  <si>
    <t>Murphy Oil Corp.</t>
  </si>
  <si>
    <t>MUR</t>
  </si>
  <si>
    <t>Williams Companies</t>
  </si>
  <si>
    <t>Incr. 2017 *, 2018</t>
  </si>
  <si>
    <t>Medallion Financial Corp.</t>
  </si>
  <si>
    <t>MFIN</t>
  </si>
  <si>
    <t>Diageo plc</t>
  </si>
  <si>
    <t>DEO</t>
  </si>
  <si>
    <t>Fox Chase Bancorp Inc.</t>
  </si>
  <si>
    <t>FXCB</t>
  </si>
  <si>
    <t>Acquired by Univest Bank</t>
  </si>
  <si>
    <t>AGL Resources</t>
  </si>
  <si>
    <t>GAS</t>
  </si>
  <si>
    <t>Acquired by Southern Company</t>
  </si>
  <si>
    <t>Monarch Financial Holdings Inc.</t>
  </si>
  <si>
    <t>MNRK</t>
  </si>
  <si>
    <t>Daktronics Inc.</t>
  </si>
  <si>
    <t>DAKT</t>
  </si>
  <si>
    <t>Reg 10¢/qtr&gt;Reg 6¢+Special 4¢</t>
  </si>
  <si>
    <t>Airgas Inc.</t>
  </si>
  <si>
    <t>ARG</t>
  </si>
  <si>
    <t>Acquired by Air Liquide</t>
  </si>
  <si>
    <t>Triangle Capital Corp.</t>
  </si>
  <si>
    <t>TCAP</t>
  </si>
  <si>
    <t>Cut again in 2017, 2018</t>
  </si>
  <si>
    <t>Archrock Partners LP</t>
  </si>
  <si>
    <t>APLP</t>
  </si>
  <si>
    <t>ADT Corp.</t>
  </si>
  <si>
    <t>ADT</t>
  </si>
  <si>
    <t>Acquired by Apollo Global Mgmt.</t>
  </si>
  <si>
    <t>Alliance Holdings GP LP</t>
  </si>
  <si>
    <t>AHGP</t>
  </si>
  <si>
    <t>Incr. 2017, 2018</t>
  </si>
  <si>
    <t>Alliance Resource Partners LP</t>
  </si>
  <si>
    <t>ARLP</t>
  </si>
  <si>
    <t>American Midstream Partners LP</t>
  </si>
  <si>
    <t>AMID</t>
  </si>
  <si>
    <t>Heartland Payment Systems Inc.</t>
  </si>
  <si>
    <t>HPY</t>
  </si>
  <si>
    <t>Acquired by Global Payments Inc.</t>
  </si>
  <si>
    <t>NGL Energy Partners LP</t>
  </si>
  <si>
    <t>NGL</t>
  </si>
  <si>
    <t>JMP Group Inc.</t>
  </si>
  <si>
    <t>JMP</t>
  </si>
  <si>
    <t>Cleco Corp.</t>
  </si>
  <si>
    <t>CNL</t>
  </si>
  <si>
    <t>Acquired by Macquarie et al.</t>
  </si>
  <si>
    <t>National Oilwell Varco Inc.</t>
  </si>
  <si>
    <t>NOV</t>
  </si>
  <si>
    <t>PartnerRe Limited</t>
  </si>
  <si>
    <t>PRE</t>
  </si>
  <si>
    <t>Acquired by EXOR</t>
  </si>
  <si>
    <t>StanCorp Financial Group</t>
  </si>
  <si>
    <t>SFG</t>
  </si>
  <si>
    <t>Acquired by Meiji Yasuda Life</t>
  </si>
  <si>
    <t>Solera Holdings Inc.</t>
  </si>
  <si>
    <t>SLH</t>
  </si>
  <si>
    <t>Acquired by Vista Equity Partners</t>
  </si>
  <si>
    <t>Cimarex Energy Co.</t>
  </si>
  <si>
    <t>XEC</t>
  </si>
  <si>
    <t>BHP Billiton plc</t>
  </si>
  <si>
    <t>BBL</t>
  </si>
  <si>
    <t>cut again 8/16, incr. 2017, 2018</t>
  </si>
  <si>
    <t>BHP Billiton Ltd.</t>
  </si>
  <si>
    <t>BHP</t>
  </si>
  <si>
    <t>Syngenta AG</t>
  </si>
  <si>
    <t>SYT</t>
  </si>
  <si>
    <t>Acquired by ChemChina</t>
  </si>
  <si>
    <t>Targa Resources Partners LP</t>
  </si>
  <si>
    <t>NGLS</t>
  </si>
  <si>
    <t>Acq'd by Targa Res. Corp. (TRGP)</t>
  </si>
  <si>
    <t>Devon Energy Corp.</t>
  </si>
  <si>
    <t>Incr 2018</t>
  </si>
  <si>
    <t>Symetra Financial Corp.</t>
  </si>
  <si>
    <t>SYA</t>
  </si>
  <si>
    <t>Acquired by Sumitomo Life</t>
  </si>
  <si>
    <t>Bristow Group Inc.</t>
  </si>
  <si>
    <t>BRS</t>
  </si>
  <si>
    <t>Suspended 2017</t>
  </si>
  <si>
    <t>Rent-A-Center Inc.</t>
  </si>
  <si>
    <t>RCII</t>
  </si>
  <si>
    <t>Broadcom Corp.</t>
  </si>
  <si>
    <t>BRCM</t>
  </si>
  <si>
    <t>Acqd/Avago (now Broadcom Ltd)</t>
  </si>
  <si>
    <t>Global Partners LP</t>
  </si>
  <si>
    <t>GLP</t>
  </si>
  <si>
    <t>BioMed Realty Trust Inc.</t>
  </si>
  <si>
    <t>BMR</t>
  </si>
  <si>
    <t>Noble Energy Inc.</t>
  </si>
  <si>
    <t>NBL</t>
  </si>
  <si>
    <t>CSI Compressco LP</t>
  </si>
  <si>
    <t>CCLP</t>
  </si>
  <si>
    <t>Cut again 2017</t>
  </si>
  <si>
    <t>Chubb Corp.</t>
  </si>
  <si>
    <t>Acqd by ACE (Now Chubb Ltd.)</t>
  </si>
  <si>
    <t>Altera Corp.</t>
  </si>
  <si>
    <t>ALTR</t>
  </si>
  <si>
    <t>Acquired by Intel Corp.</t>
  </si>
  <si>
    <t>Teekay LNG Partners LP</t>
  </si>
  <si>
    <t>TGP</t>
  </si>
  <si>
    <t>Teekay Offshore Partners LP</t>
  </si>
  <si>
    <t>TOO</t>
  </si>
  <si>
    <t>Scholastic Corp.</t>
  </si>
  <si>
    <t>SCHL</t>
  </si>
  <si>
    <t>Marketing Alliance Inc.</t>
  </si>
  <si>
    <t>MAAL</t>
  </si>
  <si>
    <t>FY16=FY15, Incr. FY17, FY18</t>
  </si>
  <si>
    <t>Time Warner Cable Inc.</t>
  </si>
  <si>
    <t>TWC</t>
  </si>
  <si>
    <t>Acqd by Charter Commun.</t>
  </si>
  <si>
    <t>Kinder Morgan Inc.</t>
  </si>
  <si>
    <t>Cut for 2016, Incr 2018</t>
  </si>
  <si>
    <t>RAIT Financial Trust</t>
  </si>
  <si>
    <t>RAS</t>
  </si>
  <si>
    <t>Cut for 2016, 2017, suspended</t>
  </si>
  <si>
    <t>MarkWest Energy Partners LP</t>
  </si>
  <si>
    <t>MWE</t>
  </si>
  <si>
    <t>Acquired by MPLX LP (Marathon)</t>
  </si>
  <si>
    <t>Sigma-Aldrich Corp.</t>
  </si>
  <si>
    <t>SIAL</t>
  </si>
  <si>
    <t>Acquired by Merck KGaA</t>
  </si>
  <si>
    <t>Suncor Energy Inc.</t>
  </si>
  <si>
    <t>SU</t>
  </si>
  <si>
    <t>CAE Inc.</t>
  </si>
  <si>
    <t>CAE</t>
  </si>
  <si>
    <t>Coach Inc.</t>
  </si>
  <si>
    <t>COH</t>
  </si>
  <si>
    <t>2015=2014, now Tapestry Inc. TPR</t>
  </si>
  <si>
    <t>TAL International Group Inc.</t>
  </si>
  <si>
    <t>TAL</t>
  </si>
  <si>
    <t>Wi-Lan Inc.</t>
  </si>
  <si>
    <t>WILN</t>
  </si>
  <si>
    <t>Textainer Group Holdings Ltd.</t>
  </si>
  <si>
    <t>TGH</t>
  </si>
  <si>
    <t>Cut again in 2016</t>
  </si>
  <si>
    <t>Barclays plc</t>
  </si>
  <si>
    <t>BCS</t>
  </si>
  <si>
    <t>Kohlberg Kravis Roberts &amp; Co. LP</t>
  </si>
  <si>
    <t>irregular rate</t>
  </si>
  <si>
    <t>Marathon Oil Corp.</t>
  </si>
  <si>
    <t>MRO</t>
  </si>
  <si>
    <t>Teva Pharmaceutical Industries</t>
  </si>
  <si>
    <t>TEVA</t>
  </si>
  <si>
    <t>Cut in 2017</t>
  </si>
  <si>
    <t>HCC Insurance Holdings</t>
  </si>
  <si>
    <t>HCC</t>
  </si>
  <si>
    <t>Acquired by Tokio Marine Hdgs</t>
  </si>
  <si>
    <t>Oritani Financial Corp.</t>
  </si>
  <si>
    <t>ORIT</t>
  </si>
  <si>
    <t>2015=2014, Incr 2018</t>
  </si>
  <si>
    <t>TESSCO Technologies Inc.</t>
  </si>
  <si>
    <t>TESS</t>
  </si>
  <si>
    <t>2015=2014</t>
  </si>
  <si>
    <t>Calumet Specialty Products Partners LP</t>
  </si>
  <si>
    <t>CLMT</t>
  </si>
  <si>
    <t>Mattel Inc.</t>
  </si>
  <si>
    <t>MAT</t>
  </si>
  <si>
    <t>2015=2014, cut, suspended '17</t>
  </si>
  <si>
    <t>Home Properties Inc.</t>
  </si>
  <si>
    <t>HME</t>
  </si>
  <si>
    <t>Acquired by Loan Star Funds</t>
  </si>
  <si>
    <t>PennyMac Mortgage Investment Trust</t>
  </si>
  <si>
    <t>PMT</t>
  </si>
  <si>
    <t>Darden Restaurants</t>
  </si>
  <si>
    <t>2015=2014, Cut '16, Incr. '16, '17</t>
  </si>
  <si>
    <t>Applied Materials Inc.</t>
  </si>
  <si>
    <t>MOCON Inc.</t>
  </si>
  <si>
    <t>MOCO</t>
  </si>
  <si>
    <t>2015=2014, Incr 2017, Acqd</t>
  </si>
  <si>
    <t>National American University Holdings Inc.</t>
  </si>
  <si>
    <t>NAUH</t>
  </si>
  <si>
    <t>2015=2014, Suspended 2017</t>
  </si>
  <si>
    <t>Pall Corp.</t>
  </si>
  <si>
    <t>PLL</t>
  </si>
  <si>
    <t>Acquired by Danaher Corp.</t>
  </si>
  <si>
    <t>Admiral Group plc</t>
  </si>
  <si>
    <t>AMIGY</t>
  </si>
  <si>
    <t>BAE Systems plc</t>
  </si>
  <si>
    <t>BAESY</t>
  </si>
  <si>
    <t>Bank of Nova Scotia</t>
  </si>
  <si>
    <t>Frisch's Restaurants Inc.</t>
  </si>
  <si>
    <t>FRS</t>
  </si>
  <si>
    <t>Acquired by NRD Partners I LP</t>
  </si>
  <si>
    <t>Omnicare Inc.</t>
  </si>
  <si>
    <t>OCR</t>
  </si>
  <si>
    <t>Acquired by CVS Health Corp.</t>
  </si>
  <si>
    <t>TELUS Corp.</t>
  </si>
  <si>
    <t>TU</t>
  </si>
  <si>
    <t>Canadian Natural Resources Ltd.</t>
  </si>
  <si>
    <t>CNQ</t>
  </si>
  <si>
    <t>British American Tobacco plc</t>
  </si>
  <si>
    <t>BTI</t>
  </si>
  <si>
    <t>Excel Trust Inc.</t>
  </si>
  <si>
    <t>EXL</t>
  </si>
  <si>
    <t>Aquired by Blackstone subsidiary</t>
  </si>
  <si>
    <t>Imperial OilLtd.</t>
  </si>
  <si>
    <t>IMO</t>
  </si>
  <si>
    <t>Incr. '16, '17</t>
  </si>
  <si>
    <t>Montpelier Re Holdings Ltd.</t>
  </si>
  <si>
    <t>MRH</t>
  </si>
  <si>
    <t>Acquired by Endurance SPHdgs</t>
  </si>
  <si>
    <t>Cenovus Energy Inc.</t>
  </si>
  <si>
    <t>CVE</t>
  </si>
  <si>
    <t>Spun Baxalta, Div. cut, incr '16, '17</t>
  </si>
  <si>
    <t>Lorillard Inc.</t>
  </si>
  <si>
    <t>LO</t>
  </si>
  <si>
    <t>Acquired by Reynolds American</t>
  </si>
  <si>
    <t>Assa Abloy AB</t>
  </si>
  <si>
    <t>ASAZY</t>
  </si>
  <si>
    <t>Telenor ASA</t>
  </si>
  <si>
    <t>TELNY</t>
  </si>
  <si>
    <t>ABB Limited</t>
  </si>
  <si>
    <t>ABB</t>
  </si>
  <si>
    <t>Alfa Laval AB</t>
  </si>
  <si>
    <t>ALFVY</t>
  </si>
  <si>
    <t>Nestle S.A.</t>
  </si>
  <si>
    <t>NSRGY</t>
  </si>
  <si>
    <t>Novo Nordisk A/S</t>
  </si>
  <si>
    <t>NVO</t>
  </si>
  <si>
    <t>CARBO Ceramics</t>
  </si>
  <si>
    <t>CRR</t>
  </si>
  <si>
    <t>Suspended in '16</t>
  </si>
  <si>
    <t>PetSmart Inc.</t>
  </si>
  <si>
    <t>PETM</t>
  </si>
  <si>
    <t>Acquired by BC Partners</t>
  </si>
  <si>
    <t>W&amp;T Offshore Inc.</t>
  </si>
  <si>
    <t>WTI</t>
  </si>
  <si>
    <t>Ensco plc</t>
  </si>
  <si>
    <t>ESV</t>
  </si>
  <si>
    <t>Vanguard Natural Resources LLC</t>
  </si>
  <si>
    <t>VNR</t>
  </si>
  <si>
    <t>Cut again in 2015</t>
  </si>
  <si>
    <t>Copa Holdings SA</t>
  </si>
  <si>
    <t>CPA</t>
  </si>
  <si>
    <t>Cut again '16, incr '17, '18</t>
  </si>
  <si>
    <t>EV Energy Partners LP</t>
  </si>
  <si>
    <t>EVEP</t>
  </si>
  <si>
    <t>Family Dollar Stores</t>
  </si>
  <si>
    <t>FDO</t>
  </si>
  <si>
    <t>Acquired by Dollar Tree Stores</t>
  </si>
  <si>
    <t>Protective Life Corp.</t>
  </si>
  <si>
    <t>PL</t>
  </si>
  <si>
    <t>Acquired by Dai-ichi Life</t>
  </si>
  <si>
    <t>Safeway Inc.</t>
  </si>
  <si>
    <t>SWY</t>
  </si>
  <si>
    <t>Acquired by Cerberus et al</t>
  </si>
  <si>
    <t>Williams Partners LP old</t>
  </si>
  <si>
    <t>Acquired by Access Midstream LP</t>
  </si>
  <si>
    <t>Covidien plc</t>
  </si>
  <si>
    <t>COV</t>
  </si>
  <si>
    <t>Acquired by Medtronic</t>
  </si>
  <si>
    <t>ConAgra Foods Inc.</t>
  </si>
  <si>
    <t>CAG</t>
  </si>
  <si>
    <t>FY15=FY14, Spun LW '16, Incr '17</t>
  </si>
  <si>
    <t>Breitburn Energy Partners LP</t>
  </si>
  <si>
    <t>BBEP</t>
  </si>
  <si>
    <t>Riverview Financial Corp.</t>
  </si>
  <si>
    <t>RIVE</t>
  </si>
  <si>
    <t>2014=2013, 2015 Cut</t>
  </si>
  <si>
    <t>Tim Hortons Inc.</t>
  </si>
  <si>
    <t>THI</t>
  </si>
  <si>
    <t>Acquired by Burger King</t>
  </si>
  <si>
    <t>Shaw Communications Inc.</t>
  </si>
  <si>
    <t>SJR</t>
  </si>
  <si>
    <t>Prospect Capital Corp.</t>
  </si>
  <si>
    <t>PSEC</t>
  </si>
  <si>
    <t>Only 4 years before 2015 cut</t>
  </si>
  <si>
    <t>Western Union Company</t>
  </si>
  <si>
    <t>2014=2013, Incr. '15, '16, '17</t>
  </si>
  <si>
    <t>El Paso Pipeline Partners LP</t>
  </si>
  <si>
    <t>EPB</t>
  </si>
  <si>
    <t>Acquired by Kinder Morgan Inc.</t>
  </si>
  <si>
    <t>Kinder Morgan Energy Partners</t>
  </si>
  <si>
    <t>KMP</t>
  </si>
  <si>
    <t>SeaDrill Limited</t>
  </si>
  <si>
    <t>SDRL</t>
  </si>
  <si>
    <t>United-Guardian Inc.</t>
  </si>
  <si>
    <t>UG</t>
  </si>
  <si>
    <t>High Country Bancorp Inc.</t>
  </si>
  <si>
    <t>HCBC</t>
  </si>
  <si>
    <t>2014=2013</t>
  </si>
  <si>
    <t>NuStar GP Holdings LLC</t>
  </si>
  <si>
    <t>NSH</t>
  </si>
  <si>
    <t>2014=2013,Cut'18,To Merge w/NS</t>
  </si>
  <si>
    <t>Sturm Ruger &amp; Company Inc.</t>
  </si>
  <si>
    <t>RGR</t>
  </si>
  <si>
    <t>irregular rate, incr. '16</t>
  </si>
  <si>
    <t>Navios Maritime Partners LP</t>
  </si>
  <si>
    <t>NMM</t>
  </si>
  <si>
    <t>Energen Corp.</t>
  </si>
  <si>
    <t>EGN</t>
  </si>
  <si>
    <t>Cut After NatGas unit sale</t>
  </si>
  <si>
    <t>Diebold Inc.</t>
  </si>
  <si>
    <t>DBD</t>
  </si>
  <si>
    <t>'14='13,Cut'16,now Diebold Nixdorf</t>
  </si>
  <si>
    <t>Enventis Corp.</t>
  </si>
  <si>
    <t>ENVE</t>
  </si>
  <si>
    <t>Acquired by Consolidated Comm.</t>
  </si>
  <si>
    <t>Senior Housing Properties Trust</t>
  </si>
  <si>
    <t>SNH</t>
  </si>
  <si>
    <t>China Mobile Limited</t>
  </si>
  <si>
    <t>CHL</t>
  </si>
  <si>
    <t>China Petroleum &amp; Chemical Corp.</t>
  </si>
  <si>
    <t>SNP</t>
  </si>
  <si>
    <t>BCE Inc.</t>
  </si>
  <si>
    <t>BCE</t>
  </si>
  <si>
    <t>Rogers Communications Inc.</t>
  </si>
  <si>
    <t>RCI</t>
  </si>
  <si>
    <t>WaterFurnace Renewable Energy Inc.</t>
  </si>
  <si>
    <t>WFIFF</t>
  </si>
  <si>
    <t>Acquired by NIBE Industrier AB</t>
  </si>
  <si>
    <t>Intel Corp.</t>
  </si>
  <si>
    <t>2014=2013, Incr.'15, '16, '17, '18</t>
  </si>
  <si>
    <t>Communications Systems Inc.</t>
  </si>
  <si>
    <t>JCS</t>
  </si>
  <si>
    <t>2014=2013, cut in '16</t>
  </si>
  <si>
    <t>UNS Energy Corp.</t>
  </si>
  <si>
    <t>UNS</t>
  </si>
  <si>
    <t>Acquired by Fortis</t>
  </si>
  <si>
    <t>Constellation Software Inc.</t>
  </si>
  <si>
    <t>CNSWF</t>
  </si>
  <si>
    <t>Acq by AbbVie cancelled</t>
  </si>
  <si>
    <t>Teche Holding Co.</t>
  </si>
  <si>
    <t>TSH</t>
  </si>
  <si>
    <t>Acquired by IberiaBank</t>
  </si>
  <si>
    <t>United Financial Bancorp</t>
  </si>
  <si>
    <t>UBNK</t>
  </si>
  <si>
    <t>Only 3 years before 2009 freeze</t>
  </si>
  <si>
    <t>R.G.Barry Corp.</t>
  </si>
  <si>
    <t>DFZ</t>
  </si>
  <si>
    <t>Acq by Mill Road Capital</t>
  </si>
  <si>
    <t>Randgold Resources Ltd.</t>
  </si>
  <si>
    <t>GOLD</t>
  </si>
  <si>
    <t>Boardwalk Pipeline Partners LP</t>
  </si>
  <si>
    <t>BWP</t>
  </si>
  <si>
    <t>American Science and Engineering Inc.</t>
  </si>
  <si>
    <t>ASEI</t>
  </si>
  <si>
    <t>FY14=FY13</t>
  </si>
  <si>
    <t>Stewart Enterprises Inc.</t>
  </si>
  <si>
    <t>STEI</t>
  </si>
  <si>
    <t>Acquired by Service Corp. Int'l</t>
  </si>
  <si>
    <t>NV Energy Inc.</t>
  </si>
  <si>
    <t>NVE</t>
  </si>
  <si>
    <t>Acquired by Berkshire Hathaway</t>
  </si>
  <si>
    <t>Nippon Telegraph &amp; Telephone</t>
  </si>
  <si>
    <t>NTT</t>
  </si>
  <si>
    <t>Molex Inc.</t>
  </si>
  <si>
    <t>MOLX</t>
  </si>
  <si>
    <t>Acquired by Koch Industries</t>
  </si>
  <si>
    <t>NTT DoCoMo Inc.</t>
  </si>
  <si>
    <t>DCM</t>
  </si>
  <si>
    <t>Molson Coors Brewing Co. B</t>
  </si>
  <si>
    <t>2013=2012, incr. 2014, 2015</t>
  </si>
  <si>
    <t>Cablevision Systems Corp.</t>
  </si>
  <si>
    <t>CVC</t>
  </si>
  <si>
    <t>2013=2012</t>
  </si>
  <si>
    <t>Juniata Valley Financial</t>
  </si>
  <si>
    <t>JUVF</t>
  </si>
  <si>
    <t>National Instruments Corp.</t>
  </si>
  <si>
    <t>2013=2012, Incr. '14, '15, '16, '17</t>
  </si>
  <si>
    <t>National CineMedia Inc.</t>
  </si>
  <si>
    <t>NCMI</t>
  </si>
  <si>
    <t>2013=2012, Cut 2018</t>
  </si>
  <si>
    <t>NuStar Energy LP</t>
  </si>
  <si>
    <t>NS</t>
  </si>
  <si>
    <t>2013=2012, Cut '18</t>
  </si>
  <si>
    <t>TECO Energy Inc.</t>
  </si>
  <si>
    <t>TE</t>
  </si>
  <si>
    <t>Acquired by Emera Inc.</t>
  </si>
  <si>
    <t>Natural Resource Partners LP</t>
  </si>
  <si>
    <t>NRP</t>
  </si>
  <si>
    <t>Cut in 2014, cut twice in '15</t>
  </si>
  <si>
    <t>Crestwood Midstream Partners LP</t>
  </si>
  <si>
    <t>CMLP</t>
  </si>
  <si>
    <t>Merged with Inergy LP; new CMLP</t>
  </si>
  <si>
    <t>Birner Dental Management</t>
  </si>
  <si>
    <t>BDMS</t>
  </si>
  <si>
    <t>Dynex Capital Inc.</t>
  </si>
  <si>
    <t>DX</t>
  </si>
  <si>
    <t>Cut again '14, '15, '16, '17</t>
  </si>
  <si>
    <t>Kaydon Corp.</t>
  </si>
  <si>
    <t>KDN</t>
  </si>
  <si>
    <t>Acquired by AB SKF</t>
  </si>
  <si>
    <t>PennantPark Investment Corp.</t>
  </si>
  <si>
    <t>PNNT</t>
  </si>
  <si>
    <t>2013=2012, Cut 2016, 2017</t>
  </si>
  <si>
    <t>Met-Pro Corp.</t>
  </si>
  <si>
    <t>MPR</t>
  </si>
  <si>
    <t>Acquired by CECO Environmental</t>
  </si>
  <si>
    <t>Kinross Gold Corp.</t>
  </si>
  <si>
    <t>KGC</t>
  </si>
  <si>
    <t>Astrazeneca plc</t>
  </si>
  <si>
    <t>AZN</t>
  </si>
  <si>
    <t>Tower Group Inc.</t>
  </si>
  <si>
    <t>TWGP</t>
  </si>
  <si>
    <t>Merged with Canopius Holdings</t>
  </si>
  <si>
    <t>National Research Inc.</t>
  </si>
  <si>
    <t>NRCI</t>
  </si>
  <si>
    <t>Reorg&gt;A/B shares, Incr. '15-'17</t>
  </si>
  <si>
    <t>H.J. Heinz Co.</t>
  </si>
  <si>
    <t>HNZ</t>
  </si>
  <si>
    <t>Acquired by Berkshire Hathaway+</t>
  </si>
  <si>
    <t>Somerset Hills Bancorp</t>
  </si>
  <si>
    <t>SOMH</t>
  </si>
  <si>
    <t>Campbell Soup Co.</t>
  </si>
  <si>
    <t>CPB</t>
  </si>
  <si>
    <t>FY13=FY12, Incr. FY14, FY17</t>
  </si>
  <si>
    <t>Landauer Inc.</t>
  </si>
  <si>
    <t>LDR</t>
  </si>
  <si>
    <t>FY12=FY11, cut in FY15, Bg Acqd</t>
  </si>
  <si>
    <t>Alterra Capital Holdings Ltd.</t>
  </si>
  <si>
    <t>ALTE</t>
  </si>
  <si>
    <t>Acquired by Markel Corp.</t>
  </si>
  <si>
    <t>Pitney Bowes Inc.</t>
  </si>
  <si>
    <t>PBI</t>
  </si>
  <si>
    <t>Northfield Bancorp Inc.</t>
  </si>
  <si>
    <t>'12 Reorg., incr. '13-'16</t>
  </si>
  <si>
    <t>Coca-Cola FEMSA S.A.B. de C.V.</t>
  </si>
  <si>
    <t>KOF</t>
  </si>
  <si>
    <t>(Increase in 2014)</t>
  </si>
  <si>
    <t>Epoch Holding Co.</t>
  </si>
  <si>
    <t>EPHC</t>
  </si>
  <si>
    <t>Acquired by TD Bank</t>
  </si>
  <si>
    <t>Alliance Financial Corp.</t>
  </si>
  <si>
    <t>ALNC</t>
  </si>
  <si>
    <t>Acquired by NBT Bancorp</t>
  </si>
  <si>
    <t>Robbins &amp; Myers Inc.</t>
  </si>
  <si>
    <t>RBN</t>
  </si>
  <si>
    <t>Acquired by National Oilwell Varco</t>
  </si>
  <si>
    <t>Reinstated-2013&gt;2012 (cut/incr)</t>
  </si>
  <si>
    <t>2018 Challenger</t>
  </si>
  <si>
    <t>Spun AbbVie, 2018 Challenger</t>
  </si>
  <si>
    <t>Eisai Company Ltd.</t>
  </si>
  <si>
    <t>ESALY</t>
  </si>
  <si>
    <t>Medicis Pharmaceutical Corp.</t>
  </si>
  <si>
    <t>MRX</t>
  </si>
  <si>
    <t>Acquired by Valeant Pharma.</t>
  </si>
  <si>
    <t>American Greetings</t>
  </si>
  <si>
    <t>AM</t>
  </si>
  <si>
    <t>'12='11, Acqd by Weiss family</t>
  </si>
  <si>
    <t>Unilever plc</t>
  </si>
  <si>
    <t>UL</t>
  </si>
  <si>
    <t>Incr. '13, '14; decr. '15, Incr. '16-'18</t>
  </si>
  <si>
    <t>Unilever NV</t>
  </si>
  <si>
    <t>UN</t>
  </si>
  <si>
    <t>Greif Inc. B</t>
  </si>
  <si>
    <t>GEF.B</t>
  </si>
  <si>
    <t>Talisman Energy Inc.</t>
  </si>
  <si>
    <t>TLM</t>
  </si>
  <si>
    <t>2012=2011, Acquired by Repsol</t>
  </si>
  <si>
    <t>Citizens Holding Co.</t>
  </si>
  <si>
    <t>CIZN</t>
  </si>
  <si>
    <t>2012=2011, incr '14, '15, ('16)</t>
  </si>
  <si>
    <t>No trade 3 Months; Reinstated '13</t>
  </si>
  <si>
    <t>Guess? Inc.</t>
  </si>
  <si>
    <t>GES</t>
  </si>
  <si>
    <t>2012=2011, increase in 2014</t>
  </si>
  <si>
    <t>First Capital Inc.</t>
  </si>
  <si>
    <t>2012=2011, incr. '13, '14, '17, '18</t>
  </si>
  <si>
    <t>TransAlta Corp.</t>
  </si>
  <si>
    <t>TAC</t>
  </si>
  <si>
    <t>Strayer Education Inc.</t>
  </si>
  <si>
    <t>STRA</t>
  </si>
  <si>
    <t>Suspended '13, Resumed '17</t>
  </si>
  <si>
    <t>Knight Transportation Inc.</t>
  </si>
  <si>
    <t>2012=2011</t>
  </si>
  <si>
    <t>Ecology &amp; Environment Inc.</t>
  </si>
  <si>
    <t>EEI</t>
  </si>
  <si>
    <t>2012=2011, cut 2016</t>
  </si>
  <si>
    <t>Suburban Propane Partners LP</t>
  </si>
  <si>
    <t>SPH</t>
  </si>
  <si>
    <t>'12='11, incr. '13, '15, Cut '17</t>
  </si>
  <si>
    <t>Avon Products Inc.</t>
  </si>
  <si>
    <t>AVP</t>
  </si>
  <si>
    <t>Lake Shore Bancorp Inc.</t>
  </si>
  <si>
    <t>Incr. in 2017, 2018</t>
  </si>
  <si>
    <t>United Community Bancorp</t>
  </si>
  <si>
    <t>UCBA</t>
  </si>
  <si>
    <t>Cut again in 2013</t>
  </si>
  <si>
    <t>2017 Challenger</t>
  </si>
  <si>
    <t>PG&amp;E Corp.</t>
  </si>
  <si>
    <t>PCG</t>
  </si>
  <si>
    <t>Greif Inc. A</t>
  </si>
  <si>
    <t>GEF</t>
  </si>
  <si>
    <t>FY2012=2011</t>
  </si>
  <si>
    <t>CNOOC Ltd.</t>
  </si>
  <si>
    <t>CEO</t>
  </si>
  <si>
    <t>Increase in 2013</t>
  </si>
  <si>
    <t>Astro-Med Inc.</t>
  </si>
  <si>
    <t>ALOT</t>
  </si>
  <si>
    <t>Koninklijke KPN N.V.</t>
  </si>
  <si>
    <t>KKPNY</t>
  </si>
  <si>
    <t>TransAtlantic Holdings</t>
  </si>
  <si>
    <t>TRH</t>
  </si>
  <si>
    <t>Acquired by Alleghany Corp.</t>
  </si>
  <si>
    <t>Washington REIT</t>
  </si>
  <si>
    <t>WRE</t>
  </si>
  <si>
    <t>Delphi Financial Group</t>
  </si>
  <si>
    <t>DFG</t>
  </si>
  <si>
    <t>Acquired by Tokio Marine Holdings</t>
  </si>
  <si>
    <t>Empresa Nacional de Electricidad SA</t>
  </si>
  <si>
    <t>EOC</t>
  </si>
  <si>
    <t>Arch Coal Inc.</t>
  </si>
  <si>
    <t>ACI</t>
  </si>
  <si>
    <t>Cut again in 2014</t>
  </si>
  <si>
    <t>Harleysville Group</t>
  </si>
  <si>
    <t>HGIC</t>
  </si>
  <si>
    <t>Acquired by Nationwide Mutual</t>
  </si>
  <si>
    <t>Inergy LP</t>
  </si>
  <si>
    <t>NRGY</t>
  </si>
  <si>
    <t>Cut again 2012/13, spun NRGM</t>
  </si>
  <si>
    <t>NSTAR</t>
  </si>
  <si>
    <t>NST</t>
  </si>
  <si>
    <t>Acquired by Northeast Utilities</t>
  </si>
  <si>
    <t>Cheviot Financial Corp.</t>
  </si>
  <si>
    <t>CHEV</t>
  </si>
  <si>
    <t>Increases in 2013, 2015</t>
  </si>
  <si>
    <t>National Presto Industries</t>
  </si>
  <si>
    <t>NPK</t>
  </si>
  <si>
    <t>Increase in 2013 (Paid Dec '12)</t>
  </si>
  <si>
    <t>Noble Corp.</t>
  </si>
  <si>
    <t>NE</t>
  </si>
  <si>
    <t>Cut '12, Incr. '13, '14, cut '15, '16</t>
  </si>
  <si>
    <t>Corporate Office Properties Trust</t>
  </si>
  <si>
    <t>OFC</t>
  </si>
  <si>
    <t>Telefonica S.A.</t>
  </si>
  <si>
    <t>TEF</t>
  </si>
  <si>
    <t>Gas Natural Inc.</t>
  </si>
  <si>
    <t>EGAS</t>
  </si>
  <si>
    <t>2011=2010, cut 2016</t>
  </si>
  <si>
    <t>Infosys Technologies Ltd.</t>
  </si>
  <si>
    <t>INFY</t>
  </si>
  <si>
    <t>DPL Inc.</t>
  </si>
  <si>
    <t>DPL</t>
  </si>
  <si>
    <t>Acquired by AES Corp.</t>
  </si>
  <si>
    <t>Pharmaceutical Product Development Inc.</t>
  </si>
  <si>
    <t>PPDI</t>
  </si>
  <si>
    <t>Acquired by Carlyle Groep et al.</t>
  </si>
  <si>
    <t>CenturyLink Inc.</t>
  </si>
  <si>
    <t>CTL</t>
  </si>
  <si>
    <t>2011=2010, cut in 2013</t>
  </si>
  <si>
    <t>Public Service Enterprise Group</t>
  </si>
  <si>
    <t>2016 Challenger</t>
  </si>
  <si>
    <t>Meridian Bioscience Inc.</t>
  </si>
  <si>
    <t>VIVO</t>
  </si>
  <si>
    <t>2011=2010, incr. '14, cut '17</t>
  </si>
  <si>
    <t>Spun off XLS, XYL, '17 Challenger</t>
  </si>
  <si>
    <t>Orrstown Financial Services</t>
  </si>
  <si>
    <t>Div. Susp.; Incr. '15, '16, '17, '18</t>
  </si>
  <si>
    <t>Royal Dutch Shell plc A</t>
  </si>
  <si>
    <t>RDS-A</t>
  </si>
  <si>
    <t>2011=2010, incr. in '12, '13, '14</t>
  </si>
  <si>
    <t>Royal Dutch Shell plc B</t>
  </si>
  <si>
    <t>RDS-B</t>
  </si>
  <si>
    <t>Shenandoah Telecommunications</t>
  </si>
  <si>
    <t>Harleysville Savings</t>
  </si>
  <si>
    <t>HARL</t>
  </si>
  <si>
    <t>2011=2010, incr. '12, '13, '17, '18</t>
  </si>
  <si>
    <t>Ohio Valley Banc Corp.</t>
  </si>
  <si>
    <t>OVBC</t>
  </si>
  <si>
    <t>2011=2010</t>
  </si>
  <si>
    <t>Universal Forest Products</t>
  </si>
  <si>
    <t>2011=2010, Incr. '13, '14, '15, '16</t>
  </si>
  <si>
    <t>Consolidated Water Co.</t>
  </si>
  <si>
    <t>CWCO</t>
  </si>
  <si>
    <t>2011=2010, Incr 2018</t>
  </si>
  <si>
    <t>Harsco Corp.</t>
  </si>
  <si>
    <t>HSC</t>
  </si>
  <si>
    <t>National Semiconductor</t>
  </si>
  <si>
    <t>NSM</t>
  </si>
  <si>
    <t>Acquired by Texas Instruments</t>
  </si>
  <si>
    <t>Duncan Energy Partners LP</t>
  </si>
  <si>
    <t>DEP</t>
  </si>
  <si>
    <t>Acq. by Enterprise Prod. Partners</t>
  </si>
  <si>
    <t>Allied World Assurance Co. Holdings Ltd.</t>
  </si>
  <si>
    <t>Reinstated: '11 skip but '12 Incr.</t>
  </si>
  <si>
    <t>Beckman Coulter</t>
  </si>
  <si>
    <t>BEC</t>
  </si>
  <si>
    <t>Acq. by Danaher Corp.</t>
  </si>
  <si>
    <t>Investors Real Estate Trust</t>
  </si>
  <si>
    <t>IRET</t>
  </si>
  <si>
    <t>Wesco Financial Corp.</t>
  </si>
  <si>
    <t>WSC</t>
  </si>
  <si>
    <t>Acquired By Berkshire Hathaway</t>
  </si>
  <si>
    <t>Hudson City Bancorp</t>
  </si>
  <si>
    <t>HCBK</t>
  </si>
  <si>
    <t>Village Super Market Inc.</t>
  </si>
  <si>
    <t>VLGEA</t>
  </si>
  <si>
    <t>Cut after '10 Special; incr. '12</t>
  </si>
  <si>
    <t>Heritage Financial Group</t>
  </si>
  <si>
    <t>HBOS</t>
  </si>
  <si>
    <t>Incr. '12, '13 (4Q'sPdDec12), '14</t>
  </si>
  <si>
    <t>2015 Challenger</t>
  </si>
  <si>
    <t>Joy Global Inc.</t>
  </si>
  <si>
    <t>JOYG</t>
  </si>
  <si>
    <t>'10='09,now JOY, incr. '14, cut '15</t>
  </si>
  <si>
    <t>CSS Industries Inc.</t>
  </si>
  <si>
    <t>CSS</t>
  </si>
  <si>
    <t>2010=2009, incr. '15, '16</t>
  </si>
  <si>
    <t>Courier Corp.</t>
  </si>
  <si>
    <t>CRRC</t>
  </si>
  <si>
    <t>2010=2009</t>
  </si>
  <si>
    <t>National Healthcare Corp.</t>
  </si>
  <si>
    <t>Martin Marietta Materials Inc.</t>
  </si>
  <si>
    <t>2010=2009, Incr. 2016, 2017, '18</t>
  </si>
  <si>
    <t>2010=2009, Cut '12, Incr. '13-'16</t>
  </si>
  <si>
    <t>CNB Financial Corp.</t>
  </si>
  <si>
    <t>CCNE</t>
  </si>
  <si>
    <t>Honeywell International</t>
  </si>
  <si>
    <t>WSFS Financial Corp.</t>
  </si>
  <si>
    <t>Energy Transfer Partners L P</t>
  </si>
  <si>
    <t>2010=2009, Incr. In '13, '14, '15</t>
  </si>
  <si>
    <t>Federated Investors Inc.</t>
  </si>
  <si>
    <t>FII</t>
  </si>
  <si>
    <t>2010=2009, incr 2013, 2018</t>
  </si>
  <si>
    <t>PVR Partners LP</t>
  </si>
  <si>
    <t>PVR</t>
  </si>
  <si>
    <t>incr. '11-'13,Acq'd by RGP</t>
  </si>
  <si>
    <t>Charles Schwab Corp.</t>
  </si>
  <si>
    <t>Teleflex Inc.</t>
  </si>
  <si>
    <t>TFX</t>
  </si>
  <si>
    <t>Bank of Hawaii</t>
  </si>
  <si>
    <t>Rockwell Collins Inc.</t>
  </si>
  <si>
    <t>COL</t>
  </si>
  <si>
    <t>2010=2009, incr. '12, '15</t>
  </si>
  <si>
    <t>GMT</t>
  </si>
  <si>
    <t>Only 4 years before 2010 freeze</t>
  </si>
  <si>
    <t>Allete Inc.</t>
  </si>
  <si>
    <t>Lakeland Financial</t>
  </si>
  <si>
    <t>2010=2009, Incr. In '15, '16, '17, '18</t>
  </si>
  <si>
    <t>Integrys Energy Group</t>
  </si>
  <si>
    <t>TEG</t>
  </si>
  <si>
    <t>2010=2009, Acquired by WEC</t>
  </si>
  <si>
    <t>Copano Energy LLC</t>
  </si>
  <si>
    <t>CPNO</t>
  </si>
  <si>
    <t>2010=2009; Acq. by KMP</t>
  </si>
  <si>
    <t>Carpenter Technology Corp.</t>
  </si>
  <si>
    <t>CRS</t>
  </si>
  <si>
    <t>Teekay Corp.</t>
  </si>
  <si>
    <t>TK</t>
  </si>
  <si>
    <t>2010=2009, cut in 2015</t>
  </si>
  <si>
    <t>Reinstated; Fiscal Year Streak OK</t>
  </si>
  <si>
    <t>Buckeye GP Holdings LP</t>
  </si>
  <si>
    <t>BGH</t>
  </si>
  <si>
    <t>Acq. by Buckeye Partners LP</t>
  </si>
  <si>
    <t>Choice Hotels International</t>
  </si>
  <si>
    <t>CHH</t>
  </si>
  <si>
    <t>2010=2009, Incr. '15, '16, '17</t>
  </si>
  <si>
    <t>Buckle Inc.</t>
  </si>
  <si>
    <t>BKE</t>
  </si>
  <si>
    <t>2010=2009, incr. '14, '15, '16</t>
  </si>
  <si>
    <t>NB&amp;T Financial Group Inc.</t>
  </si>
  <si>
    <t>NBTF</t>
  </si>
  <si>
    <t>2010=2009, Acq. by Peoples Bcp</t>
  </si>
  <si>
    <t>Overseas Shipholding Group Inc.</t>
  </si>
  <si>
    <t>OSG</t>
  </si>
  <si>
    <t>Only 4 yrs bef. freeze, now OSGB</t>
  </si>
  <si>
    <t>Progress Energy</t>
  </si>
  <si>
    <t>PGN</t>
  </si>
  <si>
    <t>2010=2009, acq. by Duke Energy</t>
  </si>
  <si>
    <t>Washington Trust Bancorp</t>
  </si>
  <si>
    <t>Independent Bank Corp MA</t>
  </si>
  <si>
    <t>Enterprise GP Holdings LP</t>
  </si>
  <si>
    <t>EPE</t>
  </si>
  <si>
    <t>Acq. by Enterprise Prod LP</t>
  </si>
  <si>
    <t>Amcol International Corp.</t>
  </si>
  <si>
    <t>ACO</t>
  </si>
  <si>
    <t>Incr.'12,Acquired by Minerals Tech.</t>
  </si>
  <si>
    <t>Chesapeake Energy Corp.</t>
  </si>
  <si>
    <t>CHK</t>
  </si>
  <si>
    <t>2010=2009, incr. '11, Susp. '15</t>
  </si>
  <si>
    <t>Gentex Corp.</t>
  </si>
  <si>
    <t>Block (H&amp;R) Inc.</t>
  </si>
  <si>
    <t>2010=2009, incr. '12,'16, '17</t>
  </si>
  <si>
    <t>Kraft Foods</t>
  </si>
  <si>
    <t>KFT</t>
  </si>
  <si>
    <t>2010=2009; now KHC/MDLZ</t>
  </si>
  <si>
    <t>Willis Group Holdings plc</t>
  </si>
  <si>
    <t>WSH</t>
  </si>
  <si>
    <t>(Now WLTW), 2016 Challenger</t>
  </si>
  <si>
    <t>Wolverine World Wide</t>
  </si>
  <si>
    <t>WWW</t>
  </si>
  <si>
    <t>2010=2009, increase in 2011</t>
  </si>
  <si>
    <t>Dentsply International Inc.</t>
  </si>
  <si>
    <t>BancorpSouth Inc.</t>
  </si>
  <si>
    <t>BXS</t>
  </si>
  <si>
    <t>cut twice '11; Incr. '13-'15</t>
  </si>
  <si>
    <t>NewAlliance Bancshares</t>
  </si>
  <si>
    <t>NAL</t>
  </si>
  <si>
    <t>Acquired by First Niagara</t>
  </si>
  <si>
    <t>Park National Corp.</t>
  </si>
  <si>
    <t>2009=2008</t>
  </si>
  <si>
    <t>2014 Challenger</t>
  </si>
  <si>
    <t>Inergy Holdings LP</t>
  </si>
  <si>
    <t>NRGP</t>
  </si>
  <si>
    <t>Acquired by Inergy LP</t>
  </si>
  <si>
    <t>Holly Corp. (now HFC)</t>
  </si>
  <si>
    <t>HOC</t>
  </si>
  <si>
    <t>First Financial Bankshares</t>
  </si>
  <si>
    <t>EastGroup Properties</t>
  </si>
  <si>
    <t>Valley National Bancorp</t>
  </si>
  <si>
    <t>VLY</t>
  </si>
  <si>
    <t>Cuts in '09, '10, Incr. in '11, cut '12</t>
  </si>
  <si>
    <t>Northern Trust</t>
  </si>
  <si>
    <t>M&amp;T Bank Corp.</t>
  </si>
  <si>
    <t>2009=2008, incr. 2017</t>
  </si>
  <si>
    <t>State Auto Financial</t>
  </si>
  <si>
    <t>STFC</t>
  </si>
  <si>
    <t>2009=2008, Cut in 2012</t>
  </si>
  <si>
    <t>2009=2008, Incr. '14, '15, '16, '17</t>
  </si>
  <si>
    <t>Trustmark Corp.</t>
  </si>
  <si>
    <t>TRMK</t>
  </si>
  <si>
    <t>Florida Public Utilities</t>
  </si>
  <si>
    <t>FPU</t>
  </si>
  <si>
    <t>Acq. by Chesapeake Utilities</t>
  </si>
  <si>
    <t>Chemical Financial</t>
  </si>
  <si>
    <t>CHFC</t>
  </si>
  <si>
    <t>Teppco Partners</t>
  </si>
  <si>
    <t>TPP</t>
  </si>
  <si>
    <t>Acq. by Enterprise Products LP</t>
  </si>
  <si>
    <t>Supervalu Inc.</t>
  </si>
  <si>
    <t>SVU</t>
  </si>
  <si>
    <t>Div. Suspended in 2012</t>
  </si>
  <si>
    <t>Hershey Company</t>
  </si>
  <si>
    <t>Glacier Bancorp</t>
  </si>
  <si>
    <t>Johnson Controls</t>
  </si>
  <si>
    <t>Kimco Realty</t>
  </si>
  <si>
    <t>Myers Industries</t>
  </si>
  <si>
    <t>United Bankshares</t>
  </si>
  <si>
    <t>Reinstated 12/3/09-YE Increase</t>
  </si>
  <si>
    <t>S&amp;T Bancorp</t>
  </si>
  <si>
    <t>Incr. in 2013, 2014, 2015, 2016</t>
  </si>
  <si>
    <t>Peoples Bancorp OH</t>
  </si>
  <si>
    <t>Incr. '12-'14,'16(x2),'17(x2),'18(x2)</t>
  </si>
  <si>
    <t>Wesbanco Inc.</t>
  </si>
  <si>
    <t>Avery Dennison</t>
  </si>
  <si>
    <t>Cut again in 2011, incr. '14-'17</t>
  </si>
  <si>
    <t>BB&amp;T Corp.</t>
  </si>
  <si>
    <t>BBT</t>
  </si>
  <si>
    <t>Legg Mason</t>
  </si>
  <si>
    <t>National Penn Bancshares</t>
  </si>
  <si>
    <t>NPBC</t>
  </si>
  <si>
    <t>Acq'd by BB&amp;T Corp. 2015</t>
  </si>
  <si>
    <t>ASBC</t>
  </si>
  <si>
    <t>Susquehanna Bancshares</t>
  </si>
  <si>
    <t>SUSQ</t>
  </si>
  <si>
    <t>Increases 2011-2014</t>
  </si>
  <si>
    <t>Masco Corp.</t>
  </si>
  <si>
    <t>Incr. in 2014, 2015, 2016, 2017</t>
  </si>
  <si>
    <t>Fulton Financial</t>
  </si>
  <si>
    <t>Incr '11, '12, then '15, '16, '17, '18</t>
  </si>
  <si>
    <t>Susp '10, +/- '11, cut '12, +'13</t>
  </si>
  <si>
    <t>Rohm and Haas</t>
  </si>
  <si>
    <t>ROH</t>
  </si>
  <si>
    <t>Acquired by Dow Chemical</t>
  </si>
  <si>
    <t>Gannett Company</t>
  </si>
  <si>
    <t>Incr in '11, '12; 2015 Split-up</t>
  </si>
  <si>
    <t>F.N.B. Corp.</t>
  </si>
  <si>
    <t>FNB</t>
  </si>
  <si>
    <t>Wilmington Trust</t>
  </si>
  <si>
    <t>WL</t>
  </si>
  <si>
    <t>Acquired by M&amp;T Bank</t>
  </si>
  <si>
    <t>Washington Federal</t>
  </si>
  <si>
    <t>WFSL</t>
  </si>
  <si>
    <t>Marshall &amp; Ilsley</t>
  </si>
  <si>
    <t>MI</t>
  </si>
  <si>
    <t>Acquired by Bank of Montreal</t>
  </si>
  <si>
    <t>FirstMerit Corp.</t>
  </si>
  <si>
    <t>FMER</t>
  </si>
  <si>
    <t>2008=2007, cut in 2009,Incr 2015</t>
  </si>
  <si>
    <t>Anheuser-Busch</t>
  </si>
  <si>
    <t>Acq. by InBev</t>
  </si>
  <si>
    <t>Harleysville National</t>
  </si>
  <si>
    <t>HNBC</t>
  </si>
  <si>
    <t>2008=2007, acq. by First Niagara</t>
  </si>
  <si>
    <t>Lincoln National</t>
  </si>
  <si>
    <t>EnergySouth Inc.</t>
  </si>
  <si>
    <t>ENSI</t>
  </si>
  <si>
    <t>Acquired by Sempra Energy</t>
  </si>
  <si>
    <t>Wrigley (Wm. Jr.) Co.</t>
  </si>
  <si>
    <t>WWY</t>
  </si>
  <si>
    <t>Acquired by Mars Inc.</t>
  </si>
  <si>
    <t>Bank of America</t>
  </si>
  <si>
    <t>Cut again in 2009, Incr. '14, '16</t>
  </si>
  <si>
    <t>Comerica Inc.</t>
  </si>
  <si>
    <t>Regions Financial</t>
  </si>
  <si>
    <t>Cut again in 2009, incr. '13-'16</t>
  </si>
  <si>
    <t>Hillenbrand Industries</t>
  </si>
  <si>
    <t>HB</t>
  </si>
  <si>
    <t>Split into Hill-Rom/Hillenbrand Inc.</t>
  </si>
  <si>
    <t>Altria Group</t>
  </si>
  <si>
    <t>PM Spin-off; Reinstated 3/6/10</t>
  </si>
  <si>
    <t>Progressive Corp.</t>
  </si>
  <si>
    <t>PGR</t>
  </si>
  <si>
    <t>Incr. 2018</t>
  </si>
  <si>
    <t>SLM Corp.</t>
  </si>
  <si>
    <t>SLM</t>
  </si>
  <si>
    <t>DivSusp2Q07; Incorrectly included</t>
  </si>
  <si>
    <t>Number of Companies</t>
  </si>
  <si>
    <t>Includes Later Adjustments</t>
  </si>
  <si>
    <t>Excl. Incorrectly Added</t>
  </si>
  <si>
    <t>Excludes Incorrect Additions</t>
  </si>
  <si>
    <t>Adj. No. of Companies</t>
  </si>
  <si>
    <t>Excludes Reinstatements</t>
  </si>
  <si>
    <t>Percent of Total</t>
  </si>
  <si>
    <t>Average Streak Ended:</t>
  </si>
  <si>
    <t>* Despite increase, yearly total was lower than prior year</t>
  </si>
  <si>
    <t>Supplemental Statistics:</t>
  </si>
  <si>
    <t>% of Total</t>
  </si>
  <si>
    <t>Freeze</t>
  </si>
  <si>
    <t>M&amp;A</t>
  </si>
  <si>
    <t>Deletions, followed by Increases</t>
  </si>
  <si>
    <t>(see Appendix C on Notes tab)</t>
  </si>
  <si>
    <t>"Cut" due to currency exchange</t>
  </si>
  <si>
    <t>---</t>
  </si>
  <si>
    <t>(Despite local-currency increase)</t>
  </si>
  <si>
    <t>Companies no longer traded</t>
  </si>
  <si>
    <t>"Permanent" Deletions - so far</t>
  </si>
  <si>
    <t>Deletions by Year:</t>
  </si>
  <si>
    <t>Total</t>
  </si>
  <si>
    <t>Notes: Includes Incorrect Additions and Reinstatements</t>
  </si>
  <si>
    <t>(Prior to Contenders, Challengers)</t>
  </si>
  <si>
    <t>(Challengers first populated)</t>
  </si>
  <si>
    <t>Deletions by Streak Length:</t>
  </si>
  <si>
    <t>5-9 years</t>
  </si>
  <si>
    <t>10-14 years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</si>
  <si>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</si>
  <si>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</si>
  <si>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</si>
  <si>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</si>
  <si>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</si>
  <si>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</si>
  <si>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</si>
  <si>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t>50 years or more</t>
  </si>
  <si>
    <t>Deletions by Category:</t>
  </si>
  <si>
    <t>(5-9 years)</t>
  </si>
  <si>
    <t>(10-24 years)</t>
  </si>
  <si>
    <t>(25 or more years)</t>
  </si>
  <si>
    <t>Streak-length corrections</t>
  </si>
  <si>
    <t>Old</t>
  </si>
  <si>
    <t>New</t>
  </si>
  <si>
    <t>Changed</t>
  </si>
  <si>
    <t>Source, *</t>
  </si>
  <si>
    <t>website</t>
  </si>
  <si>
    <t>research</t>
  </si>
  <si>
    <t>press release</t>
  </si>
  <si>
    <t>Annual Report</t>
  </si>
  <si>
    <t>BWL.A</t>
  </si>
  <si>
    <t>Fiscal Year streak *</t>
  </si>
  <si>
    <t>press release, website</t>
  </si>
  <si>
    <t>press release *</t>
  </si>
  <si>
    <t>website *</t>
  </si>
  <si>
    <t>press release/website *</t>
  </si>
  <si>
    <t>Computer Services Inc.</t>
  </si>
  <si>
    <t>Enterprise Bancorp Inc.</t>
  </si>
  <si>
    <t>Yahoo history</t>
  </si>
  <si>
    <t>Health Care REIT</t>
  </si>
  <si>
    <t>HCN</t>
  </si>
  <si>
    <t>press release, now Welltower Inc. (see below)</t>
  </si>
  <si>
    <t>exclude "regular" Special dividends</t>
  </si>
  <si>
    <t>Fiscal Year streak</t>
  </si>
  <si>
    <t>Annual Report *</t>
  </si>
  <si>
    <t>1976=Year 1</t>
  </si>
  <si>
    <t>MGE Energy</t>
  </si>
  <si>
    <t>People's United Financial</t>
  </si>
  <si>
    <t>Sheanandoah Telecommunications</t>
  </si>
  <si>
    <t>Adjust for 2001 Mirant spin-off</t>
  </si>
  <si>
    <t>T. Rowe Price</t>
  </si>
  <si>
    <t>Yahoo history *</t>
  </si>
  <si>
    <t>Thomasville Bancshares</t>
  </si>
  <si>
    <t>Merged into St. Paul Companies</t>
  </si>
  <si>
    <t>United Technologies</t>
  </si>
  <si>
    <t>UTX</t>
  </si>
  <si>
    <t>Wal-Mart Stores</t>
  </si>
  <si>
    <t>* Subsequently deleted; see Deletions table above</t>
  </si>
  <si>
    <t>Name/Symbol changes</t>
  </si>
  <si>
    <t>*</t>
  </si>
  <si>
    <t>Note</t>
  </si>
  <si>
    <t>AmerisourceBergen Corporation</t>
  </si>
  <si>
    <t>ABC</t>
  </si>
  <si>
    <t>Access Midstream Partners LP</t>
  </si>
  <si>
    <t>ACMP</t>
  </si>
  <si>
    <t>Merger</t>
  </si>
  <si>
    <t>ACE Limited</t>
  </si>
  <si>
    <t>ACE</t>
  </si>
  <si>
    <t>Chubb Corp. acquisition</t>
  </si>
  <si>
    <t>Anthem, Inc.</t>
  </si>
  <si>
    <t>ANTM</t>
  </si>
  <si>
    <t>Torchmark Corp.</t>
  </si>
  <si>
    <t>TMK</t>
  </si>
  <si>
    <t>Global Life Inc</t>
  </si>
  <si>
    <t>Chemical Financial Corp.</t>
  </si>
  <si>
    <t>Apartment Investment &amp; Management Co.</t>
  </si>
  <si>
    <t>AIV</t>
  </si>
  <si>
    <t>Spinoff</t>
  </si>
  <si>
    <t>AGL</t>
  </si>
  <si>
    <t>Arlantic Tele Network Inc.</t>
  </si>
  <si>
    <t>Ashland Inc.</t>
  </si>
  <si>
    <t>Avago Technologies Ltd.</t>
  </si>
  <si>
    <t>Broadcom (BRCM) acquisition</t>
  </si>
  <si>
    <t>BB&amp;T Corp</t>
  </si>
  <si>
    <t>Truist Financial Corp</t>
  </si>
  <si>
    <t>BKUT</t>
  </si>
  <si>
    <t>Google</t>
  </si>
  <si>
    <t>BancorpSouth Bank</t>
  </si>
  <si>
    <t>CMN</t>
  </si>
  <si>
    <t>CenturyTel Inc.</t>
  </si>
  <si>
    <t>Merger with Embarq Inc.</t>
  </si>
  <si>
    <t>Coca-Cola Enterprises Inc.</t>
  </si>
  <si>
    <t>Merger w/2 companies</t>
  </si>
  <si>
    <t>CCFNB Bancorp, Inc.</t>
  </si>
  <si>
    <t>Colony Financial Inc.</t>
  </si>
  <si>
    <t>Consolidated-Tomoka Land Co.</t>
  </si>
  <si>
    <t>Culp Inc.</t>
  </si>
  <si>
    <t>CFI</t>
  </si>
  <si>
    <t>CSWI</t>
  </si>
  <si>
    <t>CVS Caremark</t>
  </si>
  <si>
    <t>DeVry Inc.</t>
  </si>
  <si>
    <t>Dominion Resources Inc.</t>
  </si>
  <si>
    <t>Exterran Partners LP</t>
  </si>
  <si>
    <t>EXLP</t>
  </si>
  <si>
    <t>First Defiance Financial Corp.</t>
  </si>
  <si>
    <t>FDEF</t>
  </si>
  <si>
    <t>Premier Bank</t>
  </si>
  <si>
    <t>FPL Group Inc.</t>
  </si>
  <si>
    <t>FPL</t>
  </si>
  <si>
    <t>GKSR</t>
  </si>
  <si>
    <t>Great Plains Energy</t>
  </si>
  <si>
    <t>merger</t>
  </si>
  <si>
    <t>GRF-B</t>
  </si>
  <si>
    <t>HealthSouth Corp.</t>
  </si>
  <si>
    <t>HLS</t>
  </si>
  <si>
    <t>Encompass Health Corp.</t>
  </si>
  <si>
    <t>Hewlett-Packard Company</t>
  </si>
  <si>
    <t>Hospitality Properties Trust</t>
  </si>
  <si>
    <t>HPT</t>
  </si>
  <si>
    <t>Hickory Tech Corp.</t>
  </si>
  <si>
    <t>HTCO</t>
  </si>
  <si>
    <t>HUB.B</t>
  </si>
  <si>
    <t>HUB-A</t>
  </si>
  <si>
    <t>FinViz</t>
  </si>
  <si>
    <t>HUB-B</t>
  </si>
  <si>
    <t>Class A/B combined</t>
  </si>
  <si>
    <t>Ingersroll Rand</t>
  </si>
  <si>
    <t>IR</t>
  </si>
  <si>
    <t>Johnson Controls Inc.</t>
  </si>
  <si>
    <t>JW-A</t>
  </si>
  <si>
    <t>Lancaster Colony Corporation</t>
  </si>
  <si>
    <t>LANC</t>
  </si>
  <si>
    <t>L-3 Communications Holdings Inc.</t>
  </si>
  <si>
    <t>Laclede Group Inc.</t>
  </si>
  <si>
    <t>LG</t>
  </si>
  <si>
    <t>McGraw-Hill Companies</t>
  </si>
  <si>
    <t>MHP</t>
  </si>
  <si>
    <t>MHFI</t>
  </si>
  <si>
    <t>McGraw-Hill Financial</t>
  </si>
  <si>
    <t>TAXI</t>
  </si>
  <si>
    <t>Medtronic Inc.</t>
  </si>
  <si>
    <t>ADR after Covidien merger</t>
  </si>
  <si>
    <t>Mine Safety Appliances</t>
  </si>
  <si>
    <t>Monroe Muffler Brake Inc.</t>
  </si>
  <si>
    <t>Monroe Inc.</t>
  </si>
  <si>
    <t>New Media</t>
  </si>
  <si>
    <t>NEWM</t>
  </si>
  <si>
    <t>National Retail Properties, Inc.</t>
  </si>
  <si>
    <t>NRCIB</t>
  </si>
  <si>
    <t>National Research B</t>
  </si>
  <si>
    <t>Reorg.&gt;A/B shares</t>
  </si>
  <si>
    <t>Newell Rubbermaid Inc.</t>
  </si>
  <si>
    <t>Northeast Utilities</t>
  </si>
  <si>
    <t>NU</t>
  </si>
  <si>
    <t>NRG Yield Inc</t>
  </si>
  <si>
    <t>NYLD</t>
  </si>
  <si>
    <t>Clearway Energy Inc</t>
  </si>
  <si>
    <t>Merger+Name/Symbol change</t>
  </si>
  <si>
    <t>OBNK</t>
  </si>
  <si>
    <t>PNM Resources, Inc.</t>
  </si>
  <si>
    <t>PNM</t>
  </si>
  <si>
    <t>Pentair Inc.</t>
  </si>
  <si>
    <t>became ADR</t>
  </si>
  <si>
    <t>PolyOne Corp.</t>
  </si>
  <si>
    <t>POL</t>
  </si>
  <si>
    <t>PRSP</t>
  </si>
  <si>
    <t>People's Utah Bancorp</t>
  </si>
  <si>
    <t>PUB</t>
  </si>
  <si>
    <t>Praxair Inc.</t>
  </si>
  <si>
    <t>PX</t>
  </si>
  <si>
    <t>Questar Resources</t>
  </si>
  <si>
    <t>QEP Spin-off</t>
  </si>
  <si>
    <t>Systemax Inc.</t>
  </si>
  <si>
    <t>SYX</t>
  </si>
  <si>
    <t>Ritchie Bros. Auctioneers Incorporated</t>
  </si>
  <si>
    <t>Regal Beloit Corporation</t>
  </si>
  <si>
    <t>RBC</t>
  </si>
  <si>
    <t>Resources Connection Inc.</t>
  </si>
  <si>
    <t>RECN</t>
  </si>
  <si>
    <t>RockTenn Co.</t>
  </si>
  <si>
    <t>RKT</t>
  </si>
  <si>
    <t>WestRock Co.</t>
  </si>
  <si>
    <t>Merger with MeadWestvaco</t>
  </si>
  <si>
    <t>Roper Industries Inc.</t>
  </si>
  <si>
    <t>TOP</t>
  </si>
  <si>
    <t>S.Y. Bancorp</t>
  </si>
  <si>
    <t>SHPGY</t>
  </si>
  <si>
    <t>SJW Group</t>
  </si>
  <si>
    <t>SJW</t>
  </si>
  <si>
    <t>Sony Corp.</t>
  </si>
  <si>
    <t>SNE</t>
  </si>
  <si>
    <t>Steris Corp.</t>
  </si>
  <si>
    <t>Sunoco Logistics Partners LP</t>
  </si>
  <si>
    <t>SXL</t>
  </si>
  <si>
    <t>TCLP</t>
  </si>
  <si>
    <t>Techne Corp.</t>
  </si>
  <si>
    <t>Tesoro Corp.</t>
  </si>
  <si>
    <t>TSO</t>
  </si>
  <si>
    <t>Tesoro Logistics LP</t>
  </si>
  <si>
    <t>TLLP</t>
  </si>
  <si>
    <t>United Community Banks</t>
  </si>
  <si>
    <t>UFP Industries</t>
  </si>
  <si>
    <t>UniSource Energy Corp.</t>
  </si>
  <si>
    <t>W.P. Carey &amp; Co. LLC</t>
  </si>
  <si>
    <t>W.P. Carey Inc.</t>
  </si>
  <si>
    <t>became REIT</t>
  </si>
  <si>
    <t>Walgreen Company</t>
  </si>
  <si>
    <t>WAG</t>
  </si>
  <si>
    <t>Walgeens Boots Alliance</t>
  </si>
  <si>
    <t>Wal-Mart Stores Inc.</t>
  </si>
  <si>
    <t>Wisconsin Energy</t>
  </si>
  <si>
    <t>Western Gas Equity Partners LP</t>
  </si>
  <si>
    <t>WGP</t>
  </si>
  <si>
    <t>WLTW</t>
  </si>
  <si>
    <t>Willis Towers Watson Plc</t>
  </si>
  <si>
    <t>Symbol Change</t>
  </si>
  <si>
    <t>WPPGY</t>
  </si>
  <si>
    <t>Aqua America</t>
  </si>
  <si>
    <t>WTR</t>
  </si>
  <si>
    <t>Name/Symbol change</t>
  </si>
  <si>
    <t>Wyndham Worldwide Corp</t>
  </si>
  <si>
    <t>WYN</t>
  </si>
  <si>
    <t>Wyndham Destinations</t>
  </si>
  <si>
    <t>* (new name/symbol) Subsequently deleted; see Deletions table above</t>
  </si>
  <si>
    <t>Comparison with Previous Months (NOT adjusted for additions, deletions, etc.)</t>
  </si>
  <si>
    <t>CCC Aging:</t>
  </si>
  <si>
    <t>No. of</t>
  </si>
  <si>
    <t>Champions (25+ years)</t>
  </si>
  <si>
    <t>Contenders (10-24 years)</t>
  </si>
  <si>
    <t>Challengers (5-9 years)</t>
  </si>
  <si>
    <t># of Years</t>
  </si>
  <si>
    <t>Number of Companies at December 31:</t>
  </si>
  <si>
    <t>End of</t>
  </si>
  <si>
    <t>Companies</t>
  </si>
  <si>
    <t>% Inc</t>
  </si>
  <si>
    <t>in Streak</t>
  </si>
  <si>
    <t>2010</t>
  </si>
  <si>
    <t>2011</t>
  </si>
  <si>
    <t>2014</t>
  </si>
  <si>
    <t>2015</t>
  </si>
  <si>
    <t>2016</t>
  </si>
  <si>
    <t>Dec07</t>
  </si>
  <si>
    <t>Jan08</t>
  </si>
  <si>
    <t>Feb08</t>
  </si>
  <si>
    <t>Mar08</t>
  </si>
  <si>
    <t>Apr08</t>
  </si>
  <si>
    <t>May08</t>
  </si>
  <si>
    <t>Jun08</t>
  </si>
  <si>
    <t>Jul08</t>
  </si>
  <si>
    <t>Aug08</t>
  </si>
  <si>
    <t>Sep08</t>
  </si>
  <si>
    <t>Oct08</t>
  </si>
  <si>
    <t>Nov08</t>
  </si>
  <si>
    <t>Contenders:</t>
  </si>
  <si>
    <t>Dec08</t>
  </si>
  <si>
    <t>Prior to May 2009, informal list of 27 companies or less</t>
  </si>
  <si>
    <t>Jan09</t>
  </si>
  <si>
    <t>Prior to June 2009, no pricing or div. rate included</t>
  </si>
  <si>
    <t>Feb09</t>
  </si>
  <si>
    <t>Prior to July 2010, prev. div. rate, % increase not included</t>
  </si>
  <si>
    <t>Mar09</t>
  </si>
  <si>
    <t>Prior to August 2010, streaks of 10-14 years not included</t>
  </si>
  <si>
    <t>Apr09</t>
  </si>
  <si>
    <t>(Prior Listing was 15-24 years)</t>
  </si>
  <si>
    <t>May09</t>
  </si>
  <si>
    <t>Jun09</t>
  </si>
  <si>
    <t>Jul09</t>
  </si>
  <si>
    <t>Aug09</t>
  </si>
  <si>
    <t>Sep09</t>
  </si>
  <si>
    <t>(This space reserved for the future)</t>
  </si>
  <si>
    <t>Oct09</t>
  </si>
  <si>
    <t>Nov09</t>
  </si>
  <si>
    <t>Dec09</t>
  </si>
  <si>
    <t>Jan10</t>
  </si>
  <si>
    <t>Feb10</t>
  </si>
  <si>
    <t>Mar10</t>
  </si>
  <si>
    <t>Challengers:</t>
  </si>
  <si>
    <t>Apr10</t>
  </si>
  <si>
    <t>Prior to Nov. 2010, prev. div. rate, % increase not included</t>
  </si>
  <si>
    <t>May10</t>
  </si>
  <si>
    <t>Prior to August 2010, streaks of 10-14 years included</t>
  </si>
  <si>
    <t>Jun10</t>
  </si>
  <si>
    <t>(Initial Listing was 5-14 years)</t>
  </si>
  <si>
    <t>Jul10</t>
  </si>
  <si>
    <t>v</t>
  </si>
  <si>
    <t>Aug10</t>
  </si>
  <si>
    <t>&lt;</t>
  </si>
  <si>
    <t>Sep10</t>
  </si>
  <si>
    <t>Oct10</t>
  </si>
  <si>
    <t>Nov10</t>
  </si>
  <si>
    <t>Dec10</t>
  </si>
  <si>
    <t>Jan11</t>
  </si>
  <si>
    <t>Feb11</t>
  </si>
  <si>
    <t>Mar11</t>
  </si>
  <si>
    <t>Apr11</t>
  </si>
  <si>
    <t>May11</t>
  </si>
  <si>
    <t>Jun11</t>
  </si>
  <si>
    <t>Jul11</t>
  </si>
  <si>
    <t>Aug11</t>
  </si>
  <si>
    <t>Sep11</t>
  </si>
  <si>
    <t>Oct11</t>
  </si>
  <si>
    <t>Quick Summary:</t>
  </si>
  <si>
    <t>Nov11</t>
  </si>
  <si>
    <t>Dec11</t>
  </si>
  <si>
    <t>No. of Companies</t>
  </si>
  <si>
    <t>Jan12</t>
  </si>
  <si>
    <t>Ave. No. of Years</t>
  </si>
  <si>
    <t>Feb12</t>
  </si>
  <si>
    <t>Average Price</t>
  </si>
  <si>
    <t>Mar12</t>
  </si>
  <si>
    <t>Average % Yield</t>
  </si>
  <si>
    <t>Apr12</t>
  </si>
  <si>
    <t>Ave. MR % Increase</t>
  </si>
  <si>
    <t>May12</t>
  </si>
  <si>
    <t>Jun12</t>
  </si>
  <si>
    <t>Additions:</t>
  </si>
  <si>
    <t>Jul12</t>
  </si>
  <si>
    <t>Aug12</t>
  </si>
  <si>
    <t>Sep12</t>
  </si>
  <si>
    <t>Oct12</t>
  </si>
  <si>
    <t>Nov12</t>
  </si>
  <si>
    <t>Dec12</t>
  </si>
  <si>
    <t>CCC Totals:</t>
  </si>
  <si>
    <t>Jan13</t>
  </si>
  <si>
    <t>Feb13</t>
  </si>
  <si>
    <t>Totals:</t>
  </si>
  <si>
    <t>Mar13</t>
  </si>
  <si>
    <t>(including Near-Challengers)</t>
  </si>
  <si>
    <t>//\\</t>
  </si>
  <si>
    <t>Apr13</t>
  </si>
  <si>
    <t>YTD</t>
  </si>
  <si>
    <t>May13</t>
  </si>
  <si>
    <t>\\//</t>
  </si>
  <si>
    <t>Jun13</t>
  </si>
  <si>
    <t>Jul13</t>
  </si>
  <si>
    <t>Aug13</t>
  </si>
  <si>
    <t>Promotions:</t>
  </si>
  <si>
    <t>Sep13</t>
  </si>
  <si>
    <t>To Contender</t>
  </si>
  <si>
    <t>Oct13</t>
  </si>
  <si>
    <t>Nov13</t>
  </si>
  <si>
    <t>Change from</t>
  </si>
  <si>
    <t>Dec13</t>
  </si>
  <si>
    <t>Prior Year:</t>
  </si>
  <si>
    <t>Jan14</t>
  </si>
  <si>
    <t>Feb14</t>
  </si>
  <si>
    <t>Mar14</t>
  </si>
  <si>
    <t>Apr14</t>
  </si>
  <si>
    <t>May14</t>
  </si>
  <si>
    <t>Jun14</t>
  </si>
  <si>
    <t>=No Data</t>
  </si>
  <si>
    <t>Jul14</t>
  </si>
  <si>
    <t>=Streaks began in recession year. For more information, see the</t>
  </si>
  <si>
    <t>Aug14</t>
  </si>
  <si>
    <t xml:space="preserve">following website: </t>
  </si>
  <si>
    <t>http://en.wikipedia.org/wiki/List_of_recessions_in_the_United_States</t>
  </si>
  <si>
    <t>Sep14</t>
  </si>
  <si>
    <t>=Recession Year</t>
  </si>
  <si>
    <t>Oct14</t>
  </si>
  <si>
    <t>Population Change</t>
  </si>
  <si>
    <t>Number of Companies:</t>
  </si>
  <si>
    <t>Nov14</t>
  </si>
  <si>
    <t>Reconciliation</t>
  </si>
  <si>
    <t>Dec14</t>
  </si>
  <si>
    <t># Companies Jan. 1</t>
  </si>
  <si>
    <t>Jan15</t>
  </si>
  <si>
    <t>Feb15</t>
  </si>
  <si>
    <t>Deletions:</t>
  </si>
  <si>
    <t>Cuts</t>
  </si>
  <si>
    <t>Mar15</t>
  </si>
  <si>
    <t>Freezes</t>
  </si>
  <si>
    <t>Apr15</t>
  </si>
  <si>
    <t>Acquired</t>
  </si>
  <si>
    <t>May15</t>
  </si>
  <si>
    <t>Jun15</t>
  </si>
  <si>
    <t>Jul15</t>
  </si>
  <si>
    <t>Net Changes:</t>
  </si>
  <si>
    <t>Aug15</t>
  </si>
  <si>
    <t># Companies Dec. 31</t>
  </si>
  <si>
    <t>Sep15</t>
  </si>
  <si>
    <t>Oct15</t>
  </si>
  <si>
    <t>Percentage Change</t>
  </si>
  <si>
    <t>Nov15</t>
  </si>
  <si>
    <t>Dec15</t>
  </si>
  <si>
    <t>Companies at Risk</t>
  </si>
  <si>
    <t>Jan16</t>
  </si>
  <si>
    <t>% Deletions:</t>
  </si>
  <si>
    <t>Feb16</t>
  </si>
  <si>
    <t>Mar16</t>
  </si>
  <si>
    <t>Apr16</t>
  </si>
  <si>
    <t>May16</t>
  </si>
  <si>
    <t>Jun16</t>
  </si>
  <si>
    <t>% Success</t>
  </si>
  <si>
    <t>Rate</t>
  </si>
  <si>
    <t>Jul16</t>
  </si>
  <si>
    <t>Aug16</t>
  </si>
  <si>
    <t>Sep16</t>
  </si>
  <si>
    <t>Oct16</t>
  </si>
  <si>
    <t>Nov16</t>
  </si>
  <si>
    <t>Dec16</t>
  </si>
  <si>
    <t>Jan17</t>
  </si>
  <si>
    <t>Feb17</t>
  </si>
  <si>
    <t>Mar17</t>
  </si>
  <si>
    <t>Apr17</t>
  </si>
  <si>
    <t>May17</t>
  </si>
  <si>
    <t>Jun17</t>
  </si>
  <si>
    <t>Jul17</t>
  </si>
  <si>
    <t>Aug17</t>
  </si>
  <si>
    <t>Sep17</t>
  </si>
  <si>
    <t>Oct17</t>
  </si>
  <si>
    <t>Nov17</t>
  </si>
  <si>
    <t>Dec17</t>
  </si>
  <si>
    <t>Jan18</t>
  </si>
  <si>
    <t>Feb18</t>
  </si>
  <si>
    <t>Mar18</t>
  </si>
  <si>
    <t>Apr18</t>
  </si>
  <si>
    <t>May18</t>
  </si>
  <si>
    <t>Jun18</t>
  </si>
  <si>
    <t>Jul18</t>
  </si>
  <si>
    <t>Aug18</t>
  </si>
  <si>
    <t>Sep18</t>
  </si>
  <si>
    <t>Oct18</t>
  </si>
  <si>
    <t>Nov18</t>
  </si>
  <si>
    <t>Dec18</t>
  </si>
  <si>
    <t>Jan19</t>
  </si>
  <si>
    <t>Feb19</t>
  </si>
  <si>
    <t>Mar19</t>
  </si>
  <si>
    <t>Apr19</t>
  </si>
  <si>
    <t>May19</t>
  </si>
  <si>
    <t>Jun19</t>
  </si>
  <si>
    <t>Warnings:</t>
  </si>
  <si>
    <t>Jul19</t>
  </si>
  <si>
    <t>Aug19</t>
  </si>
  <si>
    <t>Sep19</t>
  </si>
  <si>
    <t>Oct19</t>
  </si>
  <si>
    <t>Nov19</t>
  </si>
  <si>
    <t>Dec19</t>
  </si>
  <si>
    <t>Jan20</t>
  </si>
  <si>
    <t>Feb20</t>
  </si>
  <si>
    <t>Mar20</t>
  </si>
  <si>
    <t>Apr20</t>
  </si>
  <si>
    <t>May20</t>
  </si>
  <si>
    <t>Jun20</t>
  </si>
  <si>
    <t>Jul20</t>
  </si>
  <si>
    <t>Aug20</t>
  </si>
  <si>
    <t>Sep20</t>
  </si>
  <si>
    <t>Oct20</t>
  </si>
  <si>
    <t>Nov20</t>
  </si>
  <si>
    <t>Dec20</t>
  </si>
  <si>
    <t>Jan21</t>
  </si>
  <si>
    <t>Feb21</t>
  </si>
  <si>
    <t>Mar21</t>
  </si>
  <si>
    <t>Apr21</t>
  </si>
  <si>
    <t>May21</t>
  </si>
  <si>
    <t>Jun21</t>
  </si>
  <si>
    <t>Jul21</t>
  </si>
  <si>
    <t>Aug21</t>
  </si>
  <si>
    <t>Sep21</t>
  </si>
  <si>
    <t>Oct21</t>
  </si>
  <si>
    <t>Nov21</t>
  </si>
  <si>
    <t>Dec21</t>
  </si>
  <si>
    <t>Jan22</t>
  </si>
  <si>
    <t>Feb22</t>
  </si>
  <si>
    <t>Mar22</t>
  </si>
  <si>
    <t>Apr22</t>
  </si>
  <si>
    <t>May22</t>
  </si>
  <si>
    <t>Jun22</t>
  </si>
  <si>
    <t>Jul22</t>
  </si>
  <si>
    <t>Aug22</t>
  </si>
  <si>
    <t>Sep22</t>
  </si>
  <si>
    <t>Oct22</t>
  </si>
  <si>
    <t>Nov22</t>
  </si>
  <si>
    <t>Dec22</t>
  </si>
  <si>
    <t>Jan23</t>
  </si>
  <si>
    <t>Feb23</t>
  </si>
  <si>
    <t>Mar23</t>
  </si>
  <si>
    <t>Apr23</t>
  </si>
  <si>
    <t>May23</t>
  </si>
  <si>
    <t>Jun23</t>
  </si>
  <si>
    <t>Jul23</t>
  </si>
  <si>
    <t>Aug23</t>
  </si>
  <si>
    <t>Sep23</t>
  </si>
  <si>
    <t>Oct23</t>
  </si>
  <si>
    <t>Nov23</t>
  </si>
  <si>
    <t>Dec23</t>
  </si>
  <si>
    <t>Jan24</t>
  </si>
  <si>
    <t>Feb24</t>
  </si>
  <si>
    <t>Mar24</t>
  </si>
  <si>
    <t>Apr24</t>
  </si>
  <si>
    <t>May24</t>
  </si>
  <si>
    <t>Jun24</t>
  </si>
  <si>
    <t>Jul24</t>
  </si>
  <si>
    <t>Aug24</t>
  </si>
  <si>
    <t>Sep24</t>
  </si>
  <si>
    <t>Oct24</t>
  </si>
  <si>
    <t>Nov24</t>
  </si>
  <si>
    <t>Dec24</t>
  </si>
  <si>
    <t>Jan25</t>
  </si>
  <si>
    <t>Feb25</t>
  </si>
  <si>
    <t>Mar25</t>
  </si>
  <si>
    <t>Apr25</t>
  </si>
  <si>
    <t>May25</t>
  </si>
  <si>
    <t>Jun25</t>
  </si>
  <si>
    <t>Jul25</t>
  </si>
  <si>
    <t>Aug25</t>
  </si>
  <si>
    <t>Sep25</t>
  </si>
  <si>
    <t>Oct25</t>
  </si>
  <si>
    <t>Nov25</t>
  </si>
  <si>
    <t>Dec25</t>
  </si>
  <si>
    <t>Revisions</t>
  </si>
  <si>
    <t>Price and Yield columns added</t>
  </si>
  <si>
    <t>Default printing changed from Portrait to Landscape</t>
  </si>
  <si>
    <t>Added horizontal lines every five companies to improve readability</t>
  </si>
  <si>
    <t>Added Industry column and averages for yield and dividend increase percentage</t>
  </si>
  <si>
    <t>Combined Source(s) into one column (PR=Press Release; WS=Web Site; IR=IR Response)</t>
  </si>
  <si>
    <t>Sent e-mails to IR Depts. at all unconfirmed companies requesting confirmation/correction</t>
  </si>
  <si>
    <t>Entered (IR) in Blue to indicate that no response was received.</t>
  </si>
  <si>
    <t>Changed Date text to Green for companies expected to announce increase in next 30 days</t>
  </si>
  <si>
    <t>Changed file name format to reflect specific date of update (yymmdd)</t>
  </si>
  <si>
    <t>Added columns for DRIP fees on dividend reinvestment (DR) and/or stock purchase (SP)</t>
  </si>
  <si>
    <t>Added Average Price and Comparison to Last Month at bottom</t>
  </si>
  <si>
    <t>Deleted DRIP w/SPP column as unnecessary (Y/N implied by DRIP Fees columns)</t>
  </si>
  <si>
    <t>Added Tab for Contenders - companies nearing eligibility</t>
  </si>
  <si>
    <t>Added link to www.dripinvesting.org (Tools page) at top of heading</t>
  </si>
  <si>
    <t>Added Web Links tab for companies' Yahoo! Summary page, IR Page, DRIP Prospectus</t>
  </si>
  <si>
    <t>Completed population of Web Links tab</t>
  </si>
  <si>
    <t>Added DRIP Fee Notations to Contenders tab</t>
  </si>
  <si>
    <t>Highlighted in Red yields above 10%</t>
  </si>
  <si>
    <t>Added Average Price and Comparison to Last Year at bottom</t>
  </si>
  <si>
    <t>Added companies with 15-19 years to Contenders tab (with date of last increase)</t>
  </si>
  <si>
    <t>Added Price, Annual Dividend, and Yield columns to Contenders tab</t>
  </si>
  <si>
    <t>Added DivHistory tab; began population</t>
  </si>
  <si>
    <t>Added subtitle to include U.S.-traded American Depository Receipts (ADRs)</t>
  </si>
  <si>
    <t>Completed DivHistory population; inserted columns for 5- and 10-year % change</t>
  </si>
  <si>
    <t>Changed 5- and 10-year % Change to Average % Change on DivHistory tab</t>
  </si>
  <si>
    <t>Added Acceleration/Deceleration Ratio and Averages to DivHistory tab</t>
  </si>
  <si>
    <t>Added Industry column to Contenders tab and populated</t>
  </si>
  <si>
    <t>Duplicated Champions heading design to Contenders tab and added all other columns</t>
  </si>
  <si>
    <t>Completed population of additional columns, formulas on Contenders tab</t>
  </si>
  <si>
    <t>Added Summary/average line to Contenders tab</t>
  </si>
  <si>
    <t>Added Summary/average lines for all prior months to Champions tab</t>
  </si>
  <si>
    <t>Replaced 5- and 10-year Average Annual Dividend Increase with CAGR on DivHistory tab</t>
  </si>
  <si>
    <t>Moved Contenders tab to left behind DivHistory tab</t>
  </si>
  <si>
    <t>Moved Revisions tab to left behind Contenders tab</t>
  </si>
  <si>
    <t>Added Challengers tab for streaks of up to 14 years</t>
  </si>
  <si>
    <t>Began additional population of Challengers tab per online research</t>
  </si>
  <si>
    <t>Renamed CAGR to DGR (Dividend Growth Rate) on DivHistory tab</t>
  </si>
  <si>
    <t>Moved all companies with streaks of 10-14 years to Contenders tab and filled columns</t>
  </si>
  <si>
    <t>Completed additional population of Challengers tab per online research</t>
  </si>
  <si>
    <t>Added Contenders section to DivHistory tab and began population</t>
  </si>
  <si>
    <t>Completed population of Contenders section of DivHistory tab; added summaries</t>
  </si>
  <si>
    <t>Deleted Web Links tab due to limited usefulness; saved 30k per file</t>
  </si>
  <si>
    <t>Replaced Source(s) column with Quarterly Schedule on Champions, Contenders tabs</t>
  </si>
  <si>
    <t>Inserted Sequence column next to No./Years on Champions, Conteners, Challengers tabs</t>
  </si>
  <si>
    <t>Updated Note tab for recent changes, additions</t>
  </si>
  <si>
    <t>Added Changes tab for company-specific actions</t>
  </si>
  <si>
    <t>Added Fundamental Data Section to Champions, Contenders; Inserted Formulas</t>
  </si>
  <si>
    <t>Moved Champions, Contenders Summary stats to new tab to avoid printing overlap</t>
  </si>
  <si>
    <t>Added Charts to Summary tab, arranged for printing</t>
  </si>
  <si>
    <t>Added Note column to Challengers tab</t>
  </si>
  <si>
    <t>Added Industry column to Challengers tab and populated</t>
  </si>
  <si>
    <t>Moved Dividend History to Champions and Contenders tabs; deleted DivHistory tab</t>
  </si>
  <si>
    <t>Added DRIP Fees columns to Challengers tab and populated</t>
  </si>
  <si>
    <t>Duplicated Champions heading design to Challengers tab and added all other columns</t>
  </si>
  <si>
    <t>Completed population of additional columns, formulas on Challengers tab</t>
  </si>
  <si>
    <t>Added Fundamental Data Section to Challengers; Inserted Formulas</t>
  </si>
  <si>
    <t>Added Annual Dividend column to Fundamental Data sections, now used for Payout Ratio</t>
  </si>
  <si>
    <t>Added 2010 column to Dividend History on Champions/Contenders tabs; began population</t>
  </si>
  <si>
    <t>Completed population of 2010 dividend column on Champions/Contenders tabs</t>
  </si>
  <si>
    <t>Changed 5- and 10-year DGRs to compare 2010 dividend to 2005 and 2000 dividends</t>
  </si>
  <si>
    <t>Added Dividend History to Challengers tab; began population</t>
  </si>
  <si>
    <t>Completed population of Challengers' Dividend History and calculations</t>
  </si>
  <si>
    <t>Added 1- and 3-year DGR (Dividend Growth Rate) to all Dividend History sections</t>
  </si>
  <si>
    <t>Added Average % Change vs. Prior Year to bottom of each Dividend History</t>
  </si>
  <si>
    <t>Removed Update Date from main headings; Date at top of Price column coincides with posting</t>
  </si>
  <si>
    <t>Added Fiscal Year Ending month column to Fundamental Data sections and populated</t>
  </si>
  <si>
    <t>Added Appendix to Notes tab listing companies with 4-year streaks</t>
  </si>
  <si>
    <t>Revised Market Cap format in Fundamental Data sections and added average</t>
  </si>
  <si>
    <t>Added Annualized Rate (@) to Notes columns, filled in ADR countries</t>
  </si>
  <si>
    <t>Added detail to Industry columns, esp. MLPs, REITs, Retail, Technology</t>
  </si>
  <si>
    <t>Added combined Champions/Contenders averages to Contenders tab</t>
  </si>
  <si>
    <t>Added combined Contenders/Challengers averages to Challengers tab</t>
  </si>
  <si>
    <t>Added combined Champions/Contenders/Challengers averages to Challengers tab</t>
  </si>
  <si>
    <t>Added Multiple Increases This Year (&amp;) to Notes columns</t>
  </si>
  <si>
    <t>Inserted Fundamental Data column for Premium/Discount to Graham Number</t>
  </si>
  <si>
    <t>Added column explanations to Notes tab</t>
  </si>
  <si>
    <t>Changed Yield calculation to use Annual Dividend (from New Rate)</t>
  </si>
  <si>
    <t>Added columns for Percentage Increase by Year (excludes decreases, division by zero)</t>
  </si>
  <si>
    <t>Added columns for Mean (simple average) and Standard Deviation</t>
  </si>
  <si>
    <t>Inserted column for Estimated 5-year Annual EPS Growth to Fundamental Data sectio</t>
  </si>
  <si>
    <t>Added Quick Summary (page 2 of 3) to Summary tab</t>
  </si>
  <si>
    <t>Expanded notations on Deletions section of Changes tab</t>
  </si>
  <si>
    <t>Expanded range of green dates to 1-2 months ahead (by ex-dividend date), including Appendix</t>
  </si>
  <si>
    <t>Inserted column for Number of Analysts to Fundamental Data section</t>
  </si>
  <si>
    <t>Revised columns AG-AJ to show % current price vs. 52-week High/Low and 50, 200-day MMA</t>
  </si>
  <si>
    <t>Added Count and Average lines to deletion table on Changes tab</t>
  </si>
  <si>
    <t>Added Tweed Factor column to Champions, Contenders, and Challengers tabs</t>
  </si>
  <si>
    <t>Added descriptions of Mean, Standard Deviation, and Tweed Factor to Notes tab</t>
  </si>
  <si>
    <t>Added Appendix B to Notes tab listing "Frozen Angels"</t>
  </si>
  <si>
    <t>Added Confidence Factor and new Appendix A to Notes with Scoring System</t>
  </si>
  <si>
    <t>Changed Appendix A and B to B and C, respectively</t>
  </si>
  <si>
    <t>Added columns for 2011 Dividends Paid and 2011 vs. 2010 Percent Change</t>
  </si>
  <si>
    <t>Reset Dividend Growth Rate columns to use 2011 instead of 2010</t>
  </si>
  <si>
    <t>Modified Mean (Simple Average) and Standard Deviation to include 2011 Change</t>
  </si>
  <si>
    <t>Completed population of 2011 Dividends Paid column</t>
  </si>
  <si>
    <t>Added Dividend Growth Model columns and inserted description on Notes tab</t>
  </si>
  <si>
    <t>Adjusted column widths and formatting for printing purposes</t>
  </si>
  <si>
    <t>Set up portfolios on FinViz to replace data from Yahoo Finance</t>
  </si>
  <si>
    <t>Changed notation in cells X1 to indicate that data is from FinViz.com</t>
  </si>
  <si>
    <t>Set up portfolio on Google for (12) companies not recognized by FinViz</t>
  </si>
  <si>
    <t>Changed Estimated Next Year and Next 5 Year % Change from formulas to values</t>
  </si>
  <si>
    <t>Changed This Year Est EPS from $ amount to percentage and 2 decimals to 1</t>
  </si>
  <si>
    <t>Deleted Next Year Est EPS amount column; Inserted Beta column</t>
  </si>
  <si>
    <t>Color-coded data cells from FinViz (Blue) and Google (Brown)</t>
  </si>
  <si>
    <t>Adjusted Confidence Factor formula for This Year Est EPS % (from $ amount/TTM EPS)</t>
  </si>
  <si>
    <t>Updated Notes for changes to EPS estimated growth columns</t>
  </si>
  <si>
    <t>Changed note for alternate source from Google to Yahoo</t>
  </si>
  <si>
    <t>Color-coded subsequent increases in Deletion table on Changes tab</t>
  </si>
  <si>
    <t>Modified Column Headings and Created Range-Names for easier sorting</t>
  </si>
  <si>
    <t>Added more column dexcriptions to main Notes section</t>
  </si>
  <si>
    <t>Added All CCC tab to combine companies (values only)</t>
  </si>
  <si>
    <t>Revised Summary tab to include Challengers historical data, updated formatting</t>
  </si>
  <si>
    <t>Added (temporary) Appendix D to Notes tab for Special Dividends paid</t>
  </si>
  <si>
    <t>Added columns for 2012 Dividends Paid and marker for 2013 accelerated dividends</t>
  </si>
  <si>
    <t>Began population of 2012 Dividends Paid column with current annual rate, to be replaced</t>
  </si>
  <si>
    <t>Changed Dividend Growth Rate calculations from 2011 to 2012 Dividends Paid</t>
  </si>
  <si>
    <t>Added column for 2012 vs. 2011 Dividends Paid and extended range of Simple Average</t>
  </si>
  <si>
    <t>Revised headings and updated formulas for Dividend Growth Model columns</t>
  </si>
  <si>
    <t>Completed population of 2012 Dividends Paid columns</t>
  </si>
  <si>
    <t>Modified formulas for Payout Ratio, Graham, P/E to show "n/a" when appropriate</t>
  </si>
  <si>
    <t>Added calculations of average Old/New dividend rates and Annual Dividend</t>
  </si>
  <si>
    <t>Copied Technical Data columns to extreme right and deleted old columns</t>
  </si>
  <si>
    <t>Added columns for P/FCF, ROE, Debt/Equity, and Insider Ownership %</t>
  </si>
  <si>
    <t>Added column to calculate Free Cash Flow (FCF) Payout Ratio</t>
  </si>
  <si>
    <t>Relabeled Payout % Ratio as EPS % Payout</t>
  </si>
  <si>
    <t>Filled new data columns with temporary data and added formula for FCF Payout Ratio</t>
  </si>
  <si>
    <t>Added new column for Sector designations and adjusted printing width</t>
  </si>
  <si>
    <t>Reset Range Names and Print Ranges to include relocated columns</t>
  </si>
  <si>
    <t>Populated Sector column with designatyions from FinViz (and Yahoo)</t>
  </si>
  <si>
    <t>Added Chowder Rule column and formulas, with conditional formatting</t>
  </si>
  <si>
    <t>Updated explanations for new and relocated columns on Notes tab</t>
  </si>
  <si>
    <t>Removed notations for multiple increases in 2012 (&amp;) and Jan13 Pd 2012</t>
  </si>
  <si>
    <t>Applied Conditional Formatting to Yield and MR% Increase columns (Red if &lt;2%)</t>
  </si>
  <si>
    <t>Applied Conditional Formatting to DGR columns (Red if &lt;2%)</t>
  </si>
  <si>
    <t>Applied Conditional Formatting to Premium/Discount to Graham Number (Green if &lt;0%)</t>
  </si>
  <si>
    <t>Added Supplemental Statistics below Deletion table on Changes tab</t>
  </si>
  <si>
    <t>Removed notations for Feb13 Pd 2012</t>
  </si>
  <si>
    <t>Added notations for additional streak year (by default) for overdue companies in Red</t>
  </si>
  <si>
    <t>Deleted (temporary) Appendix D to Notes tab for Special Dividends paid</t>
  </si>
  <si>
    <t>Updated Number of Analysts per Yahoo Analysts Estimates pages</t>
  </si>
  <si>
    <t>Updated Deletions table on Changes tab and Frozen Angels for subsequent actions</t>
  </si>
  <si>
    <t>Added column for Past 5 years' EPS Growth percentage</t>
  </si>
  <si>
    <t>Added "New" designation for companies added to Near-Challengers in current month</t>
  </si>
  <si>
    <t>Replaced FinViz Sector names with GICS (Global Industry Classification Standard)</t>
  </si>
  <si>
    <t>Added CCC (Number of Companies) Projection to Summary tab</t>
  </si>
  <si>
    <t>Updated Frozen Angels for default year of increases in 2012 (no incr. but higher than 2011)</t>
  </si>
  <si>
    <t>Modified Challenger 3-, 5-, and 10-year DGR formulas to insert "n/a" (instead of manually)</t>
  </si>
  <si>
    <t>Modified Contender 10-year DGR formulas to insert "n/a" (instead of manually)</t>
  </si>
  <si>
    <t>Modified Challenger/Contender A/D formulas to insert "n/a" (instead of manually)</t>
  </si>
  <si>
    <t>Modified EPS%Payout, +/-%Graham, and P/E formulas to insert "n/a" (instead of manually)</t>
  </si>
  <si>
    <t>Added column for 2013 Dividends Paid and initially populated at current rates</t>
  </si>
  <si>
    <t>Began re-population of 2013 Dividends Paid column (adjusted for '13 to '12 acceleration)</t>
  </si>
  <si>
    <t>Completed population of 2013 Dividends Paid column with actual (adjusted) figures</t>
  </si>
  <si>
    <t>Changed Dividend Growth Rate calculations from 2012 to 2013 Dividends Paid</t>
  </si>
  <si>
    <t>Added column for 2013 vs. 2012 Dividends Paid and extended range of Simple Average</t>
  </si>
  <si>
    <t>Added column for 5-year DEG (Dividend-to-Earnings Growth) ratio, added item to Notes</t>
  </si>
  <si>
    <t>Added column for Regular Dividends Paid over 15 years (1999-2013, inclusive), plus Note</t>
  </si>
  <si>
    <t>Changed Dividends Paid from 4 to 3 decimals and adjusted column-widths from 5.5 to 5</t>
  </si>
  <si>
    <t>Removed notations for multiple increases in 2013 (&amp;) and 2014=Year # (in 2013 file)</t>
  </si>
  <si>
    <t>Added "US$" notation to foreign ADRs that pay dividends in US$</t>
  </si>
  <si>
    <t>Removed columns for FCF % Payout Ratio and P/FCF due to questionable/missing data</t>
  </si>
  <si>
    <t>Added purple color to deletions table for "cuts" due to currency exchange rates</t>
  </si>
  <si>
    <t>Added purple color to Near-Challengers due to pending currency-rate effect on pay dates</t>
  </si>
  <si>
    <t>Modified CCC Projection on Summary tab for currency-rate "cuts" in additions/deletions</t>
  </si>
  <si>
    <t>Adjusted Supplemental Data on Changes tab to move currency deletions from Cuts to Other</t>
  </si>
  <si>
    <t>Added CCC Aging to Summary tab to show Streak lengths by year at December 31</t>
  </si>
  <si>
    <t>Expanded CCC Aging to include streaks up to 64 years and adjusted sub-total, total cells</t>
  </si>
  <si>
    <t>Added Pink shading to CCC Aging for streaks started during recession years and wikipedia link</t>
  </si>
  <si>
    <t>Added scatter pattern to CCC Aging for recession years (2008, 2009)</t>
  </si>
  <si>
    <t>Added column for 2014 Dividends Paid and initially populated at current rates</t>
  </si>
  <si>
    <t>Updated formula for Regular Dividends Paid over 16 years (1999-2014, inclusive)</t>
  </si>
  <si>
    <t>Added column for '14 vs. '13 Dividends, extended range of Simple Average, Standard Deviation</t>
  </si>
  <si>
    <t>Changed Dividend Growth Rate calculations from 2013 to 2014 Dividends Paid</t>
  </si>
  <si>
    <t>Began re-population of 2014 Dividends Paid column with actual amounts</t>
  </si>
  <si>
    <t>Completed population of 2014 Dividends Paid column with actual figures</t>
  </si>
  <si>
    <t>Input 2014 number of companies by streak length data in CCC Aging (on Summary tab)</t>
  </si>
  <si>
    <t>Removed notations for multiple increases in 2014 (&amp;) and 2015=Year # (for 2014 file)</t>
  </si>
  <si>
    <t>Updated Frozen Angels (Appendix C) to eliminate companies with subsequent freezes</t>
  </si>
  <si>
    <t>Changed Confidence Factor to subtract CCC Seq from 1000 instead of 500</t>
  </si>
  <si>
    <t>Added Red color to No. of Years for streaks extended by default (no increase during year)</t>
  </si>
  <si>
    <t>Added Deletions by Category to Supplemental Statistics (below Deletions table) on Changes tab</t>
  </si>
  <si>
    <t>Added column for 2015 Dividends Paid and initially populated at current rates</t>
  </si>
  <si>
    <t>Updated formula for Regular Dividends Paid over 17 years (1999-2015, inclusive)</t>
  </si>
  <si>
    <t>Added column for '15 vs. '14 Dividends, extended range of Simple Average, Standard Deviation</t>
  </si>
  <si>
    <t>Changed Dividend Growth Rate calculations from 2014 to 2015 Dividends Paid</t>
  </si>
  <si>
    <t>Began re-population of 2015 Dividends Paid column with actual amounts</t>
  </si>
  <si>
    <t>Completed population of 2015 Dividends Paid column with actual figures</t>
  </si>
  <si>
    <t>Input 2015 number of companies by streak length data in CCC Aging (on Summary tab)</t>
  </si>
  <si>
    <t>Removed notations for multiple increases in 2015 (&amp;) and 2016=Year # (for 2015 file)</t>
  </si>
  <si>
    <t>Added Conditional Formatting (Red+Bold) for Yield over 10%</t>
  </si>
  <si>
    <t>Added Preliminary 2016 column (AQ) to CCC Aging (on Summary tab)</t>
  </si>
  <si>
    <t>Added Population Change Reconciliation below CCC Aging on Summary tab</t>
  </si>
  <si>
    <t>Changed the formula disclaimer on the All CCC tab to Red and Bold</t>
  </si>
  <si>
    <t>Added Percentage Change Reconciliation on Summary tab</t>
  </si>
  <si>
    <t>Changed Sector designation for REITs from "Financials" to "REITs"</t>
  </si>
  <si>
    <t>Added column for 2016 Dividends Paid and initially populated at current rates</t>
  </si>
  <si>
    <t>Updated formula for Regular Dividends Paid over 18 years (1999-2016, inclusive)</t>
  </si>
  <si>
    <t>Added column for '16 vs. '15 Dividends, extended range of Simple Average, Standard Deviation</t>
  </si>
  <si>
    <t>Changed Dividend Growth Rate calculations from 2015 to 2016 Dividends Paid</t>
  </si>
  <si>
    <t>Began re-population of 2016 Dividends Paid column with actual amounts</t>
  </si>
  <si>
    <t>Completed population of 2016 Dividends Paid column with actual figures</t>
  </si>
  <si>
    <t>Input 2016 number of companies by streak length data in CCC Aging (on Summary tab)</t>
  </si>
  <si>
    <t>Removed notations for multiple increases in 2016 (&amp;) and 2017=Year # (for 2016 file)</t>
  </si>
  <si>
    <t>Removed notations for "Former" status; to be used only when being added</t>
  </si>
  <si>
    <t>Added Red color to No. of Years for streaks extended by default (potential 2017 Freezes)</t>
  </si>
  <si>
    <t>Added Preliminary 2017 column (AR) to CCC Aging (on Summary tab)</t>
  </si>
  <si>
    <t>Added WatchList tab with basic instructions</t>
  </si>
  <si>
    <t>Removed old Addition, Promotion notes from Changes tab (Now on Summary monthly)</t>
  </si>
  <si>
    <t>Added tables for Streak Corrections and Name/Symbol Changes to Changes tab</t>
  </si>
  <si>
    <t>Added column for 2017 Dividends Paid and initially populated at current rates</t>
  </si>
  <si>
    <t>Updated formula for Regular Dividends Paid over 19 years (1999-2017, inclusive)</t>
  </si>
  <si>
    <t>Changed Dividend Growth Rate calculations from 2016 to 2017 Dividends Paid</t>
  </si>
  <si>
    <t>Added column for '17 vs. '16 Dividends, extended range of Simple Average, Standard Deviation</t>
  </si>
  <si>
    <t>Began re-population of 2017 Dividends Paid column with actual amounts</t>
  </si>
  <si>
    <t>Completed population of 2017 Dividends Paid column with actual figures</t>
  </si>
  <si>
    <t>Input 2017 number of companies by streak length data in CCC Aging (on Summary tab)</t>
  </si>
  <si>
    <t>Added Preliminary 2018 column (AS) to CCC Aging (on Summary tab)</t>
  </si>
  <si>
    <t>Removed notations for multiple increases in 2017 (&amp;) and 2018=Year # (for 2017 file)</t>
  </si>
  <si>
    <t>Added Red color to No. of Years for streaks extended by default (potential 2018 Freezes)</t>
  </si>
  <si>
    <t>Cleared faulty graphs from Summary tab</t>
  </si>
  <si>
    <t>Record Date, Confidence Factor removed</t>
  </si>
  <si>
    <t>Payouts/Year Added</t>
  </si>
  <si>
    <t>Sector moved adjacent to Industry</t>
  </si>
  <si>
    <t>Dividends Paid by Year and Percent Increase by Year moved to new "Historical" sheet</t>
  </si>
  <si>
    <t>Reorganized data to consolidate Dividend Information</t>
  </si>
  <si>
    <t>Dropped coverage of Fundamental Data for OTC stocks</t>
  </si>
  <si>
    <t>Added "Streak Began" and "Recessions Survived" Columns</t>
  </si>
  <si>
    <t>Updated Sector and Industry classifications</t>
  </si>
  <si>
    <t>Added TTM ROA</t>
  </si>
  <si>
    <t>Added Averages by Sector</t>
  </si>
  <si>
    <t>Updated Historical data with 2018 dividends</t>
  </si>
  <si>
    <t>Updated Dividend Growth Rate formulas</t>
  </si>
  <si>
    <t>Updated Dividend Growth Model formulas</t>
  </si>
  <si>
    <t>Added Title page</t>
  </si>
  <si>
    <t>Updated Historical data with 2019 dividends</t>
  </si>
  <si>
    <t>Updated Historical data with 2020 dividends</t>
  </si>
  <si>
    <t>Removed Appendix B - Near Challengers from "Notes"</t>
  </si>
  <si>
    <t>Removed Appendix C - Frozen Angels from "Notes"</t>
  </si>
  <si>
    <t>Watchlist expanded to 300 rows</t>
  </si>
  <si>
    <t>Added Dividend Currency</t>
  </si>
  <si>
    <t>Added Tax Status</t>
  </si>
  <si>
    <t>"Recessions Survived" formula updated to reflect 2020 recession</t>
  </si>
  <si>
    <t>Updated Company Names</t>
  </si>
  <si>
    <t>Updated Historical data with 2021 dividends</t>
  </si>
  <si>
    <t>Added Methodology section to Notes</t>
  </si>
  <si>
    <t>This listing was inspired by the efforts of several individuals and is intended to be freely distributed for individual, non-commercial</t>
  </si>
  <si>
    <t>use. The initial goal was to identify companies that had increased their dividend in at least 25 consecutive years. But that</t>
  </si>
  <si>
    <t>definition was broadened to include additional companies that had paid higher dividends (without necessarily having</t>
  </si>
  <si>
    <t>increased the quarterly rate in every calendar year. Also included (under the Contenders tab) are companies that have increased</t>
  </si>
  <si>
    <t>their dividend for 10-24 straight years and (under the Challengers tab) companies that have increased their dividend for 5-9</t>
  </si>
  <si>
    <t>straight years. Unless it is clear that a streak is shorter, the number of years shown will coincide with statement(s) by the</t>
  </si>
  <si>
    <t>company itself. Some notable sub-groups include:</t>
  </si>
  <si>
    <t>"The Alternators"</t>
  </si>
  <si>
    <t>are companies that appear to follow a pattern of increasing their dividend only in alternating years, but</t>
  </si>
  <si>
    <t>do so in mid-year, so that the total paid (per share) is higher every year. An example follows:</t>
  </si>
  <si>
    <t>Q1 Div</t>
  </si>
  <si>
    <t>Q2 Div</t>
  </si>
  <si>
    <t>Q3 Div</t>
  </si>
  <si>
    <t>Q4 Div</t>
  </si>
  <si>
    <t>Year 1</t>
  </si>
  <si>
    <t>Year 2</t>
  </si>
  <si>
    <t>Year 3</t>
  </si>
  <si>
    <t>Year4</t>
  </si>
  <si>
    <t>Year 5</t>
  </si>
  <si>
    <t>As you can see, the dividend was increased only in years 2 and 4, but the company paid higher TOTAL dividends each year. To</t>
  </si>
  <si>
    <t>highlight these companies, the dates are indicated in Red (and right-aligned to stand out when printing.)</t>
  </si>
  <si>
    <t>"The Penny-Pinchers"</t>
  </si>
  <si>
    <t>are companies that typically increase their quarterly payout by a fraction of a penny, often as little as one-</t>
  </si>
  <si>
    <t>quarter cent, or one cent per share on an annual basis. Generally, these are utilities with impressive streaks. But since profits</t>
  </si>
  <si>
    <t>are limited by regulators, they may not declare substantial dividend increases. Although they typically offer relatively high yields,</t>
  </si>
  <si>
    <t>dividend and share price growth may be limited.</t>
  </si>
  <si>
    <t>Percentage increases of 2% or less are highlighted in Red.</t>
  </si>
  <si>
    <t>"The Foreigners"</t>
  </si>
  <si>
    <t>are companies that have dividend growth streaks, in U.S. dollar terms, and trade on a U.S. Exchange</t>
  </si>
  <si>
    <t>as ADRs (American Depository Receipts).</t>
  </si>
  <si>
    <t>Data Sources/Discrepancies</t>
  </si>
  <si>
    <t>As mentioned above, the dividend streaks are generally specified by the companies themselves. In some cases, however, there</t>
  </si>
  <si>
    <t>were differences between the length of the streak shown by outside sources and what was stated in company literature. Usually,</t>
  </si>
  <si>
    <t>the company's claim is shown, when it appears reasonable. For example, one source showed that Vectren had increased its</t>
  </si>
  <si>
    <t>dividend for 31 straight years, but the company stated that its latest increase marked "the 48th consecutive year that Vectren and</t>
  </si>
  <si>
    <t>its predecessor companies have increased annual dividends paid." In addition to not taking into account records of predecessor</t>
  </si>
  <si>
    <t>companies, some sources appear to curtail streaks because of a lack of clear data as much as 25 years ago. Other issues:</t>
  </si>
  <si>
    <t>Rounding errors</t>
  </si>
  <si>
    <t>can make it appear that a company did not raise its dividend, especially in the distant past. For example,</t>
  </si>
  <si>
    <t>an adjusted payout of .012275, increased to .012325, could appear unchanged if both were rounded to .0123 by the data provider.</t>
  </si>
  <si>
    <t>Splits/Stock Dividends</t>
  </si>
  <si>
    <t>may not always result in accurate adjustment of prior dividends. This is especially true if the split were</t>
  </si>
  <si>
    <t>at a ratio of 6-for-5 or higher, or if a stock dividend of 5% or less was paid. In some cases, a firm states that it is "maintaining"</t>
  </si>
  <si>
    <t>a dividend rate following a stock dividend, but that, in fact, is an increase. So, for example, a company may start the year paying a</t>
  </si>
  <si>
    <t>rate of 10¢/share and finish the year by paying 10¢/share, but a 5% stock dividend adjusts the first figure to 9.6¢/share.</t>
  </si>
  <si>
    <t>Special Dividends</t>
  </si>
  <si>
    <t>might cause some sources to drop a company from a listing such as this one. For example, if a firm</t>
  </si>
  <si>
    <t>actually increases its annual dividend from 30¢ to 40¢ per share, but paid a special (or "extra") dividend of $1 in the first year, then</t>
  </si>
  <si>
    <t>it could appear that it had reduced its payout from $1.30 to 40¢ per share, thus ending its streak. However, I don't think that such a</t>
  </si>
  <si>
    <t>company should be penalized for making an extra payout, so these special dividends are generally factored out for this listing.</t>
  </si>
  <si>
    <t>Column Headings (for Champions, Contenders, Challengers, and All CCC tabs)</t>
  </si>
  <si>
    <t>Company Name</t>
  </si>
  <si>
    <t>is the identity under which a company is incorporated.</t>
  </si>
  <si>
    <t>Ticker Symbol</t>
  </si>
  <si>
    <t>is the stock symbol under which the company's shares are traded.</t>
  </si>
  <si>
    <t>is the major part of the economy within which the company operates. Each sector is composed of</t>
  </si>
  <si>
    <t>numerous sub-groups, referred to as Industries.</t>
  </si>
  <si>
    <t>is the primary business that the company operates. Keep in mind that some companies operate in</t>
  </si>
  <si>
    <t>more than on industry; those that do business in several may be designated as 'conglomerates."</t>
  </si>
  <si>
    <t>No. Yrs</t>
  </si>
  <si>
    <t>represents the number of consecutive years of higher dividends.</t>
  </si>
  <si>
    <t>No. Yrs (in Red)</t>
  </si>
  <si>
    <t>indicates latest year of streak was by default (no rate increase but total dividends greater than prior year).</t>
  </si>
  <si>
    <t>CCC Seq</t>
  </si>
  <si>
    <t>lists all companies in sequence, from longest (#1) to shortest, from Champions to Challengers.</t>
  </si>
  <si>
    <t>indicates whether a company offers a Dividend Reinvestment Plan (DRIP) that also allows enrollees</t>
  </si>
  <si>
    <t>to invest additional cash on a voluntary, periodic basis. The vast majority of these companies offer these plans, also known as</t>
  </si>
  <si>
    <t>Direct Investment Plans, but many have recently added fees, so potential participants should carefully check the features before</t>
  </si>
  <si>
    <t>enrolling. DR=Dividend Reinvestment; SP=Stock Purchase. Information about DRIPs can be found at www.directinvesting.com.</t>
  </si>
  <si>
    <t>Disclosure:</t>
  </si>
  <si>
    <t>As shown below, I am employed by The Moneypaper Inc., which operates that web site and is affiliated with Temper</t>
  </si>
  <si>
    <t>Enrollment Service, which facilitates DRIP enrollment. This is not meant as a sales pitch!</t>
  </si>
  <si>
    <t>as of the date shown, which was the last trading day of the month.</t>
  </si>
  <si>
    <t>indicates the dividend yield of the latest dividend rate on an annualized basis.</t>
  </si>
  <si>
    <t>Yield percentages of 2% or less are highlighted in Red.</t>
  </si>
  <si>
    <t>Yield percentages of 10% or more are highlighted in Red and Bold.</t>
  </si>
  <si>
    <t>is the information associated with the most recent increase, not necessarily the most recent dividend</t>
  </si>
  <si>
    <t>to be declared. Note that Ex-Dividend Dates are always one trading day prior to the Record Date.</t>
  </si>
  <si>
    <t>Most recent increase dates older than one year are highlighted in Red (and are considered "overdue").</t>
  </si>
  <si>
    <t>Most recent Increases expected to be replaced in the next 1-2 months are highlighted in Green.</t>
  </si>
  <si>
    <t>Quarterly Schedule</t>
  </si>
  <si>
    <t>shows estimated Pay Dates, where A=Jan/Apr/Jul/Oct, B=Feb/May/Aug/Nov, C=Mar/Jun/Sep/Dec.</t>
  </si>
  <si>
    <t>includes indications of streaks that are based on a company's Fiscal Year, rather than the Calendar</t>
  </si>
  <si>
    <t>Year, upcoming splits, spin-offs, or acquisitions (by another company), companies that are based outside the United States</t>
  </si>
  <si>
    <t>and other company-specific information.</t>
  </si>
  <si>
    <t>Annual Dividend</t>
  </si>
  <si>
    <t>projects the "new" (current) rate to a full-year amount</t>
  </si>
  <si>
    <t>EPS % Payout</t>
  </si>
  <si>
    <t>calculates the annual dividend as a percentage of trailing twelve months Earnings Per Share</t>
  </si>
  <si>
    <t>TTM P/E</t>
  </si>
  <si>
    <t>shows the price/earnings ratio using trailing twelve months earnings divided into current price</t>
  </si>
  <si>
    <t>TTM EPS</t>
  </si>
  <si>
    <t>shows earnings per share for the most recently reported trailing twelve months</t>
  </si>
  <si>
    <t>PEG Ratio</t>
  </si>
  <si>
    <t>shows the price/earnings ratio divided by 5-year estimates growth rate</t>
  </si>
  <si>
    <t>TTM P/Sales</t>
  </si>
  <si>
    <t>shows the price divided by the trailing twelve months' sales</t>
  </si>
  <si>
    <t>MRQ P/Book</t>
  </si>
  <si>
    <t>shows the price divided by the most recent quarter's book value per share</t>
  </si>
  <si>
    <t>TTM ROE</t>
  </si>
  <si>
    <t>shows the trailing twelve months' rate of return on shareholder equity</t>
  </si>
  <si>
    <t>TY% Growth</t>
  </si>
  <si>
    <t>shows the percentage change of this year's earnings estimate compared with last year's EPS</t>
  </si>
  <si>
    <t>NY% Growth</t>
  </si>
  <si>
    <t>shows the percentage change of next year's earnings estimate compared with this year's estimate</t>
  </si>
  <si>
    <t>Past 5yr Growth</t>
  </si>
  <si>
    <t>shows the annual EPS Growth for the past five years</t>
  </si>
  <si>
    <t>Est 5-yr Growth</t>
  </si>
  <si>
    <t>shows the estimated annual EPS Growth for the next five years</t>
  </si>
  <si>
    <t>MktCap ($Mil)</t>
  </si>
  <si>
    <t>shows the market value in millions of dollars of all outstanding shares at the current price</t>
  </si>
  <si>
    <t>Inside Ownwership</t>
  </si>
  <si>
    <t>shows the percentage of shares outstanding that is owned by founders, executives, and directors</t>
  </si>
  <si>
    <t>Debt/Equity</t>
  </si>
  <si>
    <t>shows the proportion of capitalization provided by debt in relation to shareholder equity</t>
  </si>
  <si>
    <t>Past 5-year DEG</t>
  </si>
  <si>
    <t>(Dividend-to-Earnings Growth Ratio) shows the relationship between the Dividend Growth Rate (per</t>
  </si>
  <si>
    <t>share) and the Earnings (per share) Growth Rate over the past 5 years. Correlates (+/-) with change in EPS % Payout ratio.</t>
  </si>
  <si>
    <t>5/10 A/D</t>
  </si>
  <si>
    <t>is a calculation of the acceleration or deceleration of the 5-year vs. the 10-year DGR</t>
  </si>
  <si>
    <t>(multiple columns)</t>
  </si>
  <si>
    <t>(or Dividend Growth Rate) is the compound annual growth rate of the dividend for the periods shown</t>
  </si>
  <si>
    <t>Tweed Factor</t>
  </si>
  <si>
    <t>Named after "Seeking Alpha" author Norman Tweed, this is a "quick-and-dirty" method of comparing</t>
  </si>
  <si>
    <t>the combination of a stock's dividend yield and dividend growth rate (DGR) to its price/earnings ratio. Although this is somewhat</t>
  </si>
  <si>
    <t>of an "apples-to-oranges" comparison, it builds in a margin of safety when determining a stock's fair value. The Tweed Factor is</t>
  </si>
  <si>
    <t>part of the "Tweed Model," which also requires (per Mr. Tweed) a 4% yield and a "reasonable" payout ratio. (See Payout % Ratio</t>
  </si>
  <si>
    <t>above.) Other investors may set a lower yield threshold than 4%, often in conjunction with age and years remaining to invest. The</t>
  </si>
  <si>
    <t>more positive the Tweed Factor is, the better, as it expresses the excess of the dividend data over price level.</t>
  </si>
  <si>
    <t>Chowder Rule</t>
  </si>
  <si>
    <t>Named after "Seeking Alpha" member Chowder, this is a method of identifying candidates for purchase</t>
  </si>
  <si>
    <t>based on a combination of yield and (5-year) dividend growth rate. When the sum of these elements is above 12%, the company</t>
  </si>
  <si>
    <t>presents an attractive entry point (8% for utilities). When the figure is above 8%, an existing holding is still considered worthy of</t>
  </si>
  <si>
    <t>being retained. Caution: This 'Rule" is intended to be used in conjunction with measures of quality, such as high marks for safety</t>
  </si>
  <si>
    <t>and financial stability, as specified by organizations such as Value Line or Morningstar.</t>
  </si>
  <si>
    <t>+/-% vs. Graham</t>
  </si>
  <si>
    <t>calculates the premium or discount that the current price represents, compared with the "Graham</t>
  </si>
  <si>
    <t>number," which is an estimation of "fair value" or what Benjamin Graham said would be the most an investor should pay for a</t>
  </si>
  <si>
    <t>share of the company's stock. Since he believed that a reasonable price/earnings ratio was 15 and a reasonable price/book</t>
  </si>
  <si>
    <t>value ratio would be 1.5, the formula for the "Graham number" is the square root of (22.5 times the earnings per share times the</t>
  </si>
  <si>
    <t>book value per share). Book value per share is derived by dividing the Price/Book Value ratio in column AF into the current price</t>
  </si>
  <si>
    <t>in column I. The actual Graham number is not shown, but is divided into the current price in order to produce a premium or</t>
  </si>
  <si>
    <t>discount percentage, compared with the Graham number.</t>
  </si>
  <si>
    <t>Confidence Factor</t>
  </si>
  <si>
    <t>(removed, See Appendix A below)</t>
  </si>
  <si>
    <t>(Next Five Years) Dividends based on growth from latest completed year of dividends paid, using Next</t>
  </si>
  <si>
    <t>Year and 5-year Earnings Per Share Estimates. (If either is "n/a," then a 3% dividend growth rate is used; if either is negative, then</t>
  </si>
  <si>
    <t>a 1% dividend growth rate is used; if either is greater than 10%, then a 10% dividend growth rate is used. The total estimated</t>
  </si>
  <si>
    <t>dividends per share for the next five years is also shown, and that total is translated into a percentage "payback," based on the</t>
  </si>
  <si>
    <t>current share price.</t>
  </si>
  <si>
    <t>Disclaimer: Past Performance is No Guarantee of Future Results.</t>
  </si>
  <si>
    <t>(mulitple columns)</t>
  </si>
  <si>
    <t>compares a stock's volatility with that of the overall market (S&amp;P 500=1.00)</t>
  </si>
  <si>
    <t>% from 52-week low/high</t>
  </si>
  <si>
    <t>these columns show the percentage that the current price varies from the 52-week range of the stock</t>
  </si>
  <si>
    <t>% from 50-, 200-day MMA</t>
  </si>
  <si>
    <t>these columns show the percentage the current price varies from the 50- and 200-day Moving Average</t>
  </si>
  <si>
    <t xml:space="preserve">Indicates a security that is traded "over-the-counter." </t>
  </si>
  <si>
    <t>Such securities typically have low liquidity and high bid-ask spreads.</t>
  </si>
  <si>
    <t>Streak Began</t>
  </si>
  <si>
    <t>Year the current dividend growth streak started. (This may not be the year the dividend was initiated, for</t>
  </si>
  <si>
    <t>example if the dividend was cut or frozen and subsequently increased a new streak is started)</t>
  </si>
  <si>
    <t>Recessions Survived</t>
  </si>
  <si>
    <t>Number of recessions the dividend growth streak has survived. For the purposes of this metric, the</t>
  </si>
  <si>
    <t>following years are defined as beginnings of recessions: 1953, 1958, 1960, 1970, 1973, 1980, 1990, 2001, 2008, 2020</t>
  </si>
  <si>
    <t>TTM ROA</t>
  </si>
  <si>
    <t>shows the trailing twelve months' rate of return on assets</t>
  </si>
  <si>
    <t>Dividend Currency</t>
  </si>
  <si>
    <t>shows the currency in which the dividend is declared</t>
  </si>
  <si>
    <t>shows the structure of the company for US federal tax purposes</t>
  </si>
  <si>
    <t>Historical Data</t>
  </si>
  <si>
    <t>Dividends by Year</t>
  </si>
  <si>
    <t>on a per-share basis, from 1999 to the most recently completed calendar year</t>
  </si>
  <si>
    <t>20 Yrs Reg Dividends</t>
  </si>
  <si>
    <t>Summarizes total dividends paid since 1999 (inclusive)</t>
  </si>
  <si>
    <t>% Increase by Year</t>
  </si>
  <si>
    <t>shows the percentage dividend increase compared with the dividend paid in the previous year.</t>
  </si>
  <si>
    <t>Mean (simple average)</t>
  </si>
  <si>
    <t>is the "modified" average of the individual year's increases over the prior year. The averages include</t>
  </si>
  <si>
    <t>some companies whose average has been "modified" to exclude divisions by zero or negative actions (reductions) since those</t>
  </si>
  <si>
    <t>calculations would pre-date the companies' current streaks of increases.</t>
  </si>
  <si>
    <t>Standard Deviation</t>
  </si>
  <si>
    <t>expresses the degree by which the individual year's increases vary from the Mean, or simple average,</t>
  </si>
  <si>
    <t>showing how erratic (high number) or "smooth" (low number) that the annual increases have been.</t>
  </si>
  <si>
    <t>Acknowledements/Updates</t>
  </si>
  <si>
    <t>I'd like to thank Motley Fool poster Bruce Doe, whose listing was the starting point for this compilation. Also, thanks to Moneypaper</t>
  </si>
  <si>
    <t>reader Jacob Geller, who brought attention to RPM International's claim to be one of 70 companies to have increased its</t>
  </si>
  <si>
    <t>dividend for at least 34 straight years. Many thanks to Publisher Vita Nelson, who has made Moneypaper's DRIP database info</t>
  </si>
  <si>
    <t>available to the general public. Also, thanks to "Seeking Alpha" Contributors Dividends4Life, Dividend Growth Investor, David Van</t>
  </si>
  <si>
    <t>Knapp, Robert Allan Schwartz, Norman Tweed, Chuck Carnevale, Five Plus Investor, David Crosetti, and others (a growing list!)</t>
  </si>
  <si>
    <t>for their valuable info and assistance. And finally, thanks to George L. Smyth for running the non-profit message boards at</t>
  </si>
  <si>
    <t>www.dripinvesting.org, where I hope to post this spreadsheet and a related PDF file (for those who can't use the spreadsheet).</t>
  </si>
  <si>
    <t>Hopefully, it can continue to be updated on a monthly basis there. Please post comments/questions on its U.S. DRIPs board or</t>
  </si>
  <si>
    <t>add a Comment to one of my articles on the Seeking Alpha website:</t>
  </si>
  <si>
    <t>http://seekingalpha.com/author/david-fish/articles</t>
  </si>
  <si>
    <t>Historical Data Available</t>
  </si>
  <si>
    <t>Previous copies of the Dividend Champions spreadsheets have been made available for downloading, thanks to Seeking Alpha</t>
  </si>
  <si>
    <t>author Robert Allan Schwartz at the following Internet address (URL):</t>
  </si>
  <si>
    <t>http://www.tessellation.com/david_fish/</t>
  </si>
  <si>
    <t>David Fish</t>
  </si>
  <si>
    <t>Former Editor,</t>
  </si>
  <si>
    <t>The Moneypaper, The Moneypaper Guide to Direct Investment Plans</t>
  </si>
  <si>
    <t>©2007-2020 All Rights Reserved. This listing is intended for personal, non-commercial use only.</t>
  </si>
  <si>
    <t>Appendix A - Confidence Factor Scoring System</t>
  </si>
  <si>
    <t>Listed below are items used to gauge confidence in continuation of dividend-increase streaks, with formulas and point ranges.</t>
  </si>
  <si>
    <t>Item</t>
  </si>
  <si>
    <t>General Formula</t>
  </si>
  <si>
    <t>Min</t>
  </si>
  <si>
    <t>Max</t>
  </si>
  <si>
    <t>Number of Years Dividend Increased</t>
  </si>
  <si>
    <t>Divided by 10</t>
  </si>
  <si>
    <t>Sequence Number within CCC companies</t>
  </si>
  <si>
    <t>(1000 minus Seq) divided by 100</t>
  </si>
  <si>
    <t>Dividend Reinvestment Plan</t>
  </si>
  <si>
    <t>No-fee=2 points; Fees=1; No plan=0</t>
  </si>
  <si>
    <t>Stock Purchase Plan</t>
  </si>
  <si>
    <t>Most Recent Increase (percentage)</t>
  </si>
  <si>
    <t>Increase divided by 2, up to 5 points</t>
  </si>
  <si>
    <t>Payout Ratio (if not over 100% or negative)</t>
  </si>
  <si>
    <t>(100 minus payout ratio) divided by 10</t>
  </si>
  <si>
    <t>Price/Earnings Ratio (if not over 100% or negative)</t>
  </si>
  <si>
    <t>(100 minus P/E ratio) divided by 10</t>
  </si>
  <si>
    <t>PEG (P/E divided by Growth Rate) Ratio (if numerical)</t>
  </si>
  <si>
    <t>5 minus PEG (up to 5)</t>
  </si>
  <si>
    <t>Price/Sales Ratio</t>
  </si>
  <si>
    <t>5 minus P/S (up to 5)</t>
  </si>
  <si>
    <t>Price/Book Value (if numerical)</t>
  </si>
  <si>
    <t>5 minus P/B (up to 5)</t>
  </si>
  <si>
    <t>This Year EPS Est Percentage Increase vs. TTM EPS</t>
  </si>
  <si>
    <t>Up to 10% Increase divided by 2</t>
  </si>
  <si>
    <t>Next Year EPS Est Percentage Increase vs. TY EPS Est</t>
  </si>
  <si>
    <t>Est 5-year EPS Percentage Increase</t>
  </si>
  <si>
    <t>Number of Analysts</t>
  </si>
  <si>
    <t>Number Divided by 10</t>
  </si>
  <si>
    <t>Market Capitalization</t>
  </si>
  <si>
    <t>Points for one, ten, one hundred billion</t>
  </si>
  <si>
    <t>Dividend Growth Rate 1-year</t>
  </si>
  <si>
    <t>Dividend Growth Rate 3-year (if numeric)</t>
  </si>
  <si>
    <t>Dividend Growth Rate 5-year (if numeric)</t>
  </si>
  <si>
    <t>Dividend Growth Rate 10-year (if numeric)</t>
  </si>
  <si>
    <t>Mean (Simple Average)</t>
  </si>
  <si>
    <t>Total Point Range:</t>
  </si>
  <si>
    <t>Methodology</t>
  </si>
  <si>
    <t>The Dividend Champions List tracks dividend growth streaks based on a calendar year payout system.</t>
  </si>
  <si>
    <t>A growth streak begins in the first year a company initiates a dividend or increases a previously frozen dividend.</t>
  </si>
  <si>
    <t>Each year, the growth streak will be considered to be intact as long as the total dividend payouts (excluding special</t>
  </si>
  <si>
    <t>dividends) received during the calendar year (based on payout date) is greater than that of the previous calendar year.</t>
  </si>
  <si>
    <t>Examples:</t>
  </si>
  <si>
    <t>Company A</t>
  </si>
  <si>
    <t>Pay Date</t>
  </si>
  <si>
    <t>Company A is an example of a company that regularly increases its dividend every year</t>
  </si>
  <si>
    <t>Company B</t>
  </si>
  <si>
    <t xml:space="preserve">Company B is an example of a company that has an extended period (10 quarters) of the same dividend payout. However, </t>
  </si>
  <si>
    <t>since the total dividend payments in each year is higher than the previous, it is considered to be growing its dividend.</t>
  </si>
  <si>
    <t>Company C</t>
  </si>
  <si>
    <t xml:space="preserve">Company C is an example of a company that has an extended period (8 quarters) of the same dividend payout. However, </t>
  </si>
  <si>
    <t xml:space="preserve">since the total dividend payments in the second year is the same as the first, it is considered to be a frozen dividend and </t>
  </si>
  <si>
    <t>would be removed from the list.</t>
  </si>
  <si>
    <t>If a company claims to have a longer dividend growth streak than that produced by this methodology (for example, based</t>
  </si>
  <si>
    <t>on Ex-Div or Fiscal Year) then the company's claim will take priority and a Note will be added.</t>
  </si>
  <si>
    <t>©2026 All Rights Reserved. This listing is intended for personal, non-commercial use only.</t>
  </si>
  <si>
    <t>MRSH</t>
  </si>
  <si>
    <t>AMAL</t>
  </si>
  <si>
    <t>CI</t>
  </si>
  <si>
    <t>EME</t>
  </si>
  <si>
    <t>JOE</t>
  </si>
  <si>
    <t>KFY</t>
  </si>
  <si>
    <t>MCBS</t>
  </si>
  <si>
    <t>MLI</t>
  </si>
  <si>
    <t>OR</t>
  </si>
  <si>
    <t>UTZ</t>
  </si>
  <si>
    <t>WH</t>
  </si>
  <si>
    <t>ZWS</t>
  </si>
  <si>
    <t>Zurn Elkay Water Solutions Corporation</t>
  </si>
  <si>
    <t>Woodward, Inc.</t>
  </si>
  <si>
    <t>Winmark Corporation</t>
  </si>
  <si>
    <t>Wyndham Hotels &amp; Resorts, Inc.</t>
  </si>
  <si>
    <t>Utz Brands, Inc.</t>
  </si>
  <si>
    <t>PACCAR Inc</t>
  </si>
  <si>
    <t>OR Royalties Inc.</t>
  </si>
  <si>
    <t>Mueller Industries, Inc.</t>
  </si>
  <si>
    <t>MetroCity Bankshares, Inc.</t>
  </si>
  <si>
    <t>La-Z-Boy Incorporated</t>
  </si>
  <si>
    <t>Lamar Advertising Company</t>
  </si>
  <si>
    <t>Korn Ferry</t>
  </si>
  <si>
    <t>The St. Joe Company</t>
  </si>
  <si>
    <t>Harley-Davidson, Inc.</t>
  </si>
  <si>
    <t>Greif, Inc.</t>
  </si>
  <si>
    <t>EMCOR Group, Inc.</t>
  </si>
  <si>
    <t>The Cigna Group</t>
  </si>
  <si>
    <t>Amalgamated Financial Corp.</t>
  </si>
  <si>
    <t>Acquired by Pinnacle Financial Partners</t>
  </si>
  <si>
    <t>Jan26</t>
  </si>
  <si>
    <t>Acquired by First Merchants Corporation</t>
  </si>
  <si>
    <t>Acquired by Loan Star</t>
  </si>
  <si>
    <t>AMH</t>
  </si>
  <si>
    <t>OFG</t>
  </si>
  <si>
    <t>CCS</t>
  </si>
  <si>
    <t>DTM</t>
  </si>
  <si>
    <t>JXN</t>
  </si>
  <si>
    <t>OWL</t>
  </si>
  <si>
    <t>REPX</t>
  </si>
  <si>
    <t>SGI</t>
  </si>
  <si>
    <t>STEP</t>
  </si>
  <si>
    <t>Plains All American Pipeline, L.P.</t>
  </si>
  <si>
    <t>American Homes 4 Rent</t>
  </si>
  <si>
    <t>OFG Bancorp</t>
  </si>
  <si>
    <t>Century Communities, Inc.</t>
  </si>
  <si>
    <t>DT Midstream, Inc.</t>
  </si>
  <si>
    <t>Jackson Financial Inc.</t>
  </si>
  <si>
    <t>Blue Owl Capital Inc.</t>
  </si>
  <si>
    <t>StepStone Group Inc.</t>
  </si>
  <si>
    <t>SLB N.V.</t>
  </si>
  <si>
    <t>Oil &amp; Gas Equipment &amp; Services</t>
  </si>
  <si>
    <t>Somnigroup International Inc.</t>
  </si>
  <si>
    <t>Riley Exploration Permian, Inc.</t>
  </si>
  <si>
    <t>FINV</t>
  </si>
  <si>
    <t>ASO</t>
  </si>
  <si>
    <t>ACM</t>
  </si>
  <si>
    <t>DELL</t>
  </si>
  <si>
    <t>CEG</t>
  </si>
  <si>
    <t>FERG</t>
  </si>
  <si>
    <t>MTDR</t>
  </si>
  <si>
    <t>RACE</t>
  </si>
  <si>
    <t>KTB</t>
  </si>
  <si>
    <t>May</t>
  </si>
  <si>
    <t>EUR</t>
  </si>
  <si>
    <t>FinVolution Group</t>
  </si>
  <si>
    <t>Academy Sports and Outdoors, Inc.</t>
  </si>
  <si>
    <t>AECOM</t>
  </si>
  <si>
    <t>Dell Technologies Inc.</t>
  </si>
  <si>
    <t>Technology Hardware Storage and Peripherals</t>
  </si>
  <si>
    <t>Constellation Energy Corporation</t>
  </si>
  <si>
    <t>Ferguson Enterprises Inc.</t>
  </si>
  <si>
    <t>Apparel Accessories and Luxury Goods</t>
  </si>
  <si>
    <t>Matador Resources Company</t>
  </si>
  <si>
    <t>Ferrari N.V.</t>
  </si>
  <si>
    <t>Kontoor Brands, Inc.</t>
  </si>
  <si>
    <t>Feb26</t>
  </si>
  <si>
    <t>Mar26</t>
  </si>
  <si>
    <t>CMC</t>
  </si>
  <si>
    <t>EQBK</t>
  </si>
  <si>
    <t>LEVI</t>
  </si>
  <si>
    <t>MGY</t>
  </si>
  <si>
    <t>TFPM</t>
  </si>
  <si>
    <t>Triple Flag Precious Metals Corp.</t>
  </si>
  <si>
    <t>Magnolia Oil &amp; Gas Corporation</t>
  </si>
  <si>
    <t>Levi Strauss &amp; Co.</t>
  </si>
  <si>
    <t>Equity Bancshares, Inc.</t>
  </si>
  <si>
    <t>Commercial Metals Company</t>
  </si>
  <si>
    <t>Acquired by Sumitomo Corporation</t>
  </si>
  <si>
    <t>BNY</t>
  </si>
  <si>
    <t>Acquired by NEC Corporation</t>
  </si>
  <si>
    <t>Acquired by Devon Energy</t>
  </si>
  <si>
    <t>ACT</t>
  </si>
  <si>
    <t>SHEL</t>
  </si>
  <si>
    <t>STRW</t>
  </si>
  <si>
    <t>Healthcare Equipment &amp; Services</t>
  </si>
  <si>
    <t>Marriott International, Inc.</t>
  </si>
  <si>
    <t>Enact Holdings, Inc.</t>
  </si>
  <si>
    <t>Shell plc</t>
  </si>
  <si>
    <t>Simon Property Group, Inc.</t>
  </si>
  <si>
    <t>Strawberry Fields REIT, Inc.</t>
  </si>
  <si>
    <t>Ralph Lauren Corporation</t>
  </si>
  <si>
    <t>Apr26</t>
  </si>
  <si>
    <t>May26</t>
  </si>
  <si>
    <t>ALC</t>
  </si>
  <si>
    <t>PRMB</t>
  </si>
  <si>
    <t>SBCF</t>
  </si>
  <si>
    <t>SM</t>
  </si>
  <si>
    <t>Marriott Vacations Worldwide Corporation</t>
  </si>
  <si>
    <t>SM Energy Company</t>
  </si>
  <si>
    <t>Seacoast Banking Corporation of Florida</t>
  </si>
  <si>
    <t>Primo Brands Corporation</t>
  </si>
  <si>
    <t>Occidental Petroleum Corporation</t>
  </si>
  <si>
    <t>Murphy Oil Corporation</t>
  </si>
  <si>
    <t>Macy's, Inc.</t>
  </si>
  <si>
    <t>Alcon Inc.</t>
  </si>
  <si>
    <t>Health Care Supplies</t>
  </si>
  <si>
    <t>Shoe Station Group Inc.</t>
  </si>
  <si>
    <t>SHOE</t>
  </si>
  <si>
    <t>Shoe Carnival</t>
  </si>
  <si>
    <t>Shoe Station Group Inc</t>
  </si>
  <si>
    <t>DMC</t>
  </si>
  <si>
    <t>Del Monte Corporation</t>
  </si>
  <si>
    <t>IRT</t>
  </si>
  <si>
    <t>SYF</t>
  </si>
  <si>
    <t>Western Midstream Partners</t>
  </si>
  <si>
    <t>Westinghouse Air Brake Technologies Corporation</t>
  </si>
  <si>
    <t>Synchrony Financial</t>
  </si>
  <si>
    <t>Wells Fargo &amp; Company</t>
  </si>
  <si>
    <t>Independence Realty Trust, Inc.</t>
  </si>
  <si>
    <t>Acquired by Public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</si>
</sst>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000"/>
    <numFmt numFmtId="165" formatCode="m/d/yy"/>
    <numFmt numFmtId="166" formatCode="mm/dd/yy"/>
    <numFmt numFmtId="167" formatCode="0.0_);[Red]\(0.0\)"/>
    <numFmt numFmtId="168" formatCode="0.000_);[Red]\(0.000\)"/>
    <numFmt numFmtId="169" formatCode="0.000"/>
    <numFmt numFmtId="170" formatCode="0.0_);\(0.0\)"/>
    <numFmt numFmtId="171" formatCode="0.0"/>
    <numFmt numFmtId="172" formatCode="0.0000"/>
    <numFmt numFmtId="173" formatCode="yyyy\-m\-d;@"/>
    <numFmt numFmtId="174" formatCode="m/d/yy;@"/>
  </numFmts>
  <fonts count="78" x14ac:knownFonts="1">
    <font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sz val="11"/>
      <color theme="1"/>
      <name val="Calibri"/>
      <family val="2"/>
      <charset val="1"/>
    </font>
    <font>
      <sz val="48"/>
      <name val="Calibri"/>
      <family val="2"/>
      <charset val="1"/>
    </font>
    <font>
      <sz val="16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0"/>
      <color rgb="FF00CCFF"/>
      <name val="Arial"/>
      <family val="2"/>
      <charset val="1"/>
    </font>
    <font>
      <sz val="8"/>
      <name val="Calibri"/>
      <family val="2"/>
      <charset val="1"/>
    </font>
    <font>
      <sz val="10"/>
      <color theme="0" tint="-0.499984740745262"/>
      <name val="Arial"/>
      <family val="2"/>
      <charset val="1"/>
    </font>
    <font>
      <sz val="10"/>
      <color rgb="FF0070C0"/>
      <name val="Arial"/>
      <family val="2"/>
      <charset val="1"/>
    </font>
    <font>
      <b/>
      <i/>
      <u/>
      <sz val="10"/>
      <color rgb="FF008000"/>
      <name val="Arial"/>
      <family val="2"/>
      <charset val="1"/>
    </font>
    <font>
      <i/>
      <sz val="9"/>
      <name val="Arial"/>
      <family val="2"/>
      <charset val="1"/>
    </font>
    <font>
      <sz val="8"/>
      <name val="Arial"/>
      <family val="2"/>
      <charset val="1"/>
    </font>
    <font>
      <b/>
      <i/>
      <u/>
      <sz val="10"/>
      <name val="Arial"/>
      <family val="2"/>
      <charset val="1"/>
    </font>
    <font>
      <sz val="9"/>
      <name val="Arial"/>
      <family val="2"/>
      <charset val="1"/>
    </font>
    <font>
      <b/>
      <i/>
      <u/>
      <sz val="10"/>
      <color theme="0" tint="-0.499984740745262"/>
      <name val="Arial"/>
      <family val="2"/>
      <charset val="1"/>
    </font>
    <font>
      <sz val="9"/>
      <color rgb="FF0070C0"/>
      <name val="Arial"/>
      <family val="2"/>
      <charset val="1"/>
    </font>
    <font>
      <b/>
      <i/>
      <u/>
      <sz val="9"/>
      <name val="Arial"/>
      <family val="2"/>
      <charset val="1"/>
    </font>
    <font>
      <i/>
      <sz val="7"/>
      <name val="Arial"/>
      <family val="2"/>
      <charset val="1"/>
    </font>
    <font>
      <sz val="7"/>
      <name val="Arial"/>
      <family val="2"/>
      <charset val="1"/>
    </font>
    <font>
      <i/>
      <sz val="8"/>
      <color theme="0" tint="-0.499984740745262"/>
      <name val="Arial"/>
      <family val="2"/>
      <charset val="1"/>
    </font>
    <font>
      <i/>
      <sz val="8"/>
      <name val="Arial"/>
      <family val="2"/>
      <charset val="1"/>
    </font>
    <font>
      <i/>
      <sz val="10"/>
      <name val="Arial"/>
      <family val="2"/>
      <charset val="1"/>
    </font>
    <font>
      <sz val="7"/>
      <color rgb="FFFF0000"/>
      <name val="Arial"/>
      <family val="2"/>
      <charset val="1"/>
    </font>
    <font>
      <sz val="7"/>
      <color theme="9"/>
      <name val="Arial"/>
      <family val="2"/>
      <charset val="1"/>
    </font>
    <font>
      <sz val="8"/>
      <color theme="0" tint="-0.499984740745262"/>
      <name val="Arial"/>
      <family val="2"/>
      <charset val="1"/>
    </font>
    <font>
      <sz val="7"/>
      <color theme="0" tint="-0.499984740745262"/>
      <name val="Arial"/>
      <family val="2"/>
      <charset val="1"/>
    </font>
    <font>
      <sz val="7"/>
      <color rgb="FF0070C0"/>
      <name val="Arial"/>
      <family val="2"/>
      <charset val="1"/>
    </font>
    <font>
      <i/>
      <sz val="7"/>
      <color rgb="FFFF0000"/>
      <name val="Arial"/>
      <family val="2"/>
      <charset val="1"/>
    </font>
    <font>
      <sz val="10"/>
      <color rgb="FF3366FF"/>
      <name val="Arial"/>
      <family val="2"/>
      <charset val="1"/>
    </font>
    <font>
      <b/>
      <sz val="8"/>
      <name val="Arial"/>
      <family val="2"/>
      <charset val="1"/>
    </font>
    <font>
      <sz val="9"/>
      <color theme="0" tint="-0.499984740745262"/>
      <name val="Arial"/>
      <family val="2"/>
      <charset val="1"/>
    </font>
    <font>
      <sz val="9"/>
      <color rgb="FF3366FF"/>
      <name val="Arial"/>
      <family val="2"/>
      <charset val="1"/>
    </font>
    <font>
      <sz val="8"/>
      <color rgb="FF3366FF"/>
      <name val="Arial"/>
      <family val="2"/>
      <charset val="1"/>
    </font>
    <font>
      <b/>
      <sz val="9"/>
      <name val="Arial"/>
      <family val="2"/>
      <charset val="1"/>
    </font>
    <font>
      <sz val="9"/>
      <color rgb="FF008000"/>
      <name val="Arial"/>
      <family val="2"/>
      <charset val="1"/>
    </font>
    <font>
      <sz val="9"/>
      <color rgb="FFFF0000"/>
      <name val="Arial"/>
      <family val="2"/>
      <charset val="1"/>
    </font>
    <font>
      <sz val="9"/>
      <color theme="5" tint="-0.499984740745262"/>
      <name val="Arial"/>
      <family val="2"/>
      <charset val="1"/>
    </font>
    <font>
      <sz val="9"/>
      <color rgb="FF993300"/>
      <name val="Arial"/>
      <family val="2"/>
      <charset val="1"/>
    </font>
    <font>
      <sz val="8"/>
      <color rgb="FF008000"/>
      <name val="Arial"/>
      <family val="2"/>
      <charset val="1"/>
    </font>
    <font>
      <sz val="9"/>
      <color rgb="FF993366"/>
      <name val="Arial"/>
      <family val="2"/>
      <charset val="1"/>
    </font>
    <font>
      <sz val="8"/>
      <color rgb="FFFF0000"/>
      <name val="Arial"/>
      <family val="2"/>
      <charset val="1"/>
    </font>
    <font>
      <sz val="9"/>
      <color rgb="FF009900"/>
      <name val="Arial"/>
      <family val="2"/>
      <charset val="1"/>
    </font>
    <font>
      <b/>
      <i/>
      <u/>
      <sz val="10"/>
      <color rgb="FF008080"/>
      <name val="Arial"/>
      <family val="2"/>
      <charset val="1"/>
    </font>
    <font>
      <sz val="7"/>
      <color rgb="FF008000"/>
      <name val="Arial"/>
      <family val="2"/>
      <charset val="1"/>
    </font>
    <font>
      <sz val="8"/>
      <color theme="5" tint="-0.499984740745262"/>
      <name val="Arial"/>
      <family val="2"/>
      <charset val="1"/>
    </font>
    <font>
      <sz val="9"/>
      <color rgb="FF007826"/>
      <name val="Arial"/>
      <family val="2"/>
      <charset val="1"/>
    </font>
    <font>
      <sz val="8"/>
      <color rgb="FF006600"/>
      <name val="Arial"/>
      <family val="2"/>
      <charset val="1"/>
    </font>
    <font>
      <b/>
      <i/>
      <u/>
      <sz val="10"/>
      <color rgb="FFFF6600"/>
      <name val="Arial"/>
      <family val="2"/>
      <charset val="1"/>
    </font>
    <font>
      <b/>
      <i/>
      <u/>
      <sz val="10"/>
      <color rgb="FF00CCFF"/>
      <name val="Arial"/>
      <family val="2"/>
      <charset val="1"/>
    </font>
    <font>
      <sz val="9"/>
      <color theme="9"/>
      <name val="Arial"/>
      <family val="2"/>
      <charset val="1"/>
    </font>
    <font>
      <b/>
      <i/>
      <u/>
      <sz val="9"/>
      <color rgb="FF00CCFF"/>
      <name val="Arial"/>
      <family val="2"/>
      <charset val="1"/>
    </font>
    <font>
      <b/>
      <i/>
      <sz val="9"/>
      <name val="Arial"/>
      <family val="2"/>
      <charset val="1"/>
    </font>
    <font>
      <b/>
      <i/>
      <sz val="9"/>
      <color rgb="FFFF0000"/>
      <name val="Arial"/>
      <family val="2"/>
      <charset val="1"/>
    </font>
    <font>
      <u/>
      <sz val="9"/>
      <color rgb="FF0000FF"/>
      <name val="Arial"/>
      <family val="2"/>
      <charset val="1"/>
    </font>
    <font>
      <i/>
      <sz val="9"/>
      <color rgb="FF008000"/>
      <name val="Arial"/>
      <family val="2"/>
      <charset val="1"/>
    </font>
    <font>
      <i/>
      <sz val="9"/>
      <color rgb="FFFF0000"/>
      <name val="Arial"/>
      <family val="2"/>
      <charset val="1"/>
    </font>
    <font>
      <sz val="9"/>
      <color theme="1"/>
      <name val="Arial"/>
      <family val="2"/>
      <charset val="1"/>
    </font>
    <font>
      <sz val="9"/>
      <color rgb="FFEE0000"/>
      <name val="Arial"/>
      <family val="2"/>
      <charset val="1"/>
    </font>
    <font>
      <sz val="9"/>
      <color rgb="FFFF3333"/>
      <name val="Arial"/>
      <family val="2"/>
      <charset val="1"/>
    </font>
    <font>
      <sz val="9"/>
      <color rgb="FFFF3300"/>
      <name val="Arial"/>
      <family val="2"/>
      <charset val="1"/>
    </font>
    <font>
      <b/>
      <i/>
      <u/>
      <sz val="10"/>
      <color rgb="FF800000"/>
      <name val="Arial"/>
      <family val="2"/>
      <charset val="1"/>
    </font>
    <font>
      <sz val="10"/>
      <color rgb="FF800000"/>
      <name val="Arial"/>
      <family val="2"/>
      <charset val="1"/>
    </font>
    <font>
      <i/>
      <sz val="9"/>
      <color rgb="FF3366FF"/>
      <name val="Arial"/>
      <family val="2"/>
      <charset val="1"/>
    </font>
    <font>
      <i/>
      <sz val="9"/>
      <color rgb="FFCC99FF"/>
      <name val="Arial"/>
      <family val="2"/>
      <charset val="1"/>
    </font>
    <font>
      <b/>
      <sz val="10"/>
      <name val="Arial"/>
      <family val="2"/>
      <charset val="1"/>
    </font>
    <font>
      <b/>
      <sz val="9"/>
      <color theme="1"/>
      <name val="Arial"/>
      <family val="2"/>
      <charset val="1"/>
    </font>
    <font>
      <sz val="9"/>
      <color rgb="FFCC99FF"/>
      <name val="Arial"/>
      <family val="2"/>
      <charset val="1"/>
    </font>
    <font>
      <i/>
      <u/>
      <sz val="9"/>
      <name val="Arial"/>
      <family val="2"/>
      <charset val="1"/>
    </font>
    <font>
      <u/>
      <sz val="8"/>
      <name val="Arial"/>
      <family val="2"/>
      <charset val="1"/>
    </font>
    <font>
      <b/>
      <i/>
      <sz val="8"/>
      <name val="Arial"/>
      <family val="2"/>
      <charset val="1"/>
    </font>
    <font>
      <u/>
      <sz val="8"/>
      <color rgb="FF0000FF"/>
      <name val="Arial"/>
      <family val="2"/>
      <charset val="1"/>
    </font>
    <font>
      <b/>
      <u/>
      <sz val="9"/>
      <name val="Arial"/>
      <family val="2"/>
      <charset val="1"/>
    </font>
    <font>
      <b/>
      <sz val="9"/>
      <color rgb="FFFF0000"/>
      <name val="Arial"/>
      <family val="2"/>
      <charset val="1"/>
    </font>
    <font>
      <sz val="6"/>
      <name val="Arial"/>
      <family val="2"/>
      <charset val="1"/>
    </font>
    <font>
      <u/>
      <sz val="9"/>
      <name val="Arial"/>
      <family val="2"/>
      <charset val="1"/>
    </font>
    <font>
      <sz val="1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EFEFEF"/>
      </patternFill>
    </fill>
    <fill>
      <patternFill patternType="solid">
        <fgColor theme="2"/>
        <bgColor rgb="FFEFEFEF"/>
      </patternFill>
    </fill>
    <fill>
      <patternFill patternType="solid">
        <fgColor rgb="FFC0C0C0"/>
        <bgColor rgb="FFB4B4B4"/>
      </patternFill>
    </fill>
    <fill>
      <patternFill patternType="solid">
        <fgColor rgb="FFEF8FBF"/>
        <bgColor rgb="FFFF99CC"/>
      </patternFill>
    </fill>
    <fill>
      <patternFill patternType="solid">
        <fgColor rgb="FFB4B4B4"/>
        <bgColor rgb="FFC0C0C0"/>
      </patternFill>
    </fill>
    <fill>
      <patternFill patternType="solid">
        <fgColor rgb="FFFF99CC"/>
        <bgColor rgb="FFEF8FBF"/>
      </patternFill>
    </fill>
    <fill>
      <patternFill patternType="solid">
        <fgColor rgb="FFEFEFEF"/>
        <bgColor rgb="FFE7E6E6"/>
      </patternFill>
    </fill>
    <fill>
      <patternFill patternType="solid">
        <fgColor theme="0" tint="-0.34998626667073579"/>
        <bgColor rgb="FFB4B4B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 applyBorder="0" applyProtection="0"/>
    <xf numFmtId="0" fontId="1" fillId="0" borderId="0" applyBorder="0" applyProtection="0"/>
    <xf numFmtId="0" fontId="77" fillId="0" borderId="0"/>
    <xf numFmtId="0" fontId="77" fillId="0" borderId="0"/>
    <xf numFmtId="0" fontId="77" fillId="0" borderId="0"/>
    <xf numFmtId="0" fontId="77" fillId="0" borderId="0"/>
    <xf numFmtId="0" fontId="2" fillId="0" borderId="0"/>
    <xf numFmtId="0" fontId="2" fillId="0" borderId="0"/>
  </cellStyleXfs>
  <cellXfs count="734">
    <xf numFmtId="0" fontId="0" fillId="0" borderId="0" xfId="0"/>
    <xf numFmtId="2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4" xfId="0" applyFont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164" fontId="0" fillId="0" borderId="0" xfId="0" applyNumberFormat="1"/>
    <xf numFmtId="1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1" applyBorder="1" applyAlignment="1" applyProtection="1">
      <alignment horizontal="center"/>
    </xf>
    <xf numFmtId="0" fontId="1" fillId="0" borderId="0" xfId="1" applyBorder="1" applyProtection="1"/>
    <xf numFmtId="0" fontId="13" fillId="0" borderId="0" xfId="0" applyFont="1"/>
    <xf numFmtId="0" fontId="14" fillId="0" borderId="2" xfId="0" applyFont="1" applyBorder="1"/>
    <xf numFmtId="165" fontId="0" fillId="0" borderId="0" xfId="0" applyNumberFormat="1" applyAlignment="1">
      <alignment horizontal="center"/>
    </xf>
    <xf numFmtId="2" fontId="15" fillId="0" borderId="0" xfId="0" applyNumberFormat="1" applyFont="1" applyAlignment="1">
      <alignment horizontal="center"/>
    </xf>
    <xf numFmtId="165" fontId="0" fillId="0" borderId="0" xfId="0" applyNumberForma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" fillId="0" borderId="0" xfId="1" applyBorder="1" applyAlignment="1" applyProtection="1">
      <alignment horizontal="left"/>
    </xf>
    <xf numFmtId="0" fontId="18" fillId="0" borderId="2" xfId="0" applyFont="1" applyBorder="1"/>
    <xf numFmtId="0" fontId="14" fillId="0" borderId="0" xfId="0" applyFont="1"/>
    <xf numFmtId="0" fontId="18" fillId="0" borderId="2" xfId="0" applyFont="1" applyBorder="1" applyAlignment="1">
      <alignment horizontal="left"/>
    </xf>
    <xf numFmtId="0" fontId="15" fillId="0" borderId="0" xfId="0" applyFont="1" applyAlignment="1">
      <alignment horizontal="right"/>
    </xf>
    <xf numFmtId="0" fontId="14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20" fillId="0" borderId="2" xfId="0" applyFont="1" applyBorder="1" applyAlignment="1">
      <alignment horizontal="left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2" fillId="0" borderId="2" xfId="0" applyFont="1" applyBorder="1" applyAlignment="1">
      <alignment horizontal="left"/>
    </xf>
    <xf numFmtId="0" fontId="20" fillId="0" borderId="2" xfId="0" applyFont="1" applyBorder="1"/>
    <xf numFmtId="14" fontId="23" fillId="0" borderId="0" xfId="0" applyNumberFormat="1" applyFont="1" applyAlignment="1">
      <alignment horizontal="left"/>
    </xf>
    <xf numFmtId="0" fontId="24" fillId="0" borderId="2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13" fillId="0" borderId="2" xfId="0" applyFont="1" applyBorder="1"/>
    <xf numFmtId="0" fontId="29" fillId="0" borderId="2" xfId="0" applyFont="1" applyBorder="1" applyAlignment="1">
      <alignment horizontal="left"/>
    </xf>
    <xf numFmtId="0" fontId="20" fillId="0" borderId="0" xfId="0" applyFont="1"/>
    <xf numFmtId="0" fontId="22" fillId="0" borderId="0" xfId="0" applyFont="1" applyAlignment="1">
      <alignment horizontal="left"/>
    </xf>
    <xf numFmtId="0" fontId="15" fillId="0" borderId="0" xfId="0" applyFont="1"/>
    <xf numFmtId="0" fontId="30" fillId="0" borderId="0" xfId="0" applyFont="1" applyAlignment="1">
      <alignment horizontal="center"/>
    </xf>
    <xf numFmtId="0" fontId="27" fillId="0" borderId="2" xfId="0" applyFont="1" applyBorder="1" applyAlignment="1">
      <alignment horizontal="left"/>
    </xf>
    <xf numFmtId="164" fontId="15" fillId="0" borderId="0" xfId="0" applyNumberFormat="1" applyFont="1"/>
    <xf numFmtId="0" fontId="12" fillId="0" borderId="2" xfId="0" applyFont="1" applyBorder="1" applyAlignment="1">
      <alignment horizontal="left"/>
    </xf>
    <xf numFmtId="0" fontId="17" fillId="0" borderId="0" xfId="0" applyFont="1"/>
    <xf numFmtId="0" fontId="12" fillId="0" borderId="0" xfId="0" applyFont="1"/>
    <xf numFmtId="0" fontId="13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5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65" fontId="31" fillId="0" borderId="0" xfId="0" applyNumberFormat="1" applyFont="1" applyAlignment="1">
      <alignment horizontal="center"/>
    </xf>
    <xf numFmtId="0" fontId="15" fillId="0" borderId="2" xfId="0" applyFont="1" applyBorder="1" applyAlignment="1">
      <alignment horizontal="center"/>
    </xf>
    <xf numFmtId="164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0" fontId="3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1" xfId="0" applyFont="1" applyBorder="1" applyAlignment="1">
      <alignment horizontal="center"/>
    </xf>
    <xf numFmtId="0" fontId="15" fillId="0" borderId="5" xfId="0" applyFont="1" applyBorder="1"/>
    <xf numFmtId="0" fontId="15" fillId="0" borderId="5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64" fontId="15" fillId="0" borderId="5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33" fillId="0" borderId="7" xfId="0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15" fillId="0" borderId="8" xfId="0" applyFont="1" applyBorder="1"/>
    <xf numFmtId="0" fontId="15" fillId="0" borderId="0" xfId="0" applyFont="1" applyAlignment="1">
      <alignment vertical="center"/>
    </xf>
    <xf numFmtId="0" fontId="35" fillId="0" borderId="2" xfId="0" applyFont="1" applyBorder="1" applyAlignment="1">
      <alignment horizontal="center"/>
    </xf>
    <xf numFmtId="0" fontId="10" fillId="0" borderId="0" xfId="0" applyFont="1" applyAlignment="1">
      <alignment wrapText="1"/>
    </xf>
    <xf numFmtId="2" fontId="15" fillId="0" borderId="2" xfId="0" applyNumberFormat="1" applyFont="1" applyBorder="1" applyAlignment="1">
      <alignment horizontal="right"/>
    </xf>
    <xf numFmtId="0" fontId="0" fillId="0" borderId="0" xfId="0" applyAlignment="1">
      <alignment wrapText="1"/>
    </xf>
    <xf numFmtId="165" fontId="15" fillId="0" borderId="0" xfId="0" applyNumberFormat="1" applyFont="1" applyAlignment="1">
      <alignment horizontal="center"/>
    </xf>
    <xf numFmtId="0" fontId="15" fillId="0" borderId="0" xfId="0" applyFont="1" applyAlignment="1">
      <alignment wrapText="1"/>
    </xf>
    <xf numFmtId="167" fontId="32" fillId="0" borderId="0" xfId="0" applyNumberFormat="1" applyFont="1" applyAlignment="1">
      <alignment horizontal="center"/>
    </xf>
    <xf numFmtId="168" fontId="32" fillId="0" borderId="0" xfId="0" applyNumberFormat="1" applyFont="1" applyAlignment="1">
      <alignment horizontal="center"/>
    </xf>
    <xf numFmtId="169" fontId="32" fillId="0" borderId="0" xfId="0" applyNumberFormat="1" applyFont="1" applyAlignment="1">
      <alignment horizontal="center"/>
    </xf>
    <xf numFmtId="0" fontId="36" fillId="0" borderId="8" xfId="0" applyFont="1" applyBorder="1"/>
    <xf numFmtId="2" fontId="15" fillId="0" borderId="0" xfId="0" applyNumberFormat="1" applyFont="1" applyAlignment="1">
      <alignment horizontal="right"/>
    </xf>
    <xf numFmtId="167" fontId="15" fillId="0" borderId="2" xfId="0" applyNumberFormat="1" applyFont="1" applyBorder="1" applyAlignment="1">
      <alignment horizontal="right"/>
    </xf>
    <xf numFmtId="167" fontId="15" fillId="0" borderId="0" xfId="0" applyNumberFormat="1" applyFont="1" applyAlignment="1">
      <alignment horizontal="right"/>
    </xf>
    <xf numFmtId="170" fontId="15" fillId="0" borderId="0" xfId="0" applyNumberFormat="1" applyFont="1" applyAlignment="1">
      <alignment horizontal="right"/>
    </xf>
    <xf numFmtId="171" fontId="15" fillId="0" borderId="0" xfId="0" applyNumberFormat="1" applyFont="1" applyAlignment="1">
      <alignment horizontal="right"/>
    </xf>
    <xf numFmtId="0" fontId="15" fillId="0" borderId="8" xfId="0" applyFont="1" applyBorder="1" applyAlignment="1">
      <alignment horizontal="left"/>
    </xf>
    <xf numFmtId="166" fontId="37" fillId="0" borderId="0" xfId="0" applyNumberFormat="1" applyFont="1" applyAlignment="1">
      <alignment horizontal="right" wrapText="1"/>
    </xf>
    <xf numFmtId="2" fontId="15" fillId="0" borderId="0" xfId="0" applyNumberFormat="1" applyFont="1" applyAlignment="1">
      <alignment horizontal="left"/>
    </xf>
    <xf numFmtId="0" fontId="37" fillId="0" borderId="8" xfId="0" applyFont="1" applyBorder="1" applyAlignment="1">
      <alignment horizontal="left"/>
    </xf>
    <xf numFmtId="0" fontId="15" fillId="0" borderId="9" xfId="0" applyFont="1" applyBorder="1"/>
    <xf numFmtId="0" fontId="15" fillId="0" borderId="4" xfId="0" applyFont="1" applyBorder="1"/>
    <xf numFmtId="0" fontId="35" fillId="0" borderId="10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36" fillId="0" borderId="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37" fillId="0" borderId="8" xfId="0" applyFont="1" applyBorder="1"/>
    <xf numFmtId="0" fontId="36" fillId="0" borderId="4" xfId="0" applyFont="1" applyBorder="1"/>
    <xf numFmtId="0" fontId="15" fillId="0" borderId="9" xfId="0" applyFont="1" applyBorder="1" applyAlignment="1">
      <alignment horizontal="left"/>
    </xf>
    <xf numFmtId="0" fontId="15" fillId="0" borderId="2" xfId="0" applyFont="1" applyBorder="1"/>
    <xf numFmtId="0" fontId="36" fillId="0" borderId="4" xfId="0" applyFont="1" applyBorder="1" applyAlignment="1">
      <alignment horizontal="left"/>
    </xf>
    <xf numFmtId="0" fontId="33" fillId="0" borderId="8" xfId="0" applyFont="1" applyBorder="1"/>
    <xf numFmtId="0" fontId="33" fillId="0" borderId="8" xfId="0" applyFont="1" applyBorder="1" applyAlignment="1">
      <alignment horizontal="left"/>
    </xf>
    <xf numFmtId="0" fontId="15" fillId="0" borderId="10" xfId="0" applyFont="1" applyBorder="1" applyAlignment="1">
      <alignment horizontal="center"/>
    </xf>
    <xf numFmtId="0" fontId="37" fillId="0" borderId="4" xfId="0" applyFont="1" applyBorder="1"/>
    <xf numFmtId="0" fontId="0" fillId="0" borderId="7" xfId="0" applyBorder="1" applyAlignment="1">
      <alignment horizontal="center"/>
    </xf>
    <xf numFmtId="17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72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72" fontId="0" fillId="0" borderId="0" xfId="0" applyNumberFormat="1"/>
    <xf numFmtId="169" fontId="9" fillId="0" borderId="0" xfId="0" applyNumberFormat="1" applyFont="1" applyAlignment="1">
      <alignment horizontal="center"/>
    </xf>
    <xf numFmtId="3" fontId="0" fillId="0" borderId="0" xfId="0" applyNumberFormat="1"/>
    <xf numFmtId="1" fontId="0" fillId="0" borderId="0" xfId="0" applyNumberFormat="1"/>
    <xf numFmtId="0" fontId="44" fillId="0" borderId="3" xfId="0" applyFont="1" applyBorder="1" applyAlignment="1">
      <alignment horizontal="left"/>
    </xf>
    <xf numFmtId="2" fontId="15" fillId="0" borderId="0" xfId="0" applyNumberFormat="1" applyFont="1"/>
    <xf numFmtId="0" fontId="15" fillId="0" borderId="4" xfId="0" applyFont="1" applyBorder="1" applyAlignment="1">
      <alignment horizontal="left"/>
    </xf>
    <xf numFmtId="2" fontId="15" fillId="0" borderId="9" xfId="0" applyNumberFormat="1" applyFont="1" applyBorder="1" applyAlignment="1">
      <alignment horizontal="left"/>
    </xf>
    <xf numFmtId="173" fontId="15" fillId="0" borderId="0" xfId="0" applyNumberFormat="1" applyFont="1"/>
    <xf numFmtId="0" fontId="0" fillId="0" borderId="8" xfId="0" applyBorder="1"/>
    <xf numFmtId="0" fontId="0" fillId="0" borderId="4" xfId="0" applyBorder="1"/>
    <xf numFmtId="0" fontId="40" fillId="0" borderId="8" xfId="0" applyFont="1" applyBorder="1"/>
    <xf numFmtId="0" fontId="49" fillId="0" borderId="3" xfId="0" applyFont="1" applyBorder="1" applyAlignment="1">
      <alignment horizontal="left"/>
    </xf>
    <xf numFmtId="0" fontId="50" fillId="0" borderId="0" xfId="0" applyFont="1" applyAlignment="1">
      <alignment horizontal="left"/>
    </xf>
    <xf numFmtId="0" fontId="1" fillId="0" borderId="2" xfId="1" applyBorder="1" applyProtection="1"/>
    <xf numFmtId="0" fontId="15" fillId="0" borderId="2" xfId="0" applyFont="1" applyBorder="1" applyAlignment="1">
      <alignment vertical="center"/>
    </xf>
    <xf numFmtId="0" fontId="35" fillId="0" borderId="0" xfId="0" applyFont="1" applyAlignment="1">
      <alignment horizontal="center"/>
    </xf>
    <xf numFmtId="166" fontId="15" fillId="0" borderId="0" xfId="0" applyNumberFormat="1" applyFont="1" applyAlignment="1">
      <alignment horizontal="left" wrapText="1"/>
    </xf>
    <xf numFmtId="0" fontId="36" fillId="0" borderId="0" xfId="0" applyFont="1" applyAlignment="1">
      <alignment horizontal="left"/>
    </xf>
    <xf numFmtId="0" fontId="38" fillId="0" borderId="0" xfId="0" applyFont="1"/>
    <xf numFmtId="0" fontId="36" fillId="0" borderId="0" xfId="0" applyFont="1"/>
    <xf numFmtId="0" fontId="37" fillId="0" borderId="0" xfId="0" applyFont="1"/>
    <xf numFmtId="166" fontId="51" fillId="0" borderId="0" xfId="0" applyNumberFormat="1" applyFont="1" applyAlignment="1">
      <alignment horizontal="center" wrapText="1"/>
    </xf>
    <xf numFmtId="0" fontId="40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46" fillId="0" borderId="0" xfId="0" applyFont="1"/>
    <xf numFmtId="0" fontId="40" fillId="0" borderId="0" xfId="0" applyFont="1"/>
    <xf numFmtId="0" fontId="47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33" fillId="0" borderId="0" xfId="0" applyFont="1"/>
    <xf numFmtId="0" fontId="33" fillId="0" borderId="0" xfId="0" applyFont="1" applyAlignment="1">
      <alignment horizontal="left"/>
    </xf>
    <xf numFmtId="0" fontId="43" fillId="0" borderId="0" xfId="0" applyFont="1"/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171" fontId="15" fillId="0" borderId="2" xfId="0" applyNumberFormat="1" applyFont="1" applyBorder="1"/>
    <xf numFmtId="169" fontId="15" fillId="0" borderId="0" xfId="0" applyNumberFormat="1" applyFont="1" applyAlignment="1">
      <alignment horizontal="right"/>
    </xf>
    <xf numFmtId="171" fontId="15" fillId="0" borderId="0" xfId="0" applyNumberFormat="1" applyFont="1" applyAlignment="1">
      <alignment horizontal="center"/>
    </xf>
    <xf numFmtId="0" fontId="52" fillId="0" borderId="3" xfId="0" applyFont="1" applyBorder="1" applyAlignment="1">
      <alignment horizontal="left"/>
    </xf>
    <xf numFmtId="0" fontId="15" fillId="0" borderId="12" xfId="0" applyFont="1" applyBorder="1"/>
    <xf numFmtId="0" fontId="18" fillId="0" borderId="0" xfId="0" applyFont="1" applyAlignment="1">
      <alignment horizontal="left"/>
    </xf>
    <xf numFmtId="0" fontId="15" fillId="0" borderId="13" xfId="0" applyFont="1" applyBorder="1"/>
    <xf numFmtId="0" fontId="53" fillId="0" borderId="9" xfId="0" applyFont="1" applyBorder="1"/>
    <xf numFmtId="0" fontId="18" fillId="0" borderId="9" xfId="0" applyFont="1" applyBorder="1" applyAlignment="1">
      <alignment horizontal="left"/>
    </xf>
    <xf numFmtId="0" fontId="18" fillId="0" borderId="9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" xfId="0" applyFont="1" applyBorder="1"/>
    <xf numFmtId="0" fontId="12" fillId="0" borderId="0" xfId="0" applyFont="1" applyAlignment="1">
      <alignment horizontal="center"/>
    </xf>
    <xf numFmtId="0" fontId="54" fillId="0" borderId="2" xfId="0" applyFont="1" applyBorder="1" applyAlignment="1">
      <alignment horizontal="left"/>
    </xf>
    <xf numFmtId="0" fontId="55" fillId="0" borderId="0" xfId="1" applyFont="1" applyBorder="1" applyProtection="1"/>
    <xf numFmtId="0" fontId="55" fillId="0" borderId="0" xfId="1" applyFont="1" applyBorder="1" applyAlignment="1" applyProtection="1">
      <alignment horizontal="right"/>
    </xf>
    <xf numFmtId="169" fontId="55" fillId="0" borderId="0" xfId="1" applyNumberFormat="1" applyFont="1" applyBorder="1" applyAlignment="1" applyProtection="1">
      <alignment horizontal="right"/>
    </xf>
    <xf numFmtId="0" fontId="56" fillId="0" borderId="0" xfId="0" applyFont="1"/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left"/>
    </xf>
    <xf numFmtId="0" fontId="15" fillId="0" borderId="14" xfId="0" applyFont="1" applyBorder="1"/>
    <xf numFmtId="169" fontId="15" fillId="0" borderId="0" xfId="0" applyNumberFormat="1" applyFont="1"/>
    <xf numFmtId="0" fontId="15" fillId="0" borderId="10" xfId="0" applyFont="1" applyBorder="1"/>
    <xf numFmtId="0" fontId="15" fillId="0" borderId="14" xfId="0" applyFont="1" applyBorder="1" applyAlignment="1">
      <alignment horizontal="left"/>
    </xf>
    <xf numFmtId="0" fontId="57" fillId="0" borderId="14" xfId="0" applyFont="1" applyBorder="1"/>
    <xf numFmtId="0" fontId="15" fillId="0" borderId="15" xfId="0" applyFont="1" applyBorder="1"/>
    <xf numFmtId="0" fontId="15" fillId="0" borderId="8" xfId="0" applyFont="1" applyBorder="1" applyAlignment="1">
      <alignment horizontal="center"/>
    </xf>
    <xf numFmtId="0" fontId="15" fillId="0" borderId="16" xfId="0" applyFont="1" applyBorder="1"/>
    <xf numFmtId="0" fontId="15" fillId="0" borderId="17" xfId="0" applyFont="1" applyBorder="1" applyAlignment="1">
      <alignment horizontal="center"/>
    </xf>
    <xf numFmtId="0" fontId="15" fillId="0" borderId="17" xfId="0" applyFont="1" applyBorder="1" applyAlignment="1">
      <alignment horizontal="right"/>
    </xf>
    <xf numFmtId="1" fontId="15" fillId="0" borderId="18" xfId="0" applyNumberFormat="1" applyFont="1" applyBorder="1" applyAlignment="1">
      <alignment horizontal="right"/>
    </xf>
    <xf numFmtId="1" fontId="15" fillId="0" borderId="18" xfId="0" applyNumberFormat="1" applyFont="1" applyBorder="1" applyAlignment="1">
      <alignment horizontal="center"/>
    </xf>
    <xf numFmtId="0" fontId="36" fillId="0" borderId="15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" xfId="0" applyFont="1" applyBorder="1" applyAlignment="1">
      <alignment horizontal="right"/>
    </xf>
    <xf numFmtId="169" fontId="15" fillId="0" borderId="1" xfId="0" applyNumberFormat="1" applyFont="1" applyBorder="1" applyAlignment="1">
      <alignment horizontal="right"/>
    </xf>
    <xf numFmtId="169" fontId="15" fillId="0" borderId="1" xfId="0" applyNumberFormat="1" applyFont="1" applyBorder="1"/>
    <xf numFmtId="169" fontId="15" fillId="0" borderId="13" xfId="0" applyNumberFormat="1" applyFont="1" applyBorder="1" applyAlignment="1">
      <alignment horizontal="right"/>
    </xf>
    <xf numFmtId="169" fontId="36" fillId="0" borderId="13" xfId="0" applyNumberFormat="1" applyFont="1" applyBorder="1" applyAlignment="1">
      <alignment horizontal="right"/>
    </xf>
    <xf numFmtId="169" fontId="37" fillId="0" borderId="4" xfId="0" applyNumberFormat="1" applyFont="1" applyBorder="1" applyAlignment="1">
      <alignment horizontal="right"/>
    </xf>
    <xf numFmtId="169" fontId="37" fillId="0" borderId="4" xfId="0" applyNumberFormat="1" applyFont="1" applyBorder="1"/>
    <xf numFmtId="169" fontId="37" fillId="0" borderId="9" xfId="0" applyNumberFormat="1" applyFont="1" applyBorder="1"/>
    <xf numFmtId="169" fontId="15" fillId="0" borderId="8" xfId="0" applyNumberFormat="1" applyFont="1" applyBorder="1"/>
    <xf numFmtId="171" fontId="15" fillId="0" borderId="18" xfId="0" applyNumberFormat="1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169" fontId="36" fillId="0" borderId="1" xfId="0" applyNumberFormat="1" applyFont="1" applyBorder="1" applyAlignment="1">
      <alignment horizontal="right"/>
    </xf>
    <xf numFmtId="169" fontId="37" fillId="0" borderId="8" xfId="0" applyNumberFormat="1" applyFont="1" applyBorder="1" applyAlignment="1">
      <alignment horizontal="right"/>
    </xf>
    <xf numFmtId="169" fontId="37" fillId="0" borderId="8" xfId="0" applyNumberFormat="1" applyFont="1" applyBorder="1"/>
    <xf numFmtId="169" fontId="37" fillId="0" borderId="0" xfId="0" applyNumberFormat="1" applyFont="1"/>
    <xf numFmtId="169" fontId="15" fillId="0" borderId="4" xfId="0" applyNumberFormat="1" applyFont="1" applyBorder="1"/>
    <xf numFmtId="169" fontId="37" fillId="0" borderId="1" xfId="0" applyNumberFormat="1" applyFont="1" applyBorder="1" applyAlignment="1">
      <alignment horizontal="right"/>
    </xf>
    <xf numFmtId="169" fontId="15" fillId="0" borderId="8" xfId="0" applyNumberFormat="1" applyFont="1" applyBorder="1" applyAlignment="1">
      <alignment horizontal="right"/>
    </xf>
    <xf numFmtId="0" fontId="15" fillId="0" borderId="16" xfId="0" applyFont="1" applyBorder="1" applyAlignment="1">
      <alignment horizontal="left"/>
    </xf>
    <xf numFmtId="0" fontId="15" fillId="0" borderId="17" xfId="0" applyFont="1" applyBorder="1" applyAlignment="1">
      <alignment horizontal="left"/>
    </xf>
    <xf numFmtId="169" fontId="15" fillId="0" borderId="17" xfId="0" applyNumberFormat="1" applyFont="1" applyBorder="1"/>
    <xf numFmtId="2" fontId="15" fillId="0" borderId="2" xfId="0" applyNumberFormat="1" applyFont="1" applyBorder="1" applyAlignment="1">
      <alignment horizontal="left"/>
    </xf>
    <xf numFmtId="0" fontId="37" fillId="0" borderId="1" xfId="0" applyFont="1" applyBorder="1"/>
    <xf numFmtId="169" fontId="37" fillId="0" borderId="0" xfId="0" applyNumberFormat="1" applyFont="1" applyAlignment="1">
      <alignment horizontal="right"/>
    </xf>
    <xf numFmtId="2" fontId="15" fillId="0" borderId="16" xfId="0" applyNumberFormat="1" applyFont="1" applyBorder="1" applyAlignment="1">
      <alignment horizontal="left"/>
    </xf>
    <xf numFmtId="0" fontId="15" fillId="0" borderId="17" xfId="0" applyFont="1" applyBorder="1"/>
    <xf numFmtId="169" fontId="15" fillId="0" borderId="15" xfId="0" applyNumberFormat="1" applyFont="1" applyBorder="1" applyAlignment="1">
      <alignment horizontal="right"/>
    </xf>
    <xf numFmtId="169" fontId="15" fillId="0" borderId="17" xfId="0" applyNumberFormat="1" applyFont="1" applyBorder="1" applyAlignment="1">
      <alignment horizontal="right"/>
    </xf>
    <xf numFmtId="169" fontId="15" fillId="0" borderId="14" xfId="0" applyNumberFormat="1" applyFont="1" applyBorder="1" applyAlignment="1">
      <alignment horizontal="right"/>
    </xf>
    <xf numFmtId="169" fontId="15" fillId="0" borderId="14" xfId="0" applyNumberFormat="1" applyFont="1" applyBorder="1"/>
    <xf numFmtId="169" fontId="37" fillId="0" borderId="14" xfId="0" applyNumberFormat="1" applyFont="1" applyBorder="1"/>
    <xf numFmtId="169" fontId="15" fillId="0" borderId="4" xfId="0" applyNumberFormat="1" applyFont="1" applyBorder="1" applyAlignment="1">
      <alignment horizontal="right"/>
    </xf>
    <xf numFmtId="169" fontId="15" fillId="0" borderId="9" xfId="0" applyNumberFormat="1" applyFont="1" applyBorder="1"/>
    <xf numFmtId="2" fontId="15" fillId="0" borderId="2" xfId="0" applyNumberFormat="1" applyFont="1" applyBorder="1"/>
    <xf numFmtId="169" fontId="36" fillId="0" borderId="15" xfId="0" applyNumberFormat="1" applyFont="1" applyBorder="1" applyAlignment="1">
      <alignment horizontal="right"/>
    </xf>
    <xf numFmtId="169" fontId="37" fillId="0" borderId="17" xfId="0" applyNumberFormat="1" applyFont="1" applyBorder="1" applyAlignment="1">
      <alignment horizontal="right"/>
    </xf>
    <xf numFmtId="169" fontId="37" fillId="0" borderId="17" xfId="0" applyNumberFormat="1" applyFont="1" applyBorder="1"/>
    <xf numFmtId="0" fontId="15" fillId="0" borderId="10" xfId="0" applyFont="1" applyBorder="1" applyAlignment="1">
      <alignment horizontal="left"/>
    </xf>
    <xf numFmtId="169" fontId="15" fillId="0" borderId="13" xfId="0" applyNumberFormat="1" applyFont="1" applyBorder="1"/>
    <xf numFmtId="169" fontId="37" fillId="0" borderId="1" xfId="0" applyNumberFormat="1" applyFont="1" applyBorder="1"/>
    <xf numFmtId="169" fontId="37" fillId="0" borderId="13" xfId="0" applyNumberFormat="1" applyFont="1" applyBorder="1" applyAlignment="1">
      <alignment horizontal="right"/>
    </xf>
    <xf numFmtId="2" fontId="15" fillId="0" borderId="10" xfId="0" applyNumberFormat="1" applyFont="1" applyBorder="1" applyAlignment="1">
      <alignment horizontal="left"/>
    </xf>
    <xf numFmtId="2" fontId="15" fillId="0" borderId="16" xfId="0" applyNumberFormat="1" applyFont="1" applyBorder="1"/>
    <xf numFmtId="169" fontId="37" fillId="0" borderId="9" xfId="0" applyNumberFormat="1" applyFont="1" applyBorder="1" applyAlignment="1">
      <alignment horizontal="right"/>
    </xf>
    <xf numFmtId="169" fontId="37" fillId="0" borderId="15" xfId="0" applyNumberFormat="1" applyFont="1" applyBorder="1" applyAlignment="1">
      <alignment horizontal="right"/>
    </xf>
    <xf numFmtId="169" fontId="15" fillId="0" borderId="2" xfId="0" applyNumberFormat="1" applyFont="1" applyBorder="1"/>
    <xf numFmtId="169" fontId="37" fillId="0" borderId="2" xfId="0" applyNumberFormat="1" applyFont="1" applyBorder="1"/>
    <xf numFmtId="169" fontId="15" fillId="0" borderId="9" xfId="0" applyNumberFormat="1" applyFont="1" applyBorder="1" applyAlignment="1">
      <alignment horizontal="right"/>
    </xf>
    <xf numFmtId="169" fontId="15" fillId="0" borderId="10" xfId="0" applyNumberFormat="1" applyFont="1" applyBorder="1" applyAlignment="1">
      <alignment horizontal="right"/>
    </xf>
    <xf numFmtId="169" fontId="36" fillId="0" borderId="4" xfId="0" applyNumberFormat="1" applyFont="1" applyBorder="1" applyAlignment="1">
      <alignment horizontal="right"/>
    </xf>
    <xf numFmtId="2" fontId="15" fillId="0" borderId="8" xfId="0" applyNumberFormat="1" applyFont="1" applyBorder="1" applyAlignment="1">
      <alignment horizontal="left"/>
    </xf>
    <xf numFmtId="169" fontId="37" fillId="0" borderId="2" xfId="0" applyNumberFormat="1" applyFont="1" applyBorder="1" applyAlignment="1">
      <alignment horizontal="right"/>
    </xf>
    <xf numFmtId="169" fontId="15" fillId="0" borderId="16" xfId="0" applyNumberFormat="1" applyFont="1" applyBorder="1"/>
    <xf numFmtId="2" fontId="15" fillId="0" borderId="10" xfId="0" applyNumberFormat="1" applyFont="1" applyBorder="1"/>
    <xf numFmtId="169" fontId="37" fillId="0" borderId="13" xfId="0" applyNumberFormat="1" applyFont="1" applyBorder="1"/>
    <xf numFmtId="0" fontId="37" fillId="0" borderId="13" xfId="0" applyFont="1" applyBorder="1"/>
    <xf numFmtId="169" fontId="37" fillId="0" borderId="14" xfId="0" applyNumberFormat="1" applyFont="1" applyBorder="1" applyAlignment="1">
      <alignment horizontal="right"/>
    </xf>
    <xf numFmtId="169" fontId="58" fillId="0" borderId="0" xfId="0" applyNumberFormat="1" applyFont="1"/>
    <xf numFmtId="169" fontId="36" fillId="0" borderId="0" xfId="0" applyNumberFormat="1" applyFont="1" applyAlignment="1">
      <alignment horizontal="right"/>
    </xf>
    <xf numFmtId="169" fontId="58" fillId="0" borderId="1" xfId="0" applyNumberFormat="1" applyFont="1" applyBorder="1" applyAlignment="1">
      <alignment horizontal="right"/>
    </xf>
    <xf numFmtId="169" fontId="15" fillId="0" borderId="15" xfId="0" applyNumberFormat="1" applyFont="1" applyBorder="1"/>
    <xf numFmtId="169" fontId="37" fillId="0" borderId="15" xfId="0" applyNumberFormat="1" applyFont="1" applyBorder="1"/>
    <xf numFmtId="169" fontId="36" fillId="0" borderId="8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left"/>
    </xf>
    <xf numFmtId="169" fontId="15" fillId="0" borderId="2" xfId="0" applyNumberFormat="1" applyFont="1" applyBorder="1" applyAlignment="1">
      <alignment horizontal="right"/>
    </xf>
    <xf numFmtId="169" fontId="37" fillId="0" borderId="16" xfId="0" applyNumberFormat="1" applyFont="1" applyBorder="1" applyAlignment="1">
      <alignment horizontal="right"/>
    </xf>
    <xf numFmtId="169" fontId="15" fillId="0" borderId="10" xfId="0" applyNumberFormat="1" applyFont="1" applyBorder="1"/>
    <xf numFmtId="169" fontId="37" fillId="0" borderId="16" xfId="0" applyNumberFormat="1" applyFont="1" applyBorder="1"/>
    <xf numFmtId="169" fontId="37" fillId="0" borderId="10" xfId="0" applyNumberFormat="1" applyFont="1" applyBorder="1"/>
    <xf numFmtId="169" fontId="59" fillId="0" borderId="1" xfId="0" applyNumberFormat="1" applyFont="1" applyBorder="1" applyAlignment="1">
      <alignment horizontal="right"/>
    </xf>
    <xf numFmtId="169" fontId="59" fillId="0" borderId="0" xfId="0" applyNumberFormat="1" applyFont="1"/>
    <xf numFmtId="0" fontId="37" fillId="0" borderId="15" xfId="0" applyFont="1" applyBorder="1"/>
    <xf numFmtId="169" fontId="37" fillId="0" borderId="10" xfId="0" applyNumberFormat="1" applyFont="1" applyBorder="1" applyAlignment="1">
      <alignment horizontal="right"/>
    </xf>
    <xf numFmtId="173" fontId="15" fillId="0" borderId="2" xfId="0" applyNumberFormat="1" applyFont="1" applyBorder="1"/>
    <xf numFmtId="2" fontId="15" fillId="0" borderId="17" xfId="0" applyNumberFormat="1" applyFont="1" applyBorder="1" applyAlignment="1">
      <alignment horizontal="left"/>
    </xf>
    <xf numFmtId="173" fontId="15" fillId="0" borderId="8" xfId="0" applyNumberFormat="1" applyFont="1" applyBorder="1"/>
    <xf numFmtId="2" fontId="15" fillId="0" borderId="8" xfId="0" applyNumberFormat="1" applyFont="1" applyBorder="1"/>
    <xf numFmtId="0" fontId="15" fillId="0" borderId="1" xfId="0" applyFont="1" applyBorder="1" applyAlignment="1">
      <alignment horizontal="left"/>
    </xf>
    <xf numFmtId="2" fontId="15" fillId="0" borderId="1" xfId="0" applyNumberFormat="1" applyFont="1" applyBorder="1" applyAlignment="1">
      <alignment horizontal="left"/>
    </xf>
    <xf numFmtId="169" fontId="60" fillId="0" borderId="0" xfId="0" applyNumberFormat="1" applyFont="1" applyAlignment="1">
      <alignment horizontal="right"/>
    </xf>
    <xf numFmtId="169" fontId="60" fillId="0" borderId="0" xfId="0" applyNumberFormat="1" applyFont="1"/>
    <xf numFmtId="169" fontId="61" fillId="0" borderId="0" xfId="0" applyNumberFormat="1" applyFont="1"/>
    <xf numFmtId="0" fontId="37" fillId="0" borderId="0" xfId="0" applyFont="1" applyAlignment="1">
      <alignment horizontal="right"/>
    </xf>
    <xf numFmtId="169" fontId="59" fillId="0" borderId="0" xfId="0" applyNumberFormat="1" applyFont="1" applyAlignment="1">
      <alignment horizontal="right"/>
    </xf>
    <xf numFmtId="0" fontId="59" fillId="0" borderId="0" xfId="0" applyFont="1"/>
    <xf numFmtId="174" fontId="0" fillId="0" borderId="0" xfId="0" applyNumberFormat="1"/>
    <xf numFmtId="171" fontId="0" fillId="0" borderId="0" xfId="0" applyNumberFormat="1"/>
    <xf numFmtId="2" fontId="0" fillId="0" borderId="0" xfId="0" applyNumberFormat="1"/>
    <xf numFmtId="0" fontId="62" fillId="0" borderId="3" xfId="0" applyFont="1" applyBorder="1" applyAlignment="1">
      <alignment horizontal="left"/>
    </xf>
    <xf numFmtId="0" fontId="63" fillId="0" borderId="9" xfId="0" applyFont="1" applyBorder="1" applyAlignment="1">
      <alignment horizontal="left"/>
    </xf>
    <xf numFmtId="0" fontId="63" fillId="0" borderId="2" xfId="0" applyFont="1" applyBorder="1" applyAlignment="1">
      <alignment horizontal="left" wrapText="1"/>
    </xf>
    <xf numFmtId="0" fontId="63" fillId="0" borderId="0" xfId="0" applyFont="1"/>
    <xf numFmtId="0" fontId="30" fillId="0" borderId="0" xfId="0" applyFont="1"/>
    <xf numFmtId="174" fontId="15" fillId="0" borderId="0" xfId="0" applyNumberFormat="1" applyFont="1"/>
    <xf numFmtId="0" fontId="32" fillId="0" borderId="0" xfId="0" applyFont="1"/>
    <xf numFmtId="0" fontId="9" fillId="0" borderId="0" xfId="0" applyFont="1"/>
    <xf numFmtId="0" fontId="26" fillId="0" borderId="0" xfId="0" applyFont="1" applyAlignment="1">
      <alignment horizontal="left"/>
    </xf>
    <xf numFmtId="171" fontId="13" fillId="0" borderId="0" xfId="0" applyNumberFormat="1" applyFont="1" applyAlignment="1">
      <alignment horizontal="center"/>
    </xf>
    <xf numFmtId="171" fontId="12" fillId="0" borderId="0" xfId="0" applyNumberFormat="1" applyFont="1"/>
    <xf numFmtId="2" fontId="13" fillId="0" borderId="0" xfId="0" applyNumberFormat="1" applyFont="1" applyAlignment="1">
      <alignment horizontal="left"/>
    </xf>
    <xf numFmtId="2" fontId="20" fillId="0" borderId="0" xfId="0" applyNumberFormat="1" applyFont="1" applyAlignment="1">
      <alignment horizontal="left"/>
    </xf>
    <xf numFmtId="2" fontId="13" fillId="0" borderId="0" xfId="0" applyNumberFormat="1" applyFont="1"/>
    <xf numFmtId="0" fontId="33" fillId="0" borderId="0" xfId="0" applyFont="1" applyAlignment="1">
      <alignment horizontal="center"/>
    </xf>
    <xf numFmtId="0" fontId="31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" fontId="15" fillId="0" borderId="14" xfId="0" applyNumberFormat="1" applyFont="1" applyBorder="1" applyAlignment="1">
      <alignment horizontal="center"/>
    </xf>
    <xf numFmtId="0" fontId="13" fillId="0" borderId="14" xfId="0" applyFont="1" applyBorder="1" applyAlignment="1">
      <alignment horizontal="left"/>
    </xf>
    <xf numFmtId="174" fontId="15" fillId="0" borderId="14" xfId="0" applyNumberFormat="1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171" fontId="13" fillId="0" borderId="14" xfId="0" applyNumberFormat="1" applyFont="1" applyBorder="1" applyAlignment="1">
      <alignment horizontal="center"/>
    </xf>
    <xf numFmtId="171" fontId="15" fillId="0" borderId="14" xfId="0" applyNumberFormat="1" applyFont="1" applyBorder="1" applyAlignment="1">
      <alignment horizontal="center"/>
    </xf>
    <xf numFmtId="2" fontId="13" fillId="0" borderId="14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15" fillId="0" borderId="7" xfId="0" applyFont="1" applyBorder="1"/>
    <xf numFmtId="0" fontId="0" fillId="0" borderId="14" xfId="0" applyBorder="1"/>
    <xf numFmtId="0" fontId="15" fillId="3" borderId="2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center"/>
    </xf>
    <xf numFmtId="174" fontId="15" fillId="3" borderId="2" xfId="0" applyNumberFormat="1" applyFont="1" applyFill="1" applyBorder="1" applyAlignment="1">
      <alignment horizontal="center"/>
    </xf>
    <xf numFmtId="0" fontId="15" fillId="3" borderId="16" xfId="0" applyFont="1" applyFill="1" applyBorder="1" applyAlignment="1">
      <alignment horizontal="left"/>
    </xf>
    <xf numFmtId="0" fontId="15" fillId="3" borderId="16" xfId="0" applyFont="1" applyFill="1" applyBorder="1" applyAlignment="1">
      <alignment horizontal="center"/>
    </xf>
    <xf numFmtId="174" fontId="15" fillId="3" borderId="16" xfId="0" applyNumberFormat="1" applyFont="1" applyFill="1" applyBorder="1" applyAlignment="1">
      <alignment horizontal="center"/>
    </xf>
    <xf numFmtId="0" fontId="14" fillId="0" borderId="18" xfId="0" applyFont="1" applyBorder="1" applyAlignment="1">
      <alignment horizontal="left"/>
    </xf>
    <xf numFmtId="0" fontId="56" fillId="0" borderId="0" xfId="0" applyFont="1" applyAlignment="1">
      <alignment horizontal="left"/>
    </xf>
    <xf numFmtId="0" fontId="64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0" fontId="57" fillId="0" borderId="0" xfId="0" applyFont="1" applyAlignment="1">
      <alignment horizontal="left"/>
    </xf>
    <xf numFmtId="0" fontId="35" fillId="0" borderId="4" xfId="0" applyFont="1" applyBorder="1" applyAlignment="1">
      <alignment horizontal="center"/>
    </xf>
    <xf numFmtId="0" fontId="35" fillId="0" borderId="17" xfId="0" applyFont="1" applyBorder="1" applyAlignment="1">
      <alignment horizontal="center"/>
    </xf>
    <xf numFmtId="165" fontId="15" fillId="0" borderId="8" xfId="0" applyNumberFormat="1" applyFont="1" applyBorder="1"/>
    <xf numFmtId="0" fontId="35" fillId="0" borderId="8" xfId="0" applyFont="1" applyBorder="1" applyAlignment="1">
      <alignment horizontal="center"/>
    </xf>
    <xf numFmtId="0" fontId="66" fillId="0" borderId="0" xfId="0" applyFont="1"/>
    <xf numFmtId="0" fontId="67" fillId="0" borderId="2" xfId="0" applyFont="1" applyBorder="1" applyAlignment="1">
      <alignment horizontal="center"/>
    </xf>
    <xf numFmtId="165" fontId="15" fillId="0" borderId="2" xfId="0" applyNumberFormat="1" applyFont="1" applyBorder="1"/>
    <xf numFmtId="165" fontId="15" fillId="0" borderId="1" xfId="0" applyNumberFormat="1" applyFont="1" applyBorder="1"/>
    <xf numFmtId="0" fontId="35" fillId="0" borderId="1" xfId="0" applyFont="1" applyBorder="1" applyAlignment="1">
      <alignment horizontal="center"/>
    </xf>
    <xf numFmtId="2" fontId="15" fillId="0" borderId="1" xfId="0" applyNumberFormat="1" applyFont="1" applyBorder="1"/>
    <xf numFmtId="165" fontId="15" fillId="0" borderId="0" xfId="0" applyNumberFormat="1" applyFont="1"/>
    <xf numFmtId="0" fontId="15" fillId="0" borderId="19" xfId="0" applyFont="1" applyBorder="1"/>
    <xf numFmtId="0" fontId="35" fillId="0" borderId="11" xfId="0" applyFont="1" applyBorder="1" applyAlignment="1">
      <alignment horizontal="center"/>
    </xf>
    <xf numFmtId="0" fontId="35" fillId="0" borderId="16" xfId="0" applyFont="1" applyBorder="1" applyAlignment="1">
      <alignment horizontal="center"/>
    </xf>
    <xf numFmtId="165" fontId="15" fillId="0" borderId="16" xfId="0" applyNumberFormat="1" applyFont="1" applyBorder="1"/>
    <xf numFmtId="0" fontId="15" fillId="0" borderId="16" xfId="0" applyFont="1" applyBorder="1" applyAlignment="1">
      <alignment horizontal="center"/>
    </xf>
    <xf numFmtId="165" fontId="15" fillId="0" borderId="10" xfId="0" applyNumberFormat="1" applyFont="1" applyBorder="1"/>
    <xf numFmtId="0" fontId="36" fillId="0" borderId="2" xfId="0" applyFont="1" applyBorder="1"/>
    <xf numFmtId="0" fontId="36" fillId="0" borderId="10" xfId="0" applyFont="1" applyBorder="1" applyAlignment="1">
      <alignment horizontal="left"/>
    </xf>
    <xf numFmtId="0" fontId="68" fillId="0" borderId="2" xfId="0" applyFont="1" applyBorder="1" applyAlignment="1">
      <alignment horizontal="left"/>
    </xf>
    <xf numFmtId="0" fontId="68" fillId="0" borderId="8" xfId="0" applyFont="1" applyBorder="1"/>
    <xf numFmtId="0" fontId="33" fillId="0" borderId="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37" fillId="0" borderId="13" xfId="0" applyFont="1" applyBorder="1" applyAlignment="1">
      <alignment horizontal="left"/>
    </xf>
    <xf numFmtId="0" fontId="68" fillId="0" borderId="16" xfId="0" applyFont="1" applyBorder="1" applyAlignment="1">
      <alignment horizontal="left"/>
    </xf>
    <xf numFmtId="0" fontId="68" fillId="0" borderId="17" xfId="0" applyFont="1" applyBorder="1"/>
    <xf numFmtId="0" fontId="36" fillId="0" borderId="2" xfId="0" applyFont="1" applyBorder="1" applyAlignment="1">
      <alignment horizontal="left"/>
    </xf>
    <xf numFmtId="2" fontId="68" fillId="0" borderId="10" xfId="0" applyNumberFormat="1" applyFont="1" applyBorder="1"/>
    <xf numFmtId="0" fontId="68" fillId="0" borderId="4" xfId="0" applyFont="1" applyBorder="1"/>
    <xf numFmtId="0" fontId="36" fillId="0" borderId="10" xfId="0" applyFont="1" applyBorder="1"/>
    <xf numFmtId="0" fontId="15" fillId="0" borderId="15" xfId="0" applyFont="1" applyBorder="1" applyAlignment="1">
      <alignment horizontal="left"/>
    </xf>
    <xf numFmtId="0" fontId="33" fillId="0" borderId="16" xfId="0" applyFont="1" applyBorder="1" applyAlignment="1">
      <alignment horizontal="left"/>
    </xf>
    <xf numFmtId="0" fontId="33" fillId="0" borderId="17" xfId="0" applyFont="1" applyBorder="1"/>
    <xf numFmtId="0" fontId="36" fillId="0" borderId="16" xfId="0" applyFont="1" applyBorder="1" applyAlignment="1">
      <alignment horizontal="left"/>
    </xf>
    <xf numFmtId="0" fontId="36" fillId="0" borderId="17" xfId="0" applyFont="1" applyBorder="1"/>
    <xf numFmtId="0" fontId="36" fillId="0" borderId="1" xfId="0" applyFont="1" applyBorder="1"/>
    <xf numFmtId="2" fontId="33" fillId="0" borderId="17" xfId="0" applyNumberFormat="1" applyFont="1" applyBorder="1" applyAlignment="1">
      <alignment horizontal="left"/>
    </xf>
    <xf numFmtId="0" fontId="33" fillId="0" borderId="14" xfId="0" applyFont="1" applyBorder="1"/>
    <xf numFmtId="0" fontId="36" fillId="0" borderId="17" xfId="0" applyFont="1" applyBorder="1" applyAlignment="1">
      <alignment horizontal="left"/>
    </xf>
    <xf numFmtId="0" fontId="36" fillId="0" borderId="14" xfId="0" applyFont="1" applyBorder="1"/>
    <xf numFmtId="0" fontId="35" fillId="0" borderId="13" xfId="0" applyFont="1" applyBorder="1" applyAlignment="1">
      <alignment horizontal="center"/>
    </xf>
    <xf numFmtId="0" fontId="35" fillId="0" borderId="15" xfId="0" applyFont="1" applyBorder="1" applyAlignment="1">
      <alignment horizontal="center"/>
    </xf>
    <xf numFmtId="0" fontId="36" fillId="0" borderId="15" xfId="0" applyFont="1" applyBorder="1"/>
    <xf numFmtId="0" fontId="37" fillId="0" borderId="2" xfId="0" applyFont="1" applyBorder="1" applyAlignment="1">
      <alignment horizontal="center"/>
    </xf>
    <xf numFmtId="0" fontId="33" fillId="0" borderId="2" xfId="0" applyFont="1" applyBorder="1"/>
    <xf numFmtId="0" fontId="33" fillId="0" borderId="10" xfId="0" applyFont="1" applyBorder="1" applyAlignment="1">
      <alignment horizontal="left"/>
    </xf>
    <xf numFmtId="0" fontId="33" fillId="0" borderId="4" xfId="0" applyFont="1" applyBorder="1"/>
    <xf numFmtId="0" fontId="36" fillId="0" borderId="16" xfId="0" applyFont="1" applyBorder="1"/>
    <xf numFmtId="0" fontId="68" fillId="0" borderId="17" xfId="0" applyFont="1" applyBorder="1" applyAlignment="1">
      <alignment horizontal="left"/>
    </xf>
    <xf numFmtId="0" fontId="68" fillId="0" borderId="8" xfId="0" applyFont="1" applyBorder="1" applyAlignment="1">
      <alignment horizontal="left"/>
    </xf>
    <xf numFmtId="0" fontId="37" fillId="0" borderId="10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7" fillId="0" borderId="4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165" fontId="15" fillId="0" borderId="4" xfId="0" applyNumberFormat="1" applyFont="1" applyBorder="1"/>
    <xf numFmtId="0" fontId="68" fillId="0" borderId="2" xfId="0" applyFont="1" applyBorder="1"/>
    <xf numFmtId="0" fontId="68" fillId="0" borderId="16" xfId="0" applyFont="1" applyBorder="1"/>
    <xf numFmtId="0" fontId="35" fillId="0" borderId="14" xfId="0" applyFont="1" applyBorder="1" applyAlignment="1">
      <alignment horizontal="center"/>
    </xf>
    <xf numFmtId="165" fontId="15" fillId="0" borderId="17" xfId="0" applyNumberFormat="1" applyFont="1" applyBorder="1"/>
    <xf numFmtId="0" fontId="36" fillId="0" borderId="13" xfId="0" applyFont="1" applyBorder="1"/>
    <xf numFmtId="0" fontId="68" fillId="0" borderId="1" xfId="0" applyFont="1" applyBorder="1"/>
    <xf numFmtId="0" fontId="33" fillId="0" borderId="1" xfId="0" applyFont="1" applyBorder="1"/>
    <xf numFmtId="0" fontId="36" fillId="0" borderId="1" xfId="0" applyFont="1" applyBorder="1" applyAlignment="1">
      <alignment horizontal="left"/>
    </xf>
    <xf numFmtId="0" fontId="37" fillId="0" borderId="1" xfId="0" applyFont="1" applyBorder="1" applyAlignment="1">
      <alignment horizontal="left"/>
    </xf>
    <xf numFmtId="0" fontId="68" fillId="0" borderId="15" xfId="0" applyFont="1" applyBorder="1"/>
    <xf numFmtId="0" fontId="33" fillId="0" borderId="13" xfId="0" applyFont="1" applyBorder="1"/>
    <xf numFmtId="0" fontId="33" fillId="0" borderId="4" xfId="0" applyFont="1" applyBorder="1" applyAlignment="1">
      <alignment horizontal="left"/>
    </xf>
    <xf numFmtId="0" fontId="33" fillId="0" borderId="15" xfId="0" applyFont="1" applyBorder="1"/>
    <xf numFmtId="0" fontId="36" fillId="0" borderId="15" xfId="0" applyFont="1" applyBorder="1" applyAlignment="1">
      <alignment horizontal="left"/>
    </xf>
    <xf numFmtId="0" fontId="37" fillId="0" borderId="16" xfId="0" applyFont="1" applyBorder="1" applyAlignment="1">
      <alignment horizontal="center"/>
    </xf>
    <xf numFmtId="0" fontId="37" fillId="0" borderId="8" xfId="0" applyFont="1" applyBorder="1" applyAlignment="1">
      <alignment horizontal="center"/>
    </xf>
    <xf numFmtId="0" fontId="36" fillId="0" borderId="13" xfId="0" applyFont="1" applyBorder="1" applyAlignment="1">
      <alignment horizontal="left"/>
    </xf>
    <xf numFmtId="0" fontId="37" fillId="0" borderId="17" xfId="0" applyFont="1" applyBorder="1"/>
    <xf numFmtId="0" fontId="37" fillId="0" borderId="17" xfId="0" applyFont="1" applyBorder="1" applyAlignment="1">
      <alignment horizontal="center"/>
    </xf>
    <xf numFmtId="0" fontId="37" fillId="0" borderId="17" xfId="0" applyFont="1" applyBorder="1" applyAlignment="1">
      <alignment horizontal="left"/>
    </xf>
    <xf numFmtId="165" fontId="15" fillId="0" borderId="14" xfId="0" applyNumberFormat="1" applyFont="1" applyBorder="1"/>
    <xf numFmtId="0" fontId="15" fillId="0" borderId="3" xfId="0" applyFont="1" applyBorder="1" applyAlignment="1">
      <alignment horizontal="left"/>
    </xf>
    <xf numFmtId="0" fontId="15" fillId="0" borderId="12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165" fontId="15" fillId="0" borderId="12" xfId="0" applyNumberFormat="1" applyFont="1" applyBorder="1"/>
    <xf numFmtId="0" fontId="15" fillId="0" borderId="20" xfId="0" applyFont="1" applyBorder="1" applyAlignment="1">
      <alignment horizontal="left"/>
    </xf>
    <xf numFmtId="0" fontId="37" fillId="0" borderId="20" xfId="0" applyFont="1" applyBorder="1" applyAlignment="1">
      <alignment horizontal="left"/>
    </xf>
    <xf numFmtId="171" fontId="35" fillId="0" borderId="14" xfId="0" applyNumberFormat="1" applyFont="1" applyBorder="1" applyAlignment="1">
      <alignment horizontal="center"/>
    </xf>
    <xf numFmtId="171" fontId="15" fillId="0" borderId="14" xfId="0" applyNumberFormat="1" applyFont="1" applyBorder="1"/>
    <xf numFmtId="165" fontId="35" fillId="0" borderId="14" xfId="0" applyNumberFormat="1" applyFont="1" applyBorder="1" applyAlignment="1">
      <alignment horizontal="center"/>
    </xf>
    <xf numFmtId="0" fontId="53" fillId="0" borderId="3" xfId="0" applyFont="1" applyBorder="1" applyAlignment="1">
      <alignment horizontal="left"/>
    </xf>
    <xf numFmtId="0" fontId="35" fillId="0" borderId="3" xfId="0" applyFont="1" applyBorder="1" applyAlignment="1">
      <alignment horizontal="center"/>
    </xf>
    <xf numFmtId="165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171" fontId="15" fillId="0" borderId="2" xfId="0" applyNumberFormat="1" applyFont="1" applyBorder="1" applyAlignment="1">
      <alignment horizontal="center"/>
    </xf>
    <xf numFmtId="0" fontId="36" fillId="0" borderId="8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68" fillId="0" borderId="8" xfId="0" applyFont="1" applyBorder="1" applyAlignment="1">
      <alignment horizontal="center"/>
    </xf>
    <xf numFmtId="0" fontId="68" fillId="0" borderId="0" xfId="0" applyFont="1" applyAlignment="1">
      <alignment horizontal="left"/>
    </xf>
    <xf numFmtId="0" fontId="35" fillId="0" borderId="18" xfId="0" applyFont="1" applyBorder="1" applyAlignment="1">
      <alignment horizontal="center"/>
    </xf>
    <xf numFmtId="0" fontId="35" fillId="0" borderId="20" xfId="0" applyFont="1" applyBorder="1" applyAlignment="1">
      <alignment horizontal="center"/>
    </xf>
    <xf numFmtId="0" fontId="15" fillId="0" borderId="20" xfId="0" applyFont="1" applyBorder="1"/>
    <xf numFmtId="0" fontId="15" fillId="0" borderId="4" xfId="0" applyFont="1" applyBorder="1" applyAlignment="1">
      <alignment horizontal="right"/>
    </xf>
    <xf numFmtId="171" fontId="15" fillId="0" borderId="10" xfId="0" applyNumberFormat="1" applyFont="1" applyBorder="1" applyAlignment="1">
      <alignment horizontal="center"/>
    </xf>
    <xf numFmtId="0" fontId="0" fillId="0" borderId="18" xfId="0" applyBorder="1"/>
    <xf numFmtId="0" fontId="15" fillId="0" borderId="8" xfId="0" applyFont="1" applyBorder="1" applyAlignment="1">
      <alignment horizontal="right"/>
    </xf>
    <xf numFmtId="171" fontId="15" fillId="0" borderId="16" xfId="0" applyNumberFormat="1" applyFont="1" applyBorder="1" applyAlignment="1">
      <alignment horizontal="center"/>
    </xf>
    <xf numFmtId="171" fontId="15" fillId="0" borderId="12" xfId="0" applyNumberFormat="1" applyFont="1" applyBorder="1" applyAlignment="1">
      <alignment horizontal="center"/>
    </xf>
    <xf numFmtId="0" fontId="53" fillId="0" borderId="0" xfId="0" applyFont="1" applyAlignment="1">
      <alignment horizontal="left"/>
    </xf>
    <xf numFmtId="165" fontId="15" fillId="0" borderId="12" xfId="0" applyNumberFormat="1" applyFont="1" applyBorder="1" applyAlignment="1">
      <alignment horizontal="center"/>
    </xf>
    <xf numFmtId="0" fontId="15" fillId="0" borderId="16" xfId="0" applyFont="1" applyBorder="1" applyAlignment="1">
      <alignment horizontal="right"/>
    </xf>
    <xf numFmtId="0" fontId="15" fillId="0" borderId="3" xfId="0" applyFont="1" applyBorder="1"/>
    <xf numFmtId="0" fontId="15" fillId="0" borderId="10" xfId="0" applyFont="1" applyBorder="1" applyAlignment="1">
      <alignment horizontal="right"/>
    </xf>
    <xf numFmtId="0" fontId="15" fillId="0" borderId="2" xfId="0" applyFont="1" applyBorder="1" applyAlignment="1">
      <alignment horizontal="right"/>
    </xf>
    <xf numFmtId="0" fontId="14" fillId="0" borderId="0" xfId="0" applyFont="1" applyAlignment="1">
      <alignment horizontal="left"/>
    </xf>
    <xf numFmtId="0" fontId="35" fillId="0" borderId="16" xfId="0" applyFont="1" applyBorder="1" applyAlignment="1">
      <alignment horizontal="left"/>
    </xf>
    <xf numFmtId="165" fontId="15" fillId="0" borderId="4" xfId="0" applyNumberFormat="1" applyFont="1" applyBorder="1" applyAlignment="1">
      <alignment horizontal="center"/>
    </xf>
    <xf numFmtId="165" fontId="15" fillId="0" borderId="8" xfId="0" applyNumberFormat="1" applyFont="1" applyBorder="1" applyAlignment="1">
      <alignment horizontal="center"/>
    </xf>
    <xf numFmtId="165" fontId="15" fillId="0" borderId="17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165" fontId="15" fillId="0" borderId="2" xfId="0" applyNumberFormat="1" applyFont="1" applyBorder="1" applyAlignment="1">
      <alignment horizontal="center"/>
    </xf>
    <xf numFmtId="165" fontId="15" fillId="0" borderId="16" xfId="0" applyNumberFormat="1" applyFont="1" applyBorder="1" applyAlignment="1">
      <alignment horizontal="center"/>
    </xf>
    <xf numFmtId="0" fontId="69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10" xfId="0" applyFont="1" applyBorder="1" applyAlignment="1">
      <alignment horizontal="center"/>
    </xf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12" xfId="0" applyFont="1" applyBorder="1"/>
    <xf numFmtId="0" fontId="0" fillId="0" borderId="20" xfId="0" applyBorder="1"/>
    <xf numFmtId="0" fontId="13" fillId="0" borderId="18" xfId="0" applyFont="1" applyBorder="1" applyAlignment="1">
      <alignment horizontal="center"/>
    </xf>
    <xf numFmtId="0" fontId="13" fillId="0" borderId="17" xfId="0" applyFont="1" applyBorder="1" applyAlignment="1">
      <alignment horizontal="left"/>
    </xf>
    <xf numFmtId="2" fontId="13" fillId="0" borderId="12" xfId="0" applyNumberFormat="1" applyFont="1" applyBorder="1" applyAlignment="1">
      <alignment horizontal="center"/>
    </xf>
    <xf numFmtId="2" fontId="13" fillId="0" borderId="20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1" fontId="13" fillId="4" borderId="4" xfId="0" applyNumberFormat="1" applyFont="1" applyFill="1" applyBorder="1"/>
    <xf numFmtId="171" fontId="13" fillId="4" borderId="8" xfId="0" applyNumberFormat="1" applyFont="1" applyFill="1" applyBorder="1"/>
    <xf numFmtId="2" fontId="13" fillId="2" borderId="0" xfId="0" applyNumberFormat="1" applyFont="1" applyFill="1" applyAlignment="1">
      <alignment horizontal="right"/>
    </xf>
    <xf numFmtId="2" fontId="13" fillId="4" borderId="8" xfId="0" applyNumberFormat="1" applyFont="1" applyFill="1" applyBorder="1"/>
    <xf numFmtId="0" fontId="13" fillId="4" borderId="2" xfId="0" applyFont="1" applyFill="1" applyBorder="1"/>
    <xf numFmtId="0" fontId="13" fillId="5" borderId="2" xfId="0" applyFont="1" applyFill="1" applyBorder="1"/>
    <xf numFmtId="0" fontId="13" fillId="6" borderId="2" xfId="0" applyFont="1" applyFill="1" applyBorder="1"/>
    <xf numFmtId="0" fontId="13" fillId="7" borderId="2" xfId="0" applyFont="1" applyFill="1" applyBorder="1"/>
    <xf numFmtId="0" fontId="13" fillId="7" borderId="8" xfId="0" applyFont="1" applyFill="1" applyBorder="1"/>
    <xf numFmtId="0" fontId="13" fillId="4" borderId="8" xfId="0" applyFont="1" applyFill="1" applyBorder="1"/>
    <xf numFmtId="0" fontId="13" fillId="4" borderId="1" xfId="0" applyFont="1" applyFill="1" applyBorder="1"/>
    <xf numFmtId="0" fontId="13" fillId="4" borderId="4" xfId="0" applyFont="1" applyFill="1" applyBorder="1"/>
    <xf numFmtId="0" fontId="13" fillId="7" borderId="4" xfId="0" applyFont="1" applyFill="1" applyBorder="1"/>
    <xf numFmtId="0" fontId="13" fillId="0" borderId="4" xfId="0" applyFont="1" applyBorder="1"/>
    <xf numFmtId="49" fontId="13" fillId="0" borderId="18" xfId="0" applyNumberFormat="1" applyFont="1" applyBorder="1" applyAlignment="1">
      <alignment horizontal="center"/>
    </xf>
    <xf numFmtId="1" fontId="13" fillId="0" borderId="18" xfId="0" applyNumberFormat="1" applyFont="1" applyBorder="1"/>
    <xf numFmtId="171" fontId="13" fillId="0" borderId="18" xfId="0" applyNumberFormat="1" applyFont="1" applyBorder="1"/>
    <xf numFmtId="2" fontId="13" fillId="0" borderId="18" xfId="0" applyNumberFormat="1" applyFont="1" applyBorder="1"/>
    <xf numFmtId="0" fontId="13" fillId="0" borderId="8" xfId="0" applyFont="1" applyBorder="1"/>
    <xf numFmtId="49" fontId="13" fillId="0" borderId="4" xfId="0" applyNumberFormat="1" applyFont="1" applyBorder="1" applyAlignment="1">
      <alignment horizontal="center"/>
    </xf>
    <xf numFmtId="1" fontId="13" fillId="0" borderId="4" xfId="0" applyNumberFormat="1" applyFont="1" applyBorder="1"/>
    <xf numFmtId="171" fontId="13" fillId="0" borderId="4" xfId="0" applyNumberFormat="1" applyFont="1" applyBorder="1"/>
    <xf numFmtId="2" fontId="13" fillId="0" borderId="4" xfId="0" applyNumberFormat="1" applyFont="1" applyBorder="1"/>
    <xf numFmtId="0" fontId="13" fillId="7" borderId="1" xfId="0" applyFont="1" applyFill="1" applyBorder="1"/>
    <xf numFmtId="0" fontId="13" fillId="0" borderId="1" xfId="0" applyFont="1" applyBorder="1"/>
    <xf numFmtId="0" fontId="13" fillId="0" borderId="10" xfId="0" applyFont="1" applyBorder="1"/>
    <xf numFmtId="0" fontId="13" fillId="7" borderId="10" xfId="0" applyFont="1" applyFill="1" applyBorder="1"/>
    <xf numFmtId="0" fontId="13" fillId="6" borderId="10" xfId="0" applyFont="1" applyFill="1" applyBorder="1"/>
    <xf numFmtId="0" fontId="13" fillId="4" borderId="10" xfId="0" applyFont="1" applyFill="1" applyBorder="1"/>
    <xf numFmtId="0" fontId="13" fillId="0" borderId="13" xfId="0" applyFont="1" applyBorder="1"/>
    <xf numFmtId="0" fontId="13" fillId="0" borderId="16" xfId="0" applyFont="1" applyBorder="1"/>
    <xf numFmtId="0" fontId="13" fillId="7" borderId="16" xfId="0" applyFont="1" applyFill="1" applyBorder="1"/>
    <xf numFmtId="0" fontId="13" fillId="5" borderId="16" xfId="0" applyFont="1" applyFill="1" applyBorder="1"/>
    <xf numFmtId="0" fontId="13" fillId="8" borderId="16" xfId="0" applyFont="1" applyFill="1" applyBorder="1"/>
    <xf numFmtId="0" fontId="13" fillId="7" borderId="17" xfId="0" applyFont="1" applyFill="1" applyBorder="1"/>
    <xf numFmtId="0" fontId="13" fillId="0" borderId="15" xfId="0" applyFont="1" applyBorder="1"/>
    <xf numFmtId="0" fontId="13" fillId="7" borderId="15" xfId="0" applyFont="1" applyFill="1" applyBorder="1"/>
    <xf numFmtId="0" fontId="13" fillId="0" borderId="17" xfId="0" applyFont="1" applyBorder="1"/>
    <xf numFmtId="0" fontId="70" fillId="0" borderId="0" xfId="0" applyFont="1" applyAlignment="1">
      <alignment horizontal="left"/>
    </xf>
    <xf numFmtId="0" fontId="70" fillId="0" borderId="0" xfId="0" applyFont="1" applyAlignment="1">
      <alignment horizontal="right"/>
    </xf>
    <xf numFmtId="0" fontId="13" fillId="8" borderId="10" xfId="0" applyFont="1" applyFill="1" applyBorder="1"/>
    <xf numFmtId="0" fontId="13" fillId="7" borderId="13" xfId="0" applyFont="1" applyFill="1" applyBorder="1"/>
    <xf numFmtId="0" fontId="13" fillId="8" borderId="2" xfId="0" applyFont="1" applyFill="1" applyBorder="1"/>
    <xf numFmtId="0" fontId="13" fillId="0" borderId="18" xfId="0" applyFont="1" applyBorder="1"/>
    <xf numFmtId="49" fontId="13" fillId="4" borderId="18" xfId="0" applyNumberFormat="1" applyFont="1" applyFill="1" applyBorder="1" applyAlignment="1">
      <alignment horizontal="center"/>
    </xf>
    <xf numFmtId="1" fontId="13" fillId="4" borderId="18" xfId="0" applyNumberFormat="1" applyFont="1" applyFill="1" applyBorder="1"/>
    <xf numFmtId="171" fontId="13" fillId="4" borderId="18" xfId="0" applyNumberFormat="1" applyFont="1" applyFill="1" applyBorder="1"/>
    <xf numFmtId="2" fontId="13" fillId="4" borderId="18" xfId="0" applyNumberFormat="1" applyFont="1" applyFill="1" applyBorder="1"/>
    <xf numFmtId="0" fontId="13" fillId="4" borderId="18" xfId="0" applyFont="1" applyFill="1" applyBorder="1"/>
    <xf numFmtId="49" fontId="13" fillId="0" borderId="0" xfId="0" applyNumberFormat="1" applyFont="1" applyAlignment="1">
      <alignment horizontal="left"/>
    </xf>
    <xf numFmtId="0" fontId="13" fillId="4" borderId="17" xfId="0" applyFont="1" applyFill="1" applyBorder="1"/>
    <xf numFmtId="1" fontId="13" fillId="4" borderId="17" xfId="0" applyNumberFormat="1" applyFont="1" applyFill="1" applyBorder="1"/>
    <xf numFmtId="0" fontId="13" fillId="5" borderId="10" xfId="0" applyFont="1" applyFill="1" applyBorder="1"/>
    <xf numFmtId="1" fontId="13" fillId="4" borderId="10" xfId="0" applyNumberFormat="1" applyFont="1" applyFill="1" applyBorder="1"/>
    <xf numFmtId="171" fontId="13" fillId="4" borderId="4" xfId="0" applyNumberFormat="1" applyFont="1" applyFill="1" applyBorder="1"/>
    <xf numFmtId="2" fontId="13" fillId="0" borderId="0" xfId="0" applyNumberFormat="1" applyFont="1" applyAlignment="1">
      <alignment horizontal="right"/>
    </xf>
    <xf numFmtId="2" fontId="13" fillId="4" borderId="9" xfId="0" applyNumberFormat="1" applyFont="1" applyFill="1" applyBorder="1"/>
    <xf numFmtId="2" fontId="13" fillId="4" borderId="4" xfId="0" applyNumberFormat="1" applyFont="1" applyFill="1" applyBorder="1"/>
    <xf numFmtId="1" fontId="13" fillId="4" borderId="3" xfId="0" applyNumberFormat="1" applyFont="1" applyFill="1" applyBorder="1"/>
    <xf numFmtId="2" fontId="13" fillId="4" borderId="12" xfId="0" applyNumberFormat="1" applyFont="1" applyFill="1" applyBorder="1"/>
    <xf numFmtId="1" fontId="13" fillId="4" borderId="2" xfId="0" applyNumberFormat="1" applyFont="1" applyFill="1" applyBorder="1"/>
    <xf numFmtId="2" fontId="13" fillId="4" borderId="0" xfId="0" applyNumberFormat="1" applyFont="1" applyFill="1"/>
    <xf numFmtId="0" fontId="0" fillId="0" borderId="0" xfId="0" applyAlignment="1">
      <alignment horizontal="left"/>
    </xf>
    <xf numFmtId="1" fontId="13" fillId="0" borderId="3" xfId="0" applyNumberFormat="1" applyFont="1" applyBorder="1"/>
    <xf numFmtId="2" fontId="13" fillId="0" borderId="12" xfId="0" applyNumberFormat="1" applyFont="1" applyBorder="1"/>
    <xf numFmtId="1" fontId="13" fillId="0" borderId="2" xfId="0" applyNumberFormat="1" applyFont="1" applyBorder="1"/>
    <xf numFmtId="171" fontId="13" fillId="0" borderId="8" xfId="0" applyNumberFormat="1" applyFont="1" applyBorder="1"/>
    <xf numFmtId="2" fontId="13" fillId="0" borderId="8" xfId="0" applyNumberFormat="1" applyFont="1" applyBorder="1"/>
    <xf numFmtId="2" fontId="13" fillId="0" borderId="9" xfId="0" applyNumberFormat="1" applyFont="1" applyBorder="1"/>
    <xf numFmtId="2" fontId="13" fillId="0" borderId="13" xfId="0" applyNumberFormat="1" applyFont="1" applyBorder="1"/>
    <xf numFmtId="1" fontId="13" fillId="0" borderId="10" xfId="0" applyNumberFormat="1" applyFont="1" applyBorder="1"/>
    <xf numFmtId="0" fontId="13" fillId="0" borderId="20" xfId="0" applyFont="1" applyBorder="1"/>
    <xf numFmtId="171" fontId="13" fillId="0" borderId="17" xfId="0" applyNumberFormat="1" applyFont="1" applyBorder="1"/>
    <xf numFmtId="2" fontId="13" fillId="0" borderId="14" xfId="0" applyNumberFormat="1" applyFont="1" applyBorder="1"/>
    <xf numFmtId="2" fontId="13" fillId="0" borderId="17" xfId="0" applyNumberFormat="1" applyFont="1" applyBorder="1"/>
    <xf numFmtId="2" fontId="13" fillId="0" borderId="15" xfId="0" applyNumberFormat="1" applyFont="1" applyBorder="1"/>
    <xf numFmtId="2" fontId="13" fillId="0" borderId="20" xfId="0" applyNumberFormat="1" applyFont="1" applyBorder="1"/>
    <xf numFmtId="0" fontId="13" fillId="4" borderId="3" xfId="0" applyFont="1" applyFill="1" applyBorder="1"/>
    <xf numFmtId="2" fontId="13" fillId="4" borderId="20" xfId="0" applyNumberFormat="1" applyFont="1" applyFill="1" applyBorder="1"/>
    <xf numFmtId="2" fontId="13" fillId="4" borderId="13" xfId="0" applyNumberFormat="1" applyFont="1" applyFill="1" applyBorder="1"/>
    <xf numFmtId="0" fontId="13" fillId="8" borderId="4" xfId="0" applyFont="1" applyFill="1" applyBorder="1"/>
    <xf numFmtId="0" fontId="13" fillId="8" borderId="0" xfId="0" applyFont="1" applyFill="1"/>
    <xf numFmtId="0" fontId="13" fillId="4" borderId="0" xfId="0" applyFont="1" applyFill="1"/>
    <xf numFmtId="0" fontId="13" fillId="8" borderId="8" xfId="0" applyFont="1" applyFill="1" applyBorder="1"/>
    <xf numFmtId="0" fontId="13" fillId="8" borderId="17" xfId="0" applyFont="1" applyFill="1" applyBorder="1"/>
    <xf numFmtId="0" fontId="13" fillId="5" borderId="0" xfId="0" applyFont="1" applyFill="1"/>
    <xf numFmtId="0" fontId="13" fillId="5" borderId="4" xfId="0" applyFont="1" applyFill="1" applyBorder="1"/>
    <xf numFmtId="165" fontId="13" fillId="0" borderId="12" xfId="0" applyNumberFormat="1" applyFont="1" applyBorder="1"/>
    <xf numFmtId="0" fontId="20" fillId="0" borderId="3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1" fontId="13" fillId="0" borderId="2" xfId="0" applyNumberFormat="1" applyFont="1" applyBorder="1" applyAlignment="1">
      <alignment horizontal="right"/>
    </xf>
    <xf numFmtId="1" fontId="13" fillId="0" borderId="8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right"/>
    </xf>
    <xf numFmtId="171" fontId="13" fillId="0" borderId="2" xfId="0" applyNumberFormat="1" applyFont="1" applyBorder="1" applyAlignment="1">
      <alignment horizontal="right"/>
    </xf>
    <xf numFmtId="171" fontId="13" fillId="0" borderId="8" xfId="0" applyNumberFormat="1" applyFont="1" applyBorder="1" applyAlignment="1">
      <alignment horizontal="right"/>
    </xf>
    <xf numFmtId="171" fontId="13" fillId="0" borderId="1" xfId="0" applyNumberFormat="1" applyFont="1" applyBorder="1" applyAlignment="1">
      <alignment horizontal="right"/>
    </xf>
    <xf numFmtId="1" fontId="13" fillId="0" borderId="16" xfId="0" applyNumberFormat="1" applyFont="1" applyBorder="1"/>
    <xf numFmtId="2" fontId="13" fillId="0" borderId="2" xfId="0" applyNumberFormat="1" applyFont="1" applyBorder="1" applyAlignment="1">
      <alignment horizontal="right"/>
    </xf>
    <xf numFmtId="2" fontId="13" fillId="0" borderId="8" xfId="0" applyNumberFormat="1" applyFont="1" applyBorder="1" applyAlignment="1">
      <alignment horizontal="right"/>
    </xf>
    <xf numFmtId="2" fontId="13" fillId="0" borderId="1" xfId="0" applyNumberFormat="1" applyFont="1" applyBorder="1" applyAlignment="1">
      <alignment horizontal="right"/>
    </xf>
    <xf numFmtId="165" fontId="13" fillId="0" borderId="9" xfId="0" applyNumberFormat="1" applyFont="1" applyBorder="1"/>
    <xf numFmtId="0" fontId="13" fillId="0" borderId="9" xfId="0" applyFont="1" applyBorder="1" applyAlignment="1">
      <alignment horizontal="center"/>
    </xf>
    <xf numFmtId="1" fontId="13" fillId="4" borderId="16" xfId="0" applyNumberFormat="1" applyFont="1" applyFill="1" applyBorder="1"/>
    <xf numFmtId="171" fontId="13" fillId="4" borderId="17" xfId="0" applyNumberFormat="1" applyFont="1" applyFill="1" applyBorder="1"/>
    <xf numFmtId="2" fontId="13" fillId="4" borderId="14" xfId="0" applyNumberFormat="1" applyFont="1" applyFill="1" applyBorder="1"/>
    <xf numFmtId="2" fontId="13" fillId="4" borderId="17" xfId="0" applyNumberFormat="1" applyFont="1" applyFill="1" applyBorder="1"/>
    <xf numFmtId="2" fontId="13" fillId="4" borderId="15" xfId="0" applyNumberFormat="1" applyFont="1" applyFill="1" applyBorder="1"/>
    <xf numFmtId="0" fontId="13" fillId="7" borderId="0" xfId="0" applyFont="1" applyFill="1"/>
    <xf numFmtId="1" fontId="13" fillId="0" borderId="8" xfId="0" applyNumberFormat="1" applyFont="1" applyBorder="1"/>
    <xf numFmtId="0" fontId="13" fillId="4" borderId="0" xfId="0" applyFont="1" applyFill="1" applyAlignment="1">
      <alignment horizontal="center"/>
    </xf>
    <xf numFmtId="0" fontId="71" fillId="0" borderId="4" xfId="0" applyFont="1" applyBorder="1" applyAlignment="1">
      <alignment horizontal="left"/>
    </xf>
    <xf numFmtId="0" fontId="71" fillId="0" borderId="17" xfId="0" applyFont="1" applyBorder="1" applyAlignment="1">
      <alignment horizontal="left"/>
    </xf>
    <xf numFmtId="0" fontId="13" fillId="0" borderId="8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9" xfId="0" applyFont="1" applyBorder="1"/>
    <xf numFmtId="0" fontId="72" fillId="0" borderId="0" xfId="1" applyFont="1" applyBorder="1" applyProtection="1"/>
    <xf numFmtId="0" fontId="71" fillId="0" borderId="10" xfId="0" applyFont="1" applyBorder="1"/>
    <xf numFmtId="0" fontId="13" fillId="0" borderId="3" xfId="0" applyFont="1" applyBorder="1" applyAlignment="1">
      <alignment horizontal="left"/>
    </xf>
    <xf numFmtId="0" fontId="0" fillId="0" borderId="12" xfId="0" applyBorder="1"/>
    <xf numFmtId="0" fontId="71" fillId="0" borderId="16" xfId="0" applyFont="1" applyBorder="1" applyAlignment="1">
      <alignment horizontal="left"/>
    </xf>
    <xf numFmtId="0" fontId="13" fillId="0" borderId="14" xfId="0" applyFont="1" applyBorder="1"/>
    <xf numFmtId="0" fontId="31" fillId="0" borderId="3" xfId="0" applyFont="1" applyBorder="1" applyAlignment="1">
      <alignment horizontal="left"/>
    </xf>
    <xf numFmtId="0" fontId="31" fillId="0" borderId="12" xfId="0" applyFont="1" applyBorder="1"/>
    <xf numFmtId="0" fontId="31" fillId="0" borderId="18" xfId="0" applyFont="1" applyBorder="1"/>
    <xf numFmtId="0" fontId="40" fillId="0" borderId="2" xfId="0" applyFont="1" applyBorder="1" applyAlignment="1">
      <alignment horizontal="right"/>
    </xf>
    <xf numFmtId="0" fontId="13" fillId="0" borderId="10" xfId="0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42" fillId="0" borderId="3" xfId="0" applyFont="1" applyBorder="1" applyAlignment="1">
      <alignment horizontal="right"/>
    </xf>
    <xf numFmtId="0" fontId="42" fillId="0" borderId="12" xfId="0" applyFont="1" applyBorder="1"/>
    <xf numFmtId="0" fontId="42" fillId="0" borderId="18" xfId="0" applyFont="1" applyBorder="1"/>
    <xf numFmtId="0" fontId="71" fillId="0" borderId="10" xfId="0" applyFont="1" applyBorder="1" applyAlignment="1">
      <alignment horizontal="left"/>
    </xf>
    <xf numFmtId="2" fontId="13" fillId="4" borderId="1" xfId="0" applyNumberFormat="1" applyFont="1" applyFill="1" applyBorder="1"/>
    <xf numFmtId="0" fontId="31" fillId="0" borderId="10" xfId="0" applyFont="1" applyBorder="1" applyAlignment="1">
      <alignment horizontal="left"/>
    </xf>
    <xf numFmtId="0" fontId="31" fillId="0" borderId="9" xfId="0" applyFont="1" applyBorder="1"/>
    <xf numFmtId="0" fontId="31" fillId="0" borderId="4" xfId="0" applyFont="1" applyBorder="1"/>
    <xf numFmtId="171" fontId="13" fillId="0" borderId="9" xfId="0" applyNumberFormat="1" applyFont="1" applyBorder="1"/>
    <xf numFmtId="2" fontId="13" fillId="0" borderId="1" xfId="0" applyNumberFormat="1" applyFont="1" applyBorder="1"/>
    <xf numFmtId="171" fontId="13" fillId="0" borderId="0" xfId="0" applyNumberFormat="1" applyFont="1"/>
    <xf numFmtId="0" fontId="13" fillId="0" borderId="16" xfId="0" applyFont="1" applyBorder="1" applyAlignment="1">
      <alignment horizontal="right"/>
    </xf>
    <xf numFmtId="0" fontId="42" fillId="0" borderId="16" xfId="0" applyFont="1" applyBorder="1" applyAlignment="1">
      <alignment horizontal="right"/>
    </xf>
    <xf numFmtId="0" fontId="42" fillId="0" borderId="14" xfId="0" applyFont="1" applyBorder="1"/>
    <xf numFmtId="171" fontId="42" fillId="0" borderId="18" xfId="0" applyNumberFormat="1" applyFont="1" applyBorder="1"/>
    <xf numFmtId="171" fontId="42" fillId="0" borderId="12" xfId="0" applyNumberFormat="1" applyFont="1" applyBorder="1"/>
    <xf numFmtId="0" fontId="40" fillId="0" borderId="16" xfId="0" applyFont="1" applyBorder="1" applyAlignment="1">
      <alignment horizontal="right"/>
    </xf>
    <xf numFmtId="0" fontId="40" fillId="0" borderId="14" xfId="0" applyFont="1" applyBorder="1"/>
    <xf numFmtId="171" fontId="40" fillId="0" borderId="17" xfId="0" applyNumberFormat="1" applyFont="1" applyBorder="1"/>
    <xf numFmtId="0" fontId="40" fillId="0" borderId="0" xfId="0" applyFont="1" applyAlignment="1">
      <alignment horizontal="right"/>
    </xf>
    <xf numFmtId="171" fontId="40" fillId="0" borderId="0" xfId="0" applyNumberFormat="1" applyFont="1"/>
    <xf numFmtId="49" fontId="13" fillId="9" borderId="18" xfId="0" applyNumberFormat="1" applyFont="1" applyFill="1" applyBorder="1" applyAlignment="1">
      <alignment horizontal="center"/>
    </xf>
    <xf numFmtId="1" fontId="13" fillId="9" borderId="18" xfId="0" applyNumberFormat="1" applyFont="1" applyFill="1" applyBorder="1"/>
    <xf numFmtId="171" fontId="13" fillId="9" borderId="18" xfId="0" applyNumberFormat="1" applyFont="1" applyFill="1" applyBorder="1"/>
    <xf numFmtId="2" fontId="13" fillId="9" borderId="18" xfId="0" applyNumberFormat="1" applyFont="1" applyFill="1" applyBorder="1"/>
    <xf numFmtId="2" fontId="13" fillId="9" borderId="12" xfId="0" applyNumberFormat="1" applyFont="1" applyFill="1" applyBorder="1"/>
    <xf numFmtId="1" fontId="13" fillId="9" borderId="3" xfId="0" applyNumberFormat="1" applyFont="1" applyFill="1" applyBorder="1"/>
    <xf numFmtId="2" fontId="13" fillId="9" borderId="20" xfId="0" applyNumberFormat="1" applyFont="1" applyFill="1" applyBorder="1"/>
    <xf numFmtId="0" fontId="13" fillId="9" borderId="12" xfId="0" applyFont="1" applyFill="1" applyBorder="1"/>
    <xf numFmtId="49" fontId="13" fillId="2" borderId="18" xfId="0" applyNumberFormat="1" applyFont="1" applyFill="1" applyBorder="1" applyAlignment="1">
      <alignment horizontal="center"/>
    </xf>
    <xf numFmtId="1" fontId="13" fillId="2" borderId="18" xfId="0" applyNumberFormat="1" applyFont="1" applyFill="1" applyBorder="1"/>
    <xf numFmtId="171" fontId="13" fillId="2" borderId="18" xfId="0" applyNumberFormat="1" applyFont="1" applyFill="1" applyBorder="1"/>
    <xf numFmtId="2" fontId="13" fillId="2" borderId="18" xfId="0" applyNumberFormat="1" applyFont="1" applyFill="1" applyBorder="1"/>
    <xf numFmtId="2" fontId="13" fillId="2" borderId="12" xfId="0" applyNumberFormat="1" applyFont="1" applyFill="1" applyBorder="1"/>
    <xf numFmtId="1" fontId="13" fillId="2" borderId="3" xfId="0" applyNumberFormat="1" applyFont="1" applyFill="1" applyBorder="1"/>
    <xf numFmtId="2" fontId="13" fillId="2" borderId="20" xfId="0" applyNumberFormat="1" applyFont="1" applyFill="1" applyBorder="1"/>
    <xf numFmtId="0" fontId="13" fillId="2" borderId="12" xfId="0" applyFont="1" applyFill="1" applyBorder="1"/>
    <xf numFmtId="165" fontId="13" fillId="0" borderId="0" xfId="0" applyNumberFormat="1" applyFont="1"/>
    <xf numFmtId="16" fontId="13" fillId="0" borderId="0" xfId="0" applyNumberFormat="1" applyFont="1"/>
    <xf numFmtId="14" fontId="0" fillId="0" borderId="0" xfId="0" applyNumberFormat="1"/>
    <xf numFmtId="0" fontId="18" fillId="0" borderId="10" xfId="0" applyFont="1" applyBorder="1" applyAlignment="1">
      <alignment horizontal="left"/>
    </xf>
    <xf numFmtId="0" fontId="69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2" fontId="20" fillId="0" borderId="0" xfId="0" applyNumberFormat="1" applyFont="1"/>
    <xf numFmtId="0" fontId="18" fillId="0" borderId="10" xfId="0" applyFont="1" applyBorder="1"/>
    <xf numFmtId="0" fontId="12" fillId="0" borderId="0" xfId="0" applyFont="1" applyAlignment="1">
      <alignment horizontal="right"/>
    </xf>
    <xf numFmtId="0" fontId="53" fillId="0" borderId="0" xfId="0" applyFont="1" applyAlignment="1">
      <alignment horizontal="right"/>
    </xf>
    <xf numFmtId="0" fontId="54" fillId="0" borderId="0" xfId="0" applyFont="1" applyAlignment="1">
      <alignment horizontal="right"/>
    </xf>
    <xf numFmtId="0" fontId="35" fillId="0" borderId="0" xfId="0" applyFont="1"/>
    <xf numFmtId="0" fontId="73" fillId="0" borderId="2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0" fontId="74" fillId="0" borderId="0" xfId="0" applyFont="1" applyAlignment="1">
      <alignment horizontal="left"/>
    </xf>
    <xf numFmtId="0" fontId="75" fillId="0" borderId="17" xfId="0" applyFont="1" applyBorder="1" applyAlignment="1">
      <alignment horizontal="left"/>
    </xf>
    <xf numFmtId="0" fontId="53" fillId="0" borderId="9" xfId="0" applyFont="1" applyBorder="1" applyAlignment="1">
      <alignment horizontal="right"/>
    </xf>
    <xf numFmtId="0" fontId="53" fillId="0" borderId="14" xfId="0" applyFont="1" applyBorder="1" applyAlignment="1">
      <alignment horizontal="right"/>
    </xf>
    <xf numFmtId="0" fontId="57" fillId="0" borderId="14" xfId="0" applyFont="1" applyBorder="1" applyAlignment="1">
      <alignment horizontal="left"/>
    </xf>
    <xf numFmtId="0" fontId="71" fillId="0" borderId="0" xfId="0" applyFont="1" applyAlignment="1">
      <alignment horizontal="right"/>
    </xf>
    <xf numFmtId="0" fontId="71" fillId="0" borderId="14" xfId="0" applyFont="1" applyBorder="1" applyAlignment="1">
      <alignment horizontal="right"/>
    </xf>
    <xf numFmtId="0" fontId="1" fillId="0" borderId="14" xfId="1" applyBorder="1" applyProtection="1"/>
    <xf numFmtId="0" fontId="1" fillId="0" borderId="9" xfId="1" applyBorder="1" applyProtection="1"/>
    <xf numFmtId="0" fontId="1" fillId="0" borderId="14" xfId="1" applyBorder="1" applyAlignment="1" applyProtection="1">
      <alignment horizontal="left"/>
    </xf>
    <xf numFmtId="0" fontId="13" fillId="0" borderId="1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22" fillId="0" borderId="9" xfId="0" applyFont="1" applyBorder="1" applyAlignment="1">
      <alignment horizontal="left"/>
    </xf>
    <xf numFmtId="0" fontId="76" fillId="0" borderId="2" xfId="0" applyFont="1" applyBorder="1"/>
    <xf numFmtId="0" fontId="76" fillId="0" borderId="0" xfId="0" applyFont="1"/>
    <xf numFmtId="0" fontId="76" fillId="0" borderId="0" xfId="0" applyFont="1" applyAlignment="1">
      <alignment horizontal="center"/>
    </xf>
    <xf numFmtId="0" fontId="76" fillId="0" borderId="1" xfId="0" applyFont="1" applyBorder="1" applyAlignment="1">
      <alignment horizontal="center"/>
    </xf>
    <xf numFmtId="2" fontId="15" fillId="0" borderId="14" xfId="0" applyNumberFormat="1" applyFont="1" applyBorder="1"/>
    <xf numFmtId="2" fontId="15" fillId="0" borderId="15" xfId="0" applyNumberFormat="1" applyFont="1" applyBorder="1"/>
    <xf numFmtId="0" fontId="23" fillId="0" borderId="0" xfId="0" applyFont="1"/>
    <xf numFmtId="0" fontId="2" fillId="2" borderId="0" xfId="7" applyFill="1"/>
    <xf numFmtId="2" fontId="15" fillId="0" borderId="5" xfId="0" applyNumberFormat="1" applyFont="1" applyBorder="1" applyAlignment="1">
      <alignment horizontal="left"/>
    </xf>
    <xf numFmtId="0" fontId="15" fillId="0" borderId="7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35" fillId="0" borderId="5" xfId="0" applyFont="1" applyBorder="1" applyAlignment="1">
      <alignment horizontal="center"/>
    </xf>
    <xf numFmtId="0" fontId="10" fillId="0" borderId="5" xfId="0" applyFont="1" applyBorder="1" applyAlignment="1">
      <alignment wrapText="1"/>
    </xf>
    <xf numFmtId="2" fontId="15" fillId="0" borderId="7" xfId="0" applyNumberFormat="1" applyFont="1" applyBorder="1" applyAlignment="1">
      <alignment horizontal="right"/>
    </xf>
    <xf numFmtId="0" fontId="15" fillId="0" borderId="5" xfId="0" applyFont="1" applyBorder="1" applyAlignment="1">
      <alignment wrapText="1"/>
    </xf>
    <xf numFmtId="2" fontId="15" fillId="0" borderId="5" xfId="0" applyNumberFormat="1" applyFont="1" applyBorder="1" applyAlignment="1">
      <alignment horizontal="center"/>
    </xf>
    <xf numFmtId="165" fontId="15" fillId="0" borderId="5" xfId="0" applyNumberFormat="1" applyFont="1" applyBorder="1" applyAlignment="1">
      <alignment horizontal="center"/>
    </xf>
    <xf numFmtId="166" fontId="15" fillId="0" borderId="5" xfId="0" applyNumberFormat="1" applyFont="1" applyBorder="1" applyAlignment="1">
      <alignment horizontal="left" wrapText="1"/>
    </xf>
    <xf numFmtId="167" fontId="32" fillId="0" borderId="5" xfId="0" applyNumberFormat="1" applyFont="1" applyBorder="1" applyAlignment="1">
      <alignment horizontal="center"/>
    </xf>
    <xf numFmtId="168" fontId="32" fillId="0" borderId="5" xfId="0" applyNumberFormat="1" applyFont="1" applyBorder="1" applyAlignment="1">
      <alignment horizontal="center"/>
    </xf>
    <xf numFmtId="169" fontId="32" fillId="0" borderId="5" xfId="0" applyNumberFormat="1" applyFont="1" applyBorder="1" applyAlignment="1">
      <alignment horizontal="center"/>
    </xf>
    <xf numFmtId="0" fontId="37" fillId="0" borderId="5" xfId="0" applyFont="1" applyBorder="1"/>
    <xf numFmtId="2" fontId="15" fillId="0" borderId="5" xfId="0" applyNumberFormat="1" applyFont="1" applyBorder="1" applyAlignment="1">
      <alignment horizontal="right"/>
    </xf>
    <xf numFmtId="167" fontId="15" fillId="0" borderId="7" xfId="0" applyNumberFormat="1" applyFont="1" applyBorder="1" applyAlignment="1">
      <alignment horizontal="right"/>
    </xf>
    <xf numFmtId="167" fontId="15" fillId="0" borderId="5" xfId="0" applyNumberFormat="1" applyFont="1" applyBorder="1" applyAlignment="1">
      <alignment horizontal="right"/>
    </xf>
    <xf numFmtId="170" fontId="15" fillId="0" borderId="5" xfId="0" applyNumberFormat="1" applyFont="1" applyBorder="1" applyAlignment="1">
      <alignment horizontal="right"/>
    </xf>
    <xf numFmtId="171" fontId="15" fillId="0" borderId="5" xfId="0" applyNumberFormat="1" applyFont="1" applyBorder="1" applyAlignment="1">
      <alignment horizontal="right"/>
    </xf>
    <xf numFmtId="0" fontId="10" fillId="0" borderId="2" xfId="0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8" fillId="0" borderId="0" xfId="0" applyFont="1"/>
    <xf numFmtId="169" fontId="15" fillId="0" borderId="16" xfId="0" applyNumberFormat="1" applyFont="1" applyBorder="1" applyAlignment="1">
      <alignment horizontal="right"/>
    </xf>
    <xf numFmtId="2" fontId="15" fillId="0" borderId="4" xfId="0" applyNumberFormat="1" applyFont="1" applyBorder="1"/>
    <xf numFmtId="169" fontId="58" fillId="0" borderId="1" xfId="0" applyNumberFormat="1" applyFont="1" applyBorder="1"/>
    <xf numFmtId="173" fontId="15" fillId="0" borderId="16" xfId="0" applyNumberFormat="1" applyFont="1" applyBorder="1"/>
    <xf numFmtId="173" fontId="15" fillId="0" borderId="4" xfId="0" applyNumberFormat="1" applyFont="1" applyBorder="1"/>
    <xf numFmtId="169" fontId="36" fillId="0" borderId="13" xfId="0" applyNumberFormat="1" applyFont="1" applyBorder="1" applyAlignment="1">
      <alignment horizontal="center"/>
    </xf>
    <xf numFmtId="169" fontId="58" fillId="0" borderId="9" xfId="0" applyNumberFormat="1" applyFont="1" applyBorder="1"/>
    <xf numFmtId="0" fontId="15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2" fontId="15" fillId="0" borderId="4" xfId="0" applyNumberFormat="1" applyFont="1" applyBorder="1" applyAlignment="1">
      <alignment horizontal="center"/>
    </xf>
    <xf numFmtId="174" fontId="15" fillId="0" borderId="0" xfId="0" applyNumberFormat="1" applyFont="1" applyAlignment="1">
      <alignment horizontal="center"/>
    </xf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0" fontId="3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2" fontId="15" fillId="0" borderId="0" xfId="0" applyNumberFormat="1" applyFont="1" applyBorder="1" applyAlignment="1">
      <alignment horizontal="right"/>
    </xf>
    <xf numFmtId="0" fontId="15" fillId="0" borderId="0" xfId="0" applyFont="1" applyBorder="1" applyAlignment="1">
      <alignment wrapText="1"/>
    </xf>
    <xf numFmtId="1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165" fontId="15" fillId="0" borderId="0" xfId="0" applyNumberFormat="1" applyFont="1" applyBorder="1" applyAlignment="1">
      <alignment horizontal="center"/>
    </xf>
    <xf numFmtId="166" fontId="15" fillId="0" borderId="0" xfId="0" applyNumberFormat="1" applyFont="1" applyBorder="1" applyAlignment="1">
      <alignment horizontal="left" wrapText="1"/>
    </xf>
    <xf numFmtId="167" fontId="32" fillId="0" borderId="0" xfId="0" applyNumberFormat="1" applyFont="1" applyBorder="1" applyAlignment="1">
      <alignment horizontal="center"/>
    </xf>
    <xf numFmtId="168" fontId="32" fillId="0" borderId="0" xfId="0" applyNumberFormat="1" applyFont="1" applyBorder="1" applyAlignment="1">
      <alignment horizontal="center"/>
    </xf>
    <xf numFmtId="169" fontId="32" fillId="0" borderId="0" xfId="0" applyNumberFormat="1" applyFont="1" applyBorder="1" applyAlignment="1">
      <alignment horizontal="center"/>
    </xf>
    <xf numFmtId="167" fontId="15" fillId="0" borderId="0" xfId="0" applyNumberFormat="1" applyFont="1" applyBorder="1" applyAlignment="1">
      <alignment horizontal="right"/>
    </xf>
    <xf numFmtId="170" fontId="15" fillId="0" borderId="0" xfId="0" applyNumberFormat="1" applyFont="1" applyBorder="1" applyAlignment="1">
      <alignment horizontal="right"/>
    </xf>
    <xf numFmtId="171" fontId="15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2" fontId="15" fillId="0" borderId="0" xfId="0" applyNumberFormat="1" applyFont="1" applyBorder="1"/>
    <xf numFmtId="0" fontId="36" fillId="0" borderId="0" xfId="0" applyFont="1" applyBorder="1" applyAlignment="1">
      <alignment horizontal="left"/>
    </xf>
  </cellXfs>
  <cellStyles count="9">
    <cellStyle name="Hyperlink" xfId="1" builtinId="8"/>
    <cellStyle name="Hyperlink 2" xfId="2" xr:uid="{00000000-0005-0000-0000-000006000000}"/>
    <cellStyle name="Normal" xfId="0" builtinId="0"/>
    <cellStyle name="Normal 2" xfId="3" xr:uid="{00000000-0005-0000-0000-000007000000}"/>
    <cellStyle name="Normal 3" xfId="4" xr:uid="{00000000-0005-0000-0000-000008000000}"/>
    <cellStyle name="Normal 4" xfId="5" xr:uid="{00000000-0005-0000-0000-000009000000}"/>
    <cellStyle name="Normal 5" xfId="6" xr:uid="{00000000-0005-0000-0000-00000A000000}"/>
    <cellStyle name="Normal 6" xfId="7" xr:uid="{00000000-0005-0000-0000-00000B000000}"/>
    <cellStyle name="Normal 7" xfId="8" xr:uid="{00000000-0005-0000-0000-00000C000000}"/>
  </cellStyles>
  <dxfs count="31">
    <dxf>
      <font>
        <b val="0"/>
        <color rgb="FFFF0000"/>
      </font>
    </dxf>
    <dxf>
      <font>
        <b val="0"/>
        <color rgb="FFFF0000"/>
      </font>
    </dxf>
    <dxf>
      <font>
        <b val="0"/>
        <color rgb="FFFF0000"/>
      </font>
    </dxf>
    <dxf>
      <font>
        <b val="0"/>
        <color rgb="FFFF0000"/>
      </font>
    </dxf>
    <dxf>
      <font>
        <b val="0"/>
        <color rgb="FFFF0000"/>
      </font>
    </dxf>
    <dxf>
      <font>
        <b val="0"/>
        <color rgb="FF008000"/>
      </font>
    </dxf>
    <dxf>
      <font>
        <b val="0"/>
        <color rgb="FFFF0000"/>
      </font>
    </dxf>
    <dxf>
      <font>
        <b val="0"/>
        <color rgb="FF008000"/>
      </font>
    </dxf>
    <dxf>
      <font>
        <b val="0"/>
        <color rgb="FFFF0000"/>
      </font>
    </dxf>
    <dxf>
      <font>
        <b val="0"/>
        <color rgb="FFFF0000"/>
      </font>
    </dxf>
    <dxf>
      <font>
        <b/>
        <i val="0"/>
        <color rgb="FFFF0000"/>
      </font>
    </dxf>
    <dxf>
      <font>
        <b val="0"/>
        <color rgb="FFFF0000"/>
      </font>
    </dxf>
    <dxf>
      <font>
        <b val="0"/>
        <color rgb="FF008000"/>
      </font>
    </dxf>
    <dxf>
      <font>
        <b val="0"/>
        <color rgb="FFFF0000"/>
      </font>
    </dxf>
    <dxf>
      <font>
        <b val="0"/>
        <color rgb="FF008000"/>
      </font>
    </dxf>
    <dxf>
      <font>
        <b val="0"/>
        <color rgb="FFFF0000"/>
      </font>
    </dxf>
    <dxf>
      <font>
        <b/>
        <i val="0"/>
        <color rgb="FFFF0000"/>
      </font>
    </dxf>
    <dxf>
      <font>
        <b val="0"/>
        <color rgb="FFFF0000"/>
      </font>
    </dxf>
    <dxf>
      <font>
        <b val="0"/>
        <color rgb="FF008000"/>
      </font>
    </dxf>
    <dxf>
      <font>
        <b val="0"/>
        <color rgb="FFFF0000"/>
      </font>
    </dxf>
    <dxf>
      <font>
        <b val="0"/>
        <color rgb="FF008000"/>
      </font>
    </dxf>
    <dxf>
      <font>
        <b val="0"/>
        <color rgb="FFFF0000"/>
      </font>
    </dxf>
    <dxf>
      <font>
        <b val="0"/>
        <color rgb="FFFF0000"/>
      </font>
    </dxf>
    <dxf>
      <font>
        <b/>
        <i val="0"/>
        <color rgb="FFFF0000"/>
      </font>
    </dxf>
    <dxf>
      <font>
        <b val="0"/>
        <color rgb="FFFF0000"/>
      </font>
    </dxf>
    <dxf>
      <font>
        <b val="0"/>
        <color rgb="FF008000"/>
      </font>
    </dxf>
    <dxf>
      <font>
        <b val="0"/>
        <color rgb="FFFF0000"/>
      </font>
    </dxf>
    <dxf>
      <font>
        <b val="0"/>
        <color rgb="FF008000"/>
      </font>
    </dxf>
    <dxf>
      <font>
        <b val="0"/>
        <color rgb="FFFF0000"/>
      </font>
    </dxf>
    <dxf>
      <font>
        <b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33"/>
      <rgbColor rgb="FF00FFFF"/>
      <rgbColor rgb="FF800000"/>
      <rgbColor rgb="FF008000"/>
      <rgbColor rgb="FF000080"/>
      <rgbColor rgb="FF009900"/>
      <rgbColor rgb="FF800080"/>
      <rgbColor rgb="FF008080"/>
      <rgbColor rgb="FFC0C0C0"/>
      <rgbColor rgb="FF808080"/>
      <rgbColor rgb="FF9999FF"/>
      <rgbColor rgb="FF993366"/>
      <rgbColor rgb="FFEFEFEF"/>
      <rgbColor rgb="FFE7E6E6"/>
      <rgbColor rgb="FF660066"/>
      <rgbColor rgb="FFEF8FBF"/>
      <rgbColor rgb="FF0070C0"/>
      <rgbColor rgb="FFB4B4B4"/>
      <rgbColor rgb="FF000080"/>
      <rgbColor rgb="FFFF00FF"/>
      <rgbColor rgb="FFFFFF00"/>
      <rgbColor rgb="FF00FFFF"/>
      <rgbColor rgb="FF800080"/>
      <rgbColor rgb="FFEE0000"/>
      <rgbColor rgb="FF007826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7BC65"/>
      <rgbColor rgb="FFFFCC00"/>
      <rgbColor rgb="FFFF3300"/>
      <rgbColor rgb="FFFF6600"/>
      <rgbColor rgb="FF666699"/>
      <rgbColor rgb="FFA6A6A6"/>
      <rgbColor rgb="FF003366"/>
      <rgbColor rgb="FF70AD47"/>
      <rgbColor rgb="FF006600"/>
      <rgbColor rgb="FF333300"/>
      <rgbColor rgb="FF993300"/>
      <rgbColor rgb="FF843C0B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199800</xdr:colOff>
      <xdr:row>1</xdr:row>
      <xdr:rowOff>123480</xdr:rowOff>
    </xdr:from>
    <xdr:to>
      <xdr:col>1</xdr:col>
      <xdr:colOff>199800</xdr:colOff>
      <xdr:row>5</xdr:row>
      <xdr:rowOff>131400</xdr:rowOff>
    </xdr:to>
    <xdr:cxnSp macro="">
      <xdr:nvCxnSpPr>
        <xdr:cNvPr id="2" name="Straight Arrow Connector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1578960" y="285480"/>
          <a:ext cx="360" cy="1223640"/>
        </a:xfrm>
        <a:prstGeom prst="straightConnector1">
          <a:avLst/>
        </a:prstGeom>
        <a:ln w="9525">
          <a:solidFill>
            <a:srgbClr val="000000"/>
          </a:solidFill>
          <a:round/>
          <a:tailEnd type="arrow" w="med" len="med"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-01/U.S.DividendChampions%202025-01-31%20master.xlsx" TargetMode="External"/><Relationship Id="rId1" Type="http://schemas.openxmlformats.org/officeDocument/2006/relationships/externalLinkPath" Target="/Users/walni/Desktop/2025-01/U.S.DividendChampions%202025-01-31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6-02/U.S.DividendChampions%202026-02-27%20master.xlsx" TargetMode="External"/><Relationship Id="rId2" Type="http://schemas.openxmlformats.org/officeDocument/2006/relationships/externalLinkPath" Target="file:///C:\Users\walni\Desktop\2026-02\U.S.DividendChampions%202026-02-27%20master.xlsx" TargetMode="External"/><Relationship Id="rId1" Type="http://schemas.openxmlformats.org/officeDocument/2006/relationships/externalLinkPath" Target="/Users/walni/Desktop/2026-02/U.S.DividendChampions%202026-02-27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itle"/>
      <sheetName val="Champions"/>
      <sheetName val="Contenders"/>
      <sheetName val="Challengers"/>
      <sheetName val="All CCC"/>
      <sheetName val="Historical"/>
      <sheetName val="WatchList"/>
      <sheetName val="Changes"/>
      <sheetName val="Summary"/>
      <sheetName val="Revisions"/>
      <sheetName val="Notes"/>
    </sheetNames>
    <sheetDataSet>
      <sheetData sheetId="0"/>
      <sheetData sheetId="1"/>
      <sheetData sheetId="2"/>
      <sheetData sheetId="3"/>
      <sheetData sheetId="4">
        <row r="670">
          <cell r="B670">
            <v>145</v>
          </cell>
          <cell r="E670">
            <v>41.848275862069002</v>
          </cell>
          <cell r="I670">
            <v>142.75544827586199</v>
          </cell>
          <cell r="J670">
            <v>2.6861533766665802</v>
          </cell>
          <cell r="R670">
            <v>5.5545172181791296</v>
          </cell>
        </row>
        <row r="671">
          <cell r="B671">
            <v>378</v>
          </cell>
          <cell r="E671">
            <v>14.6507936507937</v>
          </cell>
          <cell r="I671">
            <v>142.990026455026</v>
          </cell>
          <cell r="J671">
            <v>2.5980297031084101</v>
          </cell>
          <cell r="R671">
            <v>7.5233783189760102</v>
          </cell>
        </row>
        <row r="672">
          <cell r="B672">
            <v>138</v>
          </cell>
          <cell r="E672">
            <v>6.9855072463768098</v>
          </cell>
          <cell r="I672">
            <v>107.445724637681</v>
          </cell>
          <cell r="J672">
            <v>2.67865425755322</v>
          </cell>
          <cell r="R672">
            <v>8.7462235511928199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itle"/>
      <sheetName val="Champions"/>
      <sheetName val="Contenders"/>
      <sheetName val="Challengers"/>
      <sheetName val="All CCC"/>
      <sheetName val="Historical"/>
      <sheetName val="WatchList"/>
      <sheetName val="Changes"/>
      <sheetName val="Summary"/>
      <sheetName val="Revisions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01">
          <cell r="B701">
            <v>146</v>
          </cell>
          <cell r="E701">
            <v>42.650684931506852</v>
          </cell>
          <cell r="I701">
            <v>160.58575342465761</v>
          </cell>
          <cell r="J701">
            <v>2.5411477878101159</v>
          </cell>
          <cell r="R701">
            <v>4.968987659972055</v>
          </cell>
        </row>
        <row r="702">
          <cell r="B702">
            <v>378</v>
          </cell>
          <cell r="E702">
            <v>15.399470899470899</v>
          </cell>
          <cell r="I702">
            <v>158.75280423280412</v>
          </cell>
          <cell r="J702">
            <v>2.6325611027767768</v>
          </cell>
          <cell r="R702">
            <v>7.2917188834146103</v>
          </cell>
        </row>
        <row r="703">
          <cell r="B703">
            <v>169</v>
          </cell>
          <cell r="E703">
            <v>6.8639053254437874</v>
          </cell>
          <cell r="I703">
            <v>114.59165680473367</v>
          </cell>
          <cell r="J703">
            <v>2.6731866533167525</v>
          </cell>
          <cell r="R703">
            <v>9.3386384142989431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tessellation.com/david_fish/" TargetMode="External"/><Relationship Id="rId1" Type="http://schemas.openxmlformats.org/officeDocument/2006/relationships/hyperlink" Target="http://seekingalpha.com/author/david-fish/articl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reitinvestor.com/dividend-champion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reitinvestor.com/dividend-champions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reitinvestor.com/dividend-champions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ireitinvestor.com/dividend-champions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en.wikipedia.org/wiki/List_of_recessions_in_the_United_St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M38"/>
  <sheetViews>
    <sheetView tabSelected="1" topLeftCell="A3" zoomScaleNormal="100" workbookViewId="0">
      <selection activeCell="M38" sqref="M38"/>
    </sheetView>
  </sheetViews>
  <sheetFormatPr defaultColWidth="9.140625" defaultRowHeight="12.75" customHeight="1" x14ac:dyDescent="0.2"/>
  <cols>
    <col min="1" max="1" width="9.140625" style="4"/>
    <col min="2" max="2" width="9.140625" style="5"/>
    <col min="3" max="3" width="9.140625" style="4"/>
    <col min="4" max="4" width="9.140625" style="5"/>
    <col min="5" max="5" width="9.140625" style="4"/>
    <col min="6" max="6" width="9.140625" style="5"/>
    <col min="7" max="16384" width="9.140625" style="4"/>
  </cols>
  <sheetData>
    <row r="6" spans="13:13" ht="61.5" x14ac:dyDescent="0.9">
      <c r="M6" s="6" t="s">
        <v>0</v>
      </c>
    </row>
    <row r="8" spans="13:13" ht="21" x14ac:dyDescent="0.35">
      <c r="M8" s="7" t="s">
        <v>1</v>
      </c>
    </row>
    <row r="18" spans="13:13" ht="15.75" x14ac:dyDescent="0.25">
      <c r="M18" s="8" t="s">
        <v>2</v>
      </c>
    </row>
    <row r="20" spans="13:13" ht="15.75" x14ac:dyDescent="0.25">
      <c r="M20" s="9" t="s">
        <v>3</v>
      </c>
    </row>
    <row r="34" spans="8:13" x14ac:dyDescent="0.2">
      <c r="M34" s="5" t="s">
        <v>4</v>
      </c>
    </row>
    <row r="36" spans="8:13" x14ac:dyDescent="0.2">
      <c r="H36" s="10"/>
      <c r="M36" s="5" t="s">
        <v>5</v>
      </c>
    </row>
    <row r="38" spans="8:13" x14ac:dyDescent="0.2">
      <c r="M38" s="11" t="s">
        <v>5541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66"/>
  <sheetViews>
    <sheetView topLeftCell="A227" zoomScaleNormal="100" workbookViewId="0">
      <selection activeCell="B266" sqref="B266"/>
    </sheetView>
  </sheetViews>
  <sheetFormatPr defaultColWidth="8.85546875" defaultRowHeight="12.75" customHeight="1" x14ac:dyDescent="0.2"/>
  <cols>
    <col min="1" max="1" width="2.5703125" customWidth="1"/>
    <col min="2" max="2" width="10.140625" customWidth="1"/>
    <col min="11" max="11" width="6.5703125" customWidth="1"/>
  </cols>
  <sheetData>
    <row r="1" spans="1:3" x14ac:dyDescent="0.2">
      <c r="A1" s="541"/>
      <c r="B1" s="34" t="s">
        <v>5035</v>
      </c>
    </row>
    <row r="2" spans="1:3" ht="1.5" customHeight="1" x14ac:dyDescent="0.2">
      <c r="A2" s="541"/>
      <c r="B2" s="34"/>
    </row>
    <row r="3" spans="1:3" x14ac:dyDescent="0.2">
      <c r="B3" s="29">
        <v>39447</v>
      </c>
      <c r="C3" t="s">
        <v>5036</v>
      </c>
    </row>
    <row r="4" spans="1:3" x14ac:dyDescent="0.2">
      <c r="B4" s="29">
        <v>39447</v>
      </c>
      <c r="C4" t="s">
        <v>5037</v>
      </c>
    </row>
    <row r="5" spans="1:3" x14ac:dyDescent="0.2">
      <c r="B5" s="29">
        <v>39449</v>
      </c>
      <c r="C5" t="s">
        <v>5038</v>
      </c>
    </row>
    <row r="6" spans="1:3" x14ac:dyDescent="0.2">
      <c r="B6" s="29">
        <v>39449</v>
      </c>
      <c r="C6" t="s">
        <v>5039</v>
      </c>
    </row>
    <row r="7" spans="1:3" x14ac:dyDescent="0.2">
      <c r="B7" s="29">
        <v>39451</v>
      </c>
      <c r="C7" s="541" t="s">
        <v>5040</v>
      </c>
    </row>
    <row r="8" spans="1:3" x14ac:dyDescent="0.2">
      <c r="B8" s="29">
        <v>39452</v>
      </c>
      <c r="C8" t="s">
        <v>5041</v>
      </c>
    </row>
    <row r="9" spans="1:3" x14ac:dyDescent="0.2">
      <c r="B9" s="29">
        <v>39461</v>
      </c>
      <c r="C9" t="s">
        <v>5042</v>
      </c>
    </row>
    <row r="10" spans="1:3" x14ac:dyDescent="0.2">
      <c r="B10" s="29">
        <v>39491</v>
      </c>
      <c r="C10" s="541" t="s">
        <v>5043</v>
      </c>
    </row>
    <row r="11" spans="1:3" x14ac:dyDescent="0.2">
      <c r="B11" s="29">
        <v>39491</v>
      </c>
      <c r="C11" t="s">
        <v>5044</v>
      </c>
    </row>
    <row r="12" spans="1:3" x14ac:dyDescent="0.2">
      <c r="B12" s="29">
        <v>39504</v>
      </c>
      <c r="C12" t="s">
        <v>5045</v>
      </c>
    </row>
    <row r="13" spans="1:3" x14ac:dyDescent="0.2">
      <c r="B13" s="29">
        <v>39506</v>
      </c>
      <c r="C13" t="s">
        <v>5046</v>
      </c>
    </row>
    <row r="14" spans="1:3" x14ac:dyDescent="0.2">
      <c r="B14" s="29">
        <v>39527</v>
      </c>
      <c r="C14" s="541" t="s">
        <v>5047</v>
      </c>
    </row>
    <row r="15" spans="1:3" x14ac:dyDescent="0.2">
      <c r="B15" s="29">
        <v>39721</v>
      </c>
      <c r="C15" s="541" t="s">
        <v>5048</v>
      </c>
    </row>
    <row r="16" spans="1:3" x14ac:dyDescent="0.2">
      <c r="B16" s="29">
        <v>39722</v>
      </c>
      <c r="C16" s="541" t="s">
        <v>5049</v>
      </c>
    </row>
    <row r="17" spans="2:3" x14ac:dyDescent="0.2">
      <c r="B17" s="29">
        <v>39753</v>
      </c>
      <c r="C17" s="541" t="s">
        <v>5050</v>
      </c>
    </row>
    <row r="18" spans="2:3" x14ac:dyDescent="0.2">
      <c r="B18" s="29">
        <v>39771</v>
      </c>
      <c r="C18" s="541" t="s">
        <v>5051</v>
      </c>
    </row>
    <row r="19" spans="2:3" x14ac:dyDescent="0.2">
      <c r="B19" s="29">
        <v>39785</v>
      </c>
      <c r="C19" t="s">
        <v>5052</v>
      </c>
    </row>
    <row r="20" spans="2:3" x14ac:dyDescent="0.2">
      <c r="B20" s="29">
        <v>39843</v>
      </c>
      <c r="C20" t="s">
        <v>5053</v>
      </c>
    </row>
    <row r="21" spans="2:3" x14ac:dyDescent="0.2">
      <c r="B21" s="29">
        <v>39859</v>
      </c>
      <c r="C21" s="541" t="s">
        <v>5054</v>
      </c>
    </row>
    <row r="22" spans="2:3" x14ac:dyDescent="0.2">
      <c r="B22" s="29">
        <v>39962</v>
      </c>
      <c r="C22" t="s">
        <v>5055</v>
      </c>
    </row>
    <row r="23" spans="2:3" x14ac:dyDescent="0.2">
      <c r="B23" s="29">
        <v>39988</v>
      </c>
      <c r="C23" t="s">
        <v>5056</v>
      </c>
    </row>
    <row r="24" spans="2:3" x14ac:dyDescent="0.2">
      <c r="B24" s="29">
        <v>40303</v>
      </c>
      <c r="C24" s="541" t="s">
        <v>5057</v>
      </c>
    </row>
    <row r="25" spans="2:3" x14ac:dyDescent="0.2">
      <c r="B25" s="29">
        <v>40319</v>
      </c>
      <c r="C25" t="s">
        <v>5058</v>
      </c>
    </row>
    <row r="26" spans="2:3" x14ac:dyDescent="0.2">
      <c r="B26" s="29">
        <v>40325</v>
      </c>
      <c r="C26" t="s">
        <v>5059</v>
      </c>
    </row>
    <row r="27" spans="2:3" x14ac:dyDescent="0.2">
      <c r="B27" s="29">
        <v>40357</v>
      </c>
      <c r="C27" s="541" t="s">
        <v>5060</v>
      </c>
    </row>
    <row r="28" spans="2:3" x14ac:dyDescent="0.2">
      <c r="B28" s="29">
        <v>40357</v>
      </c>
      <c r="C28" s="541" t="s">
        <v>5061</v>
      </c>
    </row>
    <row r="29" spans="2:3" x14ac:dyDescent="0.2">
      <c r="B29" s="29">
        <v>40365</v>
      </c>
      <c r="C29" t="s">
        <v>5062</v>
      </c>
    </row>
    <row r="30" spans="2:3" x14ac:dyDescent="0.2">
      <c r="B30" s="29">
        <v>40365</v>
      </c>
      <c r="C30" t="s">
        <v>5063</v>
      </c>
    </row>
    <row r="31" spans="2:3" x14ac:dyDescent="0.2">
      <c r="B31" s="29">
        <v>40371</v>
      </c>
      <c r="C31" s="541" t="s">
        <v>5064</v>
      </c>
    </row>
    <row r="32" spans="2:3" x14ac:dyDescent="0.2">
      <c r="B32" s="29">
        <v>40371</v>
      </c>
      <c r="C32" t="s">
        <v>5065</v>
      </c>
    </row>
    <row r="33" spans="2:3" x14ac:dyDescent="0.2">
      <c r="B33" s="29">
        <v>40372</v>
      </c>
      <c r="C33" s="541" t="s">
        <v>5066</v>
      </c>
    </row>
    <row r="34" spans="2:3" x14ac:dyDescent="0.2">
      <c r="B34" s="29">
        <v>40378</v>
      </c>
      <c r="C34" t="s">
        <v>5067</v>
      </c>
    </row>
    <row r="35" spans="2:3" x14ac:dyDescent="0.2">
      <c r="B35" s="29">
        <v>40382</v>
      </c>
      <c r="C35" t="s">
        <v>5068</v>
      </c>
    </row>
    <row r="36" spans="2:3" x14ac:dyDescent="0.2">
      <c r="B36" s="29">
        <v>40382</v>
      </c>
      <c r="C36" s="541" t="s">
        <v>5069</v>
      </c>
    </row>
    <row r="37" spans="2:3" x14ac:dyDescent="0.2">
      <c r="B37" s="29">
        <v>40386</v>
      </c>
      <c r="C37" s="541" t="s">
        <v>5070</v>
      </c>
    </row>
    <row r="38" spans="2:3" x14ac:dyDescent="0.2">
      <c r="B38" s="29">
        <v>40391</v>
      </c>
      <c r="C38" t="s">
        <v>5071</v>
      </c>
    </row>
    <row r="39" spans="2:3" x14ac:dyDescent="0.2">
      <c r="B39" s="29">
        <v>40393</v>
      </c>
      <c r="C39" s="541" t="s">
        <v>5072</v>
      </c>
    </row>
    <row r="40" spans="2:3" x14ac:dyDescent="0.2">
      <c r="B40" s="29">
        <v>40396</v>
      </c>
      <c r="C40" t="s">
        <v>5073</v>
      </c>
    </row>
    <row r="41" spans="2:3" x14ac:dyDescent="0.2">
      <c r="B41" s="29">
        <v>40401</v>
      </c>
      <c r="C41" s="541" t="s">
        <v>5074</v>
      </c>
    </row>
    <row r="42" spans="2:3" x14ac:dyDescent="0.2">
      <c r="B42" s="29">
        <v>40403</v>
      </c>
      <c r="C42" s="541" t="s">
        <v>5075</v>
      </c>
    </row>
    <row r="43" spans="2:3" x14ac:dyDescent="0.2">
      <c r="B43" s="29">
        <v>40413</v>
      </c>
      <c r="C43" t="s">
        <v>5076</v>
      </c>
    </row>
    <row r="44" spans="2:3" x14ac:dyDescent="0.2">
      <c r="B44" s="29">
        <v>40417</v>
      </c>
      <c r="C44" t="s">
        <v>5077</v>
      </c>
    </row>
    <row r="45" spans="2:3" x14ac:dyDescent="0.2">
      <c r="B45" s="29">
        <v>40420</v>
      </c>
      <c r="C45" s="541" t="s">
        <v>5078</v>
      </c>
    </row>
    <row r="46" spans="2:3" x14ac:dyDescent="0.2">
      <c r="B46" s="29">
        <v>40420</v>
      </c>
      <c r="C46" s="541" t="s">
        <v>5079</v>
      </c>
    </row>
    <row r="47" spans="2:3" x14ac:dyDescent="0.2">
      <c r="B47" s="29">
        <v>40420</v>
      </c>
      <c r="C47" s="541" t="s">
        <v>5080</v>
      </c>
    </row>
    <row r="48" spans="2:3" x14ac:dyDescent="0.2">
      <c r="B48" s="29">
        <v>40431</v>
      </c>
      <c r="C48" t="s">
        <v>5081</v>
      </c>
    </row>
    <row r="49" spans="2:3" x14ac:dyDescent="0.2">
      <c r="B49" s="29">
        <v>40436</v>
      </c>
      <c r="C49" s="541" t="s">
        <v>5082</v>
      </c>
    </row>
    <row r="50" spans="2:3" x14ac:dyDescent="0.2">
      <c r="B50" s="29">
        <v>40439</v>
      </c>
      <c r="C50" s="541" t="s">
        <v>5083</v>
      </c>
    </row>
    <row r="51" spans="2:3" x14ac:dyDescent="0.2">
      <c r="B51" s="29">
        <v>40441</v>
      </c>
      <c r="C51" s="541" t="s">
        <v>5084</v>
      </c>
    </row>
    <row r="52" spans="2:3" x14ac:dyDescent="0.2">
      <c r="B52" s="29">
        <v>40476</v>
      </c>
      <c r="C52" s="541" t="s">
        <v>5085</v>
      </c>
    </row>
    <row r="53" spans="2:3" x14ac:dyDescent="0.2">
      <c r="B53" s="29">
        <v>40499</v>
      </c>
      <c r="C53" s="541" t="s">
        <v>5086</v>
      </c>
    </row>
    <row r="54" spans="2:3" x14ac:dyDescent="0.2">
      <c r="B54" s="29">
        <v>40500</v>
      </c>
      <c r="C54" t="s">
        <v>5087</v>
      </c>
    </row>
    <row r="55" spans="2:3" x14ac:dyDescent="0.2">
      <c r="B55" s="29">
        <v>40500</v>
      </c>
      <c r="C55" s="541" t="s">
        <v>5088</v>
      </c>
    </row>
    <row r="56" spans="2:3" x14ac:dyDescent="0.2">
      <c r="B56" s="29">
        <v>40500</v>
      </c>
      <c r="C56" s="541" t="s">
        <v>5089</v>
      </c>
    </row>
    <row r="57" spans="2:3" x14ac:dyDescent="0.2">
      <c r="B57" s="29">
        <v>40511</v>
      </c>
      <c r="C57" s="541" t="s">
        <v>5090</v>
      </c>
    </row>
    <row r="58" spans="2:3" x14ac:dyDescent="0.2">
      <c r="B58" s="29">
        <v>40512</v>
      </c>
      <c r="C58" s="541" t="s">
        <v>5091</v>
      </c>
    </row>
    <row r="59" spans="2:3" x14ac:dyDescent="0.2">
      <c r="B59" s="29">
        <v>40512</v>
      </c>
      <c r="C59" s="541" t="s">
        <v>5092</v>
      </c>
    </row>
    <row r="60" spans="2:3" x14ac:dyDescent="0.2">
      <c r="B60" s="29">
        <v>40519</v>
      </c>
      <c r="C60" s="541" t="s">
        <v>5093</v>
      </c>
    </row>
    <row r="61" spans="2:3" x14ac:dyDescent="0.2">
      <c r="B61" s="29">
        <v>40527</v>
      </c>
      <c r="C61" t="s">
        <v>5094</v>
      </c>
    </row>
    <row r="62" spans="2:3" x14ac:dyDescent="0.2">
      <c r="B62" s="29">
        <v>40527</v>
      </c>
      <c r="C62" s="541" t="s">
        <v>5095</v>
      </c>
    </row>
    <row r="63" spans="2:3" x14ac:dyDescent="0.2">
      <c r="B63" s="29">
        <v>40528</v>
      </c>
      <c r="C63" t="s">
        <v>5096</v>
      </c>
    </row>
    <row r="64" spans="2:3" x14ac:dyDescent="0.2">
      <c r="B64" s="29">
        <v>40541</v>
      </c>
      <c r="C64" t="s">
        <v>5097</v>
      </c>
    </row>
    <row r="65" spans="2:5" x14ac:dyDescent="0.2">
      <c r="B65" s="29">
        <v>40542</v>
      </c>
      <c r="C65" s="541" t="s">
        <v>5098</v>
      </c>
    </row>
    <row r="66" spans="2:5" x14ac:dyDescent="0.2">
      <c r="B66" s="29">
        <v>40542</v>
      </c>
      <c r="C66" t="s">
        <v>5099</v>
      </c>
    </row>
    <row r="67" spans="2:5" x14ac:dyDescent="0.2">
      <c r="B67" s="29">
        <v>40542</v>
      </c>
      <c r="C67" t="s">
        <v>5100</v>
      </c>
    </row>
    <row r="68" spans="2:5" x14ac:dyDescent="0.2">
      <c r="B68" s="29">
        <v>40542</v>
      </c>
      <c r="C68" t="s">
        <v>5101</v>
      </c>
    </row>
    <row r="69" spans="2:5" x14ac:dyDescent="0.2">
      <c r="B69" s="29">
        <v>40543</v>
      </c>
      <c r="C69" t="s">
        <v>5102</v>
      </c>
    </row>
    <row r="70" spans="2:5" x14ac:dyDescent="0.2">
      <c r="B70" s="29">
        <v>40543</v>
      </c>
      <c r="C70" t="s">
        <v>5103</v>
      </c>
    </row>
    <row r="71" spans="2:5" x14ac:dyDescent="0.2">
      <c r="B71" s="29">
        <v>40562</v>
      </c>
      <c r="C71" s="541" t="s">
        <v>5104</v>
      </c>
    </row>
    <row r="72" spans="2:5" x14ac:dyDescent="0.2">
      <c r="B72" s="29">
        <v>40583</v>
      </c>
      <c r="C72" t="s">
        <v>5105</v>
      </c>
    </row>
    <row r="73" spans="2:5" x14ac:dyDescent="0.2">
      <c r="B73" s="29">
        <v>40602</v>
      </c>
      <c r="C73" t="s">
        <v>5106</v>
      </c>
    </row>
    <row r="74" spans="2:5" x14ac:dyDescent="0.2">
      <c r="B74" s="29">
        <v>40602</v>
      </c>
      <c r="C74" s="541" t="s">
        <v>5107</v>
      </c>
    </row>
    <row r="75" spans="2:5" x14ac:dyDescent="0.2">
      <c r="B75" s="29">
        <v>40602</v>
      </c>
      <c r="C75" s="541" t="s">
        <v>5108</v>
      </c>
    </row>
    <row r="76" spans="2:5" x14ac:dyDescent="0.2">
      <c r="B76" s="29">
        <v>40618</v>
      </c>
      <c r="C76" s="541" t="s">
        <v>5109</v>
      </c>
    </row>
    <row r="77" spans="2:5" x14ac:dyDescent="0.2">
      <c r="B77" s="29">
        <v>40658</v>
      </c>
      <c r="C77" t="s">
        <v>5110</v>
      </c>
    </row>
    <row r="78" spans="2:5" x14ac:dyDescent="0.2">
      <c r="B78" s="29">
        <v>40659</v>
      </c>
      <c r="C78" t="s">
        <v>5111</v>
      </c>
    </row>
    <row r="79" spans="2:5" x14ac:dyDescent="0.2">
      <c r="B79" s="29">
        <v>40690</v>
      </c>
      <c r="C79" s="541" t="s">
        <v>5112</v>
      </c>
      <c r="E79">
        <v>43</v>
      </c>
    </row>
    <row r="80" spans="2:5" x14ac:dyDescent="0.2">
      <c r="B80" s="29">
        <v>40726</v>
      </c>
      <c r="C80" s="541" t="s">
        <v>5113</v>
      </c>
    </row>
    <row r="81" spans="2:3" x14ac:dyDescent="0.2">
      <c r="B81" s="29">
        <v>40727</v>
      </c>
      <c r="C81" s="541" t="s">
        <v>5114</v>
      </c>
    </row>
    <row r="82" spans="2:3" x14ac:dyDescent="0.2">
      <c r="B82" s="29">
        <v>40752</v>
      </c>
      <c r="C82" s="541" t="s">
        <v>5115</v>
      </c>
    </row>
    <row r="83" spans="2:3" x14ac:dyDescent="0.2">
      <c r="B83" s="29">
        <v>40752</v>
      </c>
      <c r="C83" s="541" t="s">
        <v>5116</v>
      </c>
    </row>
    <row r="84" spans="2:3" x14ac:dyDescent="0.2">
      <c r="B84" s="29">
        <v>40753</v>
      </c>
      <c r="C84" t="s">
        <v>5117</v>
      </c>
    </row>
    <row r="85" spans="2:3" x14ac:dyDescent="0.2">
      <c r="B85" s="29">
        <v>40753</v>
      </c>
      <c r="C85" s="541" t="s">
        <v>5118</v>
      </c>
    </row>
    <row r="86" spans="2:3" x14ac:dyDescent="0.2">
      <c r="B86" s="29">
        <v>40756</v>
      </c>
      <c r="C86" s="541" t="s">
        <v>5119</v>
      </c>
    </row>
    <row r="87" spans="2:3" x14ac:dyDescent="0.2">
      <c r="B87" s="29">
        <v>40786</v>
      </c>
      <c r="C87" s="541" t="s">
        <v>5120</v>
      </c>
    </row>
    <row r="88" spans="2:3" x14ac:dyDescent="0.2">
      <c r="B88" s="29">
        <v>40805</v>
      </c>
      <c r="C88" t="s">
        <v>5121</v>
      </c>
    </row>
    <row r="89" spans="2:3" x14ac:dyDescent="0.2">
      <c r="B89" s="29">
        <v>40806</v>
      </c>
      <c r="C89" t="s">
        <v>5122</v>
      </c>
    </row>
    <row r="90" spans="2:3" x14ac:dyDescent="0.2">
      <c r="B90" s="29">
        <v>40812</v>
      </c>
      <c r="C90" t="s">
        <v>5123</v>
      </c>
    </row>
    <row r="91" spans="2:3" x14ac:dyDescent="0.2">
      <c r="B91" s="29">
        <v>40836</v>
      </c>
      <c r="C91" s="541" t="s">
        <v>5124</v>
      </c>
    </row>
    <row r="92" spans="2:3" x14ac:dyDescent="0.2">
      <c r="B92" s="29">
        <v>40884</v>
      </c>
      <c r="C92" t="s">
        <v>5125</v>
      </c>
    </row>
    <row r="93" spans="2:3" x14ac:dyDescent="0.2">
      <c r="B93" s="29">
        <v>40884</v>
      </c>
      <c r="C93" t="s">
        <v>5126</v>
      </c>
    </row>
    <row r="94" spans="2:3" x14ac:dyDescent="0.2">
      <c r="B94" s="29">
        <v>40892</v>
      </c>
      <c r="C94" t="s">
        <v>5127</v>
      </c>
    </row>
    <row r="95" spans="2:3" x14ac:dyDescent="0.2">
      <c r="B95" s="29">
        <v>40892</v>
      </c>
      <c r="C95" t="s">
        <v>5128</v>
      </c>
    </row>
    <row r="96" spans="2:3" x14ac:dyDescent="0.2">
      <c r="B96" s="29">
        <v>40892</v>
      </c>
      <c r="C96" t="s">
        <v>5129</v>
      </c>
    </row>
    <row r="97" spans="2:3" x14ac:dyDescent="0.2">
      <c r="B97" s="29">
        <v>40898</v>
      </c>
      <c r="C97" t="s">
        <v>5130</v>
      </c>
    </row>
    <row r="98" spans="2:3" x14ac:dyDescent="0.2">
      <c r="B98" s="29">
        <v>40903</v>
      </c>
      <c r="C98" t="s">
        <v>5131</v>
      </c>
    </row>
    <row r="99" spans="2:3" x14ac:dyDescent="0.2">
      <c r="B99" s="29">
        <v>40905</v>
      </c>
      <c r="C99" t="s">
        <v>5132</v>
      </c>
    </row>
    <row r="100" spans="2:3" x14ac:dyDescent="0.2">
      <c r="B100" s="29">
        <v>40980</v>
      </c>
      <c r="C100" t="s">
        <v>5133</v>
      </c>
    </row>
    <row r="101" spans="2:3" x14ac:dyDescent="0.2">
      <c r="B101" s="29">
        <v>40981</v>
      </c>
      <c r="C101" s="541" t="s">
        <v>5134</v>
      </c>
    </row>
    <row r="102" spans="2:3" x14ac:dyDescent="0.2">
      <c r="B102" s="29">
        <v>40982</v>
      </c>
      <c r="C102" t="s">
        <v>5135</v>
      </c>
    </row>
    <row r="103" spans="2:3" x14ac:dyDescent="0.2">
      <c r="B103" s="29">
        <v>40985</v>
      </c>
      <c r="C103" t="s">
        <v>5136</v>
      </c>
    </row>
    <row r="104" spans="2:3" x14ac:dyDescent="0.2">
      <c r="B104" s="29">
        <v>40985</v>
      </c>
      <c r="C104" s="541" t="s">
        <v>5137</v>
      </c>
    </row>
    <row r="105" spans="2:3" x14ac:dyDescent="0.2">
      <c r="B105" s="29">
        <v>40985</v>
      </c>
      <c r="C105" t="s">
        <v>5138</v>
      </c>
    </row>
    <row r="106" spans="2:3" x14ac:dyDescent="0.2">
      <c r="B106" s="29">
        <v>40988</v>
      </c>
      <c r="C106" t="s">
        <v>5139</v>
      </c>
    </row>
    <row r="107" spans="2:3" x14ac:dyDescent="0.2">
      <c r="B107" s="29">
        <v>40990</v>
      </c>
      <c r="C107" s="541" t="s">
        <v>5140</v>
      </c>
    </row>
    <row r="108" spans="2:3" x14ac:dyDescent="0.2">
      <c r="B108" s="29">
        <v>40992</v>
      </c>
      <c r="C108" t="s">
        <v>5141</v>
      </c>
    </row>
    <row r="109" spans="2:3" x14ac:dyDescent="0.2">
      <c r="B109" s="29">
        <v>41028</v>
      </c>
      <c r="C109" t="s">
        <v>5142</v>
      </c>
    </row>
    <row r="110" spans="2:3" x14ac:dyDescent="0.2">
      <c r="B110" s="29">
        <v>41108</v>
      </c>
      <c r="C110" s="541" t="s">
        <v>5143</v>
      </c>
    </row>
    <row r="111" spans="2:3" x14ac:dyDescent="0.2">
      <c r="B111" s="29">
        <v>41138</v>
      </c>
      <c r="C111" t="s">
        <v>5144</v>
      </c>
    </row>
    <row r="112" spans="2:3" x14ac:dyDescent="0.2">
      <c r="B112" s="29">
        <v>41176</v>
      </c>
      <c r="C112" t="s">
        <v>5145</v>
      </c>
    </row>
    <row r="113" spans="2:3" x14ac:dyDescent="0.2">
      <c r="B113" s="29">
        <v>41193</v>
      </c>
      <c r="C113" t="s">
        <v>5146</v>
      </c>
    </row>
    <row r="114" spans="2:3" x14ac:dyDescent="0.2">
      <c r="B114" s="29">
        <v>41226</v>
      </c>
      <c r="C114" t="s">
        <v>5147</v>
      </c>
    </row>
    <row r="115" spans="2:3" x14ac:dyDescent="0.2">
      <c r="B115" s="29">
        <v>41251</v>
      </c>
      <c r="C115" s="541" t="s">
        <v>5148</v>
      </c>
    </row>
    <row r="116" spans="2:3" x14ac:dyDescent="0.2">
      <c r="B116" s="29">
        <v>41255</v>
      </c>
      <c r="C116" s="541" t="s">
        <v>5149</v>
      </c>
    </row>
    <row r="117" spans="2:3" x14ac:dyDescent="0.2">
      <c r="B117" s="29">
        <v>41255</v>
      </c>
      <c r="C117" t="s">
        <v>5150</v>
      </c>
    </row>
    <row r="118" spans="2:3" x14ac:dyDescent="0.2">
      <c r="B118" s="29">
        <v>41255</v>
      </c>
      <c r="C118" t="s">
        <v>5151</v>
      </c>
    </row>
    <row r="119" spans="2:3" x14ac:dyDescent="0.2">
      <c r="B119" s="29">
        <v>41255</v>
      </c>
      <c r="C119" t="s">
        <v>5152</v>
      </c>
    </row>
    <row r="120" spans="2:3" x14ac:dyDescent="0.2">
      <c r="B120" s="29">
        <v>41255</v>
      </c>
      <c r="C120" t="s">
        <v>5153</v>
      </c>
    </row>
    <row r="121" spans="2:3" x14ac:dyDescent="0.2">
      <c r="B121" s="29">
        <v>41265</v>
      </c>
      <c r="C121" t="s">
        <v>5154</v>
      </c>
    </row>
    <row r="122" spans="2:3" x14ac:dyDescent="0.2">
      <c r="B122" s="29">
        <v>41267</v>
      </c>
      <c r="C122" t="s">
        <v>5155</v>
      </c>
    </row>
    <row r="123" spans="2:3" x14ac:dyDescent="0.2">
      <c r="B123" s="29">
        <v>41267</v>
      </c>
      <c r="C123" s="541" t="s">
        <v>5156</v>
      </c>
    </row>
    <row r="124" spans="2:3" x14ac:dyDescent="0.2">
      <c r="B124" s="29">
        <v>41269</v>
      </c>
      <c r="C124" s="541" t="s">
        <v>5157</v>
      </c>
    </row>
    <row r="125" spans="2:3" x14ac:dyDescent="0.2">
      <c r="B125" s="29">
        <v>41270</v>
      </c>
      <c r="C125" t="s">
        <v>5158</v>
      </c>
    </row>
    <row r="126" spans="2:3" x14ac:dyDescent="0.2">
      <c r="B126" s="29">
        <v>41270</v>
      </c>
      <c r="C126" t="s">
        <v>5159</v>
      </c>
    </row>
    <row r="127" spans="2:3" x14ac:dyDescent="0.2">
      <c r="B127" s="29">
        <v>41270</v>
      </c>
      <c r="C127" s="541" t="s">
        <v>5160</v>
      </c>
    </row>
    <row r="128" spans="2:3" x14ac:dyDescent="0.2">
      <c r="B128" s="29">
        <v>41271</v>
      </c>
      <c r="C128" t="s">
        <v>5161</v>
      </c>
    </row>
    <row r="129" spans="2:3" x14ac:dyDescent="0.2">
      <c r="B129" s="29">
        <v>41271</v>
      </c>
      <c r="C129" t="s">
        <v>5162</v>
      </c>
    </row>
    <row r="130" spans="2:3" x14ac:dyDescent="0.2">
      <c r="B130" s="29">
        <v>41271</v>
      </c>
      <c r="C130" t="s">
        <v>5163</v>
      </c>
    </row>
    <row r="131" spans="2:3" x14ac:dyDescent="0.2">
      <c r="B131" s="29">
        <v>41272</v>
      </c>
      <c r="C131" t="s">
        <v>5164</v>
      </c>
    </row>
    <row r="132" spans="2:3" x14ac:dyDescent="0.2">
      <c r="B132" s="29">
        <v>41273</v>
      </c>
      <c r="C132" t="s">
        <v>5165</v>
      </c>
    </row>
    <row r="133" spans="2:3" x14ac:dyDescent="0.2">
      <c r="B133" s="29">
        <v>41273</v>
      </c>
      <c r="C133" s="541" t="s">
        <v>5166</v>
      </c>
    </row>
    <row r="134" spans="2:3" x14ac:dyDescent="0.2">
      <c r="B134" s="29">
        <v>41284</v>
      </c>
      <c r="C134" s="541" t="s">
        <v>5167</v>
      </c>
    </row>
    <row r="135" spans="2:3" x14ac:dyDescent="0.2">
      <c r="B135" s="29">
        <v>41288</v>
      </c>
      <c r="C135" t="s">
        <v>5168</v>
      </c>
    </row>
    <row r="136" spans="2:3" x14ac:dyDescent="0.2">
      <c r="B136" s="29">
        <v>41288</v>
      </c>
      <c r="C136" s="541" t="s">
        <v>5169</v>
      </c>
    </row>
    <row r="137" spans="2:3" x14ac:dyDescent="0.2">
      <c r="B137" s="29">
        <v>41290</v>
      </c>
      <c r="C137" s="541" t="s">
        <v>5170</v>
      </c>
    </row>
    <row r="138" spans="2:3" x14ac:dyDescent="0.2">
      <c r="B138" s="29">
        <v>41301</v>
      </c>
      <c r="C138" t="s">
        <v>5171</v>
      </c>
    </row>
    <row r="139" spans="2:3" x14ac:dyDescent="0.2">
      <c r="B139" s="29">
        <v>41317</v>
      </c>
      <c r="C139" s="541" t="s">
        <v>5172</v>
      </c>
    </row>
    <row r="140" spans="2:3" x14ac:dyDescent="0.2">
      <c r="B140" s="29">
        <v>41318</v>
      </c>
      <c r="C140" t="s">
        <v>5173</v>
      </c>
    </row>
    <row r="141" spans="2:3" x14ac:dyDescent="0.2">
      <c r="B141" s="29">
        <v>41321</v>
      </c>
      <c r="C141" s="541" t="s">
        <v>5174</v>
      </c>
    </row>
    <row r="142" spans="2:3" x14ac:dyDescent="0.2">
      <c r="B142" s="29">
        <v>41394</v>
      </c>
      <c r="C142" t="s">
        <v>5175</v>
      </c>
    </row>
    <row r="143" spans="2:3" x14ac:dyDescent="0.2">
      <c r="B143" s="29">
        <v>41403</v>
      </c>
      <c r="C143" s="541" t="s">
        <v>5176</v>
      </c>
    </row>
    <row r="144" spans="2:3" x14ac:dyDescent="0.2">
      <c r="B144" s="29">
        <v>41423</v>
      </c>
      <c r="C144" t="s">
        <v>5177</v>
      </c>
    </row>
    <row r="145" spans="2:3" x14ac:dyDescent="0.2">
      <c r="B145" s="29">
        <v>41478</v>
      </c>
      <c r="C145" t="s">
        <v>5178</v>
      </c>
    </row>
    <row r="146" spans="2:3" x14ac:dyDescent="0.2">
      <c r="B146" s="29">
        <v>41494</v>
      </c>
      <c r="C146" s="541" t="s">
        <v>5179</v>
      </c>
    </row>
    <row r="147" spans="2:3" x14ac:dyDescent="0.2">
      <c r="B147" s="29">
        <v>41507</v>
      </c>
      <c r="C147" t="s">
        <v>5180</v>
      </c>
    </row>
    <row r="148" spans="2:3" x14ac:dyDescent="0.2">
      <c r="B148" s="29">
        <v>41522</v>
      </c>
      <c r="C148" s="541" t="s">
        <v>5181</v>
      </c>
    </row>
    <row r="149" spans="2:3" x14ac:dyDescent="0.2">
      <c r="B149" s="29">
        <v>41584</v>
      </c>
      <c r="C149" s="541" t="s">
        <v>5182</v>
      </c>
    </row>
    <row r="150" spans="2:3" x14ac:dyDescent="0.2">
      <c r="B150" s="29">
        <v>41584</v>
      </c>
      <c r="C150" s="541" t="s">
        <v>5183</v>
      </c>
    </row>
    <row r="151" spans="2:3" x14ac:dyDescent="0.2">
      <c r="B151" s="29">
        <v>41584</v>
      </c>
      <c r="C151" t="s">
        <v>5184</v>
      </c>
    </row>
    <row r="152" spans="2:3" x14ac:dyDescent="0.2">
      <c r="B152" s="29">
        <v>41596</v>
      </c>
      <c r="C152" s="541" t="s">
        <v>5185</v>
      </c>
    </row>
    <row r="153" spans="2:3" x14ac:dyDescent="0.2">
      <c r="B153" s="29">
        <v>41617</v>
      </c>
      <c r="C153" s="541" t="s">
        <v>5186</v>
      </c>
    </row>
    <row r="154" spans="2:3" x14ac:dyDescent="0.2">
      <c r="B154" s="29">
        <v>41617</v>
      </c>
      <c r="C154" s="541" t="s">
        <v>5187</v>
      </c>
    </row>
    <row r="155" spans="2:3" x14ac:dyDescent="0.2">
      <c r="B155" s="29">
        <v>41620</v>
      </c>
      <c r="C155" s="541" t="s">
        <v>5188</v>
      </c>
    </row>
    <row r="156" spans="2:3" x14ac:dyDescent="0.2">
      <c r="B156" s="29">
        <v>41621</v>
      </c>
      <c r="C156" s="541" t="s">
        <v>5189</v>
      </c>
    </row>
    <row r="157" spans="2:3" x14ac:dyDescent="0.2">
      <c r="B157" s="29">
        <v>41623</v>
      </c>
      <c r="C157" s="541" t="s">
        <v>5190</v>
      </c>
    </row>
    <row r="158" spans="2:3" x14ac:dyDescent="0.2">
      <c r="B158" s="29">
        <v>41625</v>
      </c>
      <c r="C158" t="s">
        <v>5153</v>
      </c>
    </row>
    <row r="159" spans="2:3" x14ac:dyDescent="0.2">
      <c r="B159" s="29">
        <v>41628</v>
      </c>
      <c r="C159" s="541" t="s">
        <v>5191</v>
      </c>
    </row>
    <row r="160" spans="2:3" x14ac:dyDescent="0.2">
      <c r="B160" s="29">
        <v>41631</v>
      </c>
      <c r="C160" s="541" t="s">
        <v>5192</v>
      </c>
    </row>
    <row r="161" spans="2:3" x14ac:dyDescent="0.2">
      <c r="B161" s="29">
        <v>41631</v>
      </c>
      <c r="C161" s="541" t="s">
        <v>5193</v>
      </c>
    </row>
    <row r="162" spans="2:3" x14ac:dyDescent="0.2">
      <c r="B162" s="29">
        <v>41652</v>
      </c>
      <c r="C162" s="541" t="s">
        <v>5194</v>
      </c>
    </row>
    <row r="163" spans="2:3" x14ac:dyDescent="0.2">
      <c r="B163" s="29">
        <v>41688</v>
      </c>
      <c r="C163" s="541" t="s">
        <v>5195</v>
      </c>
    </row>
    <row r="164" spans="2:3" x14ac:dyDescent="0.2">
      <c r="B164" s="29">
        <v>41768</v>
      </c>
      <c r="C164" s="541" t="s">
        <v>5196</v>
      </c>
    </row>
    <row r="165" spans="2:3" x14ac:dyDescent="0.2">
      <c r="B165" s="29">
        <v>41857</v>
      </c>
      <c r="C165" s="541" t="s">
        <v>5197</v>
      </c>
    </row>
    <row r="166" spans="2:3" x14ac:dyDescent="0.2">
      <c r="B166" s="29">
        <v>41859</v>
      </c>
      <c r="C166" s="541" t="s">
        <v>5198</v>
      </c>
    </row>
    <row r="167" spans="2:3" x14ac:dyDescent="0.2">
      <c r="B167" s="29">
        <v>41859</v>
      </c>
      <c r="C167" s="541" t="s">
        <v>5199</v>
      </c>
    </row>
    <row r="168" spans="2:3" x14ac:dyDescent="0.2">
      <c r="B168" s="29">
        <v>41860</v>
      </c>
      <c r="C168" s="541" t="s">
        <v>5200</v>
      </c>
    </row>
    <row r="169" spans="2:3" x14ac:dyDescent="0.2">
      <c r="B169" s="29">
        <v>41885</v>
      </c>
      <c r="C169" s="541" t="s">
        <v>5201</v>
      </c>
    </row>
    <row r="170" spans="2:3" x14ac:dyDescent="0.2">
      <c r="B170" s="29">
        <v>41935</v>
      </c>
      <c r="C170" s="541" t="s">
        <v>5202</v>
      </c>
    </row>
    <row r="171" spans="2:3" x14ac:dyDescent="0.2">
      <c r="B171" s="29">
        <v>41936</v>
      </c>
      <c r="C171" s="541" t="s">
        <v>5203</v>
      </c>
    </row>
    <row r="172" spans="2:3" x14ac:dyDescent="0.2">
      <c r="B172" s="29">
        <v>41964</v>
      </c>
      <c r="C172" s="541" t="s">
        <v>5204</v>
      </c>
    </row>
    <row r="173" spans="2:3" x14ac:dyDescent="0.2">
      <c r="B173" s="29">
        <v>41982</v>
      </c>
      <c r="C173" s="541" t="s">
        <v>5205</v>
      </c>
    </row>
    <row r="174" spans="2:3" x14ac:dyDescent="0.2">
      <c r="B174" s="29">
        <v>41984</v>
      </c>
      <c r="C174" s="541" t="s">
        <v>5206</v>
      </c>
    </row>
    <row r="175" spans="2:3" x14ac:dyDescent="0.2">
      <c r="B175" s="29">
        <v>41985</v>
      </c>
      <c r="C175" s="541" t="s">
        <v>5207</v>
      </c>
    </row>
    <row r="176" spans="2:3" x14ac:dyDescent="0.2">
      <c r="B176" s="29">
        <v>41988</v>
      </c>
      <c r="C176" s="541" t="s">
        <v>5208</v>
      </c>
    </row>
    <row r="177" spans="2:3" x14ac:dyDescent="0.2">
      <c r="B177" s="29">
        <v>41989</v>
      </c>
      <c r="C177" t="s">
        <v>5153</v>
      </c>
    </row>
    <row r="178" spans="2:3" x14ac:dyDescent="0.2">
      <c r="B178" s="29">
        <v>41992</v>
      </c>
      <c r="C178" s="541" t="s">
        <v>5209</v>
      </c>
    </row>
    <row r="179" spans="2:3" x14ac:dyDescent="0.2">
      <c r="B179" s="29">
        <v>41997</v>
      </c>
      <c r="C179" s="541" t="s">
        <v>5210</v>
      </c>
    </row>
    <row r="180" spans="2:3" x14ac:dyDescent="0.2">
      <c r="B180" s="29">
        <v>42004</v>
      </c>
      <c r="C180" s="541" t="s">
        <v>5211</v>
      </c>
    </row>
    <row r="181" spans="2:3" x14ac:dyDescent="0.2">
      <c r="B181" s="29">
        <v>42012</v>
      </c>
      <c r="C181" s="541" t="s">
        <v>5212</v>
      </c>
    </row>
    <row r="182" spans="2:3" x14ac:dyDescent="0.2">
      <c r="B182" s="29">
        <v>42046</v>
      </c>
      <c r="C182" s="541" t="s">
        <v>5213</v>
      </c>
    </row>
    <row r="183" spans="2:3" x14ac:dyDescent="0.2">
      <c r="B183" s="29">
        <v>42207</v>
      </c>
      <c r="C183" s="541" t="s">
        <v>5214</v>
      </c>
    </row>
    <row r="184" spans="2:3" x14ac:dyDescent="0.2">
      <c r="B184" s="29">
        <v>42243</v>
      </c>
      <c r="C184" s="541" t="s">
        <v>5215</v>
      </c>
    </row>
    <row r="185" spans="2:3" x14ac:dyDescent="0.2">
      <c r="B185" s="29">
        <v>42320</v>
      </c>
      <c r="C185" s="541" t="s">
        <v>5216</v>
      </c>
    </row>
    <row r="186" spans="2:3" x14ac:dyDescent="0.2">
      <c r="B186" s="29">
        <v>42357</v>
      </c>
      <c r="C186" s="541" t="s">
        <v>5217</v>
      </c>
    </row>
    <row r="187" spans="2:3" x14ac:dyDescent="0.2">
      <c r="B187" s="29">
        <v>42357</v>
      </c>
      <c r="C187" s="541" t="s">
        <v>5218</v>
      </c>
    </row>
    <row r="188" spans="2:3" x14ac:dyDescent="0.2">
      <c r="B188" s="29">
        <v>42359</v>
      </c>
      <c r="C188" s="541" t="s">
        <v>5219</v>
      </c>
    </row>
    <row r="189" spans="2:3" x14ac:dyDescent="0.2">
      <c r="B189" s="29">
        <v>42360</v>
      </c>
      <c r="C189" s="541" t="s">
        <v>5220</v>
      </c>
    </row>
    <row r="190" spans="2:3" x14ac:dyDescent="0.2">
      <c r="B190" s="29">
        <v>42361</v>
      </c>
      <c r="C190" t="s">
        <v>5153</v>
      </c>
    </row>
    <row r="191" spans="2:3" x14ac:dyDescent="0.2">
      <c r="B191" s="29">
        <v>42362</v>
      </c>
      <c r="C191" s="541" t="s">
        <v>5221</v>
      </c>
    </row>
    <row r="192" spans="2:3" x14ac:dyDescent="0.2">
      <c r="B192" s="29">
        <v>42368</v>
      </c>
      <c r="C192" s="541" t="s">
        <v>5222</v>
      </c>
    </row>
    <row r="193" spans="2:3" x14ac:dyDescent="0.2">
      <c r="B193" s="29">
        <v>42369</v>
      </c>
      <c r="C193" s="541" t="s">
        <v>5223</v>
      </c>
    </row>
    <row r="194" spans="2:3" x14ac:dyDescent="0.2">
      <c r="B194" s="29">
        <v>42378</v>
      </c>
      <c r="C194" s="541" t="s">
        <v>5224</v>
      </c>
    </row>
    <row r="195" spans="2:3" x14ac:dyDescent="0.2">
      <c r="B195" s="29">
        <v>42387</v>
      </c>
      <c r="C195" s="541" t="s">
        <v>5225</v>
      </c>
    </row>
    <row r="196" spans="2:3" x14ac:dyDescent="0.2">
      <c r="B196" s="29">
        <v>42395</v>
      </c>
      <c r="C196" s="541" t="s">
        <v>5226</v>
      </c>
    </row>
    <row r="197" spans="2:3" x14ac:dyDescent="0.2">
      <c r="B197" s="29">
        <v>42428</v>
      </c>
      <c r="C197" s="541" t="s">
        <v>5227</v>
      </c>
    </row>
    <row r="198" spans="2:3" x14ac:dyDescent="0.2">
      <c r="B198" s="29">
        <v>42556</v>
      </c>
      <c r="C198" s="541" t="s">
        <v>5228</v>
      </c>
    </row>
    <row r="199" spans="2:3" x14ac:dyDescent="0.2">
      <c r="B199" s="29">
        <v>42559</v>
      </c>
      <c r="C199" s="541" t="s">
        <v>5229</v>
      </c>
    </row>
    <row r="200" spans="2:3" x14ac:dyDescent="0.2">
      <c r="B200" s="29">
        <v>42614</v>
      </c>
      <c r="C200" s="541" t="s">
        <v>5230</v>
      </c>
    </row>
    <row r="201" spans="2:3" x14ac:dyDescent="0.2">
      <c r="B201" s="29">
        <v>42730</v>
      </c>
      <c r="C201" s="541" t="s">
        <v>5231</v>
      </c>
    </row>
    <row r="202" spans="2:3" x14ac:dyDescent="0.2">
      <c r="B202" s="29">
        <v>42730</v>
      </c>
      <c r="C202" s="541" t="s">
        <v>5232</v>
      </c>
    </row>
    <row r="203" spans="2:3" x14ac:dyDescent="0.2">
      <c r="B203" s="29">
        <v>42730</v>
      </c>
      <c r="C203" s="541" t="s">
        <v>5233</v>
      </c>
    </row>
    <row r="204" spans="2:3" x14ac:dyDescent="0.2">
      <c r="B204" s="29">
        <v>42731</v>
      </c>
      <c r="C204" t="s">
        <v>5153</v>
      </c>
    </row>
    <row r="205" spans="2:3" x14ac:dyDescent="0.2">
      <c r="B205" s="29">
        <v>42732</v>
      </c>
      <c r="C205" s="541" t="s">
        <v>5234</v>
      </c>
    </row>
    <row r="206" spans="2:3" x14ac:dyDescent="0.2">
      <c r="B206" s="29">
        <v>42732</v>
      </c>
      <c r="C206" s="541" t="s">
        <v>5235</v>
      </c>
    </row>
    <row r="207" spans="2:3" x14ac:dyDescent="0.2">
      <c r="B207" s="29">
        <v>42734</v>
      </c>
      <c r="C207" s="541" t="s">
        <v>5236</v>
      </c>
    </row>
    <row r="208" spans="2:3" x14ac:dyDescent="0.2">
      <c r="B208" s="29">
        <v>42734</v>
      </c>
      <c r="C208" s="541" t="s">
        <v>5237</v>
      </c>
    </row>
    <row r="209" spans="2:3" x14ac:dyDescent="0.2">
      <c r="B209" s="29">
        <v>42741</v>
      </c>
      <c r="C209" s="541" t="s">
        <v>5238</v>
      </c>
    </row>
    <row r="210" spans="2:3" x14ac:dyDescent="0.2">
      <c r="B210" s="29">
        <v>42741</v>
      </c>
      <c r="C210" s="541" t="s">
        <v>5239</v>
      </c>
    </row>
    <row r="211" spans="2:3" x14ac:dyDescent="0.2">
      <c r="B211" s="29">
        <v>42744</v>
      </c>
      <c r="C211" s="541" t="s">
        <v>5240</v>
      </c>
    </row>
    <row r="212" spans="2:3" x14ac:dyDescent="0.2">
      <c r="B212" s="29">
        <v>42747</v>
      </c>
      <c r="C212" s="541" t="s">
        <v>5241</v>
      </c>
    </row>
    <row r="213" spans="2:3" x14ac:dyDescent="0.2">
      <c r="B213" s="29">
        <v>42814</v>
      </c>
      <c r="C213" t="s">
        <v>5242</v>
      </c>
    </row>
    <row r="214" spans="2:3" x14ac:dyDescent="0.2">
      <c r="B214" s="29">
        <v>42864</v>
      </c>
      <c r="C214" t="s">
        <v>5243</v>
      </c>
    </row>
    <row r="215" spans="2:3" x14ac:dyDescent="0.2">
      <c r="B215" s="29">
        <v>42868</v>
      </c>
      <c r="C215" t="s">
        <v>5244</v>
      </c>
    </row>
    <row r="216" spans="2:3" x14ac:dyDescent="0.2">
      <c r="B216" s="300">
        <v>43092</v>
      </c>
      <c r="C216" s="541" t="s">
        <v>5245</v>
      </c>
    </row>
    <row r="217" spans="2:3" x14ac:dyDescent="0.2">
      <c r="B217" s="300">
        <v>43093</v>
      </c>
      <c r="C217" s="541" t="s">
        <v>5246</v>
      </c>
    </row>
    <row r="218" spans="2:3" x14ac:dyDescent="0.2">
      <c r="B218" s="300">
        <v>43095</v>
      </c>
      <c r="C218" s="541" t="s">
        <v>5247</v>
      </c>
    </row>
    <row r="219" spans="2:3" x14ac:dyDescent="0.2">
      <c r="B219" s="300">
        <v>43095</v>
      </c>
      <c r="C219" s="541" t="s">
        <v>5248</v>
      </c>
    </row>
    <row r="220" spans="2:3" x14ac:dyDescent="0.2">
      <c r="B220" s="300">
        <v>43095</v>
      </c>
      <c r="C220" t="s">
        <v>5153</v>
      </c>
    </row>
    <row r="221" spans="2:3" x14ac:dyDescent="0.2">
      <c r="B221" s="300">
        <v>43095</v>
      </c>
      <c r="C221" s="541" t="s">
        <v>5249</v>
      </c>
    </row>
    <row r="222" spans="2:3" x14ac:dyDescent="0.2">
      <c r="B222" s="300">
        <v>43097</v>
      </c>
      <c r="C222" s="541" t="s">
        <v>5250</v>
      </c>
    </row>
    <row r="223" spans="2:3" x14ac:dyDescent="0.2">
      <c r="B223" s="300">
        <v>43098</v>
      </c>
      <c r="C223" s="541" t="s">
        <v>5251</v>
      </c>
    </row>
    <row r="224" spans="2:3" x14ac:dyDescent="0.2">
      <c r="B224" s="300">
        <v>43102</v>
      </c>
      <c r="C224" s="541" t="s">
        <v>5252</v>
      </c>
    </row>
    <row r="225" spans="2:3" x14ac:dyDescent="0.2">
      <c r="B225" s="300">
        <v>43102</v>
      </c>
      <c r="C225" s="541" t="s">
        <v>5253</v>
      </c>
    </row>
    <row r="226" spans="2:3" x14ac:dyDescent="0.2">
      <c r="B226" s="300">
        <v>43102</v>
      </c>
      <c r="C226" s="541" t="s">
        <v>5254</v>
      </c>
    </row>
    <row r="227" spans="2:3" x14ac:dyDescent="0.2">
      <c r="B227" s="300">
        <v>43109</v>
      </c>
      <c r="C227" s="541" t="s">
        <v>5255</v>
      </c>
    </row>
    <row r="228" spans="2:3" x14ac:dyDescent="0.2">
      <c r="B228" s="300">
        <v>43280</v>
      </c>
      <c r="C228" s="541" t="s">
        <v>5256</v>
      </c>
    </row>
    <row r="229" spans="2:3" x14ac:dyDescent="0.2">
      <c r="B229" s="300">
        <v>43280</v>
      </c>
      <c r="C229" s="541" t="s">
        <v>5257</v>
      </c>
    </row>
    <row r="230" spans="2:3" x14ac:dyDescent="0.2">
      <c r="B230" s="300">
        <v>43280</v>
      </c>
      <c r="C230" s="541" t="s">
        <v>5258</v>
      </c>
    </row>
    <row r="231" spans="2:3" x14ac:dyDescent="0.2">
      <c r="B231" s="300">
        <v>43280</v>
      </c>
      <c r="C231" s="541" t="s">
        <v>5259</v>
      </c>
    </row>
    <row r="232" spans="2:3" x14ac:dyDescent="0.2">
      <c r="B232" s="300">
        <v>43312</v>
      </c>
      <c r="C232" s="541" t="s">
        <v>5260</v>
      </c>
    </row>
    <row r="233" spans="2:3" x14ac:dyDescent="0.2">
      <c r="B233" s="300">
        <v>43371</v>
      </c>
      <c r="C233" s="541" t="s">
        <v>5261</v>
      </c>
    </row>
    <row r="234" spans="2:3" x14ac:dyDescent="0.2">
      <c r="B234" s="300">
        <v>43371</v>
      </c>
      <c r="C234" s="300" t="s">
        <v>5262</v>
      </c>
    </row>
    <row r="235" spans="2:3" x14ac:dyDescent="0.2">
      <c r="B235" s="300">
        <v>43434</v>
      </c>
      <c r="C235" s="541" t="s">
        <v>5263</v>
      </c>
    </row>
    <row r="236" spans="2:3" x14ac:dyDescent="0.2">
      <c r="B236" s="300">
        <v>43465</v>
      </c>
      <c r="C236" s="541" t="s">
        <v>5264</v>
      </c>
    </row>
    <row r="237" spans="2:3" x14ac:dyDescent="0.2">
      <c r="B237" s="300">
        <v>43496</v>
      </c>
      <c r="C237" s="541" t="s">
        <v>5265</v>
      </c>
    </row>
    <row r="238" spans="2:3" x14ac:dyDescent="0.2">
      <c r="B238" s="300">
        <v>43496</v>
      </c>
      <c r="C238" s="541" t="s">
        <v>5266</v>
      </c>
    </row>
    <row r="239" spans="2:3" x14ac:dyDescent="0.2">
      <c r="B239" s="300">
        <v>43496</v>
      </c>
      <c r="C239" s="541" t="s">
        <v>5267</v>
      </c>
    </row>
    <row r="240" spans="2:3" x14ac:dyDescent="0.2">
      <c r="B240" s="300">
        <v>43496</v>
      </c>
      <c r="C240" s="541" t="s">
        <v>5268</v>
      </c>
    </row>
    <row r="241" spans="2:3" x14ac:dyDescent="0.2">
      <c r="B241" s="300">
        <v>43524</v>
      </c>
      <c r="C241" s="541" t="s">
        <v>5269</v>
      </c>
    </row>
    <row r="242" spans="2:3" x14ac:dyDescent="0.2">
      <c r="B242" s="300">
        <v>43830</v>
      </c>
      <c r="C242" s="541" t="s">
        <v>5270</v>
      </c>
    </row>
    <row r="243" spans="2:3" x14ac:dyDescent="0.2">
      <c r="B243" s="300">
        <v>43830</v>
      </c>
      <c r="C243" s="541" t="s">
        <v>5267</v>
      </c>
    </row>
    <row r="244" spans="2:3" x14ac:dyDescent="0.2">
      <c r="B244" s="300">
        <v>43830</v>
      </c>
      <c r="C244" s="541" t="s">
        <v>5268</v>
      </c>
    </row>
    <row r="245" spans="2:3" x14ac:dyDescent="0.2">
      <c r="B245" s="300">
        <v>44196</v>
      </c>
      <c r="C245" s="541" t="s">
        <v>5271</v>
      </c>
    </row>
    <row r="246" spans="2:3" x14ac:dyDescent="0.2">
      <c r="B246" s="300">
        <v>44196</v>
      </c>
      <c r="C246" s="541" t="s">
        <v>5267</v>
      </c>
    </row>
    <row r="247" spans="2:3" x14ac:dyDescent="0.2">
      <c r="B247" s="300">
        <v>44196</v>
      </c>
      <c r="C247" s="541" t="s">
        <v>5268</v>
      </c>
    </row>
    <row r="248" spans="2:3" x14ac:dyDescent="0.2">
      <c r="B248" s="300">
        <v>44196</v>
      </c>
      <c r="C248" s="541" t="s">
        <v>5272</v>
      </c>
    </row>
    <row r="249" spans="2:3" x14ac:dyDescent="0.2">
      <c r="B249" s="300">
        <v>44196</v>
      </c>
      <c r="C249" s="541" t="s">
        <v>5273</v>
      </c>
    </row>
    <row r="250" spans="2:3" x14ac:dyDescent="0.2">
      <c r="B250" s="646">
        <v>44225</v>
      </c>
      <c r="C250" s="541" t="s">
        <v>5274</v>
      </c>
    </row>
    <row r="251" spans="2:3" x14ac:dyDescent="0.2">
      <c r="B251" s="646">
        <v>44377</v>
      </c>
      <c r="C251" s="541" t="s">
        <v>5275</v>
      </c>
    </row>
    <row r="252" spans="2:3" x14ac:dyDescent="0.2">
      <c r="B252" s="646">
        <v>44377</v>
      </c>
      <c r="C252" s="541" t="s">
        <v>5276</v>
      </c>
    </row>
    <row r="253" spans="2:3" x14ac:dyDescent="0.2">
      <c r="B253" s="646">
        <v>44439</v>
      </c>
      <c r="C253" s="541" t="s">
        <v>5277</v>
      </c>
    </row>
    <row r="254" spans="2:3" x14ac:dyDescent="0.2">
      <c r="B254" s="646">
        <v>44469</v>
      </c>
      <c r="C254" s="541" t="s">
        <v>5278</v>
      </c>
    </row>
    <row r="255" spans="2:3" x14ac:dyDescent="0.2">
      <c r="B255" s="300">
        <v>44561</v>
      </c>
      <c r="C255" s="541" t="s">
        <v>5279</v>
      </c>
    </row>
    <row r="256" spans="2:3" x14ac:dyDescent="0.2">
      <c r="B256" s="300">
        <v>44561</v>
      </c>
      <c r="C256" s="541" t="s">
        <v>5267</v>
      </c>
    </row>
    <row r="257" spans="2:3" x14ac:dyDescent="0.2">
      <c r="B257" s="300">
        <v>44561</v>
      </c>
      <c r="C257" s="541" t="s">
        <v>5268</v>
      </c>
    </row>
    <row r="258" spans="2:3" x14ac:dyDescent="0.2">
      <c r="B258" s="646">
        <v>44315</v>
      </c>
      <c r="C258" s="541" t="s">
        <v>5280</v>
      </c>
    </row>
    <row r="259" spans="2:3" x14ac:dyDescent="0.2">
      <c r="B259" s="646">
        <v>44925</v>
      </c>
      <c r="C259" s="541" t="s">
        <v>5267</v>
      </c>
    </row>
    <row r="260" spans="2:3" x14ac:dyDescent="0.2">
      <c r="B260" s="646">
        <v>44925</v>
      </c>
      <c r="C260" s="541" t="s">
        <v>5268</v>
      </c>
    </row>
    <row r="261" spans="2:3" x14ac:dyDescent="0.2">
      <c r="B261" s="646">
        <v>45289</v>
      </c>
      <c r="C261" s="541" t="s">
        <v>5267</v>
      </c>
    </row>
    <row r="262" spans="2:3" x14ac:dyDescent="0.2">
      <c r="B262" s="646">
        <v>45289</v>
      </c>
      <c r="C262" s="541" t="s">
        <v>5268</v>
      </c>
    </row>
    <row r="263" spans="2:3" x14ac:dyDescent="0.2">
      <c r="B263" s="646">
        <v>45657</v>
      </c>
      <c r="C263" s="541" t="s">
        <v>5267</v>
      </c>
    </row>
    <row r="264" spans="2:3" x14ac:dyDescent="0.2">
      <c r="B264" s="646">
        <v>45657</v>
      </c>
      <c r="C264" s="541" t="s">
        <v>5268</v>
      </c>
    </row>
    <row r="265" spans="2:3" ht="12.75" customHeight="1" x14ac:dyDescent="0.2">
      <c r="B265" s="646">
        <v>46022</v>
      </c>
      <c r="C265" s="541" t="s">
        <v>5267</v>
      </c>
    </row>
    <row r="266" spans="2:3" ht="12.75" customHeight="1" x14ac:dyDescent="0.2">
      <c r="B266" s="646">
        <v>46022</v>
      </c>
      <c r="C266" s="541" t="s">
        <v>5268</v>
      </c>
    </row>
    <row r="548" spans="2:2" x14ac:dyDescent="0.2"/>
    <row r="549" spans="2:2" x14ac:dyDescent="0.2">
      <c r="B549" s="13"/>
    </row>
    <row r="550" spans="2:2" x14ac:dyDescent="0.2">
      <c r="B550" s="13"/>
    </row>
    <row r="551" spans="2:2" x14ac:dyDescent="0.2">
      <c r="B551" s="13"/>
    </row>
    <row r="552" spans="2:2" x14ac:dyDescent="0.2">
      <c r="B552" s="13"/>
    </row>
    <row r="553" spans="2:2" x14ac:dyDescent="0.2">
      <c r="B553" s="13"/>
    </row>
    <row r="554" spans="2:2" x14ac:dyDescent="0.2">
      <c r="B554" s="13"/>
    </row>
    <row r="555" spans="2:2" x14ac:dyDescent="0.2">
      <c r="B555" s="13"/>
    </row>
    <row r="556" spans="2:2" x14ac:dyDescent="0.2">
      <c r="B556" s="13"/>
    </row>
    <row r="557" spans="2:2" x14ac:dyDescent="0.2">
      <c r="B557" s="13"/>
    </row>
    <row r="558" spans="2:2" x14ac:dyDescent="0.2">
      <c r="B558" s="13"/>
    </row>
    <row r="559" spans="2:2" x14ac:dyDescent="0.2">
      <c r="B559" s="13"/>
    </row>
    <row r="560" spans="2:2" x14ac:dyDescent="0.2">
      <c r="B560" s="13"/>
    </row>
    <row r="561" spans="2:2" x14ac:dyDescent="0.2">
      <c r="B561" s="13"/>
    </row>
    <row r="562" spans="2:2" x14ac:dyDescent="0.2">
      <c r="B562" s="13"/>
    </row>
    <row r="563" spans="2:2" x14ac:dyDescent="0.2">
      <c r="B563" s="13"/>
    </row>
    <row r="564" spans="2:2" x14ac:dyDescent="0.2">
      <c r="B564" s="13"/>
    </row>
    <row r="565" spans="2:2" x14ac:dyDescent="0.2">
      <c r="B565" s="13"/>
    </row>
    <row r="566" spans="2:2" ht="12.75" customHeight="1" x14ac:dyDescent="0.2">
      <c r="B566" s="13"/>
    </row>
  </sheetData>
  <pageMargins left="0.74791666666666701" right="0.74791666666666701" top="0.57013888888888897" bottom="0.67013888888888895" header="0.511811023622047" footer="0.511811023622047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422"/>
  <sheetViews>
    <sheetView zoomScaleNormal="100" workbookViewId="0"/>
  </sheetViews>
  <sheetFormatPr defaultColWidth="8.85546875" defaultRowHeight="12.75" customHeight="1" x14ac:dyDescent="0.2"/>
  <cols>
    <col min="2" max="2" width="10.5703125" customWidth="1"/>
    <col min="3" max="3" width="9.140625" customWidth="1"/>
    <col min="4" max="4" width="8.5703125" customWidth="1"/>
    <col min="5" max="5" width="9.5703125" customWidth="1"/>
    <col min="9" max="9" width="9.85546875" customWidth="1"/>
    <col min="11" max="11" width="11" customWidth="1"/>
    <col min="12" max="15" width="9.140625" customWidth="1"/>
  </cols>
  <sheetData>
    <row r="1" spans="1:11" x14ac:dyDescent="0.2">
      <c r="A1" s="647" t="s">
        <v>87</v>
      </c>
      <c r="B1" s="118"/>
      <c r="C1" s="118"/>
      <c r="D1" s="118"/>
      <c r="E1" s="118"/>
      <c r="F1" s="118"/>
      <c r="G1" s="118"/>
      <c r="H1" s="118"/>
      <c r="I1" s="118"/>
      <c r="J1" s="118"/>
      <c r="K1" s="186"/>
    </row>
    <row r="2" spans="1:11" x14ac:dyDescent="0.2">
      <c r="A2" s="225" t="s">
        <v>5281</v>
      </c>
      <c r="B2" s="55"/>
      <c r="C2" s="55"/>
      <c r="D2" s="55"/>
      <c r="E2" s="55"/>
      <c r="F2" s="55"/>
      <c r="G2" s="55"/>
      <c r="H2" s="55"/>
      <c r="I2" s="55"/>
      <c r="J2" s="55"/>
      <c r="K2" s="191"/>
    </row>
    <row r="3" spans="1:11" x14ac:dyDescent="0.2">
      <c r="A3" s="225" t="s">
        <v>5282</v>
      </c>
      <c r="B3" s="55"/>
      <c r="C3" s="55"/>
      <c r="D3" s="55"/>
      <c r="E3" s="55"/>
      <c r="F3" s="55"/>
      <c r="G3" s="55"/>
      <c r="H3" s="55"/>
      <c r="I3" s="55"/>
      <c r="J3" s="55"/>
      <c r="K3" s="191"/>
    </row>
    <row r="4" spans="1:11" x14ac:dyDescent="0.2">
      <c r="A4" s="225" t="s">
        <v>5283</v>
      </c>
      <c r="B4" s="55"/>
      <c r="C4" s="55"/>
      <c r="D4" s="55"/>
      <c r="E4" s="55"/>
      <c r="F4" s="55"/>
      <c r="G4" s="55"/>
      <c r="H4" s="55"/>
      <c r="I4" s="55"/>
      <c r="J4" s="55"/>
      <c r="K4" s="191"/>
    </row>
    <row r="5" spans="1:11" x14ac:dyDescent="0.2">
      <c r="A5" s="225" t="s">
        <v>5284</v>
      </c>
      <c r="B5" s="55"/>
      <c r="C5" s="55"/>
      <c r="D5" s="55"/>
      <c r="E5" s="55"/>
      <c r="F5" s="55"/>
      <c r="G5" s="55"/>
      <c r="H5" s="55"/>
      <c r="I5" s="55"/>
      <c r="J5" s="55"/>
      <c r="K5" s="191"/>
    </row>
    <row r="6" spans="1:11" x14ac:dyDescent="0.2">
      <c r="A6" s="225" t="s">
        <v>5285</v>
      </c>
      <c r="B6" s="55"/>
      <c r="C6" s="55"/>
      <c r="D6" s="55"/>
      <c r="E6" s="55"/>
      <c r="F6" s="55"/>
      <c r="G6" s="55"/>
      <c r="H6" s="55"/>
      <c r="I6" s="55"/>
      <c r="J6" s="55"/>
      <c r="K6" s="191"/>
    </row>
    <row r="7" spans="1:11" x14ac:dyDescent="0.2">
      <c r="A7" s="225" t="s">
        <v>5286</v>
      </c>
      <c r="B7" s="55"/>
      <c r="C7" s="55"/>
      <c r="D7" s="55"/>
      <c r="E7" s="55"/>
      <c r="F7" s="55"/>
      <c r="G7" s="55"/>
      <c r="H7" s="55"/>
      <c r="I7" s="55"/>
      <c r="J7" s="55"/>
      <c r="K7" s="191"/>
    </row>
    <row r="8" spans="1:11" x14ac:dyDescent="0.2">
      <c r="A8" s="225" t="s">
        <v>5287</v>
      </c>
      <c r="B8" s="55"/>
      <c r="C8" s="55"/>
      <c r="D8" s="55"/>
      <c r="E8" s="55"/>
      <c r="F8" s="55"/>
      <c r="G8" s="55"/>
      <c r="H8" s="55"/>
      <c r="I8" s="55"/>
      <c r="J8" s="55"/>
      <c r="K8" s="191"/>
    </row>
    <row r="9" spans="1:11" x14ac:dyDescent="0.2">
      <c r="A9" s="127"/>
      <c r="B9" s="648" t="s">
        <v>5288</v>
      </c>
      <c r="C9" s="123" t="s">
        <v>5289</v>
      </c>
      <c r="D9" s="55"/>
      <c r="E9" s="55"/>
      <c r="F9" s="55"/>
      <c r="G9" s="55"/>
      <c r="H9" s="55"/>
      <c r="I9" s="55"/>
      <c r="J9" s="55"/>
      <c r="K9" s="191"/>
    </row>
    <row r="10" spans="1:11" x14ac:dyDescent="0.2">
      <c r="A10" s="225" t="s">
        <v>5290</v>
      </c>
      <c r="B10" s="55"/>
      <c r="C10" s="55"/>
      <c r="D10" s="55"/>
      <c r="E10" s="55"/>
      <c r="F10" s="55"/>
      <c r="G10" s="55"/>
      <c r="H10" s="55"/>
      <c r="I10" s="55"/>
      <c r="J10" s="55"/>
      <c r="K10" s="191"/>
    </row>
    <row r="11" spans="1:11" x14ac:dyDescent="0.2">
      <c r="A11" s="44"/>
      <c r="B11" s="649" t="s">
        <v>5291</v>
      </c>
      <c r="C11" s="649" t="s">
        <v>5292</v>
      </c>
      <c r="D11" s="649" t="s">
        <v>5293</v>
      </c>
      <c r="E11" s="649" t="s">
        <v>5294</v>
      </c>
      <c r="F11" s="649" t="s">
        <v>4528</v>
      </c>
      <c r="G11" s="55"/>
      <c r="H11" s="55"/>
      <c r="I11" s="55"/>
      <c r="J11" s="55"/>
      <c r="K11" s="191"/>
    </row>
    <row r="12" spans="1:11" x14ac:dyDescent="0.2">
      <c r="A12" s="44" t="s">
        <v>5295</v>
      </c>
      <c r="B12" s="650">
        <v>0.1</v>
      </c>
      <c r="C12" s="650">
        <v>0.1</v>
      </c>
      <c r="D12" s="650">
        <v>0.1</v>
      </c>
      <c r="E12" s="650">
        <v>0.1</v>
      </c>
      <c r="F12" s="650">
        <v>0.4</v>
      </c>
      <c r="G12" s="55"/>
      <c r="H12" s="55"/>
      <c r="I12" s="55"/>
      <c r="J12" s="55"/>
      <c r="K12" s="191"/>
    </row>
    <row r="13" spans="1:11" x14ac:dyDescent="0.2">
      <c r="A13" s="44" t="s">
        <v>5296</v>
      </c>
      <c r="B13" s="650">
        <v>0.1</v>
      </c>
      <c r="C13" s="650">
        <v>0.1</v>
      </c>
      <c r="D13" s="650">
        <v>0.11</v>
      </c>
      <c r="E13" s="650">
        <v>0.11</v>
      </c>
      <c r="F13" s="650">
        <v>0.42</v>
      </c>
      <c r="G13" s="55"/>
      <c r="H13" s="55"/>
      <c r="I13" s="55"/>
      <c r="J13" s="55"/>
      <c r="K13" s="191"/>
    </row>
    <row r="14" spans="1:11" x14ac:dyDescent="0.2">
      <c r="A14" s="44" t="s">
        <v>5297</v>
      </c>
      <c r="B14" s="650">
        <v>0.11</v>
      </c>
      <c r="C14" s="650">
        <v>0.11</v>
      </c>
      <c r="D14" s="650">
        <v>0.11</v>
      </c>
      <c r="E14" s="650">
        <v>0.11</v>
      </c>
      <c r="F14" s="650">
        <v>0.44</v>
      </c>
      <c r="G14" s="55"/>
      <c r="H14" s="55"/>
      <c r="I14" s="55"/>
      <c r="J14" s="55"/>
      <c r="K14" s="191"/>
    </row>
    <row r="15" spans="1:11" x14ac:dyDescent="0.2">
      <c r="A15" s="44" t="s">
        <v>5298</v>
      </c>
      <c r="B15" s="650">
        <v>0.11</v>
      </c>
      <c r="C15" s="650">
        <v>0.11</v>
      </c>
      <c r="D15" s="650">
        <v>0.12</v>
      </c>
      <c r="E15" s="650">
        <v>0.12</v>
      </c>
      <c r="F15" s="650">
        <v>0.46</v>
      </c>
      <c r="G15" s="55"/>
      <c r="H15" s="55"/>
      <c r="I15" s="55"/>
      <c r="J15" s="55"/>
      <c r="K15" s="191"/>
    </row>
    <row r="16" spans="1:11" x14ac:dyDescent="0.2">
      <c r="A16" s="44" t="s">
        <v>5299</v>
      </c>
      <c r="B16" s="650">
        <v>0.12</v>
      </c>
      <c r="C16" s="650">
        <v>0.12</v>
      </c>
      <c r="D16" s="650">
        <v>0.12</v>
      </c>
      <c r="E16" s="650">
        <v>0.12</v>
      </c>
      <c r="F16" s="650">
        <v>0.48</v>
      </c>
      <c r="G16" s="55"/>
      <c r="H16" s="55"/>
      <c r="I16" s="55"/>
      <c r="J16" s="55"/>
      <c r="K16" s="191"/>
    </row>
    <row r="17" spans="1:11" x14ac:dyDescent="0.2">
      <c r="A17" s="127" t="s">
        <v>5300</v>
      </c>
      <c r="B17" s="55"/>
      <c r="C17" s="55"/>
      <c r="D17" s="55"/>
      <c r="E17" s="55"/>
      <c r="F17" s="55"/>
      <c r="G17" s="55"/>
      <c r="H17" s="55"/>
      <c r="I17" s="55"/>
      <c r="J17" s="55"/>
      <c r="K17" s="191"/>
    </row>
    <row r="18" spans="1:11" x14ac:dyDescent="0.2">
      <c r="A18" s="127" t="s">
        <v>5301</v>
      </c>
      <c r="B18" s="55"/>
      <c r="C18" s="55"/>
      <c r="D18" s="55"/>
      <c r="E18" s="55"/>
      <c r="F18" s="55"/>
      <c r="G18" s="55"/>
      <c r="H18" s="55"/>
      <c r="I18" s="55"/>
      <c r="J18" s="55"/>
      <c r="K18" s="191"/>
    </row>
    <row r="19" spans="1:11" x14ac:dyDescent="0.2">
      <c r="A19" s="127"/>
      <c r="B19" s="648" t="s">
        <v>5302</v>
      </c>
      <c r="C19" s="55" t="s">
        <v>5303</v>
      </c>
      <c r="D19" s="55"/>
      <c r="E19" s="55"/>
      <c r="F19" s="55"/>
      <c r="G19" s="55"/>
      <c r="H19" s="55"/>
      <c r="I19" s="55"/>
      <c r="J19" s="55"/>
      <c r="K19" s="191"/>
    </row>
    <row r="20" spans="1:11" x14ac:dyDescent="0.2">
      <c r="A20" s="225" t="s">
        <v>5304</v>
      </c>
      <c r="B20" s="55"/>
      <c r="C20" s="55"/>
      <c r="D20" s="55"/>
      <c r="E20" s="55"/>
      <c r="F20" s="55"/>
      <c r="G20" s="55"/>
      <c r="H20" s="55"/>
      <c r="I20" s="55"/>
      <c r="J20" s="55"/>
      <c r="K20" s="191"/>
    </row>
    <row r="21" spans="1:11" x14ac:dyDescent="0.2">
      <c r="A21" s="225" t="s">
        <v>5305</v>
      </c>
      <c r="B21" s="55"/>
      <c r="C21" s="55"/>
      <c r="D21" s="55"/>
      <c r="E21" s="55"/>
      <c r="F21" s="55"/>
      <c r="G21" s="55"/>
      <c r="H21" s="55"/>
      <c r="I21" s="55"/>
      <c r="J21" s="55"/>
      <c r="K21" s="191"/>
    </row>
    <row r="22" spans="1:11" x14ac:dyDescent="0.2">
      <c r="A22" s="225" t="s">
        <v>5306</v>
      </c>
      <c r="B22" s="55"/>
      <c r="C22" s="55"/>
      <c r="D22" s="55"/>
      <c r="F22" s="165" t="s">
        <v>5307</v>
      </c>
      <c r="G22" s="55"/>
      <c r="H22" s="55"/>
      <c r="I22" s="55"/>
      <c r="J22" s="55"/>
      <c r="K22" s="191"/>
    </row>
    <row r="23" spans="1:11" x14ac:dyDescent="0.2">
      <c r="A23" s="127"/>
      <c r="B23" s="648" t="s">
        <v>5308</v>
      </c>
      <c r="C23" s="123" t="s">
        <v>5309</v>
      </c>
      <c r="D23" s="55"/>
      <c r="E23" s="55"/>
      <c r="F23" s="55"/>
      <c r="G23" s="55"/>
      <c r="H23" s="55"/>
      <c r="I23" s="55"/>
      <c r="J23" s="55"/>
      <c r="K23" s="191"/>
    </row>
    <row r="24" spans="1:11" x14ac:dyDescent="0.2">
      <c r="A24" s="233" t="s">
        <v>5310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6"/>
    </row>
    <row r="25" spans="1:11" x14ac:dyDescent="0.2">
      <c r="A25" s="225"/>
      <c r="B25" s="55"/>
      <c r="C25" s="55"/>
      <c r="D25" s="55"/>
      <c r="E25" s="55"/>
      <c r="F25" s="55"/>
      <c r="G25" s="55"/>
      <c r="H25" s="55"/>
      <c r="I25" s="55"/>
      <c r="J25" s="55"/>
      <c r="K25" s="191"/>
    </row>
    <row r="26" spans="1:11" x14ac:dyDescent="0.2">
      <c r="A26" s="651" t="s">
        <v>5311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86"/>
    </row>
    <row r="27" spans="1:11" x14ac:dyDescent="0.2">
      <c r="A27" s="127" t="s">
        <v>5312</v>
      </c>
      <c r="B27" s="55"/>
      <c r="C27" s="55"/>
      <c r="D27" s="55"/>
      <c r="E27" s="55"/>
      <c r="F27" s="55"/>
      <c r="G27" s="55"/>
      <c r="H27" s="55"/>
      <c r="I27" s="55"/>
      <c r="J27" s="55"/>
      <c r="K27" s="191"/>
    </row>
    <row r="28" spans="1:11" x14ac:dyDescent="0.2">
      <c r="A28" s="225" t="s">
        <v>5313</v>
      </c>
      <c r="B28" s="55"/>
      <c r="C28" s="55"/>
      <c r="D28" s="55"/>
      <c r="E28" s="55"/>
      <c r="F28" s="55"/>
      <c r="G28" s="55"/>
      <c r="H28" s="55"/>
      <c r="I28" s="55"/>
      <c r="J28" s="55"/>
      <c r="K28" s="191"/>
    </row>
    <row r="29" spans="1:11" x14ac:dyDescent="0.2">
      <c r="A29" s="127" t="s">
        <v>5314</v>
      </c>
      <c r="B29" s="55"/>
      <c r="C29" s="55"/>
      <c r="D29" s="55"/>
      <c r="E29" s="55"/>
      <c r="F29" s="55"/>
      <c r="G29" s="55"/>
      <c r="H29" s="55"/>
      <c r="I29" s="55"/>
      <c r="J29" s="55"/>
      <c r="K29" s="191"/>
    </row>
    <row r="30" spans="1:11" x14ac:dyDescent="0.2">
      <c r="A30" s="127" t="s">
        <v>5315</v>
      </c>
      <c r="B30" s="55"/>
      <c r="C30" s="55"/>
      <c r="D30" s="55"/>
      <c r="E30" s="55"/>
      <c r="F30" s="55"/>
      <c r="G30" s="55"/>
      <c r="H30" s="55"/>
      <c r="I30" s="55"/>
      <c r="J30" s="55"/>
      <c r="K30" s="191"/>
    </row>
    <row r="31" spans="1:11" x14ac:dyDescent="0.2">
      <c r="A31" s="127" t="s">
        <v>5316</v>
      </c>
      <c r="B31" s="55"/>
      <c r="C31" s="55"/>
      <c r="D31" s="55"/>
      <c r="E31" s="55"/>
      <c r="F31" s="55"/>
      <c r="G31" s="55"/>
      <c r="H31" s="55"/>
      <c r="I31" s="55"/>
      <c r="J31" s="55"/>
      <c r="K31" s="191"/>
    </row>
    <row r="32" spans="1:11" x14ac:dyDescent="0.2">
      <c r="A32" s="127" t="s">
        <v>5317</v>
      </c>
      <c r="B32" s="55"/>
      <c r="C32" s="55"/>
      <c r="D32" s="55"/>
      <c r="E32" s="55"/>
      <c r="F32" s="55"/>
      <c r="G32" s="55"/>
      <c r="H32" s="55"/>
      <c r="I32" s="55"/>
      <c r="J32" s="55"/>
      <c r="K32" s="191"/>
    </row>
    <row r="33" spans="1:11" x14ac:dyDescent="0.2">
      <c r="A33" s="127"/>
      <c r="B33" s="652" t="s">
        <v>5318</v>
      </c>
      <c r="C33" s="55" t="s">
        <v>5319</v>
      </c>
      <c r="D33" s="55"/>
      <c r="E33" s="55"/>
      <c r="F33" s="55"/>
      <c r="G33" s="55"/>
      <c r="H33" s="55"/>
      <c r="I33" s="55"/>
      <c r="J33" s="55"/>
      <c r="K33" s="191"/>
    </row>
    <row r="34" spans="1:11" x14ac:dyDescent="0.2">
      <c r="A34" s="127" t="s">
        <v>5320</v>
      </c>
      <c r="B34" s="55"/>
      <c r="C34" s="55"/>
      <c r="D34" s="55"/>
      <c r="E34" s="55"/>
      <c r="F34" s="55"/>
      <c r="G34" s="55"/>
      <c r="H34" s="55"/>
      <c r="I34" s="55"/>
      <c r="J34" s="55"/>
      <c r="K34" s="191"/>
    </row>
    <row r="35" spans="1:11" x14ac:dyDescent="0.2">
      <c r="A35" s="127"/>
      <c r="B35" s="652" t="s">
        <v>5321</v>
      </c>
      <c r="C35" s="123" t="s">
        <v>5322</v>
      </c>
      <c r="D35" s="55"/>
      <c r="E35" s="55"/>
      <c r="F35" s="55"/>
      <c r="G35" s="55"/>
      <c r="H35" s="55"/>
      <c r="I35" s="55"/>
      <c r="J35" s="55"/>
      <c r="K35" s="191"/>
    </row>
    <row r="36" spans="1:11" x14ac:dyDescent="0.2">
      <c r="A36" s="225" t="s">
        <v>5323</v>
      </c>
      <c r="B36" s="55"/>
      <c r="C36" s="55"/>
      <c r="D36" s="55"/>
      <c r="E36" s="55"/>
      <c r="F36" s="55"/>
      <c r="G36" s="55"/>
      <c r="H36" s="55"/>
      <c r="I36" s="55"/>
      <c r="J36" s="55"/>
      <c r="K36" s="191"/>
    </row>
    <row r="37" spans="1:11" x14ac:dyDescent="0.2">
      <c r="A37" s="127" t="s">
        <v>5324</v>
      </c>
      <c r="B37" s="55"/>
      <c r="C37" s="55"/>
      <c r="D37" s="55"/>
      <c r="E37" s="55"/>
      <c r="F37" s="55"/>
      <c r="G37" s="55"/>
      <c r="H37" s="55"/>
      <c r="I37" s="55"/>
      <c r="J37" s="55"/>
      <c r="K37" s="191"/>
    </row>
    <row r="38" spans="1:11" x14ac:dyDescent="0.2">
      <c r="A38" s="127" t="s">
        <v>5325</v>
      </c>
      <c r="B38" s="55"/>
      <c r="C38" s="55"/>
      <c r="D38" s="55"/>
      <c r="E38" s="55"/>
      <c r="F38" s="55"/>
      <c r="G38" s="55"/>
      <c r="H38" s="55"/>
      <c r="I38" s="55"/>
      <c r="J38" s="55"/>
      <c r="K38" s="191"/>
    </row>
    <row r="39" spans="1:11" x14ac:dyDescent="0.2">
      <c r="A39" s="127"/>
      <c r="B39" s="653" t="s">
        <v>5326</v>
      </c>
      <c r="C39" s="55" t="s">
        <v>5327</v>
      </c>
      <c r="D39" s="55"/>
      <c r="E39" s="55"/>
      <c r="F39" s="55"/>
      <c r="G39" s="55"/>
      <c r="H39" s="55"/>
      <c r="I39" s="55"/>
      <c r="J39" s="55"/>
      <c r="K39" s="191"/>
    </row>
    <row r="40" spans="1:11" x14ac:dyDescent="0.2">
      <c r="A40" s="127" t="s">
        <v>5328</v>
      </c>
      <c r="B40" s="55"/>
      <c r="C40" s="55"/>
      <c r="D40" s="55"/>
      <c r="E40" s="55"/>
      <c r="F40" s="55"/>
      <c r="G40" s="55"/>
      <c r="H40" s="55"/>
      <c r="I40" s="55"/>
      <c r="J40" s="55"/>
      <c r="K40" s="191"/>
    </row>
    <row r="41" spans="1:11" x14ac:dyDescent="0.2">
      <c r="A41" s="127" t="s">
        <v>5329</v>
      </c>
      <c r="B41" s="55"/>
      <c r="C41" s="55"/>
      <c r="D41" s="55"/>
      <c r="E41" s="55"/>
      <c r="F41" s="55"/>
      <c r="G41" s="55"/>
      <c r="H41" s="55"/>
      <c r="I41" s="55"/>
      <c r="J41" s="55"/>
      <c r="K41" s="191"/>
    </row>
    <row r="42" spans="1:11" x14ac:dyDescent="0.2">
      <c r="A42" s="233" t="s">
        <v>5330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6"/>
    </row>
    <row r="43" spans="1:11" x14ac:dyDescent="0.2">
      <c r="A43" s="225"/>
      <c r="B43" s="55"/>
      <c r="C43" s="55"/>
      <c r="D43" s="55"/>
      <c r="E43" s="55"/>
      <c r="F43" s="55"/>
      <c r="G43" s="55"/>
      <c r="H43" s="55"/>
      <c r="I43" s="55"/>
      <c r="J43" s="55"/>
      <c r="K43" s="191"/>
    </row>
    <row r="44" spans="1:11" x14ac:dyDescent="0.2">
      <c r="A44" s="647" t="s">
        <v>5331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86"/>
    </row>
    <row r="45" spans="1:11" x14ac:dyDescent="0.2">
      <c r="A45" s="33"/>
      <c r="B45" s="653" t="s">
        <v>5332</v>
      </c>
      <c r="C45" s="55" t="s">
        <v>5333</v>
      </c>
      <c r="D45" s="55"/>
      <c r="E45" s="55"/>
      <c r="F45" s="55"/>
      <c r="G45" s="55"/>
      <c r="H45" s="55"/>
      <c r="I45" s="55"/>
      <c r="J45" s="55"/>
      <c r="K45" s="191"/>
    </row>
    <row r="46" spans="1:11" x14ac:dyDescent="0.2">
      <c r="A46" s="33"/>
      <c r="B46" s="653" t="s">
        <v>5334</v>
      </c>
      <c r="C46" s="55" t="s">
        <v>5335</v>
      </c>
      <c r="D46" s="55"/>
      <c r="E46" s="55"/>
      <c r="F46" s="55"/>
      <c r="G46" s="55"/>
      <c r="H46" s="55"/>
      <c r="I46" s="55"/>
      <c r="J46" s="55"/>
      <c r="K46" s="191"/>
    </row>
    <row r="47" spans="1:11" x14ac:dyDescent="0.2">
      <c r="A47" s="127"/>
      <c r="B47" s="653" t="s">
        <v>67</v>
      </c>
      <c r="C47" s="123" t="s">
        <v>5336</v>
      </c>
      <c r="D47" s="55"/>
      <c r="E47" s="55"/>
      <c r="F47" s="55"/>
      <c r="G47" s="55"/>
      <c r="H47" s="55"/>
      <c r="I47" s="55"/>
      <c r="J47" s="55"/>
      <c r="K47" s="191"/>
    </row>
    <row r="48" spans="1:11" x14ac:dyDescent="0.2">
      <c r="A48" s="127" t="s">
        <v>5337</v>
      </c>
      <c r="B48" s="653"/>
      <c r="C48" s="123"/>
      <c r="D48" s="55"/>
      <c r="E48" s="55"/>
      <c r="F48" s="55"/>
      <c r="G48" s="55"/>
      <c r="H48" s="55"/>
      <c r="I48" s="55"/>
      <c r="J48" s="55"/>
      <c r="K48" s="191"/>
    </row>
    <row r="49" spans="1:11" x14ac:dyDescent="0.2">
      <c r="A49" s="33"/>
      <c r="B49" s="653" t="s">
        <v>68</v>
      </c>
      <c r="C49" s="123" t="s">
        <v>5338</v>
      </c>
      <c r="D49" s="55"/>
      <c r="E49" s="55"/>
      <c r="F49" s="55"/>
      <c r="G49" s="55"/>
      <c r="H49" s="55"/>
      <c r="I49" s="55"/>
      <c r="J49" s="55"/>
      <c r="K49" s="191"/>
    </row>
    <row r="50" spans="1:11" x14ac:dyDescent="0.2">
      <c r="A50" s="225" t="s">
        <v>5339</v>
      </c>
      <c r="B50" s="36"/>
      <c r="C50" s="55"/>
      <c r="D50" s="55"/>
      <c r="E50" s="55"/>
      <c r="F50" s="55"/>
      <c r="G50" s="55"/>
      <c r="H50" s="55"/>
      <c r="I50" s="55"/>
      <c r="J50" s="55"/>
      <c r="K50" s="191"/>
    </row>
    <row r="51" spans="1:11" x14ac:dyDescent="0.2">
      <c r="A51" s="33"/>
      <c r="B51" s="653" t="s">
        <v>5340</v>
      </c>
      <c r="C51" s="123" t="s">
        <v>5341</v>
      </c>
      <c r="D51" s="55"/>
      <c r="E51" s="55"/>
      <c r="F51" s="55"/>
      <c r="G51" s="55"/>
      <c r="H51" s="55"/>
      <c r="I51" s="55"/>
      <c r="J51" s="55"/>
      <c r="K51" s="191"/>
    </row>
    <row r="52" spans="1:11" x14ac:dyDescent="0.2">
      <c r="A52" s="33"/>
      <c r="B52" s="654" t="s">
        <v>5342</v>
      </c>
      <c r="C52" s="123" t="s">
        <v>5343</v>
      </c>
      <c r="D52" s="55"/>
      <c r="E52" s="55"/>
      <c r="F52" s="55"/>
      <c r="G52" s="55"/>
      <c r="H52" s="55"/>
      <c r="I52" s="55"/>
      <c r="J52" s="55"/>
      <c r="K52" s="191"/>
    </row>
    <row r="53" spans="1:11" x14ac:dyDescent="0.2">
      <c r="A53" s="127"/>
      <c r="B53" s="653" t="s">
        <v>5344</v>
      </c>
      <c r="C53" s="123" t="s">
        <v>5345</v>
      </c>
      <c r="D53" s="55"/>
      <c r="E53" s="55"/>
      <c r="F53" s="55"/>
      <c r="G53" s="55"/>
      <c r="H53" s="55"/>
      <c r="I53" s="55"/>
      <c r="J53" s="55"/>
      <c r="K53" s="191"/>
    </row>
    <row r="54" spans="1:11" x14ac:dyDescent="0.2">
      <c r="A54" s="127"/>
      <c r="B54" s="653" t="s">
        <v>32</v>
      </c>
      <c r="C54" s="55" t="s">
        <v>5346</v>
      </c>
      <c r="D54" s="55"/>
      <c r="E54" s="55"/>
      <c r="F54" s="55"/>
      <c r="G54" s="55"/>
      <c r="H54" s="55"/>
      <c r="I54" s="55"/>
      <c r="J54" s="55"/>
      <c r="K54" s="191"/>
    </row>
    <row r="55" spans="1:11" x14ac:dyDescent="0.2">
      <c r="A55" s="127" t="s">
        <v>5347</v>
      </c>
      <c r="B55" s="655"/>
      <c r="C55" s="55"/>
      <c r="D55" s="55"/>
      <c r="E55" s="55"/>
      <c r="F55" s="55"/>
      <c r="G55" s="55"/>
      <c r="H55" s="55"/>
      <c r="I55" s="55"/>
      <c r="J55" s="55"/>
      <c r="K55" s="191"/>
    </row>
    <row r="56" spans="1:11" x14ac:dyDescent="0.2">
      <c r="A56" s="127" t="s">
        <v>5348</v>
      </c>
      <c r="B56" s="655"/>
      <c r="C56" s="55"/>
      <c r="D56" s="55"/>
      <c r="E56" s="55"/>
      <c r="F56" s="55"/>
      <c r="G56" s="55"/>
      <c r="H56" s="55"/>
      <c r="I56" s="55"/>
      <c r="J56" s="55"/>
      <c r="K56" s="191"/>
    </row>
    <row r="57" spans="1:11" x14ac:dyDescent="0.2">
      <c r="A57" s="225" t="s">
        <v>5349</v>
      </c>
      <c r="B57" s="655"/>
      <c r="C57" s="55"/>
      <c r="D57" s="55"/>
      <c r="E57" s="55"/>
      <c r="F57" s="55"/>
      <c r="G57" s="55"/>
      <c r="H57" s="55"/>
      <c r="I57" s="55"/>
      <c r="J57" s="55"/>
      <c r="K57" s="191"/>
    </row>
    <row r="58" spans="1:11" x14ac:dyDescent="0.2">
      <c r="A58" s="656" t="s">
        <v>5350</v>
      </c>
      <c r="B58" s="55" t="s">
        <v>5351</v>
      </c>
      <c r="C58" s="55"/>
      <c r="D58" s="55"/>
      <c r="E58" s="55"/>
      <c r="F58" s="55"/>
      <c r="G58" s="55"/>
      <c r="H58" s="55"/>
      <c r="I58" s="55"/>
      <c r="J58" s="55"/>
      <c r="K58" s="191"/>
    </row>
    <row r="59" spans="1:11" x14ac:dyDescent="0.2">
      <c r="A59" s="225" t="s">
        <v>5352</v>
      </c>
      <c r="B59" s="655"/>
      <c r="C59" s="55"/>
      <c r="D59" s="55"/>
      <c r="E59" s="55"/>
      <c r="F59" s="55"/>
      <c r="G59" s="55"/>
      <c r="H59" s="55"/>
      <c r="I59" s="55"/>
      <c r="J59" s="55"/>
      <c r="K59" s="191"/>
    </row>
    <row r="60" spans="1:11" x14ac:dyDescent="0.2">
      <c r="A60" s="225"/>
      <c r="B60" s="653" t="s">
        <v>73</v>
      </c>
      <c r="C60" s="55" t="s">
        <v>5353</v>
      </c>
      <c r="D60" s="55"/>
      <c r="E60" s="55"/>
      <c r="F60" s="55"/>
      <c r="G60" s="55"/>
      <c r="H60" s="55"/>
      <c r="I60" s="55"/>
      <c r="J60" s="55"/>
      <c r="K60" s="191"/>
    </row>
    <row r="61" spans="1:11" x14ac:dyDescent="0.2">
      <c r="A61" s="225"/>
      <c r="B61" s="653" t="s">
        <v>74</v>
      </c>
      <c r="C61" s="55" t="s">
        <v>5354</v>
      </c>
      <c r="D61" s="55"/>
      <c r="E61" s="55"/>
      <c r="F61" s="55"/>
      <c r="G61" s="55"/>
      <c r="H61" s="55"/>
      <c r="I61" s="55"/>
      <c r="J61" s="55"/>
      <c r="K61" s="191"/>
    </row>
    <row r="62" spans="1:11" x14ac:dyDescent="0.2">
      <c r="A62" s="657" t="s">
        <v>5355</v>
      </c>
      <c r="B62" s="653"/>
      <c r="C62" s="55"/>
      <c r="D62" s="55"/>
      <c r="E62" s="55"/>
      <c r="F62" s="658" t="s">
        <v>5356</v>
      </c>
      <c r="G62" s="55"/>
      <c r="H62" s="55"/>
      <c r="I62" s="55"/>
      <c r="J62" s="55"/>
      <c r="K62" s="191"/>
    </row>
    <row r="63" spans="1:11" x14ac:dyDescent="0.2">
      <c r="A63" s="127"/>
      <c r="B63" s="653" t="s">
        <v>8</v>
      </c>
      <c r="C63" s="123" t="s">
        <v>5357</v>
      </c>
      <c r="D63" s="55"/>
      <c r="E63" s="55"/>
      <c r="F63" s="55"/>
      <c r="G63" s="55"/>
      <c r="H63" s="55"/>
      <c r="I63" s="55"/>
      <c r="J63" s="55"/>
      <c r="K63" s="191"/>
    </row>
    <row r="64" spans="1:11" x14ac:dyDescent="0.2">
      <c r="A64" s="127" t="s">
        <v>5358</v>
      </c>
      <c r="B64" s="653"/>
      <c r="C64" s="55"/>
      <c r="D64" s="55"/>
      <c r="E64" s="55"/>
      <c r="F64" s="55"/>
      <c r="G64" s="55"/>
      <c r="H64" s="55"/>
      <c r="I64" s="55"/>
      <c r="J64" s="55"/>
      <c r="K64" s="191"/>
    </row>
    <row r="65" spans="1:11" x14ac:dyDescent="0.2">
      <c r="A65" s="657"/>
      <c r="B65" s="653"/>
      <c r="C65" s="165" t="s">
        <v>5307</v>
      </c>
      <c r="D65" s="55"/>
      <c r="E65" s="55"/>
      <c r="F65" s="55"/>
      <c r="G65" s="55"/>
      <c r="H65" s="55"/>
      <c r="I65" s="55"/>
      <c r="J65" s="55"/>
      <c r="K65" s="191"/>
    </row>
    <row r="66" spans="1:11" x14ac:dyDescent="0.2">
      <c r="A66" s="657" t="s">
        <v>5359</v>
      </c>
      <c r="B66" s="655"/>
      <c r="C66" s="165"/>
      <c r="D66" s="55"/>
      <c r="E66" s="55"/>
      <c r="F66" s="55"/>
      <c r="G66" s="55"/>
      <c r="H66" s="55"/>
      <c r="I66" s="55"/>
      <c r="J66" s="55"/>
      <c r="K66" s="191"/>
    </row>
    <row r="67" spans="1:11" x14ac:dyDescent="0.2">
      <c r="A67" s="370" t="s">
        <v>5360</v>
      </c>
      <c r="B67" s="655"/>
      <c r="C67" s="165"/>
      <c r="D67" s="55"/>
      <c r="E67" s="55"/>
      <c r="F67" s="55"/>
      <c r="G67" s="55"/>
      <c r="H67" s="55"/>
      <c r="I67" s="55"/>
      <c r="J67" s="55"/>
      <c r="K67" s="191"/>
    </row>
    <row r="68" spans="1:11" x14ac:dyDescent="0.2">
      <c r="A68" s="127"/>
      <c r="B68" s="653" t="s">
        <v>5361</v>
      </c>
      <c r="C68" s="123" t="s">
        <v>5362</v>
      </c>
      <c r="D68" s="55"/>
      <c r="E68" s="55"/>
      <c r="F68" s="55"/>
      <c r="G68" s="55"/>
      <c r="H68" s="55"/>
      <c r="I68" s="55"/>
      <c r="J68" s="55"/>
      <c r="K68" s="191"/>
    </row>
    <row r="69" spans="1:11" x14ac:dyDescent="0.2">
      <c r="A69" s="127"/>
      <c r="B69" s="653" t="s">
        <v>4586</v>
      </c>
      <c r="C69" s="123" t="s">
        <v>5363</v>
      </c>
      <c r="D69" s="55"/>
      <c r="E69" s="55"/>
      <c r="F69" s="55"/>
      <c r="G69" s="55"/>
      <c r="H69" s="55"/>
      <c r="I69" s="55"/>
      <c r="J69" s="55"/>
      <c r="K69" s="191"/>
    </row>
    <row r="70" spans="1:11" x14ac:dyDescent="0.2">
      <c r="A70" s="225" t="s">
        <v>5364</v>
      </c>
      <c r="B70" s="653"/>
      <c r="C70" s="123"/>
      <c r="D70" s="55"/>
      <c r="E70" s="55"/>
      <c r="F70" s="55"/>
      <c r="G70" s="55"/>
      <c r="H70" s="55"/>
      <c r="I70" s="55"/>
      <c r="J70" s="55"/>
      <c r="K70" s="191"/>
    </row>
    <row r="71" spans="1:11" x14ac:dyDescent="0.2">
      <c r="A71" s="225" t="s">
        <v>5365</v>
      </c>
      <c r="B71" s="653"/>
      <c r="C71" s="123"/>
      <c r="D71" s="55"/>
      <c r="E71" s="55"/>
      <c r="F71" s="55"/>
      <c r="G71" s="55"/>
      <c r="H71" s="55"/>
      <c r="I71" s="55"/>
      <c r="J71" s="55"/>
      <c r="K71" s="191"/>
    </row>
    <row r="72" spans="1:11" x14ac:dyDescent="0.2">
      <c r="A72" s="127"/>
      <c r="B72" s="653" t="s">
        <v>5366</v>
      </c>
      <c r="C72" s="123" t="s">
        <v>5367</v>
      </c>
      <c r="D72" s="55"/>
      <c r="E72" s="55"/>
      <c r="F72" s="55"/>
      <c r="G72" s="55"/>
      <c r="H72" s="55"/>
      <c r="I72" s="55"/>
      <c r="J72" s="55"/>
      <c r="K72" s="191"/>
    </row>
    <row r="73" spans="1:11" x14ac:dyDescent="0.2">
      <c r="A73" s="127"/>
      <c r="B73" s="653" t="s">
        <v>5368</v>
      </c>
      <c r="C73" s="123" t="s">
        <v>5369</v>
      </c>
      <c r="D73" s="55"/>
      <c r="E73" s="55"/>
      <c r="F73" s="55"/>
      <c r="G73" s="55"/>
      <c r="H73" s="55"/>
      <c r="I73" s="55"/>
      <c r="J73" s="55"/>
      <c r="K73" s="191"/>
    </row>
    <row r="74" spans="1:11" x14ac:dyDescent="0.2">
      <c r="A74" s="127"/>
      <c r="B74" s="653" t="s">
        <v>5370</v>
      </c>
      <c r="C74" s="123" t="s">
        <v>5371</v>
      </c>
      <c r="D74" s="55"/>
      <c r="E74" s="55"/>
      <c r="F74" s="55"/>
      <c r="G74" s="55"/>
      <c r="H74" s="55"/>
      <c r="I74" s="55"/>
      <c r="J74" s="55"/>
      <c r="K74" s="191"/>
    </row>
    <row r="75" spans="1:11" x14ac:dyDescent="0.2">
      <c r="A75" s="127"/>
      <c r="B75" s="653" t="s">
        <v>5372</v>
      </c>
      <c r="C75" s="123" t="s">
        <v>5373</v>
      </c>
      <c r="D75" s="55"/>
      <c r="E75" s="55"/>
      <c r="F75" s="55"/>
      <c r="G75" s="55"/>
      <c r="H75" s="55"/>
      <c r="I75" s="55"/>
      <c r="J75" s="55"/>
      <c r="K75" s="191"/>
    </row>
    <row r="76" spans="1:11" x14ac:dyDescent="0.2">
      <c r="A76" s="127"/>
      <c r="B76" s="653" t="s">
        <v>5374</v>
      </c>
      <c r="C76" s="123" t="s">
        <v>5375</v>
      </c>
      <c r="D76" s="55"/>
      <c r="E76" s="55"/>
      <c r="F76" s="55"/>
      <c r="G76" s="55"/>
      <c r="H76" s="55"/>
      <c r="I76" s="55"/>
      <c r="J76" s="55"/>
      <c r="K76" s="191"/>
    </row>
    <row r="77" spans="1:11" x14ac:dyDescent="0.2">
      <c r="A77" s="127"/>
      <c r="B77" s="653" t="s">
        <v>5376</v>
      </c>
      <c r="C77" s="123" t="s">
        <v>5377</v>
      </c>
      <c r="D77" s="55"/>
      <c r="E77" s="55"/>
      <c r="F77" s="55"/>
      <c r="G77" s="55"/>
      <c r="H77" s="55"/>
      <c r="I77" s="55"/>
      <c r="J77" s="55"/>
      <c r="K77" s="191"/>
    </row>
    <row r="78" spans="1:11" x14ac:dyDescent="0.2">
      <c r="A78" s="127"/>
      <c r="B78" s="653" t="s">
        <v>5378</v>
      </c>
      <c r="C78" s="123" t="s">
        <v>5379</v>
      </c>
      <c r="D78" s="55"/>
      <c r="E78" s="55"/>
      <c r="F78" s="55"/>
      <c r="G78" s="55"/>
      <c r="H78" s="55"/>
      <c r="I78" s="55"/>
      <c r="J78" s="55"/>
      <c r="K78" s="191"/>
    </row>
    <row r="79" spans="1:11" x14ac:dyDescent="0.2">
      <c r="A79" s="127"/>
      <c r="B79" s="653" t="s">
        <v>5380</v>
      </c>
      <c r="C79" s="123" t="s">
        <v>5381</v>
      </c>
      <c r="D79" s="55"/>
      <c r="E79" s="55"/>
      <c r="F79" s="55"/>
      <c r="G79" s="55"/>
      <c r="H79" s="55"/>
      <c r="I79" s="55"/>
      <c r="J79" s="55"/>
      <c r="K79" s="191"/>
    </row>
    <row r="80" spans="1:11" x14ac:dyDescent="0.2">
      <c r="A80" s="127"/>
      <c r="B80" s="653" t="s">
        <v>5382</v>
      </c>
      <c r="C80" s="123" t="s">
        <v>5383</v>
      </c>
      <c r="D80" s="55"/>
      <c r="E80" s="55"/>
      <c r="F80" s="55"/>
      <c r="G80" s="55"/>
      <c r="H80" s="55"/>
      <c r="I80" s="55"/>
      <c r="J80" s="55"/>
      <c r="K80" s="191"/>
    </row>
    <row r="81" spans="1:11" x14ac:dyDescent="0.2">
      <c r="A81" s="127"/>
      <c r="B81" s="653" t="s">
        <v>5384</v>
      </c>
      <c r="C81" s="123" t="s">
        <v>5385</v>
      </c>
      <c r="D81" s="55"/>
      <c r="E81" s="55"/>
      <c r="F81" s="55"/>
      <c r="G81" s="55"/>
      <c r="H81" s="55"/>
      <c r="I81" s="55"/>
      <c r="J81" s="55"/>
      <c r="K81" s="191"/>
    </row>
    <row r="82" spans="1:11" x14ac:dyDescent="0.2">
      <c r="A82" s="127"/>
      <c r="B82" s="653" t="s">
        <v>5386</v>
      </c>
      <c r="C82" s="123" t="s">
        <v>5387</v>
      </c>
      <c r="D82" s="55"/>
      <c r="E82" s="55"/>
      <c r="F82" s="55"/>
      <c r="G82" s="55"/>
      <c r="H82" s="55"/>
      <c r="I82" s="55"/>
      <c r="J82" s="55"/>
      <c r="K82" s="191"/>
    </row>
    <row r="83" spans="1:11" x14ac:dyDescent="0.2">
      <c r="A83" s="127"/>
      <c r="B83" s="653" t="s">
        <v>5388</v>
      </c>
      <c r="C83" s="123" t="s">
        <v>5389</v>
      </c>
      <c r="D83" s="55"/>
      <c r="E83" s="55"/>
      <c r="F83" s="55"/>
      <c r="G83" s="55"/>
      <c r="H83" s="55"/>
      <c r="I83" s="55"/>
      <c r="J83" s="55"/>
      <c r="K83" s="191"/>
    </row>
    <row r="84" spans="1:11" x14ac:dyDescent="0.2">
      <c r="A84" s="127"/>
      <c r="B84" s="653" t="s">
        <v>5390</v>
      </c>
      <c r="C84" s="123" t="s">
        <v>5391</v>
      </c>
      <c r="D84" s="55"/>
      <c r="E84" s="55"/>
      <c r="F84" s="55"/>
      <c r="G84" s="55"/>
      <c r="H84" s="55"/>
      <c r="I84" s="55"/>
      <c r="J84" s="55"/>
      <c r="K84" s="191"/>
    </row>
    <row r="85" spans="1:11" x14ac:dyDescent="0.2">
      <c r="A85" s="127"/>
      <c r="B85" s="653" t="s">
        <v>5392</v>
      </c>
      <c r="C85" s="123" t="s">
        <v>5393</v>
      </c>
      <c r="D85" s="55"/>
      <c r="E85" s="55"/>
      <c r="F85" s="55"/>
      <c r="G85" s="55"/>
      <c r="H85" s="55"/>
      <c r="I85" s="55"/>
      <c r="J85" s="55"/>
      <c r="K85" s="191"/>
    </row>
    <row r="86" spans="1:11" x14ac:dyDescent="0.2">
      <c r="A86" s="127"/>
      <c r="B86" s="653" t="s">
        <v>5394</v>
      </c>
      <c r="C86" s="123" t="s">
        <v>5395</v>
      </c>
      <c r="D86" s="55"/>
      <c r="E86" s="55"/>
      <c r="F86" s="55"/>
      <c r="G86" s="55"/>
      <c r="H86" s="55"/>
      <c r="I86" s="55"/>
      <c r="J86" s="55"/>
      <c r="K86" s="191"/>
    </row>
    <row r="87" spans="1:11" x14ac:dyDescent="0.2">
      <c r="A87" s="127"/>
      <c r="B87" s="653" t="s">
        <v>5396</v>
      </c>
      <c r="C87" s="123" t="s">
        <v>5397</v>
      </c>
      <c r="D87" s="55"/>
      <c r="E87" s="55"/>
      <c r="F87" s="55"/>
      <c r="G87" s="55"/>
      <c r="H87" s="55"/>
      <c r="I87" s="55"/>
      <c r="J87" s="55"/>
      <c r="K87" s="191"/>
    </row>
    <row r="88" spans="1:11" x14ac:dyDescent="0.2">
      <c r="A88" s="225" t="s">
        <v>5398</v>
      </c>
      <c r="B88" s="55"/>
      <c r="C88" s="123"/>
      <c r="D88" s="55"/>
      <c r="E88" s="55"/>
      <c r="F88" s="55"/>
      <c r="G88" s="55"/>
      <c r="H88" s="55"/>
      <c r="I88" s="55"/>
      <c r="J88" s="55"/>
      <c r="K88" s="191"/>
    </row>
    <row r="89" spans="1:11" x14ac:dyDescent="0.2">
      <c r="A89" s="55"/>
      <c r="B89" s="653" t="s">
        <v>5399</v>
      </c>
      <c r="C89" s="123" t="s">
        <v>5400</v>
      </c>
      <c r="D89" s="55"/>
      <c r="E89" s="55"/>
      <c r="F89" s="55"/>
      <c r="G89" s="55"/>
      <c r="H89" s="55"/>
      <c r="I89" s="55"/>
      <c r="J89" s="55"/>
      <c r="K89" s="191"/>
    </row>
    <row r="90" spans="1:11" x14ac:dyDescent="0.2">
      <c r="A90" s="659" t="s">
        <v>5401</v>
      </c>
      <c r="B90" s="653" t="s">
        <v>40</v>
      </c>
      <c r="C90" s="123" t="s">
        <v>5402</v>
      </c>
      <c r="D90" s="55"/>
      <c r="E90" s="55"/>
      <c r="F90" s="55"/>
      <c r="G90" s="55"/>
      <c r="H90" s="55"/>
      <c r="I90" s="55"/>
      <c r="J90" s="55"/>
      <c r="K90" s="191"/>
    </row>
    <row r="91" spans="1:11" x14ac:dyDescent="0.2">
      <c r="A91" s="657"/>
      <c r="B91" s="653"/>
      <c r="C91" s="165" t="s">
        <v>5307</v>
      </c>
      <c r="D91" s="55"/>
      <c r="E91" s="55"/>
      <c r="F91" s="55"/>
      <c r="G91" s="55"/>
      <c r="H91" s="55"/>
      <c r="I91" s="55"/>
      <c r="J91" s="55"/>
      <c r="K91" s="191"/>
    </row>
    <row r="92" spans="1:11" x14ac:dyDescent="0.2">
      <c r="A92" s="127"/>
      <c r="B92" s="653" t="s">
        <v>5403</v>
      </c>
      <c r="C92" s="123" t="s">
        <v>5404</v>
      </c>
      <c r="D92" s="55"/>
      <c r="E92" s="55"/>
      <c r="F92" s="55"/>
      <c r="G92" s="55"/>
      <c r="H92" s="55"/>
      <c r="I92" s="55"/>
      <c r="J92" s="55"/>
      <c r="K92" s="191"/>
    </row>
    <row r="93" spans="1:11" x14ac:dyDescent="0.2">
      <c r="A93" s="225" t="s">
        <v>5405</v>
      </c>
      <c r="B93" s="653"/>
      <c r="C93" s="123"/>
      <c r="D93" s="55"/>
      <c r="E93" s="55"/>
      <c r="F93" s="55"/>
      <c r="G93" s="55"/>
      <c r="H93" s="55"/>
      <c r="I93" s="55"/>
      <c r="J93" s="55"/>
      <c r="K93" s="191"/>
    </row>
    <row r="94" spans="1:11" x14ac:dyDescent="0.2">
      <c r="A94" s="127" t="s">
        <v>5406</v>
      </c>
      <c r="B94" s="653"/>
      <c r="C94" s="123"/>
      <c r="D94" s="55"/>
      <c r="E94" s="55"/>
      <c r="F94" s="55"/>
      <c r="G94" s="55"/>
      <c r="H94" s="55"/>
      <c r="I94" s="55"/>
      <c r="J94" s="55"/>
      <c r="K94" s="191"/>
    </row>
    <row r="95" spans="1:11" x14ac:dyDescent="0.2">
      <c r="A95" s="127" t="s">
        <v>5407</v>
      </c>
      <c r="B95" s="653"/>
      <c r="C95" s="123"/>
      <c r="D95" s="55"/>
      <c r="E95" s="55"/>
      <c r="F95" s="55"/>
      <c r="G95" s="55"/>
      <c r="H95" s="55"/>
      <c r="I95" s="55"/>
      <c r="J95" s="55"/>
      <c r="K95" s="191"/>
    </row>
    <row r="96" spans="1:11" x14ac:dyDescent="0.2">
      <c r="A96" s="225" t="s">
        <v>5408</v>
      </c>
      <c r="B96" s="653"/>
      <c r="C96" s="123"/>
      <c r="D96" s="55"/>
      <c r="E96" s="55"/>
      <c r="F96" s="55"/>
      <c r="G96" s="55"/>
      <c r="H96" s="55"/>
      <c r="I96" s="55"/>
      <c r="J96" s="55"/>
      <c r="K96" s="191"/>
    </row>
    <row r="97" spans="1:11" x14ac:dyDescent="0.2">
      <c r="A97" s="127" t="s">
        <v>5409</v>
      </c>
      <c r="B97" s="653"/>
      <c r="C97" s="123"/>
      <c r="D97" s="55"/>
      <c r="E97" s="55"/>
      <c r="F97" s="55"/>
      <c r="G97" s="55"/>
      <c r="H97" s="55"/>
      <c r="I97" s="55"/>
      <c r="J97" s="55"/>
      <c r="K97" s="191"/>
    </row>
    <row r="98" spans="1:11" x14ac:dyDescent="0.2">
      <c r="A98" s="127"/>
      <c r="B98" s="653" t="s">
        <v>5410</v>
      </c>
      <c r="C98" s="123" t="s">
        <v>5411</v>
      </c>
      <c r="D98" s="55"/>
      <c r="E98" s="55"/>
      <c r="F98" s="55"/>
      <c r="G98" s="55"/>
      <c r="H98" s="55"/>
      <c r="I98" s="55"/>
      <c r="J98" s="55"/>
      <c r="K98" s="191"/>
    </row>
    <row r="99" spans="1:11" x14ac:dyDescent="0.2">
      <c r="A99" s="127" t="s">
        <v>5412</v>
      </c>
      <c r="B99" s="653"/>
      <c r="C99" s="123"/>
      <c r="D99" s="55"/>
      <c r="E99" s="55"/>
      <c r="F99" s="55"/>
      <c r="G99" s="55"/>
      <c r="H99" s="55"/>
      <c r="I99" s="55"/>
      <c r="J99" s="55"/>
      <c r="K99" s="191"/>
    </row>
    <row r="100" spans="1:11" x14ac:dyDescent="0.2">
      <c r="A100" s="127" t="s">
        <v>5413</v>
      </c>
      <c r="B100" s="653"/>
      <c r="C100" s="123"/>
      <c r="D100" s="55"/>
      <c r="E100" s="55"/>
      <c r="F100" s="55"/>
      <c r="G100" s="55"/>
      <c r="H100" s="55"/>
      <c r="I100" s="55"/>
      <c r="J100" s="55"/>
      <c r="K100" s="191"/>
    </row>
    <row r="101" spans="1:11" x14ac:dyDescent="0.2">
      <c r="A101" s="127" t="s">
        <v>5414</v>
      </c>
      <c r="B101" s="653"/>
      <c r="C101" s="123"/>
      <c r="D101" s="55"/>
      <c r="E101" s="55"/>
      <c r="F101" s="55"/>
      <c r="G101" s="55"/>
      <c r="H101" s="55"/>
      <c r="I101" s="55"/>
      <c r="J101" s="55"/>
      <c r="K101" s="191"/>
    </row>
    <row r="102" spans="1:11" x14ac:dyDescent="0.2">
      <c r="A102" s="127" t="s">
        <v>5415</v>
      </c>
      <c r="B102" s="653"/>
      <c r="C102" s="123"/>
      <c r="D102" s="55"/>
      <c r="E102" s="55"/>
      <c r="F102" s="55"/>
      <c r="G102" s="55"/>
      <c r="H102" s="55"/>
      <c r="I102" s="55"/>
      <c r="J102" s="55"/>
      <c r="K102" s="191"/>
    </row>
    <row r="103" spans="1:11" x14ac:dyDescent="0.2">
      <c r="A103" s="127"/>
      <c r="B103" s="653" t="s">
        <v>5416</v>
      </c>
      <c r="C103" s="123" t="s">
        <v>5417</v>
      </c>
      <c r="D103" s="55"/>
      <c r="E103" s="55"/>
      <c r="F103" s="55"/>
      <c r="G103" s="55"/>
      <c r="H103" s="55"/>
      <c r="I103" s="55"/>
      <c r="J103" s="55"/>
      <c r="K103" s="191"/>
    </row>
    <row r="104" spans="1:11" x14ac:dyDescent="0.2">
      <c r="A104" s="225" t="s">
        <v>5418</v>
      </c>
      <c r="B104" s="653"/>
      <c r="C104" s="123"/>
      <c r="D104" s="55"/>
      <c r="E104" s="55"/>
      <c r="F104" s="55"/>
      <c r="G104" s="55"/>
      <c r="H104" s="55"/>
      <c r="I104" s="55"/>
      <c r="J104" s="55"/>
      <c r="K104" s="191"/>
    </row>
    <row r="105" spans="1:11" x14ac:dyDescent="0.2">
      <c r="A105" s="127" t="s">
        <v>5419</v>
      </c>
      <c r="B105" s="653"/>
      <c r="C105" s="123"/>
      <c r="D105" s="55"/>
      <c r="E105" s="55"/>
      <c r="F105" s="55"/>
      <c r="G105" s="55"/>
      <c r="H105" s="55"/>
      <c r="I105" s="55"/>
      <c r="J105" s="55"/>
      <c r="K105" s="191"/>
    </row>
    <row r="106" spans="1:11" x14ac:dyDescent="0.2">
      <c r="A106" s="225" t="s">
        <v>5420</v>
      </c>
      <c r="B106" s="653"/>
      <c r="C106" s="123"/>
      <c r="D106" s="55"/>
      <c r="E106" s="55"/>
      <c r="F106" s="55"/>
      <c r="G106" s="55"/>
      <c r="H106" s="55"/>
      <c r="I106" s="55"/>
      <c r="J106" s="55"/>
      <c r="K106" s="191"/>
    </row>
    <row r="107" spans="1:11" x14ac:dyDescent="0.2">
      <c r="A107" s="225" t="s">
        <v>5421</v>
      </c>
      <c r="B107" s="653"/>
      <c r="C107" s="123"/>
      <c r="D107" s="55"/>
      <c r="E107" s="55"/>
      <c r="F107" s="55"/>
      <c r="G107" s="55"/>
      <c r="H107" s="55"/>
      <c r="I107" s="55"/>
      <c r="J107" s="55"/>
      <c r="K107" s="191"/>
    </row>
    <row r="108" spans="1:11" x14ac:dyDescent="0.2">
      <c r="A108" s="225" t="s">
        <v>5422</v>
      </c>
      <c r="B108" s="653"/>
      <c r="C108" s="123"/>
      <c r="D108" s="55"/>
      <c r="E108" s="55"/>
      <c r="F108" s="55"/>
      <c r="G108" s="55"/>
      <c r="H108" s="55"/>
      <c r="I108" s="55"/>
      <c r="J108" s="55"/>
      <c r="K108" s="191"/>
    </row>
    <row r="109" spans="1:11" x14ac:dyDescent="0.2">
      <c r="A109" s="127" t="s">
        <v>5423</v>
      </c>
      <c r="B109" s="653"/>
      <c r="C109" s="123"/>
      <c r="D109" s="55"/>
      <c r="E109" s="55"/>
      <c r="F109" s="55"/>
      <c r="G109" s="55"/>
      <c r="H109" s="55"/>
      <c r="I109" s="55"/>
      <c r="J109" s="55"/>
      <c r="K109" s="191"/>
    </row>
    <row r="110" spans="1:11" x14ac:dyDescent="0.2">
      <c r="A110" s="127"/>
      <c r="B110" s="653" t="s">
        <v>5424</v>
      </c>
      <c r="C110" s="123" t="s">
        <v>5425</v>
      </c>
      <c r="D110" s="55"/>
      <c r="E110" s="55"/>
      <c r="F110" s="55"/>
      <c r="G110" s="55"/>
      <c r="H110" s="55"/>
      <c r="I110" s="55"/>
      <c r="J110" s="55"/>
      <c r="K110" s="191"/>
    </row>
    <row r="111" spans="1:11" x14ac:dyDescent="0.2">
      <c r="A111" s="203"/>
      <c r="B111" s="660" t="s">
        <v>12</v>
      </c>
      <c r="C111" s="126" t="s">
        <v>5426</v>
      </c>
      <c r="D111" s="118"/>
      <c r="E111" s="118"/>
      <c r="F111" s="118"/>
      <c r="G111" s="118"/>
      <c r="H111" s="118"/>
      <c r="I111" s="118"/>
      <c r="J111" s="118"/>
      <c r="K111" s="186"/>
    </row>
    <row r="112" spans="1:11" x14ac:dyDescent="0.2">
      <c r="A112" s="225" t="s">
        <v>5427</v>
      </c>
      <c r="B112" s="653"/>
      <c r="C112" s="123"/>
      <c r="D112" s="55"/>
      <c r="E112" s="55"/>
      <c r="F112" s="55"/>
      <c r="G112" s="55"/>
      <c r="H112" s="55"/>
      <c r="I112" s="55"/>
      <c r="J112" s="55"/>
      <c r="K112" s="191"/>
    </row>
    <row r="113" spans="1:11" x14ac:dyDescent="0.2">
      <c r="A113" s="225" t="s">
        <v>5428</v>
      </c>
      <c r="B113" s="653"/>
      <c r="C113" s="123"/>
      <c r="D113" s="55"/>
      <c r="E113" s="55"/>
      <c r="F113" s="55"/>
      <c r="G113" s="55"/>
      <c r="H113" s="55"/>
      <c r="I113" s="55"/>
      <c r="J113" s="55"/>
      <c r="K113" s="191"/>
    </row>
    <row r="114" spans="1:11" x14ac:dyDescent="0.2">
      <c r="A114" s="127" t="s">
        <v>5429</v>
      </c>
      <c r="B114" s="653"/>
      <c r="C114" s="123"/>
      <c r="D114" s="55"/>
      <c r="E114" s="55"/>
      <c r="F114" s="55"/>
      <c r="G114" s="55"/>
      <c r="H114" s="55"/>
      <c r="I114" s="55"/>
      <c r="J114" s="55"/>
      <c r="K114" s="191"/>
    </row>
    <row r="115" spans="1:11" x14ac:dyDescent="0.2">
      <c r="A115" s="208" t="s">
        <v>5430</v>
      </c>
      <c r="B115" s="661"/>
      <c r="C115" s="662" t="s">
        <v>5431</v>
      </c>
      <c r="D115" s="201"/>
      <c r="E115" s="201"/>
      <c r="F115" s="201"/>
      <c r="G115" s="201"/>
      <c r="H115" s="201"/>
      <c r="I115" s="201"/>
      <c r="J115" s="420" t="s">
        <v>5432</v>
      </c>
      <c r="K115" s="442"/>
    </row>
    <row r="116" spans="1:11" x14ac:dyDescent="0.2">
      <c r="A116" s="127"/>
      <c r="B116" s="653" t="s">
        <v>104</v>
      </c>
      <c r="C116" s="123" t="s">
        <v>5433</v>
      </c>
      <c r="D116" s="55"/>
      <c r="E116" s="55"/>
      <c r="F116" s="55"/>
      <c r="G116" s="55"/>
      <c r="H116" s="55"/>
      <c r="I116" s="55"/>
      <c r="J116" s="55"/>
      <c r="K116" s="191"/>
    </row>
    <row r="117" spans="1:11" x14ac:dyDescent="0.2">
      <c r="A117" s="127"/>
      <c r="B117" s="663" t="s">
        <v>5434</v>
      </c>
      <c r="C117" s="123" t="s">
        <v>5435</v>
      </c>
      <c r="D117" s="55"/>
      <c r="E117" s="55"/>
      <c r="F117" s="55"/>
      <c r="G117" s="55"/>
      <c r="H117" s="55"/>
      <c r="I117" s="55"/>
      <c r="J117" s="55"/>
      <c r="K117" s="191"/>
    </row>
    <row r="118" spans="1:11" x14ac:dyDescent="0.2">
      <c r="A118" s="233"/>
      <c r="B118" s="664" t="s">
        <v>5436</v>
      </c>
      <c r="C118" s="204" t="s">
        <v>5437</v>
      </c>
      <c r="D118" s="201"/>
      <c r="E118" s="201"/>
      <c r="F118" s="201"/>
      <c r="G118" s="201"/>
      <c r="H118" s="201"/>
      <c r="I118" s="201"/>
      <c r="J118" s="201"/>
      <c r="K118" s="206"/>
    </row>
    <row r="119" spans="1:11" x14ac:dyDescent="0.2">
      <c r="A119" s="225"/>
      <c r="B119" s="653" t="s">
        <v>108</v>
      </c>
      <c r="C119" s="55" t="s">
        <v>5438</v>
      </c>
      <c r="D119" s="55"/>
      <c r="E119" s="55"/>
      <c r="F119" s="55"/>
      <c r="G119" s="55"/>
      <c r="H119" s="55"/>
      <c r="I119" s="55"/>
      <c r="J119" s="55"/>
      <c r="K119" s="191"/>
    </row>
    <row r="120" spans="1:11" x14ac:dyDescent="0.2">
      <c r="A120" s="225"/>
      <c r="B120" s="653"/>
      <c r="C120" s="55" t="s">
        <v>5439</v>
      </c>
      <c r="D120" s="55"/>
      <c r="E120" s="55"/>
      <c r="F120" s="55"/>
      <c r="G120" s="55"/>
      <c r="H120" s="55"/>
      <c r="I120" s="55"/>
      <c r="J120" s="55"/>
      <c r="K120" s="191"/>
    </row>
    <row r="121" spans="1:11" x14ac:dyDescent="0.2">
      <c r="A121" s="225"/>
      <c r="B121" s="653" t="s">
        <v>5440</v>
      </c>
      <c r="C121" s="55" t="s">
        <v>5441</v>
      </c>
      <c r="D121" s="55"/>
      <c r="E121" s="55"/>
      <c r="F121" s="55"/>
      <c r="G121" s="55"/>
      <c r="H121" s="55"/>
      <c r="I121" s="55"/>
      <c r="J121" s="55"/>
      <c r="K121" s="191"/>
    </row>
    <row r="122" spans="1:11" x14ac:dyDescent="0.2">
      <c r="A122" s="55" t="s">
        <v>5442</v>
      </c>
      <c r="B122" s="653"/>
      <c r="D122" s="55"/>
      <c r="E122" s="55"/>
      <c r="F122" s="55"/>
      <c r="G122" s="55"/>
      <c r="H122" s="55"/>
      <c r="I122" s="55"/>
      <c r="J122" s="55"/>
      <c r="K122" s="191"/>
    </row>
    <row r="123" spans="1:11" x14ac:dyDescent="0.2">
      <c r="A123" s="225"/>
      <c r="B123" s="653" t="s">
        <v>5443</v>
      </c>
      <c r="C123" s="55" t="s">
        <v>5444</v>
      </c>
      <c r="D123" s="55"/>
      <c r="E123" s="55"/>
      <c r="F123" s="55"/>
      <c r="G123" s="55"/>
      <c r="H123" s="55"/>
      <c r="I123" s="55"/>
      <c r="J123" s="55"/>
      <c r="K123" s="191"/>
    </row>
    <row r="124" spans="1:11" x14ac:dyDescent="0.2">
      <c r="A124" s="55" t="s">
        <v>5445</v>
      </c>
      <c r="B124" s="653"/>
      <c r="C124" s="55"/>
      <c r="D124" s="55"/>
      <c r="E124" s="55"/>
      <c r="F124" s="55"/>
      <c r="G124" s="55"/>
      <c r="H124" s="55"/>
      <c r="I124" s="55"/>
      <c r="J124" s="55"/>
      <c r="K124" s="191"/>
    </row>
    <row r="125" spans="1:11" x14ac:dyDescent="0.2">
      <c r="A125" s="55"/>
      <c r="B125" s="653" t="s">
        <v>5446</v>
      </c>
      <c r="C125" s="123" t="s">
        <v>5447</v>
      </c>
      <c r="D125" s="55"/>
      <c r="E125" s="55"/>
      <c r="F125" s="55"/>
      <c r="G125" s="55"/>
      <c r="H125" s="55"/>
      <c r="I125" s="55"/>
      <c r="J125" s="55"/>
      <c r="K125" s="191"/>
    </row>
    <row r="126" spans="1:11" x14ac:dyDescent="0.2">
      <c r="A126" s="55"/>
      <c r="B126" s="653" t="s">
        <v>5448</v>
      </c>
      <c r="C126" s="55" t="s">
        <v>5449</v>
      </c>
      <c r="D126" s="55"/>
      <c r="E126" s="55"/>
      <c r="F126" s="55"/>
      <c r="G126" s="55"/>
      <c r="H126" s="55"/>
      <c r="I126" s="55"/>
      <c r="J126" s="55"/>
      <c r="K126" s="191"/>
    </row>
    <row r="127" spans="1:11" x14ac:dyDescent="0.2">
      <c r="A127" s="123"/>
      <c r="B127" s="653" t="s">
        <v>113</v>
      </c>
      <c r="C127" s="123" t="s">
        <v>5450</v>
      </c>
      <c r="D127" s="55"/>
      <c r="E127" s="55"/>
      <c r="F127" s="55"/>
      <c r="G127" s="55"/>
      <c r="H127" s="55"/>
      <c r="I127" s="55"/>
      <c r="J127" s="55"/>
      <c r="K127" s="191"/>
    </row>
    <row r="128" spans="1:11" x14ac:dyDescent="0.2">
      <c r="A128" s="651" t="s">
        <v>5451</v>
      </c>
      <c r="B128" s="118"/>
      <c r="C128" s="118"/>
      <c r="D128" s="118"/>
      <c r="E128" s="118"/>
      <c r="F128" s="118"/>
      <c r="G128" s="118"/>
      <c r="H128" s="118"/>
      <c r="I128" s="118"/>
      <c r="J128" s="118"/>
      <c r="K128" s="186"/>
    </row>
    <row r="129" spans="1:11" x14ac:dyDescent="0.2">
      <c r="A129" s="127"/>
      <c r="B129" s="653" t="s">
        <v>5452</v>
      </c>
      <c r="C129" s="123" t="s">
        <v>5453</v>
      </c>
      <c r="D129" s="55"/>
      <c r="E129" s="55"/>
      <c r="F129" s="55"/>
      <c r="G129" s="55"/>
      <c r="H129" s="55"/>
      <c r="I129" s="55"/>
      <c r="J129" s="55"/>
      <c r="K129" s="191"/>
    </row>
    <row r="130" spans="1:11" x14ac:dyDescent="0.2">
      <c r="A130" s="127"/>
      <c r="B130" s="653" t="s">
        <v>5454</v>
      </c>
      <c r="C130" s="123" t="s">
        <v>5455</v>
      </c>
      <c r="D130" s="55"/>
      <c r="E130" s="55"/>
      <c r="F130" s="55"/>
      <c r="G130" s="55"/>
      <c r="H130" s="55"/>
      <c r="I130" s="55"/>
      <c r="J130" s="55"/>
      <c r="K130" s="191"/>
    </row>
    <row r="131" spans="1:11" x14ac:dyDescent="0.2">
      <c r="A131" s="55"/>
      <c r="B131" s="653" t="s">
        <v>5456</v>
      </c>
      <c r="C131" s="123" t="s">
        <v>5457</v>
      </c>
      <c r="D131" s="55"/>
      <c r="E131" s="55"/>
      <c r="F131" s="55"/>
      <c r="G131" s="55"/>
      <c r="H131" s="55"/>
      <c r="I131" s="55"/>
      <c r="J131" s="55"/>
      <c r="K131" s="191"/>
    </row>
    <row r="132" spans="1:11" x14ac:dyDescent="0.2">
      <c r="A132" s="127"/>
      <c r="B132" s="653" t="s">
        <v>5458</v>
      </c>
      <c r="C132" s="123" t="s">
        <v>5459</v>
      </c>
      <c r="D132" s="55"/>
      <c r="E132" s="55"/>
      <c r="F132" s="55"/>
      <c r="G132" s="55"/>
      <c r="H132" s="55"/>
      <c r="I132" s="55"/>
      <c r="J132" s="55"/>
      <c r="K132" s="191"/>
    </row>
    <row r="133" spans="1:11" x14ac:dyDescent="0.2">
      <c r="A133" s="127" t="s">
        <v>5460</v>
      </c>
      <c r="B133" s="653"/>
      <c r="C133" s="123"/>
      <c r="D133" s="55"/>
      <c r="E133" s="55"/>
      <c r="F133" s="55"/>
      <c r="G133" s="55"/>
      <c r="H133" s="55"/>
      <c r="I133" s="55"/>
      <c r="J133" s="55"/>
      <c r="K133" s="191"/>
    </row>
    <row r="134" spans="1:11" x14ac:dyDescent="0.2">
      <c r="A134" s="127" t="s">
        <v>5461</v>
      </c>
      <c r="B134" s="653"/>
      <c r="C134" s="123"/>
      <c r="D134" s="55"/>
      <c r="E134" s="55"/>
      <c r="F134" s="55"/>
      <c r="G134" s="55"/>
      <c r="H134" s="55"/>
      <c r="I134" s="55"/>
      <c r="J134" s="55"/>
      <c r="K134" s="191"/>
    </row>
    <row r="135" spans="1:11" x14ac:dyDescent="0.2">
      <c r="A135" s="127"/>
      <c r="B135" s="653" t="s">
        <v>5462</v>
      </c>
      <c r="C135" s="123" t="s">
        <v>5463</v>
      </c>
      <c r="D135" s="55"/>
      <c r="E135" s="55"/>
      <c r="F135" s="55"/>
      <c r="G135" s="55"/>
      <c r="H135" s="55"/>
      <c r="I135" s="55"/>
      <c r="J135" s="55"/>
      <c r="K135" s="191"/>
    </row>
    <row r="136" spans="1:11" x14ac:dyDescent="0.2">
      <c r="A136" s="208" t="s">
        <v>5464</v>
      </c>
      <c r="B136" s="661"/>
      <c r="C136" s="204"/>
      <c r="D136" s="201"/>
      <c r="E136" s="201"/>
      <c r="F136" s="201"/>
      <c r="G136" s="201"/>
      <c r="H136" s="201"/>
      <c r="I136" s="201"/>
      <c r="J136" s="201"/>
      <c r="K136" s="206"/>
    </row>
    <row r="137" spans="1:11" x14ac:dyDescent="0.2">
      <c r="A137" s="33" t="s">
        <v>5465</v>
      </c>
      <c r="B137" s="55"/>
      <c r="C137" s="55"/>
      <c r="D137" s="55"/>
      <c r="E137" s="55"/>
      <c r="F137" s="55"/>
      <c r="G137" s="55"/>
      <c r="H137" s="55"/>
      <c r="I137" s="55"/>
      <c r="J137" s="55"/>
      <c r="K137" s="191"/>
    </row>
    <row r="138" spans="1:11" x14ac:dyDescent="0.2">
      <c r="A138" s="127" t="s">
        <v>5466</v>
      </c>
      <c r="B138" s="55"/>
      <c r="C138" s="55"/>
      <c r="D138" s="55"/>
      <c r="E138" s="55"/>
      <c r="F138" s="55"/>
      <c r="G138" s="55"/>
      <c r="H138" s="55"/>
      <c r="I138" s="55"/>
      <c r="J138" s="55"/>
      <c r="K138" s="191"/>
    </row>
    <row r="139" spans="1:11" x14ac:dyDescent="0.2">
      <c r="A139" s="225" t="s">
        <v>5467</v>
      </c>
      <c r="B139" s="55"/>
      <c r="C139" s="55"/>
      <c r="D139" s="55"/>
      <c r="E139" s="55"/>
      <c r="F139" s="55"/>
      <c r="G139" s="55"/>
      <c r="H139" s="55"/>
      <c r="I139" s="55"/>
      <c r="J139" s="55"/>
      <c r="K139" s="191"/>
    </row>
    <row r="140" spans="1:11" x14ac:dyDescent="0.2">
      <c r="A140" s="225" t="s">
        <v>5468</v>
      </c>
      <c r="B140" s="55"/>
      <c r="C140" s="55"/>
      <c r="D140" s="55"/>
      <c r="E140" s="55"/>
      <c r="F140" s="55"/>
      <c r="G140" s="55"/>
      <c r="H140" s="55"/>
      <c r="I140" s="55"/>
      <c r="J140" s="55"/>
      <c r="K140" s="191"/>
    </row>
    <row r="141" spans="1:11" x14ac:dyDescent="0.2">
      <c r="A141" s="225" t="s">
        <v>5469</v>
      </c>
      <c r="B141" s="55"/>
      <c r="C141" s="55"/>
      <c r="D141" s="55"/>
      <c r="E141" s="55"/>
      <c r="F141" s="55"/>
      <c r="G141" s="55"/>
      <c r="H141" s="55"/>
      <c r="I141" s="55"/>
      <c r="J141" s="55"/>
      <c r="K141" s="191"/>
    </row>
    <row r="142" spans="1:11" x14ac:dyDescent="0.2">
      <c r="A142" s="225" t="s">
        <v>5470</v>
      </c>
      <c r="B142" s="55"/>
      <c r="C142" s="55"/>
      <c r="D142" s="55"/>
      <c r="E142" s="55"/>
      <c r="F142" s="55"/>
      <c r="G142" s="55"/>
      <c r="H142" s="55"/>
      <c r="I142" s="55"/>
      <c r="J142" s="55"/>
      <c r="K142" s="191"/>
    </row>
    <row r="143" spans="1:11" x14ac:dyDescent="0.2">
      <c r="A143" s="225" t="s">
        <v>5471</v>
      </c>
      <c r="B143" s="55"/>
      <c r="C143" s="55"/>
      <c r="D143" s="55"/>
      <c r="E143" s="55"/>
      <c r="F143" s="55"/>
      <c r="G143" s="55"/>
      <c r="H143" s="55"/>
      <c r="I143" s="55"/>
      <c r="J143" s="55"/>
      <c r="K143" s="191"/>
    </row>
    <row r="144" spans="1:11" x14ac:dyDescent="0.2">
      <c r="A144" s="127" t="s">
        <v>5472</v>
      </c>
      <c r="B144" s="55"/>
      <c r="C144" s="55"/>
      <c r="D144" s="55"/>
      <c r="E144" s="55"/>
      <c r="F144" s="55"/>
      <c r="G144" s="55"/>
      <c r="H144" s="55"/>
      <c r="I144" s="55"/>
      <c r="J144" s="55"/>
      <c r="K144" s="191"/>
    </row>
    <row r="145" spans="1:11" x14ac:dyDescent="0.2">
      <c r="A145" s="225" t="s">
        <v>5473</v>
      </c>
      <c r="B145" s="55"/>
      <c r="C145" s="55"/>
      <c r="D145" s="55"/>
      <c r="E145" s="55"/>
      <c r="F145" s="55"/>
      <c r="G145" s="55"/>
      <c r="H145" s="55"/>
      <c r="I145" s="55"/>
      <c r="J145" s="55"/>
      <c r="K145" s="191"/>
    </row>
    <row r="146" spans="1:11" x14ac:dyDescent="0.2">
      <c r="A146" s="233" t="s">
        <v>5474</v>
      </c>
      <c r="B146" s="201"/>
      <c r="C146" s="201"/>
      <c r="D146" s="201"/>
      <c r="E146" s="201"/>
      <c r="F146" s="201"/>
      <c r="G146" s="665" t="s">
        <v>5475</v>
      </c>
      <c r="H146" s="201"/>
      <c r="I146" s="201"/>
      <c r="J146" s="201"/>
      <c r="K146" s="206"/>
    </row>
    <row r="147" spans="1:11" x14ac:dyDescent="0.2">
      <c r="A147" s="225"/>
      <c r="B147" s="55"/>
      <c r="C147" s="55"/>
      <c r="D147" s="55"/>
      <c r="E147" s="55"/>
      <c r="F147" s="55"/>
      <c r="G147" s="55"/>
      <c r="H147" s="55"/>
      <c r="I147" s="55"/>
      <c r="J147" s="55"/>
      <c r="K147" s="191"/>
    </row>
    <row r="148" spans="1:11" x14ac:dyDescent="0.2">
      <c r="A148" s="647" t="s">
        <v>5476</v>
      </c>
      <c r="B148" s="118"/>
      <c r="C148" s="118"/>
      <c r="D148" s="118"/>
      <c r="E148" s="118"/>
      <c r="F148" s="118"/>
      <c r="G148" s="666"/>
      <c r="H148" s="118"/>
      <c r="I148" s="118"/>
      <c r="J148" s="118"/>
      <c r="K148" s="186"/>
    </row>
    <row r="149" spans="1:11" x14ac:dyDescent="0.2">
      <c r="A149" s="225" t="s">
        <v>5477</v>
      </c>
      <c r="B149" s="55"/>
      <c r="C149" s="55"/>
      <c r="D149" s="55"/>
      <c r="E149" s="55"/>
      <c r="F149" s="55"/>
      <c r="G149" s="24"/>
      <c r="H149" s="55"/>
      <c r="I149" s="55"/>
      <c r="J149" s="55"/>
      <c r="K149" s="191"/>
    </row>
    <row r="150" spans="1:11" x14ac:dyDescent="0.2">
      <c r="A150" s="233" t="s">
        <v>5478</v>
      </c>
      <c r="B150" s="201"/>
      <c r="C150" s="201"/>
      <c r="D150" s="201"/>
      <c r="E150" s="201"/>
      <c r="F150" s="201"/>
      <c r="G150" s="667" t="s">
        <v>5479</v>
      </c>
      <c r="H150" s="201"/>
      <c r="I150" s="201"/>
      <c r="J150" s="201"/>
      <c r="K150" s="206"/>
    </row>
    <row r="151" spans="1:11" x14ac:dyDescent="0.2">
      <c r="A151" s="668" t="s">
        <v>5480</v>
      </c>
      <c r="B151" s="669" t="s">
        <v>5481</v>
      </c>
      <c r="C151" s="670" t="s">
        <v>5482</v>
      </c>
      <c r="D151" s="594"/>
      <c r="E151" s="594"/>
      <c r="F151" s="594"/>
      <c r="G151" s="594"/>
      <c r="H151" s="594"/>
      <c r="I151" s="594"/>
      <c r="J151" s="594"/>
      <c r="K151" s="508"/>
    </row>
    <row r="152" spans="1:11" x14ac:dyDescent="0.2">
      <c r="A152" s="51"/>
      <c r="B152" s="25"/>
      <c r="C152" s="64"/>
      <c r="D152" s="25"/>
      <c r="E152" s="25"/>
      <c r="F152" s="25"/>
      <c r="G152" s="25"/>
      <c r="H152" s="25"/>
      <c r="I152" s="25"/>
      <c r="J152" s="25"/>
      <c r="K152" s="503"/>
    </row>
    <row r="153" spans="1:11" x14ac:dyDescent="0.2">
      <c r="A153" s="597" t="s">
        <v>5483</v>
      </c>
      <c r="B153" s="469"/>
      <c r="C153" s="469"/>
      <c r="D153" s="469"/>
      <c r="E153" s="469"/>
      <c r="F153" s="469"/>
      <c r="G153" s="469"/>
      <c r="H153" s="469"/>
      <c r="I153" s="469"/>
      <c r="J153" s="469"/>
      <c r="K153" s="550"/>
    </row>
    <row r="154" spans="1:11" x14ac:dyDescent="0.2">
      <c r="A154" s="6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x14ac:dyDescent="0.2">
      <c r="A155" s="647" t="s">
        <v>5484</v>
      </c>
      <c r="B155" s="118"/>
      <c r="C155" s="118"/>
      <c r="D155" s="118"/>
      <c r="E155" s="118"/>
      <c r="F155" s="118"/>
      <c r="G155" s="118"/>
      <c r="H155" s="118"/>
      <c r="I155" s="118"/>
      <c r="J155" s="118"/>
      <c r="K155" s="186"/>
    </row>
    <row r="156" spans="1:11" x14ac:dyDescent="0.2">
      <c r="A156" s="225" t="s">
        <v>5485</v>
      </c>
      <c r="B156" s="55"/>
      <c r="C156" s="55"/>
      <c r="D156" s="55"/>
      <c r="E156" s="55"/>
      <c r="F156" s="55"/>
      <c r="G156" s="55"/>
      <c r="H156" s="55"/>
      <c r="I156" s="55"/>
      <c r="J156" s="55"/>
      <c r="K156" s="191"/>
    </row>
    <row r="157" spans="1:11" x14ac:dyDescent="0.2">
      <c r="A157" s="671" t="s">
        <v>5486</v>
      </c>
      <c r="B157" s="672"/>
      <c r="C157" s="672"/>
      <c r="D157" s="672"/>
      <c r="E157" s="672"/>
      <c r="F157" s="672" t="s">
        <v>5487</v>
      </c>
      <c r="G157" s="672"/>
      <c r="H157" s="672"/>
      <c r="I157" s="672"/>
      <c r="J157" s="673" t="s">
        <v>5488</v>
      </c>
      <c r="K157" s="674" t="s">
        <v>5489</v>
      </c>
    </row>
    <row r="158" spans="1:11" x14ac:dyDescent="0.2">
      <c r="A158" s="127" t="s">
        <v>5490</v>
      </c>
      <c r="B158" s="55"/>
      <c r="C158" s="55"/>
      <c r="D158" s="55"/>
      <c r="E158" s="55"/>
      <c r="F158" s="55" t="s">
        <v>5491</v>
      </c>
      <c r="G158" s="55"/>
      <c r="H158" s="55"/>
      <c r="I158" s="55"/>
      <c r="J158" s="146">
        <v>0.5</v>
      </c>
      <c r="K158" s="353">
        <v>5.8</v>
      </c>
    </row>
    <row r="159" spans="1:11" x14ac:dyDescent="0.2">
      <c r="A159" s="127" t="s">
        <v>5492</v>
      </c>
      <c r="B159" s="55"/>
      <c r="C159" s="55"/>
      <c r="D159" s="55"/>
      <c r="E159" s="55"/>
      <c r="F159" s="123" t="s">
        <v>5493</v>
      </c>
      <c r="G159" s="55"/>
      <c r="H159" s="55"/>
      <c r="I159" s="55"/>
      <c r="J159" s="146">
        <f>(1000-Summary!X52)/100</f>
        <v>2.71</v>
      </c>
      <c r="K159" s="353">
        <v>9.99</v>
      </c>
    </row>
    <row r="160" spans="1:11" x14ac:dyDescent="0.2">
      <c r="A160" s="127" t="s">
        <v>5494</v>
      </c>
      <c r="B160" s="55"/>
      <c r="C160" s="55"/>
      <c r="D160" s="55"/>
      <c r="E160" s="55"/>
      <c r="F160" s="55" t="s">
        <v>5495</v>
      </c>
      <c r="G160" s="55"/>
      <c r="H160" s="55"/>
      <c r="I160" s="55"/>
      <c r="J160" s="146">
        <v>0</v>
      </c>
      <c r="K160" s="353">
        <v>2</v>
      </c>
    </row>
    <row r="161" spans="1:11" x14ac:dyDescent="0.2">
      <c r="A161" s="127" t="s">
        <v>5496</v>
      </c>
      <c r="B161" s="55"/>
      <c r="C161" s="55"/>
      <c r="D161" s="55"/>
      <c r="E161" s="55"/>
      <c r="F161" s="55" t="s">
        <v>5495</v>
      </c>
      <c r="G161" s="55"/>
      <c r="H161" s="55"/>
      <c r="I161" s="55"/>
      <c r="J161" s="146">
        <v>0</v>
      </c>
      <c r="K161" s="353">
        <v>2</v>
      </c>
    </row>
    <row r="162" spans="1:11" x14ac:dyDescent="0.2">
      <c r="A162" s="127" t="s">
        <v>5497</v>
      </c>
      <c r="B162" s="55"/>
      <c r="C162" s="55"/>
      <c r="D162" s="55"/>
      <c r="E162" s="55"/>
      <c r="F162" s="55" t="s">
        <v>5498</v>
      </c>
      <c r="G162" s="55"/>
      <c r="H162" s="55"/>
      <c r="I162" s="55"/>
      <c r="J162" s="146">
        <v>5.0000000000000001E-3</v>
      </c>
      <c r="K162" s="353">
        <v>5</v>
      </c>
    </row>
    <row r="163" spans="1:11" x14ac:dyDescent="0.2">
      <c r="A163" s="127" t="s">
        <v>5499</v>
      </c>
      <c r="B163" s="55"/>
      <c r="C163" s="55"/>
      <c r="D163" s="55"/>
      <c r="E163" s="55"/>
      <c r="F163" s="123" t="s">
        <v>5500</v>
      </c>
      <c r="G163" s="55"/>
      <c r="H163" s="55"/>
      <c r="I163" s="55"/>
      <c r="J163" s="146">
        <v>0</v>
      </c>
      <c r="K163" s="353">
        <v>10</v>
      </c>
    </row>
    <row r="164" spans="1:11" x14ac:dyDescent="0.2">
      <c r="A164" s="225" t="s">
        <v>5501</v>
      </c>
      <c r="B164" s="55"/>
      <c r="C164" s="55"/>
      <c r="D164" s="55"/>
      <c r="E164" s="55"/>
      <c r="F164" s="123" t="s">
        <v>5502</v>
      </c>
      <c r="G164" s="55"/>
      <c r="H164" s="55"/>
      <c r="I164" s="55"/>
      <c r="J164" s="146">
        <v>0</v>
      </c>
      <c r="K164" s="353">
        <v>10</v>
      </c>
    </row>
    <row r="165" spans="1:11" x14ac:dyDescent="0.2">
      <c r="A165" s="225" t="s">
        <v>5503</v>
      </c>
      <c r="B165" s="55"/>
      <c r="C165" s="55"/>
      <c r="D165" s="55"/>
      <c r="E165" s="55"/>
      <c r="F165" s="123" t="s">
        <v>5504</v>
      </c>
      <c r="G165" s="55"/>
      <c r="H165" s="55"/>
      <c r="I165" s="55"/>
      <c r="J165" s="146">
        <v>0</v>
      </c>
      <c r="K165" s="353">
        <v>5</v>
      </c>
    </row>
    <row r="166" spans="1:11" x14ac:dyDescent="0.2">
      <c r="A166" s="225" t="s">
        <v>5505</v>
      </c>
      <c r="B166" s="55"/>
      <c r="C166" s="55"/>
      <c r="D166" s="55"/>
      <c r="E166" s="55"/>
      <c r="F166" s="123" t="s">
        <v>5506</v>
      </c>
      <c r="G166" s="55"/>
      <c r="H166" s="55"/>
      <c r="I166" s="55"/>
      <c r="J166" s="146">
        <v>0</v>
      </c>
      <c r="K166" s="353">
        <v>5</v>
      </c>
    </row>
    <row r="167" spans="1:11" x14ac:dyDescent="0.2">
      <c r="A167" s="127" t="s">
        <v>5507</v>
      </c>
      <c r="B167" s="55"/>
      <c r="C167" s="55"/>
      <c r="D167" s="55"/>
      <c r="E167" s="55"/>
      <c r="F167" s="123" t="s">
        <v>5508</v>
      </c>
      <c r="G167" s="55"/>
      <c r="H167" s="55"/>
      <c r="I167" s="55"/>
      <c r="J167" s="146">
        <v>0</v>
      </c>
      <c r="K167" s="353">
        <v>5</v>
      </c>
    </row>
    <row r="168" spans="1:11" x14ac:dyDescent="0.2">
      <c r="A168" s="127" t="s">
        <v>5509</v>
      </c>
      <c r="B168" s="55"/>
      <c r="C168" s="55"/>
      <c r="D168" s="55"/>
      <c r="E168" s="55"/>
      <c r="F168" s="55" t="s">
        <v>5510</v>
      </c>
      <c r="G168" s="55"/>
      <c r="H168" s="55"/>
      <c r="I168" s="55"/>
      <c r="J168" s="146">
        <v>0</v>
      </c>
      <c r="K168" s="353">
        <v>5</v>
      </c>
    </row>
    <row r="169" spans="1:11" x14ac:dyDescent="0.2">
      <c r="A169" s="225" t="s">
        <v>5511</v>
      </c>
      <c r="B169" s="55"/>
      <c r="C169" s="55"/>
      <c r="D169" s="55"/>
      <c r="E169" s="55"/>
      <c r="F169" s="55" t="s">
        <v>5510</v>
      </c>
      <c r="G169" s="55"/>
      <c r="H169" s="55"/>
      <c r="I169" s="55"/>
      <c r="J169" s="146">
        <v>0</v>
      </c>
      <c r="K169" s="353">
        <v>5</v>
      </c>
    </row>
    <row r="170" spans="1:11" x14ac:dyDescent="0.2">
      <c r="A170" s="225" t="s">
        <v>5512</v>
      </c>
      <c r="B170" s="55"/>
      <c r="C170" s="55"/>
      <c r="D170" s="55"/>
      <c r="E170" s="55"/>
      <c r="F170" s="55" t="s">
        <v>5510</v>
      </c>
      <c r="G170" s="55"/>
      <c r="H170" s="55"/>
      <c r="I170" s="55"/>
      <c r="J170" s="146">
        <v>0</v>
      </c>
      <c r="K170" s="353">
        <v>5</v>
      </c>
    </row>
    <row r="171" spans="1:11" x14ac:dyDescent="0.2">
      <c r="A171" s="127" t="s">
        <v>5513</v>
      </c>
      <c r="B171" s="55"/>
      <c r="C171" s="55"/>
      <c r="D171" s="55"/>
      <c r="E171" s="55"/>
      <c r="F171" s="123" t="s">
        <v>5514</v>
      </c>
      <c r="G171" s="55"/>
      <c r="H171" s="55"/>
      <c r="I171" s="55"/>
      <c r="J171" s="146">
        <v>0</v>
      </c>
      <c r="K171" s="353">
        <v>4.9000000000000004</v>
      </c>
    </row>
    <row r="172" spans="1:11" x14ac:dyDescent="0.2">
      <c r="A172" s="127" t="s">
        <v>5515</v>
      </c>
      <c r="B172" s="55"/>
      <c r="C172" s="55"/>
      <c r="D172" s="55"/>
      <c r="E172" s="55"/>
      <c r="F172" s="123" t="s">
        <v>5516</v>
      </c>
      <c r="G172" s="55"/>
      <c r="H172" s="55"/>
      <c r="I172" s="55"/>
      <c r="J172" s="146">
        <v>0</v>
      </c>
      <c r="K172" s="353">
        <v>3</v>
      </c>
    </row>
    <row r="173" spans="1:11" x14ac:dyDescent="0.2">
      <c r="A173" s="127" t="s">
        <v>5517</v>
      </c>
      <c r="B173" s="55"/>
      <c r="C173" s="55"/>
      <c r="D173" s="55"/>
      <c r="E173" s="55"/>
      <c r="F173" s="55" t="s">
        <v>5510</v>
      </c>
      <c r="G173" s="55"/>
      <c r="H173" s="55"/>
      <c r="I173" s="55"/>
      <c r="J173" s="146">
        <v>5.0000000000000001E-3</v>
      </c>
      <c r="K173" s="353">
        <v>5</v>
      </c>
    </row>
    <row r="174" spans="1:11" x14ac:dyDescent="0.2">
      <c r="A174" s="225" t="s">
        <v>5518</v>
      </c>
      <c r="B174" s="55"/>
      <c r="C174" s="55"/>
      <c r="D174" s="55"/>
      <c r="E174" s="55"/>
      <c r="F174" s="55" t="s">
        <v>5510</v>
      </c>
      <c r="G174" s="55"/>
      <c r="H174" s="55"/>
      <c r="I174" s="55"/>
      <c r="J174" s="146">
        <v>5.0000000000000001E-3</v>
      </c>
      <c r="K174" s="353">
        <v>5</v>
      </c>
    </row>
    <row r="175" spans="1:11" x14ac:dyDescent="0.2">
      <c r="A175" s="225" t="s">
        <v>5519</v>
      </c>
      <c r="B175" s="55"/>
      <c r="C175" s="55"/>
      <c r="D175" s="55"/>
      <c r="E175" s="55"/>
      <c r="F175" s="55" t="s">
        <v>5510</v>
      </c>
      <c r="G175" s="55"/>
      <c r="H175" s="55"/>
      <c r="I175" s="55"/>
      <c r="J175" s="146">
        <v>5.0000000000000001E-3</v>
      </c>
      <c r="K175" s="353">
        <v>5</v>
      </c>
    </row>
    <row r="176" spans="1:11" x14ac:dyDescent="0.2">
      <c r="A176" s="225" t="s">
        <v>5520</v>
      </c>
      <c r="B176" s="55"/>
      <c r="C176" s="55"/>
      <c r="D176" s="55"/>
      <c r="E176" s="55"/>
      <c r="F176" s="55" t="s">
        <v>5510</v>
      </c>
      <c r="G176" s="55"/>
      <c r="H176" s="55"/>
      <c r="I176" s="55"/>
      <c r="J176" s="146">
        <v>5.0000000000000001E-3</v>
      </c>
      <c r="K176" s="353">
        <v>5</v>
      </c>
    </row>
    <row r="177" spans="1:36" x14ac:dyDescent="0.2">
      <c r="A177" s="127" t="s">
        <v>5521</v>
      </c>
      <c r="B177" s="55"/>
      <c r="C177" s="55"/>
      <c r="D177" s="55"/>
      <c r="E177" s="55"/>
      <c r="F177" s="55" t="s">
        <v>5510</v>
      </c>
      <c r="G177" s="55"/>
      <c r="H177" s="55"/>
      <c r="I177" s="55"/>
      <c r="J177" s="146">
        <v>5.0000000000000001E-3</v>
      </c>
      <c r="K177" s="353">
        <v>5</v>
      </c>
    </row>
    <row r="178" spans="1:36" x14ac:dyDescent="0.2">
      <c r="A178" s="127"/>
      <c r="B178" s="55"/>
      <c r="C178" s="55"/>
      <c r="D178" s="55"/>
      <c r="E178" s="55"/>
      <c r="F178" s="55"/>
      <c r="G178" s="55"/>
      <c r="H178" s="55"/>
      <c r="I178" s="55"/>
      <c r="J178" s="146"/>
      <c r="K178" s="353"/>
    </row>
    <row r="179" spans="1:36" x14ac:dyDescent="0.2">
      <c r="A179" s="208" t="s">
        <v>5522</v>
      </c>
      <c r="B179" s="201"/>
      <c r="C179" s="201"/>
      <c r="D179" s="201"/>
      <c r="E179" s="201"/>
      <c r="F179" s="201"/>
      <c r="G179" s="201"/>
      <c r="H179" s="201"/>
      <c r="I179" s="201"/>
      <c r="J179" s="675">
        <f>SUM(J158:J178)</f>
        <v>3.2399999999999993</v>
      </c>
      <c r="K179" s="676">
        <f>SUM(K158:K178)</f>
        <v>107.69</v>
      </c>
    </row>
    <row r="180" spans="1:36" x14ac:dyDescent="0.2">
      <c r="A180" s="55"/>
      <c r="B180" s="55"/>
      <c r="C180" s="55"/>
      <c r="D180" s="55"/>
      <c r="E180" s="55"/>
      <c r="F180" s="55"/>
      <c r="G180" s="55"/>
      <c r="H180" s="55"/>
      <c r="I180" s="55"/>
      <c r="J180" s="146"/>
      <c r="K180" s="146"/>
    </row>
    <row r="181" spans="1:36" x14ac:dyDescent="0.2">
      <c r="A181" s="33" t="s">
        <v>5523</v>
      </c>
    </row>
    <row r="182" spans="1:36" x14ac:dyDescent="0.2">
      <c r="A182" t="s">
        <v>5524</v>
      </c>
    </row>
    <row r="183" spans="1:36" x14ac:dyDescent="0.2">
      <c r="A183" t="s">
        <v>5525</v>
      </c>
    </row>
    <row r="184" spans="1:36" x14ac:dyDescent="0.2">
      <c r="A184" t="s">
        <v>5526</v>
      </c>
    </row>
    <row r="185" spans="1:36" x14ac:dyDescent="0.2">
      <c r="A185" t="s">
        <v>5527</v>
      </c>
      <c r="L185" s="55"/>
      <c r="M185" s="55"/>
      <c r="N185" s="55"/>
    </row>
    <row r="186" spans="1:36" x14ac:dyDescent="0.2"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  <c r="AF186" s="55"/>
      <c r="AG186" s="55"/>
      <c r="AH186" s="55"/>
    </row>
    <row r="187" spans="1:36" x14ac:dyDescent="0.2">
      <c r="A187" s="677" t="s">
        <v>5528</v>
      </c>
      <c r="O187" s="55"/>
      <c r="P187" s="55"/>
      <c r="Q187" s="55"/>
    </row>
    <row r="188" spans="1:36" x14ac:dyDescent="0.2">
      <c r="A188" t="s">
        <v>5529</v>
      </c>
      <c r="C188" t="s">
        <v>5530</v>
      </c>
      <c r="D188" t="s">
        <v>64</v>
      </c>
      <c r="F188" t="s">
        <v>5530</v>
      </c>
      <c r="G188" t="s">
        <v>64</v>
      </c>
      <c r="I188" t="s">
        <v>5530</v>
      </c>
      <c r="J188" t="s">
        <v>64</v>
      </c>
      <c r="O188" s="55"/>
      <c r="P188" s="55"/>
    </row>
    <row r="189" spans="1:36" x14ac:dyDescent="0.2">
      <c r="C189" s="646">
        <v>43891</v>
      </c>
      <c r="D189">
        <v>1</v>
      </c>
      <c r="F189" s="646">
        <v>44256</v>
      </c>
      <c r="G189">
        <v>1.01</v>
      </c>
      <c r="I189" s="646">
        <v>44621</v>
      </c>
      <c r="J189">
        <v>1.02</v>
      </c>
      <c r="R189" s="55"/>
      <c r="T189" s="55"/>
      <c r="V189" s="55"/>
      <c r="X189" s="55"/>
      <c r="Z189" s="55"/>
      <c r="AB189" s="55"/>
      <c r="AD189" s="55"/>
      <c r="AF189" s="55"/>
      <c r="AH189" s="55"/>
      <c r="AJ189" s="55"/>
    </row>
    <row r="190" spans="1:36" x14ac:dyDescent="0.2">
      <c r="C190" s="646">
        <v>43983</v>
      </c>
      <c r="D190">
        <v>1</v>
      </c>
      <c r="F190" s="646">
        <v>44348</v>
      </c>
      <c r="G190">
        <v>1.01</v>
      </c>
      <c r="I190" s="646">
        <v>44713</v>
      </c>
      <c r="J190">
        <v>1.02</v>
      </c>
      <c r="R190" s="55"/>
      <c r="S190" s="55"/>
      <c r="T190" s="55"/>
    </row>
    <row r="191" spans="1:36" x14ac:dyDescent="0.2">
      <c r="C191" s="646">
        <v>44075</v>
      </c>
      <c r="D191">
        <v>1</v>
      </c>
      <c r="F191" s="646">
        <v>44440</v>
      </c>
      <c r="G191">
        <v>1.01</v>
      </c>
      <c r="I191" s="646">
        <v>44805</v>
      </c>
      <c r="J191">
        <v>1.02</v>
      </c>
      <c r="R191" s="55"/>
      <c r="S191" s="55"/>
      <c r="T191" s="55"/>
    </row>
    <row r="192" spans="1:36" x14ac:dyDescent="0.2">
      <c r="C192" s="646">
        <v>44166</v>
      </c>
      <c r="D192">
        <v>1</v>
      </c>
      <c r="F192" s="646">
        <v>44531</v>
      </c>
      <c r="G192">
        <v>1.01</v>
      </c>
      <c r="I192" s="646">
        <v>44896</v>
      </c>
      <c r="J192">
        <v>1.02</v>
      </c>
      <c r="R192" s="55"/>
      <c r="S192" s="55"/>
      <c r="T192" s="55"/>
    </row>
    <row r="193" spans="1:17" x14ac:dyDescent="0.2">
      <c r="L193" s="646"/>
      <c r="M193" s="55"/>
    </row>
    <row r="194" spans="1:17" x14ac:dyDescent="0.2">
      <c r="C194" t="s">
        <v>4528</v>
      </c>
      <c r="D194">
        <v>4</v>
      </c>
      <c r="G194">
        <v>4.04</v>
      </c>
      <c r="J194">
        <v>4.08</v>
      </c>
      <c r="L194" s="646"/>
      <c r="M194" s="55"/>
    </row>
    <row r="195" spans="1:17" x14ac:dyDescent="0.2">
      <c r="L195" s="646"/>
      <c r="M195" s="55"/>
    </row>
    <row r="196" spans="1:17" x14ac:dyDescent="0.2">
      <c r="A196" t="s">
        <v>5531</v>
      </c>
      <c r="L196" s="646"/>
      <c r="M196" s="55"/>
    </row>
    <row r="197" spans="1:17" x14ac:dyDescent="0.2">
      <c r="L197" s="646"/>
      <c r="M197" s="55"/>
    </row>
    <row r="198" spans="1:17" ht="15" x14ac:dyDescent="0.25">
      <c r="A198" t="s">
        <v>5532</v>
      </c>
      <c r="C198" t="s">
        <v>5530</v>
      </c>
      <c r="D198" t="s">
        <v>64</v>
      </c>
      <c r="F198" t="s">
        <v>5530</v>
      </c>
      <c r="G198" t="s">
        <v>64</v>
      </c>
      <c r="I198" t="s">
        <v>5530</v>
      </c>
      <c r="J198" t="s">
        <v>64</v>
      </c>
      <c r="M198" s="55"/>
      <c r="N198" s="646"/>
      <c r="O198" s="646"/>
      <c r="Q198" s="678"/>
    </row>
    <row r="199" spans="1:17" x14ac:dyDescent="0.2">
      <c r="C199" s="646">
        <v>43891</v>
      </c>
      <c r="D199">
        <v>1</v>
      </c>
      <c r="F199" s="646">
        <v>44256</v>
      </c>
      <c r="G199">
        <v>1.01</v>
      </c>
      <c r="I199" s="646">
        <v>44621</v>
      </c>
      <c r="J199">
        <v>1.01</v>
      </c>
    </row>
    <row r="200" spans="1:17" x14ac:dyDescent="0.2">
      <c r="C200" s="646">
        <v>43983</v>
      </c>
      <c r="D200">
        <v>1.01</v>
      </c>
      <c r="F200" s="646">
        <v>44348</v>
      </c>
      <c r="G200">
        <v>1.01</v>
      </c>
      <c r="I200" s="646">
        <v>44713</v>
      </c>
      <c r="J200">
        <v>1.01</v>
      </c>
    </row>
    <row r="201" spans="1:17" x14ac:dyDescent="0.2">
      <c r="C201" s="646">
        <v>44075</v>
      </c>
      <c r="D201">
        <v>1.01</v>
      </c>
      <c r="F201" s="646">
        <v>44440</v>
      </c>
      <c r="G201">
        <v>1.01</v>
      </c>
      <c r="I201" s="646">
        <v>44805</v>
      </c>
      <c r="J201">
        <v>1.01</v>
      </c>
    </row>
    <row r="202" spans="1:17" x14ac:dyDescent="0.2">
      <c r="C202" s="646">
        <v>44166</v>
      </c>
      <c r="D202">
        <v>1.01</v>
      </c>
      <c r="F202" s="646">
        <v>44531</v>
      </c>
      <c r="G202">
        <v>1.01</v>
      </c>
      <c r="I202" s="646">
        <v>44896</v>
      </c>
      <c r="J202">
        <v>1.02</v>
      </c>
    </row>
    <row r="204" spans="1:17" x14ac:dyDescent="0.2">
      <c r="C204" t="s">
        <v>4528</v>
      </c>
      <c r="D204">
        <v>4.03</v>
      </c>
      <c r="G204">
        <v>4.04</v>
      </c>
      <c r="J204">
        <v>4.05</v>
      </c>
      <c r="L204" s="646"/>
      <c r="M204" s="646"/>
    </row>
    <row r="205" spans="1:17" x14ac:dyDescent="0.2">
      <c r="L205" s="646"/>
      <c r="M205" s="646"/>
    </row>
    <row r="206" spans="1:17" x14ac:dyDescent="0.2">
      <c r="A206" t="s">
        <v>5533</v>
      </c>
      <c r="L206" s="646"/>
      <c r="M206" s="646"/>
    </row>
    <row r="207" spans="1:17" x14ac:dyDescent="0.2">
      <c r="A207" t="s">
        <v>5534</v>
      </c>
    </row>
    <row r="209" spans="1:10" x14ac:dyDescent="0.2">
      <c r="A209" t="s">
        <v>5535</v>
      </c>
      <c r="C209" t="s">
        <v>5530</v>
      </c>
      <c r="D209" t="s">
        <v>64</v>
      </c>
      <c r="F209" t="s">
        <v>5530</v>
      </c>
      <c r="G209" t="s">
        <v>64</v>
      </c>
      <c r="I209" t="s">
        <v>5530</v>
      </c>
      <c r="J209" t="s">
        <v>64</v>
      </c>
    </row>
    <row r="210" spans="1:10" x14ac:dyDescent="0.2">
      <c r="C210" s="646">
        <v>43891</v>
      </c>
      <c r="D210">
        <v>1</v>
      </c>
      <c r="F210" s="646">
        <v>44256</v>
      </c>
      <c r="G210">
        <v>1</v>
      </c>
      <c r="I210" s="646">
        <v>44621</v>
      </c>
      <c r="J210">
        <v>1.02</v>
      </c>
    </row>
    <row r="211" spans="1:10" ht="10.5" customHeight="1" x14ac:dyDescent="0.2">
      <c r="C211" s="646">
        <v>43983</v>
      </c>
      <c r="D211">
        <v>1</v>
      </c>
      <c r="F211" s="646">
        <v>44348</v>
      </c>
      <c r="G211">
        <v>1</v>
      </c>
      <c r="I211" s="646">
        <v>44713</v>
      </c>
      <c r="J211">
        <v>1.02</v>
      </c>
    </row>
    <row r="212" spans="1:10" ht="10.5" customHeight="1" x14ac:dyDescent="0.2">
      <c r="C212" s="646">
        <v>44075</v>
      </c>
      <c r="D212">
        <v>1</v>
      </c>
      <c r="F212" s="646">
        <v>44440</v>
      </c>
      <c r="G212">
        <v>1</v>
      </c>
      <c r="I212" s="646">
        <v>44805</v>
      </c>
      <c r="J212">
        <v>1.02</v>
      </c>
    </row>
    <row r="213" spans="1:10" ht="10.5" customHeight="1" x14ac:dyDescent="0.2">
      <c r="C213" s="646">
        <v>44166</v>
      </c>
      <c r="D213">
        <v>1</v>
      </c>
      <c r="F213" s="646">
        <v>44531</v>
      </c>
      <c r="G213">
        <v>1</v>
      </c>
      <c r="I213" s="646">
        <v>44896</v>
      </c>
      <c r="J213">
        <v>1.02</v>
      </c>
    </row>
    <row r="214" spans="1:10" ht="10.5" customHeight="1" x14ac:dyDescent="0.2"/>
    <row r="215" spans="1:10" ht="10.5" customHeight="1" x14ac:dyDescent="0.2">
      <c r="C215" t="s">
        <v>4528</v>
      </c>
      <c r="D215">
        <v>4</v>
      </c>
      <c r="G215">
        <v>4</v>
      </c>
      <c r="J215">
        <v>4.08</v>
      </c>
    </row>
    <row r="216" spans="1:10" ht="10.5" customHeight="1" x14ac:dyDescent="0.2"/>
    <row r="217" spans="1:10" ht="10.5" customHeight="1" x14ac:dyDescent="0.2">
      <c r="A217" t="s">
        <v>5536</v>
      </c>
    </row>
    <row r="218" spans="1:10" ht="10.5" customHeight="1" x14ac:dyDescent="0.2">
      <c r="A218" t="s">
        <v>5537</v>
      </c>
    </row>
    <row r="219" spans="1:10" ht="10.5" customHeight="1" x14ac:dyDescent="0.2">
      <c r="A219" t="s">
        <v>5538</v>
      </c>
    </row>
    <row r="220" spans="1:10" ht="10.5" customHeight="1" x14ac:dyDescent="0.2"/>
    <row r="221" spans="1:10" ht="10.5" customHeight="1" x14ac:dyDescent="0.2">
      <c r="A221" t="s">
        <v>5539</v>
      </c>
    </row>
    <row r="222" spans="1:10" ht="10.5" customHeight="1" x14ac:dyDescent="0.2">
      <c r="A222" t="s">
        <v>5540</v>
      </c>
    </row>
    <row r="223" spans="1:10" ht="10.5" customHeight="1" x14ac:dyDescent="0.2"/>
    <row r="224" spans="1:10" ht="9.75" customHeight="1" x14ac:dyDescent="0.2"/>
    <row r="225" ht="9.75" customHeight="1" x14ac:dyDescent="0.2"/>
    <row r="226" ht="9.75" customHeight="1" x14ac:dyDescent="0.2"/>
    <row r="227" ht="9.75" customHeight="1" x14ac:dyDescent="0.2"/>
    <row r="228" ht="9.7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405" spans="2:2" x14ac:dyDescent="0.2">
      <c r="B405" s="13"/>
    </row>
    <row r="406" spans="2:2" x14ac:dyDescent="0.2">
      <c r="B406" s="13"/>
    </row>
    <row r="407" spans="2:2" x14ac:dyDescent="0.2">
      <c r="B407" s="13"/>
    </row>
    <row r="408" spans="2:2" x14ac:dyDescent="0.2">
      <c r="B408" s="13"/>
    </row>
    <row r="409" spans="2:2" x14ac:dyDescent="0.2">
      <c r="B409" s="13"/>
    </row>
    <row r="410" spans="2:2" x14ac:dyDescent="0.2">
      <c r="B410" s="13"/>
    </row>
    <row r="411" spans="2:2" x14ac:dyDescent="0.2">
      <c r="B411" s="13"/>
    </row>
    <row r="412" spans="2:2" x14ac:dyDescent="0.2">
      <c r="B412" s="13"/>
    </row>
    <row r="413" spans="2:2" x14ac:dyDescent="0.2">
      <c r="B413" s="13"/>
    </row>
    <row r="414" spans="2:2" x14ac:dyDescent="0.2">
      <c r="B414" s="13"/>
    </row>
    <row r="415" spans="2:2" x14ac:dyDescent="0.2">
      <c r="B415" s="13"/>
    </row>
    <row r="416" spans="2:2" x14ac:dyDescent="0.2">
      <c r="B416" s="13"/>
    </row>
    <row r="417" spans="2:2" x14ac:dyDescent="0.2">
      <c r="B417" s="13"/>
    </row>
    <row r="418" spans="2:2" x14ac:dyDescent="0.2">
      <c r="B418" s="13"/>
    </row>
    <row r="419" spans="2:2" x14ac:dyDescent="0.2">
      <c r="B419" s="13"/>
    </row>
    <row r="420" spans="2:2" x14ac:dyDescent="0.2">
      <c r="B420" s="13"/>
    </row>
    <row r="421" spans="2:2" x14ac:dyDescent="0.2">
      <c r="B421" s="13"/>
    </row>
    <row r="422" spans="2:2" x14ac:dyDescent="0.2">
      <c r="B422" s="13"/>
    </row>
  </sheetData>
  <conditionalFormatting sqref="K158:K179">
    <cfRule type="cellIs" dxfId="0" priority="2" operator="lessThan">
      <formula>2</formula>
    </cfRule>
  </conditionalFormatting>
  <hyperlinks>
    <hyperlink ref="G146" r:id="rId1" xr:uid="{00000000-0004-0000-0A00-000000000000}"/>
    <hyperlink ref="G150" r:id="rId2" xr:uid="{00000000-0004-0000-0A00-000001000000}"/>
  </hyperlinks>
  <pageMargins left="0.34027777777777801" right="0.27986111111111101" top="0.37986111111111098" bottom="0.52013888888888904" header="0.511811023622047" footer="0.511811023622047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97F28-48C3-4B7D-A61A-1B054B2C9B60}">
  <dimension ref="A1:BI169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8.85546875" defaultRowHeight="12.75" customHeight="1" x14ac:dyDescent="0.2"/>
  <cols>
    <col min="1" max="1" width="25.5703125" customWidth="1"/>
    <col min="2" max="2" width="6" customWidth="1"/>
    <col min="3" max="3" width="12.28515625" style="13" customWidth="1"/>
    <col min="4" max="4" width="13.85546875" customWidth="1"/>
    <col min="5" max="5" width="4.85546875" style="12" customWidth="1"/>
    <col min="6" max="6" width="3.7109375" style="12" customWidth="1"/>
    <col min="7" max="7" width="3.85546875" customWidth="1"/>
    <col min="8" max="8" width="4" customWidth="1"/>
    <col min="9" max="9" width="7.140625" customWidth="1"/>
    <col min="10" max="10" width="5.42578125" style="13" customWidth="1"/>
    <col min="11" max="11" width="8.42578125" style="14" customWidth="1"/>
    <col min="12" max="12" width="7.5703125" style="15" customWidth="1"/>
    <col min="13" max="13" width="8.7109375" style="12" customWidth="1"/>
    <col min="14" max="14" width="4.5703125" style="12" customWidth="1"/>
    <col min="15" max="15" width="7.5703125" customWidth="1"/>
    <col min="16" max="17" width="7.7109375" customWidth="1"/>
    <col min="18" max="18" width="6.42578125" style="12" customWidth="1"/>
    <col min="19" max="22" width="6" style="16" customWidth="1"/>
    <col min="23" max="24" width="7.42578125" style="16" customWidth="1"/>
    <col min="25" max="25" width="12.5703125" customWidth="1"/>
    <col min="26" max="26" width="7.85546875" style="13" customWidth="1"/>
    <col min="27" max="27" width="6.140625" customWidth="1"/>
    <col min="28" max="28" width="4.5703125" customWidth="1"/>
    <col min="29" max="29" width="5.140625" style="17" customWidth="1"/>
    <col min="30" max="30" width="6.140625" style="17" customWidth="1"/>
    <col min="31" max="31" width="7.140625" style="17" customWidth="1"/>
    <col min="32" max="32" width="7.7109375" style="17" customWidth="1"/>
    <col min="33" max="33" width="8.7109375" style="17" customWidth="1"/>
    <col min="34" max="35" width="8.5703125" style="17" customWidth="1"/>
    <col min="36" max="37" width="8" style="17" customWidth="1"/>
    <col min="38" max="38" width="9.7109375" style="17" customWidth="1"/>
    <col min="39" max="39" width="6" style="17" customWidth="1"/>
    <col min="40" max="40" width="6.42578125" style="17" customWidth="1"/>
    <col min="41" max="41" width="6.85546875" style="13" customWidth="1"/>
    <col min="42" max="43" width="7" customWidth="1"/>
    <col min="44" max="44" width="5.28515625" style="18" customWidth="1"/>
    <col min="45" max="48" width="5.28515625" style="19" customWidth="1"/>
    <col min="49" max="49" width="5.42578125" style="19" customWidth="1"/>
    <col min="50" max="50" width="5.85546875" style="19" customWidth="1"/>
    <col min="51" max="51" width="5.28515625" style="13" customWidth="1"/>
    <col min="52" max="55" width="6.7109375" customWidth="1"/>
    <col min="56" max="56" width="8.85546875" style="20"/>
    <col min="57" max="58" width="8.85546875" style="12"/>
  </cols>
  <sheetData>
    <row r="1" spans="1:61" ht="12.75" customHeight="1" x14ac:dyDescent="0.2">
      <c r="A1" s="21" t="s">
        <v>6</v>
      </c>
      <c r="C1" s="59" t="s">
        <v>7</v>
      </c>
      <c r="E1" s="23"/>
      <c r="G1" s="24"/>
      <c r="H1" s="25"/>
      <c r="I1" s="25"/>
      <c r="J1" s="26" t="s">
        <v>8</v>
      </c>
      <c r="N1" s="27"/>
      <c r="Q1" s="28"/>
      <c r="R1" s="29"/>
      <c r="S1" s="30"/>
      <c r="T1" s="30"/>
      <c r="W1" s="30"/>
      <c r="Z1" s="26" t="s">
        <v>9</v>
      </c>
      <c r="AC1" s="31" t="s">
        <v>10</v>
      </c>
      <c r="AG1" s="24"/>
      <c r="AJ1" s="31"/>
      <c r="AK1" s="31"/>
      <c r="AL1" s="32"/>
      <c r="AO1" s="33" t="s">
        <v>11</v>
      </c>
      <c r="AP1" s="25"/>
      <c r="AQ1" s="34"/>
      <c r="AR1" s="35" t="s">
        <v>12</v>
      </c>
      <c r="AS1" s="36"/>
      <c r="AT1" s="36"/>
      <c r="AU1" s="36"/>
      <c r="AV1" s="36"/>
      <c r="AW1" s="36"/>
      <c r="AX1" s="36"/>
      <c r="AY1" s="37" t="s">
        <v>13</v>
      </c>
      <c r="BD1" s="38" t="s">
        <v>14</v>
      </c>
    </row>
    <row r="2" spans="1:61" ht="12.75" customHeight="1" x14ac:dyDescent="0.2">
      <c r="A2" s="39" t="s">
        <v>15</v>
      </c>
      <c r="C2" s="155" t="s">
        <v>16</v>
      </c>
      <c r="D2" s="39"/>
      <c r="G2" s="25"/>
      <c r="H2" s="25"/>
      <c r="I2" s="25"/>
      <c r="J2" s="40" t="s">
        <v>17</v>
      </c>
      <c r="N2" s="27"/>
      <c r="Q2" s="29"/>
      <c r="S2" s="41"/>
      <c r="T2" s="42"/>
      <c r="W2" s="41"/>
      <c r="Z2" s="40" t="s">
        <v>18</v>
      </c>
      <c r="AO2" s="43" t="s">
        <v>19</v>
      </c>
      <c r="AP2" s="25"/>
      <c r="AR2" s="43" t="s">
        <v>20</v>
      </c>
      <c r="AS2" s="36"/>
      <c r="AT2" s="36"/>
      <c r="AU2" s="36"/>
      <c r="AV2" s="36"/>
      <c r="AW2" s="36"/>
      <c r="AX2" s="36"/>
      <c r="AY2" s="44" t="s">
        <v>21</v>
      </c>
    </row>
    <row r="3" spans="1:61" ht="12.75" customHeight="1" x14ac:dyDescent="0.2">
      <c r="A3" s="45">
        <v>46234</v>
      </c>
      <c r="B3" s="24"/>
      <c r="D3" s="39"/>
      <c r="G3" s="25"/>
      <c r="H3" s="25"/>
      <c r="I3" s="25"/>
      <c r="J3" s="46" t="s">
        <v>22</v>
      </c>
      <c r="Q3" s="47" t="s">
        <v>23</v>
      </c>
      <c r="S3" s="48"/>
      <c r="T3" s="48"/>
      <c r="W3" s="48"/>
      <c r="X3" s="49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1"/>
      <c r="AP3" s="25"/>
      <c r="AR3" s="52" t="s">
        <v>24</v>
      </c>
      <c r="AS3" s="36"/>
      <c r="AT3" s="36"/>
      <c r="AU3" s="36"/>
      <c r="AV3" s="36"/>
      <c r="AW3" s="36"/>
      <c r="AX3" s="36"/>
      <c r="BA3" s="53"/>
      <c r="BB3" s="53"/>
      <c r="BC3" s="53"/>
    </row>
    <row r="4" spans="1:61" ht="12.75" customHeight="1" x14ac:dyDescent="0.2">
      <c r="A4" s="54"/>
      <c r="C4" s="127"/>
      <c r="E4" s="56"/>
      <c r="F4" s="56"/>
      <c r="J4" s="57" t="s">
        <v>1701</v>
      </c>
      <c r="K4" s="58"/>
      <c r="N4" s="2"/>
      <c r="O4" s="55"/>
      <c r="P4" s="55"/>
      <c r="R4" s="2"/>
      <c r="T4" s="48"/>
      <c r="W4" s="48"/>
      <c r="Y4" s="55"/>
      <c r="Z4" s="59" t="s">
        <v>25</v>
      </c>
      <c r="AA4" s="55"/>
      <c r="AB4" s="55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51"/>
      <c r="AP4" s="25"/>
      <c r="AQ4" s="61"/>
      <c r="AR4" s="62" t="s">
        <v>1702</v>
      </c>
      <c r="AS4" s="63"/>
      <c r="AT4" s="63"/>
      <c r="AU4" s="63"/>
      <c r="AV4" s="63"/>
      <c r="AW4" s="64" t="s">
        <v>26</v>
      </c>
      <c r="AX4" s="63"/>
      <c r="AZ4" s="709" t="s">
        <v>27</v>
      </c>
      <c r="BA4" s="709"/>
      <c r="BB4" s="709"/>
      <c r="BC4" s="709"/>
    </row>
    <row r="5" spans="1:61" ht="12.75" customHeight="1" x14ac:dyDescent="0.2">
      <c r="A5" s="55" t="s">
        <v>28</v>
      </c>
      <c r="B5" s="2" t="s">
        <v>29</v>
      </c>
      <c r="C5" s="75"/>
      <c r="D5" s="55"/>
      <c r="E5" s="67" t="s">
        <v>30</v>
      </c>
      <c r="F5" s="67" t="s">
        <v>31</v>
      </c>
      <c r="G5" s="64" t="s">
        <v>32</v>
      </c>
      <c r="H5" s="66"/>
      <c r="I5" s="68">
        <v>46234</v>
      </c>
      <c r="J5" s="69" t="s">
        <v>33</v>
      </c>
      <c r="K5" s="70" t="s">
        <v>34</v>
      </c>
      <c r="L5" s="71" t="s">
        <v>35</v>
      </c>
      <c r="M5" s="66"/>
      <c r="N5" s="2" t="s">
        <v>36</v>
      </c>
      <c r="O5" s="2" t="s">
        <v>37</v>
      </c>
      <c r="P5" s="710" t="s">
        <v>38</v>
      </c>
      <c r="Q5" s="710"/>
      <c r="R5" s="2" t="s">
        <v>39</v>
      </c>
      <c r="S5" s="72" t="s">
        <v>40</v>
      </c>
      <c r="T5" s="72" t="s">
        <v>40</v>
      </c>
      <c r="U5" s="72" t="s">
        <v>40</v>
      </c>
      <c r="V5" s="72" t="s">
        <v>40</v>
      </c>
      <c r="W5" s="72" t="s">
        <v>41</v>
      </c>
      <c r="X5" s="72" t="s">
        <v>42</v>
      </c>
      <c r="Y5" s="73" t="s">
        <v>43</v>
      </c>
      <c r="Z5" s="69" t="s">
        <v>44</v>
      </c>
      <c r="AA5" s="2" t="s">
        <v>45</v>
      </c>
      <c r="AB5" s="2" t="s">
        <v>46</v>
      </c>
      <c r="AC5" s="74" t="s">
        <v>45</v>
      </c>
      <c r="AD5" s="74"/>
      <c r="AE5" s="74" t="s">
        <v>45</v>
      </c>
      <c r="AF5" s="74" t="s">
        <v>47</v>
      </c>
      <c r="AG5" s="74" t="s">
        <v>45</v>
      </c>
      <c r="AH5" s="74" t="s">
        <v>45</v>
      </c>
      <c r="AI5" s="74" t="s">
        <v>48</v>
      </c>
      <c r="AJ5" s="74" t="s">
        <v>42</v>
      </c>
      <c r="AK5" s="74" t="s">
        <v>49</v>
      </c>
      <c r="AL5" s="74" t="s">
        <v>50</v>
      </c>
      <c r="AM5" s="74" t="s">
        <v>51</v>
      </c>
      <c r="AN5" s="74" t="s">
        <v>52</v>
      </c>
      <c r="AO5" s="75" t="s">
        <v>53</v>
      </c>
      <c r="AP5" s="66" t="s">
        <v>54</v>
      </c>
      <c r="AQ5" s="2" t="s">
        <v>55</v>
      </c>
      <c r="AR5" s="40" t="s">
        <v>56</v>
      </c>
      <c r="AS5" s="63"/>
      <c r="AT5" s="63"/>
      <c r="AU5" s="63"/>
      <c r="AV5" s="63"/>
      <c r="AW5" s="64" t="s">
        <v>57</v>
      </c>
      <c r="AX5" s="63"/>
      <c r="AY5" s="76" t="s">
        <v>58</v>
      </c>
      <c r="AZ5" s="77" t="s">
        <v>59</v>
      </c>
      <c r="BA5" s="78" t="s">
        <v>59</v>
      </c>
      <c r="BB5" s="78" t="s">
        <v>60</v>
      </c>
      <c r="BC5" s="78" t="s">
        <v>61</v>
      </c>
      <c r="BE5" s="66" t="s">
        <v>62</v>
      </c>
      <c r="BF5" s="66" t="s">
        <v>63</v>
      </c>
      <c r="BG5" s="12" t="s">
        <v>45</v>
      </c>
      <c r="BH5" t="s">
        <v>64</v>
      </c>
    </row>
    <row r="6" spans="1:61" s="96" customFormat="1" ht="12.75" customHeight="1" thickBot="1" x14ac:dyDescent="0.25">
      <c r="A6" s="80" t="s">
        <v>65</v>
      </c>
      <c r="B6" s="81" t="s">
        <v>66</v>
      </c>
      <c r="C6" s="84" t="s">
        <v>67</v>
      </c>
      <c r="D6" s="81" t="s">
        <v>68</v>
      </c>
      <c r="E6" s="82" t="s">
        <v>69</v>
      </c>
      <c r="F6" s="82" t="s">
        <v>70</v>
      </c>
      <c r="G6" s="83" t="s">
        <v>71</v>
      </c>
      <c r="H6" s="83" t="s">
        <v>72</v>
      </c>
      <c r="I6" s="81" t="s">
        <v>73</v>
      </c>
      <c r="J6" s="84" t="s">
        <v>74</v>
      </c>
      <c r="K6" s="85" t="s">
        <v>64</v>
      </c>
      <c r="L6" s="86" t="s">
        <v>75</v>
      </c>
      <c r="M6" s="83" t="s">
        <v>76</v>
      </c>
      <c r="N6" s="83" t="s">
        <v>77</v>
      </c>
      <c r="O6" s="81" t="s">
        <v>78</v>
      </c>
      <c r="P6" s="81" t="s">
        <v>79</v>
      </c>
      <c r="Q6" s="81" t="s">
        <v>80</v>
      </c>
      <c r="R6" s="81" t="s">
        <v>81</v>
      </c>
      <c r="S6" s="87" t="s">
        <v>82</v>
      </c>
      <c r="T6" s="87" t="s">
        <v>83</v>
      </c>
      <c r="U6" s="87" t="s">
        <v>58</v>
      </c>
      <c r="V6" s="87" t="s">
        <v>84</v>
      </c>
      <c r="W6" s="87" t="s">
        <v>85</v>
      </c>
      <c r="X6" s="87" t="s">
        <v>86</v>
      </c>
      <c r="Y6" s="80" t="s">
        <v>87</v>
      </c>
      <c r="Z6" s="84" t="s">
        <v>78</v>
      </c>
      <c r="AA6" s="81" t="s">
        <v>88</v>
      </c>
      <c r="AB6" s="81" t="s">
        <v>89</v>
      </c>
      <c r="AC6" s="88" t="s">
        <v>90</v>
      </c>
      <c r="AD6" s="88" t="s">
        <v>91</v>
      </c>
      <c r="AE6" s="88" t="s">
        <v>92</v>
      </c>
      <c r="AF6" s="88" t="s">
        <v>93</v>
      </c>
      <c r="AG6" s="88" t="s">
        <v>94</v>
      </c>
      <c r="AH6" s="88" t="s">
        <v>95</v>
      </c>
      <c r="AI6" s="88" t="s">
        <v>95</v>
      </c>
      <c r="AJ6" s="88" t="s">
        <v>95</v>
      </c>
      <c r="AK6" s="88" t="s">
        <v>95</v>
      </c>
      <c r="AL6" s="88" t="s">
        <v>96</v>
      </c>
      <c r="AM6" s="88" t="s">
        <v>97</v>
      </c>
      <c r="AN6" s="88" t="s">
        <v>98</v>
      </c>
      <c r="AO6" s="89" t="s">
        <v>99</v>
      </c>
      <c r="AP6" s="83" t="s">
        <v>100</v>
      </c>
      <c r="AQ6" s="81" t="s">
        <v>101</v>
      </c>
      <c r="AR6" s="90">
        <v>2024</v>
      </c>
      <c r="AS6" s="91">
        <v>2025</v>
      </c>
      <c r="AT6" s="90">
        <v>2026</v>
      </c>
      <c r="AU6" s="91">
        <v>2027</v>
      </c>
      <c r="AV6" s="90">
        <v>2028</v>
      </c>
      <c r="AW6" s="83" t="s">
        <v>102</v>
      </c>
      <c r="AX6" s="83" t="s">
        <v>103</v>
      </c>
      <c r="AY6" s="92" t="s">
        <v>104</v>
      </c>
      <c r="AZ6" s="93" t="s">
        <v>105</v>
      </c>
      <c r="BA6" s="94" t="s">
        <v>106</v>
      </c>
      <c r="BB6" s="94" t="s">
        <v>107</v>
      </c>
      <c r="BC6" s="94" t="s">
        <v>107</v>
      </c>
      <c r="BD6" s="84" t="s">
        <v>108</v>
      </c>
      <c r="BE6" s="83" t="s">
        <v>109</v>
      </c>
      <c r="BF6" s="83" t="s">
        <v>110</v>
      </c>
      <c r="BG6" s="95" t="s">
        <v>111</v>
      </c>
      <c r="BH6" s="96" t="s">
        <v>112</v>
      </c>
      <c r="BI6" s="96" t="s">
        <v>113</v>
      </c>
    </row>
    <row r="7" spans="1:61" ht="11.25" customHeight="1" x14ac:dyDescent="0.2">
      <c r="A7" s="55" t="s">
        <v>114</v>
      </c>
      <c r="B7" s="55" t="s">
        <v>115</v>
      </c>
      <c r="C7" s="156" t="s">
        <v>116</v>
      </c>
      <c r="D7" s="98" t="s">
        <v>117</v>
      </c>
      <c r="E7" s="157">
        <v>59</v>
      </c>
      <c r="F7" s="2">
        <v>18</v>
      </c>
      <c r="G7" s="2" t="s">
        <v>118</v>
      </c>
      <c r="H7" s="2" t="s">
        <v>119</v>
      </c>
      <c r="I7" s="100">
        <v>47.91</v>
      </c>
      <c r="J7" s="101">
        <f>(M7/I7)*100</f>
        <v>2.4212064287205175</v>
      </c>
      <c r="K7" s="102">
        <v>0.28999999999999998</v>
      </c>
      <c r="L7" s="71">
        <v>4</v>
      </c>
      <c r="M7" s="28">
        <f>K7*L7</f>
        <v>1.1599999999999999</v>
      </c>
      <c r="N7" s="103" t="s">
        <v>120</v>
      </c>
      <c r="O7" s="104">
        <v>0.26500000000000001</v>
      </c>
      <c r="P7" s="158">
        <v>46038</v>
      </c>
      <c r="Q7" s="158">
        <v>46055</v>
      </c>
      <c r="R7" s="28">
        <f>(K7-O7)/O7*100</f>
        <v>9.4339622641509298</v>
      </c>
      <c r="S7" s="105">
        <f>IF(INDEX(Historical!$D$7:$D1065,MATCH(B7,Historical!$B$7:$B$1062,0))=0,"n/a",(INDEX(Historical!$C$7:$C$1062,MATCH(B7,Historical!$B$7:$B$1062,0))/INDEX(Historical!$D$7:$D$1062,MATCH(B7,Historical!$B$7:$B$1062,0))-1)*100)</f>
        <v>17.777777777777782</v>
      </c>
      <c r="T7" s="105">
        <f>IF(INDEX(Historical!$F$7:$F$1062,MATCH(B7,Historical!$B$7:$B$1062,0))=0,"n/a",((INDEX(Historical!$C$7:$C$1062,MATCH(B7,Historical!$B$7:$B$1062,0))/INDEX(Historical!$F$7:$F$1062,MATCH(B7,Historical!$B$7:$B$1062,0)))^(1/3)-1)*100)</f>
        <v>10.765306656385331</v>
      </c>
      <c r="U7" s="105">
        <f>IF(INDEX(Historical!$H$7:$H$1062,MATCH(B7,Historical!$B$7:$B$1062,0))=0,"n/a",((INDEX(Historical!$C$7:$C$1062,MATCH(B7,Historical!$B$7:$B$1062,0))/INDEX(Historical!$H$7:$H$1062,MATCH(B7,Historical!$B$7:$B$1062,0)))^(1/5)-1)*100)</f>
        <v>7.4520805832128945</v>
      </c>
      <c r="V7" s="105">
        <f>IF(INDEX(Historical!$M$7:$M$1062,MATCH(B7,Historical!$B$7:$B$1062,0))=0,"n/a",((INDEX(Historical!$C$7:$C$1062,MATCH(B7,Historical!$B$7:$B$1062,0))/INDEX(Historical!$M$7:$M$1062,MATCH(B7,Historical!$B$7:$B$1062,0)))^(1/10)-1)*100)</f>
        <v>5.1750165741873522</v>
      </c>
      <c r="W7" s="106">
        <f>IF(OR(U7&lt;=0,U7="n/a",V7&lt;=0,V7="n/a"),"n/a",U7/V7)</f>
        <v>1.440010959652456</v>
      </c>
      <c r="X7" s="107">
        <f>IF(OR(AJ7&lt;=0,AJ7="n/a",U7&lt;=0,U7="n/a"),"n/a",U7/AJ7)</f>
        <v>2.9056344146344188E-2</v>
      </c>
      <c r="Y7" s="161"/>
      <c r="Z7" s="101">
        <f>IF(OR(AC7&lt;0.01,AC7="n/a"),"n/a",M7/AC7*100)</f>
        <v>44.615384615384613</v>
      </c>
      <c r="AA7" s="109">
        <f>IF(OR(AC7&lt;0.01,AC7="n/a"),"n/a",I7/AC7)</f>
        <v>18.426923076923075</v>
      </c>
      <c r="AB7" s="71">
        <v>10</v>
      </c>
      <c r="AC7" s="100">
        <v>2.6</v>
      </c>
      <c r="AD7" s="100">
        <v>1.1399999999999999</v>
      </c>
      <c r="AE7" s="100">
        <v>0.31</v>
      </c>
      <c r="AF7" s="100">
        <v>1.61</v>
      </c>
      <c r="AG7" s="100">
        <v>8.870000000000001</v>
      </c>
      <c r="AH7" s="100">
        <v>15.620000000000001</v>
      </c>
      <c r="AI7" s="100">
        <v>9.49</v>
      </c>
      <c r="AJ7" s="100">
        <v>256.47000000000003</v>
      </c>
      <c r="AK7" s="100">
        <v>9.66</v>
      </c>
      <c r="AL7" s="100">
        <v>2810</v>
      </c>
      <c r="AM7" s="100">
        <v>1.59</v>
      </c>
      <c r="AN7" s="100">
        <v>1.1299999999999999</v>
      </c>
      <c r="AO7" s="110">
        <f>IF(U7="n/a","n/a",IF(AA7&lt;0,"n/a",IF(AA7="n/a","n/a",J7+U7-AA7)))</f>
        <v>-8.5536360649896626</v>
      </c>
      <c r="AP7" s="111">
        <f>IF(U7="n/a","n/a",J7+U7)</f>
        <v>9.873287011933412</v>
      </c>
      <c r="AQ7" s="112">
        <f>IF(OR(AC7&lt;0.01,AC7="n/a",AF7="n/a"),"n/a",(I7/SQRT(22.5*AC7*(I7/AF7))-1)*100)</f>
        <v>14.828076616684548</v>
      </c>
      <c r="AR7" s="101">
        <f>INDEX(Historical!$C$7:$C$1063,MATCH(B7,Historical!$B$7:$B$1063,0))*IF(AH7="n/a",1.03,IF(AH7&lt;0,1.01,IF(AH7&gt;10,1.1,(1+AH7/100))))</f>
        <v>1.1660000000000001</v>
      </c>
      <c r="AS7" s="109">
        <f>IF($AI7="n/a",1.03*AR7,IF($AI7&lt;0,1.01*AR7,IF($AI7&gt;10,1.1*AR7,(1+$AI7/100)*AR7)))</f>
        <v>1.2766534</v>
      </c>
      <c r="AT7" s="109">
        <f>IF($AK7="n/a",1.03*AS7,IF($AK7&lt;0,1.01*AS7,IF($AK7&gt;10,1.1*AS7,(1+$AK7/100)*AS7)))</f>
        <v>1.39997811844</v>
      </c>
      <c r="AU7" s="109">
        <f>IF($AK7="n/a",1.03*AT7,IF($AK7&lt;0,1.01*AT7,IF($AK7&gt;10,1.1*AT7,(1+$AK7/100)*AT7)))</f>
        <v>1.5352160046813039</v>
      </c>
      <c r="AV7" s="109">
        <f>IF($AK7="n/a",1.03*AU7,IF($AK7&lt;0,1.01*AU7,IF($AK7&gt;10,1.1*AU7,(1+$AK7/100)*AU7)))</f>
        <v>1.6835178707335179</v>
      </c>
      <c r="AW7" s="109">
        <f>SUM(AR7:AV7)</f>
        <v>7.0613653938548211</v>
      </c>
      <c r="AX7" s="113">
        <f>AW7/I7*100</f>
        <v>14.738813178574036</v>
      </c>
      <c r="AY7" s="100">
        <v>0.68</v>
      </c>
      <c r="AZ7" s="100">
        <v>29.62</v>
      </c>
      <c r="BA7" s="100">
        <v>-4.41</v>
      </c>
      <c r="BB7" s="100">
        <v>8.23</v>
      </c>
      <c r="BC7" s="100">
        <v>11.35</v>
      </c>
      <c r="BE7" s="12">
        <v>1968</v>
      </c>
      <c r="BF7" s="12">
        <f>IF(BE7&gt;2020,0,IF(BE7&gt;2008,1,IF(BE7&gt;2001,2,IF(BE7&gt;1990,3,IF(BE7&gt;1980,4,IF(BE7&gt;1973,5,IF(BE7&gt;1970,6,IF(BE7&gt;1960,7,IF(BE7&gt;1958,8,IF(BE7&gt;1953,9,10))))))))))</f>
        <v>7</v>
      </c>
      <c r="BG7" s="100">
        <v>2.8899999999999997</v>
      </c>
      <c r="BH7" t="s">
        <v>121</v>
      </c>
      <c r="BI7" t="s">
        <v>122</v>
      </c>
    </row>
    <row r="8" spans="1:61" ht="11.25" customHeight="1" x14ac:dyDescent="0.2">
      <c r="A8" s="55" t="s">
        <v>123</v>
      </c>
      <c r="B8" s="55" t="s">
        <v>124</v>
      </c>
      <c r="C8" s="156" t="s">
        <v>125</v>
      </c>
      <c r="D8" s="98" t="s">
        <v>126</v>
      </c>
      <c r="E8" s="157">
        <v>51</v>
      </c>
      <c r="F8" s="2">
        <v>47</v>
      </c>
      <c r="G8" s="2" t="s">
        <v>119</v>
      </c>
      <c r="H8" s="2" t="s">
        <v>118</v>
      </c>
      <c r="I8" s="100">
        <v>79.27</v>
      </c>
      <c r="J8" s="101">
        <f>(M8/I8)*100</f>
        <v>2.6239434842941849</v>
      </c>
      <c r="K8" s="104">
        <v>0.52</v>
      </c>
      <c r="L8" s="71">
        <v>4</v>
      </c>
      <c r="M8" s="28">
        <f>K8*L8</f>
        <v>2.08</v>
      </c>
      <c r="N8" s="103" t="s">
        <v>127</v>
      </c>
      <c r="O8" s="104">
        <v>0.51</v>
      </c>
      <c r="P8" s="158">
        <v>46070</v>
      </c>
      <c r="Q8" s="158">
        <v>46091</v>
      </c>
      <c r="R8" s="28">
        <f>(K8-O8)/O8*100</f>
        <v>1.9607843137254919</v>
      </c>
      <c r="S8" s="105">
        <f>IF(INDEX(Historical!$D$7:$D1072,MATCH(B8,Historical!$B$7:$B$1062,0))=0,"n/a",(INDEX(Historical!$C$7:$C$1062,MATCH(B8,Historical!$B$7:$B$1062,0))/INDEX(Historical!$D$7:$D$1062,MATCH(B8,Historical!$B$7:$B$1062,0))-1)*100)</f>
        <v>2.0000000000000018</v>
      </c>
      <c r="T8" s="105">
        <f>IF(INDEX(Historical!$F$7:$F$1062,MATCH(B8,Historical!$B$7:$B$1062,0))=0,"n/a",((INDEX(Historical!$C$7:$C$1062,MATCH(B8,Historical!$B$7:$B$1062,0))/INDEX(Historical!$F$7:$F$1062,MATCH(B8,Historical!$B$7:$B$1062,0)))^(1/3)-1)*100)</f>
        <v>8.4351442625098407</v>
      </c>
      <c r="U8" s="105">
        <f>IF(INDEX(Historical!$H$7:$H$1062,MATCH(B8,Historical!$B$7:$B$1062,0))=0,"n/a",((INDEX(Historical!$C$7:$C$1062,MATCH(B8,Historical!$B$7:$B$1062,0))/INDEX(Historical!$H$7:$H$1062,MATCH(B8,Historical!$B$7:$B$1062,0)))^(1/5)-1)*100)</f>
        <v>7.2145025900850923</v>
      </c>
      <c r="V8" s="105">
        <f>IF(INDEX(Historical!$M$7:$M$1062,MATCH(B8,Historical!$B$7:$B$1062,0))=0,"n/a",((INDEX(Historical!$C$7:$C$1062,MATCH(B8,Historical!$B$7:$B$1062,0))/INDEX(Historical!$M$7:$M$1062,MATCH(B8,Historical!$B$7:$B$1062,0)))^(1/10)-1)*100)</f>
        <v>6.1796316715072797</v>
      </c>
      <c r="W8" s="106">
        <f>IF(OR(U8&lt;=0,U8="n/a",V8&lt;=0,V8="n/a"),"n/a",U8/V8)</f>
        <v>1.1674648221105703</v>
      </c>
      <c r="X8" s="107" t="str">
        <f>IF(OR(AJ8&lt;=0,AJ8="n/a",U8&lt;=0,U8="n/a"),"n/a",U8/AJ8)</f>
        <v>n/a</v>
      </c>
      <c r="Y8" s="123"/>
      <c r="Z8" s="101">
        <f>IF(OR(AC8&lt;0.01,AC8="n/a"),"n/a",M8/AC8*100)</f>
        <v>93.27354260089686</v>
      </c>
      <c r="AA8" s="109">
        <f>IF(OR(AC8&lt;0.01,AC8="n/a"),"n/a",I8/AC8)</f>
        <v>35.54708520179372</v>
      </c>
      <c r="AB8" s="71">
        <v>6</v>
      </c>
      <c r="AC8" s="100">
        <v>2.23</v>
      </c>
      <c r="AD8" s="100">
        <v>0.89</v>
      </c>
      <c r="AE8" s="100">
        <v>0.47</v>
      </c>
      <c r="AF8" s="100">
        <v>1.68</v>
      </c>
      <c r="AG8" s="100">
        <v>4.8099999999999996</v>
      </c>
      <c r="AH8" s="100">
        <v>40.47</v>
      </c>
      <c r="AI8" s="100">
        <v>16.350000000000001</v>
      </c>
      <c r="AJ8" s="100">
        <v>-6.68</v>
      </c>
      <c r="AK8" s="100">
        <v>15.909999999999998</v>
      </c>
      <c r="AL8" s="100">
        <v>38200</v>
      </c>
      <c r="AM8" s="100">
        <v>0.67999999999999994</v>
      </c>
      <c r="AN8" s="100">
        <v>0.47</v>
      </c>
      <c r="AO8" s="110">
        <f>IF(U8="n/a","n/a",IF(AA8&lt;0,"n/a",IF(AA8="n/a","n/a",J8+U8-AA8)))</f>
        <v>-25.708639127414443</v>
      </c>
      <c r="AP8" s="111">
        <f>IF(U8="n/a","n/a",J8+U8)</f>
        <v>9.8384460743792772</v>
      </c>
      <c r="AQ8" s="112">
        <f>IF(OR(AC8&lt;0.01,AC8="n/a",AF8="n/a"),"n/a",(I8/SQRT(22.5*AC8*(I8/AF8))-1)*100)</f>
        <v>62.916615534878176</v>
      </c>
      <c r="AR8" s="101">
        <f>INDEX(Historical!$C$7:$C$1063,MATCH(B8,Historical!$B$7:$B$1063,0))*IF(AH8="n/a",1.03,IF(AH8&lt;0,1.01,IF(AH8&gt;10,1.1,(1+AH8/100))))</f>
        <v>2.2440000000000002</v>
      </c>
      <c r="AS8" s="109">
        <f>IF($AI8="n/a",1.03*AR8,IF($AI8&lt;0,1.01*AR8,IF($AI8&gt;10,1.1*AR8,(1+$AI8/100)*AR8)))</f>
        <v>2.4684000000000004</v>
      </c>
      <c r="AT8" s="109">
        <f>IF($AK8="n/a",1.03*AS8,IF($AK8&lt;0,1.01*AS8,IF($AK8&gt;10,1.1*AS8,(1+$AK8/100)*AS8)))</f>
        <v>2.7152400000000005</v>
      </c>
      <c r="AU8" s="109">
        <f>IF($AK8="n/a",1.03*AT8,IF($AK8&lt;0,1.01*AT8,IF($AK8&gt;10,1.1*AT8,(1+$AK8/100)*AT8)))</f>
        <v>2.9867640000000009</v>
      </c>
      <c r="AV8" s="109">
        <f>IF($AK8="n/a",1.03*AU8,IF($AK8&lt;0,1.01*AU8,IF($AK8&gt;10,1.1*AU8,(1+$AK8/100)*AU8)))</f>
        <v>3.285440400000001</v>
      </c>
      <c r="AW8" s="109">
        <f>SUM(AR8:AV8)</f>
        <v>13.699844400000002</v>
      </c>
      <c r="AX8" s="113">
        <f>AW8/I8*100</f>
        <v>17.282508389050086</v>
      </c>
      <c r="AY8" s="100">
        <v>0.6</v>
      </c>
      <c r="AZ8" s="100">
        <v>49.68</v>
      </c>
      <c r="BA8" s="100">
        <v>-10.39</v>
      </c>
      <c r="BB8" s="100">
        <v>-1.1400000000000001</v>
      </c>
      <c r="BC8" s="100">
        <v>13.930000000000001</v>
      </c>
      <c r="BE8" s="12">
        <v>1976</v>
      </c>
      <c r="BF8" s="12">
        <f>IF(BE8&gt;2020,0,IF(BE8&gt;2008,1,IF(BE8&gt;2001,2,IF(BE8&gt;1990,3,IF(BE8&gt;1980,4,IF(BE8&gt;1973,5,IF(BE8&gt;1970,6,IF(BE8&gt;1960,7,IF(BE8&gt;1958,8,IF(BE8&gt;1953,9,10))))))))))</f>
        <v>5</v>
      </c>
      <c r="BG8" s="100">
        <v>1.9800000000000002</v>
      </c>
      <c r="BH8" t="s">
        <v>121</v>
      </c>
      <c r="BI8" t="s">
        <v>122</v>
      </c>
    </row>
    <row r="9" spans="1:61" ht="11.25" customHeight="1" x14ac:dyDescent="0.2">
      <c r="A9" s="55" t="s">
        <v>128</v>
      </c>
      <c r="B9" s="55" t="s">
        <v>129</v>
      </c>
      <c r="C9" s="156" t="s">
        <v>116</v>
      </c>
      <c r="D9" s="98" t="s">
        <v>130</v>
      </c>
      <c r="E9" s="157">
        <v>50</v>
      </c>
      <c r="F9" s="2">
        <v>51</v>
      </c>
      <c r="G9" s="2" t="s">
        <v>119</v>
      </c>
      <c r="H9" s="2" t="s">
        <v>118</v>
      </c>
      <c r="I9" s="100">
        <v>266.45999999999998</v>
      </c>
      <c r="J9" s="101">
        <f>(M9/I9)*100</f>
        <v>2.5519777827816559</v>
      </c>
      <c r="K9" s="104">
        <v>1.7</v>
      </c>
      <c r="L9" s="71">
        <v>4</v>
      </c>
      <c r="M9" s="28">
        <f>K9*L9</f>
        <v>6.8</v>
      </c>
      <c r="N9" s="103" t="s">
        <v>131</v>
      </c>
      <c r="O9" s="104">
        <v>1.54</v>
      </c>
      <c r="P9" s="158">
        <v>46003</v>
      </c>
      <c r="Q9" s="158">
        <v>46023</v>
      </c>
      <c r="R9" s="28">
        <f>(K9-O9)/O9*100</f>
        <v>10.389610389610384</v>
      </c>
      <c r="S9" s="105">
        <f>IF(INDEX(Historical!$D$7:$D1073,MATCH(B9,Historical!$B$7:$B$1062,0))=0,"n/a",(INDEX(Historical!$C$7:$C$1062,MATCH(B9,Historical!$B$7:$B$1062,0))/INDEX(Historical!$D$7:$D$1062,MATCH(B9,Historical!$B$7:$B$1062,0))-1)*100)</f>
        <v>10.000000000000009</v>
      </c>
      <c r="T9" s="105">
        <f>IF(INDEX(Historical!$F$7:$F$1062,MATCH(B9,Historical!$B$7:$B$1062,0))=0,"n/a",((INDEX(Historical!$C$7:$C$1062,MATCH(B9,Historical!$B$7:$B$1062,0))/INDEX(Historical!$F$7:$F$1062,MATCH(B9,Historical!$B$7:$B$1062,0)))^(1/3)-1)*100)</f>
        <v>13.980124542821471</v>
      </c>
      <c r="U9" s="105">
        <f>IF(INDEX(Historical!$H$7:$H$1062,MATCH(B9,Historical!$B$7:$B$1062,0))=0,"n/a",((INDEX(Historical!$C$7:$C$1062,MATCH(B9,Historical!$B$7:$B$1062,0))/INDEX(Historical!$H$7:$H$1062,MATCH(B9,Historical!$B$7:$B$1062,0)))^(1/5)-1)*100)</f>
        <v>11.09534595426207</v>
      </c>
      <c r="V9" s="105">
        <f>IF(INDEX(Historical!$M$7:$M$1062,MATCH(B9,Historical!$B$7:$B$1062,0))=0,"n/a",((INDEX(Historical!$C$7:$C$1062,MATCH(B9,Historical!$B$7:$B$1062,0))/INDEX(Historical!$M$7:$M$1062,MATCH(B9,Historical!$B$7:$B$1062,0)))^(1/10)-1)*100)</f>
        <v>12.132747661084519</v>
      </c>
      <c r="W9" s="106">
        <f>IF(OR(U9&lt;=0,U9="n/a",V9&lt;=0,V9="n/a"),"n/a",U9/V9)</f>
        <v>0.91449573206324164</v>
      </c>
      <c r="X9" s="107">
        <f>IF(OR(AJ9&lt;=0,AJ9="n/a",U9&lt;=0,U9="n/a"),"n/a",U9/AJ9)</f>
        <v>0.88762767634096562</v>
      </c>
      <c r="Y9" s="55"/>
      <c r="Z9" s="101">
        <f>IF(OR(AC9&lt;0.01,AC9="n/a"),"n/a",M9/AC9*100)</f>
        <v>62.157221206581362</v>
      </c>
      <c r="AA9" s="109">
        <f>IF(OR(AC9&lt;0.01,AC9="n/a"),"n/a",I9/AC9)</f>
        <v>24.356489945155392</v>
      </c>
      <c r="AB9" s="71">
        <v>6</v>
      </c>
      <c r="AC9" s="100">
        <v>10.94</v>
      </c>
      <c r="AD9" s="100">
        <v>2.11</v>
      </c>
      <c r="AE9" s="100">
        <v>4.8499999999999996</v>
      </c>
      <c r="AF9" s="100">
        <v>17.57</v>
      </c>
      <c r="AG9" s="100">
        <v>72.240000000000009</v>
      </c>
      <c r="AH9" s="100">
        <v>10.119999999999999</v>
      </c>
      <c r="AI9" s="100">
        <v>9.27</v>
      </c>
      <c r="AJ9" s="100">
        <v>12.5</v>
      </c>
      <c r="AK9" s="100">
        <v>9.44</v>
      </c>
      <c r="AL9" s="100">
        <v>106510</v>
      </c>
      <c r="AM9" s="100">
        <v>0.18</v>
      </c>
      <c r="AN9" s="100">
        <v>0.87</v>
      </c>
      <c r="AO9" s="110">
        <f>IF(U9="n/a","n/a",IF(AA9&lt;0,"n/a",IF(AA9="n/a","n/a",J9+U9-AA9)))</f>
        <v>-10.709166208111666</v>
      </c>
      <c r="AP9" s="111">
        <f>IF(U9="n/a","n/a",J9+U9)</f>
        <v>13.647323737043726</v>
      </c>
      <c r="AQ9" s="112">
        <f>IF(OR(AC9&lt;0.01,AC9="n/a",AF9="n/a"),"n/a",(I9/SQRT(22.5*AC9*(I9/AF9))-1)*100)</f>
        <v>336.11595213321175</v>
      </c>
      <c r="AR9" s="101">
        <f>INDEX(Historical!$C$7:$C$1063,MATCH(B9,Historical!$B$7:$B$1063,0))*IF(AH9="n/a",1.03,IF(AH9&lt;0,1.01,IF(AH9&gt;10,1.1,(1+AH9/100))))</f>
        <v>6.7760000000000007</v>
      </c>
      <c r="AS9" s="109">
        <f>IF($AI9="n/a",1.03*AR9,IF($AI9&lt;0,1.01*AR9,IF($AI9&gt;10,1.1*AR9,(1+$AI9/100)*AR9)))</f>
        <v>7.4041352000000007</v>
      </c>
      <c r="AT9" s="109">
        <f>IF($AK9="n/a",1.03*AS9,IF($AK9&lt;0,1.01*AS9,IF($AK9&gt;10,1.1*AS9,(1+$AK9/100)*AS9)))</f>
        <v>8.1030855628800005</v>
      </c>
      <c r="AU9" s="109">
        <f>IF($AK9="n/a",1.03*AT9,IF($AK9&lt;0,1.01*AT9,IF($AK9&gt;10,1.1*AT9,(1+$AK9/100)*AT9)))</f>
        <v>8.8680168400158728</v>
      </c>
      <c r="AV9" s="109">
        <f>IF($AK9="n/a",1.03*AU9,IF($AK9&lt;0,1.01*AU9,IF($AK9&gt;10,1.1*AU9,(1+$AK9/100)*AU9)))</f>
        <v>9.705157629713371</v>
      </c>
      <c r="AW9" s="109">
        <f>SUM(AR9:AV9)</f>
        <v>40.856395232609245</v>
      </c>
      <c r="AX9" s="113">
        <f>AW9/I9*100</f>
        <v>15.333031311494876</v>
      </c>
      <c r="AY9" s="100">
        <v>0.81</v>
      </c>
      <c r="AZ9" s="100">
        <v>41.61</v>
      </c>
      <c r="BA9" s="100">
        <v>-15.479999999999999</v>
      </c>
      <c r="BB9" s="100">
        <v>13.16</v>
      </c>
      <c r="BC9" s="100">
        <v>12.959999999999999</v>
      </c>
      <c r="BE9" s="12">
        <v>1976</v>
      </c>
      <c r="BF9" s="12">
        <f>IF(BE9&gt;2020,0,IF(BE9&gt;2008,1,IF(BE9&gt;2001,2,IF(BE9&gt;1990,3,IF(BE9&gt;1980,4,IF(BE9&gt;1973,5,IF(BE9&gt;1970,6,IF(BE9&gt;1960,7,IF(BE9&gt;1958,8,IF(BE9&gt;1953,9,10))))))))))</f>
        <v>5</v>
      </c>
      <c r="BG9" s="100">
        <v>7.57</v>
      </c>
      <c r="BH9" t="s">
        <v>121</v>
      </c>
      <c r="BI9" t="s">
        <v>122</v>
      </c>
    </row>
    <row r="10" spans="1:61" ht="11.25" customHeight="1" x14ac:dyDescent="0.2">
      <c r="A10" s="55" t="s">
        <v>132</v>
      </c>
      <c r="B10" s="55" t="s">
        <v>133</v>
      </c>
      <c r="C10" s="156" t="s">
        <v>134</v>
      </c>
      <c r="D10" s="98" t="s">
        <v>135</v>
      </c>
      <c r="E10" s="157">
        <v>44</v>
      </c>
      <c r="F10" s="2">
        <v>61</v>
      </c>
      <c r="G10" s="2" t="s">
        <v>119</v>
      </c>
      <c r="H10" s="2" t="s">
        <v>119</v>
      </c>
      <c r="I10" s="100">
        <v>127.48</v>
      </c>
      <c r="J10" s="101">
        <f>(M10/I10)*100</f>
        <v>1.9140257295262</v>
      </c>
      <c r="K10" s="104">
        <v>0.61</v>
      </c>
      <c r="L10" s="71">
        <v>4</v>
      </c>
      <c r="M10" s="28">
        <f>K10*L10</f>
        <v>2.44</v>
      </c>
      <c r="N10" s="103" t="s">
        <v>136</v>
      </c>
      <c r="O10" s="104">
        <v>0.57999999999999996</v>
      </c>
      <c r="P10" s="158">
        <v>46071</v>
      </c>
      <c r="Q10" s="158">
        <v>46083</v>
      </c>
      <c r="R10" s="28">
        <f>(K10-O10)/O10*100</f>
        <v>5.1724137931034528</v>
      </c>
      <c r="S10" s="105">
        <f>IF(INDEX(Historical!$D$7:$D1078,MATCH(B10,Historical!$B$7:$B$1062,0))=0,"n/a",(INDEX(Historical!$C$7:$C$1062,MATCH(B10,Historical!$B$7:$B$1062,0))/INDEX(Historical!$D$7:$D$1062,MATCH(B10,Historical!$B$7:$B$1062,0))-1)*100)</f>
        <v>15.999999999999993</v>
      </c>
      <c r="T10" s="105">
        <f>IF(INDEX(Historical!$F$7:$F$1062,MATCH(B10,Historical!$B$7:$B$1062,0))=0,"n/a",((INDEX(Historical!$C$7:$C$1062,MATCH(B10,Historical!$B$7:$B$1062,0))/INDEX(Historical!$F$7:$F$1062,MATCH(B10,Historical!$B$7:$B$1062,0)))^(1/3)-1)*100)</f>
        <v>13.18511959629507</v>
      </c>
      <c r="U10" s="105">
        <f>IF(INDEX(Historical!$H$7:$H$1062,MATCH(B10,Historical!$B$7:$B$1062,0))=0,"n/a",((INDEX(Historical!$C$7:$C$1062,MATCH(B10,Historical!$B$7:$B$1062,0))/INDEX(Historical!$H$7:$H$1062,MATCH(B10,Historical!$B$7:$B$1062,0)))^(1/5)-1)*100)</f>
        <v>15.678857972406712</v>
      </c>
      <c r="V10" s="105">
        <f>IF(INDEX(Historical!$M$7:$M$1062,MATCH(B10,Historical!$B$7:$B$1062,0))=0,"n/a",((INDEX(Historical!$C$7:$C$1062,MATCH(B10,Historical!$B$7:$B$1062,0))/INDEX(Historical!$M$7:$M$1062,MATCH(B10,Historical!$B$7:$B$1062,0)))^(1/10)-1)*100)</f>
        <v>11.374582580318314</v>
      </c>
      <c r="W10" s="106">
        <f>IF(OR(U10&lt;=0,U10="n/a",V10&lt;=0,V10="n/a"),"n/a",U10/V10)</f>
        <v>1.3784117229529089</v>
      </c>
      <c r="X10" s="107">
        <f>IF(OR(AJ10&lt;=0,AJ10="n/a",U10&lt;=0,U10="n/a"),"n/a",U10/AJ10)</f>
        <v>36.462460400945844</v>
      </c>
      <c r="Y10" s="161"/>
      <c r="Z10" s="101">
        <f>IF(OR(AC10&lt;0.01,AC10="n/a"),"n/a",M10/AC10*100)</f>
        <v>27.695800227014754</v>
      </c>
      <c r="AA10" s="109">
        <f>IF(OR(AC10&lt;0.01,AC10="n/a"),"n/a",I10/AC10)</f>
        <v>14.469920544835414</v>
      </c>
      <c r="AB10" s="71">
        <v>12</v>
      </c>
      <c r="AC10" s="100">
        <v>8.81</v>
      </c>
      <c r="AD10" s="100">
        <v>9.2799999999999994</v>
      </c>
      <c r="AE10" s="100">
        <v>3.58</v>
      </c>
      <c r="AF10" s="100">
        <v>2.17</v>
      </c>
      <c r="AG10" s="100">
        <v>16.470000000000002</v>
      </c>
      <c r="AH10" s="100">
        <v>-6.3</v>
      </c>
      <c r="AI10" s="100">
        <v>7.5200000000000005</v>
      </c>
      <c r="AJ10" s="100">
        <v>0.43</v>
      </c>
      <c r="AK10" s="100">
        <v>1.82</v>
      </c>
      <c r="AL10" s="100">
        <v>64890</v>
      </c>
      <c r="AM10" s="100">
        <v>10.9</v>
      </c>
      <c r="AN10" s="100">
        <v>0.26</v>
      </c>
      <c r="AO10" s="110">
        <f>IF(U10="n/a","n/a",IF(AA10&lt;0,"n/a",IF(AA10="n/a","n/a",J10+U10-AA10)))</f>
        <v>3.1229631570974981</v>
      </c>
      <c r="AP10" s="111">
        <f>IF(U10="n/a","n/a",J10+U10)</f>
        <v>17.592883701932912</v>
      </c>
      <c r="AQ10" s="112">
        <f>IF(OR(AC10&lt;0.01,AC10="n/a",AF10="n/a"),"n/a",(I10/SQRT(22.5*AC10*(I10/AF10))-1)*100)</f>
        <v>18.133121862664069</v>
      </c>
      <c r="AR10" s="101">
        <f>INDEX(Historical!$C$7:$C$1063,MATCH(B10,Historical!$B$7:$B$1063,0))*IF(AH10="n/a",1.03,IF(AH10&lt;0,1.01,IF(AH10&gt;10,1.1,(1+AH10/100))))</f>
        <v>2.3431999999999999</v>
      </c>
      <c r="AS10" s="109">
        <f>IF($AI10="n/a",1.03*AR10,IF($AI10&lt;0,1.01*AR10,IF($AI10&gt;10,1.1*AR10,(1+$AI10/100)*AR10)))</f>
        <v>2.51940864</v>
      </c>
      <c r="AT10" s="109">
        <f>IF($AK10="n/a",1.03*AS10,IF($AK10&lt;0,1.01*AS10,IF($AK10&gt;10,1.1*AS10,(1+$AK10/100)*AS10)))</f>
        <v>2.565261877248</v>
      </c>
      <c r="AU10" s="109">
        <f>IF($AK10="n/a",1.03*AT10,IF($AK10&lt;0,1.01*AT10,IF($AK10&gt;10,1.1*AT10,(1+$AK10/100)*AT10)))</f>
        <v>2.6119496434139138</v>
      </c>
      <c r="AV10" s="109">
        <f>IF($AK10="n/a",1.03*AU10,IF($AK10&lt;0,1.01*AU10,IF($AK10&gt;10,1.1*AU10,(1+$AK10/100)*AU10)))</f>
        <v>2.6594871269240472</v>
      </c>
      <c r="AW10" s="109">
        <f>SUM(AR10:AV10)</f>
        <v>12.69930728758596</v>
      </c>
      <c r="AX10" s="113">
        <f>AW10/I10*100</f>
        <v>9.9618036457373389</v>
      </c>
      <c r="AY10" s="100">
        <v>0.59</v>
      </c>
      <c r="AZ10" s="100">
        <v>31.490000000000002</v>
      </c>
      <c r="BA10" s="100">
        <v>-2.1</v>
      </c>
      <c r="BB10" s="100">
        <v>6.5500000000000007</v>
      </c>
      <c r="BC10" s="100">
        <v>12.49</v>
      </c>
      <c r="BE10" s="12">
        <v>1983</v>
      </c>
      <c r="BF10" s="12">
        <f>IF(BE10&gt;2020,0,IF(BE10&gt;2008,1,IF(BE10&gt;2001,2,IF(BE10&gt;1990,3,IF(BE10&gt;1980,4,IF(BE10&gt;1973,5,IF(BE10&gt;1970,6,IF(BE10&gt;1960,7,IF(BE10&gt;1958,8,IF(BE10&gt;1953,9,10))))))))))</f>
        <v>4</v>
      </c>
      <c r="BG10" s="100">
        <v>3.93</v>
      </c>
      <c r="BH10" t="s">
        <v>121</v>
      </c>
      <c r="BI10" t="s">
        <v>122</v>
      </c>
    </row>
    <row r="11" spans="1:61" ht="11.25" customHeight="1" x14ac:dyDescent="0.2">
      <c r="A11" s="55" t="s">
        <v>137</v>
      </c>
      <c r="B11" s="55" t="s">
        <v>138</v>
      </c>
      <c r="C11" s="156" t="s">
        <v>139</v>
      </c>
      <c r="D11" s="98" t="s">
        <v>140</v>
      </c>
      <c r="E11" s="157">
        <v>32</v>
      </c>
      <c r="F11" s="2">
        <v>115</v>
      </c>
      <c r="G11" s="2" t="s">
        <v>119</v>
      </c>
      <c r="H11" s="2" t="s">
        <v>119</v>
      </c>
      <c r="I11" s="100">
        <v>117.64</v>
      </c>
      <c r="J11" s="101">
        <f>(M11/I11)*100</f>
        <v>1.3940836450187011</v>
      </c>
      <c r="K11" s="104">
        <v>0.41</v>
      </c>
      <c r="L11" s="71">
        <v>4</v>
      </c>
      <c r="M11" s="28">
        <f>K11*L11</f>
        <v>1.64</v>
      </c>
      <c r="N11" s="103" t="s">
        <v>141</v>
      </c>
      <c r="O11" s="104">
        <v>0.40500000000000003</v>
      </c>
      <c r="P11" s="158">
        <v>46276</v>
      </c>
      <c r="Q11" s="158">
        <v>46296</v>
      </c>
      <c r="R11" s="28">
        <f>(K11-O11)/O11*100</f>
        <v>1.2345679012345552</v>
      </c>
      <c r="S11" s="105">
        <f>IF(INDEX(Historical!$D$7:$D1086,MATCH(B11,Historical!$B$7:$B$1062,0))=0,"n/a",(INDEX(Historical!$C$7:$C$1062,MATCH(B11,Historical!$B$7:$B$1062,0))/INDEX(Historical!$D$7:$D$1062,MATCH(B11,Historical!$B$7:$B$1062,0))-1)*100)</f>
        <v>0.93457943925234765</v>
      </c>
      <c r="T11" s="105">
        <f>IF(INDEX(Historical!$F$7:$F$1062,MATCH(B11,Historical!$B$7:$B$1062,0))=0,"n/a",((INDEX(Historical!$C$7:$C$1062,MATCH(B11,Historical!$B$7:$B$1062,0))/INDEX(Historical!$F$7:$F$1062,MATCH(B11,Historical!$B$7:$B$1062,0)))^(1/3)-1)*100)</f>
        <v>0.94345194439846569</v>
      </c>
      <c r="U11" s="105">
        <f>IF(INDEX(Historical!$H$7:$H$1062,MATCH(B11,Historical!$B$7:$B$1062,0))=0,"n/a",((INDEX(Historical!$C$7:$C$1062,MATCH(B11,Historical!$B$7:$B$1062,0))/INDEX(Historical!$H$7:$H$1062,MATCH(B11,Historical!$B$7:$B$1062,0)))^(1/5)-1)*100)</f>
        <v>1.2491865334220531</v>
      </c>
      <c r="V11" s="105">
        <f>IF(INDEX(Historical!$M$7:$M$1062,MATCH(B11,Historical!$B$7:$B$1062,0))=0,"n/a",((INDEX(Historical!$C$7:$C$1062,MATCH(B11,Historical!$B$7:$B$1062,0))/INDEX(Historical!$M$7:$M$1062,MATCH(B11,Historical!$B$7:$B$1062,0)))^(1/10)-1)*100)</f>
        <v>3.5311296669125802</v>
      </c>
      <c r="W11" s="106">
        <f>IF(OR(U11&lt;=0,U11="n/a",V11&lt;=0,V11="n/a"),"n/a",U11/V11)</f>
        <v>0.35376399375168543</v>
      </c>
      <c r="X11" s="107" t="str">
        <f>IF(OR(AJ11&lt;=0,AJ11="n/a",U11&lt;=0,U11="n/a"),"n/a",U11/AJ11)</f>
        <v>n/a</v>
      </c>
      <c r="Y11" s="165" t="s">
        <v>1703</v>
      </c>
      <c r="Z11" s="101" t="str">
        <f>IF(OR(AC11&lt;0.01,AC11="n/a"),"n/a",M11/AC11*100)</f>
        <v>n/a</v>
      </c>
      <c r="AA11" s="109" t="str">
        <f>IF(OR(AC11&lt;0.01,AC11="n/a"),"n/a",I11/AC11)</f>
        <v>n/a</v>
      </c>
      <c r="AB11" s="71">
        <v>12</v>
      </c>
      <c r="AC11" s="100">
        <v>-3.41</v>
      </c>
      <c r="AD11" s="100" t="s">
        <v>142</v>
      </c>
      <c r="AE11" s="100">
        <v>2.5299999999999998</v>
      </c>
      <c r="AF11" s="100">
        <v>1.82</v>
      </c>
      <c r="AG11" s="100">
        <v>-2.34</v>
      </c>
      <c r="AH11" s="100">
        <v>1685.84</v>
      </c>
      <c r="AI11" s="100">
        <v>-7.1099999999999994</v>
      </c>
      <c r="AJ11" s="100" t="s">
        <v>142</v>
      </c>
      <c r="AK11" s="100" t="s">
        <v>142</v>
      </c>
      <c r="AL11" s="100">
        <v>13870</v>
      </c>
      <c r="AM11" s="100">
        <v>0.27999999999999997</v>
      </c>
      <c r="AN11" s="100">
        <v>0.2</v>
      </c>
      <c r="AO11" s="110" t="str">
        <f>IF(U11="n/a","n/a",IF(AA11&lt;0,"n/a",IF(AA11="n/a","n/a",J11+U11-AA11)))</f>
        <v>n/a</v>
      </c>
      <c r="AP11" s="111">
        <f>IF(U11="n/a","n/a",J11+U11)</f>
        <v>2.643270178440754</v>
      </c>
      <c r="AQ11" s="112" t="str">
        <f>IF(OR(AC11&lt;0.01,AC11="n/a",AF11="n/a"),"n/a",(I11/SQRT(22.5*AC11*(I11/AF11))-1)*100)</f>
        <v>n/a</v>
      </c>
      <c r="AR11" s="101">
        <f>INDEX(Historical!$C$7:$C$1063,MATCH(B11,Historical!$B$7:$B$1063,0))*IF(AH11="n/a",1.03,IF(AH11&lt;0,1.01,IF(AH11&gt;10,1.1,(1+AH11/100))))</f>
        <v>1.7820000000000003</v>
      </c>
      <c r="AS11" s="109">
        <f>IF($AI11="n/a",1.03*AR11,IF($AI11&lt;0,1.01*AR11,IF($AI11&gt;10,1.1*AR11,(1+$AI11/100)*AR11)))</f>
        <v>1.7998200000000002</v>
      </c>
      <c r="AT11" s="109">
        <f>IF($AK11="n/a",1.03*AS11,IF($AK11&lt;0,1.01*AS11,IF($AK11&gt;10,1.1*AS11,(1+$AK11/100)*AS11)))</f>
        <v>1.8538146000000002</v>
      </c>
      <c r="AU11" s="109">
        <f>IF($AK11="n/a",1.03*AT11,IF($AK11&lt;0,1.01*AT11,IF($AK11&gt;10,1.1*AT11,(1+$AK11/100)*AT11)))</f>
        <v>1.9094290380000003</v>
      </c>
      <c r="AV11" s="109">
        <f>IF($AK11="n/a",1.03*AU11,IF($AK11&lt;0,1.01*AU11,IF($AK11&gt;10,1.1*AU11,(1+$AK11/100)*AU11)))</f>
        <v>1.9667119091400003</v>
      </c>
      <c r="AW11" s="109">
        <f>SUM(AR11:AV11)</f>
        <v>9.3117755471400017</v>
      </c>
      <c r="AX11" s="113">
        <f>AW11/I11*100</f>
        <v>7.9154841441176487</v>
      </c>
      <c r="AY11" s="100">
        <v>1.34</v>
      </c>
      <c r="AZ11" s="100">
        <v>81.12</v>
      </c>
      <c r="BA11" s="100">
        <v>-46.77</v>
      </c>
      <c r="BB11" s="100">
        <v>-18.149999999999999</v>
      </c>
      <c r="BC11" s="100">
        <v>-22.86</v>
      </c>
      <c r="BE11" s="12">
        <v>1995</v>
      </c>
      <c r="BF11" s="12">
        <f>IF(BE11&gt;2020,0,IF(BE11&gt;2008,1,IF(BE11&gt;2001,2,IF(BE11&gt;1990,3,IF(BE11&gt;1980,4,IF(BE11&gt;1973,5,IF(BE11&gt;1970,6,IF(BE11&gt;1960,7,IF(BE11&gt;1958,8,IF(BE11&gt;1953,9,10))))))))))</f>
        <v>3</v>
      </c>
      <c r="BG11" s="100">
        <v>-1.4500000000000002</v>
      </c>
      <c r="BH11" t="s">
        <v>121</v>
      </c>
      <c r="BI11" t="s">
        <v>122</v>
      </c>
    </row>
    <row r="12" spans="1:61" ht="11.25" customHeight="1" x14ac:dyDescent="0.2">
      <c r="A12" s="116" t="s">
        <v>143</v>
      </c>
      <c r="B12" s="55" t="s">
        <v>144</v>
      </c>
      <c r="C12" s="156" t="s">
        <v>134</v>
      </c>
      <c r="D12" s="98" t="s">
        <v>145</v>
      </c>
      <c r="E12" s="157">
        <v>28</v>
      </c>
      <c r="F12" s="2">
        <v>138</v>
      </c>
      <c r="G12" s="2" t="s">
        <v>146</v>
      </c>
      <c r="H12" s="2" t="s">
        <v>146</v>
      </c>
      <c r="I12" s="100">
        <v>33.270000000000003</v>
      </c>
      <c r="J12" s="101">
        <f>(M12/I12)*100</f>
        <v>2.6450255485422298</v>
      </c>
      <c r="K12" s="104">
        <v>0.22</v>
      </c>
      <c r="L12" s="71">
        <v>4</v>
      </c>
      <c r="M12" s="28">
        <f>K12*L12</f>
        <v>0.88</v>
      </c>
      <c r="N12" s="103" t="s">
        <v>147</v>
      </c>
      <c r="O12" s="104">
        <v>0.21</v>
      </c>
      <c r="P12" s="158">
        <v>46199</v>
      </c>
      <c r="Q12" s="158">
        <v>46213</v>
      </c>
      <c r="R12" s="28">
        <f>(K12-O12)/O12*100</f>
        <v>4.7619047619047663</v>
      </c>
      <c r="S12" s="105">
        <f>IF(INDEX(Historical!$D$7:$D1090,MATCH(B12,Historical!$B$7:$B$1062,0))=0,"n/a",(INDEX(Historical!$C$7:$C$1062,MATCH(B12,Historical!$B$7:$B$1062,0))/INDEX(Historical!$D$7:$D$1062,MATCH(B12,Historical!$B$7:$B$1062,0))-1)*100)</f>
        <v>5.12820512820511</v>
      </c>
      <c r="T12" s="105">
        <f>IF(INDEX(Historical!$F$7:$F$1062,MATCH(B12,Historical!$B$7:$B$1062,0))=0,"n/a",((INDEX(Historical!$C$7:$C$1062,MATCH(B12,Historical!$B$7:$B$1062,0))/INDEX(Historical!$F$7:$F$1062,MATCH(B12,Historical!$B$7:$B$1062,0)))^(1/3)-1)*100)</f>
        <v>6.4392109888903093</v>
      </c>
      <c r="U12" s="105">
        <f>IF(INDEX(Historical!$H$7:$H$1062,MATCH(B12,Historical!$B$7:$B$1062,0))=0,"n/a",((INDEX(Historical!$C$7:$C$1062,MATCH(B12,Historical!$B$7:$B$1062,0))/INDEX(Historical!$H$7:$H$1062,MATCH(B12,Historical!$B$7:$B$1062,0)))^(1/5)-1)*100)</f>
        <v>6.4467779836540062</v>
      </c>
      <c r="V12" s="105">
        <f>IF(INDEX(Historical!$M$7:$M$1062,MATCH(B12,Historical!$B$7:$B$1062,0))=0,"n/a",((INDEX(Historical!$C$7:$C$1062,MATCH(B12,Historical!$B$7:$B$1062,0))/INDEX(Historical!$M$7:$M$1062,MATCH(B12,Historical!$B$7:$B$1062,0)))^(1/10)-1)*100)</f>
        <v>7.1773462536293131</v>
      </c>
      <c r="W12" s="106">
        <f>IF(OR(U12&lt;=0,U12="n/a",V12&lt;=0,V12="n/a"),"n/a",U12/V12)</f>
        <v>0.89821192343815293</v>
      </c>
      <c r="X12" s="107" t="str">
        <f>IF(OR(AJ12&lt;=0,AJ12="n/a",U12&lt;=0,U12="n/a"),"n/a",U12/AJ12)</f>
        <v>n/a</v>
      </c>
      <c r="Y12" s="165"/>
      <c r="Z12" s="101">
        <f>IF(OR(AC12&lt;0.01,AC12="n/a"),"n/a",M12/AC12*100)</f>
        <v>82.242990654205599</v>
      </c>
      <c r="AA12" s="109">
        <f>IF(OR(AC12&lt;0.01,AC12="n/a"),"n/a",I12/AC12)</f>
        <v>31.093457943925234</v>
      </c>
      <c r="AB12" s="71">
        <v>12</v>
      </c>
      <c r="AC12" s="100">
        <v>1.07</v>
      </c>
      <c r="AD12" s="100" t="s">
        <v>142</v>
      </c>
      <c r="AE12" s="100">
        <v>2.4900000000000002</v>
      </c>
      <c r="AF12" s="100">
        <v>1.43</v>
      </c>
      <c r="AG12" s="100">
        <v>4.99</v>
      </c>
      <c r="AH12" s="100">
        <v>8.7099999999999991</v>
      </c>
      <c r="AI12" s="100">
        <v>-7.02</v>
      </c>
      <c r="AJ12" s="100">
        <v>-23.04</v>
      </c>
      <c r="AK12" s="100" t="s">
        <v>142</v>
      </c>
      <c r="AL12" s="100">
        <v>836.03</v>
      </c>
      <c r="AM12" s="100">
        <v>10.09</v>
      </c>
      <c r="AN12" s="100">
        <v>0.77</v>
      </c>
      <c r="AO12" s="110">
        <f>IF(U12="n/a","n/a",IF(AA12&lt;0,"n/a",IF(AA12="n/a","n/a",J12+U12-AA12)))</f>
        <v>-22.001654411729</v>
      </c>
      <c r="AP12" s="111">
        <f>IF(U12="n/a","n/a",J12+U12)</f>
        <v>9.091803532196236</v>
      </c>
      <c r="AQ12" s="112">
        <f>IF(OR(AC12&lt;0.01,AC12="n/a",AF12="n/a"),"n/a",(I12/SQRT(22.5*AC12*(I12/AF12))-1)*100)</f>
        <v>40.576029029471108</v>
      </c>
      <c r="AR12" s="101">
        <f>INDEX(Historical!$C$7:$C$1063,MATCH(B12,Historical!$B$7:$B$1063,0))*IF(AH12="n/a",1.03,IF(AH12&lt;0,1.01,IF(AH12&gt;10,1.1,(1+AH12/100))))</f>
        <v>0.89142199999999994</v>
      </c>
      <c r="AS12" s="109">
        <f>IF($AI12="n/a",1.03*AR12,IF($AI12&lt;0,1.01*AR12,IF($AI12&gt;10,1.1*AR12,(1+$AI12/100)*AR12)))</f>
        <v>0.90033621999999991</v>
      </c>
      <c r="AT12" s="109">
        <f>IF($AK12="n/a",1.03*AS12,IF($AK12&lt;0,1.01*AS12,IF($AK12&gt;10,1.1*AS12,(1+$AK12/100)*AS12)))</f>
        <v>0.92734630659999995</v>
      </c>
      <c r="AU12" s="109">
        <f>IF($AK12="n/a",1.03*AT12,IF($AK12&lt;0,1.01*AT12,IF($AK12&gt;10,1.1*AT12,(1+$AK12/100)*AT12)))</f>
        <v>0.95516669579799995</v>
      </c>
      <c r="AV12" s="109">
        <f>IF($AK12="n/a",1.03*AU12,IF($AK12&lt;0,1.01*AU12,IF($AK12&gt;10,1.1*AU12,(1+$AK12/100)*AU12)))</f>
        <v>0.98382169667193997</v>
      </c>
      <c r="AW12" s="109">
        <f>SUM(AR12:AV12)</f>
        <v>4.6580929190699401</v>
      </c>
      <c r="AX12" s="113">
        <f>AW12/I12*100</f>
        <v>14.000880430026868</v>
      </c>
      <c r="AY12" s="100">
        <v>0.69</v>
      </c>
      <c r="AZ12" s="100">
        <v>64.22</v>
      </c>
      <c r="BA12" s="100">
        <v>-2.58</v>
      </c>
      <c r="BB12" s="100">
        <v>8.8800000000000008</v>
      </c>
      <c r="BC12" s="100">
        <v>30.8</v>
      </c>
      <c r="BE12" s="12">
        <v>1999</v>
      </c>
      <c r="BF12" s="12">
        <f>IF(BE12&gt;2020,0,IF(BE12&gt;2008,1,IF(BE12&gt;2001,2,IF(BE12&gt;1990,3,IF(BE12&gt;1980,4,IF(BE12&gt;1973,5,IF(BE12&gt;1970,6,IF(BE12&gt;1960,7,IF(BE12&gt;1958,8,IF(BE12&gt;1953,9,10))))))))))</f>
        <v>3</v>
      </c>
      <c r="BG12" s="100">
        <v>0.52</v>
      </c>
      <c r="BH12" t="s">
        <v>121</v>
      </c>
      <c r="BI12" t="s">
        <v>122</v>
      </c>
    </row>
    <row r="13" spans="1:61" ht="11.25" customHeight="1" x14ac:dyDescent="0.2">
      <c r="A13" s="55" t="s">
        <v>148</v>
      </c>
      <c r="B13" s="55" t="s">
        <v>149</v>
      </c>
      <c r="C13" s="156" t="s">
        <v>116</v>
      </c>
      <c r="D13" s="98" t="s">
        <v>150</v>
      </c>
      <c r="E13" s="157">
        <v>32</v>
      </c>
      <c r="F13" s="2">
        <v>110</v>
      </c>
      <c r="G13" s="2" t="s">
        <v>119</v>
      </c>
      <c r="H13" s="2" t="s">
        <v>119</v>
      </c>
      <c r="I13" s="100">
        <v>60.13</v>
      </c>
      <c r="J13" s="101">
        <f>(M13/I13)*100</f>
        <v>2.3948112423083319</v>
      </c>
      <c r="K13" s="104">
        <v>0.36</v>
      </c>
      <c r="L13" s="71">
        <v>4</v>
      </c>
      <c r="M13" s="28">
        <f>K13*L13</f>
        <v>1.44</v>
      </c>
      <c r="N13" s="103" t="s">
        <v>151</v>
      </c>
      <c r="O13" s="104">
        <v>0.34</v>
      </c>
      <c r="P13" s="158">
        <v>45961</v>
      </c>
      <c r="Q13" s="158">
        <v>45978</v>
      </c>
      <c r="R13" s="28">
        <f>(K13-O13)/O13*100</f>
        <v>5.8823529411764595</v>
      </c>
      <c r="S13" s="105">
        <f>IF(INDEX(Historical!$D$7:$D1100,MATCH(B13,Historical!$B$7:$B$1062,0))=0,"n/a",(INDEX(Historical!$C$7:$C$1062,MATCH(B13,Historical!$B$7:$B$1062,0))/INDEX(Historical!$D$7:$D$1062,MATCH(B13,Historical!$B$7:$B$1062,0))-1)*100)</f>
        <v>6.153846153846132</v>
      </c>
      <c r="T13" s="105">
        <f>IF(INDEX(Historical!$F$7:$F$1062,MATCH(B13,Historical!$B$7:$B$1062,0))=0,"n/a",((INDEX(Historical!$C$7:$C$1062,MATCH(B13,Historical!$B$7:$B$1062,0))/INDEX(Historical!$F$7:$F$1062,MATCH(B13,Historical!$B$7:$B$1062,0)))^(1/3)-1)*100)</f>
        <v>6.5756716652330516</v>
      </c>
      <c r="U13" s="105">
        <f>IF(INDEX(Historical!$H$7:$H$1062,MATCH(B13,Historical!$B$7:$B$1062,0))=0,"n/a",((INDEX(Historical!$C$7:$C$1062,MATCH(B13,Historical!$B$7:$B$1062,0))/INDEX(Historical!$H$7:$H$1062,MATCH(B13,Historical!$B$7:$B$1062,0)))^(1/5)-1)*100)</f>
        <v>7.0854835608517686</v>
      </c>
      <c r="V13" s="105">
        <f>IF(INDEX(Historical!$M$7:$M$1062,MATCH(B13,Historical!$B$7:$B$1062,0))=0,"n/a",((INDEX(Historical!$C$7:$C$1062,MATCH(B13,Historical!$B$7:$B$1062,0))/INDEX(Historical!$M$7:$M$1062,MATCH(B13,Historical!$B$7:$B$1062,0)))^(1/10)-1)*100)</f>
        <v>13.765229949113289</v>
      </c>
      <c r="W13" s="106">
        <f>IF(OR(U13&lt;=0,U13="n/a",V13&lt;=0,V13="n/a"),"n/a",U13/V13)</f>
        <v>0.51473775498448482</v>
      </c>
      <c r="X13" s="107">
        <f>IF(OR(AJ13&lt;=0,AJ13="n/a",U13&lt;=0,U13="n/a"),"n/a",U13/AJ13)</f>
        <v>0.55967484682873381</v>
      </c>
      <c r="Y13" s="159"/>
      <c r="Z13" s="101">
        <f>IF(OR(AC13&lt;0.01,AC13="n/a"),"n/a",M13/AC13*100)</f>
        <v>40.111420612813369</v>
      </c>
      <c r="AA13" s="109">
        <f>IF(OR(AC13&lt;0.01,AC13="n/a"),"n/a",I13/AC13)</f>
        <v>16.749303621169918</v>
      </c>
      <c r="AB13" s="71">
        <v>12</v>
      </c>
      <c r="AC13" s="100">
        <v>3.59</v>
      </c>
      <c r="AD13" s="100">
        <v>3.01</v>
      </c>
      <c r="AE13" s="100">
        <v>2.1800000000000002</v>
      </c>
      <c r="AF13" s="100">
        <v>4.46</v>
      </c>
      <c r="AG13" s="100">
        <v>27.13</v>
      </c>
      <c r="AH13" s="100">
        <v>-2.85</v>
      </c>
      <c r="AI13" s="100">
        <v>9.36</v>
      </c>
      <c r="AJ13" s="100">
        <v>12.659999999999998</v>
      </c>
      <c r="AK13" s="100">
        <v>4.88</v>
      </c>
      <c r="AL13" s="100">
        <v>8290</v>
      </c>
      <c r="AM13" s="100">
        <v>19.919999999999998</v>
      </c>
      <c r="AN13" s="100">
        <v>0.37</v>
      </c>
      <c r="AO13" s="110">
        <f>IF(U13="n/a","n/a",IF(AA13&lt;0,"n/a",IF(AA13="n/a","n/a",J13+U13-AA13)))</f>
        <v>-7.2690088180098176</v>
      </c>
      <c r="AP13" s="111">
        <f>IF(U13="n/a","n/a",J13+U13)</f>
        <v>9.4802948031601009</v>
      </c>
      <c r="AQ13" s="112">
        <f>IF(OR(AC13&lt;0.01,AC13="n/a",AF13="n/a"),"n/a",(I13/SQRT(22.5*AC13*(I13/AF13))-1)*100)</f>
        <v>82.21098167956329</v>
      </c>
      <c r="AR13" s="101">
        <f>INDEX(Historical!$C$7:$C$1063,MATCH(B13,Historical!$B$7:$B$1063,0))*IF(AH13="n/a",1.03,IF(AH13&lt;0,1.01,IF(AH13&gt;10,1.1,(1+AH13/100))))</f>
        <v>1.3937999999999999</v>
      </c>
      <c r="AS13" s="109">
        <f>IF($AI13="n/a",1.03*AR13,IF($AI13&lt;0,1.01*AR13,IF($AI13&gt;10,1.1*AR13,(1+$AI13/100)*AR13)))</f>
        <v>1.5242596799999999</v>
      </c>
      <c r="AT13" s="109">
        <f>IF($AK13="n/a",1.03*AS13,IF($AK13&lt;0,1.01*AS13,IF($AK13&gt;10,1.1*AS13,(1+$AK13/100)*AS13)))</f>
        <v>1.5986435523839999</v>
      </c>
      <c r="AU13" s="109">
        <f>IF($AK13="n/a",1.03*AT13,IF($AK13&lt;0,1.01*AT13,IF($AK13&gt;10,1.1*AT13,(1+$AK13/100)*AT13)))</f>
        <v>1.676657357740339</v>
      </c>
      <c r="AV13" s="109">
        <f>IF($AK13="n/a",1.03*AU13,IF($AK13&lt;0,1.01*AU13,IF($AK13&gt;10,1.1*AU13,(1+$AK13/100)*AU13)))</f>
        <v>1.7584782367980674</v>
      </c>
      <c r="AW13" s="109">
        <f>SUM(AR13:AV13)</f>
        <v>7.9518388269224065</v>
      </c>
      <c r="AX13" s="113">
        <f>AW13/I13*100</f>
        <v>13.224411819262274</v>
      </c>
      <c r="AY13" s="100">
        <v>1.1599999999999999</v>
      </c>
      <c r="AZ13" s="100">
        <v>11.020000000000001</v>
      </c>
      <c r="BA13" s="100">
        <v>-26.55</v>
      </c>
      <c r="BB13" s="100">
        <v>1.23</v>
      </c>
      <c r="BC13" s="100">
        <v>-8.6999999999999993</v>
      </c>
      <c r="BE13" s="12">
        <v>1994</v>
      </c>
      <c r="BF13" s="12">
        <f>IF(BE13&gt;2020,0,IF(BE13&gt;2008,1,IF(BE13&gt;2001,2,IF(BE13&gt;1990,3,IF(BE13&gt;1980,4,IF(BE13&gt;1973,5,IF(BE13&gt;1970,6,IF(BE13&gt;1960,7,IF(BE13&gt;1958,8,IF(BE13&gt;1953,9,10))))))))))</f>
        <v>3</v>
      </c>
      <c r="BG13" s="100">
        <v>14.52</v>
      </c>
      <c r="BH13" t="s">
        <v>121</v>
      </c>
      <c r="BI13" t="s">
        <v>122</v>
      </c>
    </row>
    <row r="14" spans="1:61" ht="11.25" customHeight="1" x14ac:dyDescent="0.2">
      <c r="A14" s="55" t="s">
        <v>152</v>
      </c>
      <c r="B14" s="55" t="s">
        <v>153</v>
      </c>
      <c r="C14" s="156" t="s">
        <v>139</v>
      </c>
      <c r="D14" s="98" t="s">
        <v>140</v>
      </c>
      <c r="E14" s="157">
        <v>44</v>
      </c>
      <c r="F14" s="2">
        <v>62</v>
      </c>
      <c r="G14" s="2" t="s">
        <v>118</v>
      </c>
      <c r="H14" s="2" t="s">
        <v>118</v>
      </c>
      <c r="I14" s="100">
        <v>294.89</v>
      </c>
      <c r="J14" s="101">
        <f>(M14/I14)*100</f>
        <v>2.4551527688290551</v>
      </c>
      <c r="K14" s="104">
        <v>1.81</v>
      </c>
      <c r="L14" s="71">
        <v>4</v>
      </c>
      <c r="M14" s="28">
        <f>K14*L14</f>
        <v>7.24</v>
      </c>
      <c r="N14" s="103" t="s">
        <v>154</v>
      </c>
      <c r="O14" s="104">
        <v>1.79</v>
      </c>
      <c r="P14" s="158">
        <v>46113</v>
      </c>
      <c r="Q14" s="158">
        <v>46153</v>
      </c>
      <c r="R14" s="28">
        <f>(K14-O14)/O14*100</f>
        <v>1.1173184357541908</v>
      </c>
      <c r="S14" s="105">
        <f>IF(INDEX(Historical!$D$7:$D1101,MATCH(B14,Historical!$B$7:$B$1062,0))=0,"n/a",(INDEX(Historical!$C$7:$C$1062,MATCH(B14,Historical!$B$7:$B$1062,0))/INDEX(Historical!$D$7:$D$1062,MATCH(B14,Historical!$B$7:$B$1062,0))-1)*100)</f>
        <v>1.1331444759206777</v>
      </c>
      <c r="T14" s="105">
        <f>IF(INDEX(Historical!$F$7:$F$1062,MATCH(B14,Historical!$B$7:$B$1062,0))=0,"n/a",((INDEX(Historical!$C$7:$C$1062,MATCH(B14,Historical!$B$7:$B$1062,0))/INDEX(Historical!$F$7:$F$1062,MATCH(B14,Historical!$B$7:$B$1062,0)))^(1/3)-1)*100)</f>
        <v>3.9314609252725896</v>
      </c>
      <c r="U14" s="105">
        <f>IF(INDEX(Historical!$H$7:$H$1062,MATCH(B14,Historical!$B$7:$B$1062,0))=0,"n/a",((INDEX(Historical!$C$7:$C$1062,MATCH(B14,Historical!$B$7:$B$1062,0))/INDEX(Historical!$H$7:$H$1062,MATCH(B14,Historical!$B$7:$B$1062,0)))^(1/5)-1)*100)</f>
        <v>6.6285959026347374</v>
      </c>
      <c r="V14" s="105">
        <f>IF(INDEX(Historical!$M$7:$M$1062,MATCH(B14,Historical!$B$7:$B$1062,0))=0,"n/a",((INDEX(Historical!$C$7:$C$1062,MATCH(B14,Historical!$B$7:$B$1062,0))/INDEX(Historical!$M$7:$M$1062,MATCH(B14,Historical!$B$7:$B$1062,0)))^(1/10)-1)*100)</f>
        <v>8.3564637752392414</v>
      </c>
      <c r="W14" s="106">
        <f>IF(OR(U14&lt;=0,U14="n/a",V14&lt;=0,V14="n/a"),"n/a",U14/V14)</f>
        <v>0.79322977768128533</v>
      </c>
      <c r="X14" s="107" t="str">
        <f>IF(OR(AJ14&lt;=0,AJ14="n/a",U14&lt;=0,U14="n/a"),"n/a",U14/AJ14)</f>
        <v>n/a</v>
      </c>
      <c r="Y14" s="55"/>
      <c r="Z14" s="101" t="str">
        <f>IF(OR(AC14&lt;0.01,AC14="n/a"),"n/a",M14/AC14*100)</f>
        <v>n/a</v>
      </c>
      <c r="AA14" s="109" t="str">
        <f>IF(OR(AC14&lt;0.01,AC14="n/a"),"n/a",I14/AC14)</f>
        <v>n/a</v>
      </c>
      <c r="AB14" s="71">
        <v>9</v>
      </c>
      <c r="AC14" s="100">
        <v>-0.22</v>
      </c>
      <c r="AD14" s="100">
        <v>2.2200000000000002</v>
      </c>
      <c r="AE14" s="100">
        <v>5.21</v>
      </c>
      <c r="AF14" s="100">
        <v>4.7300000000000004</v>
      </c>
      <c r="AG14" s="100">
        <v>-0.32</v>
      </c>
      <c r="AH14" s="100">
        <v>11.26</v>
      </c>
      <c r="AI14" s="100">
        <v>7.76</v>
      </c>
      <c r="AJ14" s="100" t="s">
        <v>142</v>
      </c>
      <c r="AK14" s="100">
        <v>9.1999999999999993</v>
      </c>
      <c r="AL14" s="100">
        <v>65670</v>
      </c>
      <c r="AM14" s="100">
        <v>0.06</v>
      </c>
      <c r="AN14" s="100">
        <v>1.31</v>
      </c>
      <c r="AO14" s="110" t="str">
        <f>IF(U14="n/a","n/a",IF(AA14&lt;0,"n/a",IF(AA14="n/a","n/a",J14+U14-AA14)))</f>
        <v>n/a</v>
      </c>
      <c r="AP14" s="111">
        <f>IF(U14="n/a","n/a",J14+U14)</f>
        <v>9.0837486714637929</v>
      </c>
      <c r="AQ14" s="112" t="str">
        <f>IF(OR(AC14&lt;0.01,AC14="n/a",AF14="n/a"),"n/a",(I14/SQRT(22.5*AC14*(I14/AF14))-1)*100)</f>
        <v>n/a</v>
      </c>
      <c r="AR14" s="101">
        <f>INDEX(Historical!$C$7:$C$1063,MATCH(B14,Historical!$B$7:$B$1063,0))*IF(AH14="n/a",1.03,IF(AH14&lt;0,1.01,IF(AH14&gt;10,1.1,(1+AH14/100))))</f>
        <v>7.8540000000000001</v>
      </c>
      <c r="AS14" s="109">
        <f>IF($AI14="n/a",1.03*AR14,IF($AI14&lt;0,1.01*AR14,IF($AI14&gt;10,1.1*AR14,(1+$AI14/100)*AR14)))</f>
        <v>8.4634703999999985</v>
      </c>
      <c r="AT14" s="109">
        <f>IF($AK14="n/a",1.03*AS14,IF($AK14&lt;0,1.01*AS14,IF($AK14&gt;10,1.1*AS14,(1+$AK14/100)*AS14)))</f>
        <v>9.2421096767999984</v>
      </c>
      <c r="AU14" s="109">
        <f>IF($AK14="n/a",1.03*AT14,IF($AK14&lt;0,1.01*AT14,IF($AK14&gt;10,1.1*AT14,(1+$AK14/100)*AT14)))</f>
        <v>10.092383767065598</v>
      </c>
      <c r="AV14" s="109">
        <f>IF($AK14="n/a",1.03*AU14,IF($AK14&lt;0,1.01*AU14,IF($AK14&gt;10,1.1*AU14,(1+$AK14/100)*AU14)))</f>
        <v>11.020883073635634</v>
      </c>
      <c r="AW14" s="109">
        <f>SUM(AR14:AV14)</f>
        <v>46.672846917501232</v>
      </c>
      <c r="AX14" s="113">
        <f>AW14/I14*100</f>
        <v>15.827205709756598</v>
      </c>
      <c r="AY14" s="100">
        <v>0.73</v>
      </c>
      <c r="AZ14" s="100">
        <v>28.71</v>
      </c>
      <c r="BA14" s="100">
        <v>-6.35</v>
      </c>
      <c r="BB14" s="100">
        <v>1.8900000000000001</v>
      </c>
      <c r="BC14" s="100">
        <v>6.76</v>
      </c>
      <c r="BE14" s="12">
        <v>1983</v>
      </c>
      <c r="BF14" s="12">
        <f>IF(BE14&gt;2020,0,IF(BE14&gt;2008,1,IF(BE14&gt;2001,2,IF(BE14&gt;1990,3,IF(BE14&gt;1980,4,IF(BE14&gt;1973,5,IF(BE14&gt;1970,6,IF(BE14&gt;1960,7,IF(BE14&gt;1958,8,IF(BE14&gt;1953,9,10))))))))))</f>
        <v>4</v>
      </c>
      <c r="BG14" s="100">
        <v>-0.12</v>
      </c>
      <c r="BH14" t="s">
        <v>121</v>
      </c>
      <c r="BI14" t="s">
        <v>122</v>
      </c>
    </row>
    <row r="15" spans="1:61" ht="11.25" customHeight="1" x14ac:dyDescent="0.2">
      <c r="A15" s="55" t="s">
        <v>155</v>
      </c>
      <c r="B15" s="55" t="s">
        <v>156</v>
      </c>
      <c r="C15" s="156" t="s">
        <v>134</v>
      </c>
      <c r="D15" s="98" t="s">
        <v>157</v>
      </c>
      <c r="E15" s="157">
        <v>33</v>
      </c>
      <c r="F15" s="2">
        <v>98</v>
      </c>
      <c r="G15" s="2" t="s">
        <v>119</v>
      </c>
      <c r="H15" s="2" t="s">
        <v>119</v>
      </c>
      <c r="I15" s="100">
        <v>39.840000000000003</v>
      </c>
      <c r="J15" s="101">
        <f>(M15/I15)*100</f>
        <v>3.012048192771084</v>
      </c>
      <c r="K15" s="104">
        <v>0.3</v>
      </c>
      <c r="L15" s="71">
        <v>4</v>
      </c>
      <c r="M15" s="28">
        <f>K15*L15</f>
        <v>1.2</v>
      </c>
      <c r="N15" s="103" t="s">
        <v>158</v>
      </c>
      <c r="O15" s="104">
        <v>0.28999999999999998</v>
      </c>
      <c r="P15" s="158">
        <v>46064</v>
      </c>
      <c r="Q15" s="158">
        <v>46078</v>
      </c>
      <c r="R15" s="28">
        <f>(K15-O15)/O15*100</f>
        <v>3.4482758620689689</v>
      </c>
      <c r="S15" s="105">
        <f>IF(INDEX(Historical!$D$7:$D1106,MATCH(B15,Historical!$B$7:$B$1062,0))=0,"n/a",(INDEX(Historical!$C$7:$C$1062,MATCH(B15,Historical!$B$7:$B$1062,0))/INDEX(Historical!$D$7:$D$1062,MATCH(B15,Historical!$B$7:$B$1062,0))-1)*100)</f>
        <v>4.5871559633027248</v>
      </c>
      <c r="T15" s="105">
        <f>IF(INDEX(Historical!$F$7:$F$1062,MATCH(B15,Historical!$B$7:$B$1062,0))=0,"n/a",((INDEX(Historical!$C$7:$C$1062,MATCH(B15,Historical!$B$7:$B$1062,0))/INDEX(Historical!$F$7:$F$1062,MATCH(B15,Historical!$B$7:$B$1062,0)))^(1/3)-1)*100)</f>
        <v>3.5868343711658035</v>
      </c>
      <c r="U15" s="105">
        <f>IF(INDEX(Historical!$H$7:$H$1062,MATCH(B15,Historical!$B$7:$B$1062,0))=0,"n/a",((INDEX(Historical!$C$7:$C$1062,MATCH(B15,Historical!$B$7:$B$1062,0))/INDEX(Historical!$H$7:$H$1062,MATCH(B15,Historical!$B$7:$B$1062,0)))^(1/5)-1)*100)</f>
        <v>4.1346043266181853</v>
      </c>
      <c r="V15" s="105">
        <f>IF(INDEX(Historical!$M$7:$M$1062,MATCH(B15,Historical!$B$7:$B$1062,0))=0,"n/a",((INDEX(Historical!$C$7:$C$1062,MATCH(B15,Historical!$B$7:$B$1062,0))/INDEX(Historical!$M$7:$M$1062,MATCH(B15,Historical!$B$7:$B$1062,0)))^(1/10)-1)*100)</f>
        <v>3.8971598798798857</v>
      </c>
      <c r="W15" s="106">
        <f>IF(OR(U15&lt;=0,U15="n/a",V15&lt;=0,V15="n/a"),"n/a",U15/V15)</f>
        <v>1.0609275611103792</v>
      </c>
      <c r="X15" s="107">
        <f>IF(OR(AJ15&lt;=0,AJ15="n/a",U15&lt;=0,U15="n/a"),"n/a",U15/AJ15)</f>
        <v>2.1534397534469716</v>
      </c>
      <c r="Y15" s="167" t="s">
        <v>159</v>
      </c>
      <c r="Z15" s="101">
        <f>IF(OR(AC15&lt;0.01,AC15="n/a"),"n/a",M15/AC15*100)</f>
        <v>38.585209003215432</v>
      </c>
      <c r="AA15" s="109">
        <f>IF(OR(AC15&lt;0.01,AC15="n/a"),"n/a",I15/AC15)</f>
        <v>12.810289389067526</v>
      </c>
      <c r="AB15" s="71">
        <v>12</v>
      </c>
      <c r="AC15" s="100">
        <v>3.11</v>
      </c>
      <c r="AD15" s="100" t="s">
        <v>142</v>
      </c>
      <c r="AE15" s="100">
        <v>2.64</v>
      </c>
      <c r="AF15" s="100">
        <v>1.48</v>
      </c>
      <c r="AG15" s="100">
        <v>11.97</v>
      </c>
      <c r="AH15" s="100">
        <v>32.65</v>
      </c>
      <c r="AI15" s="100">
        <v>22.18</v>
      </c>
      <c r="AJ15" s="100">
        <v>1.92</v>
      </c>
      <c r="AK15" s="100" t="s">
        <v>142</v>
      </c>
      <c r="AL15" s="100">
        <v>658.52</v>
      </c>
      <c r="AM15" s="100">
        <v>3.27</v>
      </c>
      <c r="AN15" s="100">
        <v>0.75</v>
      </c>
      <c r="AO15" s="110">
        <f>IF(U15="n/a","n/a",IF(AA15&lt;0,"n/a",IF(AA15="n/a","n/a",J15+U15-AA15)))</f>
        <v>-5.6636368696782569</v>
      </c>
      <c r="AP15" s="111">
        <f>IF(U15="n/a","n/a",J15+U15)</f>
        <v>7.1466525193892689</v>
      </c>
      <c r="AQ15" s="112">
        <f>IF(OR(AC15&lt;0.01,AC15="n/a",AF15="n/a"),"n/a",(I15/SQRT(22.5*AC15*(I15/AF15))-1)*100)</f>
        <v>-8.2049909470504936</v>
      </c>
      <c r="AR15" s="101">
        <f>INDEX(Historical!$C$7:$C$1063,MATCH(B15,Historical!$B$7:$B$1063,0))*IF(AH15="n/a",1.03,IF(AH15&lt;0,1.01,IF(AH15&gt;10,1.1,(1+AH15/100))))</f>
        <v>1.254</v>
      </c>
      <c r="AS15" s="109">
        <f>IF($AI15="n/a",1.03*AR15,IF($AI15&lt;0,1.01*AR15,IF($AI15&gt;10,1.1*AR15,(1+$AI15/100)*AR15)))</f>
        <v>1.3794000000000002</v>
      </c>
      <c r="AT15" s="109">
        <f>IF($AK15="n/a",1.03*AS15,IF($AK15&lt;0,1.01*AS15,IF($AK15&gt;10,1.1*AS15,(1+$AK15/100)*AS15)))</f>
        <v>1.4207820000000002</v>
      </c>
      <c r="AU15" s="109">
        <f>IF($AK15="n/a",1.03*AT15,IF($AK15&lt;0,1.01*AT15,IF($AK15&gt;10,1.1*AT15,(1+$AK15/100)*AT15)))</f>
        <v>1.4634054600000002</v>
      </c>
      <c r="AV15" s="109">
        <f>IF($AK15="n/a",1.03*AU15,IF($AK15&lt;0,1.01*AU15,IF($AK15&gt;10,1.1*AU15,(1+$AK15/100)*AU15)))</f>
        <v>1.5073076238000003</v>
      </c>
      <c r="AW15" s="109">
        <f>SUM(AR15:AV15)</f>
        <v>7.0248950837999997</v>
      </c>
      <c r="AX15" s="113">
        <f>AW15/I15*100</f>
        <v>17.632768784638554</v>
      </c>
      <c r="AY15" s="100">
        <v>0.74</v>
      </c>
      <c r="AZ15" s="100">
        <v>54.21</v>
      </c>
      <c r="BA15" s="100">
        <v>-6.7</v>
      </c>
      <c r="BB15" s="100">
        <v>1.32</v>
      </c>
      <c r="BC15" s="100">
        <v>15.78</v>
      </c>
      <c r="BE15" s="12">
        <v>1994</v>
      </c>
      <c r="BF15" s="12">
        <f>IF(BE15&gt;2020,0,IF(BE15&gt;2008,1,IF(BE15&gt;2001,2,IF(BE15&gt;1990,3,IF(BE15&gt;1980,4,IF(BE15&gt;1973,5,IF(BE15&gt;1970,6,IF(BE15&gt;1960,7,IF(BE15&gt;1958,8,IF(BE15&gt;1953,9,10))))))))))</f>
        <v>3</v>
      </c>
      <c r="BG15" s="100">
        <v>1.1499999999999999</v>
      </c>
      <c r="BH15" t="s">
        <v>121</v>
      </c>
      <c r="BI15" t="s">
        <v>122</v>
      </c>
    </row>
    <row r="16" spans="1:61" ht="11.25" customHeight="1" x14ac:dyDescent="0.2">
      <c r="A16" s="55" t="s">
        <v>160</v>
      </c>
      <c r="B16" s="55" t="s">
        <v>161</v>
      </c>
      <c r="C16" s="156" t="s">
        <v>162</v>
      </c>
      <c r="D16" s="98" t="s">
        <v>163</v>
      </c>
      <c r="E16" s="157">
        <v>34</v>
      </c>
      <c r="F16" s="2">
        <v>92</v>
      </c>
      <c r="G16" s="2" t="s">
        <v>119</v>
      </c>
      <c r="H16" s="2" t="s">
        <v>119</v>
      </c>
      <c r="I16" s="100">
        <v>34.35</v>
      </c>
      <c r="J16" s="101">
        <f>(M16/I16)*100</f>
        <v>3.7251819505094619</v>
      </c>
      <c r="K16" s="104">
        <v>0.31990000000000002</v>
      </c>
      <c r="L16" s="71">
        <v>4</v>
      </c>
      <c r="M16" s="28">
        <f>K16*L16</f>
        <v>1.2796000000000001</v>
      </c>
      <c r="N16" s="103" t="s">
        <v>164</v>
      </c>
      <c r="O16" s="104">
        <v>0.31359999999999999</v>
      </c>
      <c r="P16" s="158">
        <v>46157</v>
      </c>
      <c r="Q16" s="158">
        <v>46171</v>
      </c>
      <c r="R16" s="28">
        <f>(K16-O16)/O16*100</f>
        <v>2.0089285714285801</v>
      </c>
      <c r="S16" s="105">
        <f>IF(INDEX(Historical!$D$7:$D1107,MATCH(B16,Historical!$B$7:$B$1062,0))=0,"n/a",(INDEX(Historical!$C$7:$C$1062,MATCH(B16,Historical!$B$7:$B$1062,0))/INDEX(Historical!$D$7:$D$1062,MATCH(B16,Historical!$B$7:$B$1062,0))-1)*100)</f>
        <v>4.0351916081549755</v>
      </c>
      <c r="T16" s="105">
        <f>IF(INDEX(Historical!$F$7:$F$1062,MATCH(B16,Historical!$B$7:$B$1062,0))=0,"n/a",((INDEX(Historical!$C$7:$C$1062,MATCH(B16,Historical!$B$7:$B$1062,0))/INDEX(Historical!$F$7:$F$1062,MATCH(B16,Historical!$B$7:$B$1062,0)))^(1/3)-1)*100)</f>
        <v>4.0503932985922475</v>
      </c>
      <c r="U16" s="105">
        <f>IF(INDEX(Historical!$H$7:$H$1062,MATCH(B16,Historical!$B$7:$B$1062,0))=0,"n/a",((INDEX(Historical!$C$7:$C$1062,MATCH(B16,Historical!$B$7:$B$1062,0))/INDEX(Historical!$H$7:$H$1062,MATCH(B16,Historical!$B$7:$B$1062,0)))^(1/5)-1)*100)</f>
        <v>4.1012480252156314</v>
      </c>
      <c r="V16" s="105">
        <f>IF(INDEX(Historical!$M$7:$M$1062,MATCH(B16,Historical!$B$7:$B$1062,0))=0,"n/a",((INDEX(Historical!$C$7:$C$1062,MATCH(B16,Historical!$B$7:$B$1062,0))/INDEX(Historical!$M$7:$M$1062,MATCH(B16,Historical!$B$7:$B$1062,0)))^(1/10)-1)*100)</f>
        <v>3.4837304751527576</v>
      </c>
      <c r="W16" s="106">
        <f>IF(OR(U16&lt;=0,U16="n/a",V16&lt;=0,V16="n/a"),"n/a",U16/V16)</f>
        <v>1.177257556078817</v>
      </c>
      <c r="X16" s="107">
        <f>IF(OR(AJ16&lt;=0,AJ16="n/a",U16&lt;=0,U16="n/a"),"n/a",U16/AJ16)</f>
        <v>0.9582355199101944</v>
      </c>
      <c r="Y16" s="123"/>
      <c r="Z16" s="101">
        <f>IF(OR(AC16&lt;0.01,AC16="n/a"),"n/a",M16/AC16*100)</f>
        <v>56.619469026548686</v>
      </c>
      <c r="AA16" s="109">
        <f>IF(OR(AC16&lt;0.01,AC16="n/a"),"n/a",I16/AC16)</f>
        <v>15.19911504424779</v>
      </c>
      <c r="AB16" s="71">
        <v>12</v>
      </c>
      <c r="AC16" s="100">
        <v>2.2599999999999998</v>
      </c>
      <c r="AD16" s="100">
        <v>2.98</v>
      </c>
      <c r="AE16" s="100">
        <v>3.08</v>
      </c>
      <c r="AF16" s="100">
        <v>1.4</v>
      </c>
      <c r="AG16" s="100">
        <v>9.43</v>
      </c>
      <c r="AH16" s="100">
        <v>2.71</v>
      </c>
      <c r="AI16" s="100">
        <v>7.0499999999999989</v>
      </c>
      <c r="AJ16" s="100">
        <v>4.2799999999999994</v>
      </c>
      <c r="AK16" s="100">
        <v>4.75</v>
      </c>
      <c r="AL16" s="100">
        <v>353.85</v>
      </c>
      <c r="AM16" s="100">
        <v>12.04</v>
      </c>
      <c r="AN16" s="100">
        <v>0.74</v>
      </c>
      <c r="AO16" s="110">
        <f>IF(U16="n/a","n/a",IF(AA16&lt;0,"n/a",IF(AA16="n/a","n/a",J16+U16-AA16)))</f>
        <v>-7.3726850685226974</v>
      </c>
      <c r="AP16" s="111">
        <f>IF(U16="n/a","n/a",J16+U16)</f>
        <v>7.8264299757250928</v>
      </c>
      <c r="AQ16" s="112">
        <f>IF(OR(AC16&lt;0.01,AC16="n/a",AF16="n/a"),"n/a",(I16/SQRT(22.5*AC16*(I16/AF16))-1)*100)</f>
        <v>-2.7517242382001372</v>
      </c>
      <c r="AR16" s="101">
        <f>INDEX(Historical!$C$7:$C$1063,MATCH(B16,Historical!$B$7:$B$1063,0))*IF(AH16="n/a",1.03,IF(AH16&lt;0,1.01,IF(AH16&gt;10,1.1,(1+AH16/100))))</f>
        <v>1.2631275799999999</v>
      </c>
      <c r="AS16" s="109">
        <f>IF($AI16="n/a",1.03*AR16,IF($AI16&lt;0,1.01*AR16,IF($AI16&gt;10,1.1*AR16,(1+$AI16/100)*AR16)))</f>
        <v>1.3521780743899998</v>
      </c>
      <c r="AT16" s="109">
        <f>IF($AK16="n/a",1.03*AS16,IF($AK16&lt;0,1.01*AS16,IF($AK16&gt;10,1.1*AS16,(1+$AK16/100)*AS16)))</f>
        <v>1.4164065329235249</v>
      </c>
      <c r="AU16" s="109">
        <f>IF($AK16="n/a",1.03*AT16,IF($AK16&lt;0,1.01*AT16,IF($AK16&gt;10,1.1*AT16,(1+$AK16/100)*AT16)))</f>
        <v>1.4836858432373925</v>
      </c>
      <c r="AV16" s="109">
        <f>IF($AK16="n/a",1.03*AU16,IF($AK16&lt;0,1.01*AU16,IF($AK16&gt;10,1.1*AU16,(1+$AK16/100)*AU16)))</f>
        <v>1.5541609207911689</v>
      </c>
      <c r="AW16" s="109">
        <f>SUM(AR16:AV16)</f>
        <v>7.0695589513420858</v>
      </c>
      <c r="AX16" s="113">
        <f>AW16/I16*100</f>
        <v>20.580957645828487</v>
      </c>
      <c r="AY16" s="100">
        <v>0.32</v>
      </c>
      <c r="AZ16" s="100">
        <v>12.620000000000001</v>
      </c>
      <c r="BA16" s="100">
        <v>-3.2099999999999995</v>
      </c>
      <c r="BB16" s="100">
        <v>3.01</v>
      </c>
      <c r="BC16" s="100">
        <v>5.24</v>
      </c>
      <c r="BE16" s="12">
        <v>1993</v>
      </c>
      <c r="BF16" s="12">
        <f>IF(BE16&gt;2020,0,IF(BE16&gt;2008,1,IF(BE16&gt;2001,2,IF(BE16&gt;1990,3,IF(BE16&gt;1980,4,IF(BE16&gt;1973,5,IF(BE16&gt;1970,6,IF(BE16&gt;1960,7,IF(BE16&gt;1958,8,IF(BE16&gt;1953,9,10))))))))))</f>
        <v>3</v>
      </c>
      <c r="BG16" s="100">
        <v>2.78</v>
      </c>
      <c r="BH16" t="s">
        <v>121</v>
      </c>
      <c r="BI16" t="s">
        <v>122</v>
      </c>
    </row>
    <row r="17" spans="1:61" ht="11.25" customHeight="1" x14ac:dyDescent="0.2">
      <c r="A17" s="123" t="s">
        <v>165</v>
      </c>
      <c r="B17" s="55" t="s">
        <v>166</v>
      </c>
      <c r="C17" s="156" t="s">
        <v>162</v>
      </c>
      <c r="D17" s="98" t="s">
        <v>167</v>
      </c>
      <c r="E17" s="157">
        <v>42</v>
      </c>
      <c r="F17" s="2">
        <v>66</v>
      </c>
      <c r="G17" s="2" t="s">
        <v>119</v>
      </c>
      <c r="H17" s="2" t="s">
        <v>119</v>
      </c>
      <c r="I17" s="100">
        <v>172.78</v>
      </c>
      <c r="J17" s="101">
        <f>(M17/I17)*100</f>
        <v>2.3150827642088205</v>
      </c>
      <c r="K17" s="104">
        <v>1</v>
      </c>
      <c r="L17" s="71">
        <v>4</v>
      </c>
      <c r="M17" s="28">
        <f>K17*L17</f>
        <v>4</v>
      </c>
      <c r="N17" s="103" t="s">
        <v>168</v>
      </c>
      <c r="O17" s="104">
        <v>0.87</v>
      </c>
      <c r="P17" s="158">
        <v>45985</v>
      </c>
      <c r="Q17" s="158">
        <v>45999</v>
      </c>
      <c r="R17" s="28">
        <f>(K17-O17)/O17*100</f>
        <v>14.942528735632186</v>
      </c>
      <c r="S17" s="105">
        <f>IF(INDEX(Historical!$D$7:$D1110,MATCH(B17,Historical!$B$7:$B$1062,0))=0,"n/a",(INDEX(Historical!$C$7:$C$1062,MATCH(B17,Historical!$B$7:$B$1062,0))/INDEX(Historical!$D$7:$D$1062,MATCH(B17,Historical!$B$7:$B$1062,0))-1)*100)</f>
        <v>9.8934550989345347</v>
      </c>
      <c r="T17" s="105">
        <f>IF(INDEX(Historical!$F$7:$F$1062,MATCH(B17,Historical!$B$7:$B$1062,0))=0,"n/a",((INDEX(Historical!$C$7:$C$1062,MATCH(B17,Historical!$B$7:$B$1062,0))/INDEX(Historical!$F$7:$F$1062,MATCH(B17,Historical!$B$7:$B$1062,0)))^(1/3)-1)*100)</f>
        <v>9.0990080705620322</v>
      </c>
      <c r="U17" s="105">
        <f>IF(INDEX(Historical!$H$7:$H$1062,MATCH(B17,Historical!$B$7:$B$1062,0))=0,"n/a",((INDEX(Historical!$C$7:$C$1062,MATCH(B17,Historical!$B$7:$B$1062,0))/INDEX(Historical!$H$7:$H$1062,MATCH(B17,Historical!$B$7:$B$1062,0)))^(1/5)-1)*100)</f>
        <v>8.9652119456370638</v>
      </c>
      <c r="V17" s="105">
        <f>IF(INDEX(Historical!$M$7:$M$1062,MATCH(B17,Historical!$B$7:$B$1062,0))=0,"n/a",((INDEX(Historical!$C$7:$C$1062,MATCH(B17,Historical!$B$7:$B$1062,0))/INDEX(Historical!$M$7:$M$1062,MATCH(B17,Historical!$B$7:$B$1062,0)))^(1/10)-1)*100)</f>
        <v>8.5452961175287214</v>
      </c>
      <c r="W17" s="106">
        <f>IF(OR(U17&lt;=0,U17="n/a",V17&lt;=0,V17="n/a"),"n/a",U17/V17)</f>
        <v>1.049139997295937</v>
      </c>
      <c r="X17" s="107">
        <f>IF(OR(AJ17&lt;=0,AJ17="n/a",U17&lt;=0,U17="n/a"),"n/a",U17/AJ17)</f>
        <v>1.0164639394146331</v>
      </c>
      <c r="Y17" s="55"/>
      <c r="Z17" s="101">
        <f>IF(OR(AC17&lt;0.01,AC17="n/a"),"n/a",M17/AC17*100)</f>
        <v>49.26108374384237</v>
      </c>
      <c r="AA17" s="109">
        <f>IF(OR(AC17&lt;0.01,AC17="n/a"),"n/a",I17/AC17)</f>
        <v>21.278325123152712</v>
      </c>
      <c r="AB17" s="71">
        <v>9</v>
      </c>
      <c r="AC17" s="100">
        <v>8.1199999999999992</v>
      </c>
      <c r="AD17" s="100">
        <v>2.0099999999999998</v>
      </c>
      <c r="AE17" s="100">
        <v>5.91</v>
      </c>
      <c r="AF17" s="100">
        <v>1.93</v>
      </c>
      <c r="AG17" s="100">
        <v>9.6</v>
      </c>
      <c r="AH17" s="100">
        <v>13.11</v>
      </c>
      <c r="AI17" s="100">
        <v>6.88</v>
      </c>
      <c r="AJ17" s="100">
        <v>8.82</v>
      </c>
      <c r="AK17" s="100">
        <v>9.51</v>
      </c>
      <c r="AL17" s="100">
        <v>28840</v>
      </c>
      <c r="AM17" s="100">
        <v>0.45999999999999996</v>
      </c>
      <c r="AN17" s="100">
        <v>0.65</v>
      </c>
      <c r="AO17" s="110">
        <f>IF(U17="n/a","n/a",IF(AA17&lt;0,"n/a",IF(AA17="n/a","n/a",J17+U17-AA17)))</f>
        <v>-9.998030413306827</v>
      </c>
      <c r="AP17" s="111">
        <f>IF(U17="n/a","n/a",J17+U17)</f>
        <v>11.280294709845885</v>
      </c>
      <c r="AQ17" s="112">
        <f>IF(OR(AC17&lt;0.01,AC17="n/a",AF17="n/a"),"n/a",(I17/SQRT(22.5*AC17*(I17/AF17))-1)*100)</f>
        <v>35.100238485988598</v>
      </c>
      <c r="AR17" s="101">
        <f>INDEX(Historical!$C$7:$C$1063,MATCH(B17,Historical!$B$7:$B$1063,0))*IF(AH17="n/a",1.03,IF(AH17&lt;0,1.01,IF(AH17&gt;10,1.1,(1+AH17/100))))</f>
        <v>3.9710000000000001</v>
      </c>
      <c r="AS17" s="109">
        <f>IF($AI17="n/a",1.03*AR17,IF($AI17&lt;0,1.01*AR17,IF($AI17&gt;10,1.1*AR17,(1+$AI17/100)*AR17)))</f>
        <v>4.2442048000000003</v>
      </c>
      <c r="AT17" s="109">
        <f>IF($AK17="n/a",1.03*AS17,IF($AK17&lt;0,1.01*AS17,IF($AK17&gt;10,1.1*AS17,(1+$AK17/100)*AS17)))</f>
        <v>4.6478286764800005</v>
      </c>
      <c r="AU17" s="109">
        <f>IF($AK17="n/a",1.03*AT17,IF($AK17&lt;0,1.01*AT17,IF($AK17&gt;10,1.1*AT17,(1+$AK17/100)*AT17)))</f>
        <v>5.0898371836132483</v>
      </c>
      <c r="AV17" s="109">
        <f>IF($AK17="n/a",1.03*AU17,IF($AK17&lt;0,1.01*AU17,IF($AK17&gt;10,1.1*AU17,(1+$AK17/100)*AU17)))</f>
        <v>5.5738806997748682</v>
      </c>
      <c r="AW17" s="109">
        <f>SUM(AR17:AV17)</f>
        <v>23.526751359868118</v>
      </c>
      <c r="AX17" s="113">
        <f>AW17/I17*100</f>
        <v>13.616594142764276</v>
      </c>
      <c r="AY17" s="100">
        <v>0.6</v>
      </c>
      <c r="AZ17" s="100">
        <v>11.799999999999999</v>
      </c>
      <c r="BA17" s="100">
        <v>-10.25</v>
      </c>
      <c r="BB17" s="100">
        <v>-0.57999999999999996</v>
      </c>
      <c r="BC17" s="100">
        <v>-2.04</v>
      </c>
      <c r="BE17" s="12">
        <v>1985</v>
      </c>
      <c r="BF17" s="12">
        <f>IF(BE17&gt;2020,0,IF(BE17&gt;2008,1,IF(BE17&gt;2001,2,IF(BE17&gt;1990,3,IF(BE17&gt;1980,4,IF(BE17&gt;1973,5,IF(BE17&gt;1970,6,IF(BE17&gt;1960,7,IF(BE17&gt;1958,8,IF(BE17&gt;1953,9,10))))))))))</f>
        <v>4</v>
      </c>
      <c r="BG17" s="100">
        <v>4.6899999999999995</v>
      </c>
      <c r="BH17" t="s">
        <v>121</v>
      </c>
      <c r="BI17" t="s">
        <v>122</v>
      </c>
    </row>
    <row r="18" spans="1:61" ht="11.25" customHeight="1" x14ac:dyDescent="0.2">
      <c r="A18" s="55" t="s">
        <v>169</v>
      </c>
      <c r="B18" s="55" t="s">
        <v>170</v>
      </c>
      <c r="C18" s="156" t="s">
        <v>139</v>
      </c>
      <c r="D18" s="98" t="s">
        <v>171</v>
      </c>
      <c r="E18" s="157">
        <v>32</v>
      </c>
      <c r="F18" s="2">
        <v>109</v>
      </c>
      <c r="G18" s="2" t="s">
        <v>146</v>
      </c>
      <c r="H18" s="2" t="s">
        <v>146</v>
      </c>
      <c r="I18" s="100">
        <v>133.96</v>
      </c>
      <c r="J18" s="101">
        <f>(M18/I18)*100</f>
        <v>1.4332636607942668</v>
      </c>
      <c r="K18" s="104">
        <v>0.48</v>
      </c>
      <c r="L18" s="71">
        <v>4</v>
      </c>
      <c r="M18" s="28">
        <f>K18*L18</f>
        <v>1.92</v>
      </c>
      <c r="N18" s="103" t="s">
        <v>172</v>
      </c>
      <c r="O18" s="104">
        <v>0.45</v>
      </c>
      <c r="P18" s="158">
        <v>45953</v>
      </c>
      <c r="Q18" s="158">
        <v>45974</v>
      </c>
      <c r="R18" s="28">
        <f>(K18-O18)/O18*100</f>
        <v>6.6666666666666599</v>
      </c>
      <c r="S18" s="105">
        <f>IF(INDEX(Historical!$D$7:$D1111,MATCH(B18,Historical!$B$7:$B$1062,0))=0,"n/a",(INDEX(Historical!$C$7:$C$1062,MATCH(B18,Historical!$B$7:$B$1062,0))/INDEX(Historical!$D$7:$D$1062,MATCH(B18,Historical!$B$7:$B$1062,0))-1)*100)</f>
        <v>6.3953488372093137</v>
      </c>
      <c r="T18" s="105">
        <f>IF(INDEX(Historical!$F$7:$F$1062,MATCH(B18,Historical!$B$7:$B$1062,0))=0,"n/a",((INDEX(Historical!$C$7:$C$1062,MATCH(B18,Historical!$B$7:$B$1062,0))/INDEX(Historical!$F$7:$F$1062,MATCH(B18,Historical!$B$7:$B$1062,0)))^(1/3)-1)*100)</f>
        <v>6.3822489684916883</v>
      </c>
      <c r="U18" s="105">
        <f>IF(INDEX(Historical!$H$7:$H$1062,MATCH(B18,Historical!$B$7:$B$1062,0))=0,"n/a",((INDEX(Historical!$C$7:$C$1062,MATCH(B18,Historical!$B$7:$B$1062,0))/INDEX(Historical!$H$7:$H$1062,MATCH(B18,Historical!$B$7:$B$1062,0)))^(1/5)-1)*100)</f>
        <v>4.9102011019389824</v>
      </c>
      <c r="V18" s="105">
        <f>IF(INDEX(Historical!$M$7:$M$1062,MATCH(B18,Historical!$B$7:$B$1062,0))=0,"n/a",((INDEX(Historical!$C$7:$C$1062,MATCH(B18,Historical!$B$7:$B$1062,0))/INDEX(Historical!$M$7:$M$1062,MATCH(B18,Historical!$B$7:$B$1062,0)))^(1/10)-1)*100)</f>
        <v>4.8466657270637814</v>
      </c>
      <c r="W18" s="106">
        <f>IF(OR(U18&lt;=0,U18="n/a",V18&lt;=0,V18="n/a"),"n/a",U18/V18)</f>
        <v>1.01310908951703</v>
      </c>
      <c r="X18" s="107">
        <f>IF(OR(AJ18&lt;=0,AJ18="n/a",U18&lt;=0,U18="n/a"),"n/a",U18/AJ18)</f>
        <v>0.38152300714366605</v>
      </c>
      <c r="Y18" s="165"/>
      <c r="Z18" s="101">
        <f>IF(OR(AC18&lt;0.01,AC18="n/a"),"n/a",M18/AC18*100)</f>
        <v>34.719710669077756</v>
      </c>
      <c r="AA18" s="109">
        <f>IF(OR(AC18&lt;0.01,AC18="n/a"),"n/a",I18/AC18)</f>
        <v>24.224231464737795</v>
      </c>
      <c r="AB18" s="71">
        <v>12</v>
      </c>
      <c r="AC18" s="100">
        <v>5.53</v>
      </c>
      <c r="AD18" s="100">
        <v>2.93</v>
      </c>
      <c r="AE18" s="100">
        <v>2.17</v>
      </c>
      <c r="AF18" s="100">
        <v>3.26</v>
      </c>
      <c r="AG18" s="100">
        <v>13.61</v>
      </c>
      <c r="AH18" s="100">
        <v>-4.43</v>
      </c>
      <c r="AI18" s="100">
        <v>15.52</v>
      </c>
      <c r="AJ18" s="100">
        <v>12.870000000000001</v>
      </c>
      <c r="AK18" s="100">
        <v>7.22</v>
      </c>
      <c r="AL18" s="100">
        <v>8550</v>
      </c>
      <c r="AM18" s="100">
        <v>1.4000000000000001</v>
      </c>
      <c r="AN18" s="100">
        <v>0.54</v>
      </c>
      <c r="AO18" s="110">
        <f>IF(U18="n/a","n/a",IF(AA18&lt;0,"n/a",IF(AA18="n/a","n/a",J18+U18-AA18)))</f>
        <v>-17.880766702004546</v>
      </c>
      <c r="AP18" s="111">
        <f>IF(U18="n/a","n/a",J18+U18)</f>
        <v>6.343464762733249</v>
      </c>
      <c r="AQ18" s="112">
        <f>IF(OR(AC18&lt;0.01,AC18="n/a",AF18="n/a"),"n/a",(I18/SQRT(22.5*AC18*(I18/AF18))-1)*100)</f>
        <v>87.345188919094483</v>
      </c>
      <c r="AR18" s="101">
        <f>INDEX(Historical!$C$7:$C$1063,MATCH(B18,Historical!$B$7:$B$1063,0))*IF(AH18="n/a",1.03,IF(AH18&lt;0,1.01,IF(AH18&gt;10,1.1,(1+AH18/100))))</f>
        <v>1.8483000000000001</v>
      </c>
      <c r="AS18" s="109">
        <f>IF($AI18="n/a",1.03*AR18,IF($AI18&lt;0,1.01*AR18,IF($AI18&gt;10,1.1*AR18,(1+$AI18/100)*AR18)))</f>
        <v>2.0331300000000003</v>
      </c>
      <c r="AT18" s="109">
        <f>IF($AK18="n/a",1.03*AS18,IF($AK18&lt;0,1.01*AS18,IF($AK18&gt;10,1.1*AS18,(1+$AK18/100)*AS18)))</f>
        <v>2.1799219860000005</v>
      </c>
      <c r="AU18" s="109">
        <f>IF($AK18="n/a",1.03*AT18,IF($AK18&lt;0,1.01*AT18,IF($AK18&gt;10,1.1*AT18,(1+$AK18/100)*AT18)))</f>
        <v>2.3373123533892008</v>
      </c>
      <c r="AV18" s="109">
        <f>IF($AK18="n/a",1.03*AU18,IF($AK18&lt;0,1.01*AU18,IF($AK18&gt;10,1.1*AU18,(1+$AK18/100)*AU18)))</f>
        <v>2.5060663053039014</v>
      </c>
      <c r="AW18" s="109">
        <f>SUM(AR18:AV18)</f>
        <v>10.904730644693103</v>
      </c>
      <c r="AX18" s="113">
        <f>AW18/I18*100</f>
        <v>8.140288626973053</v>
      </c>
      <c r="AY18" s="100">
        <v>0.38</v>
      </c>
      <c r="AZ18" s="100">
        <v>29.770000000000003</v>
      </c>
      <c r="BA18" s="100">
        <v>-15.28</v>
      </c>
      <c r="BB18" s="100">
        <v>8.8800000000000008</v>
      </c>
      <c r="BC18" s="100">
        <v>6.9599999999999991</v>
      </c>
      <c r="BE18" s="12">
        <v>1994</v>
      </c>
      <c r="BF18" s="12">
        <f>IF(BE18&gt;2020,0,IF(BE18&gt;2008,1,IF(BE18&gt;2001,2,IF(BE18&gt;1990,3,IF(BE18&gt;1980,4,IF(BE18&gt;1973,5,IF(BE18&gt;1970,6,IF(BE18&gt;1960,7,IF(BE18&gt;1958,8,IF(BE18&gt;1953,9,10))))))))))</f>
        <v>3</v>
      </c>
      <c r="BG18" s="100">
        <v>7.2499999999999991</v>
      </c>
      <c r="BH18" t="s">
        <v>121</v>
      </c>
      <c r="BI18" t="s">
        <v>122</v>
      </c>
    </row>
    <row r="19" spans="1:61" ht="11.25" customHeight="1" x14ac:dyDescent="0.2">
      <c r="A19" s="55" t="s">
        <v>173</v>
      </c>
      <c r="B19" s="55" t="s">
        <v>174</v>
      </c>
      <c r="C19" s="156" t="s">
        <v>162</v>
      </c>
      <c r="D19" s="98" t="s">
        <v>163</v>
      </c>
      <c r="E19" s="157">
        <v>72</v>
      </c>
      <c r="F19" s="2">
        <v>1</v>
      </c>
      <c r="G19" s="2" t="s">
        <v>119</v>
      </c>
      <c r="H19" s="2" t="s">
        <v>119</v>
      </c>
      <c r="I19" s="100">
        <v>85.64</v>
      </c>
      <c r="J19" s="101">
        <f>(M19/I19)*100</f>
        <v>2.5478748248482015</v>
      </c>
      <c r="K19" s="104">
        <v>0.54549999999999998</v>
      </c>
      <c r="L19" s="71">
        <v>4</v>
      </c>
      <c r="M19" s="28">
        <f>K19*L19</f>
        <v>2.1819999999999999</v>
      </c>
      <c r="N19" s="103" t="s">
        <v>136</v>
      </c>
      <c r="O19" s="104">
        <v>0.504</v>
      </c>
      <c r="P19" s="158">
        <v>46251</v>
      </c>
      <c r="Q19" s="158">
        <v>46267</v>
      </c>
      <c r="R19" s="28">
        <f>(K19-O19)/O19*100</f>
        <v>8.2341269841269806</v>
      </c>
      <c r="S19" s="105">
        <f>IF(INDEX(Historical!$D$7:$D1120,MATCH(B19,Historical!$B$7:$B$1062,0))=0,"n/a",(INDEX(Historical!$C$7:$C$1062,MATCH(B19,Historical!$B$7:$B$1062,0))/INDEX(Historical!$D$7:$D$1062,MATCH(B19,Historical!$B$7:$B$1062,0))-1)*100)</f>
        <v>8.2635399218313985</v>
      </c>
      <c r="T19" s="105">
        <f>IF(INDEX(Historical!$F$7:$F$1062,MATCH(B19,Historical!$B$7:$B$1062,0))=0,"n/a",((INDEX(Historical!$C$7:$C$1062,MATCH(B19,Historical!$B$7:$B$1062,0))/INDEX(Historical!$F$7:$F$1062,MATCH(B19,Historical!$B$7:$B$1062,0)))^(1/3)-1)*100)</f>
        <v>8.3351332409157486</v>
      </c>
      <c r="U19" s="105">
        <f>IF(INDEX(Historical!$H$7:$H$1062,MATCH(B19,Historical!$B$7:$B$1062,0))=0,"n/a",((INDEX(Historical!$C$7:$C$1062,MATCH(B19,Historical!$B$7:$B$1062,0))/INDEX(Historical!$H$7:$H$1062,MATCH(B19,Historical!$B$7:$B$1062,0)))^(1/5)-1)*100)</f>
        <v>8.6609675705933142</v>
      </c>
      <c r="V19" s="105">
        <f>IF(INDEX(Historical!$M$7:$M$1062,MATCH(B19,Historical!$B$7:$B$1062,0))=0,"n/a",((INDEX(Historical!$C$7:$C$1062,MATCH(B19,Historical!$B$7:$B$1062,0))/INDEX(Historical!$M$7:$M$1062,MATCH(B19,Historical!$B$7:$B$1062,0)))^(1/10)-1)*100)</f>
        <v>8.2945591381623949</v>
      </c>
      <c r="W19" s="106">
        <f>IF(OR(U19&lt;=0,U19="n/a",V19&lt;=0,V19="n/a"),"n/a",U19/V19)</f>
        <v>1.0441745518149497</v>
      </c>
      <c r="X19" s="107">
        <f>IF(OR(AJ19&lt;=0,AJ19="n/a",U19&lt;=0,U19="n/a"),"n/a",U19/AJ19)</f>
        <v>1.1366099174006974</v>
      </c>
      <c r="Y19" s="165"/>
      <c r="Z19" s="101">
        <f>IF(OR(AC19&lt;0.01,AC19="n/a"),"n/a",M19/AC19*100)</f>
        <v>63.615160349854229</v>
      </c>
      <c r="AA19" s="109">
        <f>IF(OR(AC19&lt;0.01,AC19="n/a"),"n/a",I19/AC19)</f>
        <v>24.96793002915452</v>
      </c>
      <c r="AB19" s="71">
        <v>12</v>
      </c>
      <c r="AC19" s="100">
        <v>3.43</v>
      </c>
      <c r="AD19" s="100">
        <v>3.72</v>
      </c>
      <c r="AE19" s="100">
        <v>4.9400000000000004</v>
      </c>
      <c r="AF19" s="100">
        <v>3.16</v>
      </c>
      <c r="AG19" s="100">
        <v>13.170000000000002</v>
      </c>
      <c r="AH19" s="100">
        <v>8.1100000000000012</v>
      </c>
      <c r="AI19" s="100">
        <v>5.12</v>
      </c>
      <c r="AJ19" s="100">
        <v>7.62</v>
      </c>
      <c r="AK19" s="100">
        <v>6.01</v>
      </c>
      <c r="AL19" s="100">
        <v>3360</v>
      </c>
      <c r="AM19" s="100">
        <v>1.04</v>
      </c>
      <c r="AN19" s="100">
        <v>0.87</v>
      </c>
      <c r="AO19" s="110">
        <f>IF(U19="n/a","n/a",IF(AA19&lt;0,"n/a",IF(AA19="n/a","n/a",J19+U19-AA19)))</f>
        <v>-13.759087633713005</v>
      </c>
      <c r="AP19" s="111">
        <f>IF(U19="n/a","n/a",J19+U19)</f>
        <v>11.208842395441515</v>
      </c>
      <c r="AQ19" s="112">
        <f>IF(OR(AC19&lt;0.01,AC19="n/a",AF19="n/a"),"n/a",(I19/SQRT(22.5*AC19*(I19/AF19))-1)*100)</f>
        <v>87.259367238927936</v>
      </c>
      <c r="AR19" s="101">
        <f>INDEX(Historical!$C$7:$C$1063,MATCH(B19,Historical!$B$7:$B$1063,0))*IF(AH19="n/a",1.03,IF(AH19&lt;0,1.01,IF(AH19&gt;10,1.1,(1+AH19/100))))</f>
        <v>2.0962529000000001</v>
      </c>
      <c r="AS19" s="109">
        <f>IF($AI19="n/a",1.03*AR19,IF($AI19&lt;0,1.01*AR19,IF($AI19&gt;10,1.1*AR19,(1+$AI19/100)*AR19)))</f>
        <v>2.2035810484799998</v>
      </c>
      <c r="AT19" s="109">
        <f>IF($AK19="n/a",1.03*AS19,IF($AK19&lt;0,1.01*AS19,IF($AK19&gt;10,1.1*AS19,(1+$AK19/100)*AS19)))</f>
        <v>2.3360162694936477</v>
      </c>
      <c r="AU19" s="109">
        <f>IF($AK19="n/a",1.03*AT19,IF($AK19&lt;0,1.01*AT19,IF($AK19&gt;10,1.1*AT19,(1+$AK19/100)*AT19)))</f>
        <v>2.4764108472902162</v>
      </c>
      <c r="AV19" s="109">
        <f>IF($AK19="n/a",1.03*AU19,IF($AK19&lt;0,1.01*AU19,IF($AK19&gt;10,1.1*AU19,(1+$AK19/100)*AU19)))</f>
        <v>2.6252431392123583</v>
      </c>
      <c r="AW19" s="109">
        <f>SUM(AR19:AV19)</f>
        <v>11.737504204476222</v>
      </c>
      <c r="AX19" s="113">
        <f>AW19/I19*100</f>
        <v>13.705633120593442</v>
      </c>
      <c r="AY19" s="100">
        <v>0.56000000000000005</v>
      </c>
      <c r="AZ19" s="100">
        <v>23.31</v>
      </c>
      <c r="BA19" s="100">
        <v>-4.96</v>
      </c>
      <c r="BB19" s="100">
        <v>5.1499999999999995</v>
      </c>
      <c r="BC19" s="100">
        <v>12.280000000000001</v>
      </c>
      <c r="BE19" s="12">
        <v>1955</v>
      </c>
      <c r="BF19" s="12">
        <f>IF(BE19&gt;2020,0,IF(BE19&gt;2008,1,IF(BE19&gt;2001,2,IF(BE19&gt;1990,3,IF(BE19&gt;1980,4,IF(BE19&gt;1973,5,IF(BE19&gt;1970,6,IF(BE19&gt;1960,7,IF(BE19&gt;1958,8,IF(BE19&gt;1953,9,10))))))))))</f>
        <v>9</v>
      </c>
      <c r="BG19" s="100">
        <v>5.04</v>
      </c>
      <c r="BH19" t="s">
        <v>121</v>
      </c>
      <c r="BI19" t="s">
        <v>122</v>
      </c>
    </row>
    <row r="20" spans="1:61" ht="11.25" customHeight="1" x14ac:dyDescent="0.2">
      <c r="A20" s="55" t="s">
        <v>175</v>
      </c>
      <c r="B20" s="55" t="s">
        <v>176</v>
      </c>
      <c r="C20" s="156" t="s">
        <v>134</v>
      </c>
      <c r="D20" s="98" t="s">
        <v>157</v>
      </c>
      <c r="E20" s="157">
        <v>32</v>
      </c>
      <c r="F20" s="2">
        <v>108</v>
      </c>
      <c r="G20" s="2" t="s">
        <v>146</v>
      </c>
      <c r="H20" s="2" t="s">
        <v>146</v>
      </c>
      <c r="I20" s="100">
        <v>112.82</v>
      </c>
      <c r="J20" s="101">
        <f>(M20/I20)*100</f>
        <v>1.7372806240028362</v>
      </c>
      <c r="K20" s="104">
        <v>0.49</v>
      </c>
      <c r="L20" s="71">
        <v>4</v>
      </c>
      <c r="M20" s="28">
        <f>K20*L20</f>
        <v>1.96</v>
      </c>
      <c r="N20" s="103" t="s">
        <v>177</v>
      </c>
      <c r="O20" s="104">
        <v>0.46</v>
      </c>
      <c r="P20" s="158">
        <v>45930</v>
      </c>
      <c r="Q20" s="158">
        <v>45945</v>
      </c>
      <c r="R20" s="28">
        <f>(K20-O20)/O20*100</f>
        <v>6.5217391304347752</v>
      </c>
      <c r="S20" s="105">
        <f>IF(INDEX(Historical!$D$7:$D1123,MATCH(B20,Historical!$B$7:$B$1062,0))=0,"n/a",(INDEX(Historical!$C$7:$C$1062,MATCH(B20,Historical!$B$7:$B$1062,0))/INDEX(Historical!$D$7:$D$1062,MATCH(B20,Historical!$B$7:$B$1062,0))-1)*100)</f>
        <v>6.8571428571428727</v>
      </c>
      <c r="T20" s="105">
        <f>IF(INDEX(Historical!$F$7:$F$1062,MATCH(B20,Historical!$B$7:$B$1062,0))=0,"n/a",((INDEX(Historical!$C$7:$C$1062,MATCH(B20,Historical!$B$7:$B$1062,0))/INDEX(Historical!$F$7:$F$1062,MATCH(B20,Historical!$B$7:$B$1062,0)))^(1/3)-1)*100)</f>
        <v>8.1085304037558092</v>
      </c>
      <c r="U20" s="105">
        <f>IF(INDEX(Historical!$H$7:$H$1062,MATCH(B20,Historical!$B$7:$B$1062,0))=0,"n/a",((INDEX(Historical!$C$7:$C$1062,MATCH(B20,Historical!$B$7:$B$1062,0))/INDEX(Historical!$H$7:$H$1062,MATCH(B20,Historical!$B$7:$B$1062,0)))^(1/5)-1)*100)</f>
        <v>7.5423818100751161</v>
      </c>
      <c r="V20" s="105">
        <f>IF(INDEX(Historical!$M$7:$M$1062,MATCH(B20,Historical!$B$7:$B$1062,0))=0,"n/a",((INDEX(Historical!$C$7:$C$1062,MATCH(B20,Historical!$B$7:$B$1062,0))/INDEX(Historical!$M$7:$M$1062,MATCH(B20,Historical!$B$7:$B$1062,0)))^(1/10)-1)*100)</f>
        <v>10.483964989848339</v>
      </c>
      <c r="W20" s="106">
        <f>IF(OR(U20&lt;=0,U20="n/a",V20&lt;=0,V20="n/a"),"n/a",U20/V20)</f>
        <v>0.71942073608395596</v>
      </c>
      <c r="X20" s="107">
        <f>IF(OR(AJ20&lt;=0,AJ20="n/a",U20&lt;=0,U20="n/a"),"n/a",U20/AJ20)</f>
        <v>0.40012635597215468</v>
      </c>
      <c r="Y20" s="159"/>
      <c r="Z20" s="101">
        <f>IF(OR(AC20&lt;0.01,AC20="n/a"),"n/a",M20/AC20*100)</f>
        <v>26.415094339622641</v>
      </c>
      <c r="AA20" s="109">
        <f>IF(OR(AC20&lt;0.01,AC20="n/a"),"n/a",I20/AC20)</f>
        <v>15.204851752021563</v>
      </c>
      <c r="AB20" s="71">
        <v>12</v>
      </c>
      <c r="AC20" s="100">
        <v>7.42</v>
      </c>
      <c r="AD20" s="100" t="s">
        <v>142</v>
      </c>
      <c r="AE20" s="100">
        <v>4.22</v>
      </c>
      <c r="AF20" s="100">
        <v>1.94</v>
      </c>
      <c r="AG20" s="100">
        <v>13.669999999999998</v>
      </c>
      <c r="AH20" s="100">
        <v>5.7700000000000005</v>
      </c>
      <c r="AI20" s="100">
        <v>1.6</v>
      </c>
      <c r="AJ20" s="100">
        <v>18.850000000000001</v>
      </c>
      <c r="AK20" s="100" t="s">
        <v>142</v>
      </c>
      <c r="AL20" s="100">
        <v>3790</v>
      </c>
      <c r="AM20" s="100">
        <v>36.43</v>
      </c>
      <c r="AN20" s="100">
        <v>0.05</v>
      </c>
      <c r="AO20" s="110">
        <f>IF(U20="n/a","n/a",IF(AA20&lt;0,"n/a",IF(AA20="n/a","n/a",J20+U20-AA20)))</f>
        <v>-5.9251893179436106</v>
      </c>
      <c r="AP20" s="111">
        <f>IF(U20="n/a","n/a",J20+U20)</f>
        <v>9.2796624340779523</v>
      </c>
      <c r="AQ20" s="112">
        <f>IF(OR(AC20&lt;0.01,AC20="n/a",AF20="n/a"),"n/a",(I20/SQRT(22.5*AC20*(I20/AF20))-1)*100)</f>
        <v>14.498738273342916</v>
      </c>
      <c r="AR20" s="101">
        <f>INDEX(Historical!$C$7:$C$1063,MATCH(B20,Historical!$B$7:$B$1063,0))*IF(AH20="n/a",1.03,IF(AH20&lt;0,1.01,IF(AH20&gt;10,1.1,(1+AH20/100))))</f>
        <v>1.9778990000000003</v>
      </c>
      <c r="AS20" s="109">
        <f>IF($AI20="n/a",1.03*AR20,IF($AI20&lt;0,1.01*AR20,IF($AI20&gt;10,1.1*AR20,(1+$AI20/100)*AR20)))</f>
        <v>2.0095453840000004</v>
      </c>
      <c r="AT20" s="109">
        <f>IF($AK20="n/a",1.03*AS20,IF($AK20&lt;0,1.01*AS20,IF($AK20&gt;10,1.1*AS20,(1+$AK20/100)*AS20)))</f>
        <v>2.0698317455200006</v>
      </c>
      <c r="AU20" s="109">
        <f>IF($AK20="n/a",1.03*AT20,IF($AK20&lt;0,1.01*AT20,IF($AK20&gt;10,1.1*AT20,(1+$AK20/100)*AT20)))</f>
        <v>2.1319266978856009</v>
      </c>
      <c r="AV20" s="109">
        <f>IF($AK20="n/a",1.03*AU20,IF($AK20&lt;0,1.01*AU20,IF($AK20&gt;10,1.1*AU20,(1+$AK20/100)*AU20)))</f>
        <v>2.1958844988221689</v>
      </c>
      <c r="AW20" s="109">
        <f>SUM(AR20:AV20)</f>
        <v>10.385087326227771</v>
      </c>
      <c r="AX20" s="113">
        <f>AW20/I20*100</f>
        <v>9.2050056073637396</v>
      </c>
      <c r="AY20" s="100">
        <v>0.61</v>
      </c>
      <c r="AZ20" s="100">
        <v>11.17</v>
      </c>
      <c r="BA20" s="100">
        <v>-18.7</v>
      </c>
      <c r="BB20" s="100">
        <v>-0.33999999999999997</v>
      </c>
      <c r="BC20" s="100">
        <v>0.85000000000000009</v>
      </c>
      <c r="BE20" s="12">
        <v>1994</v>
      </c>
      <c r="BF20" s="12">
        <f>IF(BE20&gt;2020,0,IF(BE20&gt;2008,1,IF(BE20&gt;2001,2,IF(BE20&gt;1990,3,IF(BE20&gt;1980,4,IF(BE20&gt;1973,5,IF(BE20&gt;1970,6,IF(BE20&gt;1960,7,IF(BE20&gt;1958,8,IF(BE20&gt;1953,9,10))))))))))</f>
        <v>3</v>
      </c>
      <c r="BG20" s="100">
        <v>1.73</v>
      </c>
      <c r="BH20" t="s">
        <v>121</v>
      </c>
      <c r="BI20" t="s">
        <v>122</v>
      </c>
    </row>
    <row r="21" spans="1:61" ht="11.25" customHeight="1" x14ac:dyDescent="0.2">
      <c r="A21" s="55" t="s">
        <v>178</v>
      </c>
      <c r="B21" s="55" t="s">
        <v>179</v>
      </c>
      <c r="C21" s="156" t="s">
        <v>180</v>
      </c>
      <c r="D21" s="98" t="s">
        <v>181</v>
      </c>
      <c r="E21" s="157">
        <v>54</v>
      </c>
      <c r="F21" s="2">
        <v>36</v>
      </c>
      <c r="G21" s="2" t="s">
        <v>119</v>
      </c>
      <c r="H21" s="2" t="s">
        <v>119</v>
      </c>
      <c r="I21" s="100">
        <v>165.62</v>
      </c>
      <c r="J21" s="101">
        <f>(M21/I21)*100</f>
        <v>2.5359256128486898</v>
      </c>
      <c r="K21" s="104">
        <v>1.05</v>
      </c>
      <c r="L21" s="71">
        <v>4</v>
      </c>
      <c r="M21" s="28">
        <f>K21*L21</f>
        <v>4.2</v>
      </c>
      <c r="N21" s="103" t="s">
        <v>182</v>
      </c>
      <c r="O21" s="104">
        <v>1.04</v>
      </c>
      <c r="P21" s="158">
        <v>45999</v>
      </c>
      <c r="Q21" s="158">
        <v>46022</v>
      </c>
      <c r="R21" s="28">
        <f>(K21-O21)/O21*100</f>
        <v>0.96153846153846234</v>
      </c>
      <c r="S21" s="105">
        <f>IF(INDEX(Historical!$D$7:$D1129,MATCH(B21,Historical!$B$7:$B$1062,0))=0,"n/a",(INDEX(Historical!$C$7:$C$1062,MATCH(B21,Historical!$B$7:$B$1062,0))/INDEX(Historical!$D$7:$D$1062,MATCH(B21,Historical!$B$7:$B$1062,0))-1)*100)</f>
        <v>7.1979434447300816</v>
      </c>
      <c r="T21" s="105">
        <f>IF(INDEX(Historical!$F$7:$F$1062,MATCH(B21,Historical!$B$7:$B$1062,0))=0,"n/a",((INDEX(Historical!$C$7:$C$1062,MATCH(B21,Historical!$B$7:$B$1062,0))/INDEX(Historical!$F$7:$F$1062,MATCH(B21,Historical!$B$7:$B$1062,0)))^(1/3)-1)*100)</f>
        <v>5.8110759315196603</v>
      </c>
      <c r="U21" s="105">
        <f>IF(INDEX(Historical!$H$7:$H$1062,MATCH(B21,Historical!$B$7:$B$1062,0))=0,"n/a",((INDEX(Historical!$C$7:$C$1062,MATCH(B21,Historical!$B$7:$B$1062,0))/INDEX(Historical!$H$7:$H$1062,MATCH(B21,Historical!$B$7:$B$1062,0)))^(1/5)-1)*100)</f>
        <v>5.4380135749676262</v>
      </c>
      <c r="V21" s="105">
        <f>IF(INDEX(Historical!$M$7:$M$1062,MATCH(B21,Historical!$B$7:$B$1062,0))=0,"n/a",((INDEX(Historical!$C$7:$C$1062,MATCH(B21,Historical!$B$7:$B$1062,0))/INDEX(Historical!$M$7:$M$1062,MATCH(B21,Historical!$B$7:$B$1062,0)))^(1/10)-1)*100)</f>
        <v>5.4192919118059013</v>
      </c>
      <c r="W21" s="106">
        <f>IF(OR(U21&lt;=0,U21="n/a",V21&lt;=0,V21="n/a"),"n/a",U21/V21)</f>
        <v>1.0034546327207323</v>
      </c>
      <c r="X21" s="107">
        <f>IF(OR(AJ21&lt;=0,AJ21="n/a",U21&lt;=0,U21="n/a"),"n/a",U21/AJ21)</f>
        <v>0.33057833282477972</v>
      </c>
      <c r="Y21" s="123" t="s">
        <v>183</v>
      </c>
      <c r="Z21" s="101">
        <f>IF(OR(AC21&lt;0.01,AC21="n/a"),"n/a",M21/AC21*100)</f>
        <v>106.59898477157361</v>
      </c>
      <c r="AA21" s="109">
        <f>IF(OR(AC21&lt;0.01,AC21="n/a"),"n/a",I21/AC21)</f>
        <v>42.035532994923862</v>
      </c>
      <c r="AB21" s="71">
        <v>9</v>
      </c>
      <c r="AC21" s="100">
        <v>3.94</v>
      </c>
      <c r="AD21" s="100">
        <v>1.46</v>
      </c>
      <c r="AE21" s="100">
        <v>2.14</v>
      </c>
      <c r="AF21" s="100">
        <v>1.89</v>
      </c>
      <c r="AG21" s="100">
        <v>5.72</v>
      </c>
      <c r="AH21" s="100">
        <v>11.43</v>
      </c>
      <c r="AI21" s="100">
        <v>6.99</v>
      </c>
      <c r="AJ21" s="100">
        <v>16.45</v>
      </c>
      <c r="AK21" s="100">
        <v>8.41</v>
      </c>
      <c r="AL21" s="100">
        <v>45640</v>
      </c>
      <c r="AM21" s="100">
        <v>0.22</v>
      </c>
      <c r="AN21" s="100">
        <v>0.72</v>
      </c>
      <c r="AO21" s="110">
        <f>IF(U21="n/a","n/a",IF(AA21&lt;0,"n/a",IF(AA21="n/a","n/a",J21+U21-AA21)))</f>
        <v>-34.061593807107549</v>
      </c>
      <c r="AP21" s="111">
        <f>IF(U21="n/a","n/a",J21+U21)</f>
        <v>7.9739391878163159</v>
      </c>
      <c r="AQ21" s="112">
        <f>IF(OR(AC21&lt;0.01,AC21="n/a",AF21="n/a"),"n/a",(I21/SQRT(22.5*AC21*(I21/AF21))-1)*100)</f>
        <v>87.909147504149018</v>
      </c>
      <c r="AR21" s="101">
        <f>INDEX(Historical!$C$7:$C$1063,MATCH(B21,Historical!$B$7:$B$1063,0))*IF(AH21="n/a",1.03,IF(AH21&lt;0,1.01,IF(AH21&gt;10,1.1,(1+AH21/100))))</f>
        <v>4.5870000000000006</v>
      </c>
      <c r="AS21" s="109">
        <f>IF($AI21="n/a",1.03*AR21,IF($AI21&lt;0,1.01*AR21,IF($AI21&gt;10,1.1*AR21,(1+$AI21/100)*AR21)))</f>
        <v>4.9076313000000011</v>
      </c>
      <c r="AT21" s="109">
        <f>IF($AK21="n/a",1.03*AS21,IF($AK21&lt;0,1.01*AS21,IF($AK21&gt;10,1.1*AS21,(1+$AK21/100)*AS21)))</f>
        <v>5.3203630923300018</v>
      </c>
      <c r="AU21" s="109">
        <f>IF($AK21="n/a",1.03*AT21,IF($AK21&lt;0,1.01*AT21,IF($AK21&gt;10,1.1*AT21,(1+$AK21/100)*AT21)))</f>
        <v>5.7678056283949557</v>
      </c>
      <c r="AV21" s="109">
        <f>IF($AK21="n/a",1.03*AU21,IF($AK21&lt;0,1.01*AU21,IF($AK21&gt;10,1.1*AU21,(1+$AK21/100)*AU21)))</f>
        <v>6.2528780817429714</v>
      </c>
      <c r="AW21" s="109">
        <f>SUM(AR21:AV21)</f>
        <v>26.835678102467931</v>
      </c>
      <c r="AX21" s="113">
        <f>AW21/I21*100</f>
        <v>16.203162723383606</v>
      </c>
      <c r="AY21" s="100">
        <v>0.2</v>
      </c>
      <c r="AZ21" s="100">
        <v>29.86</v>
      </c>
      <c r="BA21" s="100">
        <v>-11.600000000000001</v>
      </c>
      <c r="BB21" s="100">
        <v>9.2100000000000009</v>
      </c>
      <c r="BC21" s="100">
        <v>6.83</v>
      </c>
      <c r="BE21" s="12">
        <v>1973</v>
      </c>
      <c r="BF21" s="12">
        <f>IF(BE21&gt;2020,0,IF(BE21&gt;2008,1,IF(BE21&gt;2001,2,IF(BE21&gt;1990,3,IF(BE21&gt;1980,4,IF(BE21&gt;1973,5,IF(BE21&gt;1970,6,IF(BE21&gt;1960,7,IF(BE21&gt;1958,8,IF(BE21&gt;1953,9,10))))))))))</f>
        <v>6</v>
      </c>
      <c r="BG21" s="100">
        <v>2.68</v>
      </c>
      <c r="BH21" t="s">
        <v>121</v>
      </c>
      <c r="BI21" t="s">
        <v>122</v>
      </c>
    </row>
    <row r="22" spans="1:61" ht="11.25" customHeight="1" x14ac:dyDescent="0.2">
      <c r="A22" s="55" t="s">
        <v>184</v>
      </c>
      <c r="B22" s="55" t="s">
        <v>185</v>
      </c>
      <c r="C22" s="156" t="s">
        <v>134</v>
      </c>
      <c r="D22" s="98" t="s">
        <v>186</v>
      </c>
      <c r="E22" s="157">
        <v>46</v>
      </c>
      <c r="F22" s="2">
        <v>58</v>
      </c>
      <c r="G22" s="2" t="s">
        <v>119</v>
      </c>
      <c r="H22" s="2" t="s">
        <v>118</v>
      </c>
      <c r="I22" s="100">
        <v>33.86</v>
      </c>
      <c r="J22" s="101">
        <f>(M22/I22)*100</f>
        <v>3.8984051978735974</v>
      </c>
      <c r="K22" s="104">
        <v>0.33</v>
      </c>
      <c r="L22" s="71">
        <v>4</v>
      </c>
      <c r="M22" s="28">
        <f>K22*L22</f>
        <v>1.32</v>
      </c>
      <c r="N22" s="103" t="s">
        <v>147</v>
      </c>
      <c r="O22" s="104">
        <v>0.32</v>
      </c>
      <c r="P22" s="158">
        <v>46021</v>
      </c>
      <c r="Q22" s="158">
        <v>46031</v>
      </c>
      <c r="R22" s="28">
        <f>(K22-O22)/O22*100</f>
        <v>3.1250000000000027</v>
      </c>
      <c r="S22" s="105">
        <f>IF(INDEX(Historical!$D$7:$D1130,MATCH(B22,Historical!$B$7:$B$1062,0))=0,"n/a",(INDEX(Historical!$C$7:$C$1062,MATCH(B22,Historical!$B$7:$B$1062,0))/INDEX(Historical!$D$7:$D$1062,MATCH(B22,Historical!$B$7:$B$1062,0))-1)*100)</f>
        <v>3.2258064516129004</v>
      </c>
      <c r="T22" s="105">
        <f>IF(INDEX(Historical!$F$7:$F$1062,MATCH(B22,Historical!$B$7:$B$1062,0))=0,"n/a",((INDEX(Historical!$C$7:$C$1062,MATCH(B22,Historical!$B$7:$B$1062,0))/INDEX(Historical!$F$7:$F$1062,MATCH(B22,Historical!$B$7:$B$1062,0)))^(1/3)-1)*100)</f>
        <v>3.3357652893651002</v>
      </c>
      <c r="U22" s="105">
        <f>IF(INDEX(Historical!$H$7:$H$1062,MATCH(B22,Historical!$B$7:$B$1062,0))=0,"n/a",((INDEX(Historical!$C$7:$C$1062,MATCH(B22,Historical!$B$7:$B$1062,0))/INDEX(Historical!$H$7:$H$1062,MATCH(B22,Historical!$B$7:$B$1062,0)))^(1/5)-1)*100)</f>
        <v>3.4563715943573214</v>
      </c>
      <c r="V22" s="105">
        <f>IF(INDEX(Historical!$M$7:$M$1062,MATCH(B22,Historical!$B$7:$B$1062,0))=0,"n/a",((INDEX(Historical!$C$7:$C$1062,MATCH(B22,Historical!$B$7:$B$1062,0))/INDEX(Historical!$M$7:$M$1062,MATCH(B22,Historical!$B$7:$B$1062,0)))^(1/10)-1)*100)</f>
        <v>7.871289892416522</v>
      </c>
      <c r="W22" s="106">
        <f>IF(OR(U22&lt;=0,U22="n/a",V22&lt;=0,V22="n/a"),"n/a",U22/V22)</f>
        <v>0.4391112056090466</v>
      </c>
      <c r="X22" s="107" t="str">
        <f>IF(OR(AJ22&lt;=0,AJ22="n/a",U22&lt;=0,U22="n/a"),"n/a",U22/AJ22)</f>
        <v>n/a</v>
      </c>
      <c r="Y22" s="159"/>
      <c r="Z22" s="101">
        <f>IF(OR(AC22&lt;0.01,AC22="n/a"),"n/a",M22/AC22*100)</f>
        <v>100.76335877862594</v>
      </c>
      <c r="AA22" s="109">
        <f>IF(OR(AC22&lt;0.01,AC22="n/a"),"n/a",I22/AC22)</f>
        <v>25.847328244274809</v>
      </c>
      <c r="AB22" s="71">
        <v>9</v>
      </c>
      <c r="AC22" s="100">
        <v>1.31</v>
      </c>
      <c r="AD22" s="100">
        <v>0.69</v>
      </c>
      <c r="AE22" s="100">
        <v>1.96</v>
      </c>
      <c r="AF22" s="100">
        <v>1.45</v>
      </c>
      <c r="AG22" s="100">
        <v>5.54</v>
      </c>
      <c r="AH22" s="100">
        <v>26.5</v>
      </c>
      <c r="AI22" s="100">
        <v>10.57</v>
      </c>
      <c r="AJ22" s="100">
        <v>-10.54</v>
      </c>
      <c r="AK22" s="100">
        <v>15.75</v>
      </c>
      <c r="AL22" s="100">
        <v>17590</v>
      </c>
      <c r="AM22" s="100">
        <v>47.32</v>
      </c>
      <c r="AN22" s="100">
        <v>1.27</v>
      </c>
      <c r="AO22" s="110">
        <f>IF(U22="n/a","n/a",IF(AA22&lt;0,"n/a",IF(AA22="n/a","n/a",J22+U22-AA22)))</f>
        <v>-18.492551452043891</v>
      </c>
      <c r="AP22" s="111">
        <f>IF(U22="n/a","n/a",J22+U22)</f>
        <v>7.3547767922309184</v>
      </c>
      <c r="AQ22" s="112">
        <f>IF(OR(AC22&lt;0.01,AC22="n/a",AF22="n/a"),"n/a",(I22/SQRT(22.5*AC22*(I22/AF22))-1)*100)</f>
        <v>29.062647930200459</v>
      </c>
      <c r="AR22" s="101">
        <f>INDEX(Historical!$C$7:$C$1063,MATCH(B22,Historical!$B$7:$B$1063,0))*IF(AH22="n/a",1.03,IF(AH22&lt;0,1.01,IF(AH22&gt;10,1.1,(1+AH22/100))))</f>
        <v>1.4080000000000001</v>
      </c>
      <c r="AS22" s="109">
        <f>IF($AI22="n/a",1.03*AR22,IF($AI22&lt;0,1.01*AR22,IF($AI22&gt;10,1.1*AR22,(1+$AI22/100)*AR22)))</f>
        <v>1.5488000000000002</v>
      </c>
      <c r="AT22" s="109">
        <f>IF($AK22="n/a",1.03*AS22,IF($AK22&lt;0,1.01*AS22,IF($AK22&gt;10,1.1*AS22,(1+$AK22/100)*AS22)))</f>
        <v>1.7036800000000003</v>
      </c>
      <c r="AU22" s="109">
        <f>IF($AK22="n/a",1.03*AT22,IF($AK22&lt;0,1.01*AT22,IF($AK22&gt;10,1.1*AT22,(1+$AK22/100)*AT22)))</f>
        <v>1.8740480000000004</v>
      </c>
      <c r="AV22" s="109">
        <f>IF($AK22="n/a",1.03*AU22,IF($AK22&lt;0,1.01*AU22,IF($AK22&gt;10,1.1*AU22,(1+$AK22/100)*AU22)))</f>
        <v>2.0614528000000005</v>
      </c>
      <c r="AW22" s="109">
        <f>SUM(AR22:AV22)</f>
        <v>8.5959808000000013</v>
      </c>
      <c r="AX22" s="113">
        <f>AW22/I22*100</f>
        <v>25.386830478440643</v>
      </c>
      <c r="AY22" s="100">
        <v>1.58</v>
      </c>
      <c r="AZ22" s="100">
        <v>60.440000000000005</v>
      </c>
      <c r="BA22" s="100">
        <v>-3.04</v>
      </c>
      <c r="BB22" s="100">
        <v>3.9699999999999998</v>
      </c>
      <c r="BC22" s="100">
        <v>24.990000000000002</v>
      </c>
      <c r="BE22" s="12">
        <v>1981</v>
      </c>
      <c r="BF22" s="12">
        <f>IF(BE22&gt;2020,0,IF(BE22&gt;2008,1,IF(BE22&gt;2001,2,IF(BE22&gt;1990,3,IF(BE22&gt;1980,4,IF(BE22&gt;1973,5,IF(BE22&gt;1970,6,IF(BE22&gt;1960,7,IF(BE22&gt;1958,8,IF(BE22&gt;1953,9,10))))))))))</f>
        <v>4</v>
      </c>
      <c r="BG22" s="100">
        <v>2.0500000000000003</v>
      </c>
      <c r="BH22" t="s">
        <v>121</v>
      </c>
      <c r="BI22" t="s">
        <v>122</v>
      </c>
    </row>
    <row r="23" spans="1:61" ht="11.25" customHeight="1" x14ac:dyDescent="0.2">
      <c r="A23" s="123" t="s">
        <v>187</v>
      </c>
      <c r="B23" s="55" t="s">
        <v>188</v>
      </c>
      <c r="C23" s="156" t="s">
        <v>125</v>
      </c>
      <c r="D23" s="98" t="s">
        <v>189</v>
      </c>
      <c r="E23" s="157">
        <v>41</v>
      </c>
      <c r="F23" s="2">
        <v>67</v>
      </c>
      <c r="G23" s="2" t="s">
        <v>118</v>
      </c>
      <c r="H23" s="2" t="s">
        <v>118</v>
      </c>
      <c r="I23" s="100">
        <v>28.73</v>
      </c>
      <c r="J23" s="101">
        <f>(M23/I23)*100</f>
        <v>3.2161503654716324</v>
      </c>
      <c r="K23" s="104">
        <v>0.23100000000000001</v>
      </c>
      <c r="L23" s="71">
        <v>4</v>
      </c>
      <c r="M23" s="28">
        <f>K23*L23</f>
        <v>0.92400000000000004</v>
      </c>
      <c r="N23" s="103" t="s">
        <v>141</v>
      </c>
      <c r="O23" s="104">
        <v>0.22650000000000001</v>
      </c>
      <c r="P23" s="158">
        <v>45996</v>
      </c>
      <c r="Q23" s="158">
        <v>46024</v>
      </c>
      <c r="R23" s="28">
        <f>(K23-O23)/O23*100</f>
        <v>1.9867549668874189</v>
      </c>
      <c r="S23" s="105">
        <f>IF(INDEX(Historical!$D$7:$D1132,MATCH(B23,Historical!$B$7:$B$1062,0))=0,"n/a",(INDEX(Historical!$C$7:$C$1062,MATCH(B23,Historical!$B$7:$B$1062,0))/INDEX(Historical!$D$7:$D$1062,MATCH(B23,Historical!$B$7:$B$1062,0))-1)*100)</f>
        <v>3.9944903581267344</v>
      </c>
      <c r="T23" s="105">
        <f>IF(INDEX(Historical!$F$7:$F$1062,MATCH(B23,Historical!$B$7:$B$1062,0))=0,"n/a",((INDEX(Historical!$C$7:$C$1062,MATCH(B23,Historical!$B$7:$B$1062,0))/INDEX(Historical!$F$7:$F$1062,MATCH(B23,Historical!$B$7:$B$1062,0)))^(1/3)-1)*100)</f>
        <v>6.3128148814731055</v>
      </c>
      <c r="U23" s="105">
        <f>IF(INDEX(Historical!$H$7:$H$1062,MATCH(B23,Historical!$B$7:$B$1062,0))=0,"n/a",((INDEX(Historical!$C$7:$C$1062,MATCH(B23,Historical!$B$7:$B$1062,0))/INDEX(Historical!$H$7:$H$1062,MATCH(B23,Historical!$B$7:$B$1062,0)))^(1/5)-1)*100)</f>
        <v>5.379022045088</v>
      </c>
      <c r="V23" s="105">
        <f>IF(INDEX(Historical!$M$7:$M$1062,MATCH(B23,Historical!$B$7:$B$1062,0))=0,"n/a",((INDEX(Historical!$C$7:$C$1062,MATCH(B23,Historical!$B$7:$B$1062,0))/INDEX(Historical!$M$7:$M$1062,MATCH(B23,Historical!$B$7:$B$1062,0)))^(1/10)-1)*100)</f>
        <v>5.8318792337760605</v>
      </c>
      <c r="W23" s="106">
        <f>IF(OR(U23&lt;=0,U23="n/a",V23&lt;=0,V23="n/a"),"n/a",U23/V23)</f>
        <v>0.92234798243672789</v>
      </c>
      <c r="X23" s="107" t="str">
        <f>IF(OR(AJ23&lt;=0,AJ23="n/a",U23&lt;=0,U23="n/a"),"n/a",U23/AJ23)</f>
        <v>n/a</v>
      </c>
      <c r="Y23" s="159"/>
      <c r="Z23" s="101">
        <f>IF(OR(AC23&lt;0.01,AC23="n/a"),"n/a",M23/AC23*100)</f>
        <v>60.392156862745097</v>
      </c>
      <c r="AA23" s="109">
        <f>IF(OR(AC23&lt;0.01,AC23="n/a"),"n/a",I23/AC23)</f>
        <v>18.777777777777779</v>
      </c>
      <c r="AB23" s="71">
        <v>4</v>
      </c>
      <c r="AC23" s="100">
        <v>1.53</v>
      </c>
      <c r="AD23" s="100">
        <v>3.39</v>
      </c>
      <c r="AE23" s="100">
        <v>3.36</v>
      </c>
      <c r="AF23" s="100">
        <v>3.28</v>
      </c>
      <c r="AG23" s="100">
        <v>17.849999999999998</v>
      </c>
      <c r="AH23" s="100">
        <v>11.31</v>
      </c>
      <c r="AI23" s="100">
        <v>0.49</v>
      </c>
      <c r="AJ23" s="100">
        <v>-4</v>
      </c>
      <c r="AK23" s="100">
        <v>4.95</v>
      </c>
      <c r="AL23" s="100">
        <v>13250</v>
      </c>
      <c r="AM23" s="100">
        <v>39.06</v>
      </c>
      <c r="AN23" s="100">
        <v>0.64</v>
      </c>
      <c r="AO23" s="110">
        <f>IF(U23="n/a","n/a",IF(AA23&lt;0,"n/a",IF(AA23="n/a","n/a",J23+U23-AA23)))</f>
        <v>-10.182605367218146</v>
      </c>
      <c r="AP23" s="111">
        <f>IF(U23="n/a","n/a",J23+U23)</f>
        <v>8.5951724105596323</v>
      </c>
      <c r="AQ23" s="112">
        <f>IF(OR(AC23&lt;0.01,AC23="n/a",AF23="n/a"),"n/a",(I23/SQRT(22.5*AC23*(I23/AF23))-1)*100)</f>
        <v>65.45037673119343</v>
      </c>
      <c r="AR23" s="101">
        <f>INDEX(Historical!$C$7:$C$1063,MATCH(B23,Historical!$B$7:$B$1063,0))*IF(AH23="n/a",1.03,IF(AH23&lt;0,1.01,IF(AH23&gt;10,1.1,(1+AH23/100))))</f>
        <v>0.99660000000000015</v>
      </c>
      <c r="AS23" s="109">
        <f>IF($AI23="n/a",1.03*AR23,IF($AI23&lt;0,1.01*AR23,IF($AI23&gt;10,1.1*AR23,(1+$AI23/100)*AR23)))</f>
        <v>1.0014833400000001</v>
      </c>
      <c r="AT23" s="109">
        <f>IF($AK23="n/a",1.03*AS23,IF($AK23&lt;0,1.01*AS23,IF($AK23&gt;10,1.1*AS23,(1+$AK23/100)*AS23)))</f>
        <v>1.0510567653300003</v>
      </c>
      <c r="AU23" s="109">
        <f>IF($AK23="n/a",1.03*AT23,IF($AK23&lt;0,1.01*AT23,IF($AK23&gt;10,1.1*AT23,(1+$AK23/100)*AT23)))</f>
        <v>1.1030840752138353</v>
      </c>
      <c r="AV23" s="109">
        <f>IF($AK23="n/a",1.03*AU23,IF($AK23&lt;0,1.01*AU23,IF($AK23&gt;10,1.1*AU23,(1+$AK23/100)*AU23)))</f>
        <v>1.1576867369369204</v>
      </c>
      <c r="AW23" s="109">
        <f>SUM(AR23:AV23)</f>
        <v>5.3099109174807557</v>
      </c>
      <c r="AX23" s="113">
        <f>AW23/I23*100</f>
        <v>18.48211248688046</v>
      </c>
      <c r="AY23" s="100">
        <v>0.34</v>
      </c>
      <c r="AZ23" s="100">
        <v>27.07</v>
      </c>
      <c r="BA23" s="100">
        <v>-9.99</v>
      </c>
      <c r="BB23" s="100">
        <v>8.68</v>
      </c>
      <c r="BC23" s="100">
        <v>5.53</v>
      </c>
      <c r="BE23" s="12">
        <v>1985</v>
      </c>
      <c r="BF23" s="12">
        <f>IF(BE23&gt;2020,0,IF(BE23&gt;2008,1,IF(BE23&gt;2001,2,IF(BE23&gt;1990,3,IF(BE23&gt;1980,4,IF(BE23&gt;1973,5,IF(BE23&gt;1970,6,IF(BE23&gt;1960,7,IF(BE23&gt;1958,8,IF(BE23&gt;1953,9,10))))))))))</f>
        <v>4</v>
      </c>
      <c r="BG23" s="100">
        <v>8.9499999999999993</v>
      </c>
      <c r="BH23" t="s">
        <v>121</v>
      </c>
      <c r="BI23" t="s">
        <v>122</v>
      </c>
    </row>
    <row r="24" spans="1:61" ht="11.25" customHeight="1" x14ac:dyDescent="0.2">
      <c r="A24" s="55" t="s">
        <v>190</v>
      </c>
      <c r="B24" s="55" t="s">
        <v>191</v>
      </c>
      <c r="C24" s="156" t="s">
        <v>162</v>
      </c>
      <c r="D24" s="98" t="s">
        <v>192</v>
      </c>
      <c r="E24" s="157">
        <v>56</v>
      </c>
      <c r="F24" s="2">
        <v>28</v>
      </c>
      <c r="G24" s="2" t="s">
        <v>119</v>
      </c>
      <c r="H24" s="2" t="s">
        <v>119</v>
      </c>
      <c r="I24" s="100">
        <v>71.209999999999994</v>
      </c>
      <c r="J24" s="101">
        <f>(M24/I24)*100</f>
        <v>3.948883583766325</v>
      </c>
      <c r="K24" s="104">
        <v>0.70299999999999996</v>
      </c>
      <c r="L24" s="71">
        <v>4</v>
      </c>
      <c r="M24" s="28">
        <f>K24*L24</f>
        <v>2.8119999999999998</v>
      </c>
      <c r="N24" s="103" t="s">
        <v>136</v>
      </c>
      <c r="O24" s="104">
        <v>0.67600000000000005</v>
      </c>
      <c r="P24" s="158">
        <v>46070</v>
      </c>
      <c r="Q24" s="158">
        <v>46082</v>
      </c>
      <c r="R24" s="28">
        <f>(K24-O24)/O24*100</f>
        <v>3.9940828402366737</v>
      </c>
      <c r="S24" s="105">
        <f>IF(INDEX(Historical!$D$7:$D1138,MATCH(B24,Historical!$B$7:$B$1062,0))=0,"n/a",(INDEX(Historical!$C$7:$C$1062,MATCH(B24,Historical!$B$7:$B$1062,0))/INDEX(Historical!$D$7:$D$1062,MATCH(B24,Historical!$B$7:$B$1062,0))-1)*100)</f>
        <v>4.0000000000000036</v>
      </c>
      <c r="T24" s="105">
        <f>IF(INDEX(Historical!$F$7:$F$1062,MATCH(B24,Historical!$B$7:$B$1062,0))=0,"n/a",((INDEX(Historical!$C$7:$C$1062,MATCH(B24,Historical!$B$7:$B$1062,0))/INDEX(Historical!$F$7:$F$1062,MATCH(B24,Historical!$B$7:$B$1062,0)))^(1/3)-1)*100)</f>
        <v>3.9114044933774128</v>
      </c>
      <c r="U24" s="105">
        <f>IF(INDEX(Historical!$H$7:$H$1062,MATCH(B24,Historical!$B$7:$B$1062,0))=0,"n/a",((INDEX(Historical!$C$7:$C$1062,MATCH(B24,Historical!$B$7:$B$1062,0))/INDEX(Historical!$H$7:$H$1062,MATCH(B24,Historical!$B$7:$B$1062,0)))^(1/5)-1)*100)</f>
        <v>4.4983397912677248</v>
      </c>
      <c r="V24" s="105">
        <f>IF(INDEX(Historical!$M$7:$M$1062,MATCH(B24,Historical!$B$7:$B$1062,0))=0,"n/a",((INDEX(Historical!$C$7:$C$1062,MATCH(B24,Historical!$B$7:$B$1062,0))/INDEX(Historical!$M$7:$M$1062,MATCH(B24,Historical!$B$7:$B$1062,0)))^(1/10)-1)*100)</f>
        <v>5.2565587864513708</v>
      </c>
      <c r="W24" s="106">
        <f>IF(OR(U24&lt;=0,U24="n/a",V24&lt;=0,V24="n/a"),"n/a",U24/V24)</f>
        <v>0.85575753530276621</v>
      </c>
      <c r="X24" s="107">
        <f>IF(OR(AJ24&lt;=0,AJ24="n/a",U24&lt;=0,U24="n/a"),"n/a",U24/AJ24)</f>
        <v>2.5130389895350418</v>
      </c>
      <c r="Y24" s="162"/>
      <c r="Z24" s="101">
        <f>IF(OR(AC24&lt;0.01,AC24="n/a"),"n/a",M24/AC24*100)</f>
        <v>73.038961038961034</v>
      </c>
      <c r="AA24" s="109">
        <f>IF(OR(AC24&lt;0.01,AC24="n/a"),"n/a",I24/AC24)</f>
        <v>18.496103896103893</v>
      </c>
      <c r="AB24" s="71">
        <v>12</v>
      </c>
      <c r="AC24" s="100">
        <v>3.85</v>
      </c>
      <c r="AD24" s="100">
        <v>2.5499999999999998</v>
      </c>
      <c r="AE24" s="100">
        <v>2.37</v>
      </c>
      <c r="AF24" s="100">
        <v>1.37</v>
      </c>
      <c r="AG24" s="100">
        <v>7.61</v>
      </c>
      <c r="AH24" s="100">
        <v>5.7299999999999995</v>
      </c>
      <c r="AI24" s="100">
        <v>6.29</v>
      </c>
      <c r="AJ24" s="100">
        <v>1.79</v>
      </c>
      <c r="AK24" s="100">
        <v>6.0600000000000005</v>
      </c>
      <c r="AL24" s="100">
        <v>5420</v>
      </c>
      <c r="AM24" s="100">
        <v>0.53</v>
      </c>
      <c r="AN24" s="100">
        <v>1.18</v>
      </c>
      <c r="AO24" s="110">
        <f>IF(U24="n/a","n/a",IF(AA24&lt;0,"n/a",IF(AA24="n/a","n/a",J24+U24-AA24)))</f>
        <v>-10.048880521069844</v>
      </c>
      <c r="AP24" s="111">
        <f>IF(U24="n/a","n/a",J24+U24)</f>
        <v>8.4472233750340493</v>
      </c>
      <c r="AQ24" s="112">
        <f>IF(OR(AC24&lt;0.01,AC24="n/a",AF24="n/a"),"n/a",(I24/SQRT(22.5*AC24*(I24/AF24))-1)*100)</f>
        <v>6.1229105804781137</v>
      </c>
      <c r="AR24" s="101">
        <f>INDEX(Historical!$C$7:$C$1063,MATCH(B24,Historical!$B$7:$B$1063,0))*IF(AH24="n/a",1.03,IF(AH24&lt;0,1.01,IF(AH24&gt;10,1.1,(1+AH24/100))))</f>
        <v>2.8589392</v>
      </c>
      <c r="AS24" s="109">
        <f>IF($AI24="n/a",1.03*AR24,IF($AI24&lt;0,1.01*AR24,IF($AI24&gt;10,1.1*AR24,(1+$AI24/100)*AR24)))</f>
        <v>3.0387664756799997</v>
      </c>
      <c r="AT24" s="109">
        <f>IF($AK24="n/a",1.03*AS24,IF($AK24&lt;0,1.01*AS24,IF($AK24&gt;10,1.1*AS24,(1+$AK24/100)*AS24)))</f>
        <v>3.2229157241062074</v>
      </c>
      <c r="AU24" s="109">
        <f>IF($AK24="n/a",1.03*AT24,IF($AK24&lt;0,1.01*AT24,IF($AK24&gt;10,1.1*AT24,(1+$AK24/100)*AT24)))</f>
        <v>3.4182244169870435</v>
      </c>
      <c r="AV24" s="109">
        <f>IF($AK24="n/a",1.03*AU24,IF($AK24&lt;0,1.01*AU24,IF($AK24&gt;10,1.1*AU24,(1+$AK24/100)*AU24)))</f>
        <v>3.6253688166564584</v>
      </c>
      <c r="AW24" s="109">
        <f>SUM(AR24:AV24)</f>
        <v>16.164214633429708</v>
      </c>
      <c r="AX24" s="113">
        <f>AW24/I24*100</f>
        <v>22.699360530023466</v>
      </c>
      <c r="AY24" s="100">
        <v>0.7</v>
      </c>
      <c r="AZ24" s="100">
        <v>26.46</v>
      </c>
      <c r="BA24" s="100">
        <v>-9.51</v>
      </c>
      <c r="BB24" s="100">
        <v>-3.17</v>
      </c>
      <c r="BC24" s="100">
        <v>-0.80999999999999994</v>
      </c>
      <c r="BE24" s="12">
        <v>1972</v>
      </c>
      <c r="BF24" s="12">
        <f>IF(BE24&gt;2020,0,IF(BE24&gt;2008,1,IF(BE24&gt;2001,2,IF(BE24&gt;1990,3,IF(BE24&gt;1980,4,IF(BE24&gt;1973,5,IF(BE24&gt;1970,6,IF(BE24&gt;1960,7,IF(BE24&gt;1958,8,IF(BE24&gt;1953,9,10))))))))))</f>
        <v>6</v>
      </c>
      <c r="BG24" s="100">
        <v>2.76</v>
      </c>
      <c r="BH24" t="s">
        <v>121</v>
      </c>
      <c r="BI24" t="s">
        <v>122</v>
      </c>
    </row>
    <row r="25" spans="1:61" ht="11.25" customHeight="1" x14ac:dyDescent="0.2">
      <c r="A25" s="55" t="s">
        <v>193</v>
      </c>
      <c r="B25" s="123" t="s">
        <v>194</v>
      </c>
      <c r="C25" s="156" t="s">
        <v>134</v>
      </c>
      <c r="D25" s="98" t="s">
        <v>157</v>
      </c>
      <c r="E25" s="157">
        <v>26</v>
      </c>
      <c r="F25" s="2">
        <v>142</v>
      </c>
      <c r="G25" s="2" t="s">
        <v>146</v>
      </c>
      <c r="H25" s="2" t="s">
        <v>146</v>
      </c>
      <c r="I25" s="100">
        <v>640.17999999999995</v>
      </c>
      <c r="J25" s="101">
        <f>(M25/I25)*100</f>
        <v>3.0460183073510576</v>
      </c>
      <c r="K25" s="104">
        <v>9.75</v>
      </c>
      <c r="L25" s="71">
        <v>2</v>
      </c>
      <c r="M25" s="28">
        <f>K25*L25</f>
        <v>19.5</v>
      </c>
      <c r="N25" s="103" t="s">
        <v>195</v>
      </c>
      <c r="O25" s="104">
        <v>9.5</v>
      </c>
      <c r="P25" s="158">
        <v>46022</v>
      </c>
      <c r="Q25" s="158">
        <v>46042</v>
      </c>
      <c r="R25" s="28">
        <f>(K25-O25)/O25*100</f>
        <v>2.6315789473684208</v>
      </c>
      <c r="S25" s="105">
        <f>IF(INDEX(Historical!$D$7:$D1140,MATCH(B25,Historical!$B$7:$B$1062,0))=0,"n/a",(INDEX(Historical!$C$7:$C$1062,MATCH(B25,Historical!$B$7:$B$1062,0))/INDEX(Historical!$D$7:$D$1062,MATCH(B25,Historical!$B$7:$B$1062,0))-1)*100)</f>
        <v>2.7027027027026973</v>
      </c>
      <c r="T25" s="105">
        <f>IF(INDEX(Historical!$F$7:$F$1062,MATCH(B25,Historical!$B$7:$B$1062,0))=0,"n/a",((INDEX(Historical!$C$7:$C$1062,MATCH(B25,Historical!$B$7:$B$1062,0))/INDEX(Historical!$F$7:$F$1062,MATCH(B25,Historical!$B$7:$B$1062,0)))^(1/3)-1)*100)</f>
        <v>2.7791884355023111</v>
      </c>
      <c r="U25" s="105">
        <f>IF(INDEX(Historical!$H$7:$H$1062,MATCH(B25,Historical!$B$7:$B$1062,0))=0,"n/a",((INDEX(Historical!$C$7:$C$1062,MATCH(B25,Historical!$B$7:$B$1062,0))/INDEX(Historical!$H$7:$H$1062,MATCH(B25,Historical!$B$7:$B$1062,0)))^(1/5)-1)*100)</f>
        <v>4.1560210156864175</v>
      </c>
      <c r="V25" s="105">
        <f>IF(INDEX(Historical!$M$7:$M$1062,MATCH(B25,Historical!$B$7:$B$1062,0))=0,"n/a",((INDEX(Historical!$C$7:$C$1062,MATCH(B25,Historical!$B$7:$B$1062,0))/INDEX(Historical!$M$7:$M$1062,MATCH(B25,Historical!$B$7:$B$1062,0)))^(1/10)-1)*100)</f>
        <v>4.5296213079593084</v>
      </c>
      <c r="W25" s="106">
        <f>IF(OR(U25&lt;=0,U25="n/a",V25&lt;=0,V25="n/a"),"n/a",U25/V25)</f>
        <v>0.91752063431518827</v>
      </c>
      <c r="X25" s="107" t="str">
        <f>IF(OR(AJ25&lt;=0,AJ25="n/a",U25&lt;=0,U25="n/a"),"n/a",U25/AJ25)</f>
        <v>n/a</v>
      </c>
      <c r="Y25" s="123"/>
      <c r="Z25" s="101" t="str">
        <f>IF(OR(AC25&lt;0.01,AC25="n/a"),"n/a",M25/AC25*100)</f>
        <v>n/a</v>
      </c>
      <c r="AA25" s="109" t="str">
        <f>IF(OR(AC25&lt;0.01,AC25="n/a"),"n/a",I25/AC25)</f>
        <v>n/a</v>
      </c>
      <c r="AB25" s="71">
        <v>12</v>
      </c>
      <c r="AC25" s="100" t="s">
        <v>142</v>
      </c>
      <c r="AD25" s="100" t="s">
        <v>142</v>
      </c>
      <c r="AE25" s="100" t="s">
        <v>142</v>
      </c>
      <c r="AF25" s="100" t="s">
        <v>142</v>
      </c>
      <c r="AG25" s="100" t="s">
        <v>142</v>
      </c>
      <c r="AH25" s="100" t="s">
        <v>142</v>
      </c>
      <c r="AI25" s="100" t="s">
        <v>142</v>
      </c>
      <c r="AJ25" s="100" t="s">
        <v>142</v>
      </c>
      <c r="AK25" s="100" t="s">
        <v>142</v>
      </c>
      <c r="AL25" s="100" t="s">
        <v>142</v>
      </c>
      <c r="AM25" s="100" t="s">
        <v>142</v>
      </c>
      <c r="AN25" s="100" t="s">
        <v>142</v>
      </c>
      <c r="AO25" s="110" t="str">
        <f>IF(U25="n/a","n/a",IF(AA25&lt;0,"n/a",IF(AA25="n/a","n/a",J25+U25-AA25)))</f>
        <v>n/a</v>
      </c>
      <c r="AP25" s="111">
        <f>IF(U25="n/a","n/a",J25+U25)</f>
        <v>7.2020393230374751</v>
      </c>
      <c r="AQ25" s="112" t="str">
        <f>IF(OR(AC25&lt;0.01,AC25="n/a",AF25="n/a"),"n/a",(I25/SQRT(22.5*AC25*(I25/AF25))-1)*100)</f>
        <v>n/a</v>
      </c>
      <c r="AR25" s="101">
        <f>INDEX(Historical!$C$7:$C$1063,MATCH(B25,Historical!$B$7:$B$1063,0))*IF(AH25="n/a",1.03,IF(AH25&lt;0,1.01,IF(AH25&gt;10,1.1,(1+AH25/100))))</f>
        <v>19.57</v>
      </c>
      <c r="AS25" s="109">
        <f>IF($AI25="n/a",1.03*AR25,IF($AI25&lt;0,1.01*AR25,IF($AI25&gt;10,1.1*AR25,(1+$AI25/100)*AR25)))</f>
        <v>20.1571</v>
      </c>
      <c r="AT25" s="109">
        <f>IF($AK25="n/a",1.03*AS25,IF($AK25&lt;0,1.01*AS25,IF($AK25&gt;10,1.1*AS25,(1+$AK25/100)*AS25)))</f>
        <v>20.761813</v>
      </c>
      <c r="AU25" s="109">
        <f>IF($AK25="n/a",1.03*AT25,IF($AK25&lt;0,1.01*AT25,IF($AK25&gt;10,1.1*AT25,(1+$AK25/100)*AT25)))</f>
        <v>21.384667390000001</v>
      </c>
      <c r="AV25" s="109">
        <f>IF($AK25="n/a",1.03*AU25,IF($AK25&lt;0,1.01*AU25,IF($AK25&gt;10,1.1*AU25,(1+$AK25/100)*AU25)))</f>
        <v>22.0262074117</v>
      </c>
      <c r="AW25" s="109">
        <f>SUM(AR25:AV25)</f>
        <v>103.8997878017</v>
      </c>
      <c r="AX25" s="113">
        <f>AW25/I25*100</f>
        <v>16.229777219172732</v>
      </c>
      <c r="AY25" s="100" t="s">
        <v>142</v>
      </c>
      <c r="AZ25" s="100" t="s">
        <v>142</v>
      </c>
      <c r="BA25" s="100" t="s">
        <v>142</v>
      </c>
      <c r="BB25" s="100" t="s">
        <v>142</v>
      </c>
      <c r="BC25" s="100" t="s">
        <v>142</v>
      </c>
      <c r="BD25" s="20" t="s">
        <v>108</v>
      </c>
      <c r="BE25" s="12">
        <v>2001</v>
      </c>
      <c r="BF25" s="12">
        <f>IF(BE25&gt;2020,0,IF(BE25&gt;2008,1,IF(BE25&gt;2001,2,IF(BE25&gt;1990,3,IF(BE25&gt;1980,4,IF(BE25&gt;1973,5,IF(BE25&gt;1970,6,IF(BE25&gt;1960,7,IF(BE25&gt;1958,8,IF(BE25&gt;1953,9,10))))))))))</f>
        <v>3</v>
      </c>
      <c r="BG25" s="100" t="s">
        <v>142</v>
      </c>
      <c r="BH25" t="s">
        <v>121</v>
      </c>
      <c r="BI25" t="s">
        <v>122</v>
      </c>
    </row>
    <row r="26" spans="1:61" ht="11.25" customHeight="1" x14ac:dyDescent="0.2">
      <c r="A26" s="55" t="s">
        <v>196</v>
      </c>
      <c r="B26" s="55" t="s">
        <v>197</v>
      </c>
      <c r="C26" s="156" t="s">
        <v>198</v>
      </c>
      <c r="D26" s="98" t="s">
        <v>199</v>
      </c>
      <c r="E26" s="157">
        <v>33</v>
      </c>
      <c r="F26" s="2">
        <v>94</v>
      </c>
      <c r="G26" s="2" t="s">
        <v>119</v>
      </c>
      <c r="H26" s="2" t="s">
        <v>118</v>
      </c>
      <c r="I26" s="100">
        <v>134.35</v>
      </c>
      <c r="J26" s="101">
        <f>(M26/I26)*100</f>
        <v>1.1909192407889841</v>
      </c>
      <c r="K26" s="104">
        <v>0.4</v>
      </c>
      <c r="L26" s="71">
        <v>4</v>
      </c>
      <c r="M26" s="28">
        <f>K26*L26</f>
        <v>1.6</v>
      </c>
      <c r="N26" s="103" t="s">
        <v>158</v>
      </c>
      <c r="O26" s="104">
        <v>0.34</v>
      </c>
      <c r="P26" s="163">
        <v>45891</v>
      </c>
      <c r="Q26" s="163">
        <v>45905</v>
      </c>
      <c r="R26" s="28">
        <f>(K26-O26)/O26*100</f>
        <v>17.647058823529409</v>
      </c>
      <c r="S26" s="105">
        <f>IF(INDEX(Historical!$D$7:$D1142,MATCH(B26,Historical!$B$7:$B$1062,0))=0,"n/a",(INDEX(Historical!$C$7:$C$1062,MATCH(B26,Historical!$B$7:$B$1062,0))/INDEX(Historical!$D$7:$D$1062,MATCH(B26,Historical!$B$7:$B$1062,0))-1)*100)</f>
        <v>21.311475409836067</v>
      </c>
      <c r="T26" s="105">
        <f>IF(INDEX(Historical!$F$7:$F$1062,MATCH(B26,Historical!$B$7:$B$1062,0))=0,"n/a",((INDEX(Historical!$C$7:$C$1062,MATCH(B26,Historical!$B$7:$B$1062,0))/INDEX(Historical!$F$7:$F$1062,MATCH(B26,Historical!$B$7:$B$1062,0)))^(1/3)-1)*100)</f>
        <v>20.304238897155781</v>
      </c>
      <c r="U26" s="105">
        <f>IF(INDEX(Historical!$H$7:$H$1062,MATCH(B26,Historical!$B$7:$B$1062,0))=0,"n/a",((INDEX(Historical!$C$7:$C$1062,MATCH(B26,Historical!$B$7:$B$1062,0))/INDEX(Historical!$H$7:$H$1062,MATCH(B26,Historical!$B$7:$B$1062,0)))^(1/5)-1)*100)</f>
        <v>16.153616167554617</v>
      </c>
      <c r="V26" s="105">
        <f>IF(INDEX(Historical!$M$7:$M$1062,MATCH(B26,Historical!$B$7:$B$1062,0))=0,"n/a",((INDEX(Historical!$C$7:$C$1062,MATCH(B26,Historical!$B$7:$B$1062,0))/INDEX(Historical!$M$7:$M$1062,MATCH(B26,Historical!$B$7:$B$1062,0)))^(1/10)-1)*100)</f>
        <v>14.26670673953927</v>
      </c>
      <c r="W26" s="106">
        <f>IF(OR(U26&lt;=0,U26="n/a",V26&lt;=0,V26="n/a"),"n/a",U26/V26)</f>
        <v>1.1322596351396148</v>
      </c>
      <c r="X26" s="107">
        <f>IF(OR(AJ26&lt;=0,AJ26="n/a",U26&lt;=0,U26="n/a"),"n/a",U26/AJ26)</f>
        <v>0.69657680757027252</v>
      </c>
      <c r="Y26" s="159"/>
      <c r="Z26" s="101">
        <f>IF(OR(AC26&lt;0.01,AC26="n/a"),"n/a",M26/AC26*100)</f>
        <v>37.470725995316165</v>
      </c>
      <c r="AA26" s="109">
        <f>IF(OR(AC26&lt;0.01,AC26="n/a"),"n/a",I26/AC26)</f>
        <v>31.463700234192039</v>
      </c>
      <c r="AB26" s="71">
        <v>12</v>
      </c>
      <c r="AC26" s="100">
        <v>4.2699999999999996</v>
      </c>
      <c r="AD26" s="100">
        <v>5.2</v>
      </c>
      <c r="AE26" s="100">
        <v>4.42</v>
      </c>
      <c r="AF26" s="100">
        <v>5.7</v>
      </c>
      <c r="AG26" s="100">
        <v>18.48</v>
      </c>
      <c r="AH26" s="100">
        <v>-7.88</v>
      </c>
      <c r="AI26" s="100">
        <v>9.5200000000000014</v>
      </c>
      <c r="AJ26" s="100">
        <v>23.189999999999998</v>
      </c>
      <c r="AK26" s="100">
        <v>5.35</v>
      </c>
      <c r="AL26" s="100">
        <v>3890</v>
      </c>
      <c r="AM26" s="100">
        <v>0.69</v>
      </c>
      <c r="AN26" s="100">
        <v>0</v>
      </c>
      <c r="AO26" s="110">
        <f>IF(U26="n/a","n/a",IF(AA26&lt;0,"n/a",IF(AA26="n/a","n/a",J26+U26-AA26)))</f>
        <v>-14.11916482584844</v>
      </c>
      <c r="AP26" s="111">
        <f>IF(U26="n/a","n/a",J26+U26)</f>
        <v>17.344535408343599</v>
      </c>
      <c r="AQ26" s="112">
        <f>IF(OR(AC26&lt;0.01,AC26="n/a",AF26="n/a"),"n/a",(I26/SQRT(22.5*AC26*(I26/AF26))-1)*100)</f>
        <v>182.32612453204985</v>
      </c>
      <c r="AR26" s="101">
        <f>INDEX(Historical!$C$7:$C$1063,MATCH(B26,Historical!$B$7:$B$1063,0))*IF(AH26="n/a",1.03,IF(AH26&lt;0,1.01,IF(AH26&gt;10,1.1,(1+AH26/100))))</f>
        <v>1.4947999999999999</v>
      </c>
      <c r="AS26" s="109">
        <f>IF($AI26="n/a",1.03*AR26,IF($AI26&lt;0,1.01*AR26,IF($AI26&gt;10,1.1*AR26,(1+$AI26/100)*AR26)))</f>
        <v>1.6371049599999998</v>
      </c>
      <c r="AT26" s="109">
        <f>IF($AK26="n/a",1.03*AS26,IF($AK26&lt;0,1.01*AS26,IF($AK26&gt;10,1.1*AS26,(1+$AK26/100)*AS26)))</f>
        <v>1.7246900753600001</v>
      </c>
      <c r="AU26" s="109">
        <f>IF($AK26="n/a",1.03*AT26,IF($AK26&lt;0,1.01*AT26,IF($AK26&gt;10,1.1*AT26,(1+$AK26/100)*AT26)))</f>
        <v>1.8169609943917602</v>
      </c>
      <c r="AV26" s="109">
        <f>IF($AK26="n/a",1.03*AU26,IF($AK26&lt;0,1.01*AU26,IF($AK26&gt;10,1.1*AU26,(1+$AK26/100)*AU26)))</f>
        <v>1.9141684075917196</v>
      </c>
      <c r="AW26" s="109">
        <f>SUM(AR26:AV26)</f>
        <v>8.5877244373434785</v>
      </c>
      <c r="AX26" s="113">
        <f>AW26/I26*100</f>
        <v>6.3920539168913129</v>
      </c>
      <c r="AY26" s="100">
        <v>0.66</v>
      </c>
      <c r="AZ26" s="100">
        <v>19.86</v>
      </c>
      <c r="BA26" s="100">
        <v>-34.14</v>
      </c>
      <c r="BB26" s="100">
        <v>-0.26</v>
      </c>
      <c r="BC26" s="100">
        <v>-12.45</v>
      </c>
      <c r="BE26" s="12">
        <v>1993</v>
      </c>
      <c r="BF26" s="12">
        <f>IF(BE26&gt;2020,0,IF(BE26&gt;2008,1,IF(BE26&gt;2001,2,IF(BE26&gt;1990,3,IF(BE26&gt;1980,4,IF(BE26&gt;1973,5,IF(BE26&gt;1970,6,IF(BE26&gt;1960,7,IF(BE26&gt;1958,8,IF(BE26&gt;1953,9,10))))))))))</f>
        <v>3</v>
      </c>
      <c r="BG26" s="100">
        <v>13</v>
      </c>
      <c r="BH26" t="s">
        <v>121</v>
      </c>
      <c r="BI26" t="s">
        <v>122</v>
      </c>
    </row>
    <row r="27" spans="1:61" ht="11.25" customHeight="1" x14ac:dyDescent="0.2">
      <c r="A27" s="123" t="s">
        <v>200</v>
      </c>
      <c r="B27" s="55" t="s">
        <v>201</v>
      </c>
      <c r="C27" s="156" t="s">
        <v>116</v>
      </c>
      <c r="D27" s="98" t="s">
        <v>117</v>
      </c>
      <c r="E27" s="157">
        <v>40</v>
      </c>
      <c r="F27" s="2">
        <v>70</v>
      </c>
      <c r="G27" s="2" t="s">
        <v>119</v>
      </c>
      <c r="H27" s="2" t="s">
        <v>119</v>
      </c>
      <c r="I27" s="100">
        <v>94.27</v>
      </c>
      <c r="J27" s="101">
        <f>(M27/I27)*100</f>
        <v>1.0395672005940384</v>
      </c>
      <c r="K27" s="104">
        <v>0.245</v>
      </c>
      <c r="L27" s="71">
        <v>4</v>
      </c>
      <c r="M27" s="28">
        <f>K27*L27</f>
        <v>0.98</v>
      </c>
      <c r="N27" s="103" t="s">
        <v>202</v>
      </c>
      <c r="O27" s="104">
        <v>0.24</v>
      </c>
      <c r="P27" s="158">
        <v>45940</v>
      </c>
      <c r="Q27" s="158">
        <v>45961</v>
      </c>
      <c r="R27" s="28">
        <f>(K27-O27)/O27*100</f>
        <v>2.0833333333333353</v>
      </c>
      <c r="S27" s="105">
        <f>IF(INDEX(Historical!$D$7:$D1151,MATCH(B27,Historical!$B$7:$B$1062,0))=0,"n/a",(INDEX(Historical!$C$7:$C$1062,MATCH(B27,Historical!$B$7:$B$1062,0))/INDEX(Historical!$D$7:$D$1062,MATCH(B27,Historical!$B$7:$B$1062,0))-1)*100)</f>
        <v>2.1164021164021163</v>
      </c>
      <c r="T27" s="105">
        <f>IF(INDEX(Historical!$F$7:$F$1062,MATCH(B27,Historical!$B$7:$B$1062,0))=0,"n/a",((INDEX(Historical!$C$7:$C$1062,MATCH(B27,Historical!$B$7:$B$1062,0))/INDEX(Historical!$F$7:$F$1062,MATCH(B27,Historical!$B$7:$B$1062,0)))^(1/3)-1)*100)</f>
        <v>2.1628292047677578</v>
      </c>
      <c r="U27" s="105">
        <f>IF(INDEX(Historical!$H$7:$H$1062,MATCH(B27,Historical!$B$7:$B$1062,0))=0,"n/a",((INDEX(Historical!$C$7:$C$1062,MATCH(B27,Historical!$B$7:$B$1062,0))/INDEX(Historical!$H$7:$H$1062,MATCH(B27,Historical!$B$7:$B$1062,0)))^(1/5)-1)*100)</f>
        <v>2.0357534046844039</v>
      </c>
      <c r="V27" s="105">
        <f>IF(INDEX(Historical!$M$7:$M$1062,MATCH(B27,Historical!$B$7:$B$1062,0))=0,"n/a",((INDEX(Historical!$C$7:$C$1062,MATCH(B27,Historical!$B$7:$B$1062,0))/INDEX(Historical!$M$7:$M$1062,MATCH(B27,Historical!$B$7:$B$1062,0)))^(1/10)-1)*100)</f>
        <v>1.8610684319620097</v>
      </c>
      <c r="W27" s="106">
        <f>IF(OR(U27&lt;=0,U27="n/a",V27&lt;=0,V27="n/a"),"n/a",U27/V27)</f>
        <v>1.0938627348260561</v>
      </c>
      <c r="X27" s="107">
        <f>IF(OR(AJ27&lt;=0,AJ27="n/a",U27&lt;=0,U27="n/a"),"n/a",U27/AJ27)</f>
        <v>0.15341020381947276</v>
      </c>
      <c r="Y27" s="55"/>
      <c r="Z27" s="101">
        <f>IF(OR(AC27&lt;0.01,AC27="n/a"),"n/a",M27/AC27*100)</f>
        <v>22.323462414578586</v>
      </c>
      <c r="AA27" s="109">
        <f>IF(OR(AC27&lt;0.01,AC27="n/a"),"n/a",I27/AC27)</f>
        <v>21.473804100227792</v>
      </c>
      <c r="AB27" s="71">
        <v>7</v>
      </c>
      <c r="AC27" s="100">
        <v>4.3899999999999997</v>
      </c>
      <c r="AD27" s="100">
        <v>1.3</v>
      </c>
      <c r="AE27" s="100">
        <v>2.74</v>
      </c>
      <c r="AF27" s="100">
        <v>3.31</v>
      </c>
      <c r="AG27" s="100">
        <v>16.7</v>
      </c>
      <c r="AH27" s="100">
        <v>14.67</v>
      </c>
      <c r="AI27" s="100">
        <v>11.85</v>
      </c>
      <c r="AJ27" s="100">
        <v>13.270000000000001</v>
      </c>
      <c r="AK27" s="100">
        <v>12.27</v>
      </c>
      <c r="AL27" s="100">
        <v>4440</v>
      </c>
      <c r="AM27" s="100">
        <v>10.25</v>
      </c>
      <c r="AN27" s="100">
        <v>7.0000000000000007E-2</v>
      </c>
      <c r="AO27" s="110">
        <f>IF(U27="n/a","n/a",IF(AA27&lt;0,"n/a",IF(AA27="n/a","n/a",J27+U27-AA27)))</f>
        <v>-18.39848349494935</v>
      </c>
      <c r="AP27" s="111">
        <f>IF(U27="n/a","n/a",J27+U27)</f>
        <v>3.0753206052784421</v>
      </c>
      <c r="AQ27" s="112">
        <f>IF(OR(AC27&lt;0.01,AC27="n/a",AF27="n/a"),"n/a",(I27/SQRT(22.5*AC27*(I27/AF27))-1)*100)</f>
        <v>77.736748619041734</v>
      </c>
      <c r="AR27" s="101">
        <f>INDEX(Historical!$C$7:$C$1063,MATCH(B27,Historical!$B$7:$B$1063,0))*IF(AH27="n/a",1.03,IF(AH27&lt;0,1.01,IF(AH27&gt;10,1.1,(1+AH27/100))))</f>
        <v>1.0615000000000001</v>
      </c>
      <c r="AS27" s="109">
        <f>IF($AI27="n/a",1.03*AR27,IF($AI27&lt;0,1.01*AR27,IF($AI27&gt;10,1.1*AR27,(1+$AI27/100)*AR27)))</f>
        <v>1.1676500000000003</v>
      </c>
      <c r="AT27" s="109">
        <f>IF($AK27="n/a",1.03*AS27,IF($AK27&lt;0,1.01*AS27,IF($AK27&gt;10,1.1*AS27,(1+$AK27/100)*AS27)))</f>
        <v>1.2844150000000005</v>
      </c>
      <c r="AU27" s="109">
        <f>IF($AK27="n/a",1.03*AT27,IF($AK27&lt;0,1.01*AT27,IF($AK27&gt;10,1.1*AT27,(1+$AK27/100)*AT27)))</f>
        <v>1.4128565000000006</v>
      </c>
      <c r="AV27" s="109">
        <f>IF($AK27="n/a",1.03*AU27,IF($AK27&lt;0,1.01*AU27,IF($AK27&gt;10,1.1*AU27,(1+$AK27/100)*AU27)))</f>
        <v>1.5541421500000008</v>
      </c>
      <c r="AW27" s="109">
        <f>SUM(AR27:AV27)</f>
        <v>6.4805636500000023</v>
      </c>
      <c r="AX27" s="113">
        <f>AW27/I27*100</f>
        <v>6.8744708284714147</v>
      </c>
      <c r="AY27" s="100">
        <v>0.61</v>
      </c>
      <c r="AZ27" s="100">
        <v>35.620000000000005</v>
      </c>
      <c r="BA27" s="100">
        <v>-5.0500000000000007</v>
      </c>
      <c r="BB27" s="100">
        <v>6.21</v>
      </c>
      <c r="BC27" s="100">
        <v>12.389999999999999</v>
      </c>
      <c r="BE27" s="12">
        <v>1986</v>
      </c>
      <c r="BF27" s="12">
        <f>IF(BE27&gt;2020,0,IF(BE27&gt;2008,1,IF(BE27&gt;2001,2,IF(BE27&gt;1990,3,IF(BE27&gt;1980,4,IF(BE27&gt;1973,5,IF(BE27&gt;1970,6,IF(BE27&gt;1960,7,IF(BE27&gt;1958,8,IF(BE27&gt;1953,9,10))))))))))</f>
        <v>4</v>
      </c>
      <c r="BG27" s="100">
        <v>11.88</v>
      </c>
      <c r="BH27" t="s">
        <v>121</v>
      </c>
      <c r="BI27" t="s">
        <v>122</v>
      </c>
    </row>
    <row r="28" spans="1:61" ht="11.25" customHeight="1" x14ac:dyDescent="0.2">
      <c r="A28" s="55" t="s">
        <v>203</v>
      </c>
      <c r="B28" s="55" t="s">
        <v>204</v>
      </c>
      <c r="C28" s="156" t="s">
        <v>134</v>
      </c>
      <c r="D28" s="98" t="s">
        <v>135</v>
      </c>
      <c r="E28" s="157">
        <v>32</v>
      </c>
      <c r="F28" s="2">
        <v>111</v>
      </c>
      <c r="G28" s="2" t="s">
        <v>146</v>
      </c>
      <c r="H28" s="2" t="s">
        <v>146</v>
      </c>
      <c r="I28" s="100">
        <v>70.400000000000006</v>
      </c>
      <c r="J28" s="101">
        <f>(M28/I28)*100</f>
        <v>0.9375</v>
      </c>
      <c r="K28" s="104">
        <v>0.16500000000000001</v>
      </c>
      <c r="L28" s="71">
        <v>4</v>
      </c>
      <c r="M28" s="28">
        <f>K28*L28</f>
        <v>0.66</v>
      </c>
      <c r="N28" s="103" t="s">
        <v>205</v>
      </c>
      <c r="O28" s="104">
        <v>0.15</v>
      </c>
      <c r="P28" s="158">
        <v>45966</v>
      </c>
      <c r="Q28" s="158">
        <v>45973</v>
      </c>
      <c r="R28" s="28">
        <f>(K28-O28)/O28*100</f>
        <v>10.000000000000009</v>
      </c>
      <c r="S28" s="105">
        <f>IF(INDEX(Historical!$D$7:$D1152,MATCH(B28,Historical!$B$7:$B$1062,0))=0,"n/a",(INDEX(Historical!$C$7:$C$1062,MATCH(B28,Historical!$B$7:$B$1062,0))/INDEX(Historical!$D$7:$D$1062,MATCH(B28,Historical!$B$7:$B$1062,0))-1)*100)</f>
        <v>13.888888888888884</v>
      </c>
      <c r="T28" s="105">
        <f>IF(INDEX(Historical!$F$7:$F$1062,MATCH(B28,Historical!$B$7:$B$1062,0))=0,"n/a",((INDEX(Historical!$C$7:$C$1062,MATCH(B28,Historical!$B$7:$B$1062,0))/INDEX(Historical!$F$7:$F$1062,MATCH(B28,Historical!$B$7:$B$1062,0)))^(1/3)-1)*100)</f>
        <v>13.331194834628501</v>
      </c>
      <c r="U28" s="105">
        <f>IF(INDEX(Historical!$H$7:$H$1062,MATCH(B28,Historical!$B$7:$B$1062,0))=0,"n/a",((INDEX(Historical!$C$7:$C$1062,MATCH(B28,Historical!$B$7:$B$1062,0))/INDEX(Historical!$H$7:$H$1062,MATCH(B28,Historical!$B$7:$B$1062,0)))^(1/5)-1)*100)</f>
        <v>12.094437340342456</v>
      </c>
      <c r="V28" s="105">
        <f>IF(INDEX(Historical!$M$7:$M$1062,MATCH(B28,Historical!$B$7:$B$1062,0))=0,"n/a",((INDEX(Historical!$C$7:$C$1062,MATCH(B28,Historical!$B$7:$B$1062,0))/INDEX(Historical!$M$7:$M$1062,MATCH(B28,Historical!$B$7:$B$1062,0)))^(1/10)-1)*100)</f>
        <v>10.516889398199481</v>
      </c>
      <c r="W28" s="106">
        <f>IF(OR(U28&lt;=0,U28="n/a",V28&lt;=0,V28="n/a"),"n/a",U28/V28)</f>
        <v>1.1500013818166668</v>
      </c>
      <c r="X28" s="107">
        <f>IF(OR(AJ28&lt;=0,AJ28="n/a",U28&lt;=0,U28="n/a"),"n/a",U28/AJ28)</f>
        <v>0.90391908373261998</v>
      </c>
      <c r="Y28" s="161"/>
      <c r="Z28" s="101">
        <f>IF(OR(AC28&lt;0.01,AC28="n/a"),"n/a",M28/AC28*100)</f>
        <v>20.88607594936709</v>
      </c>
      <c r="AA28" s="109">
        <f>IF(OR(AC28&lt;0.01,AC28="n/a"),"n/a",I28/AC28)</f>
        <v>22.278481012658229</v>
      </c>
      <c r="AB28" s="71">
        <v>12</v>
      </c>
      <c r="AC28" s="100">
        <v>3.16</v>
      </c>
      <c r="AD28" s="100">
        <v>1.98</v>
      </c>
      <c r="AE28" s="100">
        <v>3.47</v>
      </c>
      <c r="AF28" s="100">
        <v>1.85</v>
      </c>
      <c r="AG28" s="100">
        <v>9.85</v>
      </c>
      <c r="AH28" s="100">
        <v>5.2299999999999995</v>
      </c>
      <c r="AI28" s="100">
        <v>7.93</v>
      </c>
      <c r="AJ28" s="100">
        <v>13.38</v>
      </c>
      <c r="AK28" s="100">
        <v>7.3400000000000007</v>
      </c>
      <c r="AL28" s="100">
        <v>23560</v>
      </c>
      <c r="AM28" s="100">
        <v>14.7</v>
      </c>
      <c r="AN28" s="100">
        <v>0.64</v>
      </c>
      <c r="AO28" s="110">
        <f>IF(U28="n/a","n/a",IF(AA28&lt;0,"n/a",IF(AA28="n/a","n/a",J28+U28-AA28)))</f>
        <v>-9.2465436723157737</v>
      </c>
      <c r="AP28" s="111">
        <f>IF(U28="n/a","n/a",J28+U28)</f>
        <v>13.031937340342456</v>
      </c>
      <c r="AQ28" s="112">
        <f>IF(OR(AC28&lt;0.01,AC28="n/a",AF28="n/a"),"n/a",(I28/SQRT(22.5*AC28*(I28/AF28))-1)*100)</f>
        <v>35.343496947446383</v>
      </c>
      <c r="AR28" s="101">
        <f>INDEX(Historical!$C$7:$C$1063,MATCH(B28,Historical!$B$7:$B$1063,0))*IF(AH28="n/a",1.03,IF(AH28&lt;0,1.01,IF(AH28&gt;10,1.1,(1+AH28/100))))</f>
        <v>0.64716450000000003</v>
      </c>
      <c r="AS28" s="109">
        <f>IF($AI28="n/a",1.03*AR28,IF($AI28&lt;0,1.01*AR28,IF($AI28&gt;10,1.1*AR28,(1+$AI28/100)*AR28)))</f>
        <v>0.69848464484999995</v>
      </c>
      <c r="AT28" s="109">
        <f>IF($AK28="n/a",1.03*AS28,IF($AK28&lt;0,1.01*AS28,IF($AK28&gt;10,1.1*AS28,(1+$AK28/100)*AS28)))</f>
        <v>0.74975341778198989</v>
      </c>
      <c r="AU28" s="109">
        <f>IF($AK28="n/a",1.03*AT28,IF($AK28&lt;0,1.01*AT28,IF($AK28&gt;10,1.1*AT28,(1+$AK28/100)*AT28)))</f>
        <v>0.80478531864718783</v>
      </c>
      <c r="AV28" s="109">
        <f>IF($AK28="n/a",1.03*AU28,IF($AK28&lt;0,1.01*AU28,IF($AK28&gt;10,1.1*AU28,(1+$AK28/100)*AU28)))</f>
        <v>0.86385656103589137</v>
      </c>
      <c r="AW28" s="109">
        <f>SUM(AR28:AV28)</f>
        <v>3.7640444423150687</v>
      </c>
      <c r="AX28" s="113">
        <f>AW28/I28*100</f>
        <v>5.3466540373793583</v>
      </c>
      <c r="AY28" s="100">
        <v>0.57999999999999996</v>
      </c>
      <c r="AZ28" s="100">
        <v>30.819999999999997</v>
      </c>
      <c r="BA28" s="100">
        <v>-28.38</v>
      </c>
      <c r="BB28" s="100">
        <v>11.05</v>
      </c>
      <c r="BC28" s="100">
        <v>-0.72</v>
      </c>
      <c r="BE28" s="12">
        <v>1995</v>
      </c>
      <c r="BF28" s="12">
        <f>IF(BE28&gt;2020,0,IF(BE28&gt;2008,1,IF(BE28&gt;2001,2,IF(BE28&gt;1990,3,IF(BE28&gt;1980,4,IF(BE28&gt;1973,5,IF(BE28&gt;1970,6,IF(BE28&gt;1960,7,IF(BE28&gt;1958,8,IF(BE28&gt;1953,9,10))))))))))</f>
        <v>3</v>
      </c>
      <c r="BG28" s="100">
        <v>4.29</v>
      </c>
      <c r="BH28" t="s">
        <v>121</v>
      </c>
      <c r="BI28" t="s">
        <v>122</v>
      </c>
    </row>
    <row r="29" spans="1:61" ht="11.25" customHeight="1" x14ac:dyDescent="0.2">
      <c r="A29" s="55" t="s">
        <v>206</v>
      </c>
      <c r="B29" s="55" t="s">
        <v>207</v>
      </c>
      <c r="C29" s="156" t="s">
        <v>180</v>
      </c>
      <c r="D29" s="98" t="s">
        <v>208</v>
      </c>
      <c r="E29" s="157">
        <v>30</v>
      </c>
      <c r="F29" s="2">
        <v>125</v>
      </c>
      <c r="G29" s="2" t="s">
        <v>146</v>
      </c>
      <c r="H29" s="2" t="s">
        <v>146</v>
      </c>
      <c r="I29" s="100">
        <v>230.03</v>
      </c>
      <c r="J29" s="101">
        <f>(M29/I29)*100</f>
        <v>0.89692648784941098</v>
      </c>
      <c r="K29" s="104">
        <v>0.51580000000000004</v>
      </c>
      <c r="L29" s="71">
        <v>4</v>
      </c>
      <c r="M29" s="28">
        <f>K29*L29</f>
        <v>2.0632000000000001</v>
      </c>
      <c r="N29" s="103" t="s">
        <v>209</v>
      </c>
      <c r="O29" s="104">
        <v>0.51070000000000004</v>
      </c>
      <c r="P29" s="158">
        <v>46204</v>
      </c>
      <c r="Q29" s="158">
        <v>46218</v>
      </c>
      <c r="R29" s="28">
        <f>(K29-O29)/O29*100</f>
        <v>0.99862933228901363</v>
      </c>
      <c r="S29" s="105">
        <f>IF(INDEX(Historical!$D$7:$D1157,MATCH(B29,Historical!$B$7:$B$1062,0))=0,"n/a",(INDEX(Historical!$C$7:$C$1062,MATCH(B29,Historical!$B$7:$B$1062,0))/INDEX(Historical!$D$7:$D$1062,MATCH(B29,Historical!$B$7:$B$1062,0))-1)*100)</f>
        <v>1.0037765851719449</v>
      </c>
      <c r="T29" s="105">
        <f>IF(INDEX(Historical!$F$7:$F$1062,MATCH(B29,Historical!$B$7:$B$1062,0))=0,"n/a",((INDEX(Historical!$C$7:$C$1062,MATCH(B29,Historical!$B$7:$B$1062,0))/INDEX(Historical!$F$7:$F$1062,MATCH(B29,Historical!$B$7:$B$1062,0)))^(1/3)-1)*100)</f>
        <v>0.99695463067190904</v>
      </c>
      <c r="U29" s="105">
        <f>IF(INDEX(Historical!$H$7:$H$1062,MATCH(B29,Historical!$B$7:$B$1062,0))=0,"n/a",((INDEX(Historical!$C$7:$C$1062,MATCH(B29,Historical!$B$7:$B$1062,0))/INDEX(Historical!$H$7:$H$1062,MATCH(B29,Historical!$B$7:$B$1062,0)))^(1/5)-1)*100)</f>
        <v>0.99946895197273733</v>
      </c>
      <c r="V29" s="105">
        <f>IF(INDEX(Historical!$M$7:$M$1062,MATCH(B29,Historical!$B$7:$B$1062,0))=0,"n/a",((INDEX(Historical!$C$7:$C$1062,MATCH(B29,Historical!$B$7:$B$1062,0))/INDEX(Historical!$M$7:$M$1062,MATCH(B29,Historical!$B$7:$B$1062,0)))^(1/10)-1)*100)</f>
        <v>3.3712250064460214</v>
      </c>
      <c r="W29" s="106">
        <f>IF(OR(U29&lt;=0,U29="n/a",V29&lt;=0,V29="n/a"),"n/a",U29/V29)</f>
        <v>0.29647055597347605</v>
      </c>
      <c r="X29" s="107" t="str">
        <f>IF(OR(AJ29&lt;=0,AJ29="n/a",U29&lt;=0,U29="n/a"),"n/a",U29/AJ29)</f>
        <v>n/a</v>
      </c>
      <c r="Y29" s="123"/>
      <c r="Z29" s="101">
        <f>IF(OR(AC29&lt;0.01,AC29="n/a"),"n/a",M29/AC29*100)</f>
        <v>31.547400611620795</v>
      </c>
      <c r="AA29" s="109">
        <f>IF(OR(AC29&lt;0.01,AC29="n/a"),"n/a",I29/AC29)</f>
        <v>35.172782874617738</v>
      </c>
      <c r="AB29" s="71">
        <v>6</v>
      </c>
      <c r="AC29" s="100">
        <v>6.54</v>
      </c>
      <c r="AD29" s="100">
        <v>1.05</v>
      </c>
      <c r="AE29" s="100">
        <v>0.21</v>
      </c>
      <c r="AF29" s="100" t="s">
        <v>142</v>
      </c>
      <c r="AG29" s="100" t="s">
        <v>142</v>
      </c>
      <c r="AH29" s="100">
        <v>30.78</v>
      </c>
      <c r="AI29" s="100">
        <v>12.030000000000001</v>
      </c>
      <c r="AJ29" s="100" t="s">
        <v>142</v>
      </c>
      <c r="AK29" s="100">
        <v>18.14</v>
      </c>
      <c r="AL29" s="100">
        <v>53870</v>
      </c>
      <c r="AM29" s="100">
        <v>0.25</v>
      </c>
      <c r="AN29" s="100" t="s">
        <v>142</v>
      </c>
      <c r="AO29" s="110">
        <f>IF(U29="n/a","n/a",IF(AA29&lt;0,"n/a",IF(AA29="n/a","n/a",J29+U29-AA29)))</f>
        <v>-33.276387434795588</v>
      </c>
      <c r="AP29" s="111">
        <f>IF(U29="n/a","n/a",J29+U29)</f>
        <v>1.8963954398221483</v>
      </c>
      <c r="AQ29" s="112" t="str">
        <f>IF(OR(AC29&lt;0.01,AC29="n/a",AF29="n/a"),"n/a",(I29/SQRT(22.5*AC29*(I29/AF29))-1)*100)</f>
        <v>n/a</v>
      </c>
      <c r="AR29" s="101">
        <f>INDEX(Historical!$C$7:$C$1063,MATCH(B29,Historical!$B$7:$B$1063,0))*IF(AH29="n/a",1.03,IF(AH29&lt;0,1.01,IF(AH29&gt;10,1.1,(1+AH29/100))))</f>
        <v>2.2358600000000002</v>
      </c>
      <c r="AS29" s="109">
        <f>IF($AI29="n/a",1.03*AR29,IF($AI29&lt;0,1.01*AR29,IF($AI29&gt;10,1.1*AR29,(1+$AI29/100)*AR29)))</f>
        <v>2.4594460000000002</v>
      </c>
      <c r="AT29" s="109">
        <f>IF($AK29="n/a",1.03*AS29,IF($AK29&lt;0,1.01*AS29,IF($AK29&gt;10,1.1*AS29,(1+$AK29/100)*AS29)))</f>
        <v>2.7053906000000003</v>
      </c>
      <c r="AU29" s="109">
        <f>IF($AK29="n/a",1.03*AT29,IF($AK29&lt;0,1.01*AT29,IF($AK29&gt;10,1.1*AT29,(1+$AK29/100)*AT29)))</f>
        <v>2.9759296600000007</v>
      </c>
      <c r="AV29" s="109">
        <f>IF($AK29="n/a",1.03*AU29,IF($AK29&lt;0,1.01*AU29,IF($AK29&gt;10,1.1*AU29,(1+$AK29/100)*AU29)))</f>
        <v>3.273522626000001</v>
      </c>
      <c r="AW29" s="109">
        <f>SUM(AR29:AV29)</f>
        <v>13.650148886000004</v>
      </c>
      <c r="AX29" s="113">
        <f>AW29/I29*100</f>
        <v>5.9340733321740657</v>
      </c>
      <c r="AY29" s="100">
        <v>0.5</v>
      </c>
      <c r="AZ29" s="100">
        <v>66.990000000000009</v>
      </c>
      <c r="BA29" s="100">
        <v>-5.42</v>
      </c>
      <c r="BB29" s="100">
        <v>3.7600000000000002</v>
      </c>
      <c r="BC29" s="100">
        <v>10.23</v>
      </c>
      <c r="BE29" s="12">
        <v>1997</v>
      </c>
      <c r="BF29" s="12">
        <f>IF(BE29&gt;2020,0,IF(BE29&gt;2008,1,IF(BE29&gt;2001,2,IF(BE29&gt;1990,3,IF(BE29&gt;1980,4,IF(BE29&gt;1973,5,IF(BE29&gt;1970,6,IF(BE29&gt;1960,7,IF(BE29&gt;1958,8,IF(BE29&gt;1953,9,10))))))))))</f>
        <v>3</v>
      </c>
      <c r="BG29" s="100">
        <v>2.92</v>
      </c>
      <c r="BH29" t="s">
        <v>121</v>
      </c>
      <c r="BI29" t="s">
        <v>122</v>
      </c>
    </row>
    <row r="30" spans="1:61" ht="11.25" customHeight="1" x14ac:dyDescent="0.2">
      <c r="A30" s="55" t="s">
        <v>210</v>
      </c>
      <c r="B30" s="55" t="s">
        <v>211</v>
      </c>
      <c r="C30" s="156" t="s">
        <v>125</v>
      </c>
      <c r="D30" s="98" t="s">
        <v>212</v>
      </c>
      <c r="E30" s="157">
        <v>26</v>
      </c>
      <c r="F30" s="2">
        <v>144</v>
      </c>
      <c r="G30" s="2" t="s">
        <v>119</v>
      </c>
      <c r="H30" s="2" t="s">
        <v>119</v>
      </c>
      <c r="I30" s="100">
        <v>871.11</v>
      </c>
      <c r="J30" s="101">
        <f>(M30/I30)*100</f>
        <v>0.29846976845633733</v>
      </c>
      <c r="K30" s="104">
        <v>0.65</v>
      </c>
      <c r="L30" s="71">
        <v>4</v>
      </c>
      <c r="M30" s="28">
        <f>K30*L30</f>
        <v>2.6</v>
      </c>
      <c r="N30" s="103" t="s">
        <v>151</v>
      </c>
      <c r="O30" s="104">
        <v>0.56999999999999995</v>
      </c>
      <c r="P30" s="158">
        <v>46234</v>
      </c>
      <c r="Q30" s="158">
        <v>46248</v>
      </c>
      <c r="R30" s="28">
        <f>(K30-O30)/O30*100</f>
        <v>14.035087719298259</v>
      </c>
      <c r="S30" s="105">
        <f>IF(INDEX(Historical!$D$7:$D1160,MATCH(B30,Historical!$B$7:$B$1062,0))=0,"n/a",(INDEX(Historical!$C$7:$C$1062,MATCH(B30,Historical!$B$7:$B$1062,0))/INDEX(Historical!$D$7:$D$1062,MATCH(B30,Historical!$B$7:$B$1062,0))-1)*100)</f>
        <v>15.053763440860223</v>
      </c>
      <c r="T30" s="105">
        <f>IF(INDEX(Historical!$F$7:$F$1062,MATCH(B30,Historical!$B$7:$B$1062,0))=0,"n/a",((INDEX(Historical!$C$7:$C$1062,MATCH(B30,Historical!$B$7:$B$1062,0))/INDEX(Historical!$F$7:$F$1062,MATCH(B30,Historical!$B$7:$B$1062,0)))^(1/3)-1)*100)</f>
        <v>13.59354135778419</v>
      </c>
      <c r="U30" s="105">
        <f>IF(INDEX(Historical!$H$7:$H$1062,MATCH(B30,Historical!$B$7:$B$1062,0))=0,"n/a",((INDEX(Historical!$C$7:$C$1062,MATCH(B30,Historical!$B$7:$B$1062,0))/INDEX(Historical!$H$7:$H$1062,MATCH(B30,Historical!$B$7:$B$1062,0)))^(1/5)-1)*100)</f>
        <v>10.825770854548544</v>
      </c>
      <c r="V30" s="105">
        <f>IF(INDEX(Historical!$M$7:$M$1062,MATCH(B30,Historical!$B$7:$B$1062,0))=0,"n/a",((INDEX(Historical!$C$7:$C$1062,MATCH(B30,Historical!$B$7:$B$1062,0))/INDEX(Historical!$M$7:$M$1062,MATCH(B30,Historical!$B$7:$B$1062,0)))^(1/10)-1)*100)</f>
        <v>9.8028085585697866</v>
      </c>
      <c r="W30" s="106">
        <f>IF(OR(U30&lt;=0,U30="n/a",V30&lt;=0,V30="n/a"),"n/a",U30/V30)</f>
        <v>1.1043540011892272</v>
      </c>
      <c r="X30" s="107">
        <f>IF(OR(AJ30&lt;=0,AJ30="n/a",U30&lt;=0,U30="n/a"),"n/a",U30/AJ30)</f>
        <v>0.6014317141415858</v>
      </c>
      <c r="Y30" s="162"/>
      <c r="Z30" s="101">
        <f>IF(OR(AC30&lt;0.01,AC30="n/a"),"n/a",M30/AC30*100)</f>
        <v>13.562858633281168</v>
      </c>
      <c r="AA30" s="109">
        <f>IF(OR(AC30&lt;0.01,AC30="n/a"),"n/a",I30/AC30)</f>
        <v>45.441314553990608</v>
      </c>
      <c r="AB30" s="71">
        <v>12</v>
      </c>
      <c r="AC30" s="100">
        <v>19.170000000000002</v>
      </c>
      <c r="AD30" s="100">
        <v>3.38</v>
      </c>
      <c r="AE30" s="100">
        <v>1.84</v>
      </c>
      <c r="AF30" s="100">
        <v>8.14</v>
      </c>
      <c r="AG30" s="100">
        <v>19.149999999999999</v>
      </c>
      <c r="AH30" s="100">
        <v>11.39</v>
      </c>
      <c r="AI30" s="100">
        <v>10.77</v>
      </c>
      <c r="AJ30" s="100">
        <v>18</v>
      </c>
      <c r="AK30" s="100">
        <v>10.9</v>
      </c>
      <c r="AL30" s="100">
        <v>32240.000000000004</v>
      </c>
      <c r="AM30" s="100">
        <v>0.61</v>
      </c>
      <c r="AN30" s="100">
        <v>0.74</v>
      </c>
      <c r="AO30" s="110">
        <f>IF(U30="n/a","n/a",IF(AA30&lt;0,"n/a",IF(AA30="n/a","n/a",J30+U30-AA30)))</f>
        <v>-34.317073930985728</v>
      </c>
      <c r="AP30" s="111">
        <f>IF(U30="n/a","n/a",J30+U30)</f>
        <v>11.124240623004882</v>
      </c>
      <c r="AQ30" s="112">
        <f>IF(OR(AC30&lt;0.01,AC30="n/a",AF30="n/a"),"n/a",(I30/SQRT(22.5*AC30*(I30/AF30))-1)*100)</f>
        <v>305.45847874528062</v>
      </c>
      <c r="AR30" s="101">
        <f>INDEX(Historical!$C$7:$C$1063,MATCH(B30,Historical!$B$7:$B$1063,0))*IF(AH30="n/a",1.03,IF(AH30&lt;0,1.01,IF(AH30&gt;10,1.1,(1+AH30/100))))</f>
        <v>2.3540000000000005</v>
      </c>
      <c r="AS30" s="109">
        <f>IF($AI30="n/a",1.03*AR30,IF($AI30&lt;0,1.01*AR30,IF($AI30&gt;10,1.1*AR30,(1+$AI30/100)*AR30)))</f>
        <v>2.5894000000000008</v>
      </c>
      <c r="AT30" s="109">
        <f>IF($AK30="n/a",1.03*AS30,IF($AK30&lt;0,1.01*AS30,IF($AK30&gt;10,1.1*AS30,(1+$AK30/100)*AS30)))</f>
        <v>2.8483400000000012</v>
      </c>
      <c r="AU30" s="109">
        <f>IF($AK30="n/a",1.03*AT30,IF($AK30&lt;0,1.01*AT30,IF($AK30&gt;10,1.1*AT30,(1+$AK30/100)*AT30)))</f>
        <v>3.1331740000000017</v>
      </c>
      <c r="AV30" s="109">
        <f>IF($AK30="n/a",1.03*AU30,IF($AK30&lt;0,1.01*AU30,IF($AK30&gt;10,1.1*AU30,(1+$AK30/100)*AU30)))</f>
        <v>3.446491400000002</v>
      </c>
      <c r="AW30" s="109">
        <f>SUM(AR30:AV30)</f>
        <v>14.371405400000008</v>
      </c>
      <c r="AX30" s="113">
        <f>AW30/I30*100</f>
        <v>1.649780785434676</v>
      </c>
      <c r="AY30" s="100">
        <v>0.61</v>
      </c>
      <c r="AZ30" s="100">
        <v>77.78</v>
      </c>
      <c r="BA30" s="100">
        <v>-6.12</v>
      </c>
      <c r="BB30" s="100">
        <v>5.65</v>
      </c>
      <c r="BC30" s="100">
        <v>25.89</v>
      </c>
      <c r="BE30" s="12">
        <v>2000</v>
      </c>
      <c r="BF30" s="12">
        <f>IF(BE30&gt;2020,0,IF(BE30&gt;2008,1,IF(BE30&gt;2001,2,IF(BE30&gt;1990,3,IF(BE30&gt;1980,4,IF(BE30&gt;1973,5,IF(BE30&gt;1970,6,IF(BE30&gt;1960,7,IF(BE30&gt;1958,8,IF(BE30&gt;1953,9,10))))))))))</f>
        <v>3</v>
      </c>
      <c r="BG30" s="100">
        <v>8.1100000000000012</v>
      </c>
      <c r="BH30" t="s">
        <v>121</v>
      </c>
      <c r="BI30" t="s">
        <v>122</v>
      </c>
    </row>
    <row r="31" spans="1:61" ht="11.25" customHeight="1" x14ac:dyDescent="0.2">
      <c r="A31" s="55" t="s">
        <v>213</v>
      </c>
      <c r="B31" s="55" t="s">
        <v>214</v>
      </c>
      <c r="C31" s="156" t="s">
        <v>116</v>
      </c>
      <c r="D31" s="98" t="s">
        <v>215</v>
      </c>
      <c r="E31" s="157">
        <v>33</v>
      </c>
      <c r="F31" s="2">
        <v>106</v>
      </c>
      <c r="G31" s="2" t="s">
        <v>119</v>
      </c>
      <c r="H31" s="2" t="s">
        <v>118</v>
      </c>
      <c r="I31" s="100">
        <v>814.81</v>
      </c>
      <c r="J31" s="101">
        <f>(M31/I31)*100</f>
        <v>0.80018654655686605</v>
      </c>
      <c r="K31" s="104">
        <v>1.63</v>
      </c>
      <c r="L31" s="71">
        <v>4</v>
      </c>
      <c r="M31" s="28">
        <f>K31*L31</f>
        <v>6.52</v>
      </c>
      <c r="N31" s="103" t="s">
        <v>216</v>
      </c>
      <c r="O31" s="104">
        <v>1.51</v>
      </c>
      <c r="P31" s="158">
        <v>46223</v>
      </c>
      <c r="Q31" s="158">
        <v>46253</v>
      </c>
      <c r="R31" s="28">
        <f>(K31-O31)/O31*100</f>
        <v>7.9470198675496606</v>
      </c>
      <c r="S31" s="105">
        <f>IF(INDEX(Historical!$D$7:$D1161,MATCH(B31,Historical!$B$7:$B$1062,0))=0,"n/a",(INDEX(Historical!$C$7:$C$1062,MATCH(B31,Historical!$B$7:$B$1062,0))/INDEX(Historical!$D$7:$D$1062,MATCH(B31,Historical!$B$7:$B$1062,0))-1)*100)</f>
        <v>7.7490774907749138</v>
      </c>
      <c r="T31" s="105">
        <f>IF(INDEX(Historical!$F$7:$F$1062,MATCH(B31,Historical!$B$7:$B$1062,0))=0,"n/a",((INDEX(Historical!$C$7:$C$1062,MATCH(B31,Historical!$B$7:$B$1062,0))/INDEX(Historical!$F$7:$F$1062,MATCH(B31,Historical!$B$7:$B$1062,0)))^(1/3)-1)*100)</f>
        <v>8.1243784255681462</v>
      </c>
      <c r="U31" s="105">
        <f>IF(INDEX(Historical!$H$7:$H$1062,MATCH(B31,Historical!$B$7:$B$1062,0))=0,"n/a",((INDEX(Historical!$C$7:$C$1062,MATCH(B31,Historical!$B$7:$B$1062,0))/INDEX(Historical!$H$7:$H$1062,MATCH(B31,Historical!$B$7:$B$1062,0)))^(1/5)-1)*100)</f>
        <v>7.2267458817815822</v>
      </c>
      <c r="V31" s="105">
        <f>IF(INDEX(Historical!$M$7:$M$1062,MATCH(B31,Historical!$B$7:$B$1062,0))=0,"n/a",((INDEX(Historical!$C$7:$C$1062,MATCH(B31,Historical!$B$7:$B$1062,0))/INDEX(Historical!$M$7:$M$1062,MATCH(B31,Historical!$B$7:$B$1062,0)))^(1/10)-1)*100)</f>
        <v>7.1042123347612174</v>
      </c>
      <c r="W31" s="106">
        <f>IF(OR(U31&lt;=0,U31="n/a",V31&lt;=0,V31="n/a"),"n/a",U31/V31)</f>
        <v>1.0172480130444304</v>
      </c>
      <c r="X31" s="107">
        <f>IF(OR(AJ31&lt;=0,AJ31="n/a",U31&lt;=0,U31="n/a"),"n/a",U31/AJ31)</f>
        <v>0.25763799935050202</v>
      </c>
      <c r="Y31" s="165"/>
      <c r="Z31" s="101">
        <f>IF(OR(AC31&lt;0.01,AC31="n/a"),"n/a",M31/AC31*100)</f>
        <v>32.437810945273625</v>
      </c>
      <c r="AA31" s="109">
        <f>IF(OR(AC31&lt;0.01,AC31="n/a"),"n/a",I31/AC31)</f>
        <v>40.537810945273627</v>
      </c>
      <c r="AB31" s="71">
        <v>12</v>
      </c>
      <c r="AC31" s="100">
        <v>20.100000000000001</v>
      </c>
      <c r="AD31" s="100">
        <v>1.08</v>
      </c>
      <c r="AE31" s="100">
        <v>5.3</v>
      </c>
      <c r="AF31" s="100">
        <v>20.11</v>
      </c>
      <c r="AG31" s="100">
        <v>51.349999999999994</v>
      </c>
      <c r="AH31" s="100">
        <v>30.020000000000003</v>
      </c>
      <c r="AI31" s="100">
        <v>23.39</v>
      </c>
      <c r="AJ31" s="100">
        <v>28.050000000000004</v>
      </c>
      <c r="AK31" s="100">
        <v>24.57</v>
      </c>
      <c r="AL31" s="100">
        <v>375330</v>
      </c>
      <c r="AM31" s="100">
        <v>0.22999999999999998</v>
      </c>
      <c r="AN31" s="100">
        <v>2.31</v>
      </c>
      <c r="AO31" s="110">
        <f>IF(U31="n/a","n/a",IF(AA31&lt;0,"n/a",IF(AA31="n/a","n/a",J31+U31-AA31)))</f>
        <v>-32.510878516935179</v>
      </c>
      <c r="AP31" s="111">
        <f>IF(U31="n/a","n/a",J31+U31)</f>
        <v>8.0269324283384478</v>
      </c>
      <c r="AQ31" s="112">
        <f>IF(OR(AC31&lt;0.01,AC31="n/a",AF31="n/a"),"n/a",(I31/SQRT(22.5*AC31*(I31/AF31))-1)*100)</f>
        <v>501.92852219048689</v>
      </c>
      <c r="AR31" s="101">
        <f>INDEX(Historical!$C$7:$C$1063,MATCH(B31,Historical!$B$7:$B$1063,0))*IF(AH31="n/a",1.03,IF(AH31&lt;0,1.01,IF(AH31&gt;10,1.1,(1+AH31/100))))</f>
        <v>6.4240000000000004</v>
      </c>
      <c r="AS31" s="109">
        <f>IF($AI31="n/a",1.03*AR31,IF($AI31&lt;0,1.01*AR31,IF($AI31&gt;10,1.1*AR31,(1+$AI31/100)*AR31)))</f>
        <v>7.0664000000000007</v>
      </c>
      <c r="AT31" s="109">
        <f>IF($AK31="n/a",1.03*AS31,IF($AK31&lt;0,1.01*AS31,IF($AK31&gt;10,1.1*AS31,(1+$AK31/100)*AS31)))</f>
        <v>7.7730400000000017</v>
      </c>
      <c r="AU31" s="109">
        <f>IF($AK31="n/a",1.03*AT31,IF($AK31&lt;0,1.01*AT31,IF($AK31&gt;10,1.1*AT31,(1+$AK31/100)*AT31)))</f>
        <v>8.5503440000000026</v>
      </c>
      <c r="AV31" s="109">
        <f>IF($AK31="n/a",1.03*AU31,IF($AK31&lt;0,1.01*AU31,IF($AK31&gt;10,1.1*AU31,(1+$AK31/100)*AU31)))</f>
        <v>9.4053784000000036</v>
      </c>
      <c r="AW31" s="109">
        <f>SUM(AR31:AV31)</f>
        <v>39.219162400000009</v>
      </c>
      <c r="AX31" s="113">
        <f>AW31/I31*100</f>
        <v>4.8132892821639413</v>
      </c>
      <c r="AY31" s="100">
        <v>1.61</v>
      </c>
      <c r="AZ31" s="100">
        <v>100.96000000000001</v>
      </c>
      <c r="BA31" s="100">
        <v>-24.09</v>
      </c>
      <c r="BB31" s="100">
        <v>-11.44</v>
      </c>
      <c r="BC31" s="100">
        <v>10.39</v>
      </c>
      <c r="BE31" s="12">
        <v>1994</v>
      </c>
      <c r="BF31" s="12">
        <f>IF(BE31&gt;2020,0,IF(BE31&gt;2008,1,IF(BE31&gt;2001,2,IF(BE31&gt;1990,3,IF(BE31&gt;1980,4,IF(BE31&gt;1973,5,IF(BE31&gt;1970,6,IF(BE31&gt;1960,7,IF(BE31&gt;1958,8,IF(BE31&gt;1953,9,10))))))))))</f>
        <v>3</v>
      </c>
      <c r="BG31" s="100">
        <v>10.45</v>
      </c>
      <c r="BH31" t="s">
        <v>121</v>
      </c>
      <c r="BI31" t="s">
        <v>122</v>
      </c>
    </row>
    <row r="32" spans="1:61" ht="11.25" customHeight="1" x14ac:dyDescent="0.2">
      <c r="A32" s="123" t="s">
        <v>217</v>
      </c>
      <c r="B32" s="55" t="s">
        <v>218</v>
      </c>
      <c r="C32" s="156" t="s">
        <v>134</v>
      </c>
      <c r="D32" s="98" t="s">
        <v>135</v>
      </c>
      <c r="E32" s="157">
        <v>33</v>
      </c>
      <c r="F32" s="2">
        <v>103</v>
      </c>
      <c r="G32" s="2" t="s">
        <v>119</v>
      </c>
      <c r="H32" s="2" t="s">
        <v>119</v>
      </c>
      <c r="I32" s="100">
        <v>350.68</v>
      </c>
      <c r="J32" s="101">
        <f>(M32/I32)*100</f>
        <v>1.1634538610699212</v>
      </c>
      <c r="K32" s="104">
        <v>1.02</v>
      </c>
      <c r="L32" s="71">
        <v>4</v>
      </c>
      <c r="M32" s="28">
        <f>K32*L32</f>
        <v>4.08</v>
      </c>
      <c r="N32" s="103" t="s">
        <v>219</v>
      </c>
      <c r="O32" s="104">
        <v>0.97</v>
      </c>
      <c r="P32" s="158">
        <v>46185</v>
      </c>
      <c r="Q32" s="158">
        <v>46205</v>
      </c>
      <c r="R32" s="28">
        <f>(K32-O32)/O32*100</f>
        <v>5.1546391752577367</v>
      </c>
      <c r="S32" s="105">
        <f>IF(INDEX(Historical!$D$7:$D1162,MATCH(B32,Historical!$B$7:$B$1062,0))=0,"n/a",(INDEX(Historical!$C$7:$C$1062,MATCH(B32,Historical!$B$7:$B$1062,0))/INDEX(Historical!$D$7:$D$1062,MATCH(B32,Historical!$B$7:$B$1062,0))-1)*100)</f>
        <v>6.2146892655367214</v>
      </c>
      <c r="T32" s="105">
        <f>IF(INDEX(Historical!$F$7:$F$1062,MATCH(B32,Historical!$B$7:$B$1062,0))=0,"n/a",((INDEX(Historical!$C$7:$C$1062,MATCH(B32,Historical!$B$7:$B$1062,0))/INDEX(Historical!$F$7:$F$1062,MATCH(B32,Historical!$B$7:$B$1062,0)))^(1/3)-1)*100)</f>
        <v>4.8713233436015857</v>
      </c>
      <c r="U32" s="105">
        <f>IF(INDEX(Historical!$H$7:$H$1062,MATCH(B32,Historical!$B$7:$B$1062,0))=0,"n/a",((INDEX(Historical!$C$7:$C$1062,MATCH(B32,Historical!$B$7:$B$1062,0))/INDEX(Historical!$H$7:$H$1062,MATCH(B32,Historical!$B$7:$B$1062,0)))^(1/5)-1)*100)</f>
        <v>4.2061339089837002</v>
      </c>
      <c r="V32" s="105">
        <f>IF(INDEX(Historical!$M$7:$M$1062,MATCH(B32,Historical!$B$7:$B$1062,0))=0,"n/a",((INDEX(Historical!$C$7:$C$1062,MATCH(B32,Historical!$B$7:$B$1062,0))/INDEX(Historical!$M$7:$M$1062,MATCH(B32,Historical!$B$7:$B$1062,0)))^(1/10)-1)*100)</f>
        <v>3.5996747158907549</v>
      </c>
      <c r="W32" s="106">
        <f>IF(OR(U32&lt;=0,U32="n/a",V32&lt;=0,V32="n/a"),"n/a",U32/V32)</f>
        <v>1.16847610991508</v>
      </c>
      <c r="X32" s="107">
        <f>IF(OR(AJ32&lt;=0,AJ32="n/a",U32&lt;=0,U32="n/a"),"n/a",U32/AJ32)</f>
        <v>0.15612969224141426</v>
      </c>
      <c r="Y32" s="123" t="s">
        <v>220</v>
      </c>
      <c r="Z32" s="101">
        <f>IF(OR(AC32&lt;0.01,AC32="n/a"),"n/a",M32/AC32*100)</f>
        <v>14.437367303609342</v>
      </c>
      <c r="AA32" s="109">
        <f>IF(OR(AC32&lt;0.01,AC32="n/a"),"n/a",I32/AC32)</f>
        <v>12.409058740268931</v>
      </c>
      <c r="AB32" s="71">
        <v>12</v>
      </c>
      <c r="AC32" s="100">
        <v>28.26</v>
      </c>
      <c r="AD32" s="100">
        <v>1.43</v>
      </c>
      <c r="AE32" s="100">
        <v>2.1800000000000002</v>
      </c>
      <c r="AF32" s="100">
        <v>1.79</v>
      </c>
      <c r="AG32" s="100">
        <v>15.45</v>
      </c>
      <c r="AH32" s="100">
        <v>11.600000000000001</v>
      </c>
      <c r="AI32" s="100">
        <v>5.3199999999999994</v>
      </c>
      <c r="AJ32" s="100">
        <v>26.939999999999998</v>
      </c>
      <c r="AK32" s="100">
        <v>8.44</v>
      </c>
      <c r="AL32" s="100">
        <v>135290</v>
      </c>
      <c r="AM32" s="100">
        <v>0.36</v>
      </c>
      <c r="AN32" s="100">
        <v>0.31</v>
      </c>
      <c r="AO32" s="110">
        <f>IF(U32="n/a","n/a",IF(AA32&lt;0,"n/a",IF(AA32="n/a","n/a",J32+U32-AA32)))</f>
        <v>-7.0394709702153087</v>
      </c>
      <c r="AP32" s="111">
        <f>IF(U32="n/a","n/a",J32+U32)</f>
        <v>5.3695877700536219</v>
      </c>
      <c r="AQ32" s="112">
        <f>IF(OR(AC32&lt;0.01,AC32="n/a",AF32="n/a"),"n/a",(I32/SQRT(22.5*AC32*(I32/AF32))-1)*100)</f>
        <v>-0.64158002445805495</v>
      </c>
      <c r="AR32" s="101">
        <f>INDEX(Historical!$C$7:$C$1063,MATCH(B32,Historical!$B$7:$B$1063,0))*IF(AH32="n/a",1.03,IF(AH32&lt;0,1.01,IF(AH32&gt;10,1.1,(1+AH32/100))))</f>
        <v>4.1360000000000001</v>
      </c>
      <c r="AS32" s="109">
        <f>IF($AI32="n/a",1.03*AR32,IF($AI32&lt;0,1.01*AR32,IF($AI32&gt;10,1.1*AR32,(1+$AI32/100)*AR32)))</f>
        <v>4.3560352</v>
      </c>
      <c r="AT32" s="109">
        <f>IF($AK32="n/a",1.03*AS32,IF($AK32&lt;0,1.01*AS32,IF($AK32&gt;10,1.1*AS32,(1+$AK32/100)*AS32)))</f>
        <v>4.7236845708799997</v>
      </c>
      <c r="AU32" s="109">
        <f>IF($AK32="n/a",1.03*AT32,IF($AK32&lt;0,1.01*AT32,IF($AK32&gt;10,1.1*AT32,(1+$AK32/100)*AT32)))</f>
        <v>5.1223635486622721</v>
      </c>
      <c r="AV32" s="109">
        <f>IF($AK32="n/a",1.03*AU32,IF($AK32&lt;0,1.01*AU32,IF($AK32&gt;10,1.1*AU32,(1+$AK32/100)*AU32)))</f>
        <v>5.5546910321693677</v>
      </c>
      <c r="AW32" s="109">
        <f>SUM(AR32:AV32)</f>
        <v>23.892774351711637</v>
      </c>
      <c r="AX32" s="113">
        <f>AW32/I32*100</f>
        <v>6.8132697478361006</v>
      </c>
      <c r="AY32" s="100">
        <v>0.4</v>
      </c>
      <c r="AZ32" s="100">
        <v>32.78</v>
      </c>
      <c r="BA32" s="100">
        <v>-4.16</v>
      </c>
      <c r="BB32" s="100">
        <v>3.82</v>
      </c>
      <c r="BC32" s="100">
        <v>10.09</v>
      </c>
      <c r="BE32" s="12">
        <v>1994</v>
      </c>
      <c r="BF32" s="12">
        <f>IF(BE32&gt;2020,0,IF(BE32&gt;2008,1,IF(BE32&gt;2001,2,IF(BE32&gt;1990,3,IF(BE32&gt;1980,4,IF(BE32&gt;1973,5,IF(BE32&gt;1970,6,IF(BE32&gt;1960,7,IF(BE32&gt;1958,8,IF(BE32&gt;1953,9,10))))))))))</f>
        <v>3</v>
      </c>
      <c r="BG32" s="100">
        <v>4.53</v>
      </c>
      <c r="BH32" t="s">
        <v>121</v>
      </c>
      <c r="BI32" t="s">
        <v>122</v>
      </c>
    </row>
    <row r="33" spans="1:61" ht="11.25" customHeight="1" x14ac:dyDescent="0.2">
      <c r="A33" s="55" t="s">
        <v>221</v>
      </c>
      <c r="B33" s="55" t="s">
        <v>222</v>
      </c>
      <c r="C33" s="156" t="s">
        <v>134</v>
      </c>
      <c r="D33" s="98" t="s">
        <v>157</v>
      </c>
      <c r="E33" s="157">
        <v>57</v>
      </c>
      <c r="F33" s="2">
        <v>25</v>
      </c>
      <c r="G33" s="2" t="s">
        <v>146</v>
      </c>
      <c r="H33" s="2" t="s">
        <v>146</v>
      </c>
      <c r="I33" s="100">
        <v>59.27</v>
      </c>
      <c r="J33" s="101">
        <f>(M33/I33)*100</f>
        <v>1.8559136156571621</v>
      </c>
      <c r="K33" s="104">
        <v>0.27500000000000002</v>
      </c>
      <c r="L33" s="71">
        <v>4</v>
      </c>
      <c r="M33" s="28">
        <f>K33*L33</f>
        <v>1.1000000000000001</v>
      </c>
      <c r="N33" s="103" t="s">
        <v>223</v>
      </c>
      <c r="O33" s="104">
        <v>0.26190476190476197</v>
      </c>
      <c r="P33" s="115">
        <v>45723</v>
      </c>
      <c r="Q33" s="115">
        <v>45741</v>
      </c>
      <c r="R33" s="28">
        <f>(K33-O33)/O33*100</f>
        <v>4.9999999999999805</v>
      </c>
      <c r="S33" s="105">
        <f>IF(INDEX(Historical!$D$7:$D1165,MATCH(B33,Historical!$B$7:$B$1062,0))=0,"n/a",(INDEX(Historical!$C$7:$C$1062,MATCH(B33,Historical!$B$7:$B$1062,0))/INDEX(Historical!$D$7:$D$1062,MATCH(B33,Historical!$B$7:$B$1062,0))-1)*100)</f>
        <v>6.944444444444553</v>
      </c>
      <c r="T33" s="105">
        <f>IF(INDEX(Historical!$F$7:$F$1062,MATCH(B33,Historical!$B$7:$B$1062,0))=0,"n/a",((INDEX(Historical!$C$7:$C$1062,MATCH(B33,Historical!$B$7:$B$1062,0))/INDEX(Historical!$F$7:$F$1062,MATCH(B33,Historical!$B$7:$B$1062,0)))^(1/3)-1)*100)</f>
        <v>6.304481210256041</v>
      </c>
      <c r="U33" s="105">
        <f>IF(INDEX(Historical!$H$7:$H$1062,MATCH(B33,Historical!$B$7:$B$1062,0))=0,"n/a",((INDEX(Historical!$C$7:$C$1062,MATCH(B33,Historical!$B$7:$B$1062,0))/INDEX(Historical!$H$7:$H$1062,MATCH(B33,Historical!$B$7:$B$1062,0)))^(1/5)-1)*100)</f>
        <v>5.3860398286132982</v>
      </c>
      <c r="V33" s="105">
        <f>IF(INDEX(Historical!$M$7:$M$1062,MATCH(B33,Historical!$B$7:$B$1062,0))=0,"n/a",((INDEX(Historical!$C$7:$C$1062,MATCH(B33,Historical!$B$7:$B$1062,0))/INDEX(Historical!$M$7:$M$1062,MATCH(B33,Historical!$B$7:$B$1062,0)))^(1/10)-1)*100)</f>
        <v>8.178804195095335</v>
      </c>
      <c r="W33" s="106">
        <f>IF(OR(U33&lt;=0,U33="n/a",V33&lt;=0,V33="n/a"),"n/a",U33/V33)</f>
        <v>0.65853634591756072</v>
      </c>
      <c r="X33" s="107">
        <f>IF(OR(AJ33&lt;=0,AJ33="n/a",U33&lt;=0,U33="n/a"),"n/a",U33/AJ33)</f>
        <v>0.44402636674470713</v>
      </c>
      <c r="Y33" s="168" t="s">
        <v>224</v>
      </c>
      <c r="Z33" s="101">
        <f>IF(OR(AC33&lt;0.01,AC33="n/a"),"n/a",M33/AC33*100)</f>
        <v>26.960784313725494</v>
      </c>
      <c r="AA33" s="109">
        <f>IF(OR(AC33&lt;0.01,AC33="n/a"),"n/a",I33/AC33)</f>
        <v>14.526960784313726</v>
      </c>
      <c r="AB33" s="71">
        <v>12</v>
      </c>
      <c r="AC33" s="100">
        <v>4.08</v>
      </c>
      <c r="AD33" s="100">
        <v>2.06</v>
      </c>
      <c r="AE33" s="100">
        <v>3.84</v>
      </c>
      <c r="AF33" s="100">
        <v>1.96</v>
      </c>
      <c r="AG33" s="100">
        <v>14.49</v>
      </c>
      <c r="AH33" s="100">
        <v>5.1400000000000006</v>
      </c>
      <c r="AI33" s="100">
        <v>6.88</v>
      </c>
      <c r="AJ33" s="100">
        <v>12.13</v>
      </c>
      <c r="AK33" s="100">
        <v>6.34</v>
      </c>
      <c r="AL33" s="100">
        <v>8640</v>
      </c>
      <c r="AM33" s="100">
        <v>3.11</v>
      </c>
      <c r="AN33" s="100">
        <v>0.56000000000000005</v>
      </c>
      <c r="AO33" s="110">
        <f>IF(U33="n/a","n/a",IF(AA33&lt;0,"n/a",IF(AA33="n/a","n/a",J33+U33-AA33)))</f>
        <v>-7.2850073400432658</v>
      </c>
      <c r="AP33" s="111">
        <f>IF(U33="n/a","n/a",J33+U33)</f>
        <v>7.2419534442704601</v>
      </c>
      <c r="AQ33" s="112">
        <f>IF(OR(AC33&lt;0.01,AC33="n/a",AF33="n/a"),"n/a",(I33/SQRT(22.5*AC33*(I33/AF33))-1)*100)</f>
        <v>12.492652870714483</v>
      </c>
      <c r="AR33" s="101">
        <f>INDEX(Historical!$C$7:$C$1063,MATCH(B33,Historical!$B$7:$B$1063,0))*IF(AH33="n/a",1.03,IF(AH33&lt;0,1.01,IF(AH33&gt;10,1.1,(1+AH33/100))))</f>
        <v>1.1014666666666693</v>
      </c>
      <c r="AS33" s="109">
        <f>IF($AI33="n/a",1.03*AR33,IF($AI33&lt;0,1.01*AR33,IF($AI33&gt;10,1.1*AR33,(1+$AI33/100)*AR33)))</f>
        <v>1.1772475733333361</v>
      </c>
      <c r="AT33" s="109">
        <f>IF($AK33="n/a",1.03*AS33,IF($AK33&lt;0,1.01*AS33,IF($AK33&gt;10,1.1*AS33,(1+$AK33/100)*AS33)))</f>
        <v>1.2518850694826695</v>
      </c>
      <c r="AU33" s="109">
        <f>IF($AK33="n/a",1.03*AT33,IF($AK33&lt;0,1.01*AT33,IF($AK33&gt;10,1.1*AT33,(1+$AK33/100)*AT33)))</f>
        <v>1.3312545828878706</v>
      </c>
      <c r="AV33" s="109">
        <f>IF($AK33="n/a",1.03*AU33,IF($AK33&lt;0,1.01*AU33,IF($AK33&gt;10,1.1*AU33,(1+$AK33/100)*AU33)))</f>
        <v>1.4156561234429614</v>
      </c>
      <c r="AW33" s="109">
        <f>SUM(AR33:AV33)</f>
        <v>6.2775100158135064</v>
      </c>
      <c r="AX33" s="113">
        <f>AW33/I33*100</f>
        <v>10.59137846433863</v>
      </c>
      <c r="AY33" s="100">
        <v>0.57999999999999996</v>
      </c>
      <c r="AZ33" s="100">
        <v>26.14</v>
      </c>
      <c r="BA33" s="100">
        <v>-6.65</v>
      </c>
      <c r="BB33" s="100">
        <v>5.46</v>
      </c>
      <c r="BC33" s="100">
        <v>11.360000000000001</v>
      </c>
      <c r="BE33" s="12">
        <v>1969</v>
      </c>
      <c r="BF33" s="12">
        <f>IF(BE33&gt;2020,0,IF(BE33&gt;2008,1,IF(BE33&gt;2001,2,IF(BE33&gt;1990,3,IF(BE33&gt;1980,4,IF(BE33&gt;1973,5,IF(BE33&gt;1970,6,IF(BE33&gt;1960,7,IF(BE33&gt;1958,8,IF(BE33&gt;1953,9,10))))))))))</f>
        <v>7</v>
      </c>
      <c r="BG33" s="100">
        <v>1.72</v>
      </c>
      <c r="BH33" t="s">
        <v>121</v>
      </c>
      <c r="BI33" t="s">
        <v>122</v>
      </c>
    </row>
    <row r="34" spans="1:61" ht="11.25" customHeight="1" x14ac:dyDescent="0.2">
      <c r="A34" s="55" t="s">
        <v>225</v>
      </c>
      <c r="B34" s="55" t="s">
        <v>226</v>
      </c>
      <c r="C34" s="156" t="s">
        <v>134</v>
      </c>
      <c r="D34" s="98" t="s">
        <v>157</v>
      </c>
      <c r="E34" s="157">
        <v>35</v>
      </c>
      <c r="F34" s="2">
        <v>88</v>
      </c>
      <c r="G34" s="2" t="s">
        <v>119</v>
      </c>
      <c r="H34" s="2" t="s">
        <v>119</v>
      </c>
      <c r="I34" s="100">
        <v>64.81</v>
      </c>
      <c r="J34" s="101">
        <f>(M34/I34)*100</f>
        <v>3.0242246566887827</v>
      </c>
      <c r="K34" s="104">
        <v>0.49</v>
      </c>
      <c r="L34" s="71">
        <v>4</v>
      </c>
      <c r="M34" s="28">
        <f>K34*L34</f>
        <v>1.96</v>
      </c>
      <c r="N34" s="103" t="s">
        <v>136</v>
      </c>
      <c r="O34" s="104">
        <v>0.47</v>
      </c>
      <c r="P34" s="158">
        <v>46280</v>
      </c>
      <c r="Q34" s="158">
        <v>46308</v>
      </c>
      <c r="R34" s="28">
        <f>(K34-O34)/O34*100</f>
        <v>4.2553191489361746</v>
      </c>
      <c r="S34" s="105">
        <f>IF(INDEX(Historical!$D$7:$D1167,MATCH(B34,Historical!$B$7:$B$1062,0))=0,"n/a",(INDEX(Historical!$C$7:$C$1062,MATCH(B34,Historical!$B$7:$B$1062,0))/INDEX(Historical!$D$7:$D$1062,MATCH(B34,Historical!$B$7:$B$1062,0))-1)*100)</f>
        <v>2.2099447513812098</v>
      </c>
      <c r="T34" s="105">
        <f>IF(INDEX(Historical!$F$7:$F$1062,MATCH(B34,Historical!$B$7:$B$1062,0))=0,"n/a",((INDEX(Historical!$C$7:$C$1062,MATCH(B34,Historical!$B$7:$B$1062,0))/INDEX(Historical!$F$7:$F$1062,MATCH(B34,Historical!$B$7:$B$1062,0)))^(1/3)-1)*100)</f>
        <v>2.2606483164543834</v>
      </c>
      <c r="U34" s="105">
        <f>IF(INDEX(Historical!$H$7:$H$1062,MATCH(B34,Historical!$B$7:$B$1062,0))=0,"n/a",((INDEX(Historical!$C$7:$C$1062,MATCH(B34,Historical!$B$7:$B$1062,0))/INDEX(Historical!$H$7:$H$1062,MATCH(B34,Historical!$B$7:$B$1062,0)))^(1/5)-1)*100)</f>
        <v>2.3145873080461898</v>
      </c>
      <c r="V34" s="105">
        <f>IF(INDEX(Historical!$M$7:$M$1062,MATCH(B34,Historical!$B$7:$B$1062,0))=0,"n/a",((INDEX(Historical!$C$7:$C$1062,MATCH(B34,Historical!$B$7:$B$1062,0))/INDEX(Historical!$M$7:$M$1062,MATCH(B34,Historical!$B$7:$B$1062,0)))^(1/10)-1)*100)</f>
        <v>4.2512305058414412</v>
      </c>
      <c r="W34" s="106">
        <f>IF(OR(U34&lt;=0,U34="n/a",V34&lt;=0,V34="n/a"),"n/a",U34/V34)</f>
        <v>0.54445114299631847</v>
      </c>
      <c r="X34" s="107">
        <f>IF(OR(AJ34&lt;=0,AJ34="n/a",U34&lt;=0,U34="n/a"),"n/a",U34/AJ34)</f>
        <v>0.44511294385503647</v>
      </c>
      <c r="Y34" s="55"/>
      <c r="Z34" s="101">
        <f>IF(OR(AC34&lt;0.01,AC34="n/a"),"n/a",M34/AC34*100)</f>
        <v>45.581395348837212</v>
      </c>
      <c r="AA34" s="109">
        <f>IF(OR(AC34&lt;0.01,AC34="n/a"),"n/a",I34/AC34)</f>
        <v>15.072093023255816</v>
      </c>
      <c r="AB34" s="71">
        <v>12</v>
      </c>
      <c r="AC34" s="100">
        <v>4.3</v>
      </c>
      <c r="AD34" s="100" t="s">
        <v>142</v>
      </c>
      <c r="AE34" s="100">
        <v>3.27</v>
      </c>
      <c r="AF34" s="100">
        <v>1.64</v>
      </c>
      <c r="AG34" s="100">
        <v>11.5</v>
      </c>
      <c r="AH34" s="100">
        <v>10.52</v>
      </c>
      <c r="AI34" s="100">
        <v>13.26</v>
      </c>
      <c r="AJ34" s="100">
        <v>5.2</v>
      </c>
      <c r="AK34" s="100" t="s">
        <v>142</v>
      </c>
      <c r="AL34" s="100">
        <v>3410</v>
      </c>
      <c r="AM34" s="100">
        <v>0.92999999999999994</v>
      </c>
      <c r="AN34" s="100">
        <v>0.37</v>
      </c>
      <c r="AO34" s="110">
        <f>IF(U34="n/a","n/a",IF(AA34&lt;0,"n/a",IF(AA34="n/a","n/a",J34+U34-AA34)))</f>
        <v>-9.7332810585208431</v>
      </c>
      <c r="AP34" s="111">
        <f>IF(U34="n/a","n/a",J34+U34)</f>
        <v>5.3388119647349725</v>
      </c>
      <c r="AQ34" s="112">
        <f>IF(OR(AC34&lt;0.01,AC34="n/a",AF34="n/a"),"n/a",(I34/SQRT(22.5*AC34*(I34/AF34))-1)*100)</f>
        <v>4.8135541661998182</v>
      </c>
      <c r="AR34" s="101">
        <f>INDEX(Historical!$C$7:$C$1063,MATCH(B34,Historical!$B$7:$B$1063,0))*IF(AH34="n/a",1.03,IF(AH34&lt;0,1.01,IF(AH34&gt;10,1.1,(1+AH34/100))))</f>
        <v>2.0350000000000001</v>
      </c>
      <c r="AS34" s="109">
        <f>IF($AI34="n/a",1.03*AR34,IF($AI34&lt;0,1.01*AR34,IF($AI34&gt;10,1.1*AR34,(1+$AI34/100)*AR34)))</f>
        <v>2.2385000000000002</v>
      </c>
      <c r="AT34" s="109">
        <f>IF($AK34="n/a",1.03*AS34,IF($AK34&lt;0,1.01*AS34,IF($AK34&gt;10,1.1*AS34,(1+$AK34/100)*AS34)))</f>
        <v>2.3056550000000002</v>
      </c>
      <c r="AU34" s="109">
        <f>IF($AK34="n/a",1.03*AT34,IF($AK34&lt;0,1.01*AT34,IF($AK34&gt;10,1.1*AT34,(1+$AK34/100)*AT34)))</f>
        <v>2.3748246500000003</v>
      </c>
      <c r="AV34" s="109">
        <f>IF($AK34="n/a",1.03*AU34,IF($AK34&lt;0,1.01*AU34,IF($AK34&gt;10,1.1*AU34,(1+$AK34/100)*AU34)))</f>
        <v>2.4460693895000003</v>
      </c>
      <c r="AW34" s="109">
        <f>SUM(AR34:AV34)</f>
        <v>11.400049039500001</v>
      </c>
      <c r="AX34" s="113">
        <f>AW34/I34*100</f>
        <v>17.589953771794477</v>
      </c>
      <c r="AY34" s="100">
        <v>0.79</v>
      </c>
      <c r="AZ34" s="100">
        <v>26.779999999999998</v>
      </c>
      <c r="BA34" s="100">
        <v>-8.86</v>
      </c>
      <c r="BB34" s="100">
        <v>-1.1199999999999999</v>
      </c>
      <c r="BC34" s="100">
        <v>5.4399999999999995</v>
      </c>
      <c r="BE34" s="12">
        <v>1993</v>
      </c>
      <c r="BF34" s="12">
        <f>IF(BE34&gt;2020,0,IF(BE34&gt;2008,1,IF(BE34&gt;2001,2,IF(BE34&gt;1990,3,IF(BE34&gt;1980,4,IF(BE34&gt;1973,5,IF(BE34&gt;1970,6,IF(BE34&gt;1960,7,IF(BE34&gt;1958,8,IF(BE34&gt;1953,9,10))))))))))</f>
        <v>3</v>
      </c>
      <c r="BG34" s="100">
        <v>1.32</v>
      </c>
      <c r="BH34" t="s">
        <v>121</v>
      </c>
      <c r="BI34" t="s">
        <v>122</v>
      </c>
    </row>
    <row r="35" spans="1:61" ht="11.25" customHeight="1" x14ac:dyDescent="0.2">
      <c r="A35" s="55" t="s">
        <v>227</v>
      </c>
      <c r="B35" s="55" t="s">
        <v>228</v>
      </c>
      <c r="C35" s="156" t="s">
        <v>134</v>
      </c>
      <c r="D35" s="98" t="s">
        <v>157</v>
      </c>
      <c r="E35" s="157">
        <v>29</v>
      </c>
      <c r="F35" s="2">
        <v>128</v>
      </c>
      <c r="G35" s="2" t="s">
        <v>118</v>
      </c>
      <c r="H35" s="2" t="s">
        <v>118</v>
      </c>
      <c r="I35" s="100">
        <v>28.95</v>
      </c>
      <c r="J35" s="101">
        <f>(M35/I35)*100</f>
        <v>2.1416234887737482</v>
      </c>
      <c r="K35" s="104">
        <v>0.155</v>
      </c>
      <c r="L35" s="71">
        <v>4</v>
      </c>
      <c r="M35" s="28">
        <f>K35*L35</f>
        <v>0.62</v>
      </c>
      <c r="N35" s="103" t="s">
        <v>158</v>
      </c>
      <c r="O35" s="104">
        <v>0.15329999999999999</v>
      </c>
      <c r="P35" s="158">
        <v>46168</v>
      </c>
      <c r="Q35" s="158">
        <v>46184</v>
      </c>
      <c r="R35" s="28">
        <f>(K35-O35)/O35*100</f>
        <v>1.1089367253750861</v>
      </c>
      <c r="S35" s="105">
        <f>IF(INDEX(Historical!$D$7:$D1169,MATCH(B35,Historical!$B$7:$B$1062,0))=0,"n/a",(INDEX(Historical!$C$7:$C$1062,MATCH(B35,Historical!$B$7:$B$1062,0))/INDEX(Historical!$D$7:$D$1062,MATCH(B35,Historical!$B$7:$B$1062,0))-1)*100)</f>
        <v>2.2727272727272707</v>
      </c>
      <c r="T35" s="105">
        <f>IF(INDEX(Historical!$F$7:$F$1062,MATCH(B35,Historical!$B$7:$B$1062,0))=0,"n/a",((INDEX(Historical!$C$7:$C$1062,MATCH(B35,Historical!$B$7:$B$1062,0))/INDEX(Historical!$F$7:$F$1062,MATCH(B35,Historical!$B$7:$B$1062,0)))^(1/3)-1)*100)</f>
        <v>2.5302488198232664</v>
      </c>
      <c r="U35" s="105">
        <f>IF(INDEX(Historical!$H$7:$H$1062,MATCH(B35,Historical!$B$7:$B$1062,0))=0,"n/a",((INDEX(Historical!$C$7:$C$1062,MATCH(B35,Historical!$B$7:$B$1062,0))/INDEX(Historical!$H$7:$H$1062,MATCH(B35,Historical!$B$7:$B$1062,0)))^(1/5)-1)*100)</f>
        <v>2.5120872198526989</v>
      </c>
      <c r="V35" s="105">
        <f>IF(INDEX(Historical!$M$7:$M$1062,MATCH(B35,Historical!$B$7:$B$1062,0))=0,"n/a",((INDEX(Historical!$C$7:$C$1062,MATCH(B35,Historical!$B$7:$B$1062,0))/INDEX(Historical!$M$7:$M$1062,MATCH(B35,Historical!$B$7:$B$1062,0)))^(1/10)-1)*100)</f>
        <v>2.472029871664283</v>
      </c>
      <c r="W35" s="106">
        <f>IF(OR(U35&lt;=0,U35="n/a",V35&lt;=0,V35="n/a"),"n/a",U35/V35)</f>
        <v>1.01620423306675</v>
      </c>
      <c r="X35" s="107" t="str">
        <f>IF(OR(AJ35&lt;=0,AJ35="n/a",U35&lt;=0,U35="n/a"),"n/a",U35/AJ35)</f>
        <v>n/a</v>
      </c>
      <c r="Y35" s="55"/>
      <c r="Z35" s="101" t="str">
        <f>IF(OR(AC35&lt;0.01,AC35="n/a"),"n/a",M35/AC35*100)</f>
        <v>n/a</v>
      </c>
      <c r="AA35" s="109" t="str">
        <f>IF(OR(AC35&lt;0.01,AC35="n/a"),"n/a",I35/AC35)</f>
        <v>n/a</v>
      </c>
      <c r="AB35" s="71">
        <v>12</v>
      </c>
      <c r="AC35" s="100" t="s">
        <v>142</v>
      </c>
      <c r="AD35" s="100" t="s">
        <v>142</v>
      </c>
      <c r="AE35" s="100" t="s">
        <v>142</v>
      </c>
      <c r="AF35" s="100" t="s">
        <v>142</v>
      </c>
      <c r="AG35" s="100" t="s">
        <v>142</v>
      </c>
      <c r="AH35" s="100" t="s">
        <v>142</v>
      </c>
      <c r="AI35" s="100" t="s">
        <v>142</v>
      </c>
      <c r="AJ35" s="100" t="s">
        <v>142</v>
      </c>
      <c r="AK35" s="100" t="s">
        <v>142</v>
      </c>
      <c r="AL35" s="100" t="s">
        <v>142</v>
      </c>
      <c r="AM35" s="100" t="s">
        <v>142</v>
      </c>
      <c r="AN35" s="100" t="s">
        <v>142</v>
      </c>
      <c r="AO35" s="110" t="str">
        <f>IF(U35="n/a","n/a",IF(AA35&lt;0,"n/a",IF(AA35="n/a","n/a",J35+U35-AA35)))</f>
        <v>n/a</v>
      </c>
      <c r="AP35" s="111">
        <f>IF(U35="n/a","n/a",J35+U35)</f>
        <v>4.6537107086264466</v>
      </c>
      <c r="AQ35" s="112" t="str">
        <f>IF(OR(AC35&lt;0.01,AC35="n/a",AF35="n/a"),"n/a",(I35/SQRT(22.5*AC35*(I35/AF35))-1)*100)</f>
        <v>n/a</v>
      </c>
      <c r="AR35" s="101">
        <f>INDEX(Historical!$C$7:$C$1063,MATCH(B35,Historical!$B$7:$B$1063,0))*IF(AH35="n/a",1.03,IF(AH35&lt;0,1.01,IF(AH35&gt;10,1.1,(1+AH35/100))))</f>
        <v>0.61799999999999999</v>
      </c>
      <c r="AS35" s="109">
        <f>IF($AI35="n/a",1.03*AR35,IF($AI35&lt;0,1.01*AR35,IF($AI35&gt;10,1.1*AR35,(1+$AI35/100)*AR35)))</f>
        <v>0.63653999999999999</v>
      </c>
      <c r="AT35" s="109">
        <f>IF($AK35="n/a",1.03*AS35,IF($AK35&lt;0,1.01*AS35,IF($AK35&gt;10,1.1*AS35,(1+$AK35/100)*AS35)))</f>
        <v>0.6556362</v>
      </c>
      <c r="AU35" s="109">
        <f>IF($AK35="n/a",1.03*AT35,IF($AK35&lt;0,1.01*AT35,IF($AK35&gt;10,1.1*AT35,(1+$AK35/100)*AT35)))</f>
        <v>0.67530528600000006</v>
      </c>
      <c r="AV35" s="109">
        <f>IF($AK35="n/a",1.03*AU35,IF($AK35&lt;0,1.01*AU35,IF($AK35&gt;10,1.1*AU35,(1+$AK35/100)*AU35)))</f>
        <v>0.69556444458000011</v>
      </c>
      <c r="AW35" s="109">
        <f>SUM(AR35:AV35)</f>
        <v>3.2810459305799999</v>
      </c>
      <c r="AX35" s="113">
        <f>AW35/I35*100</f>
        <v>11.333491988186529</v>
      </c>
      <c r="AY35" s="100" t="s">
        <v>142</v>
      </c>
      <c r="AZ35" s="100" t="s">
        <v>142</v>
      </c>
      <c r="BA35" s="100" t="s">
        <v>142</v>
      </c>
      <c r="BB35" s="100" t="s">
        <v>142</v>
      </c>
      <c r="BC35" s="100" t="s">
        <v>142</v>
      </c>
      <c r="BD35" s="20" t="s">
        <v>108</v>
      </c>
      <c r="BE35" s="12">
        <v>1998</v>
      </c>
      <c r="BF35" s="12">
        <f>IF(BE35&gt;2020,0,IF(BE35&gt;2008,1,IF(BE35&gt;2001,2,IF(BE35&gt;1990,3,IF(BE35&gt;1980,4,IF(BE35&gt;1973,5,IF(BE35&gt;1970,6,IF(BE35&gt;1960,7,IF(BE35&gt;1958,8,IF(BE35&gt;1953,9,10))))))))))</f>
        <v>3</v>
      </c>
      <c r="BG35" s="100" t="s">
        <v>142</v>
      </c>
      <c r="BH35" t="s">
        <v>121</v>
      </c>
      <c r="BI35" t="s">
        <v>122</v>
      </c>
    </row>
    <row r="36" spans="1:61" ht="11.25" customHeight="1" x14ac:dyDescent="0.2">
      <c r="A36" s="55" t="s">
        <v>229</v>
      </c>
      <c r="B36" s="55" t="s">
        <v>230</v>
      </c>
      <c r="C36" s="156" t="s">
        <v>134</v>
      </c>
      <c r="D36" s="98" t="s">
        <v>157</v>
      </c>
      <c r="E36" s="157">
        <v>33</v>
      </c>
      <c r="F36" s="2">
        <v>102</v>
      </c>
      <c r="G36" s="2" t="s">
        <v>146</v>
      </c>
      <c r="H36" s="2" t="s">
        <v>146</v>
      </c>
      <c r="I36" s="100">
        <v>166.34</v>
      </c>
      <c r="J36" s="101">
        <f>(M36/I36)*100</f>
        <v>2.4768546350847664</v>
      </c>
      <c r="K36" s="104">
        <v>1.03</v>
      </c>
      <c r="L36" s="71">
        <v>4</v>
      </c>
      <c r="M36" s="28">
        <f>K36*L36</f>
        <v>4.12</v>
      </c>
      <c r="N36" s="103" t="s">
        <v>158</v>
      </c>
      <c r="O36" s="104">
        <v>1</v>
      </c>
      <c r="P36" s="158">
        <v>46171</v>
      </c>
      <c r="Q36" s="158">
        <v>46188</v>
      </c>
      <c r="R36" s="28">
        <f>(K36-O36)/O36*100</f>
        <v>3.0000000000000027</v>
      </c>
      <c r="S36" s="105">
        <f>IF(INDEX(Historical!$D$7:$D1173,MATCH(B36,Historical!$B$7:$B$1062,0))=0,"n/a",(INDEX(Historical!$C$7:$C$1062,MATCH(B36,Historical!$B$7:$B$1062,0))/INDEX(Historical!$D$7:$D$1062,MATCH(B36,Historical!$B$7:$B$1062,0))-1)*100)</f>
        <v>5.6149732620320858</v>
      </c>
      <c r="T36" s="105">
        <f>IF(INDEX(Historical!$F$7:$F$1062,MATCH(B36,Historical!$B$7:$B$1062,0))=0,"n/a",((INDEX(Historical!$C$7:$C$1062,MATCH(B36,Historical!$B$7:$B$1062,0))/INDEX(Historical!$F$7:$F$1062,MATCH(B36,Historical!$B$7:$B$1062,0)))^(1/3)-1)*100)</f>
        <v>6.8277369799701004</v>
      </c>
      <c r="U36" s="105">
        <f>IF(INDEX(Historical!$H$7:$H$1062,MATCH(B36,Historical!$B$7:$B$1062,0))=0,"n/a",((INDEX(Historical!$C$7:$C$1062,MATCH(B36,Historical!$B$7:$B$1062,0))/INDEX(Historical!$H$7:$H$1062,MATCH(B36,Historical!$B$7:$B$1062,0)))^(1/5)-1)*100)</f>
        <v>6.7457141595617776</v>
      </c>
      <c r="V36" s="105">
        <f>IF(INDEX(Historical!$M$7:$M$1062,MATCH(B36,Historical!$B$7:$B$1062,0))=0,"n/a",((INDEX(Historical!$C$7:$C$1062,MATCH(B36,Historical!$B$7:$B$1062,0))/INDEX(Historical!$M$7:$M$1062,MATCH(B36,Historical!$B$7:$B$1062,0)))^(1/10)-1)*100)</f>
        <v>6.5216242784202905</v>
      </c>
      <c r="W36" s="106">
        <f>IF(OR(U36&lt;=0,U36="n/a",V36&lt;=0,V36="n/a"),"n/a",U36/V36)</f>
        <v>1.0343610535619154</v>
      </c>
      <c r="X36" s="107">
        <f>IF(OR(AJ36&lt;=0,AJ36="n/a",U36&lt;=0,U36="n/a"),"n/a",U36/AJ36)</f>
        <v>0.47238894674802362</v>
      </c>
      <c r="Y36" s="55"/>
      <c r="Z36" s="101">
        <f>IF(OR(AC36&lt;0.01,AC36="n/a"),"n/a",M36/AC36*100)</f>
        <v>38.978240302743615</v>
      </c>
      <c r="AA36" s="109">
        <f>IF(OR(AC36&lt;0.01,AC36="n/a"),"n/a",I36/AC36)</f>
        <v>15.736991485335857</v>
      </c>
      <c r="AB36" s="71">
        <v>12</v>
      </c>
      <c r="AC36" s="100">
        <v>10.57</v>
      </c>
      <c r="AD36" s="100">
        <v>2.34</v>
      </c>
      <c r="AE36" s="100">
        <v>3.54</v>
      </c>
      <c r="AF36" s="100">
        <v>2.31</v>
      </c>
      <c r="AG36" s="100">
        <v>15.329999999999998</v>
      </c>
      <c r="AH36" s="100">
        <v>9.7000000000000011</v>
      </c>
      <c r="AI36" s="100">
        <v>6.43</v>
      </c>
      <c r="AJ36" s="100">
        <v>14.280000000000001</v>
      </c>
      <c r="AK36" s="100">
        <v>6.15</v>
      </c>
      <c r="AL36" s="100">
        <v>10340</v>
      </c>
      <c r="AM36" s="100">
        <v>6.370000000000001</v>
      </c>
      <c r="AN36" s="100">
        <v>1.17</v>
      </c>
      <c r="AO36" s="110">
        <f>IF(U36="n/a","n/a",IF(AA36&lt;0,"n/a",IF(AA36="n/a","n/a",J36+U36-AA36)))</f>
        <v>-6.5144226906893117</v>
      </c>
      <c r="AP36" s="111">
        <f>IF(U36="n/a","n/a",J36+U36)</f>
        <v>9.2225687946465449</v>
      </c>
      <c r="AQ36" s="112">
        <f>IF(OR(AC36&lt;0.01,AC36="n/a",AF36="n/a"),"n/a",(I36/SQRT(22.5*AC36*(I36/AF36))-1)*100)</f>
        <v>27.108790378995739</v>
      </c>
      <c r="AR36" s="101">
        <f>INDEX(Historical!$C$7:$C$1063,MATCH(B36,Historical!$B$7:$B$1063,0))*IF(AH36="n/a",1.03,IF(AH36&lt;0,1.01,IF(AH36&gt;10,1.1,(1+AH36/100))))</f>
        <v>4.3331499999999998</v>
      </c>
      <c r="AS36" s="109">
        <f>IF($AI36="n/a",1.03*AR36,IF($AI36&lt;0,1.01*AR36,IF($AI36&gt;10,1.1*AR36,(1+$AI36/100)*AR36)))</f>
        <v>4.6117715449999999</v>
      </c>
      <c r="AT36" s="109">
        <f>IF($AK36="n/a",1.03*AS36,IF($AK36&lt;0,1.01*AS36,IF($AK36&gt;10,1.1*AS36,(1+$AK36/100)*AS36)))</f>
        <v>4.8953954950175005</v>
      </c>
      <c r="AU36" s="109">
        <f>IF($AK36="n/a",1.03*AT36,IF($AK36&lt;0,1.01*AT36,IF($AK36&gt;10,1.1*AT36,(1+$AK36/100)*AT36)))</f>
        <v>5.1964623179610774</v>
      </c>
      <c r="AV36" s="109">
        <f>IF($AK36="n/a",1.03*AU36,IF($AK36&lt;0,1.01*AU36,IF($AK36&gt;10,1.1*AU36,(1+$AK36/100)*AU36)))</f>
        <v>5.5160447505156842</v>
      </c>
      <c r="AW36" s="109">
        <f>SUM(AR36:AV36)</f>
        <v>24.552824108494264</v>
      </c>
      <c r="AX36" s="113">
        <f>AW36/I36*100</f>
        <v>14.760625290666262</v>
      </c>
      <c r="AY36" s="100">
        <v>0.52</v>
      </c>
      <c r="AZ36" s="100">
        <v>39.78</v>
      </c>
      <c r="BA36" s="100">
        <v>-1.63</v>
      </c>
      <c r="BB36" s="100">
        <v>10.15</v>
      </c>
      <c r="BC36" s="100">
        <v>20.330000000000002</v>
      </c>
      <c r="BE36" s="12">
        <v>1994</v>
      </c>
      <c r="BF36" s="12">
        <f>IF(BE36&gt;2020,0,IF(BE36&gt;2008,1,IF(BE36&gt;2001,2,IF(BE36&gt;1990,3,IF(BE36&gt;1980,4,IF(BE36&gt;1973,5,IF(BE36&gt;1970,6,IF(BE36&gt;1960,7,IF(BE36&gt;1958,8,IF(BE36&gt;1953,9,10))))))))))</f>
        <v>3</v>
      </c>
      <c r="BG36" s="100">
        <v>1.28</v>
      </c>
      <c r="BH36" t="s">
        <v>121</v>
      </c>
      <c r="BI36" t="s">
        <v>122</v>
      </c>
    </row>
    <row r="37" spans="1:61" ht="11.25" customHeight="1" x14ac:dyDescent="0.2">
      <c r="A37" s="55" t="s">
        <v>231</v>
      </c>
      <c r="B37" s="55" t="s">
        <v>232</v>
      </c>
      <c r="C37" s="156" t="s">
        <v>125</v>
      </c>
      <c r="D37" s="98" t="s">
        <v>233</v>
      </c>
      <c r="E37" s="157">
        <v>30</v>
      </c>
      <c r="F37" s="2">
        <v>124</v>
      </c>
      <c r="G37" s="2" t="s">
        <v>118</v>
      </c>
      <c r="H37" s="2" t="s">
        <v>118</v>
      </c>
      <c r="I37" s="100">
        <v>98.81</v>
      </c>
      <c r="J37" s="101">
        <f>(M37/I37)*100</f>
        <v>1.2448132780082988</v>
      </c>
      <c r="K37" s="104">
        <v>0.3075</v>
      </c>
      <c r="L37" s="71">
        <v>4</v>
      </c>
      <c r="M37" s="28">
        <f>K37*L37</f>
        <v>1.23</v>
      </c>
      <c r="N37" s="103" t="s">
        <v>136</v>
      </c>
      <c r="O37" s="104">
        <v>0.29499999999999998</v>
      </c>
      <c r="P37" s="158">
        <v>46066</v>
      </c>
      <c r="Q37" s="158">
        <v>46083</v>
      </c>
      <c r="R37" s="28">
        <f>(K37-O37)/O37*100</f>
        <v>4.2372881355932241</v>
      </c>
      <c r="S37" s="105">
        <f>IF(INDEX(Historical!$D$7:$D1177,MATCH(B37,Historical!$B$7:$B$1062,0))=0,"n/a",(INDEX(Historical!$C$7:$C$1062,MATCH(B37,Historical!$B$7:$B$1062,0))/INDEX(Historical!$D$7:$D$1062,MATCH(B37,Historical!$B$7:$B$1062,0))-1)*100)</f>
        <v>3.9647577092510877</v>
      </c>
      <c r="T37" s="105">
        <f>IF(INDEX(Historical!$F$7:$F$1062,MATCH(B37,Historical!$B$7:$B$1062,0))=0,"n/a",((INDEX(Historical!$C$7:$C$1062,MATCH(B37,Historical!$B$7:$B$1062,0))/INDEX(Historical!$F$7:$F$1062,MATCH(B37,Historical!$B$7:$B$1062,0)))^(1/3)-1)*100)</f>
        <v>3.9674924229596842</v>
      </c>
      <c r="U37" s="105">
        <f>IF(INDEX(Historical!$H$7:$H$1062,MATCH(B37,Historical!$B$7:$B$1062,0))=0,"n/a",((INDEX(Historical!$C$7:$C$1062,MATCH(B37,Historical!$B$7:$B$1062,0))/INDEX(Historical!$H$7:$H$1062,MATCH(B37,Historical!$B$7:$B$1062,0)))^(1/5)-1)*100)</f>
        <v>4.21306158714021</v>
      </c>
      <c r="V37" s="105">
        <f>IF(INDEX(Historical!$M$7:$M$1062,MATCH(B37,Historical!$B$7:$B$1062,0))=0,"n/a",((INDEX(Historical!$C$7:$C$1062,MATCH(B37,Historical!$B$7:$B$1062,0))/INDEX(Historical!$M$7:$M$1062,MATCH(B37,Historical!$B$7:$B$1062,0)))^(1/10)-1)*100)</f>
        <v>5.8231586703928695</v>
      </c>
      <c r="W37" s="106">
        <f>IF(OR(U37&lt;=0,U37="n/a",V37&lt;=0,V37="n/a"),"n/a",U37/V37)</f>
        <v>0.723501080017105</v>
      </c>
      <c r="X37" s="107" t="str">
        <f>IF(OR(AJ37&lt;=0,AJ37="n/a",U37&lt;=0,U37="n/a"),"n/a",U37/AJ37)</f>
        <v>n/a</v>
      </c>
      <c r="Y37" s="159"/>
      <c r="Z37" s="101">
        <f>IF(OR(AC37&lt;0.01,AC37="n/a"),"n/a",M37/AC37*100)</f>
        <v>40.594059405940598</v>
      </c>
      <c r="AA37" s="109">
        <f>IF(OR(AC37&lt;0.01,AC37="n/a"),"n/a",I37/AC37)</f>
        <v>32.610561056105617</v>
      </c>
      <c r="AB37" s="71">
        <v>12</v>
      </c>
      <c r="AC37" s="100">
        <v>3.03</v>
      </c>
      <c r="AD37" s="100">
        <v>3.47</v>
      </c>
      <c r="AE37" s="100">
        <v>3.77</v>
      </c>
      <c r="AF37" s="100">
        <v>5.59</v>
      </c>
      <c r="AG37" s="100">
        <v>16.78</v>
      </c>
      <c r="AH37" s="100">
        <v>6.5100000000000007</v>
      </c>
      <c r="AI37" s="100">
        <v>7.32</v>
      </c>
      <c r="AJ37" s="100">
        <v>-0.65</v>
      </c>
      <c r="AK37" s="100">
        <v>7.0499999999999989</v>
      </c>
      <c r="AL37" s="100">
        <v>23410</v>
      </c>
      <c r="AM37" s="100">
        <v>0.24</v>
      </c>
      <c r="AN37" s="100">
        <v>0.56999999999999995</v>
      </c>
      <c r="AO37" s="110">
        <f>IF(U37="n/a","n/a",IF(AA37&lt;0,"n/a",IF(AA37="n/a","n/a",J37+U37-AA37)))</f>
        <v>-27.152686190957109</v>
      </c>
      <c r="AP37" s="111">
        <f>IF(U37="n/a","n/a",J37+U37)</f>
        <v>5.4578748651485087</v>
      </c>
      <c r="AQ37" s="112">
        <f>IF(OR(AC37&lt;0.01,AC37="n/a",AF37="n/a"),"n/a",(I37/SQRT(22.5*AC37*(I37/AF37))-1)*100)</f>
        <v>184.63859057769722</v>
      </c>
      <c r="AR37" s="101">
        <f>INDEX(Historical!$C$7:$C$1063,MATCH(B37,Historical!$B$7:$B$1063,0))*IF(AH37="n/a",1.03,IF(AH37&lt;0,1.01,IF(AH37&gt;10,1.1,(1+AH37/100))))</f>
        <v>1.2568179999999998</v>
      </c>
      <c r="AS37" s="109">
        <f>IF($AI37="n/a",1.03*AR37,IF($AI37&lt;0,1.01*AR37,IF($AI37&gt;10,1.1*AR37,(1+$AI37/100)*AR37)))</f>
        <v>1.3488170775999997</v>
      </c>
      <c r="AT37" s="109">
        <f>IF($AK37="n/a",1.03*AS37,IF($AK37&lt;0,1.01*AS37,IF($AK37&gt;10,1.1*AS37,(1+$AK37/100)*AS37)))</f>
        <v>1.4439086815707998</v>
      </c>
      <c r="AU37" s="109">
        <f>IF($AK37="n/a",1.03*AT37,IF($AK37&lt;0,1.01*AT37,IF($AK37&gt;10,1.1*AT37,(1+$AK37/100)*AT37)))</f>
        <v>1.5457042436215411</v>
      </c>
      <c r="AV37" s="109">
        <f>IF($AK37="n/a",1.03*AU37,IF($AK37&lt;0,1.01*AU37,IF($AK37&gt;10,1.1*AU37,(1+$AK37/100)*AU37)))</f>
        <v>1.6546763927968597</v>
      </c>
      <c r="AW37" s="109">
        <f>SUM(AR37:AV37)</f>
        <v>7.2499243955892005</v>
      </c>
      <c r="AX37" s="113">
        <f>AW37/I37*100</f>
        <v>7.3372375221022166</v>
      </c>
      <c r="AY37" s="100">
        <v>0.46</v>
      </c>
      <c r="AZ37" s="100">
        <v>21.490000000000002</v>
      </c>
      <c r="BA37" s="100">
        <v>-6.8199999999999994</v>
      </c>
      <c r="BB37" s="100">
        <v>1.78</v>
      </c>
      <c r="BC37" s="100">
        <v>6.2</v>
      </c>
      <c r="BE37" s="12">
        <v>1997</v>
      </c>
      <c r="BF37" s="12">
        <f>IF(BE37&gt;2020,0,IF(BE37&gt;2008,1,IF(BE37&gt;2001,2,IF(BE37&gt;1990,3,IF(BE37&gt;1980,4,IF(BE37&gt;1973,5,IF(BE37&gt;1970,6,IF(BE37&gt;1960,7,IF(BE37&gt;1958,8,IF(BE37&gt;1953,9,10))))))))))</f>
        <v>3</v>
      </c>
      <c r="BG37" s="100">
        <v>8.16</v>
      </c>
      <c r="BH37" t="s">
        <v>121</v>
      </c>
      <c r="BI37" t="s">
        <v>122</v>
      </c>
    </row>
    <row r="38" spans="1:61" ht="11.25" customHeight="1" x14ac:dyDescent="0.2">
      <c r="A38" s="55" t="s">
        <v>234</v>
      </c>
      <c r="B38" s="55" t="s">
        <v>235</v>
      </c>
      <c r="C38" s="156" t="s">
        <v>116</v>
      </c>
      <c r="D38" s="98" t="s">
        <v>236</v>
      </c>
      <c r="E38" s="157">
        <v>27</v>
      </c>
      <c r="F38" s="2">
        <v>139</v>
      </c>
      <c r="G38" s="2" t="s">
        <v>146</v>
      </c>
      <c r="H38" s="2" t="s">
        <v>146</v>
      </c>
      <c r="I38" s="100">
        <v>147.72999999999999</v>
      </c>
      <c r="J38" s="101">
        <f>(M38/I38)*100</f>
        <v>1.7058146618831653</v>
      </c>
      <c r="K38" s="104">
        <v>0.63</v>
      </c>
      <c r="L38" s="71">
        <v>4</v>
      </c>
      <c r="M38" s="28">
        <f>K38*L38</f>
        <v>2.52</v>
      </c>
      <c r="N38" s="103" t="s">
        <v>182</v>
      </c>
      <c r="O38" s="104">
        <v>0.62</v>
      </c>
      <c r="P38" s="158">
        <v>45996</v>
      </c>
      <c r="Q38" s="158">
        <v>46027</v>
      </c>
      <c r="R38" s="28">
        <f>(K38-O38)/O38*100</f>
        <v>1.6129032258064528</v>
      </c>
      <c r="S38" s="105">
        <f>IF(INDEX(Historical!$D$7:$D1180,MATCH(B38,Historical!$B$7:$B$1062,0))=0,"n/a",(INDEX(Historical!$C$7:$C$1062,MATCH(B38,Historical!$B$7:$B$1062,0))/INDEX(Historical!$D$7:$D$1062,MATCH(B38,Historical!$B$7:$B$1062,0))-1)*100)</f>
        <v>1.2244897959183598</v>
      </c>
      <c r="T38" s="105">
        <f>IF(INDEX(Historical!$F$7:$F$1062,MATCH(B38,Historical!$B$7:$B$1062,0))=0,"n/a",((INDEX(Historical!$C$7:$C$1062,MATCH(B38,Historical!$B$7:$B$1062,0))/INDEX(Historical!$F$7:$F$1062,MATCH(B38,Historical!$B$7:$B$1062,0)))^(1/3)-1)*100)</f>
        <v>4.0741805351937943</v>
      </c>
      <c r="U38" s="105">
        <f>IF(INDEX(Historical!$H$7:$H$1062,MATCH(B38,Historical!$B$7:$B$1062,0))=0,"n/a",((INDEX(Historical!$C$7:$C$1062,MATCH(B38,Historical!$B$7:$B$1062,0))/INDEX(Historical!$H$7:$H$1062,MATCH(B38,Historical!$B$7:$B$1062,0)))^(1/5)-1)*100)</f>
        <v>3.9834691942561395</v>
      </c>
      <c r="V38" s="105">
        <f>IF(INDEX(Historical!$M$7:$M$1062,MATCH(B38,Historical!$B$7:$B$1062,0))=0,"n/a",((INDEX(Historical!$C$7:$C$1062,MATCH(B38,Historical!$B$7:$B$1062,0))/INDEX(Historical!$M$7:$M$1062,MATCH(B38,Historical!$B$7:$B$1062,0)))^(1/10)-1)*100)</f>
        <v>4.6779485441517998</v>
      </c>
      <c r="W38" s="106">
        <f>IF(OR(U38&lt;=0,U38="n/a",V38&lt;=0,V38="n/a"),"n/a",U38/V38)</f>
        <v>0.85154190061285029</v>
      </c>
      <c r="X38" s="107">
        <f>IF(OR(AJ38&lt;=0,AJ38="n/a",U38&lt;=0,U38="n/a"),"n/a",U38/AJ38)</f>
        <v>0.74042178331898501</v>
      </c>
      <c r="Y38" s="165" t="s">
        <v>237</v>
      </c>
      <c r="Z38" s="101">
        <f>IF(OR(AC38&lt;0.01,AC38="n/a"),"n/a",M38/AC38*100)</f>
        <v>48.091603053435108</v>
      </c>
      <c r="AA38" s="109">
        <f>IF(OR(AC38&lt;0.01,AC38="n/a"),"n/a",I38/AC38)</f>
        <v>28.19274809160305</v>
      </c>
      <c r="AB38" s="71">
        <v>12</v>
      </c>
      <c r="AC38" s="100">
        <v>5.24</v>
      </c>
      <c r="AD38" s="100">
        <v>1.1399999999999999</v>
      </c>
      <c r="AE38" s="100">
        <v>1.02</v>
      </c>
      <c r="AF38" s="100">
        <v>10.24</v>
      </c>
      <c r="AG38" s="100">
        <v>37.119999999999997</v>
      </c>
      <c r="AH38" s="100">
        <v>22.15</v>
      </c>
      <c r="AI38" s="100">
        <v>20.94</v>
      </c>
      <c r="AJ38" s="100">
        <v>5.38</v>
      </c>
      <c r="AK38" s="100">
        <v>17.299999999999997</v>
      </c>
      <c r="AL38" s="100">
        <v>17410</v>
      </c>
      <c r="AM38" s="100">
        <v>0.57000000000000006</v>
      </c>
      <c r="AN38" s="100">
        <v>1.21</v>
      </c>
      <c r="AO38" s="110">
        <f>IF(U38="n/a","n/a",IF(AA38&lt;0,"n/a",IF(AA38="n/a","n/a",J38+U38-AA38)))</f>
        <v>-22.503464235463746</v>
      </c>
      <c r="AP38" s="111">
        <f>IF(U38="n/a","n/a",J38+U38)</f>
        <v>5.6892838561393049</v>
      </c>
      <c r="AQ38" s="112">
        <f>IF(OR(AC38&lt;0.01,AC38="n/a",AF38="n/a"),"n/a",(I38/SQRT(22.5*AC38*(I38/AF38))-1)*100)</f>
        <v>258.20152022632624</v>
      </c>
      <c r="AR38" s="101">
        <f>INDEX(Historical!$C$7:$C$1063,MATCH(B38,Historical!$B$7:$B$1063,0))*IF(AH38="n/a",1.03,IF(AH38&lt;0,1.01,IF(AH38&gt;10,1.1,(1+AH38/100))))</f>
        <v>2.7280000000000002</v>
      </c>
      <c r="AS38" s="109">
        <f>IF($AI38="n/a",1.03*AR38,IF($AI38&lt;0,1.01*AR38,IF($AI38&gt;10,1.1*AR38,(1+$AI38/100)*AR38)))</f>
        <v>3.0008000000000004</v>
      </c>
      <c r="AT38" s="109">
        <f>IF($AK38="n/a",1.03*AS38,IF($AK38&lt;0,1.01*AS38,IF($AK38&gt;10,1.1*AS38,(1+$AK38/100)*AS38)))</f>
        <v>3.3008800000000007</v>
      </c>
      <c r="AU38" s="109">
        <f>IF($AK38="n/a",1.03*AT38,IF($AK38&lt;0,1.01*AT38,IF($AK38&gt;10,1.1*AT38,(1+$AK38/100)*AT38)))</f>
        <v>3.6309680000000011</v>
      </c>
      <c r="AV38" s="109">
        <f>IF($AK38="n/a",1.03*AU38,IF($AK38&lt;0,1.01*AU38,IF($AK38&gt;10,1.1*AU38,(1+$AK38/100)*AU38)))</f>
        <v>3.9940648000000016</v>
      </c>
      <c r="AW38" s="109">
        <f>SUM(AR38:AV38)</f>
        <v>16.654712800000002</v>
      </c>
      <c r="AX38" s="113">
        <f>AW38/I38*100</f>
        <v>11.273751303052869</v>
      </c>
      <c r="AY38" s="100">
        <v>0.95</v>
      </c>
      <c r="AZ38" s="100">
        <v>40.760000000000005</v>
      </c>
      <c r="BA38" s="100">
        <v>-29.759999999999998</v>
      </c>
      <c r="BB38" s="100">
        <v>-20.54</v>
      </c>
      <c r="BC38" s="100">
        <v>-14.030000000000001</v>
      </c>
      <c r="BE38" s="12">
        <v>1999</v>
      </c>
      <c r="BF38" s="12">
        <f>IF(BE38&gt;2020,0,IF(BE38&gt;2008,1,IF(BE38&gt;2001,2,IF(BE38&gt;1990,3,IF(BE38&gt;1980,4,IF(BE38&gt;1973,5,IF(BE38&gt;1970,6,IF(BE38&gt;1960,7,IF(BE38&gt;1958,8,IF(BE38&gt;1953,9,10))))))))))</f>
        <v>3</v>
      </c>
      <c r="BG38" s="100">
        <v>11.34</v>
      </c>
      <c r="BH38" t="s">
        <v>121</v>
      </c>
      <c r="BI38" t="s">
        <v>122</v>
      </c>
    </row>
    <row r="39" spans="1:61" ht="11.25" customHeight="1" x14ac:dyDescent="0.2">
      <c r="A39" s="55" t="s">
        <v>238</v>
      </c>
      <c r="B39" s="55" t="s">
        <v>239</v>
      </c>
      <c r="C39" s="156" t="s">
        <v>134</v>
      </c>
      <c r="D39" s="98" t="s">
        <v>135</v>
      </c>
      <c r="E39" s="157">
        <v>66</v>
      </c>
      <c r="F39" s="2">
        <v>8</v>
      </c>
      <c r="G39" s="2" t="s">
        <v>119</v>
      </c>
      <c r="H39" s="2" t="s">
        <v>119</v>
      </c>
      <c r="I39" s="100">
        <v>177.68</v>
      </c>
      <c r="J39" s="101">
        <f>(M39/I39)*100</f>
        <v>2.1161638901395765</v>
      </c>
      <c r="K39" s="104">
        <v>0.94</v>
      </c>
      <c r="L39" s="71">
        <v>4</v>
      </c>
      <c r="M39" s="28">
        <f>K39*L39</f>
        <v>3.76</v>
      </c>
      <c r="N39" s="103" t="s">
        <v>240</v>
      </c>
      <c r="O39" s="104">
        <v>0.87</v>
      </c>
      <c r="P39" s="158">
        <v>46105</v>
      </c>
      <c r="Q39" s="158">
        <v>46127</v>
      </c>
      <c r="R39" s="28">
        <f>(K39-O39)/O39*100</f>
        <v>8.0459770114942479</v>
      </c>
      <c r="S39" s="105">
        <f>IF(INDEX(Historical!$D$7:$D1181,MATCH(B39,Historical!$B$7:$B$1062,0))=0,"n/a",(INDEX(Historical!$C$7:$C$1062,MATCH(B39,Historical!$B$7:$B$1062,0))/INDEX(Historical!$D$7:$D$1062,MATCH(B39,Historical!$B$7:$B$1062,0))-1)*100)</f>
        <v>7.547169811320753</v>
      </c>
      <c r="T39" s="105">
        <f>IF(INDEX(Historical!$F$7:$F$1062,MATCH(B39,Historical!$B$7:$B$1062,0))=0,"n/a",((INDEX(Historical!$C$7:$C$1062,MATCH(B39,Historical!$B$7:$B$1062,0))/INDEX(Historical!$F$7:$F$1062,MATCH(B39,Historical!$B$7:$B$1062,0)))^(1/3)-1)*100)</f>
        <v>8.1983855523197526</v>
      </c>
      <c r="U39" s="105">
        <f>IF(INDEX(Historical!$H$7:$H$1062,MATCH(B39,Historical!$B$7:$B$1062,0))=0,"n/a",((INDEX(Historical!$C$7:$C$1062,MATCH(B39,Historical!$B$7:$B$1062,0))/INDEX(Historical!$H$7:$H$1062,MATCH(B39,Historical!$B$7:$B$1062,0)))^(1/5)-1)*100)</f>
        <v>7.7017650271727911</v>
      </c>
      <c r="V39" s="105">
        <f>IF(INDEX(Historical!$M$7:$M$1062,MATCH(B39,Historical!$B$7:$B$1062,0))=0,"n/a",((INDEX(Historical!$C$7:$C$1062,MATCH(B39,Historical!$B$7:$B$1062,0))/INDEX(Historical!$M$7:$M$1062,MATCH(B39,Historical!$B$7:$B$1062,0)))^(1/10)-1)*100)</f>
        <v>6.5112476155574806</v>
      </c>
      <c r="W39" s="106">
        <f>IF(OR(U39&lt;=0,U39="n/a",V39&lt;=0,V39="n/a"),"n/a",U39/V39)</f>
        <v>1.182840137851735</v>
      </c>
      <c r="X39" s="107">
        <f>IF(OR(AJ39&lt;=0,AJ39="n/a",U39&lt;=0,U39="n/a"),"n/a",U39/AJ39)</f>
        <v>0.50769710132978185</v>
      </c>
      <c r="Y39" s="164"/>
      <c r="Z39" s="101">
        <f>IF(OR(AC39&lt;0.01,AC39="n/a"),"n/a",M39/AC39*100)</f>
        <v>17.727487034417727</v>
      </c>
      <c r="AA39" s="109">
        <f>IF(OR(AC39&lt;0.01,AC39="n/a"),"n/a",I39/AC39)</f>
        <v>8.3771805752003772</v>
      </c>
      <c r="AB39" s="71">
        <v>12</v>
      </c>
      <c r="AC39" s="100">
        <v>21.21</v>
      </c>
      <c r="AD39" s="100">
        <v>4.67</v>
      </c>
      <c r="AE39" s="100">
        <v>1.95</v>
      </c>
      <c r="AF39" s="100">
        <v>1.63</v>
      </c>
      <c r="AG39" s="100">
        <v>21.48</v>
      </c>
      <c r="AH39" s="100">
        <v>6.8900000000000006</v>
      </c>
      <c r="AI39" s="100">
        <v>6.3</v>
      </c>
      <c r="AJ39" s="100">
        <v>15.17</v>
      </c>
      <c r="AK39" s="100">
        <v>4.21</v>
      </c>
      <c r="AL39" s="100">
        <v>27270</v>
      </c>
      <c r="AM39" s="100">
        <v>2.0099999999999998</v>
      </c>
      <c r="AN39" s="100">
        <v>0.05</v>
      </c>
      <c r="AO39" s="110">
        <f>IF(U39="n/a","n/a",IF(AA39&lt;0,"n/a",IF(AA39="n/a","n/a",J39+U39-AA39)))</f>
        <v>1.4407483421119913</v>
      </c>
      <c r="AP39" s="111">
        <f>IF(U39="n/a","n/a",J39+U39)</f>
        <v>9.8179289173123685</v>
      </c>
      <c r="AQ39" s="112">
        <f>IF(OR(AC39&lt;0.01,AC39="n/a",AF39="n/a"),"n/a",(I39/SQRT(22.5*AC39*(I39/AF39))-1)*100)</f>
        <v>-22.097484457741491</v>
      </c>
      <c r="AR39" s="101">
        <f>INDEX(Historical!$C$7:$C$1063,MATCH(B39,Historical!$B$7:$B$1063,0))*IF(AH39="n/a",1.03,IF(AH39&lt;0,1.01,IF(AH39&gt;10,1.1,(1+AH39/100))))</f>
        <v>3.6556379999999997</v>
      </c>
      <c r="AS39" s="109">
        <f>IF($AI39="n/a",1.03*AR39,IF($AI39&lt;0,1.01*AR39,IF($AI39&gt;10,1.1*AR39,(1+$AI39/100)*AR39)))</f>
        <v>3.8859431939999993</v>
      </c>
      <c r="AT39" s="109">
        <f>IF($AK39="n/a",1.03*AS39,IF($AK39&lt;0,1.01*AS39,IF($AK39&gt;10,1.1*AS39,(1+$AK39/100)*AS39)))</f>
        <v>4.0495414024673995</v>
      </c>
      <c r="AU39" s="109">
        <f>IF($AK39="n/a",1.03*AT39,IF($AK39&lt;0,1.01*AT39,IF($AK39&gt;10,1.1*AT39,(1+$AK39/100)*AT39)))</f>
        <v>4.2200270955112771</v>
      </c>
      <c r="AV39" s="109">
        <f>IF($AK39="n/a",1.03*AU39,IF($AK39&lt;0,1.01*AU39,IF($AK39&gt;10,1.1*AU39,(1+$AK39/100)*AU39)))</f>
        <v>4.397690236232302</v>
      </c>
      <c r="AW39" s="109">
        <f>SUM(AR39:AV39)</f>
        <v>20.208839928210978</v>
      </c>
      <c r="AX39" s="113">
        <f>AW39/I39*100</f>
        <v>11.373728010024188</v>
      </c>
      <c r="AY39" s="100">
        <v>0.56000000000000005</v>
      </c>
      <c r="AZ39" s="100">
        <v>23.5</v>
      </c>
      <c r="BA39" s="100">
        <v>-8.7900000000000009</v>
      </c>
      <c r="BB39" s="100">
        <v>1.96</v>
      </c>
      <c r="BC39" s="100">
        <v>7.37</v>
      </c>
      <c r="BE39" s="12">
        <v>1961</v>
      </c>
      <c r="BF39" s="12">
        <f>IF(BE39&gt;2020,0,IF(BE39&gt;2008,1,IF(BE39&gt;2001,2,IF(BE39&gt;1990,3,IF(BE39&gt;1980,4,IF(BE39&gt;1973,5,IF(BE39&gt;1970,6,IF(BE39&gt;1960,7,IF(BE39&gt;1958,8,IF(BE39&gt;1953,9,10))))))))))</f>
        <v>7</v>
      </c>
      <c r="BG39" s="100">
        <v>8.27</v>
      </c>
      <c r="BH39" t="s">
        <v>121</v>
      </c>
      <c r="BI39" t="s">
        <v>122</v>
      </c>
    </row>
    <row r="40" spans="1:61" ht="11.25" customHeight="1" x14ac:dyDescent="0.2">
      <c r="A40" s="55" t="s">
        <v>241</v>
      </c>
      <c r="B40" s="55" t="s">
        <v>242</v>
      </c>
      <c r="C40" s="156" t="s">
        <v>125</v>
      </c>
      <c r="D40" s="98" t="s">
        <v>233</v>
      </c>
      <c r="E40" s="157">
        <v>63</v>
      </c>
      <c r="F40" s="2">
        <v>13</v>
      </c>
      <c r="G40" s="2" t="s">
        <v>118</v>
      </c>
      <c r="H40" s="2" t="s">
        <v>118</v>
      </c>
      <c r="I40" s="100">
        <v>91.3</v>
      </c>
      <c r="J40" s="101">
        <f>(M40/I40)*100</f>
        <v>2.322015334063527</v>
      </c>
      <c r="K40" s="104">
        <v>0.53</v>
      </c>
      <c r="L40" s="71">
        <v>4</v>
      </c>
      <c r="M40" s="28">
        <f>K40*L40</f>
        <v>2.12</v>
      </c>
      <c r="N40" s="103" t="s">
        <v>151</v>
      </c>
      <c r="O40" s="104">
        <v>0.52</v>
      </c>
      <c r="P40" s="158">
        <v>46132</v>
      </c>
      <c r="Q40" s="158">
        <v>46157</v>
      </c>
      <c r="R40" s="28">
        <f>(K40-O40)/O40*100</f>
        <v>1.9230769230769247</v>
      </c>
      <c r="S40" s="105">
        <f>IF(INDEX(Historical!$D$7:$D1183,MATCH(B40,Historical!$B$7:$B$1062,0))=0,"n/a",(INDEX(Historical!$C$7:$C$1062,MATCH(B40,Historical!$B$7:$B$1062,0))/INDEX(Historical!$D$7:$D$1062,MATCH(B40,Historical!$B$7:$B$1062,0))-1)*100)</f>
        <v>4.0404040404040442</v>
      </c>
      <c r="T40" s="105">
        <f>IF(INDEX(Historical!$F$7:$F$1062,MATCH(B40,Historical!$B$7:$B$1062,0))=0,"n/a",((INDEX(Historical!$C$7:$C$1062,MATCH(B40,Historical!$B$7:$B$1062,0))/INDEX(Historical!$F$7:$F$1062,MATCH(B40,Historical!$B$7:$B$1062,0)))^(1/3)-1)*100)</f>
        <v>3.462926556285062</v>
      </c>
      <c r="U40" s="105">
        <f>IF(INDEX(Historical!$H$7:$H$1062,MATCH(B40,Historical!$B$7:$B$1062,0))=0,"n/a",((INDEX(Historical!$C$7:$C$1062,MATCH(B40,Historical!$B$7:$B$1062,0))/INDEX(Historical!$H$7:$H$1062,MATCH(B40,Historical!$B$7:$B$1062,0)))^(1/5)-1)*100)</f>
        <v>3.3155838601030663</v>
      </c>
      <c r="V40" s="105">
        <f>IF(INDEX(Historical!$M$7:$M$1062,MATCH(B40,Historical!$B$7:$B$1062,0))=0,"n/a",((INDEX(Historical!$C$7:$C$1062,MATCH(B40,Historical!$B$7:$B$1062,0))/INDEX(Historical!$M$7:$M$1062,MATCH(B40,Historical!$B$7:$B$1062,0)))^(1/10)-1)*100)</f>
        <v>3.2232660085260934</v>
      </c>
      <c r="W40" s="106">
        <f>IF(OR(U40&lt;=0,U40="n/a",V40&lt;=0,V40="n/a"),"n/a",U40/V40)</f>
        <v>1.0286410899171139</v>
      </c>
      <c r="X40" s="107" t="str">
        <f>IF(OR(AJ40&lt;=0,AJ40="n/a",U40&lt;=0,U40="n/a"),"n/a",U40/AJ40)</f>
        <v>n/a</v>
      </c>
      <c r="Y40" s="165"/>
      <c r="Z40" s="101">
        <f>IF(OR(AC40&lt;0.01,AC40="n/a"),"n/a",M40/AC40*100)</f>
        <v>82.170542635658919</v>
      </c>
      <c r="AA40" s="109">
        <f>IF(OR(AC40&lt;0.01,AC40="n/a"),"n/a",I40/AC40)</f>
        <v>35.387596899224803</v>
      </c>
      <c r="AB40" s="71">
        <v>12</v>
      </c>
      <c r="AC40" s="100">
        <v>2.58</v>
      </c>
      <c r="AD40" s="100">
        <v>4.09</v>
      </c>
      <c r="AE40" s="100">
        <v>3.51</v>
      </c>
      <c r="AF40" s="100">
        <v>503.84</v>
      </c>
      <c r="AG40" s="100">
        <v>821.65</v>
      </c>
      <c r="AH40" s="100">
        <v>3.3000000000000003</v>
      </c>
      <c r="AI40" s="100">
        <v>6.17</v>
      </c>
      <c r="AJ40" s="100">
        <v>-3.47</v>
      </c>
      <c r="AK40" s="100">
        <v>5.52</v>
      </c>
      <c r="AL40" s="100">
        <v>73060</v>
      </c>
      <c r="AM40" s="100">
        <v>0.19</v>
      </c>
      <c r="AN40" s="100">
        <v>54.99</v>
      </c>
      <c r="AO40" s="110">
        <f>IF(U40="n/a","n/a",IF(AA40&lt;0,"n/a",IF(AA40="n/a","n/a",J40+U40-AA40)))</f>
        <v>-29.74999770505821</v>
      </c>
      <c r="AP40" s="111">
        <f>IF(U40="n/a","n/a",J40+U40)</f>
        <v>5.6375991941665937</v>
      </c>
      <c r="AQ40" s="112">
        <f>IF(OR(AC40&lt;0.01,AC40="n/a",AF40="n/a"),"n/a",(I40/SQRT(22.5*AC40*(I40/AF40))-1)*100)</f>
        <v>2715.0142546870525</v>
      </c>
      <c r="AR40" s="101">
        <f>INDEX(Historical!$C$7:$C$1063,MATCH(B40,Historical!$B$7:$B$1063,0))*IF(AH40="n/a",1.03,IF(AH40&lt;0,1.01,IF(AH40&gt;10,1.1,(1+AH40/100))))</f>
        <v>2.12798</v>
      </c>
      <c r="AS40" s="109">
        <f>IF($AI40="n/a",1.03*AR40,IF($AI40&lt;0,1.01*AR40,IF($AI40&gt;10,1.1*AR40,(1+$AI40/100)*AR40)))</f>
        <v>2.2592763660000004</v>
      </c>
      <c r="AT40" s="109">
        <f>IF($AK40="n/a",1.03*AS40,IF($AK40&lt;0,1.01*AS40,IF($AK40&gt;10,1.1*AS40,(1+$AK40/100)*AS40)))</f>
        <v>2.3839884214032003</v>
      </c>
      <c r="AU40" s="109">
        <f>IF($AK40="n/a",1.03*AT40,IF($AK40&lt;0,1.01*AT40,IF($AK40&gt;10,1.1*AT40,(1+$AK40/100)*AT40)))</f>
        <v>2.515584582264657</v>
      </c>
      <c r="AV40" s="109">
        <f>IF($AK40="n/a",1.03*AU40,IF($AK40&lt;0,1.01*AU40,IF($AK40&gt;10,1.1*AU40,(1+$AK40/100)*AU40)))</f>
        <v>2.6544448512056658</v>
      </c>
      <c r="AW40" s="109">
        <f>SUM(AR40:AV40)</f>
        <v>11.941274220873524</v>
      </c>
      <c r="AX40" s="113">
        <f>AW40/I40*100</f>
        <v>13.079161249587651</v>
      </c>
      <c r="AY40" s="100">
        <v>0.32</v>
      </c>
      <c r="AZ40" s="100">
        <v>22.48</v>
      </c>
      <c r="BA40" s="100">
        <v>-8.08</v>
      </c>
      <c r="BB40" s="100">
        <v>0.45999999999999996</v>
      </c>
      <c r="BC40" s="100">
        <v>6.11</v>
      </c>
      <c r="BE40" s="12">
        <v>1964</v>
      </c>
      <c r="BF40" s="12">
        <f>IF(BE40&gt;2020,0,IF(BE40&gt;2008,1,IF(BE40&gt;2001,2,IF(BE40&gt;1990,3,IF(BE40&gt;1980,4,IF(BE40&gt;1973,5,IF(BE40&gt;1970,6,IF(BE40&gt;1960,7,IF(BE40&gt;1958,8,IF(BE40&gt;1953,9,10))))))))))</f>
        <v>7</v>
      </c>
      <c r="BG40" s="100">
        <v>12.55</v>
      </c>
      <c r="BH40" t="s">
        <v>121</v>
      </c>
      <c r="BI40" t="s">
        <v>122</v>
      </c>
    </row>
    <row r="41" spans="1:61" ht="11.25" customHeight="1" x14ac:dyDescent="0.2">
      <c r="A41" s="55" t="s">
        <v>243</v>
      </c>
      <c r="B41" s="55" t="s">
        <v>244</v>
      </c>
      <c r="C41" s="156" t="s">
        <v>125</v>
      </c>
      <c r="D41" s="98" t="s">
        <v>233</v>
      </c>
      <c r="E41" s="157">
        <v>48</v>
      </c>
      <c r="F41" s="2">
        <v>56</v>
      </c>
      <c r="G41" s="2" t="s">
        <v>119</v>
      </c>
      <c r="H41" s="2" t="s">
        <v>118</v>
      </c>
      <c r="I41" s="100">
        <v>95.53</v>
      </c>
      <c r="J41" s="101">
        <f>(M41/I41)*100</f>
        <v>5.1920862556265046</v>
      </c>
      <c r="K41" s="104">
        <v>1.24</v>
      </c>
      <c r="L41" s="71">
        <v>4</v>
      </c>
      <c r="M41" s="28">
        <f>K41*L41</f>
        <v>4.96</v>
      </c>
      <c r="N41" s="103" t="s">
        <v>245</v>
      </c>
      <c r="O41" s="104">
        <v>1.24</v>
      </c>
      <c r="P41" s="163">
        <v>45882</v>
      </c>
      <c r="Q41" s="163">
        <v>45898</v>
      </c>
      <c r="R41" s="28">
        <f>(K41-O41)/O41*100</f>
        <v>0</v>
      </c>
      <c r="S41" s="105">
        <f>IF(INDEX(Historical!$D$7:$D1184,MATCH(B41,Historical!$B$7:$B$1062,0))=0,"n/a",(INDEX(Historical!$C$7:$C$1062,MATCH(B41,Historical!$B$7:$B$1062,0))/INDEX(Historical!$D$7:$D$1062,MATCH(B41,Historical!$B$7:$B$1062,0))-1)*100)</f>
        <v>1.6528925619834656</v>
      </c>
      <c r="T41" s="105">
        <f>IF(INDEX(Historical!$F$7:$F$1062,MATCH(B41,Historical!$B$7:$B$1062,0))=0,"n/a",((INDEX(Historical!$C$7:$C$1062,MATCH(B41,Historical!$B$7:$B$1062,0))/INDEX(Historical!$F$7:$F$1062,MATCH(B41,Historical!$B$7:$B$1062,0)))^(1/3)-1)*100)</f>
        <v>1.6809862294488997</v>
      </c>
      <c r="U41" s="105">
        <f>IF(INDEX(Historical!$H$7:$H$1062,MATCH(B41,Historical!$B$7:$B$1062,0))=0,"n/a",((INDEX(Historical!$C$7:$C$1062,MATCH(B41,Historical!$B$7:$B$1062,0))/INDEX(Historical!$H$7:$H$1062,MATCH(B41,Historical!$B$7:$B$1062,0)))^(1/5)-1)*100)</f>
        <v>2.5404159144569727</v>
      </c>
      <c r="V41" s="105">
        <f>IF(INDEX(Historical!$M$7:$M$1062,MATCH(B41,Historical!$B$7:$B$1062,0))=0,"n/a",((INDEX(Historical!$C$7:$C$1062,MATCH(B41,Historical!$B$7:$B$1062,0))/INDEX(Historical!$M$7:$M$1062,MATCH(B41,Historical!$B$7:$B$1062,0)))^(1/10)-1)*100)</f>
        <v>5.0015756147643531</v>
      </c>
      <c r="W41" s="106">
        <f>IF(OR(U41&lt;=0,U41="n/a",V41&lt;=0,V41="n/a"),"n/a",U41/V41)</f>
        <v>0.50792312465652145</v>
      </c>
      <c r="X41" s="107" t="str">
        <f>IF(OR(AJ41&lt;=0,AJ41="n/a",U41&lt;=0,U41="n/a"),"n/a",U41/AJ41)</f>
        <v>n/a</v>
      </c>
      <c r="Y41" s="165"/>
      <c r="Z41" s="101">
        <f>IF(OR(AC41&lt;0.01,AC41="n/a"),"n/a",M41/AC41*100)</f>
        <v>80.51948051948051</v>
      </c>
      <c r="AA41" s="109">
        <f>IF(OR(AC41&lt;0.01,AC41="n/a"),"n/a",I41/AC41)</f>
        <v>15.508116883116882</v>
      </c>
      <c r="AB41" s="71">
        <v>6</v>
      </c>
      <c r="AC41" s="100">
        <v>6.16</v>
      </c>
      <c r="AD41" s="100" t="s">
        <v>142</v>
      </c>
      <c r="AE41" s="100">
        <v>1.71</v>
      </c>
      <c r="AF41" s="100" t="s">
        <v>142</v>
      </c>
      <c r="AG41" s="100">
        <v>4163.16</v>
      </c>
      <c r="AH41" s="100">
        <v>-28.48</v>
      </c>
      <c r="AI41" s="100">
        <v>7.46</v>
      </c>
      <c r="AJ41" s="100">
        <v>-2.39</v>
      </c>
      <c r="AK41" s="100">
        <v>-6.61</v>
      </c>
      <c r="AL41" s="100">
        <v>11550</v>
      </c>
      <c r="AM41" s="100">
        <v>0.75</v>
      </c>
      <c r="AN41" s="100" t="s">
        <v>142</v>
      </c>
      <c r="AO41" s="110">
        <f>IF(U41="n/a","n/a",IF(AA41&lt;0,"n/a",IF(AA41="n/a","n/a",J41+U41-AA41)))</f>
        <v>-7.7756147130334048</v>
      </c>
      <c r="AP41" s="111">
        <f>IF(U41="n/a","n/a",J41+U41)</f>
        <v>7.7325021700834773</v>
      </c>
      <c r="AQ41" s="112" t="str">
        <f>IF(OR(AC41&lt;0.01,AC41="n/a",AF41="n/a"),"n/a",(I41/SQRT(22.5*AC41*(I41/AF41))-1)*100)</f>
        <v>n/a</v>
      </c>
      <c r="AR41" s="101">
        <f>INDEX(Historical!$C$7:$C$1063,MATCH(B41,Historical!$B$7:$B$1063,0))*IF(AH41="n/a",1.03,IF(AH41&lt;0,1.01,IF(AH41&gt;10,1.1,(1+AH41/100))))</f>
        <v>4.9691999999999998</v>
      </c>
      <c r="AS41" s="109">
        <f>IF($AI41="n/a",1.03*AR41,IF($AI41&lt;0,1.01*AR41,IF($AI41&gt;10,1.1*AR41,(1+$AI41/100)*AR41)))</f>
        <v>5.3399023200000002</v>
      </c>
      <c r="AT41" s="109">
        <f>IF($AK41="n/a",1.03*AS41,IF($AK41&lt;0,1.01*AS41,IF($AK41&gt;10,1.1*AS41,(1+$AK41/100)*AS41)))</f>
        <v>5.3933013432000001</v>
      </c>
      <c r="AU41" s="109">
        <f>IF($AK41="n/a",1.03*AT41,IF($AK41&lt;0,1.01*AT41,IF($AK41&gt;10,1.1*AT41,(1+$AK41/100)*AT41)))</f>
        <v>5.4472343566320003</v>
      </c>
      <c r="AV41" s="109">
        <f>IF($AK41="n/a",1.03*AU41,IF($AK41&lt;0,1.01*AU41,IF($AK41&gt;10,1.1*AU41,(1+$AK41/100)*AU41)))</f>
        <v>5.5017067001983202</v>
      </c>
      <c r="AW41" s="109">
        <f>SUM(AR41:AV41)</f>
        <v>26.651344720030323</v>
      </c>
      <c r="AX41" s="113">
        <f>AW41/I41*100</f>
        <v>27.898403349764813</v>
      </c>
      <c r="AY41" s="100">
        <v>0.53</v>
      </c>
      <c r="AZ41" s="100">
        <v>12.790000000000001</v>
      </c>
      <c r="BA41" s="100">
        <v>-25.89</v>
      </c>
      <c r="BB41" s="100">
        <v>0.1</v>
      </c>
      <c r="BC41" s="100">
        <v>-8.36</v>
      </c>
      <c r="BE41" s="12">
        <v>1978</v>
      </c>
      <c r="BF41" s="12">
        <f>IF(BE41&gt;2020,0,IF(BE41&gt;2008,1,IF(BE41&gt;2001,2,IF(BE41&gt;1990,3,IF(BE41&gt;1980,4,IF(BE41&gt;1973,5,IF(BE41&gt;1970,6,IF(BE41&gt;1960,7,IF(BE41&gt;1958,8,IF(BE41&gt;1953,9,10))))))))))</f>
        <v>5</v>
      </c>
      <c r="BG41" s="100">
        <v>12.65</v>
      </c>
      <c r="BH41" t="s">
        <v>121</v>
      </c>
      <c r="BI41" t="s">
        <v>122</v>
      </c>
    </row>
    <row r="42" spans="1:61" ht="11.25" customHeight="1" x14ac:dyDescent="0.2">
      <c r="A42" s="55" t="s">
        <v>246</v>
      </c>
      <c r="B42" s="55" t="s">
        <v>247</v>
      </c>
      <c r="C42" s="156" t="s">
        <v>116</v>
      </c>
      <c r="D42" s="98" t="s">
        <v>248</v>
      </c>
      <c r="E42" s="157">
        <v>31</v>
      </c>
      <c r="F42" s="2">
        <v>120</v>
      </c>
      <c r="G42" s="2" t="s">
        <v>146</v>
      </c>
      <c r="H42" s="2" t="s">
        <v>146</v>
      </c>
      <c r="I42" s="100">
        <v>127.21</v>
      </c>
      <c r="J42" s="101">
        <f>(M42/I42)*100</f>
        <v>2.1003065796714098</v>
      </c>
      <c r="K42" s="104">
        <v>0.66795000000000004</v>
      </c>
      <c r="L42" s="71">
        <v>4</v>
      </c>
      <c r="M42" s="28">
        <f>K42*L42</f>
        <v>2.6718000000000002</v>
      </c>
      <c r="N42" s="103" t="s">
        <v>182</v>
      </c>
      <c r="O42" s="104">
        <v>0.61240000000000006</v>
      </c>
      <c r="P42" s="158">
        <v>46091</v>
      </c>
      <c r="Q42" s="158">
        <v>46112</v>
      </c>
      <c r="R42" s="28">
        <f>(K42-O42)/O42*100</f>
        <v>9.0708687132593049</v>
      </c>
      <c r="S42" s="105">
        <f>IF(INDEX(Historical!$D$7:$D1191,MATCH(B42,Historical!$B$7:$B$1062,0))=0,"n/a",(INDEX(Historical!$C$7:$C$1062,MATCH(B42,Historical!$B$7:$B$1062,0))/INDEX(Historical!$D$7:$D$1062,MATCH(B42,Historical!$B$7:$B$1062,0))-1)*100)</f>
        <v>2.5522978757773984</v>
      </c>
      <c r="T42" s="105">
        <f>IF(INDEX(Historical!$F$7:$F$1062,MATCH(B42,Historical!$B$7:$B$1062,0))=0,"n/a",((INDEX(Historical!$C$7:$C$1062,MATCH(B42,Historical!$B$7:$B$1062,0))/INDEX(Historical!$F$7:$F$1062,MATCH(B42,Historical!$B$7:$B$1062,0)))^(1/3)-1)*100)</f>
        <v>4.1095250847287934</v>
      </c>
      <c r="U42" s="105">
        <f>IF(INDEX(Historical!$H$7:$H$1062,MATCH(B42,Historical!$B$7:$B$1062,0))=0,"n/a",((INDEX(Historical!$C$7:$C$1062,MATCH(B42,Historical!$B$7:$B$1062,0))/INDEX(Historical!$H$7:$H$1062,MATCH(B42,Historical!$B$7:$B$1062,0)))^(1/5)-1)*100)</f>
        <v>8.1389247791974881</v>
      </c>
      <c r="V42" s="105">
        <f>IF(INDEX(Historical!$M$7:$M$1062,MATCH(B42,Historical!$B$7:$B$1062,0))=0,"n/a",((INDEX(Historical!$C$7:$C$1062,MATCH(B42,Historical!$B$7:$B$1062,0))/INDEX(Historical!$M$7:$M$1062,MATCH(B42,Historical!$B$7:$B$1062,0)))^(1/10)-1)*100)</f>
        <v>9.9259932131168238</v>
      </c>
      <c r="W42" s="106">
        <f>IF(OR(U42&lt;=0,U42="n/a",V42&lt;=0,V42="n/a"),"n/a",U42/V42)</f>
        <v>0.81996074392255347</v>
      </c>
      <c r="X42" s="107">
        <f>IF(OR(AJ42&lt;=0,AJ42="n/a",U42&lt;=0,U42="n/a"),"n/a",U42/AJ42)</f>
        <v>1.0542648677716953</v>
      </c>
      <c r="Y42" s="123" t="s">
        <v>249</v>
      </c>
      <c r="Z42" s="101">
        <f>IF(OR(AC42&lt;0.01,AC42="n/a"),"n/a",M42/AC42*100)</f>
        <v>47.456483126110129</v>
      </c>
      <c r="AA42" s="109">
        <f>IF(OR(AC42&lt;0.01,AC42="n/a"),"n/a",I42/AC42)</f>
        <v>22.595026642984013</v>
      </c>
      <c r="AB42" s="71">
        <v>12</v>
      </c>
      <c r="AC42" s="100">
        <v>5.63</v>
      </c>
      <c r="AD42" s="100">
        <v>2.21</v>
      </c>
      <c r="AE42" s="100">
        <v>5.98</v>
      </c>
      <c r="AF42" s="100">
        <v>4.9800000000000004</v>
      </c>
      <c r="AG42" s="100">
        <v>22.16</v>
      </c>
      <c r="AH42" s="100">
        <v>5.63</v>
      </c>
      <c r="AI42" s="100">
        <v>10.7</v>
      </c>
      <c r="AJ42" s="100">
        <v>7.7200000000000006</v>
      </c>
      <c r="AK42" s="100">
        <v>9.0399999999999991</v>
      </c>
      <c r="AL42" s="100">
        <v>76850</v>
      </c>
      <c r="AM42" s="100">
        <v>6.9999999999999993E-2</v>
      </c>
      <c r="AN42" s="100">
        <v>1.03</v>
      </c>
      <c r="AO42" s="110">
        <f>IF(U42="n/a","n/a",IF(AA42&lt;0,"n/a",IF(AA42="n/a","n/a",J42+U42-AA42)))</f>
        <v>-12.355795284115116</v>
      </c>
      <c r="AP42" s="111">
        <f>IF(U42="n/a","n/a",J42+U42)</f>
        <v>10.239231358868897</v>
      </c>
      <c r="AQ42" s="112">
        <f>IF(OR(AC42&lt;0.01,AC42="n/a",AF42="n/a"),"n/a",(I42/SQRT(22.5*AC42*(I42/AF42))-1)*100)</f>
        <v>123.62988538312871</v>
      </c>
      <c r="AR42" s="101">
        <f>INDEX(Historical!$C$7:$C$1063,MATCH(B42,Historical!$B$7:$B$1063,0))*IF(AH42="n/a",1.03,IF(AH42&lt;0,1.01,IF(AH42&gt;10,1.1,(1+AH42/100))))</f>
        <v>2.6823682200000003</v>
      </c>
      <c r="AS42" s="109">
        <f>IF($AI42="n/a",1.03*AR42,IF($AI42&lt;0,1.01*AR42,IF($AI42&gt;10,1.1*AR42,(1+$AI42/100)*AR42)))</f>
        <v>2.9506050420000007</v>
      </c>
      <c r="AT42" s="109">
        <f>IF($AK42="n/a",1.03*AS42,IF($AK42&lt;0,1.01*AS42,IF($AK42&gt;10,1.1*AS42,(1+$AK42/100)*AS42)))</f>
        <v>3.2173397377968009</v>
      </c>
      <c r="AU42" s="109">
        <f>IF($AK42="n/a",1.03*AT42,IF($AK42&lt;0,1.01*AT42,IF($AK42&gt;10,1.1*AT42,(1+$AK42/100)*AT42)))</f>
        <v>3.508187250093632</v>
      </c>
      <c r="AV42" s="109">
        <f>IF($AK42="n/a",1.03*AU42,IF($AK42&lt;0,1.01*AU42,IF($AK42&gt;10,1.1*AU42,(1+$AK42/100)*AU42)))</f>
        <v>3.8253273775020964</v>
      </c>
      <c r="AW42" s="109">
        <f>SUM(AR42:AV42)</f>
        <v>16.183827627392532</v>
      </c>
      <c r="AX42" s="113">
        <f>AW42/I42*100</f>
        <v>12.722134759368393</v>
      </c>
      <c r="AY42" s="100">
        <v>0.96</v>
      </c>
      <c r="AZ42" s="100">
        <v>40.19</v>
      </c>
      <c r="BA42" s="100">
        <v>-3.3000000000000003</v>
      </c>
      <c r="BB42" s="100">
        <v>4.72</v>
      </c>
      <c r="BC42" s="100">
        <v>18.8</v>
      </c>
      <c r="BE42" s="12">
        <v>1998</v>
      </c>
      <c r="BF42" s="12">
        <f>IF(BE42&gt;2020,0,IF(BE42&gt;2008,1,IF(BE42&gt;2001,2,IF(BE42&gt;1990,3,IF(BE42&gt;1980,4,IF(BE42&gt;1973,5,IF(BE42&gt;1970,6,IF(BE42&gt;1960,7,IF(BE42&gt;1958,8,IF(BE42&gt;1953,9,10))))))))))</f>
        <v>3</v>
      </c>
      <c r="BG42" s="100">
        <v>8.24</v>
      </c>
      <c r="BH42" t="s">
        <v>250</v>
      </c>
      <c r="BI42" t="s">
        <v>122</v>
      </c>
    </row>
    <row r="43" spans="1:61" ht="11.25" customHeight="1" x14ac:dyDescent="0.2">
      <c r="A43" s="123" t="s">
        <v>251</v>
      </c>
      <c r="B43" s="55" t="s">
        <v>252</v>
      </c>
      <c r="C43" s="156" t="s">
        <v>134</v>
      </c>
      <c r="D43" s="98" t="s">
        <v>157</v>
      </c>
      <c r="E43" s="157">
        <v>35</v>
      </c>
      <c r="F43" s="2">
        <v>87</v>
      </c>
      <c r="G43" s="2" t="s">
        <v>146</v>
      </c>
      <c r="H43" s="2" t="s">
        <v>146</v>
      </c>
      <c r="I43" s="100">
        <v>39.75</v>
      </c>
      <c r="J43" s="101">
        <f>(M43/I43)*100</f>
        <v>1.8113207547169812</v>
      </c>
      <c r="K43" s="104">
        <v>0.18</v>
      </c>
      <c r="L43" s="71">
        <v>4</v>
      </c>
      <c r="M43" s="28">
        <f>K43*L43</f>
        <v>0.72</v>
      </c>
      <c r="N43" s="103" t="s">
        <v>158</v>
      </c>
      <c r="O43" s="104">
        <v>0.17</v>
      </c>
      <c r="P43" s="158">
        <v>46174</v>
      </c>
      <c r="Q43" s="158">
        <v>46188</v>
      </c>
      <c r="R43" s="28">
        <f>(K43-O43)/O43*100</f>
        <v>5.8823529411764595</v>
      </c>
      <c r="S43" s="105">
        <f>IF(INDEX(Historical!$D$7:$D1200,MATCH(B43,Historical!$B$7:$B$1062,0))=0,"n/a",(INDEX(Historical!$C$7:$C$1062,MATCH(B43,Historical!$B$7:$B$1062,0))/INDEX(Historical!$D$7:$D$1062,MATCH(B43,Historical!$B$7:$B$1062,0))-1)*100)</f>
        <v>4.0000000000000036</v>
      </c>
      <c r="T43" s="105">
        <f>IF(INDEX(Historical!$F$7:$F$1062,MATCH(B43,Historical!$B$7:$B$1062,0))=0,"n/a",((INDEX(Historical!$C$7:$C$1062,MATCH(B43,Historical!$B$7:$B$1062,0))/INDEX(Historical!$F$7:$F$1062,MATCH(B43,Historical!$B$7:$B$1062,0)))^(1/3)-1)*100)</f>
        <v>3.8711933206158289</v>
      </c>
      <c r="U43" s="105">
        <f>IF(INDEX(Historical!$H$7:$H$1062,MATCH(B43,Historical!$B$7:$B$1062,0))=0,"n/a",((INDEX(Historical!$C$7:$C$1062,MATCH(B43,Historical!$B$7:$B$1062,0))/INDEX(Historical!$H$7:$H$1062,MATCH(B43,Historical!$B$7:$B$1062,0)))^(1/5)-1)*100)</f>
        <v>5.387395206178347</v>
      </c>
      <c r="V43" s="105">
        <f>IF(INDEX(Historical!$M$7:$M$1062,MATCH(B43,Historical!$B$7:$B$1062,0))=0,"n/a",((INDEX(Historical!$C$7:$C$1062,MATCH(B43,Historical!$B$7:$B$1062,0))/INDEX(Historical!$M$7:$M$1062,MATCH(B43,Historical!$B$7:$B$1062,0)))^(1/10)-1)*100)</f>
        <v>5.3086790001943829</v>
      </c>
      <c r="W43" s="106">
        <f>IF(OR(U43&lt;=0,U43="n/a",V43&lt;=0,V43="n/a"),"n/a",U43/V43)</f>
        <v>1.0148278330599914</v>
      </c>
      <c r="X43" s="107" t="str">
        <f>IF(OR(AJ43&lt;=0,AJ43="n/a",U43&lt;=0,U43="n/a"),"n/a",U43/AJ43)</f>
        <v>n/a</v>
      </c>
      <c r="Y43" s="165"/>
      <c r="Z43" s="101" t="str">
        <f>IF(OR(AC43&lt;0.01,AC43="n/a"),"n/a",M43/AC43*100)</f>
        <v>n/a</v>
      </c>
      <c r="AA43" s="109" t="str">
        <f>IF(OR(AC43&lt;0.01,AC43="n/a"),"n/a",I43/AC43)</f>
        <v>n/a</v>
      </c>
      <c r="AB43" s="71">
        <v>12</v>
      </c>
      <c r="AC43" s="100" t="s">
        <v>142</v>
      </c>
      <c r="AD43" s="100" t="s">
        <v>142</v>
      </c>
      <c r="AE43" s="100" t="s">
        <v>142</v>
      </c>
      <c r="AF43" s="100" t="s">
        <v>142</v>
      </c>
      <c r="AG43" s="100" t="s">
        <v>142</v>
      </c>
      <c r="AH43" s="100" t="s">
        <v>142</v>
      </c>
      <c r="AI43" s="100" t="s">
        <v>142</v>
      </c>
      <c r="AJ43" s="100" t="s">
        <v>142</v>
      </c>
      <c r="AK43" s="100" t="s">
        <v>142</v>
      </c>
      <c r="AL43" s="100" t="s">
        <v>142</v>
      </c>
      <c r="AM43" s="100" t="s">
        <v>142</v>
      </c>
      <c r="AN43" s="100" t="s">
        <v>142</v>
      </c>
      <c r="AO43" s="110" t="str">
        <f>IF(U43="n/a","n/a",IF(AA43&lt;0,"n/a",IF(AA43="n/a","n/a",J43+U43-AA43)))</f>
        <v>n/a</v>
      </c>
      <c r="AP43" s="111">
        <f>IF(U43="n/a","n/a",J43+U43)</f>
        <v>7.1987159608953277</v>
      </c>
      <c r="AQ43" s="112" t="str">
        <f>IF(OR(AC43&lt;0.01,AC43="n/a",AF43="n/a"),"n/a",(I43/SQRT(22.5*AC43*(I43/AF43))-1)*100)</f>
        <v>n/a</v>
      </c>
      <c r="AR43" s="101">
        <f>INDEX(Historical!$C$7:$C$1063,MATCH(B43,Historical!$B$7:$B$1063,0))*IF(AH43="n/a",1.03,IF(AH43&lt;0,1.01,IF(AH43&gt;10,1.1,(1+AH43/100))))</f>
        <v>0.6695000000000001</v>
      </c>
      <c r="AS43" s="109">
        <f>IF($AI43="n/a",1.03*AR43,IF($AI43&lt;0,1.01*AR43,IF($AI43&gt;10,1.1*AR43,(1+$AI43/100)*AR43)))</f>
        <v>0.68958500000000011</v>
      </c>
      <c r="AT43" s="109">
        <f>IF($AK43="n/a",1.03*AS43,IF($AK43&lt;0,1.01*AS43,IF($AK43&gt;10,1.1*AS43,(1+$AK43/100)*AS43)))</f>
        <v>0.71027255000000011</v>
      </c>
      <c r="AU43" s="109">
        <f>IF($AK43="n/a",1.03*AT43,IF($AK43&lt;0,1.01*AT43,IF($AK43&gt;10,1.1*AT43,(1+$AK43/100)*AT43)))</f>
        <v>0.73158072650000017</v>
      </c>
      <c r="AV43" s="109">
        <f>IF($AK43="n/a",1.03*AU43,IF($AK43&lt;0,1.01*AU43,IF($AK43&gt;10,1.1*AU43,(1+$AK43/100)*AU43)))</f>
        <v>0.75352814829500014</v>
      </c>
      <c r="AW43" s="109">
        <f>SUM(AR43:AV43)</f>
        <v>3.5544664247950006</v>
      </c>
      <c r="AX43" s="113">
        <f>AW43/I43*100</f>
        <v>8.9420538988553471</v>
      </c>
      <c r="AY43" s="100" t="s">
        <v>142</v>
      </c>
      <c r="AZ43" s="100" t="s">
        <v>142</v>
      </c>
      <c r="BA43" s="100" t="s">
        <v>142</v>
      </c>
      <c r="BB43" s="100" t="s">
        <v>142</v>
      </c>
      <c r="BC43" s="100" t="s">
        <v>142</v>
      </c>
      <c r="BD43" s="20" t="s">
        <v>108</v>
      </c>
      <c r="BE43" s="12">
        <v>1992</v>
      </c>
      <c r="BF43" s="12">
        <f>IF(BE43&gt;2020,0,IF(BE43&gt;2008,1,IF(BE43&gt;2001,2,IF(BE43&gt;1990,3,IF(BE43&gt;1980,4,IF(BE43&gt;1973,5,IF(BE43&gt;1970,6,IF(BE43&gt;1960,7,IF(BE43&gt;1958,8,IF(BE43&gt;1953,9,10))))))))))</f>
        <v>3</v>
      </c>
      <c r="BG43" s="100" t="s">
        <v>142</v>
      </c>
      <c r="BH43" t="s">
        <v>121</v>
      </c>
      <c r="BI43" t="s">
        <v>122</v>
      </c>
    </row>
    <row r="44" spans="1:61" ht="11.25" customHeight="1" x14ac:dyDescent="0.2">
      <c r="A44" s="55" t="s">
        <v>253</v>
      </c>
      <c r="B44" s="55" t="s">
        <v>254</v>
      </c>
      <c r="C44" s="156" t="s">
        <v>116</v>
      </c>
      <c r="D44" s="98" t="s">
        <v>255</v>
      </c>
      <c r="E44" s="157">
        <v>49</v>
      </c>
      <c r="F44" s="2">
        <v>54</v>
      </c>
      <c r="G44" s="2" t="s">
        <v>119</v>
      </c>
      <c r="H44" s="2" t="s">
        <v>119</v>
      </c>
      <c r="I44" s="100">
        <v>359.92</v>
      </c>
      <c r="J44" s="101">
        <f>(M44/I44)*100</f>
        <v>1.2224938875305624</v>
      </c>
      <c r="K44" s="104">
        <v>1.1000000000000001</v>
      </c>
      <c r="L44" s="71">
        <v>4</v>
      </c>
      <c r="M44" s="28">
        <f>K44*L44</f>
        <v>4.4000000000000004</v>
      </c>
      <c r="N44" s="103" t="s">
        <v>136</v>
      </c>
      <c r="O44" s="104">
        <v>1</v>
      </c>
      <c r="P44" s="163">
        <v>45888</v>
      </c>
      <c r="Q44" s="163">
        <v>45902</v>
      </c>
      <c r="R44" s="28">
        <f>(K44-O44)/O44*100</f>
        <v>10.000000000000009</v>
      </c>
      <c r="S44" s="105">
        <f>IF(INDEX(Historical!$D$7:$D1205,MATCH(B44,Historical!$B$7:$B$1062,0))=0,"n/a",(INDEX(Historical!$C$7:$C$1062,MATCH(B44,Historical!$B$7:$B$1062,0))/INDEX(Historical!$D$7:$D$1062,MATCH(B44,Historical!$B$7:$B$1062,0))-1)*100)</f>
        <v>13.513513513513509</v>
      </c>
      <c r="T44" s="105">
        <f>IF(INDEX(Historical!$F$7:$F$1062,MATCH(B44,Historical!$B$7:$B$1062,0))=0,"n/a",((INDEX(Historical!$C$7:$C$1062,MATCH(B44,Historical!$B$7:$B$1062,0))/INDEX(Historical!$F$7:$F$1062,MATCH(B44,Historical!$B$7:$B$1062,0)))^(1/3)-1)*100)</f>
        <v>17.636798010718401</v>
      </c>
      <c r="U44" s="105">
        <f>IF(INDEX(Historical!$H$7:$H$1062,MATCH(B44,Historical!$B$7:$B$1062,0))=0,"n/a",((INDEX(Historical!$C$7:$C$1062,MATCH(B44,Historical!$B$7:$B$1062,0))/INDEX(Historical!$H$7:$H$1062,MATCH(B44,Historical!$B$7:$B$1062,0)))^(1/5)-1)*100)</f>
        <v>15.424788082530828</v>
      </c>
      <c r="V44" s="105">
        <f>IF(INDEX(Historical!$M$7:$M$1062,MATCH(B44,Historical!$B$7:$B$1062,0))=0,"n/a",((INDEX(Historical!$C$7:$C$1062,MATCH(B44,Historical!$B$7:$B$1062,0))/INDEX(Historical!$M$7:$M$1062,MATCH(B44,Historical!$B$7:$B$1062,0)))^(1/10)-1)*100)</f>
        <v>14.336701876053493</v>
      </c>
      <c r="W44" s="106">
        <f>IF(OR(U44&lt;=0,U44="n/a",V44&lt;=0,V44="n/a"),"n/a",U44/V44)</f>
        <v>1.0758951546795263</v>
      </c>
      <c r="X44" s="107">
        <f>IF(OR(AJ44&lt;=0,AJ44="n/a",U44&lt;=0,U44="n/a"),"n/a",U44/AJ44)</f>
        <v>0.63686160538938186</v>
      </c>
      <c r="Y44" s="55"/>
      <c r="Z44" s="101">
        <f>IF(OR(AC44&lt;0.01,AC44="n/a"),"n/a",M44/AC44*100)</f>
        <v>25.071225071225072</v>
      </c>
      <c r="AA44" s="109">
        <f>IF(OR(AC44&lt;0.01,AC44="n/a"),"n/a",I44/AC44)</f>
        <v>20.508262108262109</v>
      </c>
      <c r="AB44" s="71">
        <v>12</v>
      </c>
      <c r="AC44" s="100">
        <v>17.55</v>
      </c>
      <c r="AD44" s="100">
        <v>1.26</v>
      </c>
      <c r="AE44" s="100">
        <v>2.86</v>
      </c>
      <c r="AF44" s="100">
        <v>8.86</v>
      </c>
      <c r="AG44" s="100">
        <v>39.4</v>
      </c>
      <c r="AH44" s="100">
        <v>8.3099999999999987</v>
      </c>
      <c r="AI44" s="100">
        <v>13.459999999999999</v>
      </c>
      <c r="AJ44" s="100">
        <v>24.22</v>
      </c>
      <c r="AK44" s="100">
        <v>11.95</v>
      </c>
      <c r="AL44" s="100">
        <v>14560</v>
      </c>
      <c r="AM44" s="100">
        <v>1.41</v>
      </c>
      <c r="AN44" s="100">
        <v>1.78</v>
      </c>
      <c r="AO44" s="110">
        <f>IF(U44="n/a","n/a",IF(AA44&lt;0,"n/a",IF(AA44="n/a","n/a",J44+U44-AA44)))</f>
        <v>-3.8609801382007198</v>
      </c>
      <c r="AP44" s="111">
        <f>IF(U44="n/a","n/a",J44+U44)</f>
        <v>16.647281970061389</v>
      </c>
      <c r="AQ44" s="112">
        <f>IF(OR(AC44&lt;0.01,AC44="n/a",AF44="n/a"),"n/a",(I44/SQRT(22.5*AC44*(I44/AF44))-1)*100)</f>
        <v>184.17772395238262</v>
      </c>
      <c r="AR44" s="101">
        <f>INDEX(Historical!$C$7:$C$1063,MATCH(B44,Historical!$B$7:$B$1063,0))*IF(AH44="n/a",1.03,IF(AH44&lt;0,1.01,IF(AH44&gt;10,1.1,(1+AH44/100))))</f>
        <v>4.5490199999999996</v>
      </c>
      <c r="AS44" s="109">
        <f>IF($AI44="n/a",1.03*AR44,IF($AI44&lt;0,1.01*AR44,IF($AI44&gt;10,1.1*AR44,(1+$AI44/100)*AR44)))</f>
        <v>5.0039220000000002</v>
      </c>
      <c r="AT44" s="109">
        <f>IF($AK44="n/a",1.03*AS44,IF($AK44&lt;0,1.01*AS44,IF($AK44&gt;10,1.1*AS44,(1+$AK44/100)*AS44)))</f>
        <v>5.5043142000000005</v>
      </c>
      <c r="AU44" s="109">
        <f>IF($AK44="n/a",1.03*AT44,IF($AK44&lt;0,1.01*AT44,IF($AK44&gt;10,1.1*AT44,(1+$AK44/100)*AT44)))</f>
        <v>6.0547456200000012</v>
      </c>
      <c r="AV44" s="109">
        <f>IF($AK44="n/a",1.03*AU44,IF($AK44&lt;0,1.01*AU44,IF($AK44&gt;10,1.1*AU44,(1+$AK44/100)*AU44)))</f>
        <v>6.6602201820000015</v>
      </c>
      <c r="AW44" s="109">
        <f>SUM(AR44:AV44)</f>
        <v>27.772222002000007</v>
      </c>
      <c r="AX44" s="113">
        <f>AW44/I44*100</f>
        <v>7.7162208274060919</v>
      </c>
      <c r="AY44" s="100">
        <v>0.84</v>
      </c>
      <c r="AZ44" s="100">
        <v>22.66</v>
      </c>
      <c r="BA44" s="100">
        <v>-16.86</v>
      </c>
      <c r="BB44" s="100">
        <v>3.6799999999999997</v>
      </c>
      <c r="BC44" s="100">
        <v>3.93</v>
      </c>
      <c r="BE44" s="12">
        <v>1977</v>
      </c>
      <c r="BF44" s="12">
        <f>IF(BE44&gt;2020,0,IF(BE44&gt;2008,1,IF(BE44&gt;2001,2,IF(BE44&gt;1990,3,IF(BE44&gt;1980,4,IF(BE44&gt;1973,5,IF(BE44&gt;1970,6,IF(BE44&gt;1960,7,IF(BE44&gt;1958,8,IF(BE44&gt;1953,9,10))))))))))</f>
        <v>5</v>
      </c>
      <c r="BG44" s="100">
        <v>12.53</v>
      </c>
      <c r="BH44" t="s">
        <v>121</v>
      </c>
      <c r="BI44" t="s">
        <v>122</v>
      </c>
    </row>
    <row r="45" spans="1:61" ht="11.25" customHeight="1" x14ac:dyDescent="0.2">
      <c r="A45" s="55" t="s">
        <v>256</v>
      </c>
      <c r="B45" s="55" t="s">
        <v>257</v>
      </c>
      <c r="C45" s="156" t="s">
        <v>116</v>
      </c>
      <c r="D45" s="98" t="s">
        <v>117</v>
      </c>
      <c r="E45" s="157">
        <v>44</v>
      </c>
      <c r="F45" s="2">
        <v>64</v>
      </c>
      <c r="G45" s="2" t="s">
        <v>146</v>
      </c>
      <c r="H45" s="2" t="s">
        <v>146</v>
      </c>
      <c r="I45" s="100">
        <v>204.63</v>
      </c>
      <c r="J45" s="101">
        <f>(M45/I45)*100</f>
        <v>1.0164687484728536</v>
      </c>
      <c r="K45" s="104">
        <v>0.52</v>
      </c>
      <c r="L45" s="71">
        <v>4</v>
      </c>
      <c r="M45" s="28">
        <f>K45*L45</f>
        <v>2.08</v>
      </c>
      <c r="N45" s="103" t="s">
        <v>258</v>
      </c>
      <c r="O45" s="104">
        <v>0.45</v>
      </c>
      <c r="P45" s="158">
        <v>46248</v>
      </c>
      <c r="Q45" s="158">
        <v>46280</v>
      </c>
      <c r="R45" s="28">
        <f>(K45-O45)/O45*100</f>
        <v>15.555555555555555</v>
      </c>
      <c r="S45" s="105">
        <f>IF(INDEX(Historical!$D$7:$D1210,MATCH(B45,Historical!$B$7:$B$1062,0))=0,"n/a",(INDEX(Historical!$C$7:$C$1062,MATCH(B45,Historical!$B$7:$B$1062,0))/INDEX(Historical!$D$7:$D$1062,MATCH(B45,Historical!$B$7:$B$1062,0))-1)*100)</f>
        <v>15.463917525773185</v>
      </c>
      <c r="T45" s="105">
        <f>IF(INDEX(Historical!$F$7:$F$1062,MATCH(B45,Historical!$B$7:$B$1062,0))=0,"n/a",((INDEX(Historical!$C$7:$C$1062,MATCH(B45,Historical!$B$7:$B$1062,0))/INDEX(Historical!$F$7:$F$1062,MATCH(B45,Historical!$B$7:$B$1062,0)))^(1/3)-1)*100)</f>
        <v>16.960709528514649</v>
      </c>
      <c r="U45" s="105">
        <f>IF(INDEX(Historical!$H$7:$H$1062,MATCH(B45,Historical!$B$7:$B$1062,0))=0,"n/a",((INDEX(Historical!$C$7:$C$1062,MATCH(B45,Historical!$B$7:$B$1062,0))/INDEX(Historical!$H$7:$H$1062,MATCH(B45,Historical!$B$7:$B$1062,0)))^(1/5)-1)*100)</f>
        <v>19.050874698456923</v>
      </c>
      <c r="V45" s="105">
        <f>IF(INDEX(Historical!$M$7:$M$1062,MATCH(B45,Historical!$B$7:$B$1062,0))=0,"n/a",((INDEX(Historical!$C$7:$C$1062,MATCH(B45,Historical!$B$7:$B$1062,0))/INDEX(Historical!$M$7:$M$1062,MATCH(B45,Historical!$B$7:$B$1062,0)))^(1/10)-1)*100)</f>
        <v>20.397646461855356</v>
      </c>
      <c r="W45" s="106">
        <f>IF(OR(U45&lt;=0,U45="n/a",V45&lt;=0,V45="n/a"),"n/a",U45/V45)</f>
        <v>0.93397415893461211</v>
      </c>
      <c r="X45" s="107">
        <f>IF(OR(AJ45&lt;=0,AJ45="n/a",U45&lt;=0,U45="n/a"),"n/a",U45/AJ45)</f>
        <v>1.3715532540285762</v>
      </c>
      <c r="Y45" s="123"/>
      <c r="Z45" s="101">
        <f>IF(OR(AC45&lt;0.01,AC45="n/a"),"n/a",M45/AC45*100)</f>
        <v>42.36252545824847</v>
      </c>
      <c r="AA45" s="109">
        <f>IF(OR(AC45&lt;0.01,AC45="n/a"),"n/a",I45/AC45)</f>
        <v>41.676171079429736</v>
      </c>
      <c r="AB45" s="71">
        <v>5</v>
      </c>
      <c r="AC45" s="100">
        <v>4.91</v>
      </c>
      <c r="AD45" s="100">
        <v>3.04</v>
      </c>
      <c r="AE45" s="100">
        <v>7.27</v>
      </c>
      <c r="AF45" s="100">
        <v>15.93</v>
      </c>
      <c r="AG45" s="100">
        <v>40.58</v>
      </c>
      <c r="AH45" s="100">
        <v>11.27</v>
      </c>
      <c r="AI45" s="100">
        <v>11.16</v>
      </c>
      <c r="AJ45" s="100">
        <v>13.889999999999999</v>
      </c>
      <c r="AK45" s="100">
        <v>11</v>
      </c>
      <c r="AL45" s="100">
        <v>81890</v>
      </c>
      <c r="AM45" s="100">
        <v>14.44</v>
      </c>
      <c r="AN45" s="100">
        <v>0.53</v>
      </c>
      <c r="AO45" s="110">
        <f>IF(U45="n/a","n/a",IF(AA45&lt;0,"n/a",IF(AA45="n/a","n/a",J45+U45-AA45)))</f>
        <v>-21.60882763249996</v>
      </c>
      <c r="AP45" s="111">
        <f>IF(U45="n/a","n/a",J45+U45)</f>
        <v>20.067343446929776</v>
      </c>
      <c r="AQ45" s="112">
        <f>IF(OR(AC45&lt;0.01,AC45="n/a",AF45="n/a"),"n/a",(I45/SQRT(22.5*AC45*(I45/AF45))-1)*100)</f>
        <v>443.20096763754248</v>
      </c>
      <c r="AR45" s="101">
        <f>INDEX(Historical!$C$7:$C$1063,MATCH(B45,Historical!$B$7:$B$1063,0))*IF(AH45="n/a",1.03,IF(AH45&lt;0,1.01,IF(AH45&gt;10,1.1,(1+AH45/100))))</f>
        <v>1.8480000000000001</v>
      </c>
      <c r="AS45" s="109">
        <f>IF($AI45="n/a",1.03*AR45,IF($AI45&lt;0,1.01*AR45,IF($AI45&gt;10,1.1*AR45,(1+$AI45/100)*AR45)))</f>
        <v>2.0328000000000004</v>
      </c>
      <c r="AT45" s="109">
        <f>IF($AK45="n/a",1.03*AS45,IF($AK45&lt;0,1.01*AS45,IF($AK45&gt;10,1.1*AS45,(1+$AK45/100)*AS45)))</f>
        <v>2.2360800000000007</v>
      </c>
      <c r="AU45" s="109">
        <f>IF($AK45="n/a",1.03*AT45,IF($AK45&lt;0,1.01*AT45,IF($AK45&gt;10,1.1*AT45,(1+$AK45/100)*AT45)))</f>
        <v>2.4596880000000012</v>
      </c>
      <c r="AV45" s="109">
        <f>IF($AK45="n/a",1.03*AU45,IF($AK45&lt;0,1.01*AU45,IF($AK45&gt;10,1.1*AU45,(1+$AK45/100)*AU45)))</f>
        <v>2.7056568000000016</v>
      </c>
      <c r="AW45" s="109">
        <f>SUM(AR45:AV45)</f>
        <v>11.282224800000005</v>
      </c>
      <c r="AX45" s="113">
        <f>AW45/I45*100</f>
        <v>5.5134754434833626</v>
      </c>
      <c r="AY45" s="100">
        <v>0.9</v>
      </c>
      <c r="AZ45" s="100">
        <v>26.97</v>
      </c>
      <c r="BA45" s="100">
        <v>-9.76</v>
      </c>
      <c r="BB45" s="100">
        <v>11.86</v>
      </c>
      <c r="BC45" s="100">
        <v>10.65</v>
      </c>
      <c r="BE45" s="12">
        <v>1984</v>
      </c>
      <c r="BF45" s="12">
        <f>IF(BE45&gt;2020,0,IF(BE45&gt;2008,1,IF(BE45&gt;2001,2,IF(BE45&gt;1990,3,IF(BE45&gt;1980,4,IF(BE45&gt;1973,5,IF(BE45&gt;1970,6,IF(BE45&gt;1960,7,IF(BE45&gt;1958,8,IF(BE45&gt;1953,9,10))))))))))</f>
        <v>4</v>
      </c>
      <c r="BG45" s="100">
        <v>18.940000000000001</v>
      </c>
      <c r="BH45" t="s">
        <v>121</v>
      </c>
      <c r="BI45" t="s">
        <v>122</v>
      </c>
    </row>
    <row r="46" spans="1:61" ht="11.25" customHeight="1" x14ac:dyDescent="0.2">
      <c r="A46" s="55" t="s">
        <v>259</v>
      </c>
      <c r="B46" s="55" t="s">
        <v>260</v>
      </c>
      <c r="C46" s="156" t="s">
        <v>134</v>
      </c>
      <c r="D46" s="98" t="s">
        <v>157</v>
      </c>
      <c r="E46" s="157">
        <v>46</v>
      </c>
      <c r="F46" s="2">
        <v>59</v>
      </c>
      <c r="G46" s="2" t="s">
        <v>119</v>
      </c>
      <c r="H46" s="2" t="s">
        <v>146</v>
      </c>
      <c r="I46" s="100">
        <v>78.45</v>
      </c>
      <c r="J46" s="101">
        <f>(M46/I46)*100</f>
        <v>3.3142128744423198</v>
      </c>
      <c r="K46" s="104">
        <v>0.65</v>
      </c>
      <c r="L46" s="71">
        <v>4</v>
      </c>
      <c r="M46" s="28">
        <f>K46*L46</f>
        <v>2.6</v>
      </c>
      <c r="N46" s="103" t="s">
        <v>131</v>
      </c>
      <c r="O46" s="104">
        <v>0.53</v>
      </c>
      <c r="P46" s="158">
        <v>46280</v>
      </c>
      <c r="Q46" s="158">
        <v>46296</v>
      </c>
      <c r="R46" s="28">
        <f>(K46-O46)/O46*100</f>
        <v>22.641509433962263</v>
      </c>
      <c r="S46" s="105">
        <f>IF(INDEX(Historical!$D$7:$D1211,MATCH(B46,Historical!$B$7:$B$1062,0))=0,"n/a",(INDEX(Historical!$C$7:$C$1062,MATCH(B46,Historical!$B$7:$B$1062,0))/INDEX(Historical!$D$7:$D$1062,MATCH(B46,Historical!$B$7:$B$1062,0))-1)*100)</f>
        <v>4.8648648648648596</v>
      </c>
      <c r="T46" s="105">
        <f>IF(INDEX(Historical!$F$7:$F$1062,MATCH(B46,Historical!$B$7:$B$1062,0))=0,"n/a",((INDEX(Historical!$C$7:$C$1062,MATCH(B46,Historical!$B$7:$B$1062,0))/INDEX(Historical!$F$7:$F$1062,MATCH(B46,Historical!$B$7:$B$1062,0)))^(1/3)-1)*100)</f>
        <v>5.759476873318059</v>
      </c>
      <c r="U46" s="105">
        <f>IF(INDEX(Historical!$H$7:$H$1062,MATCH(B46,Historical!$B$7:$B$1062,0))=0,"n/a",((INDEX(Historical!$C$7:$C$1062,MATCH(B46,Historical!$B$7:$B$1062,0))/INDEX(Historical!$H$7:$H$1062,MATCH(B46,Historical!$B$7:$B$1062,0)))^(1/5)-1)*100)</f>
        <v>4.9316198611353279</v>
      </c>
      <c r="V46" s="105">
        <f>IF(INDEX(Historical!$M$7:$M$1062,MATCH(B46,Historical!$B$7:$B$1062,0))=0,"n/a",((INDEX(Historical!$C$7:$C$1062,MATCH(B46,Historical!$B$7:$B$1062,0))/INDEX(Historical!$M$7:$M$1062,MATCH(B46,Historical!$B$7:$B$1062,0)))^(1/10)-1)*100)</f>
        <v>4.8338742603001084</v>
      </c>
      <c r="W46" s="106">
        <f>IF(OR(U46&lt;=0,U46="n/a",V46&lt;=0,V46="n/a"),"n/a",U46/V46)</f>
        <v>1.0202209647110578</v>
      </c>
      <c r="X46" s="107">
        <f>IF(OR(AJ46&lt;=0,AJ46="n/a",U46&lt;=0,U46="n/a"),"n/a",U46/AJ46)</f>
        <v>0.48587387794436726</v>
      </c>
      <c r="Y46" s="170"/>
      <c r="Z46" s="101">
        <f>IF(OR(AC46&lt;0.01,AC46="n/a"),"n/a",M46/AC46*100)</f>
        <v>43.478260869565219</v>
      </c>
      <c r="AA46" s="109">
        <f>IF(OR(AC46&lt;0.01,AC46="n/a"),"n/a",I46/AC46)</f>
        <v>13.118729096989966</v>
      </c>
      <c r="AB46" s="71">
        <v>12</v>
      </c>
      <c r="AC46" s="100">
        <v>5.98</v>
      </c>
      <c r="AD46" s="100" t="s">
        <v>142</v>
      </c>
      <c r="AE46" s="100">
        <v>3.38</v>
      </c>
      <c r="AF46" s="100">
        <v>1.6</v>
      </c>
      <c r="AG46" s="100">
        <v>12.72</v>
      </c>
      <c r="AH46" s="100">
        <v>17.62</v>
      </c>
      <c r="AI46" s="100">
        <v>1.3599999999999999</v>
      </c>
      <c r="AJ46" s="100">
        <v>10.15</v>
      </c>
      <c r="AK46" s="100" t="s">
        <v>142</v>
      </c>
      <c r="AL46" s="100">
        <v>1420</v>
      </c>
      <c r="AM46" s="100">
        <v>2.62</v>
      </c>
      <c r="AN46" s="100">
        <v>0.42</v>
      </c>
      <c r="AO46" s="110">
        <f>IF(U46="n/a","n/a",IF(AA46&lt;0,"n/a",IF(AA46="n/a","n/a",J46+U46-AA46)))</f>
        <v>-4.8728963614123195</v>
      </c>
      <c r="AP46" s="111">
        <f>IF(U46="n/a","n/a",J46+U46)</f>
        <v>8.2458327355776468</v>
      </c>
      <c r="AQ46" s="112">
        <f>IF(OR(AC46&lt;0.01,AC46="n/a",AF46="n/a"),"n/a",(I46/SQRT(22.5*AC46*(I46/AF46))-1)*100)</f>
        <v>-3.4139035651290062</v>
      </c>
      <c r="AR46" s="101">
        <f>INDEX(Historical!$C$7:$C$1063,MATCH(B46,Historical!$B$7:$B$1063,0))*IF(AH46="n/a",1.03,IF(AH46&lt;0,1.01,IF(AH46&gt;10,1.1,(1+AH46/100))))</f>
        <v>2.1339999999999999</v>
      </c>
      <c r="AS46" s="109">
        <f>IF($AI46="n/a",1.03*AR46,IF($AI46&lt;0,1.01*AR46,IF($AI46&gt;10,1.1*AR46,(1+$AI46/100)*AR46)))</f>
        <v>2.1630224</v>
      </c>
      <c r="AT46" s="109">
        <f>IF($AK46="n/a",1.03*AS46,IF($AK46&lt;0,1.01*AS46,IF($AK46&gt;10,1.1*AS46,(1+$AK46/100)*AS46)))</f>
        <v>2.2279130720000002</v>
      </c>
      <c r="AU46" s="109">
        <f>IF($AK46="n/a",1.03*AT46,IF($AK46&lt;0,1.01*AT46,IF($AK46&gt;10,1.1*AT46,(1+$AK46/100)*AT46)))</f>
        <v>2.2947504641600003</v>
      </c>
      <c r="AV46" s="109">
        <f>IF($AK46="n/a",1.03*AU46,IF($AK46&lt;0,1.01*AU46,IF($AK46&gt;10,1.1*AU46,(1+$AK46/100)*AU46)))</f>
        <v>2.3635929780848004</v>
      </c>
      <c r="AW46" s="109">
        <f>SUM(AR46:AV46)</f>
        <v>11.183278914244799</v>
      </c>
      <c r="AX46" s="113">
        <f>AW46/I46*100</f>
        <v>14.255294983103632</v>
      </c>
      <c r="AY46" s="100">
        <v>0.55000000000000004</v>
      </c>
      <c r="AZ46" s="100">
        <v>56.120000000000005</v>
      </c>
      <c r="BA46" s="100">
        <v>-1.43</v>
      </c>
      <c r="BB46" s="100">
        <v>10.01</v>
      </c>
      <c r="BC46" s="100">
        <v>25.31</v>
      </c>
      <c r="BE46" s="12">
        <v>1981</v>
      </c>
      <c r="BF46" s="12">
        <f>IF(BE46&gt;2020,0,IF(BE46&gt;2008,1,IF(BE46&gt;2001,2,IF(BE46&gt;1990,3,IF(BE46&gt;1980,4,IF(BE46&gt;1973,5,IF(BE46&gt;1970,6,IF(BE46&gt;1960,7,IF(BE46&gt;1958,8,IF(BE46&gt;1953,9,10))))))))))</f>
        <v>4</v>
      </c>
      <c r="BG46" s="100">
        <v>1.6099999999999999</v>
      </c>
      <c r="BH46" t="s">
        <v>121</v>
      </c>
      <c r="BI46" t="s">
        <v>122</v>
      </c>
    </row>
    <row r="47" spans="1:61" ht="11.25" customHeight="1" x14ac:dyDescent="0.2">
      <c r="A47" s="123" t="s">
        <v>261</v>
      </c>
      <c r="B47" s="55" t="s">
        <v>262</v>
      </c>
      <c r="C47" s="156" t="s">
        <v>263</v>
      </c>
      <c r="D47" s="98" t="s">
        <v>264</v>
      </c>
      <c r="E47" s="157">
        <v>39</v>
      </c>
      <c r="F47" s="2">
        <v>76</v>
      </c>
      <c r="G47" s="2" t="s">
        <v>118</v>
      </c>
      <c r="H47" s="2" t="s">
        <v>118</v>
      </c>
      <c r="I47" s="100">
        <v>196.83</v>
      </c>
      <c r="J47" s="101">
        <f>(M47/I47)*100</f>
        <v>3.6173347558807092</v>
      </c>
      <c r="K47" s="104">
        <v>1.78</v>
      </c>
      <c r="L47" s="71">
        <v>4</v>
      </c>
      <c r="M47" s="28">
        <f>K47*L47</f>
        <v>7.12</v>
      </c>
      <c r="N47" s="103" t="s">
        <v>265</v>
      </c>
      <c r="O47" s="104">
        <v>1.71</v>
      </c>
      <c r="P47" s="158">
        <v>46070</v>
      </c>
      <c r="Q47" s="158">
        <v>46091</v>
      </c>
      <c r="R47" s="28">
        <f>(K47-O47)/O47*100</f>
        <v>4.0935672514619919</v>
      </c>
      <c r="S47" s="105">
        <f>IF(INDEX(Historical!$D$7:$D1217,MATCH(B47,Historical!$B$7:$B$1062,0))=0,"n/a",(INDEX(Historical!$C$7:$C$1062,MATCH(B47,Historical!$B$7:$B$1062,0))/INDEX(Historical!$D$7:$D$1062,MATCH(B47,Historical!$B$7:$B$1062,0))-1)*100)</f>
        <v>4.9079754601226933</v>
      </c>
      <c r="T47" s="105">
        <f>IF(INDEX(Historical!$F$7:$F$1062,MATCH(B47,Historical!$B$7:$B$1062,0))=0,"n/a",((INDEX(Historical!$C$7:$C$1062,MATCH(B47,Historical!$B$7:$B$1062,0))/INDEX(Historical!$F$7:$F$1062,MATCH(B47,Historical!$B$7:$B$1062,0)))^(1/3)-1)*100)</f>
        <v>6.3904359970732294</v>
      </c>
      <c r="U47" s="105">
        <f>IF(INDEX(Historical!$H$7:$H$1062,MATCH(B47,Historical!$B$7:$B$1062,0))=0,"n/a",((INDEX(Historical!$C$7:$C$1062,MATCH(B47,Historical!$B$7:$B$1062,0))/INDEX(Historical!$H$7:$H$1062,MATCH(B47,Historical!$B$7:$B$1062,0)))^(1/5)-1)*100)</f>
        <v>5.676336419578254</v>
      </c>
      <c r="V47" s="105">
        <f>IF(INDEX(Historical!$M$7:$M$1062,MATCH(B47,Historical!$B$7:$B$1062,0))=0,"n/a",((INDEX(Historical!$C$7:$C$1062,MATCH(B47,Historical!$B$7:$B$1062,0))/INDEX(Historical!$M$7:$M$1062,MATCH(B47,Historical!$B$7:$B$1062,0)))^(1/10)-1)*100)</f>
        <v>4.7999880847882537</v>
      </c>
      <c r="W47" s="106">
        <f>IF(OR(U47&lt;=0,U47="n/a",V47&lt;=0,V47="n/a"),"n/a",U47/V47)</f>
        <v>1.1825730229554641</v>
      </c>
      <c r="X47" s="107" t="str">
        <f>IF(OR(AJ47&lt;=0,AJ47="n/a",U47&lt;=0,U47="n/a"),"n/a",U47/AJ47)</f>
        <v>n/a</v>
      </c>
      <c r="Y47" s="165"/>
      <c r="Z47" s="101">
        <f>IF(OR(AC47&lt;0.01,AC47="n/a"),"n/a",M47/AC47*100)</f>
        <v>123.61111111111111</v>
      </c>
      <c r="AA47" s="109">
        <f>IF(OR(AC47&lt;0.01,AC47="n/a"),"n/a",I47/AC47)</f>
        <v>34.171875</v>
      </c>
      <c r="AB47" s="71">
        <v>12</v>
      </c>
      <c r="AC47" s="100">
        <v>5.76</v>
      </c>
      <c r="AD47" s="100">
        <v>0.8</v>
      </c>
      <c r="AE47" s="100">
        <v>2.08</v>
      </c>
      <c r="AF47" s="100">
        <v>2.13</v>
      </c>
      <c r="AG47" s="100">
        <v>6.61</v>
      </c>
      <c r="AH47" s="100">
        <v>100.05999999999999</v>
      </c>
      <c r="AI47" s="100">
        <v>-14.580000000000002</v>
      </c>
      <c r="AJ47" s="100" t="s">
        <v>142</v>
      </c>
      <c r="AK47" s="100">
        <v>19.670000000000002</v>
      </c>
      <c r="AL47" s="100">
        <v>392010</v>
      </c>
      <c r="AM47" s="100">
        <v>0.44</v>
      </c>
      <c r="AN47" s="100">
        <v>0.25</v>
      </c>
      <c r="AO47" s="110">
        <f>IF(U47="n/a","n/a",IF(AA47&lt;0,"n/a",IF(AA47="n/a","n/a",J47+U47-AA47)))</f>
        <v>-24.878203824541039</v>
      </c>
      <c r="AP47" s="111">
        <f>IF(U47="n/a","n/a",J47+U47)</f>
        <v>9.2936711754589627</v>
      </c>
      <c r="AQ47" s="112">
        <f>IF(OR(AC47&lt;0.01,AC47="n/a",AF47="n/a"),"n/a",(I47/SQRT(22.5*AC47*(I47/AF47))-1)*100)</f>
        <v>79.859320025402084</v>
      </c>
      <c r="AR47" s="101">
        <f>INDEX(Historical!$C$7:$C$1063,MATCH(B47,Historical!$B$7:$B$1063,0))*IF(AH47="n/a",1.03,IF(AH47&lt;0,1.01,IF(AH47&gt;10,1.1,(1+AH47/100))))</f>
        <v>7.524</v>
      </c>
      <c r="AS47" s="109">
        <f>IF($AI47="n/a",1.03*AR47,IF($AI47&lt;0,1.01*AR47,IF($AI47&gt;10,1.1*AR47,(1+$AI47/100)*AR47)))</f>
        <v>7.59924</v>
      </c>
      <c r="AT47" s="109">
        <f>IF($AK47="n/a",1.03*AS47,IF($AK47&lt;0,1.01*AS47,IF($AK47&gt;10,1.1*AS47,(1+$AK47/100)*AS47)))</f>
        <v>8.3591639999999998</v>
      </c>
      <c r="AU47" s="109">
        <f>IF($AK47="n/a",1.03*AT47,IF($AK47&lt;0,1.01*AT47,IF($AK47&gt;10,1.1*AT47,(1+$AK47/100)*AT47)))</f>
        <v>9.1950804000000002</v>
      </c>
      <c r="AV47" s="109">
        <f>IF($AK47="n/a",1.03*AU47,IF($AK47&lt;0,1.01*AU47,IF($AK47&gt;10,1.1*AU47,(1+$AK47/100)*AU47)))</f>
        <v>10.11458844</v>
      </c>
      <c r="AW47" s="109">
        <f>SUM(AR47:AV47)</f>
        <v>42.792072839999996</v>
      </c>
      <c r="AX47" s="113">
        <f>AW47/I47*100</f>
        <v>21.74062533150434</v>
      </c>
      <c r="AY47" s="100">
        <v>0.47</v>
      </c>
      <c r="AZ47" s="100">
        <v>34.36</v>
      </c>
      <c r="BA47" s="100">
        <v>-8.33</v>
      </c>
      <c r="BB47" s="100">
        <v>7.7</v>
      </c>
      <c r="BC47" s="100">
        <v>12.23</v>
      </c>
      <c r="BE47" s="12">
        <v>1988</v>
      </c>
      <c r="BF47" s="12">
        <f>IF(BE47&gt;2020,0,IF(BE47&gt;2008,1,IF(BE47&gt;2001,2,IF(BE47&gt;1990,3,IF(BE47&gt;1980,4,IF(BE47&gt;1973,5,IF(BE47&gt;1970,6,IF(BE47&gt;1960,7,IF(BE47&gt;1958,8,IF(BE47&gt;1953,9,10))))))))))</f>
        <v>4</v>
      </c>
      <c r="BG47" s="100">
        <v>3.7600000000000002</v>
      </c>
      <c r="BH47" t="s">
        <v>121</v>
      </c>
      <c r="BI47" t="s">
        <v>122</v>
      </c>
    </row>
    <row r="48" spans="1:61" ht="11.25" customHeight="1" x14ac:dyDescent="0.2">
      <c r="A48" s="55" t="s">
        <v>266</v>
      </c>
      <c r="B48" s="55" t="s">
        <v>267</v>
      </c>
      <c r="C48" s="156" t="s">
        <v>162</v>
      </c>
      <c r="D48" s="98" t="s">
        <v>163</v>
      </c>
      <c r="E48" s="157">
        <v>59</v>
      </c>
      <c r="F48" s="2">
        <v>19</v>
      </c>
      <c r="G48" s="2" t="s">
        <v>119</v>
      </c>
      <c r="H48" s="2" t="s">
        <v>119</v>
      </c>
      <c r="I48" s="100">
        <v>50.11</v>
      </c>
      <c r="J48" s="101">
        <f>(M48/I48)*100</f>
        <v>2.6741169427260028</v>
      </c>
      <c r="K48" s="104">
        <v>0.33500000000000002</v>
      </c>
      <c r="L48" s="71">
        <v>4</v>
      </c>
      <c r="M48" s="28">
        <f>K48*L48</f>
        <v>1.34</v>
      </c>
      <c r="N48" s="103" t="s">
        <v>172</v>
      </c>
      <c r="O48" s="104">
        <v>0.3</v>
      </c>
      <c r="P48" s="158">
        <v>46062</v>
      </c>
      <c r="Q48" s="158">
        <v>46073</v>
      </c>
      <c r="R48" s="28">
        <f>(K48-O48)/O48*100</f>
        <v>11.666666666666679</v>
      </c>
      <c r="S48" s="105">
        <f>IF(INDEX(Historical!$D$7:$D1220,MATCH(B48,Historical!$B$7:$B$1062,0))=0,"n/a",(INDEX(Historical!$C$7:$C$1062,MATCH(B48,Historical!$B$7:$B$1062,0))/INDEX(Historical!$D$7:$D$1062,MATCH(B48,Historical!$B$7:$B$1062,0))-1)*100)</f>
        <v>7.1428571428571397</v>
      </c>
      <c r="T48" s="105">
        <f>IF(INDEX(Historical!$F$7:$F$1062,MATCH(B48,Historical!$B$7:$B$1062,0))=0,"n/a",((INDEX(Historical!$C$7:$C$1062,MATCH(B48,Historical!$B$7:$B$1062,0))/INDEX(Historical!$F$7:$F$1062,MATCH(B48,Historical!$B$7:$B$1062,0)))^(1/3)-1)*100)</f>
        <v>6.2658569182611146</v>
      </c>
      <c r="U48" s="105">
        <f>IF(INDEX(Historical!$H$7:$H$1062,MATCH(B48,Historical!$B$7:$B$1062,0))=0,"n/a",((INDEX(Historical!$C$7:$C$1062,MATCH(B48,Historical!$B$7:$B$1062,0))/INDEX(Historical!$H$7:$H$1062,MATCH(B48,Historical!$B$7:$B$1062,0)))^(1/5)-1)*100)</f>
        <v>7.1402027941007029</v>
      </c>
      <c r="V48" s="105">
        <f>IF(INDEX(Historical!$M$7:$M$1062,MATCH(B48,Historical!$B$7:$B$1062,0))=0,"n/a",((INDEX(Historical!$C$7:$C$1062,MATCH(B48,Historical!$B$7:$B$1062,0))/INDEX(Historical!$M$7:$M$1062,MATCH(B48,Historical!$B$7:$B$1062,0)))^(1/10)-1)*100)</f>
        <v>6.0011664532219511</v>
      </c>
      <c r="W48" s="106">
        <f>IF(OR(U48&lt;=0,U48="n/a",V48&lt;=0,V48="n/a"),"n/a",U48/V48)</f>
        <v>1.189802490858626</v>
      </c>
      <c r="X48" s="107">
        <f>IF(OR(AJ48&lt;=0,AJ48="n/a",U48&lt;=0,U48="n/a"),"n/a",U48/AJ48)</f>
        <v>3.9448634221550845</v>
      </c>
      <c r="Y48" s="165"/>
      <c r="Z48" s="101">
        <f>IF(OR(AC48&lt;0.01,AC48="n/a"),"n/a",M48/AC48*100)</f>
        <v>60.360360360360353</v>
      </c>
      <c r="AA48" s="109">
        <f>IF(OR(AC48&lt;0.01,AC48="n/a"),"n/a",I48/AC48)</f>
        <v>22.572072072072071</v>
      </c>
      <c r="AB48" s="71">
        <v>12</v>
      </c>
      <c r="AC48" s="100">
        <v>2.2200000000000002</v>
      </c>
      <c r="AD48" s="100">
        <v>1.85</v>
      </c>
      <c r="AE48" s="100">
        <v>2.84</v>
      </c>
      <c r="AF48" s="100">
        <v>1.71</v>
      </c>
      <c r="AG48" s="100">
        <v>7.7</v>
      </c>
      <c r="AH48" s="100">
        <v>19.53</v>
      </c>
      <c r="AI48" s="100">
        <v>7.1999999999999993</v>
      </c>
      <c r="AJ48" s="100">
        <v>1.81</v>
      </c>
      <c r="AK48" s="100">
        <v>9.85</v>
      </c>
      <c r="AL48" s="100">
        <v>3000</v>
      </c>
      <c r="AM48" s="100">
        <v>0.8</v>
      </c>
      <c r="AN48" s="100">
        <v>0.93</v>
      </c>
      <c r="AO48" s="110">
        <f>IF(U48="n/a","n/a",IF(AA48&lt;0,"n/a",IF(AA48="n/a","n/a",J48+U48-AA48)))</f>
        <v>-12.757752335245366</v>
      </c>
      <c r="AP48" s="111">
        <f>IF(U48="n/a","n/a",J48+U48)</f>
        <v>9.8143197368267057</v>
      </c>
      <c r="AQ48" s="112">
        <f>IF(OR(AC48&lt;0.01,AC48="n/a",AF48="n/a"),"n/a",(I48/SQRT(22.5*AC48*(I48/AF48))-1)*100)</f>
        <v>30.976237443189582</v>
      </c>
      <c r="AR48" s="101">
        <f>INDEX(Historical!$C$7:$C$1063,MATCH(B48,Historical!$B$7:$B$1063,0))*IF(AH48="n/a",1.03,IF(AH48&lt;0,1.01,IF(AH48&gt;10,1.1,(1+AH48/100))))</f>
        <v>1.32</v>
      </c>
      <c r="AS48" s="109">
        <f>IF($AI48="n/a",1.03*AR48,IF($AI48&lt;0,1.01*AR48,IF($AI48&gt;10,1.1*AR48,(1+$AI48/100)*AR48)))</f>
        <v>1.4150400000000001</v>
      </c>
      <c r="AT48" s="109">
        <f>IF($AK48="n/a",1.03*AS48,IF($AK48&lt;0,1.01*AS48,IF($AK48&gt;10,1.1*AS48,(1+$AK48/100)*AS48)))</f>
        <v>1.55442144</v>
      </c>
      <c r="AU48" s="109">
        <f>IF($AK48="n/a",1.03*AT48,IF($AK48&lt;0,1.01*AT48,IF($AK48&gt;10,1.1*AT48,(1+$AK48/100)*AT48)))</f>
        <v>1.7075319518400001</v>
      </c>
      <c r="AV48" s="109">
        <f>IF($AK48="n/a",1.03*AU48,IF($AK48&lt;0,1.01*AU48,IF($AK48&gt;10,1.1*AU48,(1+$AK48/100)*AU48)))</f>
        <v>1.87572384909624</v>
      </c>
      <c r="AW48" s="109">
        <f>SUM(AR48:AV48)</f>
        <v>7.8727172409362405</v>
      </c>
      <c r="AX48" s="113">
        <f>AW48/I48*100</f>
        <v>15.710870566625903</v>
      </c>
      <c r="AY48" s="100">
        <v>0.49</v>
      </c>
      <c r="AZ48" s="100">
        <v>21.36</v>
      </c>
      <c r="BA48" s="100">
        <v>-6.8900000000000006</v>
      </c>
      <c r="BB48" s="100">
        <v>5.08</v>
      </c>
      <c r="BC48" s="100">
        <v>9.56</v>
      </c>
      <c r="BE48" s="12">
        <v>1968</v>
      </c>
      <c r="BF48" s="12">
        <f>IF(BE48&gt;2020,0,IF(BE48&gt;2008,1,IF(BE48&gt;2001,2,IF(BE48&gt;1990,3,IF(BE48&gt;1980,4,IF(BE48&gt;1973,5,IF(BE48&gt;1970,6,IF(BE48&gt;1960,7,IF(BE48&gt;1958,8,IF(BE48&gt;1953,9,10))))))))))</f>
        <v>7</v>
      </c>
      <c r="BG48" s="100">
        <v>2.35</v>
      </c>
      <c r="BH48" t="s">
        <v>121</v>
      </c>
      <c r="BI48" t="s">
        <v>122</v>
      </c>
    </row>
    <row r="49" spans="1:61" ht="11.25" customHeight="1" x14ac:dyDescent="0.2">
      <c r="A49" s="55" t="s">
        <v>268</v>
      </c>
      <c r="B49" s="55" t="s">
        <v>269</v>
      </c>
      <c r="C49" s="156" t="s">
        <v>134</v>
      </c>
      <c r="D49" s="98" t="s">
        <v>157</v>
      </c>
      <c r="E49" s="157">
        <v>28</v>
      </c>
      <c r="F49" s="2">
        <v>137</v>
      </c>
      <c r="G49" s="2" t="s">
        <v>146</v>
      </c>
      <c r="H49" s="2" t="s">
        <v>146</v>
      </c>
      <c r="I49" s="100">
        <v>76.959999999999994</v>
      </c>
      <c r="J49" s="101">
        <f>(M49/I49)*100</f>
        <v>2.6507276507276507</v>
      </c>
      <c r="K49" s="104">
        <v>0.51</v>
      </c>
      <c r="L49" s="71">
        <v>4</v>
      </c>
      <c r="M49" s="28">
        <f>K49*L49</f>
        <v>2.04</v>
      </c>
      <c r="N49" s="103" t="s">
        <v>270</v>
      </c>
      <c r="O49" s="104">
        <v>0.5</v>
      </c>
      <c r="P49" s="158">
        <v>46185</v>
      </c>
      <c r="Q49" s="158">
        <v>46199</v>
      </c>
      <c r="R49" s="28">
        <f>(K49-O49)/O49*100</f>
        <v>2.0000000000000018</v>
      </c>
      <c r="S49" s="105">
        <f>IF(INDEX(Historical!$D$7:$D1221,MATCH(B49,Historical!$B$7:$B$1062,0))=0,"n/a",(INDEX(Historical!$C$7:$C$1062,MATCH(B49,Historical!$B$7:$B$1062,0))/INDEX(Historical!$D$7:$D$1062,MATCH(B49,Historical!$B$7:$B$1062,0))-1)*100)</f>
        <v>2.5484820793990615</v>
      </c>
      <c r="T49" s="105">
        <f>IF(INDEX(Historical!$F$7:$F$1062,MATCH(B49,Historical!$B$7:$B$1062,0))=0,"n/a",((INDEX(Historical!$C$7:$C$1062,MATCH(B49,Historical!$B$7:$B$1062,0))/INDEX(Historical!$F$7:$F$1062,MATCH(B49,Historical!$B$7:$B$1062,0)))^(1/3)-1)*100)</f>
        <v>2.2224907280305795</v>
      </c>
      <c r="U49" s="105">
        <f>IF(INDEX(Historical!$H$7:$H$1062,MATCH(B49,Historical!$B$7:$B$1062,0))=0,"n/a",((INDEX(Historical!$C$7:$C$1062,MATCH(B49,Historical!$B$7:$B$1062,0))/INDEX(Historical!$H$7:$H$1062,MATCH(B49,Historical!$B$7:$B$1062,0)))^(1/5)-1)*100)</f>
        <v>2.1984550850471685</v>
      </c>
      <c r="V49" s="105">
        <f>IF(INDEX(Historical!$M$7:$M$1062,MATCH(B49,Historical!$B$7:$B$1062,0))=0,"n/a",((INDEX(Historical!$C$7:$C$1062,MATCH(B49,Historical!$B$7:$B$1062,0))/INDEX(Historical!$M$7:$M$1062,MATCH(B49,Historical!$B$7:$B$1062,0)))^(1/10)-1)*100)</f>
        <v>2.270060739698021</v>
      </c>
      <c r="W49" s="106">
        <f>IF(OR(U49&lt;=0,U49="n/a",V49&lt;=0,V49="n/a"),"n/a",U49/V49)</f>
        <v>0.96845650277164919</v>
      </c>
      <c r="X49" s="107">
        <f>IF(OR(AJ49&lt;=0,AJ49="n/a",U49&lt;=0,U49="n/a"),"n/a",U49/AJ49)</f>
        <v>0.55516542551696169</v>
      </c>
      <c r="Y49" s="165"/>
      <c r="Z49" s="101">
        <f>IF(OR(AC49&lt;0.01,AC49="n/a"),"n/a",M49/AC49*100)</f>
        <v>23.859649122807017</v>
      </c>
      <c r="AA49" s="109">
        <f>IF(OR(AC49&lt;0.01,AC49="n/a"),"n/a",I49/AC49)</f>
        <v>9.0011695906432738</v>
      </c>
      <c r="AB49" s="71">
        <v>12</v>
      </c>
      <c r="AC49" s="100">
        <v>8.5500000000000007</v>
      </c>
      <c r="AD49" s="100" t="s">
        <v>142</v>
      </c>
      <c r="AE49" s="100">
        <v>2.1</v>
      </c>
      <c r="AF49" s="100">
        <v>1.05</v>
      </c>
      <c r="AG49" s="100">
        <v>12.32</v>
      </c>
      <c r="AH49" s="100">
        <v>8.01</v>
      </c>
      <c r="AI49" s="100">
        <v>0.97</v>
      </c>
      <c r="AJ49" s="100">
        <v>3.9600000000000004</v>
      </c>
      <c r="AK49" s="100" t="s">
        <v>142</v>
      </c>
      <c r="AL49" s="100">
        <v>369.79</v>
      </c>
      <c r="AM49" s="100">
        <v>6.76</v>
      </c>
      <c r="AN49" s="100">
        <v>1.1200000000000001</v>
      </c>
      <c r="AO49" s="110">
        <f>IF(U49="n/a","n/a",IF(AA49&lt;0,"n/a",IF(AA49="n/a","n/a",J49+U49-AA49)))</f>
        <v>-4.1519868548684542</v>
      </c>
      <c r="AP49" s="111">
        <f>IF(U49="n/a","n/a",J49+U49)</f>
        <v>4.8491827357748196</v>
      </c>
      <c r="AQ49" s="112">
        <f>IF(OR(AC49&lt;0.01,AC49="n/a",AF49="n/a"),"n/a",(I49/SQRT(22.5*AC49*(I49/AF49))-1)*100)</f>
        <v>-35.188382145121075</v>
      </c>
      <c r="AR49" s="101">
        <f>INDEX(Historical!$C$7:$C$1063,MATCH(B49,Historical!$B$7:$B$1063,0))*IF(AH49="n/a",1.03,IF(AH49&lt;0,1.01,IF(AH49&gt;10,1.1,(1+AH49/100))))</f>
        <v>2.1388118811881185</v>
      </c>
      <c r="AS49" s="109">
        <f>IF($AI49="n/a",1.03*AR49,IF($AI49&lt;0,1.01*AR49,IF($AI49&gt;10,1.1*AR49,(1+$AI49/100)*AR49)))</f>
        <v>2.1595583564356433</v>
      </c>
      <c r="AT49" s="109">
        <f>IF($AK49="n/a",1.03*AS49,IF($AK49&lt;0,1.01*AS49,IF($AK49&gt;10,1.1*AS49,(1+$AK49/100)*AS49)))</f>
        <v>2.2243451071287126</v>
      </c>
      <c r="AU49" s="109">
        <f>IF($AK49="n/a",1.03*AT49,IF($AK49&lt;0,1.01*AT49,IF($AK49&gt;10,1.1*AT49,(1+$AK49/100)*AT49)))</f>
        <v>2.291075460342574</v>
      </c>
      <c r="AV49" s="109">
        <f>IF($AK49="n/a",1.03*AU49,IF($AK49&lt;0,1.01*AU49,IF($AK49&gt;10,1.1*AU49,(1+$AK49/100)*AU49)))</f>
        <v>2.3598077241528514</v>
      </c>
      <c r="AW49" s="109">
        <f>SUM(AR49:AV49)</f>
        <v>11.173598529247901</v>
      </c>
      <c r="AX49" s="113">
        <f>AW49/I49*100</f>
        <v>14.518709107650599</v>
      </c>
      <c r="AY49" s="100">
        <v>0.37</v>
      </c>
      <c r="AZ49" s="100">
        <v>53.949999999999996</v>
      </c>
      <c r="BA49" s="100">
        <v>-3.19</v>
      </c>
      <c r="BB49" s="100">
        <v>10.11</v>
      </c>
      <c r="BC49" s="100">
        <v>22.09</v>
      </c>
      <c r="BD49" s="20" t="s">
        <v>108</v>
      </c>
      <c r="BE49" s="12">
        <v>1999</v>
      </c>
      <c r="BF49" s="12">
        <f>IF(BE49&gt;2020,0,IF(BE49&gt;2008,1,IF(BE49&gt;2001,2,IF(BE49&gt;1990,3,IF(BE49&gt;1980,4,IF(BE49&gt;1973,5,IF(BE49&gt;1970,6,IF(BE49&gt;1960,7,IF(BE49&gt;1958,8,IF(BE49&gt;1953,9,10))))))))))</f>
        <v>3</v>
      </c>
      <c r="BG49" s="100">
        <v>1.3299999999999998</v>
      </c>
      <c r="BH49" t="s">
        <v>121</v>
      </c>
      <c r="BI49" t="s">
        <v>122</v>
      </c>
    </row>
    <row r="50" spans="1:61" ht="11.25" customHeight="1" x14ac:dyDescent="0.2">
      <c r="A50" s="55" t="s">
        <v>271</v>
      </c>
      <c r="B50" s="55" t="s">
        <v>272</v>
      </c>
      <c r="C50" s="156" t="s">
        <v>116</v>
      </c>
      <c r="D50" s="98" t="s">
        <v>215</v>
      </c>
      <c r="E50" s="157">
        <v>40</v>
      </c>
      <c r="F50" s="2">
        <v>72</v>
      </c>
      <c r="G50" s="2" t="s">
        <v>119</v>
      </c>
      <c r="H50" s="2" t="s">
        <v>119</v>
      </c>
      <c r="I50" s="100">
        <v>94.24</v>
      </c>
      <c r="J50" s="101">
        <f>(M50/I50)*100</f>
        <v>1.3582342954159594</v>
      </c>
      <c r="K50" s="104">
        <v>0.32</v>
      </c>
      <c r="L50" s="71">
        <v>4</v>
      </c>
      <c r="M50" s="28">
        <f>K50*L50</f>
        <v>1.28</v>
      </c>
      <c r="N50" s="103" t="s">
        <v>273</v>
      </c>
      <c r="O50" s="104">
        <v>0.3</v>
      </c>
      <c r="P50" s="158">
        <v>46188</v>
      </c>
      <c r="Q50" s="158">
        <v>46203</v>
      </c>
      <c r="R50" s="28">
        <f>(K50-O50)/O50*100</f>
        <v>6.6666666666666732</v>
      </c>
      <c r="S50" s="105">
        <f>IF(INDEX(Historical!$D$7:$D1223,MATCH(B50,Historical!$B$7:$B$1062,0))=0,"n/a",(INDEX(Historical!$C$7:$C$1062,MATCH(B50,Historical!$B$7:$B$1062,0))/INDEX(Historical!$D$7:$D$1062,MATCH(B50,Historical!$B$7:$B$1062,0))-1)*100)</f>
        <v>10.377358490566024</v>
      </c>
      <c r="T50" s="105">
        <f>IF(INDEX(Historical!$F$7:$F$1062,MATCH(B50,Historical!$B$7:$B$1062,0))=0,"n/a",((INDEX(Historical!$C$7:$C$1062,MATCH(B50,Historical!$B$7:$B$1062,0))/INDEX(Historical!$F$7:$F$1062,MATCH(B50,Historical!$B$7:$B$1062,0)))^(1/3)-1)*100)</f>
        <v>8.7380373002892142</v>
      </c>
      <c r="U50" s="105">
        <f>IF(INDEX(Historical!$H$7:$H$1062,MATCH(B50,Historical!$B$7:$B$1062,0))=0,"n/a",((INDEX(Historical!$C$7:$C$1062,MATCH(B50,Historical!$B$7:$B$1062,0))/INDEX(Historical!$H$7:$H$1062,MATCH(B50,Historical!$B$7:$B$1062,0)))^(1/5)-1)*100)</f>
        <v>6.8516702296210097</v>
      </c>
      <c r="V50" s="105">
        <f>IF(INDEX(Historical!$M$7:$M$1062,MATCH(B50,Historical!$B$7:$B$1062,0))=0,"n/a",((INDEX(Historical!$C$7:$C$1062,MATCH(B50,Historical!$B$7:$B$1062,0))/INDEX(Historical!$M$7:$M$1062,MATCH(B50,Historical!$B$7:$B$1062,0)))^(1/10)-1)*100)</f>
        <v>5.7331341780404221</v>
      </c>
      <c r="W50" s="106">
        <f>IF(OR(U50&lt;=0,U50="n/a",V50&lt;=0,V50="n/a"),"n/a",U50/V50)</f>
        <v>1.1951002744475976</v>
      </c>
      <c r="X50" s="107">
        <f>IF(OR(AJ50&lt;=0,AJ50="n/a",U50&lt;=0,U50="n/a"),"n/a",U50/AJ50)</f>
        <v>0.78215413580148518</v>
      </c>
      <c r="Y50" s="165"/>
      <c r="Z50" s="101">
        <f>IF(OR(AC50&lt;0.01,AC50="n/a"),"n/a",M50/AC50*100)</f>
        <v>34.408602150537632</v>
      </c>
      <c r="AA50" s="109">
        <f>IF(OR(AC50&lt;0.01,AC50="n/a"),"n/a",I50/AC50)</f>
        <v>25.333333333333332</v>
      </c>
      <c r="AB50" s="71">
        <v>7</v>
      </c>
      <c r="AC50" s="100">
        <v>3.72</v>
      </c>
      <c r="AD50" s="100">
        <v>1.96</v>
      </c>
      <c r="AE50" s="100">
        <v>2.87</v>
      </c>
      <c r="AF50" s="100">
        <v>6.44</v>
      </c>
      <c r="AG50" s="100">
        <v>27.779999999999998</v>
      </c>
      <c r="AH50" s="100">
        <v>11.04</v>
      </c>
      <c r="AI50" s="100">
        <v>10.66</v>
      </c>
      <c r="AJ50" s="100">
        <v>8.76</v>
      </c>
      <c r="AK50" s="100">
        <v>11.01</v>
      </c>
      <c r="AL50" s="100">
        <v>10920</v>
      </c>
      <c r="AM50" s="100">
        <v>0.57999999999999996</v>
      </c>
      <c r="AN50" s="100">
        <v>0.36</v>
      </c>
      <c r="AO50" s="110">
        <f>IF(U50="n/a","n/a",IF(AA50&lt;0,"n/a",IF(AA50="n/a","n/a",J50+U50-AA50)))</f>
        <v>-17.123428808296364</v>
      </c>
      <c r="AP50" s="111">
        <f>IF(U50="n/a","n/a",J50+U50)</f>
        <v>8.2099045250369684</v>
      </c>
      <c r="AQ50" s="112">
        <f>IF(OR(AC50&lt;0.01,AC50="n/a",AF50="n/a"),"n/a",(I50/SQRT(22.5*AC50*(I50/AF50))-1)*100)</f>
        <v>169.27612153629519</v>
      </c>
      <c r="AR50" s="101">
        <f>INDEX(Historical!$C$7:$C$1063,MATCH(B50,Historical!$B$7:$B$1063,0))*IF(AH50="n/a",1.03,IF(AH50&lt;0,1.01,IF(AH50&gt;10,1.1,(1+AH50/100))))</f>
        <v>1.2869999999999999</v>
      </c>
      <c r="AS50" s="109">
        <f>IF($AI50="n/a",1.03*AR50,IF($AI50&lt;0,1.01*AR50,IF($AI50&gt;10,1.1*AR50,(1+$AI50/100)*AR50)))</f>
        <v>1.4157</v>
      </c>
      <c r="AT50" s="109">
        <f>IF($AK50="n/a",1.03*AS50,IF($AK50&lt;0,1.01*AS50,IF($AK50&gt;10,1.1*AS50,(1+$AK50/100)*AS50)))</f>
        <v>1.5572700000000002</v>
      </c>
      <c r="AU50" s="109">
        <f>IF($AK50="n/a",1.03*AT50,IF($AK50&lt;0,1.01*AT50,IF($AK50&gt;10,1.1*AT50,(1+$AK50/100)*AT50)))</f>
        <v>1.7129970000000003</v>
      </c>
      <c r="AV50" s="109">
        <f>IF($AK50="n/a",1.03*AU50,IF($AK50&lt;0,1.01*AU50,IF($AK50&gt;10,1.1*AU50,(1+$AK50/100)*AU50)))</f>
        <v>1.8842967000000006</v>
      </c>
      <c r="AW50" s="109">
        <f>SUM(AR50:AV50)</f>
        <v>7.8572637000000007</v>
      </c>
      <c r="AX50" s="113">
        <f>AW50/I50*100</f>
        <v>8.3375039261460113</v>
      </c>
      <c r="AY50" s="100">
        <v>0.93</v>
      </c>
      <c r="AZ50" s="100">
        <v>34.300000000000004</v>
      </c>
      <c r="BA50" s="100">
        <v>-16.48</v>
      </c>
      <c r="BB50" s="100">
        <v>7.5399999999999991</v>
      </c>
      <c r="BC50" s="100">
        <v>4.4799999999999995</v>
      </c>
      <c r="BE50" s="12">
        <v>1987</v>
      </c>
      <c r="BF50" s="12">
        <f>IF(BE50&gt;2020,0,IF(BE50&gt;2008,1,IF(BE50&gt;2001,2,IF(BE50&gt;1990,3,IF(BE50&gt;1980,4,IF(BE50&gt;1973,5,IF(BE50&gt;1970,6,IF(BE50&gt;1960,7,IF(BE50&gt;1958,8,IF(BE50&gt;1953,9,10))))))))))</f>
        <v>4</v>
      </c>
      <c r="BG50" s="100">
        <v>14.42</v>
      </c>
      <c r="BH50" t="s">
        <v>121</v>
      </c>
      <c r="BI50" t="s">
        <v>122</v>
      </c>
    </row>
    <row r="51" spans="1:61" ht="11.25" customHeight="1" x14ac:dyDescent="0.2">
      <c r="A51" s="55" t="s">
        <v>274</v>
      </c>
      <c r="B51" s="55" t="s">
        <v>275</v>
      </c>
      <c r="C51" s="156" t="s">
        <v>116</v>
      </c>
      <c r="D51" s="98" t="s">
        <v>215</v>
      </c>
      <c r="E51" s="157">
        <v>70</v>
      </c>
      <c r="F51" s="2">
        <v>2</v>
      </c>
      <c r="G51" s="2" t="s">
        <v>118</v>
      </c>
      <c r="H51" s="2" t="s">
        <v>119</v>
      </c>
      <c r="I51" s="100">
        <v>204.62</v>
      </c>
      <c r="J51" s="101">
        <f>(M51/I51)*100</f>
        <v>1.0165184243964422</v>
      </c>
      <c r="K51" s="104">
        <v>0.52</v>
      </c>
      <c r="L51" s="71">
        <v>4</v>
      </c>
      <c r="M51" s="28">
        <f>K51*L51</f>
        <v>2.08</v>
      </c>
      <c r="N51" s="103" t="s">
        <v>158</v>
      </c>
      <c r="O51" s="104">
        <v>0.51500000000000001</v>
      </c>
      <c r="P51" s="163">
        <v>45898</v>
      </c>
      <c r="Q51" s="163">
        <v>45915</v>
      </c>
      <c r="R51" s="28">
        <f>(K51-O51)/O51*100</f>
        <v>0.97087378640776778</v>
      </c>
      <c r="S51" s="105">
        <f>IF(INDEX(Historical!$D$7:$D1233,MATCH(B51,Historical!$B$7:$B$1062,0))=0,"n/a",(INDEX(Historical!$C$7:$C$1062,MATCH(B51,Historical!$B$7:$B$1062,0))/INDEX(Historical!$D$7:$D$1062,MATCH(B51,Historical!$B$7:$B$1062,0))-1)*100)</f>
        <v>0.97560975609756184</v>
      </c>
      <c r="T51" s="105">
        <f>IF(INDEX(Historical!$F$7:$F$1062,MATCH(B51,Historical!$B$7:$B$1062,0))=0,"n/a",((INDEX(Historical!$C$7:$C$1062,MATCH(B51,Historical!$B$7:$B$1062,0))/INDEX(Historical!$F$7:$F$1062,MATCH(B51,Historical!$B$7:$B$1062,0)))^(1/3)-1)*100)</f>
        <v>0.98528512446465211</v>
      </c>
      <c r="U51" s="105">
        <f>IF(INDEX(Historical!$H$7:$H$1062,MATCH(B51,Historical!$B$7:$B$1062,0))=0,"n/a",((INDEX(Historical!$C$7:$C$1062,MATCH(B51,Historical!$B$7:$B$1062,0))/INDEX(Historical!$H$7:$H$1062,MATCH(B51,Historical!$B$7:$B$1062,0)))^(1/5)-1)*100)</f>
        <v>0.99522100035023264</v>
      </c>
      <c r="V51" s="105">
        <f>IF(INDEX(Historical!$M$7:$M$1062,MATCH(B51,Historical!$B$7:$B$1062,0))=0,"n/a",((INDEX(Historical!$C$7:$C$1062,MATCH(B51,Historical!$B$7:$B$1062,0))/INDEX(Historical!$M$7:$M$1062,MATCH(B51,Historical!$B$7:$B$1062,0)))^(1/10)-1)*100)</f>
        <v>2.3558454189051226</v>
      </c>
      <c r="W51" s="106">
        <f>IF(OR(U51&lt;=0,U51="n/a",V51&lt;=0,V51="n/a"),"n/a",U51/V51)</f>
        <v>0.42244749692140704</v>
      </c>
      <c r="X51" s="107">
        <f>IF(OR(AJ51&lt;=0,AJ51="n/a",U51&lt;=0,U51="n/a"),"n/a",U51/AJ51)</f>
        <v>9.0065248900473543E-2</v>
      </c>
      <c r="Y51" s="123"/>
      <c r="Z51" s="101">
        <f>IF(OR(AC51&lt;0.01,AC51="n/a"),"n/a",M51/AC51*100)</f>
        <v>25.030084235860407</v>
      </c>
      <c r="AA51" s="109">
        <f>IF(OR(AC51&lt;0.01,AC51="n/a"),"n/a",I51/AC51)</f>
        <v>24.623345367027678</v>
      </c>
      <c r="AB51" s="71">
        <v>12</v>
      </c>
      <c r="AC51" s="100">
        <v>8.31</v>
      </c>
      <c r="AD51" s="100">
        <v>1.83</v>
      </c>
      <c r="AE51" s="100">
        <v>3.27</v>
      </c>
      <c r="AF51" s="100">
        <v>3.59</v>
      </c>
      <c r="AG51" s="100">
        <v>14.91</v>
      </c>
      <c r="AH51" s="100">
        <v>11.25</v>
      </c>
      <c r="AI51" s="100">
        <v>9.7199999999999989</v>
      </c>
      <c r="AJ51" s="100">
        <v>11.05</v>
      </c>
      <c r="AK51" s="100">
        <v>9.51</v>
      </c>
      <c r="AL51" s="100">
        <v>27560</v>
      </c>
      <c r="AM51" s="100">
        <v>0.70000000000000007</v>
      </c>
      <c r="AN51" s="100">
        <v>0.42</v>
      </c>
      <c r="AO51" s="110">
        <f>IF(U51="n/a","n/a",IF(AA51&lt;0,"n/a",IF(AA51="n/a","n/a",J51+U51-AA51)))</f>
        <v>-22.611605942281003</v>
      </c>
      <c r="AP51" s="111">
        <f>IF(U51="n/a","n/a",J51+U51)</f>
        <v>2.0117394247466747</v>
      </c>
      <c r="AQ51" s="112">
        <f>IF(OR(AC51&lt;0.01,AC51="n/a",AF51="n/a"),"n/a",(I51/SQRT(22.5*AC51*(I51/AF51))-1)*100)</f>
        <v>98.211794544936609</v>
      </c>
      <c r="AR51" s="101">
        <f>INDEX(Historical!$C$7:$C$1063,MATCH(B51,Historical!$B$7:$B$1063,0))*IF(AH51="n/a",1.03,IF(AH51&lt;0,1.01,IF(AH51&gt;10,1.1,(1+AH51/100))))</f>
        <v>2.2770000000000001</v>
      </c>
      <c r="AS51" s="109">
        <f>IF($AI51="n/a",1.03*AR51,IF($AI51&lt;0,1.01*AR51,IF($AI51&gt;10,1.1*AR51,(1+$AI51/100)*AR51)))</f>
        <v>2.4983244</v>
      </c>
      <c r="AT51" s="109">
        <f>IF($AK51="n/a",1.03*AS51,IF($AK51&lt;0,1.01*AS51,IF($AK51&gt;10,1.1*AS51,(1+$AK51/100)*AS51)))</f>
        <v>2.7359150504400001</v>
      </c>
      <c r="AU51" s="109">
        <f>IF($AK51="n/a",1.03*AT51,IF($AK51&lt;0,1.01*AT51,IF($AK51&gt;10,1.1*AT51,(1+$AK51/100)*AT51)))</f>
        <v>2.9961005717368439</v>
      </c>
      <c r="AV51" s="109">
        <f>IF($AK51="n/a",1.03*AU51,IF($AK51&lt;0,1.01*AU51,IF($AK51&gt;10,1.1*AU51,(1+$AK51/100)*AU51)))</f>
        <v>3.2810297361090175</v>
      </c>
      <c r="AW51" s="109">
        <f>SUM(AR51:AV51)</f>
        <v>13.788369758285862</v>
      </c>
      <c r="AX51" s="113">
        <f>AW51/I51*100</f>
        <v>6.7385249527347577</v>
      </c>
      <c r="AY51" s="100">
        <v>1.1599999999999999</v>
      </c>
      <c r="AZ51" s="100">
        <v>28.720000000000002</v>
      </c>
      <c r="BA51" s="100">
        <v>-13.86</v>
      </c>
      <c r="BB51" s="100">
        <v>-4.5699999999999994</v>
      </c>
      <c r="BC51" s="100">
        <v>-1.02</v>
      </c>
      <c r="BE51" s="12">
        <v>1956</v>
      </c>
      <c r="BF51" s="12">
        <f>IF(BE51&gt;2020,0,IF(BE51&gt;2008,1,IF(BE51&gt;2001,2,IF(BE51&gt;1990,3,IF(BE51&gt;1980,4,IF(BE51&gt;1973,5,IF(BE51&gt;1970,6,IF(BE51&gt;1960,7,IF(BE51&gt;1958,8,IF(BE51&gt;1953,9,10))))))))))</f>
        <v>9</v>
      </c>
      <c r="BG51" s="100">
        <v>8.41</v>
      </c>
      <c r="BH51" t="s">
        <v>121</v>
      </c>
      <c r="BI51" t="s">
        <v>122</v>
      </c>
    </row>
    <row r="52" spans="1:61" ht="11.25" customHeight="1" x14ac:dyDescent="0.2">
      <c r="A52" s="55" t="s">
        <v>276</v>
      </c>
      <c r="B52" s="55" t="s">
        <v>277</v>
      </c>
      <c r="C52" s="156" t="s">
        <v>134</v>
      </c>
      <c r="D52" s="98" t="s">
        <v>157</v>
      </c>
      <c r="E52" s="157">
        <v>27</v>
      </c>
      <c r="F52" s="2">
        <v>141</v>
      </c>
      <c r="G52" s="2" t="s">
        <v>146</v>
      </c>
      <c r="H52" s="2" t="s">
        <v>146</v>
      </c>
      <c r="I52" s="100">
        <v>23.43</v>
      </c>
      <c r="J52" s="101">
        <f>(M52/I52)*100</f>
        <v>2.5181391378574474</v>
      </c>
      <c r="K52" s="104">
        <v>0.14749999999999999</v>
      </c>
      <c r="L52" s="71">
        <v>4</v>
      </c>
      <c r="M52" s="28">
        <f>K52*L52</f>
        <v>0.59</v>
      </c>
      <c r="N52" s="103" t="s">
        <v>136</v>
      </c>
      <c r="O52" s="104">
        <v>0.14499999999999999</v>
      </c>
      <c r="P52" s="158">
        <v>46248</v>
      </c>
      <c r="Q52" s="158">
        <v>46269</v>
      </c>
      <c r="R52" s="28">
        <f>(K52-O52)/O52*100</f>
        <v>1.7241379310344844</v>
      </c>
      <c r="S52" s="105">
        <f>IF(INDEX(Historical!$D$7:$D1242,MATCH(B52,Historical!$B$7:$B$1062,0))=0,"n/a",(INDEX(Historical!$C$7:$C$1062,MATCH(B52,Historical!$B$7:$B$1062,0))/INDEX(Historical!$D$7:$D$1062,MATCH(B52,Historical!$B$7:$B$1062,0))-1)*100)</f>
        <v>1.7699115044247815</v>
      </c>
      <c r="T52" s="105">
        <f>IF(INDEX(Historical!$F$7:$F$1062,MATCH(B52,Historical!$B$7:$B$1062,0))=0,"n/a",((INDEX(Historical!$C$7:$C$1062,MATCH(B52,Historical!$B$7:$B$1062,0))/INDEX(Historical!$F$7:$F$1062,MATCH(B52,Historical!$B$7:$B$1062,0)))^(1/3)-1)*100)</f>
        <v>3.0788379107201225</v>
      </c>
      <c r="U52" s="105">
        <f>IF(INDEX(Historical!$H$7:$H$1062,MATCH(B52,Historical!$B$7:$B$1062,0))=0,"n/a",((INDEX(Historical!$C$7:$C$1062,MATCH(B52,Historical!$B$7:$B$1062,0))/INDEX(Historical!$H$7:$H$1062,MATCH(B52,Historical!$B$7:$B$1062,0)))^(1/5)-1)*100)</f>
        <v>8.3531204499156075</v>
      </c>
      <c r="V52" s="105">
        <f>IF(INDEX(Historical!$M$7:$M$1062,MATCH(B52,Historical!$B$7:$B$1062,0))=0,"n/a",((INDEX(Historical!$C$7:$C$1062,MATCH(B52,Historical!$B$7:$B$1062,0))/INDEX(Historical!$M$7:$M$1062,MATCH(B52,Historical!$B$7:$B$1062,0)))^(1/10)-1)*100)</f>
        <v>6.5459142973809836</v>
      </c>
      <c r="W52" s="106">
        <f>IF(OR(U52&lt;=0,U52="n/a",V52&lt;=0,V52="n/a"),"n/a",U52/V52)</f>
        <v>1.276081548036412</v>
      </c>
      <c r="X52" s="107" t="str">
        <f>IF(OR(AJ52&lt;=0,AJ52="n/a",U52&lt;=0,U52="n/a"),"n/a",U52/AJ52)</f>
        <v>n/a</v>
      </c>
      <c r="Y52" s="165"/>
      <c r="Z52" s="101">
        <f>IF(OR(AC52&lt;0.01,AC52="n/a"),"n/a",M52/AC52*100)</f>
        <v>28.780487804878053</v>
      </c>
      <c r="AA52" s="109">
        <f>IF(OR(AC52&lt;0.01,AC52="n/a"),"n/a",I52/AC52)</f>
        <v>11.429268292682927</v>
      </c>
      <c r="AB52" s="71">
        <v>6</v>
      </c>
      <c r="AC52" s="100">
        <v>2.0499999999999998</v>
      </c>
      <c r="AD52" s="100" t="s">
        <v>142</v>
      </c>
      <c r="AE52" s="100">
        <v>1.46</v>
      </c>
      <c r="AF52" s="100">
        <v>0.95</v>
      </c>
      <c r="AG52" s="100">
        <v>8.5</v>
      </c>
      <c r="AH52" s="100">
        <v>7.19</v>
      </c>
      <c r="AI52" s="100">
        <v>6.7100000000000009</v>
      </c>
      <c r="AJ52" s="100">
        <v>-9.42</v>
      </c>
      <c r="AK52" s="100" t="s">
        <v>142</v>
      </c>
      <c r="AL52" s="100">
        <v>186.63</v>
      </c>
      <c r="AM52" s="100">
        <v>7.5200000000000005</v>
      </c>
      <c r="AN52" s="100">
        <v>0.49</v>
      </c>
      <c r="AO52" s="110">
        <f>IF(U52="n/a","n/a",IF(AA52&lt;0,"n/a",IF(AA52="n/a","n/a",J52+U52-AA52)))</f>
        <v>-0.55800870490987187</v>
      </c>
      <c r="AP52" s="111">
        <f>IF(U52="n/a","n/a",J52+U52)</f>
        <v>10.871259587773055</v>
      </c>
      <c r="AQ52" s="112">
        <f>IF(OR(AC52&lt;0.01,AC52="n/a",AF52="n/a"),"n/a",(I52/SQRT(22.5*AC52*(I52/AF52))-1)*100)</f>
        <v>-30.532805894360681</v>
      </c>
      <c r="AR52" s="101">
        <f>INDEX(Historical!$C$7:$C$1063,MATCH(B52,Historical!$B$7:$B$1063,0))*IF(AH52="n/a",1.03,IF(AH52&lt;0,1.01,IF(AH52&gt;10,1.1,(1+AH52/100))))</f>
        <v>0.61634250000000002</v>
      </c>
      <c r="AS52" s="109">
        <f>IF($AI52="n/a",1.03*AR52,IF($AI52&lt;0,1.01*AR52,IF($AI52&gt;10,1.1*AR52,(1+$AI52/100)*AR52)))</f>
        <v>0.65769908175000003</v>
      </c>
      <c r="AT52" s="109">
        <f>IF($AK52="n/a",1.03*AS52,IF($AK52&lt;0,1.01*AS52,IF($AK52&gt;10,1.1*AS52,(1+$AK52/100)*AS52)))</f>
        <v>0.67743005420250002</v>
      </c>
      <c r="AU52" s="109">
        <f>IF($AK52="n/a",1.03*AT52,IF($AK52&lt;0,1.01*AT52,IF($AK52&gt;10,1.1*AT52,(1+$AK52/100)*AT52)))</f>
        <v>0.69775295582857499</v>
      </c>
      <c r="AV52" s="109">
        <f>IF($AK52="n/a",1.03*AU52,IF($AK52&lt;0,1.01*AU52,IF($AK52&gt;10,1.1*AU52,(1+$AK52/100)*AU52)))</f>
        <v>0.71868554450343225</v>
      </c>
      <c r="AW52" s="109">
        <f>SUM(AR52:AV52)</f>
        <v>3.3679101362845074</v>
      </c>
      <c r="AX52" s="113">
        <f>AW52/I52*100</f>
        <v>14.37434970672005</v>
      </c>
      <c r="AY52" s="100">
        <v>0.34</v>
      </c>
      <c r="AZ52" s="100">
        <v>51.160000000000004</v>
      </c>
      <c r="BA52" s="100">
        <v>-4.99</v>
      </c>
      <c r="BB52" s="100">
        <v>1.1299999999999999</v>
      </c>
      <c r="BC52" s="100">
        <v>12.41</v>
      </c>
      <c r="BE52" s="12">
        <v>2000</v>
      </c>
      <c r="BF52" s="12">
        <f>IF(BE52&gt;2020,0,IF(BE52&gt;2008,1,IF(BE52&gt;2001,2,IF(BE52&gt;1990,3,IF(BE52&gt;1980,4,IF(BE52&gt;1973,5,IF(BE52&gt;1970,6,IF(BE52&gt;1960,7,IF(BE52&gt;1958,8,IF(BE52&gt;1953,9,10))))))))))</f>
        <v>3</v>
      </c>
      <c r="BG52" s="100">
        <v>0.75</v>
      </c>
      <c r="BH52" t="s">
        <v>121</v>
      </c>
      <c r="BI52" t="s">
        <v>122</v>
      </c>
    </row>
    <row r="53" spans="1:61" ht="11.25" customHeight="1" x14ac:dyDescent="0.2">
      <c r="A53" s="123" t="s">
        <v>278</v>
      </c>
      <c r="B53" s="55" t="s">
        <v>279</v>
      </c>
      <c r="C53" s="156" t="s">
        <v>139</v>
      </c>
      <c r="D53" s="98" t="s">
        <v>140</v>
      </c>
      <c r="E53" s="157">
        <v>34</v>
      </c>
      <c r="F53" s="2">
        <v>89</v>
      </c>
      <c r="G53" s="2" t="s">
        <v>119</v>
      </c>
      <c r="H53" s="2" t="s">
        <v>119</v>
      </c>
      <c r="I53" s="100">
        <v>277.63</v>
      </c>
      <c r="J53" s="101">
        <f>(M53/I53)*100</f>
        <v>1.0517595360731908</v>
      </c>
      <c r="K53" s="104">
        <v>0.73</v>
      </c>
      <c r="L53" s="71">
        <v>4</v>
      </c>
      <c r="M53" s="28">
        <f>K53*L53</f>
        <v>2.92</v>
      </c>
      <c r="N53" s="103" t="s">
        <v>240</v>
      </c>
      <c r="O53" s="104">
        <v>0.65</v>
      </c>
      <c r="P53" s="158">
        <v>46007</v>
      </c>
      <c r="Q53" s="158">
        <v>46037</v>
      </c>
      <c r="R53" s="28">
        <f>(K53-O53)/O53*100</f>
        <v>12.307692307692301</v>
      </c>
      <c r="S53" s="105">
        <f>IF(INDEX(Historical!$D$7:$D1243,MATCH(B53,Historical!$B$7:$B$1062,0))=0,"n/a",(INDEX(Historical!$C$7:$C$1062,MATCH(B53,Historical!$B$7:$B$1062,0))/INDEX(Historical!$D$7:$D$1062,MATCH(B53,Historical!$B$7:$B$1062,0))-1)*100)</f>
        <v>14.035087719298268</v>
      </c>
      <c r="T53" s="105">
        <f>IF(INDEX(Historical!$F$7:$F$1062,MATCH(B53,Historical!$B$7:$B$1062,0))=0,"n/a",((INDEX(Historical!$C$7:$C$1062,MATCH(B53,Historical!$B$7:$B$1062,0))/INDEX(Historical!$F$7:$F$1062,MATCH(B53,Historical!$B$7:$B$1062,0)))^(1/3)-1)*100)</f>
        <v>8.4212458844721283</v>
      </c>
      <c r="U53" s="105">
        <f>IF(INDEX(Historical!$H$7:$H$1062,MATCH(B53,Historical!$B$7:$B$1062,0))=0,"n/a",((INDEX(Historical!$C$7:$C$1062,MATCH(B53,Historical!$B$7:$B$1062,0))/INDEX(Historical!$H$7:$H$1062,MATCH(B53,Historical!$B$7:$B$1062,0)))^(1/5)-1)*100)</f>
        <v>6.699675773069802</v>
      </c>
      <c r="V53" s="105">
        <f>IF(INDEX(Historical!$M$7:$M$1062,MATCH(B53,Historical!$B$7:$B$1062,0))=0,"n/a",((INDEX(Historical!$C$7:$C$1062,MATCH(B53,Historical!$B$7:$B$1062,0))/INDEX(Historical!$M$7:$M$1062,MATCH(B53,Historical!$B$7:$B$1062,0)))^(1/10)-1)*100)</f>
        <v>7.0138383882810906</v>
      </c>
      <c r="W53" s="106">
        <f>IF(OR(U53&lt;=0,U53="n/a",V53&lt;=0,V53="n/a"),"n/a",U53/V53)</f>
        <v>0.95520817592030638</v>
      </c>
      <c r="X53" s="107" t="str">
        <f>IF(OR(AJ53&lt;=0,AJ53="n/a",U53&lt;=0,U53="n/a"),"n/a",U53/AJ53)</f>
        <v>n/a</v>
      </c>
      <c r="Y53" s="161"/>
      <c r="Z53" s="101">
        <f>IF(OR(AC53&lt;0.01,AC53="n/a"),"n/a",M53/AC53*100)</f>
        <v>39.142091152815013</v>
      </c>
      <c r="AA53" s="109">
        <f>IF(OR(AC53&lt;0.01,AC53="n/a"),"n/a",I53/AC53)</f>
        <v>37.215817694369974</v>
      </c>
      <c r="AB53" s="71">
        <v>12</v>
      </c>
      <c r="AC53" s="100">
        <v>7.46</v>
      </c>
      <c r="AD53" s="100">
        <v>2.33</v>
      </c>
      <c r="AE53" s="100">
        <v>4.6399999999999997</v>
      </c>
      <c r="AF53" s="100">
        <v>7.81</v>
      </c>
      <c r="AG53" s="100">
        <v>21.85</v>
      </c>
      <c r="AH53" s="100">
        <v>8.35</v>
      </c>
      <c r="AI53" s="100">
        <v>15.2</v>
      </c>
      <c r="AJ53" s="100" t="s">
        <v>142</v>
      </c>
      <c r="AK53" s="100">
        <v>12.68</v>
      </c>
      <c r="AL53" s="100">
        <v>78140</v>
      </c>
      <c r="AM53" s="100">
        <v>10.54</v>
      </c>
      <c r="AN53" s="100">
        <v>1.37</v>
      </c>
      <c r="AO53" s="110">
        <f>IF(U53="n/a","n/a",IF(AA53&lt;0,"n/a",IF(AA53="n/a","n/a",J53+U53-AA53)))</f>
        <v>-29.464382385226983</v>
      </c>
      <c r="AP53" s="111">
        <f>IF(U53="n/a","n/a",J53+U53)</f>
        <v>7.7514353091429928</v>
      </c>
      <c r="AQ53" s="112">
        <f>IF(OR(AC53&lt;0.01,AC53="n/a",AF53="n/a"),"n/a",(I53/SQRT(22.5*AC53*(I53/AF53))-1)*100)</f>
        <v>259.41652481210866</v>
      </c>
      <c r="AR53" s="101">
        <f>INDEX(Historical!$C$7:$C$1063,MATCH(B53,Historical!$B$7:$B$1063,0))*IF(AH53="n/a",1.03,IF(AH53&lt;0,1.01,IF(AH53&gt;10,1.1,(1+AH53/100))))</f>
        <v>2.8170999999999999</v>
      </c>
      <c r="AS53" s="109">
        <f>IF($AI53="n/a",1.03*AR53,IF($AI53&lt;0,1.01*AR53,IF($AI53&gt;10,1.1*AR53,(1+$AI53/100)*AR53)))</f>
        <v>3.0988100000000003</v>
      </c>
      <c r="AT53" s="109">
        <f>IF($AK53="n/a",1.03*AS53,IF($AK53&lt;0,1.01*AS53,IF($AK53&gt;10,1.1*AS53,(1+$AK53/100)*AS53)))</f>
        <v>3.4086910000000006</v>
      </c>
      <c r="AU53" s="109">
        <f>IF($AK53="n/a",1.03*AT53,IF($AK53&lt;0,1.01*AT53,IF($AK53&gt;10,1.1*AT53,(1+$AK53/100)*AT53)))</f>
        <v>3.749560100000001</v>
      </c>
      <c r="AV53" s="109">
        <f>IF($AK53="n/a",1.03*AU53,IF($AK53&lt;0,1.01*AU53,IF($AK53&gt;10,1.1*AU53,(1+$AK53/100)*AU53)))</f>
        <v>4.124516110000001</v>
      </c>
      <c r="AW53" s="109">
        <f>SUM(AR53:AV53)</f>
        <v>17.198677210000003</v>
      </c>
      <c r="AX53" s="113">
        <f>AW53/I53*100</f>
        <v>6.1948194395418374</v>
      </c>
      <c r="AY53" s="100">
        <v>0.89</v>
      </c>
      <c r="AZ53" s="100">
        <v>14.180000000000001</v>
      </c>
      <c r="BA53" s="100">
        <v>-10.23</v>
      </c>
      <c r="BB53" s="100">
        <v>3.4299999999999997</v>
      </c>
      <c r="BC53" s="100">
        <v>2.54</v>
      </c>
      <c r="BE53" s="12">
        <v>1993</v>
      </c>
      <c r="BF53" s="12">
        <f>IF(BE53&gt;2020,0,IF(BE53&gt;2008,1,IF(BE53&gt;2001,2,IF(BE53&gt;1990,3,IF(BE53&gt;1980,4,IF(BE53&gt;1973,5,IF(BE53&gt;1970,6,IF(BE53&gt;1960,7,IF(BE53&gt;1958,8,IF(BE53&gt;1953,9,10))))))))))</f>
        <v>3</v>
      </c>
      <c r="BG53" s="100">
        <v>7.89</v>
      </c>
      <c r="BH53" t="s">
        <v>121</v>
      </c>
      <c r="BI53" t="s">
        <v>122</v>
      </c>
    </row>
    <row r="54" spans="1:61" ht="11.25" customHeight="1" x14ac:dyDescent="0.2">
      <c r="A54" s="55" t="s">
        <v>280</v>
      </c>
      <c r="B54" s="55" t="s">
        <v>281</v>
      </c>
      <c r="C54" s="156" t="s">
        <v>162</v>
      </c>
      <c r="D54" s="98" t="s">
        <v>192</v>
      </c>
      <c r="E54" s="157">
        <v>52</v>
      </c>
      <c r="F54" s="2">
        <v>45</v>
      </c>
      <c r="G54" s="2" t="s">
        <v>119</v>
      </c>
      <c r="H54" s="2" t="s">
        <v>118</v>
      </c>
      <c r="I54" s="100">
        <v>108.85</v>
      </c>
      <c r="J54" s="101">
        <f>(M54/I54)*100</f>
        <v>3.2613688562241618</v>
      </c>
      <c r="K54" s="104">
        <v>0.88749999999999996</v>
      </c>
      <c r="L54" s="71">
        <v>4</v>
      </c>
      <c r="M54" s="28">
        <f>K54*L54</f>
        <v>3.55</v>
      </c>
      <c r="N54" s="103" t="s">
        <v>158</v>
      </c>
      <c r="O54" s="104">
        <v>0.85</v>
      </c>
      <c r="P54" s="158">
        <v>46071</v>
      </c>
      <c r="Q54" s="158">
        <v>46097</v>
      </c>
      <c r="R54" s="28">
        <f>(K54-O54)/O54*100</f>
        <v>4.4117647058823506</v>
      </c>
      <c r="S54" s="105">
        <f>IF(INDEX(Historical!$D$7:$D1244,MATCH(B54,Historical!$B$7:$B$1062,0))=0,"n/a",(INDEX(Historical!$C$7:$C$1062,MATCH(B54,Historical!$B$7:$B$1062,0))/INDEX(Historical!$D$7:$D$1062,MATCH(B54,Historical!$B$7:$B$1062,0))-1)*100)</f>
        <v>2.4096385542168752</v>
      </c>
      <c r="T54" s="105">
        <f>IF(INDEX(Historical!$F$7:$F$1062,MATCH(B54,Historical!$B$7:$B$1062,0))=0,"n/a",((INDEX(Historical!$C$7:$C$1062,MATCH(B54,Historical!$B$7:$B$1062,0))/INDEX(Historical!$F$7:$F$1062,MATCH(B54,Historical!$B$7:$B$1062,0)))^(1/3)-1)*100)</f>
        <v>2.4701278673611382</v>
      </c>
      <c r="U54" s="105">
        <f>IF(INDEX(Historical!$H$7:$H$1062,MATCH(B54,Historical!$B$7:$B$1062,0))=0,"n/a",((INDEX(Historical!$C$7:$C$1062,MATCH(B54,Historical!$B$7:$B$1062,0))/INDEX(Historical!$H$7:$H$1062,MATCH(B54,Historical!$B$7:$B$1062,0)))^(1/5)-1)*100)</f>
        <v>2.1295687600135116</v>
      </c>
      <c r="V54" s="105">
        <f>IF(INDEX(Historical!$M$7:$M$1062,MATCH(B54,Historical!$B$7:$B$1062,0))=0,"n/a",((INDEX(Historical!$C$7:$C$1062,MATCH(B54,Historical!$B$7:$B$1062,0))/INDEX(Historical!$M$7:$M$1062,MATCH(B54,Historical!$B$7:$B$1062,0)))^(1/10)-1)*100)</f>
        <v>2.7189465815924629</v>
      </c>
      <c r="W54" s="106">
        <f>IF(OR(U54&lt;=0,U54="n/a",V54&lt;=0,V54="n/a"),"n/a",U54/V54)</f>
        <v>0.78323302650773008</v>
      </c>
      <c r="X54" s="107">
        <f>IF(OR(AJ54&lt;=0,AJ54="n/a",U54&lt;=0,U54="n/a"),"n/a",U54/AJ54)</f>
        <v>0.18598853799244641</v>
      </c>
      <c r="Y54" s="55"/>
      <c r="Z54" s="101">
        <f>IF(OR(AC54&lt;0.01,AC54="n/a"),"n/a",M54/AC54*100)</f>
        <v>59.764309764309751</v>
      </c>
      <c r="AA54" s="109">
        <f>IF(OR(AC54&lt;0.01,AC54="n/a"),"n/a",I54/AC54)</f>
        <v>18.324915824915823</v>
      </c>
      <c r="AB54" s="71">
        <v>12</v>
      </c>
      <c r="AC54" s="100">
        <v>5.94</v>
      </c>
      <c r="AD54" s="100">
        <v>2.5299999999999998</v>
      </c>
      <c r="AE54" s="100">
        <v>2.33</v>
      </c>
      <c r="AF54" s="100">
        <v>1.42</v>
      </c>
      <c r="AG54" s="100">
        <v>8.73</v>
      </c>
      <c r="AH54" s="100">
        <v>7.06</v>
      </c>
      <c r="AI54" s="100">
        <v>6.3</v>
      </c>
      <c r="AJ54" s="100">
        <v>11.450000000000001</v>
      </c>
      <c r="AK54" s="100">
        <v>6.64</v>
      </c>
      <c r="AL54" s="100">
        <v>40110</v>
      </c>
      <c r="AM54" s="100">
        <v>0.19</v>
      </c>
      <c r="AN54" s="100">
        <v>1.06</v>
      </c>
      <c r="AO54" s="110">
        <f>IF(U54="n/a","n/a",IF(AA54&lt;0,"n/a",IF(AA54="n/a","n/a",J54+U54-AA54)))</f>
        <v>-12.93397820867815</v>
      </c>
      <c r="AP54" s="111">
        <f>IF(U54="n/a","n/a",J54+U54)</f>
        <v>5.3909376162376734</v>
      </c>
      <c r="AQ54" s="112">
        <f>IF(OR(AC54&lt;0.01,AC54="n/a",AF54="n/a"),"n/a",(I54/SQRT(22.5*AC54*(I54/AF54))-1)*100)</f>
        <v>7.5409595795025819</v>
      </c>
      <c r="AR54" s="101">
        <f>INDEX(Historical!$C$7:$C$1063,MATCH(B54,Historical!$B$7:$B$1063,0))*IF(AH54="n/a",1.03,IF(AH54&lt;0,1.01,IF(AH54&gt;10,1.1,(1+AH54/100))))</f>
        <v>3.6400399999999999</v>
      </c>
      <c r="AS54" s="109">
        <f>IF($AI54="n/a",1.03*AR54,IF($AI54&lt;0,1.01*AR54,IF($AI54&gt;10,1.1*AR54,(1+$AI54/100)*AR54)))</f>
        <v>3.8693625199999997</v>
      </c>
      <c r="AT54" s="109">
        <f>IF($AK54="n/a",1.03*AS54,IF($AK54&lt;0,1.01*AS54,IF($AK54&gt;10,1.1*AS54,(1+$AK54/100)*AS54)))</f>
        <v>4.1262881913279994</v>
      </c>
      <c r="AU54" s="109">
        <f>IF($AK54="n/a",1.03*AT54,IF($AK54&lt;0,1.01*AT54,IF($AK54&gt;10,1.1*AT54,(1+$AK54/100)*AT54)))</f>
        <v>4.4002737272321788</v>
      </c>
      <c r="AV54" s="109">
        <f>IF($AK54="n/a",1.03*AU54,IF($AK54&lt;0,1.01*AU54,IF($AK54&gt;10,1.1*AU54,(1+$AK54/100)*AU54)))</f>
        <v>4.6924519027203955</v>
      </c>
      <c r="AW54" s="109">
        <f>SUM(AR54:AV54)</f>
        <v>20.728416341280575</v>
      </c>
      <c r="AX54" s="113">
        <f>AW54/I54*100</f>
        <v>19.043101829380412</v>
      </c>
      <c r="AY54" s="100">
        <v>0.26</v>
      </c>
      <c r="AZ54" s="100">
        <v>14.63</v>
      </c>
      <c r="BA54" s="100">
        <v>-6.35</v>
      </c>
      <c r="BB54" s="100">
        <v>-0.33</v>
      </c>
      <c r="BC54" s="100">
        <v>2.4299999999999997</v>
      </c>
      <c r="BE54" s="12">
        <v>1975</v>
      </c>
      <c r="BF54" s="12">
        <f>IF(BE54&gt;2020,0,IF(BE54&gt;2008,1,IF(BE54&gt;2001,2,IF(BE54&gt;1990,3,IF(BE54&gt;1980,4,IF(BE54&gt;1973,5,IF(BE54&gt;1970,6,IF(BE54&gt;1960,7,IF(BE54&gt;1958,8,IF(BE54&gt;1953,9,10))))))))))</f>
        <v>5</v>
      </c>
      <c r="BG54" s="100">
        <v>2.96</v>
      </c>
      <c r="BH54" t="s">
        <v>121</v>
      </c>
      <c r="BI54" t="s">
        <v>122</v>
      </c>
    </row>
    <row r="55" spans="1:61" ht="11.25" customHeight="1" x14ac:dyDescent="0.2">
      <c r="A55" s="123" t="s">
        <v>282</v>
      </c>
      <c r="B55" s="55" t="s">
        <v>283</v>
      </c>
      <c r="C55" s="156" t="s">
        <v>134</v>
      </c>
      <c r="D55" s="98" t="s">
        <v>157</v>
      </c>
      <c r="E55" s="157">
        <v>39</v>
      </c>
      <c r="F55" s="2">
        <v>74</v>
      </c>
      <c r="G55" s="2" t="s">
        <v>146</v>
      </c>
      <c r="H55" s="2" t="s">
        <v>146</v>
      </c>
      <c r="I55" s="100">
        <v>40.549999999999997</v>
      </c>
      <c r="J55" s="101">
        <f>(M55/I55)*100</f>
        <v>3.0579531442663384</v>
      </c>
      <c r="K55" s="104">
        <v>0.31</v>
      </c>
      <c r="L55" s="71">
        <v>4</v>
      </c>
      <c r="M55" s="28">
        <f>K55*L55</f>
        <v>1.24</v>
      </c>
      <c r="N55" s="103" t="s">
        <v>284</v>
      </c>
      <c r="O55" s="104">
        <v>0.3</v>
      </c>
      <c r="P55" s="115">
        <v>45604</v>
      </c>
      <c r="Q55" s="115">
        <v>45611</v>
      </c>
      <c r="R55" s="28">
        <f>(K55-O55)/O55*100</f>
        <v>3.3333333333333366</v>
      </c>
      <c r="S55" s="105">
        <f>IF(INDEX(Historical!$D$7:$D1246,MATCH(B55,Historical!$B$7:$B$1062,0))=0,"n/a",(INDEX(Historical!$C$7:$C$1062,MATCH(B55,Historical!$B$7:$B$1062,0))/INDEX(Historical!$D$7:$D$1062,MATCH(B55,Historical!$B$7:$B$1062,0))-1)*100)</f>
        <v>2.4793388429751984</v>
      </c>
      <c r="T55" s="105">
        <f>IF(INDEX(Historical!$F$7:$F$1062,MATCH(B55,Historical!$B$7:$B$1062,0))=0,"n/a",((INDEX(Historical!$C$7:$C$1062,MATCH(B55,Historical!$B$7:$B$1062,0))/INDEX(Historical!$F$7:$F$1062,MATCH(B55,Historical!$B$7:$B$1062,0)))^(1/3)-1)*100)</f>
        <v>2.5434555242676238</v>
      </c>
      <c r="U55" s="105">
        <f>IF(INDEX(Historical!$H$7:$H$1062,MATCH(B55,Historical!$B$7:$B$1062,0))=0,"n/a",((INDEX(Historical!$C$7:$C$1062,MATCH(B55,Historical!$B$7:$B$1062,0))/INDEX(Historical!$H$7:$H$1062,MATCH(B55,Historical!$B$7:$B$1062,0)))^(1/5)-1)*100)</f>
        <v>3.5804203580214189</v>
      </c>
      <c r="V55" s="105">
        <f>IF(INDEX(Historical!$M$7:$M$1062,MATCH(B55,Historical!$B$7:$B$1062,0))=0,"n/a",((INDEX(Historical!$C$7:$C$1062,MATCH(B55,Historical!$B$7:$B$1062,0))/INDEX(Historical!$M$7:$M$1062,MATCH(B55,Historical!$B$7:$B$1062,0)))^(1/10)-1)*100)</f>
        <v>4.4800014160264245</v>
      </c>
      <c r="W55" s="106">
        <f>IF(OR(U55&lt;=0,U55="n/a",V55&lt;=0,V55="n/a"),"n/a",U55/V55)</f>
        <v>0.79920072016341082</v>
      </c>
      <c r="X55" s="107" t="str">
        <f>IF(OR(AJ55&lt;=0,AJ55="n/a",U55&lt;=0,U55="n/a"),"n/a",U55/AJ55)</f>
        <v>n/a</v>
      </c>
      <c r="Y55" s="162" t="s">
        <v>1712</v>
      </c>
      <c r="Z55" s="101">
        <f>IF(OR(AC55&lt;0.01,AC55="n/a"),"n/a",M55/AC55*100)</f>
        <v>35.838150289017342</v>
      </c>
      <c r="AA55" s="109">
        <f>IF(OR(AC55&lt;0.01,AC55="n/a"),"n/a",I55/AC55)</f>
        <v>11.71965317919075</v>
      </c>
      <c r="AB55" s="71">
        <v>12</v>
      </c>
      <c r="AC55" s="100">
        <v>3.46</v>
      </c>
      <c r="AD55" s="100">
        <v>2.92</v>
      </c>
      <c r="AE55" s="100">
        <v>1.79</v>
      </c>
      <c r="AF55" s="100">
        <v>1.1299999999999999</v>
      </c>
      <c r="AG55" s="100">
        <v>9.98</v>
      </c>
      <c r="AH55" s="100">
        <v>-8.2100000000000009</v>
      </c>
      <c r="AI55" s="100">
        <v>12.629999999999999</v>
      </c>
      <c r="AJ55" s="100">
        <v>-13.469999999999999</v>
      </c>
      <c r="AK55" s="100">
        <v>3.9</v>
      </c>
      <c r="AL55" s="100">
        <v>219.48</v>
      </c>
      <c r="AM55" s="100">
        <v>15.42</v>
      </c>
      <c r="AN55" s="100">
        <v>0.15</v>
      </c>
      <c r="AO55" s="110">
        <f>IF(U55="n/a","n/a",IF(AA55&lt;0,"n/a",IF(AA55="n/a","n/a",J55+U55-AA55)))</f>
        <v>-5.0812796769029926</v>
      </c>
      <c r="AP55" s="111">
        <f>IF(U55="n/a","n/a",J55+U55)</f>
        <v>6.6383735022877577</v>
      </c>
      <c r="AQ55" s="112">
        <f>IF(OR(AC55&lt;0.01,AC55="n/a",AF55="n/a"),"n/a",(I55/SQRT(22.5*AC55*(I55/AF55))-1)*100)</f>
        <v>-23.280574406954081</v>
      </c>
      <c r="AR55" s="101">
        <f>INDEX(Historical!$C$7:$C$1063,MATCH(B55,Historical!$B$7:$B$1063,0))*IF(AH55="n/a",1.03,IF(AH55&lt;0,1.01,IF(AH55&gt;10,1.1,(1+AH55/100))))</f>
        <v>1.2524</v>
      </c>
      <c r="AS55" s="109">
        <f>IF($AI55="n/a",1.03*AR55,IF($AI55&lt;0,1.01*AR55,IF($AI55&gt;10,1.1*AR55,(1+$AI55/100)*AR55)))</f>
        <v>1.37764</v>
      </c>
      <c r="AT55" s="109">
        <f>IF($AK55="n/a",1.03*AS55,IF($AK55&lt;0,1.01*AS55,IF($AK55&gt;10,1.1*AS55,(1+$AK55/100)*AS55)))</f>
        <v>1.4313679599999998</v>
      </c>
      <c r="AU55" s="109">
        <f>IF($AK55="n/a",1.03*AT55,IF($AK55&lt;0,1.01*AT55,IF($AK55&gt;10,1.1*AT55,(1+$AK55/100)*AT55)))</f>
        <v>1.4871913104399996</v>
      </c>
      <c r="AV55" s="109">
        <f>IF($AK55="n/a",1.03*AU55,IF($AK55&lt;0,1.01*AU55,IF($AK55&gt;10,1.1*AU55,(1+$AK55/100)*AU55)))</f>
        <v>1.5451917715471595</v>
      </c>
      <c r="AW55" s="109">
        <f>SUM(AR55:AV55)</f>
        <v>7.0937910419871599</v>
      </c>
      <c r="AX55" s="113">
        <f>AW55/I55*100</f>
        <v>17.493935985171788</v>
      </c>
      <c r="AY55" s="100">
        <v>0.21</v>
      </c>
      <c r="AZ55" s="100">
        <v>28.98</v>
      </c>
      <c r="BA55" s="100">
        <v>-7.84</v>
      </c>
      <c r="BB55" s="100">
        <v>-1.23</v>
      </c>
      <c r="BC55" s="100">
        <v>5.96</v>
      </c>
      <c r="BD55" s="20" t="s">
        <v>108</v>
      </c>
      <c r="BE55" s="12">
        <v>1987</v>
      </c>
      <c r="BF55" s="12">
        <f>IF(BE55&gt;2020,0,IF(BE55&gt;2008,1,IF(BE55&gt;2001,2,IF(BE55&gt;1990,3,IF(BE55&gt;1980,4,IF(BE55&gt;1973,5,IF(BE55&gt;1970,6,IF(BE55&gt;1960,7,IF(BE55&gt;1958,8,IF(BE55&gt;1953,9,10))))))))))</f>
        <v>4</v>
      </c>
      <c r="BG55" s="100">
        <v>0.96</v>
      </c>
      <c r="BH55" t="s">
        <v>121</v>
      </c>
      <c r="BI55" t="s">
        <v>122</v>
      </c>
    </row>
    <row r="56" spans="1:61" ht="11.25" customHeight="1" x14ac:dyDescent="0.2">
      <c r="A56" s="55" t="s">
        <v>285</v>
      </c>
      <c r="B56" s="55" t="s">
        <v>286</v>
      </c>
      <c r="C56" s="156" t="s">
        <v>116</v>
      </c>
      <c r="D56" s="98" t="s">
        <v>287</v>
      </c>
      <c r="E56" s="157">
        <v>69</v>
      </c>
      <c r="F56" s="2">
        <v>7</v>
      </c>
      <c r="G56" s="2" t="s">
        <v>119</v>
      </c>
      <c r="H56" s="2" t="s">
        <v>119</v>
      </c>
      <c r="I56" s="100">
        <v>149.82</v>
      </c>
      <c r="J56" s="101">
        <f>(M56/I56)*100</f>
        <v>1.4817781337605129</v>
      </c>
      <c r="K56" s="104">
        <v>0.55500000000000005</v>
      </c>
      <c r="L56" s="71">
        <v>4</v>
      </c>
      <c r="M56" s="28">
        <f>K56*L56</f>
        <v>2.2200000000000002</v>
      </c>
      <c r="N56" s="103" t="s">
        <v>168</v>
      </c>
      <c r="O56" s="104">
        <v>0.52749999999999997</v>
      </c>
      <c r="P56" s="158">
        <v>45975</v>
      </c>
      <c r="Q56" s="158">
        <v>46001</v>
      </c>
      <c r="R56" s="28">
        <f>(K56-O56)/O56*100</f>
        <v>5.2132701421801109</v>
      </c>
      <c r="S56" s="105">
        <f>IF(INDEX(Historical!$D$7:$D1252,MATCH(B56,Historical!$B$7:$B$1062,0))=0,"n/a",(INDEX(Historical!$C$7:$C$1062,MATCH(B56,Historical!$B$7:$B$1062,0))/INDEX(Historical!$D$7:$D$1062,MATCH(B56,Historical!$B$7:$B$1062,0))-1)*100)</f>
        <v>1.6646848989298579</v>
      </c>
      <c r="T56" s="105">
        <f>IF(INDEX(Historical!$F$7:$F$1062,MATCH(B56,Historical!$B$7:$B$1062,0))=0,"n/a",((INDEX(Historical!$C$7:$C$1062,MATCH(B56,Historical!$B$7:$B$1062,0))/INDEX(Historical!$F$7:$F$1062,MATCH(B56,Historical!$B$7:$B$1062,0)))^(1/3)-1)*100)</f>
        <v>1.1568636831284618</v>
      </c>
      <c r="U56" s="105">
        <f>IF(INDEX(Historical!$H$7:$H$1062,MATCH(B56,Historical!$B$7:$B$1062,0))=0,"n/a",((INDEX(Historical!$C$7:$C$1062,MATCH(B56,Historical!$B$7:$B$1062,0))/INDEX(Historical!$H$7:$H$1062,MATCH(B56,Historical!$B$7:$B$1062,0)))^(1/5)-1)*100)</f>
        <v>1.2880824468640473</v>
      </c>
      <c r="V56" s="105">
        <f>IF(INDEX(Historical!$M$7:$M$1062,MATCH(B56,Historical!$B$7:$B$1062,0))=0,"n/a",((INDEX(Historical!$C$7:$C$1062,MATCH(B56,Historical!$B$7:$B$1062,0))/INDEX(Historical!$M$7:$M$1062,MATCH(B56,Historical!$B$7:$B$1062,0)))^(1/10)-1)*100)</f>
        <v>1.2650256118486469</v>
      </c>
      <c r="W56" s="106">
        <f>IF(OR(U56&lt;=0,U56="n/a",V56&lt;=0,V56="n/a"),"n/a",U56/V56)</f>
        <v>1.0182263780270078</v>
      </c>
      <c r="X56" s="107">
        <f>IF(OR(AJ56&lt;=0,AJ56="n/a",U56&lt;=0,U56="n/a"),"n/a",U56/AJ56)</f>
        <v>0.28309504326682361</v>
      </c>
      <c r="Y56" s="162"/>
      <c r="Z56" s="101">
        <f>IF(OR(AC56&lt;0.01,AC56="n/a"),"n/a",M56/AC56*100)</f>
        <v>51.270207852193991</v>
      </c>
      <c r="AA56" s="109">
        <f>IF(OR(AC56&lt;0.01,AC56="n/a"),"n/a",I56/AC56)</f>
        <v>34.600461893764432</v>
      </c>
      <c r="AB56" s="71">
        <v>9</v>
      </c>
      <c r="AC56" s="100">
        <v>4.33</v>
      </c>
      <c r="AD56" s="100">
        <v>2.06</v>
      </c>
      <c r="AE56" s="100">
        <v>4.58</v>
      </c>
      <c r="AF56" s="100">
        <v>4.13</v>
      </c>
      <c r="AG56" s="100">
        <v>12.33</v>
      </c>
      <c r="AH56" s="100">
        <v>8.43</v>
      </c>
      <c r="AI56" s="100">
        <v>10.61</v>
      </c>
      <c r="AJ56" s="100">
        <v>4.55</v>
      </c>
      <c r="AK56" s="100">
        <v>10.100000000000001</v>
      </c>
      <c r="AL56" s="100">
        <v>83910</v>
      </c>
      <c r="AM56" s="100">
        <v>0.27999999999999997</v>
      </c>
      <c r="AN56" s="100">
        <v>0.69</v>
      </c>
      <c r="AO56" s="110">
        <f>IF(U56="n/a","n/a",IF(AA56&lt;0,"n/a",IF(AA56="n/a","n/a",J56+U56-AA56)))</f>
        <v>-31.830601313139873</v>
      </c>
      <c r="AP56" s="111">
        <f>IF(U56="n/a","n/a",J56+U56)</f>
        <v>2.7698605806245604</v>
      </c>
      <c r="AQ56" s="112">
        <f>IF(OR(AC56&lt;0.01,AC56="n/a",AF56="n/a"),"n/a",(I56/SQRT(22.5*AC56*(I56/AF56))-1)*100)</f>
        <v>152.01402749427979</v>
      </c>
      <c r="AR56" s="101">
        <f>INDEX(Historical!$C$7:$C$1063,MATCH(B56,Historical!$B$7:$B$1063,0))*IF(AH56="n/a",1.03,IF(AH56&lt;0,1.01,IF(AH56&gt;10,1.1,(1+AH56/100))))</f>
        <v>2.3176912500000002</v>
      </c>
      <c r="AS56" s="109">
        <f>IF($AI56="n/a",1.03*AR56,IF($AI56&lt;0,1.01*AR56,IF($AI56&gt;10,1.1*AR56,(1+$AI56/100)*AR56)))</f>
        <v>2.5494603750000002</v>
      </c>
      <c r="AT56" s="109">
        <f>IF($AK56="n/a",1.03*AS56,IF($AK56&lt;0,1.01*AS56,IF($AK56&gt;10,1.1*AS56,(1+$AK56/100)*AS56)))</f>
        <v>2.8044064125000006</v>
      </c>
      <c r="AU56" s="109">
        <f>IF($AK56="n/a",1.03*AT56,IF($AK56&lt;0,1.01*AT56,IF($AK56&gt;10,1.1*AT56,(1+$AK56/100)*AT56)))</f>
        <v>3.0848470537500008</v>
      </c>
      <c r="AV56" s="109">
        <f>IF($AK56="n/a",1.03*AU56,IF($AK56&lt;0,1.01*AU56,IF($AK56&gt;10,1.1*AU56,(1+$AK56/100)*AU56)))</f>
        <v>3.393331759125001</v>
      </c>
      <c r="AW56" s="109">
        <f>SUM(AR56:AV56)</f>
        <v>14.149736850375003</v>
      </c>
      <c r="AX56" s="113">
        <f>AW56/I56*100</f>
        <v>9.4444912897977602</v>
      </c>
      <c r="AY56" s="100">
        <v>1.23</v>
      </c>
      <c r="AZ56" s="100">
        <v>22.17</v>
      </c>
      <c r="BA56" s="100">
        <v>-9.2799999999999994</v>
      </c>
      <c r="BB56" s="100">
        <v>5.59</v>
      </c>
      <c r="BC56" s="100">
        <v>7.3400000000000007</v>
      </c>
      <c r="BE56" s="12">
        <v>1958</v>
      </c>
      <c r="BF56" s="12">
        <f>IF(BE56&gt;2020,0,IF(BE56&gt;2008,1,IF(BE56&gt;2001,2,IF(BE56&gt;1990,3,IF(BE56&gt;1980,4,IF(BE56&gt;1973,5,IF(BE56&gt;1970,6,IF(BE56&gt;1960,7,IF(BE56&gt;1958,8,IF(BE56&gt;1953,9,10))))))))))</f>
        <v>9</v>
      </c>
      <c r="BG56" s="100">
        <v>5.8000000000000007</v>
      </c>
      <c r="BH56" t="s">
        <v>121</v>
      </c>
      <c r="BI56" t="s">
        <v>122</v>
      </c>
    </row>
    <row r="57" spans="1:61" ht="11.25" customHeight="1" x14ac:dyDescent="0.2">
      <c r="A57" s="55" t="s">
        <v>288</v>
      </c>
      <c r="B57" s="55" t="s">
        <v>289</v>
      </c>
      <c r="C57" s="156" t="s">
        <v>263</v>
      </c>
      <c r="D57" s="98" t="s">
        <v>264</v>
      </c>
      <c r="E57" s="157">
        <v>29</v>
      </c>
      <c r="F57" s="2">
        <v>129</v>
      </c>
      <c r="G57" s="2" t="s">
        <v>119</v>
      </c>
      <c r="H57" s="2" t="s">
        <v>146</v>
      </c>
      <c r="I57" s="100">
        <v>38.049999999999997</v>
      </c>
      <c r="J57" s="101">
        <f>(M57/I57)*100</f>
        <v>5.8869908015768733</v>
      </c>
      <c r="K57" s="104">
        <v>0.56000000000000005</v>
      </c>
      <c r="L57" s="71">
        <v>4</v>
      </c>
      <c r="M57" s="28">
        <f>K57*L57</f>
        <v>2.2400000000000002</v>
      </c>
      <c r="N57" s="103" t="s">
        <v>205</v>
      </c>
      <c r="O57" s="104">
        <v>0.55000000000000004</v>
      </c>
      <c r="P57" s="158">
        <v>46234</v>
      </c>
      <c r="Q57" s="158">
        <v>46248</v>
      </c>
      <c r="R57" s="28">
        <f>(K57-O57)/O57*100</f>
        <v>1.8181818181818195</v>
      </c>
      <c r="S57" s="105">
        <f>IF(INDEX(Historical!$D$7:$D1255,MATCH(B57,Historical!$B$7:$B$1062,0))=0,"n/a",(INDEX(Historical!$C$7:$C$1062,MATCH(B57,Historical!$B$7:$B$1062,0))/INDEX(Historical!$D$7:$D$1062,MATCH(B57,Historical!$B$7:$B$1062,0))-1)*100)</f>
        <v>3.8461538461538547</v>
      </c>
      <c r="T57" s="105">
        <f>IF(INDEX(Historical!$F$7:$F$1062,MATCH(B57,Historical!$B$7:$B$1062,0))=0,"n/a",((INDEX(Historical!$C$7:$C$1062,MATCH(B57,Historical!$B$7:$B$1062,0))/INDEX(Historical!$F$7:$F$1062,MATCH(B57,Historical!$B$7:$B$1062,0)))^(1/3)-1)*100)</f>
        <v>4.7366391660347285</v>
      </c>
      <c r="U57" s="105">
        <f>IF(INDEX(Historical!$H$7:$H$1062,MATCH(B57,Historical!$B$7:$B$1062,0))=0,"n/a",((INDEX(Historical!$C$7:$C$1062,MATCH(B57,Historical!$B$7:$B$1062,0))/INDEX(Historical!$H$7:$H$1062,MATCH(B57,Historical!$B$7:$B$1062,0)))^(1/5)-1)*100)</f>
        <v>3.9457530185000644</v>
      </c>
      <c r="V57" s="105">
        <f>IF(INDEX(Historical!$M$7:$M$1062,MATCH(B57,Historical!$B$7:$B$1062,0))=0,"n/a",((INDEX(Historical!$C$7:$C$1062,MATCH(B57,Historical!$B$7:$B$1062,0))/INDEX(Historical!$M$7:$M$1062,MATCH(B57,Historical!$B$7:$B$1062,0)))^(1/10)-1)*100)</f>
        <v>3.6448387931322657</v>
      </c>
      <c r="W57" s="106">
        <f>IF(OR(U57&lt;=0,U57="n/a",V57&lt;=0,V57="n/a"),"n/a",U57/V57)</f>
        <v>1.0825589943606813</v>
      </c>
      <c r="X57" s="107">
        <f>IF(OR(AJ57&lt;=0,AJ57="n/a",U57&lt;=0,U57="n/a"),"n/a",U57/AJ57)</f>
        <v>0.43217448176342432</v>
      </c>
      <c r="Y57" s="123"/>
      <c r="Z57" s="101">
        <f>IF(OR(AC57&lt;0.01,AC57="n/a"),"n/a",M57/AC57*100)</f>
        <v>77.777777777777786</v>
      </c>
      <c r="AA57" s="109">
        <f>IF(OR(AC57&lt;0.01,AC57="n/a"),"n/a",I57/AC57)</f>
        <v>13.211805555555555</v>
      </c>
      <c r="AB57" s="71">
        <v>12</v>
      </c>
      <c r="AC57" s="100">
        <v>2.88</v>
      </c>
      <c r="AD57" s="100">
        <v>1.35</v>
      </c>
      <c r="AE57" s="100">
        <v>1.42</v>
      </c>
      <c r="AF57" s="100">
        <v>2.79</v>
      </c>
      <c r="AG57" s="100">
        <v>20.010000000000002</v>
      </c>
      <c r="AH57" s="100">
        <v>8.75</v>
      </c>
      <c r="AI57" s="100">
        <v>10.130000000000001</v>
      </c>
      <c r="AJ57" s="100">
        <v>9.1300000000000008</v>
      </c>
      <c r="AK57" s="100">
        <v>8.83</v>
      </c>
      <c r="AL57" s="100">
        <v>82320</v>
      </c>
      <c r="AM57" s="100">
        <v>33.36</v>
      </c>
      <c r="AN57" s="100">
        <v>1.1399999999999999</v>
      </c>
      <c r="AO57" s="110">
        <f>IF(U57="n/a","n/a",IF(AA57&lt;0,"n/a",IF(AA57="n/a","n/a",J57+U57-AA57)))</f>
        <v>-3.3790617354786168</v>
      </c>
      <c r="AP57" s="111">
        <f>IF(U57="n/a","n/a",J57+U57)</f>
        <v>9.8327438200769386</v>
      </c>
      <c r="AQ57" s="112">
        <f>IF(OR(AC57&lt;0.01,AC57="n/a",AF57="n/a"),"n/a",(I57/SQRT(22.5*AC57*(I57/AF57))-1)*100)</f>
        <v>27.994683049292668</v>
      </c>
      <c r="AR57" s="101">
        <f>INDEX(Historical!$C$7:$C$1063,MATCH(B57,Historical!$B$7:$B$1063,0))*IF(AH57="n/a",1.03,IF(AH57&lt;0,1.01,IF(AH57&gt;10,1.1,(1+AH57/100))))</f>
        <v>2.3489999999999998</v>
      </c>
      <c r="AS57" s="109">
        <f>IF($AI57="n/a",1.03*AR57,IF($AI57&lt;0,1.01*AR57,IF($AI57&gt;10,1.1*AR57,(1+$AI57/100)*AR57)))</f>
        <v>2.5838999999999999</v>
      </c>
      <c r="AT57" s="109">
        <f>IF($AK57="n/a",1.03*AS57,IF($AK57&lt;0,1.01*AS57,IF($AK57&gt;10,1.1*AS57,(1+$AK57/100)*AS57)))</f>
        <v>2.8120583699999999</v>
      </c>
      <c r="AU57" s="109">
        <f>IF($AK57="n/a",1.03*AT57,IF($AK57&lt;0,1.01*AT57,IF($AK57&gt;10,1.1*AT57,(1+$AK57/100)*AT57)))</f>
        <v>3.0603631240709999</v>
      </c>
      <c r="AV57" s="109">
        <f>IF($AK57="n/a",1.03*AU57,IF($AK57&lt;0,1.01*AU57,IF($AK57&gt;10,1.1*AU57,(1+$AK57/100)*AU57)))</f>
        <v>3.3305931879264694</v>
      </c>
      <c r="AW57" s="109">
        <f>SUM(AR57:AV57)</f>
        <v>14.13591468199747</v>
      </c>
      <c r="AX57" s="113">
        <f>AW57/I57*100</f>
        <v>37.150892725354716</v>
      </c>
      <c r="AY57" s="100">
        <v>0.47</v>
      </c>
      <c r="AZ57" s="100">
        <v>26.790000000000003</v>
      </c>
      <c r="BA57" s="100">
        <v>-5.27</v>
      </c>
      <c r="BB57" s="100">
        <v>1.05</v>
      </c>
      <c r="BC57" s="100">
        <v>7.5600000000000005</v>
      </c>
      <c r="BE57" s="12">
        <v>1998</v>
      </c>
      <c r="BF57" s="12">
        <f>IF(BE57&gt;2020,0,IF(BE57&gt;2008,1,IF(BE57&gt;2001,2,IF(BE57&gt;1990,3,IF(BE57&gt;1980,4,IF(BE57&gt;1973,5,IF(BE57&gt;1970,6,IF(BE57&gt;1960,7,IF(BE57&gt;1958,8,IF(BE57&gt;1953,9,10))))))))))</f>
        <v>3</v>
      </c>
      <c r="BG57" s="100">
        <v>7.4899999999999993</v>
      </c>
      <c r="BH57" t="s">
        <v>121</v>
      </c>
      <c r="BI57" t="s">
        <v>290</v>
      </c>
    </row>
    <row r="58" spans="1:61" ht="11.25" customHeight="1" x14ac:dyDescent="0.2">
      <c r="A58" s="123" t="s">
        <v>291</v>
      </c>
      <c r="B58" s="55" t="s">
        <v>292</v>
      </c>
      <c r="C58" s="156" t="s">
        <v>134</v>
      </c>
      <c r="D58" s="98" t="s">
        <v>135</v>
      </c>
      <c r="E58" s="157">
        <v>36</v>
      </c>
      <c r="F58" s="2">
        <v>81</v>
      </c>
      <c r="G58" s="2" t="s">
        <v>146</v>
      </c>
      <c r="H58" s="2" t="s">
        <v>146</v>
      </c>
      <c r="I58" s="100">
        <v>242.04</v>
      </c>
      <c r="J58" s="101">
        <f>(M58/I58)*100</f>
        <v>2.4169558750619728</v>
      </c>
      <c r="K58" s="104">
        <v>1.4624999999999999</v>
      </c>
      <c r="L58" s="71">
        <v>4</v>
      </c>
      <c r="M58" s="28">
        <f>K58*L58</f>
        <v>5.85</v>
      </c>
      <c r="N58" s="103" t="s">
        <v>293</v>
      </c>
      <c r="O58" s="104">
        <v>1.365</v>
      </c>
      <c r="P58" s="158">
        <v>46028</v>
      </c>
      <c r="Q58" s="158">
        <v>46043</v>
      </c>
      <c r="R58" s="28">
        <f>(K58-O58)/O58*100</f>
        <v>7.142857142857137</v>
      </c>
      <c r="S58" s="105">
        <f>IF(INDEX(Historical!$D$7:$D1260,MATCH(B58,Historical!$B$7:$B$1062,0))=0,"n/a",(INDEX(Historical!$C$7:$C$1062,MATCH(B58,Historical!$B$7:$B$1062,0))/INDEX(Historical!$D$7:$D$1062,MATCH(B58,Historical!$B$7:$B$1062,0))-1)*100)</f>
        <v>7.0588235294117618</v>
      </c>
      <c r="T58" s="105">
        <f>IF(INDEX(Historical!$F$7:$F$1062,MATCH(B58,Historical!$B$7:$B$1062,0))=0,"n/a",((INDEX(Historical!$C$7:$C$1062,MATCH(B58,Historical!$B$7:$B$1062,0))/INDEX(Historical!$F$7:$F$1062,MATCH(B58,Historical!$B$7:$B$1062,0)))^(1/3)-1)*100)</f>
        <v>7.1362787323828725</v>
      </c>
      <c r="U58" s="105">
        <f>IF(INDEX(Historical!$H$7:$H$1062,MATCH(B58,Historical!$B$7:$B$1062,0))=0,"n/a",((INDEX(Historical!$C$7:$C$1062,MATCH(B58,Historical!$B$7:$B$1062,0))/INDEX(Historical!$H$7:$H$1062,MATCH(B58,Historical!$B$7:$B$1062,0)))^(1/5)-1)*100)</f>
        <v>7.1818052669571308</v>
      </c>
      <c r="V58" s="105">
        <f>IF(INDEX(Historical!$M$7:$M$1062,MATCH(B58,Historical!$B$7:$B$1062,0))=0,"n/a",((INDEX(Historical!$C$7:$C$1062,MATCH(B58,Historical!$B$7:$B$1062,0))/INDEX(Historical!$M$7:$M$1062,MATCH(B58,Historical!$B$7:$B$1062,0)))^(1/10)-1)*100)</f>
        <v>7.2009302318585711</v>
      </c>
      <c r="W58" s="106">
        <f>IF(OR(U58&lt;=0,U58="n/a",V58&lt;=0,V58="n/a"),"n/a",U58/V58)</f>
        <v>0.99734409801433332</v>
      </c>
      <c r="X58" s="107">
        <f>IF(OR(AJ58&lt;=0,AJ58="n/a",U58&lt;=0,U58="n/a"),"n/a",U58/AJ58)</f>
        <v>0.52117599905349277</v>
      </c>
      <c r="Y58" s="159"/>
      <c r="Z58" s="101">
        <f>IF(OR(AC58&lt;0.01,AC58="n/a"),"n/a",M58/AC58*100)</f>
        <v>53.424657534246577</v>
      </c>
      <c r="AA58" s="109">
        <f>IF(OR(AC58&lt;0.01,AC58="n/a"),"n/a",I58/AC58)</f>
        <v>22.104109589041098</v>
      </c>
      <c r="AB58" s="71">
        <v>12</v>
      </c>
      <c r="AC58" s="100">
        <v>10.95</v>
      </c>
      <c r="AD58" s="100" t="s">
        <v>142</v>
      </c>
      <c r="AE58" s="100">
        <v>2.74</v>
      </c>
      <c r="AF58" s="100">
        <v>4.57</v>
      </c>
      <c r="AG58" s="100">
        <v>24.81</v>
      </c>
      <c r="AH58" s="100">
        <v>18.43</v>
      </c>
      <c r="AI58" s="100" t="s">
        <v>142</v>
      </c>
      <c r="AJ58" s="100">
        <v>13.780000000000001</v>
      </c>
      <c r="AK58" s="100" t="s">
        <v>142</v>
      </c>
      <c r="AL58" s="100">
        <v>11270</v>
      </c>
      <c r="AM58" s="100">
        <v>46.53</v>
      </c>
      <c r="AN58" s="100">
        <v>0</v>
      </c>
      <c r="AO58" s="110">
        <f>IF(U58="n/a","n/a",IF(AA58&lt;0,"n/a",IF(AA58="n/a","n/a",J58+U58-AA58)))</f>
        <v>-12.505348447021994</v>
      </c>
      <c r="AP58" s="111">
        <f>IF(U58="n/a","n/a",J58+U58)</f>
        <v>9.5987611420191037</v>
      </c>
      <c r="AQ58" s="112">
        <f>IF(OR(AC58&lt;0.01,AC58="n/a",AF58="n/a"),"n/a",(I58/SQRT(22.5*AC58*(I58/AF58))-1)*100)</f>
        <v>111.88653234105992</v>
      </c>
      <c r="AR58" s="101">
        <f>INDEX(Historical!$C$7:$C$1063,MATCH(B58,Historical!$B$7:$B$1063,0))*IF(AH58="n/a",1.03,IF(AH58&lt;0,1.01,IF(AH58&gt;10,1.1,(1+AH58/100))))</f>
        <v>6.0060000000000002</v>
      </c>
      <c r="AS58" s="109">
        <f>IF($AI58="n/a",1.03*AR58,IF($AI58&lt;0,1.01*AR58,IF($AI58&gt;10,1.1*AR58,(1+$AI58/100)*AR58)))</f>
        <v>6.1861800000000002</v>
      </c>
      <c r="AT58" s="109">
        <f>IF($AK58="n/a",1.03*AS58,IF($AK58&lt;0,1.01*AS58,IF($AK58&gt;10,1.1*AS58,(1+$AK58/100)*AS58)))</f>
        <v>6.3717654000000001</v>
      </c>
      <c r="AU58" s="109">
        <f>IF($AK58="n/a",1.03*AT58,IF($AK58&lt;0,1.01*AT58,IF($AK58&gt;10,1.1*AT58,(1+$AK58/100)*AT58)))</f>
        <v>6.5629183620000004</v>
      </c>
      <c r="AV58" s="109">
        <f>IF($AK58="n/a",1.03*AU58,IF($AK58&lt;0,1.01*AU58,IF($AK58&gt;10,1.1*AU58,(1+$AK58/100)*AU58)))</f>
        <v>6.759805912860001</v>
      </c>
      <c r="AW58" s="109">
        <f>SUM(AR58:AV58)</f>
        <v>31.886669674860002</v>
      </c>
      <c r="AX58" s="113">
        <f>AW58/I58*100</f>
        <v>13.174132240480912</v>
      </c>
      <c r="AY58" s="100">
        <v>0.3</v>
      </c>
      <c r="AZ58" s="100">
        <v>18.279999999999998</v>
      </c>
      <c r="BA58" s="100">
        <v>-36.42</v>
      </c>
      <c r="BB58" s="100">
        <v>5.57</v>
      </c>
      <c r="BC58" s="100">
        <v>-6.9500000000000011</v>
      </c>
      <c r="BE58" s="12">
        <v>1991</v>
      </c>
      <c r="BF58" s="12">
        <f>IF(BE58&gt;2020,0,IF(BE58&gt;2008,1,IF(BE58&gt;2001,2,IF(BE58&gt;1990,3,IF(BE58&gt;1980,4,IF(BE58&gt;1973,5,IF(BE58&gt;1970,6,IF(BE58&gt;1960,7,IF(BE58&gt;1958,8,IF(BE58&gt;1953,9,10))))))))))</f>
        <v>3</v>
      </c>
      <c r="BG58" s="100">
        <v>17.260000000000002</v>
      </c>
      <c r="BH58" t="s">
        <v>121</v>
      </c>
      <c r="BI58" t="s">
        <v>122</v>
      </c>
    </row>
    <row r="59" spans="1:61" ht="11.25" customHeight="1" x14ac:dyDescent="0.2">
      <c r="A59" s="55" t="s">
        <v>294</v>
      </c>
      <c r="B59" s="55" t="s">
        <v>295</v>
      </c>
      <c r="C59" s="156" t="s">
        <v>162</v>
      </c>
      <c r="D59" s="98" t="s">
        <v>296</v>
      </c>
      <c r="E59" s="157">
        <v>28</v>
      </c>
      <c r="F59" s="2">
        <v>134</v>
      </c>
      <c r="G59" s="2" t="s">
        <v>119</v>
      </c>
      <c r="H59" s="2" t="s">
        <v>118</v>
      </c>
      <c r="I59" s="100">
        <v>71.59</v>
      </c>
      <c r="J59" s="101">
        <f>(M59/I59)*100</f>
        <v>4.4000558737253801</v>
      </c>
      <c r="K59" s="104">
        <v>0.78749999999999998</v>
      </c>
      <c r="L59" s="71">
        <v>4</v>
      </c>
      <c r="M59" s="28">
        <f>K59*L59</f>
        <v>3.15</v>
      </c>
      <c r="N59" s="103" t="s">
        <v>297</v>
      </c>
      <c r="O59" s="104">
        <v>0.75249999999999995</v>
      </c>
      <c r="P59" s="158">
        <v>46086</v>
      </c>
      <c r="Q59" s="158">
        <v>46112</v>
      </c>
      <c r="R59" s="28">
        <f>(K59-O59)/O59*100</f>
        <v>4.6511627906976791</v>
      </c>
      <c r="S59" s="105">
        <f>IF(INDEX(Historical!$D$7:$D1261,MATCH(B59,Historical!$B$7:$B$1062,0))=0,"n/a",(INDEX(Historical!$C$7:$C$1062,MATCH(B59,Historical!$B$7:$B$1062,0))/INDEX(Historical!$D$7:$D$1062,MATCH(B59,Historical!$B$7:$B$1062,0))-1)*100)</f>
        <v>5.2447552447552503</v>
      </c>
      <c r="T59" s="105">
        <f>IF(INDEX(Historical!$F$7:$F$1062,MATCH(B59,Historical!$B$7:$B$1062,0))=0,"n/a",((INDEX(Historical!$C$7:$C$1062,MATCH(B59,Historical!$B$7:$B$1062,0))/INDEX(Historical!$F$7:$F$1062,MATCH(B59,Historical!$B$7:$B$1062,0)))^(1/3)-1)*100)</f>
        <v>5.6838854639968295</v>
      </c>
      <c r="U59" s="105">
        <f>IF(INDEX(Historical!$H$7:$H$1062,MATCH(B59,Historical!$B$7:$B$1062,0))=0,"n/a",((INDEX(Historical!$C$7:$C$1062,MATCH(B59,Historical!$B$7:$B$1062,0))/INDEX(Historical!$H$7:$H$1062,MATCH(B59,Historical!$B$7:$B$1062,0)))^(1/5)-1)*100)</f>
        <v>5.805471696125486</v>
      </c>
      <c r="V59" s="105">
        <f>IF(INDEX(Historical!$M$7:$M$1062,MATCH(B59,Historical!$B$7:$B$1062,0))=0,"n/a",((INDEX(Historical!$C$7:$C$1062,MATCH(B59,Historical!$B$7:$B$1062,0))/INDEX(Historical!$M$7:$M$1062,MATCH(B59,Historical!$B$7:$B$1062,0)))^(1/10)-1)*100)</f>
        <v>6.068152033153229</v>
      </c>
      <c r="W59" s="106">
        <f>IF(OR(U59&lt;=0,U59="n/a",V59&lt;=0,V59="n/a"),"n/a",U59/V59)</f>
        <v>0.95671164209588122</v>
      </c>
      <c r="X59" s="107">
        <f>IF(OR(AJ59&lt;=0,AJ59="n/a",U59&lt;=0,U59="n/a"),"n/a",U59/AJ59)</f>
        <v>1.1272760575000944</v>
      </c>
      <c r="Y59" s="73"/>
      <c r="Z59" s="101">
        <f>IF(OR(AC59&lt;0.01,AC59="n/a"),"n/a",M59/AC59*100)</f>
        <v>81.606217616580309</v>
      </c>
      <c r="AA59" s="109">
        <f>IF(OR(AC59&lt;0.01,AC59="n/a"),"n/a",I59/AC59)</f>
        <v>18.546632124352332</v>
      </c>
      <c r="AB59" s="71">
        <v>12</v>
      </c>
      <c r="AC59" s="100">
        <v>3.86</v>
      </c>
      <c r="AD59" s="100">
        <v>4.28</v>
      </c>
      <c r="AE59" s="100">
        <v>1.92</v>
      </c>
      <c r="AF59" s="100">
        <v>1.63</v>
      </c>
      <c r="AG59" s="100">
        <v>10.97</v>
      </c>
      <c r="AH59" s="100">
        <v>-2.33</v>
      </c>
      <c r="AI59" s="100">
        <v>5.93</v>
      </c>
      <c r="AJ59" s="100">
        <v>5.1499999999999995</v>
      </c>
      <c r="AK59" s="100">
        <v>3.4000000000000004</v>
      </c>
      <c r="AL59" s="100">
        <v>26920</v>
      </c>
      <c r="AM59" s="100">
        <v>0.15</v>
      </c>
      <c r="AN59" s="100">
        <v>1.84</v>
      </c>
      <c r="AO59" s="110">
        <f>IF(U59="n/a","n/a",IF(AA59&lt;0,"n/a",IF(AA59="n/a","n/a",J59+U59-AA59)))</f>
        <v>-8.3411045545014666</v>
      </c>
      <c r="AP59" s="111">
        <f>IF(U59="n/a","n/a",J59+U59)</f>
        <v>10.205527569850865</v>
      </c>
      <c r="AQ59" s="112">
        <f>IF(OR(AC59&lt;0.01,AC59="n/a",AF59="n/a"),"n/a",(I59/SQRT(22.5*AC59*(I59/AF59))-1)*100)</f>
        <v>15.913780913409559</v>
      </c>
      <c r="AR59" s="101">
        <f>INDEX(Historical!$C$7:$C$1063,MATCH(B59,Historical!$B$7:$B$1063,0))*IF(AH59="n/a",1.03,IF(AH59&lt;0,1.01,IF(AH59&gt;10,1.1,(1+AH59/100))))</f>
        <v>3.0400999999999998</v>
      </c>
      <c r="AS59" s="109">
        <f>IF($AI59="n/a",1.03*AR59,IF($AI59&lt;0,1.01*AR59,IF($AI59&gt;10,1.1*AR59,(1+$AI59/100)*AR59)))</f>
        <v>3.2203779299999997</v>
      </c>
      <c r="AT59" s="109">
        <f>IF($AK59="n/a",1.03*AS59,IF($AK59&lt;0,1.01*AS59,IF($AK59&gt;10,1.1*AS59,(1+$AK59/100)*AS59)))</f>
        <v>3.3298707796199998</v>
      </c>
      <c r="AU59" s="109">
        <f>IF($AK59="n/a",1.03*AT59,IF($AK59&lt;0,1.01*AT59,IF($AK59&gt;10,1.1*AT59,(1+$AK59/100)*AT59)))</f>
        <v>3.4430863861270797</v>
      </c>
      <c r="AV59" s="109">
        <f>IF($AK59="n/a",1.03*AU59,IF($AK59&lt;0,1.01*AU59,IF($AK59&gt;10,1.1*AU59,(1+$AK59/100)*AU59)))</f>
        <v>3.5601513232554005</v>
      </c>
      <c r="AW59" s="109">
        <f>SUM(AR59:AV59)</f>
        <v>16.593586419002477</v>
      </c>
      <c r="AX59" s="113">
        <f>AW59/I59*100</f>
        <v>23.178637266381443</v>
      </c>
      <c r="AY59" s="100">
        <v>0.7</v>
      </c>
      <c r="AZ59" s="100">
        <v>16.350000000000001</v>
      </c>
      <c r="BA59" s="100">
        <v>-6.5</v>
      </c>
      <c r="BB59" s="100">
        <v>-0.2</v>
      </c>
      <c r="BC59" s="100">
        <v>1.7000000000000002</v>
      </c>
      <c r="BE59" s="12">
        <v>1999</v>
      </c>
      <c r="BF59" s="12">
        <f>IF(BE59&gt;2020,0,IF(BE59&gt;2008,1,IF(BE59&gt;2001,2,IF(BE59&gt;1990,3,IF(BE59&gt;1980,4,IF(BE59&gt;1973,5,IF(BE59&gt;1970,6,IF(BE59&gt;1960,7,IF(BE59&gt;1958,8,IF(BE59&gt;1953,9,10))))))))))</f>
        <v>3</v>
      </c>
      <c r="BG59" s="100">
        <v>2.8000000000000003</v>
      </c>
      <c r="BH59" t="s">
        <v>121</v>
      </c>
      <c r="BI59" t="s">
        <v>122</v>
      </c>
    </row>
    <row r="60" spans="1:61" ht="11.25" customHeight="1" x14ac:dyDescent="0.2">
      <c r="A60" s="55" t="s">
        <v>298</v>
      </c>
      <c r="B60" s="55" t="s">
        <v>299</v>
      </c>
      <c r="C60" s="156" t="s">
        <v>300</v>
      </c>
      <c r="D60" s="98" t="s">
        <v>301</v>
      </c>
      <c r="E60" s="157">
        <v>32</v>
      </c>
      <c r="F60" s="2">
        <v>113</v>
      </c>
      <c r="G60" s="2" t="s">
        <v>119</v>
      </c>
      <c r="H60" s="2" t="s">
        <v>118</v>
      </c>
      <c r="I60" s="100">
        <v>284.14</v>
      </c>
      <c r="J60" s="101">
        <f>(M60/I60)*100</f>
        <v>3.6460899556556625</v>
      </c>
      <c r="K60" s="104">
        <v>2.59</v>
      </c>
      <c r="L60" s="71">
        <v>4</v>
      </c>
      <c r="M60" s="28">
        <f>K60*L60</f>
        <v>10.36</v>
      </c>
      <c r="N60" s="103" t="s">
        <v>240</v>
      </c>
      <c r="O60" s="104">
        <v>2.57</v>
      </c>
      <c r="P60" s="158">
        <v>46112</v>
      </c>
      <c r="Q60" s="158">
        <v>46127</v>
      </c>
      <c r="R60" s="28">
        <f>(K60-O60)/O60*100</f>
        <v>0.77821011673151819</v>
      </c>
      <c r="S60" s="105">
        <f>IF(INDEX(Historical!$D$7:$D1263,MATCH(B60,Historical!$B$7:$B$1062,0))=0,"n/a",(INDEX(Historical!$C$7:$C$1062,MATCH(B60,Historical!$B$7:$B$1062,0))/INDEX(Historical!$D$7:$D$1062,MATCH(B60,Historical!$B$7:$B$1062,0))-1)*100)</f>
        <v>5.1759834368529933</v>
      </c>
      <c r="T60" s="105">
        <f>IF(INDEX(Historical!$F$7:$F$1062,MATCH(B60,Historical!$B$7:$B$1062,0))=0,"n/a",((INDEX(Historical!$C$7:$C$1062,MATCH(B60,Historical!$B$7:$B$1062,0))/INDEX(Historical!$F$7:$F$1062,MATCH(B60,Historical!$B$7:$B$1062,0)))^(1/3)-1)*100)</f>
        <v>5.3475994550620909</v>
      </c>
      <c r="U60" s="105">
        <f>IF(INDEX(Historical!$H$7:$H$1062,MATCH(B60,Historical!$B$7:$B$1062,0))=0,"n/a",((INDEX(Historical!$C$7:$C$1062,MATCH(B60,Historical!$B$7:$B$1062,0))/INDEX(Historical!$H$7:$H$1062,MATCH(B60,Historical!$B$7:$B$1062,0)))^(1/5)-1)*100)</f>
        <v>4.4242918501406603</v>
      </c>
      <c r="V60" s="105">
        <f>IF(INDEX(Historical!$M$7:$M$1062,MATCH(B60,Historical!$B$7:$B$1062,0))=0,"n/a",((INDEX(Historical!$C$7:$C$1062,MATCH(B60,Historical!$B$7:$B$1062,0))/INDEX(Historical!$M$7:$M$1062,MATCH(B60,Historical!$B$7:$B$1062,0)))^(1/10)-1)*100)</f>
        <v>6.1000868102732975</v>
      </c>
      <c r="W60" s="106">
        <f>IF(OR(U60&lt;=0,U60="n/a",V60&lt;=0,V60="n/a"),"n/a",U60/V60)</f>
        <v>0.72528342427678372</v>
      </c>
      <c r="X60" s="107">
        <f>IF(OR(AJ60&lt;=0,AJ60="n/a",U60&lt;=0,U60="n/a"),"n/a",U60/AJ60)</f>
        <v>1.1989950813389323</v>
      </c>
      <c r="Y60" s="55"/>
      <c r="Z60" s="101">
        <f>IF(OR(AC60&lt;0.01,AC60="n/a"),"n/a",M60/AC60*100)</f>
        <v>161.11975116640747</v>
      </c>
      <c r="AA60" s="109">
        <f>IF(OR(AC60&lt;0.01,AC60="n/a"),"n/a",I60/AC60)</f>
        <v>44.189735614307935</v>
      </c>
      <c r="AB60" s="71">
        <v>12</v>
      </c>
      <c r="AC60" s="100">
        <v>6.43</v>
      </c>
      <c r="AD60" s="100" t="s">
        <v>142</v>
      </c>
      <c r="AE60" s="100">
        <v>9.8000000000000007</v>
      </c>
      <c r="AF60" s="100">
        <v>3.43</v>
      </c>
      <c r="AG60" s="100">
        <v>7.55</v>
      </c>
      <c r="AH60" s="100">
        <v>-43.15</v>
      </c>
      <c r="AI60" s="100">
        <v>5.13</v>
      </c>
      <c r="AJ60" s="100">
        <v>3.6900000000000004</v>
      </c>
      <c r="AK60" s="100">
        <v>-13.43</v>
      </c>
      <c r="AL60" s="100">
        <v>18880</v>
      </c>
      <c r="AM60" s="100">
        <v>0.80999999999999994</v>
      </c>
      <c r="AN60" s="100">
        <v>1.27</v>
      </c>
      <c r="AO60" s="110">
        <f>IF(U60="n/a","n/a",IF(AA60&lt;0,"n/a",IF(AA60="n/a","n/a",J60+U60-AA60)))</f>
        <v>-36.119353808511612</v>
      </c>
      <c r="AP60" s="111">
        <f>IF(U60="n/a","n/a",J60+U60)</f>
        <v>8.0703818057963232</v>
      </c>
      <c r="AQ60" s="112">
        <f>IF(OR(AC60&lt;0.01,AC60="n/a",AF60="n/a"),"n/a",(I60/SQRT(22.5*AC60*(I60/AF60))-1)*100)</f>
        <v>159.54729233552126</v>
      </c>
      <c r="AR60" s="101">
        <f>INDEX(Historical!$C$7:$C$1063,MATCH(B60,Historical!$B$7:$B$1063,0))*IF(AH60="n/a",1.03,IF(AH60&lt;0,1.01,IF(AH60&gt;10,1.1,(1+AH60/100))))</f>
        <v>10.2616</v>
      </c>
      <c r="AS60" s="109">
        <f>IF($AI60="n/a",1.03*AR60,IF($AI60&lt;0,1.01*AR60,IF($AI60&gt;10,1.1*AR60,(1+$AI60/100)*AR60)))</f>
        <v>10.788020079999999</v>
      </c>
      <c r="AT60" s="109">
        <f>IF($AK60="n/a",1.03*AS60,IF($AK60&lt;0,1.01*AS60,IF($AK60&gt;10,1.1*AS60,(1+$AK60/100)*AS60)))</f>
        <v>10.895900280799999</v>
      </c>
      <c r="AU60" s="109">
        <f>IF($AK60="n/a",1.03*AT60,IF($AK60&lt;0,1.01*AT60,IF($AK60&gt;10,1.1*AT60,(1+$AK60/100)*AT60)))</f>
        <v>11.004859283607999</v>
      </c>
      <c r="AV60" s="109">
        <f>IF($AK60="n/a",1.03*AU60,IF($AK60&lt;0,1.01*AU60,IF($AK60&gt;10,1.1*AU60,(1+$AK60/100)*AU60)))</f>
        <v>11.114907876444079</v>
      </c>
      <c r="AW60" s="109">
        <f>SUM(AR60:AV60)</f>
        <v>54.065287520852074</v>
      </c>
      <c r="AX60" s="113">
        <f>AW60/I60*100</f>
        <v>19.027693221951179</v>
      </c>
      <c r="AY60" s="100">
        <v>0.71</v>
      </c>
      <c r="AZ60" s="100">
        <v>19.16</v>
      </c>
      <c r="BA60" s="100">
        <v>-6.3299999999999992</v>
      </c>
      <c r="BB60" s="100">
        <v>-0.80999999999999994</v>
      </c>
      <c r="BC60" s="100">
        <v>7.7799999999999994</v>
      </c>
      <c r="BE60" s="12">
        <v>1995</v>
      </c>
      <c r="BF60" s="12">
        <f>IF(BE60&gt;2020,0,IF(BE60&gt;2008,1,IF(BE60&gt;2001,2,IF(BE60&gt;1990,3,IF(BE60&gt;1980,4,IF(BE60&gt;1973,5,IF(BE60&gt;1970,6,IF(BE60&gt;1960,7,IF(BE60&gt;1958,8,IF(BE60&gt;1953,9,10))))))))))</f>
        <v>3</v>
      </c>
      <c r="BG60" s="100">
        <v>3.17</v>
      </c>
      <c r="BH60" t="s">
        <v>121</v>
      </c>
      <c r="BI60" t="s">
        <v>302</v>
      </c>
    </row>
    <row r="61" spans="1:61" ht="11.25" customHeight="1" x14ac:dyDescent="0.2">
      <c r="A61" s="55" t="s">
        <v>303</v>
      </c>
      <c r="B61" s="55" t="s">
        <v>304</v>
      </c>
      <c r="C61" s="156" t="s">
        <v>116</v>
      </c>
      <c r="D61" s="98" t="s">
        <v>236</v>
      </c>
      <c r="E61" s="157">
        <v>32</v>
      </c>
      <c r="F61" s="2">
        <v>114</v>
      </c>
      <c r="G61" s="2" t="s">
        <v>146</v>
      </c>
      <c r="H61" s="2" t="s">
        <v>146</v>
      </c>
      <c r="I61" s="100">
        <v>167.89</v>
      </c>
      <c r="J61" s="101">
        <f>(M61/I61)*100</f>
        <v>0.9649175055095599</v>
      </c>
      <c r="K61" s="104">
        <v>0.81</v>
      </c>
      <c r="L61" s="71">
        <v>2</v>
      </c>
      <c r="M61" s="28">
        <f>K61*L61</f>
        <v>1.62</v>
      </c>
      <c r="N61" s="103" t="s">
        <v>305</v>
      </c>
      <c r="O61" s="104">
        <v>0.77</v>
      </c>
      <c r="P61" s="158">
        <v>46174</v>
      </c>
      <c r="Q61" s="158">
        <v>46188</v>
      </c>
      <c r="R61" s="28">
        <f>(K61-O61)/O61*100</f>
        <v>5.1948051948051992</v>
      </c>
      <c r="S61" s="105">
        <f>IF(INDEX(Historical!$D$7:$D1269,MATCH(B61,Historical!$B$7:$B$1062,0))=0,"n/a",(INDEX(Historical!$C$7:$C$1062,MATCH(B61,Historical!$B$7:$B$1062,0))/INDEX(Historical!$D$7:$D$1062,MATCH(B61,Historical!$B$7:$B$1062,0))-1)*100)</f>
        <v>5.4794520547945202</v>
      </c>
      <c r="T61" s="105">
        <f>IF(INDEX(Historical!$F$7:$F$1062,MATCH(B61,Historical!$B$7:$B$1062,0))=0,"n/a",((INDEX(Historical!$C$7:$C$1062,MATCH(B61,Historical!$B$7:$B$1062,0))/INDEX(Historical!$F$7:$F$1062,MATCH(B61,Historical!$B$7:$B$1062,0)))^(1/3)-1)*100)</f>
        <v>4.7462878661506558</v>
      </c>
      <c r="U61" s="105">
        <f>IF(INDEX(Historical!$H$7:$H$1062,MATCH(B61,Historical!$B$7:$B$1062,0))=0,"n/a",((INDEX(Historical!$C$7:$C$1062,MATCH(B61,Historical!$B$7:$B$1062,0))/INDEX(Historical!$H$7:$H$1062,MATCH(B61,Historical!$B$7:$B$1062,0)))^(1/5)-1)*100)</f>
        <v>8.1676703678339901</v>
      </c>
      <c r="V61" s="105">
        <f>IF(INDEX(Historical!$M$7:$M$1062,MATCH(B61,Historical!$B$7:$B$1062,0))=0,"n/a",((INDEX(Historical!$C$7:$C$1062,MATCH(B61,Historical!$B$7:$B$1062,0))/INDEX(Historical!$M$7:$M$1062,MATCH(B61,Historical!$B$7:$B$1062,0)))^(1/10)-1)*100)</f>
        <v>7.8993485086465087</v>
      </c>
      <c r="W61" s="106">
        <f>IF(OR(U61&lt;=0,U61="n/a",V61&lt;=0,V61="n/a"),"n/a",U61/V61)</f>
        <v>1.0339675935165769</v>
      </c>
      <c r="X61" s="107">
        <f>IF(OR(AJ61&lt;=0,AJ61="n/a",U61&lt;=0,U61="n/a"),"n/a",U61/AJ61)</f>
        <v>1.0391438127015253</v>
      </c>
      <c r="Y61" s="123"/>
      <c r="Z61" s="101">
        <f>IF(OR(AC61&lt;0.01,AC61="n/a"),"n/a",M61/AC61*100)</f>
        <v>26.171243941841681</v>
      </c>
      <c r="AA61" s="109">
        <f>IF(OR(AC61&lt;0.01,AC61="n/a"),"n/a",I61/AC61)</f>
        <v>27.12277867528271</v>
      </c>
      <c r="AB61" s="71">
        <v>12</v>
      </c>
      <c r="AC61" s="100">
        <v>6.19</v>
      </c>
      <c r="AD61" s="100">
        <v>3.28</v>
      </c>
      <c r="AE61" s="100">
        <v>1.96</v>
      </c>
      <c r="AF61" s="100">
        <v>9.6999999999999993</v>
      </c>
      <c r="AG61" s="100">
        <v>36.590000000000003</v>
      </c>
      <c r="AH61" s="100">
        <v>15.959999999999999</v>
      </c>
      <c r="AI61" s="100">
        <v>2.25</v>
      </c>
      <c r="AJ61" s="100">
        <v>7.86</v>
      </c>
      <c r="AK61" s="100">
        <v>7.26</v>
      </c>
      <c r="AL61" s="100">
        <v>21960</v>
      </c>
      <c r="AM61" s="100">
        <v>0.63</v>
      </c>
      <c r="AN61" s="100">
        <v>0.25</v>
      </c>
      <c r="AO61" s="110">
        <f>IF(U61="n/a","n/a",IF(AA61&lt;0,"n/a",IF(AA61="n/a","n/a",J61+U61-AA61)))</f>
        <v>-17.990190801939161</v>
      </c>
      <c r="AP61" s="111">
        <f>IF(U61="n/a","n/a",J61+U61)</f>
        <v>9.1325878733435495</v>
      </c>
      <c r="AQ61" s="112">
        <f>IF(OR(AC61&lt;0.01,AC61="n/a",AF61="n/a"),"n/a",(I61/SQRT(22.5*AC61*(I61/AF61))-1)*100)</f>
        <v>241.94928353663613</v>
      </c>
      <c r="AR61" s="101">
        <f>INDEX(Historical!$C$7:$C$1063,MATCH(B61,Historical!$B$7:$B$1063,0))*IF(AH61="n/a",1.03,IF(AH61&lt;0,1.01,IF(AH61&gt;10,1.1,(1+AH61/100))))</f>
        <v>1.6940000000000002</v>
      </c>
      <c r="AS61" s="109">
        <f>IF($AI61="n/a",1.03*AR61,IF($AI61&lt;0,1.01*AR61,IF($AI61&gt;10,1.1*AR61,(1+$AI61/100)*AR61)))</f>
        <v>1.7321150000000001</v>
      </c>
      <c r="AT61" s="109">
        <f>IF($AK61="n/a",1.03*AS61,IF($AK61&lt;0,1.01*AS61,IF($AK61&gt;10,1.1*AS61,(1+$AK61/100)*AS61)))</f>
        <v>1.8578665490000001</v>
      </c>
      <c r="AU61" s="109">
        <f>IF($AK61="n/a",1.03*AT61,IF($AK61&lt;0,1.01*AT61,IF($AK61&gt;10,1.1*AT61,(1+$AK61/100)*AT61)))</f>
        <v>1.9927476604574001</v>
      </c>
      <c r="AV61" s="109">
        <f>IF($AK61="n/a",1.03*AU61,IF($AK61&lt;0,1.01*AU61,IF($AK61&gt;10,1.1*AU61,(1+$AK61/100)*AU61)))</f>
        <v>2.1374211406066075</v>
      </c>
      <c r="AW61" s="109">
        <f>SUM(AR61:AV61)</f>
        <v>9.4141503500640074</v>
      </c>
      <c r="AX61" s="113">
        <f>AW61/I61*100</f>
        <v>5.6073323902936494</v>
      </c>
      <c r="AY61" s="100">
        <v>1.03</v>
      </c>
      <c r="AZ61" s="100">
        <v>51.959999999999994</v>
      </c>
      <c r="BA61" s="100">
        <v>-8.52</v>
      </c>
      <c r="BB61" s="100">
        <v>0.89</v>
      </c>
      <c r="BC61" s="100">
        <v>10.85</v>
      </c>
      <c r="BE61" s="12">
        <v>1995</v>
      </c>
      <c r="BF61" s="12">
        <f>IF(BE61&gt;2020,0,IF(BE61&gt;2008,1,IF(BE61&gt;2001,2,IF(BE61&gt;1990,3,IF(BE61&gt;1980,4,IF(BE61&gt;1973,5,IF(BE61&gt;1970,6,IF(BE61&gt;1960,7,IF(BE61&gt;1958,8,IF(BE61&gt;1953,9,10))))))))))</f>
        <v>3</v>
      </c>
      <c r="BG61" s="100">
        <v>17.53</v>
      </c>
      <c r="BH61" t="s">
        <v>121</v>
      </c>
      <c r="BI61" t="s">
        <v>122</v>
      </c>
    </row>
    <row r="62" spans="1:61" ht="11.25" customHeight="1" x14ac:dyDescent="0.2">
      <c r="A62" s="55" t="s">
        <v>306</v>
      </c>
      <c r="B62" s="55" t="s">
        <v>307</v>
      </c>
      <c r="C62" s="156" t="s">
        <v>116</v>
      </c>
      <c r="D62" s="98" t="s">
        <v>308</v>
      </c>
      <c r="E62" s="157">
        <v>27</v>
      </c>
      <c r="F62" s="2">
        <v>140</v>
      </c>
      <c r="G62" s="2" t="s">
        <v>146</v>
      </c>
      <c r="H62" s="2" t="s">
        <v>146</v>
      </c>
      <c r="I62" s="100">
        <v>47.71</v>
      </c>
      <c r="J62" s="101">
        <f>(M62/I62)*100</f>
        <v>2.1798365122615802</v>
      </c>
      <c r="K62" s="104">
        <v>0.26</v>
      </c>
      <c r="L62" s="71">
        <v>4</v>
      </c>
      <c r="M62" s="28">
        <f>K62*L62</f>
        <v>1.04</v>
      </c>
      <c r="N62" s="103" t="s">
        <v>309</v>
      </c>
      <c r="O62" s="104">
        <v>0.24</v>
      </c>
      <c r="P62" s="158">
        <v>46231</v>
      </c>
      <c r="Q62" s="158">
        <v>46259</v>
      </c>
      <c r="R62" s="28">
        <f>(K62-O62)/O62*100</f>
        <v>8.333333333333341</v>
      </c>
      <c r="S62" s="105">
        <f>IF(INDEX(Historical!$D$7:$D1273,MATCH(B62,Historical!$B$7:$B$1062,0))=0,"n/a",(INDEX(Historical!$C$7:$C$1062,MATCH(B62,Historical!$B$7:$B$1062,0))/INDEX(Historical!$D$7:$D$1062,MATCH(B62,Historical!$B$7:$B$1062,0))-1)*100)</f>
        <v>12.179487179487181</v>
      </c>
      <c r="T62" s="105">
        <f>IF(INDEX(Historical!$F$7:$F$1062,MATCH(B62,Historical!$B$7:$B$1062,0))=0,"n/a",((INDEX(Historical!$C$7:$C$1062,MATCH(B62,Historical!$B$7:$B$1062,0))/INDEX(Historical!$F$7:$F$1062,MATCH(B62,Historical!$B$7:$B$1062,0)))^(1/3)-1)*100)</f>
        <v>12.168812249800066</v>
      </c>
      <c r="U62" s="105">
        <f>IF(INDEX(Historical!$H$7:$H$1062,MATCH(B62,Historical!$B$7:$B$1062,0))=0,"n/a",((INDEX(Historical!$C$7:$C$1062,MATCH(B62,Historical!$B$7:$B$1062,0))/INDEX(Historical!$H$7:$H$1062,MATCH(B62,Historical!$B$7:$B$1062,0)))^(1/5)-1)*100)</f>
        <v>11.842691472014465</v>
      </c>
      <c r="V62" s="105">
        <f>IF(INDEX(Historical!$M$7:$M$1062,MATCH(B62,Historical!$B$7:$B$1062,0))=0,"n/a",((INDEX(Historical!$C$7:$C$1062,MATCH(B62,Historical!$B$7:$B$1062,0))/INDEX(Historical!$M$7:$M$1062,MATCH(B62,Historical!$B$7:$B$1062,0)))^(1/10)-1)*100)</f>
        <v>12.068872384564933</v>
      </c>
      <c r="W62" s="106">
        <f>IF(OR(U62&lt;=0,U62="n/a",V62&lt;=0,V62="n/a"),"n/a",U62/V62)</f>
        <v>0.98125915119959883</v>
      </c>
      <c r="X62" s="107">
        <f>IF(OR(AJ62&lt;=0,AJ62="n/a",U62&lt;=0,U62="n/a"),"n/a",U62/AJ62)</f>
        <v>1.4896467260395554</v>
      </c>
      <c r="Y62" s="165"/>
      <c r="Z62" s="101">
        <f>IF(OR(AC62&lt;0.01,AC62="n/a"),"n/a",M62/AC62*100)</f>
        <v>88.13559322033899</v>
      </c>
      <c r="AA62" s="109">
        <f>IF(OR(AC62&lt;0.01,AC62="n/a"),"n/a",I62/AC62)</f>
        <v>40.432203389830512</v>
      </c>
      <c r="AB62" s="71">
        <v>12</v>
      </c>
      <c r="AC62" s="100">
        <v>1.18</v>
      </c>
      <c r="AD62" s="100">
        <v>2.9</v>
      </c>
      <c r="AE62" s="100">
        <v>6.26</v>
      </c>
      <c r="AF62" s="100">
        <v>13.45</v>
      </c>
      <c r="AG62" s="100">
        <v>34.339999999999996</v>
      </c>
      <c r="AH62" s="100">
        <v>15.840000000000002</v>
      </c>
      <c r="AI62" s="100">
        <v>10.73</v>
      </c>
      <c r="AJ62" s="100">
        <v>7.95</v>
      </c>
      <c r="AK62" s="100">
        <v>11.76</v>
      </c>
      <c r="AL62" s="100">
        <v>54750</v>
      </c>
      <c r="AM62" s="100">
        <v>0.11</v>
      </c>
      <c r="AN62" s="100">
        <v>0.11</v>
      </c>
      <c r="AO62" s="110">
        <f>IF(U62="n/a","n/a",IF(AA62&lt;0,"n/a",IF(AA62="n/a","n/a",J62+U62-AA62)))</f>
        <v>-26.409675405554466</v>
      </c>
      <c r="AP62" s="111">
        <f>IF(U62="n/a","n/a",J62+U62)</f>
        <v>14.022527984276046</v>
      </c>
      <c r="AQ62" s="112">
        <f>IF(OR(AC62&lt;0.01,AC62="n/a",AF62="n/a"),"n/a",(I62/SQRT(22.5*AC62*(I62/AF62))-1)*100)</f>
        <v>391.62457925770974</v>
      </c>
      <c r="AR62" s="101">
        <f>INDEX(Historical!$C$7:$C$1063,MATCH(B62,Historical!$B$7:$B$1063,0))*IF(AH62="n/a",1.03,IF(AH62&lt;0,1.01,IF(AH62&gt;10,1.1,(1+AH62/100))))</f>
        <v>0.96250000000000013</v>
      </c>
      <c r="AS62" s="109">
        <f>IF($AI62="n/a",1.03*AR62,IF($AI62&lt;0,1.01*AR62,IF($AI62&gt;10,1.1*AR62,(1+$AI62/100)*AR62)))</f>
        <v>1.0587500000000003</v>
      </c>
      <c r="AT62" s="109">
        <f>IF($AK62="n/a",1.03*AS62,IF($AK62&lt;0,1.01*AS62,IF($AK62&gt;10,1.1*AS62,(1+$AK62/100)*AS62)))</f>
        <v>1.1646250000000005</v>
      </c>
      <c r="AU62" s="109">
        <f>IF($AK62="n/a",1.03*AT62,IF($AK62&lt;0,1.01*AT62,IF($AK62&gt;10,1.1*AT62,(1+$AK62/100)*AT62)))</f>
        <v>1.2810875000000006</v>
      </c>
      <c r="AV62" s="109">
        <f>IF($AK62="n/a",1.03*AU62,IF($AK62&lt;0,1.01*AU62,IF($AK62&gt;10,1.1*AU62,(1+$AK62/100)*AU62)))</f>
        <v>1.4091962500000008</v>
      </c>
      <c r="AW62" s="109">
        <f>SUM(AR62:AV62)</f>
        <v>5.8761587500000019</v>
      </c>
      <c r="AX62" s="113">
        <f>AW62/I62*100</f>
        <v>12.316409033745551</v>
      </c>
      <c r="AY62" s="100">
        <v>0.72</v>
      </c>
      <c r="AZ62" s="100">
        <v>22.43</v>
      </c>
      <c r="BA62" s="100">
        <v>-5.7700000000000005</v>
      </c>
      <c r="BB62" s="100">
        <v>3.36</v>
      </c>
      <c r="BC62" s="100">
        <v>7.8</v>
      </c>
      <c r="BE62" s="12">
        <v>2000</v>
      </c>
      <c r="BF62" s="12">
        <f>IF(BE62&gt;2020,0,IF(BE62&gt;2008,1,IF(BE62&gt;2001,2,IF(BE62&gt;1990,3,IF(BE62&gt;1980,4,IF(BE62&gt;1973,5,IF(BE62&gt;1970,6,IF(BE62&gt;1960,7,IF(BE62&gt;1958,8,IF(BE62&gt;1953,9,10))))))))))</f>
        <v>3</v>
      </c>
      <c r="BG62" s="100">
        <v>26.229999999999997</v>
      </c>
      <c r="BH62" t="s">
        <v>121</v>
      </c>
      <c r="BI62" t="s">
        <v>122</v>
      </c>
    </row>
    <row r="63" spans="1:61" ht="11.25" customHeight="1" x14ac:dyDescent="0.2">
      <c r="A63" s="55" t="s">
        <v>310</v>
      </c>
      <c r="B63" s="55" t="s">
        <v>311</v>
      </c>
      <c r="C63" s="156" t="s">
        <v>134</v>
      </c>
      <c r="D63" s="98" t="s">
        <v>186</v>
      </c>
      <c r="E63" s="157">
        <v>28</v>
      </c>
      <c r="F63" s="2">
        <v>136</v>
      </c>
      <c r="G63" s="2" t="s">
        <v>146</v>
      </c>
      <c r="H63" s="2" t="s">
        <v>146</v>
      </c>
      <c r="I63" s="100">
        <v>263.2</v>
      </c>
      <c r="J63" s="101">
        <f>(M63/I63)*100</f>
        <v>1.762917933130699</v>
      </c>
      <c r="K63" s="104">
        <v>1.1599999999999999</v>
      </c>
      <c r="L63" s="71">
        <v>4</v>
      </c>
      <c r="M63" s="28">
        <f>K63*L63</f>
        <v>4.6399999999999997</v>
      </c>
      <c r="N63" s="103" t="s">
        <v>312</v>
      </c>
      <c r="O63" s="104">
        <v>1.1000000000000001</v>
      </c>
      <c r="P63" s="158">
        <v>46171</v>
      </c>
      <c r="Q63" s="158">
        <v>46191</v>
      </c>
      <c r="R63" s="28">
        <f>(K63-O63)/O63*100</f>
        <v>5.454545454545439</v>
      </c>
      <c r="S63" s="105">
        <f>IF(INDEX(Historical!$D$7:$D1283,MATCH(B63,Historical!$B$7:$B$1062,0))=0,"n/a",(INDEX(Historical!$C$7:$C$1062,MATCH(B63,Historical!$B$7:$B$1062,0))/INDEX(Historical!$D$7:$D$1062,MATCH(B63,Historical!$B$7:$B$1062,0))-1)*100)</f>
        <v>5.8536585365853711</v>
      </c>
      <c r="T63" s="105">
        <f>IF(INDEX(Historical!$F$7:$F$1062,MATCH(B63,Historical!$B$7:$B$1062,0))=0,"n/a",((INDEX(Historical!$C$7:$C$1062,MATCH(B63,Historical!$B$7:$B$1062,0))/INDEX(Historical!$F$7:$F$1062,MATCH(B63,Historical!$B$7:$B$1062,0)))^(1/3)-1)*100)</f>
        <v>7.536220240384961</v>
      </c>
      <c r="U63" s="105">
        <f>IF(INDEX(Historical!$H$7:$H$1062,MATCH(B63,Historical!$B$7:$B$1062,0))=0,"n/a",((INDEX(Historical!$C$7:$C$1062,MATCH(B63,Historical!$B$7:$B$1062,0))/INDEX(Historical!$H$7:$H$1062,MATCH(B63,Historical!$B$7:$B$1062,0)))^(1/5)-1)*100)</f>
        <v>7.4507423335446132</v>
      </c>
      <c r="V63" s="105">
        <f>IF(INDEX(Historical!$M$7:$M$1062,MATCH(B63,Historical!$B$7:$B$1062,0))=0,"n/a",((INDEX(Historical!$C$7:$C$1062,MATCH(B63,Historical!$B$7:$B$1062,0))/INDEX(Historical!$M$7:$M$1062,MATCH(B63,Historical!$B$7:$B$1062,0)))^(1/10)-1)*100)</f>
        <v>9.7613302740483974</v>
      </c>
      <c r="W63" s="106">
        <f>IF(OR(U63&lt;=0,U63="n/a",V63&lt;=0,V63="n/a"),"n/a",U63/V63)</f>
        <v>0.76329169532899177</v>
      </c>
      <c r="X63" s="107">
        <f>IF(OR(AJ63&lt;=0,AJ63="n/a",U63&lt;=0,U63="n/a"),"n/a",U63/AJ63)</f>
        <v>0.74358705923598933</v>
      </c>
      <c r="Y63" s="55"/>
      <c r="Z63" s="101">
        <f>IF(OR(AC63&lt;0.01,AC63="n/a"),"n/a",M63/AC63*100)</f>
        <v>30.58668424522083</v>
      </c>
      <c r="AA63" s="109">
        <f>IF(OR(AC63&lt;0.01,AC63="n/a"),"n/a",I63/AC63)</f>
        <v>17.350032959789058</v>
      </c>
      <c r="AB63" s="71">
        <v>8</v>
      </c>
      <c r="AC63" s="100">
        <v>15.17</v>
      </c>
      <c r="AD63" s="100">
        <v>1.53</v>
      </c>
      <c r="AE63" s="100">
        <v>3.84</v>
      </c>
      <c r="AF63" s="100">
        <v>4.63</v>
      </c>
      <c r="AG63" s="100">
        <v>27.029999999999998</v>
      </c>
      <c r="AH63" s="100">
        <v>4.7600000000000007</v>
      </c>
      <c r="AI63" s="100">
        <v>10.24</v>
      </c>
      <c r="AJ63" s="100">
        <v>10.02</v>
      </c>
      <c r="AK63" s="100">
        <v>8.7900000000000009</v>
      </c>
      <c r="AL63" s="100">
        <v>9360</v>
      </c>
      <c r="AM63" s="100">
        <v>0.3</v>
      </c>
      <c r="AN63" s="100">
        <v>0.77</v>
      </c>
      <c r="AO63" s="110">
        <f>IF(U63="n/a","n/a",IF(AA63&lt;0,"n/a",IF(AA63="n/a","n/a",J63+U63-AA63)))</f>
        <v>-8.1363726931137457</v>
      </c>
      <c r="AP63" s="111">
        <f>IF(U63="n/a","n/a",J63+U63)</f>
        <v>9.213660266675312</v>
      </c>
      <c r="AQ63" s="112">
        <f>IF(OR(AC63&lt;0.01,AC63="n/a",AF63="n/a"),"n/a",(I63/SQRT(22.5*AC63*(I63/AF63))-1)*100)</f>
        <v>88.951084327044597</v>
      </c>
      <c r="AR63" s="101">
        <f>INDEX(Historical!$C$7:$C$1063,MATCH(B63,Historical!$B$7:$B$1063,0))*IF(AH63="n/a",1.03,IF(AH63&lt;0,1.01,IF(AH63&gt;10,1.1,(1+AH63/100))))</f>
        <v>4.5465840000000002</v>
      </c>
      <c r="AS63" s="109">
        <f>IF($AI63="n/a",1.03*AR63,IF($AI63&lt;0,1.01*AR63,IF($AI63&gt;10,1.1*AR63,(1+$AI63/100)*AR63)))</f>
        <v>5.0012424000000006</v>
      </c>
      <c r="AT63" s="109">
        <f>IF($AK63="n/a",1.03*AS63,IF($AK63&lt;0,1.01*AS63,IF($AK63&gt;10,1.1*AS63,(1+$AK63/100)*AS63)))</f>
        <v>5.4408516069600008</v>
      </c>
      <c r="AU63" s="109">
        <f>IF($AK63="n/a",1.03*AT63,IF($AK63&lt;0,1.01*AT63,IF($AK63&gt;10,1.1*AT63,(1+$AK63/100)*AT63)))</f>
        <v>5.919102463211785</v>
      </c>
      <c r="AV63" s="109">
        <f>IF($AK63="n/a",1.03*AU63,IF($AK63&lt;0,1.01*AU63,IF($AK63&gt;10,1.1*AU63,(1+$AK63/100)*AU63)))</f>
        <v>6.4393915697281017</v>
      </c>
      <c r="AW63" s="109">
        <f>SUM(AR63:AV63)</f>
        <v>27.347172039899888</v>
      </c>
      <c r="AX63" s="113">
        <f>AW63/I63*100</f>
        <v>10.390262933092663</v>
      </c>
      <c r="AY63" s="100">
        <v>0.69</v>
      </c>
      <c r="AZ63" s="100">
        <v>42.27</v>
      </c>
      <c r="BA63" s="100">
        <v>-35.67</v>
      </c>
      <c r="BB63" s="100">
        <v>7.37</v>
      </c>
      <c r="BC63" s="100">
        <v>6.2600000000000007</v>
      </c>
      <c r="BE63" s="12">
        <v>1999</v>
      </c>
      <c r="BF63" s="12">
        <f>IF(BE63&gt;2020,0,IF(BE63&gt;2008,1,IF(BE63&gt;2001,2,IF(BE63&gt;1990,3,IF(BE63&gt;1980,4,IF(BE63&gt;1973,5,IF(BE63&gt;1970,6,IF(BE63&gt;1960,7,IF(BE63&gt;1958,8,IF(BE63&gt;1953,9,10))))))))))</f>
        <v>3</v>
      </c>
      <c r="BG63" s="100">
        <v>13.270000000000001</v>
      </c>
      <c r="BH63" t="s">
        <v>121</v>
      </c>
      <c r="BI63" t="s">
        <v>122</v>
      </c>
    </row>
    <row r="64" spans="1:61" ht="11.25" customHeight="1" x14ac:dyDescent="0.2">
      <c r="A64" s="123" t="s">
        <v>313</v>
      </c>
      <c r="B64" s="55" t="s">
        <v>314</v>
      </c>
      <c r="C64" s="156" t="s">
        <v>116</v>
      </c>
      <c r="D64" s="98" t="s">
        <v>215</v>
      </c>
      <c r="E64" s="157">
        <v>34</v>
      </c>
      <c r="F64" s="2">
        <v>90</v>
      </c>
      <c r="G64" s="2" t="s">
        <v>146</v>
      </c>
      <c r="H64" s="2" t="s">
        <v>146</v>
      </c>
      <c r="I64" s="100">
        <v>104.72</v>
      </c>
      <c r="J64" s="101">
        <f>(M64/I64)*100</f>
        <v>1.0695187165775402</v>
      </c>
      <c r="K64" s="104">
        <v>0.28000000000000003</v>
      </c>
      <c r="L64" s="71">
        <v>4</v>
      </c>
      <c r="M64" s="28">
        <f>K64*L64</f>
        <v>1.1200000000000001</v>
      </c>
      <c r="N64" s="103" t="s">
        <v>315</v>
      </c>
      <c r="O64" s="104">
        <v>0.26500000000000001</v>
      </c>
      <c r="P64" s="158">
        <v>46058</v>
      </c>
      <c r="Q64" s="158">
        <v>46072</v>
      </c>
      <c r="R64" s="28">
        <f>(K64-O64)/O64*100</f>
        <v>5.660377358490571</v>
      </c>
      <c r="S64" s="105">
        <f>IF(INDEX(Historical!$D$7:$D1285,MATCH(B64,Historical!$B$7:$B$1062,0))=0,"n/a",(INDEX(Historical!$C$7:$C$1062,MATCH(B64,Historical!$B$7:$B$1062,0))/INDEX(Historical!$D$7:$D$1062,MATCH(B64,Historical!$B$7:$B$1062,0))-1)*100)</f>
        <v>6.0000000000000053</v>
      </c>
      <c r="T64" s="105">
        <f>IF(INDEX(Historical!$F$7:$F$1062,MATCH(B64,Historical!$B$7:$B$1062,0))=0,"n/a",((INDEX(Historical!$C$7:$C$1062,MATCH(B64,Historical!$B$7:$B$1062,0))/INDEX(Historical!$F$7:$F$1062,MATCH(B64,Historical!$B$7:$B$1062,0)))^(1/3)-1)*100)</f>
        <v>10.765306656385331</v>
      </c>
      <c r="U64" s="105">
        <f>IF(INDEX(Historical!$H$7:$H$1062,MATCH(B64,Historical!$B$7:$B$1062,0))=0,"n/a",((INDEX(Historical!$C$7:$C$1062,MATCH(B64,Historical!$B$7:$B$1062,0))/INDEX(Historical!$H$7:$H$1062,MATCH(B64,Historical!$B$7:$B$1062,0)))^(1/5)-1)*100)</f>
        <v>11.322470345537216</v>
      </c>
      <c r="V64" s="105">
        <f>IF(INDEX(Historical!$M$7:$M$1062,MATCH(B64,Historical!$B$7:$B$1062,0))=0,"n/a",((INDEX(Historical!$C$7:$C$1062,MATCH(B64,Historical!$B$7:$B$1062,0))/INDEX(Historical!$M$7:$M$1062,MATCH(B64,Historical!$B$7:$B$1062,0)))^(1/10)-1)*100)</f>
        <v>10.730546305743861</v>
      </c>
      <c r="W64" s="106">
        <f>IF(OR(U64&lt;=0,U64="n/a",V64&lt;=0,V64="n/a"),"n/a",U64/V64)</f>
        <v>1.0551625260194357</v>
      </c>
      <c r="X64" s="107">
        <f>IF(OR(AJ64&lt;=0,AJ64="n/a",U64&lt;=0,U64="n/a"),"n/a",U64/AJ64)</f>
        <v>1.3242655374897327</v>
      </c>
      <c r="Y64" s="159"/>
      <c r="Z64" s="101">
        <f>IF(OR(AC64&lt;0.01,AC64="n/a"),"n/a",M64/AC64*100)</f>
        <v>32.27665706051873</v>
      </c>
      <c r="AA64" s="109">
        <f>IF(OR(AC64&lt;0.01,AC64="n/a"),"n/a",I64/AC64)</f>
        <v>30.178674351585013</v>
      </c>
      <c r="AB64" s="71">
        <v>12</v>
      </c>
      <c r="AC64" s="100">
        <v>3.47</v>
      </c>
      <c r="AD64" s="100" t="s">
        <v>142</v>
      </c>
      <c r="AE64" s="100">
        <v>2.09</v>
      </c>
      <c r="AF64" s="100">
        <v>3.29</v>
      </c>
      <c r="AG64" s="100">
        <v>11.63</v>
      </c>
      <c r="AH64" s="100">
        <v>12.08</v>
      </c>
      <c r="AI64" s="100">
        <v>11.709999999999999</v>
      </c>
      <c r="AJ64" s="100">
        <v>8.5500000000000007</v>
      </c>
      <c r="AK64" s="100" t="s">
        <v>142</v>
      </c>
      <c r="AL64" s="100">
        <v>4630</v>
      </c>
      <c r="AM64" s="100">
        <v>7.3</v>
      </c>
      <c r="AN64" s="100">
        <v>0.22</v>
      </c>
      <c r="AO64" s="110">
        <f>IF(U64="n/a","n/a",IF(AA64&lt;0,"n/a",IF(AA64="n/a","n/a",J64+U64-AA64)))</f>
        <v>-17.786685289470256</v>
      </c>
      <c r="AP64" s="111">
        <f>IF(U64="n/a","n/a",J64+U64)</f>
        <v>12.391989062114757</v>
      </c>
      <c r="AQ64" s="112">
        <f>IF(OR(AC64&lt;0.01,AC64="n/a",AF64="n/a"),"n/a",(I64/SQRT(22.5*AC64*(I64/AF64))-1)*100)</f>
        <v>110.06648536617023</v>
      </c>
      <c r="AR64" s="101">
        <f>INDEX(Historical!$C$7:$C$1063,MATCH(B64,Historical!$B$7:$B$1063,0))*IF(AH64="n/a",1.03,IF(AH64&lt;0,1.01,IF(AH64&gt;10,1.1,(1+AH64/100))))</f>
        <v>1.1660000000000001</v>
      </c>
      <c r="AS64" s="109">
        <f>IF($AI64="n/a",1.03*AR64,IF($AI64&lt;0,1.01*AR64,IF($AI64&gt;10,1.1*AR64,(1+$AI64/100)*AR64)))</f>
        <v>1.2826000000000002</v>
      </c>
      <c r="AT64" s="109">
        <f>IF($AK64="n/a",1.03*AS64,IF($AK64&lt;0,1.01*AS64,IF($AK64&gt;10,1.1*AS64,(1+$AK64/100)*AS64)))</f>
        <v>1.3210780000000002</v>
      </c>
      <c r="AU64" s="109">
        <f>IF($AK64="n/a",1.03*AT64,IF($AK64&lt;0,1.01*AT64,IF($AK64&gt;10,1.1*AT64,(1+$AK64/100)*AT64)))</f>
        <v>1.3607103400000002</v>
      </c>
      <c r="AV64" s="109">
        <f>IF($AK64="n/a",1.03*AU64,IF($AK64&lt;0,1.01*AU64,IF($AK64&gt;10,1.1*AU64,(1+$AK64/100)*AU64)))</f>
        <v>1.4015316502000004</v>
      </c>
      <c r="AW64" s="109">
        <f>SUM(AR64:AV64)</f>
        <v>6.5319199902000022</v>
      </c>
      <c r="AX64" s="113">
        <f>AW64/I64*100</f>
        <v>6.2375095399159681</v>
      </c>
      <c r="AY64" s="100">
        <v>1.03</v>
      </c>
      <c r="AZ64" s="100">
        <v>16.96</v>
      </c>
      <c r="BA64" s="100">
        <v>-9.58</v>
      </c>
      <c r="BB64" s="100">
        <v>1.6199999999999999</v>
      </c>
      <c r="BC64" s="100">
        <v>5.93</v>
      </c>
      <c r="BE64" s="12">
        <v>1993</v>
      </c>
      <c r="BF64" s="12">
        <f>IF(BE64&gt;2020,0,IF(BE64&gt;2008,1,IF(BE64&gt;2001,2,IF(BE64&gt;1990,3,IF(BE64&gt;1980,4,IF(BE64&gt;1973,5,IF(BE64&gt;1970,6,IF(BE64&gt;1960,7,IF(BE64&gt;1958,8,IF(BE64&gt;1953,9,10))))))))))</f>
        <v>3</v>
      </c>
      <c r="BG64" s="100">
        <v>7.4499999999999993</v>
      </c>
      <c r="BH64" t="s">
        <v>121</v>
      </c>
      <c r="BI64" t="s">
        <v>122</v>
      </c>
    </row>
    <row r="65" spans="1:61" ht="11.25" customHeight="1" x14ac:dyDescent="0.2">
      <c r="A65" s="116" t="s">
        <v>316</v>
      </c>
      <c r="B65" s="55" t="s">
        <v>317</v>
      </c>
      <c r="C65" s="156" t="s">
        <v>134</v>
      </c>
      <c r="D65" s="98" t="s">
        <v>157</v>
      </c>
      <c r="E65" s="157">
        <v>36</v>
      </c>
      <c r="F65" s="2">
        <v>83</v>
      </c>
      <c r="G65" s="2" t="s">
        <v>146</v>
      </c>
      <c r="H65" s="2" t="s">
        <v>146</v>
      </c>
      <c r="I65" s="100">
        <v>4.8499999999999996</v>
      </c>
      <c r="J65" s="101">
        <f>(M65/I65)*100</f>
        <v>21.443298969072167</v>
      </c>
      <c r="K65" s="104">
        <v>0.26</v>
      </c>
      <c r="L65" s="71">
        <v>4</v>
      </c>
      <c r="M65" s="28">
        <f>K65*L65</f>
        <v>1.04</v>
      </c>
      <c r="N65" s="103" t="s">
        <v>177</v>
      </c>
      <c r="O65" s="104">
        <v>0.255</v>
      </c>
      <c r="P65" s="158">
        <v>46112</v>
      </c>
      <c r="Q65" s="158">
        <v>46127</v>
      </c>
      <c r="R65" s="28">
        <f>(K65-O65)/O65*100</f>
        <v>1.9607843137254919</v>
      </c>
      <c r="S65" s="105">
        <f>IF(INDEX(Historical!$D$7:$D1287,MATCH(B65,Historical!$B$7:$B$1062,0))=0,"n/a",(INDEX(Historical!$C$7:$C$1062,MATCH(B65,Historical!$B$7:$B$1062,0))/INDEX(Historical!$D$7:$D$1062,MATCH(B65,Historical!$B$7:$B$1062,0))-1)*100)</f>
        <v>3.125</v>
      </c>
      <c r="T65" s="105">
        <f>IF(INDEX(Historical!$F$7:$F$1062,MATCH(B65,Historical!$B$7:$B$1062,0))=0,"n/a",((INDEX(Historical!$C$7:$C$1062,MATCH(B65,Historical!$B$7:$B$1062,0))/INDEX(Historical!$F$7:$F$1062,MATCH(B65,Historical!$B$7:$B$1062,0)))^(1/3)-1)*100)</f>
        <v>6.6987165108916447</v>
      </c>
      <c r="U65" s="105">
        <f>IF(INDEX(Historical!$H$7:$H$1062,MATCH(B65,Historical!$B$7:$B$1062,0))=0,"n/a",((INDEX(Historical!$C$7:$C$1062,MATCH(B65,Historical!$B$7:$B$1062,0))/INDEX(Historical!$H$7:$H$1062,MATCH(B65,Historical!$B$7:$B$1062,0)))^(1/5)-1)*100)</f>
        <v>9.1166550047236292</v>
      </c>
      <c r="V65" s="105">
        <f>IF(INDEX(Historical!$M$7:$M$1062,MATCH(B65,Historical!$B$7:$B$1062,0))=0,"n/a",((INDEX(Historical!$C$7:$C$1062,MATCH(B65,Historical!$B$7:$B$1062,0))/INDEX(Historical!$M$7:$M$1062,MATCH(B65,Historical!$B$7:$B$1062,0)))^(1/10)-1)*100)</f>
        <v>12.966827496166932</v>
      </c>
      <c r="W65" s="106">
        <f>IF(OR(U65&lt;=0,U65="n/a",V65&lt;=0,V65="n/a"),"n/a",U65/V65)</f>
        <v>0.70307521307108967</v>
      </c>
      <c r="X65" s="107">
        <f>IF(OR(AJ65&lt;=0,AJ65="n/a",U65&lt;=0,U65="n/a"),"n/a",U65/AJ65)</f>
        <v>1.3709255646200946</v>
      </c>
      <c r="Y65" s="167"/>
      <c r="Z65" s="101">
        <f>IF(OR(AC65&lt;0.01,AC65="n/a"),"n/a",M65/AC65*100)</f>
        <v>88.13559322033899</v>
      </c>
      <c r="AA65" s="109">
        <f>IF(OR(AC65&lt;0.01,AC65="n/a"),"n/a",I65/AC65)</f>
        <v>4.1101694915254239</v>
      </c>
      <c r="AB65" s="71">
        <v>12</v>
      </c>
      <c r="AC65" s="100">
        <v>1.18</v>
      </c>
      <c r="AD65" s="100">
        <v>0.74</v>
      </c>
      <c r="AE65" s="100">
        <v>0.34</v>
      </c>
      <c r="AF65" s="100">
        <v>0.5</v>
      </c>
      <c r="AG65" s="100">
        <v>13.850000000000001</v>
      </c>
      <c r="AH65" s="100">
        <v>-15.03</v>
      </c>
      <c r="AI65" s="100">
        <v>18.329999999999998</v>
      </c>
      <c r="AJ65" s="100">
        <v>6.65</v>
      </c>
      <c r="AK65" s="100">
        <v>4.6100000000000003</v>
      </c>
      <c r="AL65" s="100">
        <v>630.26</v>
      </c>
      <c r="AM65" s="100">
        <v>0.04</v>
      </c>
      <c r="AN65" s="100">
        <v>0.08</v>
      </c>
      <c r="AO65" s="110">
        <f>IF(U65="n/a","n/a",IF(AA65&lt;0,"n/a",IF(AA65="n/a","n/a",J65+U65-AA65)))</f>
        <v>26.449784482270374</v>
      </c>
      <c r="AP65" s="111">
        <f>IF(U65="n/a","n/a",J65+U65)</f>
        <v>30.559953973795796</v>
      </c>
      <c r="AQ65" s="112">
        <f>IF(OR(AC65&lt;0.01,AC65="n/a",AF65="n/a"),"n/a",(I65/SQRT(22.5*AC65*(I65/AF65))-1)*100)</f>
        <v>-69.777971641255434</v>
      </c>
      <c r="AR65" s="101">
        <f>INDEX(Historical!$C$7:$C$1063,MATCH(B65,Historical!$B$7:$B$1063,0))*IF(AH65="n/a",1.03,IF(AH65&lt;0,1.01,IF(AH65&gt;10,1.1,(1+AH65/100))))</f>
        <v>0.99990000000000001</v>
      </c>
      <c r="AS65" s="109">
        <f>IF($AI65="n/a",1.03*AR65,IF($AI65&lt;0,1.01*AR65,IF($AI65&gt;10,1.1*AR65,(1+$AI65/100)*AR65)))</f>
        <v>1.09989</v>
      </c>
      <c r="AT65" s="109">
        <f>IF($AK65="n/a",1.03*AS65,IF($AK65&lt;0,1.01*AS65,IF($AK65&gt;10,1.1*AS65,(1+$AK65/100)*AS65)))</f>
        <v>1.1505949290000002</v>
      </c>
      <c r="AU65" s="109">
        <f>IF($AK65="n/a",1.03*AT65,IF($AK65&lt;0,1.01*AT65,IF($AK65&gt;10,1.1*AT65,(1+$AK65/100)*AT65)))</f>
        <v>1.2036373552269002</v>
      </c>
      <c r="AV65" s="109">
        <f>IF($AK65="n/a",1.03*AU65,IF($AK65&lt;0,1.01*AU65,IF($AK65&gt;10,1.1*AU65,(1+$AK65/100)*AU65)))</f>
        <v>1.2591250373028604</v>
      </c>
      <c r="AW65" s="109">
        <f>SUM(AR65:AV65)</f>
        <v>5.7131473215297603</v>
      </c>
      <c r="AX65" s="113">
        <f>AW65/I65*100</f>
        <v>117.79685199030435</v>
      </c>
      <c r="AY65" s="100">
        <v>0.41</v>
      </c>
      <c r="AZ65" s="100">
        <v>11.49</v>
      </c>
      <c r="BA65" s="100">
        <v>-50.129999999999995</v>
      </c>
      <c r="BB65" s="100">
        <v>-0.2</v>
      </c>
      <c r="BC65" s="100">
        <v>-7.33</v>
      </c>
      <c r="BD65" s="20" t="s">
        <v>108</v>
      </c>
      <c r="BE65" s="12">
        <v>2008</v>
      </c>
      <c r="BF65" s="12">
        <f>IF(BE65&gt;2020,0,IF(BE65&gt;2008,1,IF(BE65&gt;2001,2,IF(BE65&gt;1990,3,IF(BE65&gt;1980,4,IF(BE65&gt;1973,5,IF(BE65&gt;1970,6,IF(BE65&gt;1960,7,IF(BE65&gt;1958,8,IF(BE65&gt;1953,9,10))))))))))</f>
        <v>2</v>
      </c>
      <c r="BG65" s="100">
        <v>8.76</v>
      </c>
      <c r="BH65" t="s">
        <v>121</v>
      </c>
      <c r="BI65" t="s">
        <v>122</v>
      </c>
    </row>
    <row r="66" spans="1:61" ht="11.25" customHeight="1" x14ac:dyDescent="0.2">
      <c r="A66" s="123" t="s">
        <v>318</v>
      </c>
      <c r="B66" s="55" t="s">
        <v>319</v>
      </c>
      <c r="C66" s="156" t="s">
        <v>134</v>
      </c>
      <c r="D66" s="98" t="s">
        <v>157</v>
      </c>
      <c r="E66" s="157">
        <v>63</v>
      </c>
      <c r="F66" s="2">
        <v>14</v>
      </c>
      <c r="G66" s="2" t="s">
        <v>146</v>
      </c>
      <c r="H66" s="2" t="s">
        <v>146</v>
      </c>
      <c r="I66" s="100">
        <v>1370</v>
      </c>
      <c r="J66" s="101">
        <f>(M66/I66)*100</f>
        <v>1.5620437956204378</v>
      </c>
      <c r="K66" s="104">
        <v>5.35</v>
      </c>
      <c r="L66" s="71">
        <v>4</v>
      </c>
      <c r="M66" s="28">
        <f>K66*L66</f>
        <v>21.4</v>
      </c>
      <c r="N66" s="103" t="s">
        <v>320</v>
      </c>
      <c r="O66" s="104">
        <v>5.0999999999999996</v>
      </c>
      <c r="P66" s="158">
        <v>46185</v>
      </c>
      <c r="Q66" s="158">
        <v>46204</v>
      </c>
      <c r="R66" s="28">
        <f>(K66-O66)/O66*100</f>
        <v>4.9019607843137258</v>
      </c>
      <c r="S66" s="105">
        <f>IF(INDEX(Historical!$D$7:$D1294,MATCH(B66,Historical!$B$7:$B$1062,0))=0,"n/a",(INDEX(Historical!$C$7:$C$1062,MATCH(B66,Historical!$B$7:$B$1062,0))/INDEX(Historical!$D$7:$D$1062,MATCH(B66,Historical!$B$7:$B$1062,0))-1)*100)</f>
        <v>5.6818181818181879</v>
      </c>
      <c r="T66" s="105">
        <f>IF(INDEX(Historical!$F$7:$F$1062,MATCH(B66,Historical!$B$7:$B$1062,0))=0,"n/a",((INDEX(Historical!$C$7:$C$1062,MATCH(B66,Historical!$B$7:$B$1062,0))/INDEX(Historical!$F$7:$F$1062,MATCH(B66,Historical!$B$7:$B$1062,0)))^(1/3)-1)*100)</f>
        <v>5.92525888664448</v>
      </c>
      <c r="U66" s="105">
        <f>IF(INDEX(Historical!$H$7:$H$1062,MATCH(B66,Historical!$B$7:$B$1062,0))=0,"n/a",((INDEX(Historical!$C$7:$C$1062,MATCH(B66,Historical!$B$7:$B$1062,0))/INDEX(Historical!$H$7:$H$1062,MATCH(B66,Historical!$B$7:$B$1062,0)))^(1/5)-1)*100)</f>
        <v>5.2519353814266312</v>
      </c>
      <c r="V66" s="105">
        <f>IF(INDEX(Historical!$M$7:$M$1062,MATCH(B66,Historical!$B$7:$B$1062,0))=0,"n/a",((INDEX(Historical!$C$7:$C$1062,MATCH(B66,Historical!$B$7:$B$1062,0))/INDEX(Historical!$M$7:$M$1062,MATCH(B66,Historical!$B$7:$B$1062,0)))^(1/10)-1)*100)</f>
        <v>3.8078741759105528</v>
      </c>
      <c r="W66" s="106">
        <f>IF(OR(U66&lt;=0,U66="n/a",V66&lt;=0,V66="n/a"),"n/a",U66/V66)</f>
        <v>1.3792302840917188</v>
      </c>
      <c r="X66" s="107" t="str">
        <f>IF(OR(AJ66&lt;=0,AJ66="n/a",U66&lt;=0,U66="n/a"),"n/a",U66/AJ66)</f>
        <v>n/a</v>
      </c>
      <c r="Y66" s="123"/>
      <c r="Z66" s="101" t="str">
        <f>IF(OR(AC66&lt;0.01,AC66="n/a"),"n/a",M66/AC66*100)</f>
        <v>n/a</v>
      </c>
      <c r="AA66" s="109" t="str">
        <f>IF(OR(AC66&lt;0.01,AC66="n/a"),"n/a",I66/AC66)</f>
        <v>n/a</v>
      </c>
      <c r="AB66" s="71">
        <v>12</v>
      </c>
      <c r="AC66" s="100" t="s">
        <v>142</v>
      </c>
      <c r="AD66" s="100" t="s">
        <v>142</v>
      </c>
      <c r="AE66" s="100" t="s">
        <v>142</v>
      </c>
      <c r="AF66" s="100" t="s">
        <v>142</v>
      </c>
      <c r="AG66" s="100" t="s">
        <v>142</v>
      </c>
      <c r="AH66" s="100" t="s">
        <v>142</v>
      </c>
      <c r="AI66" s="100" t="s">
        <v>142</v>
      </c>
      <c r="AJ66" s="100" t="s">
        <v>142</v>
      </c>
      <c r="AK66" s="100" t="s">
        <v>142</v>
      </c>
      <c r="AL66" s="100" t="s">
        <v>142</v>
      </c>
      <c r="AM66" s="100" t="s">
        <v>142</v>
      </c>
      <c r="AN66" s="100" t="s">
        <v>142</v>
      </c>
      <c r="AO66" s="110" t="str">
        <f>IF(U66="n/a","n/a",IF(AA66&lt;0,"n/a",IF(AA66="n/a","n/a",J66+U66-AA66)))</f>
        <v>n/a</v>
      </c>
      <c r="AP66" s="111">
        <f>IF(U66="n/a","n/a",J66+U66)</f>
        <v>6.8139791770470692</v>
      </c>
      <c r="AQ66" s="112" t="str">
        <f>IF(OR(AC66&lt;0.01,AC66="n/a",AF66="n/a"),"n/a",(I66/SQRT(22.5*AC66*(I66/AF66))-1)*100)</f>
        <v>n/a</v>
      </c>
      <c r="AR66" s="101">
        <f>INDEX(Historical!$C$7:$C$1063,MATCH(B66,Historical!$B$7:$B$1063,0))*IF(AH66="n/a",1.03,IF(AH66&lt;0,1.01,IF(AH66&gt;10,1.1,(1+AH66/100))))</f>
        <v>19.158000000000001</v>
      </c>
      <c r="AS66" s="109">
        <f>IF($AI66="n/a",1.03*AR66,IF($AI66&lt;0,1.01*AR66,IF($AI66&gt;10,1.1*AR66,(1+$AI66/100)*AR66)))</f>
        <v>19.732740000000003</v>
      </c>
      <c r="AT66" s="109">
        <f>IF($AK66="n/a",1.03*AS66,IF($AK66&lt;0,1.01*AS66,IF($AK66&gt;10,1.1*AS66,(1+$AK66/100)*AS66)))</f>
        <v>20.324722200000004</v>
      </c>
      <c r="AU66" s="109">
        <f>IF($AK66="n/a",1.03*AT66,IF($AK66&lt;0,1.01*AT66,IF($AK66&gt;10,1.1*AT66,(1+$AK66/100)*AT66)))</f>
        <v>20.934463866000005</v>
      </c>
      <c r="AV66" s="109">
        <f>IF($AK66="n/a",1.03*AU66,IF($AK66&lt;0,1.01*AU66,IF($AK66&gt;10,1.1*AU66,(1+$AK66/100)*AU66)))</f>
        <v>21.562497781980007</v>
      </c>
      <c r="AW66" s="109">
        <f>SUM(AR66:AV66)</f>
        <v>101.71242384798003</v>
      </c>
      <c r="AX66" s="113">
        <f>AW66/I66*100</f>
        <v>7.4242645144510968</v>
      </c>
      <c r="AY66" s="100" t="s">
        <v>142</v>
      </c>
      <c r="AZ66" s="100" t="s">
        <v>142</v>
      </c>
      <c r="BA66" s="100" t="s">
        <v>142</v>
      </c>
      <c r="BB66" s="100" t="s">
        <v>142</v>
      </c>
      <c r="BC66" s="100" t="s">
        <v>142</v>
      </c>
      <c r="BD66" s="20" t="s">
        <v>108</v>
      </c>
      <c r="BE66" s="12">
        <v>1964</v>
      </c>
      <c r="BF66" s="12">
        <f>IF(BE66&gt;2020,0,IF(BE66&gt;2008,1,IF(BE66&gt;2001,2,IF(BE66&gt;1990,3,IF(BE66&gt;1980,4,IF(BE66&gt;1973,5,IF(BE66&gt;1970,6,IF(BE66&gt;1960,7,IF(BE66&gt;1958,8,IF(BE66&gt;1953,9,10))))))))))</f>
        <v>7</v>
      </c>
      <c r="BG66" s="100" t="s">
        <v>142</v>
      </c>
      <c r="BH66" t="s">
        <v>121</v>
      </c>
      <c r="BI66" t="s">
        <v>122</v>
      </c>
    </row>
    <row r="67" spans="1:61" ht="11.25" customHeight="1" x14ac:dyDescent="0.2">
      <c r="A67" s="55" t="s">
        <v>321</v>
      </c>
      <c r="B67" s="55" t="s">
        <v>322</v>
      </c>
      <c r="C67" s="156" t="s">
        <v>300</v>
      </c>
      <c r="D67" s="98" t="s">
        <v>323</v>
      </c>
      <c r="E67" s="157">
        <v>59</v>
      </c>
      <c r="F67" s="2">
        <v>23</v>
      </c>
      <c r="G67" s="2" t="s">
        <v>119</v>
      </c>
      <c r="H67" s="2" t="s">
        <v>119</v>
      </c>
      <c r="I67" s="100">
        <v>124.09</v>
      </c>
      <c r="J67" s="101">
        <f>(M67/I67)*100</f>
        <v>3.7392215327584815</v>
      </c>
      <c r="K67" s="104">
        <v>1.1599999999999999</v>
      </c>
      <c r="L67" s="71">
        <v>4</v>
      </c>
      <c r="M67" s="28">
        <f>K67*L67</f>
        <v>4.6399999999999997</v>
      </c>
      <c r="N67" s="103" t="s">
        <v>240</v>
      </c>
      <c r="O67" s="104">
        <v>1.1299999999999999</v>
      </c>
      <c r="P67" s="158">
        <v>46296</v>
      </c>
      <c r="Q67" s="158">
        <v>46310</v>
      </c>
      <c r="R67" s="28">
        <f>(K67-O67)/O67*100</f>
        <v>2.6548672566371709</v>
      </c>
      <c r="S67" s="105">
        <f>IF(INDEX(Historical!$D$7:$D1301,MATCH(B67,Historical!$B$7:$B$1062,0))=0,"n/a",(INDEX(Historical!$C$7:$C$1062,MATCH(B67,Historical!$B$7:$B$1062,0))/INDEX(Historical!$D$7:$D$1062,MATCH(B67,Historical!$B$7:$B$1062,0))-1)*100)</f>
        <v>1.3729977116704761</v>
      </c>
      <c r="T67" s="105">
        <f>IF(INDEX(Historical!$F$7:$F$1062,MATCH(B67,Historical!$B$7:$B$1062,0))=0,"n/a",((INDEX(Historical!$C$7:$C$1062,MATCH(B67,Historical!$B$7:$B$1062,0))/INDEX(Historical!$F$7:$F$1062,MATCH(B67,Historical!$B$7:$B$1062,0)))^(1/3)-1)*100)</f>
        <v>1.0761779517898029</v>
      </c>
      <c r="U67" s="105">
        <f>IF(INDEX(Historical!$H$7:$H$1062,MATCH(B67,Historical!$B$7:$B$1062,0))=0,"n/a",((INDEX(Historical!$C$7:$C$1062,MATCH(B67,Historical!$B$7:$B$1062,0))/INDEX(Historical!$H$7:$H$1062,MATCH(B67,Historical!$B$7:$B$1062,0)))^(1/5)-1)*100)</f>
        <v>1.0239455364670969</v>
      </c>
      <c r="V67" s="105">
        <f>IF(INDEX(Historical!$M$7:$M$1062,MATCH(B67,Historical!$B$7:$B$1062,0))=0,"n/a",((INDEX(Historical!$C$7:$C$1062,MATCH(B67,Historical!$B$7:$B$1062,0))/INDEX(Historical!$M$7:$M$1062,MATCH(B67,Historical!$B$7:$B$1062,0)))^(1/10)-1)*100)</f>
        <v>2.2392223057931426</v>
      </c>
      <c r="W67" s="106">
        <f>IF(OR(U67&lt;=0,U67="n/a",V67&lt;=0,V67="n/a"),"n/a",U67/V67)</f>
        <v>0.4572773028466286</v>
      </c>
      <c r="X67" s="107">
        <f>IF(OR(AJ67&lt;=0,AJ67="n/a",U67&lt;=0,U67="n/a"),"n/a",U67/AJ67)</f>
        <v>4.34796406143141E-2</v>
      </c>
      <c r="Y67" s="55"/>
      <c r="Z67" s="101">
        <f>IF(OR(AC67&lt;0.01,AC67="n/a"),"n/a",M67/AC67*100)</f>
        <v>80.415944540727907</v>
      </c>
      <c r="AA67" s="109">
        <f>IF(OR(AC67&lt;0.01,AC67="n/a"),"n/a",I67/AC67)</f>
        <v>21.506065857885616</v>
      </c>
      <c r="AB67" s="71">
        <v>12</v>
      </c>
      <c r="AC67" s="100">
        <v>5.77</v>
      </c>
      <c r="AD67" s="100" t="s">
        <v>142</v>
      </c>
      <c r="AE67" s="100">
        <v>8.23</v>
      </c>
      <c r="AF67" s="100">
        <v>3.4</v>
      </c>
      <c r="AG67" s="100">
        <v>15.52</v>
      </c>
      <c r="AH67" s="100">
        <v>-14.399999999999999</v>
      </c>
      <c r="AI67" s="100">
        <v>-24.03</v>
      </c>
      <c r="AJ67" s="100">
        <v>23.549999999999997</v>
      </c>
      <c r="AK67" s="100">
        <v>-8.9700000000000006</v>
      </c>
      <c r="AL67" s="100">
        <v>10790</v>
      </c>
      <c r="AM67" s="100">
        <v>1.01</v>
      </c>
      <c r="AN67" s="100">
        <v>1.49</v>
      </c>
      <c r="AO67" s="110">
        <f>IF(U67="n/a","n/a",IF(AA67&lt;0,"n/a",IF(AA67="n/a","n/a",J67+U67-AA67)))</f>
        <v>-16.742898788660039</v>
      </c>
      <c r="AP67" s="111">
        <f>IF(U67="n/a","n/a",J67+U67)</f>
        <v>4.7631670692255783</v>
      </c>
      <c r="AQ67" s="112">
        <f>IF(OR(AC67&lt;0.01,AC67="n/a",AF67="n/a"),"n/a",(I67/SQRT(22.5*AC67*(I67/AF67))-1)*100)</f>
        <v>80.272169438708048</v>
      </c>
      <c r="AR67" s="101">
        <f>INDEX(Historical!$C$7:$C$1063,MATCH(B67,Historical!$B$7:$B$1063,0))*IF(AH67="n/a",1.03,IF(AH67&lt;0,1.01,IF(AH67&gt;10,1.1,(1+AH67/100))))</f>
        <v>4.4742999999999995</v>
      </c>
      <c r="AS67" s="109">
        <f>IF($AI67="n/a",1.03*AR67,IF($AI67&lt;0,1.01*AR67,IF($AI67&gt;10,1.1*AR67,(1+$AI67/100)*AR67)))</f>
        <v>4.5190429999999999</v>
      </c>
      <c r="AT67" s="109">
        <f>IF($AK67="n/a",1.03*AS67,IF($AK67&lt;0,1.01*AS67,IF($AK67&gt;10,1.1*AS67,(1+$AK67/100)*AS67)))</f>
        <v>4.5642334299999998</v>
      </c>
      <c r="AU67" s="109">
        <f>IF($AK67="n/a",1.03*AT67,IF($AK67&lt;0,1.01*AT67,IF($AK67&gt;10,1.1*AT67,(1+$AK67/100)*AT67)))</f>
        <v>4.6098757642999999</v>
      </c>
      <c r="AV67" s="109">
        <f>IF($AK67="n/a",1.03*AU67,IF($AK67&lt;0,1.01*AU67,IF($AK67&gt;10,1.1*AU67,(1+$AK67/100)*AU67)))</f>
        <v>4.6559745219429995</v>
      </c>
      <c r="AW67" s="109">
        <f>SUM(AR67:AV67)</f>
        <v>22.823426716242999</v>
      </c>
      <c r="AX67" s="113">
        <f>AW67/I67*100</f>
        <v>18.392639790670479</v>
      </c>
      <c r="AY67" s="100">
        <v>0.93</v>
      </c>
      <c r="AZ67" s="100">
        <v>37.89</v>
      </c>
      <c r="BA67" s="100">
        <v>-3.2099999999999995</v>
      </c>
      <c r="BB67" s="100">
        <v>1.1499999999999999</v>
      </c>
      <c r="BC67" s="100">
        <v>14.219999999999999</v>
      </c>
      <c r="BE67" s="12">
        <v>1968</v>
      </c>
      <c r="BF67" s="12">
        <f>IF(BE67&gt;2020,0,IF(BE67&gt;2008,1,IF(BE67&gt;2001,2,IF(BE67&gt;1990,3,IF(BE67&gt;1980,4,IF(BE67&gt;1973,5,IF(BE67&gt;1970,6,IF(BE67&gt;1960,7,IF(BE67&gt;1958,8,IF(BE67&gt;1953,9,10))))))))))</f>
        <v>7</v>
      </c>
      <c r="BG67" s="100">
        <v>5.7</v>
      </c>
      <c r="BH67" t="s">
        <v>121</v>
      </c>
      <c r="BI67" t="s">
        <v>302</v>
      </c>
    </row>
    <row r="68" spans="1:61" ht="11.25" customHeight="1" x14ac:dyDescent="0.2">
      <c r="A68" s="55" t="s">
        <v>324</v>
      </c>
      <c r="B68" s="55" t="s">
        <v>325</v>
      </c>
      <c r="C68" s="156" t="s">
        <v>139</v>
      </c>
      <c r="D68" s="98" t="s">
        <v>140</v>
      </c>
      <c r="E68" s="157">
        <v>57</v>
      </c>
      <c r="F68" s="2">
        <v>26</v>
      </c>
      <c r="G68" s="2" t="s">
        <v>118</v>
      </c>
      <c r="H68" s="2" t="s">
        <v>118</v>
      </c>
      <c r="I68" s="100">
        <v>55.3</v>
      </c>
      <c r="J68" s="101">
        <f>(M68/I68)*100</f>
        <v>1.7721518987341773</v>
      </c>
      <c r="K68" s="104">
        <v>0.245</v>
      </c>
      <c r="L68" s="71">
        <v>4</v>
      </c>
      <c r="M68" s="28">
        <f>K68*L68</f>
        <v>0.98</v>
      </c>
      <c r="N68" s="103" t="s">
        <v>326</v>
      </c>
      <c r="O68" s="104">
        <v>0.23499999999999999</v>
      </c>
      <c r="P68" s="158">
        <v>46142</v>
      </c>
      <c r="Q68" s="158">
        <v>46156</v>
      </c>
      <c r="R68" s="28">
        <f>(K68-O68)/O68*100</f>
        <v>4.2553191489361746</v>
      </c>
      <c r="S68" s="105">
        <f>IF(INDEX(Historical!$D$7:$D1305,MATCH(B68,Historical!$B$7:$B$1062,0))=0,"n/a",(INDEX(Historical!$C$7:$C$1062,MATCH(B68,Historical!$B$7:$B$1062,0))/INDEX(Historical!$D$7:$D$1062,MATCH(B68,Historical!$B$7:$B$1062,0))-1)*100)</f>
        <v>6.3037249283667496</v>
      </c>
      <c r="T68" s="105">
        <f>IF(INDEX(Historical!$F$7:$F$1062,MATCH(B68,Historical!$B$7:$B$1062,0))=0,"n/a",((INDEX(Historical!$C$7:$C$1062,MATCH(B68,Historical!$B$7:$B$1062,0))/INDEX(Historical!$F$7:$F$1062,MATCH(B68,Historical!$B$7:$B$1062,0)))^(1/3)-1)*100)</f>
        <v>7.9403854422093412</v>
      </c>
      <c r="U68" s="105">
        <f>IF(INDEX(Historical!$H$7:$H$1062,MATCH(B68,Historical!$B$7:$B$1062,0))=0,"n/a",((INDEX(Historical!$C$7:$C$1062,MATCH(B68,Historical!$B$7:$B$1062,0))/INDEX(Historical!$H$7:$H$1062,MATCH(B68,Historical!$B$7:$B$1062,0)))^(1/5)-1)*100)</f>
        <v>7.4520805832128945</v>
      </c>
      <c r="V68" s="105">
        <f>IF(INDEX(Historical!$M$7:$M$1062,MATCH(B68,Historical!$B$7:$B$1062,0))=0,"n/a",((INDEX(Historical!$C$7:$C$1062,MATCH(B68,Historical!$B$7:$B$1062,0))/INDEX(Historical!$M$7:$M$1062,MATCH(B68,Historical!$B$7:$B$1062,0)))^(1/10)-1)*100)</f>
        <v>6.1632913125631239</v>
      </c>
      <c r="W68" s="106">
        <f>IF(OR(U68&lt;=0,U68="n/a",V68&lt;=0,V68="n/a"),"n/a",U68/V68)</f>
        <v>1.2091073105732857</v>
      </c>
      <c r="X68" s="107">
        <f>IF(OR(AJ68&lt;=0,AJ68="n/a",U68&lt;=0,U68="n/a"),"n/a",U68/AJ68)</f>
        <v>2.3961673901006093</v>
      </c>
      <c r="Y68" s="55"/>
      <c r="Z68" s="101">
        <f>IF(OR(AC68&lt;0.01,AC68="n/a"),"n/a",M68/AC68*100)</f>
        <v>29.080118694362017</v>
      </c>
      <c r="AA68" s="109">
        <f>IF(OR(AC68&lt;0.01,AC68="n/a"),"n/a",I68/AC68)</f>
        <v>16.409495548961424</v>
      </c>
      <c r="AB68" s="71">
        <v>11</v>
      </c>
      <c r="AC68" s="100">
        <v>3.37</v>
      </c>
      <c r="AD68" s="100">
        <v>0.83</v>
      </c>
      <c r="AE68" s="100">
        <v>0.85</v>
      </c>
      <c r="AF68" s="100">
        <v>1.43</v>
      </c>
      <c r="AG68" s="100">
        <v>9.39</v>
      </c>
      <c r="AH68" s="100">
        <v>14.829999999999998</v>
      </c>
      <c r="AI68" s="100">
        <v>9.35</v>
      </c>
      <c r="AJ68" s="100">
        <v>3.11</v>
      </c>
      <c r="AK68" s="100">
        <v>12.5</v>
      </c>
      <c r="AL68" s="100">
        <v>2970</v>
      </c>
      <c r="AM68" s="100">
        <v>0.37</v>
      </c>
      <c r="AN68" s="100">
        <v>1</v>
      </c>
      <c r="AO68" s="110">
        <f>IF(U68="n/a","n/a",IF(AA68&lt;0,"n/a",IF(AA68="n/a","n/a",J68+U68-AA68)))</f>
        <v>-7.1852630670143522</v>
      </c>
      <c r="AP68" s="111">
        <f>IF(U68="n/a","n/a",J68+U68)</f>
        <v>9.2242324819470713</v>
      </c>
      <c r="AQ68" s="112">
        <f>IF(OR(AC68&lt;0.01,AC68="n/a",AF68="n/a"),"n/a",(I68/SQRT(22.5*AC68*(I68/AF68))-1)*100)</f>
        <v>2.1231906082384011</v>
      </c>
      <c r="AR68" s="101">
        <f>INDEX(Historical!$C$7:$C$1063,MATCH(B68,Historical!$B$7:$B$1063,0))*IF(AH68="n/a",1.03,IF(AH68&lt;0,1.01,IF(AH68&gt;10,1.1,(1+AH68/100))))</f>
        <v>1.0202500000000001</v>
      </c>
      <c r="AS68" s="109">
        <f>IF($AI68="n/a",1.03*AR68,IF($AI68&lt;0,1.01*AR68,IF($AI68&gt;10,1.1*AR68,(1+$AI68/100)*AR68)))</f>
        <v>1.1156433750000001</v>
      </c>
      <c r="AT68" s="109">
        <f>IF($AK68="n/a",1.03*AS68,IF($AK68&lt;0,1.01*AS68,IF($AK68&gt;10,1.1*AS68,(1+$AK68/100)*AS68)))</f>
        <v>1.2272077125000003</v>
      </c>
      <c r="AU68" s="109">
        <f>IF($AK68="n/a",1.03*AT68,IF($AK68&lt;0,1.01*AT68,IF($AK68&gt;10,1.1*AT68,(1+$AK68/100)*AT68)))</f>
        <v>1.3499284837500003</v>
      </c>
      <c r="AV68" s="109">
        <f>IF($AK68="n/a",1.03*AU68,IF($AK68&lt;0,1.01*AU68,IF($AK68&gt;10,1.1*AU68,(1+$AK68/100)*AU68)))</f>
        <v>1.4849213321250005</v>
      </c>
      <c r="AW68" s="109">
        <f>SUM(AR68:AV68)</f>
        <v>6.1979509033750011</v>
      </c>
      <c r="AX68" s="113">
        <f>AW68/I68*100</f>
        <v>11.207867818037977</v>
      </c>
      <c r="AY68" s="100">
        <v>0.98</v>
      </c>
      <c r="AZ68" s="100">
        <v>13.530000000000001</v>
      </c>
      <c r="BA68" s="100">
        <v>-19.420000000000002</v>
      </c>
      <c r="BB68" s="100">
        <v>-7.0000000000000009</v>
      </c>
      <c r="BC68" s="100">
        <v>-8.01</v>
      </c>
      <c r="BE68" s="12">
        <v>1970</v>
      </c>
      <c r="BF68" s="12">
        <f>IF(BE68&gt;2020,0,IF(BE68&gt;2008,1,IF(BE68&gt;2001,2,IF(BE68&gt;1990,3,IF(BE68&gt;1980,4,IF(BE68&gt;1973,5,IF(BE68&gt;1970,6,IF(BE68&gt;1960,7,IF(BE68&gt;1958,8,IF(BE68&gt;1953,9,10))))))))))</f>
        <v>7</v>
      </c>
      <c r="BG68" s="100">
        <v>3.55</v>
      </c>
      <c r="BH68" t="s">
        <v>121</v>
      </c>
      <c r="BI68" t="s">
        <v>122</v>
      </c>
    </row>
    <row r="69" spans="1:61" ht="11.25" customHeight="1" x14ac:dyDescent="0.2">
      <c r="A69" s="123" t="s">
        <v>327</v>
      </c>
      <c r="B69" s="55" t="s">
        <v>328</v>
      </c>
      <c r="C69" s="156" t="s">
        <v>116</v>
      </c>
      <c r="D69" s="98" t="s">
        <v>329</v>
      </c>
      <c r="E69" s="157">
        <v>35</v>
      </c>
      <c r="F69" s="2">
        <v>85</v>
      </c>
      <c r="G69" s="2" t="s">
        <v>146</v>
      </c>
      <c r="H69" s="2" t="s">
        <v>146</v>
      </c>
      <c r="I69" s="100">
        <v>383.42</v>
      </c>
      <c r="J69" s="101">
        <f>(M69/I69)*100</f>
        <v>1.6587554118199364</v>
      </c>
      <c r="K69" s="104">
        <v>1.59</v>
      </c>
      <c r="L69" s="71">
        <v>4</v>
      </c>
      <c r="M69" s="28">
        <f>K69*L69</f>
        <v>6.36</v>
      </c>
      <c r="N69" s="103" t="s">
        <v>245</v>
      </c>
      <c r="O69" s="104">
        <v>1.5</v>
      </c>
      <c r="P69" s="158">
        <v>46122</v>
      </c>
      <c r="Q69" s="158">
        <v>46150</v>
      </c>
      <c r="R69" s="28">
        <f>(K69-O69)/O69*100</f>
        <v>6.0000000000000053</v>
      </c>
      <c r="S69" s="105">
        <f>IF(INDEX(Historical!$D$7:$D1313,MATCH(B69,Historical!$B$7:$B$1062,0))=0,"n/a",(INDEX(Historical!$C$7:$C$1062,MATCH(B69,Historical!$B$7:$B$1062,0))/INDEX(Historical!$D$7:$D$1062,MATCH(B69,Historical!$B$7:$B$1062,0))-1)*100)</f>
        <v>6.0931899641577081</v>
      </c>
      <c r="T69" s="105">
        <f>IF(INDEX(Historical!$F$7:$F$1062,MATCH(B69,Historical!$B$7:$B$1062,0))=0,"n/a",((INDEX(Historical!$C$7:$C$1062,MATCH(B69,Historical!$B$7:$B$1062,0))/INDEX(Historical!$F$7:$F$1062,MATCH(B69,Historical!$B$7:$B$1062,0)))^(1/3)-1)*100)</f>
        <v>6.0038826537859746</v>
      </c>
      <c r="U69" s="105">
        <f>IF(INDEX(Historical!$H$7:$H$1062,MATCH(B69,Historical!$B$7:$B$1062,0))=0,"n/a",((INDEX(Historical!$C$7:$C$1062,MATCH(B69,Historical!$B$7:$B$1062,0))/INDEX(Historical!$H$7:$H$1062,MATCH(B69,Historical!$B$7:$B$1062,0)))^(1/5)-1)*100)</f>
        <v>6.5044102740563714</v>
      </c>
      <c r="V69" s="105">
        <f>IF(INDEX(Historical!$M$7:$M$1062,MATCH(B69,Historical!$B$7:$B$1062,0))=0,"n/a",((INDEX(Historical!$C$7:$C$1062,MATCH(B69,Historical!$B$7:$B$1062,0))/INDEX(Historical!$M$7:$M$1062,MATCH(B69,Historical!$B$7:$B$1062,0)))^(1/10)-1)*100)</f>
        <v>8.2073951929546141</v>
      </c>
      <c r="W69" s="106">
        <f>IF(OR(U69&lt;=0,U69="n/a",V69&lt;=0,V69="n/a"),"n/a",U69/V69)</f>
        <v>0.79250604133694968</v>
      </c>
      <c r="X69" s="107">
        <f>IF(OR(AJ69&lt;=0,AJ69="n/a",U69&lt;=0,U69="n/a"),"n/a",U69/AJ69)</f>
        <v>0.92392191392846179</v>
      </c>
      <c r="Y69" s="161"/>
      <c r="Z69" s="101">
        <f>IF(OR(AC69&lt;0.01,AC69="n/a"),"n/a",M69/AC69*100)</f>
        <v>38.780487804878057</v>
      </c>
      <c r="AA69" s="109">
        <f>IF(OR(AC69&lt;0.01,AC69="n/a"),"n/a",I69/AC69)</f>
        <v>23.37926829268293</v>
      </c>
      <c r="AB69" s="71">
        <v>12</v>
      </c>
      <c r="AC69" s="100">
        <v>16.399999999999999</v>
      </c>
      <c r="AD69" s="100">
        <v>2.34</v>
      </c>
      <c r="AE69" s="100">
        <v>1.89</v>
      </c>
      <c r="AF69" s="100">
        <v>3.87</v>
      </c>
      <c r="AG69" s="100">
        <v>17.8</v>
      </c>
      <c r="AH69" s="100">
        <v>9.32</v>
      </c>
      <c r="AI69" s="100">
        <v>9.39</v>
      </c>
      <c r="AJ69" s="100">
        <v>7.04</v>
      </c>
      <c r="AK69" s="100">
        <v>8.86</v>
      </c>
      <c r="AL69" s="100">
        <v>103740</v>
      </c>
      <c r="AM69" s="100">
        <v>0.65</v>
      </c>
      <c r="AN69" s="100">
        <v>0.35</v>
      </c>
      <c r="AO69" s="110">
        <f>IF(U69="n/a","n/a",IF(AA69&lt;0,"n/a",IF(AA69="n/a","n/a",J69+U69-AA69)))</f>
        <v>-15.216102606806622</v>
      </c>
      <c r="AP69" s="111">
        <f>IF(U69="n/a","n/a",J69+U69)</f>
        <v>8.163165685876308</v>
      </c>
      <c r="AQ69" s="112">
        <f>IF(OR(AC69&lt;0.01,AC69="n/a",AF69="n/a"),"n/a",(I69/SQRT(22.5*AC69*(I69/AF69))-1)*100)</f>
        <v>100.5301510083076</v>
      </c>
      <c r="AR69" s="101">
        <f>INDEX(Historical!$C$7:$C$1063,MATCH(B69,Historical!$B$7:$B$1063,0))*IF(AH69="n/a",1.03,IF(AH69&lt;0,1.01,IF(AH69&gt;10,1.1,(1+AH69/100))))</f>
        <v>6.4717439999999993</v>
      </c>
      <c r="AS69" s="109">
        <f>IF($AI69="n/a",1.03*AR69,IF($AI69&lt;0,1.01*AR69,IF($AI69&gt;10,1.1*AR69,(1+$AI69/100)*AR69)))</f>
        <v>7.0794407615999999</v>
      </c>
      <c r="AT69" s="109">
        <f>IF($AK69="n/a",1.03*AS69,IF($AK69&lt;0,1.01*AS69,IF($AK69&gt;10,1.1*AS69,(1+$AK69/100)*AS69)))</f>
        <v>7.7066792130777602</v>
      </c>
      <c r="AU69" s="109">
        <f>IF($AK69="n/a",1.03*AT69,IF($AK69&lt;0,1.01*AT69,IF($AK69&gt;10,1.1*AT69,(1+$AK69/100)*AT69)))</f>
        <v>8.3894909913564497</v>
      </c>
      <c r="AV69" s="109">
        <f>IF($AK69="n/a",1.03*AU69,IF($AK69&lt;0,1.01*AU69,IF($AK69&gt;10,1.1*AU69,(1+$AK69/100)*AU69)))</f>
        <v>9.1327998931906311</v>
      </c>
      <c r="AW69" s="109">
        <f>SUM(AR69:AV69)</f>
        <v>38.780154859224837</v>
      </c>
      <c r="AX69" s="113">
        <f>AW69/I69*100</f>
        <v>10.114275431439371</v>
      </c>
      <c r="AY69" s="100">
        <v>0.32</v>
      </c>
      <c r="AZ69" s="100">
        <v>25.290000000000003</v>
      </c>
      <c r="BA69" s="100">
        <v>-4.1399999999999997</v>
      </c>
      <c r="BB69" s="100">
        <v>6.58</v>
      </c>
      <c r="BC69" s="100">
        <v>9.7199999999999989</v>
      </c>
      <c r="BE69" s="12">
        <v>1992</v>
      </c>
      <c r="BF69" s="12">
        <f>IF(BE69&gt;2020,0,IF(BE69&gt;2008,1,IF(BE69&gt;2001,2,IF(BE69&gt;1990,3,IF(BE69&gt;1980,4,IF(BE69&gt;1973,5,IF(BE69&gt;1970,6,IF(BE69&gt;1960,7,IF(BE69&gt;1958,8,IF(BE69&gt;1953,9,10))))))))))</f>
        <v>3</v>
      </c>
      <c r="BG69" s="100">
        <v>7.6300000000000008</v>
      </c>
      <c r="BH69" t="s">
        <v>121</v>
      </c>
      <c r="BI69" t="s">
        <v>122</v>
      </c>
    </row>
    <row r="70" spans="1:61" ht="11.25" customHeight="1" x14ac:dyDescent="0.2">
      <c r="A70" s="55" t="s">
        <v>330</v>
      </c>
      <c r="B70" s="55" t="s">
        <v>331</v>
      </c>
      <c r="C70" s="156" t="s">
        <v>116</v>
      </c>
      <c r="D70" s="98" t="s">
        <v>215</v>
      </c>
      <c r="E70" s="157">
        <v>29</v>
      </c>
      <c r="F70" s="2">
        <v>127</v>
      </c>
      <c r="G70" s="2" t="s">
        <v>119</v>
      </c>
      <c r="H70" s="2" t="s">
        <v>119</v>
      </c>
      <c r="I70" s="100">
        <v>79.38</v>
      </c>
      <c r="J70" s="101">
        <f>(M70/I70)*100</f>
        <v>1.4865205341395817</v>
      </c>
      <c r="K70" s="104">
        <v>0.29499999999999998</v>
      </c>
      <c r="L70" s="71">
        <v>4</v>
      </c>
      <c r="M70" s="28">
        <f>K70*L70</f>
        <v>1.18</v>
      </c>
      <c r="N70" s="103" t="s">
        <v>332</v>
      </c>
      <c r="O70" s="104">
        <v>0.27500000000000002</v>
      </c>
      <c r="P70" s="158">
        <v>46041</v>
      </c>
      <c r="Q70" s="158">
        <v>46057</v>
      </c>
      <c r="R70" s="28">
        <f>(K70-O70)/O70*100</f>
        <v>7.2727272727272583</v>
      </c>
      <c r="S70" s="105">
        <f>IF(INDEX(Historical!$D$7:$D1316,MATCH(B70,Historical!$B$7:$B$1062,0))=0,"n/a",(INDEX(Historical!$C$7:$C$1062,MATCH(B70,Historical!$B$7:$B$1062,0))/INDEX(Historical!$D$7:$D$1062,MATCH(B70,Historical!$B$7:$B$1062,0))-1)*100)</f>
        <v>7.8431372549019773</v>
      </c>
      <c r="T70" s="105">
        <f>IF(INDEX(Historical!$F$7:$F$1062,MATCH(B70,Historical!$B$7:$B$1062,0))=0,"n/a",((INDEX(Historical!$C$7:$C$1062,MATCH(B70,Historical!$B$7:$B$1062,0))/INDEX(Historical!$F$7:$F$1062,MATCH(B70,Historical!$B$7:$B$1062,0)))^(1/3)-1)*100)</f>
        <v>9.4051585121155412</v>
      </c>
      <c r="U70" s="105">
        <f>IF(INDEX(Historical!$H$7:$H$1062,MATCH(B70,Historical!$B$7:$B$1062,0))=0,"n/a",((INDEX(Historical!$C$7:$C$1062,MATCH(B70,Historical!$B$7:$B$1062,0))/INDEX(Historical!$H$7:$H$1062,MATCH(B70,Historical!$B$7:$B$1062,0)))^(1/5)-1)*100)</f>
        <v>9.4608784223157549</v>
      </c>
      <c r="V70" s="105">
        <f>IF(INDEX(Historical!$M$7:$M$1062,MATCH(B70,Historical!$B$7:$B$1062,0))=0,"n/a",((INDEX(Historical!$C$7:$C$1062,MATCH(B70,Historical!$B$7:$B$1062,0))/INDEX(Historical!$M$7:$M$1062,MATCH(B70,Historical!$B$7:$B$1062,0)))^(1/10)-1)*100)</f>
        <v>10.645376106020565</v>
      </c>
      <c r="W70" s="106">
        <f>IF(OR(U70&lt;=0,U70="n/a",V70&lt;=0,V70="n/a"),"n/a",U70/V70)</f>
        <v>0.88873125083528903</v>
      </c>
      <c r="X70" s="107">
        <f>IF(OR(AJ70&lt;=0,AJ70="n/a",U70&lt;=0,U70="n/a"),"n/a",U70/AJ70)</f>
        <v>0.95275714222716568</v>
      </c>
      <c r="Y70" s="161"/>
      <c r="Z70" s="101">
        <f>IF(OR(AC70&lt;0.01,AC70="n/a"),"n/a",M70/AC70*100)</f>
        <v>37.106918238993707</v>
      </c>
      <c r="AA70" s="109">
        <f>IF(OR(AC70&lt;0.01,AC70="n/a"),"n/a",I70/AC70)</f>
        <v>24.962264150943394</v>
      </c>
      <c r="AB70" s="71">
        <v>12</v>
      </c>
      <c r="AC70" s="100">
        <v>3.18</v>
      </c>
      <c r="AD70" s="100">
        <v>2.72</v>
      </c>
      <c r="AE70" s="100">
        <v>5.67</v>
      </c>
      <c r="AF70" s="100">
        <v>5.0999999999999996</v>
      </c>
      <c r="AG70" s="100">
        <v>21.240000000000002</v>
      </c>
      <c r="AH70" s="100">
        <v>11.07</v>
      </c>
      <c r="AI70" s="100">
        <v>6.38</v>
      </c>
      <c r="AJ70" s="100">
        <v>9.93</v>
      </c>
      <c r="AK70" s="100">
        <v>8.36</v>
      </c>
      <c r="AL70" s="100">
        <v>12860</v>
      </c>
      <c r="AM70" s="100">
        <v>0.80999999999999994</v>
      </c>
      <c r="AN70" s="100">
        <v>0.02</v>
      </c>
      <c r="AO70" s="110">
        <f>IF(U70="n/a","n/a",IF(AA70&lt;0,"n/a",IF(AA70="n/a","n/a",J70+U70-AA70)))</f>
        <v>-14.014865194488058</v>
      </c>
      <c r="AP70" s="111">
        <f>IF(U70="n/a","n/a",J70+U70)</f>
        <v>10.947398956455336</v>
      </c>
      <c r="AQ70" s="112">
        <f>IF(OR(AC70&lt;0.01,AC70="n/a",AF70="n/a"),"n/a",(I70/SQRT(22.5*AC70*(I70/AF70))-1)*100)</f>
        <v>137.86788786103875</v>
      </c>
      <c r="AR70" s="101">
        <f>INDEX(Historical!$C$7:$C$1063,MATCH(B70,Historical!$B$7:$B$1063,0))*IF(AH70="n/a",1.03,IF(AH70&lt;0,1.01,IF(AH70&gt;10,1.1,(1+AH70/100))))</f>
        <v>1.2100000000000002</v>
      </c>
      <c r="AS70" s="109">
        <f>IF($AI70="n/a",1.03*AR70,IF($AI70&lt;0,1.01*AR70,IF($AI70&gt;10,1.1*AR70,(1+$AI70/100)*AR70)))</f>
        <v>1.2871980000000003</v>
      </c>
      <c r="AT70" s="109">
        <f>IF($AK70="n/a",1.03*AS70,IF($AK70&lt;0,1.01*AS70,IF($AK70&gt;10,1.1*AS70,(1+$AK70/100)*AS70)))</f>
        <v>1.3948077528000002</v>
      </c>
      <c r="AU70" s="109">
        <f>IF($AK70="n/a",1.03*AT70,IF($AK70&lt;0,1.01*AT70,IF($AK70&gt;10,1.1*AT70,(1+$AK70/100)*AT70)))</f>
        <v>1.5114136809340801</v>
      </c>
      <c r="AV70" s="109">
        <f>IF($AK70="n/a",1.03*AU70,IF($AK70&lt;0,1.01*AU70,IF($AK70&gt;10,1.1*AU70,(1+$AK70/100)*AU70)))</f>
        <v>1.637767864660169</v>
      </c>
      <c r="AW70" s="109">
        <f>SUM(AR70:AV70)</f>
        <v>7.0411872983942505</v>
      </c>
      <c r="AX70" s="113">
        <f>AW70/I70*100</f>
        <v>8.8702283930388646</v>
      </c>
      <c r="AY70" s="100">
        <v>0.91</v>
      </c>
      <c r="AZ70" s="100">
        <v>9.4700000000000006</v>
      </c>
      <c r="BA70" s="100">
        <v>-17.04</v>
      </c>
      <c r="BB70" s="100">
        <v>5.0500000000000007</v>
      </c>
      <c r="BC70" s="100">
        <v>-3.6999999999999997</v>
      </c>
      <c r="BE70" s="12">
        <v>1998</v>
      </c>
      <c r="BF70" s="12">
        <f>IF(BE70&gt;2020,0,IF(BE70&gt;2008,1,IF(BE70&gt;2001,2,IF(BE70&gt;1990,3,IF(BE70&gt;1980,4,IF(BE70&gt;1973,5,IF(BE70&gt;1970,6,IF(BE70&gt;1960,7,IF(BE70&gt;1958,8,IF(BE70&gt;1953,9,10))))))))))</f>
        <v>3</v>
      </c>
      <c r="BG70" s="100">
        <v>17.28</v>
      </c>
      <c r="BH70" t="s">
        <v>121</v>
      </c>
      <c r="BI70" t="s">
        <v>122</v>
      </c>
    </row>
    <row r="71" spans="1:61" ht="11.25" customHeight="1" x14ac:dyDescent="0.2">
      <c r="A71" s="55" t="s">
        <v>333</v>
      </c>
      <c r="B71" s="55" t="s">
        <v>334</v>
      </c>
      <c r="C71" s="156" t="s">
        <v>335</v>
      </c>
      <c r="D71" s="98" t="s">
        <v>336</v>
      </c>
      <c r="E71" s="157">
        <v>70</v>
      </c>
      <c r="F71" s="2">
        <v>4</v>
      </c>
      <c r="G71" s="2" t="s">
        <v>119</v>
      </c>
      <c r="H71" s="2" t="s">
        <v>119</v>
      </c>
      <c r="I71" s="100">
        <v>124.37</v>
      </c>
      <c r="J71" s="101">
        <f>(M71/I71)*100</f>
        <v>3.4172228029267506</v>
      </c>
      <c r="K71" s="104">
        <v>1.0625</v>
      </c>
      <c r="L71" s="71">
        <v>4</v>
      </c>
      <c r="M71" s="28">
        <f>K71*L71</f>
        <v>4.25</v>
      </c>
      <c r="N71" s="103" t="s">
        <v>141</v>
      </c>
      <c r="O71" s="104">
        <v>1.03</v>
      </c>
      <c r="P71" s="158">
        <v>46087</v>
      </c>
      <c r="Q71" s="158">
        <v>46114</v>
      </c>
      <c r="R71" s="28">
        <f>(K71-O71)/O71*100</f>
        <v>3.15533980582524</v>
      </c>
      <c r="S71" s="105">
        <f>IF(INDEX(Historical!$D$7:$D1324,MATCH(B71,Historical!$B$7:$B$1062,0))=0,"n/a",(INDEX(Historical!$C$7:$C$1062,MATCH(B71,Historical!$B$7:$B$1062,0))/INDEX(Historical!$D$7:$D$1062,MATCH(B71,Historical!$B$7:$B$1062,0))-1)*100)</f>
        <v>3.5443037974683511</v>
      </c>
      <c r="T71" s="105">
        <f>IF(INDEX(Historical!$F$7:$F$1062,MATCH(B71,Historical!$B$7:$B$1062,0))=0,"n/a",((INDEX(Historical!$C$7:$C$1062,MATCH(B71,Historical!$B$7:$B$1062,0))/INDEX(Historical!$F$7:$F$1062,MATCH(B71,Historical!$B$7:$B$1062,0)))^(1/3)-1)*100)</f>
        <v>5.3299200537972213</v>
      </c>
      <c r="U71" s="105">
        <f>IF(INDEX(Historical!$H$7:$H$1062,MATCH(B71,Historical!$B$7:$B$1062,0))=0,"n/a",((INDEX(Historical!$C$7:$C$1062,MATCH(B71,Historical!$B$7:$B$1062,0))/INDEX(Historical!$H$7:$H$1062,MATCH(B71,Historical!$B$7:$B$1062,0)))^(1/5)-1)*100)</f>
        <v>5.4791073219311093</v>
      </c>
      <c r="V71" s="105">
        <f>IF(INDEX(Historical!$M$7:$M$1062,MATCH(B71,Historical!$B$7:$B$1062,0))=0,"n/a",((INDEX(Historical!$C$7:$C$1062,MATCH(B71,Historical!$B$7:$B$1062,0))/INDEX(Historical!$M$7:$M$1062,MATCH(B71,Historical!$B$7:$B$1062,0)))^(1/10)-1)*100)</f>
        <v>5.3879105618247047</v>
      </c>
      <c r="W71" s="106">
        <f>IF(OR(U71&lt;=0,U71="n/a",V71&lt;=0,V71="n/a"),"n/a",U71/V71)</f>
        <v>1.0169261829905951</v>
      </c>
      <c r="X71" s="107" t="str">
        <f>IF(OR(AJ71&lt;=0,AJ71="n/a",U71&lt;=0,U71="n/a"),"n/a",U71/AJ71)</f>
        <v>n/a</v>
      </c>
      <c r="Y71" s="55"/>
      <c r="Z71" s="101">
        <f>IF(OR(AC71&lt;0.01,AC71="n/a"),"n/a",M71/AC71*100)</f>
        <v>1700</v>
      </c>
      <c r="AA71" s="109">
        <f>IF(OR(AC71&lt;0.01,AC71="n/a"),"n/a",I71/AC71)</f>
        <v>497.48</v>
      </c>
      <c r="AB71" s="71">
        <v>12</v>
      </c>
      <c r="AC71" s="100">
        <v>0.25</v>
      </c>
      <c r="AD71" s="100">
        <v>2.14</v>
      </c>
      <c r="AE71" s="100">
        <v>0.68</v>
      </c>
      <c r="AF71" s="100">
        <v>3.79</v>
      </c>
      <c r="AG71" s="100">
        <v>0.71000000000000008</v>
      </c>
      <c r="AH71" s="100">
        <v>5.0599999999999996</v>
      </c>
      <c r="AI71" s="100">
        <v>7.32</v>
      </c>
      <c r="AJ71" s="100">
        <v>-18.809999999999999</v>
      </c>
      <c r="AK71" s="100">
        <v>6.98</v>
      </c>
      <c r="AL71" s="100">
        <v>17150</v>
      </c>
      <c r="AM71" s="100">
        <v>0.65</v>
      </c>
      <c r="AN71" s="100">
        <v>1.47</v>
      </c>
      <c r="AO71" s="110">
        <f>IF(U71="n/a","n/a",IF(AA71&lt;0,"n/a",IF(AA71="n/a","n/a",J71+U71-AA71)))</f>
        <v>-488.58366987514216</v>
      </c>
      <c r="AP71" s="111">
        <f>IF(U71="n/a","n/a",J71+U71)</f>
        <v>8.8963301248578599</v>
      </c>
      <c r="AQ71" s="112">
        <f>IF(OR(AC71&lt;0.01,AC71="n/a",AF71="n/a"),"n/a",(I71/SQRT(22.5*AC71*(I71/AF71))-1)*100)</f>
        <v>815.41106734746336</v>
      </c>
      <c r="AR71" s="101">
        <f>INDEX(Historical!$C$7:$C$1063,MATCH(B71,Historical!$B$7:$B$1063,0))*IF(AH71="n/a",1.03,IF(AH71&lt;0,1.01,IF(AH71&gt;10,1.1,(1+AH71/100))))</f>
        <v>4.2969539999999995</v>
      </c>
      <c r="AS71" s="109">
        <f>IF($AI71="n/a",1.03*AR71,IF($AI71&lt;0,1.01*AR71,IF($AI71&gt;10,1.1*AR71,(1+$AI71/100)*AR71)))</f>
        <v>4.6114910327999992</v>
      </c>
      <c r="AT71" s="109">
        <f>IF($AK71="n/a",1.03*AS71,IF($AK71&lt;0,1.01*AS71,IF($AK71&gt;10,1.1*AS71,(1+$AK71/100)*AS71)))</f>
        <v>4.9333731068894391</v>
      </c>
      <c r="AU71" s="109">
        <f>IF($AK71="n/a",1.03*AT71,IF($AK71&lt;0,1.01*AT71,IF($AK71&gt;10,1.1*AT71,(1+$AK71/100)*AT71)))</f>
        <v>5.2777225497503224</v>
      </c>
      <c r="AV71" s="109">
        <f>IF($AK71="n/a",1.03*AU71,IF($AK71&lt;0,1.01*AU71,IF($AK71&gt;10,1.1*AU71,(1+$AK71/100)*AU71)))</f>
        <v>5.6461075837228956</v>
      </c>
      <c r="AW71" s="109">
        <f>SUM(AR71:AV71)</f>
        <v>24.765648273162654</v>
      </c>
      <c r="AX71" s="113">
        <f>AW71/I71*100</f>
        <v>19.912879531368219</v>
      </c>
      <c r="AY71" s="100">
        <v>0.63</v>
      </c>
      <c r="AZ71" s="100">
        <v>37</v>
      </c>
      <c r="BA71" s="100">
        <v>-17.95</v>
      </c>
      <c r="BB71" s="100">
        <v>10.42</v>
      </c>
      <c r="BC71" s="100">
        <v>4.3900000000000006</v>
      </c>
      <c r="BE71" s="12">
        <v>1957</v>
      </c>
      <c r="BF71" s="12">
        <f>IF(BE71&gt;2020,0,IF(BE71&gt;2008,1,IF(BE71&gt;2001,2,IF(BE71&gt;1990,3,IF(BE71&gt;1980,4,IF(BE71&gt;1973,5,IF(BE71&gt;1970,6,IF(BE71&gt;1960,7,IF(BE71&gt;1958,8,IF(BE71&gt;1953,9,10))))))))))</f>
        <v>9</v>
      </c>
      <c r="BG71" s="100">
        <v>0.16</v>
      </c>
      <c r="BH71" t="s">
        <v>121</v>
      </c>
      <c r="BI71" t="s">
        <v>122</v>
      </c>
    </row>
    <row r="72" spans="1:61" ht="11.25" customHeight="1" x14ac:dyDescent="0.2">
      <c r="A72" s="55" t="s">
        <v>337</v>
      </c>
      <c r="B72" s="55" t="s">
        <v>338</v>
      </c>
      <c r="C72" s="156" t="s">
        <v>116</v>
      </c>
      <c r="D72" s="98" t="s">
        <v>215</v>
      </c>
      <c r="E72" s="157">
        <v>53</v>
      </c>
      <c r="F72" s="2">
        <v>39</v>
      </c>
      <c r="G72" s="2" t="s">
        <v>119</v>
      </c>
      <c r="H72" s="2" t="s">
        <v>119</v>
      </c>
      <c r="I72" s="100">
        <v>81.19</v>
      </c>
      <c r="J72" s="101">
        <f>(M72/I72)*100</f>
        <v>0.93607587141273563</v>
      </c>
      <c r="K72" s="104">
        <v>0.19</v>
      </c>
      <c r="L72" s="71">
        <v>4</v>
      </c>
      <c r="M72" s="28">
        <f>K72*L72</f>
        <v>0.76</v>
      </c>
      <c r="N72" s="103" t="s">
        <v>339</v>
      </c>
      <c r="O72" s="104">
        <v>0.185</v>
      </c>
      <c r="P72" s="158">
        <v>45975</v>
      </c>
      <c r="Q72" s="158">
        <v>46001</v>
      </c>
      <c r="R72" s="28">
        <f>(K72-O72)/O72*100</f>
        <v>2.7027027027027053</v>
      </c>
      <c r="S72" s="105">
        <f>IF(INDEX(Historical!$D$7:$D1325,MATCH(B72,Historical!$B$7:$B$1062,0))=0,"n/a",(INDEX(Historical!$C$7:$C$1062,MATCH(B72,Historical!$B$7:$B$1062,0))/INDEX(Historical!$D$7:$D$1062,MATCH(B72,Historical!$B$7:$B$1062,0))-1)*100)</f>
        <v>2.7586206896551779</v>
      </c>
      <c r="T72" s="105">
        <f>IF(INDEX(Historical!$F$7:$F$1062,MATCH(B72,Historical!$B$7:$B$1062,0))=0,"n/a",((INDEX(Historical!$C$7:$C$1062,MATCH(B72,Historical!$B$7:$B$1062,0))/INDEX(Historical!$F$7:$F$1062,MATCH(B72,Historical!$B$7:$B$1062,0)))^(1/3)-1)*100)</f>
        <v>2.8383816843924548</v>
      </c>
      <c r="U72" s="105">
        <f>IF(INDEX(Historical!$H$7:$H$1062,MATCH(B72,Historical!$B$7:$B$1062,0))=0,"n/a",((INDEX(Historical!$C$7:$C$1062,MATCH(B72,Historical!$B$7:$B$1062,0))/INDEX(Historical!$H$7:$H$1062,MATCH(B72,Historical!$B$7:$B$1062,0)))^(1/5)-1)*100)</f>
        <v>4.7757678435632389</v>
      </c>
      <c r="V72" s="105">
        <f>IF(INDEX(Historical!$M$7:$M$1062,MATCH(B72,Historical!$B$7:$B$1062,0))=0,"n/a",((INDEX(Historical!$C$7:$C$1062,MATCH(B72,Historical!$B$7:$B$1062,0))/INDEX(Historical!$M$7:$M$1062,MATCH(B72,Historical!$B$7:$B$1062,0)))^(1/10)-1)*100)</f>
        <v>6.2845467794388377</v>
      </c>
      <c r="W72" s="106">
        <f>IF(OR(U72&lt;=0,U72="n/a",V72&lt;=0,V72="n/a"),"n/a",U72/V72)</f>
        <v>0.75992239554777863</v>
      </c>
      <c r="X72" s="107">
        <f>IF(OR(AJ72&lt;=0,AJ72="n/a",U72&lt;=0,U72="n/a"),"n/a",U72/AJ72)</f>
        <v>0.30093055094916438</v>
      </c>
      <c r="Y72" s="165"/>
      <c r="Z72" s="101">
        <f>IF(OR(AC72&lt;0.01,AC72="n/a"),"n/a",M72/AC72*100)</f>
        <v>32.067510548523202</v>
      </c>
      <c r="AA72" s="109">
        <f>IF(OR(AC72&lt;0.01,AC72="n/a"),"n/a",I72/AC72)</f>
        <v>34.257383966244724</v>
      </c>
      <c r="AB72" s="71">
        <v>12</v>
      </c>
      <c r="AC72" s="100">
        <v>2.37</v>
      </c>
      <c r="AD72" s="100">
        <v>1.29</v>
      </c>
      <c r="AE72" s="100">
        <v>3.05</v>
      </c>
      <c r="AF72" s="100">
        <v>4.8600000000000003</v>
      </c>
      <c r="AG72" s="100">
        <v>14.860000000000001</v>
      </c>
      <c r="AH72" s="100">
        <v>31.31</v>
      </c>
      <c r="AI72" s="100">
        <v>12.57</v>
      </c>
      <c r="AJ72" s="100">
        <v>15.870000000000001</v>
      </c>
      <c r="AK72" s="100">
        <v>19.91</v>
      </c>
      <c r="AL72" s="100">
        <v>2140</v>
      </c>
      <c r="AM72" s="100">
        <v>21.38</v>
      </c>
      <c r="AN72" s="100">
        <v>0.62</v>
      </c>
      <c r="AO72" s="110">
        <f>IF(U72="n/a","n/a",IF(AA72&lt;0,"n/a",IF(AA72="n/a","n/a",J72+U72-AA72)))</f>
        <v>-28.545540251268751</v>
      </c>
      <c r="AP72" s="111">
        <f>IF(U72="n/a","n/a",J72+U72)</f>
        <v>5.7118437149759744</v>
      </c>
      <c r="AQ72" s="112">
        <f>IF(OR(AC72&lt;0.01,AC72="n/a",AF72="n/a"),"n/a",(I72/SQRT(22.5*AC72*(I72/AF72))-1)*100)</f>
        <v>172.02196486145857</v>
      </c>
      <c r="AR72" s="101">
        <f>INDEX(Historical!$C$7:$C$1063,MATCH(B72,Historical!$B$7:$B$1063,0))*IF(AH72="n/a",1.03,IF(AH72&lt;0,1.01,IF(AH72&gt;10,1.1,(1+AH72/100))))</f>
        <v>0.81950000000000001</v>
      </c>
      <c r="AS72" s="109">
        <f>IF($AI72="n/a",1.03*AR72,IF($AI72&lt;0,1.01*AR72,IF($AI72&gt;10,1.1*AR72,(1+$AI72/100)*AR72)))</f>
        <v>0.90145000000000008</v>
      </c>
      <c r="AT72" s="109">
        <f>IF($AK72="n/a",1.03*AS72,IF($AK72&lt;0,1.01*AS72,IF($AK72&gt;10,1.1*AS72,(1+$AK72/100)*AS72)))</f>
        <v>0.99159500000000023</v>
      </c>
      <c r="AU72" s="109">
        <f>IF($AK72="n/a",1.03*AT72,IF($AK72&lt;0,1.01*AT72,IF($AK72&gt;10,1.1*AT72,(1+$AK72/100)*AT72)))</f>
        <v>1.0907545000000003</v>
      </c>
      <c r="AV72" s="109">
        <f>IF($AK72="n/a",1.03*AU72,IF($AK72&lt;0,1.01*AU72,IF($AK72&gt;10,1.1*AU72,(1+$AK72/100)*AU72)))</f>
        <v>1.1998299500000005</v>
      </c>
      <c r="AW72" s="109">
        <f>SUM(AR72:AV72)</f>
        <v>5.0031294500000012</v>
      </c>
      <c r="AX72" s="113">
        <f>AW72/I72*100</f>
        <v>6.1622483680256206</v>
      </c>
      <c r="AY72" s="100">
        <v>1.29</v>
      </c>
      <c r="AZ72" s="100">
        <v>104.82000000000001</v>
      </c>
      <c r="BA72" s="100">
        <v>-12.49</v>
      </c>
      <c r="BB72" s="100">
        <v>0.24</v>
      </c>
      <c r="BC72" s="100">
        <v>28.26</v>
      </c>
      <c r="BE72" s="12">
        <v>1974</v>
      </c>
      <c r="BF72" s="12">
        <f>IF(BE72&gt;2020,0,IF(BE72&gt;2008,1,IF(BE72&gt;2001,2,IF(BE72&gt;1990,3,IF(BE72&gt;1980,4,IF(BE72&gt;1973,5,IF(BE72&gt;1970,6,IF(BE72&gt;1960,7,IF(BE72&gt;1958,8,IF(BE72&gt;1953,9,10))))))))))</f>
        <v>5</v>
      </c>
      <c r="BG72" s="100">
        <v>7.22</v>
      </c>
      <c r="BH72" t="s">
        <v>121</v>
      </c>
      <c r="BI72" t="s">
        <v>122</v>
      </c>
    </row>
    <row r="73" spans="1:61" ht="11.25" customHeight="1" x14ac:dyDescent="0.2">
      <c r="A73" s="55" t="s">
        <v>340</v>
      </c>
      <c r="B73" s="55" t="s">
        <v>341</v>
      </c>
      <c r="C73" s="156" t="s">
        <v>116</v>
      </c>
      <c r="D73" s="98" t="s">
        <v>308</v>
      </c>
      <c r="E73" s="157">
        <v>55</v>
      </c>
      <c r="F73" s="2">
        <v>32</v>
      </c>
      <c r="G73" s="2" t="s">
        <v>146</v>
      </c>
      <c r="H73" s="2" t="s">
        <v>146</v>
      </c>
      <c r="I73" s="100">
        <v>1382.22</v>
      </c>
      <c r="J73" s="101">
        <f>(M73/I73)*100</f>
        <v>0.72057993662369235</v>
      </c>
      <c r="K73" s="104">
        <v>2.4900000000000002</v>
      </c>
      <c r="L73" s="71">
        <v>4</v>
      </c>
      <c r="M73" s="28">
        <f>K73*L73</f>
        <v>9.9600000000000009</v>
      </c>
      <c r="N73" s="103" t="s">
        <v>136</v>
      </c>
      <c r="O73" s="104">
        <v>2.2599999999999998</v>
      </c>
      <c r="P73" s="158">
        <v>46153</v>
      </c>
      <c r="Q73" s="158">
        <v>46174</v>
      </c>
      <c r="R73" s="28">
        <f>(K73-O73)/O73*100</f>
        <v>10.176991150442499</v>
      </c>
      <c r="S73" s="105">
        <f>IF(INDEX(Historical!$D$7:$D1330,MATCH(B73,Historical!$B$7:$B$1062,0))=0,"n/a",(INDEX(Historical!$C$7:$C$1062,MATCH(B73,Historical!$B$7:$B$1062,0))/INDEX(Historical!$D$7:$D$1062,MATCH(B73,Historical!$B$7:$B$1062,0))-1)*100)</f>
        <v>10.237203495630464</v>
      </c>
      <c r="T73" s="105">
        <f>IF(INDEX(Historical!$F$7:$F$1062,MATCH(B73,Historical!$B$7:$B$1062,0))=0,"n/a",((INDEX(Historical!$C$7:$C$1062,MATCH(B73,Historical!$B$7:$B$1062,0))/INDEX(Historical!$F$7:$F$1062,MATCH(B73,Historical!$B$7:$B$1062,0)))^(1/3)-1)*100)</f>
        <v>9.2052883453614953</v>
      </c>
      <c r="U73" s="105">
        <f>IF(INDEX(Historical!$H$7:$H$1062,MATCH(B73,Historical!$B$7:$B$1062,0))=0,"n/a",((INDEX(Historical!$C$7:$C$1062,MATCH(B73,Historical!$B$7:$B$1062,0))/INDEX(Historical!$H$7:$H$1062,MATCH(B73,Historical!$B$7:$B$1062,0)))^(1/5)-1)*100)</f>
        <v>8.2517315108920251</v>
      </c>
      <c r="V73" s="105">
        <f>IF(INDEX(Historical!$M$7:$M$1062,MATCH(B73,Historical!$B$7:$B$1062,0))=0,"n/a",((INDEX(Historical!$C$7:$C$1062,MATCH(B73,Historical!$B$7:$B$1062,0))/INDEX(Historical!$M$7:$M$1062,MATCH(B73,Historical!$B$7:$B$1062,0)))^(1/10)-1)*100)</f>
        <v>6.7615331386405408</v>
      </c>
      <c r="W73" s="106">
        <f>IF(OR(U73&lt;=0,U73="n/a",V73&lt;=0,V73="n/a"),"n/a",U73/V73)</f>
        <v>1.2203935618884063</v>
      </c>
      <c r="X73" s="107">
        <f>IF(OR(AJ73&lt;=0,AJ73="n/a",U73&lt;=0,U73="n/a"),"n/a",U73/AJ73)</f>
        <v>0.36854540021849153</v>
      </c>
      <c r="Y73" s="55"/>
      <c r="Z73" s="101">
        <f>IF(OR(AC73&lt;0.01,AC73="n/a"),"n/a",M73/AC73*100)</f>
        <v>26.673808248527049</v>
      </c>
      <c r="AA73" s="109">
        <f>IF(OR(AC73&lt;0.01,AC73="n/a"),"n/a",I73/AC73)</f>
        <v>37.017139796464917</v>
      </c>
      <c r="AB73" s="71">
        <v>12</v>
      </c>
      <c r="AC73" s="100">
        <v>37.340000000000003</v>
      </c>
      <c r="AD73" s="100">
        <v>2.33</v>
      </c>
      <c r="AE73" s="100">
        <v>3.55</v>
      </c>
      <c r="AF73" s="100">
        <v>16.61</v>
      </c>
      <c r="AG73" s="100">
        <v>48.1</v>
      </c>
      <c r="AH73" s="100">
        <v>15.67</v>
      </c>
      <c r="AI73" s="100">
        <v>10.43</v>
      </c>
      <c r="AJ73" s="100">
        <v>22.39</v>
      </c>
      <c r="AK73" s="100">
        <v>11.78</v>
      </c>
      <c r="AL73" s="100">
        <v>65260.000000000007</v>
      </c>
      <c r="AM73" s="100">
        <v>6.23</v>
      </c>
      <c r="AN73" s="100">
        <v>0.71</v>
      </c>
      <c r="AO73" s="110">
        <f>IF(U73="n/a","n/a",IF(AA73&lt;0,"n/a",IF(AA73="n/a","n/a",J73+U73-AA73)))</f>
        <v>-28.044828348949199</v>
      </c>
      <c r="AP73" s="111">
        <f>IF(U73="n/a","n/a",J73+U73)</f>
        <v>8.9723114475157182</v>
      </c>
      <c r="AQ73" s="112">
        <f>IF(OR(AC73&lt;0.01,AC73="n/a",AF73="n/a"),"n/a",(I73/SQRT(22.5*AC73*(I73/AF73))-1)*100)</f>
        <v>422.75113774010083</v>
      </c>
      <c r="AR73" s="101">
        <f>INDEX(Historical!$C$7:$C$1063,MATCH(B73,Historical!$B$7:$B$1063,0))*IF(AH73="n/a",1.03,IF(AH73&lt;0,1.01,IF(AH73&gt;10,1.1,(1+AH73/100))))</f>
        <v>9.713000000000001</v>
      </c>
      <c r="AS73" s="109">
        <f>IF($AI73="n/a",1.03*AR73,IF($AI73&lt;0,1.01*AR73,IF($AI73&gt;10,1.1*AR73,(1+$AI73/100)*AR73)))</f>
        <v>10.684300000000002</v>
      </c>
      <c r="AT73" s="109">
        <f>IF($AK73="n/a",1.03*AS73,IF($AK73&lt;0,1.01*AS73,IF($AK73&gt;10,1.1*AS73,(1+$AK73/100)*AS73)))</f>
        <v>11.752730000000003</v>
      </c>
      <c r="AU73" s="109">
        <f>IF($AK73="n/a",1.03*AT73,IF($AK73&lt;0,1.01*AT73,IF($AK73&gt;10,1.1*AT73,(1+$AK73/100)*AT73)))</f>
        <v>12.928003000000004</v>
      </c>
      <c r="AV73" s="109">
        <f>IF($AK73="n/a",1.03*AU73,IF($AK73&lt;0,1.01*AU73,IF($AK73&gt;10,1.1*AU73,(1+$AK73/100)*AU73)))</f>
        <v>14.220803300000005</v>
      </c>
      <c r="AW73" s="109">
        <f>SUM(AR73:AV73)</f>
        <v>59.298836300000012</v>
      </c>
      <c r="AX73" s="113">
        <f>AW73/I73*100</f>
        <v>4.2901156328225616</v>
      </c>
      <c r="AY73" s="100">
        <v>1.04</v>
      </c>
      <c r="AZ73" s="100">
        <v>52.480000000000004</v>
      </c>
      <c r="BA73" s="100">
        <v>-2.65</v>
      </c>
      <c r="BB73" s="100">
        <v>3.7800000000000002</v>
      </c>
      <c r="BC73" s="100">
        <v>21.95</v>
      </c>
      <c r="BE73" s="12">
        <v>1972</v>
      </c>
      <c r="BF73" s="12">
        <f>IF(BE73&gt;2020,0,IF(BE73&gt;2008,1,IF(BE73&gt;2001,2,IF(BE73&gt;1990,3,IF(BE73&gt;1980,4,IF(BE73&gt;1973,5,IF(BE73&gt;1970,6,IF(BE73&gt;1960,7,IF(BE73&gt;1958,8,IF(BE73&gt;1953,9,10))))))))))</f>
        <v>6</v>
      </c>
      <c r="BG73" s="100">
        <v>19.66</v>
      </c>
      <c r="BH73" t="s">
        <v>121</v>
      </c>
      <c r="BI73" t="s">
        <v>122</v>
      </c>
    </row>
    <row r="74" spans="1:61" ht="11.25" customHeight="1" x14ac:dyDescent="0.2">
      <c r="A74" s="55" t="s">
        <v>342</v>
      </c>
      <c r="B74" s="55" t="s">
        <v>343</v>
      </c>
      <c r="C74" s="156" t="s">
        <v>125</v>
      </c>
      <c r="D74" s="98" t="s">
        <v>126</v>
      </c>
      <c r="E74" s="157">
        <v>60</v>
      </c>
      <c r="F74" s="2">
        <v>16</v>
      </c>
      <c r="G74" s="2" t="s">
        <v>119</v>
      </c>
      <c r="H74" s="2" t="s">
        <v>119</v>
      </c>
      <c r="I74" s="100">
        <v>25.01</v>
      </c>
      <c r="J74" s="101">
        <f>(M74/I74)*100</f>
        <v>4.6781287485005993</v>
      </c>
      <c r="K74" s="104">
        <v>0.29249999999999998</v>
      </c>
      <c r="L74" s="71">
        <v>4</v>
      </c>
      <c r="M74" s="28">
        <f>K74*L74</f>
        <v>1.17</v>
      </c>
      <c r="N74" s="103" t="s">
        <v>151</v>
      </c>
      <c r="O74" s="104">
        <v>0.28999999999999998</v>
      </c>
      <c r="P74" s="158">
        <v>46034</v>
      </c>
      <c r="Q74" s="158">
        <v>46070</v>
      </c>
      <c r="R74" s="28">
        <f>(K74-O74)/O74*100</f>
        <v>0.86206896551724221</v>
      </c>
      <c r="S74" s="105">
        <f>IF(INDEX(Historical!$D$7:$D1351,MATCH(B74,Historical!$B$7:$B$1062,0))=0,"n/a",(INDEX(Historical!$C$7:$C$1062,MATCH(B74,Historical!$B$7:$B$1062,0))/INDEX(Historical!$D$7:$D$1062,MATCH(B74,Historical!$B$7:$B$1062,0))-1)*100)</f>
        <v>2.6548672566371723</v>
      </c>
      <c r="T74" s="105">
        <f>IF(INDEX(Historical!$F$7:$F$1062,MATCH(B74,Historical!$B$7:$B$1062,0))=0,"n/a",((INDEX(Historical!$C$7:$C$1062,MATCH(B74,Historical!$B$7:$B$1062,0))/INDEX(Historical!$F$7:$F$1062,MATCH(B74,Historical!$B$7:$B$1062,0)))^(1/3)-1)*100)</f>
        <v>3.7070347012313709</v>
      </c>
      <c r="U74" s="105">
        <f>IF(INDEX(Historical!$H$7:$H$1062,MATCH(B74,Historical!$B$7:$B$1062,0))=0,"n/a",((INDEX(Historical!$C$7:$C$1062,MATCH(B74,Historical!$B$7:$B$1062,0))/INDEX(Historical!$H$7:$H$1062,MATCH(B74,Historical!$B$7:$B$1062,0)))^(1/5)-1)*100)</f>
        <v>4.5189427778439706</v>
      </c>
      <c r="V74" s="105">
        <f>IF(INDEX(Historical!$M$7:$M$1062,MATCH(B74,Historical!$B$7:$B$1062,0))=0,"n/a",((INDEX(Historical!$C$7:$C$1062,MATCH(B74,Historical!$B$7:$B$1062,0))/INDEX(Historical!$M$7:$M$1062,MATCH(B74,Historical!$B$7:$B$1062,0)))^(1/10)-1)*100)</f>
        <v>8.7799358808551951</v>
      </c>
      <c r="W74" s="106">
        <f>IF(OR(U74&lt;=0,U74="n/a",V74&lt;=0,V74="n/a"),"n/a",U74/V74)</f>
        <v>0.51468972429486703</v>
      </c>
      <c r="X74" s="107" t="str">
        <f>IF(OR(AJ74&lt;=0,AJ74="n/a",U74&lt;=0,U74="n/a"),"n/a",U74/AJ74)</f>
        <v>n/a</v>
      </c>
      <c r="Y74" s="159"/>
      <c r="Z74" s="101">
        <f>IF(OR(AC74&lt;0.01,AC74="n/a"),"n/a",M74/AC74*100)</f>
        <v>137.64705882352942</v>
      </c>
      <c r="AA74" s="109">
        <f>IF(OR(AC74&lt;0.01,AC74="n/a"),"n/a",I74/AC74)</f>
        <v>29.423529411764708</v>
      </c>
      <c r="AB74" s="71">
        <v>10</v>
      </c>
      <c r="AC74" s="100">
        <v>0.85</v>
      </c>
      <c r="AD74" s="100">
        <v>2.2400000000000002</v>
      </c>
      <c r="AE74" s="100">
        <v>1.1299999999999999</v>
      </c>
      <c r="AF74" s="100">
        <v>1.73</v>
      </c>
      <c r="AG74" s="100">
        <v>5.84</v>
      </c>
      <c r="AH74" s="100">
        <v>8.84</v>
      </c>
      <c r="AI74" s="100">
        <v>5.43</v>
      </c>
      <c r="AJ74" s="100">
        <v>-12.16</v>
      </c>
      <c r="AK74" s="100">
        <v>7.1099999999999994</v>
      </c>
      <c r="AL74" s="100">
        <v>13760</v>
      </c>
      <c r="AM74" s="100">
        <v>47.620000000000005</v>
      </c>
      <c r="AN74" s="100">
        <v>0.36</v>
      </c>
      <c r="AO74" s="110">
        <f>IF(U74="n/a","n/a",IF(AA74&lt;0,"n/a",IF(AA74="n/a","n/a",J74+U74-AA74)))</f>
        <v>-20.226457885420139</v>
      </c>
      <c r="AP74" s="111">
        <f>IF(U74="n/a","n/a",J74+U74)</f>
        <v>9.197071526344569</v>
      </c>
      <c r="AQ74" s="112">
        <f>IF(OR(AC74&lt;0.01,AC74="n/a",AF74="n/a"),"n/a",(I74/SQRT(22.5*AC74*(I74/AF74))-1)*100)</f>
        <v>50.410853453470253</v>
      </c>
      <c r="AR74" s="101">
        <f>INDEX(Historical!$C$7:$C$1063,MATCH(B74,Historical!$B$7:$B$1063,0))*IF(AH74="n/a",1.03,IF(AH74&lt;0,1.01,IF(AH74&gt;10,1.1,(1+AH74/100))))</f>
        <v>1.2625439999999999</v>
      </c>
      <c r="AS74" s="109">
        <f>IF($AI74="n/a",1.03*AR74,IF($AI74&lt;0,1.01*AR74,IF($AI74&gt;10,1.1*AR74,(1+$AI74/100)*AR74)))</f>
        <v>1.3311001391999999</v>
      </c>
      <c r="AT74" s="109">
        <f>IF($AK74="n/a",1.03*AS74,IF($AK74&lt;0,1.01*AS74,IF($AK74&gt;10,1.1*AS74,(1+$AK74/100)*AS74)))</f>
        <v>1.4257413590971197</v>
      </c>
      <c r="AU74" s="109">
        <f>IF($AK74="n/a",1.03*AT74,IF($AK74&lt;0,1.01*AT74,IF($AK74&gt;10,1.1*AT74,(1+$AK74/100)*AT74)))</f>
        <v>1.5271115697289248</v>
      </c>
      <c r="AV74" s="109">
        <f>IF($AK74="n/a",1.03*AU74,IF($AK74&lt;0,1.01*AU74,IF($AK74&gt;10,1.1*AU74,(1+$AK74/100)*AU74)))</f>
        <v>1.6356892023366514</v>
      </c>
      <c r="AW74" s="109">
        <f>SUM(AR74:AV74)</f>
        <v>7.1821862703626964</v>
      </c>
      <c r="AX74" s="113">
        <f>AW74/I74*100</f>
        <v>28.71725817817951</v>
      </c>
      <c r="AY74" s="100">
        <v>0.33</v>
      </c>
      <c r="AZ74" s="100">
        <v>26.950000000000003</v>
      </c>
      <c r="BA74" s="100">
        <v>-14.77</v>
      </c>
      <c r="BB74" s="100">
        <v>2.75</v>
      </c>
      <c r="BC74" s="100">
        <v>7.23</v>
      </c>
      <c r="BE74" s="12">
        <v>1967</v>
      </c>
      <c r="BF74" s="12">
        <f>IF(BE74&gt;2020,0,IF(BE74&gt;2008,1,IF(BE74&gt;2001,2,IF(BE74&gt;1990,3,IF(BE74&gt;1980,4,IF(BE74&gt;1973,5,IF(BE74&gt;1970,6,IF(BE74&gt;1960,7,IF(BE74&gt;1958,8,IF(BE74&gt;1953,9,10))))))))))</f>
        <v>7</v>
      </c>
      <c r="BG74" s="100">
        <v>3.49</v>
      </c>
      <c r="BH74" t="s">
        <v>121</v>
      </c>
      <c r="BI74" t="s">
        <v>122</v>
      </c>
    </row>
    <row r="75" spans="1:61" ht="11.25" customHeight="1" x14ac:dyDescent="0.2">
      <c r="A75" s="55" t="s">
        <v>344</v>
      </c>
      <c r="B75" s="55" t="s">
        <v>345</v>
      </c>
      <c r="C75" s="156" t="s">
        <v>162</v>
      </c>
      <c r="D75" s="98" t="s">
        <v>163</v>
      </c>
      <c r="E75" s="157">
        <v>59</v>
      </c>
      <c r="F75" s="2">
        <v>20</v>
      </c>
      <c r="G75" s="2" t="s">
        <v>119</v>
      </c>
      <c r="H75" s="2" t="s">
        <v>119</v>
      </c>
      <c r="I75" s="100">
        <v>61.33</v>
      </c>
      <c r="J75" s="101">
        <f>(M75/I75)*100</f>
        <v>2.86972118049894</v>
      </c>
      <c r="K75" s="104">
        <v>0.44</v>
      </c>
      <c r="L75" s="71">
        <v>4</v>
      </c>
      <c r="M75" s="28">
        <f>K75*L75</f>
        <v>1.76</v>
      </c>
      <c r="N75" s="103" t="s">
        <v>136</v>
      </c>
      <c r="O75" s="104">
        <v>0.42</v>
      </c>
      <c r="P75" s="158">
        <v>46062</v>
      </c>
      <c r="Q75" s="158">
        <v>46083</v>
      </c>
      <c r="R75" s="28">
        <f>(K75-O75)/O75*100</f>
        <v>4.7619047619047663</v>
      </c>
      <c r="S75" s="105">
        <f>IF(INDEX(Historical!$D$7:$D1354,MATCH(B75,Historical!$B$7:$B$1062,0))=0,"n/a",(INDEX(Historical!$C$7:$C$1062,MATCH(B75,Historical!$B$7:$B$1062,0))/INDEX(Historical!$D$7:$D$1062,MATCH(B75,Historical!$B$7:$B$1062,0))-1)*100)</f>
        <v>4.9999999999999822</v>
      </c>
      <c r="T75" s="105">
        <f>IF(INDEX(Historical!$F$7:$F$1062,MATCH(B75,Historical!$B$7:$B$1062,0))=0,"n/a",((INDEX(Historical!$C$7:$C$1062,MATCH(B75,Historical!$B$7:$B$1062,0))/INDEX(Historical!$F$7:$F$1062,MATCH(B75,Historical!$B$7:$B$1062,0)))^(1/3)-1)*100)</f>
        <v>5.2726599609396629</v>
      </c>
      <c r="U75" s="105">
        <f>IF(INDEX(Historical!$H$7:$H$1062,MATCH(B75,Historical!$B$7:$B$1062,0))=0,"n/a",((INDEX(Historical!$C$7:$C$1062,MATCH(B75,Historical!$B$7:$B$1062,0))/INDEX(Historical!$H$7:$H$1062,MATCH(B75,Historical!$B$7:$B$1062,0)))^(1/5)-1)*100)</f>
        <v>5.5892882483376871</v>
      </c>
      <c r="V75" s="105">
        <f>IF(INDEX(Historical!$M$7:$M$1062,MATCH(B75,Historical!$B$7:$B$1062,0))=0,"n/a",((INDEX(Historical!$C$7:$C$1062,MATCH(B75,Historical!$B$7:$B$1062,0))/INDEX(Historical!$M$7:$M$1062,MATCH(B75,Historical!$B$7:$B$1062,0)))^(1/10)-1)*100)</f>
        <v>7.9745662018819718</v>
      </c>
      <c r="W75" s="106">
        <f>IF(OR(U75&lt;=0,U75="n/a",V75&lt;=0,V75="n/a"),"n/a",U75/V75)</f>
        <v>0.70088931571207391</v>
      </c>
      <c r="X75" s="107">
        <f>IF(OR(AJ75&lt;=0,AJ75="n/a",U75&lt;=0,U75="n/a"),"n/a",U75/AJ75)</f>
        <v>0.87469299660996669</v>
      </c>
      <c r="Y75" s="172"/>
      <c r="Z75" s="101">
        <f>IF(OR(AC75&lt;0.01,AC75="n/a"),"n/a",M75/AC75*100)</f>
        <v>62.190812720848058</v>
      </c>
      <c r="AA75" s="109">
        <f>IF(OR(AC75&lt;0.01,AC75="n/a"),"n/a",I75/AC75)</f>
        <v>21.671378091872789</v>
      </c>
      <c r="AB75" s="71">
        <v>12</v>
      </c>
      <c r="AC75" s="100">
        <v>2.83</v>
      </c>
      <c r="AD75" s="100">
        <v>2.91</v>
      </c>
      <c r="AE75" s="100">
        <v>3.1</v>
      </c>
      <c r="AF75" s="100">
        <v>1.39</v>
      </c>
      <c r="AG75" s="100">
        <v>6.4600000000000009</v>
      </c>
      <c r="AH75" s="100">
        <v>-6.65</v>
      </c>
      <c r="AI75" s="100">
        <v>2</v>
      </c>
      <c r="AJ75" s="100">
        <v>6.39</v>
      </c>
      <c r="AK75" s="100">
        <v>7.3999999999999995</v>
      </c>
      <c r="AL75" s="100">
        <v>2570</v>
      </c>
      <c r="AM75" s="100">
        <v>6.75</v>
      </c>
      <c r="AN75" s="100">
        <v>1.03</v>
      </c>
      <c r="AO75" s="110">
        <f>IF(U75="n/a","n/a",IF(AA75&lt;0,"n/a",IF(AA75="n/a","n/a",J75+U75-AA75)))</f>
        <v>-13.212368663036163</v>
      </c>
      <c r="AP75" s="111">
        <f>IF(U75="n/a","n/a",J75+U75)</f>
        <v>8.4590094288366267</v>
      </c>
      <c r="AQ75" s="112">
        <f>IF(OR(AC75&lt;0.01,AC75="n/a",AF75="n/a"),"n/a",(I75/SQRT(22.5*AC75*(I75/AF75))-1)*100)</f>
        <v>15.706939286194888</v>
      </c>
      <c r="AR75" s="101">
        <f>INDEX(Historical!$C$7:$C$1063,MATCH(B75,Historical!$B$7:$B$1063,0))*IF(AH75="n/a",1.03,IF(AH75&lt;0,1.01,IF(AH75&gt;10,1.1,(1+AH75/100))))</f>
        <v>1.6967999999999999</v>
      </c>
      <c r="AS75" s="109">
        <f>IF($AI75="n/a",1.03*AR75,IF($AI75&lt;0,1.01*AR75,IF($AI75&gt;10,1.1*AR75,(1+$AI75/100)*AR75)))</f>
        <v>1.7307359999999998</v>
      </c>
      <c r="AT75" s="109">
        <f>IF($AK75="n/a",1.03*AS75,IF($AK75&lt;0,1.01*AS75,IF($AK75&gt;10,1.1*AS75,(1+$AK75/100)*AS75)))</f>
        <v>1.8588104639999998</v>
      </c>
      <c r="AU75" s="109">
        <f>IF($AK75="n/a",1.03*AT75,IF($AK75&lt;0,1.01*AT75,IF($AK75&gt;10,1.1*AT75,(1+$AK75/100)*AT75)))</f>
        <v>1.9963624383359999</v>
      </c>
      <c r="AV75" s="109">
        <f>IF($AK75="n/a",1.03*AU75,IF($AK75&lt;0,1.01*AU75,IF($AK75&gt;10,1.1*AU75,(1+$AK75/100)*AU75)))</f>
        <v>2.1440932587728638</v>
      </c>
      <c r="AW75" s="109">
        <f>SUM(AR75:AV75)</f>
        <v>9.4268021611088635</v>
      </c>
      <c r="AX75" s="113">
        <f>AW75/I75*100</f>
        <v>15.370621492106414</v>
      </c>
      <c r="AY75" s="100">
        <v>0.33</v>
      </c>
      <c r="AZ75" s="100">
        <v>40.18</v>
      </c>
      <c r="BA75" s="100">
        <v>-8.59</v>
      </c>
      <c r="BB75" s="100">
        <v>2.2200000000000002</v>
      </c>
      <c r="BC75" s="100">
        <v>12.139999999999999</v>
      </c>
      <c r="BE75" s="12">
        <v>1968</v>
      </c>
      <c r="BF75" s="12">
        <f>IF(BE75&gt;2020,0,IF(BE75&gt;2008,1,IF(BE75&gt;2001,2,IF(BE75&gt;1990,3,IF(BE75&gt;1980,4,IF(BE75&gt;1973,5,IF(BE75&gt;1970,6,IF(BE75&gt;1960,7,IF(BE75&gt;1958,8,IF(BE75&gt;1953,9,10))))))))))</f>
        <v>7</v>
      </c>
      <c r="BG75" s="100">
        <v>2.08</v>
      </c>
      <c r="BH75" t="s">
        <v>121</v>
      </c>
      <c r="BI75" t="s">
        <v>122</v>
      </c>
    </row>
    <row r="76" spans="1:61" ht="11.25" customHeight="1" x14ac:dyDescent="0.2">
      <c r="A76" s="55" t="s">
        <v>346</v>
      </c>
      <c r="B76" s="55" t="s">
        <v>347</v>
      </c>
      <c r="C76" s="156" t="s">
        <v>198</v>
      </c>
      <c r="D76" s="98" t="s">
        <v>348</v>
      </c>
      <c r="E76" s="157">
        <v>31</v>
      </c>
      <c r="F76" s="2">
        <v>122</v>
      </c>
      <c r="G76" s="2" t="s">
        <v>118</v>
      </c>
      <c r="H76" s="2" t="s">
        <v>118</v>
      </c>
      <c r="I76" s="100">
        <v>223.65</v>
      </c>
      <c r="J76" s="101">
        <f>(M76/I76)*100</f>
        <v>3.0225799239883746</v>
      </c>
      <c r="K76" s="104">
        <v>1.69</v>
      </c>
      <c r="L76" s="71">
        <v>4</v>
      </c>
      <c r="M76" s="28">
        <f>K76*L76</f>
        <v>6.76</v>
      </c>
      <c r="N76" s="103" t="s">
        <v>349</v>
      </c>
      <c r="O76" s="104">
        <v>1.68</v>
      </c>
      <c r="P76" s="158">
        <v>46150</v>
      </c>
      <c r="Q76" s="158">
        <v>46183</v>
      </c>
      <c r="R76" s="28">
        <f>(K76-O76)/O76*100</f>
        <v>0.59523809523809579</v>
      </c>
      <c r="S76" s="105">
        <f>IF(INDEX(Historical!$D$7:$D1362,MATCH(B76,Historical!$B$7:$B$1062,0))=0,"n/a",(INDEX(Historical!$C$7:$C$1062,MATCH(B76,Historical!$B$7:$B$1062,0))/INDEX(Historical!$D$7:$D$1062,MATCH(B76,Historical!$B$7:$B$1062,0))-1)*100)</f>
        <v>0.59970014992503096</v>
      </c>
      <c r="T76" s="105">
        <f>IF(INDEX(Historical!$F$7:$F$1062,MATCH(B76,Historical!$B$7:$B$1062,0))=0,"n/a",((INDEX(Historical!$C$7:$C$1062,MATCH(B76,Historical!$B$7:$B$1062,0))/INDEX(Historical!$F$7:$F$1062,MATCH(B76,Historical!$B$7:$B$1062,0)))^(1/3)-1)*100)</f>
        <v>0.60333284724527481</v>
      </c>
      <c r="U76" s="105">
        <f>IF(INDEX(Historical!$H$7:$H$1062,MATCH(B76,Historical!$B$7:$B$1062,0))=0,"n/a",((INDEX(Historical!$C$7:$C$1062,MATCH(B76,Historical!$B$7:$B$1062,0))/INDEX(Historical!$H$7:$H$1062,MATCH(B76,Historical!$B$7:$B$1062,0)))^(1/5)-1)*100)</f>
        <v>0.60702486913342124</v>
      </c>
      <c r="V76" s="105">
        <f>IF(INDEX(Historical!$M$7:$M$1062,MATCH(B76,Historical!$B$7:$B$1062,0))=0,"n/a",((INDEX(Historical!$C$7:$C$1062,MATCH(B76,Historical!$B$7:$B$1062,0))/INDEX(Historical!$M$7:$M$1062,MATCH(B76,Historical!$B$7:$B$1062,0)))^(1/10)-1)*100)</f>
        <v>2.9853031148165066</v>
      </c>
      <c r="W76" s="106">
        <f>IF(OR(U76&lt;=0,U76="n/a",V76&lt;=0,V76="n/a"),"n/a",U76/V76)</f>
        <v>0.20333776698274486</v>
      </c>
      <c r="X76" s="107">
        <f>IF(OR(AJ76&lt;=0,AJ76="n/a",U76&lt;=0,U76="n/a"),"n/a",U76/AJ76)</f>
        <v>4.9112044428270329E-2</v>
      </c>
      <c r="Y76" s="55"/>
      <c r="Z76" s="101">
        <f>IF(OR(AC76&lt;0.01,AC76="n/a"),"n/a",M76/AC76*100)</f>
        <v>59.982253771073644</v>
      </c>
      <c r="AA76" s="109">
        <f>IF(OR(AC76&lt;0.01,AC76="n/a"),"n/a",I76/AC76)</f>
        <v>19.844720496894411</v>
      </c>
      <c r="AB76" s="71">
        <v>12</v>
      </c>
      <c r="AC76" s="100">
        <v>11.27</v>
      </c>
      <c r="AD76" s="100">
        <v>2.35</v>
      </c>
      <c r="AE76" s="100">
        <v>3.05</v>
      </c>
      <c r="AF76" s="100">
        <v>6.12</v>
      </c>
      <c r="AG76" s="100">
        <v>34.549999999999997</v>
      </c>
      <c r="AH76" s="100">
        <v>6.2399999999999993</v>
      </c>
      <c r="AI76" s="100">
        <v>6.9</v>
      </c>
      <c r="AJ76" s="100">
        <v>12.36</v>
      </c>
      <c r="AK76" s="100">
        <v>7.23</v>
      </c>
      <c r="AL76" s="100">
        <v>210710</v>
      </c>
      <c r="AM76" s="100">
        <v>0.1</v>
      </c>
      <c r="AN76" s="100">
        <v>1.89</v>
      </c>
      <c r="AO76" s="110">
        <f>IF(U76="n/a","n/a",IF(AA76&lt;0,"n/a",IF(AA76="n/a","n/a",J76+U76-AA76)))</f>
        <v>-16.215115703772614</v>
      </c>
      <c r="AP76" s="111">
        <f>IF(U76="n/a","n/a",J76+U76)</f>
        <v>3.6296047931217958</v>
      </c>
      <c r="AQ76" s="112">
        <f>IF(OR(AC76&lt;0.01,AC76="n/a",AF76="n/a"),"n/a",(I76/SQRT(22.5*AC76*(I76/AF76))-1)*100)</f>
        <v>132.33088419655448</v>
      </c>
      <c r="AR76" s="101">
        <f>INDEX(Historical!$C$7:$C$1063,MATCH(B76,Historical!$B$7:$B$1063,0))*IF(AH76="n/a",1.03,IF(AH76&lt;0,1.01,IF(AH76&gt;10,1.1,(1+AH76/100))))</f>
        <v>7.1287039999999999</v>
      </c>
      <c r="AS76" s="109">
        <f>IF($AI76="n/a",1.03*AR76,IF($AI76&lt;0,1.01*AR76,IF($AI76&gt;10,1.1*AR76,(1+$AI76/100)*AR76)))</f>
        <v>7.6205845759999997</v>
      </c>
      <c r="AT76" s="109">
        <f>IF($AK76="n/a",1.03*AS76,IF($AK76&lt;0,1.01*AS76,IF($AK76&gt;10,1.1*AS76,(1+$AK76/100)*AS76)))</f>
        <v>8.1715528408448002</v>
      </c>
      <c r="AU76" s="109">
        <f>IF($AK76="n/a",1.03*AT76,IF($AK76&lt;0,1.01*AT76,IF($AK76&gt;10,1.1*AT76,(1+$AK76/100)*AT76)))</f>
        <v>8.7623561112378798</v>
      </c>
      <c r="AV76" s="109">
        <f>IF($AK76="n/a",1.03*AU76,IF($AK76&lt;0,1.01*AU76,IF($AK76&gt;10,1.1*AU76,(1+$AK76/100)*AU76)))</f>
        <v>9.3958744580803781</v>
      </c>
      <c r="AW76" s="109">
        <f>SUM(AR76:AV76)</f>
        <v>41.079071986163058</v>
      </c>
      <c r="AX76" s="113">
        <f>AW76/I76*100</f>
        <v>18.367570751693744</v>
      </c>
      <c r="AY76" s="100">
        <v>0.71</v>
      </c>
      <c r="AZ76" s="100">
        <v>12.280000000000001</v>
      </c>
      <c r="BA76" s="100">
        <v>-32.729999999999997</v>
      </c>
      <c r="BB76" s="100">
        <v>-14.13</v>
      </c>
      <c r="BC76" s="100">
        <v>-17.32</v>
      </c>
      <c r="BE76" s="12">
        <v>1996</v>
      </c>
      <c r="BF76" s="12">
        <f>IF(BE76&gt;2020,0,IF(BE76&gt;2008,1,IF(BE76&gt;2001,2,IF(BE76&gt;1990,3,IF(BE76&gt;1980,4,IF(BE76&gt;1973,5,IF(BE76&gt;1970,6,IF(BE76&gt;1960,7,IF(BE76&gt;1958,8,IF(BE76&gt;1953,9,10))))))))))</f>
        <v>3</v>
      </c>
      <c r="BG76" s="100">
        <v>7.12</v>
      </c>
      <c r="BH76" t="s">
        <v>121</v>
      </c>
      <c r="BI76" t="s">
        <v>122</v>
      </c>
    </row>
    <row r="77" spans="1:61" ht="11.25" customHeight="1" x14ac:dyDescent="0.2">
      <c r="A77" s="55" t="s">
        <v>350</v>
      </c>
      <c r="B77" s="55" t="s">
        <v>351</v>
      </c>
      <c r="C77" s="156" t="s">
        <v>116</v>
      </c>
      <c r="D77" s="98" t="s">
        <v>215</v>
      </c>
      <c r="E77" s="157">
        <v>51</v>
      </c>
      <c r="F77" s="2">
        <v>46</v>
      </c>
      <c r="G77" s="2" t="s">
        <v>119</v>
      </c>
      <c r="H77" s="2" t="s">
        <v>119</v>
      </c>
      <c r="I77" s="100">
        <v>286.95</v>
      </c>
      <c r="J77" s="101">
        <f>(M77/I77)*100</f>
        <v>2.2442934309113087</v>
      </c>
      <c r="K77" s="104">
        <v>1.61</v>
      </c>
      <c r="L77" s="71">
        <v>4</v>
      </c>
      <c r="M77" s="28">
        <f>K77*L77</f>
        <v>6.44</v>
      </c>
      <c r="N77" s="103" t="s">
        <v>147</v>
      </c>
      <c r="O77" s="104">
        <v>1.5</v>
      </c>
      <c r="P77" s="158">
        <v>45930</v>
      </c>
      <c r="Q77" s="158">
        <v>45940</v>
      </c>
      <c r="R77" s="28">
        <f>(K77-O77)/O77*100</f>
        <v>7.3333333333333401</v>
      </c>
      <c r="S77" s="105">
        <f>IF(INDEX(Historical!$D$7:$D1375,MATCH(B77,Historical!$B$7:$B$1062,0))=0,"n/a",(INDEX(Historical!$C$7:$C$1062,MATCH(B77,Historical!$B$7:$B$1062,0))/INDEX(Historical!$D$7:$D$1062,MATCH(B77,Historical!$B$7:$B$1062,0))-1)*100)</f>
        <v>7.192982456140351</v>
      </c>
      <c r="T77" s="105">
        <f>IF(INDEX(Historical!$F$7:$F$1062,MATCH(B77,Historical!$B$7:$B$1062,0))=0,"n/a",((INDEX(Historical!$C$7:$C$1062,MATCH(B77,Historical!$B$7:$B$1062,0))/INDEX(Historical!$F$7:$F$1062,MATCH(B77,Historical!$B$7:$B$1062,0)))^(1/3)-1)*100)</f>
        <v>7.1260127033115683</v>
      </c>
      <c r="U77" s="105">
        <f>IF(INDEX(Historical!$H$7:$H$1062,MATCH(B77,Historical!$B$7:$B$1062,0))=0,"n/a",((INDEX(Historical!$C$7:$C$1062,MATCH(B77,Historical!$B$7:$B$1062,0))/INDEX(Historical!$H$7:$H$1062,MATCH(B77,Historical!$B$7:$B$1062,0)))^(1/5)-1)*100)</f>
        <v>7.0311990218919984</v>
      </c>
      <c r="V77" s="105">
        <f>IF(INDEX(Historical!$M$7:$M$1062,MATCH(B77,Historical!$B$7:$B$1062,0))=0,"n/a",((INDEX(Historical!$C$7:$C$1062,MATCH(B77,Historical!$B$7:$B$1062,0))/INDEX(Historical!$M$7:$M$1062,MATCH(B77,Historical!$B$7:$B$1062,0)))^(1/10)-1)*100)</f>
        <v>11.787355744840312</v>
      </c>
      <c r="W77" s="106">
        <f>IF(OR(U77&lt;=0,U77="n/a",V77&lt;=0,V77="n/a"),"n/a",U77/V77)</f>
        <v>0.5965035054592096</v>
      </c>
      <c r="X77" s="107">
        <f>IF(OR(AJ77&lt;=0,AJ77="n/a",U77&lt;=0,U77="n/a"),"n/a",U77/AJ77)</f>
        <v>0.73089386921954247</v>
      </c>
      <c r="Y77" s="161"/>
      <c r="Z77" s="101">
        <f>IF(OR(AC77&lt;0.01,AC77="n/a"),"n/a",M77/AC77*100)</f>
        <v>58.386219401631919</v>
      </c>
      <c r="AA77" s="109">
        <f>IF(OR(AC77&lt;0.01,AC77="n/a"),"n/a",I77/AC77)</f>
        <v>26.01541251133273</v>
      </c>
      <c r="AB77" s="71">
        <v>12</v>
      </c>
      <c r="AC77" s="100">
        <v>11.03</v>
      </c>
      <c r="AD77" s="100">
        <v>3.09</v>
      </c>
      <c r="AE77" s="100">
        <v>5.01</v>
      </c>
      <c r="AF77" s="100">
        <v>25.57</v>
      </c>
      <c r="AG77" s="100">
        <v>104.65</v>
      </c>
      <c r="AH77" s="100">
        <v>8.7900000000000009</v>
      </c>
      <c r="AI77" s="100">
        <v>7.71</v>
      </c>
      <c r="AJ77" s="100">
        <v>9.6199999999999992</v>
      </c>
      <c r="AK77" s="100">
        <v>7.55</v>
      </c>
      <c r="AL77" s="100">
        <v>82560</v>
      </c>
      <c r="AM77" s="100">
        <v>0.38</v>
      </c>
      <c r="AN77" s="100">
        <v>3.35</v>
      </c>
      <c r="AO77" s="110">
        <f>IF(U77="n/a","n/a",IF(AA77&lt;0,"n/a",IF(AA77="n/a","n/a",J77+U77-AA77)))</f>
        <v>-16.739920058529421</v>
      </c>
      <c r="AP77" s="111">
        <f>IF(U77="n/a","n/a",J77+U77)</f>
        <v>9.2754924528033076</v>
      </c>
      <c r="AQ77" s="112">
        <f>IF(OR(AC77&lt;0.01,AC77="n/a",AF77="n/a"),"n/a",(I77/SQRT(22.5*AC77*(I77/AF77))-1)*100)</f>
        <v>443.73772186997087</v>
      </c>
      <c r="AR77" s="101">
        <f>INDEX(Historical!$C$7:$C$1063,MATCH(B77,Historical!$B$7:$B$1063,0))*IF(AH77="n/a",1.03,IF(AH77&lt;0,1.01,IF(AH77&gt;10,1.1,(1+AH77/100))))</f>
        <v>6.647069000000001</v>
      </c>
      <c r="AS77" s="109">
        <f>IF($AI77="n/a",1.03*AR77,IF($AI77&lt;0,1.01*AR77,IF($AI77&gt;10,1.1*AR77,(1+$AI77/100)*AR77)))</f>
        <v>7.1595580199000004</v>
      </c>
      <c r="AT77" s="109">
        <f>IF($AK77="n/a",1.03*AS77,IF($AK77&lt;0,1.01*AS77,IF($AK77&gt;10,1.1*AS77,(1+$AK77/100)*AS77)))</f>
        <v>7.7001046504024497</v>
      </c>
      <c r="AU77" s="109">
        <f>IF($AK77="n/a",1.03*AT77,IF($AK77&lt;0,1.01*AT77,IF($AK77&gt;10,1.1*AT77,(1+$AK77/100)*AT77)))</f>
        <v>8.2814625515078344</v>
      </c>
      <c r="AV77" s="109">
        <f>IF($AK77="n/a",1.03*AU77,IF($AK77&lt;0,1.01*AU77,IF($AK77&gt;10,1.1*AU77,(1+$AK77/100)*AU77)))</f>
        <v>8.9067129741466751</v>
      </c>
      <c r="AW77" s="109">
        <f>SUM(AR77:AV77)</f>
        <v>38.694907195956958</v>
      </c>
      <c r="AX77" s="113">
        <f>AW77/I77*100</f>
        <v>13.484895346212566</v>
      </c>
      <c r="AY77" s="100">
        <v>1</v>
      </c>
      <c r="AZ77" s="100">
        <v>20.150000000000002</v>
      </c>
      <c r="BA77" s="100">
        <v>-5.35</v>
      </c>
      <c r="BB77" s="100">
        <v>8.1</v>
      </c>
      <c r="BC77" s="100">
        <v>9.4700000000000006</v>
      </c>
      <c r="BE77" s="12">
        <v>1975</v>
      </c>
      <c r="BF77" s="12">
        <f>IF(BE77&gt;2020,0,IF(BE77&gt;2008,1,IF(BE77&gt;2001,2,IF(BE77&gt;1990,3,IF(BE77&gt;1980,4,IF(BE77&gt;1973,5,IF(BE77&gt;1970,6,IF(BE77&gt;1960,7,IF(BE77&gt;1958,8,IF(BE77&gt;1953,9,10))))))))))</f>
        <v>5</v>
      </c>
      <c r="BG77" s="100">
        <v>19.63</v>
      </c>
      <c r="BH77" t="s">
        <v>121</v>
      </c>
      <c r="BI77" t="s">
        <v>122</v>
      </c>
    </row>
    <row r="78" spans="1:61" ht="11.25" customHeight="1" x14ac:dyDescent="0.2">
      <c r="A78" s="123" t="s">
        <v>352</v>
      </c>
      <c r="B78" s="55" t="s">
        <v>353</v>
      </c>
      <c r="C78" s="156" t="s">
        <v>134</v>
      </c>
      <c r="D78" s="98" t="s">
        <v>354</v>
      </c>
      <c r="E78" s="157">
        <v>36</v>
      </c>
      <c r="F78" s="2">
        <v>82</v>
      </c>
      <c r="G78" s="2" t="s">
        <v>119</v>
      </c>
      <c r="H78" s="2" t="s">
        <v>146</v>
      </c>
      <c r="I78" s="100">
        <v>154.04</v>
      </c>
      <c r="J78" s="101">
        <f>(M78/I78)*100</f>
        <v>1.5840041547649963</v>
      </c>
      <c r="K78" s="104">
        <v>0.61</v>
      </c>
      <c r="L78" s="71">
        <v>4</v>
      </c>
      <c r="M78" s="28">
        <f>K78*L78</f>
        <v>2.44</v>
      </c>
      <c r="N78" s="103" t="s">
        <v>355</v>
      </c>
      <c r="O78" s="104">
        <v>0.57999999999999996</v>
      </c>
      <c r="P78" s="158">
        <v>46086</v>
      </c>
      <c r="Q78" s="158">
        <v>46106</v>
      </c>
      <c r="R78" s="28">
        <f>(K78-O78)/O78*100</f>
        <v>5.1724137931034528</v>
      </c>
      <c r="S78" s="105">
        <f>IF(INDEX(Historical!$D$7:$D1382,MATCH(B78,Historical!$B$7:$B$1062,0))=0,"n/a",(INDEX(Historical!$C$7:$C$1062,MATCH(B78,Historical!$B$7:$B$1062,0))/INDEX(Historical!$D$7:$D$1062,MATCH(B78,Historical!$B$7:$B$1062,0))-1)*100)</f>
        <v>5.4545454545454453</v>
      </c>
      <c r="T78" s="105">
        <f>IF(INDEX(Historical!$F$7:$F$1062,MATCH(B78,Historical!$B$7:$B$1062,0))=0,"n/a",((INDEX(Historical!$C$7:$C$1062,MATCH(B78,Historical!$B$7:$B$1062,0))/INDEX(Historical!$F$7:$F$1062,MATCH(B78,Historical!$B$7:$B$1062,0)))^(1/3)-1)*100)</f>
        <v>5.7817232931734797</v>
      </c>
      <c r="U78" s="105">
        <f>IF(INDEX(Historical!$H$7:$H$1062,MATCH(B78,Historical!$B$7:$B$1062,0))=0,"n/a",((INDEX(Historical!$C$7:$C$1062,MATCH(B78,Historical!$B$7:$B$1062,0))/INDEX(Historical!$H$7:$H$1062,MATCH(B78,Historical!$B$7:$B$1062,0)))^(1/5)-1)*100)</f>
        <v>6.167577433485083</v>
      </c>
      <c r="V78" s="105">
        <f>IF(INDEX(Historical!$M$7:$M$1062,MATCH(B78,Historical!$B$7:$B$1062,0))=0,"n/a",((INDEX(Historical!$C$7:$C$1062,MATCH(B78,Historical!$B$7:$B$1062,0))/INDEX(Historical!$M$7:$M$1062,MATCH(B78,Historical!$B$7:$B$1062,0)))^(1/10)-1)*100)</f>
        <v>8.7799358808551951</v>
      </c>
      <c r="W78" s="106">
        <f>IF(OR(U78&lt;=0,U78="n/a",V78&lt;=0,V78="n/a"),"n/a",U78/V78)</f>
        <v>0.70246269644560777</v>
      </c>
      <c r="X78" s="107">
        <f>IF(OR(AJ78&lt;=0,AJ78="n/a",U78&lt;=0,U78="n/a"),"n/a",U78/AJ78)</f>
        <v>0.61065123103812691</v>
      </c>
      <c r="Y78" s="123" t="s">
        <v>183</v>
      </c>
      <c r="Z78" s="101">
        <f>IF(OR(AC78&lt;0.01,AC78="n/a"),"n/a",M78/AC78*100)</f>
        <v>34.12587412587412</v>
      </c>
      <c r="AA78" s="109">
        <f>IF(OR(AC78&lt;0.01,AC78="n/a"),"n/a",I78/AC78)</f>
        <v>21.544055944055941</v>
      </c>
      <c r="AB78" s="71">
        <v>6</v>
      </c>
      <c r="AC78" s="100">
        <v>7.15</v>
      </c>
      <c r="AD78" s="100">
        <v>2.64</v>
      </c>
      <c r="AE78" s="100">
        <v>4.3499999999999996</v>
      </c>
      <c r="AF78" s="100">
        <v>5.14</v>
      </c>
      <c r="AG78" s="100">
        <v>24.89</v>
      </c>
      <c r="AH78" s="100">
        <v>9.41</v>
      </c>
      <c r="AI78" s="100">
        <v>5.93</v>
      </c>
      <c r="AJ78" s="100">
        <v>10.100000000000001</v>
      </c>
      <c r="AK78" s="100">
        <v>8.07</v>
      </c>
      <c r="AL78" s="100">
        <v>10940</v>
      </c>
      <c r="AM78" s="100">
        <v>0.57999999999999996</v>
      </c>
      <c r="AN78" s="100">
        <v>0.06</v>
      </c>
      <c r="AO78" s="110">
        <f>IF(U78="n/a","n/a",IF(AA78&lt;0,"n/a",IF(AA78="n/a","n/a",J78+U78-AA78)))</f>
        <v>-13.792474355805862</v>
      </c>
      <c r="AP78" s="111">
        <f>IF(U78="n/a","n/a",J78+U78)</f>
        <v>7.7515815882500796</v>
      </c>
      <c r="AQ78" s="112">
        <f>IF(OR(AC78&lt;0.01,AC78="n/a",AF78="n/a"),"n/a",(I78/SQRT(22.5*AC78*(I78/AF78))-1)*100)</f>
        <v>121.8472422911741</v>
      </c>
      <c r="AR78" s="101">
        <f>INDEX(Historical!$C$7:$C$1063,MATCH(B78,Historical!$B$7:$B$1063,0))*IF(AH78="n/a",1.03,IF(AH78&lt;0,1.01,IF(AH78&gt;10,1.1,(1+AH78/100))))</f>
        <v>2.5383119999999999</v>
      </c>
      <c r="AS78" s="109">
        <f>IF($AI78="n/a",1.03*AR78,IF($AI78&lt;0,1.01*AR78,IF($AI78&gt;10,1.1*AR78,(1+$AI78/100)*AR78)))</f>
        <v>2.6888339015999998</v>
      </c>
      <c r="AT78" s="109">
        <f>IF($AK78="n/a",1.03*AS78,IF($AK78&lt;0,1.01*AS78,IF($AK78&gt;10,1.1*AS78,(1+$AK78/100)*AS78)))</f>
        <v>2.9058227974591198</v>
      </c>
      <c r="AU78" s="109">
        <f>IF($AK78="n/a",1.03*AT78,IF($AK78&lt;0,1.01*AT78,IF($AK78&gt;10,1.1*AT78,(1+$AK78/100)*AT78)))</f>
        <v>3.1403226972140708</v>
      </c>
      <c r="AV78" s="109">
        <f>IF($AK78="n/a",1.03*AU78,IF($AK78&lt;0,1.01*AU78,IF($AK78&gt;10,1.1*AU78,(1+$AK78/100)*AU78)))</f>
        <v>3.3937467388792464</v>
      </c>
      <c r="AW78" s="109">
        <f>SUM(AR78:AV78)</f>
        <v>14.667038135152437</v>
      </c>
      <c r="AX78" s="113">
        <f>AW78/I78*100</f>
        <v>9.521577600072991</v>
      </c>
      <c r="AY78" s="100">
        <v>0.55000000000000004</v>
      </c>
      <c r="AZ78" s="100">
        <v>27.26</v>
      </c>
      <c r="BA78" s="100">
        <v>-20.349999999999998</v>
      </c>
      <c r="BB78" s="100">
        <v>9.9699999999999989</v>
      </c>
      <c r="BC78" s="100">
        <v>-3.35</v>
      </c>
      <c r="BE78" s="12">
        <v>1991</v>
      </c>
      <c r="BF78" s="12">
        <f>IF(BE78&gt;2020,0,IF(BE78&gt;2008,1,IF(BE78&gt;2001,2,IF(BE78&gt;1990,3,IF(BE78&gt;1980,4,IF(BE78&gt;1973,5,IF(BE78&gt;1970,6,IF(BE78&gt;1960,7,IF(BE78&gt;1958,8,IF(BE78&gt;1953,9,10))))))))))</f>
        <v>3</v>
      </c>
      <c r="BG78" s="100">
        <v>17.36</v>
      </c>
      <c r="BH78" t="s">
        <v>121</v>
      </c>
      <c r="BI78" t="s">
        <v>122</v>
      </c>
    </row>
    <row r="79" spans="1:61" ht="11.25" customHeight="1" x14ac:dyDescent="0.2">
      <c r="A79" s="55" t="s">
        <v>356</v>
      </c>
      <c r="B79" s="55" t="s">
        <v>357</v>
      </c>
      <c r="C79" s="156" t="s">
        <v>180</v>
      </c>
      <c r="D79" s="98" t="s">
        <v>358</v>
      </c>
      <c r="E79" s="157">
        <v>64</v>
      </c>
      <c r="F79" s="2">
        <v>10</v>
      </c>
      <c r="G79" s="2" t="s">
        <v>119</v>
      </c>
      <c r="H79" s="2" t="s">
        <v>119</v>
      </c>
      <c r="I79" s="100">
        <v>256.35000000000002</v>
      </c>
      <c r="J79" s="101">
        <f>(M79/I79)*100</f>
        <v>2.0908913594694751</v>
      </c>
      <c r="K79" s="104">
        <v>1.34</v>
      </c>
      <c r="L79" s="71">
        <v>4</v>
      </c>
      <c r="M79" s="28">
        <f>K79*L79</f>
        <v>5.36</v>
      </c>
      <c r="N79" s="103" t="s">
        <v>265</v>
      </c>
      <c r="O79" s="104">
        <v>1.3</v>
      </c>
      <c r="P79" s="158">
        <v>46168</v>
      </c>
      <c r="Q79" s="158">
        <v>46182</v>
      </c>
      <c r="R79" s="28">
        <f>(K79-O79)/O79*100</f>
        <v>3.0769230769230793</v>
      </c>
      <c r="S79" s="105">
        <f>IF(INDEX(Historical!$D$7:$D1383,MATCH(B79,Historical!$B$7:$B$1062,0))=0,"n/a",(INDEX(Historical!$C$7:$C$1062,MATCH(B79,Historical!$B$7:$B$1062,0))/INDEX(Historical!$D$7:$D$1062,MATCH(B79,Historical!$B$7:$B$1062,0))-1)*100)</f>
        <v>4.6843177189409335</v>
      </c>
      <c r="T79" s="105">
        <f>IF(INDEX(Historical!$F$7:$F$1062,MATCH(B79,Historical!$B$7:$B$1062,0))=0,"n/a",((INDEX(Historical!$C$7:$C$1062,MATCH(B79,Historical!$B$7:$B$1062,0))/INDEX(Historical!$F$7:$F$1062,MATCH(B79,Historical!$B$7:$B$1062,0)))^(1/3)-1)*100)</f>
        <v>4.9222759583194886</v>
      </c>
      <c r="U79" s="105">
        <f>IF(INDEX(Historical!$H$7:$H$1062,MATCH(B79,Historical!$B$7:$B$1062,0))=0,"n/a",((INDEX(Historical!$C$7:$C$1062,MATCH(B79,Historical!$B$7:$B$1062,0))/INDEX(Historical!$H$7:$H$1062,MATCH(B79,Historical!$B$7:$B$1062,0)))^(1/5)-1)*100)</f>
        <v>5.2485228750036805</v>
      </c>
      <c r="V79" s="105">
        <f>IF(INDEX(Historical!$M$7:$M$1062,MATCH(B79,Historical!$B$7:$B$1062,0))=0,"n/a",((INDEX(Historical!$C$7:$C$1062,MATCH(B79,Historical!$B$7:$B$1062,0))/INDEX(Historical!$M$7:$M$1062,MATCH(B79,Historical!$B$7:$B$1062,0)))^(1/10)-1)*100)</f>
        <v>5.7095223101745418</v>
      </c>
      <c r="W79" s="106">
        <f>IF(OR(U79&lt;=0,U79="n/a",V79&lt;=0,V79="n/a"),"n/a",U79/V79)</f>
        <v>0.91925779248653672</v>
      </c>
      <c r="X79" s="107">
        <f>IF(OR(AJ79&lt;=0,AJ79="n/a",U79&lt;=0,U79="n/a"),"n/a",U79/AJ79)</f>
        <v>0.3522498573827974</v>
      </c>
      <c r="Y79" s="55"/>
      <c r="Z79" s="101">
        <f>IF(OR(AC79&lt;0.01,AC79="n/a"),"n/a",M79/AC79*100)</f>
        <v>62.108922363847043</v>
      </c>
      <c r="AA79" s="109">
        <f>IF(OR(AC79&lt;0.01,AC79="n/a"),"n/a",I79/AC79)</f>
        <v>29.704519119351101</v>
      </c>
      <c r="AB79" s="71">
        <v>12</v>
      </c>
      <c r="AC79" s="100">
        <v>8.6300000000000008</v>
      </c>
      <c r="AD79" s="100">
        <v>2</v>
      </c>
      <c r="AE79" s="100">
        <v>6.31</v>
      </c>
      <c r="AF79" s="100">
        <v>7.27</v>
      </c>
      <c r="AG79" s="100">
        <v>25.740000000000002</v>
      </c>
      <c r="AH79" s="100">
        <v>8.2900000000000009</v>
      </c>
      <c r="AI79" s="100">
        <v>10.190000000000001</v>
      </c>
      <c r="AJ79" s="100">
        <v>14.899999999999999</v>
      </c>
      <c r="AK79" s="100">
        <v>9.9500000000000011</v>
      </c>
      <c r="AL79" s="100">
        <v>617780</v>
      </c>
      <c r="AM79" s="100">
        <v>0.13</v>
      </c>
      <c r="AN79" s="100">
        <v>0.57999999999999996</v>
      </c>
      <c r="AO79" s="110">
        <f>IF(U79="n/a","n/a",IF(AA79&lt;0,"n/a",IF(AA79="n/a","n/a",J79+U79-AA79)))</f>
        <v>-22.365104884877944</v>
      </c>
      <c r="AP79" s="111">
        <f>IF(U79="n/a","n/a",J79+U79)</f>
        <v>7.3394142344731552</v>
      </c>
      <c r="AQ79" s="112">
        <f>IF(OR(AC79&lt;0.01,AC79="n/a",AF79="n/a"),"n/a",(I79/SQRT(22.5*AC79*(I79/AF79))-1)*100)</f>
        <v>209.80413453785243</v>
      </c>
      <c r="AR79" s="101">
        <f>INDEX(Historical!$C$7:$C$1063,MATCH(B79,Historical!$B$7:$B$1063,0))*IF(AH79="n/a",1.03,IF(AH79&lt;0,1.01,IF(AH79&gt;10,1.1,(1+AH79/100))))</f>
        <v>5.5661059999999996</v>
      </c>
      <c r="AS79" s="109">
        <f>IF($AI79="n/a",1.03*AR79,IF($AI79&lt;0,1.01*AR79,IF($AI79&gt;10,1.1*AR79,(1+$AI79/100)*AR79)))</f>
        <v>6.1227166000000004</v>
      </c>
      <c r="AT79" s="109">
        <f>IF($AK79="n/a",1.03*AS79,IF($AK79&lt;0,1.01*AS79,IF($AK79&gt;10,1.1*AS79,(1+$AK79/100)*AS79)))</f>
        <v>6.7319269016999996</v>
      </c>
      <c r="AU79" s="109">
        <f>IF($AK79="n/a",1.03*AT79,IF($AK79&lt;0,1.01*AT79,IF($AK79&gt;10,1.1*AT79,(1+$AK79/100)*AT79)))</f>
        <v>7.401753628419149</v>
      </c>
      <c r="AV79" s="109">
        <f>IF($AK79="n/a",1.03*AU79,IF($AK79&lt;0,1.01*AU79,IF($AK79&gt;10,1.1*AU79,(1+$AK79/100)*AU79)))</f>
        <v>8.1382281144468536</v>
      </c>
      <c r="AW79" s="109">
        <f>SUM(AR79:AV79)</f>
        <v>33.960731244566006</v>
      </c>
      <c r="AX79" s="113">
        <f>AW79/I79*100</f>
        <v>13.247798418008975</v>
      </c>
      <c r="AY79" s="100">
        <v>0.23</v>
      </c>
      <c r="AZ79" s="100">
        <v>56.089999999999996</v>
      </c>
      <c r="BA79" s="100">
        <v>-6.75</v>
      </c>
      <c r="BB79" s="100">
        <v>4.55</v>
      </c>
      <c r="BC79" s="100">
        <v>13.209999999999999</v>
      </c>
      <c r="BE79" s="12">
        <v>1963</v>
      </c>
      <c r="BF79" s="12">
        <f>IF(BE79&gt;2020,0,IF(BE79&gt;2008,1,IF(BE79&gt;2001,2,IF(BE79&gt;1990,3,IF(BE79&gt;1980,4,IF(BE79&gt;1973,5,IF(BE79&gt;1970,6,IF(BE79&gt;1960,7,IF(BE79&gt;1958,8,IF(BE79&gt;1953,9,10))))))))))</f>
        <v>7</v>
      </c>
      <c r="BG79" s="100">
        <v>10.67</v>
      </c>
      <c r="BH79" t="s">
        <v>121</v>
      </c>
      <c r="BI79" t="s">
        <v>122</v>
      </c>
    </row>
    <row r="80" spans="1:61" ht="11.25" customHeight="1" x14ac:dyDescent="0.2">
      <c r="A80" s="55" t="s">
        <v>359</v>
      </c>
      <c r="B80" s="55" t="s">
        <v>360</v>
      </c>
      <c r="C80" s="156" t="s">
        <v>125</v>
      </c>
      <c r="D80" s="98" t="s">
        <v>233</v>
      </c>
      <c r="E80" s="157">
        <v>54</v>
      </c>
      <c r="F80" s="2">
        <v>37</v>
      </c>
      <c r="G80" s="2" t="s">
        <v>118</v>
      </c>
      <c r="H80" s="2" t="s">
        <v>119</v>
      </c>
      <c r="I80" s="100">
        <v>109.31</v>
      </c>
      <c r="J80" s="101">
        <f>(M80/I80)*100</f>
        <v>4.6839264477175009</v>
      </c>
      <c r="K80" s="104">
        <v>1.28</v>
      </c>
      <c r="L80" s="71">
        <v>4</v>
      </c>
      <c r="M80" s="28">
        <f>K80*L80</f>
        <v>5.12</v>
      </c>
      <c r="N80" s="103" t="s">
        <v>361</v>
      </c>
      <c r="O80" s="104">
        <v>1.26</v>
      </c>
      <c r="P80" s="158">
        <v>46087</v>
      </c>
      <c r="Q80" s="158">
        <v>46114</v>
      </c>
      <c r="R80" s="28">
        <f>(K80-O80)/O80*100</f>
        <v>1.5873015873015885</v>
      </c>
      <c r="S80" s="105">
        <f>IF(INDEX(Historical!$D$7:$D1392,MATCH(B80,Historical!$B$7:$B$1062,0))=0,"n/a",(INDEX(Historical!$C$7:$C$1062,MATCH(B80,Historical!$B$7:$B$1062,0))/INDEX(Historical!$D$7:$D$1062,MATCH(B80,Historical!$B$7:$B$1062,0))-1)*100)</f>
        <v>3.3057851239669533</v>
      </c>
      <c r="T80" s="105">
        <f>IF(INDEX(Historical!$F$7:$F$1062,MATCH(B80,Historical!$B$7:$B$1062,0))=0,"n/a",((INDEX(Historical!$C$7:$C$1062,MATCH(B80,Historical!$B$7:$B$1062,0))/INDEX(Historical!$F$7:$F$1062,MATCH(B80,Historical!$B$7:$B$1062,0)))^(1/3)-1)*100)</f>
        <v>2.6697906003716021</v>
      </c>
      <c r="U80" s="105">
        <f>IF(INDEX(Historical!$H$7:$H$1062,MATCH(B80,Historical!$B$7:$B$1062,0))=0,"n/a",((INDEX(Historical!$C$7:$C$1062,MATCH(B80,Historical!$B$7:$B$1062,0))/INDEX(Historical!$H$7:$H$1062,MATCH(B80,Historical!$B$7:$B$1062,0)))^(1/5)-1)*100)</f>
        <v>3.3524627046467526</v>
      </c>
      <c r="V80" s="105">
        <f>IF(INDEX(Historical!$M$7:$M$1062,MATCH(B80,Historical!$B$7:$B$1062,0))=0,"n/a",((INDEX(Historical!$C$7:$C$1062,MATCH(B80,Historical!$B$7:$B$1062,0))/INDEX(Historical!$M$7:$M$1062,MATCH(B80,Historical!$B$7:$B$1062,0)))^(1/10)-1)*100)</f>
        <v>3.6905256352530058</v>
      </c>
      <c r="W80" s="106">
        <f>IF(OR(U80&lt;=0,U80="n/a",V80&lt;=0,V80="n/a"),"n/a",U80/V80)</f>
        <v>0.90839707835193584</v>
      </c>
      <c r="X80" s="107" t="str">
        <f>IF(OR(AJ80&lt;=0,AJ80="n/a",U80&lt;=0,U80="n/a"),"n/a",U80/AJ80)</f>
        <v>n/a</v>
      </c>
      <c r="Y80" s="123"/>
      <c r="Z80" s="101">
        <f>IF(OR(AC80&lt;0.01,AC80="n/a"),"n/a",M80/AC80*100)</f>
        <v>80.503144654088047</v>
      </c>
      <c r="AA80" s="109">
        <f>IF(OR(AC80&lt;0.01,AC80="n/a"),"n/a",I80/AC80)</f>
        <v>17.187106918238992</v>
      </c>
      <c r="AB80" s="71">
        <v>12</v>
      </c>
      <c r="AC80" s="100">
        <v>6.36</v>
      </c>
      <c r="AD80" s="100">
        <v>5.49</v>
      </c>
      <c r="AE80" s="100">
        <v>2.19</v>
      </c>
      <c r="AF80" s="100">
        <v>20.2</v>
      </c>
      <c r="AG80" s="100">
        <v>118.80999999999999</v>
      </c>
      <c r="AH80" s="100">
        <v>-0.09</v>
      </c>
      <c r="AI80" s="100">
        <v>0.2</v>
      </c>
      <c r="AJ80" s="100">
        <v>-2.4500000000000002</v>
      </c>
      <c r="AK80" s="100">
        <v>2.64</v>
      </c>
      <c r="AL80" s="100">
        <v>36280</v>
      </c>
      <c r="AM80" s="100">
        <v>0.22</v>
      </c>
      <c r="AN80" s="100">
        <v>3.94</v>
      </c>
      <c r="AO80" s="110">
        <f>IF(U80="n/a","n/a",IF(AA80&lt;0,"n/a",IF(AA80="n/a","n/a",J80+U80-AA80)))</f>
        <v>-9.1507177658747381</v>
      </c>
      <c r="AP80" s="111">
        <f>IF(U80="n/a","n/a",J80+U80)</f>
        <v>8.0363891523642543</v>
      </c>
      <c r="AQ80" s="112">
        <f>IF(OR(AC80&lt;0.01,AC80="n/a",AF80="n/a"),"n/a",(I80/SQRT(22.5*AC80*(I80/AF80))-1)*100)</f>
        <v>292.81296637822021</v>
      </c>
      <c r="AR80" s="101">
        <f>INDEX(Historical!$C$7:$C$1063,MATCH(B80,Historical!$B$7:$B$1063,0))*IF(AH80="n/a",1.03,IF(AH80&lt;0,1.01,IF(AH80&gt;10,1.1,(1+AH80/100))))</f>
        <v>5.05</v>
      </c>
      <c r="AS80" s="109">
        <f>IF($AI80="n/a",1.03*AR80,IF($AI80&lt;0,1.01*AR80,IF($AI80&gt;10,1.1*AR80,(1+$AI80/100)*AR80)))</f>
        <v>5.0601000000000003</v>
      </c>
      <c r="AT80" s="109">
        <f>IF($AK80="n/a",1.03*AS80,IF($AK80&lt;0,1.01*AS80,IF($AK80&gt;10,1.1*AS80,(1+$AK80/100)*AS80)))</f>
        <v>5.1936866400000001</v>
      </c>
      <c r="AU80" s="109">
        <f>IF($AK80="n/a",1.03*AT80,IF($AK80&lt;0,1.01*AT80,IF($AK80&gt;10,1.1*AT80,(1+$AK80/100)*AT80)))</f>
        <v>5.3307999672959996</v>
      </c>
      <c r="AV80" s="109">
        <f>IF($AK80="n/a",1.03*AU80,IF($AK80&lt;0,1.01*AU80,IF($AK80&gt;10,1.1*AU80,(1+$AK80/100)*AU80)))</f>
        <v>5.4715330864326139</v>
      </c>
      <c r="AW80" s="109">
        <f>SUM(AR80:AV80)</f>
        <v>26.106119693728612</v>
      </c>
      <c r="AX80" s="113">
        <f>AW80/I80*100</f>
        <v>23.882645406393387</v>
      </c>
      <c r="AY80" s="100">
        <v>0.28000000000000003</v>
      </c>
      <c r="AZ80" s="100">
        <v>18.279999999999998</v>
      </c>
      <c r="BA80" s="100">
        <v>-20.48</v>
      </c>
      <c r="BB80" s="100">
        <v>3.7699999999999996</v>
      </c>
      <c r="BC80" s="100">
        <v>5.48</v>
      </c>
      <c r="BE80" s="12">
        <v>1973</v>
      </c>
      <c r="BF80" s="12">
        <f>IF(BE80&gt;2020,0,IF(BE80&gt;2008,1,IF(BE80&gt;2001,2,IF(BE80&gt;1990,3,IF(BE80&gt;1980,4,IF(BE80&gt;1973,5,IF(BE80&gt;1970,6,IF(BE80&gt;1960,7,IF(BE80&gt;1958,8,IF(BE80&gt;1953,9,10))))))))))</f>
        <v>6</v>
      </c>
      <c r="BG80" s="100">
        <v>10.280000000000001</v>
      </c>
      <c r="BH80" t="s">
        <v>121</v>
      </c>
      <c r="BI80" t="s">
        <v>122</v>
      </c>
    </row>
    <row r="81" spans="1:61" ht="11.25" customHeight="1" x14ac:dyDescent="0.2">
      <c r="A81" s="55" t="s">
        <v>362</v>
      </c>
      <c r="B81" s="55" t="s">
        <v>363</v>
      </c>
      <c r="C81" s="156" t="s">
        <v>125</v>
      </c>
      <c r="D81" s="98" t="s">
        <v>189</v>
      </c>
      <c r="E81" s="157">
        <v>64</v>
      </c>
      <c r="F81" s="2">
        <v>9</v>
      </c>
      <c r="G81" s="2" t="s">
        <v>118</v>
      </c>
      <c r="H81" s="2" t="s">
        <v>118</v>
      </c>
      <c r="I81" s="100">
        <v>87.59</v>
      </c>
      <c r="J81" s="101">
        <f>(M81/I81)*100</f>
        <v>2.420367621874643</v>
      </c>
      <c r="K81" s="104">
        <v>0.53</v>
      </c>
      <c r="L81" s="71">
        <v>4</v>
      </c>
      <c r="M81" s="28">
        <f>K81*L81</f>
        <v>2.12</v>
      </c>
      <c r="N81" s="103" t="s">
        <v>141</v>
      </c>
      <c r="O81" s="104">
        <v>0.51</v>
      </c>
      <c r="P81" s="158">
        <v>46094</v>
      </c>
      <c r="Q81" s="158">
        <v>46113</v>
      </c>
      <c r="R81" s="28">
        <f>(K81-O81)/O81*100</f>
        <v>3.9215686274509838</v>
      </c>
      <c r="S81" s="105">
        <f>IF(INDEX(Historical!$D$7:$D1396,MATCH(B81,Historical!$B$7:$B$1062,0))=0,"n/a",(INDEX(Historical!$C$7:$C$1062,MATCH(B81,Historical!$B$7:$B$1062,0))/INDEX(Historical!$D$7:$D$1062,MATCH(B81,Historical!$B$7:$B$1062,0))-1)*100)</f>
        <v>5.1546391752577359</v>
      </c>
      <c r="T81" s="105">
        <f>IF(INDEX(Historical!$F$7:$F$1062,MATCH(B81,Historical!$B$7:$B$1062,0))=0,"n/a",((INDEX(Historical!$C$7:$C$1062,MATCH(B81,Historical!$B$7:$B$1062,0))/INDEX(Historical!$F$7:$F$1062,MATCH(B81,Historical!$B$7:$B$1062,0)))^(1/3)-1)*100)</f>
        <v>5.0443020638550884</v>
      </c>
      <c r="U81" s="105">
        <f>IF(INDEX(Historical!$H$7:$H$1062,MATCH(B81,Historical!$B$7:$B$1062,0))=0,"n/a",((INDEX(Historical!$C$7:$C$1062,MATCH(B81,Historical!$B$7:$B$1062,0))/INDEX(Historical!$H$7:$H$1062,MATCH(B81,Historical!$B$7:$B$1062,0)))^(1/5)-1)*100)</f>
        <v>4.4617420086995985</v>
      </c>
      <c r="V81" s="105">
        <f>IF(INDEX(Historical!$M$7:$M$1062,MATCH(B81,Historical!$B$7:$B$1062,0))=0,"n/a",((INDEX(Historical!$C$7:$C$1062,MATCH(B81,Historical!$B$7:$B$1062,0))/INDEX(Historical!$M$7:$M$1062,MATCH(B81,Historical!$B$7:$B$1062,0)))^(1/10)-1)*100)</f>
        <v>4.4493216110784273</v>
      </c>
      <c r="W81" s="106">
        <f>IF(OR(U81&lt;=0,U81="n/a",V81&lt;=0,V81="n/a"),"n/a",U81/V81)</f>
        <v>1.0027915261486706</v>
      </c>
      <c r="X81" s="107">
        <f>IF(OR(AJ81&lt;=0,AJ81="n/a",U81&lt;=0,U81="n/a"),"n/a",U81/AJ81)</f>
        <v>0.40051544063730682</v>
      </c>
      <c r="Y81" s="165"/>
      <c r="Z81" s="101">
        <f>IF(OR(AC81&lt;0.01,AC81="n/a"),"n/a",M81/AC81*100)</f>
        <v>63.855421686746993</v>
      </c>
      <c r="AA81" s="109">
        <f>IF(OR(AC81&lt;0.01,AC81="n/a"),"n/a",I81/AC81)</f>
        <v>26.382530120481931</v>
      </c>
      <c r="AB81" s="71">
        <v>12</v>
      </c>
      <c r="AC81" s="100">
        <v>3.32</v>
      </c>
      <c r="AD81" s="100">
        <v>3.02</v>
      </c>
      <c r="AE81" s="100">
        <v>7.45</v>
      </c>
      <c r="AF81" s="100">
        <v>10.43</v>
      </c>
      <c r="AG81" s="100">
        <v>44.230000000000004</v>
      </c>
      <c r="AH81" s="100">
        <v>10.17</v>
      </c>
      <c r="AI81" s="100">
        <v>6.8599999999999994</v>
      </c>
      <c r="AJ81" s="100">
        <v>11.14</v>
      </c>
      <c r="AK81" s="100">
        <v>8.2100000000000009</v>
      </c>
      <c r="AL81" s="100">
        <v>376860</v>
      </c>
      <c r="AM81" s="100">
        <v>0.67999999999999994</v>
      </c>
      <c r="AN81" s="100">
        <v>1.2</v>
      </c>
      <c r="AO81" s="110">
        <f>IF(U81="n/a","n/a",IF(AA81&lt;0,"n/a",IF(AA81="n/a","n/a",J81+U81-AA81)))</f>
        <v>-19.50042048990769</v>
      </c>
      <c r="AP81" s="111">
        <f>IF(U81="n/a","n/a",J81+U81)</f>
        <v>6.8821096305742415</v>
      </c>
      <c r="AQ81" s="112">
        <f>IF(OR(AC81&lt;0.01,AC81="n/a",AF81="n/a"),"n/a",(I81/SQRT(22.5*AC81*(I81/AF81))-1)*100)</f>
        <v>249.71085780915035</v>
      </c>
      <c r="AR81" s="101">
        <f>INDEX(Historical!$C$7:$C$1063,MATCH(B81,Historical!$B$7:$B$1063,0))*IF(AH81="n/a",1.03,IF(AH81&lt;0,1.01,IF(AH81&gt;10,1.1,(1+AH81/100))))</f>
        <v>2.2440000000000002</v>
      </c>
      <c r="AS81" s="109">
        <f>IF($AI81="n/a",1.03*AR81,IF($AI81&lt;0,1.01*AR81,IF($AI81&gt;10,1.1*AR81,(1+$AI81/100)*AR81)))</f>
        <v>2.3979384000000001</v>
      </c>
      <c r="AT81" s="109">
        <f>IF($AK81="n/a",1.03*AS81,IF($AK81&lt;0,1.01*AS81,IF($AK81&gt;10,1.1*AS81,(1+$AK81/100)*AS81)))</f>
        <v>2.5948091426400004</v>
      </c>
      <c r="AU81" s="109">
        <f>IF($AK81="n/a",1.03*AT81,IF($AK81&lt;0,1.01*AT81,IF($AK81&gt;10,1.1*AT81,(1+$AK81/100)*AT81)))</f>
        <v>2.8078429732507444</v>
      </c>
      <c r="AV81" s="109">
        <f>IF($AK81="n/a",1.03*AU81,IF($AK81&lt;0,1.01*AU81,IF($AK81&gt;10,1.1*AU81,(1+$AK81/100)*AU81)))</f>
        <v>3.0383668813546305</v>
      </c>
      <c r="AW81" s="109">
        <f>SUM(AR81:AV81)</f>
        <v>13.082957397245377</v>
      </c>
      <c r="AX81" s="113">
        <f>AW81/I81*100</f>
        <v>14.936587963517955</v>
      </c>
      <c r="AY81" s="100">
        <v>0.33</v>
      </c>
      <c r="AZ81" s="100">
        <v>34.020000000000003</v>
      </c>
      <c r="BA81" s="100">
        <v>-3.66</v>
      </c>
      <c r="BB81" s="100">
        <v>6.8000000000000007</v>
      </c>
      <c r="BC81" s="100">
        <v>15.129999999999999</v>
      </c>
      <c r="BE81" s="12">
        <v>1963</v>
      </c>
      <c r="BF81" s="12">
        <f>IF(BE81&gt;2020,0,IF(BE81&gt;2008,1,IF(BE81&gt;2001,2,IF(BE81&gt;1990,3,IF(BE81&gt;1980,4,IF(BE81&gt;1973,5,IF(BE81&gt;1970,6,IF(BE81&gt;1960,7,IF(BE81&gt;1958,8,IF(BE81&gt;1953,9,10))))))))))</f>
        <v>7</v>
      </c>
      <c r="BG81" s="100">
        <v>13.489999999999998</v>
      </c>
      <c r="BH81" t="s">
        <v>121</v>
      </c>
      <c r="BI81" t="s">
        <v>122</v>
      </c>
    </row>
    <row r="82" spans="1:61" ht="11.25" customHeight="1" x14ac:dyDescent="0.2">
      <c r="A82" s="55" t="s">
        <v>364</v>
      </c>
      <c r="B82" s="55" t="s">
        <v>365</v>
      </c>
      <c r="C82" s="156" t="s">
        <v>116</v>
      </c>
      <c r="D82" s="98" t="s">
        <v>215</v>
      </c>
      <c r="E82" s="157">
        <v>31</v>
      </c>
      <c r="F82" s="2">
        <v>118</v>
      </c>
      <c r="G82" s="2" t="s">
        <v>119</v>
      </c>
      <c r="H82" s="2" t="s">
        <v>119</v>
      </c>
      <c r="I82" s="100">
        <v>261.31</v>
      </c>
      <c r="J82" s="101">
        <f>(M82/I82)*100</f>
        <v>1.2092916459377752</v>
      </c>
      <c r="K82" s="104">
        <v>0.79</v>
      </c>
      <c r="L82" s="71">
        <v>4</v>
      </c>
      <c r="M82" s="28">
        <f>K82*L82</f>
        <v>3.16</v>
      </c>
      <c r="N82" s="103" t="s">
        <v>366</v>
      </c>
      <c r="O82" s="104">
        <v>0.75</v>
      </c>
      <c r="P82" s="158">
        <v>46022</v>
      </c>
      <c r="Q82" s="158">
        <v>46037</v>
      </c>
      <c r="R82" s="28">
        <f>(K82-O82)/O82*100</f>
        <v>5.3333333333333375</v>
      </c>
      <c r="S82" s="105">
        <f>IF(INDEX(Historical!$D$7:$D1405,MATCH(B82,Historical!$B$7:$B$1062,0))=0,"n/a",(INDEX(Historical!$C$7:$C$1062,MATCH(B82,Historical!$B$7:$B$1062,0))/INDEX(Historical!$D$7:$D$1062,MATCH(B82,Historical!$B$7:$B$1062,0))-1)*100)</f>
        <v>5.6338028169014231</v>
      </c>
      <c r="T82" s="105">
        <f>IF(INDEX(Historical!$F$7:$F$1062,MATCH(B82,Historical!$B$7:$B$1062,0))=0,"n/a",((INDEX(Historical!$C$7:$C$1062,MATCH(B82,Historical!$B$7:$B$1062,0))/INDEX(Historical!$F$7:$F$1062,MATCH(B82,Historical!$B$7:$B$1062,0)))^(1/3)-1)*100)</f>
        <v>10.227784577092303</v>
      </c>
      <c r="U82" s="105">
        <f>IF(INDEX(Historical!$H$7:$H$1062,MATCH(B82,Historical!$B$7:$B$1062,0))=0,"n/a",((INDEX(Historical!$C$7:$C$1062,MATCH(B82,Historical!$B$7:$B$1062,0))/INDEX(Historical!$H$7:$H$1062,MATCH(B82,Historical!$B$7:$B$1062,0)))^(1/5)-1)*100)</f>
        <v>8.88624888199654</v>
      </c>
      <c r="V82" s="105">
        <f>IF(INDEX(Historical!$M$7:$M$1062,MATCH(B82,Historical!$B$7:$B$1062,0))=0,"n/a",((INDEX(Historical!$C$7:$C$1062,MATCH(B82,Historical!$B$7:$B$1062,0))/INDEX(Historical!$M$7:$M$1062,MATCH(B82,Historical!$B$7:$B$1062,0)))^(1/10)-1)*100)</f>
        <v>9.9679999960219803</v>
      </c>
      <c r="W82" s="106">
        <f>IF(OR(U82&lt;=0,U82="n/a",V82&lt;=0,V82="n/a"),"n/a",U82/V82)</f>
        <v>0.89147761692845662</v>
      </c>
      <c r="X82" s="107">
        <f>IF(OR(AJ82&lt;=0,AJ82="n/a",U82&lt;=0,U82="n/a"),"n/a",U82/AJ82)</f>
        <v>0.40064242028839225</v>
      </c>
      <c r="Y82" s="159"/>
      <c r="Z82" s="101">
        <f>IF(OR(AC82&lt;0.01,AC82="n/a"),"n/a",M82/AC82*100)</f>
        <v>31.6</v>
      </c>
      <c r="AA82" s="109">
        <f>IF(OR(AC82&lt;0.01,AC82="n/a"),"n/a",I82/AC82)</f>
        <v>26.131</v>
      </c>
      <c r="AB82" s="71">
        <v>12</v>
      </c>
      <c r="AC82" s="100">
        <v>10</v>
      </c>
      <c r="AD82" s="100">
        <v>2.02</v>
      </c>
      <c r="AE82" s="100">
        <v>3.2</v>
      </c>
      <c r="AF82" s="100">
        <v>9.16</v>
      </c>
      <c r="AG82" s="100">
        <v>37.74</v>
      </c>
      <c r="AH82" s="100">
        <v>12.07</v>
      </c>
      <c r="AI82" s="100">
        <v>10.38</v>
      </c>
      <c r="AJ82" s="100">
        <v>22.18</v>
      </c>
      <c r="AK82" s="100">
        <v>10.58</v>
      </c>
      <c r="AL82" s="100">
        <v>14320</v>
      </c>
      <c r="AM82" s="100">
        <v>1.63</v>
      </c>
      <c r="AN82" s="100">
        <v>0.8</v>
      </c>
      <c r="AO82" s="110">
        <f>IF(U82="n/a","n/a",IF(AA82&lt;0,"n/a",IF(AA82="n/a","n/a",J82+U82-AA82)))</f>
        <v>-16.035459472065686</v>
      </c>
      <c r="AP82" s="111">
        <f>IF(U82="n/a","n/a",J82+U82)</f>
        <v>10.095540527934315</v>
      </c>
      <c r="AQ82" s="112">
        <f>IF(OR(AC82&lt;0.01,AC82="n/a",AF82="n/a"),"n/a",(I82/SQRT(22.5*AC82*(I82/AF82))-1)*100)</f>
        <v>226.16284957739202</v>
      </c>
      <c r="AR82" s="101">
        <f>INDEX(Historical!$C$7:$C$1063,MATCH(B82,Historical!$B$7:$B$1063,0))*IF(AH82="n/a",1.03,IF(AH82&lt;0,1.01,IF(AH82&gt;10,1.1,(1+AH82/100))))</f>
        <v>3.3000000000000003</v>
      </c>
      <c r="AS82" s="109">
        <f>IF($AI82="n/a",1.03*AR82,IF($AI82&lt;0,1.01*AR82,IF($AI82&gt;10,1.1*AR82,(1+$AI82/100)*AR82)))</f>
        <v>3.6300000000000008</v>
      </c>
      <c r="AT82" s="109">
        <f>IF($AK82="n/a",1.03*AS82,IF($AK82&lt;0,1.01*AS82,IF($AK82&gt;10,1.1*AS82,(1+$AK82/100)*AS82)))</f>
        <v>3.9930000000000012</v>
      </c>
      <c r="AU82" s="109">
        <f>IF($AK82="n/a",1.03*AT82,IF($AK82&lt;0,1.01*AT82,IF($AK82&gt;10,1.1*AT82,(1+$AK82/100)*AT82)))</f>
        <v>4.3923000000000014</v>
      </c>
      <c r="AV82" s="109">
        <f>IF($AK82="n/a",1.03*AU82,IF($AK82&lt;0,1.01*AU82,IF($AK82&gt;10,1.1*AU82,(1+$AK82/100)*AU82)))</f>
        <v>4.8315300000000017</v>
      </c>
      <c r="AW82" s="109">
        <f>SUM(AR82:AV82)</f>
        <v>20.146830000000005</v>
      </c>
      <c r="AX82" s="113">
        <f>AW82/I82*100</f>
        <v>7.7099345604837177</v>
      </c>
      <c r="AY82" s="100">
        <v>1.22</v>
      </c>
      <c r="AZ82" s="100">
        <v>20.849999999999998</v>
      </c>
      <c r="BA82" s="100">
        <v>-15.709999999999999</v>
      </c>
      <c r="BB82" s="100">
        <v>0.67999999999999994</v>
      </c>
      <c r="BC82" s="100">
        <v>2.12</v>
      </c>
      <c r="BE82" s="12">
        <v>1996</v>
      </c>
      <c r="BF82" s="12">
        <f>IF(BE82&gt;2020,0,IF(BE82&gt;2008,1,IF(BE82&gt;2001,2,IF(BE82&gt;1990,3,IF(BE82&gt;1980,4,IF(BE82&gt;1973,5,IF(BE82&gt;1970,6,IF(BE82&gt;1960,7,IF(BE82&gt;1958,8,IF(BE82&gt;1953,9,10))))))))))</f>
        <v>3</v>
      </c>
      <c r="BG82" s="100">
        <v>14.680000000000001</v>
      </c>
      <c r="BH82" t="s">
        <v>121</v>
      </c>
      <c r="BI82" t="s">
        <v>122</v>
      </c>
    </row>
    <row r="83" spans="1:61" ht="11.25" customHeight="1" x14ac:dyDescent="0.2">
      <c r="A83" s="123" t="s">
        <v>991</v>
      </c>
      <c r="B83" s="55" t="s">
        <v>992</v>
      </c>
      <c r="C83" s="156" t="s">
        <v>116</v>
      </c>
      <c r="D83" s="98" t="s">
        <v>329</v>
      </c>
      <c r="E83" s="157">
        <v>25</v>
      </c>
      <c r="F83" s="2">
        <v>146</v>
      </c>
      <c r="G83" s="2" t="s">
        <v>119</v>
      </c>
      <c r="H83" s="2" t="s">
        <v>119</v>
      </c>
      <c r="I83" s="100">
        <v>277.06</v>
      </c>
      <c r="J83" s="101">
        <f>(M83/I83)*100</f>
        <v>1.8046632498375803</v>
      </c>
      <c r="K83" s="104">
        <v>1.25</v>
      </c>
      <c r="L83" s="71">
        <v>4</v>
      </c>
      <c r="M83" s="28">
        <f>K83*L83</f>
        <v>5</v>
      </c>
      <c r="N83" s="103" t="s">
        <v>667</v>
      </c>
      <c r="O83" s="104">
        <v>1.2</v>
      </c>
      <c r="P83" s="158">
        <v>46087</v>
      </c>
      <c r="Q83" s="158">
        <v>46101</v>
      </c>
      <c r="R83" s="28">
        <f>(K83-O83)/O83*100</f>
        <v>4.1666666666666705</v>
      </c>
      <c r="S83" s="105">
        <f>IF(INDEX(Historical!$D$7:$D1407,MATCH(B83,Historical!$B$7:$B$1062,0))=0,"n/a",(INDEX(Historical!$C$7:$C$1062,MATCH(B83,Historical!$B$7:$B$1062,0))/INDEX(Historical!$D$7:$D$1062,MATCH(B83,Historical!$B$7:$B$1062,0))-1)*100)</f>
        <v>3.4482758620689724</v>
      </c>
      <c r="T83" s="105">
        <f>IF(INDEX(Historical!$F$7:$F$1062,MATCH(B83,Historical!$B$7:$B$1062,0))=0,"n/a",((INDEX(Historical!$C$7:$C$1062,MATCH(B83,Historical!$B$7:$B$1062,0))/INDEX(Historical!$F$7:$F$1062,MATCH(B83,Historical!$B$7:$B$1062,0)))^(1/3)-1)*100)</f>
        <v>2.3264108093813185</v>
      </c>
      <c r="U83" s="105">
        <f>IF(INDEX(Historical!$H$7:$H$1062,MATCH(B83,Historical!$B$7:$B$1062,0))=0,"n/a",((INDEX(Historical!$C$7:$C$1062,MATCH(B83,Historical!$B$7:$B$1062,0))/INDEX(Historical!$H$7:$H$1062,MATCH(B83,Historical!$B$7:$B$1062,0)))^(1/5)-1)*100)</f>
        <v>7.1402027941007029</v>
      </c>
      <c r="V83" s="105">
        <f>IF(INDEX(Historical!$M$7:$M$1062,MATCH(B83,Historical!$B$7:$B$1062,0))=0,"n/a",((INDEX(Historical!$C$7:$C$1062,MATCH(B83,Historical!$B$7:$B$1062,0))/INDEX(Historical!$M$7:$M$1062,MATCH(B83,Historical!$B$7:$B$1062,0)))^(1/10)-1)*100)</f>
        <v>9.482309647228826</v>
      </c>
      <c r="W83" s="106">
        <f>IF(OR(U83&lt;=0,U83="n/a",V83&lt;=0,V83="n/a"),"n/a",U83/V83)</f>
        <v>0.7530024919812025</v>
      </c>
      <c r="X83" s="107">
        <f>IF(OR(AJ83&lt;=0,AJ83="n/a",U83&lt;=0,U83="n/a"),"n/a",U83/AJ83)</f>
        <v>0.682619769990507</v>
      </c>
      <c r="Y83" s="123"/>
      <c r="Z83" s="101">
        <f>IF(OR(AC83&lt;0.01,AC83="n/a"),"n/a",M83/AC83*100)</f>
        <v>50.505050505050505</v>
      </c>
      <c r="AA83" s="109">
        <f>IF(OR(AC83&lt;0.01,AC83="n/a"),"n/a",I83/AC83)</f>
        <v>27.985858585858583</v>
      </c>
      <c r="AB83" s="71">
        <v>6</v>
      </c>
      <c r="AC83" s="100">
        <v>9.9</v>
      </c>
      <c r="AD83" s="100">
        <v>1.5</v>
      </c>
      <c r="AE83" s="100">
        <v>2.25</v>
      </c>
      <c r="AF83" s="100">
        <v>2.59</v>
      </c>
      <c r="AG83" s="100">
        <v>9.5699999999999985</v>
      </c>
      <c r="AH83" s="100">
        <v>9.9699999999999989</v>
      </c>
      <c r="AI83" s="100">
        <v>15.55</v>
      </c>
      <c r="AJ83" s="100">
        <v>10.459999999999999</v>
      </c>
      <c r="AK83" s="100">
        <v>13.51</v>
      </c>
      <c r="AL83" s="100">
        <v>51610</v>
      </c>
      <c r="AM83" s="100">
        <v>0.44</v>
      </c>
      <c r="AN83" s="100">
        <v>0.6</v>
      </c>
      <c r="AO83" s="110">
        <f>IF(U83="n/a","n/a",IF(AA83&lt;0,"n/a",IF(AA83="n/a","n/a",J83+U83-AA83)))</f>
        <v>-19.0409925419203</v>
      </c>
      <c r="AP83" s="111">
        <f>IF(U83="n/a","n/a",J83+U83)</f>
        <v>8.9448660439382834</v>
      </c>
      <c r="AQ83" s="112">
        <f>IF(OR(AC83&lt;0.01,AC83="n/a",AF83="n/a"),"n/a",(I83/SQRT(22.5*AC83*(I83/AF83))-1)*100)</f>
        <v>79.484909594556427</v>
      </c>
      <c r="AR83" s="101">
        <f>INDEX(Historical!$C$7:$C$1063,MATCH(B83,Historical!$B$7:$B$1063,0))*IF(AH83="n/a",1.03,IF(AH83&lt;0,1.01,IF(AH83&gt;10,1.1,(1+AH83/100))))</f>
        <v>5.2785599999999997</v>
      </c>
      <c r="AS83" s="109">
        <f>IF($AI83="n/a",1.03*AR83,IF($AI83&lt;0,1.01*AR83,IF($AI83&gt;10,1.1*AR83,(1+$AI83/100)*AR83)))</f>
        <v>5.8064160000000005</v>
      </c>
      <c r="AT83" s="109">
        <f>IF($AK83="n/a",1.03*AS83,IF($AK83&lt;0,1.01*AS83,IF($AK83&gt;10,1.1*AS83,(1+$AK83/100)*AS83)))</f>
        <v>6.3870576000000012</v>
      </c>
      <c r="AU83" s="109">
        <f>IF($AK83="n/a",1.03*AT83,IF($AK83&lt;0,1.01*AT83,IF($AK83&gt;10,1.1*AT83,(1+$AK83/100)*AT83)))</f>
        <v>7.0257633600000018</v>
      </c>
      <c r="AV83" s="109">
        <f>IF($AK83="n/a",1.03*AU83,IF($AK83&lt;0,1.01*AU83,IF($AK83&gt;10,1.1*AU83,(1+$AK83/100)*AU83)))</f>
        <v>7.7283396960000026</v>
      </c>
      <c r="AW83" s="109">
        <f>SUM(AR83:AV83)</f>
        <v>32.226136656000008</v>
      </c>
      <c r="AX83" s="113">
        <f>AW83/I83*100</f>
        <v>11.631464901465389</v>
      </c>
      <c r="AY83" s="100">
        <v>0.52</v>
      </c>
      <c r="AZ83" s="100">
        <v>5.47</v>
      </c>
      <c r="BA83" s="100">
        <v>-26.939999999999998</v>
      </c>
      <c r="BB83" s="100">
        <v>-7.01</v>
      </c>
      <c r="BC83" s="100">
        <v>-12.36</v>
      </c>
      <c r="BE83" s="12">
        <v>2002</v>
      </c>
      <c r="BF83" s="12">
        <f>IF(BE83&gt;2020,0,IF(BE83&gt;2008,1,IF(BE83&gt;2001,2,IF(BE83&gt;1990,3,IF(BE83&gt;1980,4,IF(BE83&gt;1973,5,IF(BE83&gt;1970,6,IF(BE83&gt;1960,7,IF(BE83&gt;1958,8,IF(BE83&gt;1953,9,10))))))))))</f>
        <v>2</v>
      </c>
      <c r="BG83" s="100">
        <v>4.45</v>
      </c>
      <c r="BH83" t="s">
        <v>121</v>
      </c>
      <c r="BI83" t="s">
        <v>122</v>
      </c>
    </row>
    <row r="84" spans="1:61" ht="11.25" customHeight="1" x14ac:dyDescent="0.2">
      <c r="A84" s="55" t="s">
        <v>367</v>
      </c>
      <c r="B84" s="55" t="s">
        <v>368</v>
      </c>
      <c r="C84" s="156" t="s">
        <v>139</v>
      </c>
      <c r="D84" s="98" t="s">
        <v>140</v>
      </c>
      <c r="E84" s="157">
        <v>33</v>
      </c>
      <c r="F84" s="2">
        <v>100</v>
      </c>
      <c r="G84" s="2" t="s">
        <v>119</v>
      </c>
      <c r="H84" s="2" t="s">
        <v>119</v>
      </c>
      <c r="I84" s="100">
        <v>478.65</v>
      </c>
      <c r="J84" s="101">
        <f>(M84/I84)*100</f>
        <v>1.337093909955082</v>
      </c>
      <c r="K84" s="104">
        <v>1.6</v>
      </c>
      <c r="L84" s="71">
        <v>4</v>
      </c>
      <c r="M84" s="28">
        <f>K84*L84</f>
        <v>6.4</v>
      </c>
      <c r="N84" s="103" t="s">
        <v>158</v>
      </c>
      <c r="O84" s="104">
        <v>1.5</v>
      </c>
      <c r="P84" s="158">
        <v>46092</v>
      </c>
      <c r="Q84" s="158">
        <v>46107</v>
      </c>
      <c r="R84" s="28">
        <f>(K84-O84)/O84*100</f>
        <v>6.6666666666666723</v>
      </c>
      <c r="S84" s="105">
        <f>IF(INDEX(Historical!$D$7:$D1409,MATCH(B84,Historical!$B$7:$B$1062,0))=0,"n/a",(INDEX(Historical!$C$7:$C$1062,MATCH(B84,Historical!$B$7:$B$1062,0))/INDEX(Historical!$D$7:$D$1062,MATCH(B84,Historical!$B$7:$B$1062,0))-1)*100)</f>
        <v>7.9136690647482189</v>
      </c>
      <c r="T84" s="105">
        <f>IF(INDEX(Historical!$F$7:$F$1062,MATCH(B84,Historical!$B$7:$B$1062,0))=0,"n/a",((INDEX(Historical!$C$7:$C$1062,MATCH(B84,Historical!$B$7:$B$1062,0))/INDEX(Historical!$F$7:$F$1062,MATCH(B84,Historical!$B$7:$B$1062,0)))^(1/3)-1)*100)</f>
        <v>8.6346740846674042</v>
      </c>
      <c r="U84" s="105">
        <f>IF(INDEX(Historical!$H$7:$H$1062,MATCH(B84,Historical!$B$7:$B$1062,0))=0,"n/a",((INDEX(Historical!$C$7:$C$1062,MATCH(B84,Historical!$B$7:$B$1062,0))/INDEX(Historical!$H$7:$H$1062,MATCH(B84,Historical!$B$7:$B$1062,0)))^(1/5)-1)*100)</f>
        <v>9.2680001001790302</v>
      </c>
      <c r="V84" s="105">
        <f>IF(INDEX(Historical!$M$7:$M$1062,MATCH(B84,Historical!$B$7:$B$1062,0))=0,"n/a",((INDEX(Historical!$C$7:$C$1062,MATCH(B84,Historical!$B$7:$B$1062,0))/INDEX(Historical!$M$7:$M$1062,MATCH(B84,Historical!$B$7:$B$1062,0)))^(1/10)-1)*100)</f>
        <v>7.6907797954749002</v>
      </c>
      <c r="W84" s="106">
        <f>IF(OR(U84&lt;=0,U84="n/a",V84&lt;=0,V84="n/a"),"n/a",U84/V84)</f>
        <v>1.2050793738278835</v>
      </c>
      <c r="X84" s="107">
        <f>IF(OR(AJ84&lt;=0,AJ84="n/a",U84&lt;=0,U84="n/a"),"n/a",U84/AJ84)</f>
        <v>0.36473829595352342</v>
      </c>
      <c r="Y84" s="174"/>
      <c r="Z84" s="101">
        <f>IF(OR(AC84&lt;0.01,AC84="n/a"),"n/a",M84/AC84*100)</f>
        <v>42.468480424684806</v>
      </c>
      <c r="AA84" s="109">
        <f>IF(OR(AC84&lt;0.01,AC84="n/a"),"n/a",I84/AC84)</f>
        <v>31.761778367617783</v>
      </c>
      <c r="AB84" s="71">
        <v>12</v>
      </c>
      <c r="AC84" s="100">
        <v>15.07</v>
      </c>
      <c r="AD84" s="100">
        <v>2.58</v>
      </c>
      <c r="AE84" s="100">
        <v>6.39</v>
      </c>
      <c r="AF84" s="100">
        <v>5.74</v>
      </c>
      <c r="AG84" s="100">
        <v>18.490000000000002</v>
      </c>
      <c r="AH84" s="100">
        <v>8.83</v>
      </c>
      <c r="AI84" s="100">
        <v>9.65</v>
      </c>
      <c r="AJ84" s="100">
        <v>25.41</v>
      </c>
      <c r="AK84" s="100">
        <v>9.4499999999999993</v>
      </c>
      <c r="AL84" s="100">
        <v>221420</v>
      </c>
      <c r="AM84" s="100">
        <v>0.53</v>
      </c>
      <c r="AN84" s="100">
        <v>0.68</v>
      </c>
      <c r="AO84" s="110">
        <f>IF(U84="n/a","n/a",IF(AA84&lt;0,"n/a",IF(AA84="n/a","n/a",J84+U84-AA84)))</f>
        <v>-21.15668435748367</v>
      </c>
      <c r="AP84" s="111">
        <f>IF(U84="n/a","n/a",J84+U84)</f>
        <v>10.605094010134112</v>
      </c>
      <c r="AQ84" s="112">
        <f>IF(OR(AC84&lt;0.01,AC84="n/a",AF84="n/a"),"n/a",(I84/SQRT(22.5*AC84*(I84/AF84))-1)*100)</f>
        <v>184.65386999350329</v>
      </c>
      <c r="AR84" s="101">
        <f>INDEX(Historical!$C$7:$C$1063,MATCH(B84,Historical!$B$7:$B$1063,0))*IF(AH84="n/a",1.03,IF(AH84&lt;0,1.01,IF(AH84&gt;10,1.1,(1+AH84/100))))</f>
        <v>6.5297999999999998</v>
      </c>
      <c r="AS84" s="109">
        <f>IF($AI84="n/a",1.03*AR84,IF($AI84&lt;0,1.01*AR84,IF($AI84&gt;10,1.1*AR84,(1+$AI84/100)*AR84)))</f>
        <v>7.1599256999999996</v>
      </c>
      <c r="AT84" s="109">
        <f>IF($AK84="n/a",1.03*AS84,IF($AK84&lt;0,1.01*AS84,IF($AK84&gt;10,1.1*AS84,(1+$AK84/100)*AS84)))</f>
        <v>7.8365386786500002</v>
      </c>
      <c r="AU84" s="109">
        <f>IF($AK84="n/a",1.03*AT84,IF($AK84&lt;0,1.01*AT84,IF($AK84&gt;10,1.1*AT84,(1+$AK84/100)*AT84)))</f>
        <v>8.5770915837824262</v>
      </c>
      <c r="AV84" s="109">
        <f>IF($AK84="n/a",1.03*AU84,IF($AK84&lt;0,1.01*AU84,IF($AK84&gt;10,1.1*AU84,(1+$AK84/100)*AU84)))</f>
        <v>9.3876267384498657</v>
      </c>
      <c r="AW84" s="109">
        <f>SUM(AR84:AV84)</f>
        <v>39.490982700882292</v>
      </c>
      <c r="AX84" s="113">
        <f>AW84/I84*100</f>
        <v>8.2504925730455021</v>
      </c>
      <c r="AY84" s="100">
        <v>0.72</v>
      </c>
      <c r="AZ84" s="100">
        <v>23.43</v>
      </c>
      <c r="BA84" s="100">
        <v>-12.690000000000001</v>
      </c>
      <c r="BB84" s="100">
        <v>-6.97</v>
      </c>
      <c r="BC84" s="100">
        <v>0.96</v>
      </c>
      <c r="BE84" s="12">
        <v>1994</v>
      </c>
      <c r="BF84" s="12">
        <f>IF(BE84&gt;2020,0,IF(BE84&gt;2008,1,IF(BE84&gt;2001,2,IF(BE84&gt;1990,3,IF(BE84&gt;1980,4,IF(BE84&gt;1973,5,IF(BE84&gt;1970,6,IF(BE84&gt;1960,7,IF(BE84&gt;1958,8,IF(BE84&gt;1953,9,10))))))))))</f>
        <v>3</v>
      </c>
      <c r="BG84" s="100">
        <v>8.3800000000000008</v>
      </c>
      <c r="BH84" t="s">
        <v>121</v>
      </c>
      <c r="BI84" t="s">
        <v>122</v>
      </c>
    </row>
    <row r="85" spans="1:61" ht="11.25" customHeight="1" x14ac:dyDescent="0.2">
      <c r="A85" s="55" t="s">
        <v>369</v>
      </c>
      <c r="B85" s="55" t="s">
        <v>370</v>
      </c>
      <c r="C85" s="156" t="s">
        <v>335</v>
      </c>
      <c r="D85" s="98" t="s">
        <v>371</v>
      </c>
      <c r="E85" s="157">
        <v>64</v>
      </c>
      <c r="F85" s="2">
        <v>11</v>
      </c>
      <c r="G85" s="2" t="s">
        <v>119</v>
      </c>
      <c r="H85" s="2" t="s">
        <v>118</v>
      </c>
      <c r="I85" s="100">
        <v>207.81</v>
      </c>
      <c r="J85" s="101">
        <f>(M85/I85)*100</f>
        <v>2.4060439824839999</v>
      </c>
      <c r="K85" s="104">
        <v>1.25</v>
      </c>
      <c r="L85" s="71">
        <v>4</v>
      </c>
      <c r="M85" s="28">
        <f>K85*L85</f>
        <v>5</v>
      </c>
      <c r="N85" s="103" t="s">
        <v>372</v>
      </c>
      <c r="O85" s="104">
        <v>1.2</v>
      </c>
      <c r="P85" s="158">
        <v>46225</v>
      </c>
      <c r="Q85" s="158">
        <v>46239</v>
      </c>
      <c r="R85" s="28">
        <f>(K85-O85)/O85*100</f>
        <v>4.1666666666666705</v>
      </c>
      <c r="S85" s="105">
        <f>IF(INDEX(Historical!$D$7:$D1418,MATCH(B85,Historical!$B$7:$B$1062,0))=0,"n/a",(INDEX(Historical!$C$7:$C$1062,MATCH(B85,Historical!$B$7:$B$1062,0))/INDEX(Historical!$D$7:$D$1062,MATCH(B85,Historical!$B$7:$B$1062,0))-1)*100)</f>
        <v>4.4444444444444509</v>
      </c>
      <c r="T85" s="105">
        <f>IF(INDEX(Historical!$F$7:$F$1062,MATCH(B85,Historical!$B$7:$B$1062,0))=0,"n/a",((INDEX(Historical!$C$7:$C$1062,MATCH(B85,Historical!$B$7:$B$1062,0))/INDEX(Historical!$F$7:$F$1062,MATCH(B85,Historical!$B$7:$B$1062,0)))^(1/3)-1)*100)</f>
        <v>8.3008947425307955</v>
      </c>
      <c r="U85" s="105">
        <f>IF(INDEX(Historical!$H$7:$H$1062,MATCH(B85,Historical!$B$7:$B$1062,0))=0,"n/a",((INDEX(Historical!$C$7:$C$1062,MATCH(B85,Historical!$B$7:$B$1062,0))/INDEX(Historical!$H$7:$H$1062,MATCH(B85,Historical!$B$7:$B$1062,0)))^(1/5)-1)*100)</f>
        <v>15.873217925961436</v>
      </c>
      <c r="V85" s="105">
        <f>IF(INDEX(Historical!$M$7:$M$1062,MATCH(B85,Historical!$B$7:$B$1062,0))=0,"n/a",((INDEX(Historical!$C$7:$C$1062,MATCH(B85,Historical!$B$7:$B$1062,0))/INDEX(Historical!$M$7:$M$1062,MATCH(B85,Historical!$B$7:$B$1062,0)))^(1/10)-1)*100)</f>
        <v>16.50639615655971</v>
      </c>
      <c r="W85" s="106">
        <f>IF(OR(U85&lt;=0,U85="n/a",V85&lt;=0,V85="n/a"),"n/a",U85/V85)</f>
        <v>0.96164043170945912</v>
      </c>
      <c r="X85" s="107">
        <f>IF(OR(AJ85&lt;=0,AJ85="n/a",U85&lt;=0,U85="n/a"),"n/a",U85/AJ85)</f>
        <v>1.7895397887216948</v>
      </c>
      <c r="Y85" s="55"/>
      <c r="Z85" s="101">
        <f>IF(OR(AC85&lt;0.01,AC85="n/a"),"n/a",M85/AC85*100)</f>
        <v>42.301184433164131</v>
      </c>
      <c r="AA85" s="109">
        <f>IF(OR(AC85&lt;0.01,AC85="n/a"),"n/a",I85/AC85)</f>
        <v>17.581218274111674</v>
      </c>
      <c r="AB85" s="71">
        <v>1</v>
      </c>
      <c r="AC85" s="100">
        <v>11.82</v>
      </c>
      <c r="AD85" s="100">
        <v>2.44</v>
      </c>
      <c r="AE85" s="100">
        <v>1.32</v>
      </c>
      <c r="AF85" s="100" t="s">
        <v>142</v>
      </c>
      <c r="AG85" s="100" t="s">
        <v>142</v>
      </c>
      <c r="AH85" s="100">
        <v>1.44</v>
      </c>
      <c r="AI85" s="100">
        <v>7.61</v>
      </c>
      <c r="AJ85" s="100">
        <v>8.870000000000001</v>
      </c>
      <c r="AK85" s="100">
        <v>6.34</v>
      </c>
      <c r="AL85" s="100">
        <v>116520</v>
      </c>
      <c r="AM85" s="100">
        <v>0.12</v>
      </c>
      <c r="AN85" s="100" t="s">
        <v>142</v>
      </c>
      <c r="AO85" s="110">
        <f>IF(U85="n/a","n/a",IF(AA85&lt;0,"n/a",IF(AA85="n/a","n/a",J85+U85-AA85)))</f>
        <v>0.69804363433376082</v>
      </c>
      <c r="AP85" s="111">
        <f>IF(U85="n/a","n/a",J85+U85)</f>
        <v>18.279261908445434</v>
      </c>
      <c r="AQ85" s="112" t="str">
        <f>IF(OR(AC85&lt;0.01,AC85="n/a",AF85="n/a"),"n/a",(I85/SQRT(22.5*AC85*(I85/AF85))-1)*100)</f>
        <v>n/a</v>
      </c>
      <c r="AR85" s="101">
        <f>INDEX(Historical!$C$7:$C$1063,MATCH(B85,Historical!$B$7:$B$1063,0))*IF(AH85="n/a",1.03,IF(AH85&lt;0,1.01,IF(AH85&gt;10,1.1,(1+AH85/100))))</f>
        <v>4.7676800000000004</v>
      </c>
      <c r="AS85" s="109">
        <f>IF($AI85="n/a",1.03*AR85,IF($AI85&lt;0,1.01*AR85,IF($AI85&gt;10,1.1*AR85,(1+$AI85/100)*AR85)))</f>
        <v>5.1305004480000003</v>
      </c>
      <c r="AT85" s="109">
        <f>IF($AK85="n/a",1.03*AS85,IF($AK85&lt;0,1.01*AS85,IF($AK85&gt;10,1.1*AS85,(1+$AK85/100)*AS85)))</f>
        <v>5.4557741764031995</v>
      </c>
      <c r="AU85" s="109">
        <f>IF($AK85="n/a",1.03*AT85,IF($AK85&lt;0,1.01*AT85,IF($AK85&gt;10,1.1*AT85,(1+$AK85/100)*AT85)))</f>
        <v>5.8016702591871621</v>
      </c>
      <c r="AV85" s="109">
        <f>IF($AK85="n/a",1.03*AU85,IF($AK85&lt;0,1.01*AU85,IF($AK85&gt;10,1.1*AU85,(1+$AK85/100)*AU85)))</f>
        <v>6.1694961536196278</v>
      </c>
      <c r="AW85" s="109">
        <f>SUM(AR85:AV85)</f>
        <v>27.325121037209989</v>
      </c>
      <c r="AX85" s="113">
        <f>AW85/I85*100</f>
        <v>13.149088608445208</v>
      </c>
      <c r="AY85" s="100">
        <v>0.86</v>
      </c>
      <c r="AZ85" s="100">
        <v>4.22</v>
      </c>
      <c r="BA85" s="100">
        <v>-29.09</v>
      </c>
      <c r="BB85" s="100">
        <v>-3.1</v>
      </c>
      <c r="BC85" s="100">
        <v>-13.16</v>
      </c>
      <c r="BE85" s="12">
        <v>1963</v>
      </c>
      <c r="BF85" s="12">
        <f>IF(BE85&gt;2020,0,IF(BE85&gt;2008,1,IF(BE85&gt;2001,2,IF(BE85&gt;1990,3,IF(BE85&gt;1980,4,IF(BE85&gt;1973,5,IF(BE85&gt;1970,6,IF(BE85&gt;1960,7,IF(BE85&gt;1958,8,IF(BE85&gt;1953,9,10))))))))))</f>
        <v>7</v>
      </c>
      <c r="BG85" s="100">
        <v>13.200000000000001</v>
      </c>
      <c r="BH85" t="s">
        <v>121</v>
      </c>
      <c r="BI85" t="s">
        <v>122</v>
      </c>
    </row>
    <row r="86" spans="1:61" ht="11.25" customHeight="1" x14ac:dyDescent="0.2">
      <c r="A86" s="55" t="s">
        <v>373</v>
      </c>
      <c r="B86" s="55" t="s">
        <v>374</v>
      </c>
      <c r="C86" s="156" t="s">
        <v>116</v>
      </c>
      <c r="D86" s="98" t="s">
        <v>117</v>
      </c>
      <c r="E86" s="157">
        <v>31</v>
      </c>
      <c r="F86" s="2">
        <v>117</v>
      </c>
      <c r="G86" s="2" t="s">
        <v>146</v>
      </c>
      <c r="H86" s="2" t="s">
        <v>146</v>
      </c>
      <c r="I86" s="100">
        <v>27.75</v>
      </c>
      <c r="J86" s="101">
        <f>(M86/I86)*100</f>
        <v>3.6756756756756754</v>
      </c>
      <c r="K86" s="104">
        <v>0.255</v>
      </c>
      <c r="L86" s="71">
        <v>4</v>
      </c>
      <c r="M86" s="28">
        <f>K86*L86</f>
        <v>1.02</v>
      </c>
      <c r="N86" s="103" t="s">
        <v>168</v>
      </c>
      <c r="O86" s="104">
        <v>0.25</v>
      </c>
      <c r="P86" s="158">
        <v>45992</v>
      </c>
      <c r="Q86" s="158">
        <v>46006</v>
      </c>
      <c r="R86" s="28">
        <f>(K86-O86)/O86*100</f>
        <v>2.0000000000000018</v>
      </c>
      <c r="S86" s="105">
        <f>IF(INDEX(Historical!$D$7:$D1429,MATCH(B86,Historical!$B$7:$B$1062,0))=0,"n/a",(INDEX(Historical!$C$7:$C$1062,MATCH(B86,Historical!$B$7:$B$1062,0))/INDEX(Historical!$D$7:$D$1062,MATCH(B86,Historical!$B$7:$B$1062,0))-1)*100)</f>
        <v>3.0927835051546504</v>
      </c>
      <c r="T86" s="105">
        <f>IF(INDEX(Historical!$F$7:$F$1062,MATCH(B86,Historical!$B$7:$B$1062,0))=0,"n/a",((INDEX(Historical!$C$7:$C$1062,MATCH(B86,Historical!$B$7:$B$1062,0))/INDEX(Historical!$F$7:$F$1062,MATCH(B86,Historical!$B$7:$B$1062,0)))^(1/3)-1)*100)</f>
        <v>3.9608921504417527</v>
      </c>
      <c r="U86" s="105">
        <f>IF(INDEX(Historical!$H$7:$H$1062,MATCH(B86,Historical!$B$7:$B$1062,0))=0,"n/a",((INDEX(Historical!$C$7:$C$1062,MATCH(B86,Historical!$B$7:$B$1062,0))/INDEX(Historical!$H$7:$H$1062,MATCH(B86,Historical!$B$7:$B$1062,0)))^(1/5)-1)*100)</f>
        <v>3.4257450728268246</v>
      </c>
      <c r="V86" s="105">
        <f>IF(INDEX(Historical!$M$7:$M$1062,MATCH(B86,Historical!$B$7:$B$1062,0))=0,"n/a",((INDEX(Historical!$C$7:$C$1062,MATCH(B86,Historical!$B$7:$B$1062,0))/INDEX(Historical!$M$7:$M$1062,MATCH(B86,Historical!$B$7:$B$1062,0)))^(1/10)-1)*100)</f>
        <v>6.355664169358155</v>
      </c>
      <c r="W86" s="106">
        <f>IF(OR(U86&lt;=0,U86="n/a",V86&lt;=0,V86="n/a"),"n/a",U86/V86)</f>
        <v>0.53900662173797387</v>
      </c>
      <c r="X86" s="107">
        <f>IF(OR(AJ86&lt;=0,AJ86="n/a",U86&lt;=0,U86="n/a"),"n/a",U86/AJ86)</f>
        <v>0.15300335296234144</v>
      </c>
      <c r="Y86" s="55"/>
      <c r="Z86" s="101">
        <f>IF(OR(AC86&lt;0.01,AC86="n/a"),"n/a",M86/AC86*100)</f>
        <v>351.72413793103453</v>
      </c>
      <c r="AA86" s="109">
        <f>IF(OR(AC86&lt;0.01,AC86="n/a"),"n/a",I86/AC86)</f>
        <v>95.689655172413794</v>
      </c>
      <c r="AB86" s="71">
        <v>9</v>
      </c>
      <c r="AC86" s="100">
        <v>0.28999999999999998</v>
      </c>
      <c r="AD86" s="100">
        <v>3.76</v>
      </c>
      <c r="AE86" s="100">
        <v>0.71</v>
      </c>
      <c r="AF86" s="100">
        <v>1.69</v>
      </c>
      <c r="AG86" s="100">
        <v>2.11</v>
      </c>
      <c r="AH86" s="100">
        <v>-13.489999999999998</v>
      </c>
      <c r="AI86" s="100">
        <v>13.3</v>
      </c>
      <c r="AJ86" s="100">
        <v>22.39</v>
      </c>
      <c r="AK86" s="100">
        <v>5.9799999999999995</v>
      </c>
      <c r="AL86" s="100">
        <v>865.87</v>
      </c>
      <c r="AM86" s="100">
        <v>8.59</v>
      </c>
      <c r="AN86" s="100">
        <v>1.24</v>
      </c>
      <c r="AO86" s="110">
        <f>IF(U86="n/a","n/a",IF(AA86&lt;0,"n/a",IF(AA86="n/a","n/a",J86+U86-AA86)))</f>
        <v>-88.588234423911288</v>
      </c>
      <c r="AP86" s="111">
        <f>IF(U86="n/a","n/a",J86+U86)</f>
        <v>7.1014207485025</v>
      </c>
      <c r="AQ86" s="112">
        <f>IF(OR(AC86&lt;0.01,AC86="n/a",AF86="n/a"),"n/a",(I86/SQRT(22.5*AC86*(I86/AF86))-1)*100)</f>
        <v>168.09245274418078</v>
      </c>
      <c r="AR86" s="101">
        <f>INDEX(Historical!$C$7:$C$1063,MATCH(B86,Historical!$B$7:$B$1063,0))*IF(AH86="n/a",1.03,IF(AH86&lt;0,1.01,IF(AH86&gt;10,1.1,(1+AH86/100))))</f>
        <v>1.01</v>
      </c>
      <c r="AS86" s="109">
        <f>IF($AI86="n/a",1.03*AR86,IF($AI86&lt;0,1.01*AR86,IF($AI86&gt;10,1.1*AR86,(1+$AI86/100)*AR86)))</f>
        <v>1.1110000000000002</v>
      </c>
      <c r="AT86" s="109">
        <f>IF($AK86="n/a",1.03*AS86,IF($AK86&lt;0,1.01*AS86,IF($AK86&gt;10,1.1*AS86,(1+$AK86/100)*AS86)))</f>
        <v>1.1774378000000003</v>
      </c>
      <c r="AU86" s="109">
        <f>IF($AK86="n/a",1.03*AT86,IF($AK86&lt;0,1.01*AT86,IF($AK86&gt;10,1.1*AT86,(1+$AK86/100)*AT86)))</f>
        <v>1.2478485804400004</v>
      </c>
      <c r="AV86" s="109">
        <f>IF($AK86="n/a",1.03*AU86,IF($AK86&lt;0,1.01*AU86,IF($AK86&gt;10,1.1*AU86,(1+$AK86/100)*AU86)))</f>
        <v>1.3224699255503125</v>
      </c>
      <c r="AW86" s="109">
        <f>SUM(AR86:AV86)</f>
        <v>5.8687563059903143</v>
      </c>
      <c r="AX86" s="113">
        <f>AW86/I86*100</f>
        <v>21.148671372938068</v>
      </c>
      <c r="AY86" s="100">
        <v>1.08</v>
      </c>
      <c r="AZ86" s="100">
        <v>26.419999999999998</v>
      </c>
      <c r="BA86" s="100">
        <v>-10.280000000000001</v>
      </c>
      <c r="BB86" s="100">
        <v>3.8</v>
      </c>
      <c r="BC86" s="100">
        <v>6.23</v>
      </c>
      <c r="BE86" s="12">
        <v>1996</v>
      </c>
      <c r="BF86" s="12">
        <f>IF(BE86&gt;2020,0,IF(BE86&gt;2008,1,IF(BE86&gt;2001,2,IF(BE86&gt;1990,3,IF(BE86&gt;1980,4,IF(BE86&gt;1973,5,IF(BE86&gt;1970,6,IF(BE86&gt;1960,7,IF(BE86&gt;1958,8,IF(BE86&gt;1953,9,10))))))))))</f>
        <v>3</v>
      </c>
      <c r="BG86" s="100">
        <v>0.57999999999999996</v>
      </c>
      <c r="BH86" t="s">
        <v>121</v>
      </c>
      <c r="BI86" t="s">
        <v>122</v>
      </c>
    </row>
    <row r="87" spans="1:61" ht="11.25" customHeight="1" x14ac:dyDescent="0.2">
      <c r="A87" s="55" t="s">
        <v>375</v>
      </c>
      <c r="B87" s="55" t="s">
        <v>376</v>
      </c>
      <c r="C87" s="156" t="s">
        <v>335</v>
      </c>
      <c r="D87" s="98" t="s">
        <v>377</v>
      </c>
      <c r="E87" s="157">
        <v>50</v>
      </c>
      <c r="F87" s="2">
        <v>50</v>
      </c>
      <c r="G87" s="2" t="s">
        <v>119</v>
      </c>
      <c r="H87" s="2" t="s">
        <v>118</v>
      </c>
      <c r="I87" s="100">
        <v>270.64</v>
      </c>
      <c r="J87" s="101">
        <f>(M87/I87)*100</f>
        <v>2.74903931421815</v>
      </c>
      <c r="K87" s="104">
        <v>1.86</v>
      </c>
      <c r="L87" s="71">
        <v>4</v>
      </c>
      <c r="M87" s="28">
        <f>K87*L87</f>
        <v>7.44</v>
      </c>
      <c r="N87" s="103" t="s">
        <v>158</v>
      </c>
      <c r="O87" s="104">
        <v>1.77</v>
      </c>
      <c r="P87" s="158">
        <v>45992</v>
      </c>
      <c r="Q87" s="158">
        <v>46006</v>
      </c>
      <c r="R87" s="28">
        <f>(K87-O87)/O87*100</f>
        <v>5.0847457627118686</v>
      </c>
      <c r="S87" s="105">
        <f>IF(INDEX(Historical!$D$7:$D1433,MATCH(B87,Historical!$B$7:$B$1062,0))=0,"n/a",(INDEX(Historical!$C$7:$C$1062,MATCH(B87,Historical!$B$7:$B$1062,0))/INDEX(Historical!$D$7:$D$1062,MATCH(B87,Historical!$B$7:$B$1062,0))-1)*100)</f>
        <v>5.7522123893805288</v>
      </c>
      <c r="T87" s="105">
        <f>IF(INDEX(Historical!$F$7:$F$1062,MATCH(B87,Historical!$B$7:$B$1062,0))=0,"n/a",((INDEX(Historical!$C$7:$C$1062,MATCH(B87,Historical!$B$7:$B$1062,0))/INDEX(Historical!$F$7:$F$1062,MATCH(B87,Historical!$B$7:$B$1062,0)))^(1/3)-1)*100)</f>
        <v>8.2017391891676006</v>
      </c>
      <c r="U87" s="105">
        <f>IF(INDEX(Historical!$H$7:$H$1062,MATCH(B87,Historical!$B$7:$B$1062,0))=0,"n/a",((INDEX(Historical!$C$7:$C$1062,MATCH(B87,Historical!$B$7:$B$1062,0))/INDEX(Historical!$H$7:$H$1062,MATCH(B87,Historical!$B$7:$B$1062,0)))^(1/5)-1)*100)</f>
        <v>7.3044477691469378</v>
      </c>
      <c r="V87" s="105">
        <f>IF(INDEX(Historical!$M$7:$M$1062,MATCH(B87,Historical!$B$7:$B$1062,0))=0,"n/a",((INDEX(Historical!$C$7:$C$1062,MATCH(B87,Historical!$B$7:$B$1062,0))/INDEX(Historical!$M$7:$M$1062,MATCH(B87,Historical!$B$7:$B$1062,0)))^(1/10)-1)*100)</f>
        <v>7.6207641315575003</v>
      </c>
      <c r="W87" s="106">
        <f>IF(OR(U87&lt;=0,U87="n/a",V87&lt;=0,V87="n/a"),"n/a",U87/V87)</f>
        <v>0.9584928286783343</v>
      </c>
      <c r="X87" s="107">
        <f>IF(OR(AJ87&lt;=0,AJ87="n/a",U87&lt;=0,U87="n/a"),"n/a",U87/AJ87)</f>
        <v>0.5355166986178107</v>
      </c>
      <c r="Y87" s="175"/>
      <c r="Z87" s="101">
        <f>IF(OR(AC87&lt;0.01,AC87="n/a"),"n/a",M87/AC87*100)</f>
        <v>61.335531739488871</v>
      </c>
      <c r="AA87" s="109">
        <f>IF(OR(AC87&lt;0.01,AC87="n/a"),"n/a",I87/AC87)</f>
        <v>22.311624072547399</v>
      </c>
      <c r="AB87" s="71">
        <v>12</v>
      </c>
      <c r="AC87" s="100">
        <v>12.13</v>
      </c>
      <c r="AD87" s="100">
        <v>2.65</v>
      </c>
      <c r="AE87" s="100">
        <v>7.01</v>
      </c>
      <c r="AF87" s="100" t="s">
        <v>142</v>
      </c>
      <c r="AG87" s="100" t="s">
        <v>142</v>
      </c>
      <c r="AH87" s="100">
        <v>5.7700000000000005</v>
      </c>
      <c r="AI87" s="100">
        <v>9.06</v>
      </c>
      <c r="AJ87" s="100">
        <v>13.639999999999999</v>
      </c>
      <c r="AK87" s="100">
        <v>7.26</v>
      </c>
      <c r="AL87" s="100">
        <v>192290</v>
      </c>
      <c r="AM87" s="100">
        <v>0.06</v>
      </c>
      <c r="AN87" s="100" t="s">
        <v>142</v>
      </c>
      <c r="AO87" s="110">
        <f>IF(U87="n/a","n/a",IF(AA87&lt;0,"n/a",IF(AA87="n/a","n/a",J87+U87-AA87)))</f>
        <v>-12.258136989182312</v>
      </c>
      <c r="AP87" s="111">
        <f>IF(U87="n/a","n/a",J87+U87)</f>
        <v>10.053487083365088</v>
      </c>
      <c r="AQ87" s="112" t="str">
        <f>IF(OR(AC87&lt;0.01,AC87="n/a",AF87="n/a"),"n/a",(I87/SQRT(22.5*AC87*(I87/AF87))-1)*100)</f>
        <v>n/a</v>
      </c>
      <c r="AR87" s="101">
        <f>INDEX(Historical!$C$7:$C$1063,MATCH(B87,Historical!$B$7:$B$1063,0))*IF(AH87="n/a",1.03,IF(AH87&lt;0,1.01,IF(AH87&gt;10,1.1,(1+AH87/100))))</f>
        <v>7.5837090000000007</v>
      </c>
      <c r="AS87" s="109">
        <f>IF($AI87="n/a",1.03*AR87,IF($AI87&lt;0,1.01*AR87,IF($AI87&gt;10,1.1*AR87,(1+$AI87/100)*AR87)))</f>
        <v>8.2707930354000005</v>
      </c>
      <c r="AT87" s="109">
        <f>IF($AK87="n/a",1.03*AS87,IF($AK87&lt;0,1.01*AS87,IF($AK87&gt;10,1.1*AS87,(1+$AK87/100)*AS87)))</f>
        <v>8.8712526097700408</v>
      </c>
      <c r="AU87" s="109">
        <f>IF($AK87="n/a",1.03*AT87,IF($AK87&lt;0,1.01*AT87,IF($AK87&gt;10,1.1*AT87,(1+$AK87/100)*AT87)))</f>
        <v>9.5153055492393452</v>
      </c>
      <c r="AV87" s="109">
        <f>IF($AK87="n/a",1.03*AU87,IF($AK87&lt;0,1.01*AU87,IF($AK87&gt;10,1.1*AU87,(1+$AK87/100)*AU87)))</f>
        <v>10.206116732114122</v>
      </c>
      <c r="AW87" s="109">
        <f>SUM(AR87:AV87)</f>
        <v>44.447176926523511</v>
      </c>
      <c r="AX87" s="113">
        <f>AW87/I87*100</f>
        <v>16.422988814115989</v>
      </c>
      <c r="AY87" s="100">
        <v>0.41</v>
      </c>
      <c r="AZ87" s="100">
        <v>3.71</v>
      </c>
      <c r="BA87" s="100">
        <v>-20.810000000000002</v>
      </c>
      <c r="BB87" s="100">
        <v>-1.54</v>
      </c>
      <c r="BC87" s="100">
        <v>-9.94</v>
      </c>
      <c r="BE87" s="12">
        <v>1976</v>
      </c>
      <c r="BF87" s="12">
        <f>IF(BE87&gt;2020,0,IF(BE87&gt;2008,1,IF(BE87&gt;2001,2,IF(BE87&gt;1990,3,IF(BE87&gt;1980,4,IF(BE87&gt;1973,5,IF(BE87&gt;1970,6,IF(BE87&gt;1960,7,IF(BE87&gt;1958,8,IF(BE87&gt;1953,9,10))))))))))</f>
        <v>5</v>
      </c>
      <c r="BG87" s="100">
        <v>14.92</v>
      </c>
      <c r="BH87" t="s">
        <v>121</v>
      </c>
      <c r="BI87" t="s">
        <v>122</v>
      </c>
    </row>
    <row r="88" spans="1:61" ht="11.25" customHeight="1" x14ac:dyDescent="0.2">
      <c r="A88" s="123" t="s">
        <v>378</v>
      </c>
      <c r="B88" s="55" t="s">
        <v>379</v>
      </c>
      <c r="C88" s="156" t="s">
        <v>180</v>
      </c>
      <c r="D88" s="98" t="s">
        <v>181</v>
      </c>
      <c r="E88" s="157">
        <v>49</v>
      </c>
      <c r="F88" s="2">
        <v>55</v>
      </c>
      <c r="G88" s="2" t="s">
        <v>118</v>
      </c>
      <c r="H88" s="2" t="s">
        <v>118</v>
      </c>
      <c r="I88" s="100">
        <v>85.39</v>
      </c>
      <c r="J88" s="101">
        <f>(M88/I88)*100</f>
        <v>3.3727602763789672</v>
      </c>
      <c r="K88" s="104">
        <v>0.72</v>
      </c>
      <c r="L88" s="71">
        <v>4</v>
      </c>
      <c r="M88" s="28">
        <f>K88*L88</f>
        <v>2.88</v>
      </c>
      <c r="N88" s="103" t="s">
        <v>380</v>
      </c>
      <c r="O88" s="104">
        <v>0.71</v>
      </c>
      <c r="P88" s="158">
        <v>46199</v>
      </c>
      <c r="Q88" s="158">
        <v>46220</v>
      </c>
      <c r="R88" s="28">
        <f>(K88-O88)/O88*100</f>
        <v>1.4084507042253533</v>
      </c>
      <c r="S88" s="105">
        <f>IF(INDEX(Historical!$D$7:$D1438,MATCH(B88,Historical!$B$7:$B$1062,0))=0,"n/a",(INDEX(Historical!$C$7:$C$1062,MATCH(B88,Historical!$B$7:$B$1062,0))/INDEX(Historical!$D$7:$D$1062,MATCH(B88,Historical!$B$7:$B$1062,0))-1)*100)</f>
        <v>1.4388489208633004</v>
      </c>
      <c r="T88" s="105">
        <f>IF(INDEX(Historical!$F$7:$F$1062,MATCH(B88,Historical!$B$7:$B$1062,0))=0,"n/a",((INDEX(Historical!$C$7:$C$1062,MATCH(B88,Historical!$B$7:$B$1062,0))/INDEX(Historical!$F$7:$F$1062,MATCH(B88,Historical!$B$7:$B$1062,0)))^(1/3)-1)*100)</f>
        <v>2.4823964331783133</v>
      </c>
      <c r="U88" s="105">
        <f>IF(INDEX(Historical!$H$7:$H$1062,MATCH(B88,Historical!$B$7:$B$1062,0))=0,"n/a",((INDEX(Historical!$C$7:$C$1062,MATCH(B88,Historical!$B$7:$B$1062,0))/INDEX(Historical!$H$7:$H$1062,MATCH(B88,Historical!$B$7:$B$1062,0)))^(1/5)-1)*100)</f>
        <v>4.7129073664257337</v>
      </c>
      <c r="V88" s="105">
        <f>IF(INDEX(Historical!$M$7:$M$1062,MATCH(B88,Historical!$B$7:$B$1062,0))=0,"n/a",((INDEX(Historical!$C$7:$C$1062,MATCH(B88,Historical!$B$7:$B$1062,0))/INDEX(Historical!$M$7:$M$1062,MATCH(B88,Historical!$B$7:$B$1062,0)))^(1/10)-1)*100)</f>
        <v>7.4862358213727331</v>
      </c>
      <c r="W88" s="106">
        <f>IF(OR(U88&lt;=0,U88="n/a",V88&lt;=0,V88="n/a"),"n/a",U88/V88)</f>
        <v>0.62954300116631101</v>
      </c>
      <c r="X88" s="107">
        <f>IF(OR(AJ88&lt;=0,AJ88="n/a",U88&lt;=0,U88="n/a"),"n/a",U88/AJ88)</f>
        <v>0.67811616783104067</v>
      </c>
      <c r="Y88" s="64" t="s">
        <v>381</v>
      </c>
      <c r="Z88" s="101">
        <f>IF(OR(AC88&lt;0.01,AC88="n/a"),"n/a",M88/AC88*100)</f>
        <v>77.211796246648788</v>
      </c>
      <c r="AA88" s="109">
        <f>IF(OR(AC88&lt;0.01,AC88="n/a"),"n/a",I88/AC88)</f>
        <v>22.892761394101878</v>
      </c>
      <c r="AB88" s="71">
        <v>4</v>
      </c>
      <c r="AC88" s="100">
        <v>3.73</v>
      </c>
      <c r="AD88" s="100">
        <v>1.69</v>
      </c>
      <c r="AE88" s="100">
        <v>3.01</v>
      </c>
      <c r="AF88" s="100">
        <v>2.21</v>
      </c>
      <c r="AG88" s="100">
        <v>9.85</v>
      </c>
      <c r="AH88" s="100">
        <v>7.66</v>
      </c>
      <c r="AI88" s="100">
        <v>7.4499999999999993</v>
      </c>
      <c r="AJ88" s="100">
        <v>6.9500000000000011</v>
      </c>
      <c r="AK88" s="100">
        <v>7.9200000000000008</v>
      </c>
      <c r="AL88" s="100">
        <v>109300</v>
      </c>
      <c r="AM88" s="100">
        <v>0.09</v>
      </c>
      <c r="AN88" s="100">
        <v>0.59</v>
      </c>
      <c r="AO88" s="110">
        <f>IF(U88="n/a","n/a",IF(AA88&lt;0,"n/a",IF(AA88="n/a","n/a",J88+U88-AA88)))</f>
        <v>-14.807093751297177</v>
      </c>
      <c r="AP88" s="111">
        <f>IF(U88="n/a","n/a",J88+U88)</f>
        <v>8.085667642804701</v>
      </c>
      <c r="AQ88" s="112">
        <f>IF(OR(AC88&lt;0.01,AC88="n/a",AF88="n/a"),"n/a",(I88/SQRT(22.5*AC88*(I88/AF88))-1)*100)</f>
        <v>49.952589071739069</v>
      </c>
      <c r="AR88" s="101">
        <f>INDEX(Historical!$C$7:$C$1063,MATCH(B88,Historical!$B$7:$B$1063,0))*IF(AH88="n/a",1.03,IF(AH88&lt;0,1.01,IF(AH88&gt;10,1.1,(1+AH88/100))))</f>
        <v>3.0360119999999999</v>
      </c>
      <c r="AS88" s="109">
        <f>IF($AI88="n/a",1.03*AR88,IF($AI88&lt;0,1.01*AR88,IF($AI88&gt;10,1.1*AR88,(1+$AI88/100)*AR88)))</f>
        <v>3.2621948939999998</v>
      </c>
      <c r="AT88" s="109">
        <f>IF($AK88="n/a",1.03*AS88,IF($AK88&lt;0,1.01*AS88,IF($AK88&gt;10,1.1*AS88,(1+$AK88/100)*AS88)))</f>
        <v>3.5205607296047998</v>
      </c>
      <c r="AU88" s="109">
        <f>IF($AK88="n/a",1.03*AT88,IF($AK88&lt;0,1.01*AT88,IF($AK88&gt;10,1.1*AT88,(1+$AK88/100)*AT88)))</f>
        <v>3.7993891393894996</v>
      </c>
      <c r="AV88" s="109">
        <f>IF($AK88="n/a",1.03*AU88,IF($AK88&lt;0,1.01*AU88,IF($AK88&gt;10,1.1*AU88,(1+$AK88/100)*AU88)))</f>
        <v>4.1003007592291478</v>
      </c>
      <c r="AW88" s="109">
        <f>SUM(AR88:AV88)</f>
        <v>17.718457522223446</v>
      </c>
      <c r="AX88" s="113">
        <f>AW88/I88*100</f>
        <v>20.750038086688658</v>
      </c>
      <c r="AY88" s="100">
        <v>0.56000000000000005</v>
      </c>
      <c r="AZ88" s="100">
        <v>16.48</v>
      </c>
      <c r="BA88" s="100">
        <v>-19.689999999999998</v>
      </c>
      <c r="BB88" s="100">
        <v>5.66</v>
      </c>
      <c r="BC88" s="100">
        <v>-5.24</v>
      </c>
      <c r="BE88" s="12">
        <v>1978</v>
      </c>
      <c r="BF88" s="12">
        <f>IF(BE88&gt;2020,0,IF(BE88&gt;2008,1,IF(BE88&gt;2001,2,IF(BE88&gt;1990,3,IF(BE88&gt;1980,4,IF(BE88&gt;1973,5,IF(BE88&gt;1970,6,IF(BE88&gt;1960,7,IF(BE88&gt;1958,8,IF(BE88&gt;1953,9,10))))))))))</f>
        <v>5</v>
      </c>
      <c r="BG88" s="100">
        <v>5.2</v>
      </c>
      <c r="BH88" t="s">
        <v>121</v>
      </c>
      <c r="BI88" t="s">
        <v>122</v>
      </c>
    </row>
    <row r="89" spans="1:61" ht="11.25" customHeight="1" x14ac:dyDescent="0.2">
      <c r="A89" s="55" t="s">
        <v>382</v>
      </c>
      <c r="B89" s="55" t="s">
        <v>383</v>
      </c>
      <c r="C89" s="156" t="s">
        <v>162</v>
      </c>
      <c r="D89" s="98" t="s">
        <v>296</v>
      </c>
      <c r="E89" s="157">
        <v>50</v>
      </c>
      <c r="F89" s="2">
        <v>49</v>
      </c>
      <c r="G89" s="2" t="s">
        <v>119</v>
      </c>
      <c r="H89" s="2" t="s">
        <v>119</v>
      </c>
      <c r="I89" s="100">
        <v>79.53</v>
      </c>
      <c r="J89" s="101">
        <f>(M89/I89)*100</f>
        <v>2.3890355840563307</v>
      </c>
      <c r="K89" s="104">
        <v>0.47499999999999998</v>
      </c>
      <c r="L89" s="71">
        <v>4</v>
      </c>
      <c r="M89" s="28">
        <f>K89*L89</f>
        <v>1.9</v>
      </c>
      <c r="N89" s="103" t="s">
        <v>158</v>
      </c>
      <c r="O89" s="104">
        <v>0.45</v>
      </c>
      <c r="P89" s="158">
        <v>45901</v>
      </c>
      <c r="Q89" s="158">
        <v>45915</v>
      </c>
      <c r="R89" s="28">
        <f>(K89-O89)/O89*100</f>
        <v>5.5555555555555483</v>
      </c>
      <c r="S89" s="105">
        <f>IF(INDEX(Historical!$D$7:$D1442,MATCH(B89,Historical!$B$7:$B$1062,0))=0,"n/a",(INDEX(Historical!$C$7:$C$1062,MATCH(B89,Historical!$B$7:$B$1062,0))/INDEX(Historical!$D$7:$D$1062,MATCH(B89,Historical!$B$7:$B$1062,0))-1)*100)</f>
        <v>5.4131054131054235</v>
      </c>
      <c r="T89" s="105">
        <f>IF(INDEX(Historical!$F$7:$F$1062,MATCH(B89,Historical!$B$7:$B$1062,0))=0,"n/a",((INDEX(Historical!$C$7:$C$1062,MATCH(B89,Historical!$B$7:$B$1062,0))/INDEX(Historical!$F$7:$F$1062,MATCH(B89,Historical!$B$7:$B$1062,0)))^(1/3)-1)*100)</f>
        <v>5.1779902516384535</v>
      </c>
      <c r="U89" s="105">
        <f>IF(INDEX(Historical!$H$7:$H$1062,MATCH(B89,Historical!$B$7:$B$1062,0))=0,"n/a",((INDEX(Historical!$C$7:$C$1062,MATCH(B89,Historical!$B$7:$B$1062,0))/INDEX(Historical!$H$7:$H$1062,MATCH(B89,Historical!$B$7:$B$1062,0)))^(1/5)-1)*100)</f>
        <v>5.0656559488593267</v>
      </c>
      <c r="V89" s="105">
        <f>IF(INDEX(Historical!$M$7:$M$1062,MATCH(B89,Historical!$B$7:$B$1062,0))=0,"n/a",((INDEX(Historical!$C$7:$C$1062,MATCH(B89,Historical!$B$7:$B$1062,0))/INDEX(Historical!$M$7:$M$1062,MATCH(B89,Historical!$B$7:$B$1062,0)))^(1/10)-1)*100)</f>
        <v>4.8235767422405207</v>
      </c>
      <c r="W89" s="106">
        <f>IF(OR(U89&lt;=0,U89="n/a",V89&lt;=0,V89="n/a"),"n/a",U89/V89)</f>
        <v>1.0501866601393308</v>
      </c>
      <c r="X89" s="107">
        <f>IF(OR(AJ89&lt;=0,AJ89="n/a",U89&lt;=0,U89="n/a"),"n/a",U89/AJ89)</f>
        <v>0.68086773506173748</v>
      </c>
      <c r="Y89" s="165"/>
      <c r="Z89" s="101">
        <f>IF(OR(AC89&lt;0.01,AC89="n/a"),"n/a",M89/AC89*100)</f>
        <v>48.717948717948715</v>
      </c>
      <c r="AA89" s="109">
        <f>IF(OR(AC89&lt;0.01,AC89="n/a"),"n/a",I89/AC89)</f>
        <v>20.392307692307693</v>
      </c>
      <c r="AB89" s="71">
        <v>12</v>
      </c>
      <c r="AC89" s="100">
        <v>3.9</v>
      </c>
      <c r="AD89" s="100">
        <v>3.37</v>
      </c>
      <c r="AE89" s="100">
        <v>3.91</v>
      </c>
      <c r="AF89" s="100">
        <v>2.17</v>
      </c>
      <c r="AG89" s="100">
        <v>10.95</v>
      </c>
      <c r="AH89" s="100">
        <v>5.7299999999999995</v>
      </c>
      <c r="AI89" s="100">
        <v>5.25</v>
      </c>
      <c r="AJ89" s="100">
        <v>7.4399999999999995</v>
      </c>
      <c r="AK89" s="100">
        <v>5.7</v>
      </c>
      <c r="AL89" s="100">
        <v>3000</v>
      </c>
      <c r="AM89" s="100">
        <v>0.33</v>
      </c>
      <c r="AN89" s="100">
        <v>0.7</v>
      </c>
      <c r="AO89" s="110">
        <f>IF(U89="n/a","n/a",IF(AA89&lt;0,"n/a",IF(AA89="n/a","n/a",J89+U89-AA89)))</f>
        <v>-12.937616159392036</v>
      </c>
      <c r="AP89" s="111">
        <f>IF(U89="n/a","n/a",J89+U89)</f>
        <v>7.4546915329156569</v>
      </c>
      <c r="AQ89" s="112">
        <f>IF(OR(AC89&lt;0.01,AC89="n/a",AF89="n/a"),"n/a",(I89/SQRT(22.5*AC89*(I89/AF89))-1)*100)</f>
        <v>40.239965285391662</v>
      </c>
      <c r="AR89" s="101">
        <f>INDEX(Historical!$C$7:$C$1063,MATCH(B89,Historical!$B$7:$B$1063,0))*IF(AH89="n/a",1.03,IF(AH89&lt;0,1.01,IF(AH89&gt;10,1.1,(1+AH89/100))))</f>
        <v>1.956005</v>
      </c>
      <c r="AS89" s="109">
        <f>IF($AI89="n/a",1.03*AR89,IF($AI89&lt;0,1.01*AR89,IF($AI89&gt;10,1.1*AR89,(1+$AI89/100)*AR89)))</f>
        <v>2.0586952625000001</v>
      </c>
      <c r="AT89" s="109">
        <f>IF($AK89="n/a",1.03*AS89,IF($AK89&lt;0,1.01*AS89,IF($AK89&gt;10,1.1*AS89,(1+$AK89/100)*AS89)))</f>
        <v>2.1760408924624999</v>
      </c>
      <c r="AU89" s="109">
        <f>IF($AK89="n/a",1.03*AT89,IF($AK89&lt;0,1.01*AT89,IF($AK89&gt;10,1.1*AT89,(1+$AK89/100)*AT89)))</f>
        <v>2.3000752233328621</v>
      </c>
      <c r="AV89" s="109">
        <f>IF($AK89="n/a",1.03*AU89,IF($AK89&lt;0,1.01*AU89,IF($AK89&gt;10,1.1*AU89,(1+$AK89/100)*AU89)))</f>
        <v>2.4311795110628349</v>
      </c>
      <c r="AW89" s="109">
        <f>SUM(AR89:AV89)</f>
        <v>10.921995889358197</v>
      </c>
      <c r="AX89" s="113">
        <f>AW89/I89*100</f>
        <v>13.733177278207211</v>
      </c>
      <c r="AY89" s="100">
        <v>0.71</v>
      </c>
      <c r="AZ89" s="100">
        <v>10.209999999999999</v>
      </c>
      <c r="BA89" s="100">
        <v>-9.64</v>
      </c>
      <c r="BB89" s="100">
        <v>0.89999999999999991</v>
      </c>
      <c r="BC89" s="100">
        <v>-0.05</v>
      </c>
      <c r="BE89" s="12">
        <v>1976</v>
      </c>
      <c r="BF89" s="12">
        <f>IF(BE89&gt;2020,0,IF(BE89&gt;2008,1,IF(BE89&gt;2001,2,IF(BE89&gt;1990,3,IF(BE89&gt;1980,4,IF(BE89&gt;1973,5,IF(BE89&gt;1970,6,IF(BE89&gt;1960,7,IF(BE89&gt;1958,8,IF(BE89&gt;1953,9,10))))))))))</f>
        <v>5</v>
      </c>
      <c r="BG89" s="100">
        <v>4.74</v>
      </c>
      <c r="BH89" t="s">
        <v>121</v>
      </c>
      <c r="BI89" t="s">
        <v>122</v>
      </c>
    </row>
    <row r="90" spans="1:61" ht="11.25" customHeight="1" x14ac:dyDescent="0.2">
      <c r="A90" s="123" t="s">
        <v>384</v>
      </c>
      <c r="B90" s="55" t="s">
        <v>385</v>
      </c>
      <c r="C90" s="156" t="s">
        <v>116</v>
      </c>
      <c r="D90" s="98" t="s">
        <v>117</v>
      </c>
      <c r="E90" s="157">
        <v>34</v>
      </c>
      <c r="F90" s="2">
        <v>91</v>
      </c>
      <c r="G90" s="2" t="s">
        <v>146</v>
      </c>
      <c r="H90" s="2" t="s">
        <v>146</v>
      </c>
      <c r="I90" s="100">
        <v>115.15</v>
      </c>
      <c r="J90" s="101">
        <f>(M90/I90)*100</f>
        <v>1.7194963091619626</v>
      </c>
      <c r="K90" s="104">
        <v>0.495</v>
      </c>
      <c r="L90" s="71">
        <v>4</v>
      </c>
      <c r="M90" s="28">
        <f>K90*L90</f>
        <v>1.98</v>
      </c>
      <c r="N90" s="103" t="s">
        <v>386</v>
      </c>
      <c r="O90" s="104">
        <v>0.48499999999999999</v>
      </c>
      <c r="P90" s="158">
        <v>46128</v>
      </c>
      <c r="Q90" s="158">
        <v>46142</v>
      </c>
      <c r="R90" s="28">
        <f>(K90-O90)/O90*100</f>
        <v>2.0618556701030948</v>
      </c>
      <c r="S90" s="105">
        <f>IF(INDEX(Historical!$D$7:$D1443,MATCH(B90,Historical!$B$7:$B$1062,0))=0,"n/a",(INDEX(Historical!$C$7:$C$1062,MATCH(B90,Historical!$B$7:$B$1062,0))/INDEX(Historical!$D$7:$D$1062,MATCH(B90,Historical!$B$7:$B$1062,0))-1)*100)</f>
        <v>2.1164021164021163</v>
      </c>
      <c r="T90" s="105">
        <f>IF(INDEX(Historical!$F$7:$F$1062,MATCH(B90,Historical!$B$7:$B$1062,0))=0,"n/a",((INDEX(Historical!$C$7:$C$1062,MATCH(B90,Historical!$B$7:$B$1062,0))/INDEX(Historical!$F$7:$F$1062,MATCH(B90,Historical!$B$7:$B$1062,0)))^(1/3)-1)*100)</f>
        <v>2.3516703539297579</v>
      </c>
      <c r="U90" s="105">
        <f>IF(INDEX(Historical!$H$7:$H$1062,MATCH(B90,Historical!$B$7:$B$1062,0))=0,"n/a",((INDEX(Historical!$C$7:$C$1062,MATCH(B90,Historical!$B$7:$B$1062,0))/INDEX(Historical!$H$7:$H$1062,MATCH(B90,Historical!$B$7:$B$1062,0)))^(1/5)-1)*100)</f>
        <v>3.373188095861801</v>
      </c>
      <c r="V90" s="105">
        <f>IF(INDEX(Historical!$M$7:$M$1062,MATCH(B90,Historical!$B$7:$B$1062,0))=0,"n/a",((INDEX(Historical!$C$7:$C$1062,MATCH(B90,Historical!$B$7:$B$1062,0))/INDEX(Historical!$M$7:$M$1062,MATCH(B90,Historical!$B$7:$B$1062,0)))^(1/10)-1)*100)</f>
        <v>6.8497284621161336</v>
      </c>
      <c r="W90" s="106">
        <f>IF(OR(U90&lt;=0,U90="n/a",V90&lt;=0,V90="n/a"),"n/a",U90/V90)</f>
        <v>0.49245573959871963</v>
      </c>
      <c r="X90" s="107">
        <f>IF(OR(AJ90&lt;=0,AJ90="n/a",U90&lt;=0,U90="n/a"),"n/a",U90/AJ90)</f>
        <v>0.38201450689261618</v>
      </c>
      <c r="Y90" s="55"/>
      <c r="Z90" s="101">
        <f>IF(OR(AC90&lt;0.01,AC90="n/a"),"n/a",M90/AC90*100)</f>
        <v>31.884057971014489</v>
      </c>
      <c r="AA90" s="109">
        <f>IF(OR(AC90&lt;0.01,AC90="n/a"),"n/a",I90/AC90)</f>
        <v>18.542673107890501</v>
      </c>
      <c r="AB90" s="71">
        <v>12</v>
      </c>
      <c r="AC90" s="100">
        <v>6.21</v>
      </c>
      <c r="AD90" s="100" t="s">
        <v>142</v>
      </c>
      <c r="AE90" s="100">
        <v>3.02</v>
      </c>
      <c r="AF90" s="100">
        <v>2.2599999999999998</v>
      </c>
      <c r="AG90" s="100">
        <v>12.690000000000001</v>
      </c>
      <c r="AH90" s="100">
        <v>0.97</v>
      </c>
      <c r="AI90" s="100">
        <v>7.79</v>
      </c>
      <c r="AJ90" s="100">
        <v>8.83</v>
      </c>
      <c r="AK90" s="100" t="s">
        <v>142</v>
      </c>
      <c r="AL90" s="100">
        <v>2810</v>
      </c>
      <c r="AM90" s="100">
        <v>1.4500000000000002</v>
      </c>
      <c r="AN90" s="100">
        <v>0.47</v>
      </c>
      <c r="AO90" s="110">
        <f>IF(U90="n/a","n/a",IF(AA90&lt;0,"n/a",IF(AA90="n/a","n/a",J90+U90-AA90)))</f>
        <v>-13.449988702866737</v>
      </c>
      <c r="AP90" s="111">
        <f>IF(U90="n/a","n/a",J90+U90)</f>
        <v>5.0926844050237641</v>
      </c>
      <c r="AQ90" s="112">
        <f>IF(OR(AC90&lt;0.01,AC90="n/a",AF90="n/a"),"n/a",(I90/SQRT(22.5*AC90*(I90/AF90))-1)*100)</f>
        <v>36.473752012502445</v>
      </c>
      <c r="AR90" s="101">
        <f>INDEX(Historical!$C$7:$C$1063,MATCH(B90,Historical!$B$7:$B$1063,0))*IF(AH90="n/a",1.03,IF(AH90&lt;0,1.01,IF(AH90&gt;10,1.1,(1+AH90/100))))</f>
        <v>1.9487209999999999</v>
      </c>
      <c r="AS90" s="109">
        <f>IF($AI90="n/a",1.03*AR90,IF($AI90&lt;0,1.01*AR90,IF($AI90&gt;10,1.1*AR90,(1+$AI90/100)*AR90)))</f>
        <v>2.1005263659</v>
      </c>
      <c r="AT90" s="109">
        <f>IF($AK90="n/a",1.03*AS90,IF($AK90&lt;0,1.01*AS90,IF($AK90&gt;10,1.1*AS90,(1+$AK90/100)*AS90)))</f>
        <v>2.1635421568769999</v>
      </c>
      <c r="AU90" s="109">
        <f>IF($AK90="n/a",1.03*AT90,IF($AK90&lt;0,1.01*AT90,IF($AK90&gt;10,1.1*AT90,(1+$AK90/100)*AT90)))</f>
        <v>2.2284484215833098</v>
      </c>
      <c r="AV90" s="109">
        <f>IF($AK90="n/a",1.03*AU90,IF($AK90&lt;0,1.01*AU90,IF($AK90&gt;10,1.1*AU90,(1+$AK90/100)*AU90)))</f>
        <v>2.2953018742308093</v>
      </c>
      <c r="AW90" s="109">
        <f>SUM(AR90:AV90)</f>
        <v>10.736539818591119</v>
      </c>
      <c r="AX90" s="113">
        <f>AW90/I90*100</f>
        <v>9.3239598945645845</v>
      </c>
      <c r="AY90" s="100">
        <v>0.44</v>
      </c>
      <c r="AZ90" s="100">
        <v>21.22</v>
      </c>
      <c r="BA90" s="100">
        <v>-9.81</v>
      </c>
      <c r="BB90" s="100">
        <v>-0.16</v>
      </c>
      <c r="BC90" s="100">
        <v>3.27</v>
      </c>
      <c r="BE90" s="12">
        <v>1993</v>
      </c>
      <c r="BF90" s="12">
        <f>IF(BE90&gt;2020,0,IF(BE90&gt;2008,1,IF(BE90&gt;2001,2,IF(BE90&gt;1990,3,IF(BE90&gt;1980,4,IF(BE90&gt;1973,5,IF(BE90&gt;1970,6,IF(BE90&gt;1960,7,IF(BE90&gt;1958,8,IF(BE90&gt;1953,9,10))))))))))</f>
        <v>3</v>
      </c>
      <c r="BG90" s="100">
        <v>6.3299999999999992</v>
      </c>
      <c r="BH90" s="55" t="s">
        <v>121</v>
      </c>
      <c r="BI90" s="55" t="s">
        <v>122</v>
      </c>
    </row>
    <row r="91" spans="1:61" ht="11.25" customHeight="1" x14ac:dyDescent="0.2">
      <c r="A91" s="55" t="s">
        <v>387</v>
      </c>
      <c r="B91" s="55" t="s">
        <v>388</v>
      </c>
      <c r="C91" s="156" t="s">
        <v>125</v>
      </c>
      <c r="D91" s="98" t="s">
        <v>126</v>
      </c>
      <c r="E91" s="157">
        <v>39</v>
      </c>
      <c r="F91" s="2">
        <v>75</v>
      </c>
      <c r="G91" s="2" t="s">
        <v>119</v>
      </c>
      <c r="H91" s="2" t="s">
        <v>119</v>
      </c>
      <c r="I91" s="100">
        <v>50.9</v>
      </c>
      <c r="J91" s="101">
        <f>(M91/I91)*100</f>
        <v>3.7721021611001966</v>
      </c>
      <c r="K91" s="104">
        <v>0.48</v>
      </c>
      <c r="L91" s="71">
        <v>4</v>
      </c>
      <c r="M91" s="28">
        <f>K91*L91</f>
        <v>1.92</v>
      </c>
      <c r="N91" s="103" t="s">
        <v>240</v>
      </c>
      <c r="O91" s="104">
        <v>0.45</v>
      </c>
      <c r="P91" s="158">
        <v>46020</v>
      </c>
      <c r="Q91" s="158">
        <v>46034</v>
      </c>
      <c r="R91" s="28">
        <f>(K91-O91)/O91*100</f>
        <v>6.6666666666666599</v>
      </c>
      <c r="S91" s="105">
        <f>IF(INDEX(Historical!$D$7:$D1444,MATCH(B91,Historical!$B$7:$B$1062,0))=0,"n/a",(INDEX(Historical!$C$7:$C$1062,MATCH(B91,Historical!$B$7:$B$1062,0))/INDEX(Historical!$D$7:$D$1062,MATCH(B91,Historical!$B$7:$B$1062,0))-1)*100)</f>
        <v>7.1428571428571397</v>
      </c>
      <c r="T91" s="105">
        <f>IF(INDEX(Historical!$F$7:$F$1062,MATCH(B91,Historical!$B$7:$B$1062,0))=0,"n/a",((INDEX(Historical!$C$7:$C$1062,MATCH(B91,Historical!$B$7:$B$1062,0))/INDEX(Historical!$F$7:$F$1062,MATCH(B91,Historical!$B$7:$B$1062,0)))^(1/3)-1)*100)</f>
        <v>6.7423917988273407</v>
      </c>
      <c r="U91" s="105">
        <f>IF(INDEX(Historical!$H$7:$H$1062,MATCH(B91,Historical!$B$7:$B$1062,0))=0,"n/a",((INDEX(Historical!$C$7:$C$1062,MATCH(B91,Historical!$B$7:$B$1062,0))/INDEX(Historical!$H$7:$H$1062,MATCH(B91,Historical!$B$7:$B$1062,0)))^(1/5)-1)*100)</f>
        <v>7.7383112741443938</v>
      </c>
      <c r="V91" s="105">
        <f>IF(INDEX(Historical!$M$7:$M$1062,MATCH(B91,Historical!$B$7:$B$1062,0))=0,"n/a",((INDEX(Historical!$C$7:$C$1062,MATCH(B91,Historical!$B$7:$B$1062,0))/INDEX(Historical!$M$7:$M$1062,MATCH(B91,Historical!$B$7:$B$1062,0)))^(1/10)-1)*100)</f>
        <v>8.4471771197698544</v>
      </c>
      <c r="W91" s="106">
        <f>IF(OR(U91&lt;=0,U91="n/a",V91&lt;=0,V91="n/a"),"n/a",U91/V91)</f>
        <v>0.91608251661180107</v>
      </c>
      <c r="X91" s="107">
        <f>IF(OR(AJ91&lt;=0,AJ91="n/a",U91&lt;=0,U91="n/a"),"n/a",U91/AJ91)</f>
        <v>7.1651030316151791</v>
      </c>
      <c r="Y91" s="55" t="s">
        <v>389</v>
      </c>
      <c r="Z91" s="101">
        <f>IF(OR(AC91&lt;0.01,AC91="n/a"),"n/a",M91/AC91*100)</f>
        <v>31.94675540765391</v>
      </c>
      <c r="AA91" s="109">
        <f>IF(OR(AC91&lt;0.01,AC91="n/a"),"n/a",I91/AC91)</f>
        <v>8.4692179700499164</v>
      </c>
      <c r="AB91" s="71">
        <v>11</v>
      </c>
      <c r="AC91" s="100">
        <v>6.01</v>
      </c>
      <c r="AD91" s="100">
        <v>2.33</v>
      </c>
      <c r="AE91" s="100">
        <v>1.85</v>
      </c>
      <c r="AF91" s="100">
        <v>1.96</v>
      </c>
      <c r="AG91" s="100">
        <v>25.7</v>
      </c>
      <c r="AH91" s="100">
        <v>2.9000000000000004</v>
      </c>
      <c r="AI91" s="100">
        <v>6.74</v>
      </c>
      <c r="AJ91" s="100">
        <v>1.08</v>
      </c>
      <c r="AK91" s="100">
        <v>6.63</v>
      </c>
      <c r="AL91" s="100">
        <v>13680</v>
      </c>
      <c r="AM91" s="100">
        <v>6.2399999999999993</v>
      </c>
      <c r="AN91" s="100">
        <v>0.71</v>
      </c>
      <c r="AO91" s="110">
        <f>IF(U91="n/a","n/a",IF(AA91&lt;0,"n/a",IF(AA91="n/a","n/a",J91+U91-AA91)))</f>
        <v>3.041195465194674</v>
      </c>
      <c r="AP91" s="111">
        <f>IF(U91="n/a","n/a",J91+U91)</f>
        <v>11.51041343524459</v>
      </c>
      <c r="AQ91" s="112">
        <f>IF(OR(AC91&lt;0.01,AC91="n/a",AF91="n/a"),"n/a",(I91/SQRT(22.5*AC91*(I91/AF91))-1)*100)</f>
        <v>-14.106869447362836</v>
      </c>
      <c r="AR91" s="101">
        <f>INDEX(Historical!$C$7:$C$1063,MATCH(B91,Historical!$B$7:$B$1063,0))*IF(AH91="n/a",1.03,IF(AH91&lt;0,1.01,IF(AH91&gt;10,1.1,(1+AH91/100))))</f>
        <v>1.8521999999999998</v>
      </c>
      <c r="AS91" s="109">
        <f>IF($AI91="n/a",1.03*AR91,IF($AI91&lt;0,1.01*AR91,IF($AI91&gt;10,1.1*AR91,(1+$AI91/100)*AR91)))</f>
        <v>1.9770382799999997</v>
      </c>
      <c r="AT91" s="109">
        <f>IF($AK91="n/a",1.03*AS91,IF($AK91&lt;0,1.01*AS91,IF($AK91&gt;10,1.1*AS91,(1+$AK91/100)*AS91)))</f>
        <v>2.1081159179639997</v>
      </c>
      <c r="AU91" s="109">
        <f>IF($AK91="n/a",1.03*AT91,IF($AK91&lt;0,1.01*AT91,IF($AK91&gt;10,1.1*AT91,(1+$AK91/100)*AT91)))</f>
        <v>2.2478840033250127</v>
      </c>
      <c r="AV91" s="109">
        <f>IF($AK91="n/a",1.03*AU91,IF($AK91&lt;0,1.01*AU91,IF($AK91&gt;10,1.1*AU91,(1+$AK91/100)*AU91)))</f>
        <v>2.3969187127454612</v>
      </c>
      <c r="AW91" s="109">
        <f>SUM(AR91:AV91)</f>
        <v>10.582156914034474</v>
      </c>
      <c r="AX91" s="113">
        <f>AW91/I91*100</f>
        <v>20.790092169026472</v>
      </c>
      <c r="AY91" s="100">
        <v>0.63</v>
      </c>
      <c r="AZ91" s="100">
        <v>13.569999999999999</v>
      </c>
      <c r="BA91" s="100">
        <v>-29.87</v>
      </c>
      <c r="BB91" s="100">
        <v>2.68</v>
      </c>
      <c r="BC91" s="100">
        <v>-13.11</v>
      </c>
      <c r="BE91" s="12">
        <v>1987</v>
      </c>
      <c r="BF91" s="12">
        <f>IF(BE91&gt;2020,0,IF(BE91&gt;2008,1,IF(BE91&gt;2001,2,IF(BE91&gt;1990,3,IF(BE91&gt;1980,4,IF(BE91&gt;1973,5,IF(BE91&gt;1970,6,IF(BE91&gt;1960,7,IF(BE91&gt;1958,8,IF(BE91&gt;1953,9,10))))))))))</f>
        <v>4</v>
      </c>
      <c r="BG91" s="100">
        <v>10.91</v>
      </c>
      <c r="BH91" s="55" t="s">
        <v>121</v>
      </c>
      <c r="BI91" s="55" t="s">
        <v>122</v>
      </c>
    </row>
    <row r="92" spans="1:61" ht="11.25" customHeight="1" x14ac:dyDescent="0.2">
      <c r="A92" s="55" t="s">
        <v>390</v>
      </c>
      <c r="B92" s="55" t="s">
        <v>391</v>
      </c>
      <c r="C92" s="156" t="s">
        <v>125</v>
      </c>
      <c r="D92" s="98" t="s">
        <v>392</v>
      </c>
      <c r="E92" s="157">
        <v>56</v>
      </c>
      <c r="F92" s="2">
        <v>27</v>
      </c>
      <c r="G92" s="2" t="s">
        <v>118</v>
      </c>
      <c r="H92" s="2" t="s">
        <v>118</v>
      </c>
      <c r="I92" s="100">
        <v>68.33</v>
      </c>
      <c r="J92" s="101">
        <f>(M92/I92)*100</f>
        <v>6.2051807405239288</v>
      </c>
      <c r="K92" s="104">
        <v>1.06</v>
      </c>
      <c r="L92" s="71">
        <v>4</v>
      </c>
      <c r="M92" s="28">
        <f>K92*L92</f>
        <v>4.24</v>
      </c>
      <c r="N92" s="103" t="s">
        <v>147</v>
      </c>
      <c r="O92" s="104">
        <v>1.02</v>
      </c>
      <c r="P92" s="158">
        <v>45915</v>
      </c>
      <c r="Q92" s="158">
        <v>45940</v>
      </c>
      <c r="R92" s="28">
        <f>(K92-O92)/O92*100</f>
        <v>3.9215686274509838</v>
      </c>
      <c r="S92" s="105">
        <f>IF(INDEX(Historical!$D$7:$D1448,MATCH(B92,Historical!$B$7:$B$1062,0))=0,"n/a",(INDEX(Historical!$C$7:$C$1062,MATCH(B92,Historical!$B$7:$B$1062,0))/INDEX(Historical!$D$7:$D$1062,MATCH(B92,Historical!$B$7:$B$1062,0))-1)*100)</f>
        <v>4.0404040404040442</v>
      </c>
      <c r="T92" s="105">
        <f>IF(INDEX(Historical!$F$7:$F$1062,MATCH(B92,Historical!$B$7:$B$1062,0))=0,"n/a",((INDEX(Historical!$C$7:$C$1062,MATCH(B92,Historical!$B$7:$B$1062,0))/INDEX(Historical!$F$7:$F$1062,MATCH(B92,Historical!$B$7:$B$1062,0)))^(1/3)-1)*100)</f>
        <v>4.2154106425138949</v>
      </c>
      <c r="U92" s="105">
        <f>IF(INDEX(Historical!$H$7:$H$1062,MATCH(B92,Historical!$B$7:$B$1062,0))=0,"n/a",((INDEX(Historical!$C$7:$C$1062,MATCH(B92,Historical!$B$7:$B$1062,0))/INDEX(Historical!$H$7:$H$1062,MATCH(B92,Historical!$B$7:$B$1062,0)))^(1/5)-1)*100)</f>
        <v>4.0389841772243695</v>
      </c>
      <c r="V92" s="105">
        <f>IF(INDEX(Historical!$M$7:$M$1062,MATCH(B92,Historical!$B$7:$B$1062,0))=0,"n/a",((INDEX(Historical!$C$7:$C$1062,MATCH(B92,Historical!$B$7:$B$1062,0))/INDEX(Historical!$M$7:$M$1062,MATCH(B92,Historical!$B$7:$B$1062,0)))^(1/10)-1)*100)</f>
        <v>6.8449076846959001</v>
      </c>
      <c r="W92" s="106">
        <f>IF(OR(U92&lt;=0,U92="n/a",V92&lt;=0,V92="n/a"),"n/a",U92/V92)</f>
        <v>0.59007138785156754</v>
      </c>
      <c r="X92" s="107">
        <f>IF(OR(AJ92&lt;=0,AJ92="n/a",U92&lt;=0,U92="n/a"),"n/a",U92/AJ92)</f>
        <v>0.35429685765126046</v>
      </c>
      <c r="Y92" s="176"/>
      <c r="Z92" s="101">
        <f>IF(OR(AC92&lt;0.01,AC92="n/a"),"n/a",M92/AC92*100)</f>
        <v>89.26315789473685</v>
      </c>
      <c r="AA92" s="109">
        <f>IF(OR(AC92&lt;0.01,AC92="n/a"),"n/a",I92/AC92)</f>
        <v>14.385263157894736</v>
      </c>
      <c r="AB92" s="71">
        <v>12</v>
      </c>
      <c r="AC92" s="100">
        <v>4.75</v>
      </c>
      <c r="AD92" s="100">
        <v>2.89</v>
      </c>
      <c r="AE92" s="100">
        <v>5.58</v>
      </c>
      <c r="AF92" s="100" t="s">
        <v>142</v>
      </c>
      <c r="AG92" s="100" t="s">
        <v>142</v>
      </c>
      <c r="AH92" s="100">
        <v>4.71</v>
      </c>
      <c r="AI92" s="100">
        <v>3.5000000000000004</v>
      </c>
      <c r="AJ92" s="100">
        <v>11.4</v>
      </c>
      <c r="AK92" s="100">
        <v>4.03</v>
      </c>
      <c r="AL92" s="100">
        <v>114100</v>
      </c>
      <c r="AM92" s="100">
        <v>0.15</v>
      </c>
      <c r="AN92" s="100" t="s">
        <v>142</v>
      </c>
      <c r="AO92" s="110">
        <f>IF(U92="n/a","n/a",IF(AA92&lt;0,"n/a",IF(AA92="n/a","n/a",J92+U92-AA92)))</f>
        <v>-4.1410982401464373</v>
      </c>
      <c r="AP92" s="111">
        <f>IF(U92="n/a","n/a",J92+U92)</f>
        <v>10.244164917748298</v>
      </c>
      <c r="AQ92" s="112" t="str">
        <f>IF(OR(AC92&lt;0.01,AC92="n/a",AF92="n/a"),"n/a",(I92/SQRT(22.5*AC92*(I92/AF92))-1)*100)</f>
        <v>n/a</v>
      </c>
      <c r="AR92" s="101">
        <f>INDEX(Historical!$C$7:$C$1063,MATCH(B92,Historical!$B$7:$B$1063,0))*IF(AH92="n/a",1.03,IF(AH92&lt;0,1.01,IF(AH92&gt;10,1.1,(1+AH92/100))))</f>
        <v>4.3140520000000002</v>
      </c>
      <c r="AS92" s="109">
        <f>IF($AI92="n/a",1.03*AR92,IF($AI92&lt;0,1.01*AR92,IF($AI92&gt;10,1.1*AR92,(1+$AI92/100)*AR92)))</f>
        <v>4.46504382</v>
      </c>
      <c r="AT92" s="109">
        <f>IF($AK92="n/a",1.03*AS92,IF($AK92&lt;0,1.01*AS92,IF($AK92&gt;10,1.1*AS92,(1+$AK92/100)*AS92)))</f>
        <v>4.6449850859459998</v>
      </c>
      <c r="AU92" s="109">
        <f>IF($AK92="n/a",1.03*AT92,IF($AK92&lt;0,1.01*AT92,IF($AK92&gt;10,1.1*AT92,(1+$AK92/100)*AT92)))</f>
        <v>4.8321779849096238</v>
      </c>
      <c r="AV92" s="109">
        <f>IF($AK92="n/a",1.03*AU92,IF($AK92&lt;0,1.01*AU92,IF($AK92&gt;10,1.1*AU92,(1+$AK92/100)*AU92)))</f>
        <v>5.0269147577014817</v>
      </c>
      <c r="AW92" s="109">
        <f>SUM(AR92:AV92)</f>
        <v>23.283173648557103</v>
      </c>
      <c r="AX92" s="113">
        <f>AW92/I92*100</f>
        <v>34.074599222240749</v>
      </c>
      <c r="AY92" s="100">
        <v>0.5</v>
      </c>
      <c r="AZ92" s="100">
        <v>24.92</v>
      </c>
      <c r="BA92" s="100">
        <v>-11.33</v>
      </c>
      <c r="BB92" s="100">
        <v>-4.84</v>
      </c>
      <c r="BC92" s="100">
        <v>4.22</v>
      </c>
      <c r="BE92" s="12">
        <v>1970</v>
      </c>
      <c r="BF92" s="12">
        <f>IF(BE92&gt;2020,0,IF(BE92&gt;2008,1,IF(BE92&gt;2001,2,IF(BE92&gt;1990,3,IF(BE92&gt;1980,4,IF(BE92&gt;1973,5,IF(BE92&gt;1970,6,IF(BE92&gt;1960,7,IF(BE92&gt;1958,8,IF(BE92&gt;1953,9,10))))))))))</f>
        <v>7</v>
      </c>
      <c r="BG92" s="100">
        <v>24.21</v>
      </c>
      <c r="BH92" s="55" t="s">
        <v>121</v>
      </c>
      <c r="BI92" s="55" t="s">
        <v>122</v>
      </c>
    </row>
    <row r="93" spans="1:61" ht="11.25" customHeight="1" x14ac:dyDescent="0.2">
      <c r="A93" s="55" t="s">
        <v>393</v>
      </c>
      <c r="B93" s="55" t="s">
        <v>394</v>
      </c>
      <c r="C93" s="156" t="s">
        <v>116</v>
      </c>
      <c r="D93" s="98" t="s">
        <v>117</v>
      </c>
      <c r="E93" s="157">
        <v>55</v>
      </c>
      <c r="F93" s="2">
        <v>33</v>
      </c>
      <c r="G93" s="2" t="s">
        <v>146</v>
      </c>
      <c r="H93" s="2" t="s">
        <v>146</v>
      </c>
      <c r="I93" s="100">
        <v>190.27</v>
      </c>
      <c r="J93" s="101">
        <f>(M93/I93)*100</f>
        <v>1.1352288852683028</v>
      </c>
      <c r="K93" s="104">
        <v>0.54</v>
      </c>
      <c r="L93" s="71">
        <v>4</v>
      </c>
      <c r="M93" s="28">
        <f>K93*L93</f>
        <v>2.16</v>
      </c>
      <c r="N93" s="103" t="s">
        <v>395</v>
      </c>
      <c r="O93" s="104">
        <v>0.53</v>
      </c>
      <c r="P93" s="158">
        <v>46157</v>
      </c>
      <c r="Q93" s="158">
        <v>46183</v>
      </c>
      <c r="R93" s="28">
        <f>(K93-O93)/O93*100</f>
        <v>1.8867924528301903</v>
      </c>
      <c r="S93" s="105">
        <f>IF(INDEX(Historical!$D$7:$D1455,MATCH(B93,Historical!$B$7:$B$1062,0))=0,"n/a",(INDEX(Historical!$C$7:$C$1062,MATCH(B93,Historical!$B$7:$B$1062,0))/INDEX(Historical!$D$7:$D$1062,MATCH(B93,Historical!$B$7:$B$1062,0))-1)*100)</f>
        <v>5.0000000000000044</v>
      </c>
      <c r="T93" s="105">
        <f>IF(INDEX(Historical!$F$7:$F$1062,MATCH(B93,Historical!$B$7:$B$1062,0))=0,"n/a",((INDEX(Historical!$C$7:$C$1062,MATCH(B93,Historical!$B$7:$B$1062,0))/INDEX(Historical!$F$7:$F$1062,MATCH(B93,Historical!$B$7:$B$1062,0)))^(1/3)-1)*100)</f>
        <v>4.8856246288387029</v>
      </c>
      <c r="U93" s="105">
        <f>IF(INDEX(Historical!$H$7:$H$1062,MATCH(B93,Historical!$B$7:$B$1062,0))=0,"n/a",((INDEX(Historical!$C$7:$C$1062,MATCH(B93,Historical!$B$7:$B$1062,0))/INDEX(Historical!$H$7:$H$1062,MATCH(B93,Historical!$B$7:$B$1062,0)))^(1/5)-1)*100)</f>
        <v>4.1944620746956485</v>
      </c>
      <c r="V93" s="105">
        <f>IF(INDEX(Historical!$M$7:$M$1062,MATCH(B93,Historical!$B$7:$B$1062,0))=0,"n/a",((INDEX(Historical!$C$7:$C$1062,MATCH(B93,Historical!$B$7:$B$1062,0))/INDEX(Historical!$M$7:$M$1062,MATCH(B93,Historical!$B$7:$B$1062,0)))^(1/10)-1)*100)</f>
        <v>5.157815907560992</v>
      </c>
      <c r="W93" s="106">
        <f>IF(OR(U93&lt;=0,U93="n/a",V93&lt;=0,V93="n/a"),"n/a",U93/V93)</f>
        <v>0.81322446358484113</v>
      </c>
      <c r="X93" s="107">
        <f>IF(OR(AJ93&lt;=0,AJ93="n/a",U93&lt;=0,U93="n/a"),"n/a",U93/AJ93)</f>
        <v>0.23872863259508528</v>
      </c>
      <c r="Y93" s="165"/>
      <c r="Z93" s="101">
        <f>IF(OR(AC93&lt;0.01,AC93="n/a"),"n/a",M93/AC93*100)</f>
        <v>26.865671641791049</v>
      </c>
      <c r="AA93" s="109">
        <f>IF(OR(AC93&lt;0.01,AC93="n/a"),"n/a",I93/AC93)</f>
        <v>23.665422885572141</v>
      </c>
      <c r="AB93" s="71">
        <v>12</v>
      </c>
      <c r="AC93" s="100">
        <v>8.0399999999999991</v>
      </c>
      <c r="AD93" s="100">
        <v>1.71</v>
      </c>
      <c r="AE93" s="100">
        <v>3.77</v>
      </c>
      <c r="AF93" s="100">
        <v>5.45</v>
      </c>
      <c r="AG93" s="100">
        <v>23.66</v>
      </c>
      <c r="AH93" s="100">
        <v>12.13</v>
      </c>
      <c r="AI93" s="100">
        <v>9.1399999999999988</v>
      </c>
      <c r="AJ93" s="100">
        <v>17.57</v>
      </c>
      <c r="AK93" s="100">
        <v>11.48</v>
      </c>
      <c r="AL93" s="100">
        <v>7350</v>
      </c>
      <c r="AM93" s="100">
        <v>6.43</v>
      </c>
      <c r="AN93" s="100">
        <v>0.43</v>
      </c>
      <c r="AO93" s="110">
        <f>IF(U93="n/a","n/a",IF(AA93&lt;0,"n/a",IF(AA93="n/a","n/a",J93+U93-AA93)))</f>
        <v>-18.33573192560819</v>
      </c>
      <c r="AP93" s="111">
        <f>IF(U93="n/a","n/a",J93+U93)</f>
        <v>5.3296909599639513</v>
      </c>
      <c r="AQ93" s="112">
        <f>IF(OR(AC93&lt;0.01,AC93="n/a",AF93="n/a"),"n/a",(I93/SQRT(22.5*AC93*(I93/AF93))-1)*100)</f>
        <v>139.42203994561405</v>
      </c>
      <c r="AR93" s="101">
        <f>INDEX(Historical!$C$7:$C$1063,MATCH(B93,Historical!$B$7:$B$1063,0))*IF(AH93="n/a",1.03,IF(AH93&lt;0,1.01,IF(AH93&gt;10,1.1,(1+AH93/100))))</f>
        <v>2.3100000000000005</v>
      </c>
      <c r="AS93" s="109">
        <f>IF($AI93="n/a",1.03*AR93,IF($AI93&lt;0,1.01*AR93,IF($AI93&gt;10,1.1*AR93,(1+$AI93/100)*AR93)))</f>
        <v>2.5211340000000004</v>
      </c>
      <c r="AT93" s="109">
        <f>IF($AK93="n/a",1.03*AS93,IF($AK93&lt;0,1.01*AS93,IF($AK93&gt;10,1.1*AS93,(1+$AK93/100)*AS93)))</f>
        <v>2.7732474000000007</v>
      </c>
      <c r="AU93" s="109">
        <f>IF($AK93="n/a",1.03*AT93,IF($AK93&lt;0,1.01*AT93,IF($AK93&gt;10,1.1*AT93,(1+$AK93/100)*AT93)))</f>
        <v>3.0505721400000012</v>
      </c>
      <c r="AV93" s="109">
        <f>IF($AK93="n/a",1.03*AU93,IF($AK93&lt;0,1.01*AU93,IF($AK93&gt;10,1.1*AU93,(1+$AK93/100)*AU93)))</f>
        <v>3.3556293540000017</v>
      </c>
      <c r="AW93" s="109">
        <f>SUM(AR93:AV93)</f>
        <v>14.010582894000004</v>
      </c>
      <c r="AX93" s="113">
        <f>AW93/I93*100</f>
        <v>7.3635270373679518</v>
      </c>
      <c r="AY93" s="100">
        <v>0.94</v>
      </c>
      <c r="AZ93" s="100">
        <v>25.919999999999998</v>
      </c>
      <c r="BA93" s="100">
        <v>-8.93</v>
      </c>
      <c r="BB93" s="100">
        <v>12.959999999999999</v>
      </c>
      <c r="BC93" s="100">
        <v>11.27</v>
      </c>
      <c r="BE93" s="12">
        <v>1972</v>
      </c>
      <c r="BF93" s="12">
        <f>IF(BE93&gt;2020,0,IF(BE93&gt;2008,1,IF(BE93&gt;2001,2,IF(BE93&gt;1990,3,IF(BE93&gt;1980,4,IF(BE93&gt;1973,5,IF(BE93&gt;1970,6,IF(BE93&gt;1960,7,IF(BE93&gt;1958,8,IF(BE93&gt;1953,9,10))))))))))</f>
        <v>6</v>
      </c>
      <c r="BG93" s="100">
        <v>12.19</v>
      </c>
      <c r="BH93" s="55" t="s">
        <v>121</v>
      </c>
      <c r="BI93" s="55" t="s">
        <v>122</v>
      </c>
    </row>
    <row r="94" spans="1:61" ht="11.25" customHeight="1" x14ac:dyDescent="0.2">
      <c r="A94" s="55" t="s">
        <v>396</v>
      </c>
      <c r="B94" s="55" t="s">
        <v>397</v>
      </c>
      <c r="C94" s="156" t="s">
        <v>162</v>
      </c>
      <c r="D94" s="98" t="s">
        <v>163</v>
      </c>
      <c r="E94" s="157">
        <v>53</v>
      </c>
      <c r="F94" s="2">
        <v>40</v>
      </c>
      <c r="G94" s="2" t="s">
        <v>119</v>
      </c>
      <c r="H94" s="2" t="s">
        <v>119</v>
      </c>
      <c r="I94" s="100">
        <v>57.3</v>
      </c>
      <c r="J94" s="101">
        <f>(M94/I94)*100</f>
        <v>2.5130890052356021</v>
      </c>
      <c r="K94" s="104">
        <v>0.36</v>
      </c>
      <c r="L94" s="71">
        <v>4</v>
      </c>
      <c r="M94" s="28">
        <f>K94*L94</f>
        <v>1.44</v>
      </c>
      <c r="N94" s="103" t="s">
        <v>136</v>
      </c>
      <c r="O94" s="104">
        <v>0.34</v>
      </c>
      <c r="P94" s="158">
        <v>45978</v>
      </c>
      <c r="Q94" s="158">
        <v>45992</v>
      </c>
      <c r="R94" s="28">
        <f>(K94-O94)/O94*100</f>
        <v>5.8823529411764595</v>
      </c>
      <c r="S94" s="105">
        <f>IF(INDEX(Historical!$D$7:$D1458,MATCH(B94,Historical!$B$7:$B$1062,0))=0,"n/a",(INDEX(Historical!$C$7:$C$1062,MATCH(B94,Historical!$B$7:$B$1062,0))/INDEX(Historical!$D$7:$D$1062,MATCH(B94,Historical!$B$7:$B$1062,0))-1)*100)</f>
        <v>4.9429657794676674</v>
      </c>
      <c r="T94" s="105">
        <f>IF(INDEX(Historical!$F$7:$F$1062,MATCH(B94,Historical!$B$7:$B$1062,0))=0,"n/a",((INDEX(Historical!$C$7:$C$1062,MATCH(B94,Historical!$B$7:$B$1062,0))/INDEX(Historical!$F$7:$F$1062,MATCH(B94,Historical!$B$7:$B$1062,0)))^(1/3)-1)*100)</f>
        <v>5.2832571685772711</v>
      </c>
      <c r="U94" s="105">
        <f>IF(INDEX(Historical!$H$7:$H$1062,MATCH(B94,Historical!$B$7:$B$1062,0))=0,"n/a",((INDEX(Historical!$C$7:$C$1062,MATCH(B94,Historical!$B$7:$B$1062,0))/INDEX(Historical!$H$7:$H$1062,MATCH(B94,Historical!$B$7:$B$1062,0)))^(1/5)-1)*100)</f>
        <v>5.7949199760446657</v>
      </c>
      <c r="V94" s="105">
        <f>IF(INDEX(Historical!$M$7:$M$1062,MATCH(B94,Historical!$B$7:$B$1062,0))=0,"n/a",((INDEX(Historical!$C$7:$C$1062,MATCH(B94,Historical!$B$7:$B$1062,0))/INDEX(Historical!$M$7:$M$1062,MATCH(B94,Historical!$B$7:$B$1062,0)))^(1/10)-1)*100)</f>
        <v>5.9223841048812176</v>
      </c>
      <c r="W94" s="106">
        <f>IF(OR(U94&lt;=0,U94="n/a",V94&lt;=0,V94="n/a"),"n/a",U94/V94)</f>
        <v>0.97847756468016045</v>
      </c>
      <c r="X94" s="107">
        <f>IF(OR(AJ94&lt;=0,AJ94="n/a",U94&lt;=0,U94="n/a"),"n/a",U94/AJ94)</f>
        <v>3.762935049379653</v>
      </c>
      <c r="Y94" s="55"/>
      <c r="Z94" s="101">
        <f>IF(OR(AC94&lt;0.01,AC94="n/a"),"n/a",M94/AC94*100)</f>
        <v>55.598455598455601</v>
      </c>
      <c r="AA94" s="109">
        <f>IF(OR(AC94&lt;0.01,AC94="n/a"),"n/a",I94/AC94)</f>
        <v>22.123552123552123</v>
      </c>
      <c r="AB94" s="71">
        <v>12</v>
      </c>
      <c r="AC94" s="100">
        <v>2.59</v>
      </c>
      <c r="AD94" s="100">
        <v>2.2799999999999998</v>
      </c>
      <c r="AE94" s="100">
        <v>5.18</v>
      </c>
      <c r="AF94" s="100">
        <v>2.0699999999999998</v>
      </c>
      <c r="AG94" s="100">
        <v>9.77</v>
      </c>
      <c r="AH94" s="100">
        <v>8.0500000000000007</v>
      </c>
      <c r="AI94" s="100">
        <v>8.6300000000000008</v>
      </c>
      <c r="AJ94" s="100">
        <v>1.54</v>
      </c>
      <c r="AK94" s="100">
        <v>9.08</v>
      </c>
      <c r="AL94" s="100">
        <v>1070</v>
      </c>
      <c r="AM94" s="100">
        <v>5.4</v>
      </c>
      <c r="AN94" s="100">
        <v>0.84</v>
      </c>
      <c r="AO94" s="110">
        <f>IF(U94="n/a","n/a",IF(AA94&lt;0,"n/a",IF(AA94="n/a","n/a",J94+U94-AA94)))</f>
        <v>-13.815543142271856</v>
      </c>
      <c r="AP94" s="111">
        <f>IF(U94="n/a","n/a",J94+U94)</f>
        <v>8.3080089812802669</v>
      </c>
      <c r="AQ94" s="112">
        <f>IF(OR(AC94&lt;0.01,AC94="n/a",AF94="n/a"),"n/a",(I94/SQRT(22.5*AC94*(I94/AF94))-1)*100)</f>
        <v>42.666281768566307</v>
      </c>
      <c r="AR94" s="101">
        <f>INDEX(Historical!$C$7:$C$1063,MATCH(B94,Historical!$B$7:$B$1063,0))*IF(AH94="n/a",1.03,IF(AH94&lt;0,1.01,IF(AH94&gt;10,1.1,(1+AH94/100))))</f>
        <v>1.4910899999999998</v>
      </c>
      <c r="AS94" s="109">
        <f>IF($AI94="n/a",1.03*AR94,IF($AI94&lt;0,1.01*AR94,IF($AI94&gt;10,1.1*AR94,(1+$AI94/100)*AR94)))</f>
        <v>1.6197710669999998</v>
      </c>
      <c r="AT94" s="109">
        <f>IF($AK94="n/a",1.03*AS94,IF($AK94&lt;0,1.01*AS94,IF($AK94&gt;10,1.1*AS94,(1+$AK94/100)*AS94)))</f>
        <v>1.7668462798835998</v>
      </c>
      <c r="AU94" s="109">
        <f>IF($AK94="n/a",1.03*AT94,IF($AK94&lt;0,1.01*AT94,IF($AK94&gt;10,1.1*AT94,(1+$AK94/100)*AT94)))</f>
        <v>1.9272759220970306</v>
      </c>
      <c r="AV94" s="109">
        <f>IF($AK94="n/a",1.03*AU94,IF($AK94&lt;0,1.01*AU94,IF($AK94&gt;10,1.1*AU94,(1+$AK94/100)*AU94)))</f>
        <v>2.1022725758234411</v>
      </c>
      <c r="AW94" s="109">
        <f>SUM(AR94:AV94)</f>
        <v>8.9072558448040713</v>
      </c>
      <c r="AX94" s="113">
        <f>AW94/I94*100</f>
        <v>15.544949118331713</v>
      </c>
      <c r="AY94" s="100">
        <v>0.74</v>
      </c>
      <c r="AZ94" s="100">
        <v>29.73</v>
      </c>
      <c r="BA94" s="100">
        <v>-7.84</v>
      </c>
      <c r="BB94" s="100">
        <v>5.35</v>
      </c>
      <c r="BC94" s="100">
        <v>7.53</v>
      </c>
      <c r="BE94" s="12">
        <v>1974</v>
      </c>
      <c r="BF94" s="12">
        <f>IF(BE94&gt;2020,0,IF(BE94&gt;2008,1,IF(BE94&gt;2001,2,IF(BE94&gt;1990,3,IF(BE94&gt;1980,4,IF(BE94&gt;1973,5,IF(BE94&gt;1970,6,IF(BE94&gt;1960,7,IF(BE94&gt;1958,8,IF(BE94&gt;1953,9,10))))))))))</f>
        <v>5</v>
      </c>
      <c r="BG94" s="100">
        <v>3.5000000000000004</v>
      </c>
      <c r="BH94" s="55" t="s">
        <v>121</v>
      </c>
      <c r="BI94" s="55" t="s">
        <v>122</v>
      </c>
    </row>
    <row r="95" spans="1:61" ht="11.25" customHeight="1" x14ac:dyDescent="0.2">
      <c r="A95" s="55" t="s">
        <v>398</v>
      </c>
      <c r="B95" s="55" t="s">
        <v>399</v>
      </c>
      <c r="C95" s="156" t="s">
        <v>125</v>
      </c>
      <c r="D95" s="98" t="s">
        <v>126</v>
      </c>
      <c r="E95" s="157">
        <v>63</v>
      </c>
      <c r="F95" s="2">
        <v>12</v>
      </c>
      <c r="G95" s="2" t="s">
        <v>119</v>
      </c>
      <c r="H95" s="2" t="s">
        <v>119</v>
      </c>
      <c r="I95" s="100">
        <v>106.87</v>
      </c>
      <c r="J95" s="101">
        <f>(M95/I95)*100</f>
        <v>3.7428651632824925</v>
      </c>
      <c r="K95" s="104">
        <v>1</v>
      </c>
      <c r="L95" s="71">
        <v>4</v>
      </c>
      <c r="M95" s="28">
        <f>K95*L95</f>
        <v>4</v>
      </c>
      <c r="N95" s="103" t="s">
        <v>182</v>
      </c>
      <c r="O95" s="104">
        <v>0.95</v>
      </c>
      <c r="P95" s="158">
        <v>45996</v>
      </c>
      <c r="Q95" s="158">
        <v>46022</v>
      </c>
      <c r="R95" s="28">
        <f>(K95-O95)/O95*100</f>
        <v>5.2631578947368478</v>
      </c>
      <c r="S95" s="105">
        <f>IF(INDEX(Historical!$D$7:$D1466,MATCH(B95,Historical!$B$7:$B$1062,0))=0,"n/a",(INDEX(Historical!$C$7:$C$1062,MATCH(B95,Historical!$B$7:$B$1062,0))/INDEX(Historical!$D$7:$D$1062,MATCH(B95,Historical!$B$7:$B$1062,0))-1)*100)</f>
        <v>5.4794520547945202</v>
      </c>
      <c r="T95" s="105">
        <f>IF(INDEX(Historical!$F$7:$F$1062,MATCH(B95,Historical!$B$7:$B$1062,0))=0,"n/a",((INDEX(Historical!$C$7:$C$1062,MATCH(B95,Historical!$B$7:$B$1062,0))/INDEX(Historical!$F$7:$F$1062,MATCH(B95,Historical!$B$7:$B$1062,0)))^(1/3)-1)*100)</f>
        <v>5.8097746663507976</v>
      </c>
      <c r="U95" s="105">
        <f>IF(INDEX(Historical!$H$7:$H$1062,MATCH(B95,Historical!$B$7:$B$1062,0))=0,"n/a",((INDEX(Historical!$C$7:$C$1062,MATCH(B95,Historical!$B$7:$B$1062,0))/INDEX(Historical!$H$7:$H$1062,MATCH(B95,Historical!$B$7:$B$1062,0)))^(1/5)-1)*100)</f>
        <v>6.1996716284169251</v>
      </c>
      <c r="V95" s="105">
        <f>IF(INDEX(Historical!$M$7:$M$1062,MATCH(B95,Historical!$B$7:$B$1062,0))=0,"n/a",((INDEX(Historical!$C$7:$C$1062,MATCH(B95,Historical!$B$7:$B$1062,0))/INDEX(Historical!$M$7:$M$1062,MATCH(B95,Historical!$B$7:$B$1062,0)))^(1/10)-1)*100)</f>
        <v>7.431165670750195</v>
      </c>
      <c r="W95" s="106">
        <f>IF(OR(U95&lt;=0,U95="n/a",V95&lt;=0,V95="n/a"),"n/a",U95/V95)</f>
        <v>0.83427982945117851</v>
      </c>
      <c r="X95" s="107">
        <f>IF(OR(AJ95&lt;=0,AJ95="n/a",U95&lt;=0,U95="n/a"),"n/a",U95/AJ95)</f>
        <v>1.519527359906109</v>
      </c>
      <c r="Y95" s="164"/>
      <c r="Z95" s="101">
        <f>IF(OR(AC95&lt;0.01,AC95="n/a"),"n/a",M95/AC95*100)</f>
        <v>62.597809076682317</v>
      </c>
      <c r="AA95" s="109">
        <f>IF(OR(AC95&lt;0.01,AC95="n/a"),"n/a",I95/AC95)</f>
        <v>16.724569640062601</v>
      </c>
      <c r="AB95" s="71">
        <v>6</v>
      </c>
      <c r="AC95" s="100">
        <v>6.39</v>
      </c>
      <c r="AD95" s="100">
        <v>4.54</v>
      </c>
      <c r="AE95" s="100">
        <v>1.51</v>
      </c>
      <c r="AF95" s="100">
        <v>2.8</v>
      </c>
      <c r="AG95" s="100">
        <v>17.190000000000001</v>
      </c>
      <c r="AH95" s="100">
        <v>0.37</v>
      </c>
      <c r="AI95" s="100">
        <v>6.75</v>
      </c>
      <c r="AJ95" s="100">
        <v>4.08</v>
      </c>
      <c r="AK95" s="100">
        <v>3.27</v>
      </c>
      <c r="AL95" s="100">
        <v>2930</v>
      </c>
      <c r="AM95" s="100">
        <v>30.23</v>
      </c>
      <c r="AN95" s="100">
        <v>0.04</v>
      </c>
      <c r="AO95" s="110">
        <f>IF(U95="n/a","n/a",IF(AA95&lt;0,"n/a",IF(AA95="n/a","n/a",J95+U95-AA95)))</f>
        <v>-6.7820328483631833</v>
      </c>
      <c r="AP95" s="111">
        <f>IF(U95="n/a","n/a",J95+U95)</f>
        <v>9.9425367916994176</v>
      </c>
      <c r="AQ95" s="112">
        <f>IF(OR(AC95&lt;0.01,AC95="n/a",AF95="n/a"),"n/a",(I95/SQRT(22.5*AC95*(I95/AF95))-1)*100)</f>
        <v>44.266412495425001</v>
      </c>
      <c r="AR95" s="101">
        <f>INDEX(Historical!$C$7:$C$1063,MATCH(B95,Historical!$B$7:$B$1063,0))*IF(AH95="n/a",1.03,IF(AH95&lt;0,1.01,IF(AH95&gt;10,1.1,(1+AH95/100))))</f>
        <v>3.8642450000000004</v>
      </c>
      <c r="AS95" s="109">
        <f>IF($AI95="n/a",1.03*AR95,IF($AI95&lt;0,1.01*AR95,IF($AI95&gt;10,1.1*AR95,(1+$AI95/100)*AR95)))</f>
        <v>4.1250815374999998</v>
      </c>
      <c r="AT95" s="109">
        <f>IF($AK95="n/a",1.03*AS95,IF($AK95&lt;0,1.01*AS95,IF($AK95&gt;10,1.1*AS95,(1+$AK95/100)*AS95)))</f>
        <v>4.2599717037762499</v>
      </c>
      <c r="AU95" s="109">
        <f>IF($AK95="n/a",1.03*AT95,IF($AK95&lt;0,1.01*AT95,IF($AK95&gt;10,1.1*AT95,(1+$AK95/100)*AT95)))</f>
        <v>4.399272778489733</v>
      </c>
      <c r="AV95" s="109">
        <f>IF($AK95="n/a",1.03*AU95,IF($AK95&lt;0,1.01*AU95,IF($AK95&gt;10,1.1*AU95,(1+$AK95/100)*AU95)))</f>
        <v>4.5431289983463472</v>
      </c>
      <c r="AW95" s="109">
        <f>SUM(AR95:AV95)</f>
        <v>21.191700018112329</v>
      </c>
      <c r="AX95" s="113">
        <f>AW95/I95*100</f>
        <v>19.8294189371314</v>
      </c>
      <c r="AY95" s="100">
        <v>0.34</v>
      </c>
      <c r="AZ95" s="100">
        <v>2.4899999999999998</v>
      </c>
      <c r="BA95" s="100">
        <v>-44.04</v>
      </c>
      <c r="BB95" s="100">
        <v>-3.25</v>
      </c>
      <c r="BC95" s="100">
        <v>-25.71</v>
      </c>
      <c r="BE95" s="12">
        <v>1964</v>
      </c>
      <c r="BF95" s="12">
        <f>IF(BE95&gt;2020,0,IF(BE95&gt;2008,1,IF(BE95&gt;2001,2,IF(BE95&gt;1990,3,IF(BE95&gt;1980,4,IF(BE95&gt;1973,5,IF(BE95&gt;1970,6,IF(BE95&gt;1960,7,IF(BE95&gt;1958,8,IF(BE95&gt;1953,9,10))))))))))</f>
        <v>7</v>
      </c>
      <c r="BG95" s="100">
        <v>13.33</v>
      </c>
      <c r="BH95" s="55" t="s">
        <v>121</v>
      </c>
      <c r="BI95" s="55" t="s">
        <v>122</v>
      </c>
    </row>
    <row r="96" spans="1:61" ht="11.25" customHeight="1" x14ac:dyDescent="0.2">
      <c r="A96" s="123" t="s">
        <v>400</v>
      </c>
      <c r="B96" s="55" t="s">
        <v>401</v>
      </c>
      <c r="C96" s="156" t="s">
        <v>263</v>
      </c>
      <c r="D96" s="98" t="s">
        <v>264</v>
      </c>
      <c r="E96" s="157">
        <v>41</v>
      </c>
      <c r="F96" s="2">
        <v>68</v>
      </c>
      <c r="G96" s="2" t="s">
        <v>146</v>
      </c>
      <c r="H96" s="2" t="s">
        <v>146</v>
      </c>
      <c r="I96" s="100">
        <v>47.4</v>
      </c>
      <c r="J96" s="101">
        <f>(M96/I96)*100</f>
        <v>2.2151898734177213</v>
      </c>
      <c r="K96" s="104">
        <v>0.26250000000000001</v>
      </c>
      <c r="L96" s="71">
        <v>4</v>
      </c>
      <c r="M96" s="28">
        <f>K96*L96</f>
        <v>1.05</v>
      </c>
      <c r="N96" s="103" t="s">
        <v>158</v>
      </c>
      <c r="O96" s="104">
        <v>0.2525</v>
      </c>
      <c r="P96" s="158">
        <v>46174</v>
      </c>
      <c r="Q96" s="158">
        <v>46188</v>
      </c>
      <c r="R96" s="28">
        <f>(K96-O96)/O96*100</f>
        <v>3.9603960396039639</v>
      </c>
      <c r="S96" s="105">
        <f>IF(INDEX(Historical!$D$7:$D1469,MATCH(B96,Historical!$B$7:$B$1062,0))=0,"n/a",(INDEX(Historical!$C$7:$C$1062,MATCH(B96,Historical!$B$7:$B$1062,0))/INDEX(Historical!$D$7:$D$1062,MATCH(B96,Historical!$B$7:$B$1062,0))-1)*100)</f>
        <v>9.4444444444444322</v>
      </c>
      <c r="T96" s="105">
        <f>IF(INDEX(Historical!$F$7:$F$1062,MATCH(B96,Historical!$B$7:$B$1062,0))=0,"n/a",((INDEX(Historical!$C$7:$C$1062,MATCH(B96,Historical!$B$7:$B$1062,0))/INDEX(Historical!$F$7:$F$1062,MATCH(B96,Historical!$B$7:$B$1062,0)))^(1/3)-1)*100)</f>
        <v>6.3018426497345237</v>
      </c>
      <c r="U96" s="105">
        <f>IF(INDEX(Historical!$H$7:$H$1062,MATCH(B96,Historical!$B$7:$B$1062,0))=0,"n/a",((INDEX(Historical!$C$7:$C$1062,MATCH(B96,Historical!$B$7:$B$1062,0))/INDEX(Historical!$H$7:$H$1062,MATCH(B96,Historical!$B$7:$B$1062,0)))^(1/5)-1)*100)</f>
        <v>5.1166639219326404</v>
      </c>
      <c r="V96" s="105">
        <f>IF(INDEX(Historical!$M$7:$M$1062,MATCH(B96,Historical!$B$7:$B$1062,0))=0,"n/a",((INDEX(Historical!$C$7:$C$1062,MATCH(B96,Historical!$B$7:$B$1062,0))/INDEX(Historical!$M$7:$M$1062,MATCH(B96,Historical!$B$7:$B$1062,0)))^(1/10)-1)*100)</f>
        <v>11.571214247876993</v>
      </c>
      <c r="W96" s="106">
        <f>IF(OR(U96&lt;=0,U96="n/a",V96&lt;=0,V96="n/a"),"n/a",U96/V96)</f>
        <v>0.44218902289112921</v>
      </c>
      <c r="X96" s="107">
        <f>IF(OR(AJ96&lt;=0,AJ96="n/a",U96&lt;=0,U96="n/a"),"n/a",U96/AJ96)</f>
        <v>2.2150060268106668</v>
      </c>
      <c r="Y96" s="165"/>
      <c r="Z96" s="101">
        <f>IF(OR(AC96&lt;0.01,AC96="n/a"),"n/a",M96/AC96*100)</f>
        <v>36.585365853658537</v>
      </c>
      <c r="AA96" s="109">
        <f>IF(OR(AC96&lt;0.01,AC96="n/a"),"n/a",I96/AC96)</f>
        <v>16.515679442508709</v>
      </c>
      <c r="AB96" s="71">
        <v>12</v>
      </c>
      <c r="AC96" s="100">
        <v>2.87</v>
      </c>
      <c r="AD96" s="100" t="s">
        <v>142</v>
      </c>
      <c r="AE96" s="100">
        <v>1.3</v>
      </c>
      <c r="AF96" s="100">
        <v>0.82</v>
      </c>
      <c r="AG96" s="100">
        <v>5.08</v>
      </c>
      <c r="AH96" s="100" t="s">
        <v>142</v>
      </c>
      <c r="AI96" s="100" t="s">
        <v>142</v>
      </c>
      <c r="AJ96" s="100">
        <v>2.31</v>
      </c>
      <c r="AK96" s="100" t="s">
        <v>142</v>
      </c>
      <c r="AL96" s="100">
        <v>357.43</v>
      </c>
      <c r="AM96" s="100">
        <v>49.86</v>
      </c>
      <c r="AN96" s="100">
        <v>0.31</v>
      </c>
      <c r="AO96" s="110">
        <f>IF(U96="n/a","n/a",IF(AA96&lt;0,"n/a",IF(AA96="n/a","n/a",J96+U96-AA96)))</f>
        <v>-9.183825647158347</v>
      </c>
      <c r="AP96" s="111">
        <f>IF(U96="n/a","n/a",J96+U96)</f>
        <v>7.3318537953503622</v>
      </c>
      <c r="AQ96" s="112">
        <f>IF(OR(AC96&lt;0.01,AC96="n/a",AF96="n/a"),"n/a",(I96/SQRT(22.5*AC96*(I96/AF96))-1)*100)</f>
        <v>-22.417478649842671</v>
      </c>
      <c r="AR96" s="101">
        <f>INDEX(Historical!$C$7:$C$1063,MATCH(B96,Historical!$B$7:$B$1063,0))*IF(AH96="n/a",1.03,IF(AH96&lt;0,1.01,IF(AH96&gt;10,1.1,(1+AH96/100))))</f>
        <v>1.0145500000000001</v>
      </c>
      <c r="AS96" s="109">
        <f>IF($AI96="n/a",1.03*AR96,IF($AI96&lt;0,1.01*AR96,IF($AI96&gt;10,1.1*AR96,(1+$AI96/100)*AR96)))</f>
        <v>1.0449865</v>
      </c>
      <c r="AT96" s="109">
        <f>IF($AK96="n/a",1.03*AS96,IF($AK96&lt;0,1.01*AS96,IF($AK96&gt;10,1.1*AS96,(1+$AK96/100)*AS96)))</f>
        <v>1.076336095</v>
      </c>
      <c r="AU96" s="109">
        <f>IF($AK96="n/a",1.03*AT96,IF($AK96&lt;0,1.01*AT96,IF($AK96&gt;10,1.1*AT96,(1+$AK96/100)*AT96)))</f>
        <v>1.1086261778500002</v>
      </c>
      <c r="AV96" s="109">
        <f>IF($AK96="n/a",1.03*AU96,IF($AK96&lt;0,1.01*AU96,IF($AK96&gt;10,1.1*AU96,(1+$AK96/100)*AU96)))</f>
        <v>1.1418849631855001</v>
      </c>
      <c r="AW96" s="109">
        <f>SUM(AR96:AV96)</f>
        <v>5.3863837360355014</v>
      </c>
      <c r="AX96" s="113">
        <f>AW96/I96*100</f>
        <v>11.363678768007388</v>
      </c>
      <c r="AY96" s="100">
        <v>0.46</v>
      </c>
      <c r="AZ96" s="100">
        <v>33.78</v>
      </c>
      <c r="BA96" s="100">
        <v>-20.23</v>
      </c>
      <c r="BB96" s="100">
        <v>-4.1399999999999997</v>
      </c>
      <c r="BC96" s="100">
        <v>-4.08</v>
      </c>
      <c r="BE96" s="12">
        <v>1987</v>
      </c>
      <c r="BF96" s="12">
        <f>IF(BE96&gt;2020,0,IF(BE96&gt;2008,1,IF(BE96&gt;2001,2,IF(BE96&gt;1990,3,IF(BE96&gt;1980,4,IF(BE96&gt;1973,5,IF(BE96&gt;1970,6,IF(BE96&gt;1960,7,IF(BE96&gt;1958,8,IF(BE96&gt;1953,9,10))))))))))</f>
        <v>4</v>
      </c>
      <c r="BG96" s="100">
        <v>3.26</v>
      </c>
      <c r="BH96" s="55" t="s">
        <v>121</v>
      </c>
      <c r="BI96" s="55" t="s">
        <v>122</v>
      </c>
    </row>
    <row r="97" spans="1:61" ht="11.25" customHeight="1" x14ac:dyDescent="0.2">
      <c r="A97" s="55" t="s">
        <v>402</v>
      </c>
      <c r="B97" s="55" t="s">
        <v>403</v>
      </c>
      <c r="C97" s="156" t="s">
        <v>116</v>
      </c>
      <c r="D97" s="98" t="s">
        <v>215</v>
      </c>
      <c r="E97" s="157">
        <v>62</v>
      </c>
      <c r="F97" s="2">
        <v>15</v>
      </c>
      <c r="G97" s="2" t="s">
        <v>119</v>
      </c>
      <c r="H97" s="2" t="s">
        <v>119</v>
      </c>
      <c r="I97" s="100">
        <v>297.77999999999997</v>
      </c>
      <c r="J97" s="101">
        <f>(M97/I97)*100</f>
        <v>1.1014843172812143</v>
      </c>
      <c r="K97" s="104">
        <v>0.82</v>
      </c>
      <c r="L97" s="71">
        <v>4</v>
      </c>
      <c r="M97" s="28">
        <f>K97*L97</f>
        <v>3.28</v>
      </c>
      <c r="N97" s="103" t="s">
        <v>404</v>
      </c>
      <c r="O97" s="104">
        <v>0.78</v>
      </c>
      <c r="P97" s="158">
        <v>45911</v>
      </c>
      <c r="Q97" s="158">
        <v>45925</v>
      </c>
      <c r="R97" s="28">
        <f>(K97-O97)/O97*100</f>
        <v>5.128205128205118</v>
      </c>
      <c r="S97" s="105">
        <f>IF(INDEX(Historical!$D$7:$D1471,MATCH(B97,Historical!$B$7:$B$1062,0))=0,"n/a",(INDEX(Historical!$C$7:$C$1062,MATCH(B97,Historical!$B$7:$B$1062,0))/INDEX(Historical!$D$7:$D$1062,MATCH(B97,Historical!$B$7:$B$1062,0))-1)*100)</f>
        <v>12.056737588652489</v>
      </c>
      <c r="T97" s="105">
        <f>IF(INDEX(Historical!$F$7:$F$1062,MATCH(B97,Historical!$B$7:$B$1062,0))=0,"n/a",((INDEX(Historical!$C$7:$C$1062,MATCH(B97,Historical!$B$7:$B$1062,0))/INDEX(Historical!$F$7:$F$1062,MATCH(B97,Historical!$B$7:$B$1062,0)))^(1/3)-1)*100)</f>
        <v>13.173182755920099</v>
      </c>
      <c r="U97" s="105">
        <f>IF(INDEX(Historical!$H$7:$H$1062,MATCH(B97,Historical!$B$7:$B$1062,0))=0,"n/a",((INDEX(Historical!$C$7:$C$1062,MATCH(B97,Historical!$B$7:$B$1062,0))/INDEX(Historical!$H$7:$H$1062,MATCH(B97,Historical!$B$7:$B$1062,0)))^(1/5)-1)*100)</f>
        <v>15.610992717245331</v>
      </c>
      <c r="V97" s="105">
        <f>IF(INDEX(Historical!$M$7:$M$1062,MATCH(B97,Historical!$B$7:$B$1062,0))=0,"n/a",((INDEX(Historical!$C$7:$C$1062,MATCH(B97,Historical!$B$7:$B$1062,0))/INDEX(Historical!$M$7:$M$1062,MATCH(B97,Historical!$B$7:$B$1062,0)))^(1/10)-1)*100)</f>
        <v>13.382089773385996</v>
      </c>
      <c r="W97" s="106">
        <f>IF(OR(U97&lt;=0,U97="n/a",V97&lt;=0,V97="n/a"),"n/a",U97/V97)</f>
        <v>1.1665586602394589</v>
      </c>
      <c r="X97" s="107">
        <f>IF(OR(AJ97&lt;=0,AJ97="n/a",U97&lt;=0,U97="n/a"),"n/a",U97/AJ97)</f>
        <v>1.0540845859044787</v>
      </c>
      <c r="Y97" s="165"/>
      <c r="Z97" s="101">
        <f>IF(OR(AC97&lt;0.01,AC97="n/a"),"n/a",M97/AC97*100)</f>
        <v>35.005336179295625</v>
      </c>
      <c r="AA97" s="109">
        <f>IF(OR(AC97&lt;0.01,AC97="n/a"),"n/a",I97/AC97)</f>
        <v>31.780149413020276</v>
      </c>
      <c r="AB97" s="71">
        <v>10</v>
      </c>
      <c r="AC97" s="100">
        <v>9.3699999999999992</v>
      </c>
      <c r="AD97" s="100">
        <v>2.5</v>
      </c>
      <c r="AE97" s="100">
        <v>5.71</v>
      </c>
      <c r="AF97" s="100">
        <v>5.18</v>
      </c>
      <c r="AG97" s="100">
        <v>17.14</v>
      </c>
      <c r="AH97" s="100">
        <v>13.3</v>
      </c>
      <c r="AI97" s="100">
        <v>8.6199999999999992</v>
      </c>
      <c r="AJ97" s="100">
        <v>14.81</v>
      </c>
      <c r="AK97" s="100">
        <v>9.4600000000000009</v>
      </c>
      <c r="AL97" s="100">
        <v>16590</v>
      </c>
      <c r="AM97" s="100">
        <v>5.7700000000000005</v>
      </c>
      <c r="AN97" s="100">
        <v>0.62</v>
      </c>
      <c r="AO97" s="110">
        <f>IF(U97="n/a","n/a",IF(AA97&lt;0,"n/a",IF(AA97="n/a","n/a",J97+U97-AA97)))</f>
        <v>-15.067672378493729</v>
      </c>
      <c r="AP97" s="111">
        <f>IF(U97="n/a","n/a",J97+U97)</f>
        <v>16.712477034526547</v>
      </c>
      <c r="AQ97" s="112">
        <f>IF(OR(AC97&lt;0.01,AC97="n/a",AF97="n/a"),"n/a",(I97/SQRT(22.5*AC97*(I97/AF97))-1)*100)</f>
        <v>170.49023310315255</v>
      </c>
      <c r="AR97" s="101">
        <f>INDEX(Historical!$C$7:$C$1063,MATCH(B97,Historical!$B$7:$B$1063,0))*IF(AH97="n/a",1.03,IF(AH97&lt;0,1.01,IF(AH97&gt;10,1.1,(1+AH97/100))))</f>
        <v>3.4760000000000004</v>
      </c>
      <c r="AS97" s="109">
        <f>IF($AI97="n/a",1.03*AR97,IF($AI97&lt;0,1.01*AR97,IF($AI97&gt;10,1.1*AR97,(1+$AI97/100)*AR97)))</f>
        <v>3.7756312000000007</v>
      </c>
      <c r="AT97" s="109">
        <f>IF($AK97="n/a",1.03*AS97,IF($AK97&lt;0,1.01*AS97,IF($AK97&gt;10,1.1*AS97,(1+$AK97/100)*AS97)))</f>
        <v>4.1328059115200011</v>
      </c>
      <c r="AU97" s="109">
        <f>IF($AK97="n/a",1.03*AT97,IF($AK97&lt;0,1.01*AT97,IF($AK97&gt;10,1.1*AT97,(1+$AK97/100)*AT97)))</f>
        <v>4.5237693507497934</v>
      </c>
      <c r="AV97" s="109">
        <f>IF($AK97="n/a",1.03*AU97,IF($AK97&lt;0,1.01*AU97,IF($AK97&gt;10,1.1*AU97,(1+$AK97/100)*AU97)))</f>
        <v>4.951717931330724</v>
      </c>
      <c r="AW97" s="109">
        <f>SUM(AR97:AV97)</f>
        <v>20.859924393600519</v>
      </c>
      <c r="AX97" s="113">
        <f>AW97/I97*100</f>
        <v>7.0051462131776887</v>
      </c>
      <c r="AY97" s="100">
        <v>0.97</v>
      </c>
      <c r="AZ97" s="100">
        <v>43.8</v>
      </c>
      <c r="BA97" s="100">
        <v>-3.2399999999999998</v>
      </c>
      <c r="BB97" s="100">
        <v>2.4699999999999998</v>
      </c>
      <c r="BC97" s="100">
        <v>10.82</v>
      </c>
      <c r="BE97" s="12">
        <v>1964</v>
      </c>
      <c r="BF97" s="12">
        <f>IF(BE97&gt;2020,0,IF(BE97&gt;2008,1,IF(BE97&gt;2001,2,IF(BE97&gt;1990,3,IF(BE97&gt;1980,4,IF(BE97&gt;1973,5,IF(BE97&gt;1970,6,IF(BE97&gt;1960,7,IF(BE97&gt;1958,8,IF(BE97&gt;1953,9,10))))))))))</f>
        <v>7</v>
      </c>
      <c r="BG97" s="100">
        <v>8.7800000000000011</v>
      </c>
      <c r="BH97" s="55" t="s">
        <v>121</v>
      </c>
      <c r="BI97" s="55" t="s">
        <v>122</v>
      </c>
    </row>
    <row r="98" spans="1:61" ht="11.25" customHeight="1" x14ac:dyDescent="0.2">
      <c r="A98" s="123" t="s">
        <v>405</v>
      </c>
      <c r="B98" s="55" t="s">
        <v>406</v>
      </c>
      <c r="C98" s="156" t="s">
        <v>162</v>
      </c>
      <c r="D98" s="98" t="s">
        <v>296</v>
      </c>
      <c r="E98" s="157">
        <v>32</v>
      </c>
      <c r="F98" s="2">
        <v>112</v>
      </c>
      <c r="G98" s="2" t="s">
        <v>119</v>
      </c>
      <c r="H98" s="2" t="s">
        <v>119</v>
      </c>
      <c r="I98" s="100">
        <v>86.92</v>
      </c>
      <c r="J98" s="101">
        <f>(M98/I98)*100</f>
        <v>2.8679245283018866</v>
      </c>
      <c r="K98" s="104">
        <v>0.62319999999999998</v>
      </c>
      <c r="L98" s="71">
        <v>4</v>
      </c>
      <c r="M98" s="28">
        <f>K98*L98</f>
        <v>2.4927999999999999</v>
      </c>
      <c r="N98" s="103" t="s">
        <v>158</v>
      </c>
      <c r="O98" s="104">
        <v>0.5665</v>
      </c>
      <c r="P98" s="158">
        <v>46080</v>
      </c>
      <c r="Q98" s="158">
        <v>46097</v>
      </c>
      <c r="R98" s="28">
        <f>(K98-O98)/O98*100</f>
        <v>10.008826125330975</v>
      </c>
      <c r="S98" s="105">
        <f>IF(INDEX(Historical!$D$7:$D1472,MATCH(B98,Historical!$B$7:$B$1062,0))=0,"n/a",(INDEX(Historical!$C$7:$C$1062,MATCH(B98,Historical!$B$7:$B$1062,0))/INDEX(Historical!$D$7:$D$1062,MATCH(B98,Historical!$B$7:$B$1062,0))-1)*100)</f>
        <v>10.000000000000009</v>
      </c>
      <c r="T98" s="105">
        <f>IF(INDEX(Historical!$F$7:$F$1062,MATCH(B98,Historical!$B$7:$B$1062,0))=0,"n/a",((INDEX(Historical!$C$7:$C$1062,MATCH(B98,Historical!$B$7:$B$1062,0))/INDEX(Historical!$F$7:$F$1062,MATCH(B98,Historical!$B$7:$B$1062,0)))^(1/3)-1)*100)</f>
        <v>10.053449959820382</v>
      </c>
      <c r="U98" s="105">
        <f>IF(INDEX(Historical!$H$7:$H$1062,MATCH(B98,Historical!$B$7:$B$1062,0))=0,"n/a",((INDEX(Historical!$C$7:$C$1062,MATCH(B98,Historical!$B$7:$B$1062,0))/INDEX(Historical!$H$7:$H$1062,MATCH(B98,Historical!$B$7:$B$1062,0)))^(1/5)-1)*100)</f>
        <v>10.109901458146965</v>
      </c>
      <c r="V98" s="105">
        <f>IF(INDEX(Historical!$M$7:$M$1062,MATCH(B98,Historical!$B$7:$B$1062,0))=0,"n/a",((INDEX(Historical!$C$7:$C$1062,MATCH(B98,Historical!$B$7:$B$1062,0))/INDEX(Historical!$M$7:$M$1062,MATCH(B98,Historical!$B$7:$B$1062,0)))^(1/10)-1)*100)</f>
        <v>11.397877980429861</v>
      </c>
      <c r="W98" s="106">
        <f>IF(OR(U98&lt;=0,U98="n/a",V98&lt;=0,V98="n/a"),"n/a",U98/V98)</f>
        <v>0.88699856898851259</v>
      </c>
      <c r="X98" s="107">
        <f>IF(OR(AJ98&lt;=0,AJ98="n/a",U98&lt;=0,U98="n/a"),"n/a",U98/AJ98)</f>
        <v>0.5823675955153782</v>
      </c>
      <c r="Y98" s="55"/>
      <c r="Z98" s="101">
        <f>IF(OR(AC98&lt;0.01,AC98="n/a"),"n/a",M98/AC98*100)</f>
        <v>55.892376681614351</v>
      </c>
      <c r="AA98" s="109">
        <f>IF(OR(AC98&lt;0.01,AC98="n/a"),"n/a",I98/AC98)</f>
        <v>19.488789237668161</v>
      </c>
      <c r="AB98" s="71">
        <v>12</v>
      </c>
      <c r="AC98" s="100">
        <v>4.46</v>
      </c>
      <c r="AD98" s="100">
        <v>2.27</v>
      </c>
      <c r="AE98" s="100">
        <v>6.46</v>
      </c>
      <c r="AF98" s="100">
        <v>3.17</v>
      </c>
      <c r="AG98" s="100">
        <v>17.23</v>
      </c>
      <c r="AH98" s="100">
        <v>9.1</v>
      </c>
      <c r="AI98" s="100">
        <v>8.85</v>
      </c>
      <c r="AJ98" s="100">
        <v>17.36</v>
      </c>
      <c r="AK98" s="100">
        <v>8.68</v>
      </c>
      <c r="AL98" s="100">
        <v>181310</v>
      </c>
      <c r="AM98" s="100">
        <v>0.22999999999999998</v>
      </c>
      <c r="AN98" s="100">
        <v>1.93</v>
      </c>
      <c r="AO98" s="110">
        <f>IF(U98="n/a","n/a",IF(AA98&lt;0,"n/a",IF(AA98="n/a","n/a",J98+U98-AA98)))</f>
        <v>-6.5109632512193105</v>
      </c>
      <c r="AP98" s="111">
        <f>IF(U98="n/a","n/a",J98+U98)</f>
        <v>12.977825986448851</v>
      </c>
      <c r="AQ98" s="112">
        <f>IF(OR(AC98&lt;0.01,AC98="n/a",AF98="n/a"),"n/a",(I98/SQRT(22.5*AC98*(I98/AF98))-1)*100)</f>
        <v>65.703164166674966</v>
      </c>
      <c r="AR98" s="101">
        <f>INDEX(Historical!$C$7:$C$1063,MATCH(B98,Historical!$B$7:$B$1063,0))*IF(AH98="n/a",1.03,IF(AH98&lt;0,1.01,IF(AH98&gt;10,1.1,(1+AH98/100))))</f>
        <v>2.4722059999999999</v>
      </c>
      <c r="AS98" s="109">
        <f>IF($AI98="n/a",1.03*AR98,IF($AI98&lt;0,1.01*AR98,IF($AI98&gt;10,1.1*AR98,(1+$AI98/100)*AR98)))</f>
        <v>2.6909962309999997</v>
      </c>
      <c r="AT98" s="109">
        <f>IF($AK98="n/a",1.03*AS98,IF($AK98&lt;0,1.01*AS98,IF($AK98&gt;10,1.1*AS98,(1+$AK98/100)*AS98)))</f>
        <v>2.9245747038507997</v>
      </c>
      <c r="AU98" s="109">
        <f>IF($AK98="n/a",1.03*AT98,IF($AK98&lt;0,1.01*AT98,IF($AK98&gt;10,1.1*AT98,(1+$AK98/100)*AT98)))</f>
        <v>3.1784277881450489</v>
      </c>
      <c r="AV98" s="109">
        <f>IF($AK98="n/a",1.03*AU98,IF($AK98&lt;0,1.01*AU98,IF($AK98&gt;10,1.1*AU98,(1+$AK98/100)*AU98)))</f>
        <v>3.4543153201560393</v>
      </c>
      <c r="AW98" s="109">
        <f>SUM(AR98:AV98)</f>
        <v>14.720520043151888</v>
      </c>
      <c r="AX98" s="113">
        <f>AW98/I98*100</f>
        <v>16.935711048264942</v>
      </c>
      <c r="AY98" s="100">
        <v>0.66</v>
      </c>
      <c r="AZ98" s="100">
        <v>25.53</v>
      </c>
      <c r="BA98" s="100">
        <v>-11.98</v>
      </c>
      <c r="BB98" s="100">
        <v>-0.52</v>
      </c>
      <c r="BC98" s="100">
        <v>-0.89</v>
      </c>
      <c r="BE98" s="12">
        <v>1995</v>
      </c>
      <c r="BF98" s="12">
        <f>IF(BE98&gt;2020,0,IF(BE98&gt;2008,1,IF(BE98&gt;2001,2,IF(BE98&gt;1990,3,IF(BE98&gt;1980,4,IF(BE98&gt;1973,5,IF(BE98&gt;1970,6,IF(BE98&gt;1960,7,IF(BE98&gt;1958,8,IF(BE98&gt;1953,9,10))))))))))</f>
        <v>3</v>
      </c>
      <c r="BG98" s="100">
        <v>4.3099999999999996</v>
      </c>
      <c r="BH98" s="55" t="s">
        <v>121</v>
      </c>
      <c r="BI98" s="55" t="s">
        <v>122</v>
      </c>
    </row>
    <row r="99" spans="1:61" ht="11.25" customHeight="1" x14ac:dyDescent="0.2">
      <c r="A99" s="55" t="s">
        <v>407</v>
      </c>
      <c r="B99" s="55" t="s">
        <v>408</v>
      </c>
      <c r="C99" s="156" t="s">
        <v>162</v>
      </c>
      <c r="D99" s="98" t="s">
        <v>167</v>
      </c>
      <c r="E99" s="157">
        <v>56</v>
      </c>
      <c r="F99" s="2">
        <v>29</v>
      </c>
      <c r="G99" s="2" t="s">
        <v>119</v>
      </c>
      <c r="H99" s="2" t="s">
        <v>119</v>
      </c>
      <c r="I99" s="100">
        <v>82.31</v>
      </c>
      <c r="J99" s="101">
        <f>(M99/I99)*100</f>
        <v>2.6971206414773419</v>
      </c>
      <c r="K99" s="104">
        <v>0.55500000000000005</v>
      </c>
      <c r="L99" s="71">
        <v>4</v>
      </c>
      <c r="M99" s="28">
        <f>K99*L99</f>
        <v>2.2200000000000002</v>
      </c>
      <c r="N99" s="103" t="s">
        <v>409</v>
      </c>
      <c r="O99" s="104">
        <v>0.53500000000000003</v>
      </c>
      <c r="P99" s="158">
        <v>46203</v>
      </c>
      <c r="Q99" s="158">
        <v>46218</v>
      </c>
      <c r="R99" s="28">
        <f>(K99-O99)/O99*100</f>
        <v>3.7383177570093489</v>
      </c>
      <c r="S99" s="105">
        <f>IF(INDEX(Historical!$D$7:$D1474,MATCH(B99,Historical!$B$7:$B$1062,0))=0,"n/a",(INDEX(Historical!$C$7:$C$1062,MATCH(B99,Historical!$B$7:$B$1062,0))/INDEX(Historical!$D$7:$D$1062,MATCH(B99,Historical!$B$7:$B$1062,0))-1)*100)</f>
        <v>3.9603960396039639</v>
      </c>
      <c r="T99" s="105">
        <f>IF(INDEX(Historical!$F$7:$F$1062,MATCH(B99,Historical!$B$7:$B$1062,0))=0,"n/a",((INDEX(Historical!$C$7:$C$1062,MATCH(B99,Historical!$B$7:$B$1062,0))/INDEX(Historical!$F$7:$F$1062,MATCH(B99,Historical!$B$7:$B$1062,0)))^(1/3)-1)*100)</f>
        <v>4.128301283656044</v>
      </c>
      <c r="U99" s="105">
        <f>IF(INDEX(Historical!$H$7:$H$1062,MATCH(B99,Historical!$B$7:$B$1062,0))=0,"n/a",((INDEX(Historical!$C$7:$C$1062,MATCH(B99,Historical!$B$7:$B$1062,0))/INDEX(Historical!$H$7:$H$1062,MATCH(B99,Historical!$B$7:$B$1062,0)))^(1/5)-1)*100)</f>
        <v>3.5956036510160105</v>
      </c>
      <c r="V99" s="105">
        <f>IF(INDEX(Historical!$M$7:$M$1062,MATCH(B99,Historical!$B$7:$B$1062,0))=0,"n/a",((INDEX(Historical!$C$7:$C$1062,MATCH(B99,Historical!$B$7:$B$1062,0))/INDEX(Historical!$M$7:$M$1062,MATCH(B99,Historical!$B$7:$B$1062,0)))^(1/10)-1)*100)</f>
        <v>3.017135486046052</v>
      </c>
      <c r="W99" s="106">
        <f>IF(OR(U99&lt;=0,U99="n/a",V99&lt;=0,V99="n/a"),"n/a",U99/V99)</f>
        <v>1.191727606415196</v>
      </c>
      <c r="X99" s="107" t="str">
        <f>IF(OR(AJ99&lt;=0,AJ99="n/a",U99&lt;=0,U99="n/a"),"n/a",U99/AJ99)</f>
        <v>n/a</v>
      </c>
      <c r="Y99" s="55"/>
      <c r="Z99" s="101">
        <f>IF(OR(AC99&lt;0.01,AC99="n/a"),"n/a",M99/AC99*100)</f>
        <v>30.876216968011128</v>
      </c>
      <c r="AA99" s="109">
        <f>IF(OR(AC99&lt;0.01,AC99="n/a"),"n/a",I99/AC99)</f>
        <v>11.447844228094576</v>
      </c>
      <c r="AB99" s="71">
        <v>9</v>
      </c>
      <c r="AC99" s="100">
        <v>7.19</v>
      </c>
      <c r="AD99" s="100">
        <v>3</v>
      </c>
      <c r="AE99" s="100">
        <v>3.31</v>
      </c>
      <c r="AF99" s="100">
        <v>1.99</v>
      </c>
      <c r="AG99" s="100">
        <v>19.580000000000002</v>
      </c>
      <c r="AH99" s="100">
        <v>6.92</v>
      </c>
      <c r="AI99" s="100">
        <v>5.47</v>
      </c>
      <c r="AJ99" s="100" t="s">
        <v>142</v>
      </c>
      <c r="AK99" s="100">
        <v>3.52</v>
      </c>
      <c r="AL99" s="100">
        <v>7820</v>
      </c>
      <c r="AM99" s="100">
        <v>1.39</v>
      </c>
      <c r="AN99" s="100">
        <v>0.91</v>
      </c>
      <c r="AO99" s="110">
        <f>IF(U99="n/a","n/a",IF(AA99&lt;0,"n/a",IF(AA99="n/a","n/a",J99+U99-AA99)))</f>
        <v>-5.1551199356012241</v>
      </c>
      <c r="AP99" s="111">
        <f>IF(U99="n/a","n/a",J99+U99)</f>
        <v>6.292724292493352</v>
      </c>
      <c r="AQ99" s="112">
        <f>IF(OR(AC99&lt;0.01,AC99="n/a",AF99="n/a"),"n/a",(I99/SQRT(22.5*AC99*(I99/AF99))-1)*100)</f>
        <v>0.62297067967953534</v>
      </c>
      <c r="AR99" s="101">
        <f>INDEX(Historical!$C$7:$C$1063,MATCH(B99,Historical!$B$7:$B$1063,0))*IF(AH99="n/a",1.03,IF(AH99&lt;0,1.01,IF(AH99&gt;10,1.1,(1+AH99/100))))</f>
        <v>2.24532</v>
      </c>
      <c r="AS99" s="109">
        <f>IF($AI99="n/a",1.03*AR99,IF($AI99&lt;0,1.01*AR99,IF($AI99&gt;10,1.1*AR99,(1+$AI99/100)*AR99)))</f>
        <v>2.3681390040000001</v>
      </c>
      <c r="AT99" s="109">
        <f>IF($AK99="n/a",1.03*AS99,IF($AK99&lt;0,1.01*AS99,IF($AK99&gt;10,1.1*AS99,(1+$AK99/100)*AS99)))</f>
        <v>2.4514974969407999</v>
      </c>
      <c r="AU99" s="109">
        <f>IF($AK99="n/a",1.03*AT99,IF($AK99&lt;0,1.01*AT99,IF($AK99&gt;10,1.1*AT99,(1+$AK99/100)*AT99)))</f>
        <v>2.5377902088331159</v>
      </c>
      <c r="AV99" s="109">
        <f>IF($AK99="n/a",1.03*AU99,IF($AK99&lt;0,1.01*AU99,IF($AK99&gt;10,1.1*AU99,(1+$AK99/100)*AU99)))</f>
        <v>2.6271204241840413</v>
      </c>
      <c r="AW99" s="109">
        <f>SUM(AR99:AV99)</f>
        <v>12.229867133957956</v>
      </c>
      <c r="AX99" s="113">
        <f>AW99/I99*100</f>
        <v>14.85830049077628</v>
      </c>
      <c r="AY99" s="100">
        <v>0.38</v>
      </c>
      <c r="AZ99" s="100">
        <v>9.5</v>
      </c>
      <c r="BA99" s="100">
        <v>-15.2</v>
      </c>
      <c r="BB99" s="100">
        <v>4.2700000000000005</v>
      </c>
      <c r="BC99" s="100">
        <v>-1.48</v>
      </c>
      <c r="BE99" s="12">
        <v>1971</v>
      </c>
      <c r="BF99" s="12">
        <f>IF(BE99&gt;2020,0,IF(BE99&gt;2008,1,IF(BE99&gt;2001,2,IF(BE99&gt;1990,3,IF(BE99&gt;1980,4,IF(BE99&gt;1973,5,IF(BE99&gt;1970,6,IF(BE99&gt;1960,7,IF(BE99&gt;1958,8,IF(BE99&gt;1953,9,10))))))))))</f>
        <v>6</v>
      </c>
      <c r="BG99" s="100">
        <v>7.1499999999999995</v>
      </c>
      <c r="BH99" s="55" t="s">
        <v>121</v>
      </c>
      <c r="BI99" s="55" t="s">
        <v>122</v>
      </c>
    </row>
    <row r="100" spans="1:61" ht="11.25" customHeight="1" x14ac:dyDescent="0.2">
      <c r="A100" s="55" t="s">
        <v>410</v>
      </c>
      <c r="B100" s="55" t="s">
        <v>411</v>
      </c>
      <c r="C100" s="156" t="s">
        <v>134</v>
      </c>
      <c r="D100" s="98" t="s">
        <v>412</v>
      </c>
      <c r="E100" s="157">
        <v>31</v>
      </c>
      <c r="F100" s="2">
        <v>116</v>
      </c>
      <c r="G100" s="2" t="s">
        <v>146</v>
      </c>
      <c r="H100" s="2" t="s">
        <v>146</v>
      </c>
      <c r="I100" s="100">
        <v>24.2</v>
      </c>
      <c r="J100" s="101">
        <f>(M100/I100)*100</f>
        <v>3.1404958677685952</v>
      </c>
      <c r="K100" s="104">
        <v>0.19</v>
      </c>
      <c r="L100" s="71">
        <v>4</v>
      </c>
      <c r="M100" s="28">
        <f>K100*L100</f>
        <v>0.76</v>
      </c>
      <c r="N100" s="103" t="s">
        <v>413</v>
      </c>
      <c r="O100" s="104">
        <v>0.18</v>
      </c>
      <c r="P100" s="158">
        <v>45974</v>
      </c>
      <c r="Q100" s="158">
        <v>45989</v>
      </c>
      <c r="R100" s="28">
        <f>(K100-O100)/O100*100</f>
        <v>5.5555555555555607</v>
      </c>
      <c r="S100" s="105">
        <f>IF(INDEX(Historical!$D$7:$D1476,MATCH(B100,Historical!$B$7:$B$1062,0))=0,"n/a",(INDEX(Historical!$C$7:$C$1062,MATCH(B100,Historical!$B$7:$B$1062,0))/INDEX(Historical!$D$7:$D$1062,MATCH(B100,Historical!$B$7:$B$1062,0))-1)*100)</f>
        <v>5.7971014492753659</v>
      </c>
      <c r="T100" s="105">
        <f>IF(INDEX(Historical!$F$7:$F$1062,MATCH(B100,Historical!$B$7:$B$1062,0))=0,"n/a",((INDEX(Historical!$C$7:$C$1062,MATCH(B100,Historical!$B$7:$B$1062,0))/INDEX(Historical!$F$7:$F$1062,MATCH(B100,Historical!$B$7:$B$1062,0)))^(1/3)-1)*100)</f>
        <v>6.1689873505176962</v>
      </c>
      <c r="U100" s="105">
        <f>IF(INDEX(Historical!$H$7:$H$1062,MATCH(B100,Historical!$B$7:$B$1062,0))=0,"n/a",((INDEX(Historical!$C$7:$C$1062,MATCH(B100,Historical!$B$7:$B$1062,0))/INDEX(Historical!$H$7:$H$1062,MATCH(B100,Historical!$B$7:$B$1062,0)))^(1/5)-1)*100)</f>
        <v>6.0193827877357053</v>
      </c>
      <c r="V100" s="105">
        <f>IF(INDEX(Historical!$M$7:$M$1062,MATCH(B100,Historical!$B$7:$B$1062,0))=0,"n/a",((INDEX(Historical!$C$7:$C$1062,MATCH(B100,Historical!$B$7:$B$1062,0))/INDEX(Historical!$M$7:$M$1062,MATCH(B100,Historical!$B$7:$B$1062,0)))^(1/10)-1)*100)</f>
        <v>6.0685870694289656</v>
      </c>
      <c r="W100" s="106">
        <f>IF(OR(U100&lt;=0,U100="n/a",V100&lt;=0,V100="n/a"),"n/a",U100/V100)</f>
        <v>0.99189197071240331</v>
      </c>
      <c r="X100" s="107" t="str">
        <f>IF(OR(AJ100&lt;=0,AJ100="n/a",U100&lt;=0,U100="n/a"),"n/a",U100/AJ100)</f>
        <v>n/a</v>
      </c>
      <c r="Y100" s="164"/>
      <c r="Z100" s="101" t="str">
        <f>IF(OR(AC100&lt;0.01,AC100="n/a"),"n/a",M100/AC100*100)</f>
        <v>n/a</v>
      </c>
      <c r="AA100" s="109" t="str">
        <f>IF(OR(AC100&lt;0.01,AC100="n/a"),"n/a",I100/AC100)</f>
        <v>n/a</v>
      </c>
      <c r="AB100" s="71">
        <v>12</v>
      </c>
      <c r="AC100" s="100" t="s">
        <v>142</v>
      </c>
      <c r="AD100" s="100" t="s">
        <v>142</v>
      </c>
      <c r="AE100" s="100" t="s">
        <v>142</v>
      </c>
      <c r="AF100" s="100" t="s">
        <v>142</v>
      </c>
      <c r="AG100" s="100" t="s">
        <v>142</v>
      </c>
      <c r="AH100" s="100" t="s">
        <v>142</v>
      </c>
      <c r="AI100" s="100" t="s">
        <v>142</v>
      </c>
      <c r="AJ100" s="100" t="s">
        <v>142</v>
      </c>
      <c r="AK100" s="100" t="s">
        <v>142</v>
      </c>
      <c r="AL100" s="100" t="s">
        <v>142</v>
      </c>
      <c r="AM100" s="100" t="s">
        <v>142</v>
      </c>
      <c r="AN100" s="100" t="s">
        <v>142</v>
      </c>
      <c r="AO100" s="110" t="str">
        <f>IF(U100="n/a","n/a",IF(AA100&lt;0,"n/a",IF(AA100="n/a","n/a",J100+U100-AA100)))</f>
        <v>n/a</v>
      </c>
      <c r="AP100" s="111">
        <f>IF(U100="n/a","n/a",J100+U100)</f>
        <v>9.1598786555043006</v>
      </c>
      <c r="AQ100" s="112" t="str">
        <f>IF(OR(AC100&lt;0.01,AC100="n/a",AF100="n/a"),"n/a",(I100/SQRT(22.5*AC100*(I100/AF100))-1)*100)</f>
        <v>n/a</v>
      </c>
      <c r="AR100" s="101">
        <f>INDEX(Historical!$C$7:$C$1063,MATCH(B100,Historical!$B$7:$B$1063,0))*IF(AH100="n/a",1.03,IF(AH100&lt;0,1.01,IF(AH100&gt;10,1.1,(1+AH100/100))))</f>
        <v>0.75190000000000001</v>
      </c>
      <c r="AS100" s="109">
        <f>IF($AI100="n/a",1.03*AR100,IF($AI100&lt;0,1.01*AR100,IF($AI100&gt;10,1.1*AR100,(1+$AI100/100)*AR100)))</f>
        <v>0.77445700000000006</v>
      </c>
      <c r="AT100" s="109">
        <f>IF($AK100="n/a",1.03*AS100,IF($AK100&lt;0,1.01*AS100,IF($AK100&gt;10,1.1*AS100,(1+$AK100/100)*AS100)))</f>
        <v>0.79769071000000014</v>
      </c>
      <c r="AU100" s="109">
        <f>IF($AK100="n/a",1.03*AT100,IF($AK100&lt;0,1.01*AT100,IF($AK100&gt;10,1.1*AT100,(1+$AK100/100)*AT100)))</f>
        <v>0.8216214313000002</v>
      </c>
      <c r="AV100" s="109">
        <f>IF($AK100="n/a",1.03*AU100,IF($AK100&lt;0,1.01*AU100,IF($AK100&gt;10,1.1*AU100,(1+$AK100/100)*AU100)))</f>
        <v>0.84627007423900025</v>
      </c>
      <c r="AW100" s="109">
        <f>SUM(AR100:AV100)</f>
        <v>3.9919392155390008</v>
      </c>
      <c r="AX100" s="113">
        <f>AW100/I100*100</f>
        <v>16.495616593136369</v>
      </c>
      <c r="AY100" s="100" t="s">
        <v>142</v>
      </c>
      <c r="AZ100" s="100" t="s">
        <v>142</v>
      </c>
      <c r="BA100" s="100" t="s">
        <v>142</v>
      </c>
      <c r="BB100" s="100" t="s">
        <v>142</v>
      </c>
      <c r="BC100" s="100" t="s">
        <v>142</v>
      </c>
      <c r="BD100" s="20" t="s">
        <v>108</v>
      </c>
      <c r="BE100" s="12">
        <v>1996</v>
      </c>
      <c r="BF100" s="12">
        <f>IF(BE100&gt;2020,0,IF(BE100&gt;2008,1,IF(BE100&gt;2001,2,IF(BE100&gt;1990,3,IF(BE100&gt;1980,4,IF(BE100&gt;1973,5,IF(BE100&gt;1970,6,IF(BE100&gt;1960,7,IF(BE100&gt;1958,8,IF(BE100&gt;1953,9,10))))))))))</f>
        <v>3</v>
      </c>
      <c r="BG100" s="100" t="s">
        <v>142</v>
      </c>
      <c r="BH100" s="55" t="s">
        <v>121</v>
      </c>
      <c r="BI100" s="55" t="s">
        <v>122</v>
      </c>
    </row>
    <row r="101" spans="1:61" ht="11.25" customHeight="1" x14ac:dyDescent="0.2">
      <c r="A101" s="55" t="s">
        <v>414</v>
      </c>
      <c r="B101" s="55" t="s">
        <v>415</v>
      </c>
      <c r="C101" s="156" t="s">
        <v>162</v>
      </c>
      <c r="D101" s="98" t="s">
        <v>167</v>
      </c>
      <c r="E101" s="157">
        <v>30</v>
      </c>
      <c r="F101" s="2">
        <v>123</v>
      </c>
      <c r="G101" s="2" t="s">
        <v>119</v>
      </c>
      <c r="H101" s="2" t="s">
        <v>119</v>
      </c>
      <c r="I101" s="100">
        <v>57.89</v>
      </c>
      <c r="J101" s="101">
        <f>(M101/I101)*100</f>
        <v>3.2820867161858698</v>
      </c>
      <c r="K101" s="104">
        <v>0.47499999999999998</v>
      </c>
      <c r="L101" s="71">
        <v>4</v>
      </c>
      <c r="M101" s="28">
        <f>K101*L101</f>
        <v>1.9</v>
      </c>
      <c r="N101" s="103" t="s">
        <v>141</v>
      </c>
      <c r="O101" s="104">
        <v>0.45</v>
      </c>
      <c r="P101" s="158">
        <v>45922</v>
      </c>
      <c r="Q101" s="158">
        <v>45931</v>
      </c>
      <c r="R101" s="28">
        <f>(K101-O101)/O101*100</f>
        <v>5.5555555555555483</v>
      </c>
      <c r="S101" s="105">
        <f>IF(INDEX(Historical!$D$7:$D1477,MATCH(B101,Historical!$B$7:$B$1062,0))=0,"n/a",(INDEX(Historical!$C$7:$C$1062,MATCH(B101,Historical!$B$7:$B$1062,0))/INDEX(Historical!$D$7:$D$1062,MATCH(B101,Historical!$B$7:$B$1062,0))-1)*100)</f>
        <v>6.7251461988304007</v>
      </c>
      <c r="T101" s="105">
        <f>IF(INDEX(Historical!$F$7:$F$1062,MATCH(B101,Historical!$B$7:$B$1062,0))=0,"n/a",((INDEX(Historical!$C$7:$C$1062,MATCH(B101,Historical!$B$7:$B$1062,0))/INDEX(Historical!$F$7:$F$1062,MATCH(B101,Historical!$B$7:$B$1062,0)))^(1/3)-1)*100)</f>
        <v>7.2947469277035992</v>
      </c>
      <c r="U101" s="105">
        <f>IF(INDEX(Historical!$H$7:$H$1062,MATCH(B101,Historical!$B$7:$B$1062,0))=0,"n/a",((INDEX(Historical!$C$7:$C$1062,MATCH(B101,Historical!$B$7:$B$1062,0))/INDEX(Historical!$H$7:$H$1062,MATCH(B101,Historical!$B$7:$B$1062,0)))^(1/5)-1)*100)</f>
        <v>7.5206372219683848</v>
      </c>
      <c r="V101" s="105">
        <f>IF(INDEX(Historical!$M$7:$M$1062,MATCH(B101,Historical!$B$7:$B$1062,0))=0,"n/a",((INDEX(Historical!$C$7:$C$1062,MATCH(B101,Historical!$B$7:$B$1062,0))/INDEX(Historical!$M$7:$M$1062,MATCH(B101,Historical!$B$7:$B$1062,0)))^(1/10)-1)*100)</f>
        <v>7.1480267590504409</v>
      </c>
      <c r="W101" s="106">
        <f>IF(OR(U101&lt;=0,U101="n/a",V101&lt;=0,V101="n/a"),"n/a",U101/V101)</f>
        <v>1.0521277375530478</v>
      </c>
      <c r="X101" s="107">
        <f>IF(OR(AJ101&lt;=0,AJ101="n/a",U101&lt;=0,U101="n/a"),"n/a",U101/AJ101)</f>
        <v>0.52924962856920366</v>
      </c>
      <c r="Y101" s="165"/>
      <c r="Z101" s="101">
        <f>IF(OR(AC101&lt;0.01,AC101="n/a"),"n/a",M101/AC101*100)</f>
        <v>56.379821958456965</v>
      </c>
      <c r="AA101" s="109">
        <f>IF(OR(AC101&lt;0.01,AC101="n/a"),"n/a",I101/AC101)</f>
        <v>17.178041543026705</v>
      </c>
      <c r="AB101" s="71">
        <v>9</v>
      </c>
      <c r="AC101" s="100">
        <v>3.37</v>
      </c>
      <c r="AD101" s="100">
        <v>4.29</v>
      </c>
      <c r="AE101" s="100">
        <v>2.64</v>
      </c>
      <c r="AF101" s="100">
        <v>2.2000000000000002</v>
      </c>
      <c r="AG101" s="100">
        <v>13.320000000000002</v>
      </c>
      <c r="AH101" s="100">
        <v>9.370000000000001</v>
      </c>
      <c r="AI101" s="100">
        <v>-4.96</v>
      </c>
      <c r="AJ101" s="100">
        <v>14.21</v>
      </c>
      <c r="AK101" s="100">
        <v>3.95</v>
      </c>
      <c r="AL101" s="100">
        <v>5840</v>
      </c>
      <c r="AM101" s="100">
        <v>0.57000000000000006</v>
      </c>
      <c r="AN101" s="100">
        <v>1.42</v>
      </c>
      <c r="AO101" s="110">
        <f>IF(U101="n/a","n/a",IF(AA101&lt;0,"n/a",IF(AA101="n/a","n/a",J101+U101-AA101)))</f>
        <v>-6.3753176048724498</v>
      </c>
      <c r="AP101" s="111">
        <f>IF(U101="n/a","n/a",J101+U101)</f>
        <v>10.802723938154255</v>
      </c>
      <c r="AQ101" s="112">
        <f>IF(OR(AC101&lt;0.01,AC101="n/a",AF101="n/a"),"n/a",(I101/SQRT(22.5*AC101*(I101/AF101))-1)*100)</f>
        <v>29.600568233765866</v>
      </c>
      <c r="AR101" s="101">
        <f>INDEX(Historical!$C$7:$C$1063,MATCH(B101,Historical!$B$7:$B$1063,0))*IF(AH101="n/a",1.03,IF(AH101&lt;0,1.01,IF(AH101&gt;10,1.1,(1+AH101/100))))</f>
        <v>1.9960025000000001</v>
      </c>
      <c r="AS101" s="109">
        <f>IF($AI101="n/a",1.03*AR101,IF($AI101&lt;0,1.01*AR101,IF($AI101&gt;10,1.1*AR101,(1+$AI101/100)*AR101)))</f>
        <v>2.0159625249999999</v>
      </c>
      <c r="AT101" s="109">
        <f>IF($AK101="n/a",1.03*AS101,IF($AK101&lt;0,1.01*AS101,IF($AK101&gt;10,1.1*AS101,(1+$AK101/100)*AS101)))</f>
        <v>2.0955930447375</v>
      </c>
      <c r="AU101" s="109">
        <f>IF($AK101="n/a",1.03*AT101,IF($AK101&lt;0,1.01*AT101,IF($AK101&gt;10,1.1*AT101,(1+$AK101/100)*AT101)))</f>
        <v>2.1783689700046316</v>
      </c>
      <c r="AV101" s="109">
        <f>IF($AK101="n/a",1.03*AU101,IF($AK101&lt;0,1.01*AU101,IF($AK101&gt;10,1.1*AU101,(1+$AK101/100)*AU101)))</f>
        <v>2.2644145443198149</v>
      </c>
      <c r="AW101" s="109">
        <f>SUM(AR101:AV101)</f>
        <v>10.550341584061947</v>
      </c>
      <c r="AX101" s="113">
        <f>AW101/I101*100</f>
        <v>18.224808402249</v>
      </c>
      <c r="AY101" s="100">
        <v>0.52</v>
      </c>
      <c r="AZ101" s="100">
        <v>33.200000000000003</v>
      </c>
      <c r="BA101" s="100">
        <v>-4.88</v>
      </c>
      <c r="BB101" s="100">
        <v>1.81</v>
      </c>
      <c r="BC101" s="100">
        <v>10.83</v>
      </c>
      <c r="BE101" s="12">
        <v>1996</v>
      </c>
      <c r="BF101" s="12">
        <f>IF(BE101&gt;2020,0,IF(BE101&gt;2008,1,IF(BE101&gt;2001,2,IF(BE101&gt;1990,3,IF(BE101&gt;1980,4,IF(BE101&gt;1973,5,IF(BE101&gt;1970,6,IF(BE101&gt;1960,7,IF(BE101&gt;1958,8,IF(BE101&gt;1953,9,10))))))))))</f>
        <v>3</v>
      </c>
      <c r="BG101" s="100">
        <v>4.49</v>
      </c>
      <c r="BH101" s="55" t="s">
        <v>121</v>
      </c>
      <c r="BI101" s="55" t="s">
        <v>122</v>
      </c>
    </row>
    <row r="102" spans="1:61" ht="11.25" customHeight="1" x14ac:dyDescent="0.2">
      <c r="A102" s="123" t="s">
        <v>416</v>
      </c>
      <c r="B102" s="55" t="s">
        <v>417</v>
      </c>
      <c r="C102" s="156" t="s">
        <v>300</v>
      </c>
      <c r="D102" s="98" t="s">
        <v>323</v>
      </c>
      <c r="E102" s="157">
        <v>37</v>
      </c>
      <c r="F102" s="2">
        <v>79</v>
      </c>
      <c r="G102" s="2" t="s">
        <v>119</v>
      </c>
      <c r="H102" s="2" t="s">
        <v>119</v>
      </c>
      <c r="I102" s="100">
        <v>47.52</v>
      </c>
      <c r="J102" s="101">
        <f>(M102/I102)*100</f>
        <v>5.2188552188552189</v>
      </c>
      <c r="K102" s="104">
        <v>0.62</v>
      </c>
      <c r="L102" s="71">
        <v>4</v>
      </c>
      <c r="M102" s="28">
        <f>K102*L102</f>
        <v>2.48</v>
      </c>
      <c r="N102" s="103" t="s">
        <v>151</v>
      </c>
      <c r="O102" s="104">
        <v>0.6</v>
      </c>
      <c r="P102" s="158">
        <v>46234</v>
      </c>
      <c r="Q102" s="158">
        <v>46248</v>
      </c>
      <c r="R102" s="28">
        <f>(K102-O102)/O102*100</f>
        <v>3.3333333333333366</v>
      </c>
      <c r="S102" s="105">
        <f>IF(INDEX(Historical!$D$7:$D1480,MATCH(B102,Historical!$B$7:$B$1062,0))=0,"n/a",(INDEX(Historical!$C$7:$C$1062,MATCH(B102,Historical!$B$7:$B$1062,0))/INDEX(Historical!$D$7:$D$1062,MATCH(B102,Historical!$B$7:$B$1062,0))-1)*100)</f>
        <v>3.0567685589519611</v>
      </c>
      <c r="T102" s="105">
        <f>IF(INDEX(Historical!$F$7:$F$1062,MATCH(B102,Historical!$B$7:$B$1062,0))=0,"n/a",((INDEX(Historical!$C$7:$C$1062,MATCH(B102,Historical!$B$7:$B$1062,0))/INDEX(Historical!$F$7:$F$1062,MATCH(B102,Historical!$B$7:$B$1062,0)))^(1/3)-1)*100)</f>
        <v>2.9957767644273936</v>
      </c>
      <c r="U102" s="105">
        <f>IF(INDEX(Historical!$H$7:$H$1062,MATCH(B102,Historical!$B$7:$B$1062,0))=0,"n/a",((INDEX(Historical!$C$7:$C$1062,MATCH(B102,Historical!$B$7:$B$1062,0))/INDEX(Historical!$H$7:$H$1062,MATCH(B102,Historical!$B$7:$B$1062,0)))^(1/5)-1)*100)</f>
        <v>2.6569439812986984</v>
      </c>
      <c r="V102" s="105">
        <f>IF(INDEX(Historical!$M$7:$M$1062,MATCH(B102,Historical!$B$7:$B$1062,0))=0,"n/a",((INDEX(Historical!$C$7:$C$1062,MATCH(B102,Historical!$B$7:$B$1062,0))/INDEX(Historical!$M$7:$M$1062,MATCH(B102,Historical!$B$7:$B$1062,0)))^(1/10)-1)*100)</f>
        <v>3.2741405033333892</v>
      </c>
      <c r="W102" s="106">
        <f>IF(OR(U102&lt;=0,U102="n/a",V102&lt;=0,V102="n/a"),"n/a",U102/V102)</f>
        <v>0.81149357475455752</v>
      </c>
      <c r="X102" s="107">
        <f>IF(OR(AJ102&lt;=0,AJ102="n/a",U102&lt;=0,U102="n/a"),"n/a",U102/AJ102)</f>
        <v>0.238504845718016</v>
      </c>
      <c r="Y102" s="55"/>
      <c r="Z102" s="101">
        <f>IF(OR(AC102&lt;0.01,AC102="n/a"),"n/a",M102/AC102*100)</f>
        <v>120.97560975609758</v>
      </c>
      <c r="AA102" s="109">
        <f>IF(OR(AC102&lt;0.01,AC102="n/a"),"n/a",I102/AC102)</f>
        <v>23.180487804878052</v>
      </c>
      <c r="AB102" s="71">
        <v>12</v>
      </c>
      <c r="AC102" s="100">
        <v>2.0499999999999998</v>
      </c>
      <c r="AD102" s="100">
        <v>11.56</v>
      </c>
      <c r="AE102" s="100">
        <v>9.66</v>
      </c>
      <c r="AF102" s="100">
        <v>2.06</v>
      </c>
      <c r="AG102" s="100">
        <v>8.85</v>
      </c>
      <c r="AH102" s="100">
        <v>-2.15</v>
      </c>
      <c r="AI102" s="100">
        <v>3.55</v>
      </c>
      <c r="AJ102" s="100">
        <v>11.14</v>
      </c>
      <c r="AK102" s="100">
        <v>1.96</v>
      </c>
      <c r="AL102" s="100">
        <v>9040</v>
      </c>
      <c r="AM102" s="100">
        <v>0.86999999999999988</v>
      </c>
      <c r="AN102" s="100">
        <v>1.1100000000000001</v>
      </c>
      <c r="AO102" s="110">
        <f>IF(U102="n/a","n/a",IF(AA102&lt;0,"n/a",IF(AA102="n/a","n/a",J102+U102-AA102)))</f>
        <v>-15.304688604724134</v>
      </c>
      <c r="AP102" s="111">
        <f>IF(U102="n/a","n/a",J102+U102)</f>
        <v>7.8757992001539172</v>
      </c>
      <c r="AQ102" s="112">
        <f>IF(OR(AC102&lt;0.01,AC102="n/a",AF102="n/a"),"n/a",(I102/SQRT(22.5*AC102*(I102/AF102))-1)*100)</f>
        <v>45.68124241042122</v>
      </c>
      <c r="AR102" s="101">
        <f>INDEX(Historical!$C$7:$C$1063,MATCH(B102,Historical!$B$7:$B$1063,0))*IF(AH102="n/a",1.03,IF(AH102&lt;0,1.01,IF(AH102&gt;10,1.1,(1+AH102/100))))</f>
        <v>2.3835999999999999</v>
      </c>
      <c r="AS102" s="109">
        <f>IF($AI102="n/a",1.03*AR102,IF($AI102&lt;0,1.01*AR102,IF($AI102&gt;10,1.1*AR102,(1+$AI102/100)*AR102)))</f>
        <v>2.4682178000000001</v>
      </c>
      <c r="AT102" s="109">
        <f>IF($AK102="n/a",1.03*AS102,IF($AK102&lt;0,1.01*AS102,IF($AK102&gt;10,1.1*AS102,(1+$AK102/100)*AS102)))</f>
        <v>2.5165948688800004</v>
      </c>
      <c r="AU102" s="109">
        <f>IF($AK102="n/a",1.03*AT102,IF($AK102&lt;0,1.01*AT102,IF($AK102&gt;10,1.1*AT102,(1+$AK102/100)*AT102)))</f>
        <v>2.5659201283100486</v>
      </c>
      <c r="AV102" s="109">
        <f>IF($AK102="n/a",1.03*AU102,IF($AK102&lt;0,1.01*AU102,IF($AK102&gt;10,1.1*AU102,(1+$AK102/100)*AU102)))</f>
        <v>2.6162121628249255</v>
      </c>
      <c r="AW102" s="109">
        <f>SUM(AR102:AV102)</f>
        <v>12.550544960014975</v>
      </c>
      <c r="AX102" s="113">
        <f>AW102/I102*100</f>
        <v>26.411079461310973</v>
      </c>
      <c r="AY102" s="100">
        <v>0.77</v>
      </c>
      <c r="AZ102" s="100">
        <v>22.16</v>
      </c>
      <c r="BA102" s="100">
        <v>-4.96</v>
      </c>
      <c r="BB102" s="100">
        <v>1.9800000000000002</v>
      </c>
      <c r="BC102" s="100">
        <v>9.2799999999999994</v>
      </c>
      <c r="BD102" s="69"/>
      <c r="BE102" s="12">
        <v>1990</v>
      </c>
      <c r="BF102" s="12">
        <f>IF(BE102&gt;2020,0,IF(BE102&gt;2008,1,IF(BE102&gt;2001,2,IF(BE102&gt;1990,3,IF(BE102&gt;1980,4,IF(BE102&gt;1973,5,IF(BE102&gt;1970,6,IF(BE102&gt;1960,7,IF(BE102&gt;1958,8,IF(BE102&gt;1953,9,10))))))))))</f>
        <v>4</v>
      </c>
      <c r="BG102" s="100">
        <v>4.2</v>
      </c>
      <c r="BH102" s="55" t="s">
        <v>121</v>
      </c>
      <c r="BI102" s="55" t="s">
        <v>302</v>
      </c>
    </row>
    <row r="103" spans="1:61" ht="11.25" customHeight="1" x14ac:dyDescent="0.2">
      <c r="A103" s="55" t="s">
        <v>418</v>
      </c>
      <c r="B103" s="55" t="s">
        <v>419</v>
      </c>
      <c r="C103" s="156" t="s">
        <v>139</v>
      </c>
      <c r="D103" s="98" t="s">
        <v>420</v>
      </c>
      <c r="E103" s="157">
        <v>53</v>
      </c>
      <c r="F103" s="2">
        <v>41</v>
      </c>
      <c r="G103" s="2" t="s">
        <v>119</v>
      </c>
      <c r="H103" s="2" t="s">
        <v>119</v>
      </c>
      <c r="I103" s="100">
        <v>257.29000000000002</v>
      </c>
      <c r="J103" s="101">
        <f>(M103/I103)*100</f>
        <v>0.87061292704730064</v>
      </c>
      <c r="K103" s="104">
        <v>0.56000000000000005</v>
      </c>
      <c r="L103" s="71">
        <v>4</v>
      </c>
      <c r="M103" s="28">
        <f>K103*L103</f>
        <v>2.2400000000000002</v>
      </c>
      <c r="N103" s="103" t="s">
        <v>372</v>
      </c>
      <c r="O103" s="104">
        <v>0.55000000000000004</v>
      </c>
      <c r="P103" s="158">
        <v>46022</v>
      </c>
      <c r="Q103" s="158">
        <v>46064</v>
      </c>
      <c r="R103" s="28">
        <f>(K103-O103)/O103*100</f>
        <v>1.8181818181818195</v>
      </c>
      <c r="S103" s="105">
        <f>IF(INDEX(Historical!$D$7:$D1488,MATCH(B103,Historical!$B$7:$B$1062,0))=0,"n/a",(INDEX(Historical!$C$7:$C$1062,MATCH(B103,Historical!$B$7:$B$1062,0))/INDEX(Historical!$D$7:$D$1062,MATCH(B103,Historical!$B$7:$B$1062,0))-1)*100)</f>
        <v>1.8518518518518601</v>
      </c>
      <c r="T103" s="105">
        <f>IF(INDEX(Historical!$F$7:$F$1062,MATCH(B103,Historical!$B$7:$B$1062,0))=0,"n/a",((INDEX(Historical!$C$7:$C$1062,MATCH(B103,Historical!$B$7:$B$1062,0))/INDEX(Historical!$F$7:$F$1062,MATCH(B103,Historical!$B$7:$B$1062,0)))^(1/3)-1)*100)</f>
        <v>3.228011545636722</v>
      </c>
      <c r="U103" s="105">
        <f>IF(INDEX(Historical!$H$7:$H$1062,MATCH(B103,Historical!$B$7:$B$1062,0))=0,"n/a",((INDEX(Historical!$C$7:$C$1062,MATCH(B103,Historical!$B$7:$B$1062,0))/INDEX(Historical!$H$7:$H$1062,MATCH(B103,Historical!$B$7:$B$1062,0)))^(1/5)-1)*100)</f>
        <v>6.4435526169243307</v>
      </c>
      <c r="V103" s="105">
        <f>IF(INDEX(Historical!$M$7:$M$1062,MATCH(B103,Historical!$B$7:$B$1062,0))=0,"n/a",((INDEX(Historical!$C$7:$C$1062,MATCH(B103,Historical!$B$7:$B$1062,0))/INDEX(Historical!$M$7:$M$1062,MATCH(B103,Historical!$B$7:$B$1062,0)))^(1/10)-1)*100)</f>
        <v>3.9737340496767137</v>
      </c>
      <c r="W103" s="106">
        <f>IF(OR(U103&lt;=0,U103="n/a",V103&lt;=0,V103="n/a"),"n/a",U103/V103)</f>
        <v>1.6215359499080093</v>
      </c>
      <c r="X103" s="107">
        <f>IF(OR(AJ103&lt;=0,AJ103="n/a",U103&lt;=0,U103="n/a"),"n/a",U103/AJ103)</f>
        <v>0.24754331989720826</v>
      </c>
      <c r="Y103" s="177"/>
      <c r="Z103" s="101">
        <f>IF(OR(AC103&lt;0.01,AC103="n/a"),"n/a",M103/AC103*100)</f>
        <v>17.877094972067042</v>
      </c>
      <c r="AA103" s="109">
        <f>IF(OR(AC103&lt;0.01,AC103="n/a"),"n/a",I103/AC103)</f>
        <v>20.533918595371112</v>
      </c>
      <c r="AB103" s="71">
        <v>12</v>
      </c>
      <c r="AC103" s="100">
        <v>12.53</v>
      </c>
      <c r="AD103" s="100">
        <v>0.44</v>
      </c>
      <c r="AE103" s="100">
        <v>1.62</v>
      </c>
      <c r="AF103" s="100">
        <v>2.73</v>
      </c>
      <c r="AG103" s="100">
        <v>13.54</v>
      </c>
      <c r="AH103" s="100">
        <v>125.86</v>
      </c>
      <c r="AI103" s="100">
        <v>4.25</v>
      </c>
      <c r="AJ103" s="100">
        <v>26.029999999999998</v>
      </c>
      <c r="AK103" s="100">
        <v>32.49</v>
      </c>
      <c r="AL103" s="100">
        <v>58600</v>
      </c>
      <c r="AM103" s="100">
        <v>0.62</v>
      </c>
      <c r="AN103" s="100">
        <v>0.32</v>
      </c>
      <c r="AO103" s="110">
        <f>IF(U103="n/a","n/a",IF(AA103&lt;0,"n/a",IF(AA103="n/a","n/a",J103+U103-AA103)))</f>
        <v>-13.219753051399481</v>
      </c>
      <c r="AP103" s="111">
        <f>IF(U103="n/a","n/a",J103+U103)</f>
        <v>7.3141655439716313</v>
      </c>
      <c r="AQ103" s="112">
        <f>IF(OR(AC103&lt;0.01,AC103="n/a",AF103="n/a"),"n/a",(I103/SQRT(22.5*AC103*(I103/AF103))-1)*100)</f>
        <v>57.843238359192782</v>
      </c>
      <c r="AR103" s="101">
        <f>INDEX(Historical!$C$7:$C$1063,MATCH(B103,Historical!$B$7:$B$1063,0))*IF(AH103="n/a",1.03,IF(AH103&lt;0,1.01,IF(AH103&gt;10,1.1,(1+AH103/100))))</f>
        <v>2.4200000000000004</v>
      </c>
      <c r="AS103" s="109">
        <f>IF($AI103="n/a",1.03*AR103,IF($AI103&lt;0,1.01*AR103,IF($AI103&gt;10,1.1*AR103,(1+$AI103/100)*AR103)))</f>
        <v>2.5228500000000005</v>
      </c>
      <c r="AT103" s="109">
        <f>IF($AK103="n/a",1.03*AS103,IF($AK103&lt;0,1.01*AS103,IF($AK103&gt;10,1.1*AS103,(1+$AK103/100)*AS103)))</f>
        <v>2.7751350000000006</v>
      </c>
      <c r="AU103" s="109">
        <f>IF($AK103="n/a",1.03*AT103,IF($AK103&lt;0,1.01*AT103,IF($AK103&gt;10,1.1*AT103,(1+$AK103/100)*AT103)))</f>
        <v>3.052648500000001</v>
      </c>
      <c r="AV103" s="109">
        <f>IF($AK103="n/a",1.03*AU103,IF($AK103&lt;0,1.01*AU103,IF($AK103&gt;10,1.1*AU103,(1+$AK103/100)*AU103)))</f>
        <v>3.3579133500000014</v>
      </c>
      <c r="AW103" s="109">
        <f>SUM(AR103:AV103)</f>
        <v>14.128546850000003</v>
      </c>
      <c r="AX103" s="113">
        <f>AW103/I103*100</f>
        <v>5.4912926464300984</v>
      </c>
      <c r="AY103" s="100">
        <v>1.89</v>
      </c>
      <c r="AZ103" s="100">
        <v>95.93</v>
      </c>
      <c r="BA103" s="100">
        <v>-5.0200000000000005</v>
      </c>
      <c r="BB103" s="100">
        <v>6</v>
      </c>
      <c r="BC103" s="100">
        <v>34.47</v>
      </c>
      <c r="BE103" s="12">
        <v>1974</v>
      </c>
      <c r="BF103" s="12">
        <f>IF(BE103&gt;2020,0,IF(BE103&gt;2008,1,IF(BE103&gt;2001,2,IF(BE103&gt;1990,3,IF(BE103&gt;1980,4,IF(BE103&gt;1973,5,IF(BE103&gt;1970,6,IF(BE103&gt;1960,7,IF(BE103&gt;1958,8,IF(BE103&gt;1953,9,10))))))))))</f>
        <v>5</v>
      </c>
      <c r="BG103" s="100">
        <v>8.08</v>
      </c>
      <c r="BH103" s="55" t="s">
        <v>121</v>
      </c>
      <c r="BI103" s="55" t="s">
        <v>122</v>
      </c>
    </row>
    <row r="104" spans="1:61" ht="11.25" customHeight="1" x14ac:dyDescent="0.2">
      <c r="A104" s="55" t="s">
        <v>421</v>
      </c>
      <c r="B104" s="55" t="s">
        <v>422</v>
      </c>
      <c r="C104" s="156" t="s">
        <v>134</v>
      </c>
      <c r="D104" s="98" t="s">
        <v>157</v>
      </c>
      <c r="E104" s="157">
        <v>28</v>
      </c>
      <c r="F104" s="2">
        <v>133</v>
      </c>
      <c r="G104" s="2" t="s">
        <v>119</v>
      </c>
      <c r="H104" s="2" t="s">
        <v>119</v>
      </c>
      <c r="I104" s="100">
        <v>33.979999999999997</v>
      </c>
      <c r="J104" s="101">
        <f>(M104/I104)*100</f>
        <v>3.7669217186580348</v>
      </c>
      <c r="K104" s="104">
        <v>0.32</v>
      </c>
      <c r="L104" s="71">
        <v>4</v>
      </c>
      <c r="M104" s="28">
        <f>K104*L104</f>
        <v>1.28</v>
      </c>
      <c r="N104" s="103" t="s">
        <v>423</v>
      </c>
      <c r="O104" s="104">
        <v>0.31</v>
      </c>
      <c r="P104" s="158">
        <v>46037</v>
      </c>
      <c r="Q104" s="158">
        <v>46055</v>
      </c>
      <c r="R104" s="28">
        <f>(K104-O104)/O104*100</f>
        <v>3.2258064516129057</v>
      </c>
      <c r="S104" s="105">
        <f>IF(INDEX(Historical!$D$7:$D1491,MATCH(B104,Historical!$B$7:$B$1062,0))=0,"n/a",(INDEX(Historical!$C$7:$C$1062,MATCH(B104,Historical!$B$7:$B$1062,0))/INDEX(Historical!$D$7:$D$1062,MATCH(B104,Historical!$B$7:$B$1062,0))-1)*100)</f>
        <v>3.3333333333333437</v>
      </c>
      <c r="T104" s="105">
        <f>IF(INDEX(Historical!$F$7:$F$1062,MATCH(B104,Historical!$B$7:$B$1062,0))=0,"n/a",((INDEX(Historical!$C$7:$C$1062,MATCH(B104,Historical!$B$7:$B$1062,0))/INDEX(Historical!$F$7:$F$1062,MATCH(B104,Historical!$B$7:$B$1062,0)))^(1/3)-1)*100)</f>
        <v>3.4509669068251148</v>
      </c>
      <c r="U104" s="105">
        <f>IF(INDEX(Historical!$H$7:$H$1062,MATCH(B104,Historical!$B$7:$B$1062,0))=0,"n/a",((INDEX(Historical!$C$7:$C$1062,MATCH(B104,Historical!$B$7:$B$1062,0))/INDEX(Historical!$H$7:$H$1062,MATCH(B104,Historical!$B$7:$B$1062,0)))^(1/5)-1)*100)</f>
        <v>4.3961149790192833</v>
      </c>
      <c r="V104" s="105">
        <f>IF(INDEX(Historical!$M$7:$M$1062,MATCH(B104,Historical!$B$7:$B$1062,0))=0,"n/a",((INDEX(Historical!$C$7:$C$1062,MATCH(B104,Historical!$B$7:$B$1062,0))/INDEX(Historical!$M$7:$M$1062,MATCH(B104,Historical!$B$7:$B$1062,0)))^(1/10)-1)*100)</f>
        <v>4.222331254582623</v>
      </c>
      <c r="W104" s="106">
        <f>IF(OR(U104&lt;=0,U104="n/a",V104&lt;=0,V104="n/a"),"n/a",U104/V104)</f>
        <v>1.041158240308135</v>
      </c>
      <c r="X104" s="107">
        <f>IF(OR(AJ104&lt;=0,AJ104="n/a",U104&lt;=0,U104="n/a"),"n/a",U104/AJ104)</f>
        <v>0.57996239828750429</v>
      </c>
      <c r="Y104" s="170"/>
      <c r="Z104" s="101">
        <f>IF(OR(AC104&lt;0.01,AC104="n/a"),"n/a",M104/AC104*100)</f>
        <v>44.137931034482762</v>
      </c>
      <c r="AA104" s="109">
        <f>IF(OR(AC104&lt;0.01,AC104="n/a"),"n/a",I104/AC104)</f>
        <v>11.717241379310344</v>
      </c>
      <c r="AB104" s="71">
        <v>12</v>
      </c>
      <c r="AC104" s="100">
        <v>2.9</v>
      </c>
      <c r="AD104" s="100" t="s">
        <v>142</v>
      </c>
      <c r="AE104" s="100">
        <v>2.4</v>
      </c>
      <c r="AF104" s="100">
        <v>1.28</v>
      </c>
      <c r="AG104" s="100">
        <v>11.200000000000001</v>
      </c>
      <c r="AH104" s="100">
        <v>12.06</v>
      </c>
      <c r="AI104" s="100">
        <v>10.47</v>
      </c>
      <c r="AJ104" s="100">
        <v>7.580000000000001</v>
      </c>
      <c r="AK104" s="100" t="s">
        <v>142</v>
      </c>
      <c r="AL104" s="100">
        <v>370.07</v>
      </c>
      <c r="AM104" s="100">
        <v>9.19</v>
      </c>
      <c r="AN104" s="100">
        <v>0.23</v>
      </c>
      <c r="AO104" s="110">
        <f>IF(U104="n/a","n/a",IF(AA104&lt;0,"n/a",IF(AA104="n/a","n/a",J104+U104-AA104)))</f>
        <v>-3.5542046816330259</v>
      </c>
      <c r="AP104" s="111">
        <f>IF(U104="n/a","n/a",J104+U104)</f>
        <v>8.1630366976773185</v>
      </c>
      <c r="AQ104" s="112">
        <f>IF(OR(AC104&lt;0.01,AC104="n/a",AF104="n/a"),"n/a",(I104/SQRT(22.5*AC104*(I104/AF104))-1)*100)</f>
        <v>-18.355597686560444</v>
      </c>
      <c r="AR104" s="101">
        <f>INDEX(Historical!$C$7:$C$1063,MATCH(B104,Historical!$B$7:$B$1063,0))*IF(AH104="n/a",1.03,IF(AH104&lt;0,1.01,IF(AH104&gt;10,1.1,(1+AH104/100))))</f>
        <v>1.3640000000000001</v>
      </c>
      <c r="AS104" s="109">
        <f>IF($AI104="n/a",1.03*AR104,IF($AI104&lt;0,1.01*AR104,IF($AI104&gt;10,1.1*AR104,(1+$AI104/100)*AR104)))</f>
        <v>1.5004000000000002</v>
      </c>
      <c r="AT104" s="109">
        <f>IF($AK104="n/a",1.03*AS104,IF($AK104&lt;0,1.01*AS104,IF($AK104&gt;10,1.1*AS104,(1+$AK104/100)*AS104)))</f>
        <v>1.5454120000000002</v>
      </c>
      <c r="AU104" s="109">
        <f>IF($AK104="n/a",1.03*AT104,IF($AK104&lt;0,1.01*AT104,IF($AK104&gt;10,1.1*AT104,(1+$AK104/100)*AT104)))</f>
        <v>1.5917743600000003</v>
      </c>
      <c r="AV104" s="109">
        <f>IF($AK104="n/a",1.03*AU104,IF($AK104&lt;0,1.01*AU104,IF($AK104&gt;10,1.1*AU104,(1+$AK104/100)*AU104)))</f>
        <v>1.6395275908000004</v>
      </c>
      <c r="AW104" s="109">
        <f>SUM(AR104:AV104)</f>
        <v>7.6411139508000012</v>
      </c>
      <c r="AX104" s="113">
        <f>AW104/I104*100</f>
        <v>22.487092262507364</v>
      </c>
      <c r="AY104" s="100">
        <v>0.53</v>
      </c>
      <c r="AZ104" s="100">
        <v>43.32</v>
      </c>
      <c r="BA104" s="100">
        <v>-1.66</v>
      </c>
      <c r="BB104" s="100">
        <v>8.1</v>
      </c>
      <c r="BC104" s="100">
        <v>15.010000000000002</v>
      </c>
      <c r="BE104" s="12">
        <v>2000</v>
      </c>
      <c r="BF104" s="12">
        <f>IF(BE104&gt;2020,0,IF(BE104&gt;2008,1,IF(BE104&gt;2001,2,IF(BE104&gt;1990,3,IF(BE104&gt;1980,4,IF(BE104&gt;1973,5,IF(BE104&gt;1970,6,IF(BE104&gt;1960,7,IF(BE104&gt;1958,8,IF(BE104&gt;1953,9,10))))))))))</f>
        <v>3</v>
      </c>
      <c r="BG104" s="100">
        <v>1.0900000000000001</v>
      </c>
      <c r="BH104" s="55" t="s">
        <v>121</v>
      </c>
      <c r="BI104" s="55" t="s">
        <v>122</v>
      </c>
    </row>
    <row r="105" spans="1:61" ht="11.25" customHeight="1" x14ac:dyDescent="0.2">
      <c r="A105" s="55" t="s">
        <v>424</v>
      </c>
      <c r="B105" s="55" t="s">
        <v>425</v>
      </c>
      <c r="C105" s="156" t="s">
        <v>162</v>
      </c>
      <c r="D105" s="98" t="s">
        <v>167</v>
      </c>
      <c r="E105" s="157">
        <v>70</v>
      </c>
      <c r="F105" s="2">
        <v>3</v>
      </c>
      <c r="G105" s="2" t="s">
        <v>119</v>
      </c>
      <c r="H105" s="2" t="s">
        <v>119</v>
      </c>
      <c r="I105" s="100">
        <v>48.92</v>
      </c>
      <c r="J105" s="101">
        <f>(M105/I105)*100</f>
        <v>4.0269828291087491</v>
      </c>
      <c r="K105" s="104">
        <v>0.49249999999999999</v>
      </c>
      <c r="L105" s="71">
        <v>4</v>
      </c>
      <c r="M105" s="28">
        <f>K105*L105</f>
        <v>1.97</v>
      </c>
      <c r="N105" s="103" t="s">
        <v>151</v>
      </c>
      <c r="O105" s="104">
        <v>0.49</v>
      </c>
      <c r="P105" s="158">
        <v>45961</v>
      </c>
      <c r="Q105" s="158">
        <v>45975</v>
      </c>
      <c r="R105" s="28">
        <f>(K105-O105)/O105*100</f>
        <v>0.51020408163265352</v>
      </c>
      <c r="S105" s="105">
        <f>IF(INDEX(Historical!$D$7:$D1492,MATCH(B105,Historical!$B$7:$B$1062,0))=0,"n/a",(INDEX(Historical!$C$7:$C$1062,MATCH(B105,Historical!$B$7:$B$1062,0))/INDEX(Historical!$D$7:$D$1062,MATCH(B105,Historical!$B$7:$B$1062,0))-1)*100)</f>
        <v>0.51216389244559402</v>
      </c>
      <c r="T105" s="105">
        <f>IF(INDEX(Historical!$F$7:$F$1062,MATCH(B105,Historical!$B$7:$B$1062,0))=0,"n/a",((INDEX(Historical!$C$7:$C$1062,MATCH(B105,Historical!$B$7:$B$1062,0))/INDEX(Historical!$F$7:$F$1062,MATCH(B105,Historical!$B$7:$B$1062,0)))^(1/3)-1)*100)</f>
        <v>0.51480958722898151</v>
      </c>
      <c r="U105" s="105">
        <f>IF(INDEX(Historical!$H$7:$H$1062,MATCH(B105,Historical!$B$7:$B$1062,0))=0,"n/a",((INDEX(Historical!$C$7:$C$1062,MATCH(B105,Historical!$B$7:$B$1062,0))/INDEX(Historical!$H$7:$H$1062,MATCH(B105,Historical!$B$7:$B$1062,0)))^(1/5)-1)*100)</f>
        <v>0.51749206772790934</v>
      </c>
      <c r="V105" s="105">
        <f>IF(INDEX(Historical!$M$7:$M$1062,MATCH(B105,Historical!$B$7:$B$1062,0))=0,"n/a",((INDEX(Historical!$C$7:$C$1062,MATCH(B105,Historical!$B$7:$B$1062,0))/INDEX(Historical!$M$7:$M$1062,MATCH(B105,Historical!$B$7:$B$1062,0)))^(1/10)-1)*100)</f>
        <v>0.56493451655938998</v>
      </c>
      <c r="W105" s="106">
        <f>IF(OR(U105&lt;=0,U105="n/a",V105&lt;=0,V105="n/a"),"n/a",U105/V105)</f>
        <v>0.91602133089615678</v>
      </c>
      <c r="X105" s="107">
        <f>IF(OR(AJ105&lt;=0,AJ105="n/a",U105&lt;=0,U105="n/a"),"n/a",U105/AJ105)</f>
        <v>0.14255979827215134</v>
      </c>
      <c r="Y105" s="55"/>
      <c r="Z105" s="101">
        <f>IF(OR(AC105&lt;0.01,AC105="n/a"),"n/a",M105/AC105*100)</f>
        <v>67.235494880546071</v>
      </c>
      <c r="AA105" s="109">
        <f>IF(OR(AC105&lt;0.01,AC105="n/a"),"n/a",I105/AC105)</f>
        <v>16.696245733788395</v>
      </c>
      <c r="AB105" s="71">
        <v>12</v>
      </c>
      <c r="AC105" s="100">
        <v>2.93</v>
      </c>
      <c r="AD105" s="100">
        <v>2.88</v>
      </c>
      <c r="AE105" s="100">
        <v>1.6</v>
      </c>
      <c r="AF105" s="100">
        <v>1.31</v>
      </c>
      <c r="AG105" s="100">
        <v>8.1</v>
      </c>
      <c r="AH105" s="100">
        <v>4.3</v>
      </c>
      <c r="AI105" s="100">
        <v>5.6899999999999995</v>
      </c>
      <c r="AJ105" s="100">
        <v>3.63</v>
      </c>
      <c r="AK105" s="100">
        <v>5.26</v>
      </c>
      <c r="AL105" s="100">
        <v>2060</v>
      </c>
      <c r="AM105" s="100">
        <v>0.95</v>
      </c>
      <c r="AN105" s="100">
        <v>1.7</v>
      </c>
      <c r="AO105" s="110">
        <f>IF(U105="n/a","n/a",IF(AA105&lt;0,"n/a",IF(AA105="n/a","n/a",J105+U105-AA105)))</f>
        <v>-12.151770836951737</v>
      </c>
      <c r="AP105" s="111">
        <f>IF(U105="n/a","n/a",J105+U105)</f>
        <v>4.5444748968366584</v>
      </c>
      <c r="AQ105" s="112">
        <f>IF(OR(AC105&lt;0.01,AC105="n/a",AF105="n/a"),"n/a",(I105/SQRT(22.5*AC105*(I105/AF105))-1)*100)</f>
        <v>-1.4052471279805911</v>
      </c>
      <c r="AR105" s="101">
        <f>INDEX(Historical!$C$7:$C$1063,MATCH(B105,Historical!$B$7:$B$1063,0))*IF(AH105="n/a",1.03,IF(AH105&lt;0,1.01,IF(AH105&gt;10,1.1,(1+AH105/100))))</f>
        <v>2.0468875</v>
      </c>
      <c r="AS105" s="109">
        <f>IF($AI105="n/a",1.03*AR105,IF($AI105&lt;0,1.01*AR105,IF($AI105&gt;10,1.1*AR105,(1+$AI105/100)*AR105)))</f>
        <v>2.1633553987499998</v>
      </c>
      <c r="AT105" s="109">
        <f>IF($AK105="n/a",1.03*AS105,IF($AK105&lt;0,1.01*AS105,IF($AK105&gt;10,1.1*AS105,(1+$AK105/100)*AS105)))</f>
        <v>2.2771478927242499</v>
      </c>
      <c r="AU105" s="109">
        <f>IF($AK105="n/a",1.03*AT105,IF($AK105&lt;0,1.01*AT105,IF($AK105&gt;10,1.1*AT105,(1+$AK105/100)*AT105)))</f>
        <v>2.3969258718815456</v>
      </c>
      <c r="AV105" s="109">
        <f>IF($AK105="n/a",1.03*AU105,IF($AK105&lt;0,1.01*AU105,IF($AK105&gt;10,1.1*AU105,(1+$AK105/100)*AU105)))</f>
        <v>2.5230041727425148</v>
      </c>
      <c r="AW105" s="109">
        <f>SUM(AR105:AV105)</f>
        <v>11.407320836098311</v>
      </c>
      <c r="AX105" s="113">
        <f>AW105/I105*100</f>
        <v>23.318317326447897</v>
      </c>
      <c r="AY105" s="100">
        <v>0.42</v>
      </c>
      <c r="AZ105" s="100">
        <v>24.51</v>
      </c>
      <c r="BA105" s="100">
        <v>-12.629999999999999</v>
      </c>
      <c r="BB105" s="100">
        <v>-2</v>
      </c>
      <c r="BC105" s="100">
        <v>-1.1299999999999999</v>
      </c>
      <c r="BE105" s="12">
        <v>1957</v>
      </c>
      <c r="BF105" s="12">
        <f>IF(BE105&gt;2020,0,IF(BE105&gt;2008,1,IF(BE105&gt;2001,2,IF(BE105&gt;1990,3,IF(BE105&gt;1980,4,IF(BE105&gt;1973,5,IF(BE105&gt;1970,6,IF(BE105&gt;1960,7,IF(BE105&gt;1958,8,IF(BE105&gt;1953,9,10))))))))))</f>
        <v>9</v>
      </c>
      <c r="BG105" s="100">
        <v>2.0299999999999998</v>
      </c>
      <c r="BH105" s="55" t="s">
        <v>121</v>
      </c>
      <c r="BI105" s="55" t="s">
        <v>122</v>
      </c>
    </row>
    <row r="106" spans="1:61" ht="11.25" customHeight="1" x14ac:dyDescent="0.2">
      <c r="A106" s="55" t="s">
        <v>426</v>
      </c>
      <c r="B106" s="55" t="s">
        <v>427</v>
      </c>
      <c r="C106" s="156" t="s">
        <v>300</v>
      </c>
      <c r="D106" s="98" t="s">
        <v>323</v>
      </c>
      <c r="E106" s="157">
        <v>33</v>
      </c>
      <c r="F106" s="2">
        <v>104</v>
      </c>
      <c r="G106" s="2" t="s">
        <v>118</v>
      </c>
      <c r="H106" s="2" t="s">
        <v>118</v>
      </c>
      <c r="I106" s="100">
        <v>63.87</v>
      </c>
      <c r="J106" s="101">
        <f>(M106/I106)*100</f>
        <v>5.0915922968529834</v>
      </c>
      <c r="K106" s="104">
        <v>0.27100000000000002</v>
      </c>
      <c r="L106" s="71">
        <v>12</v>
      </c>
      <c r="M106" s="28">
        <f>K106*L106</f>
        <v>3.2520000000000002</v>
      </c>
      <c r="N106" s="103" t="s">
        <v>428</v>
      </c>
      <c r="O106" s="104">
        <v>0.27050000000000002</v>
      </c>
      <c r="P106" s="158">
        <v>46203</v>
      </c>
      <c r="Q106" s="158">
        <v>46218</v>
      </c>
      <c r="R106" s="28">
        <f>(K106-O106)/O106*100</f>
        <v>0.18484288354898351</v>
      </c>
      <c r="S106" s="105">
        <f>IF(INDEX(Historical!$D$7:$D1496,MATCH(B106,Historical!$B$7:$B$1062,0))=0,"n/a",(INDEX(Historical!$C$7:$C$1062,MATCH(B106,Historical!$B$7:$B$1062,0))/INDEX(Historical!$D$7:$D$1062,MATCH(B106,Historical!$B$7:$B$1062,0))-1)*100)</f>
        <v>2.92753159494481</v>
      </c>
      <c r="T106" s="105">
        <f>IF(INDEX(Historical!$F$7:$F$1062,MATCH(B106,Historical!$B$7:$B$1062,0))=0,"n/a",((INDEX(Historical!$C$7:$C$1062,MATCH(B106,Historical!$B$7:$B$1062,0))/INDEX(Historical!$F$7:$F$1062,MATCH(B106,Historical!$B$7:$B$1062,0)))^(1/3)-1)*100)</f>
        <v>2.7332840986951767</v>
      </c>
      <c r="U106" s="105">
        <f>IF(INDEX(Historical!$H$7:$H$1062,MATCH(B106,Historical!$B$7:$B$1062,0))=0,"n/a",((INDEX(Historical!$C$7:$C$1062,MATCH(B106,Historical!$B$7:$B$1062,0))/INDEX(Historical!$H$7:$H$1062,MATCH(B106,Historical!$B$7:$B$1062,0)))^(1/5)-1)*100)</f>
        <v>2.8596238546019004</v>
      </c>
      <c r="V106" s="105">
        <f>IF(INDEX(Historical!$M$7:$M$1062,MATCH(B106,Historical!$B$7:$B$1062,0))=0,"n/a",((INDEX(Historical!$C$7:$C$1062,MATCH(B106,Historical!$B$7:$B$1062,0))/INDEX(Historical!$M$7:$M$1062,MATCH(B106,Historical!$B$7:$B$1062,0)))^(1/10)-1)*100)</f>
        <v>3.5417318209834292</v>
      </c>
      <c r="W106" s="106">
        <f>IF(OR(U106&lt;=0,U106="n/a",V106&lt;=0,V106="n/a"),"n/a",U106/V106)</f>
        <v>0.80740835250701493</v>
      </c>
      <c r="X106" s="107">
        <f>IF(OR(AJ106&lt;=0,AJ106="n/a",U106&lt;=0,U106="n/a"),"n/a",U106/AJ106)</f>
        <v>9.5320795153396691</v>
      </c>
      <c r="Y106" s="123"/>
      <c r="Z106" s="101">
        <f>IF(OR(AC106&lt;0.01,AC106="n/a"),"n/a",M106/AC106*100)</f>
        <v>266.55737704918033</v>
      </c>
      <c r="AA106" s="109">
        <f>IF(OR(AC106&lt;0.01,AC106="n/a"),"n/a",I106/AC106)</f>
        <v>52.352459016393439</v>
      </c>
      <c r="AB106" s="71">
        <v>12</v>
      </c>
      <c r="AC106" s="100">
        <v>1.22</v>
      </c>
      <c r="AD106" s="100">
        <v>2.48</v>
      </c>
      <c r="AE106" s="100">
        <v>10.039999999999999</v>
      </c>
      <c r="AF106" s="100">
        <v>1.52</v>
      </c>
      <c r="AG106" s="100">
        <v>2.87</v>
      </c>
      <c r="AH106" s="100">
        <v>32.15</v>
      </c>
      <c r="AI106" s="100">
        <v>12.4</v>
      </c>
      <c r="AJ106" s="100">
        <v>0.3</v>
      </c>
      <c r="AK106" s="100">
        <v>14.82</v>
      </c>
      <c r="AL106" s="100">
        <v>59560</v>
      </c>
      <c r="AM106" s="100">
        <v>0.19</v>
      </c>
      <c r="AN106" s="100">
        <v>0.81</v>
      </c>
      <c r="AO106" s="110">
        <f>IF(U106="n/a","n/a",IF(AA106&lt;0,"n/a",IF(AA106="n/a","n/a",J106+U106-AA106)))</f>
        <v>-44.401242864938553</v>
      </c>
      <c r="AP106" s="111">
        <f>IF(U106="n/a","n/a",J106+U106)</f>
        <v>7.9512161514548838</v>
      </c>
      <c r="AQ106" s="112">
        <f>IF(OR(AC106&lt;0.01,AC106="n/a",AF106="n/a"),"n/a",(I106/SQRT(22.5*AC106*(I106/AF106))-1)*100)</f>
        <v>88.06114573595238</v>
      </c>
      <c r="AR106" s="101">
        <f>INDEX(Historical!$C$7:$C$1063,MATCH(B106,Historical!$B$7:$B$1063,0))*IF(AH106="n/a",1.03,IF(AH106&lt;0,1.01,IF(AH106&gt;10,1.1,(1+AH106/100))))</f>
        <v>3.5387000000000004</v>
      </c>
      <c r="AS106" s="109">
        <f>IF($AI106="n/a",1.03*AR106,IF($AI106&lt;0,1.01*AR106,IF($AI106&gt;10,1.1*AR106,(1+$AI106/100)*AR106)))</f>
        <v>3.892570000000001</v>
      </c>
      <c r="AT106" s="109">
        <f>IF($AK106="n/a",1.03*AS106,IF($AK106&lt;0,1.01*AS106,IF($AK106&gt;10,1.1*AS106,(1+$AK106/100)*AS106)))</f>
        <v>4.2818270000000016</v>
      </c>
      <c r="AU106" s="109">
        <f>IF($AK106="n/a",1.03*AT106,IF($AK106&lt;0,1.01*AT106,IF($AK106&gt;10,1.1*AT106,(1+$AK106/100)*AT106)))</f>
        <v>4.7100097000000023</v>
      </c>
      <c r="AV106" s="109">
        <f>IF($AK106="n/a",1.03*AU106,IF($AK106&lt;0,1.01*AU106,IF($AK106&gt;10,1.1*AU106,(1+$AK106/100)*AU106)))</f>
        <v>5.1810106700000027</v>
      </c>
      <c r="AW106" s="109">
        <f>SUM(AR106:AV106)</f>
        <v>21.604117370000008</v>
      </c>
      <c r="AX106" s="113">
        <f>AW106/I106*100</f>
        <v>33.82514070768751</v>
      </c>
      <c r="AY106" s="100">
        <v>0.71</v>
      </c>
      <c r="AZ106" s="100">
        <v>14.34</v>
      </c>
      <c r="BA106" s="100">
        <v>-5.9799999999999995</v>
      </c>
      <c r="BB106" s="100">
        <v>1.7999999999999998</v>
      </c>
      <c r="BC106" s="100">
        <v>4.1099999999999994</v>
      </c>
      <c r="BE106" s="12">
        <v>1994</v>
      </c>
      <c r="BF106" s="12">
        <f>IF(BE106&gt;2020,0,IF(BE106&gt;2008,1,IF(BE106&gt;2001,2,IF(BE106&gt;1990,3,IF(BE106&gt;1980,4,IF(BE106&gt;1973,5,IF(BE106&gt;1970,6,IF(BE106&gt;1960,7,IF(BE106&gt;1958,8,IF(BE106&gt;1953,9,10))))))))))</f>
        <v>3</v>
      </c>
      <c r="BG106" s="100">
        <v>1.55</v>
      </c>
      <c r="BH106" s="55" t="s">
        <v>121</v>
      </c>
      <c r="BI106" s="55" t="s">
        <v>302</v>
      </c>
    </row>
    <row r="107" spans="1:61" ht="11.25" customHeight="1" x14ac:dyDescent="0.2">
      <c r="A107" s="123" t="s">
        <v>429</v>
      </c>
      <c r="B107" s="55" t="s">
        <v>430</v>
      </c>
      <c r="C107" s="156" t="s">
        <v>134</v>
      </c>
      <c r="D107" s="98" t="s">
        <v>135</v>
      </c>
      <c r="E107" s="157">
        <v>45</v>
      </c>
      <c r="F107" s="2">
        <v>60</v>
      </c>
      <c r="G107" s="2" t="s">
        <v>119</v>
      </c>
      <c r="H107" s="2" t="s">
        <v>118</v>
      </c>
      <c r="I107" s="100">
        <v>43.21</v>
      </c>
      <c r="J107" s="101">
        <f>(M107/I107)*100</f>
        <v>2.9159916685952325</v>
      </c>
      <c r="K107" s="104">
        <v>0.315</v>
      </c>
      <c r="L107" s="71">
        <v>4</v>
      </c>
      <c r="M107" s="28">
        <f>K107*L107</f>
        <v>1.26</v>
      </c>
      <c r="N107" s="103" t="s">
        <v>158</v>
      </c>
      <c r="O107" s="104">
        <v>0.28999999999999998</v>
      </c>
      <c r="P107" s="158">
        <v>46090</v>
      </c>
      <c r="Q107" s="158">
        <v>46100</v>
      </c>
      <c r="R107" s="28">
        <f>(K107-O107)/O107*100</f>
        <v>8.6206896551724235</v>
      </c>
      <c r="S107" s="105">
        <f>IF(INDEX(Historical!$D$7:$D1506,MATCH(B107,Historical!$B$7:$B$1062,0))=0,"n/a",(INDEX(Historical!$C$7:$C$1062,MATCH(B107,Historical!$B$7:$B$1062,0))/INDEX(Historical!$D$7:$D$1062,MATCH(B107,Historical!$B$7:$B$1062,0))-1)*100)</f>
        <v>9.4339622641509422</v>
      </c>
      <c r="T107" s="105">
        <f>IF(INDEX(Historical!$F$7:$F$1062,MATCH(B107,Historical!$B$7:$B$1062,0))=0,"n/a",((INDEX(Historical!$C$7:$C$1062,MATCH(B107,Historical!$B$7:$B$1062,0))/INDEX(Historical!$F$7:$F$1062,MATCH(B107,Historical!$B$7:$B$1062,0)))^(1/3)-1)*100)</f>
        <v>8.0330707256288658</v>
      </c>
      <c r="U107" s="105">
        <f>IF(INDEX(Historical!$H$7:$H$1062,MATCH(B107,Historical!$B$7:$B$1062,0))=0,"n/a",((INDEX(Historical!$C$7:$C$1062,MATCH(B107,Historical!$B$7:$B$1062,0))/INDEX(Historical!$H$7:$H$1062,MATCH(B107,Historical!$B$7:$B$1062,0)))^(1/5)-1)*100)</f>
        <v>6.6683901275273794</v>
      </c>
      <c r="V107" s="105">
        <f>IF(INDEX(Historical!$M$7:$M$1062,MATCH(B107,Historical!$B$7:$B$1062,0))=0,"n/a",((INDEX(Historical!$C$7:$C$1062,MATCH(B107,Historical!$B$7:$B$1062,0))/INDEX(Historical!$M$7:$M$1062,MATCH(B107,Historical!$B$7:$B$1062,0)))^(1/10)-1)*100)</f>
        <v>4.5978185005758787</v>
      </c>
      <c r="W107" s="106">
        <f>IF(OR(U107&lt;=0,U107="n/a",V107&lt;=0,V107="n/a"),"n/a",U107/V107)</f>
        <v>1.4503378344952418</v>
      </c>
      <c r="X107" s="107">
        <f>IF(OR(AJ107&lt;=0,AJ107="n/a",U107&lt;=0,U107="n/a"),"n/a",U107/AJ107)</f>
        <v>0.45148206686035069</v>
      </c>
      <c r="Y107" s="159"/>
      <c r="Z107" s="101">
        <f>IF(OR(AC107&lt;0.01,AC107="n/a"),"n/a",M107/AC107*100)</f>
        <v>27.571115973741794</v>
      </c>
      <c r="AA107" s="109">
        <f>IF(OR(AC107&lt;0.01,AC107="n/a"),"n/a",I107/AC107)</f>
        <v>9.4551422319474838</v>
      </c>
      <c r="AB107" s="71">
        <v>12</v>
      </c>
      <c r="AC107" s="100">
        <v>4.57</v>
      </c>
      <c r="AD107" s="100">
        <v>6.32</v>
      </c>
      <c r="AE107" s="100">
        <v>1.08</v>
      </c>
      <c r="AF107" s="100">
        <v>1.77</v>
      </c>
      <c r="AG107" s="100">
        <v>18.57</v>
      </c>
      <c r="AH107" s="100">
        <v>-5.29</v>
      </c>
      <c r="AI107" s="100">
        <v>10.23</v>
      </c>
      <c r="AJ107" s="100">
        <v>14.77</v>
      </c>
      <c r="AK107" s="100">
        <v>2.08</v>
      </c>
      <c r="AL107" s="100">
        <v>10520</v>
      </c>
      <c r="AM107" s="100">
        <v>7.91</v>
      </c>
      <c r="AN107" s="100">
        <v>0.38</v>
      </c>
      <c r="AO107" s="110">
        <f>IF(U107="n/a","n/a",IF(AA107&lt;0,"n/a",IF(AA107="n/a","n/a",J107+U107-AA107)))</f>
        <v>0.12923956417512805</v>
      </c>
      <c r="AP107" s="111">
        <f>IF(U107="n/a","n/a",J107+U107)</f>
        <v>9.5843817961226119</v>
      </c>
      <c r="AQ107" s="112">
        <f>IF(OR(AC107&lt;0.01,AC107="n/a",AF107="n/a"),"n/a",(I107/SQRT(22.5*AC107*(I107/AF107))-1)*100)</f>
        <v>-13.755897462693989</v>
      </c>
      <c r="AR107" s="101">
        <f>INDEX(Historical!$C$7:$C$1063,MATCH(B107,Historical!$B$7:$B$1063,0))*IF(AH107="n/a",1.03,IF(AH107&lt;0,1.01,IF(AH107&gt;10,1.1,(1+AH107/100))))</f>
        <v>1.1716</v>
      </c>
      <c r="AS107" s="109">
        <f>IF($AI107="n/a",1.03*AR107,IF($AI107&lt;0,1.01*AR107,IF($AI107&gt;10,1.1*AR107,(1+$AI107/100)*AR107)))</f>
        <v>1.2887600000000001</v>
      </c>
      <c r="AT107" s="109">
        <f>IF($AK107="n/a",1.03*AS107,IF($AK107&lt;0,1.01*AS107,IF($AK107&gt;10,1.1*AS107,(1+$AK107/100)*AS107)))</f>
        <v>1.3155662080000001</v>
      </c>
      <c r="AU107" s="109">
        <f>IF($AK107="n/a",1.03*AT107,IF($AK107&lt;0,1.01*AT107,IF($AK107&gt;10,1.1*AT107,(1+$AK107/100)*AT107)))</f>
        <v>1.3429299851264</v>
      </c>
      <c r="AV107" s="109">
        <f>IF($AK107="n/a",1.03*AU107,IF($AK107&lt;0,1.01*AU107,IF($AK107&gt;10,1.1*AU107,(1+$AK107/100)*AU107)))</f>
        <v>1.3708629288170291</v>
      </c>
      <c r="AW107" s="109">
        <f>SUM(AR107:AV107)</f>
        <v>6.4897191219434296</v>
      </c>
      <c r="AX107" s="113">
        <f>AW107/I107*100</f>
        <v>15.019021342150959</v>
      </c>
      <c r="AY107" s="100">
        <v>0.59</v>
      </c>
      <c r="AZ107" s="100">
        <v>28.410000000000004</v>
      </c>
      <c r="BA107" s="100">
        <v>-3.2300000000000004</v>
      </c>
      <c r="BB107" s="100">
        <v>7.3599999999999994</v>
      </c>
      <c r="BC107" s="100">
        <v>6.04</v>
      </c>
      <c r="BE107" s="12">
        <v>1982</v>
      </c>
      <c r="BF107" s="12">
        <f>IF(BE107&gt;2020,0,IF(BE107&gt;2008,1,IF(BE107&gt;2001,2,IF(BE107&gt;1990,3,IF(BE107&gt;1980,4,IF(BE107&gt;1973,5,IF(BE107&gt;1970,6,IF(BE107&gt;1960,7,IF(BE107&gt;1958,8,IF(BE107&gt;1953,9,10))))))))))</f>
        <v>4</v>
      </c>
      <c r="BG107" s="100">
        <v>5.09</v>
      </c>
      <c r="BH107" s="55" t="s">
        <v>121</v>
      </c>
      <c r="BI107" s="55" t="s">
        <v>122</v>
      </c>
    </row>
    <row r="108" spans="1:61" ht="11.25" customHeight="1" x14ac:dyDescent="0.2">
      <c r="A108" s="55" t="s">
        <v>431</v>
      </c>
      <c r="B108" s="55" t="s">
        <v>432</v>
      </c>
      <c r="C108" s="156" t="s">
        <v>134</v>
      </c>
      <c r="D108" s="98" t="s">
        <v>157</v>
      </c>
      <c r="E108" s="157">
        <v>30</v>
      </c>
      <c r="F108" s="2">
        <v>126</v>
      </c>
      <c r="G108" s="2" t="s">
        <v>146</v>
      </c>
      <c r="H108" s="2" t="s">
        <v>146</v>
      </c>
      <c r="I108" s="100">
        <v>51.3</v>
      </c>
      <c r="J108" s="101">
        <f>(M108/I108)*100</f>
        <v>3.7426900584795324</v>
      </c>
      <c r="K108" s="104">
        <v>0.48</v>
      </c>
      <c r="L108" s="71">
        <v>4</v>
      </c>
      <c r="M108" s="28">
        <f>K108*L108</f>
        <v>1.92</v>
      </c>
      <c r="N108" s="103" t="s">
        <v>433</v>
      </c>
      <c r="O108" s="104">
        <v>0.47</v>
      </c>
      <c r="P108" s="158">
        <v>46216</v>
      </c>
      <c r="Q108" s="158">
        <v>46223</v>
      </c>
      <c r="R108" s="28">
        <f>(K108-O108)/O108*100</f>
        <v>2.1276595744680873</v>
      </c>
      <c r="S108" s="105">
        <f>IF(INDEX(Historical!$D$7:$D1514,MATCH(B108,Historical!$B$7:$B$1062,0))=0,"n/a",(INDEX(Historical!$C$7:$C$1062,MATCH(B108,Historical!$B$7:$B$1062,0))/INDEX(Historical!$D$7:$D$1062,MATCH(B108,Historical!$B$7:$B$1062,0))-1)*100)</f>
        <v>10.126582278480999</v>
      </c>
      <c r="T108" s="105">
        <f>IF(INDEX(Historical!$F$7:$F$1062,MATCH(B108,Historical!$B$7:$B$1062,0))=0,"n/a",((INDEX(Historical!$C$7:$C$1062,MATCH(B108,Historical!$B$7:$B$1062,0))/INDEX(Historical!$F$7:$F$1062,MATCH(B108,Historical!$B$7:$B$1062,0)))^(1/3)-1)*100)</f>
        <v>11.359233863244601</v>
      </c>
      <c r="U108" s="105">
        <f>IF(INDEX(Historical!$H$7:$H$1062,MATCH(B108,Historical!$B$7:$B$1062,0))=0,"n/a",((INDEX(Historical!$C$7:$C$1062,MATCH(B108,Historical!$B$7:$B$1062,0))/INDEX(Historical!$H$7:$H$1062,MATCH(B108,Historical!$B$7:$B$1062,0)))^(1/5)-1)*100)</f>
        <v>10.059210696821875</v>
      </c>
      <c r="V108" s="105">
        <f>IF(INDEX(Historical!$M$7:$M$1062,MATCH(B108,Historical!$B$7:$B$1062,0))=0,"n/a",((INDEX(Historical!$C$7:$C$1062,MATCH(B108,Historical!$B$7:$B$1062,0))/INDEX(Historical!$M$7:$M$1062,MATCH(B108,Historical!$B$7:$B$1062,0)))^(1/10)-1)*100)</f>
        <v>12.20666536017565</v>
      </c>
      <c r="W108" s="106">
        <f>IF(OR(U108&lt;=0,U108="n/a",V108&lt;=0,V108="n/a"),"n/a",U108/V108)</f>
        <v>0.82407524086308903</v>
      </c>
      <c r="X108" s="107">
        <f>IF(OR(AJ108&lt;=0,AJ108="n/a",U108&lt;=0,U108="n/a"),"n/a",U108/AJ108)</f>
        <v>0.4506814828325213</v>
      </c>
      <c r="Y108" s="123" t="s">
        <v>434</v>
      </c>
      <c r="Z108" s="101">
        <f>IF(OR(AC108&lt;0.01,AC108="n/a"),"n/a",M108/AC108*100)</f>
        <v>31.270358306188928</v>
      </c>
      <c r="AA108" s="109">
        <f>IF(OR(AC108&lt;0.01,AC108="n/a"),"n/a",I108/AC108)</f>
        <v>8.355048859934854</v>
      </c>
      <c r="AB108" s="71">
        <v>12</v>
      </c>
      <c r="AC108" s="100">
        <v>6.14</v>
      </c>
      <c r="AD108" s="100">
        <v>2.06</v>
      </c>
      <c r="AE108" s="100">
        <v>2.08</v>
      </c>
      <c r="AF108" s="100">
        <v>0.96</v>
      </c>
      <c r="AG108" s="100">
        <v>11.790000000000001</v>
      </c>
      <c r="AH108" s="100">
        <v>-6.04</v>
      </c>
      <c r="AI108" s="100">
        <v>4.67</v>
      </c>
      <c r="AJ108" s="100">
        <v>22.32</v>
      </c>
      <c r="AK108" s="100">
        <v>4.09</v>
      </c>
      <c r="AL108" s="100">
        <v>5820</v>
      </c>
      <c r="AM108" s="100">
        <v>0</v>
      </c>
      <c r="AN108" s="100">
        <v>0.13</v>
      </c>
      <c r="AO108" s="110">
        <f>IF(U108="n/a","n/a",IF(AA108&lt;0,"n/a",IF(AA108="n/a","n/a",J108+U108-AA108)))</f>
        <v>5.446851895366553</v>
      </c>
      <c r="AP108" s="111">
        <f>IF(U108="n/a","n/a",J108+U108)</f>
        <v>13.801900755301407</v>
      </c>
      <c r="AQ108" s="112">
        <f>IF(OR(AC108&lt;0.01,AC108="n/a",AF108="n/a"),"n/a",(I108/SQRT(22.5*AC108*(I108/AF108))-1)*100)</f>
        <v>-40.293879317899609</v>
      </c>
      <c r="AR108" s="101">
        <f>INDEX(Historical!$C$7:$C$1063,MATCH(B108,Historical!$B$7:$B$1063,0))*IF(AH108="n/a",1.03,IF(AH108&lt;0,1.01,IF(AH108&gt;10,1.1,(1+AH108/100))))</f>
        <v>1.7574000000000001</v>
      </c>
      <c r="AS108" s="109">
        <f>IF($AI108="n/a",1.03*AR108,IF($AI108&lt;0,1.01*AR108,IF($AI108&gt;10,1.1*AR108,(1+$AI108/100)*AR108)))</f>
        <v>1.83947058</v>
      </c>
      <c r="AT108" s="109">
        <f>IF($AK108="n/a",1.03*AS108,IF($AK108&lt;0,1.01*AS108,IF($AK108&gt;10,1.1*AS108,(1+$AK108/100)*AS108)))</f>
        <v>1.9147049267219998</v>
      </c>
      <c r="AU108" s="109">
        <f>IF($AK108="n/a",1.03*AT108,IF($AK108&lt;0,1.01*AT108,IF($AK108&gt;10,1.1*AT108,(1+$AK108/100)*AT108)))</f>
        <v>1.9930163582249294</v>
      </c>
      <c r="AV108" s="109">
        <f>IF($AK108="n/a",1.03*AU108,IF($AK108&lt;0,1.01*AU108,IF($AK108&gt;10,1.1*AU108,(1+$AK108/100)*AU108)))</f>
        <v>2.0745307272763287</v>
      </c>
      <c r="AW108" s="109">
        <f>SUM(AR108:AV108)</f>
        <v>9.5791225922232588</v>
      </c>
      <c r="AX108" s="113">
        <f>AW108/I108*100</f>
        <v>18.672753591078479</v>
      </c>
      <c r="AY108" s="100">
        <v>0.88</v>
      </c>
      <c r="AZ108" s="100">
        <v>21.08</v>
      </c>
      <c r="BA108" s="100">
        <v>-4.3999999999999995</v>
      </c>
      <c r="BB108" s="100">
        <v>2.0099999999999998</v>
      </c>
      <c r="BC108" s="100">
        <v>7.4700000000000006</v>
      </c>
      <c r="BE108" s="12">
        <v>1997</v>
      </c>
      <c r="BF108" s="12">
        <f>IF(BE108&gt;2020,0,IF(BE108&gt;2008,1,IF(BE108&gt;2001,2,IF(BE108&gt;1990,3,IF(BE108&gt;1980,4,IF(BE108&gt;1973,5,IF(BE108&gt;1970,6,IF(BE108&gt;1960,7,IF(BE108&gt;1958,8,IF(BE108&gt;1953,9,10))))))))))</f>
        <v>3</v>
      </c>
      <c r="BG108" s="100">
        <v>1.7500000000000002</v>
      </c>
      <c r="BH108" s="55" t="s">
        <v>121</v>
      </c>
      <c r="BI108" s="55" t="s">
        <v>122</v>
      </c>
    </row>
    <row r="109" spans="1:61" ht="11.25" customHeight="1" x14ac:dyDescent="0.2">
      <c r="A109" s="55" t="s">
        <v>435</v>
      </c>
      <c r="B109" s="55" t="s">
        <v>436</v>
      </c>
      <c r="C109" s="156" t="s">
        <v>134</v>
      </c>
      <c r="D109" s="98" t="s">
        <v>157</v>
      </c>
      <c r="E109" s="157">
        <v>28</v>
      </c>
      <c r="F109" s="2">
        <v>131</v>
      </c>
      <c r="G109" s="2" t="s">
        <v>119</v>
      </c>
      <c r="H109" s="2" t="s">
        <v>119</v>
      </c>
      <c r="I109" s="100">
        <v>74.87</v>
      </c>
      <c r="J109" s="101">
        <f>(M109/I109)*100</f>
        <v>3.2055562975824756</v>
      </c>
      <c r="K109" s="104">
        <v>0.6</v>
      </c>
      <c r="L109" s="71">
        <v>4</v>
      </c>
      <c r="M109" s="28">
        <f>K109*L109</f>
        <v>2.4</v>
      </c>
      <c r="N109" s="103" t="s">
        <v>141</v>
      </c>
      <c r="O109" s="104">
        <v>0.57999999999999996</v>
      </c>
      <c r="P109" s="158">
        <v>46006</v>
      </c>
      <c r="Q109" s="158">
        <v>46024</v>
      </c>
      <c r="R109" s="28">
        <f>(K109-O109)/O109*100</f>
        <v>3.4482758620689689</v>
      </c>
      <c r="S109" s="105">
        <f>IF(INDEX(Historical!$D$7:$D1518,MATCH(B109,Historical!$B$7:$B$1062,0))=0,"n/a",(INDEX(Historical!$C$7:$C$1062,MATCH(B109,Historical!$B$7:$B$1062,0))/INDEX(Historical!$D$7:$D$1062,MATCH(B109,Historical!$B$7:$B$1062,0))-1)*100)</f>
        <v>3.5714285714285587</v>
      </c>
      <c r="T109" s="105">
        <f>IF(INDEX(Historical!$F$7:$F$1062,MATCH(B109,Historical!$B$7:$B$1062,0))=0,"n/a",((INDEX(Historical!$C$7:$C$1062,MATCH(B109,Historical!$B$7:$B$1062,0))/INDEX(Historical!$F$7:$F$1062,MATCH(B109,Historical!$B$7:$B$1062,0)))^(1/3)-1)*100)</f>
        <v>3.7070347012313709</v>
      </c>
      <c r="U109" s="105">
        <f>IF(INDEX(Historical!$H$7:$H$1062,MATCH(B109,Historical!$B$7:$B$1062,0))=0,"n/a",((INDEX(Historical!$C$7:$C$1062,MATCH(B109,Historical!$B$7:$B$1062,0))/INDEX(Historical!$H$7:$H$1062,MATCH(B109,Historical!$B$7:$B$1062,0)))^(1/5)-1)*100)</f>
        <v>4.7451763732829999</v>
      </c>
      <c r="V109" s="105">
        <f>IF(INDEX(Historical!$M$7:$M$1062,MATCH(B109,Historical!$B$7:$B$1062,0))=0,"n/a",((INDEX(Historical!$C$7:$C$1062,MATCH(B109,Historical!$B$7:$B$1062,0))/INDEX(Historical!$M$7:$M$1062,MATCH(B109,Historical!$B$7:$B$1062,0)))^(1/10)-1)*100)</f>
        <v>7.8465231981656114</v>
      </c>
      <c r="W109" s="106">
        <f>IF(OR(U109&lt;=0,U109="n/a",V109&lt;=0,V109="n/a"),"n/a",U109/V109)</f>
        <v>0.60474891279138054</v>
      </c>
      <c r="X109" s="107">
        <f>IF(OR(AJ109&lt;=0,AJ109="n/a",U109&lt;=0,U109="n/a"),"n/a",U109/AJ109)</f>
        <v>39.543136444025002</v>
      </c>
      <c r="Y109" s="161"/>
      <c r="Z109" s="101">
        <f>IF(OR(AC109&lt;0.01,AC109="n/a"),"n/a",M109/AC109*100)</f>
        <v>41.594454072790299</v>
      </c>
      <c r="AA109" s="109">
        <f>IF(OR(AC109&lt;0.01,AC109="n/a"),"n/a",I109/AC109)</f>
        <v>12.97573656845754</v>
      </c>
      <c r="AB109" s="71">
        <v>12</v>
      </c>
      <c r="AC109" s="100">
        <v>5.77</v>
      </c>
      <c r="AD109" s="100" t="s">
        <v>142</v>
      </c>
      <c r="AE109" s="100">
        <v>4.78</v>
      </c>
      <c r="AF109" s="100">
        <v>0.91</v>
      </c>
      <c r="AG109" s="100">
        <v>7.07</v>
      </c>
      <c r="AH109" s="100">
        <v>0.45999999999999996</v>
      </c>
      <c r="AI109" s="100">
        <v>26.58</v>
      </c>
      <c r="AJ109" s="100">
        <v>0.12</v>
      </c>
      <c r="AK109" s="100" t="s">
        <v>142</v>
      </c>
      <c r="AL109" s="100">
        <v>8970</v>
      </c>
      <c r="AM109" s="100">
        <v>4.3600000000000003</v>
      </c>
      <c r="AN109" s="100">
        <v>0.32</v>
      </c>
      <c r="AO109" s="110">
        <f>IF(U109="n/a","n/a",IF(AA109&lt;0,"n/a",IF(AA109="n/a","n/a",J109+U109-AA109)))</f>
        <v>-5.0250038975920646</v>
      </c>
      <c r="AP109" s="111">
        <f>IF(U109="n/a","n/a",J109+U109)</f>
        <v>7.9507326708654755</v>
      </c>
      <c r="AQ109" s="112">
        <f>IF(OR(AC109&lt;0.01,AC109="n/a",AF109="n/a"),"n/a",(I109/SQRT(22.5*AC109*(I109/AF109))-1)*100)</f>
        <v>-27.557163448086374</v>
      </c>
      <c r="AR109" s="101">
        <f>INDEX(Historical!$C$7:$C$1063,MATCH(B109,Historical!$B$7:$B$1063,0))*IF(AH109="n/a",1.03,IF(AH109&lt;0,1.01,IF(AH109&gt;10,1.1,(1+AH109/100))))</f>
        <v>2.3306719999999999</v>
      </c>
      <c r="AS109" s="109">
        <f>IF($AI109="n/a",1.03*AR109,IF($AI109&lt;0,1.01*AR109,IF($AI109&gt;10,1.1*AR109,(1+$AI109/100)*AR109)))</f>
        <v>2.5637392000000001</v>
      </c>
      <c r="AT109" s="109">
        <f>IF($AK109="n/a",1.03*AS109,IF($AK109&lt;0,1.01*AS109,IF($AK109&gt;10,1.1*AS109,(1+$AK109/100)*AS109)))</f>
        <v>2.6406513760000001</v>
      </c>
      <c r="AU109" s="109">
        <f>IF($AK109="n/a",1.03*AT109,IF($AK109&lt;0,1.01*AT109,IF($AK109&gt;10,1.1*AT109,(1+$AK109/100)*AT109)))</f>
        <v>2.7198709172800002</v>
      </c>
      <c r="AV109" s="109">
        <f>IF($AK109="n/a",1.03*AU109,IF($AK109&lt;0,1.01*AU109,IF($AK109&gt;10,1.1*AU109,(1+$AK109/100)*AU109)))</f>
        <v>2.8014670447984003</v>
      </c>
      <c r="AW109" s="109">
        <f>SUM(AR109:AV109)</f>
        <v>13.056400538078401</v>
      </c>
      <c r="AX109" s="113">
        <f>AW109/I109*100</f>
        <v>17.438761236915187</v>
      </c>
      <c r="AY109" s="100">
        <v>0.65</v>
      </c>
      <c r="AZ109" s="100">
        <v>22.61</v>
      </c>
      <c r="BA109" s="100">
        <v>-3.02</v>
      </c>
      <c r="BB109" s="100">
        <v>4.5900000000000007</v>
      </c>
      <c r="BC109" s="100">
        <v>7.5600000000000005</v>
      </c>
      <c r="BE109" s="12">
        <v>2000</v>
      </c>
      <c r="BF109" s="12">
        <f>IF(BE109&gt;2020,0,IF(BE109&gt;2008,1,IF(BE109&gt;2001,2,IF(BE109&gt;1990,3,IF(BE109&gt;1980,4,IF(BE109&gt;1973,5,IF(BE109&gt;1970,6,IF(BE109&gt;1960,7,IF(BE109&gt;1958,8,IF(BE109&gt;1953,9,10))))))))))</f>
        <v>3</v>
      </c>
      <c r="BG109" s="100">
        <v>1.37</v>
      </c>
      <c r="BH109" s="55" t="s">
        <v>121</v>
      </c>
      <c r="BI109" s="55" t="s">
        <v>122</v>
      </c>
    </row>
    <row r="110" spans="1:61" ht="11.25" customHeight="1" x14ac:dyDescent="0.2">
      <c r="A110" s="55" t="s">
        <v>437</v>
      </c>
      <c r="B110" s="55" t="s">
        <v>438</v>
      </c>
      <c r="C110" s="156" t="s">
        <v>125</v>
      </c>
      <c r="D110" s="98" t="s">
        <v>189</v>
      </c>
      <c r="E110" s="157">
        <v>54</v>
      </c>
      <c r="F110" s="2">
        <v>38</v>
      </c>
      <c r="G110" s="2" t="s">
        <v>118</v>
      </c>
      <c r="H110" s="2" t="s">
        <v>118</v>
      </c>
      <c r="I110" s="100">
        <v>139.56</v>
      </c>
      <c r="J110" s="101">
        <f>(M110/I110)*100</f>
        <v>4.2419031241043275</v>
      </c>
      <c r="K110" s="104">
        <v>1.48</v>
      </c>
      <c r="L110" s="71">
        <v>4</v>
      </c>
      <c r="M110" s="28">
        <f>K110*L110</f>
        <v>5.92</v>
      </c>
      <c r="N110" s="103" t="s">
        <v>270</v>
      </c>
      <c r="O110" s="104">
        <v>1.4225000000000001</v>
      </c>
      <c r="P110" s="158">
        <v>46178</v>
      </c>
      <c r="Q110" s="158">
        <v>46203</v>
      </c>
      <c r="R110" s="28">
        <f>(K110-O110)/O110*100</f>
        <v>4.0421792618629091</v>
      </c>
      <c r="S110" s="105">
        <f>IF(INDEX(Historical!$D$7:$D1523,MATCH(B110,Historical!$B$7:$B$1062,0))=0,"n/a",(INDEX(Historical!$C$7:$C$1062,MATCH(B110,Historical!$B$7:$B$1062,0))/INDEX(Historical!$D$7:$D$1062,MATCH(B110,Historical!$B$7:$B$1062,0))-1)*100)</f>
        <v>6.0114503816793841</v>
      </c>
      <c r="T110" s="105">
        <f>IF(INDEX(Historical!$F$7:$F$1062,MATCH(B110,Historical!$B$7:$B$1062,0))=0,"n/a",((INDEX(Historical!$C$7:$C$1062,MATCH(B110,Historical!$B$7:$B$1062,0))/INDEX(Historical!$F$7:$F$1062,MATCH(B110,Historical!$B$7:$B$1062,0)))^(1/3)-1)*100)</f>
        <v>7.6732984633639312</v>
      </c>
      <c r="U110" s="105">
        <f>IF(INDEX(Historical!$H$7:$H$1062,MATCH(B110,Historical!$B$7:$B$1062,0))=0,"n/a",((INDEX(Historical!$C$7:$C$1062,MATCH(B110,Historical!$B$7:$B$1062,0))/INDEX(Historical!$H$7:$H$1062,MATCH(B110,Historical!$B$7:$B$1062,0)))^(1/5)-1)*100)</f>
        <v>7.0304903447478528</v>
      </c>
      <c r="V110" s="105">
        <f>IF(INDEX(Historical!$M$7:$M$1062,MATCH(B110,Historical!$B$7:$B$1062,0))=0,"n/a",((INDEX(Historical!$C$7:$C$1062,MATCH(B110,Historical!$B$7:$B$1062,0))/INDEX(Historical!$M$7:$M$1062,MATCH(B110,Historical!$B$7:$B$1062,0)))^(1/10)-1)*100)</f>
        <v>7.4215520670788404</v>
      </c>
      <c r="W110" s="106">
        <f>IF(OR(U110&lt;=0,U110="n/a",V110&lt;=0,V110="n/a"),"n/a",U110/V110)</f>
        <v>0.94730728575418977</v>
      </c>
      <c r="X110" s="107">
        <f>IF(OR(AJ110&lt;=0,AJ110="n/a",U110&lt;=0,U110="n/a"),"n/a",U110/AJ110)</f>
        <v>2.1632277983839545</v>
      </c>
      <c r="Y110" s="162"/>
      <c r="Z110" s="101">
        <f>IF(OR(AC110&lt;0.01,AC110="n/a"),"n/a",M110/AC110*100)</f>
        <v>77.690288713910761</v>
      </c>
      <c r="AA110" s="109">
        <f>IF(OR(AC110&lt;0.01,AC110="n/a"),"n/a",I110/AC110)</f>
        <v>18.314960629921259</v>
      </c>
      <c r="AB110" s="71">
        <v>12</v>
      </c>
      <c r="AC110" s="100">
        <v>7.62</v>
      </c>
      <c r="AD110" s="100">
        <v>3.02</v>
      </c>
      <c r="AE110" s="100">
        <v>1.97</v>
      </c>
      <c r="AF110" s="100">
        <v>8.6300000000000008</v>
      </c>
      <c r="AG110" s="100">
        <v>51.59</v>
      </c>
      <c r="AH110" s="100">
        <v>5.08</v>
      </c>
      <c r="AI110" s="100">
        <v>4.8099999999999996</v>
      </c>
      <c r="AJ110" s="100">
        <v>3.25</v>
      </c>
      <c r="AK110" s="100">
        <v>5.16</v>
      </c>
      <c r="AL110" s="100">
        <v>190480</v>
      </c>
      <c r="AM110" s="100">
        <v>0.38999999999999996</v>
      </c>
      <c r="AN110" s="100">
        <v>2.41</v>
      </c>
      <c r="AO110" s="110">
        <f>IF(U110="n/a","n/a",IF(AA110&lt;0,"n/a",IF(AA110="n/a","n/a",J110+U110-AA110)))</f>
        <v>-7.0425671610690799</v>
      </c>
      <c r="AP110" s="111">
        <f>IF(U110="n/a","n/a",J110+U110)</f>
        <v>11.272393468852179</v>
      </c>
      <c r="AQ110" s="112">
        <f>IF(OR(AC110&lt;0.01,AC110="n/a",AF110="n/a"),"n/a",(I110/SQRT(22.5*AC110*(I110/AF110))-1)*100)</f>
        <v>165.0434850998526</v>
      </c>
      <c r="AR110" s="101">
        <f>INDEX(Historical!$C$7:$C$1063,MATCH(B110,Historical!$B$7:$B$1063,0))*IF(AH110="n/a",1.03,IF(AH110&lt;0,1.01,IF(AH110&gt;10,1.1,(1+AH110/100))))</f>
        <v>5.8371939999999993</v>
      </c>
      <c r="AS110" s="109">
        <f>IF($AI110="n/a",1.03*AR110,IF($AI110&lt;0,1.01*AR110,IF($AI110&gt;10,1.1*AR110,(1+$AI110/100)*AR110)))</f>
        <v>6.1179630313999995</v>
      </c>
      <c r="AT110" s="109">
        <f>IF($AK110="n/a",1.03*AS110,IF($AK110&lt;0,1.01*AS110,IF($AK110&gt;10,1.1*AS110,(1+$AK110/100)*AS110)))</f>
        <v>6.4336499238202398</v>
      </c>
      <c r="AU110" s="109">
        <f>IF($AK110="n/a",1.03*AT110,IF($AK110&lt;0,1.01*AT110,IF($AK110&gt;10,1.1*AT110,(1+$AK110/100)*AT110)))</f>
        <v>6.7656262598893644</v>
      </c>
      <c r="AV110" s="109">
        <f>IF($AK110="n/a",1.03*AU110,IF($AK110&lt;0,1.01*AU110,IF($AK110&gt;10,1.1*AU110,(1+$AK110/100)*AU110)))</f>
        <v>7.1147325748996559</v>
      </c>
      <c r="AW110" s="109">
        <f>SUM(AR110:AV110)</f>
        <v>32.269165790009261</v>
      </c>
      <c r="AX110" s="113">
        <f>AW110/I110*100</f>
        <v>23.122073509608239</v>
      </c>
      <c r="AY110" s="100">
        <v>0.36</v>
      </c>
      <c r="AZ110" s="100">
        <v>4.3600000000000003</v>
      </c>
      <c r="BA110" s="100">
        <v>-18.61</v>
      </c>
      <c r="BB110" s="100">
        <v>-1.38</v>
      </c>
      <c r="BC110" s="100">
        <v>-6.8000000000000007</v>
      </c>
      <c r="BE110" s="12">
        <v>1973</v>
      </c>
      <c r="BF110" s="12">
        <f>IF(BE110&gt;2020,0,IF(BE110&gt;2008,1,IF(BE110&gt;2001,2,IF(BE110&gt;1990,3,IF(BE110&gt;1980,4,IF(BE110&gt;1973,5,IF(BE110&gt;1970,6,IF(BE110&gt;1960,7,IF(BE110&gt;1958,8,IF(BE110&gt;1953,9,10))))))))))</f>
        <v>6</v>
      </c>
      <c r="BG110" s="100">
        <v>9.6100000000000012</v>
      </c>
      <c r="BH110" s="55" t="s">
        <v>121</v>
      </c>
      <c r="BI110" s="55" t="s">
        <v>122</v>
      </c>
    </row>
    <row r="111" spans="1:61" ht="11.25" customHeight="1" x14ac:dyDescent="0.2">
      <c r="A111" s="55" t="s">
        <v>439</v>
      </c>
      <c r="B111" s="55" t="s">
        <v>440</v>
      </c>
      <c r="C111" s="156" t="s">
        <v>125</v>
      </c>
      <c r="D111" s="98" t="s">
        <v>233</v>
      </c>
      <c r="E111" s="157">
        <v>70</v>
      </c>
      <c r="F111" s="2">
        <v>5</v>
      </c>
      <c r="G111" s="2" t="s">
        <v>119</v>
      </c>
      <c r="H111" s="2" t="s">
        <v>118</v>
      </c>
      <c r="I111" s="100">
        <v>144.49</v>
      </c>
      <c r="J111" s="101">
        <f>(M111/I111)*100</f>
        <v>3.013357325766489</v>
      </c>
      <c r="K111" s="104">
        <v>1.0885</v>
      </c>
      <c r="L111" s="71">
        <v>4</v>
      </c>
      <c r="M111" s="28">
        <f>K111*L111</f>
        <v>4.3540000000000001</v>
      </c>
      <c r="N111" s="103" t="s">
        <v>151</v>
      </c>
      <c r="O111" s="104">
        <v>1.0568</v>
      </c>
      <c r="P111" s="158">
        <v>46136</v>
      </c>
      <c r="Q111" s="158">
        <v>46157</v>
      </c>
      <c r="R111" s="28">
        <f>(K111-O111)/O111*100</f>
        <v>2.9996214988645025</v>
      </c>
      <c r="S111" s="105">
        <f>IF(INDEX(Historical!$D$7:$D1528,MATCH(B111,Historical!$B$7:$B$1062,0))=0,"n/a",(INDEX(Historical!$C$7:$C$1062,MATCH(B111,Historical!$B$7:$B$1062,0))/INDEX(Historical!$D$7:$D$1062,MATCH(B111,Historical!$B$7:$B$1062,0))-1)*100)</f>
        <v>5.4719458613201377</v>
      </c>
      <c r="T111" s="105">
        <f>IF(INDEX(Historical!$F$7:$F$1062,MATCH(B111,Historical!$B$7:$B$1062,0))=0,"n/a",((INDEX(Historical!$C$7:$C$1062,MATCH(B111,Historical!$B$7:$B$1062,0))/INDEX(Historical!$F$7:$F$1062,MATCH(B111,Historical!$B$7:$B$1062,0)))^(1/3)-1)*100)</f>
        <v>4.9850975569414313</v>
      </c>
      <c r="U111" s="105">
        <f>IF(INDEX(Historical!$H$7:$H$1062,MATCH(B111,Historical!$B$7:$B$1062,0))=0,"n/a",((INDEX(Historical!$C$7:$C$1062,MATCH(B111,Historical!$B$7:$B$1062,0))/INDEX(Historical!$H$7:$H$1062,MATCH(B111,Historical!$B$7:$B$1062,0)))^(1/5)-1)*100)</f>
        <v>6.0219025694604245</v>
      </c>
      <c r="V111" s="105">
        <f>IF(INDEX(Historical!$M$7:$M$1062,MATCH(B111,Historical!$B$7:$B$1062,0))=0,"n/a",((INDEX(Historical!$C$7:$C$1062,MATCH(B111,Historical!$B$7:$B$1062,0))/INDEX(Historical!$M$7:$M$1062,MATCH(B111,Historical!$B$7:$B$1062,0)))^(1/10)-1)*100)</f>
        <v>4.7253617984869711</v>
      </c>
      <c r="W111" s="106">
        <f>IF(OR(U111&lt;=0,U111="n/a",V111&lt;=0,V111="n/a"),"n/a",U111/V111)</f>
        <v>1.2743791536530804</v>
      </c>
      <c r="X111" s="107">
        <f>IF(OR(AJ111&lt;=0,AJ111="n/a",U111&lt;=0,U111="n/a"),"n/a",U111/AJ111)</f>
        <v>1.5888924985383703</v>
      </c>
      <c r="Y111" s="55"/>
      <c r="Z111" s="101">
        <f>IF(OR(AC111&lt;0.01,AC111="n/a"),"n/a",M111/AC111*100)</f>
        <v>65.770392749244706</v>
      </c>
      <c r="AA111" s="109">
        <f>IF(OR(AC111&lt;0.01,AC111="n/a"),"n/a",I111/AC111)</f>
        <v>21.82628398791541</v>
      </c>
      <c r="AB111" s="71">
        <v>6</v>
      </c>
      <c r="AC111" s="100">
        <v>6.62</v>
      </c>
      <c r="AD111" s="100">
        <v>4.68</v>
      </c>
      <c r="AE111" s="100">
        <v>3.87</v>
      </c>
      <c r="AF111" s="100">
        <v>6.26</v>
      </c>
      <c r="AG111" s="100">
        <v>30.18</v>
      </c>
      <c r="AH111" s="100">
        <v>1.5599999999999998</v>
      </c>
      <c r="AI111" s="100">
        <v>5.81</v>
      </c>
      <c r="AJ111" s="100">
        <v>3.7900000000000005</v>
      </c>
      <c r="AK111" s="100">
        <v>4.17</v>
      </c>
      <c r="AL111" s="100">
        <v>336460</v>
      </c>
      <c r="AM111" s="100">
        <v>0.08</v>
      </c>
      <c r="AN111" s="100">
        <v>0.63</v>
      </c>
      <c r="AO111" s="110">
        <f>IF(U111="n/a","n/a",IF(AA111&lt;0,"n/a",IF(AA111="n/a","n/a",J111+U111-AA111)))</f>
        <v>-12.791024092688497</v>
      </c>
      <c r="AP111" s="111">
        <f>IF(U111="n/a","n/a",J111+U111)</f>
        <v>9.035259895226913</v>
      </c>
      <c r="AQ111" s="112">
        <f>IF(OR(AC111&lt;0.01,AC111="n/a",AF111="n/a"),"n/a",(I111/SQRT(22.5*AC111*(I111/AF111))-1)*100)</f>
        <v>146.42559189278884</v>
      </c>
      <c r="AR111" s="101">
        <f>INDEX(Historical!$C$7:$C$1063,MATCH(B111,Historical!$B$7:$B$1063,0))*IF(AH111="n/a",1.03,IF(AH111&lt;0,1.01,IF(AH111&gt;10,1.1,(1+AH111/100))))</f>
        <v>4.2420596399999999</v>
      </c>
      <c r="AS111" s="109">
        <f>IF($AI111="n/a",1.03*AR111,IF($AI111&lt;0,1.01*AR111,IF($AI111&gt;10,1.1*AR111,(1+$AI111/100)*AR111)))</f>
        <v>4.4885233050839997</v>
      </c>
      <c r="AT111" s="109">
        <f>IF($AK111="n/a",1.03*AS111,IF($AK111&lt;0,1.01*AS111,IF($AK111&gt;10,1.1*AS111,(1+$AK111/100)*AS111)))</f>
        <v>4.675694726906003</v>
      </c>
      <c r="AU111" s="109">
        <f>IF($AK111="n/a",1.03*AT111,IF($AK111&lt;0,1.01*AT111,IF($AK111&gt;10,1.1*AT111,(1+$AK111/100)*AT111)))</f>
        <v>4.8706711970179839</v>
      </c>
      <c r="AV111" s="109">
        <f>IF($AK111="n/a",1.03*AU111,IF($AK111&lt;0,1.01*AU111,IF($AK111&gt;10,1.1*AU111,(1+$AK111/100)*AU111)))</f>
        <v>5.0737781859336346</v>
      </c>
      <c r="AW111" s="109">
        <f>SUM(AR111:AV111)</f>
        <v>23.350727054941618</v>
      </c>
      <c r="AX111" s="113">
        <f>AW111/I111*100</f>
        <v>16.160791096229232</v>
      </c>
      <c r="AY111" s="100">
        <v>0.38</v>
      </c>
      <c r="AZ111" s="100">
        <v>4.99</v>
      </c>
      <c r="BA111" s="100">
        <v>-13.61</v>
      </c>
      <c r="BB111" s="100">
        <v>-1.9300000000000002</v>
      </c>
      <c r="BC111" s="100">
        <v>-2.4</v>
      </c>
      <c r="BE111" s="12">
        <v>1957</v>
      </c>
      <c r="BF111" s="12">
        <f>IF(BE111&gt;2020,0,IF(BE111&gt;2008,1,IF(BE111&gt;2001,2,IF(BE111&gt;1990,3,IF(BE111&gt;1980,4,IF(BE111&gt;1973,5,IF(BE111&gt;1970,6,IF(BE111&gt;1960,7,IF(BE111&gt;1958,8,IF(BE111&gt;1953,9,10))))))))))</f>
        <v>9</v>
      </c>
      <c r="BG111" s="100">
        <v>12.75</v>
      </c>
      <c r="BH111" s="55" t="s">
        <v>121</v>
      </c>
      <c r="BI111" s="55" t="s">
        <v>122</v>
      </c>
    </row>
    <row r="112" spans="1:61" ht="11.25" customHeight="1" x14ac:dyDescent="0.2">
      <c r="A112" s="55" t="s">
        <v>441</v>
      </c>
      <c r="B112" s="55" t="s">
        <v>442</v>
      </c>
      <c r="C112" s="156" t="s">
        <v>116</v>
      </c>
      <c r="D112" s="98" t="s">
        <v>215</v>
      </c>
      <c r="E112" s="157">
        <v>70</v>
      </c>
      <c r="F112" s="2">
        <v>6</v>
      </c>
      <c r="G112" s="2" t="s">
        <v>119</v>
      </c>
      <c r="H112" s="2" t="s">
        <v>119</v>
      </c>
      <c r="I112" s="100">
        <v>976.53</v>
      </c>
      <c r="J112" s="101">
        <f>(M112/I112)*100</f>
        <v>0.81922726388334211</v>
      </c>
      <c r="K112" s="104">
        <v>2</v>
      </c>
      <c r="L112" s="71">
        <v>4</v>
      </c>
      <c r="M112" s="28">
        <f>K112*L112</f>
        <v>8</v>
      </c>
      <c r="N112" s="103" t="s">
        <v>395</v>
      </c>
      <c r="O112" s="104">
        <v>1.8</v>
      </c>
      <c r="P112" s="158">
        <v>46150</v>
      </c>
      <c r="Q112" s="158">
        <v>46178</v>
      </c>
      <c r="R112" s="28">
        <f>(K112-O112)/O112*100</f>
        <v>11.111111111111107</v>
      </c>
      <c r="S112" s="105">
        <f>IF(INDEX(Historical!$D$7:$D1529,MATCH(B112,Historical!$B$7:$B$1062,0))=0,"n/a",(INDEX(Historical!$C$7:$C$1062,MATCH(B112,Historical!$B$7:$B$1062,0))/INDEX(Historical!$D$7:$D$1062,MATCH(B112,Historical!$B$7:$B$1062,0))-1)*100)</f>
        <v>10.361067503924648</v>
      </c>
      <c r="T112" s="105">
        <f>IF(INDEX(Historical!$F$7:$F$1062,MATCH(B112,Historical!$B$7:$B$1062,0))=0,"n/a",((INDEX(Historical!$C$7:$C$1062,MATCH(B112,Historical!$B$7:$B$1062,0))/INDEX(Historical!$F$7:$F$1062,MATCH(B112,Historical!$B$7:$B$1062,0)))^(1/3)-1)*100)</f>
        <v>11.879504935150887</v>
      </c>
      <c r="U112" s="105">
        <f>IF(INDEX(Historical!$H$7:$H$1062,MATCH(B112,Historical!$B$7:$B$1062,0))=0,"n/a",((INDEX(Historical!$C$7:$C$1062,MATCH(B112,Historical!$B$7:$B$1062,0))/INDEX(Historical!$H$7:$H$1062,MATCH(B112,Historical!$B$7:$B$1062,0)))^(1/5)-1)*100)</f>
        <v>14.837183466143177</v>
      </c>
      <c r="V112" s="105">
        <f>IF(INDEX(Historical!$M$7:$M$1062,MATCH(B112,Historical!$B$7:$B$1062,0))=0,"n/a",((INDEX(Historical!$C$7:$C$1062,MATCH(B112,Historical!$B$7:$B$1062,0))/INDEX(Historical!$M$7:$M$1062,MATCH(B112,Historical!$B$7:$B$1062,0)))^(1/10)-1)*100)</f>
        <v>10.804010157782983</v>
      </c>
      <c r="W112" s="106">
        <f>IF(OR(U112&lt;=0,U112="n/a",V112&lt;=0,V112="n/a"),"n/a",U112/V112)</f>
        <v>1.3733033613870476</v>
      </c>
      <c r="X112" s="107">
        <f>IF(OR(AJ112&lt;=0,AJ112="n/a",U112&lt;=0,U112="n/a"),"n/a",U112/AJ112)</f>
        <v>0.6210625142797479</v>
      </c>
      <c r="Y112" s="165"/>
      <c r="Z112" s="101">
        <f>IF(OR(AC112&lt;0.01,AC112="n/a"),"n/a",M112/AC112*100)</f>
        <v>29.509406123201771</v>
      </c>
      <c r="AA112" s="109">
        <f>IF(OR(AC112&lt;0.01,AC112="n/a"),"n/a",I112/AC112)</f>
        <v>36.021025451862783</v>
      </c>
      <c r="AB112" s="71">
        <v>6</v>
      </c>
      <c r="AC112" s="100">
        <v>27.11</v>
      </c>
      <c r="AD112" s="100">
        <v>2.56</v>
      </c>
      <c r="AE112" s="100">
        <v>5.87</v>
      </c>
      <c r="AF112" s="100">
        <v>8.42</v>
      </c>
      <c r="AG112" s="100">
        <v>24.86</v>
      </c>
      <c r="AH112" s="100">
        <v>14.540000000000001</v>
      </c>
      <c r="AI112" s="100">
        <v>8.7999999999999989</v>
      </c>
      <c r="AJ112" s="100">
        <v>23.89</v>
      </c>
      <c r="AK112" s="100">
        <v>11.21</v>
      </c>
      <c r="AL112" s="100">
        <v>123130</v>
      </c>
      <c r="AM112" s="100">
        <v>0.21</v>
      </c>
      <c r="AN112" s="100">
        <v>0.66</v>
      </c>
      <c r="AO112" s="110">
        <f>IF(U112="n/a","n/a",IF(AA112&lt;0,"n/a",IF(AA112="n/a","n/a",J112+U112-AA112)))</f>
        <v>-20.364614721836265</v>
      </c>
      <c r="AP112" s="111">
        <f>IF(U112="n/a","n/a",J112+U112)</f>
        <v>15.656410730026519</v>
      </c>
      <c r="AQ112" s="112">
        <f>IF(OR(AC112&lt;0.01,AC112="n/a",AF112="n/a"),"n/a",(I112/SQRT(22.5*AC112*(I112/AF112))-1)*100)</f>
        <v>267.14939999023989</v>
      </c>
      <c r="AR112" s="101">
        <f>INDEX(Historical!$C$7:$C$1063,MATCH(B112,Historical!$B$7:$B$1063,0))*IF(AH112="n/a",1.03,IF(AH112&lt;0,1.01,IF(AH112&gt;10,1.1,(1+AH112/100))))</f>
        <v>7.7330000000000005</v>
      </c>
      <c r="AS112" s="109">
        <f>IF($AI112="n/a",1.03*AR112,IF($AI112&lt;0,1.01*AR112,IF($AI112&gt;10,1.1*AR112,(1+$AI112/100)*AR112)))</f>
        <v>8.4135040000000014</v>
      </c>
      <c r="AT112" s="109">
        <f>IF($AK112="n/a",1.03*AS112,IF($AK112&lt;0,1.01*AS112,IF($AK112&gt;10,1.1*AS112,(1+$AK112/100)*AS112)))</f>
        <v>9.2548544000000028</v>
      </c>
      <c r="AU112" s="109">
        <f>IF($AK112="n/a",1.03*AT112,IF($AK112&lt;0,1.01*AT112,IF($AK112&gt;10,1.1*AT112,(1+$AK112/100)*AT112)))</f>
        <v>10.180339840000004</v>
      </c>
      <c r="AV112" s="109">
        <f>IF($AK112="n/a",1.03*AU112,IF($AK112&lt;0,1.01*AU112,IF($AK112&gt;10,1.1*AU112,(1+$AK112/100)*AU112)))</f>
        <v>11.198373824000004</v>
      </c>
      <c r="AW112" s="109">
        <f>SUM(AR112:AV112)</f>
        <v>46.780072064000009</v>
      </c>
      <c r="AX112" s="113">
        <f>AW112/I112*100</f>
        <v>4.7904388051570361</v>
      </c>
      <c r="AY112" s="100">
        <v>1.1200000000000001</v>
      </c>
      <c r="AZ112" s="100">
        <v>41.11</v>
      </c>
      <c r="BA112" s="100">
        <v>-5.65</v>
      </c>
      <c r="BB112" s="100">
        <v>5.04</v>
      </c>
      <c r="BC112" s="100">
        <v>7.6700000000000008</v>
      </c>
      <c r="BE112" s="12">
        <v>1957</v>
      </c>
      <c r="BF112" s="12">
        <f>IF(BE112&gt;2020,0,IF(BE112&gt;2008,1,IF(BE112&gt;2001,2,IF(BE112&gt;1990,3,IF(BE112&gt;1980,4,IF(BE112&gt;1973,5,IF(BE112&gt;1970,6,IF(BE112&gt;1960,7,IF(BE112&gt;1958,8,IF(BE112&gt;1953,9,10))))))))))</f>
        <v>9</v>
      </c>
      <c r="BG112" s="100">
        <v>11.68</v>
      </c>
      <c r="BH112" s="55" t="s">
        <v>121</v>
      </c>
      <c r="BI112" s="55" t="s">
        <v>122</v>
      </c>
    </row>
    <row r="113" spans="1:61" ht="11.25" customHeight="1" x14ac:dyDescent="0.2">
      <c r="A113" s="55" t="s">
        <v>443</v>
      </c>
      <c r="B113" s="55" t="s">
        <v>444</v>
      </c>
      <c r="C113" s="156" t="s">
        <v>335</v>
      </c>
      <c r="D113" s="98" t="s">
        <v>445</v>
      </c>
      <c r="E113" s="157">
        <v>31</v>
      </c>
      <c r="F113" s="2">
        <v>119</v>
      </c>
      <c r="G113" s="2" t="s">
        <v>119</v>
      </c>
      <c r="H113" s="2" t="s">
        <v>119</v>
      </c>
      <c r="I113" s="100">
        <v>67.08</v>
      </c>
      <c r="J113" s="101">
        <f>(M113/I113)*100</f>
        <v>4.0548598688133577</v>
      </c>
      <c r="K113" s="104">
        <v>0.68</v>
      </c>
      <c r="L113" s="71">
        <v>4</v>
      </c>
      <c r="M113" s="28">
        <f>K113*L113</f>
        <v>2.72</v>
      </c>
      <c r="N113" s="103" t="s">
        <v>158</v>
      </c>
      <c r="O113" s="104">
        <v>0.67</v>
      </c>
      <c r="P113" s="158">
        <v>46083</v>
      </c>
      <c r="Q113" s="158">
        <v>46097</v>
      </c>
      <c r="R113" s="28">
        <f>(K113-O113)/O113*100</f>
        <v>1.492537313432837</v>
      </c>
      <c r="S113" s="105">
        <f>IF(INDEX(Historical!$D$7:$D1531,MATCH(B113,Historical!$B$7:$B$1062,0))=0,"n/a",(INDEX(Historical!$C$7:$C$1062,MATCH(B113,Historical!$B$7:$B$1062,0))/INDEX(Historical!$D$7:$D$1062,MATCH(B113,Historical!$B$7:$B$1062,0))-1)*100)</f>
        <v>1.5151515151515138</v>
      </c>
      <c r="T113" s="105">
        <f>IF(INDEX(Historical!$F$7:$F$1062,MATCH(B113,Historical!$B$7:$B$1062,0))=0,"n/a",((INDEX(Historical!$C$7:$C$1062,MATCH(B113,Historical!$B$7:$B$1062,0))/INDEX(Historical!$F$7:$F$1062,MATCH(B113,Historical!$B$7:$B$1062,0)))^(1/3)-1)*100)</f>
        <v>1.5387025111419872</v>
      </c>
      <c r="U113" s="105">
        <f>IF(INDEX(Historical!$H$7:$H$1062,MATCH(B113,Historical!$B$7:$B$1062,0))=0,"n/a",((INDEX(Historical!$C$7:$C$1062,MATCH(B113,Historical!$B$7:$B$1062,0))/INDEX(Historical!$H$7:$H$1062,MATCH(B113,Historical!$B$7:$B$1062,0)))^(1/5)-1)*100)</f>
        <v>1.5632576929179187</v>
      </c>
      <c r="V113" s="105">
        <f>IF(INDEX(Historical!$M$7:$M$1062,MATCH(B113,Historical!$B$7:$B$1062,0))=0,"n/a",((INDEX(Historical!$C$7:$C$1062,MATCH(B113,Historical!$B$7:$B$1062,0))/INDEX(Historical!$M$7:$M$1062,MATCH(B113,Historical!$B$7:$B$1062,0)))^(1/10)-1)*100)</f>
        <v>2.3716948149264727</v>
      </c>
      <c r="W113" s="106">
        <f>IF(OR(U113&lt;=0,U113="n/a",V113&lt;=0,V113="n/a"),"n/a",U113/V113)</f>
        <v>0.65913104969468128</v>
      </c>
      <c r="X113" s="107" t="str">
        <f>IF(OR(AJ113&lt;=0,AJ113="n/a",U113&lt;=0,U113="n/a"),"n/a",U113/AJ113)</f>
        <v>n/a</v>
      </c>
      <c r="Y113" s="165"/>
      <c r="Z113" s="101" t="str">
        <f>IF(OR(AC113&lt;0.01,AC113="n/a"),"n/a",M113/AC113*100)</f>
        <v>n/a</v>
      </c>
      <c r="AA113" s="109" t="str">
        <f>IF(OR(AC113&lt;0.01,AC113="n/a"),"n/a",I113/AC113)</f>
        <v>n/a</v>
      </c>
      <c r="AB113" s="71">
        <v>12</v>
      </c>
      <c r="AC113" s="100">
        <v>-4.6100000000000003</v>
      </c>
      <c r="AD113" s="100" t="s">
        <v>142</v>
      </c>
      <c r="AE113" s="100">
        <v>0.51</v>
      </c>
      <c r="AF113" s="100">
        <v>4.5599999999999996</v>
      </c>
      <c r="AG113" s="100">
        <v>-25.759999999999998</v>
      </c>
      <c r="AH113" s="100">
        <v>29584.42</v>
      </c>
      <c r="AI113" s="100">
        <v>16.059999999999999</v>
      </c>
      <c r="AJ113" s="100" t="s">
        <v>142</v>
      </c>
      <c r="AK113" s="100" t="s">
        <v>142</v>
      </c>
      <c r="AL113" s="100">
        <v>3820</v>
      </c>
      <c r="AM113" s="100">
        <v>6.5100000000000007</v>
      </c>
      <c r="AN113" s="100">
        <v>2.46</v>
      </c>
      <c r="AO113" s="110" t="str">
        <f>IF(U113="n/a","n/a",IF(AA113&lt;0,"n/a",IF(AA113="n/a","n/a",J113+U113-AA113)))</f>
        <v>n/a</v>
      </c>
      <c r="AP113" s="111">
        <f>IF(U113="n/a","n/a",J113+U113)</f>
        <v>5.6181175617312764</v>
      </c>
      <c r="AQ113" s="112" t="str">
        <f>IF(OR(AC113&lt;0.01,AC113="n/a",AF113="n/a"),"n/a",(I113/SQRT(22.5*AC113*(I113/AF113))-1)*100)</f>
        <v>n/a</v>
      </c>
      <c r="AR113" s="101">
        <f>INDEX(Historical!$C$7:$C$1063,MATCH(B113,Historical!$B$7:$B$1063,0))*IF(AH113="n/a",1.03,IF(AH113&lt;0,1.01,IF(AH113&gt;10,1.1,(1+AH113/100))))</f>
        <v>2.9480000000000004</v>
      </c>
      <c r="AS113" s="109">
        <f>IF($AI113="n/a",1.03*AR113,IF($AI113&lt;0,1.01*AR113,IF($AI113&gt;10,1.1*AR113,(1+$AI113/100)*AR113)))</f>
        <v>3.2428000000000008</v>
      </c>
      <c r="AT113" s="109">
        <f>IF($AK113="n/a",1.03*AS113,IF($AK113&lt;0,1.01*AS113,IF($AK113&gt;10,1.1*AS113,(1+$AK113/100)*AS113)))</f>
        <v>3.3400840000000009</v>
      </c>
      <c r="AU113" s="109">
        <f>IF($AK113="n/a",1.03*AT113,IF($AK113&lt;0,1.01*AT113,IF($AK113&gt;10,1.1*AT113,(1+$AK113/100)*AT113)))</f>
        <v>3.4402865200000012</v>
      </c>
      <c r="AV113" s="109">
        <f>IF($AK113="n/a",1.03*AU113,IF($AK113&lt;0,1.01*AU113,IF($AK113&gt;10,1.1*AU113,(1+$AK113/100)*AU113)))</f>
        <v>3.5434951156000012</v>
      </c>
      <c r="AW113" s="109">
        <f>SUM(AR113:AV113)</f>
        <v>16.514665635600004</v>
      </c>
      <c r="AX113" s="113">
        <f>AW113/I113*100</f>
        <v>24.619358431127019</v>
      </c>
      <c r="AY113" s="100">
        <v>1.26</v>
      </c>
      <c r="AZ113" s="100">
        <v>42.3</v>
      </c>
      <c r="BA113" s="100">
        <v>-13.98</v>
      </c>
      <c r="BB113" s="100">
        <v>-2.91</v>
      </c>
      <c r="BC113" s="100">
        <v>3.27</v>
      </c>
      <c r="BE113" s="12">
        <v>1996</v>
      </c>
      <c r="BF113" s="12">
        <f>IF(BE113&gt;2020,0,IF(BE113&gt;2008,1,IF(BE113&gt;2001,2,IF(BE113&gt;1990,3,IF(BE113&gt;1980,4,IF(BE113&gt;1973,5,IF(BE113&gt;1970,6,IF(BE113&gt;1960,7,IF(BE113&gt;1958,8,IF(BE113&gt;1953,9,10))))))))))</f>
        <v>3</v>
      </c>
      <c r="BG113" s="100">
        <v>-4.92</v>
      </c>
      <c r="BH113" s="55" t="s">
        <v>121</v>
      </c>
      <c r="BI113" s="55" t="s">
        <v>122</v>
      </c>
    </row>
    <row r="114" spans="1:61" ht="11.25" customHeight="1" x14ac:dyDescent="0.2">
      <c r="A114" s="123" t="s">
        <v>446</v>
      </c>
      <c r="B114" s="55" t="s">
        <v>447</v>
      </c>
      <c r="C114" s="156" t="s">
        <v>116</v>
      </c>
      <c r="D114" s="98" t="s">
        <v>215</v>
      </c>
      <c r="E114" s="157">
        <v>50</v>
      </c>
      <c r="F114" s="2">
        <v>53</v>
      </c>
      <c r="G114" s="2" t="s">
        <v>119</v>
      </c>
      <c r="H114" s="2" t="s">
        <v>119</v>
      </c>
      <c r="I114" s="100">
        <v>65.44</v>
      </c>
      <c r="J114" s="101">
        <f>(M114/I114)*100</f>
        <v>1.6503667481662594</v>
      </c>
      <c r="K114" s="104">
        <v>0.27</v>
      </c>
      <c r="L114" s="71">
        <v>4</v>
      </c>
      <c r="M114" s="28">
        <f>K114*L114</f>
        <v>1.08</v>
      </c>
      <c r="N114" s="103" t="s">
        <v>372</v>
      </c>
      <c r="O114" s="104">
        <v>0.25</v>
      </c>
      <c r="P114" s="158">
        <v>46045</v>
      </c>
      <c r="Q114" s="158">
        <v>46059</v>
      </c>
      <c r="R114" s="28">
        <f>(K114-O114)/O114*100</f>
        <v>8.0000000000000071</v>
      </c>
      <c r="S114" s="105">
        <f>IF(INDEX(Historical!$D$7:$D1537,MATCH(B114,Historical!$B$7:$B$1062,0))=0,"n/a",(INDEX(Historical!$C$7:$C$1062,MATCH(B114,Historical!$B$7:$B$1062,0))/INDEX(Historical!$D$7:$D$1062,MATCH(B114,Historical!$B$7:$B$1062,0))-1)*100)</f>
        <v>8.6956521739130377</v>
      </c>
      <c r="T114" s="105">
        <f>IF(INDEX(Historical!$F$7:$F$1062,MATCH(B114,Historical!$B$7:$B$1062,0))=0,"n/a",((INDEX(Historical!$C$7:$C$1062,MATCH(B114,Historical!$B$7:$B$1062,0))/INDEX(Historical!$F$7:$F$1062,MATCH(B114,Historical!$B$7:$B$1062,0)))^(1/3)-1)*100)</f>
        <v>5.983983294832651</v>
      </c>
      <c r="U114" s="105">
        <f>IF(INDEX(Historical!$H$7:$H$1062,MATCH(B114,Historical!$B$7:$B$1062,0))=0,"n/a",((INDEX(Historical!$C$7:$C$1062,MATCH(B114,Historical!$B$7:$B$1062,0))/INDEX(Historical!$H$7:$H$1062,MATCH(B114,Historical!$B$7:$B$1062,0)))^(1/5)-1)*100)</f>
        <v>5.6421622299043017</v>
      </c>
      <c r="V114" s="105">
        <f>IF(INDEX(Historical!$M$7:$M$1062,MATCH(B114,Historical!$B$7:$B$1062,0))=0,"n/a",((INDEX(Historical!$C$7:$C$1062,MATCH(B114,Historical!$B$7:$B$1062,0))/INDEX(Historical!$M$7:$M$1062,MATCH(B114,Historical!$B$7:$B$1062,0)))^(1/10)-1)*100)</f>
        <v>1.5239421142770215</v>
      </c>
      <c r="W114" s="106">
        <f>IF(OR(U114&lt;=0,U114="n/a",V114&lt;=0,V114="n/a"),"n/a",U114/V114)</f>
        <v>3.7023468129437571</v>
      </c>
      <c r="X114" s="107">
        <f>IF(OR(AJ114&lt;=0,AJ114="n/a",U114&lt;=0,U114="n/a"),"n/a",U114/AJ114)</f>
        <v>0.43334579338742713</v>
      </c>
      <c r="Y114" s="167" t="s">
        <v>448</v>
      </c>
      <c r="Z114" s="101">
        <f>IF(OR(AC114&lt;0.01,AC114="n/a"),"n/a",M114/AC114*100)</f>
        <v>27.204030226700255</v>
      </c>
      <c r="AA114" s="109">
        <f>IF(OR(AC114&lt;0.01,AC114="n/a"),"n/a",I114/AC114)</f>
        <v>16.483627204030224</v>
      </c>
      <c r="AB114" s="71">
        <v>12</v>
      </c>
      <c r="AC114" s="100">
        <v>3.97</v>
      </c>
      <c r="AD114" s="100">
        <v>2.9</v>
      </c>
      <c r="AE114" s="100">
        <v>2.6</v>
      </c>
      <c r="AF114" s="100">
        <v>2.79</v>
      </c>
      <c r="AG114" s="100">
        <v>17.130000000000003</v>
      </c>
      <c r="AH114" s="100">
        <v>-5.4899999999999993</v>
      </c>
      <c r="AI114" s="100">
        <v>11.66</v>
      </c>
      <c r="AJ114" s="100">
        <v>13.020000000000001</v>
      </c>
      <c r="AK114" s="100">
        <v>4.34</v>
      </c>
      <c r="AL114" s="100">
        <v>10450</v>
      </c>
      <c r="AM114" s="100">
        <v>0.57999999999999996</v>
      </c>
      <c r="AN114" s="100">
        <v>0.47</v>
      </c>
      <c r="AO114" s="110">
        <f>IF(U114="n/a","n/a",IF(AA114&lt;0,"n/a",IF(AA114="n/a","n/a",J114+U114-AA114)))</f>
        <v>-9.1910982259596636</v>
      </c>
      <c r="AP114" s="111">
        <f>IF(U114="n/a","n/a",J114+U114)</f>
        <v>7.2925289780705613</v>
      </c>
      <c r="AQ114" s="112">
        <f>IF(OR(AC114&lt;0.01,AC114="n/a",AF114="n/a"),"n/a",(I114/SQRT(22.5*AC114*(I114/AF114))-1)*100)</f>
        <v>42.967470891099843</v>
      </c>
      <c r="AR114" s="101">
        <f>INDEX(Historical!$C$7:$C$1063,MATCH(B114,Historical!$B$7:$B$1063,0))*IF(AH114="n/a",1.03,IF(AH114&lt;0,1.01,IF(AH114&gt;10,1.1,(1+AH114/100))))</f>
        <v>1.01</v>
      </c>
      <c r="AS114" s="109">
        <f>IF($AI114="n/a",1.03*AR114,IF($AI114&lt;0,1.01*AR114,IF($AI114&gt;10,1.1*AR114,(1+$AI114/100)*AR114)))</f>
        <v>1.1110000000000002</v>
      </c>
      <c r="AT114" s="109">
        <f>IF($AK114="n/a",1.03*AS114,IF($AK114&lt;0,1.01*AS114,IF($AK114&gt;10,1.1*AS114,(1+$AK114/100)*AS114)))</f>
        <v>1.1592174000000004</v>
      </c>
      <c r="AU114" s="109">
        <f>IF($AK114="n/a",1.03*AT114,IF($AK114&lt;0,1.01*AT114,IF($AK114&gt;10,1.1*AT114,(1+$AK114/100)*AT114)))</f>
        <v>1.2095274351600005</v>
      </c>
      <c r="AV114" s="109">
        <f>IF($AK114="n/a",1.03*AU114,IF($AK114&lt;0,1.01*AU114,IF($AK114&gt;10,1.1*AU114,(1+$AK114/100)*AU114)))</f>
        <v>1.2620209258459447</v>
      </c>
      <c r="AW114" s="109">
        <f>SUM(AR114:AV114)</f>
        <v>5.7517657610059461</v>
      </c>
      <c r="AX114" s="113">
        <f>AW114/I114*100</f>
        <v>8.7893731066716789</v>
      </c>
      <c r="AY114" s="100">
        <v>1.04</v>
      </c>
      <c r="AZ114" s="100">
        <v>13.61</v>
      </c>
      <c r="BA114" s="100">
        <v>-42.57</v>
      </c>
      <c r="BB114" s="100">
        <v>-8.42</v>
      </c>
      <c r="BC114" s="100">
        <v>-28.22</v>
      </c>
      <c r="BE114" s="12">
        <v>1977</v>
      </c>
      <c r="BF114" s="12">
        <f>IF(BE114&gt;2020,0,IF(BE114&gt;2008,1,IF(BE114&gt;2001,2,IF(BE114&gt;1990,3,IF(BE114&gt;1980,4,IF(BE114&gt;1973,5,IF(BE114&gt;1970,6,IF(BE114&gt;1960,7,IF(BE114&gt;1958,8,IF(BE114&gt;1953,9,10))))))))))</f>
        <v>5</v>
      </c>
      <c r="BG114" s="100">
        <v>9.629999999999999</v>
      </c>
      <c r="BH114" s="55" t="s">
        <v>121</v>
      </c>
      <c r="BI114" s="55" t="s">
        <v>122</v>
      </c>
    </row>
    <row r="115" spans="1:61" ht="11.25" customHeight="1" x14ac:dyDescent="0.2">
      <c r="A115" s="55" t="s">
        <v>449</v>
      </c>
      <c r="B115" s="55" t="s">
        <v>450</v>
      </c>
      <c r="C115" s="156" t="s">
        <v>139</v>
      </c>
      <c r="D115" s="98" t="s">
        <v>140</v>
      </c>
      <c r="E115" s="157">
        <v>55</v>
      </c>
      <c r="F115" s="2">
        <v>34</v>
      </c>
      <c r="G115" s="2" t="s">
        <v>119</v>
      </c>
      <c r="H115" s="2" t="s">
        <v>118</v>
      </c>
      <c r="I115" s="100">
        <v>110.52</v>
      </c>
      <c r="J115" s="101">
        <f>(M115/I115)*100</f>
        <v>2.6782482808541443</v>
      </c>
      <c r="K115" s="104">
        <v>0.74</v>
      </c>
      <c r="L115" s="71">
        <v>4</v>
      </c>
      <c r="M115" s="28">
        <f>K115*L115</f>
        <v>2.96</v>
      </c>
      <c r="N115" s="103" t="s">
        <v>265</v>
      </c>
      <c r="O115" s="104">
        <v>0.71</v>
      </c>
      <c r="P115" s="158">
        <v>46244</v>
      </c>
      <c r="Q115" s="158">
        <v>46276</v>
      </c>
      <c r="R115" s="28">
        <f>(K115-O115)/O115*100</f>
        <v>4.2253521126760605</v>
      </c>
      <c r="S115" s="105">
        <f>IF(INDEX(Historical!$D$7:$D1542,MATCH(B115,Historical!$B$7:$B$1062,0))=0,"n/a",(INDEX(Historical!$C$7:$C$1062,MATCH(B115,Historical!$B$7:$B$1062,0))/INDEX(Historical!$D$7:$D$1062,MATCH(B115,Historical!$B$7:$B$1062,0))-1)*100)</f>
        <v>4.5112781954887105</v>
      </c>
      <c r="T115" s="105">
        <f>IF(INDEX(Historical!$F$7:$F$1062,MATCH(B115,Historical!$B$7:$B$1062,0))=0,"n/a",((INDEX(Historical!$C$7:$C$1062,MATCH(B115,Historical!$B$7:$B$1062,0))/INDEX(Historical!$F$7:$F$1062,MATCH(B115,Historical!$B$7:$B$1062,0)))^(1/3)-1)*100)</f>
        <v>4.7312957325696958</v>
      </c>
      <c r="U115" s="105">
        <f>IF(INDEX(Historical!$H$7:$H$1062,MATCH(B115,Historical!$B$7:$B$1062,0))=0,"n/a",((INDEX(Historical!$C$7:$C$1062,MATCH(B115,Historical!$B$7:$B$1062,0))/INDEX(Historical!$H$7:$H$1062,MATCH(B115,Historical!$B$7:$B$1062,0)))^(1/5)-1)*100)</f>
        <v>5.7706322148565414</v>
      </c>
      <c r="V115" s="105">
        <f>IF(INDEX(Historical!$M$7:$M$1062,MATCH(B115,Historical!$B$7:$B$1062,0))=0,"n/a",((INDEX(Historical!$C$7:$C$1062,MATCH(B115,Historical!$B$7:$B$1062,0))/INDEX(Historical!$M$7:$M$1062,MATCH(B115,Historical!$B$7:$B$1062,0)))^(1/10)-1)*100)</f>
        <v>6.9864644132039633</v>
      </c>
      <c r="W115" s="106">
        <f>IF(OR(U115&lt;=0,U115="n/a",V115&lt;=0,V115="n/a"),"n/a",U115/V115)</f>
        <v>0.82597317807136061</v>
      </c>
      <c r="X115" s="107">
        <f>IF(OR(AJ115&lt;=0,AJ115="n/a",U115&lt;=0,U115="n/a"),"n/a",U115/AJ115)</f>
        <v>0.62588201896491769</v>
      </c>
      <c r="Y115" s="165"/>
      <c r="Z115" s="101">
        <f>IF(OR(AC115&lt;0.01,AC115="n/a"),"n/a",M115/AC115*100)</f>
        <v>42.528735632183903</v>
      </c>
      <c r="AA115" s="109">
        <f>IF(OR(AC115&lt;0.01,AC115="n/a"),"n/a",I115/AC115)</f>
        <v>15.879310344827585</v>
      </c>
      <c r="AB115" s="71">
        <v>12</v>
      </c>
      <c r="AC115" s="100">
        <v>6.96</v>
      </c>
      <c r="AD115" s="100">
        <v>1.66</v>
      </c>
      <c r="AE115" s="100">
        <v>1.5</v>
      </c>
      <c r="AF115" s="100">
        <v>2.91</v>
      </c>
      <c r="AG115" s="100">
        <v>19.559999999999999</v>
      </c>
      <c r="AH115" s="100">
        <v>4.03</v>
      </c>
      <c r="AI115" s="100">
        <v>9.370000000000001</v>
      </c>
      <c r="AJ115" s="100">
        <v>9.2200000000000006</v>
      </c>
      <c r="AK115" s="100">
        <v>7.7</v>
      </c>
      <c r="AL115" s="100">
        <v>24570</v>
      </c>
      <c r="AM115" s="100">
        <v>0.11</v>
      </c>
      <c r="AN115" s="100">
        <v>0.88</v>
      </c>
      <c r="AO115" s="110">
        <f>IF(U115="n/a","n/a",IF(AA115&lt;0,"n/a",IF(AA115="n/a","n/a",J115+U115-AA115)))</f>
        <v>-7.4304298491168996</v>
      </c>
      <c r="AP115" s="111">
        <f>IF(U115="n/a","n/a",J115+U115)</f>
        <v>8.4488804957106858</v>
      </c>
      <c r="AQ115" s="112">
        <f>IF(OR(AC115&lt;0.01,AC115="n/a",AF115="n/a"),"n/a",(I115/SQRT(22.5*AC115*(I115/AF115))-1)*100)</f>
        <v>43.308204159114162</v>
      </c>
      <c r="AR115" s="101">
        <f>INDEX(Historical!$C$7:$C$1063,MATCH(B115,Historical!$B$7:$B$1063,0))*IF(AH115="n/a",1.03,IF(AH115&lt;0,1.01,IF(AH115&gt;10,1.1,(1+AH115/100))))</f>
        <v>2.8920339999999998</v>
      </c>
      <c r="AS115" s="109">
        <f>IF($AI115="n/a",1.03*AR115,IF($AI115&lt;0,1.01*AR115,IF($AI115&gt;10,1.1*AR115,(1+$AI115/100)*AR115)))</f>
        <v>3.1630175858</v>
      </c>
      <c r="AT115" s="109">
        <f>IF($AK115="n/a",1.03*AS115,IF($AK115&lt;0,1.01*AS115,IF($AK115&gt;10,1.1*AS115,(1+$AK115/100)*AS115)))</f>
        <v>3.4065699399065998</v>
      </c>
      <c r="AU115" s="109">
        <f>IF($AK115="n/a",1.03*AT115,IF($AK115&lt;0,1.01*AT115,IF($AK115&gt;10,1.1*AT115,(1+$AK115/100)*AT115)))</f>
        <v>3.6688758252794078</v>
      </c>
      <c r="AV115" s="109">
        <f>IF($AK115="n/a",1.03*AU115,IF($AK115&lt;0,1.01*AU115,IF($AK115&gt;10,1.1*AU115,(1+$AK115/100)*AU115)))</f>
        <v>3.9513792638259222</v>
      </c>
      <c r="AW115" s="109">
        <f>SUM(AR115:AV115)</f>
        <v>17.081876614811929</v>
      </c>
      <c r="AX115" s="113">
        <f>AW115/I115*100</f>
        <v>15.455914418034681</v>
      </c>
      <c r="AY115" s="100">
        <v>1.06</v>
      </c>
      <c r="AZ115" s="100">
        <v>18.350000000000001</v>
      </c>
      <c r="BA115" s="100">
        <v>-17.169999999999998</v>
      </c>
      <c r="BB115" s="100">
        <v>-4.7600000000000007</v>
      </c>
      <c r="BC115" s="100">
        <v>0.91999999999999993</v>
      </c>
      <c r="BE115" s="12">
        <v>1972</v>
      </c>
      <c r="BF115" s="12">
        <f>IF(BE115&gt;2020,0,IF(BE115&gt;2008,1,IF(BE115&gt;2001,2,IF(BE115&gt;1990,3,IF(BE115&gt;1980,4,IF(BE115&gt;1973,5,IF(BE115&gt;1970,6,IF(BE115&gt;1960,7,IF(BE115&gt;1958,8,IF(BE115&gt;1953,9,10))))))))))</f>
        <v>6</v>
      </c>
      <c r="BG115" s="100">
        <v>7.02</v>
      </c>
      <c r="BH115" s="55" t="s">
        <v>121</v>
      </c>
      <c r="BI115" s="55" t="s">
        <v>122</v>
      </c>
    </row>
    <row r="116" spans="1:61" ht="11.25" customHeight="1" x14ac:dyDescent="0.2">
      <c r="A116" s="123" t="s">
        <v>451</v>
      </c>
      <c r="B116" s="55" t="s">
        <v>452</v>
      </c>
      <c r="C116" s="156" t="s">
        <v>134</v>
      </c>
      <c r="D116" s="98" t="s">
        <v>157</v>
      </c>
      <c r="E116" s="157">
        <v>33</v>
      </c>
      <c r="F116" s="2">
        <v>101</v>
      </c>
      <c r="G116" s="2" t="s">
        <v>146</v>
      </c>
      <c r="H116" s="2" t="s">
        <v>146</v>
      </c>
      <c r="I116" s="100">
        <v>51.2</v>
      </c>
      <c r="J116" s="101">
        <f>(M116/I116)*100</f>
        <v>1.4062499999999998</v>
      </c>
      <c r="K116" s="104">
        <v>0.18</v>
      </c>
      <c r="L116" s="71">
        <v>4</v>
      </c>
      <c r="M116" s="28">
        <f>K116*L116</f>
        <v>0.72</v>
      </c>
      <c r="N116" s="103" t="s">
        <v>386</v>
      </c>
      <c r="O116" s="104">
        <v>0.17</v>
      </c>
      <c r="P116" s="158">
        <v>46122</v>
      </c>
      <c r="Q116" s="158">
        <v>46142</v>
      </c>
      <c r="R116" s="28">
        <f>(K116-O116)/O116*100</f>
        <v>5.8823529411764595</v>
      </c>
      <c r="S116" s="105">
        <f>IF(INDEX(Historical!$D$7:$D1548,MATCH(B116,Historical!$B$7:$B$1062,0))=0,"n/a",(INDEX(Historical!$C$7:$C$1062,MATCH(B116,Historical!$B$7:$B$1062,0))/INDEX(Historical!$D$7:$D$1062,MATCH(B116,Historical!$B$7:$B$1062,0))-1)*100)</f>
        <v>6.4516129032258229</v>
      </c>
      <c r="T116" s="105">
        <f>IF(INDEX(Historical!$F$7:$F$1062,MATCH(B116,Historical!$B$7:$B$1062,0))=0,"n/a",((INDEX(Historical!$C$7:$C$1062,MATCH(B116,Historical!$B$7:$B$1062,0))/INDEX(Historical!$F$7:$F$1062,MATCH(B116,Historical!$B$7:$B$1062,0)))^(1/3)-1)*100)</f>
        <v>11.199004528465784</v>
      </c>
      <c r="U116" s="105">
        <f>IF(INDEX(Historical!$H$7:$H$1062,MATCH(B116,Historical!$B$7:$B$1062,0))=0,"n/a",((INDEX(Historical!$C$7:$C$1062,MATCH(B116,Historical!$B$7:$B$1062,0))/INDEX(Historical!$H$7:$H$1062,MATCH(B116,Historical!$B$7:$B$1062,0)))^(1/5)-1)*100)</f>
        <v>9.9896995609093597</v>
      </c>
      <c r="V116" s="105">
        <f>IF(INDEX(Historical!$M$7:$M$1062,MATCH(B116,Historical!$B$7:$B$1062,0))=0,"n/a",((INDEX(Historical!$C$7:$C$1062,MATCH(B116,Historical!$B$7:$B$1062,0))/INDEX(Historical!$M$7:$M$1062,MATCH(B116,Historical!$B$7:$B$1062,0)))^(1/10)-1)*100)</f>
        <v>9.2157151221023312</v>
      </c>
      <c r="W116" s="106">
        <f>IF(OR(U116&lt;=0,U116="n/a",V116&lt;=0,V116="n/a"),"n/a",U116/V116)</f>
        <v>1.0839852825909038</v>
      </c>
      <c r="X116" s="107" t="str">
        <f>IF(OR(AJ116&lt;=0,AJ116="n/a",U116&lt;=0,U116="n/a"),"n/a",U116/AJ116)</f>
        <v>n/a</v>
      </c>
      <c r="Y116" s="167" t="s">
        <v>453</v>
      </c>
      <c r="Z116" s="101" t="str">
        <f>IF(OR(AC116&lt;0.01,AC116="n/a"),"n/a",M116/AC116*100)</f>
        <v>n/a</v>
      </c>
      <c r="AA116" s="109" t="str">
        <f>IF(OR(AC116&lt;0.01,AC116="n/a"),"n/a",I116/AC116)</f>
        <v>n/a</v>
      </c>
      <c r="AB116" s="71">
        <v>12</v>
      </c>
      <c r="AC116" s="100" t="s">
        <v>142</v>
      </c>
      <c r="AD116" s="100" t="s">
        <v>142</v>
      </c>
      <c r="AE116" s="100" t="s">
        <v>142</v>
      </c>
      <c r="AF116" s="100" t="s">
        <v>142</v>
      </c>
      <c r="AG116" s="100" t="s">
        <v>142</v>
      </c>
      <c r="AH116" s="100" t="s">
        <v>142</v>
      </c>
      <c r="AI116" s="100" t="s">
        <v>142</v>
      </c>
      <c r="AJ116" s="100" t="s">
        <v>142</v>
      </c>
      <c r="AK116" s="100" t="s">
        <v>142</v>
      </c>
      <c r="AL116" s="100" t="s">
        <v>142</v>
      </c>
      <c r="AM116" s="100" t="s">
        <v>142</v>
      </c>
      <c r="AN116" s="100" t="s">
        <v>142</v>
      </c>
      <c r="AO116" s="110" t="str">
        <f>IF(U116="n/a","n/a",IF(AA116&lt;0,"n/a",IF(AA116="n/a","n/a",J116+U116-AA116)))</f>
        <v>n/a</v>
      </c>
      <c r="AP116" s="111">
        <f>IF(U116="n/a","n/a",J116+U116)</f>
        <v>11.39594956090936</v>
      </c>
      <c r="AQ116" s="112" t="str">
        <f>IF(OR(AC116&lt;0.01,AC116="n/a",AF116="n/a"),"n/a",(I116/SQRT(22.5*AC116*(I116/AF116))-1)*100)</f>
        <v>n/a</v>
      </c>
      <c r="AR116" s="101">
        <f>INDEX(Historical!$C$7:$C$1063,MATCH(B116,Historical!$B$7:$B$1063,0))*IF(AH116="n/a",1.03,IF(AH116&lt;0,1.01,IF(AH116&gt;10,1.1,(1+AH116/100))))</f>
        <v>0.67980000000000007</v>
      </c>
      <c r="AS116" s="109">
        <f>IF($AI116="n/a",1.03*AR116,IF($AI116&lt;0,1.01*AR116,IF($AI116&gt;10,1.1*AR116,(1+$AI116/100)*AR116)))</f>
        <v>0.70019400000000009</v>
      </c>
      <c r="AT116" s="109">
        <f>IF($AK116="n/a",1.03*AS116,IF($AK116&lt;0,1.01*AS116,IF($AK116&gt;10,1.1*AS116,(1+$AK116/100)*AS116)))</f>
        <v>0.72119982000000016</v>
      </c>
      <c r="AU116" s="109">
        <f>IF($AK116="n/a",1.03*AT116,IF($AK116&lt;0,1.01*AT116,IF($AK116&gt;10,1.1*AT116,(1+$AK116/100)*AT116)))</f>
        <v>0.74283581460000014</v>
      </c>
      <c r="AV116" s="109">
        <f>IF($AK116="n/a",1.03*AU116,IF($AK116&lt;0,1.01*AU116,IF($AK116&gt;10,1.1*AU116,(1+$AK116/100)*AU116)))</f>
        <v>0.76512088903800013</v>
      </c>
      <c r="AW116" s="109">
        <f>SUM(AR116:AV116)</f>
        <v>3.6091505236380006</v>
      </c>
      <c r="AX116" s="113">
        <f>AW116/I116*100</f>
        <v>7.0491221164804694</v>
      </c>
      <c r="AY116" s="100" t="s">
        <v>142</v>
      </c>
      <c r="AZ116" s="100" t="s">
        <v>142</v>
      </c>
      <c r="BA116" s="100" t="s">
        <v>142</v>
      </c>
      <c r="BB116" s="100" t="s">
        <v>142</v>
      </c>
      <c r="BC116" s="100" t="s">
        <v>142</v>
      </c>
      <c r="BD116" s="20" t="s">
        <v>108</v>
      </c>
      <c r="BE116" s="12">
        <v>1994</v>
      </c>
      <c r="BF116" s="12">
        <f>IF(BE116&gt;2020,0,IF(BE116&gt;2008,1,IF(BE116&gt;2001,2,IF(BE116&gt;1990,3,IF(BE116&gt;1980,4,IF(BE116&gt;1973,5,IF(BE116&gt;1970,6,IF(BE116&gt;1960,7,IF(BE116&gt;1958,8,IF(BE116&gt;1953,9,10))))))))))</f>
        <v>3</v>
      </c>
      <c r="BG116" s="100" t="s">
        <v>142</v>
      </c>
      <c r="BH116" s="55" t="s">
        <v>121</v>
      </c>
      <c r="BI116" s="55" t="s">
        <v>122</v>
      </c>
    </row>
    <row r="117" spans="1:61" ht="11.25" customHeight="1" x14ac:dyDescent="0.2">
      <c r="A117" s="55" t="s">
        <v>454</v>
      </c>
      <c r="B117" s="55" t="s">
        <v>455</v>
      </c>
      <c r="C117" s="156" t="s">
        <v>134</v>
      </c>
      <c r="D117" s="98" t="s">
        <v>157</v>
      </c>
      <c r="E117" s="157">
        <v>28</v>
      </c>
      <c r="F117" s="2">
        <v>135</v>
      </c>
      <c r="G117" s="2" t="s">
        <v>119</v>
      </c>
      <c r="H117" s="2" t="s">
        <v>118</v>
      </c>
      <c r="I117" s="100">
        <v>99.54</v>
      </c>
      <c r="J117" s="101">
        <f>(M117/I117)*100</f>
        <v>1.989150090415913</v>
      </c>
      <c r="K117" s="104">
        <v>0.495</v>
      </c>
      <c r="L117" s="71">
        <v>4</v>
      </c>
      <c r="M117" s="28">
        <f>K117*L117</f>
        <v>1.98</v>
      </c>
      <c r="N117" s="103" t="s">
        <v>433</v>
      </c>
      <c r="O117" s="104">
        <v>0.45100000000000001</v>
      </c>
      <c r="P117" s="158">
        <v>46101</v>
      </c>
      <c r="Q117" s="158">
        <v>46129</v>
      </c>
      <c r="R117" s="28">
        <f>(K117-O117)/O117*100</f>
        <v>9.756097560975606</v>
      </c>
      <c r="S117" s="105">
        <f>IF(INDEX(Historical!$D$7:$D1556,MATCH(B117,Historical!$B$7:$B$1062,0))=0,"n/a",(INDEX(Historical!$C$7:$C$1062,MATCH(B117,Historical!$B$7:$B$1062,0))/INDEX(Historical!$D$7:$D$1062,MATCH(B117,Historical!$B$7:$B$1062,0))-1)*100)</f>
        <v>10.344827586206895</v>
      </c>
      <c r="T117" s="105">
        <f>IF(INDEX(Historical!$F$7:$F$1062,MATCH(B117,Historical!$B$7:$B$1062,0))=0,"n/a",((INDEX(Historical!$C$7:$C$1062,MATCH(B117,Historical!$B$7:$B$1062,0))/INDEX(Historical!$F$7:$F$1062,MATCH(B117,Historical!$B$7:$B$1062,0)))^(1/3)-1)*100)</f>
        <v>9.7601952145033763</v>
      </c>
      <c r="U117" s="105">
        <f>IF(INDEX(Historical!$H$7:$H$1062,MATCH(B117,Historical!$B$7:$B$1062,0))=0,"n/a",((INDEX(Historical!$C$7:$C$1062,MATCH(B117,Historical!$B$7:$B$1062,0))/INDEX(Historical!$H$7:$H$1062,MATCH(B117,Historical!$B$7:$B$1062,0)))^(1/5)-1)*100)</f>
        <v>9.4218270822189698</v>
      </c>
      <c r="V117" s="105">
        <f>IF(INDEX(Historical!$M$7:$M$1062,MATCH(B117,Historical!$B$7:$B$1062,0))=0,"n/a",((INDEX(Historical!$C$7:$C$1062,MATCH(B117,Historical!$B$7:$B$1062,0))/INDEX(Historical!$M$7:$M$1062,MATCH(B117,Historical!$B$7:$B$1062,0)))^(1/10)-1)*100)</f>
        <v>8.6180981564665249</v>
      </c>
      <c r="W117" s="106">
        <f>IF(OR(U117&lt;=0,U117="n/a",V117&lt;=0,V117="n/a"),"n/a",U117/V117)</f>
        <v>1.0932605908125301</v>
      </c>
      <c r="X117" s="107">
        <f>IF(OR(AJ117&lt;=0,AJ117="n/a",U117&lt;=0,U117="n/a"),"n/a",U117/AJ117)</f>
        <v>0.50654984313005214</v>
      </c>
      <c r="Y117" s="174"/>
      <c r="Z117" s="101">
        <f>IF(OR(AC117&lt;0.01,AC117="n/a"),"n/a",M117/AC117*100)</f>
        <v>30.602782071097373</v>
      </c>
      <c r="AA117" s="109">
        <f>IF(OR(AC117&lt;0.01,AC117="n/a"),"n/a",I117/AC117)</f>
        <v>15.384853168469862</v>
      </c>
      <c r="AB117" s="71">
        <v>12</v>
      </c>
      <c r="AC117" s="100">
        <v>6.47</v>
      </c>
      <c r="AD117" s="100" t="s">
        <v>142</v>
      </c>
      <c r="AE117" s="100">
        <v>3.45</v>
      </c>
      <c r="AF117" s="100">
        <v>1.67</v>
      </c>
      <c r="AG117" s="100">
        <v>11.55</v>
      </c>
      <c r="AH117" s="100">
        <v>5.8000000000000007</v>
      </c>
      <c r="AI117" s="100">
        <v>-2.9499999999999997</v>
      </c>
      <c r="AJ117" s="100">
        <v>18.600000000000001</v>
      </c>
      <c r="AK117" s="100" t="s">
        <v>142</v>
      </c>
      <c r="AL117" s="100">
        <v>1740</v>
      </c>
      <c r="AM117" s="100">
        <v>55.52</v>
      </c>
      <c r="AN117" s="100">
        <v>0.22</v>
      </c>
      <c r="AO117" s="110">
        <f>IF(U117="n/a","n/a",IF(AA117&lt;0,"n/a",IF(AA117="n/a","n/a",J117+U117-AA117)))</f>
        <v>-3.9738759958349785</v>
      </c>
      <c r="AP117" s="111">
        <f>IF(U117="n/a","n/a",J117+U117)</f>
        <v>11.410977172634883</v>
      </c>
      <c r="AQ117" s="112">
        <f>IF(OR(AC117&lt;0.01,AC117="n/a",AF117="n/a"),"n/a",(I117/SQRT(22.5*AC117*(I117/AF117))-1)*100)</f>
        <v>6.8596271155027866</v>
      </c>
      <c r="AR117" s="101">
        <f>INDEX(Historical!$C$7:$C$1063,MATCH(B117,Historical!$B$7:$B$1063,0))*IF(AH117="n/a",1.03,IF(AH117&lt;0,1.01,IF(AH117&gt;10,1.1,(1+AH117/100))))</f>
        <v>1.8620800000000002</v>
      </c>
      <c r="AS117" s="109">
        <f>IF($AI117="n/a",1.03*AR117,IF($AI117&lt;0,1.01*AR117,IF($AI117&gt;10,1.1*AR117,(1+$AI117/100)*AR117)))</f>
        <v>1.8807008000000003</v>
      </c>
      <c r="AT117" s="109">
        <f>IF($AK117="n/a",1.03*AS117,IF($AK117&lt;0,1.01*AS117,IF($AK117&gt;10,1.1*AS117,(1+$AK117/100)*AS117)))</f>
        <v>1.9371218240000003</v>
      </c>
      <c r="AU117" s="109">
        <f>IF($AK117="n/a",1.03*AT117,IF($AK117&lt;0,1.01*AT117,IF($AK117&gt;10,1.1*AT117,(1+$AK117/100)*AT117)))</f>
        <v>1.9952354787200004</v>
      </c>
      <c r="AV117" s="109">
        <f>IF($AK117="n/a",1.03*AU117,IF($AK117&lt;0,1.01*AU117,IF($AK117&gt;10,1.1*AU117,(1+$AK117/100)*AU117)))</f>
        <v>2.0550925430816003</v>
      </c>
      <c r="AW117" s="109">
        <f>SUM(AR117:AV117)</f>
        <v>9.7302306458016012</v>
      </c>
      <c r="AX117" s="113">
        <f>AW117/I117*100</f>
        <v>9.7751965499312856</v>
      </c>
      <c r="AY117" s="100">
        <v>0.56000000000000005</v>
      </c>
      <c r="AZ117" s="100">
        <v>55.620000000000005</v>
      </c>
      <c r="BA117" s="100">
        <v>-2.41</v>
      </c>
      <c r="BB117" s="100">
        <v>13.239999999999998</v>
      </c>
      <c r="BC117" s="100">
        <v>32.340000000000003</v>
      </c>
      <c r="BE117" s="12">
        <v>1999</v>
      </c>
      <c r="BF117" s="12">
        <f>IF(BE117&gt;2020,0,IF(BE117&gt;2008,1,IF(BE117&gt;2001,2,IF(BE117&gt;1990,3,IF(BE117&gt;1980,4,IF(BE117&gt;1973,5,IF(BE117&gt;1970,6,IF(BE117&gt;1960,7,IF(BE117&gt;1958,8,IF(BE117&gt;1953,9,10))))))))))</f>
        <v>3</v>
      </c>
      <c r="BG117" s="100">
        <v>1.82</v>
      </c>
      <c r="BH117" s="55" t="s">
        <v>121</v>
      </c>
      <c r="BI117" s="55" t="s">
        <v>122</v>
      </c>
    </row>
    <row r="118" spans="1:61" ht="11.25" customHeight="1" x14ac:dyDescent="0.2">
      <c r="A118" s="123" t="s">
        <v>456</v>
      </c>
      <c r="B118" s="55" t="s">
        <v>457</v>
      </c>
      <c r="C118" s="156" t="s">
        <v>139</v>
      </c>
      <c r="D118" s="98" t="s">
        <v>420</v>
      </c>
      <c r="E118" s="157">
        <v>25</v>
      </c>
      <c r="F118" s="2">
        <v>145</v>
      </c>
      <c r="G118" s="2" t="s">
        <v>146</v>
      </c>
      <c r="H118" s="2" t="s">
        <v>146</v>
      </c>
      <c r="I118" s="100">
        <v>198.35</v>
      </c>
      <c r="J118" s="101">
        <f>(M118/I118)*100</f>
        <v>0.95790269725233179</v>
      </c>
      <c r="K118" s="104">
        <v>0.47499999999999998</v>
      </c>
      <c r="L118" s="71">
        <v>4</v>
      </c>
      <c r="M118" s="28">
        <f>K118*L118</f>
        <v>1.9</v>
      </c>
      <c r="N118" s="103" t="s">
        <v>458</v>
      </c>
      <c r="O118" s="104">
        <v>0.45</v>
      </c>
      <c r="P118" s="158">
        <v>46024</v>
      </c>
      <c r="Q118" s="158">
        <v>46038</v>
      </c>
      <c r="R118" s="28">
        <f>(K118-O118)/O118*100</f>
        <v>5.5555555555555483</v>
      </c>
      <c r="S118" s="105">
        <f>IF(INDEX(Historical!$D$7:$D1563,MATCH(B118,Historical!$B$7:$B$1062,0))=0,"n/a",(INDEX(Historical!$C$7:$C$1062,MATCH(B118,Historical!$B$7:$B$1062,0))/INDEX(Historical!$D$7:$D$1062,MATCH(B118,Historical!$B$7:$B$1062,0))-1)*100)</f>
        <v>12.5</v>
      </c>
      <c r="T118" s="105">
        <f>IF(INDEX(Historical!$F$7:$F$1062,MATCH(B118,Historical!$B$7:$B$1062,0))=0,"n/a",((INDEX(Historical!$C$7:$C$1062,MATCH(B118,Historical!$B$7:$B$1062,0))/INDEX(Historical!$F$7:$F$1062,MATCH(B118,Historical!$B$7:$B$1062,0)))^(1/3)-1)*100)</f>
        <v>8.7380373002892142</v>
      </c>
      <c r="U118" s="105">
        <f>IF(INDEX(Historical!$H$7:$H$1062,MATCH(B118,Historical!$B$7:$B$1062,0))=0,"n/a",((INDEX(Historical!$C$7:$C$1062,MATCH(B118,Historical!$B$7:$B$1062,0))/INDEX(Historical!$H$7:$H$1062,MATCH(B118,Historical!$B$7:$B$1062,0)))^(1/5)-1)*100)</f>
        <v>9.9539654079581652</v>
      </c>
      <c r="V118" s="105">
        <f>IF(INDEX(Historical!$M$7:$M$1062,MATCH(B118,Historical!$B$7:$B$1062,0))=0,"n/a",((INDEX(Historical!$C$7:$C$1062,MATCH(B118,Historical!$B$7:$B$1062,0))/INDEX(Historical!$M$7:$M$1062,MATCH(B118,Historical!$B$7:$B$1062,0)))^(1/10)-1)*100)</f>
        <v>7.4184752002476984</v>
      </c>
      <c r="W118" s="106">
        <f>IF(OR(U118&lt;=0,U118="n/a",V118&lt;=0,V118="n/a"),"n/a",U118/V118)</f>
        <v>1.3417805060028789</v>
      </c>
      <c r="X118" s="107">
        <f>IF(OR(AJ118&lt;=0,AJ118="n/a",U118&lt;=0,U118="n/a"),"n/a",U118/AJ118)</f>
        <v>0.58006791421667625</v>
      </c>
      <c r="Y118" s="159"/>
      <c r="Z118" s="101">
        <f>IF(OR(AC118&lt;0.01,AC118="n/a"),"n/a",M118/AC118*100)</f>
        <v>22.619047619047617</v>
      </c>
      <c r="AA118" s="109">
        <f>IF(OR(AC118&lt;0.01,AC118="n/a"),"n/a",I118/AC118)</f>
        <v>23.613095238095237</v>
      </c>
      <c r="AB118" s="71">
        <v>6</v>
      </c>
      <c r="AC118" s="100">
        <v>8.4</v>
      </c>
      <c r="AD118" s="100">
        <v>0.7</v>
      </c>
      <c r="AE118" s="100">
        <v>12.89</v>
      </c>
      <c r="AF118" s="100">
        <v>2.27</v>
      </c>
      <c r="AG118" s="100">
        <v>11.940000000000001</v>
      </c>
      <c r="AH118" s="100">
        <v>45.47</v>
      </c>
      <c r="AI118" s="100">
        <v>20.18</v>
      </c>
      <c r="AJ118" s="100">
        <v>17.16</v>
      </c>
      <c r="AK118" s="100">
        <v>22.16</v>
      </c>
      <c r="AL118" s="100">
        <v>16830</v>
      </c>
      <c r="AM118" s="100">
        <v>0.27</v>
      </c>
      <c r="AN118" s="100">
        <v>0.08</v>
      </c>
      <c r="AO118" s="110">
        <f>IF(U118="n/a","n/a",IF(AA118&lt;0,"n/a",IF(AA118="n/a","n/a",J118+U118-AA118)))</f>
        <v>-12.701227132884741</v>
      </c>
      <c r="AP118" s="111">
        <f>IF(U118="n/a","n/a",J118+U118)</f>
        <v>10.911868105210496</v>
      </c>
      <c r="AQ118" s="112">
        <f>IF(OR(AC118&lt;0.01,AC118="n/a",AF118="n/a"),"n/a",(I118/SQRT(22.5*AC118*(I118/AF118))-1)*100)</f>
        <v>54.34697735294143</v>
      </c>
      <c r="AR118" s="101">
        <f>INDEX(Historical!$C$7:$C$1063,MATCH(B118,Historical!$B$7:$B$1063,0))*IF(AH118="n/a",1.03,IF(AH118&lt;0,1.01,IF(AH118&gt;10,1.1,(1+AH118/100))))</f>
        <v>1.9800000000000002</v>
      </c>
      <c r="AS118" s="109">
        <f>IF($AI118="n/a",1.03*AR118,IF($AI118&lt;0,1.01*AR118,IF($AI118&gt;10,1.1*AR118,(1+$AI118/100)*AR118)))</f>
        <v>2.1780000000000004</v>
      </c>
      <c r="AT118" s="109">
        <f>IF($AK118="n/a",1.03*AS118,IF($AK118&lt;0,1.01*AS118,IF($AK118&gt;10,1.1*AS118,(1+$AK118/100)*AS118)))</f>
        <v>2.3958000000000008</v>
      </c>
      <c r="AU118" s="109">
        <f>IF($AK118="n/a",1.03*AT118,IF($AK118&lt;0,1.01*AT118,IF($AK118&gt;10,1.1*AT118,(1+$AK118/100)*AT118)))</f>
        <v>2.6353800000000009</v>
      </c>
      <c r="AV118" s="109">
        <f>IF($AK118="n/a",1.03*AU118,IF($AK118&lt;0,1.01*AU118,IF($AK118&gt;10,1.1*AU118,(1+$AK118/100)*AU118)))</f>
        <v>2.8989180000000014</v>
      </c>
      <c r="AW118" s="109">
        <f>SUM(AR118:AV118)</f>
        <v>12.088098000000004</v>
      </c>
      <c r="AX118" s="113">
        <f>AW118/I118*100</f>
        <v>6.0943271993950106</v>
      </c>
      <c r="AY118" s="100">
        <v>0.44</v>
      </c>
      <c r="AZ118" s="100">
        <v>31.369999999999997</v>
      </c>
      <c r="BA118" s="100">
        <v>-35.229999999999997</v>
      </c>
      <c r="BB118" s="100">
        <v>-3.64</v>
      </c>
      <c r="BC118" s="100">
        <v>-13.459999999999999</v>
      </c>
      <c r="BE118" s="12">
        <v>2002</v>
      </c>
      <c r="BF118" s="12">
        <f>IF(BE118&gt;2020,0,IF(BE118&gt;2008,1,IF(BE118&gt;2001,2,IF(BE118&gt;1990,3,IF(BE118&gt;1980,4,IF(BE118&gt;1973,5,IF(BE118&gt;1970,6,IF(BE118&gt;1960,7,IF(BE118&gt;1958,8,IF(BE118&gt;1953,9,10))))))))))</f>
        <v>2</v>
      </c>
      <c r="BG118" s="100">
        <v>9.7900000000000009</v>
      </c>
      <c r="BH118" s="55" t="s">
        <v>121</v>
      </c>
      <c r="BI118" s="55" t="s">
        <v>122</v>
      </c>
    </row>
    <row r="119" spans="1:61" ht="11.25" customHeight="1" x14ac:dyDescent="0.2">
      <c r="A119" s="55" t="s">
        <v>459</v>
      </c>
      <c r="B119" s="55" t="s">
        <v>460</v>
      </c>
      <c r="C119" s="156" t="s">
        <v>134</v>
      </c>
      <c r="D119" s="98" t="s">
        <v>135</v>
      </c>
      <c r="E119" s="157">
        <v>51</v>
      </c>
      <c r="F119" s="2">
        <v>48</v>
      </c>
      <c r="G119" s="2" t="s">
        <v>119</v>
      </c>
      <c r="H119" s="2" t="s">
        <v>119</v>
      </c>
      <c r="I119" s="100">
        <v>61.24</v>
      </c>
      <c r="J119" s="101">
        <f>(M119/I119)*100</f>
        <v>1.1757021554539515</v>
      </c>
      <c r="K119" s="104">
        <v>0.18</v>
      </c>
      <c r="L119" s="71">
        <v>4</v>
      </c>
      <c r="M119" s="28">
        <f>K119*L119</f>
        <v>0.72</v>
      </c>
      <c r="N119" s="103" t="s">
        <v>312</v>
      </c>
      <c r="O119" s="104">
        <v>0.16</v>
      </c>
      <c r="P119" s="158">
        <v>46171</v>
      </c>
      <c r="Q119" s="158">
        <v>46185</v>
      </c>
      <c r="R119" s="28">
        <f>(K119-O119)/O119*100</f>
        <v>12.499999999999993</v>
      </c>
      <c r="S119" s="105">
        <f>IF(INDEX(Historical!$D$7:$D1567,MATCH(B119,Historical!$B$7:$B$1062,0))=0,"n/a",(INDEX(Historical!$C$7:$C$1062,MATCH(B119,Historical!$B$7:$B$1062,0))/INDEX(Historical!$D$7:$D$1062,MATCH(B119,Historical!$B$7:$B$1062,0))-1)*100)</f>
        <v>10.526315789473696</v>
      </c>
      <c r="T119" s="105">
        <f>IF(INDEX(Historical!$F$7:$F$1062,MATCH(B119,Historical!$B$7:$B$1062,0))=0,"n/a",((INDEX(Historical!$C$7:$C$1062,MATCH(B119,Historical!$B$7:$B$1062,0))/INDEX(Historical!$F$7:$F$1062,MATCH(B119,Historical!$B$7:$B$1062,0)))^(1/3)-1)*100)</f>
        <v>6.9492574166740928</v>
      </c>
      <c r="U119" s="105">
        <f>IF(INDEX(Historical!$H$7:$H$1062,MATCH(B119,Historical!$B$7:$B$1062,0))=0,"n/a",((INDEX(Historical!$C$7:$C$1062,MATCH(B119,Historical!$B$7:$B$1062,0))/INDEX(Historical!$H$7:$H$1062,MATCH(B119,Historical!$B$7:$B$1062,0)))^(1/5)-1)*100)</f>
        <v>5.8106513834120799</v>
      </c>
      <c r="V119" s="105">
        <f>IF(INDEX(Historical!$M$7:$M$1062,MATCH(B119,Historical!$B$7:$B$1062,0))=0,"n/a",((INDEX(Historical!$C$7:$C$1062,MATCH(B119,Historical!$B$7:$B$1062,0))/INDEX(Historical!$M$7:$M$1062,MATCH(B119,Historical!$B$7:$B$1062,0)))^(1/10)-1)*100)</f>
        <v>5.3248691300327167</v>
      </c>
      <c r="W119" s="106">
        <f>IF(OR(U119&lt;=0,U119="n/a",V119&lt;=0,V119="n/a"),"n/a",U119/V119)</f>
        <v>1.0912289563398863</v>
      </c>
      <c r="X119" s="107">
        <f>IF(OR(AJ119&lt;=0,AJ119="n/a",U119&lt;=0,U119="n/a"),"n/a",U119/AJ119)</f>
        <v>0.28595725312067322</v>
      </c>
      <c r="Y119" s="164"/>
      <c r="Z119" s="101">
        <f>IF(OR(AC119&lt;0.01,AC119="n/a"),"n/a",M119/AC119*100)</f>
        <v>15.126050420168067</v>
      </c>
      <c r="AA119" s="109">
        <f>IF(OR(AC119&lt;0.01,AC119="n/a"),"n/a",I119/AC119)</f>
        <v>12.865546218487395</v>
      </c>
      <c r="AB119" s="71">
        <v>12</v>
      </c>
      <c r="AC119" s="100">
        <v>4.76</v>
      </c>
      <c r="AD119" s="100" t="s">
        <v>142</v>
      </c>
      <c r="AE119" s="100">
        <v>2.84</v>
      </c>
      <c r="AF119" s="100">
        <v>3.21</v>
      </c>
      <c r="AG119" s="100">
        <v>25.16</v>
      </c>
      <c r="AH119" s="100">
        <v>-17.549999999999997</v>
      </c>
      <c r="AI119" s="100">
        <v>-4.01</v>
      </c>
      <c r="AJ119" s="100">
        <v>20.32</v>
      </c>
      <c r="AK119" s="100">
        <v>-6.9</v>
      </c>
      <c r="AL119" s="100">
        <v>5620</v>
      </c>
      <c r="AM119" s="100">
        <v>1.41</v>
      </c>
      <c r="AN119" s="100">
        <v>0.18</v>
      </c>
      <c r="AO119" s="110">
        <f>IF(U119="n/a","n/a",IF(AA119&lt;0,"n/a",IF(AA119="n/a","n/a",J119+U119-AA119)))</f>
        <v>-5.8791926796213643</v>
      </c>
      <c r="AP119" s="111">
        <f>IF(U119="n/a","n/a",J119+U119)</f>
        <v>6.9863535388660312</v>
      </c>
      <c r="AQ119" s="112">
        <f>IF(OR(AC119&lt;0.01,AC119="n/a",AF119="n/a"),"n/a",(I119/SQRT(22.5*AC119*(I119/AF119))-1)*100)</f>
        <v>35.480057345630598</v>
      </c>
      <c r="AR119" s="101">
        <f>INDEX(Historical!$C$7:$C$1063,MATCH(B119,Historical!$B$7:$B$1063,0))*IF(AH119="n/a",1.03,IF(AH119&lt;0,1.01,IF(AH119&gt;10,1.1,(1+AH119/100))))</f>
        <v>0.63629999999999998</v>
      </c>
      <c r="AS119" s="109">
        <f>IF($AI119="n/a",1.03*AR119,IF($AI119&lt;0,1.01*AR119,IF($AI119&gt;10,1.1*AR119,(1+$AI119/100)*AR119)))</f>
        <v>0.64266299999999998</v>
      </c>
      <c r="AT119" s="109">
        <f>IF($AK119="n/a",1.03*AS119,IF($AK119&lt;0,1.01*AS119,IF($AK119&gt;10,1.1*AS119,(1+$AK119/100)*AS119)))</f>
        <v>0.64908962999999997</v>
      </c>
      <c r="AU119" s="109">
        <f>IF($AK119="n/a",1.03*AT119,IF($AK119&lt;0,1.01*AT119,IF($AK119&gt;10,1.1*AT119,(1+$AK119/100)*AT119)))</f>
        <v>0.65558052629999997</v>
      </c>
      <c r="AV119" s="109">
        <f>IF($AK119="n/a",1.03*AU119,IF($AK119&lt;0,1.01*AU119,IF($AK119&gt;10,1.1*AU119,(1+$AK119/100)*AU119)))</f>
        <v>0.662136331563</v>
      </c>
      <c r="AW119" s="109">
        <f>SUM(AR119:AV119)</f>
        <v>3.2457694878629999</v>
      </c>
      <c r="AX119" s="113">
        <f>AW119/I119*100</f>
        <v>5.3000808097044407</v>
      </c>
      <c r="AY119" s="100">
        <v>0.37</v>
      </c>
      <c r="AZ119" s="100">
        <v>34.82</v>
      </c>
      <c r="BA119" s="100">
        <v>-8.4699999999999989</v>
      </c>
      <c r="BB119" s="100">
        <v>8.25</v>
      </c>
      <c r="BC119" s="100">
        <v>7.76</v>
      </c>
      <c r="BE119" s="12">
        <v>1976</v>
      </c>
      <c r="BF119" s="12">
        <f>IF(BE119&gt;2020,0,IF(BE119&gt;2008,1,IF(BE119&gt;2001,2,IF(BE119&gt;1990,3,IF(BE119&gt;1980,4,IF(BE119&gt;1973,5,IF(BE119&gt;1970,6,IF(BE119&gt;1960,7,IF(BE119&gt;1958,8,IF(BE119&gt;1953,9,10))))))))))</f>
        <v>5</v>
      </c>
      <c r="BG119" s="100">
        <v>8.2199999999999989</v>
      </c>
      <c r="BH119" s="55" t="s">
        <v>121</v>
      </c>
      <c r="BI119" s="55" t="s">
        <v>122</v>
      </c>
    </row>
    <row r="120" spans="1:61" ht="11.25" customHeight="1" x14ac:dyDescent="0.2">
      <c r="A120" s="55" t="s">
        <v>461</v>
      </c>
      <c r="B120" s="55" t="s">
        <v>462</v>
      </c>
      <c r="C120" s="156" t="s">
        <v>134</v>
      </c>
      <c r="D120" s="98" t="s">
        <v>135</v>
      </c>
      <c r="E120" s="157">
        <v>31</v>
      </c>
      <c r="F120" s="2">
        <v>121</v>
      </c>
      <c r="G120" s="2" t="s">
        <v>146</v>
      </c>
      <c r="H120" s="2" t="s">
        <v>146</v>
      </c>
      <c r="I120" s="100">
        <v>319.98</v>
      </c>
      <c r="J120" s="101">
        <f>(M120/I120)*100</f>
        <v>0.51253203325207819</v>
      </c>
      <c r="K120" s="104">
        <v>0.41</v>
      </c>
      <c r="L120" s="71">
        <v>4</v>
      </c>
      <c r="M120" s="28">
        <f>K120*L120</f>
        <v>1.64</v>
      </c>
      <c r="N120" s="103" t="s">
        <v>182</v>
      </c>
      <c r="O120" s="104">
        <v>0.4</v>
      </c>
      <c r="P120" s="158">
        <v>46094</v>
      </c>
      <c r="Q120" s="158">
        <v>46112</v>
      </c>
      <c r="R120" s="28">
        <f>(K120-O120)/O120*100</f>
        <v>2.4999999999999885</v>
      </c>
      <c r="S120" s="105">
        <f>IF(INDEX(Historical!$D$7:$D1569,MATCH(B120,Historical!$B$7:$B$1062,0))=0,"n/a",(INDEX(Historical!$C$7:$C$1062,MATCH(B120,Historical!$B$7:$B$1062,0))/INDEX(Historical!$D$7:$D$1062,MATCH(B120,Historical!$B$7:$B$1062,0))-1)*100)</f>
        <v>2.5641025641025772</v>
      </c>
      <c r="T120" s="105">
        <f>IF(INDEX(Historical!$F$7:$F$1062,MATCH(B120,Historical!$B$7:$B$1062,0))=0,"n/a",((INDEX(Historical!$C$7:$C$1062,MATCH(B120,Historical!$B$7:$B$1062,0))/INDEX(Historical!$F$7:$F$1062,MATCH(B120,Historical!$B$7:$B$1062,0)))^(1/3)-1)*100)</f>
        <v>2.6327791369625153</v>
      </c>
      <c r="U120" s="105">
        <f>IF(INDEX(Historical!$H$7:$H$1062,MATCH(B120,Historical!$B$7:$B$1062,0))=0,"n/a",((INDEX(Historical!$C$7:$C$1062,MATCH(B120,Historical!$B$7:$B$1062,0))/INDEX(Historical!$H$7:$H$1062,MATCH(B120,Historical!$B$7:$B$1062,0)))^(1/5)-1)*100)</f>
        <v>2.7066087089351765</v>
      </c>
      <c r="V120" s="105">
        <f>IF(INDEX(Historical!$M$7:$M$1062,MATCH(B120,Historical!$B$7:$B$1062,0))=0,"n/a",((INDEX(Historical!$C$7:$C$1062,MATCH(B120,Historical!$B$7:$B$1062,0))/INDEX(Historical!$M$7:$M$1062,MATCH(B120,Historical!$B$7:$B$1062,0)))^(1/10)-1)*100)</f>
        <v>2.9186008964760646</v>
      </c>
      <c r="W120" s="106">
        <f>IF(OR(U120&lt;=0,U120="n/a",V120&lt;=0,V120="n/a"),"n/a",U120/V120)</f>
        <v>0.92736513313730262</v>
      </c>
      <c r="X120" s="107">
        <f>IF(OR(AJ120&lt;=0,AJ120="n/a",U120&lt;=0,U120="n/a"),"n/a",U120/AJ120)</f>
        <v>9.1377741692612299E-2</v>
      </c>
      <c r="Y120" s="123" t="s">
        <v>463</v>
      </c>
      <c r="Z120" s="101">
        <f>IF(OR(AC120&lt;0.01,AC120="n/a"),"n/a",M120/AC120*100)</f>
        <v>2.8178694158075599</v>
      </c>
      <c r="AA120" s="109">
        <f>IF(OR(AC120&lt;0.01,AC120="n/a"),"n/a",I120/AC120)</f>
        <v>5.4979381443298969</v>
      </c>
      <c r="AB120" s="71">
        <v>12</v>
      </c>
      <c r="AC120" s="100">
        <v>58.2</v>
      </c>
      <c r="AD120" s="100">
        <v>1.99</v>
      </c>
      <c r="AE120" s="100">
        <v>1.2</v>
      </c>
      <c r="AF120" s="100">
        <v>1.21</v>
      </c>
      <c r="AG120" s="100">
        <v>22.900000000000002</v>
      </c>
      <c r="AH120" s="100">
        <v>9.99</v>
      </c>
      <c r="AI120" s="100">
        <v>-4.45</v>
      </c>
      <c r="AJ120" s="100">
        <v>29.62</v>
      </c>
      <c r="AK120" s="100">
        <v>3.91</v>
      </c>
      <c r="AL120" s="100">
        <v>13300</v>
      </c>
      <c r="AM120" s="100">
        <v>2.31</v>
      </c>
      <c r="AN120" s="100">
        <v>0.2</v>
      </c>
      <c r="AO120" s="110">
        <f>IF(U120="n/a","n/a",IF(AA120&lt;0,"n/a",IF(AA120="n/a","n/a",J120+U120-AA120)))</f>
        <v>-2.2787974021426423</v>
      </c>
      <c r="AP120" s="111">
        <f>IF(U120="n/a","n/a",J120+U120)</f>
        <v>3.2191407421872547</v>
      </c>
      <c r="AQ120" s="112">
        <f>IF(OR(AC120&lt;0.01,AC120="n/a",AF120="n/a"),"n/a",(I120/SQRT(22.5*AC120*(I120/AF120))-1)*100)</f>
        <v>-45.624739470808862</v>
      </c>
      <c r="AR120" s="101">
        <f>INDEX(Historical!$C$7:$C$1063,MATCH(B120,Historical!$B$7:$B$1063,0))*IF(AH120="n/a",1.03,IF(AH120&lt;0,1.01,IF(AH120&gt;10,1.1,(1+AH120/100))))</f>
        <v>1.7598400000000003</v>
      </c>
      <c r="AS120" s="109">
        <f>IF($AI120="n/a",1.03*AR120,IF($AI120&lt;0,1.01*AR120,IF($AI120&gt;10,1.1*AR120,(1+$AI120/100)*AR120)))</f>
        <v>1.7774384000000003</v>
      </c>
      <c r="AT120" s="109">
        <f>IF($AK120="n/a",1.03*AS120,IF($AK120&lt;0,1.01*AS120,IF($AK120&gt;10,1.1*AS120,(1+$AK120/100)*AS120)))</f>
        <v>1.8469362414400001</v>
      </c>
      <c r="AU120" s="109">
        <f>IF($AK120="n/a",1.03*AT120,IF($AK120&lt;0,1.01*AT120,IF($AK120&gt;10,1.1*AT120,(1+$AK120/100)*AT120)))</f>
        <v>1.9191514484803041</v>
      </c>
      <c r="AV120" s="109">
        <f>IF($AK120="n/a",1.03*AU120,IF($AK120&lt;0,1.01*AU120,IF($AK120&gt;10,1.1*AU120,(1+$AK120/100)*AU120)))</f>
        <v>1.9941902701158838</v>
      </c>
      <c r="AW120" s="109">
        <f>SUM(AR120:AV120)</f>
        <v>9.2975563600361877</v>
      </c>
      <c r="AX120" s="113">
        <f>AW120/I120*100</f>
        <v>2.9056679667592311</v>
      </c>
      <c r="AY120" s="100">
        <v>0.17</v>
      </c>
      <c r="AZ120" s="100">
        <v>38.42</v>
      </c>
      <c r="BA120" s="100">
        <v>-4.7600000000000007</v>
      </c>
      <c r="BB120" s="100">
        <v>4.1300000000000008</v>
      </c>
      <c r="BC120" s="100">
        <v>10.549999999999999</v>
      </c>
      <c r="BE120" s="12">
        <v>1996</v>
      </c>
      <c r="BF120" s="12">
        <f>IF(BE120&gt;2020,0,IF(BE120&gt;2008,1,IF(BE120&gt;2001,2,IF(BE120&gt;1990,3,IF(BE120&gt;1980,4,IF(BE120&gt;1973,5,IF(BE120&gt;1970,6,IF(BE120&gt;1960,7,IF(BE120&gt;1958,8,IF(BE120&gt;1953,9,10))))))))))</f>
        <v>3</v>
      </c>
      <c r="BG120" s="100">
        <v>5.24</v>
      </c>
      <c r="BH120" s="55" t="s">
        <v>121</v>
      </c>
      <c r="BI120" s="55" t="s">
        <v>122</v>
      </c>
    </row>
    <row r="121" spans="1:61" ht="11.25" customHeight="1" x14ac:dyDescent="0.2">
      <c r="A121" s="123" t="s">
        <v>464</v>
      </c>
      <c r="B121" s="55" t="s">
        <v>465</v>
      </c>
      <c r="C121" s="156" t="s">
        <v>116</v>
      </c>
      <c r="D121" s="98" t="s">
        <v>255</v>
      </c>
      <c r="E121" s="157">
        <v>33</v>
      </c>
      <c r="F121" s="2">
        <v>97</v>
      </c>
      <c r="G121" s="2" t="s">
        <v>146</v>
      </c>
      <c r="H121" s="2" t="s">
        <v>146</v>
      </c>
      <c r="I121" s="100">
        <v>391.97</v>
      </c>
      <c r="J121" s="101">
        <f>(M121/I121)*100</f>
        <v>0.92864249815036848</v>
      </c>
      <c r="K121" s="104">
        <v>0.91</v>
      </c>
      <c r="L121" s="71">
        <v>4</v>
      </c>
      <c r="M121" s="28">
        <f>K121*L121</f>
        <v>3.64</v>
      </c>
      <c r="N121" s="103" t="s">
        <v>293</v>
      </c>
      <c r="O121" s="104">
        <v>0.82499999999999996</v>
      </c>
      <c r="P121" s="158">
        <v>46024</v>
      </c>
      <c r="Q121" s="158">
        <v>46038</v>
      </c>
      <c r="R121" s="28">
        <f>(K121-O121)/O121*100</f>
        <v>10.303030303030312</v>
      </c>
      <c r="S121" s="105">
        <f>IF(INDEX(Historical!$D$7:$D1572,MATCH(B121,Historical!$B$7:$B$1062,0))=0,"n/a",(INDEX(Historical!$C$7:$C$1062,MATCH(B121,Historical!$B$7:$B$1062,0))/INDEX(Historical!$D$7:$D$1062,MATCH(B121,Historical!$B$7:$B$1062,0))-1)*100)</f>
        <v>9.9999999999999858</v>
      </c>
      <c r="T121" s="105">
        <f>IF(INDEX(Historical!$F$7:$F$1062,MATCH(B121,Historical!$B$7:$B$1062,0))=0,"n/a",((INDEX(Historical!$C$7:$C$1062,MATCH(B121,Historical!$B$7:$B$1062,0))/INDEX(Historical!$F$7:$F$1062,MATCH(B121,Historical!$B$7:$B$1062,0)))^(1/3)-1)*100)</f>
        <v>9.9902239601333811</v>
      </c>
      <c r="U121" s="105">
        <f>IF(INDEX(Historical!$H$7:$H$1062,MATCH(B121,Historical!$B$7:$B$1062,0))=0,"n/a",((INDEX(Historical!$C$7:$C$1062,MATCH(B121,Historical!$B$7:$B$1062,0))/INDEX(Historical!$H$7:$H$1062,MATCH(B121,Historical!$B$7:$B$1062,0)))^(1/5)-1)*100)</f>
        <v>9.9896995609093597</v>
      </c>
      <c r="V121" s="105">
        <f>IF(INDEX(Historical!$M$7:$M$1062,MATCH(B121,Historical!$B$7:$B$1062,0))=0,"n/a",((INDEX(Historical!$C$7:$C$1062,MATCH(B121,Historical!$B$7:$B$1062,0))/INDEX(Historical!$M$7:$M$1062,MATCH(B121,Historical!$B$7:$B$1062,0)))^(1/10)-1)*100)</f>
        <v>12.681181999924206</v>
      </c>
      <c r="W121" s="106">
        <f>IF(OR(U121&lt;=0,U121="n/a",V121&lt;=0,V121="n/a"),"n/a",U121/V121)</f>
        <v>0.78775776272031006</v>
      </c>
      <c r="X121" s="107">
        <f>IF(OR(AJ121&lt;=0,AJ121="n/a",U121&lt;=0,U121="n/a"),"n/a",U121/AJ121)</f>
        <v>1.0427661337066136</v>
      </c>
      <c r="Y121" s="159"/>
      <c r="Z121" s="101">
        <f>IF(OR(AC121&lt;0.01,AC121="n/a"),"n/a",M121/AC121*100)</f>
        <v>15.07870753935377</v>
      </c>
      <c r="AA121" s="109">
        <f>IF(OR(AC121&lt;0.01,AC121="n/a"),"n/a",I121/AC121)</f>
        <v>16.237365368682685</v>
      </c>
      <c r="AB121" s="71">
        <v>12</v>
      </c>
      <c r="AC121" s="100">
        <v>24.14</v>
      </c>
      <c r="AD121" s="100">
        <v>1.62</v>
      </c>
      <c r="AE121" s="100">
        <v>4.78</v>
      </c>
      <c r="AF121" s="100">
        <v>2.0699999999999998</v>
      </c>
      <c r="AG121" s="100">
        <v>13.07</v>
      </c>
      <c r="AH121" s="100">
        <v>10.86</v>
      </c>
      <c r="AI121" s="100">
        <v>9.5500000000000007</v>
      </c>
      <c r="AJ121" s="100">
        <v>9.58</v>
      </c>
      <c r="AK121" s="100">
        <v>9.9699999999999989</v>
      </c>
      <c r="AL121" s="100">
        <v>39560</v>
      </c>
      <c r="AM121" s="100">
        <v>0.38999999999999996</v>
      </c>
      <c r="AN121" s="100">
        <v>0.61</v>
      </c>
      <c r="AO121" s="110">
        <f>IF(U121="n/a","n/a",IF(AA121&lt;0,"n/a",IF(AA121="n/a","n/a",J121+U121-AA121)))</f>
        <v>-5.3190233096229562</v>
      </c>
      <c r="AP121" s="111">
        <f>IF(U121="n/a","n/a",J121+U121)</f>
        <v>10.918342059059729</v>
      </c>
      <c r="AQ121" s="112">
        <f>IF(OR(AC121&lt;0.01,AC121="n/a",AF121="n/a"),"n/a",(I121/SQRT(22.5*AC121*(I121/AF121))-1)*100)</f>
        <v>22.222649861586909</v>
      </c>
      <c r="AR121" s="101">
        <f>INDEX(Historical!$C$7:$C$1063,MATCH(B121,Historical!$B$7:$B$1063,0))*IF(AH121="n/a",1.03,IF(AH121&lt;0,1.01,IF(AH121&gt;10,1.1,(1+AH121/100))))</f>
        <v>3.63</v>
      </c>
      <c r="AS121" s="109">
        <f>IF($AI121="n/a",1.03*AR121,IF($AI121&lt;0,1.01*AR121,IF($AI121&gt;10,1.1*AR121,(1+$AI121/100)*AR121)))</f>
        <v>3.9766649999999997</v>
      </c>
      <c r="AT121" s="109">
        <f>IF($AK121="n/a",1.03*AS121,IF($AK121&lt;0,1.01*AS121,IF($AK121&gt;10,1.1*AS121,(1+$AK121/100)*AS121)))</f>
        <v>4.3731385004999996</v>
      </c>
      <c r="AU121" s="109">
        <f>IF($AK121="n/a",1.03*AT121,IF($AK121&lt;0,1.01*AT121,IF($AK121&gt;10,1.1*AT121,(1+$AK121/100)*AT121)))</f>
        <v>4.8091404089998493</v>
      </c>
      <c r="AV121" s="109">
        <f>IF($AK121="n/a",1.03*AU121,IF($AK121&lt;0,1.01*AU121,IF($AK121&gt;10,1.1*AU121,(1+$AK121/100)*AU121)))</f>
        <v>5.2886117077771342</v>
      </c>
      <c r="AW121" s="109">
        <f>SUM(AR121:AV121)</f>
        <v>22.077555617276985</v>
      </c>
      <c r="AX121" s="113">
        <f>AW121/I121*100</f>
        <v>5.6324605498576386</v>
      </c>
      <c r="AY121" s="100">
        <v>0.72</v>
      </c>
      <c r="AZ121" s="100">
        <v>28.110000000000003</v>
      </c>
      <c r="BA121" s="100">
        <v>-29.53</v>
      </c>
      <c r="BB121" s="100">
        <v>13.36</v>
      </c>
      <c r="BC121" s="100">
        <v>2.16</v>
      </c>
      <c r="BE121" s="12">
        <v>1994</v>
      </c>
      <c r="BF121" s="12">
        <f>IF(BE121&gt;2020,0,IF(BE121&gt;2008,1,IF(BE121&gt;2001,2,IF(BE121&gt;1990,3,IF(BE121&gt;1980,4,IF(BE121&gt;1973,5,IF(BE121&gt;1970,6,IF(BE121&gt;1960,7,IF(BE121&gt;1958,8,IF(BE121&gt;1953,9,10))))))))))</f>
        <v>3</v>
      </c>
      <c r="BG121" s="100">
        <v>7.32</v>
      </c>
      <c r="BH121" s="55" t="s">
        <v>121</v>
      </c>
      <c r="BI121" s="55" t="s">
        <v>122</v>
      </c>
    </row>
    <row r="122" spans="1:61" ht="11.25" customHeight="1" x14ac:dyDescent="0.2">
      <c r="A122" s="55" t="s">
        <v>466</v>
      </c>
      <c r="B122" s="55" t="s">
        <v>467</v>
      </c>
      <c r="C122" s="156" t="s">
        <v>139</v>
      </c>
      <c r="D122" s="98" t="s">
        <v>140</v>
      </c>
      <c r="E122" s="157">
        <v>52</v>
      </c>
      <c r="F122" s="2">
        <v>44</v>
      </c>
      <c r="G122" s="2" t="s">
        <v>119</v>
      </c>
      <c r="H122" s="2" t="s">
        <v>119</v>
      </c>
      <c r="I122" s="100">
        <v>107.07</v>
      </c>
      <c r="J122" s="101">
        <f>(M122/I122)*100</f>
        <v>2.0173718128327267</v>
      </c>
      <c r="K122" s="104">
        <v>0.54</v>
      </c>
      <c r="L122" s="71">
        <v>4</v>
      </c>
      <c r="M122" s="28">
        <f>K122*L122</f>
        <v>2.16</v>
      </c>
      <c r="N122" s="103" t="s">
        <v>202</v>
      </c>
      <c r="O122" s="104">
        <v>0.51</v>
      </c>
      <c r="P122" s="158">
        <v>45950</v>
      </c>
      <c r="Q122" s="158">
        <v>45961</v>
      </c>
      <c r="R122" s="28">
        <f>(K122-O122)/O122*100</f>
        <v>5.8823529411764754</v>
      </c>
      <c r="S122" s="105">
        <f>IF(INDEX(Historical!$D$7:$D1574,MATCH(B122,Historical!$B$7:$B$1062,0))=0,"n/a",(INDEX(Historical!$C$7:$C$1062,MATCH(B122,Historical!$B$7:$B$1062,0))/INDEX(Historical!$D$7:$D$1062,MATCH(B122,Historical!$B$7:$B$1062,0))-1)*100)</f>
        <v>9.5238095238095113</v>
      </c>
      <c r="T122" s="105">
        <f>IF(INDEX(Historical!$F$7:$F$1062,MATCH(B122,Historical!$B$7:$B$1062,0))=0,"n/a",((INDEX(Historical!$C$7:$C$1062,MATCH(B122,Historical!$B$7:$B$1062,0))/INDEX(Historical!$F$7:$F$1062,MATCH(B122,Historical!$B$7:$B$1062,0)))^(1/3)-1)*100)</f>
        <v>8.5138345254405436</v>
      </c>
      <c r="U122" s="105">
        <f>IF(INDEX(Historical!$H$7:$H$1062,MATCH(B122,Historical!$B$7:$B$1062,0))=0,"n/a",((INDEX(Historical!$C$7:$C$1062,MATCH(B122,Historical!$B$7:$B$1062,0))/INDEX(Historical!$H$7:$H$1062,MATCH(B122,Historical!$B$7:$B$1062,0)))^(1/5)-1)*100)</f>
        <v>7.2317757507352143</v>
      </c>
      <c r="V122" s="105">
        <f>IF(INDEX(Historical!$M$7:$M$1062,MATCH(B122,Historical!$B$7:$B$1062,0))=0,"n/a",((INDEX(Historical!$C$7:$C$1062,MATCH(B122,Historical!$B$7:$B$1062,0))/INDEX(Historical!$M$7:$M$1062,MATCH(B122,Historical!$B$7:$B$1062,0)))^(1/10)-1)*100)</f>
        <v>6.9724120621657004</v>
      </c>
      <c r="W122" s="106">
        <f>IF(OR(U122&lt;=0,U122="n/a",V122&lt;=0,V122="n/a"),"n/a",U122/V122)</f>
        <v>1.0371985600186908</v>
      </c>
      <c r="X122" s="107">
        <f>IF(OR(AJ122&lt;=0,AJ122="n/a",U122&lt;=0,U122="n/a"),"n/a",U122/AJ122)</f>
        <v>1.2133851930763782</v>
      </c>
      <c r="Y122" s="161"/>
      <c r="Z122" s="101">
        <f>IF(OR(AC122&lt;0.01,AC122="n/a"),"n/a",M122/AC122*100)</f>
        <v>41.860465116279073</v>
      </c>
      <c r="AA122" s="109">
        <f>IF(OR(AC122&lt;0.01,AC122="n/a"),"n/a",I122/AC122)</f>
        <v>20.749999999999996</v>
      </c>
      <c r="AB122" s="71">
        <v>5</v>
      </c>
      <c r="AC122" s="100">
        <v>5.16</v>
      </c>
      <c r="AD122" s="100">
        <v>1.55</v>
      </c>
      <c r="AE122" s="100">
        <v>1.74</v>
      </c>
      <c r="AF122" s="100">
        <v>4.13</v>
      </c>
      <c r="AG122" s="100">
        <v>21.26</v>
      </c>
      <c r="AH122" s="100">
        <v>8.6199999999999992</v>
      </c>
      <c r="AI122" s="100">
        <v>12.15</v>
      </c>
      <c r="AJ122" s="100">
        <v>5.96</v>
      </c>
      <c r="AK122" s="100">
        <v>10.27</v>
      </c>
      <c r="AL122" s="100">
        <v>13680</v>
      </c>
      <c r="AM122" s="100">
        <v>1.31</v>
      </c>
      <c r="AN122" s="100">
        <v>0.89</v>
      </c>
      <c r="AO122" s="110">
        <f>IF(U122="n/a","n/a",IF(AA122&lt;0,"n/a",IF(AA122="n/a","n/a",J122+U122-AA122)))</f>
        <v>-11.500852436432055</v>
      </c>
      <c r="AP122" s="111">
        <f>IF(U122="n/a","n/a",J122+U122)</f>
        <v>9.2491475635679414</v>
      </c>
      <c r="AQ122" s="112">
        <f>IF(OR(AC122&lt;0.01,AC122="n/a",AF122="n/a"),"n/a",(I122/SQRT(22.5*AC122*(I122/AF122))-1)*100)</f>
        <v>95.160902277525267</v>
      </c>
      <c r="AR122" s="101">
        <f>INDEX(Historical!$C$7:$C$1063,MATCH(B122,Historical!$B$7:$B$1063,0))*IF(AH122="n/a",1.03,IF(AH122&lt;0,1.01,IF(AH122&gt;10,1.1,(1+AH122/100))))</f>
        <v>2.248434</v>
      </c>
      <c r="AS122" s="109">
        <f>IF($AI122="n/a",1.03*AR122,IF($AI122&lt;0,1.01*AR122,IF($AI122&gt;10,1.1*AR122,(1+$AI122/100)*AR122)))</f>
        <v>2.4732774000000002</v>
      </c>
      <c r="AT122" s="109">
        <f>IF($AK122="n/a",1.03*AS122,IF($AK122&lt;0,1.01*AS122,IF($AK122&gt;10,1.1*AS122,(1+$AK122/100)*AS122)))</f>
        <v>2.7206051400000004</v>
      </c>
      <c r="AU122" s="109">
        <f>IF($AK122="n/a",1.03*AT122,IF($AK122&lt;0,1.01*AT122,IF($AK122&gt;10,1.1*AT122,(1+$AK122/100)*AT122)))</f>
        <v>2.9926656540000005</v>
      </c>
      <c r="AV122" s="109">
        <f>IF($AK122="n/a",1.03*AU122,IF($AK122&lt;0,1.01*AU122,IF($AK122&gt;10,1.1*AU122,(1+$AK122/100)*AU122)))</f>
        <v>3.2919322194000009</v>
      </c>
      <c r="AW122" s="109">
        <f>SUM(AR122:AV122)</f>
        <v>13.726914413400001</v>
      </c>
      <c r="AX122" s="113">
        <f>AW122/I122*100</f>
        <v>12.820504729055759</v>
      </c>
      <c r="AY122" s="100">
        <v>1.03</v>
      </c>
      <c r="AZ122" s="100">
        <v>15.229999999999999</v>
      </c>
      <c r="BA122" s="100">
        <v>-17.080000000000002</v>
      </c>
      <c r="BB122" s="100">
        <v>0.76</v>
      </c>
      <c r="BC122" s="100">
        <v>0.53</v>
      </c>
      <c r="BE122" s="12">
        <v>1975</v>
      </c>
      <c r="BF122" s="12">
        <f>IF(BE122&gt;2020,0,IF(BE122&gt;2008,1,IF(BE122&gt;2001,2,IF(BE122&gt;1990,3,IF(BE122&gt;1980,4,IF(BE122&gt;1973,5,IF(BE122&gt;1970,6,IF(BE122&gt;1960,7,IF(BE122&gt;1958,8,IF(BE122&gt;1953,9,10))))))))))</f>
        <v>5</v>
      </c>
      <c r="BG122" s="100">
        <v>8.17</v>
      </c>
      <c r="BH122" s="55" t="s">
        <v>121</v>
      </c>
      <c r="BI122" s="55" t="s">
        <v>122</v>
      </c>
    </row>
    <row r="123" spans="1:61" ht="11.25" customHeight="1" x14ac:dyDescent="0.2">
      <c r="A123" s="55" t="s">
        <v>471</v>
      </c>
      <c r="B123" s="55" t="s">
        <v>472</v>
      </c>
      <c r="C123" s="156" t="s">
        <v>139</v>
      </c>
      <c r="D123" s="98" t="s">
        <v>140</v>
      </c>
      <c r="E123" s="157">
        <v>58</v>
      </c>
      <c r="F123" s="2">
        <v>24</v>
      </c>
      <c r="G123" s="2" t="s">
        <v>146</v>
      </c>
      <c r="H123" s="2" t="s">
        <v>146</v>
      </c>
      <c r="I123" s="100">
        <v>64.14</v>
      </c>
      <c r="J123" s="101">
        <f>(M123/I123)*100</f>
        <v>2.463361396944185</v>
      </c>
      <c r="K123" s="104">
        <v>0.39500000000000002</v>
      </c>
      <c r="L123" s="71">
        <v>4</v>
      </c>
      <c r="M123" s="28">
        <f>K123*L123</f>
        <v>1.58</v>
      </c>
      <c r="N123" s="103" t="s">
        <v>158</v>
      </c>
      <c r="O123" s="104">
        <v>0.38500000000000001</v>
      </c>
      <c r="P123" s="158">
        <v>45989</v>
      </c>
      <c r="Q123" s="158">
        <v>46006</v>
      </c>
      <c r="R123" s="28">
        <f>(K123-O123)/O123*100</f>
        <v>2.5974025974025996</v>
      </c>
      <c r="S123" s="105">
        <f>IF(INDEX(Historical!$D$7:$D1586,MATCH(B123,Historical!$B$7:$B$1062,0))=0,"n/a",(INDEX(Historical!$C$7:$C$1062,MATCH(B123,Historical!$B$7:$B$1062,0))/INDEX(Historical!$D$7:$D$1062,MATCH(B123,Historical!$B$7:$B$1062,0))-1)*100)</f>
        <v>2.6490066225165476</v>
      </c>
      <c r="T123" s="105">
        <f>IF(INDEX(Historical!$F$7:$F$1062,MATCH(B123,Historical!$B$7:$B$1062,0))=0,"n/a",((INDEX(Historical!$C$7:$C$1062,MATCH(B123,Historical!$B$7:$B$1062,0))/INDEX(Historical!$F$7:$F$1062,MATCH(B123,Historical!$B$7:$B$1062,0)))^(1/3)-1)*100)</f>
        <v>4.2006377440747755</v>
      </c>
      <c r="U123" s="105">
        <f>IF(INDEX(Historical!$H$7:$H$1062,MATCH(B123,Historical!$B$7:$B$1062,0))=0,"n/a",((INDEX(Historical!$C$7:$C$1062,MATCH(B123,Historical!$B$7:$B$1062,0))/INDEX(Historical!$H$7:$H$1062,MATCH(B123,Historical!$B$7:$B$1062,0)))^(1/5)-1)*100)</f>
        <v>6.5247812238131697</v>
      </c>
      <c r="V123" s="105">
        <f>IF(INDEX(Historical!$M$7:$M$1062,MATCH(B123,Historical!$B$7:$B$1062,0))=0,"n/a",((INDEX(Historical!$C$7:$C$1062,MATCH(B123,Historical!$B$7:$B$1062,0))/INDEX(Historical!$M$7:$M$1062,MATCH(B123,Historical!$B$7:$B$1062,0)))^(1/10)-1)*100)</f>
        <v>7.8203863781534544</v>
      </c>
      <c r="W123" s="106">
        <f>IF(OR(U123&lt;=0,U123="n/a",V123&lt;=0,V123="n/a"),"n/a",U123/V123)</f>
        <v>0.83432977711183087</v>
      </c>
      <c r="X123" s="107" t="str">
        <f>IF(OR(AJ123&lt;=0,AJ123="n/a",U123&lt;=0,U123="n/a"),"n/a",U123/AJ123)</f>
        <v>n/a</v>
      </c>
      <c r="Y123" s="165"/>
      <c r="Z123" s="101" t="str">
        <f>IF(OR(AC123&lt;0.01,AC123="n/a"),"n/a",M123/AC123*100)</f>
        <v>n/a</v>
      </c>
      <c r="AA123" s="109" t="str">
        <f>IF(OR(AC123&lt;0.01,AC123="n/a"),"n/a",I123/AC123)</f>
        <v>n/a</v>
      </c>
      <c r="AB123" s="71">
        <v>12</v>
      </c>
      <c r="AC123" s="100">
        <v>-0.12</v>
      </c>
      <c r="AD123" s="100" t="s">
        <v>142</v>
      </c>
      <c r="AE123" s="100">
        <v>0.6</v>
      </c>
      <c r="AF123" s="100">
        <v>1.22</v>
      </c>
      <c r="AG123" s="100">
        <v>-0.22</v>
      </c>
      <c r="AH123" s="100">
        <v>39.290000000000006</v>
      </c>
      <c r="AI123" s="100">
        <v>54.44</v>
      </c>
      <c r="AJ123" s="100">
        <v>-17.78</v>
      </c>
      <c r="AK123" s="100" t="s">
        <v>142</v>
      </c>
      <c r="AL123" s="100">
        <v>1460</v>
      </c>
      <c r="AM123" s="100">
        <v>4.95</v>
      </c>
      <c r="AN123" s="100">
        <v>0.2</v>
      </c>
      <c r="AO123" s="110" t="str">
        <f>IF(U123="n/a","n/a",IF(AA123&lt;0,"n/a",IF(AA123="n/a","n/a",J123+U123-AA123)))</f>
        <v>n/a</v>
      </c>
      <c r="AP123" s="111">
        <f>IF(U123="n/a","n/a",J123+U123)</f>
        <v>8.9881426207573547</v>
      </c>
      <c r="AQ123" s="112" t="str">
        <f>IF(OR(AC123&lt;0.01,AC123="n/a",AF123="n/a"),"n/a",(I123/SQRT(22.5*AC123*(I123/AF123))-1)*100)</f>
        <v>n/a</v>
      </c>
      <c r="AR123" s="101">
        <f>INDEX(Historical!$C$7:$C$1063,MATCH(B123,Historical!$B$7:$B$1063,0))*IF(AH123="n/a",1.03,IF(AH123&lt;0,1.01,IF(AH123&gt;10,1.1,(1+AH123/100))))</f>
        <v>1.7050000000000003</v>
      </c>
      <c r="AS123" s="109">
        <f>IF($AI123="n/a",1.03*AR123,IF($AI123&lt;0,1.01*AR123,IF($AI123&gt;10,1.1*AR123,(1+$AI123/100)*AR123)))</f>
        <v>1.8755000000000004</v>
      </c>
      <c r="AT123" s="109">
        <f>IF($AK123="n/a",1.03*AS123,IF($AK123&lt;0,1.01*AS123,IF($AK123&gt;10,1.1*AS123,(1+$AK123/100)*AS123)))</f>
        <v>1.9317650000000004</v>
      </c>
      <c r="AU123" s="109">
        <f>IF($AK123="n/a",1.03*AT123,IF($AK123&lt;0,1.01*AT123,IF($AK123&gt;10,1.1*AT123,(1+$AK123/100)*AT123)))</f>
        <v>1.9897179500000004</v>
      </c>
      <c r="AV123" s="109">
        <f>IF($AK123="n/a",1.03*AU123,IF($AK123&lt;0,1.01*AU123,IF($AK123&gt;10,1.1*AU123,(1+$AK123/100)*AU123)))</f>
        <v>2.0494094885000003</v>
      </c>
      <c r="AW123" s="109">
        <f>SUM(AR123:AV123)</f>
        <v>9.5513924385000024</v>
      </c>
      <c r="AX123" s="113">
        <f>AW123/I123*100</f>
        <v>14.891475582319929</v>
      </c>
      <c r="AY123" s="100">
        <v>0.93</v>
      </c>
      <c r="AZ123" s="100">
        <v>53.37</v>
      </c>
      <c r="BA123" s="100">
        <v>-5.6800000000000006</v>
      </c>
      <c r="BB123" s="100">
        <v>15.559999999999999</v>
      </c>
      <c r="BC123" s="100">
        <v>24.87</v>
      </c>
      <c r="BE123" s="12">
        <v>1969</v>
      </c>
      <c r="BF123" s="12">
        <f>IF(BE123&gt;2020,0,IF(BE123&gt;2008,1,IF(BE123&gt;2001,2,IF(BE123&gt;1990,3,IF(BE123&gt;1980,4,IF(BE123&gt;1973,5,IF(BE123&gt;1970,6,IF(BE123&gt;1960,7,IF(BE123&gt;1958,8,IF(BE123&gt;1953,9,10))))))))))</f>
        <v>7</v>
      </c>
      <c r="BG123" s="100">
        <v>-0.11</v>
      </c>
      <c r="BH123" s="55" t="s">
        <v>121</v>
      </c>
      <c r="BI123" s="55" t="s">
        <v>122</v>
      </c>
    </row>
    <row r="124" spans="1:61" ht="11.25" customHeight="1" x14ac:dyDescent="0.2">
      <c r="A124" s="123" t="s">
        <v>473</v>
      </c>
      <c r="B124" s="55" t="s">
        <v>474</v>
      </c>
      <c r="C124" s="156" t="s">
        <v>134</v>
      </c>
      <c r="D124" s="98" t="s">
        <v>186</v>
      </c>
      <c r="E124" s="157">
        <v>35</v>
      </c>
      <c r="F124" s="2">
        <v>84</v>
      </c>
      <c r="G124" s="2" t="s">
        <v>146</v>
      </c>
      <c r="H124" s="2" t="s">
        <v>146</v>
      </c>
      <c r="I124" s="100">
        <v>102.98</v>
      </c>
      <c r="J124" s="101">
        <f>(M124/I124)*100</f>
        <v>1.0099048358904641</v>
      </c>
      <c r="K124" s="104">
        <v>0.52</v>
      </c>
      <c r="L124" s="71">
        <v>2</v>
      </c>
      <c r="M124" s="28">
        <f>K124*L124</f>
        <v>1.04</v>
      </c>
      <c r="N124" s="103" t="s">
        <v>475</v>
      </c>
      <c r="O124" s="104">
        <v>0.49</v>
      </c>
      <c r="P124" s="158">
        <v>46020</v>
      </c>
      <c r="Q124" s="158">
        <v>46034</v>
      </c>
      <c r="R124" s="28">
        <f>(K124-O124)/O124*100</f>
        <v>6.1224489795918418</v>
      </c>
      <c r="S124" s="105">
        <f>IF(INDEX(Historical!$D$7:$D1588,MATCH(B124,Historical!$B$7:$B$1062,0))=0,"n/a",(INDEX(Historical!$C$7:$C$1062,MATCH(B124,Historical!$B$7:$B$1062,0))/INDEX(Historical!$D$7:$D$1062,MATCH(B124,Historical!$B$7:$B$1062,0))-1)*100)</f>
        <v>6.5217391304347672</v>
      </c>
      <c r="T124" s="105">
        <f>IF(INDEX(Historical!$F$7:$F$1062,MATCH(B124,Historical!$B$7:$B$1062,0))=0,"n/a",((INDEX(Historical!$C$7:$C$1062,MATCH(B124,Historical!$B$7:$B$1062,0))/INDEX(Historical!$F$7:$F$1062,MATCH(B124,Historical!$B$7:$B$1062,0)))^(1/3)-1)*100)</f>
        <v>6.998748056507953</v>
      </c>
      <c r="U124" s="105">
        <f>IF(INDEX(Historical!$H$7:$H$1062,MATCH(B124,Historical!$B$7:$B$1062,0))=0,"n/a",((INDEX(Historical!$C$7:$C$1062,MATCH(B124,Historical!$B$7:$B$1062,0))/INDEX(Historical!$H$7:$H$1062,MATCH(B124,Historical!$B$7:$B$1062,0)))^(1/5)-1)*100)</f>
        <v>6.9610375725068785</v>
      </c>
      <c r="V124" s="105">
        <f>IF(INDEX(Historical!$M$7:$M$1062,MATCH(B124,Historical!$B$7:$B$1062,0))=0,"n/a",((INDEX(Historical!$C$7:$C$1062,MATCH(B124,Historical!$B$7:$B$1062,0))/INDEX(Historical!$M$7:$M$1062,MATCH(B124,Historical!$B$7:$B$1062,0)))^(1/10)-1)*100)</f>
        <v>7.3985662936320251</v>
      </c>
      <c r="W124" s="106">
        <f>IF(OR(U124&lt;=0,U124="n/a",V124&lt;=0,V124="n/a"),"n/a",U124/V124)</f>
        <v>0.94086303970787832</v>
      </c>
      <c r="X124" s="107">
        <f>IF(OR(AJ124&lt;=0,AJ124="n/a",U124&lt;=0,U124="n/a"),"n/a",U124/AJ124)</f>
        <v>0.51948041585872229</v>
      </c>
      <c r="Y124" s="123"/>
      <c r="Z124" s="101">
        <f>IF(OR(AC124&lt;0.01,AC124="n/a"),"n/a",M124/AC124*100)</f>
        <v>18.34215167548501</v>
      </c>
      <c r="AA124" s="109">
        <f>IF(OR(AC124&lt;0.01,AC124="n/a"),"n/a",I124/AC124)</f>
        <v>18.162257495590829</v>
      </c>
      <c r="AB124" s="71">
        <v>12</v>
      </c>
      <c r="AC124" s="100">
        <v>5.67</v>
      </c>
      <c r="AD124" s="100">
        <v>0.96</v>
      </c>
      <c r="AE124" s="100">
        <v>5.04</v>
      </c>
      <c r="AF124" s="100">
        <v>4.9400000000000004</v>
      </c>
      <c r="AG124" s="100">
        <v>29.220000000000002</v>
      </c>
      <c r="AH124" s="100">
        <v>23.66</v>
      </c>
      <c r="AI124" s="100">
        <v>10.57</v>
      </c>
      <c r="AJ124" s="100">
        <v>13.4</v>
      </c>
      <c r="AK124" s="100">
        <v>15.260000000000002</v>
      </c>
      <c r="AL124" s="100">
        <v>12360</v>
      </c>
      <c r="AM124" s="100">
        <v>18.360000000000003</v>
      </c>
      <c r="AN124" s="100">
        <v>0.03</v>
      </c>
      <c r="AO124" s="110">
        <f>IF(U124="n/a","n/a",IF(AA124&lt;0,"n/a",IF(AA124="n/a","n/a",J124+U124-AA124)))</f>
        <v>-10.191315087193487</v>
      </c>
      <c r="AP124" s="111">
        <f>IF(U124="n/a","n/a",J124+U124)</f>
        <v>7.9709424083973426</v>
      </c>
      <c r="AQ124" s="112">
        <f>IF(OR(AC124&lt;0.01,AC124="n/a",AF124="n/a"),"n/a",(I124/SQRT(22.5*AC124*(I124/AF124))-1)*100)</f>
        <v>99.690373693563345</v>
      </c>
      <c r="AR124" s="101">
        <f>INDEX(Historical!$C$7:$C$1063,MATCH(B124,Historical!$B$7:$B$1063,0))*IF(AH124="n/a",1.03,IF(AH124&lt;0,1.01,IF(AH124&gt;10,1.1,(1+AH124/100))))</f>
        <v>1.0780000000000001</v>
      </c>
      <c r="AS124" s="109">
        <f>IF($AI124="n/a",1.03*AR124,IF($AI124&lt;0,1.01*AR124,IF($AI124&gt;10,1.1*AR124,(1+$AI124/100)*AR124)))</f>
        <v>1.1858000000000002</v>
      </c>
      <c r="AT124" s="109">
        <f>IF($AK124="n/a",1.03*AS124,IF($AK124&lt;0,1.01*AS124,IF($AK124&gt;10,1.1*AS124,(1+$AK124/100)*AS124)))</f>
        <v>1.3043800000000003</v>
      </c>
      <c r="AU124" s="109">
        <f>IF($AK124="n/a",1.03*AT124,IF($AK124&lt;0,1.01*AT124,IF($AK124&gt;10,1.1*AT124,(1+$AK124/100)*AT124)))</f>
        <v>1.4348180000000004</v>
      </c>
      <c r="AV124" s="109">
        <f>IF($AK124="n/a",1.03*AU124,IF($AK124&lt;0,1.01*AU124,IF($AK124&gt;10,1.1*AU124,(1+$AK124/100)*AU124)))</f>
        <v>1.5782998000000006</v>
      </c>
      <c r="AW124" s="109">
        <f>SUM(AR124:AV124)</f>
        <v>6.5812978000000024</v>
      </c>
      <c r="AX124" s="113">
        <f>AW124/I124*100</f>
        <v>6.3908504563993027</v>
      </c>
      <c r="AY124" s="100">
        <v>0.95</v>
      </c>
      <c r="AZ124" s="100">
        <v>37.159999999999997</v>
      </c>
      <c r="BA124" s="100">
        <v>-1.43</v>
      </c>
      <c r="BB124" s="100">
        <v>10.86</v>
      </c>
      <c r="BC124" s="100">
        <v>20.54</v>
      </c>
      <c r="BE124" s="12">
        <v>1992</v>
      </c>
      <c r="BF124" s="12">
        <f>IF(BE124&gt;2020,0,IF(BE124&gt;2008,1,IF(BE124&gt;2001,2,IF(BE124&gt;1990,3,IF(BE124&gt;1980,4,IF(BE124&gt;1973,5,IF(BE124&gt;1970,6,IF(BE124&gt;1960,7,IF(BE124&gt;1958,8,IF(BE124&gt;1953,9,10))))))))))</f>
        <v>3</v>
      </c>
      <c r="BG124" s="100">
        <v>23.76</v>
      </c>
      <c r="BH124" s="55" t="s">
        <v>121</v>
      </c>
      <c r="BI124" s="55" t="s">
        <v>122</v>
      </c>
    </row>
    <row r="125" spans="1:61" ht="11.25" customHeight="1" x14ac:dyDescent="0.2">
      <c r="A125" s="55" t="s">
        <v>476</v>
      </c>
      <c r="B125" s="55" t="s">
        <v>477</v>
      </c>
      <c r="C125" s="156" t="s">
        <v>139</v>
      </c>
      <c r="D125" s="98" t="s">
        <v>140</v>
      </c>
      <c r="E125" s="157">
        <v>48</v>
      </c>
      <c r="F125" s="2">
        <v>57</v>
      </c>
      <c r="G125" s="2" t="s">
        <v>119</v>
      </c>
      <c r="H125" s="2" t="s">
        <v>119</v>
      </c>
      <c r="I125" s="100">
        <v>340.85</v>
      </c>
      <c r="J125" s="101">
        <f>(M125/I125)*100</f>
        <v>0.93882939709549651</v>
      </c>
      <c r="K125" s="104">
        <v>0.8</v>
      </c>
      <c r="L125" s="71">
        <v>4</v>
      </c>
      <c r="M125" s="28">
        <f>K125*L125</f>
        <v>3.2</v>
      </c>
      <c r="N125" s="103" t="s">
        <v>349</v>
      </c>
      <c r="O125" s="104">
        <v>0.79</v>
      </c>
      <c r="P125" s="158">
        <v>46083</v>
      </c>
      <c r="Q125" s="158">
        <v>46094</v>
      </c>
      <c r="R125" s="28">
        <f>(K125-O125)/O125*100</f>
        <v>1.2658227848101276</v>
      </c>
      <c r="S125" s="105">
        <f>IF(INDEX(Historical!$D$7:$D1593,MATCH(B125,Historical!$B$7:$B$1062,0))=0,"n/a",(INDEX(Historical!$C$7:$C$1062,MATCH(B125,Historical!$B$7:$B$1062,0))/INDEX(Historical!$D$7:$D$1062,MATCH(B125,Historical!$B$7:$B$1062,0))-1)*100)</f>
        <v>10.489510489510501</v>
      </c>
      <c r="T125" s="105">
        <f>IF(INDEX(Historical!$F$7:$F$1062,MATCH(B125,Historical!$B$7:$B$1062,0))=0,"n/a",((INDEX(Historical!$C$7:$C$1062,MATCH(B125,Historical!$B$7:$B$1062,0))/INDEX(Historical!$F$7:$F$1062,MATCH(B125,Historical!$B$7:$B$1062,0)))^(1/3)-1)*100)</f>
        <v>9.6037164041921308</v>
      </c>
      <c r="U125" s="105">
        <f>IF(INDEX(Historical!$H$7:$H$1062,MATCH(B125,Historical!$B$7:$B$1062,0))=0,"n/a",((INDEX(Historical!$C$7:$C$1062,MATCH(B125,Historical!$B$7:$B$1062,0))/INDEX(Historical!$H$7:$H$1062,MATCH(B125,Historical!$B$7:$B$1062,0)))^(1/5)-1)*100)</f>
        <v>12.080151554250707</v>
      </c>
      <c r="V125" s="105">
        <f>IF(INDEX(Historical!$M$7:$M$1062,MATCH(B125,Historical!$B$7:$B$1062,0))=0,"n/a",((INDEX(Historical!$C$7:$C$1062,MATCH(B125,Historical!$B$7:$B$1062,0))/INDEX(Historical!$M$7:$M$1062,MATCH(B125,Historical!$B$7:$B$1062,0)))^(1/10)-1)*100)</f>
        <v>13.466420459176476</v>
      </c>
      <c r="W125" s="106">
        <f>IF(OR(U125&lt;=0,U125="n/a",V125&lt;=0,V125="n/a"),"n/a",U125/V125)</f>
        <v>0.89705735766024453</v>
      </c>
      <c r="X125" s="107">
        <f>IF(OR(AJ125&lt;=0,AJ125="n/a",U125&lt;=0,U125="n/a"),"n/a",U125/AJ125)</f>
        <v>1.7609550370627853</v>
      </c>
      <c r="Y125" s="55"/>
      <c r="Z125" s="101">
        <f>IF(OR(AC125&lt;0.01,AC125="n/a"),"n/a",M125/AC125*100)</f>
        <v>29.493087557603687</v>
      </c>
      <c r="AA125" s="109">
        <f>IF(OR(AC125&lt;0.01,AC125="n/a"),"n/a",I125/AC125)</f>
        <v>31.414746543778804</v>
      </c>
      <c r="AB125" s="71">
        <v>12</v>
      </c>
      <c r="AC125" s="100">
        <v>10.85</v>
      </c>
      <c r="AD125" s="100">
        <v>2.61</v>
      </c>
      <c r="AE125" s="100">
        <v>3.39</v>
      </c>
      <c r="AF125" s="100">
        <v>21.47</v>
      </c>
      <c r="AG125" s="100">
        <v>65.12</v>
      </c>
      <c r="AH125" s="100">
        <v>5.41</v>
      </c>
      <c r="AI125" s="100">
        <v>12.19</v>
      </c>
      <c r="AJ125" s="100">
        <v>6.8599999999999994</v>
      </c>
      <c r="AK125" s="100">
        <v>9.66</v>
      </c>
      <c r="AL125" s="100">
        <v>82740</v>
      </c>
      <c r="AM125" s="100">
        <v>6.36</v>
      </c>
      <c r="AN125" s="100">
        <v>3.9</v>
      </c>
      <c r="AO125" s="110">
        <f>IF(U125="n/a","n/a",IF(AA125&lt;0,"n/a",IF(AA125="n/a","n/a",J125+U125-AA125)))</f>
        <v>-18.395765592432603</v>
      </c>
      <c r="AP125" s="111">
        <f>IF(U125="n/a","n/a",J125+U125)</f>
        <v>13.018980951346203</v>
      </c>
      <c r="AQ125" s="112">
        <f>IF(OR(AC125&lt;0.01,AC125="n/a",AF125="n/a"),"n/a",(I125/SQRT(22.5*AC125*(I125/AF125))-1)*100)</f>
        <v>447.50935387034696</v>
      </c>
      <c r="AR125" s="101">
        <f>INDEX(Historical!$C$7:$C$1063,MATCH(B125,Historical!$B$7:$B$1063,0))*IF(AH125="n/a",1.03,IF(AH125&lt;0,1.01,IF(AH125&gt;10,1.1,(1+AH125/100))))</f>
        <v>3.3309560000000005</v>
      </c>
      <c r="AS125" s="109">
        <f>IF($AI125="n/a",1.03*AR125,IF($AI125&lt;0,1.01*AR125,IF($AI125&gt;10,1.1*AR125,(1+$AI125/100)*AR125)))</f>
        <v>3.664051600000001</v>
      </c>
      <c r="AT125" s="109">
        <f>IF($AK125="n/a",1.03*AS125,IF($AK125&lt;0,1.01*AS125,IF($AK125&gt;10,1.1*AS125,(1+$AK125/100)*AS125)))</f>
        <v>4.017998984560001</v>
      </c>
      <c r="AU125" s="109">
        <f>IF($AK125="n/a",1.03*AT125,IF($AK125&lt;0,1.01*AT125,IF($AK125&gt;10,1.1*AT125,(1+$AK125/100)*AT125)))</f>
        <v>4.4061376864684973</v>
      </c>
      <c r="AV125" s="109">
        <f>IF($AK125="n/a",1.03*AU125,IF($AK125&lt;0,1.01*AU125,IF($AK125&gt;10,1.1*AU125,(1+$AK125/100)*AU125)))</f>
        <v>4.8317705869813539</v>
      </c>
      <c r="AW125" s="109">
        <f>SUM(AR125:AV125)</f>
        <v>20.250914858009853</v>
      </c>
      <c r="AX125" s="113">
        <f>AW125/I125*100</f>
        <v>5.9412981833680076</v>
      </c>
      <c r="AY125" s="100">
        <v>1.0900000000000001</v>
      </c>
      <c r="AZ125" s="100">
        <v>17.59</v>
      </c>
      <c r="BA125" s="100">
        <v>-10.220000000000001</v>
      </c>
      <c r="BB125" s="100">
        <v>5.4399999999999995</v>
      </c>
      <c r="BC125" s="100">
        <v>2.48</v>
      </c>
      <c r="BE125" s="12">
        <v>1979</v>
      </c>
      <c r="BF125" s="12">
        <f>IF(BE125&gt;2020,0,IF(BE125&gt;2008,1,IF(BE125&gt;2001,2,IF(BE125&gt;1990,3,IF(BE125&gt;1980,4,IF(BE125&gt;1973,5,IF(BE125&gt;1970,6,IF(BE125&gt;1960,7,IF(BE125&gt;1958,8,IF(BE125&gt;1953,9,10))))))))))</f>
        <v>5</v>
      </c>
      <c r="BG125" s="100">
        <v>10.280000000000001</v>
      </c>
      <c r="BH125" s="55" t="s">
        <v>121</v>
      </c>
      <c r="BI125" s="55" t="s">
        <v>122</v>
      </c>
    </row>
    <row r="126" spans="1:61" ht="11.25" customHeight="1" x14ac:dyDescent="0.2">
      <c r="A126" s="55" t="s">
        <v>478</v>
      </c>
      <c r="B126" s="55" t="s">
        <v>479</v>
      </c>
      <c r="C126" s="156" t="s">
        <v>125</v>
      </c>
      <c r="D126" s="98" t="s">
        <v>126</v>
      </c>
      <c r="E126" s="157">
        <v>29</v>
      </c>
      <c r="F126" s="2">
        <v>130</v>
      </c>
      <c r="G126" s="2" t="s">
        <v>119</v>
      </c>
      <c r="H126" s="2" t="s">
        <v>118</v>
      </c>
      <c r="I126" s="100">
        <v>119.26</v>
      </c>
      <c r="J126" s="101">
        <f>(M126/I126)*100</f>
        <v>3.7564984068421938</v>
      </c>
      <c r="K126" s="104">
        <v>1.1200000000000001</v>
      </c>
      <c r="L126" s="71">
        <v>4</v>
      </c>
      <c r="M126" s="28">
        <f>K126*L126</f>
        <v>4.4800000000000004</v>
      </c>
      <c r="N126" s="103" t="s">
        <v>136</v>
      </c>
      <c r="O126" s="104">
        <v>1.1000000000000001</v>
      </c>
      <c r="P126" s="158">
        <v>46248</v>
      </c>
      <c r="Q126" s="158">
        <v>46266</v>
      </c>
      <c r="R126" s="28">
        <f>(K126-O126)/O126*100</f>
        <v>1.8181818181818195</v>
      </c>
      <c r="S126" s="105">
        <f>IF(INDEX(Historical!$D$7:$D1596,MATCH(B126,Historical!$B$7:$B$1062,0))=0,"n/a",(INDEX(Historical!$C$7:$C$1062,MATCH(B126,Historical!$B$7:$B$1062,0))/INDEX(Historical!$D$7:$D$1062,MATCH(B126,Historical!$B$7:$B$1062,0))-1)*100)</f>
        <v>1.8691588785046731</v>
      </c>
      <c r="T126" s="105">
        <f>IF(INDEX(Historical!$F$7:$F$1062,MATCH(B126,Historical!$B$7:$B$1062,0))=0,"n/a",((INDEX(Historical!$C$7:$C$1062,MATCH(B126,Historical!$B$7:$B$1062,0))/INDEX(Historical!$F$7:$F$1062,MATCH(B126,Historical!$B$7:$B$1062,0)))^(1/3)-1)*100)</f>
        <v>2.7432924443053119</v>
      </c>
      <c r="U126" s="105">
        <f>IF(INDEX(Historical!$H$7:$H$1062,MATCH(B126,Historical!$B$7:$B$1062,0))=0,"n/a",((INDEX(Historical!$C$7:$C$1062,MATCH(B126,Historical!$B$7:$B$1062,0))/INDEX(Historical!$H$7:$H$1062,MATCH(B126,Historical!$B$7:$B$1062,0)))^(1/5)-1)*100)</f>
        <v>4.1375361551367229</v>
      </c>
      <c r="V126" s="105">
        <f>IF(INDEX(Historical!$M$7:$M$1062,MATCH(B126,Historical!$B$7:$B$1062,0))=0,"n/a",((INDEX(Historical!$C$7:$C$1062,MATCH(B126,Historical!$B$7:$B$1062,0))/INDEX(Historical!$M$7:$M$1062,MATCH(B126,Historical!$B$7:$B$1062,0)))^(1/10)-1)*100)</f>
        <v>5.2248995407145893</v>
      </c>
      <c r="W126" s="106">
        <f>IF(OR(U126&lt;=0,U126="n/a",V126&lt;=0,V126="n/a"),"n/a",U126/V126)</f>
        <v>0.79188817371421616</v>
      </c>
      <c r="X126" s="107" t="str">
        <f>IF(OR(AJ126&lt;=0,AJ126="n/a",U126&lt;=0,U126="n/a"),"n/a",U126/AJ126)</f>
        <v>n/a</v>
      </c>
      <c r="Y126" s="123"/>
      <c r="Z126" s="101" t="str">
        <f>IF(OR(AC126&lt;0.01,AC126="n/a"),"n/a",M126/AC126*100)</f>
        <v>n/a</v>
      </c>
      <c r="AA126" s="109" t="str">
        <f>IF(OR(AC126&lt;0.01,AC126="n/a"),"n/a",I126/AC126)</f>
        <v>n/a</v>
      </c>
      <c r="AB126" s="71">
        <v>4</v>
      </c>
      <c r="AC126" s="100">
        <v>-1.31</v>
      </c>
      <c r="AD126" s="100">
        <v>1.43</v>
      </c>
      <c r="AE126" s="100">
        <v>1.41</v>
      </c>
      <c r="AF126" s="100">
        <v>2.29</v>
      </c>
      <c r="AG126" s="100">
        <v>-2.39</v>
      </c>
      <c r="AH126" s="100">
        <v>9.7900000000000009</v>
      </c>
      <c r="AI126" s="100">
        <v>7.32</v>
      </c>
      <c r="AJ126" s="100" t="s">
        <v>142</v>
      </c>
      <c r="AK126" s="100">
        <v>7.75</v>
      </c>
      <c r="AL126" s="100">
        <v>12750</v>
      </c>
      <c r="AM126" s="100">
        <v>2.2800000000000002</v>
      </c>
      <c r="AN126" s="100">
        <v>1.29</v>
      </c>
      <c r="AO126" s="110" t="str">
        <f>IF(U126="n/a","n/a",IF(AA126&lt;0,"n/a",IF(AA126="n/a","n/a",J126+U126-AA126)))</f>
        <v>n/a</v>
      </c>
      <c r="AP126" s="111">
        <f>IF(U126="n/a","n/a",J126+U126)</f>
        <v>7.8940345619789163</v>
      </c>
      <c r="AQ126" s="112" t="str">
        <f>IF(OR(AC126&lt;0.01,AC126="n/a",AF126="n/a"),"n/a",(I126/SQRT(22.5*AC126*(I126/AF126))-1)*100)</f>
        <v>n/a</v>
      </c>
      <c r="AR126" s="101">
        <f>INDEX(Historical!$C$7:$C$1063,MATCH(B126,Historical!$B$7:$B$1063,0))*IF(AH126="n/a",1.03,IF(AH126&lt;0,1.01,IF(AH126&gt;10,1.1,(1+AH126/100))))</f>
        <v>4.7868440000000012</v>
      </c>
      <c r="AS126" s="109">
        <f>IF($AI126="n/a",1.03*AR126,IF($AI126&lt;0,1.01*AR126,IF($AI126&gt;10,1.1*AR126,(1+$AI126/100)*AR126)))</f>
        <v>5.1372409808000006</v>
      </c>
      <c r="AT126" s="109">
        <f>IF($AK126="n/a",1.03*AS126,IF($AK126&lt;0,1.01*AS126,IF($AK126&gt;10,1.1*AS126,(1+$AK126/100)*AS126)))</f>
        <v>5.5353771568120003</v>
      </c>
      <c r="AU126" s="109">
        <f>IF($AK126="n/a",1.03*AT126,IF($AK126&lt;0,1.01*AT126,IF($AK126&gt;10,1.1*AT126,(1+$AK126/100)*AT126)))</f>
        <v>5.9643688864649294</v>
      </c>
      <c r="AV126" s="109">
        <f>IF($AK126="n/a",1.03*AU126,IF($AK126&lt;0,1.01*AU126,IF($AK126&gt;10,1.1*AU126,(1+$AK126/100)*AU126)))</f>
        <v>6.4266074751659605</v>
      </c>
      <c r="AW126" s="109">
        <f>SUM(AR126:AV126)</f>
        <v>27.850438499242891</v>
      </c>
      <c r="AX126" s="113">
        <f>AW126/I126*100</f>
        <v>23.352707109880004</v>
      </c>
      <c r="AY126" s="100">
        <v>0.23</v>
      </c>
      <c r="AZ126" s="100">
        <v>35.14</v>
      </c>
      <c r="BA126" s="100">
        <v>-6.5699999999999994</v>
      </c>
      <c r="BB126" s="100">
        <v>7.07</v>
      </c>
      <c r="BC126" s="100">
        <v>14.13</v>
      </c>
      <c r="BE126" s="12">
        <v>1998</v>
      </c>
      <c r="BF126" s="12">
        <f>IF(BE126&gt;2020,0,IF(BE126&gt;2008,1,IF(BE126&gt;2001,2,IF(BE126&gt;1990,3,IF(BE126&gt;1980,4,IF(BE126&gt;1973,5,IF(BE126&gt;1970,6,IF(BE126&gt;1960,7,IF(BE126&gt;1958,8,IF(BE126&gt;1953,9,10))))))))))</f>
        <v>3</v>
      </c>
      <c r="BG126" s="100">
        <v>-0.80999999999999994</v>
      </c>
      <c r="BH126" s="55" t="s">
        <v>121</v>
      </c>
      <c r="BI126" s="55" t="s">
        <v>122</v>
      </c>
    </row>
    <row r="127" spans="1:61" ht="11.25" customHeight="1" x14ac:dyDescent="0.2">
      <c r="A127" s="55" t="s">
        <v>480</v>
      </c>
      <c r="B127" s="55" t="s">
        <v>481</v>
      </c>
      <c r="C127" s="156" t="s">
        <v>162</v>
      </c>
      <c r="D127" s="98" t="s">
        <v>296</v>
      </c>
      <c r="E127" s="157">
        <v>26</v>
      </c>
      <c r="F127" s="2">
        <v>143</v>
      </c>
      <c r="G127" s="2" t="s">
        <v>119</v>
      </c>
      <c r="H127" s="2" t="s">
        <v>118</v>
      </c>
      <c r="I127" s="100">
        <v>94.54</v>
      </c>
      <c r="J127" s="101">
        <f>(M127/I127)*100</f>
        <v>3.215570129045906</v>
      </c>
      <c r="K127" s="104">
        <v>0.76</v>
      </c>
      <c r="L127" s="71">
        <v>4</v>
      </c>
      <c r="M127" s="28">
        <f>K127*L127</f>
        <v>3.04</v>
      </c>
      <c r="N127" s="103" t="s">
        <v>482</v>
      </c>
      <c r="O127" s="104">
        <v>0.74</v>
      </c>
      <c r="P127" s="158">
        <v>46160</v>
      </c>
      <c r="Q127" s="158">
        <v>46181</v>
      </c>
      <c r="R127" s="28">
        <f>(K127-O127)/O127*100</f>
        <v>2.7027027027027053</v>
      </c>
      <c r="S127" s="105">
        <f>IF(INDEX(Historical!$D$7:$D1604,MATCH(B127,Historical!$B$7:$B$1062,0))=0,"n/a",(INDEX(Historical!$C$7:$C$1062,MATCH(B127,Historical!$B$7:$B$1062,0))/INDEX(Historical!$D$7:$D$1062,MATCH(B127,Historical!$B$7:$B$1062,0))-1)*100)</f>
        <v>2.7972027972027913</v>
      </c>
      <c r="T127" s="105">
        <f>IF(INDEX(Historical!$F$7:$F$1062,MATCH(B127,Historical!$B$7:$B$1062,0))=0,"n/a",((INDEX(Historical!$C$7:$C$1062,MATCH(B127,Historical!$B$7:$B$1062,0))/INDEX(Historical!$F$7:$F$1062,MATCH(B127,Historical!$B$7:$B$1062,0)))^(1/3)-1)*100)</f>
        <v>2.8792656052861521</v>
      </c>
      <c r="U127" s="105">
        <f>IF(INDEX(Historical!$H$7:$H$1062,MATCH(B127,Historical!$B$7:$B$1062,0))=0,"n/a",((INDEX(Historical!$C$7:$C$1062,MATCH(B127,Historical!$B$7:$B$1062,0))/INDEX(Historical!$H$7:$H$1062,MATCH(B127,Historical!$B$7:$B$1062,0)))^(1/5)-1)*100)</f>
        <v>2.968105614851102</v>
      </c>
      <c r="V127" s="105">
        <f>IF(INDEX(Historical!$M$7:$M$1062,MATCH(B127,Historical!$B$7:$B$1062,0))=0,"n/a",((INDEX(Historical!$C$7:$C$1062,MATCH(B127,Historical!$B$7:$B$1062,0))/INDEX(Historical!$M$7:$M$1062,MATCH(B127,Historical!$B$7:$B$1062,0)))^(1/10)-1)*100)</f>
        <v>3.1669085860400958</v>
      </c>
      <c r="W127" s="106">
        <f>IF(OR(U127&lt;=0,U127="n/a",V127&lt;=0,V127="n/a"),"n/a",U127/V127)</f>
        <v>0.93722491010150144</v>
      </c>
      <c r="X127" s="107">
        <f>IF(OR(AJ127&lt;=0,AJ127="n/a",U127&lt;=0,U127="n/a"),"n/a",U127/AJ127)</f>
        <v>0.43971935034831139</v>
      </c>
      <c r="Y127" s="55"/>
      <c r="Z127" s="101">
        <f>IF(OR(AC127&lt;0.01,AC127="n/a"),"n/a",M127/AC127*100)</f>
        <v>77.749360613810737</v>
      </c>
      <c r="AA127" s="109">
        <f>IF(OR(AC127&lt;0.01,AC127="n/a"),"n/a",I127/AC127)</f>
        <v>24.179028132992329</v>
      </c>
      <c r="AB127" s="71">
        <v>12</v>
      </c>
      <c r="AC127" s="100">
        <v>3.91</v>
      </c>
      <c r="AD127" s="100">
        <v>2.4900000000000002</v>
      </c>
      <c r="AE127" s="100">
        <v>3.53</v>
      </c>
      <c r="AF127" s="100">
        <v>2.87</v>
      </c>
      <c r="AG127" s="100">
        <v>12.3</v>
      </c>
      <c r="AH127" s="100">
        <v>6.5600000000000005</v>
      </c>
      <c r="AI127" s="100">
        <v>7.46</v>
      </c>
      <c r="AJ127" s="100">
        <v>6.75</v>
      </c>
      <c r="AK127" s="100">
        <v>7.7200000000000006</v>
      </c>
      <c r="AL127" s="100">
        <v>106580</v>
      </c>
      <c r="AM127" s="100">
        <v>0.13</v>
      </c>
      <c r="AN127" s="100">
        <v>2.0499999999999998</v>
      </c>
      <c r="AO127" s="110">
        <f>IF(U127="n/a","n/a",IF(AA127&lt;0,"n/a",IF(AA127="n/a","n/a",J127+U127-AA127)))</f>
        <v>-17.99535238909532</v>
      </c>
      <c r="AP127" s="111">
        <f>IF(U127="n/a","n/a",J127+U127)</f>
        <v>6.183675743897008</v>
      </c>
      <c r="AQ127" s="112">
        <f>IF(OR(AC127&lt;0.01,AC127="n/a",AF127="n/a"),"n/a",(I127/SQRT(22.5*AC127*(I127/AF127))-1)*100)</f>
        <v>75.618033421891042</v>
      </c>
      <c r="AR127" s="101">
        <f>INDEX(Historical!$C$7:$C$1063,MATCH(B127,Historical!$B$7:$B$1063,0))*IF(AH127="n/a",1.03,IF(AH127&lt;0,1.01,IF(AH127&gt;10,1.1,(1+AH127/100))))</f>
        <v>3.1328640000000001</v>
      </c>
      <c r="AS127" s="109">
        <f>IF($AI127="n/a",1.03*AR127,IF($AI127&lt;0,1.01*AR127,IF($AI127&gt;10,1.1*AR127,(1+$AI127/100)*AR127)))</f>
        <v>3.3665756544000001</v>
      </c>
      <c r="AT127" s="109">
        <f>IF($AK127="n/a",1.03*AS127,IF($AK127&lt;0,1.01*AS127,IF($AK127&gt;10,1.1*AS127,(1+$AK127/100)*AS127)))</f>
        <v>3.6264752949196799</v>
      </c>
      <c r="AU127" s="109">
        <f>IF($AK127="n/a",1.03*AT127,IF($AK127&lt;0,1.01*AT127,IF($AK127&gt;10,1.1*AT127,(1+$AK127/100)*AT127)))</f>
        <v>3.9064391876874791</v>
      </c>
      <c r="AV127" s="109">
        <f>IF($AK127="n/a",1.03*AU127,IF($AK127&lt;0,1.01*AU127,IF($AK127&gt;10,1.1*AU127,(1+$AK127/100)*AU127)))</f>
        <v>4.2080162929769527</v>
      </c>
      <c r="AW127" s="109">
        <f>SUM(AR127:AV127)</f>
        <v>18.240370429984111</v>
      </c>
      <c r="AX127" s="113">
        <f>AW127/I127*100</f>
        <v>19.293812597825376</v>
      </c>
      <c r="AY127" s="100">
        <v>0.33</v>
      </c>
      <c r="AZ127" s="100">
        <v>12.82</v>
      </c>
      <c r="BA127" s="100">
        <v>-6.2399999999999993</v>
      </c>
      <c r="BB127" s="100">
        <v>0.02</v>
      </c>
      <c r="BC127" s="100">
        <v>1.8399999999999999</v>
      </c>
      <c r="BE127" s="12">
        <v>2001</v>
      </c>
      <c r="BF127" s="12">
        <f>IF(BE127&gt;2020,0,IF(BE127&gt;2008,1,IF(BE127&gt;2001,2,IF(BE127&gt;1990,3,IF(BE127&gt;1980,4,IF(BE127&gt;1973,5,IF(BE127&gt;1970,6,IF(BE127&gt;1960,7,IF(BE127&gt;1958,8,IF(BE127&gt;1953,9,10))))))))))</f>
        <v>3</v>
      </c>
      <c r="BG127" s="100">
        <v>2.86</v>
      </c>
      <c r="BH127" s="55" t="s">
        <v>121</v>
      </c>
      <c r="BI127" s="55" t="s">
        <v>122</v>
      </c>
    </row>
    <row r="128" spans="1:61" ht="11.25" customHeight="1" x14ac:dyDescent="0.2">
      <c r="A128" s="55" t="s">
        <v>483</v>
      </c>
      <c r="B128" s="55" t="s">
        <v>484</v>
      </c>
      <c r="C128" s="156" t="s">
        <v>139</v>
      </c>
      <c r="D128" s="98" t="s">
        <v>171</v>
      </c>
      <c r="E128" s="157">
        <v>44</v>
      </c>
      <c r="F128" s="2">
        <v>63</v>
      </c>
      <c r="G128" s="2" t="s">
        <v>119</v>
      </c>
      <c r="H128" s="2" t="s">
        <v>119</v>
      </c>
      <c r="I128" s="100">
        <v>56.36</v>
      </c>
      <c r="J128" s="101">
        <f>(M128/I128)*100</f>
        <v>3.8325053229240598</v>
      </c>
      <c r="K128" s="104">
        <v>0.54</v>
      </c>
      <c r="L128" s="71">
        <v>4</v>
      </c>
      <c r="M128" s="28">
        <f>K128*L128</f>
        <v>2.16</v>
      </c>
      <c r="N128" s="103" t="s">
        <v>339</v>
      </c>
      <c r="O128" s="104">
        <v>0.53</v>
      </c>
      <c r="P128" s="158">
        <v>46150</v>
      </c>
      <c r="Q128" s="158">
        <v>46183</v>
      </c>
      <c r="R128" s="28">
        <f>(K128-O128)/O128*100</f>
        <v>1.8867924528301903</v>
      </c>
      <c r="S128" s="105">
        <f>IF(INDEX(Historical!$D$7:$D1606,MATCH(B128,Historical!$B$7:$B$1062,0))=0,"n/a",(INDEX(Historical!$C$7:$C$1062,MATCH(B128,Historical!$B$7:$B$1062,0))/INDEX(Historical!$D$7:$D$1062,MATCH(B128,Historical!$B$7:$B$1062,0))-1)*100)</f>
        <v>1.9323671497584627</v>
      </c>
      <c r="T128" s="105">
        <f>IF(INDEX(Historical!$F$7:$F$1062,MATCH(B128,Historical!$B$7:$B$1062,0))=0,"n/a",((INDEX(Historical!$C$7:$C$1062,MATCH(B128,Historical!$B$7:$B$1062,0))/INDEX(Historical!$F$7:$F$1062,MATCH(B128,Historical!$B$7:$B$1062,0)))^(1/3)-1)*100)</f>
        <v>3.1954166550752783</v>
      </c>
      <c r="U128" s="105">
        <f>IF(INDEX(Historical!$H$7:$H$1062,MATCH(B128,Historical!$B$7:$B$1062,0))=0,"n/a",((INDEX(Historical!$C$7:$C$1062,MATCH(B128,Historical!$B$7:$B$1062,0))/INDEX(Historical!$H$7:$H$1062,MATCH(B128,Historical!$B$7:$B$1062,0)))^(1/5)-1)*100)</f>
        <v>4.1719518853543081</v>
      </c>
      <c r="V128" s="105">
        <f>IF(INDEX(Historical!$M$7:$M$1062,MATCH(B128,Historical!$B$7:$B$1062,0))=0,"n/a",((INDEX(Historical!$C$7:$C$1062,MATCH(B128,Historical!$B$7:$B$1062,0))/INDEX(Historical!$M$7:$M$1062,MATCH(B128,Historical!$B$7:$B$1062,0)))^(1/10)-1)*100)</f>
        <v>4.4133882065490848</v>
      </c>
      <c r="W128" s="106">
        <f>IF(OR(U128&lt;=0,U128="n/a",V128&lt;=0,V128="n/a"),"n/a",U128/V128)</f>
        <v>0.94529456510612275</v>
      </c>
      <c r="X128" s="107">
        <f>IF(OR(AJ128&lt;=0,AJ128="n/a",U128&lt;=0,U128="n/a"),"n/a",U128/AJ128)</f>
        <v>0.29379942854607805</v>
      </c>
      <c r="Y128" s="162"/>
      <c r="Z128" s="101">
        <f>IF(OR(AC128&lt;0.01,AC128="n/a"),"n/a",M128/AC128*100)</f>
        <v>33.281972265023114</v>
      </c>
      <c r="AA128" s="109">
        <f>IF(OR(AC128&lt;0.01,AC128="n/a"),"n/a",I128/AC128)</f>
        <v>8.6841294298921419</v>
      </c>
      <c r="AB128" s="71">
        <v>12</v>
      </c>
      <c r="AC128" s="100">
        <v>6.49</v>
      </c>
      <c r="AD128" s="100">
        <v>1.27</v>
      </c>
      <c r="AE128" s="100">
        <v>0.75</v>
      </c>
      <c r="AF128" s="100">
        <v>1.56</v>
      </c>
      <c r="AG128" s="100">
        <v>18.93</v>
      </c>
      <c r="AH128" s="100">
        <v>1.83</v>
      </c>
      <c r="AI128" s="100">
        <v>9</v>
      </c>
      <c r="AJ128" s="100">
        <v>14.2</v>
      </c>
      <c r="AK128" s="100">
        <v>6.99</v>
      </c>
      <c r="AL128" s="100">
        <v>5570</v>
      </c>
      <c r="AM128" s="100">
        <v>1.25</v>
      </c>
      <c r="AN128" s="100">
        <v>1.33</v>
      </c>
      <c r="AO128" s="110">
        <f>IF(U128="n/a","n/a",IF(AA128&lt;0,"n/a",IF(AA128="n/a","n/a",J128+U128-AA128)))</f>
        <v>-0.6796722216137745</v>
      </c>
      <c r="AP128" s="111">
        <f>IF(U128="n/a","n/a",J128+U128)</f>
        <v>8.0044572082783674</v>
      </c>
      <c r="AQ128" s="112">
        <f>IF(OR(AC128&lt;0.01,AC128="n/a",AF128="n/a"),"n/a",(I128/SQRT(22.5*AC128*(I128/AF128))-1)*100)</f>
        <v>-22.404920228630353</v>
      </c>
      <c r="AR128" s="101">
        <f>INDEX(Historical!$C$7:$C$1063,MATCH(B128,Historical!$B$7:$B$1063,0))*IF(AH128="n/a",1.03,IF(AH128&lt;0,1.01,IF(AH128&gt;10,1.1,(1+AH128/100))))</f>
        <v>2.1486129999999997</v>
      </c>
      <c r="AS128" s="109">
        <f>IF($AI128="n/a",1.03*AR128,IF($AI128&lt;0,1.01*AR128,IF($AI128&gt;10,1.1*AR128,(1+$AI128/100)*AR128)))</f>
        <v>2.3419881699999996</v>
      </c>
      <c r="AT128" s="109">
        <f>IF($AK128="n/a",1.03*AS128,IF($AK128&lt;0,1.01*AS128,IF($AK128&gt;10,1.1*AS128,(1+$AK128/100)*AS128)))</f>
        <v>2.5056931430829996</v>
      </c>
      <c r="AU128" s="109">
        <f>IF($AK128="n/a",1.03*AT128,IF($AK128&lt;0,1.01*AT128,IF($AK128&gt;10,1.1*AT128,(1+$AK128/100)*AT128)))</f>
        <v>2.6808410937845015</v>
      </c>
      <c r="AV128" s="109">
        <f>IF($AK128="n/a",1.03*AU128,IF($AK128&lt;0,1.01*AU128,IF($AK128&gt;10,1.1*AU128,(1+$AK128/100)*AU128)))</f>
        <v>2.8682318862400384</v>
      </c>
      <c r="AW128" s="109">
        <f>SUM(AR128:AV128)</f>
        <v>12.545367293107539</v>
      </c>
      <c r="AX128" s="113">
        <f>AW128/I128*100</f>
        <v>22.259345800403725</v>
      </c>
      <c r="AY128" s="100">
        <v>0.35</v>
      </c>
      <c r="AZ128" s="100">
        <v>45.82</v>
      </c>
      <c r="BA128" s="100">
        <v>-7.1</v>
      </c>
      <c r="BB128" s="100">
        <v>6.419999999999999</v>
      </c>
      <c r="BC128" s="100">
        <v>14.649999999999999</v>
      </c>
      <c r="BE128" s="12">
        <v>1983</v>
      </c>
      <c r="BF128" s="12">
        <f>IF(BE128&gt;2020,0,IF(BE128&gt;2008,1,IF(BE128&gt;2001,2,IF(BE128&gt;1990,3,IF(BE128&gt;1980,4,IF(BE128&gt;1973,5,IF(BE128&gt;1970,6,IF(BE128&gt;1960,7,IF(BE128&gt;1958,8,IF(BE128&gt;1953,9,10))))))))))</f>
        <v>4</v>
      </c>
      <c r="BG128" s="100">
        <v>5.62</v>
      </c>
      <c r="BH128" s="55" t="s">
        <v>121</v>
      </c>
      <c r="BI128" s="55" t="s">
        <v>122</v>
      </c>
    </row>
    <row r="129" spans="1:61" ht="11.25" customHeight="1" x14ac:dyDescent="0.2">
      <c r="A129" s="123" t="s">
        <v>485</v>
      </c>
      <c r="B129" s="123" t="s">
        <v>486</v>
      </c>
      <c r="C129" s="156" t="s">
        <v>134</v>
      </c>
      <c r="D129" s="98" t="s">
        <v>186</v>
      </c>
      <c r="E129" s="157">
        <v>53</v>
      </c>
      <c r="F129" s="2">
        <v>42</v>
      </c>
      <c r="G129" s="2" t="s">
        <v>119</v>
      </c>
      <c r="H129" s="2" t="s">
        <v>119</v>
      </c>
      <c r="I129" s="100">
        <v>411.93</v>
      </c>
      <c r="J129" s="101">
        <f>(M129/I129)*100</f>
        <v>0.94190760566115594</v>
      </c>
      <c r="K129" s="104">
        <v>0.97</v>
      </c>
      <c r="L129" s="71">
        <v>4</v>
      </c>
      <c r="M129" s="28">
        <f>K129*L129</f>
        <v>3.88</v>
      </c>
      <c r="N129" s="103" t="s">
        <v>265</v>
      </c>
      <c r="O129" s="104">
        <v>0.96</v>
      </c>
      <c r="P129" s="158">
        <v>46078</v>
      </c>
      <c r="Q129" s="158">
        <v>46092</v>
      </c>
      <c r="R129" s="28">
        <f>(K129-O129)/O129*100</f>
        <v>1.0416666666666676</v>
      </c>
      <c r="S129" s="105">
        <f>IF(INDEX(Historical!$D$7:$D1608,MATCH(B129,Historical!$B$7:$B$1062,0))=0,"n/a",(INDEX(Historical!$C$7:$C$1062,MATCH(B129,Historical!$B$7:$B$1062,0))/INDEX(Historical!$D$7:$D$1062,MATCH(B129,Historical!$B$7:$B$1062,0))-1)*100)</f>
        <v>5.4945054945054972</v>
      </c>
      <c r="T129" s="105">
        <f>IF(INDEX(Historical!$F$7:$F$1062,MATCH(B129,Historical!$B$7:$B$1062,0))=0,"n/a",((INDEX(Historical!$C$7:$C$1062,MATCH(B129,Historical!$B$7:$B$1062,0))/INDEX(Historical!$F$7:$F$1062,MATCH(B129,Historical!$B$7:$B$1062,0)))^(1/3)-1)*100)</f>
        <v>4.9698025338545726</v>
      </c>
      <c r="U129" s="105">
        <f>IF(INDEX(Historical!$H$7:$H$1062,MATCH(B129,Historical!$B$7:$B$1062,0))=0,"n/a",((INDEX(Historical!$C$7:$C$1062,MATCH(B129,Historical!$B$7:$B$1062,0))/INDEX(Historical!$H$7:$H$1062,MATCH(B129,Historical!$B$7:$B$1062,0)))^(1/5)-1)*100)</f>
        <v>7.4581318351847781</v>
      </c>
      <c r="V129" s="105">
        <f>IF(INDEX(Historical!$M$7:$M$1062,MATCH(B129,Historical!$B$7:$B$1062,0))=0,"n/a",((INDEX(Historical!$C$7:$C$1062,MATCH(B129,Historical!$B$7:$B$1062,0))/INDEX(Historical!$M$7:$M$1062,MATCH(B129,Historical!$B$7:$B$1062,0)))^(1/10)-1)*100)</f>
        <v>11.269395674088711</v>
      </c>
      <c r="W129" s="106">
        <f>IF(OR(U129&lt;=0,U129="n/a",V129&lt;=0,V129="n/a"),"n/a",U129/V129)</f>
        <v>0.66180406215862797</v>
      </c>
      <c r="X129" s="107">
        <f>IF(OR(AJ129&lt;=0,AJ129="n/a",U129&lt;=0,U129="n/a"),"n/a",U129/AJ129)</f>
        <v>0.85824301900860489</v>
      </c>
      <c r="Y129" s="174"/>
      <c r="Z129" s="101">
        <f>IF(OR(AC129&lt;0.01,AC129="n/a"),"n/a",M129/AC129*100)</f>
        <v>23.629719853836782</v>
      </c>
      <c r="AA129" s="109">
        <f>IF(OR(AC129&lt;0.01,AC129="n/a"),"n/a",I129/AC129)</f>
        <v>25.087088915956148</v>
      </c>
      <c r="AB129" s="71">
        <v>12</v>
      </c>
      <c r="AC129" s="100">
        <v>16.420000000000002</v>
      </c>
      <c r="AD129" s="100">
        <v>1.79</v>
      </c>
      <c r="AE129" s="100">
        <v>7.53</v>
      </c>
      <c r="AF129" s="100">
        <v>3.86</v>
      </c>
      <c r="AG129" s="100">
        <v>15.17</v>
      </c>
      <c r="AH129" s="100">
        <v>7.1999999999999993</v>
      </c>
      <c r="AI129" s="100">
        <v>12.770000000000001</v>
      </c>
      <c r="AJ129" s="100">
        <v>8.6900000000000013</v>
      </c>
      <c r="AK129" s="100">
        <v>11.26</v>
      </c>
      <c r="AL129" s="100">
        <v>121440</v>
      </c>
      <c r="AM129" s="100">
        <v>0.26</v>
      </c>
      <c r="AN129" s="100">
        <v>0.5</v>
      </c>
      <c r="AO129" s="110">
        <f>IF(U129="n/a","n/a",IF(AA129&lt;0,"n/a",IF(AA129="n/a","n/a",J129+U129-AA129)))</f>
        <v>-16.687049475110214</v>
      </c>
      <c r="AP129" s="111">
        <f>IF(U129="n/a","n/a",J129+U129)</f>
        <v>8.4000394408459336</v>
      </c>
      <c r="AQ129" s="112">
        <f>IF(OR(AC129&lt;0.01,AC129="n/a",AF129="n/a"),"n/a",(I129/SQRT(22.5*AC129*(I129/AF129))-1)*100)</f>
        <v>107.45672985585398</v>
      </c>
      <c r="AR129" s="101">
        <f>INDEX(Historical!$C$7:$C$1063,MATCH(B129,Historical!$B$7:$B$1063,0))*IF(AH129="n/a",1.03,IF(AH129&lt;0,1.01,IF(AH129&gt;10,1.1,(1+AH129/100))))</f>
        <v>4.1164800000000001</v>
      </c>
      <c r="AS129" s="109">
        <f>IF($AI129="n/a",1.03*AR129,IF($AI129&lt;0,1.01*AR129,IF($AI129&gt;10,1.1*AR129,(1+$AI129/100)*AR129)))</f>
        <v>4.5281280000000006</v>
      </c>
      <c r="AT129" s="109">
        <f>IF($AK129="n/a",1.03*AS129,IF($AK129&lt;0,1.01*AS129,IF($AK129&gt;10,1.1*AS129,(1+$AK129/100)*AS129)))</f>
        <v>4.9809408000000008</v>
      </c>
      <c r="AU129" s="109">
        <f>IF($AK129="n/a",1.03*AT129,IF($AK129&lt;0,1.01*AT129,IF($AK129&gt;10,1.1*AT129,(1+$AK129/100)*AT129)))</f>
        <v>5.4790348800000013</v>
      </c>
      <c r="AV129" s="109">
        <f>IF($AK129="n/a",1.03*AU129,IF($AK129&lt;0,1.01*AU129,IF($AK129&gt;10,1.1*AU129,(1+$AK129/100)*AU129)))</f>
        <v>6.0269383680000015</v>
      </c>
      <c r="AW129" s="109">
        <f>SUM(AR129:AV129)</f>
        <v>25.131522048000008</v>
      </c>
      <c r="AX129" s="113">
        <f>AW129/I129*100</f>
        <v>6.1009205564052165</v>
      </c>
      <c r="AY129" s="100">
        <v>1.06</v>
      </c>
      <c r="AZ129" s="100">
        <v>14.13</v>
      </c>
      <c r="BA129" s="100">
        <v>-24.79</v>
      </c>
      <c r="BB129" s="100">
        <v>0.26</v>
      </c>
      <c r="BC129" s="100">
        <v>-5.24</v>
      </c>
      <c r="BE129" s="12">
        <v>1974</v>
      </c>
      <c r="BF129" s="12">
        <f>IF(BE129&gt;2020,0,IF(BE129&gt;2008,1,IF(BE129&gt;2001,2,IF(BE129&gt;1990,3,IF(BE129&gt;1980,4,IF(BE129&gt;1973,5,IF(BE129&gt;1970,6,IF(BE129&gt;1960,7,IF(BE129&gt;1958,8,IF(BE129&gt;1953,9,10))))))))))</f>
        <v>5</v>
      </c>
      <c r="BG129" s="100">
        <v>7.9799999999999995</v>
      </c>
      <c r="BH129" s="55" t="s">
        <v>121</v>
      </c>
      <c r="BI129" s="55" t="s">
        <v>122</v>
      </c>
    </row>
    <row r="130" spans="1:61" ht="11.25" customHeight="1" x14ac:dyDescent="0.2">
      <c r="A130" s="123" t="s">
        <v>487</v>
      </c>
      <c r="B130" s="55" t="s">
        <v>488</v>
      </c>
      <c r="C130" s="156" t="s">
        <v>134</v>
      </c>
      <c r="D130" s="98" t="s">
        <v>157</v>
      </c>
      <c r="E130" s="157">
        <v>39</v>
      </c>
      <c r="F130" s="2">
        <v>77</v>
      </c>
      <c r="G130" s="2" t="s">
        <v>146</v>
      </c>
      <c r="H130" s="2" t="s">
        <v>146</v>
      </c>
      <c r="I130" s="100">
        <v>89.74</v>
      </c>
      <c r="J130" s="101">
        <f>(M130/I130)*100</f>
        <v>2.0057945174949858</v>
      </c>
      <c r="K130" s="104">
        <v>0.45</v>
      </c>
      <c r="L130" s="71">
        <v>4</v>
      </c>
      <c r="M130" s="28">
        <f>K130*L130</f>
        <v>1.8</v>
      </c>
      <c r="N130" s="103" t="s">
        <v>151</v>
      </c>
      <c r="O130" s="104">
        <v>0.43</v>
      </c>
      <c r="P130" s="158">
        <v>46238</v>
      </c>
      <c r="Q130" s="158">
        <v>46248</v>
      </c>
      <c r="R130" s="28">
        <f>(K130-O130)/O130*100</f>
        <v>4.6511627906976782</v>
      </c>
      <c r="S130" s="105">
        <f>IF(INDEX(Historical!$D$7:$D1610,MATCH(B130,Historical!$B$7:$B$1062,0))=0,"n/a",(INDEX(Historical!$C$7:$C$1062,MATCH(B130,Historical!$B$7:$B$1062,0))/INDEX(Historical!$D$7:$D$1062,MATCH(B130,Historical!$B$7:$B$1062,0))-1)*100)</f>
        <v>8.5714285714285854</v>
      </c>
      <c r="T130" s="105">
        <f>IF(INDEX(Historical!$F$7:$F$1062,MATCH(B130,Historical!$B$7:$B$1062,0))=0,"n/a",((INDEX(Historical!$C$7:$C$1062,MATCH(B130,Historical!$B$7:$B$1062,0))/INDEX(Historical!$F$7:$F$1062,MATCH(B130,Historical!$B$7:$B$1062,0)))^(1/3)-1)*100)</f>
        <v>6.4529450807832456</v>
      </c>
      <c r="U130" s="105">
        <f>IF(INDEX(Historical!$H$7:$H$1062,MATCH(B130,Historical!$B$7:$B$1062,0))=0,"n/a",((INDEX(Historical!$C$7:$C$1062,MATCH(B130,Historical!$B$7:$B$1062,0))/INDEX(Historical!$H$7:$H$1062,MATCH(B130,Historical!$B$7:$B$1062,0)))^(1/5)-1)*100)</f>
        <v>6.1091972309491371</v>
      </c>
      <c r="V130" s="105">
        <f>IF(INDEX(Historical!$M$7:$M$1062,MATCH(B130,Historical!$B$7:$B$1062,0))=0,"n/a",((INDEX(Historical!$C$7:$C$1062,MATCH(B130,Historical!$B$7:$B$1062,0))/INDEX(Historical!$M$7:$M$1062,MATCH(B130,Historical!$B$7:$B$1062,0)))^(1/10)-1)*100)</f>
        <v>8.5220505158172255</v>
      </c>
      <c r="W130" s="106">
        <f>IF(OR(U130&lt;=0,U130="n/a",V130&lt;=0,V130="n/a"),"n/a",U130/V130)</f>
        <v>0.71686939893283341</v>
      </c>
      <c r="X130" s="107">
        <f>IF(OR(AJ130&lt;=0,AJ130="n/a",U130&lt;=0,U130="n/a"),"n/a",U130/AJ130)</f>
        <v>0.39877266520555726</v>
      </c>
      <c r="Y130" s="165"/>
      <c r="Z130" s="101">
        <f>IF(OR(AC130&lt;0.01,AC130="n/a"),"n/a",M130/AC130*100)</f>
        <v>25.568181818181817</v>
      </c>
      <c r="AA130" s="109">
        <f>IF(OR(AC130&lt;0.01,AC130="n/a"),"n/a",I130/AC130)</f>
        <v>12.74715909090909</v>
      </c>
      <c r="AB130" s="71">
        <v>12</v>
      </c>
      <c r="AC130" s="100">
        <v>7.04</v>
      </c>
      <c r="AD130" s="100" t="s">
        <v>142</v>
      </c>
      <c r="AE130" s="100">
        <v>3.56</v>
      </c>
      <c r="AF130" s="100">
        <v>1.65</v>
      </c>
      <c r="AG130" s="100">
        <v>13.55</v>
      </c>
      <c r="AH130" s="100">
        <v>12.950000000000001</v>
      </c>
      <c r="AI130" s="100">
        <v>2.16</v>
      </c>
      <c r="AJ130" s="100">
        <v>15.32</v>
      </c>
      <c r="AK130" s="100" t="s">
        <v>142</v>
      </c>
      <c r="AL130" s="100">
        <v>2160</v>
      </c>
      <c r="AM130" s="100">
        <v>26.3</v>
      </c>
      <c r="AN130" s="100">
        <v>0.22</v>
      </c>
      <c r="AO130" s="110">
        <f>IF(U130="n/a","n/a",IF(AA130&lt;0,"n/a",IF(AA130="n/a","n/a",J130+U130-AA130)))</f>
        <v>-4.6321673424649674</v>
      </c>
      <c r="AP130" s="111">
        <f>IF(U130="n/a","n/a",J130+U130)</f>
        <v>8.1149917484441225</v>
      </c>
      <c r="AQ130" s="112">
        <f>IF(OR(AC130&lt;0.01,AC130="n/a",AF130="n/a"),"n/a",(I130/SQRT(22.5*AC130*(I130/AF130))-1)*100)</f>
        <v>-3.3153752312878537</v>
      </c>
      <c r="AR130" s="101">
        <f>INDEX(Historical!$C$7:$C$1063,MATCH(B130,Historical!$B$7:$B$1063,0))*IF(AH130="n/a",1.03,IF(AH130&lt;0,1.01,IF(AH130&gt;10,1.1,(1+AH130/100))))</f>
        <v>1.6720000000000002</v>
      </c>
      <c r="AS130" s="109">
        <f>IF($AI130="n/a",1.03*AR130,IF($AI130&lt;0,1.01*AR130,IF($AI130&gt;10,1.1*AR130,(1+$AI130/100)*AR130)))</f>
        <v>1.7081152000000002</v>
      </c>
      <c r="AT130" s="109">
        <f>IF($AK130="n/a",1.03*AS130,IF($AK130&lt;0,1.01*AS130,IF($AK130&gt;10,1.1*AS130,(1+$AK130/100)*AS130)))</f>
        <v>1.7593586560000003</v>
      </c>
      <c r="AU130" s="109">
        <f>IF($AK130="n/a",1.03*AT130,IF($AK130&lt;0,1.01*AT130,IF($AK130&gt;10,1.1*AT130,(1+$AK130/100)*AT130)))</f>
        <v>1.8121394156800004</v>
      </c>
      <c r="AV130" s="109">
        <f>IF($AK130="n/a",1.03*AU130,IF($AK130&lt;0,1.01*AU130,IF($AK130&gt;10,1.1*AU130,(1+$AK130/100)*AU130)))</f>
        <v>1.8665035981504003</v>
      </c>
      <c r="AW130" s="109">
        <f>SUM(AR130:AV130)</f>
        <v>8.8181168698304013</v>
      </c>
      <c r="AX130" s="113">
        <f>AW130/I130*100</f>
        <v>9.8262947067421464</v>
      </c>
      <c r="AY130" s="100">
        <v>0.55000000000000004</v>
      </c>
      <c r="AZ130" s="100">
        <v>57.74</v>
      </c>
      <c r="BA130" s="100">
        <v>-1.8800000000000001</v>
      </c>
      <c r="BB130" s="100">
        <v>12.24</v>
      </c>
      <c r="BC130" s="100">
        <v>28.110000000000003</v>
      </c>
      <c r="BE130" s="12">
        <v>1988</v>
      </c>
      <c r="BF130" s="12">
        <f>IF(BE130&gt;2020,0,IF(BE130&gt;2008,1,IF(BE130&gt;2001,2,IF(BE130&gt;1990,3,IF(BE130&gt;1980,4,IF(BE130&gt;1973,5,IF(BE130&gt;1970,6,IF(BE130&gt;1960,7,IF(BE130&gt;1958,8,IF(BE130&gt;1953,9,10))))))))))</f>
        <v>4</v>
      </c>
      <c r="BG130" s="100">
        <v>1.8499999999999999</v>
      </c>
      <c r="BH130" s="55" t="s">
        <v>121</v>
      </c>
      <c r="BI130" s="55" t="s">
        <v>122</v>
      </c>
    </row>
    <row r="131" spans="1:61" ht="11.25" customHeight="1" x14ac:dyDescent="0.2">
      <c r="A131" s="123" t="s">
        <v>489</v>
      </c>
      <c r="B131" s="55" t="s">
        <v>490</v>
      </c>
      <c r="C131" s="156" t="s">
        <v>116</v>
      </c>
      <c r="D131" s="98" t="s">
        <v>215</v>
      </c>
      <c r="E131" s="157">
        <v>59</v>
      </c>
      <c r="F131" s="2">
        <v>22</v>
      </c>
      <c r="G131" s="2" t="s">
        <v>118</v>
      </c>
      <c r="H131" s="2" t="s">
        <v>118</v>
      </c>
      <c r="I131" s="100">
        <v>94.58</v>
      </c>
      <c r="J131" s="101">
        <f>(M131/I131)*100</f>
        <v>3.5525481074222882</v>
      </c>
      <c r="K131" s="104">
        <v>0.84</v>
      </c>
      <c r="L131" s="71">
        <v>4</v>
      </c>
      <c r="M131" s="28">
        <f>K131*L131</f>
        <v>3.36</v>
      </c>
      <c r="N131" s="103" t="s">
        <v>491</v>
      </c>
      <c r="O131" s="104">
        <v>0.83</v>
      </c>
      <c r="P131" s="158">
        <v>46273</v>
      </c>
      <c r="Q131" s="158">
        <v>46287</v>
      </c>
      <c r="R131" s="28">
        <f>(K131-O131)/O131*100</f>
        <v>1.2048192771084349</v>
      </c>
      <c r="S131" s="105">
        <f>IF(INDEX(Historical!$D$7:$D1625,MATCH(B131,Historical!$B$7:$B$1062,0))=0,"n/a",(INDEX(Historical!$C$7:$C$1062,MATCH(B131,Historical!$B$7:$B$1062,0))/INDEX(Historical!$D$7:$D$1062,MATCH(B131,Historical!$B$7:$B$1062,0))-1)*100)</f>
        <v>1.2269938650306678</v>
      </c>
      <c r="T131" s="105">
        <f>IF(INDEX(Historical!$F$7:$F$1062,MATCH(B131,Historical!$B$7:$B$1062,0))=0,"n/a",((INDEX(Historical!$C$7:$C$1062,MATCH(B131,Historical!$B$7:$B$1062,0))/INDEX(Historical!$F$7:$F$1062,MATCH(B131,Historical!$B$7:$B$1062,0)))^(1/3)-1)*100)</f>
        <v>1.2423630573866307</v>
      </c>
      <c r="U131" s="105">
        <f>IF(INDEX(Historical!$H$7:$H$1062,MATCH(B131,Historical!$B$7:$B$1062,0))=0,"n/a",((INDEX(Historical!$C$7:$C$1062,MATCH(B131,Historical!$B$7:$B$1062,0))/INDEX(Historical!$H$7:$H$1062,MATCH(B131,Historical!$B$7:$B$1062,0)))^(1/5)-1)*100)</f>
        <v>3.4889138224710958</v>
      </c>
      <c r="V131" s="105">
        <f>IF(INDEX(Historical!$M$7:$M$1062,MATCH(B131,Historical!$B$7:$B$1062,0))=0,"n/a",((INDEX(Historical!$C$7:$C$1062,MATCH(B131,Historical!$B$7:$B$1062,0))/INDEX(Historical!$M$7:$M$1062,MATCH(B131,Historical!$B$7:$B$1062,0)))^(1/10)-1)*100)</f>
        <v>4.4263303358489825</v>
      </c>
      <c r="W131" s="106">
        <f>IF(OR(U131&lt;=0,U131="n/a",V131&lt;=0,V131="n/a"),"n/a",U131/V131)</f>
        <v>0.78821813053903322</v>
      </c>
      <c r="X131" s="107" t="str">
        <f>IF(OR(AJ131&lt;=0,AJ131="n/a",U131&lt;=0,U131="n/a"),"n/a",U131/AJ131)</f>
        <v>n/a</v>
      </c>
      <c r="Y131" s="55"/>
      <c r="Z131" s="101">
        <f>IF(OR(AC131&lt;0.01,AC131="n/a"),"n/a",M131/AC131*100)</f>
        <v>81.951219512195124</v>
      </c>
      <c r="AA131" s="109">
        <f>IF(OR(AC131&lt;0.01,AC131="n/a"),"n/a",I131/AC131)</f>
        <v>23.068292682926831</v>
      </c>
      <c r="AB131" s="71">
        <v>12</v>
      </c>
      <c r="AC131" s="100">
        <v>4.0999999999999996</v>
      </c>
      <c r="AD131" s="100">
        <v>0.97</v>
      </c>
      <c r="AE131" s="100">
        <v>0.94</v>
      </c>
      <c r="AF131" s="100">
        <v>1.59</v>
      </c>
      <c r="AG131" s="100">
        <v>6.8900000000000006</v>
      </c>
      <c r="AH131" s="100">
        <v>18.459999999999997</v>
      </c>
      <c r="AI131" s="100">
        <v>15.010000000000002</v>
      </c>
      <c r="AJ131" s="100">
        <v>-18.72</v>
      </c>
      <c r="AK131" s="100">
        <v>15.329999999999998</v>
      </c>
      <c r="AL131" s="100">
        <v>14280</v>
      </c>
      <c r="AM131" s="100">
        <v>0.28999999999999998</v>
      </c>
      <c r="AN131" s="100">
        <v>0.53</v>
      </c>
      <c r="AO131" s="110">
        <f>IF(U131="n/a","n/a",IF(AA131&lt;0,"n/a",IF(AA131="n/a","n/a",J131+U131-AA131)))</f>
        <v>-16.026830753033448</v>
      </c>
      <c r="AP131" s="111">
        <f>IF(U131="n/a","n/a",J131+U131)</f>
        <v>7.0414619298933836</v>
      </c>
      <c r="AQ131" s="112">
        <f>IF(OR(AC131&lt;0.01,AC131="n/a",AF131="n/a"),"n/a",(I131/SQRT(22.5*AC131*(I131/AF131))-1)*100)</f>
        <v>27.677693807238569</v>
      </c>
      <c r="AR131" s="101">
        <f>INDEX(Historical!$C$7:$C$1063,MATCH(B131,Historical!$B$7:$B$1063,0))*IF(AH131="n/a",1.03,IF(AH131&lt;0,1.01,IF(AH131&gt;10,1.1,(1+AH131/100))))</f>
        <v>3.63</v>
      </c>
      <c r="AS131" s="109">
        <f>IF($AI131="n/a",1.03*AR131,IF($AI131&lt;0,1.01*AR131,IF($AI131&gt;10,1.1*AR131,(1+$AI131/100)*AR131)))</f>
        <v>3.9930000000000003</v>
      </c>
      <c r="AT131" s="109">
        <f>IF($AK131="n/a",1.03*AS131,IF($AK131&lt;0,1.01*AS131,IF($AK131&gt;10,1.1*AS131,(1+$AK131/100)*AS131)))</f>
        <v>4.3923000000000005</v>
      </c>
      <c r="AU131" s="109">
        <f>IF($AK131="n/a",1.03*AT131,IF($AK131&lt;0,1.01*AT131,IF($AK131&gt;10,1.1*AT131,(1+$AK131/100)*AT131)))</f>
        <v>4.8315300000000008</v>
      </c>
      <c r="AV131" s="109">
        <f>IF($AK131="n/a",1.03*AU131,IF($AK131&lt;0,1.01*AU131,IF($AK131&gt;10,1.1*AU131,(1+$AK131/100)*AU131)))</f>
        <v>5.3146830000000014</v>
      </c>
      <c r="AW131" s="109">
        <f>SUM(AR131:AV131)</f>
        <v>22.161513000000003</v>
      </c>
      <c r="AX131" s="113">
        <f>AW131/I131*100</f>
        <v>23.431500317191801</v>
      </c>
      <c r="AY131" s="100">
        <v>1.1599999999999999</v>
      </c>
      <c r="AZ131" s="100">
        <v>52.790000000000006</v>
      </c>
      <c r="BA131" s="100">
        <v>-1.52</v>
      </c>
      <c r="BB131" s="100">
        <v>10.08</v>
      </c>
      <c r="BC131" s="100">
        <v>21.2</v>
      </c>
      <c r="BE131" s="12">
        <v>1968</v>
      </c>
      <c r="BF131" s="12">
        <f>IF(BE131&gt;2020,0,IF(BE131&gt;2008,1,IF(BE131&gt;2001,2,IF(BE131&gt;1990,3,IF(BE131&gt;1980,4,IF(BE131&gt;1973,5,IF(BE131&gt;1970,6,IF(BE131&gt;1960,7,IF(BE131&gt;1958,8,IF(BE131&gt;1953,9,10))))))))))</f>
        <v>7</v>
      </c>
      <c r="BG131" s="100">
        <v>2.91</v>
      </c>
      <c r="BH131" s="55" t="s">
        <v>121</v>
      </c>
      <c r="BI131" s="55" t="s">
        <v>122</v>
      </c>
    </row>
    <row r="132" spans="1:61" ht="11.25" customHeight="1" x14ac:dyDescent="0.2">
      <c r="A132" s="55" t="s">
        <v>492</v>
      </c>
      <c r="B132" s="55" t="s">
        <v>493</v>
      </c>
      <c r="C132" s="156" t="s">
        <v>180</v>
      </c>
      <c r="D132" s="98" t="s">
        <v>181</v>
      </c>
      <c r="E132" s="157">
        <v>33</v>
      </c>
      <c r="F132" s="2">
        <v>96</v>
      </c>
      <c r="G132" s="2" t="s">
        <v>146</v>
      </c>
      <c r="H132" s="2" t="s">
        <v>146</v>
      </c>
      <c r="I132" s="100">
        <v>325.7</v>
      </c>
      <c r="J132" s="101">
        <f>(M132/I132)*100</f>
        <v>1.0807491556647222</v>
      </c>
      <c r="K132" s="104">
        <v>0.88</v>
      </c>
      <c r="L132" s="71">
        <v>4</v>
      </c>
      <c r="M132" s="28">
        <f>K132*L132</f>
        <v>3.52</v>
      </c>
      <c r="N132" s="103" t="s">
        <v>202</v>
      </c>
      <c r="O132" s="104">
        <v>0.84</v>
      </c>
      <c r="P132" s="158">
        <v>46022</v>
      </c>
      <c r="Q132" s="158">
        <v>46052</v>
      </c>
      <c r="R132" s="28">
        <f>(K132-O132)/O132*100</f>
        <v>4.7619047619047663</v>
      </c>
      <c r="S132" s="105">
        <f>IF(INDEX(Historical!$D$7:$D1629,MATCH(B132,Historical!$B$7:$B$1062,0))=0,"n/a",(INDEX(Historical!$C$7:$C$1062,MATCH(B132,Historical!$B$7:$B$1062,0))/INDEX(Historical!$D$7:$D$1062,MATCH(B132,Historical!$B$7:$B$1062,0))-1)*100)</f>
        <v>4.9999999999999822</v>
      </c>
      <c r="T132" s="105">
        <f>IF(INDEX(Historical!$F$7:$F$1062,MATCH(B132,Historical!$B$7:$B$1062,0))=0,"n/a",((INDEX(Historical!$C$7:$C$1062,MATCH(B132,Historical!$B$7:$B$1062,0))/INDEX(Historical!$F$7:$F$1062,MATCH(B132,Historical!$B$7:$B$1062,0)))^(1/3)-1)*100)</f>
        <v>6.5200824251953504</v>
      </c>
      <c r="U132" s="105">
        <f>IF(INDEX(Historical!$H$7:$H$1062,MATCH(B132,Historical!$B$7:$B$1062,0))=0,"n/a",((INDEX(Historical!$C$7:$C$1062,MATCH(B132,Historical!$B$7:$B$1062,0))/INDEX(Historical!$H$7:$H$1062,MATCH(B132,Historical!$B$7:$B$1062,0)))^(1/5)-1)*100)</f>
        <v>7.8753675083670815</v>
      </c>
      <c r="V132" s="105">
        <f>IF(INDEX(Historical!$M$7:$M$1062,MATCH(B132,Historical!$B$7:$B$1062,0))=0,"n/a",((INDEX(Historical!$C$7:$C$1062,MATCH(B132,Historical!$B$7:$B$1062,0))/INDEX(Historical!$M$7:$M$1062,MATCH(B132,Historical!$B$7:$B$1062,0)))^(1/10)-1)*100)</f>
        <v>9.3065077284090627</v>
      </c>
      <c r="W132" s="106">
        <f>IF(OR(U132&lt;=0,U132="n/a",V132&lt;=0,V132="n/a"),"n/a",U132/V132)</f>
        <v>0.84622156217919642</v>
      </c>
      <c r="X132" s="107">
        <f>IF(OR(AJ132&lt;=0,AJ132="n/a",U132&lt;=0,U132="n/a"),"n/a",U132/AJ132)</f>
        <v>0.53068514207325346</v>
      </c>
      <c r="Y132" s="161"/>
      <c r="Z132" s="101">
        <f>IF(OR(AC132&lt;0.01,AC132="n/a"),"n/a",M132/AC132*100)</f>
        <v>36.476683937823836</v>
      </c>
      <c r="AA132" s="109">
        <f>IF(OR(AC132&lt;0.01,AC132="n/a"),"n/a",I132/AC132)</f>
        <v>33.751295336787564</v>
      </c>
      <c r="AB132" s="71">
        <v>12</v>
      </c>
      <c r="AC132" s="100">
        <v>9.65</v>
      </c>
      <c r="AD132" s="100">
        <v>1.76</v>
      </c>
      <c r="AE132" s="100">
        <v>4.83</v>
      </c>
      <c r="AF132" s="100">
        <v>5.43</v>
      </c>
      <c r="AG132" s="100">
        <v>16.509999999999998</v>
      </c>
      <c r="AH132" s="100">
        <v>10.040000000000001</v>
      </c>
      <c r="AI132" s="100">
        <v>11.790000000000001</v>
      </c>
      <c r="AJ132" s="100">
        <v>14.84</v>
      </c>
      <c r="AK132" s="100">
        <v>11.04</v>
      </c>
      <c r="AL132" s="100">
        <v>124860</v>
      </c>
      <c r="AM132" s="100">
        <v>5.9799999999999995</v>
      </c>
      <c r="AN132" s="100">
        <v>0.59</v>
      </c>
      <c r="AO132" s="110">
        <f>IF(U132="n/a","n/a",IF(AA132&lt;0,"n/a",IF(AA132="n/a","n/a",J132+U132-AA132)))</f>
        <v>-24.79517867275576</v>
      </c>
      <c r="AP132" s="111">
        <f>IF(U132="n/a","n/a",J132+U132)</f>
        <v>8.9561166640318035</v>
      </c>
      <c r="AQ132" s="112">
        <f>IF(OR(AC132&lt;0.01,AC132="n/a",AF132="n/a"),"n/a",(I132/SQRT(22.5*AC132*(I132/AF132))-1)*100)</f>
        <v>185.39994057365763</v>
      </c>
      <c r="AR132" s="101">
        <f>INDEX(Historical!$C$7:$C$1063,MATCH(B132,Historical!$B$7:$B$1063,0))*IF(AH132="n/a",1.03,IF(AH132&lt;0,1.01,IF(AH132&gt;10,1.1,(1+AH132/100))))</f>
        <v>3.6960000000000002</v>
      </c>
      <c r="AS132" s="109">
        <f>IF($AI132="n/a",1.03*AR132,IF($AI132&lt;0,1.01*AR132,IF($AI132&gt;10,1.1*AR132,(1+$AI132/100)*AR132)))</f>
        <v>4.0656000000000008</v>
      </c>
      <c r="AT132" s="109">
        <f>IF($AK132="n/a",1.03*AS132,IF($AK132&lt;0,1.01*AS132,IF($AK132&gt;10,1.1*AS132,(1+$AK132/100)*AS132)))</f>
        <v>4.4721600000000015</v>
      </c>
      <c r="AU132" s="109">
        <f>IF($AK132="n/a",1.03*AT132,IF($AK132&lt;0,1.01*AT132,IF($AK132&gt;10,1.1*AT132,(1+$AK132/100)*AT132)))</f>
        <v>4.9193760000000024</v>
      </c>
      <c r="AV132" s="109">
        <f>IF($AK132="n/a",1.03*AU132,IF($AK132&lt;0,1.01*AU132,IF($AK132&gt;10,1.1*AU132,(1+$AK132/100)*AU132)))</f>
        <v>5.4113136000000033</v>
      </c>
      <c r="AW132" s="109">
        <f>SUM(AR132:AV132)</f>
        <v>22.56444960000001</v>
      </c>
      <c r="AX132" s="113">
        <f>AW132/I132*100</f>
        <v>6.9279857537611331</v>
      </c>
      <c r="AY132" s="100">
        <v>0.76</v>
      </c>
      <c r="AZ132" s="100">
        <v>15.909999999999998</v>
      </c>
      <c r="BA132" s="100">
        <v>-18.98</v>
      </c>
      <c r="BB132" s="100">
        <v>2.68</v>
      </c>
      <c r="BC132" s="100">
        <v>-5.09</v>
      </c>
      <c r="BE132" s="12">
        <v>1994</v>
      </c>
      <c r="BF132" s="12">
        <f>IF(BE132&gt;2020,0,IF(BE132&gt;2008,1,IF(BE132&gt;2001,2,IF(BE132&gt;1990,3,IF(BE132&gt;1980,4,IF(BE132&gt;1973,5,IF(BE132&gt;1970,6,IF(BE132&gt;1960,7,IF(BE132&gt;1958,8,IF(BE132&gt;1953,9,10))))))))))</f>
        <v>3</v>
      </c>
      <c r="BG132" s="100">
        <v>7.91</v>
      </c>
      <c r="BH132" s="55" t="s">
        <v>121</v>
      </c>
      <c r="BI132" s="55" t="s">
        <v>122</v>
      </c>
    </row>
    <row r="133" spans="1:61" ht="11.25" customHeight="1" x14ac:dyDescent="0.2">
      <c r="A133" s="55" t="s">
        <v>494</v>
      </c>
      <c r="B133" s="55" t="s">
        <v>495</v>
      </c>
      <c r="C133" s="156" t="s">
        <v>125</v>
      </c>
      <c r="D133" s="98" t="s">
        <v>212</v>
      </c>
      <c r="E133" s="157">
        <v>56</v>
      </c>
      <c r="F133" s="2">
        <v>30</v>
      </c>
      <c r="G133" s="2" t="s">
        <v>119</v>
      </c>
      <c r="H133" s="2" t="s">
        <v>118</v>
      </c>
      <c r="I133" s="100">
        <v>85.24</v>
      </c>
      <c r="J133" s="101">
        <f>(M133/I133)*100</f>
        <v>2.5809479117785079</v>
      </c>
      <c r="K133" s="104">
        <v>0.55000000000000004</v>
      </c>
      <c r="L133" s="71">
        <v>4</v>
      </c>
      <c r="M133" s="28">
        <f>K133*L133</f>
        <v>2.2000000000000002</v>
      </c>
      <c r="N133" s="103" t="s">
        <v>380</v>
      </c>
      <c r="O133" s="104">
        <v>0.54</v>
      </c>
      <c r="P133" s="158">
        <v>46205</v>
      </c>
      <c r="Q133" s="158">
        <v>46227</v>
      </c>
      <c r="R133" s="28">
        <f>(K133-O133)/O133*100</f>
        <v>1.8518518518518534</v>
      </c>
      <c r="S133" s="105">
        <f>IF(INDEX(Historical!$D$7:$D1630,MATCH(B133,Historical!$B$7:$B$1062,0))=0,"n/a",(INDEX(Historical!$C$7:$C$1062,MATCH(B133,Historical!$B$7:$B$1062,0))/INDEX(Historical!$D$7:$D$1062,MATCH(B133,Historical!$B$7:$B$1062,0))-1)*100)</f>
        <v>3.9603960396039639</v>
      </c>
      <c r="T133" s="105">
        <f>IF(INDEX(Historical!$F$7:$F$1062,MATCH(B133,Historical!$B$7:$B$1062,0))=0,"n/a",((INDEX(Historical!$C$7:$C$1062,MATCH(B133,Historical!$B$7:$B$1062,0))/INDEX(Historical!$F$7:$F$1062,MATCH(B133,Historical!$B$7:$B$1062,0)))^(1/3)-1)*100)</f>
        <v>3.0321324952139239</v>
      </c>
      <c r="U133" s="105">
        <f>IF(INDEX(Historical!$H$7:$H$1062,MATCH(B133,Historical!$B$7:$B$1062,0))=0,"n/a",((INDEX(Historical!$C$7:$C$1062,MATCH(B133,Historical!$B$7:$B$1062,0))/INDEX(Historical!$H$7:$H$1062,MATCH(B133,Historical!$B$7:$B$1062,0)))^(1/5)-1)*100)</f>
        <v>3.1310306477545069</v>
      </c>
      <c r="V133" s="105">
        <f>IF(INDEX(Historical!$M$7:$M$1062,MATCH(B133,Historical!$B$7:$B$1062,0))=0,"n/a",((INDEX(Historical!$C$7:$C$1062,MATCH(B133,Historical!$B$7:$B$1062,0))/INDEX(Historical!$M$7:$M$1062,MATCH(B133,Historical!$B$7:$B$1062,0)))^(1/10)-1)*100)</f>
        <v>5.7557050338252314</v>
      </c>
      <c r="W133" s="106">
        <f>IF(OR(U133&lt;=0,U133="n/a",V133&lt;=0,V133="n/a"),"n/a",U133/V133)</f>
        <v>0.54398733593087367</v>
      </c>
      <c r="X133" s="107">
        <f>IF(OR(AJ133&lt;=0,AJ133="n/a",U133&lt;=0,U133="n/a"),"n/a",U133/AJ133)</f>
        <v>5.7146023868488896E-2</v>
      </c>
      <c r="Y133" s="161"/>
      <c r="Z133" s="101">
        <f>IF(OR(AC133&lt;0.01,AC133="n/a"),"n/a",M133/AC133*100)</f>
        <v>60.94182825484765</v>
      </c>
      <c r="AA133" s="109">
        <f>IF(OR(AC133&lt;0.01,AC133="n/a"),"n/a",I133/AC133)</f>
        <v>23.612188365650969</v>
      </c>
      <c r="AB133" s="71">
        <v>6</v>
      </c>
      <c r="AC133" s="100">
        <v>3.61</v>
      </c>
      <c r="AD133" s="100">
        <v>2.94</v>
      </c>
      <c r="AE133" s="100">
        <v>0.49</v>
      </c>
      <c r="AF133" s="100">
        <v>17.739999999999998</v>
      </c>
      <c r="AG133" s="100">
        <v>82.289999999999992</v>
      </c>
      <c r="AH133" s="100">
        <v>2.8000000000000003</v>
      </c>
      <c r="AI133" s="100">
        <v>7.7399999999999993</v>
      </c>
      <c r="AJ133" s="100">
        <v>54.790000000000006</v>
      </c>
      <c r="AK133" s="100">
        <v>5.86</v>
      </c>
      <c r="AL133" s="100">
        <v>40760</v>
      </c>
      <c r="AM133" s="100">
        <v>0.19</v>
      </c>
      <c r="AN133" s="100">
        <v>6.7</v>
      </c>
      <c r="AO133" s="110">
        <f>IF(U133="n/a","n/a",IF(AA133&lt;0,"n/a",IF(AA133="n/a","n/a",J133+U133-AA133)))</f>
        <v>-17.900209806117953</v>
      </c>
      <c r="AP133" s="111">
        <f>IF(U133="n/a","n/a",J133+U133)</f>
        <v>5.7119785595330148</v>
      </c>
      <c r="AQ133" s="112">
        <f>IF(OR(AC133&lt;0.01,AC133="n/a",AF133="n/a"),"n/a",(I133/SQRT(22.5*AC133*(I133/AF133))-1)*100)</f>
        <v>331.4730436316184</v>
      </c>
      <c r="AR133" s="101">
        <f>INDEX(Historical!$C$7:$C$1063,MATCH(B133,Historical!$B$7:$B$1063,0))*IF(AH133="n/a",1.03,IF(AH133&lt;0,1.01,IF(AH133&gt;10,1.1,(1+AH133/100))))</f>
        <v>2.1588000000000003</v>
      </c>
      <c r="AS133" s="109">
        <f>IF($AI133="n/a",1.03*AR133,IF($AI133&lt;0,1.01*AR133,IF($AI133&gt;10,1.1*AR133,(1+$AI133/100)*AR133)))</f>
        <v>2.3258911200000001</v>
      </c>
      <c r="AT133" s="109">
        <f>IF($AK133="n/a",1.03*AS133,IF($AK133&lt;0,1.01*AS133,IF($AK133&gt;10,1.1*AS133,(1+$AK133/100)*AS133)))</f>
        <v>2.4621883396320001</v>
      </c>
      <c r="AU133" s="109">
        <f>IF($AK133="n/a",1.03*AT133,IF($AK133&lt;0,1.01*AT133,IF($AK133&gt;10,1.1*AT133,(1+$AK133/100)*AT133)))</f>
        <v>2.6064725763344354</v>
      </c>
      <c r="AV133" s="109">
        <f>IF($AK133="n/a",1.03*AU133,IF($AK133&lt;0,1.01*AU133,IF($AK133&gt;10,1.1*AU133,(1+$AK133/100)*AU133)))</f>
        <v>2.7592118693076331</v>
      </c>
      <c r="AW133" s="109">
        <f>SUM(AR133:AV133)</f>
        <v>12.31256390527407</v>
      </c>
      <c r="AX133" s="113">
        <f>AW133/I133*100</f>
        <v>14.444584590889336</v>
      </c>
      <c r="AY133" s="100">
        <v>0.64</v>
      </c>
      <c r="AZ133" s="100">
        <v>25</v>
      </c>
      <c r="BA133" s="100">
        <v>-7.19</v>
      </c>
      <c r="BB133" s="100">
        <v>6.23</v>
      </c>
      <c r="BC133" s="100">
        <v>8.49</v>
      </c>
      <c r="BE133" s="12">
        <v>1971</v>
      </c>
      <c r="BF133" s="12">
        <f>IF(BE133&gt;2020,0,IF(BE133&gt;2008,1,IF(BE133&gt;2001,2,IF(BE133&gt;1990,3,IF(BE133&gt;1980,4,IF(BE133&gt;1973,5,IF(BE133&gt;1970,6,IF(BE133&gt;1960,7,IF(BE133&gt;1958,8,IF(BE133&gt;1953,9,10))))))))))</f>
        <v>6</v>
      </c>
      <c r="BG133" s="100">
        <v>6.39</v>
      </c>
      <c r="BH133" s="55" t="s">
        <v>121</v>
      </c>
      <c r="BI133" s="55" t="s">
        <v>122</v>
      </c>
    </row>
    <row r="134" spans="1:61" ht="11.25" customHeight="1" x14ac:dyDescent="0.2">
      <c r="A134" s="55" t="s">
        <v>496</v>
      </c>
      <c r="B134" s="55" t="s">
        <v>497</v>
      </c>
      <c r="C134" s="156" t="s">
        <v>125</v>
      </c>
      <c r="D134" s="98" t="s">
        <v>212</v>
      </c>
      <c r="E134" s="157">
        <v>59</v>
      </c>
      <c r="F134" s="2">
        <v>21</v>
      </c>
      <c r="G134" s="2" t="s">
        <v>118</v>
      </c>
      <c r="H134" s="2" t="s">
        <v>118</v>
      </c>
      <c r="I134" s="100">
        <v>144.49</v>
      </c>
      <c r="J134" s="101">
        <f>(M134/I134)*100</f>
        <v>3.2112948993009893</v>
      </c>
      <c r="K134" s="104">
        <v>1.1599999999999999</v>
      </c>
      <c r="L134" s="71">
        <v>4</v>
      </c>
      <c r="M134" s="28">
        <f>K134*L134</f>
        <v>4.6399999999999997</v>
      </c>
      <c r="N134" s="103" t="s">
        <v>395</v>
      </c>
      <c r="O134" s="104">
        <v>1.1399999999999999</v>
      </c>
      <c r="P134" s="158">
        <v>46246</v>
      </c>
      <c r="Q134" s="158">
        <v>46266</v>
      </c>
      <c r="R134" s="28">
        <f>(K134-O134)/O134*100</f>
        <v>1.7543859649122824</v>
      </c>
      <c r="S134" s="105">
        <f>IF(INDEX(Historical!$D$7:$D1635,MATCH(B134,Historical!$B$7:$B$1062,0))=0,"n/a",(INDEX(Historical!$C$7:$C$1062,MATCH(B134,Historical!$B$7:$B$1062,0))/INDEX(Historical!$D$7:$D$1062,MATCH(B134,Historical!$B$7:$B$1062,0))-1)*100)</f>
        <v>1.8018018018017834</v>
      </c>
      <c r="T134" s="105">
        <f>IF(INDEX(Historical!$F$7:$F$1062,MATCH(B134,Historical!$B$7:$B$1062,0))=0,"n/a",((INDEX(Historical!$C$7:$C$1062,MATCH(B134,Historical!$B$7:$B$1062,0))/INDEX(Historical!$F$7:$F$1062,MATCH(B134,Historical!$B$7:$B$1062,0)))^(1/3)-1)*100)</f>
        <v>4.5075699869106645</v>
      </c>
      <c r="U134" s="105">
        <f>IF(INDEX(Historical!$H$7:$H$1062,MATCH(B134,Historical!$B$7:$B$1062,0))=0,"n/a",((INDEX(Historical!$C$7:$C$1062,MATCH(B134,Historical!$B$7:$B$1062,0))/INDEX(Historical!$H$7:$H$1062,MATCH(B134,Historical!$B$7:$B$1062,0)))^(1/5)-1)*100)</f>
        <v>11.019873502812839</v>
      </c>
      <c r="V134" s="105">
        <f>IF(INDEX(Historical!$M$7:$M$1062,MATCH(B134,Historical!$B$7:$B$1062,0))=0,"n/a",((INDEX(Historical!$C$7:$C$1062,MATCH(B134,Historical!$B$7:$B$1062,0))/INDEX(Historical!$M$7:$M$1062,MATCH(B134,Historical!$B$7:$B$1062,0)))^(1/10)-1)*100)</f>
        <v>7.6634936312295121</v>
      </c>
      <c r="W134" s="106">
        <f>IF(OR(U134&lt;=0,U134="n/a",V134&lt;=0,V134="n/a"),"n/a",U134/V134)</f>
        <v>1.4379699433566095</v>
      </c>
      <c r="X134" s="107" t="str">
        <f>IF(OR(AJ134&lt;=0,AJ134="n/a",U134&lt;=0,U134="n/a"),"n/a",U134/AJ134)</f>
        <v>n/a</v>
      </c>
      <c r="Y134" s="55"/>
      <c r="Z134" s="101">
        <f>IF(OR(AC134&lt;0.01,AC134="n/a"),"n/a",M134/AC134*100)</f>
        <v>61.213720316622691</v>
      </c>
      <c r="AA134" s="109">
        <f>IF(OR(AC134&lt;0.01,AC134="n/a"),"n/a",I134/AC134)</f>
        <v>19.062005277044857</v>
      </c>
      <c r="AB134" s="71">
        <v>1</v>
      </c>
      <c r="AC134" s="100">
        <v>7.58</v>
      </c>
      <c r="AD134" s="100">
        <v>2.0299999999999998</v>
      </c>
      <c r="AE134" s="100">
        <v>0.62</v>
      </c>
      <c r="AF134" s="100">
        <v>4</v>
      </c>
      <c r="AG134" s="100">
        <v>22.02</v>
      </c>
      <c r="AH134" s="100">
        <v>11.41</v>
      </c>
      <c r="AI134" s="100">
        <v>6.8500000000000005</v>
      </c>
      <c r="AJ134" s="100">
        <v>-1.21</v>
      </c>
      <c r="AK134" s="100">
        <v>7.9</v>
      </c>
      <c r="AL134" s="100">
        <v>65630</v>
      </c>
      <c r="AM134" s="100">
        <v>0.22</v>
      </c>
      <c r="AN134" s="100">
        <v>1.17</v>
      </c>
      <c r="AO134" s="110">
        <f>IF(U134="n/a","n/a",IF(AA134&lt;0,"n/a",IF(AA134="n/a","n/a",J134+U134-AA134)))</f>
        <v>-4.8308368749310286</v>
      </c>
      <c r="AP134" s="111">
        <f>IF(U134="n/a","n/a",J134+U134)</f>
        <v>14.231168402113829</v>
      </c>
      <c r="AQ134" s="112">
        <f>IF(OR(AC134&lt;0.01,AC134="n/a",AF134="n/a"),"n/a",(I134/SQRT(22.5*AC134*(I134/AF134))-1)*100)</f>
        <v>84.086961464990992</v>
      </c>
      <c r="AR134" s="101">
        <f>INDEX(Historical!$C$7:$C$1063,MATCH(B134,Historical!$B$7:$B$1063,0))*IF(AH134="n/a",1.03,IF(AH134&lt;0,1.01,IF(AH134&gt;10,1.1,(1+AH134/100))))</f>
        <v>4.9719999999999995</v>
      </c>
      <c r="AS134" s="109">
        <f>IF($AI134="n/a",1.03*AR134,IF($AI134&lt;0,1.01*AR134,IF($AI134&gt;10,1.1*AR134,(1+$AI134/100)*AR134)))</f>
        <v>5.3125819999999999</v>
      </c>
      <c r="AT134" s="109">
        <f>IF($AK134="n/a",1.03*AS134,IF($AK134&lt;0,1.01*AS134,IF($AK134&gt;10,1.1*AS134,(1+$AK134/100)*AS134)))</f>
        <v>5.7322759779999997</v>
      </c>
      <c r="AU134" s="109">
        <f>IF($AK134="n/a",1.03*AT134,IF($AK134&lt;0,1.01*AT134,IF($AK134&gt;10,1.1*AT134,(1+$AK134/100)*AT134)))</f>
        <v>6.1851257802619992</v>
      </c>
      <c r="AV134" s="109">
        <f>IF($AK134="n/a",1.03*AU134,IF($AK134&lt;0,1.01*AU134,IF($AK134&gt;10,1.1*AU134,(1+$AK134/100)*AU134)))</f>
        <v>6.6737507169026973</v>
      </c>
      <c r="AW134" s="109">
        <f>SUM(AR134:AV134)</f>
        <v>28.875734475164698</v>
      </c>
      <c r="AX134" s="113">
        <f>AW134/I134*100</f>
        <v>19.984590265876321</v>
      </c>
      <c r="AY134" s="100">
        <v>0.95</v>
      </c>
      <c r="AZ134" s="100">
        <v>73.17</v>
      </c>
      <c r="BA134" s="100">
        <v>-2.2200000000000002</v>
      </c>
      <c r="BB134" s="100">
        <v>8.9599999999999991</v>
      </c>
      <c r="BC134" s="100">
        <v>26.400000000000002</v>
      </c>
      <c r="BE134" s="12">
        <v>1968</v>
      </c>
      <c r="BF134" s="12">
        <f>IF(BE134&gt;2020,0,IF(BE134&gt;2008,1,IF(BE134&gt;2001,2,IF(BE134&gt;1990,3,IF(BE134&gt;1980,4,IF(BE134&gt;1973,5,IF(BE134&gt;1970,6,IF(BE134&gt;1960,7,IF(BE134&gt;1958,8,IF(BE134&gt;1953,9,10))))))))))</f>
        <v>7</v>
      </c>
      <c r="BG134" s="100">
        <v>6.04</v>
      </c>
      <c r="BH134" s="55" t="s">
        <v>121</v>
      </c>
      <c r="BI134" s="55" t="s">
        <v>122</v>
      </c>
    </row>
    <row r="135" spans="1:61" ht="11.25" customHeight="1" x14ac:dyDescent="0.2">
      <c r="A135" s="123" t="s">
        <v>498</v>
      </c>
      <c r="B135" s="55" t="s">
        <v>499</v>
      </c>
      <c r="C135" s="156" t="s">
        <v>134</v>
      </c>
      <c r="D135" s="98" t="s">
        <v>157</v>
      </c>
      <c r="E135" s="157">
        <v>36</v>
      </c>
      <c r="F135" s="2">
        <v>80</v>
      </c>
      <c r="G135" s="2" t="s">
        <v>146</v>
      </c>
      <c r="H135" s="2" t="s">
        <v>146</v>
      </c>
      <c r="I135" s="100">
        <v>80.55</v>
      </c>
      <c r="J135" s="101">
        <f>(M135/I135)*100</f>
        <v>2.7808814400993174</v>
      </c>
      <c r="K135" s="104">
        <v>0.56000000000000005</v>
      </c>
      <c r="L135" s="71">
        <v>4</v>
      </c>
      <c r="M135" s="28">
        <f>K135*L135</f>
        <v>2.2400000000000002</v>
      </c>
      <c r="N135" s="103" t="s">
        <v>320</v>
      </c>
      <c r="O135" s="104">
        <v>0.51</v>
      </c>
      <c r="P135" s="158">
        <v>46023</v>
      </c>
      <c r="Q135" s="158">
        <v>46037</v>
      </c>
      <c r="R135" s="28">
        <f>(K135-O135)/O135*100</f>
        <v>9.8039215686274588</v>
      </c>
      <c r="S135" s="105">
        <f>IF(INDEX(Historical!$D$7:$D1636,MATCH(B135,Historical!$B$7:$B$1062,0))=0,"n/a",(INDEX(Historical!$C$7:$C$1062,MATCH(B135,Historical!$B$7:$B$1062,0))/INDEX(Historical!$D$7:$D$1062,MATCH(B135,Historical!$B$7:$B$1062,0))-1)*100)</f>
        <v>13.33333333333333</v>
      </c>
      <c r="T135" s="105">
        <f>IF(INDEX(Historical!$F$7:$F$1062,MATCH(B135,Historical!$B$7:$B$1062,0))=0,"n/a",((INDEX(Historical!$C$7:$C$1062,MATCH(B135,Historical!$B$7:$B$1062,0))/INDEX(Historical!$F$7:$F$1062,MATCH(B135,Historical!$B$7:$B$1062,0)))^(1/3)-1)*100)</f>
        <v>23.998223528026251</v>
      </c>
      <c r="U135" s="105">
        <f>IF(INDEX(Historical!$H$7:$H$1062,MATCH(B135,Historical!$B$7:$B$1062,0))=0,"n/a",((INDEX(Historical!$C$7:$C$1062,MATCH(B135,Historical!$B$7:$B$1062,0))/INDEX(Historical!$H$7:$H$1062,MATCH(B135,Historical!$B$7:$B$1062,0)))^(1/5)-1)*100)</f>
        <v>14.424590174890017</v>
      </c>
      <c r="V135" s="105">
        <f>IF(INDEX(Historical!$M$7:$M$1062,MATCH(B135,Historical!$B$7:$B$1062,0))=0,"n/a",((INDEX(Historical!$C$7:$C$1062,MATCH(B135,Historical!$B$7:$B$1062,0))/INDEX(Historical!$M$7:$M$1062,MATCH(B135,Historical!$B$7:$B$1062,0)))^(1/10)-1)*100)</f>
        <v>7.6069716059302017</v>
      </c>
      <c r="W135" s="106">
        <f>IF(OR(U135&lt;=0,U135="n/a",V135&lt;=0,V135="n/a"),"n/a",U135/V135)</f>
        <v>1.8962329455318294</v>
      </c>
      <c r="X135" s="107">
        <f>IF(OR(AJ135&lt;=0,AJ135="n/a",U135&lt;=0,U135="n/a"),"n/a",U135/AJ135)</f>
        <v>1.2844692942911857</v>
      </c>
      <c r="Y135" s="123"/>
      <c r="Z135" s="101">
        <f>IF(OR(AC135&lt;0.01,AC135="n/a"),"n/a",M135/AC135*100)</f>
        <v>31.372549019607849</v>
      </c>
      <c r="AA135" s="109">
        <f>IF(OR(AC135&lt;0.01,AC135="n/a"),"n/a",I135/AC135)</f>
        <v>11.281512605042018</v>
      </c>
      <c r="AB135" s="71">
        <v>12</v>
      </c>
      <c r="AC135" s="100">
        <v>7.14</v>
      </c>
      <c r="AD135" s="100" t="s">
        <v>142</v>
      </c>
      <c r="AE135" s="100">
        <v>2.63</v>
      </c>
      <c r="AF135" s="100">
        <v>1.42</v>
      </c>
      <c r="AG135" s="100">
        <v>13.420000000000002</v>
      </c>
      <c r="AH135" s="100">
        <v>11.78</v>
      </c>
      <c r="AI135" s="100">
        <v>2.68</v>
      </c>
      <c r="AJ135" s="100">
        <v>11.23</v>
      </c>
      <c r="AK135" s="100" t="s">
        <v>142</v>
      </c>
      <c r="AL135" s="100">
        <v>957.89</v>
      </c>
      <c r="AM135" s="100">
        <v>4.9799999999999995</v>
      </c>
      <c r="AN135" s="100">
        <v>0.89</v>
      </c>
      <c r="AO135" s="110">
        <f>IF(U135="n/a","n/a",IF(AA135&lt;0,"n/a",IF(AA135="n/a","n/a",J135+U135-AA135)))</f>
        <v>5.9239590099473176</v>
      </c>
      <c r="AP135" s="111">
        <f>IF(U135="n/a","n/a",J135+U135)</f>
        <v>17.205471614989335</v>
      </c>
      <c r="AQ135" s="112">
        <f>IF(OR(AC135&lt;0.01,AC135="n/a",AF135="n/a"),"n/a",(I135/SQRT(22.5*AC135*(I135/AF135))-1)*100)</f>
        <v>-15.620571492916168</v>
      </c>
      <c r="AR135" s="101">
        <f>INDEX(Historical!$C$7:$C$1063,MATCH(B135,Historical!$B$7:$B$1063,0))*IF(AH135="n/a",1.03,IF(AH135&lt;0,1.01,IF(AH135&gt;10,1.1,(1+AH135/100))))</f>
        <v>2.2440000000000002</v>
      </c>
      <c r="AS135" s="109">
        <f>IF($AI135="n/a",1.03*AR135,IF($AI135&lt;0,1.01*AR135,IF($AI135&gt;10,1.1*AR135,(1+$AI135/100)*AR135)))</f>
        <v>2.3041392000000003</v>
      </c>
      <c r="AT135" s="109">
        <f>IF($AK135="n/a",1.03*AS135,IF($AK135&lt;0,1.01*AS135,IF($AK135&gt;10,1.1*AS135,(1+$AK135/100)*AS135)))</f>
        <v>2.3732633760000001</v>
      </c>
      <c r="AU135" s="109">
        <f>IF($AK135="n/a",1.03*AT135,IF($AK135&lt;0,1.01*AT135,IF($AK135&gt;10,1.1*AT135,(1+$AK135/100)*AT135)))</f>
        <v>2.4444612772800003</v>
      </c>
      <c r="AV135" s="109">
        <f>IF($AK135="n/a",1.03*AU135,IF($AK135&lt;0,1.01*AU135,IF($AK135&gt;10,1.1*AU135,(1+$AK135/100)*AU135)))</f>
        <v>2.5177951155984002</v>
      </c>
      <c r="AW135" s="109">
        <f>SUM(AR135:AV135)</f>
        <v>11.8836589688784</v>
      </c>
      <c r="AX135" s="113">
        <f>AW135/I135*100</f>
        <v>14.75314583349274</v>
      </c>
      <c r="AY135" s="100">
        <v>0.41</v>
      </c>
      <c r="AZ135" s="100">
        <v>57.29</v>
      </c>
      <c r="BA135" s="100">
        <v>-1.7999999999999998</v>
      </c>
      <c r="BB135" s="100">
        <v>8.25</v>
      </c>
      <c r="BC135" s="100">
        <v>23.44</v>
      </c>
      <c r="BE135" s="12">
        <v>1989</v>
      </c>
      <c r="BF135" s="12">
        <f>IF(BE135&gt;2020,0,IF(BE135&gt;2008,1,IF(BE135&gt;2001,2,IF(BE135&gt;1990,3,IF(BE135&gt;1980,4,IF(BE135&gt;1973,5,IF(BE135&gt;1970,6,IF(BE135&gt;1960,7,IF(BE135&gt;1958,8,IF(BE135&gt;1953,9,10))))))))))</f>
        <v>4</v>
      </c>
      <c r="BG135" s="100">
        <v>1.44</v>
      </c>
      <c r="BH135" s="55" t="s">
        <v>121</v>
      </c>
      <c r="BI135" s="55" t="s">
        <v>122</v>
      </c>
    </row>
    <row r="136" spans="1:61" ht="11.25" customHeight="1" x14ac:dyDescent="0.2">
      <c r="A136" s="55" t="s">
        <v>500</v>
      </c>
      <c r="B136" s="55" t="s">
        <v>501</v>
      </c>
      <c r="C136" s="156" t="s">
        <v>134</v>
      </c>
      <c r="D136" s="98" t="s">
        <v>157</v>
      </c>
      <c r="E136" s="157">
        <v>40</v>
      </c>
      <c r="F136" s="2">
        <v>73</v>
      </c>
      <c r="G136" s="2" t="s">
        <v>119</v>
      </c>
      <c r="H136" s="2" t="s">
        <v>119</v>
      </c>
      <c r="I136" s="100">
        <v>99.84</v>
      </c>
      <c r="J136" s="101">
        <f>(M136/I136)*100</f>
        <v>2.8044871794871793</v>
      </c>
      <c r="K136" s="104">
        <v>0.7</v>
      </c>
      <c r="L136" s="71">
        <v>4</v>
      </c>
      <c r="M136" s="28">
        <f>K136*L136</f>
        <v>2.8</v>
      </c>
      <c r="N136" s="103" t="s">
        <v>151</v>
      </c>
      <c r="O136" s="104">
        <v>0.67</v>
      </c>
      <c r="P136" s="158">
        <v>46241</v>
      </c>
      <c r="Q136" s="158">
        <v>46248</v>
      </c>
      <c r="R136" s="28">
        <f>(K136-O136)/O136*100</f>
        <v>4.4776119402984946</v>
      </c>
      <c r="S136" s="105">
        <f>IF(INDEX(Historical!$D$7:$D1642,MATCH(B136,Historical!$B$7:$B$1062,0))=0,"n/a",(INDEX(Historical!$C$7:$C$1062,MATCH(B136,Historical!$B$7:$B$1062,0))/INDEX(Historical!$D$7:$D$1062,MATCH(B136,Historical!$B$7:$B$1062,0))-1)*100)</f>
        <v>2.86885245901638</v>
      </c>
      <c r="T136" s="105">
        <f>IF(INDEX(Historical!$F$7:$F$1062,MATCH(B136,Historical!$B$7:$B$1062,0))=0,"n/a",((INDEX(Historical!$C$7:$C$1062,MATCH(B136,Historical!$B$7:$B$1062,0))/INDEX(Historical!$F$7:$F$1062,MATCH(B136,Historical!$B$7:$B$1062,0)))^(1/3)-1)*100)</f>
        <v>2.8065015349638456</v>
      </c>
      <c r="U136" s="105">
        <f>IF(INDEX(Historical!$H$7:$H$1062,MATCH(B136,Historical!$B$7:$B$1062,0))=0,"n/a",((INDEX(Historical!$C$7:$C$1062,MATCH(B136,Historical!$B$7:$B$1062,0))/INDEX(Historical!$H$7:$H$1062,MATCH(B136,Historical!$B$7:$B$1062,0)))^(1/5)-1)*100)</f>
        <v>3.6312854836993091</v>
      </c>
      <c r="V136" s="105">
        <f>IF(INDEX(Historical!$M$7:$M$1062,MATCH(B136,Historical!$B$7:$B$1062,0))=0,"n/a",((INDEX(Historical!$C$7:$C$1062,MATCH(B136,Historical!$B$7:$B$1062,0))/INDEX(Historical!$M$7:$M$1062,MATCH(B136,Historical!$B$7:$B$1062,0)))^(1/10)-1)*100)</f>
        <v>3.9734560416951892</v>
      </c>
      <c r="W136" s="106">
        <f>IF(OR(U136&lt;=0,U136="n/a",V136&lt;=0,V136="n/a"),"n/a",U136/V136)</f>
        <v>0.9138859082860521</v>
      </c>
      <c r="X136" s="107">
        <f>IF(OR(AJ136&lt;=0,AJ136="n/a",U136&lt;=0,U136="n/a"),"n/a",U136/AJ136)</f>
        <v>0.21822629108769886</v>
      </c>
      <c r="Y136" s="162"/>
      <c r="Z136" s="101">
        <f>IF(OR(AC136&lt;0.01,AC136="n/a"),"n/a",M136/AC136*100)</f>
        <v>22.932022932022932</v>
      </c>
      <c r="AA136" s="109">
        <f>IF(OR(AC136&lt;0.01,AC136="n/a"),"n/a",I136/AC136)</f>
        <v>8.176904176904177</v>
      </c>
      <c r="AB136" s="71">
        <v>12</v>
      </c>
      <c r="AC136" s="100">
        <v>12.21</v>
      </c>
      <c r="AD136" s="100" t="s">
        <v>142</v>
      </c>
      <c r="AE136" s="100">
        <v>3.65</v>
      </c>
      <c r="AF136" s="100">
        <v>1.49</v>
      </c>
      <c r="AG136" s="100">
        <v>20.36</v>
      </c>
      <c r="AH136" s="100">
        <v>-31.36</v>
      </c>
      <c r="AI136" s="100">
        <v>7.19</v>
      </c>
      <c r="AJ136" s="100">
        <v>16.64</v>
      </c>
      <c r="AK136" s="100" t="s">
        <v>142</v>
      </c>
      <c r="AL136" s="100">
        <v>1440</v>
      </c>
      <c r="AM136" s="100">
        <v>6.68</v>
      </c>
      <c r="AN136" s="100">
        <v>0.76</v>
      </c>
      <c r="AO136" s="110">
        <f>IF(U136="n/a","n/a",IF(AA136&lt;0,"n/a",IF(AA136="n/a","n/a",J136+U136-AA136)))</f>
        <v>-1.7411315137176882</v>
      </c>
      <c r="AP136" s="111">
        <f>IF(U136="n/a","n/a",J136+U136)</f>
        <v>6.4357726631864889</v>
      </c>
      <c r="AQ136" s="112">
        <f>IF(OR(AC136&lt;0.01,AC136="n/a",AF136="n/a"),"n/a",(I136/SQRT(22.5*AC136*(I136/AF136))-1)*100)</f>
        <v>-26.413807987315629</v>
      </c>
      <c r="AR136" s="101">
        <f>INDEX(Historical!$C$7:$C$1063,MATCH(B136,Historical!$B$7:$B$1063,0))*IF(AH136="n/a",1.03,IF(AH136&lt;0,1.01,IF(AH136&gt;10,1.1,(1+AH136/100))))</f>
        <v>2.5350999999999999</v>
      </c>
      <c r="AS136" s="109">
        <f>IF($AI136="n/a",1.03*AR136,IF($AI136&lt;0,1.01*AR136,IF($AI136&gt;10,1.1*AR136,(1+$AI136/100)*AR136)))</f>
        <v>2.7173736900000001</v>
      </c>
      <c r="AT136" s="109">
        <f>IF($AK136="n/a",1.03*AS136,IF($AK136&lt;0,1.01*AS136,IF($AK136&gt;10,1.1*AS136,(1+$AK136/100)*AS136)))</f>
        <v>2.7988949007000001</v>
      </c>
      <c r="AU136" s="109">
        <f>IF($AK136="n/a",1.03*AT136,IF($AK136&lt;0,1.01*AT136,IF($AK136&gt;10,1.1*AT136,(1+$AK136/100)*AT136)))</f>
        <v>2.8828617477210003</v>
      </c>
      <c r="AV136" s="109">
        <f>IF($AK136="n/a",1.03*AU136,IF($AK136&lt;0,1.01*AU136,IF($AK136&gt;10,1.1*AU136,(1+$AK136/100)*AU136)))</f>
        <v>2.9693476001526302</v>
      </c>
      <c r="AW136" s="109">
        <f>SUM(AR136:AV136)</f>
        <v>13.903577938573632</v>
      </c>
      <c r="AX136" s="113">
        <f>AW136/I136*100</f>
        <v>13.925859313475192</v>
      </c>
      <c r="AY136" s="100">
        <v>0.72</v>
      </c>
      <c r="AZ136" s="100">
        <v>63.11</v>
      </c>
      <c r="BA136" s="100">
        <v>-2.1399999999999997</v>
      </c>
      <c r="BB136" s="100">
        <v>8.870000000000001</v>
      </c>
      <c r="BC136" s="100">
        <v>24.959999999999997</v>
      </c>
      <c r="BE136" s="12">
        <v>1987</v>
      </c>
      <c r="BF136" s="12">
        <f>IF(BE136&gt;2020,0,IF(BE136&gt;2008,1,IF(BE136&gt;2001,2,IF(BE136&gt;1990,3,IF(BE136&gt;1980,4,IF(BE136&gt;1973,5,IF(BE136&gt;1970,6,IF(BE136&gt;1960,7,IF(BE136&gt;1958,8,IF(BE136&gt;1953,9,10))))))))))</f>
        <v>4</v>
      </c>
      <c r="BG136" s="100">
        <v>2.04</v>
      </c>
      <c r="BH136" s="55" t="s">
        <v>121</v>
      </c>
      <c r="BI136" s="55" t="s">
        <v>122</v>
      </c>
    </row>
    <row r="137" spans="1:61" ht="11.25" customHeight="1" x14ac:dyDescent="0.2">
      <c r="A137" s="55" t="s">
        <v>502</v>
      </c>
      <c r="B137" s="55" t="s">
        <v>503</v>
      </c>
      <c r="C137" s="156" t="s">
        <v>116</v>
      </c>
      <c r="D137" s="98" t="s">
        <v>215</v>
      </c>
      <c r="E137" s="157">
        <v>54</v>
      </c>
      <c r="F137" s="2">
        <v>35</v>
      </c>
      <c r="G137" s="2" t="s">
        <v>119</v>
      </c>
      <c r="H137" s="2" t="s">
        <v>119</v>
      </c>
      <c r="I137" s="100">
        <v>84.03</v>
      </c>
      <c r="J137" s="101">
        <f>(M137/I137)*100</f>
        <v>1.4756634535285018</v>
      </c>
      <c r="K137" s="104">
        <v>0.31</v>
      </c>
      <c r="L137" s="71">
        <v>4</v>
      </c>
      <c r="M137" s="28">
        <f>K137*L137</f>
        <v>1.24</v>
      </c>
      <c r="N137" s="103" t="s">
        <v>158</v>
      </c>
      <c r="O137" s="104">
        <v>0.29499999999999998</v>
      </c>
      <c r="P137" s="158">
        <v>45989</v>
      </c>
      <c r="Q137" s="158">
        <v>46006</v>
      </c>
      <c r="R137" s="28">
        <f>(K137-O137)/O137*100</f>
        <v>5.0847457627118686</v>
      </c>
      <c r="S137" s="105">
        <f>IF(INDEX(Historical!$D$7:$D1643,MATCH(B137,Historical!$B$7:$B$1062,0))=0,"n/a",(INDEX(Historical!$C$7:$C$1062,MATCH(B137,Historical!$B$7:$B$1062,0))/INDEX(Historical!$D$7:$D$1062,MATCH(B137,Historical!$B$7:$B$1062,0))-1)*100)</f>
        <v>5.2863436123347984</v>
      </c>
      <c r="T137" s="105">
        <f>IF(INDEX(Historical!$F$7:$F$1062,MATCH(B137,Historical!$B$7:$B$1062,0))=0,"n/a",((INDEX(Historical!$C$7:$C$1062,MATCH(B137,Historical!$B$7:$B$1062,0))/INDEX(Historical!$F$7:$F$1062,MATCH(B137,Historical!$B$7:$B$1062,0)))^(1/3)-1)*100)</f>
        <v>5.5927144510541371</v>
      </c>
      <c r="U137" s="105">
        <f>IF(INDEX(Historical!$H$7:$H$1062,MATCH(B137,Historical!$B$7:$B$1062,0))=0,"n/a",((INDEX(Historical!$C$7:$C$1062,MATCH(B137,Historical!$B$7:$B$1062,0))/INDEX(Historical!$H$7:$H$1062,MATCH(B137,Historical!$B$7:$B$1062,0)))^(1/5)-1)*100)</f>
        <v>6.0707353644963158</v>
      </c>
      <c r="V137" s="105">
        <f>IF(INDEX(Historical!$M$7:$M$1062,MATCH(B137,Historical!$B$7:$B$1062,0))=0,"n/a",((INDEX(Historical!$C$7:$C$1062,MATCH(B137,Historical!$B$7:$B$1062,0))/INDEX(Historical!$M$7:$M$1062,MATCH(B137,Historical!$B$7:$B$1062,0)))^(1/10)-1)*100)</f>
        <v>4.0945020034373725</v>
      </c>
      <c r="W137" s="106">
        <f>IF(OR(U137&lt;=0,U137="n/a",V137&lt;=0,V137="n/a"),"n/a",U137/V137)</f>
        <v>1.482655365512064</v>
      </c>
      <c r="X137" s="107">
        <f>IF(OR(AJ137&lt;=0,AJ137="n/a",U137&lt;=0,U137="n/a"),"n/a",U137/AJ137)</f>
        <v>1.1138963971552873</v>
      </c>
      <c r="Y137" s="165"/>
      <c r="Z137" s="101">
        <f>IF(OR(AC137&lt;0.01,AC137="n/a"),"n/a",M137/AC137*100)</f>
        <v>75.151515151515156</v>
      </c>
      <c r="AA137" s="109">
        <f>IF(OR(AC137&lt;0.01,AC137="n/a"),"n/a",I137/AC137)</f>
        <v>50.927272727272729</v>
      </c>
      <c r="AB137" s="71">
        <v>12</v>
      </c>
      <c r="AC137" s="100">
        <v>1.65</v>
      </c>
      <c r="AD137" s="100" t="s">
        <v>142</v>
      </c>
      <c r="AE137" s="100">
        <v>1.18</v>
      </c>
      <c r="AF137" s="100">
        <v>2.7</v>
      </c>
      <c r="AG137" s="100">
        <v>5.35</v>
      </c>
      <c r="AH137" s="100">
        <v>11.959999999999999</v>
      </c>
      <c r="AI137" s="100">
        <v>25.28</v>
      </c>
      <c r="AJ137" s="100">
        <v>5.45</v>
      </c>
      <c r="AK137" s="100" t="s">
        <v>142</v>
      </c>
      <c r="AL137" s="100">
        <v>1430</v>
      </c>
      <c r="AM137" s="100">
        <v>2.37</v>
      </c>
      <c r="AN137" s="100">
        <v>0.74</v>
      </c>
      <c r="AO137" s="110">
        <f>IF(U137="n/a","n/a",IF(AA137&lt;0,"n/a",IF(AA137="n/a","n/a",J137+U137-AA137)))</f>
        <v>-43.38087390924791</v>
      </c>
      <c r="AP137" s="111">
        <f>IF(U137="n/a","n/a",J137+U137)</f>
        <v>7.5463988180248176</v>
      </c>
      <c r="AQ137" s="112">
        <f>IF(OR(AC137&lt;0.01,AC137="n/a",AF137="n/a"),"n/a",(I137/SQRT(22.5*AC137*(I137/AF137))-1)*100)</f>
        <v>147.20988506272818</v>
      </c>
      <c r="AR137" s="101">
        <f>INDEX(Historical!$C$7:$C$1063,MATCH(B137,Historical!$B$7:$B$1063,0))*IF(AH137="n/a",1.03,IF(AH137&lt;0,1.01,IF(AH137&gt;10,1.1,(1+AH137/100))))</f>
        <v>1.3145000000000002</v>
      </c>
      <c r="AS137" s="109">
        <f>IF($AI137="n/a",1.03*AR137,IF($AI137&lt;0,1.01*AR137,IF($AI137&gt;10,1.1*AR137,(1+$AI137/100)*AR137)))</f>
        <v>1.4459500000000003</v>
      </c>
      <c r="AT137" s="109">
        <f>IF($AK137="n/a",1.03*AS137,IF($AK137&lt;0,1.01*AS137,IF($AK137&gt;10,1.1*AS137,(1+$AK137/100)*AS137)))</f>
        <v>1.4893285000000003</v>
      </c>
      <c r="AU137" s="109">
        <f>IF($AK137="n/a",1.03*AT137,IF($AK137&lt;0,1.01*AT137,IF($AK137&gt;10,1.1*AT137,(1+$AK137/100)*AT137)))</f>
        <v>1.5340083550000003</v>
      </c>
      <c r="AV137" s="109">
        <f>IF($AK137="n/a",1.03*AU137,IF($AK137&lt;0,1.01*AU137,IF($AK137&gt;10,1.1*AU137,(1+$AK137/100)*AU137)))</f>
        <v>1.5800286056500004</v>
      </c>
      <c r="AW137" s="109">
        <f>SUM(AR137:AV137)</f>
        <v>7.3638154606500006</v>
      </c>
      <c r="AX137" s="113">
        <f>AW137/I137*100</f>
        <v>8.7633172208139953</v>
      </c>
      <c r="AY137" s="100">
        <v>1.1200000000000001</v>
      </c>
      <c r="AZ137" s="100">
        <v>39.64</v>
      </c>
      <c r="BA137" s="100">
        <v>-8.59</v>
      </c>
      <c r="BB137" s="100">
        <v>-2.78</v>
      </c>
      <c r="BC137" s="100">
        <v>7.5</v>
      </c>
      <c r="BE137" s="12">
        <v>1973</v>
      </c>
      <c r="BF137" s="12">
        <f>IF(BE137&gt;2020,0,IF(BE137&gt;2008,1,IF(BE137&gt;2001,2,IF(BE137&gt;1990,3,IF(BE137&gt;1980,4,IF(BE137&gt;1973,5,IF(BE137&gt;1970,6,IF(BE137&gt;1960,7,IF(BE137&gt;1958,8,IF(BE137&gt;1953,9,10))))))))))</f>
        <v>6</v>
      </c>
      <c r="BG137" s="100">
        <v>2.52</v>
      </c>
      <c r="BH137" s="55" t="s">
        <v>121</v>
      </c>
      <c r="BI137" s="55" t="s">
        <v>122</v>
      </c>
    </row>
    <row r="138" spans="1:61" ht="11.25" customHeight="1" x14ac:dyDescent="0.2">
      <c r="A138" s="55" t="s">
        <v>504</v>
      </c>
      <c r="B138" s="55" t="s">
        <v>505</v>
      </c>
      <c r="C138" s="156" t="s">
        <v>125</v>
      </c>
      <c r="D138" s="98" t="s">
        <v>126</v>
      </c>
      <c r="E138" s="157">
        <v>60</v>
      </c>
      <c r="F138" s="2">
        <v>17</v>
      </c>
      <c r="G138" s="2" t="s">
        <v>146</v>
      </c>
      <c r="H138" s="2" t="s">
        <v>146</v>
      </c>
      <c r="I138" s="100">
        <v>39.020000000000003</v>
      </c>
      <c r="J138" s="101">
        <f>(M138/I138)*100</f>
        <v>0.92260379292670414</v>
      </c>
      <c r="K138" s="104">
        <v>0.09</v>
      </c>
      <c r="L138" s="71">
        <v>4</v>
      </c>
      <c r="M138" s="28">
        <f>K138*L138</f>
        <v>0.36</v>
      </c>
      <c r="N138" s="103" t="s">
        <v>506</v>
      </c>
      <c r="O138" s="104">
        <v>8.7400000000000005E-2</v>
      </c>
      <c r="P138" s="158">
        <v>46191</v>
      </c>
      <c r="Q138" s="158">
        <v>46212</v>
      </c>
      <c r="R138" s="28">
        <f>(K138-O138)/O138*100</f>
        <v>2.9748283752860307</v>
      </c>
      <c r="S138" s="105">
        <f>IF(INDEX(Historical!$D$7:$D1648,MATCH(B138,Historical!$B$7:$B$1062,0))=0,"n/a",(INDEX(Historical!$C$7:$C$1062,MATCH(B138,Historical!$B$7:$B$1062,0))/INDEX(Historical!$D$7:$D$1062,MATCH(B138,Historical!$B$7:$B$1062,0))-1)*100)</f>
        <v>2.9999999999999138</v>
      </c>
      <c r="T138" s="105">
        <f>IF(INDEX(Historical!$F$7:$F$1062,MATCH(B138,Historical!$B$7:$B$1062,0))=0,"n/a",((INDEX(Historical!$C$7:$C$1062,MATCH(B138,Historical!$B$7:$B$1062,0))/INDEX(Historical!$F$7:$F$1062,MATCH(B138,Historical!$B$7:$B$1062,0)))^(1/3)-1)*100)</f>
        <v>3.0000000000000693</v>
      </c>
      <c r="U138" s="105">
        <f>IF(INDEX(Historical!$H$7:$H$1062,MATCH(B138,Historical!$B$7:$B$1062,0))=0,"n/a",((INDEX(Historical!$C$7:$C$1062,MATCH(B138,Historical!$B$7:$B$1062,0))/INDEX(Historical!$H$7:$H$1062,MATCH(B138,Historical!$B$7:$B$1062,0)))^(1/5)-1)*100)</f>
        <v>3.0000000000000027</v>
      </c>
      <c r="V138" s="105">
        <f>IF(INDEX(Historical!$M$7:$M$1062,MATCH(B138,Historical!$B$7:$B$1062,0))=0,"n/a",((INDEX(Historical!$C$7:$C$1062,MATCH(B138,Historical!$B$7:$B$1062,0))/INDEX(Historical!$M$7:$M$1062,MATCH(B138,Historical!$B$7:$B$1062,0)))^(1/10)-1)*100)</f>
        <v>3.5814164720915809</v>
      </c>
      <c r="W138" s="106">
        <f>IF(OR(U138&lt;=0,U138="n/a",V138&lt;=0,V138="n/a"),"n/a",U138/V138)</f>
        <v>0.83765739711583287</v>
      </c>
      <c r="X138" s="107">
        <f>IF(OR(AJ138&lt;=0,AJ138="n/a",U138&lt;=0,U138="n/a"),"n/a",U138/AJ138)</f>
        <v>0.24193548387096794</v>
      </c>
      <c r="Y138" s="167" t="s">
        <v>1721</v>
      </c>
      <c r="Z138" s="101">
        <f>IF(OR(AC138&lt;0.01,AC138="n/a"),"n/a",M138/AC138*100)</f>
        <v>27.06766917293233</v>
      </c>
      <c r="AA138" s="109">
        <f>IF(OR(AC138&lt;0.01,AC138="n/a"),"n/a",I138/AC138)</f>
        <v>29.338345864661655</v>
      </c>
      <c r="AB138" s="71">
        <v>12</v>
      </c>
      <c r="AC138" s="100">
        <v>1.33</v>
      </c>
      <c r="AD138" s="100" t="s">
        <v>142</v>
      </c>
      <c r="AE138" s="100">
        <v>3.99</v>
      </c>
      <c r="AF138" s="100">
        <v>3.09</v>
      </c>
      <c r="AG138" s="100">
        <v>10.9</v>
      </c>
      <c r="AH138" s="100" t="s">
        <v>142</v>
      </c>
      <c r="AI138" s="100" t="s">
        <v>142</v>
      </c>
      <c r="AJ138" s="100">
        <v>12.4</v>
      </c>
      <c r="AK138" s="100" t="s">
        <v>142</v>
      </c>
      <c r="AL138" s="100">
        <v>2940</v>
      </c>
      <c r="AM138" s="100">
        <v>76.91</v>
      </c>
      <c r="AN138" s="100">
        <v>0.01</v>
      </c>
      <c r="AO138" s="110">
        <f>IF(U138="n/a","n/a",IF(AA138&lt;0,"n/a",IF(AA138="n/a","n/a",J138+U138-AA138)))</f>
        <v>-25.415742071734947</v>
      </c>
      <c r="AP138" s="111">
        <f>IF(U138="n/a","n/a",J138+U138)</f>
        <v>3.922603792926707</v>
      </c>
      <c r="AQ138" s="112">
        <f>IF(OR(AC138&lt;0.01,AC138="n/a",AF138="n/a"),"n/a",(I138/SQRT(22.5*AC138*(I138/AF138))-1)*100)</f>
        <v>100.72699948139015</v>
      </c>
      <c r="AR138" s="101">
        <f>INDEX(Historical!$C$7:$C$1063,MATCH(B138,Historical!$B$7:$B$1063,0))*IF(AH138="n/a",1.03,IF(AH138&lt;0,1.01,IF(AH138&gt;10,1.1,(1+AH138/100))))</f>
        <v>0.35475728155339797</v>
      </c>
      <c r="AS138" s="109">
        <f>IF($AI138="n/a",1.03*AR138,IF($AI138&lt;0,1.01*AR138,IF($AI138&gt;10,1.1*AR138,(1+$AI138/100)*AR138)))</f>
        <v>0.36539999999999995</v>
      </c>
      <c r="AT138" s="109">
        <f>IF($AK138="n/a",1.03*AS138,IF($AK138&lt;0,1.01*AS138,IF($AK138&gt;10,1.1*AS138,(1+$AK138/100)*AS138)))</f>
        <v>0.37636199999999997</v>
      </c>
      <c r="AU138" s="109">
        <f>IF($AK138="n/a",1.03*AT138,IF($AK138&lt;0,1.01*AT138,IF($AK138&gt;10,1.1*AT138,(1+$AK138/100)*AT138)))</f>
        <v>0.38765285999999999</v>
      </c>
      <c r="AV138" s="109">
        <f>IF($AK138="n/a",1.03*AU138,IF($AK138&lt;0,1.01*AU138,IF($AK138&gt;10,1.1*AU138,(1+$AK138/100)*AU138)))</f>
        <v>0.3992824458</v>
      </c>
      <c r="AW138" s="109">
        <f>SUM(AR138:AV138)</f>
        <v>1.8834545873533977</v>
      </c>
      <c r="AX138" s="113">
        <f>AW138/I138*100</f>
        <v>4.8268954058262361</v>
      </c>
      <c r="AY138" s="100">
        <v>0.39</v>
      </c>
      <c r="AZ138" s="100">
        <v>16.71</v>
      </c>
      <c r="BA138" s="100">
        <v>-13.4</v>
      </c>
      <c r="BB138" s="100">
        <v>1.4500000000000002</v>
      </c>
      <c r="BC138" s="100">
        <v>0.02</v>
      </c>
      <c r="BE138" s="12">
        <v>1967</v>
      </c>
      <c r="BF138" s="12">
        <f>IF(BE138&gt;2020,0,IF(BE138&gt;2008,1,IF(BE138&gt;2001,2,IF(BE138&gt;1990,3,IF(BE138&gt;1980,4,IF(BE138&gt;1973,5,IF(BE138&gt;1970,6,IF(BE138&gt;1960,7,IF(BE138&gt;1958,8,IF(BE138&gt;1953,9,10))))))))))</f>
        <v>7</v>
      </c>
      <c r="BG138" s="100">
        <v>8.34</v>
      </c>
      <c r="BH138" s="55" t="s">
        <v>121</v>
      </c>
      <c r="BI138" s="55" t="s">
        <v>122</v>
      </c>
    </row>
    <row r="139" spans="1:61" ht="11.25" customHeight="1" x14ac:dyDescent="0.2">
      <c r="A139" s="55" t="s">
        <v>507</v>
      </c>
      <c r="B139" s="55" t="s">
        <v>508</v>
      </c>
      <c r="C139" s="156" t="s">
        <v>134</v>
      </c>
      <c r="D139" s="98" t="s">
        <v>186</v>
      </c>
      <c r="E139" s="157">
        <v>33</v>
      </c>
      <c r="F139" s="2">
        <v>99</v>
      </c>
      <c r="G139" s="2" t="s">
        <v>146</v>
      </c>
      <c r="H139" s="2" t="s">
        <v>146</v>
      </c>
      <c r="I139" s="100">
        <v>98.13</v>
      </c>
      <c r="J139" s="101">
        <f>(M139/I139)*100</f>
        <v>2.6699276469988793</v>
      </c>
      <c r="K139" s="104">
        <v>0.65500000000000003</v>
      </c>
      <c r="L139" s="71">
        <v>4</v>
      </c>
      <c r="M139" s="28">
        <f>K139*L139</f>
        <v>2.62</v>
      </c>
      <c r="N139" s="103" t="s">
        <v>158</v>
      </c>
      <c r="O139" s="104">
        <v>0.59499999999999997</v>
      </c>
      <c r="P139" s="158">
        <v>46070</v>
      </c>
      <c r="Q139" s="158">
        <v>46091</v>
      </c>
      <c r="R139" s="28">
        <f>(K139-O139)/O139*100</f>
        <v>10.084033613445389</v>
      </c>
      <c r="S139" s="105">
        <f>IF(INDEX(Historical!$D$7:$D1649,MATCH(B139,Historical!$B$7:$B$1062,0))=0,"n/a",(INDEX(Historical!$C$7:$C$1062,MATCH(B139,Historical!$B$7:$B$1062,0))/INDEX(Historical!$D$7:$D$1062,MATCH(B139,Historical!$B$7:$B$1062,0))-1)*100)</f>
        <v>10.185185185185164</v>
      </c>
      <c r="T139" s="105">
        <f>IF(INDEX(Historical!$F$7:$F$1062,MATCH(B139,Historical!$B$7:$B$1062,0))=0,"n/a",((INDEX(Historical!$C$7:$C$1062,MATCH(B139,Historical!$B$7:$B$1062,0))/INDEX(Historical!$F$7:$F$1062,MATCH(B139,Historical!$B$7:$B$1062,0)))^(1/3)-1)*100)</f>
        <v>10.167201691382544</v>
      </c>
      <c r="U139" s="105">
        <f>IF(INDEX(Historical!$H$7:$H$1062,MATCH(B139,Historical!$B$7:$B$1062,0))=0,"n/a",((INDEX(Historical!$C$7:$C$1062,MATCH(B139,Historical!$B$7:$B$1062,0))/INDEX(Historical!$H$7:$H$1062,MATCH(B139,Historical!$B$7:$B$1062,0)))^(1/5)-1)*100)</f>
        <v>9.3822049736666422</v>
      </c>
      <c r="V139" s="105">
        <f>IF(INDEX(Historical!$M$7:$M$1062,MATCH(B139,Historical!$B$7:$B$1062,0))=0,"n/a",((INDEX(Historical!$C$7:$C$1062,MATCH(B139,Historical!$B$7:$B$1062,0))/INDEX(Historical!$M$7:$M$1062,MATCH(B139,Historical!$B$7:$B$1062,0)))^(1/10)-1)*100)</f>
        <v>5.9124991352843104</v>
      </c>
      <c r="W139" s="106">
        <f>IF(OR(U139&lt;=0,U139="n/a",V139&lt;=0,V139="n/a"),"n/a",U139/V139)</f>
        <v>1.5868425109233417</v>
      </c>
      <c r="X139" s="107">
        <f>IF(OR(AJ139&lt;=0,AJ139="n/a",U139&lt;=0,U139="n/a"),"n/a",U139/AJ139)</f>
        <v>1.1497800212826768</v>
      </c>
      <c r="Y139" s="123" t="s">
        <v>509</v>
      </c>
      <c r="Z139" s="101">
        <f>IF(OR(AC139&lt;0.01,AC139="n/a"),"n/a",M139/AC139*100)</f>
        <v>77.058823529411768</v>
      </c>
      <c r="AA139" s="109">
        <f>IF(OR(AC139&lt;0.01,AC139="n/a"),"n/a",I139/AC139)</f>
        <v>28.861764705882351</v>
      </c>
      <c r="AB139" s="71">
        <v>12</v>
      </c>
      <c r="AC139" s="100">
        <v>3.4</v>
      </c>
      <c r="AD139" s="100">
        <v>1.56</v>
      </c>
      <c r="AE139" s="100">
        <v>5.59</v>
      </c>
      <c r="AF139" s="100">
        <v>3.69</v>
      </c>
      <c r="AG139" s="100">
        <v>12.73</v>
      </c>
      <c r="AH139" s="100">
        <v>10.37</v>
      </c>
      <c r="AI139" s="100">
        <v>14.04</v>
      </c>
      <c r="AJ139" s="100">
        <v>8.16</v>
      </c>
      <c r="AK139" s="100">
        <v>12.540000000000001</v>
      </c>
      <c r="AL139" s="100">
        <v>42840</v>
      </c>
      <c r="AM139" s="100">
        <v>70.81</v>
      </c>
      <c r="AN139" s="100">
        <v>0.23</v>
      </c>
      <c r="AO139" s="110">
        <f>IF(U139="n/a","n/a",IF(AA139&lt;0,"n/a",IF(AA139="n/a","n/a",J139+U139-AA139)))</f>
        <v>-16.80963208521683</v>
      </c>
      <c r="AP139" s="111">
        <f>IF(U139="n/a","n/a",J139+U139)</f>
        <v>12.052132620665521</v>
      </c>
      <c r="AQ139" s="112">
        <f>IF(OR(AC139&lt;0.01,AC139="n/a",AF139="n/a"),"n/a",(I139/SQRT(22.5*AC139*(I139/AF139))-1)*100)</f>
        <v>117.56216150251646</v>
      </c>
      <c r="AR139" s="101">
        <f>INDEX(Historical!$C$7:$C$1063,MATCH(B139,Historical!$B$7:$B$1063,0))*IF(AH139="n/a",1.03,IF(AH139&lt;0,1.01,IF(AH139&gt;10,1.1,(1+AH139/100))))</f>
        <v>2.6179999999999999</v>
      </c>
      <c r="AS139" s="109">
        <f>IF($AI139="n/a",1.03*AR139,IF($AI139&lt;0,1.01*AR139,IF($AI139&gt;10,1.1*AR139,(1+$AI139/100)*AR139)))</f>
        <v>2.8797999999999999</v>
      </c>
      <c r="AT139" s="109">
        <f>IF($AK139="n/a",1.03*AS139,IF($AK139&lt;0,1.01*AS139,IF($AK139&gt;10,1.1*AS139,(1+$AK139/100)*AS139)))</f>
        <v>3.16778</v>
      </c>
      <c r="AU139" s="109">
        <f>IF($AK139="n/a",1.03*AT139,IF($AK139&lt;0,1.01*AT139,IF($AK139&gt;10,1.1*AT139,(1+$AK139/100)*AT139)))</f>
        <v>3.4845580000000003</v>
      </c>
      <c r="AV139" s="109">
        <f>IF($AK139="n/a",1.03*AU139,IF($AK139&lt;0,1.01*AU139,IF($AK139&gt;10,1.1*AU139,(1+$AK139/100)*AU139)))</f>
        <v>3.8330138000000007</v>
      </c>
      <c r="AW139" s="109">
        <f>SUM(AR139:AV139)</f>
        <v>15.983151800000002</v>
      </c>
      <c r="AX139" s="113">
        <f>AW139/I139*100</f>
        <v>16.287732395801491</v>
      </c>
      <c r="AY139" s="100">
        <v>0.75</v>
      </c>
      <c r="AZ139" s="100">
        <v>28.64</v>
      </c>
      <c r="BA139" s="100">
        <v>-51.259999999999991</v>
      </c>
      <c r="BB139" s="100">
        <v>12.139999999999999</v>
      </c>
      <c r="BC139" s="100">
        <v>-7.7799999999999994</v>
      </c>
      <c r="BE139" s="12">
        <v>1995</v>
      </c>
      <c r="BF139" s="12">
        <f>IF(BE139&gt;2020,0,IF(BE139&gt;2008,1,IF(BE139&gt;2001,2,IF(BE139&gt;1990,3,IF(BE139&gt;1980,4,IF(BE139&gt;1973,5,IF(BE139&gt;1970,6,IF(BE139&gt;1960,7,IF(BE139&gt;1958,8,IF(BE139&gt;1953,9,10))))))))))</f>
        <v>3</v>
      </c>
      <c r="BG139" s="100">
        <v>8.43</v>
      </c>
      <c r="BH139" s="55" t="s">
        <v>121</v>
      </c>
      <c r="BI139" s="55" t="s">
        <v>122</v>
      </c>
    </row>
    <row r="140" spans="1:61" ht="11.25" customHeight="1" x14ac:dyDescent="0.2">
      <c r="A140" s="123" t="s">
        <v>510</v>
      </c>
      <c r="B140" s="55" t="s">
        <v>511</v>
      </c>
      <c r="C140" s="156" t="s">
        <v>134</v>
      </c>
      <c r="D140" s="98" t="s">
        <v>186</v>
      </c>
      <c r="E140" s="157">
        <v>40</v>
      </c>
      <c r="F140" s="2">
        <v>71</v>
      </c>
      <c r="G140" s="2" t="s">
        <v>146</v>
      </c>
      <c r="H140" s="2" t="s">
        <v>146</v>
      </c>
      <c r="I140" s="100">
        <v>111.75</v>
      </c>
      <c r="J140" s="101">
        <f>(M140/I140)*100</f>
        <v>4.6532438478747205</v>
      </c>
      <c r="K140" s="104">
        <v>1.3</v>
      </c>
      <c r="L140" s="71">
        <v>4</v>
      </c>
      <c r="M140" s="28">
        <f>K140*L140</f>
        <v>5.2</v>
      </c>
      <c r="N140" s="103" t="s">
        <v>270</v>
      </c>
      <c r="O140" s="104">
        <v>1.27</v>
      </c>
      <c r="P140" s="158">
        <v>46097</v>
      </c>
      <c r="Q140" s="158">
        <v>46111</v>
      </c>
      <c r="R140" s="28">
        <f>(K140-O140)/O140*100</f>
        <v>2.3622047244094508</v>
      </c>
      <c r="S140" s="105">
        <f>IF(INDEX(Historical!$D$7:$D1652,MATCH(B140,Historical!$B$7:$B$1062,0))=0,"n/a",(INDEX(Historical!$C$7:$C$1062,MATCH(B140,Historical!$B$7:$B$1062,0))/INDEX(Historical!$D$7:$D$1062,MATCH(B140,Historical!$B$7:$B$1062,0))-1)*100)</f>
        <v>2.4193548387096753</v>
      </c>
      <c r="T140" s="105">
        <f>IF(INDEX(Historical!$F$7:$F$1062,MATCH(B140,Historical!$B$7:$B$1062,0))=0,"n/a",((INDEX(Historical!$C$7:$C$1062,MATCH(B140,Historical!$B$7:$B$1062,0))/INDEX(Historical!$F$7:$F$1062,MATCH(B140,Historical!$B$7:$B$1062,0)))^(1/3)-1)*100)</f>
        <v>1.9078153827887245</v>
      </c>
      <c r="U140" s="105">
        <f>IF(INDEX(Historical!$H$7:$H$1062,MATCH(B140,Historical!$B$7:$B$1062,0))=0,"n/a",((INDEX(Historical!$C$7:$C$1062,MATCH(B140,Historical!$B$7:$B$1062,0))/INDEX(Historical!$H$7:$H$1062,MATCH(B140,Historical!$B$7:$B$1062,0)))^(1/5)-1)*100)</f>
        <v>7.1302805673335135</v>
      </c>
      <c r="V140" s="105">
        <f>IF(INDEX(Historical!$M$7:$M$1062,MATCH(B140,Historical!$B$7:$B$1062,0))=0,"n/a",((INDEX(Historical!$C$7:$C$1062,MATCH(B140,Historical!$B$7:$B$1062,0))/INDEX(Historical!$M$7:$M$1062,MATCH(B140,Historical!$B$7:$B$1062,0)))^(1/10)-1)*100)</f>
        <v>9.3402437529127802</v>
      </c>
      <c r="W140" s="106">
        <f>IF(OR(U140&lt;=0,U140="n/a",V140&lt;=0,V140="n/a"),"n/a",U140/V140)</f>
        <v>0.76339341412903883</v>
      </c>
      <c r="X140" s="107" t="str">
        <f>IF(OR(AJ140&lt;=0,AJ140="n/a",U140&lt;=0,U140="n/a"),"n/a",U140/AJ140)</f>
        <v>n/a</v>
      </c>
      <c r="Y140" s="159"/>
      <c r="Z140" s="101">
        <f>IF(OR(AC140&lt;0.01,AC140="n/a"),"n/a",M140/AC140*100)</f>
        <v>55.734190782422303</v>
      </c>
      <c r="AA140" s="109">
        <f>IF(OR(AC140&lt;0.01,AC140="n/a"),"n/a",I140/AC140)</f>
        <v>11.97749196141479</v>
      </c>
      <c r="AB140" s="71">
        <v>12</v>
      </c>
      <c r="AC140" s="100">
        <v>9.33</v>
      </c>
      <c r="AD140" s="100">
        <v>11.1</v>
      </c>
      <c r="AE140" s="100">
        <v>3.23</v>
      </c>
      <c r="AF140" s="100">
        <v>2.23</v>
      </c>
      <c r="AG140" s="100">
        <v>19.309999999999999</v>
      </c>
      <c r="AH140" s="100">
        <v>4.8899999999999997</v>
      </c>
      <c r="AI140" s="100">
        <v>1.83</v>
      </c>
      <c r="AJ140" s="100">
        <v>-1.52</v>
      </c>
      <c r="AK140" s="100">
        <v>0.97</v>
      </c>
      <c r="AL140" s="100">
        <v>23940</v>
      </c>
      <c r="AM140" s="100">
        <v>1.82</v>
      </c>
      <c r="AN140" s="100">
        <v>0.04</v>
      </c>
      <c r="AO140" s="110">
        <f>IF(U140="n/a","n/a",IF(AA140&lt;0,"n/a",IF(AA140="n/a","n/a",J140+U140-AA140)))</f>
        <v>-0.19396754620655621</v>
      </c>
      <c r="AP140" s="111">
        <f>IF(U140="n/a","n/a",J140+U140)</f>
        <v>11.783524415208234</v>
      </c>
      <c r="AQ140" s="112">
        <f>IF(OR(AC140&lt;0.01,AC140="n/a",AF140="n/a"),"n/a",(I140/SQRT(22.5*AC140*(I140/AF140))-1)*100)</f>
        <v>8.9542351916721774</v>
      </c>
      <c r="AR140" s="101">
        <f>INDEX(Historical!$C$7:$C$1063,MATCH(B140,Historical!$B$7:$B$1063,0))*IF(AH140="n/a",1.03,IF(AH140&lt;0,1.01,IF(AH140&gt;10,1.1,(1+AH140/100))))</f>
        <v>5.3284120000000001</v>
      </c>
      <c r="AS140" s="109">
        <f>IF($AI140="n/a",1.03*AR140,IF($AI140&lt;0,1.01*AR140,IF($AI140&gt;10,1.1*AR140,(1+$AI140/100)*AR140)))</f>
        <v>5.4259219396000002</v>
      </c>
      <c r="AT140" s="109">
        <f>IF($AK140="n/a",1.03*AS140,IF($AK140&lt;0,1.01*AS140,IF($AK140&gt;10,1.1*AS140,(1+$AK140/100)*AS140)))</f>
        <v>5.4785533824141206</v>
      </c>
      <c r="AU140" s="109">
        <f>IF($AK140="n/a",1.03*AT140,IF($AK140&lt;0,1.01*AT140,IF($AK140&gt;10,1.1*AT140,(1+$AK140/100)*AT140)))</f>
        <v>5.5316953502235382</v>
      </c>
      <c r="AV140" s="109">
        <f>IF($AK140="n/a",1.03*AU140,IF($AK140&lt;0,1.01*AU140,IF($AK140&gt;10,1.1*AU140,(1+$AK140/100)*AU140)))</f>
        <v>5.5853527951207065</v>
      </c>
      <c r="AW140" s="109">
        <f>SUM(AR140:AV140)</f>
        <v>27.349935467358364</v>
      </c>
      <c r="AX140" s="113">
        <f>AW140/I140*100</f>
        <v>24.474215183318446</v>
      </c>
      <c r="AY140" s="100">
        <v>1.48</v>
      </c>
      <c r="AZ140" s="100">
        <v>31.130000000000003</v>
      </c>
      <c r="BA140" s="100">
        <v>-8.4</v>
      </c>
      <c r="BB140" s="100">
        <v>0.38999999999999996</v>
      </c>
      <c r="BC140" s="100">
        <v>9</v>
      </c>
      <c r="BE140" s="12">
        <v>1987</v>
      </c>
      <c r="BF140" s="12">
        <f>IF(BE140&gt;2020,0,IF(BE140&gt;2008,1,IF(BE140&gt;2001,2,IF(BE140&gt;1990,3,IF(BE140&gt;1980,4,IF(BE140&gt;1973,5,IF(BE140&gt;1970,6,IF(BE140&gt;1960,7,IF(BE140&gt;1958,8,IF(BE140&gt;1953,9,10))))))))))</f>
        <v>4</v>
      </c>
      <c r="BG140" s="100">
        <v>14.399999999999999</v>
      </c>
      <c r="BH140" s="55" t="s">
        <v>121</v>
      </c>
      <c r="BI140" s="55" t="s">
        <v>122</v>
      </c>
    </row>
    <row r="141" spans="1:61" ht="11.25" customHeight="1" x14ac:dyDescent="0.2">
      <c r="A141" s="123" t="s">
        <v>512</v>
      </c>
      <c r="B141" s="55" t="s">
        <v>513</v>
      </c>
      <c r="C141" s="156" t="s">
        <v>134</v>
      </c>
      <c r="D141" s="98" t="s">
        <v>157</v>
      </c>
      <c r="E141" s="157">
        <v>37</v>
      </c>
      <c r="F141" s="2">
        <v>78</v>
      </c>
      <c r="G141" s="2" t="s">
        <v>146</v>
      </c>
      <c r="H141" s="2" t="s">
        <v>146</v>
      </c>
      <c r="I141" s="100">
        <v>58.05</v>
      </c>
      <c r="J141" s="101">
        <f>(M141/I141)*100</f>
        <v>2.8251507321274762</v>
      </c>
      <c r="K141" s="104">
        <v>0.41</v>
      </c>
      <c r="L141" s="71">
        <v>4</v>
      </c>
      <c r="M141" s="28">
        <f>K141*L141</f>
        <v>1.64</v>
      </c>
      <c r="N141" s="103" t="s">
        <v>209</v>
      </c>
      <c r="O141" s="104">
        <v>0.38</v>
      </c>
      <c r="P141" s="158">
        <v>46230</v>
      </c>
      <c r="Q141" s="158">
        <v>46240</v>
      </c>
      <c r="R141" s="28">
        <f>(K141-O141)/O141*100</f>
        <v>7.8947368421052557</v>
      </c>
      <c r="S141" s="105">
        <f>IF(INDEX(Historical!$D$7:$D1664,MATCH(B141,Historical!$B$7:$B$1062,0))=0,"n/a",(INDEX(Historical!$C$7:$C$1062,MATCH(B141,Historical!$B$7:$B$1062,0))/INDEX(Historical!$D$7:$D$1062,MATCH(B141,Historical!$B$7:$B$1062,0))-1)*100)</f>
        <v>5.0000000000000044</v>
      </c>
      <c r="T141" s="105">
        <f>IF(INDEX(Historical!$F$7:$F$1062,MATCH(B141,Historical!$B$7:$B$1062,0))=0,"n/a",((INDEX(Historical!$C$7:$C$1062,MATCH(B141,Historical!$B$7:$B$1062,0))/INDEX(Historical!$F$7:$F$1062,MATCH(B141,Historical!$B$7:$B$1062,0)))^(1/3)-1)*100)</f>
        <v>6.4108309819487674</v>
      </c>
      <c r="U141" s="105">
        <f>IF(INDEX(Historical!$H$7:$H$1062,MATCH(B141,Historical!$B$7:$B$1062,0))=0,"n/a",((INDEX(Historical!$C$7:$C$1062,MATCH(B141,Historical!$B$7:$B$1062,0))/INDEX(Historical!$H$7:$H$1062,MATCH(B141,Historical!$B$7:$B$1062,0)))^(1/5)-1)*100)</f>
        <v>5.5892882483376871</v>
      </c>
      <c r="V141" s="105">
        <f>IF(INDEX(Historical!$M$7:$M$1062,MATCH(B141,Historical!$B$7:$B$1062,0))=0,"n/a",((INDEX(Historical!$C$7:$C$1062,MATCH(B141,Historical!$B$7:$B$1062,0))/INDEX(Historical!$M$7:$M$1062,MATCH(B141,Historical!$B$7:$B$1062,0)))^(1/10)-1)*100)</f>
        <v>4.3529210056618473</v>
      </c>
      <c r="W141" s="106">
        <f>IF(OR(U141&lt;=0,U141="n/a",V141&lt;=0,V141="n/a"),"n/a",U141/V141)</f>
        <v>1.2840316286621549</v>
      </c>
      <c r="X141" s="107" t="str">
        <f>IF(OR(AJ141&lt;=0,AJ141="n/a",U141&lt;=0,U141="n/a"),"n/a",U141/AJ141)</f>
        <v>n/a</v>
      </c>
      <c r="Y141" s="165"/>
      <c r="Z141" s="101" t="str">
        <f>IF(OR(AC141&lt;0.01,AC141="n/a"),"n/a",M141/AC141*100)</f>
        <v>n/a</v>
      </c>
      <c r="AA141" s="109" t="str">
        <f>IF(OR(AC141&lt;0.01,AC141="n/a"),"n/a",I141/AC141)</f>
        <v>n/a</v>
      </c>
      <c r="AB141" s="71">
        <v>12</v>
      </c>
      <c r="AC141" s="100" t="s">
        <v>142</v>
      </c>
      <c r="AD141" s="100" t="s">
        <v>142</v>
      </c>
      <c r="AE141" s="100" t="s">
        <v>142</v>
      </c>
      <c r="AF141" s="100" t="s">
        <v>142</v>
      </c>
      <c r="AG141" s="100" t="s">
        <v>142</v>
      </c>
      <c r="AH141" s="100" t="s">
        <v>142</v>
      </c>
      <c r="AI141" s="100" t="s">
        <v>142</v>
      </c>
      <c r="AJ141" s="100" t="s">
        <v>142</v>
      </c>
      <c r="AK141" s="100" t="s">
        <v>142</v>
      </c>
      <c r="AL141" s="100" t="s">
        <v>142</v>
      </c>
      <c r="AM141" s="100" t="s">
        <v>142</v>
      </c>
      <c r="AN141" s="100" t="s">
        <v>142</v>
      </c>
      <c r="AO141" s="110" t="str">
        <f>IF(U141="n/a","n/a",IF(AA141&lt;0,"n/a",IF(AA141="n/a","n/a",J141+U141-AA141)))</f>
        <v>n/a</v>
      </c>
      <c r="AP141" s="111">
        <f>IF(U141="n/a","n/a",J141+U141)</f>
        <v>8.4144389804651638</v>
      </c>
      <c r="AQ141" s="112" t="str">
        <f>IF(OR(AC141&lt;0.01,AC141="n/a",AF141="n/a"),"n/a",(I141/SQRT(22.5*AC141*(I141/AF141))-1)*100)</f>
        <v>n/a</v>
      </c>
      <c r="AR141" s="101">
        <f>INDEX(Historical!$C$7:$C$1063,MATCH(B141,Historical!$B$7:$B$1063,0))*IF(AH141="n/a",1.03,IF(AH141&lt;0,1.01,IF(AH141&gt;10,1.1,(1+AH141/100))))</f>
        <v>1.5141</v>
      </c>
      <c r="AS141" s="109">
        <f>IF($AI141="n/a",1.03*AR141,IF($AI141&lt;0,1.01*AR141,IF($AI141&gt;10,1.1*AR141,(1+$AI141/100)*AR141)))</f>
        <v>1.559523</v>
      </c>
      <c r="AT141" s="109">
        <f>IF($AK141="n/a",1.03*AS141,IF($AK141&lt;0,1.01*AS141,IF($AK141&gt;10,1.1*AS141,(1+$AK141/100)*AS141)))</f>
        <v>1.6063086900000001</v>
      </c>
      <c r="AU141" s="109">
        <f>IF($AK141="n/a",1.03*AT141,IF($AK141&lt;0,1.01*AT141,IF($AK141&gt;10,1.1*AT141,(1+$AK141/100)*AT141)))</f>
        <v>1.6544979507000002</v>
      </c>
      <c r="AV141" s="109">
        <f>IF($AK141="n/a",1.03*AU141,IF($AK141&lt;0,1.01*AU141,IF($AK141&gt;10,1.1*AU141,(1+$AK141/100)*AU141)))</f>
        <v>1.7041328892210001</v>
      </c>
      <c r="AW141" s="109">
        <f>SUM(AR141:AV141)</f>
        <v>8.0385625299210002</v>
      </c>
      <c r="AX141" s="113">
        <f>AW141/I141*100</f>
        <v>13.847652936987082</v>
      </c>
      <c r="AY141" s="100" t="s">
        <v>142</v>
      </c>
      <c r="AZ141" s="100" t="s">
        <v>142</v>
      </c>
      <c r="BA141" s="100" t="s">
        <v>142</v>
      </c>
      <c r="BB141" s="100" t="s">
        <v>142</v>
      </c>
      <c r="BC141" s="100" t="s">
        <v>142</v>
      </c>
      <c r="BD141" s="20" t="s">
        <v>108</v>
      </c>
      <c r="BE141" s="12">
        <v>1992</v>
      </c>
      <c r="BF141" s="12">
        <f>IF(BE141&gt;2020,0,IF(BE141&gt;2008,1,IF(BE141&gt;2001,2,IF(BE141&gt;1990,3,IF(BE141&gt;1980,4,IF(BE141&gt;1973,5,IF(BE141&gt;1970,6,IF(BE141&gt;1960,7,IF(BE141&gt;1958,8,IF(BE141&gt;1953,9,10))))))))))</f>
        <v>3</v>
      </c>
      <c r="BG141" s="100" t="s">
        <v>142</v>
      </c>
      <c r="BH141" s="55" t="s">
        <v>121</v>
      </c>
      <c r="BI141" s="55" t="s">
        <v>122</v>
      </c>
    </row>
    <row r="142" spans="1:61" ht="11.25" customHeight="1" x14ac:dyDescent="0.2">
      <c r="A142" s="116" t="s">
        <v>514</v>
      </c>
      <c r="B142" s="55" t="s">
        <v>515</v>
      </c>
      <c r="C142" s="156" t="s">
        <v>134</v>
      </c>
      <c r="D142" s="98" t="s">
        <v>157</v>
      </c>
      <c r="E142" s="157">
        <v>50</v>
      </c>
      <c r="F142" s="2">
        <v>52</v>
      </c>
      <c r="G142" s="2" t="s">
        <v>146</v>
      </c>
      <c r="H142" s="2" t="s">
        <v>146</v>
      </c>
      <c r="I142" s="100">
        <v>48.45</v>
      </c>
      <c r="J142" s="101">
        <f>(M142/I142)*100</f>
        <v>3.1372549019607843</v>
      </c>
      <c r="K142" s="104">
        <v>0.38</v>
      </c>
      <c r="L142" s="71">
        <v>4</v>
      </c>
      <c r="M142" s="28">
        <f>K142*L142</f>
        <v>1.52</v>
      </c>
      <c r="N142" s="103" t="s">
        <v>141</v>
      </c>
      <c r="O142" s="104">
        <v>0.37</v>
      </c>
      <c r="P142" s="158">
        <v>46003</v>
      </c>
      <c r="Q142" s="158">
        <v>46024</v>
      </c>
      <c r="R142" s="28">
        <f>(K142-O142)/O142*100</f>
        <v>2.7027027027027053</v>
      </c>
      <c r="S142" s="105">
        <f>IF(INDEX(Historical!$D$7:$D1666,MATCH(B142,Historical!$B$7:$B$1062,0))=0,"n/a",(INDEX(Historical!$C$7:$C$1062,MATCH(B142,Historical!$B$7:$B$1062,0))/INDEX(Historical!$D$7:$D$1062,MATCH(B142,Historical!$B$7:$B$1062,0))-1)*100)</f>
        <v>0</v>
      </c>
      <c r="T142" s="105">
        <f>IF(INDEX(Historical!$F$7:$F$1062,MATCH(B142,Historical!$B$7:$B$1062,0))=0,"n/a",((INDEX(Historical!$C$7:$C$1062,MATCH(B142,Historical!$B$7:$B$1062,0))/INDEX(Historical!$F$7:$F$1062,MATCH(B142,Historical!$B$7:$B$1062,0)))^(1/3)-1)*100)</f>
        <v>0.91748244185174688</v>
      </c>
      <c r="U142" s="105">
        <f>IF(INDEX(Historical!$H$7:$H$1062,MATCH(B142,Historical!$B$7:$B$1062,0))=0,"n/a",((INDEX(Historical!$C$7:$C$1062,MATCH(B142,Historical!$B$7:$B$1062,0))/INDEX(Historical!$H$7:$H$1062,MATCH(B142,Historical!$B$7:$B$1062,0)))^(1/5)-1)*100)</f>
        <v>1.1175959835464599</v>
      </c>
      <c r="V142" s="105">
        <f>IF(INDEX(Historical!$M$7:$M$1062,MATCH(B142,Historical!$B$7:$B$1062,0))=0,"n/a",((INDEX(Historical!$C$7:$C$1062,MATCH(B142,Historical!$B$7:$B$1062,0))/INDEX(Historical!$M$7:$M$1062,MATCH(B142,Historical!$B$7:$B$1062,0)))^(1/10)-1)*100)</f>
        <v>1.4624101940841294</v>
      </c>
      <c r="W142" s="106">
        <f>IF(OR(U142&lt;=0,U142="n/a",V142&lt;=0,V142="n/a"),"n/a",U142/V142)</f>
        <v>0.76421512108398704</v>
      </c>
      <c r="X142" s="107">
        <f>IF(OR(AJ142&lt;=0,AJ142="n/a",U142&lt;=0,U142="n/a"),"n/a",U142/AJ142)</f>
        <v>0.17544677920666557</v>
      </c>
      <c r="Y142" s="165" t="s">
        <v>237</v>
      </c>
      <c r="Z142" s="101">
        <f>IF(OR(AC142&lt;0.01,AC142="n/a"),"n/a",M142/AC142*100)</f>
        <v>41.416893732970031</v>
      </c>
      <c r="AA142" s="109">
        <f>IF(OR(AC142&lt;0.01,AC142="n/a"),"n/a",I142/AC142)</f>
        <v>13.201634877384198</v>
      </c>
      <c r="AB142" s="71">
        <v>12</v>
      </c>
      <c r="AC142" s="100">
        <v>3.67</v>
      </c>
      <c r="AD142" s="100" t="s">
        <v>142</v>
      </c>
      <c r="AE142" s="100">
        <v>3.63</v>
      </c>
      <c r="AF142" s="100">
        <v>1.2</v>
      </c>
      <c r="AG142" s="100">
        <v>9.4600000000000009</v>
      </c>
      <c r="AH142" s="100">
        <v>13.4</v>
      </c>
      <c r="AI142" s="100">
        <v>4.04</v>
      </c>
      <c r="AJ142" s="100">
        <v>6.370000000000001</v>
      </c>
      <c r="AK142" s="100" t="s">
        <v>142</v>
      </c>
      <c r="AL142" s="100">
        <v>6680</v>
      </c>
      <c r="AM142" s="100">
        <v>2.48</v>
      </c>
      <c r="AN142" s="100">
        <v>0.15</v>
      </c>
      <c r="AO142" s="110">
        <f>IF(U142="n/a","n/a",IF(AA142&lt;0,"n/a",IF(AA142="n/a","n/a",J142+U142-AA142)))</f>
        <v>-8.9467839918769538</v>
      </c>
      <c r="AP142" s="111">
        <f>IF(U142="n/a","n/a",J142+U142)</f>
        <v>4.2548508855072438</v>
      </c>
      <c r="AQ142" s="112">
        <f>IF(OR(AC142&lt;0.01,AC142="n/a",AF142="n/a"),"n/a",(I142/SQRT(22.5*AC142*(I142/AF142))-1)*100)</f>
        <v>-16.090096325851356</v>
      </c>
      <c r="AR142" s="101">
        <f>INDEX(Historical!$C$7:$C$1063,MATCH(B142,Historical!$B$7:$B$1063,0))*IF(AH142="n/a",1.03,IF(AH142&lt;0,1.01,IF(AH142&gt;10,1.1,(1+AH142/100))))</f>
        <v>1.6280000000000001</v>
      </c>
      <c r="AS142" s="109">
        <f>IF($AI142="n/a",1.03*AR142,IF($AI142&lt;0,1.01*AR142,IF($AI142&gt;10,1.1*AR142,(1+$AI142/100)*AR142)))</f>
        <v>1.6937712</v>
      </c>
      <c r="AT142" s="109">
        <f>IF($AK142="n/a",1.03*AS142,IF($AK142&lt;0,1.01*AS142,IF($AK142&gt;10,1.1*AS142,(1+$AK142/100)*AS142)))</f>
        <v>1.7445843360000002</v>
      </c>
      <c r="AU142" s="109">
        <f>IF($AK142="n/a",1.03*AT142,IF($AK142&lt;0,1.01*AT142,IF($AK142&gt;10,1.1*AT142,(1+$AK142/100)*AT142)))</f>
        <v>1.7969218660800002</v>
      </c>
      <c r="AV142" s="109">
        <f>IF($AK142="n/a",1.03*AU142,IF($AK142&lt;0,1.01*AU142,IF($AK142&gt;10,1.1*AU142,(1+$AK142/100)*AU142)))</f>
        <v>1.8508295220624003</v>
      </c>
      <c r="AW142" s="109">
        <f>SUM(AR142:AV142)</f>
        <v>8.714106924142401</v>
      </c>
      <c r="AX142" s="113">
        <f>AW142/I142*100</f>
        <v>17.985772805247471</v>
      </c>
      <c r="AY142" s="100">
        <v>0.73</v>
      </c>
      <c r="AZ142" s="100">
        <v>42.07</v>
      </c>
      <c r="BA142" s="100">
        <v>-1.66</v>
      </c>
      <c r="BB142" s="100">
        <v>6.3100000000000005</v>
      </c>
      <c r="BC142" s="100">
        <v>16.23</v>
      </c>
      <c r="BE142" s="12">
        <v>1975</v>
      </c>
      <c r="BF142" s="12">
        <f>IF(BE142&gt;2020,0,IF(BE142&gt;2008,1,IF(BE142&gt;2001,2,IF(BE142&gt;1990,3,IF(BE142&gt;1980,4,IF(BE142&gt;1973,5,IF(BE142&gt;1970,6,IF(BE142&gt;1960,7,IF(BE142&gt;1958,8,IF(BE142&gt;1953,9,10))))))))))</f>
        <v>5</v>
      </c>
      <c r="BG142" s="100">
        <v>1.55</v>
      </c>
      <c r="BH142" s="55" t="s">
        <v>121</v>
      </c>
      <c r="BI142" s="55" t="s">
        <v>122</v>
      </c>
    </row>
    <row r="143" spans="1:61" ht="11.25" customHeight="1" x14ac:dyDescent="0.2">
      <c r="A143" s="123" t="s">
        <v>516</v>
      </c>
      <c r="B143" s="55" t="s">
        <v>517</v>
      </c>
      <c r="C143" s="156" t="s">
        <v>300</v>
      </c>
      <c r="D143" s="98" t="s">
        <v>518</v>
      </c>
      <c r="E143" s="157">
        <v>41</v>
      </c>
      <c r="F143" s="2">
        <v>69</v>
      </c>
      <c r="G143" s="2" t="s">
        <v>119</v>
      </c>
      <c r="H143" s="2" t="s">
        <v>119</v>
      </c>
      <c r="I143" s="100">
        <v>43.42</v>
      </c>
      <c r="J143" s="101">
        <f>(M143/I143)*100</f>
        <v>6.909258406264394</v>
      </c>
      <c r="K143" s="104">
        <v>0.75</v>
      </c>
      <c r="L143" s="71">
        <v>4</v>
      </c>
      <c r="M143" s="28">
        <f>K143*L143</f>
        <v>3</v>
      </c>
      <c r="N143" s="103" t="s">
        <v>182</v>
      </c>
      <c r="O143" s="104">
        <v>0.745</v>
      </c>
      <c r="P143" s="158">
        <v>46195</v>
      </c>
      <c r="Q143" s="158">
        <v>46203</v>
      </c>
      <c r="R143" s="28">
        <f>(K143-O143)/O143*100</f>
        <v>0.67114093959731602</v>
      </c>
      <c r="S143" s="105">
        <f>IF(INDEX(Historical!$D$7:$D1670,MATCH(B143,Historical!$B$7:$B$1062,0))=0,"n/a",(INDEX(Historical!$C$7:$C$1062,MATCH(B143,Historical!$B$7:$B$1062,0))/INDEX(Historical!$D$7:$D$1062,MATCH(B143,Historical!$B$7:$B$1062,0))-1)*100)</f>
        <v>1.3698630136986356</v>
      </c>
      <c r="T143" s="105">
        <f>IF(INDEX(Historical!$F$7:$F$1062,MATCH(B143,Historical!$B$7:$B$1062,0))=0,"n/a",((INDEX(Historical!$C$7:$C$1062,MATCH(B143,Historical!$B$7:$B$1062,0))/INDEX(Historical!$F$7:$F$1062,MATCH(B143,Historical!$B$7:$B$1062,0)))^(1/3)-1)*100)</f>
        <v>1.3890663116861823</v>
      </c>
      <c r="U143" s="105">
        <f>IF(INDEX(Historical!$H$7:$H$1062,MATCH(B143,Historical!$B$7:$B$1062,0))=0,"n/a",((INDEX(Historical!$C$7:$C$1062,MATCH(B143,Historical!$B$7:$B$1062,0))/INDEX(Historical!$H$7:$H$1062,MATCH(B143,Historical!$B$7:$B$1062,0)))^(1/5)-1)*100)</f>
        <v>1.4090059927290843</v>
      </c>
      <c r="V143" s="105">
        <f>IF(INDEX(Historical!$M$7:$M$1062,MATCH(B143,Historical!$B$7:$B$1062,0))=0,"n/a",((INDEX(Historical!$C$7:$C$1062,MATCH(B143,Historical!$B$7:$B$1062,0))/INDEX(Historical!$M$7:$M$1062,MATCH(B143,Historical!$B$7:$B$1062,0)))^(1/10)-1)*100)</f>
        <v>1.4624101940841294</v>
      </c>
      <c r="W143" s="106">
        <f>IF(OR(U143&lt;=0,U143="n/a",V143&lt;=0,V143="n/a"),"n/a",U143/V143)</f>
        <v>0.96348206435439221</v>
      </c>
      <c r="X143" s="107" t="str">
        <f>IF(OR(AJ143&lt;=0,AJ143="n/a",U143&lt;=0,U143="n/a"),"n/a",U143/AJ143)</f>
        <v>n/a</v>
      </c>
      <c r="Y143" s="123"/>
      <c r="Z143" s="101">
        <f>IF(OR(AC143&lt;0.01,AC143="n/a"),"n/a",M143/AC143*100)</f>
        <v>215.82733812949644</v>
      </c>
      <c r="AA143" s="109">
        <f>IF(OR(AC143&lt;0.01,AC143="n/a"),"n/a",I143/AC143)</f>
        <v>31.237410071942449</v>
      </c>
      <c r="AB143" s="71">
        <v>12</v>
      </c>
      <c r="AC143" s="100">
        <v>1.39</v>
      </c>
      <c r="AD143" s="100" t="s">
        <v>142</v>
      </c>
      <c r="AE143" s="100">
        <v>6.07</v>
      </c>
      <c r="AF143" s="100">
        <v>4.1900000000000004</v>
      </c>
      <c r="AG143" s="100">
        <v>12.47</v>
      </c>
      <c r="AH143" s="100" t="s">
        <v>142</v>
      </c>
      <c r="AI143" s="100" t="s">
        <v>142</v>
      </c>
      <c r="AJ143" s="100">
        <v>-2.11</v>
      </c>
      <c r="AK143" s="100" t="s">
        <v>142</v>
      </c>
      <c r="AL143" s="100">
        <v>602.48</v>
      </c>
      <c r="AM143" s="100">
        <v>8.43</v>
      </c>
      <c r="AN143" s="100">
        <v>2.75</v>
      </c>
      <c r="AO143" s="110">
        <f>IF(U143="n/a","n/a",IF(AA143&lt;0,"n/a",IF(AA143="n/a","n/a",J143+U143-AA143)))</f>
        <v>-22.919145672948972</v>
      </c>
      <c r="AP143" s="111">
        <f>IF(U143="n/a","n/a",J143+U143)</f>
        <v>8.3182643989934775</v>
      </c>
      <c r="AQ143" s="112">
        <f>IF(OR(AC143&lt;0.01,AC143="n/a",AF143="n/a"),"n/a",(I143/SQRT(22.5*AC143*(I143/AF143))-1)*100)</f>
        <v>141.18664805631238</v>
      </c>
      <c r="AR143" s="101">
        <f>INDEX(Historical!$C$7:$C$1063,MATCH(B143,Historical!$B$7:$B$1063,0))*IF(AH143="n/a",1.03,IF(AH143&lt;0,1.01,IF(AH143&gt;10,1.1,(1+AH143/100))))</f>
        <v>3.0488</v>
      </c>
      <c r="AS143" s="109">
        <f>IF($AI143="n/a",1.03*AR143,IF($AI143&lt;0,1.01*AR143,IF($AI143&gt;10,1.1*AR143,(1+$AI143/100)*AR143)))</f>
        <v>3.1402640000000002</v>
      </c>
      <c r="AT143" s="109">
        <f>IF($AK143="n/a",1.03*AS143,IF($AK143&lt;0,1.01*AS143,IF($AK143&gt;10,1.1*AS143,(1+$AK143/100)*AS143)))</f>
        <v>3.2344719200000003</v>
      </c>
      <c r="AU143" s="109">
        <f>IF($AK143="n/a",1.03*AT143,IF($AK143&lt;0,1.01*AT143,IF($AK143&gt;10,1.1*AT143,(1+$AK143/100)*AT143)))</f>
        <v>3.3315060776000003</v>
      </c>
      <c r="AV143" s="109">
        <f>IF($AK143="n/a",1.03*AU143,IF($AK143&lt;0,1.01*AU143,IF($AK143&gt;10,1.1*AU143,(1+$AK143/100)*AU143)))</f>
        <v>3.4314512599280005</v>
      </c>
      <c r="AW143" s="109">
        <f>SUM(AR143:AV143)</f>
        <v>16.186493257528003</v>
      </c>
      <c r="AX143" s="113">
        <f>AW143/I143*100</f>
        <v>37.278888202505762</v>
      </c>
      <c r="AY143" s="100">
        <v>0.85</v>
      </c>
      <c r="AZ143" s="100">
        <v>23.14</v>
      </c>
      <c r="BA143" s="100">
        <v>-6.22</v>
      </c>
      <c r="BB143" s="100">
        <v>2.8899999999999997</v>
      </c>
      <c r="BC143" s="100">
        <v>5.89</v>
      </c>
      <c r="BE143" s="12">
        <v>1986</v>
      </c>
      <c r="BF143" s="12">
        <f>IF(BE143&gt;2020,0,IF(BE143&gt;2008,1,IF(BE143&gt;2001,2,IF(BE143&gt;1990,3,IF(BE143&gt;1980,4,IF(BE143&gt;1973,5,IF(BE143&gt;1970,6,IF(BE143&gt;1960,7,IF(BE143&gt;1958,8,IF(BE143&gt;1953,9,10))))))))))</f>
        <v>4</v>
      </c>
      <c r="BG143" s="100">
        <v>3.38</v>
      </c>
      <c r="BH143" s="55" t="s">
        <v>121</v>
      </c>
      <c r="BI143" s="55" t="s">
        <v>302</v>
      </c>
    </row>
    <row r="144" spans="1:61" ht="11.25" customHeight="1" x14ac:dyDescent="0.2">
      <c r="A144" s="123" t="s">
        <v>519</v>
      </c>
      <c r="B144" s="55" t="s">
        <v>520</v>
      </c>
      <c r="C144" s="156" t="s">
        <v>134</v>
      </c>
      <c r="D144" s="98" t="s">
        <v>157</v>
      </c>
      <c r="E144" s="157">
        <v>33</v>
      </c>
      <c r="F144" s="2">
        <v>107</v>
      </c>
      <c r="G144" s="2" t="s">
        <v>119</v>
      </c>
      <c r="H144" s="2" t="s">
        <v>119</v>
      </c>
      <c r="I144" s="100">
        <v>145.72999999999999</v>
      </c>
      <c r="J144" s="101">
        <f>(M144/I144)*100</f>
        <v>1.3724010155767516</v>
      </c>
      <c r="K144" s="104">
        <v>0.5</v>
      </c>
      <c r="L144" s="71">
        <v>4</v>
      </c>
      <c r="M144" s="28">
        <f>K144*L144</f>
        <v>2</v>
      </c>
      <c r="N144" s="103" t="s">
        <v>141</v>
      </c>
      <c r="O144" s="104">
        <v>0.43</v>
      </c>
      <c r="P144" s="158">
        <v>46275</v>
      </c>
      <c r="Q144" s="158">
        <v>46296</v>
      </c>
      <c r="R144" s="28">
        <f>(K144-O144)/O144*100</f>
        <v>16.279069767441861</v>
      </c>
      <c r="S144" s="105">
        <f>IF(INDEX(Historical!$D$7:$D1671,MATCH(B144,Historical!$B$7:$B$1062,0))=0,"n/a",(INDEX(Historical!$C$7:$C$1062,MATCH(B144,Historical!$B$7:$B$1062,0))/INDEX(Historical!$D$7:$D$1062,MATCH(B144,Historical!$B$7:$B$1062,0))-1)*100)</f>
        <v>2.5641025641025772</v>
      </c>
      <c r="T144" s="105">
        <f>IF(INDEX(Historical!$F$7:$F$1062,MATCH(B144,Historical!$B$7:$B$1062,0))=0,"n/a",((INDEX(Historical!$C$7:$C$1062,MATCH(B144,Historical!$B$7:$B$1062,0))/INDEX(Historical!$F$7:$F$1062,MATCH(B144,Historical!$B$7:$B$1062,0)))^(1/3)-1)*100)</f>
        <v>2.6327791369625153</v>
      </c>
      <c r="U144" s="105">
        <f>IF(INDEX(Historical!$H$7:$H$1062,MATCH(B144,Historical!$B$7:$B$1062,0))=0,"n/a",((INDEX(Historical!$C$7:$C$1062,MATCH(B144,Historical!$B$7:$B$1062,0))/INDEX(Historical!$H$7:$H$1062,MATCH(B144,Historical!$B$7:$B$1062,0)))^(1/5)-1)*100)</f>
        <v>5.2300215891077695</v>
      </c>
      <c r="V144" s="105">
        <f>IF(INDEX(Historical!$M$7:$M$1062,MATCH(B144,Historical!$B$7:$B$1062,0))=0,"n/a",((INDEX(Historical!$C$7:$C$1062,MATCH(B144,Historical!$B$7:$B$1062,0))/INDEX(Historical!$M$7:$M$1062,MATCH(B144,Historical!$B$7:$B$1062,0)))^(1/10)-1)*100)</f>
        <v>5.4627794541358909</v>
      </c>
      <c r="W144" s="106">
        <f>IF(OR(U144&lt;=0,U144="n/a",V144&lt;=0,V144="n/a"),"n/a",U144/V144)</f>
        <v>0.95739204429131775</v>
      </c>
      <c r="X144" s="107">
        <f>IF(OR(AJ144&lt;=0,AJ144="n/a",U144&lt;=0,U144="n/a"),"n/a",U144/AJ144)</f>
        <v>0.55579400521867905</v>
      </c>
      <c r="Y144" s="123"/>
      <c r="Z144" s="101">
        <f>IF(OR(AC144&lt;0.01,AC144="n/a"),"n/a",M144/AC144*100)</f>
        <v>16.65278934221482</v>
      </c>
      <c r="AA144" s="109">
        <f>IF(OR(AC144&lt;0.01,AC144="n/a"),"n/a",I144/AC144)</f>
        <v>12.134054954204828</v>
      </c>
      <c r="AB144" s="71">
        <v>12</v>
      </c>
      <c r="AC144" s="100">
        <v>12.01</v>
      </c>
      <c r="AD144" s="100">
        <v>0.97</v>
      </c>
      <c r="AE144" s="100">
        <v>2.54</v>
      </c>
      <c r="AF144" s="100">
        <v>1.43</v>
      </c>
      <c r="AG144" s="100">
        <v>12.31</v>
      </c>
      <c r="AH144" s="100">
        <v>15.98</v>
      </c>
      <c r="AI144" s="100">
        <v>5.79</v>
      </c>
      <c r="AJ144" s="100">
        <v>9.41</v>
      </c>
      <c r="AK144" s="100">
        <v>10.79</v>
      </c>
      <c r="AL144" s="100">
        <v>11070</v>
      </c>
      <c r="AM144" s="100">
        <v>5.4399999999999995</v>
      </c>
      <c r="AN144" s="100">
        <v>0.44</v>
      </c>
      <c r="AO144" s="110">
        <f>IF(U144="n/a","n/a",IF(AA144&lt;0,"n/a",IF(AA144="n/a","n/a",J144+U144-AA144)))</f>
        <v>-5.531632349520307</v>
      </c>
      <c r="AP144" s="111">
        <f>IF(U144="n/a","n/a",J144+U144)</f>
        <v>6.6024226046845209</v>
      </c>
      <c r="AQ144" s="112">
        <f>IF(OR(AC144&lt;0.01,AC144="n/a",AF144="n/a"),"n/a",(I144/SQRT(22.5*AC144*(I144/AF144))-1)*100)</f>
        <v>-12.182769130646754</v>
      </c>
      <c r="AR144" s="101">
        <f>INDEX(Historical!$C$7:$C$1063,MATCH(B144,Historical!$B$7:$B$1063,0))*IF(AH144="n/a",1.03,IF(AH144&lt;0,1.01,IF(AH144&gt;10,1.1,(1+AH144/100))))</f>
        <v>1.7600000000000002</v>
      </c>
      <c r="AS144" s="109">
        <f>IF($AI144="n/a",1.03*AR144,IF($AI144&lt;0,1.01*AR144,IF($AI144&gt;10,1.1*AR144,(1+$AI144/100)*AR144)))</f>
        <v>1.8619040000000004</v>
      </c>
      <c r="AT144" s="109">
        <f>IF($AK144="n/a",1.03*AS144,IF($AK144&lt;0,1.01*AS144,IF($AK144&gt;10,1.1*AS144,(1+$AK144/100)*AS144)))</f>
        <v>2.0480944000000005</v>
      </c>
      <c r="AU144" s="109">
        <f>IF($AK144="n/a",1.03*AT144,IF($AK144&lt;0,1.01*AT144,IF($AK144&gt;10,1.1*AT144,(1+$AK144/100)*AT144)))</f>
        <v>2.252903840000001</v>
      </c>
      <c r="AV144" s="109">
        <f>IF($AK144="n/a",1.03*AU144,IF($AK144&lt;0,1.01*AU144,IF($AK144&gt;10,1.1*AU144,(1+$AK144/100)*AU144)))</f>
        <v>2.4781942240000014</v>
      </c>
      <c r="AW144" s="109">
        <f>SUM(AR144:AV144)</f>
        <v>10.401096464000004</v>
      </c>
      <c r="AX144" s="113">
        <f>AW144/I144*100</f>
        <v>7.1372376751526829</v>
      </c>
      <c r="AY144" s="100">
        <v>0.78</v>
      </c>
      <c r="AZ144" s="100">
        <v>40.97</v>
      </c>
      <c r="BA144" s="100">
        <v>-2.83</v>
      </c>
      <c r="BB144" s="100">
        <v>5.29</v>
      </c>
      <c r="BC144" s="100">
        <v>18.14</v>
      </c>
      <c r="BE144" s="12">
        <v>1993</v>
      </c>
      <c r="BF144" s="12">
        <f>IF(BE144&gt;2020,0,IF(BE144&gt;2008,1,IF(BE144&gt;2001,2,IF(BE144&gt;1990,3,IF(BE144&gt;1980,4,IF(BE144&gt;1973,5,IF(BE144&gt;1970,6,IF(BE144&gt;1960,7,IF(BE144&gt;1958,8,IF(BE144&gt;1953,9,10))))))))))</f>
        <v>3</v>
      </c>
      <c r="BG144" s="100">
        <v>1.31</v>
      </c>
      <c r="BH144" s="55" t="s">
        <v>121</v>
      </c>
      <c r="BI144" s="55" t="s">
        <v>122</v>
      </c>
    </row>
    <row r="145" spans="1:61" ht="11.25" customHeight="1" x14ac:dyDescent="0.2">
      <c r="A145" s="55" t="s">
        <v>521</v>
      </c>
      <c r="B145" s="55" t="s">
        <v>522</v>
      </c>
      <c r="C145" s="156" t="s">
        <v>125</v>
      </c>
      <c r="D145" s="98" t="s">
        <v>392</v>
      </c>
      <c r="E145" s="157">
        <v>56</v>
      </c>
      <c r="F145" s="2">
        <v>31</v>
      </c>
      <c r="G145" s="2" t="s">
        <v>119</v>
      </c>
      <c r="H145" s="2" t="s">
        <v>119</v>
      </c>
      <c r="I145" s="100">
        <v>52.69</v>
      </c>
      <c r="J145" s="101">
        <f>(M145/I145)*100</f>
        <v>6.3010058834693492</v>
      </c>
      <c r="K145" s="104">
        <v>0.83</v>
      </c>
      <c r="L145" s="71">
        <v>4</v>
      </c>
      <c r="M145" s="28">
        <f>K145*L145</f>
        <v>3.32</v>
      </c>
      <c r="N145" s="103" t="s">
        <v>120</v>
      </c>
      <c r="O145" s="104">
        <v>0.82</v>
      </c>
      <c r="P145" s="158">
        <v>46216</v>
      </c>
      <c r="Q145" s="158">
        <v>46237</v>
      </c>
      <c r="R145" s="28">
        <f>(K145-O145)/O145*100</f>
        <v>1.2195121951219523</v>
      </c>
      <c r="S145" s="105">
        <f>IF(INDEX(Historical!$D$7:$D1681,MATCH(B145,Historical!$B$7:$B$1062,0))=0,"n/a",(INDEX(Historical!$C$7:$C$1062,MATCH(B145,Historical!$B$7:$B$1062,0))/INDEX(Historical!$D$7:$D$1062,MATCH(B145,Historical!$B$7:$B$1062,0))-1)*100)</f>
        <v>1.2422360248447006</v>
      </c>
      <c r="T145" s="105">
        <f>IF(INDEX(Historical!$F$7:$F$1062,MATCH(B145,Historical!$B$7:$B$1062,0))=0,"n/a",((INDEX(Historical!$C$7:$C$1062,MATCH(B145,Historical!$B$7:$B$1062,0))/INDEX(Historical!$F$7:$F$1062,MATCH(B145,Historical!$B$7:$B$1062,0)))^(1/3)-1)*100)</f>
        <v>1.2579935123893105</v>
      </c>
      <c r="U145" s="105">
        <f>IF(INDEX(Historical!$H$7:$H$1062,MATCH(B145,Historical!$B$7:$B$1062,0))=0,"n/a",((INDEX(Historical!$C$7:$C$1062,MATCH(B145,Historical!$B$7:$B$1062,0))/INDEX(Historical!$H$7:$H$1062,MATCH(B145,Historical!$B$7:$B$1062,0)))^(1/5)-1)*100)</f>
        <v>1.2742964229615072</v>
      </c>
      <c r="V145" s="105">
        <f>IF(INDEX(Historical!$M$7:$M$1062,MATCH(B145,Historical!$B$7:$B$1062,0))=0,"n/a",((INDEX(Historical!$C$7:$C$1062,MATCH(B145,Historical!$B$7:$B$1062,0))/INDEX(Historical!$M$7:$M$1062,MATCH(B145,Historical!$B$7:$B$1062,0)))^(1/10)-1)*100)</f>
        <v>4.5960843224833736</v>
      </c>
      <c r="W145" s="106">
        <f>IF(OR(U145&lt;=0,U145="n/a",V145&lt;=0,V145="n/a"),"n/a",U145/V145)</f>
        <v>0.27725697214209827</v>
      </c>
      <c r="X145" s="107" t="str">
        <f>IF(OR(AJ145&lt;=0,AJ145="n/a",U145&lt;=0,U145="n/a"),"n/a",U145/AJ145)</f>
        <v>n/a</v>
      </c>
      <c r="Y145" s="123"/>
      <c r="Z145" s="101">
        <f>IF(OR(AC145&lt;0.01,AC145="n/a"),"n/a",M145/AC145*100)</f>
        <v>257.36434108527129</v>
      </c>
      <c r="AA145" s="109">
        <f>IF(OR(AC145&lt;0.01,AC145="n/a"),"n/a",I145/AC145)</f>
        <v>40.844961240310077</v>
      </c>
      <c r="AB145" s="71">
        <v>3</v>
      </c>
      <c r="AC145" s="100">
        <v>1.29</v>
      </c>
      <c r="AD145" s="100" t="s">
        <v>142</v>
      </c>
      <c r="AE145" s="100">
        <v>0.45</v>
      </c>
      <c r="AF145" s="100">
        <v>0.93</v>
      </c>
      <c r="AG145" s="100">
        <v>2.27</v>
      </c>
      <c r="AH145" s="100">
        <v>62.88</v>
      </c>
      <c r="AI145" s="100">
        <v>1.8599999999999999</v>
      </c>
      <c r="AJ145" s="100">
        <v>-18.13</v>
      </c>
      <c r="AK145" s="100" t="s">
        <v>142</v>
      </c>
      <c r="AL145" s="100">
        <v>1310</v>
      </c>
      <c r="AM145" s="100">
        <v>2.44</v>
      </c>
      <c r="AN145" s="100">
        <v>0.66</v>
      </c>
      <c r="AO145" s="110">
        <f>IF(U145="n/a","n/a",IF(AA145&lt;0,"n/a",IF(AA145="n/a","n/a",J145+U145-AA145)))</f>
        <v>-33.269658933879221</v>
      </c>
      <c r="AP145" s="111">
        <f>IF(U145="n/a","n/a",J145+U145)</f>
        <v>7.5753023064308564</v>
      </c>
      <c r="AQ145" s="112">
        <f>IF(OR(AC145&lt;0.01,AC145="n/a",AF145="n/a"),"n/a",(I145/SQRT(22.5*AC145*(I145/AF145))-1)*100)</f>
        <v>29.932998038712878</v>
      </c>
      <c r="AR145" s="101">
        <f>INDEX(Historical!$C$7:$C$1063,MATCH(B145,Historical!$B$7:$B$1063,0))*IF(AH145="n/a",1.03,IF(AH145&lt;0,1.01,IF(AH145&gt;10,1.1,(1+AH145/100))))</f>
        <v>3.5859999999999999</v>
      </c>
      <c r="AS145" s="109">
        <f>IF($AI145="n/a",1.03*AR145,IF($AI145&lt;0,1.01*AR145,IF($AI145&gt;10,1.1*AR145,(1+$AI145/100)*AR145)))</f>
        <v>3.6526995999999996</v>
      </c>
      <c r="AT145" s="109">
        <f>IF($AK145="n/a",1.03*AS145,IF($AK145&lt;0,1.01*AS145,IF($AK145&gt;10,1.1*AS145,(1+$AK145/100)*AS145)))</f>
        <v>3.7622805879999999</v>
      </c>
      <c r="AU145" s="109">
        <f>IF($AK145="n/a",1.03*AT145,IF($AK145&lt;0,1.01*AT145,IF($AK145&gt;10,1.1*AT145,(1+$AK145/100)*AT145)))</f>
        <v>3.87514900564</v>
      </c>
      <c r="AV145" s="109">
        <f>IF($AK145="n/a",1.03*AU145,IF($AK145&lt;0,1.01*AU145,IF($AK145&gt;10,1.1*AU145,(1+$AK145/100)*AU145)))</f>
        <v>3.9914034758092001</v>
      </c>
      <c r="AW145" s="109">
        <f>SUM(AR145:AV145)</f>
        <v>18.867532669449201</v>
      </c>
      <c r="AX145" s="113">
        <f>AW145/I145*100</f>
        <v>35.808564565286019</v>
      </c>
      <c r="AY145" s="718">
        <v>0.56999999999999995</v>
      </c>
      <c r="AZ145" s="100">
        <v>7.12</v>
      </c>
      <c r="BA145" s="100">
        <v>-11.27</v>
      </c>
      <c r="BB145" s="100">
        <v>-0.54</v>
      </c>
      <c r="BC145" s="100">
        <v>-1.05</v>
      </c>
      <c r="BE145" s="12">
        <v>1972</v>
      </c>
      <c r="BF145" s="12">
        <f>IF(BE145&gt;2020,0,IF(BE145&gt;2008,1,IF(BE145&gt;2001,2,IF(BE145&gt;1990,3,IF(BE145&gt;1980,4,IF(BE145&gt;1973,5,IF(BE145&gt;1970,6,IF(BE145&gt;1960,7,IF(BE145&gt;1958,8,IF(BE145&gt;1953,9,10))))))))))</f>
        <v>6</v>
      </c>
      <c r="BG145" s="100">
        <v>1.1299999999999999</v>
      </c>
      <c r="BH145" s="55" t="s">
        <v>121</v>
      </c>
      <c r="BI145" s="55" t="s">
        <v>122</v>
      </c>
    </row>
    <row r="146" spans="1:61" ht="11.25" customHeight="1" x14ac:dyDescent="0.2">
      <c r="A146" s="55" t="s">
        <v>523</v>
      </c>
      <c r="B146" s="55" t="s">
        <v>524</v>
      </c>
      <c r="C146" s="156" t="s">
        <v>134</v>
      </c>
      <c r="D146" s="98" t="s">
        <v>157</v>
      </c>
      <c r="E146" s="157">
        <v>35</v>
      </c>
      <c r="F146" s="2">
        <v>86</v>
      </c>
      <c r="G146" s="2" t="s">
        <v>119</v>
      </c>
      <c r="H146" s="2" t="s">
        <v>118</v>
      </c>
      <c r="I146" s="100">
        <v>60.15</v>
      </c>
      <c r="J146" s="101">
        <f>(M146/I146)*100</f>
        <v>3.192019950124688</v>
      </c>
      <c r="K146" s="104">
        <v>0.48</v>
      </c>
      <c r="L146" s="71">
        <v>4</v>
      </c>
      <c r="M146" s="28">
        <f>K146*L146</f>
        <v>1.92</v>
      </c>
      <c r="N146" s="103" t="s">
        <v>315</v>
      </c>
      <c r="O146" s="104">
        <v>0.46</v>
      </c>
      <c r="P146" s="158">
        <v>46146</v>
      </c>
      <c r="Q146" s="158">
        <v>46157</v>
      </c>
      <c r="R146" s="28">
        <f>(K146-O146)/O146*100</f>
        <v>4.3478260869565135</v>
      </c>
      <c r="S146" s="105">
        <f>IF(INDEX(Historical!$D$7:$D1693,MATCH(B146,Historical!$B$7:$B$1062,0))=0,"n/a",(INDEX(Historical!$C$7:$C$1062,MATCH(B146,Historical!$B$7:$B$1062,0))/INDEX(Historical!$D$7:$D$1062,MATCH(B146,Historical!$B$7:$B$1062,0))-1)*100)</f>
        <v>3.4090909090909172</v>
      </c>
      <c r="T146" s="105">
        <f>IF(INDEX(Historical!$F$7:$F$1062,MATCH(B146,Historical!$B$7:$B$1062,0))=0,"n/a",((INDEX(Historical!$C$7:$C$1062,MATCH(B146,Historical!$B$7:$B$1062,0))/INDEX(Historical!$F$7:$F$1062,MATCH(B146,Historical!$B$7:$B$1062,0)))^(1/3)-1)*100)</f>
        <v>2.7040024624839898</v>
      </c>
      <c r="U146" s="105">
        <f>IF(INDEX(Historical!$H$7:$H$1062,MATCH(B146,Historical!$B$7:$B$1062,0))=0,"n/a",((INDEX(Historical!$C$7:$C$1062,MATCH(B146,Historical!$B$7:$B$1062,0))/INDEX(Historical!$H$7:$H$1062,MATCH(B146,Historical!$B$7:$B$1062,0)))^(1/5)-1)*100)</f>
        <v>2.1046469491486031</v>
      </c>
      <c r="V146" s="105">
        <f>IF(INDEX(Historical!$M$7:$M$1062,MATCH(B146,Historical!$B$7:$B$1062,0))=0,"n/a",((INDEX(Historical!$C$7:$C$1062,MATCH(B146,Historical!$B$7:$B$1062,0))/INDEX(Historical!$M$7:$M$1062,MATCH(B146,Historical!$B$7:$B$1062,0)))^(1/10)-1)*100)</f>
        <v>1.7508382437443126</v>
      </c>
      <c r="W146" s="106">
        <f>IF(OR(U146&lt;=0,U146="n/a",V146&lt;=0,V146="n/a"),"n/a",U146/V146)</f>
        <v>1.2020796076784577</v>
      </c>
      <c r="X146" s="107">
        <f>IF(OR(AJ146&lt;=0,AJ146="n/a",U146&lt;=0,U146="n/a"),"n/a",U146/AJ146)</f>
        <v>0.24219182383758375</v>
      </c>
      <c r="Y146" s="165"/>
      <c r="Z146" s="101">
        <f>IF(OR(AC146&lt;0.01,AC146="n/a"),"n/a",M146/AC146*100)</f>
        <v>42.384105960264897</v>
      </c>
      <c r="AA146" s="109">
        <f>IF(OR(AC146&lt;0.01,AC146="n/a"),"n/a",I146/AC146)</f>
        <v>13.278145695364238</v>
      </c>
      <c r="AB146" s="71">
        <v>12</v>
      </c>
      <c r="AC146" s="100">
        <v>4.53</v>
      </c>
      <c r="AD146" s="100" t="s">
        <v>142</v>
      </c>
      <c r="AE146" s="100">
        <v>5.32</v>
      </c>
      <c r="AF146" s="100">
        <v>1.62</v>
      </c>
      <c r="AG146" s="100">
        <v>12.49</v>
      </c>
      <c r="AH146" s="100">
        <v>2.54</v>
      </c>
      <c r="AI146" s="100">
        <v>0.86</v>
      </c>
      <c r="AJ146" s="100">
        <v>8.6900000000000013</v>
      </c>
      <c r="AK146" s="100" t="s">
        <v>142</v>
      </c>
      <c r="AL146" s="100">
        <v>1410</v>
      </c>
      <c r="AM146" s="100">
        <v>5.2200000000000006</v>
      </c>
      <c r="AN146" s="100">
        <v>0.15</v>
      </c>
      <c r="AO146" s="110">
        <f>IF(U146="n/a","n/a",IF(AA146&lt;0,"n/a",IF(AA146="n/a","n/a",J146+U146-AA146)))</f>
        <v>-7.981478796090947</v>
      </c>
      <c r="AP146" s="111">
        <f>IF(U146="n/a","n/a",J146+U146)</f>
        <v>5.2966668992732906</v>
      </c>
      <c r="AQ146" s="112">
        <f>IF(OR(AC146&lt;0.01,AC146="n/a",AF146="n/a"),"n/a",(I146/SQRT(22.5*AC146*(I146/AF146))-1)*100)</f>
        <v>-2.2233928760961197</v>
      </c>
      <c r="AR146" s="101">
        <f>INDEX(Historical!$C$7:$C$1063,MATCH(B146,Historical!$B$7:$B$1063,0))*IF(AH146="n/a",1.03,IF(AH146&lt;0,1.01,IF(AH146&gt;10,1.1,(1+AH146/100))))</f>
        <v>1.8662280000000002</v>
      </c>
      <c r="AS146" s="109">
        <f>IF($AI146="n/a",1.03*AR146,IF($AI146&lt;0,1.01*AR146,IF($AI146&gt;10,1.1*AR146,(1+$AI146/100)*AR146)))</f>
        <v>1.8822775608000002</v>
      </c>
      <c r="AT146" s="109">
        <f>IF($AK146="n/a",1.03*AS146,IF($AK146&lt;0,1.01*AS146,IF($AK146&gt;10,1.1*AS146,(1+$AK146/100)*AS146)))</f>
        <v>1.9387458876240002</v>
      </c>
      <c r="AU146" s="109">
        <f>IF($AK146="n/a",1.03*AT146,IF($AK146&lt;0,1.01*AT146,IF($AK146&gt;10,1.1*AT146,(1+$AK146/100)*AT146)))</f>
        <v>1.9969082642527203</v>
      </c>
      <c r="AV146" s="109">
        <f>IF($AK146="n/a",1.03*AU146,IF($AK146&lt;0,1.01*AU146,IF($AK146&gt;10,1.1*AU146,(1+$AK146/100)*AU146)))</f>
        <v>2.056815512180302</v>
      </c>
      <c r="AW146" s="109">
        <f>SUM(AR146:AV146)</f>
        <v>9.7409752248570243</v>
      </c>
      <c r="AX146" s="113">
        <f>AW146/I146*100</f>
        <v>16.194472526778096</v>
      </c>
      <c r="AY146" s="718">
        <v>0.55000000000000004</v>
      </c>
      <c r="AZ146" s="100">
        <v>33.869999999999997</v>
      </c>
      <c r="BA146" s="100">
        <v>-5.4399999999999995</v>
      </c>
      <c r="BB146" s="100">
        <v>3.3000000000000003</v>
      </c>
      <c r="BC146" s="100">
        <v>14.74</v>
      </c>
      <c r="BE146" s="12">
        <v>1993</v>
      </c>
      <c r="BF146" s="12">
        <f>IF(BE146&gt;2020,0,IF(BE146&gt;2008,1,IF(BE146&gt;2001,2,IF(BE146&gt;1990,3,IF(BE146&gt;1980,4,IF(BE146&gt;1973,5,IF(BE146&gt;1970,6,IF(BE146&gt;1960,7,IF(BE146&gt;1958,8,IF(BE146&gt;1953,9,10))))))))))</f>
        <v>3</v>
      </c>
      <c r="BG146" s="100">
        <v>1.91</v>
      </c>
      <c r="BH146" s="55" t="s">
        <v>121</v>
      </c>
      <c r="BI146" s="55" t="s">
        <v>122</v>
      </c>
    </row>
    <row r="147" spans="1:61" ht="11.25" customHeight="1" x14ac:dyDescent="0.2">
      <c r="A147" s="55" t="s">
        <v>525</v>
      </c>
      <c r="B147" s="55" t="s">
        <v>526</v>
      </c>
      <c r="C147" s="156" t="s">
        <v>527</v>
      </c>
      <c r="D147" s="98" t="s">
        <v>528</v>
      </c>
      <c r="E147" s="157">
        <v>33</v>
      </c>
      <c r="F147" s="2">
        <v>105</v>
      </c>
      <c r="G147" s="2" t="s">
        <v>146</v>
      </c>
      <c r="H147" s="2" t="s">
        <v>146</v>
      </c>
      <c r="I147" s="100">
        <v>52.2</v>
      </c>
      <c r="J147" s="101">
        <f>(M147/I147)*100</f>
        <v>2.7394636015325666</v>
      </c>
      <c r="K147" s="104">
        <v>0.35749999999999998</v>
      </c>
      <c r="L147" s="71">
        <v>4</v>
      </c>
      <c r="M147" s="28">
        <f>K147*L147</f>
        <v>1.43</v>
      </c>
      <c r="N147" s="103" t="s">
        <v>458</v>
      </c>
      <c r="O147" s="104">
        <v>0.35499999999999998</v>
      </c>
      <c r="P147" s="158">
        <v>46210</v>
      </c>
      <c r="Q147" s="158">
        <v>46226</v>
      </c>
      <c r="R147" s="28">
        <f>(K147-O147)/O147*100</f>
        <v>0.70422535211267667</v>
      </c>
      <c r="S147" s="105">
        <f>IF(INDEX(Historical!$D$7:$D1705,MATCH(B147,Historical!$B$7:$B$1062,0))=0,"n/a",(INDEX(Historical!$C$7:$C$1062,MATCH(B147,Historical!$B$7:$B$1062,0))/INDEX(Historical!$D$7:$D$1062,MATCH(B147,Historical!$B$7:$B$1062,0))-1)*100)</f>
        <v>0.71174377224199059</v>
      </c>
      <c r="T147" s="105">
        <f>IF(INDEX(Historical!$F$7:$F$1062,MATCH(B147,Historical!$B$7:$B$1062,0))=0,"n/a",((INDEX(Historical!$C$7:$C$1062,MATCH(B147,Historical!$B$7:$B$1062,0))/INDEX(Historical!$F$7:$F$1062,MATCH(B147,Historical!$B$7:$B$1062,0)))^(1/3)-1)*100)</f>
        <v>0.71687034960525864</v>
      </c>
      <c r="U147" s="105">
        <f>IF(INDEX(Historical!$H$7:$H$1062,MATCH(B147,Historical!$B$7:$B$1062,0))=0,"n/a",((INDEX(Historical!$C$7:$C$1062,MATCH(B147,Historical!$B$7:$B$1062,0))/INDEX(Historical!$H$7:$H$1062,MATCH(B147,Historical!$B$7:$B$1062,0)))^(1/5)-1)*100)</f>
        <v>0.72209668424394469</v>
      </c>
      <c r="V147" s="105">
        <f>IF(INDEX(Historical!$M$7:$M$1062,MATCH(B147,Historical!$B$7:$B$1062,0))=0,"n/a",((INDEX(Historical!$C$7:$C$1062,MATCH(B147,Historical!$B$7:$B$1062,0))/INDEX(Historical!$M$7:$M$1062,MATCH(B147,Historical!$B$7:$B$1062,0)))^(1/10)-1)*100)</f>
        <v>1.8327432420693235</v>
      </c>
      <c r="W147" s="106">
        <f>IF(OR(U147&lt;=0,U147="n/a",V147&lt;=0,V147="n/a"),"n/a",U147/V147)</f>
        <v>0.39399773392624049</v>
      </c>
      <c r="X147" s="107">
        <f>IF(OR(AJ147&lt;=0,AJ147="n/a",U147&lt;=0,U147="n/a"),"n/a",U147/AJ147)</f>
        <v>7.4828671942377689E-2</v>
      </c>
      <c r="Y147" s="123" t="s">
        <v>529</v>
      </c>
      <c r="Z147" s="101">
        <f>IF(OR(AC147&lt;0.01,AC147="n/a"),"n/a",M147/AC147*100)</f>
        <v>33.806146572104012</v>
      </c>
      <c r="AA147" s="109">
        <f>IF(OR(AC147&lt;0.01,AC147="n/a"),"n/a",I147/AC147)</f>
        <v>12.340425531914892</v>
      </c>
      <c r="AB147" s="71">
        <v>4</v>
      </c>
      <c r="AC147" s="100">
        <v>4.2300000000000004</v>
      </c>
      <c r="AD147" s="100" t="s">
        <v>142</v>
      </c>
      <c r="AE147" s="100">
        <v>1.58</v>
      </c>
      <c r="AF147" s="100">
        <v>3.13</v>
      </c>
      <c r="AG147" s="100">
        <v>27.689999999999998</v>
      </c>
      <c r="AH147" s="100">
        <v>14.56</v>
      </c>
      <c r="AI147" s="100">
        <v>10.42</v>
      </c>
      <c r="AJ147" s="100">
        <v>9.65</v>
      </c>
      <c r="AK147" s="100" t="s">
        <v>142</v>
      </c>
      <c r="AL147" s="100">
        <v>2650</v>
      </c>
      <c r="AM147" s="100">
        <v>22.91</v>
      </c>
      <c r="AN147" s="100">
        <v>0.91</v>
      </c>
      <c r="AO147" s="110">
        <f>IF(U147="n/a","n/a",IF(AA147&lt;0,"n/a",IF(AA147="n/a","n/a",J147+U147-AA147)))</f>
        <v>-8.8788652461383819</v>
      </c>
      <c r="AP147" s="111">
        <f>IF(U147="n/a","n/a",J147+U147)</f>
        <v>3.4615602857765113</v>
      </c>
      <c r="AQ147" s="112">
        <f>IF(OR(AC147&lt;0.01,AC147="n/a",AF147="n/a"),"n/a",(I147/SQRT(22.5*AC147*(I147/AF147))-1)*100)</f>
        <v>31.022528876854039</v>
      </c>
      <c r="AR147" s="101">
        <f>INDEX(Historical!$C$7:$C$1063,MATCH(B147,Historical!$B$7:$B$1063,0))*IF(AH147="n/a",1.03,IF(AH147&lt;0,1.01,IF(AH147&gt;10,1.1,(1+AH147/100))))</f>
        <v>1.5565000000000002</v>
      </c>
      <c r="AS147" s="109">
        <f>IF($AI147="n/a",1.03*AR147,IF($AI147&lt;0,1.01*AR147,IF($AI147&gt;10,1.1*AR147,(1+$AI147/100)*AR147)))</f>
        <v>1.7121500000000003</v>
      </c>
      <c r="AT147" s="109">
        <f>IF($AK147="n/a",1.03*AS147,IF($AK147&lt;0,1.01*AS147,IF($AK147&gt;10,1.1*AS147,(1+$AK147/100)*AS147)))</f>
        <v>1.7635145000000003</v>
      </c>
      <c r="AU147" s="109">
        <f>IF($AK147="n/a",1.03*AT147,IF($AK147&lt;0,1.01*AT147,IF($AK147&gt;10,1.1*AT147,(1+$AK147/100)*AT147)))</f>
        <v>1.8164199350000003</v>
      </c>
      <c r="AV147" s="109">
        <f>IF($AK147="n/a",1.03*AU147,IF($AK147&lt;0,1.01*AU147,IF($AK147&gt;10,1.1*AU147,(1+$AK147/100)*AU147)))</f>
        <v>1.8709125330500003</v>
      </c>
      <c r="AW147" s="109">
        <f>SUM(AR147:AV147)</f>
        <v>8.7194969680500023</v>
      </c>
      <c r="AX147" s="113">
        <f>AW147/I147*100</f>
        <v>16.704017180172418</v>
      </c>
      <c r="AY147" s="718">
        <v>0.76</v>
      </c>
      <c r="AZ147" s="100">
        <v>83.93</v>
      </c>
      <c r="BA147" s="100">
        <v>-9.1399999999999988</v>
      </c>
      <c r="BB147" s="100">
        <v>10.54</v>
      </c>
      <c r="BC147" s="100">
        <v>37.01</v>
      </c>
      <c r="BE147" s="12">
        <v>1994</v>
      </c>
      <c r="BF147" s="12">
        <f>IF(BE147&gt;2020,0,IF(BE147&gt;2008,1,IF(BE147&gt;2001,2,IF(BE147&gt;1990,3,IF(BE147&gt;1980,4,IF(BE147&gt;1973,5,IF(BE147&gt;1970,6,IF(BE147&gt;1960,7,IF(BE147&gt;1958,8,IF(BE147&gt;1953,9,10))))))))))</f>
        <v>3</v>
      </c>
      <c r="BG147" s="100">
        <v>8.39</v>
      </c>
      <c r="BH147" s="55" t="s">
        <v>121</v>
      </c>
      <c r="BI147" s="55" t="s">
        <v>122</v>
      </c>
    </row>
    <row r="148" spans="1:61" ht="11.25" customHeight="1" x14ac:dyDescent="0.2">
      <c r="A148" s="55" t="s">
        <v>530</v>
      </c>
      <c r="B148" s="55" t="s">
        <v>531</v>
      </c>
      <c r="C148" s="156" t="s">
        <v>125</v>
      </c>
      <c r="D148" s="98" t="s">
        <v>212</v>
      </c>
      <c r="E148" s="157">
        <v>53</v>
      </c>
      <c r="F148" s="2">
        <v>43</v>
      </c>
      <c r="G148" s="2" t="s">
        <v>119</v>
      </c>
      <c r="H148" s="2" t="s">
        <v>118</v>
      </c>
      <c r="I148" s="100">
        <v>111.2</v>
      </c>
      <c r="J148" s="101">
        <f>(M148/I148)*100</f>
        <v>0.89028776978417268</v>
      </c>
      <c r="K148" s="104">
        <v>0.2475</v>
      </c>
      <c r="L148" s="71">
        <v>4</v>
      </c>
      <c r="M148" s="28">
        <f>K148*L148</f>
        <v>0.99</v>
      </c>
      <c r="N148" s="103" t="s">
        <v>141</v>
      </c>
      <c r="O148" s="104">
        <v>0.23499999999999999</v>
      </c>
      <c r="P148" s="158">
        <v>46101</v>
      </c>
      <c r="Q148" s="158">
        <v>46118</v>
      </c>
      <c r="R148" s="28">
        <f>(K148-O148)/O148*100</f>
        <v>5.319148936170218</v>
      </c>
      <c r="S148" s="105">
        <f>IF(INDEX(Historical!$D$7:$D1710,MATCH(B148,Historical!$B$7:$B$1062,0))=0,"n/a",(INDEX(Historical!$C$7:$C$1062,MATCH(B148,Historical!$B$7:$B$1062,0))/INDEX(Historical!$D$7:$D$1062,MATCH(B148,Historical!$B$7:$B$1062,0))-1)*100)</f>
        <v>12.307692307692308</v>
      </c>
      <c r="T148" s="105">
        <f>IF(INDEX(Historical!$F$7:$F$1062,MATCH(B148,Historical!$B$7:$B$1062,0))=0,"n/a",((INDEX(Historical!$C$7:$C$1062,MATCH(B148,Historical!$B$7:$B$1062,0))/INDEX(Historical!$F$7:$F$1062,MATCH(B148,Historical!$B$7:$B$1062,0)))^(1/3)-1)*100)</f>
        <v>7.0737685421664809</v>
      </c>
      <c r="U148" s="105">
        <f>IF(INDEX(Historical!$H$7:$H$1062,MATCH(B148,Historical!$B$7:$B$1062,0))=0,"n/a",((INDEX(Historical!$C$7:$C$1062,MATCH(B148,Historical!$B$7:$B$1062,0))/INDEX(Historical!$H$7:$H$1062,MATCH(B148,Historical!$B$7:$B$1062,0)))^(1/5)-1)*100)</f>
        <v>4.9501669044327956</v>
      </c>
      <c r="V148" s="105">
        <f>IF(INDEX(Historical!$M$7:$M$1062,MATCH(B148,Historical!$B$7:$B$1062,0))=0,"n/a",((INDEX(Historical!$C$7:$C$1062,MATCH(B148,Historical!$B$7:$B$1062,0))/INDEX(Historical!$M$7:$M$1062,MATCH(B148,Historical!$B$7:$B$1062,0)))^(1/10)-1)*100)</f>
        <v>3.4503469773891293</v>
      </c>
      <c r="W148" s="106">
        <f>IF(OR(U148&lt;=0,U148="n/a",V148&lt;=0,V148="n/a"),"n/a",U148/V148)</f>
        <v>1.4346866958228581</v>
      </c>
      <c r="X148" s="107">
        <f>IF(OR(AJ148&lt;=0,AJ148="n/a",U148&lt;=0,U148="n/a"),"n/a",U148/AJ148)</f>
        <v>0.42932930654230667</v>
      </c>
      <c r="Y148" s="55"/>
      <c r="Z148" s="101">
        <f>IF(OR(AC148&lt;0.01,AC148="n/a"),"n/a",M148/AC148*100)</f>
        <v>34.859154929577471</v>
      </c>
      <c r="AA148" s="109">
        <f>IF(OR(AC148&lt;0.01,AC148="n/a"),"n/a",I148/AC148)</f>
        <v>39.154929577464792</v>
      </c>
      <c r="AB148" s="71">
        <v>1</v>
      </c>
      <c r="AC148" s="100">
        <v>2.84</v>
      </c>
      <c r="AD148" s="100">
        <v>2.97</v>
      </c>
      <c r="AE148" s="100">
        <v>1.22</v>
      </c>
      <c r="AF148" s="100">
        <v>9.39</v>
      </c>
      <c r="AG148" s="100">
        <v>25.53</v>
      </c>
      <c r="AH148" s="100">
        <v>9.82</v>
      </c>
      <c r="AI148" s="100">
        <v>12.94</v>
      </c>
      <c r="AJ148" s="100">
        <v>11.53</v>
      </c>
      <c r="AK148" s="100">
        <v>11.44</v>
      </c>
      <c r="AL148" s="100">
        <v>884940</v>
      </c>
      <c r="AM148" s="100">
        <v>44.95</v>
      </c>
      <c r="AN148" s="100">
        <v>0.79</v>
      </c>
      <c r="AO148" s="110">
        <f>IF(U148="n/a","n/a",IF(AA148&lt;0,"n/a",IF(AA148="n/a","n/a",J148+U148-AA148)))</f>
        <v>-33.314474903247827</v>
      </c>
      <c r="AP148" s="111">
        <f>IF(U148="n/a","n/a",J148+U148)</f>
        <v>5.8404546742169678</v>
      </c>
      <c r="AQ148" s="112">
        <f>IF(OR(AC148&lt;0.01,AC148="n/a",AF148="n/a"),"n/a",(I148/SQRT(22.5*AC148*(I148/AF148))-1)*100)</f>
        <v>304.23578858130941</v>
      </c>
      <c r="AR148" s="101">
        <f>INDEX(Historical!$C$7:$C$1063,MATCH(B148,Historical!$B$7:$B$1063,0))*IF(AH148="n/a",1.03,IF(AH148&lt;0,1.01,IF(AH148&gt;10,1.1,(1+AH148/100))))</f>
        <v>1.0021074999999999</v>
      </c>
      <c r="AS148" s="109">
        <f>IF($AI148="n/a",1.03*AR148,IF($AI148&lt;0,1.01*AR148,IF($AI148&gt;10,1.1*AR148,(1+$AI148/100)*AR148)))</f>
        <v>1.1023182499999999</v>
      </c>
      <c r="AT148" s="109">
        <f>IF($AK148="n/a",1.03*AS148,IF($AK148&lt;0,1.01*AS148,IF($AK148&gt;10,1.1*AS148,(1+$AK148/100)*AS148)))</f>
        <v>1.212550075</v>
      </c>
      <c r="AU148" s="109">
        <f>IF($AK148="n/a",1.03*AT148,IF($AK148&lt;0,1.01*AT148,IF($AK148&gt;10,1.1*AT148,(1+$AK148/100)*AT148)))</f>
        <v>1.3338050825000001</v>
      </c>
      <c r="AV148" s="109">
        <f>IF($AK148="n/a",1.03*AU148,IF($AK148&lt;0,1.01*AU148,IF($AK148&gt;10,1.1*AU148,(1+$AK148/100)*AU148)))</f>
        <v>1.4671855907500002</v>
      </c>
      <c r="AW148" s="109">
        <f>SUM(AR148:AV148)</f>
        <v>6.1179664982500004</v>
      </c>
      <c r="AX148" s="113">
        <f>AW148/I148*100</f>
        <v>5.5017684336780581</v>
      </c>
      <c r="AY148" s="718">
        <v>0.61</v>
      </c>
      <c r="AZ148" s="100">
        <v>16.54</v>
      </c>
      <c r="BA148" s="100">
        <v>-17.72</v>
      </c>
      <c r="BB148" s="100">
        <v>-3.84</v>
      </c>
      <c r="BC148" s="100">
        <v>-5.7700000000000005</v>
      </c>
      <c r="BE148" s="12">
        <v>1974</v>
      </c>
      <c r="BF148" s="12">
        <f>IF(BE148&gt;2020,0,IF(BE148&gt;2008,1,IF(BE148&gt;2001,2,IF(BE148&gt;1990,3,IF(BE148&gt;1980,4,IF(BE148&gt;1973,5,IF(BE148&gt;1970,6,IF(BE148&gt;1960,7,IF(BE148&gt;1958,8,IF(BE148&gt;1953,9,10))))))))))</f>
        <v>5</v>
      </c>
      <c r="BG148" s="100">
        <v>8.24</v>
      </c>
      <c r="BH148" s="55" t="s">
        <v>121</v>
      </c>
      <c r="BI148" s="55" t="s">
        <v>122</v>
      </c>
    </row>
    <row r="149" spans="1:61" ht="11.25" customHeight="1" x14ac:dyDescent="0.2">
      <c r="A149" s="55" t="s">
        <v>1348</v>
      </c>
      <c r="B149" s="55" t="s">
        <v>1349</v>
      </c>
      <c r="C149" s="156" t="s">
        <v>134</v>
      </c>
      <c r="D149" s="98" t="s">
        <v>135</v>
      </c>
      <c r="E149" s="157">
        <v>25</v>
      </c>
      <c r="F149" s="2">
        <v>147</v>
      </c>
      <c r="G149" s="2" t="s">
        <v>146</v>
      </c>
      <c r="H149" s="2" t="s">
        <v>146</v>
      </c>
      <c r="I149" s="100">
        <v>72.540000000000006</v>
      </c>
      <c r="J149" s="101">
        <f>(M149/I149)*100</f>
        <v>0.55141990625861592</v>
      </c>
      <c r="K149" s="104">
        <v>0.1</v>
      </c>
      <c r="L149" s="71">
        <v>4</v>
      </c>
      <c r="M149" s="28">
        <f>K149*L149</f>
        <v>0.4</v>
      </c>
      <c r="N149" s="103" t="s">
        <v>739</v>
      </c>
      <c r="O149" s="104">
        <v>0.09</v>
      </c>
      <c r="P149" s="158">
        <v>46196</v>
      </c>
      <c r="Q149" s="158">
        <v>46205</v>
      </c>
      <c r="R149" s="28">
        <f>(K149-O149)/O149*100</f>
        <v>11.111111111111121</v>
      </c>
      <c r="S149" s="105">
        <f>IF(INDEX(Historical!$D$7:$D1712,MATCH(B149,Historical!$B$7:$B$1062,0))=0,"n/a",(INDEX(Historical!$C$7:$C$1062,MATCH(B149,Historical!$B$7:$B$1062,0))/INDEX(Historical!$D$7:$D$1062,MATCH(B149,Historical!$B$7:$B$1062,0))-1)*100)</f>
        <v>11.702127659574568</v>
      </c>
      <c r="T149" s="105">
        <f>IF(INDEX(Historical!$F$7:$F$1062,MATCH(B149,Historical!$B$7:$B$1062,0))=0,"n/a",((INDEX(Historical!$C$7:$C$1062,MATCH(B149,Historical!$B$7:$B$1062,0))/INDEX(Historical!$F$7:$F$1062,MATCH(B149,Historical!$B$7:$B$1062,0)))^(1/3)-1)*100)</f>
        <v>10.732266592239492</v>
      </c>
      <c r="U149" s="105">
        <f>IF(INDEX(Historical!$H$7:$H$1062,MATCH(B149,Historical!$B$7:$B$1062,0))=0,"n/a",((INDEX(Historical!$C$7:$C$1062,MATCH(B149,Historical!$B$7:$B$1062,0))/INDEX(Historical!$H$7:$H$1062,MATCH(B149,Historical!$B$7:$B$1062,0)))^(1/5)-1)*100)</f>
        <v>10.874210634621019</v>
      </c>
      <c r="V149" s="105">
        <f>IF(INDEX(Historical!$M$7:$M$1062,MATCH(B149,Historical!$B$7:$B$1062,0))=0,"n/a",((INDEX(Historical!$C$7:$C$1062,MATCH(B149,Historical!$B$7:$B$1062,0))/INDEX(Historical!$M$7:$M$1062,MATCH(B149,Historical!$B$7:$B$1062,0)))^(1/10)-1)*100)</f>
        <v>9.6539792196681962</v>
      </c>
      <c r="W149" s="106">
        <f>IF(OR(U149&lt;=0,U149="n/a",V149&lt;=0,V149="n/a"),"n/a",U149/V149)</f>
        <v>1.1263967310460776</v>
      </c>
      <c r="X149" s="107">
        <f>IF(OR(AJ149&lt;=0,AJ149="n/a",U149&lt;=0,U149="n/a"),"n/a",U149/AJ149)</f>
        <v>0.37601004960653589</v>
      </c>
      <c r="Y149" s="179"/>
      <c r="Z149" s="101">
        <f>IF(OR(AC149&lt;0.01,AC149="n/a"),"n/a",M149/AC149*100)</f>
        <v>8.2304526748971192</v>
      </c>
      <c r="AA149" s="109">
        <f>IF(OR(AC149&lt;0.01,AC149="n/a"),"n/a",I149/AC149)</f>
        <v>14.925925925925926</v>
      </c>
      <c r="AB149" s="71">
        <v>12</v>
      </c>
      <c r="AC149" s="100">
        <v>4.8600000000000003</v>
      </c>
      <c r="AD149" s="100">
        <v>2.77</v>
      </c>
      <c r="AE149" s="100">
        <v>1.5</v>
      </c>
      <c r="AF149" s="100">
        <v>2.74</v>
      </c>
      <c r="AG149" s="100">
        <v>20.16</v>
      </c>
      <c r="AH149" s="100">
        <v>11.78</v>
      </c>
      <c r="AI149" s="100">
        <v>-0.26</v>
      </c>
      <c r="AJ149" s="100">
        <v>28.92</v>
      </c>
      <c r="AK149" s="100">
        <v>5.43</v>
      </c>
      <c r="AL149" s="100">
        <v>27000</v>
      </c>
      <c r="AM149" s="100">
        <v>16.100000000000001</v>
      </c>
      <c r="AN149" s="100">
        <v>0.28999999999999998</v>
      </c>
      <c r="AO149" s="110">
        <f>IF(U149="n/a","n/a",IF(AA149&lt;0,"n/a",IF(AA149="n/a","n/a",J149+U149-AA149)))</f>
        <v>-3.5002953850462912</v>
      </c>
      <c r="AP149" s="111">
        <f>IF(U149="n/a","n/a",J149+U149)</f>
        <v>11.425630540879634</v>
      </c>
      <c r="AQ149" s="112">
        <f>IF(OR(AC149&lt;0.01,AC149="n/a",AF149="n/a"),"n/a",(I149/SQRT(22.5*AC149*(I149/AF149))-1)*100)</f>
        <v>34.820105716283265</v>
      </c>
      <c r="AR149" s="101">
        <f>INDEX(Historical!$C$7:$C$1063,MATCH(B149,Historical!$B$7:$B$1063,0))*IF(AH149="n/a",1.03,IF(AH149&lt;0,1.01,IF(AH149&gt;10,1.1,(1+AH149/100))))</f>
        <v>0.38500000000000001</v>
      </c>
      <c r="AS149" s="109">
        <f>IF($AI149="n/a",1.03*AR149,IF($AI149&lt;0,1.01*AR149,IF($AI149&gt;10,1.1*AR149,(1+$AI149/100)*AR149)))</f>
        <v>0.38885000000000003</v>
      </c>
      <c r="AT149" s="109">
        <f>IF($AK149="n/a",1.03*AS149,IF($AK149&lt;0,1.01*AS149,IF($AK149&gt;10,1.1*AS149,(1+$AK149/100)*AS149)))</f>
        <v>0.40996455500000006</v>
      </c>
      <c r="AU149" s="109">
        <f>IF($AK149="n/a",1.03*AT149,IF($AK149&lt;0,1.01*AT149,IF($AK149&gt;10,1.1*AT149,(1+$AK149/100)*AT149)))</f>
        <v>0.43222563033650008</v>
      </c>
      <c r="AV149" s="109">
        <f>IF($AK149="n/a",1.03*AU149,IF($AK149&lt;0,1.01*AU149,IF($AK149&gt;10,1.1*AU149,(1+$AK149/100)*AU149)))</f>
        <v>0.45569548206377203</v>
      </c>
      <c r="AW149" s="109">
        <f>SUM(AR149:AV149)</f>
        <v>2.0717356674002723</v>
      </c>
      <c r="AX149" s="113">
        <f>AW149/I149*100</f>
        <v>2.8559907187762228</v>
      </c>
      <c r="AY149" s="718">
        <v>0.28999999999999998</v>
      </c>
      <c r="AZ149" s="100">
        <v>16.239999999999998</v>
      </c>
      <c r="BA149" s="100">
        <v>-6.34</v>
      </c>
      <c r="BB149" s="100">
        <v>4.3</v>
      </c>
      <c r="BC149" s="100">
        <v>4.82</v>
      </c>
      <c r="BE149" s="12">
        <v>2002</v>
      </c>
      <c r="BF149" s="12">
        <f>IF(BE149&gt;2020,0,IF(BE149&gt;2008,1,IF(BE149&gt;2001,2,IF(BE149&gt;1990,3,IF(BE149&gt;1980,4,IF(BE149&gt;1973,5,IF(BE149&gt;1970,6,IF(BE149&gt;1960,7,IF(BE149&gt;1958,8,IF(BE149&gt;1953,9,10))))))))))</f>
        <v>2</v>
      </c>
      <c r="BG149" s="100">
        <v>4.5999999999999996</v>
      </c>
      <c r="BH149" s="55" t="s">
        <v>121</v>
      </c>
      <c r="BI149" s="55" t="s">
        <v>122</v>
      </c>
    </row>
    <row r="150" spans="1:61" ht="11.25" customHeight="1" x14ac:dyDescent="0.2">
      <c r="A150" s="123" t="s">
        <v>532</v>
      </c>
      <c r="B150" s="55" t="s">
        <v>533</v>
      </c>
      <c r="C150" s="156" t="s">
        <v>180</v>
      </c>
      <c r="D150" s="98" t="s">
        <v>181</v>
      </c>
      <c r="E150" s="157">
        <v>33</v>
      </c>
      <c r="F150" s="2">
        <v>95</v>
      </c>
      <c r="G150" s="2" t="s">
        <v>119</v>
      </c>
      <c r="H150" s="2" t="s">
        <v>119</v>
      </c>
      <c r="I150" s="100">
        <v>340.96</v>
      </c>
      <c r="J150" s="101">
        <f>(M150/I150)*100</f>
        <v>0.25809479117785078</v>
      </c>
      <c r="K150" s="104">
        <v>0.22</v>
      </c>
      <c r="L150" s="71">
        <v>4</v>
      </c>
      <c r="M150" s="28">
        <f>K150*L150</f>
        <v>0.88</v>
      </c>
      <c r="N150" s="103" t="s">
        <v>423</v>
      </c>
      <c r="O150" s="104">
        <v>0.21</v>
      </c>
      <c r="P150" s="158">
        <v>45973</v>
      </c>
      <c r="Q150" s="158">
        <v>45980</v>
      </c>
      <c r="R150" s="28">
        <f>(K150-O150)/O150*100</f>
        <v>4.7619047619047663</v>
      </c>
      <c r="S150" s="105">
        <f>IF(INDEX(Historical!$D$7:$D1716,MATCH(B150,Historical!$B$7:$B$1062,0))=0,"n/a",(INDEX(Historical!$C$7:$C$1062,MATCH(B150,Historical!$B$7:$B$1062,0))/INDEX(Historical!$D$7:$D$1062,MATCH(B150,Historical!$B$7:$B$1062,0))-1)*100)</f>
        <v>4.9382716049382713</v>
      </c>
      <c r="T150" s="105">
        <f>IF(INDEX(Historical!$F$7:$F$1062,MATCH(B150,Historical!$B$7:$B$1062,0))=0,"n/a",((INDEX(Historical!$C$7:$C$1062,MATCH(B150,Historical!$B$7:$B$1062,0))/INDEX(Historical!$F$7:$F$1062,MATCH(B150,Historical!$B$7:$B$1062,0)))^(1/3)-1)*100)</f>
        <v>5.2039441059310576</v>
      </c>
      <c r="U150" s="105">
        <f>IF(INDEX(Historical!$H$7:$H$1062,MATCH(B150,Historical!$B$7:$B$1062,0))=0,"n/a",((INDEX(Historical!$C$7:$C$1062,MATCH(B150,Historical!$B$7:$B$1062,0))/INDEX(Historical!$H$7:$H$1062,MATCH(B150,Historical!$B$7:$B$1062,0)))^(1/5)-1)*100)</f>
        <v>5.5118198683204556</v>
      </c>
      <c r="V150" s="105">
        <f>IF(INDEX(Historical!$M$7:$M$1062,MATCH(B150,Historical!$B$7:$B$1062,0))=0,"n/a",((INDEX(Historical!$C$7:$C$1062,MATCH(B150,Historical!$B$7:$B$1062,0))/INDEX(Historical!$M$7:$M$1062,MATCH(B150,Historical!$B$7:$B$1062,0)))^(1/10)-1)*100)</f>
        <v>6.5664849986184715</v>
      </c>
      <c r="W150" s="106">
        <f>IF(OR(U150&lt;=0,U150="n/a",V150&lt;=0,V150="n/a"),"n/a",U150/V150)</f>
        <v>0.83938665351098685</v>
      </c>
      <c r="X150" s="107">
        <f>IF(OR(AJ150&lt;=0,AJ150="n/a",U150&lt;=0,U150="n/a"),"n/a",U150/AJ150)</f>
        <v>0.66729054095889284</v>
      </c>
      <c r="Y150" s="165"/>
      <c r="Z150" s="101">
        <f>IF(OR(AC150&lt;0.01,AC150="n/a"),"n/a",M150/AC150*100)</f>
        <v>11.253196930946292</v>
      </c>
      <c r="AA150" s="109">
        <f>IF(OR(AC150&lt;0.01,AC150="n/a"),"n/a",I150/AC150)</f>
        <v>43.601023017902811</v>
      </c>
      <c r="AB150" s="71">
        <v>12</v>
      </c>
      <c r="AC150" s="100">
        <v>7.82</v>
      </c>
      <c r="AD150" s="100">
        <v>2.1800000000000002</v>
      </c>
      <c r="AE150" s="100">
        <v>7.21</v>
      </c>
      <c r="AF150" s="100">
        <v>8.0299999999999994</v>
      </c>
      <c r="AG150" s="100">
        <v>19.09</v>
      </c>
      <c r="AH150" s="100">
        <v>22.67</v>
      </c>
      <c r="AI150" s="100">
        <v>11.29</v>
      </c>
      <c r="AJ150" s="100">
        <v>8.2600000000000016</v>
      </c>
      <c r="AK150" s="100">
        <v>15.709999999999999</v>
      </c>
      <c r="AL150" s="100">
        <v>24000</v>
      </c>
      <c r="AM150" s="100">
        <v>0.64</v>
      </c>
      <c r="AN150" s="100">
        <v>0.11</v>
      </c>
      <c r="AO150" s="110">
        <f>IF(U150="n/a","n/a",IF(AA150&lt;0,"n/a",IF(AA150="n/a","n/a",J150+U150-AA150)))</f>
        <v>-37.831108358404506</v>
      </c>
      <c r="AP150" s="111">
        <f>IF(U150="n/a","n/a",J150+U150)</f>
        <v>5.7699146594983066</v>
      </c>
      <c r="AQ150" s="112">
        <f>IF(OR(AC150&lt;0.01,AC150="n/a",AF150="n/a"),"n/a",(I150/SQRT(22.5*AC150*(I150/AF150))-1)*100)</f>
        <v>294.4707930795156</v>
      </c>
      <c r="AR150" s="101">
        <f>INDEX(Historical!$C$7:$C$1063,MATCH(B150,Historical!$B$7:$B$1063,0))*IF(AH150="n/a",1.03,IF(AH150&lt;0,1.01,IF(AH150&gt;10,1.1,(1+AH150/100))))</f>
        <v>0.93500000000000005</v>
      </c>
      <c r="AS150" s="109">
        <f>IF($AI150="n/a",1.03*AR150,IF($AI150&lt;0,1.01*AR150,IF($AI150&gt;10,1.1*AR150,(1+$AI150/100)*AR150)))</f>
        <v>1.0285000000000002</v>
      </c>
      <c r="AT150" s="109">
        <f>IF($AK150="n/a",1.03*AS150,IF($AK150&lt;0,1.01*AS150,IF($AK150&gt;10,1.1*AS150,(1+$AK150/100)*AS150)))</f>
        <v>1.1313500000000003</v>
      </c>
      <c r="AU150" s="109">
        <f>IF($AK150="n/a",1.03*AT150,IF($AK150&lt;0,1.01*AT150,IF($AK150&gt;10,1.1*AT150,(1+$AK150/100)*AT150)))</f>
        <v>1.2444850000000005</v>
      </c>
      <c r="AV150" s="109">
        <f>IF($AK150="n/a",1.03*AU150,IF($AK150&lt;0,1.01*AU150,IF($AK150&gt;10,1.1*AU150,(1+$AK150/100)*AU150)))</f>
        <v>1.3689335000000007</v>
      </c>
      <c r="AW150" s="109">
        <f>SUM(AR150:AV150)</f>
        <v>5.7082685000000017</v>
      </c>
      <c r="AX150" s="113">
        <f>AW150/I150*100</f>
        <v>1.6741754164711409</v>
      </c>
      <c r="AY150" s="718">
        <v>1.1499999999999999</v>
      </c>
      <c r="AZ150" s="100">
        <v>52.33</v>
      </c>
      <c r="BA150" s="100">
        <v>-11.67</v>
      </c>
      <c r="BB150" s="100">
        <v>0.82000000000000006</v>
      </c>
      <c r="BC150" s="100">
        <v>19.68</v>
      </c>
      <c r="BE150" s="12">
        <v>1994</v>
      </c>
      <c r="BF150" s="12">
        <f>IF(BE150&gt;2020,0,IF(BE150&gt;2008,1,IF(BE150&gt;2001,2,IF(BE150&gt;1990,3,IF(BE150&gt;1980,4,IF(BE150&gt;1973,5,IF(BE150&gt;1970,6,IF(BE150&gt;1960,7,IF(BE150&gt;1958,8,IF(BE150&gt;1953,9,10))))))))))</f>
        <v>3</v>
      </c>
      <c r="BG150" s="100">
        <v>14.069999999999999</v>
      </c>
      <c r="BH150" s="55" t="s">
        <v>121</v>
      </c>
      <c r="BI150" s="55" t="s">
        <v>122</v>
      </c>
    </row>
    <row r="151" spans="1:61" ht="11.25" customHeight="1" x14ac:dyDescent="0.2">
      <c r="A151" s="123" t="s">
        <v>534</v>
      </c>
      <c r="B151" s="55" t="s">
        <v>535</v>
      </c>
      <c r="C151" s="156" t="s">
        <v>162</v>
      </c>
      <c r="D151" s="98" t="s">
        <v>163</v>
      </c>
      <c r="E151" s="157">
        <v>34</v>
      </c>
      <c r="F151" s="2">
        <v>93</v>
      </c>
      <c r="G151" s="2" t="s">
        <v>119</v>
      </c>
      <c r="H151" s="2" t="s">
        <v>119</v>
      </c>
      <c r="I151" s="100">
        <v>39.85</v>
      </c>
      <c r="J151" s="101">
        <f>(M151/I151)*100</f>
        <v>3.6195734002509408</v>
      </c>
      <c r="K151" s="104">
        <v>0.36059999999999998</v>
      </c>
      <c r="L151" s="71">
        <v>4</v>
      </c>
      <c r="M151" s="28">
        <f>K151*L151</f>
        <v>1.4423999999999999</v>
      </c>
      <c r="N151" s="103" t="s">
        <v>136</v>
      </c>
      <c r="O151" s="104">
        <v>0.34260000000000002</v>
      </c>
      <c r="P151" s="158">
        <v>46245</v>
      </c>
      <c r="Q151" s="158">
        <v>46266</v>
      </c>
      <c r="R151" s="28">
        <f>(K151-O151)/O151*100</f>
        <v>5.2539404553414943</v>
      </c>
      <c r="S151" s="105">
        <f>IF(INDEX(Historical!$D$7:$D1718,MATCH(B151,Historical!$B$7:$B$1062,0))=0,"n/a",(INDEX(Historical!$C$7:$C$1062,MATCH(B151,Historical!$B$7:$B$1062,0))/INDEX(Historical!$D$7:$D$1062,MATCH(B151,Historical!$B$7:$B$1062,0))-1)*100)</f>
        <v>5.561700110601997</v>
      </c>
      <c r="T151" s="105">
        <f>IF(INDEX(Historical!$F$7:$F$1062,MATCH(B151,Historical!$B$7:$B$1062,0))=0,"n/a",((INDEX(Historical!$C$7:$C$1062,MATCH(B151,Historical!$B$7:$B$1062,0))/INDEX(Historical!$F$7:$F$1062,MATCH(B151,Historical!$B$7:$B$1062,0)))^(1/3)-1)*100)</f>
        <v>6.3646555705102914</v>
      </c>
      <c r="U151" s="105">
        <f>IF(INDEX(Historical!$H$7:$H$1062,MATCH(B151,Historical!$B$7:$B$1062,0))=0,"n/a",((INDEX(Historical!$C$7:$C$1062,MATCH(B151,Historical!$B$7:$B$1062,0))/INDEX(Historical!$H$7:$H$1062,MATCH(B151,Historical!$B$7:$B$1062,0)))^(1/5)-1)*100)</f>
        <v>6.6154014711257147</v>
      </c>
      <c r="V151" s="105">
        <f>IF(INDEX(Historical!$M$7:$M$1062,MATCH(B151,Historical!$B$7:$B$1062,0))=0,"n/a",((INDEX(Historical!$C$7:$C$1062,MATCH(B151,Historical!$B$7:$B$1062,0))/INDEX(Historical!$M$7:$M$1062,MATCH(B151,Historical!$B$7:$B$1062,0)))^(1/10)-1)*100)</f>
        <v>6.8943461586646881</v>
      </c>
      <c r="W151" s="106">
        <f>IF(OR(U151&lt;=0,U151="n/a",V151&lt;=0,V151="n/a"),"n/a",U151/V151)</f>
        <v>0.95954008094177268</v>
      </c>
      <c r="X151" s="107">
        <f>IF(OR(AJ151&lt;=0,AJ151="n/a",U151&lt;=0,U151="n/a"),"n/a",U151/AJ151)</f>
        <v>0.45781325059693528</v>
      </c>
      <c r="Y151" s="165"/>
      <c r="Z151" s="101">
        <f>IF(OR(AC151&lt;0.01,AC151="n/a"),"n/a",M151/AC151*100)</f>
        <v>73.218274111675115</v>
      </c>
      <c r="AA151" s="109">
        <f>IF(OR(AC151&lt;0.01,AC151="n/a"),"n/a",I151/AC151)</f>
        <v>20.228426395939088</v>
      </c>
      <c r="AB151" s="71">
        <v>12</v>
      </c>
      <c r="AC151" s="100">
        <v>1.97</v>
      </c>
      <c r="AD151" s="100">
        <v>4.0599999999999996</v>
      </c>
      <c r="AE151" s="100">
        <v>4.43</v>
      </c>
      <c r="AF151" s="100">
        <v>1.64</v>
      </c>
      <c r="AG151" s="100">
        <v>8.34</v>
      </c>
      <c r="AH151" s="100">
        <v>1.41</v>
      </c>
      <c r="AI151" s="100">
        <v>5.7700000000000005</v>
      </c>
      <c r="AJ151" s="100">
        <v>14.45</v>
      </c>
      <c r="AK151" s="100">
        <v>4.16</v>
      </c>
      <c r="AL151" s="100">
        <v>11300</v>
      </c>
      <c r="AM151" s="100">
        <v>0.26</v>
      </c>
      <c r="AN151" s="100">
        <v>1.22</v>
      </c>
      <c r="AO151" s="110">
        <f>IF(U151="n/a","n/a",IF(AA151&lt;0,"n/a",IF(AA151="n/a","n/a",J151+U151-AA151)))</f>
        <v>-9.9934515245624329</v>
      </c>
      <c r="AP151" s="111">
        <f>IF(U151="n/a","n/a",J151+U151)</f>
        <v>10.234974871376656</v>
      </c>
      <c r="AQ151" s="112">
        <f>IF(OR(AC151&lt;0.01,AC151="n/a",AF151="n/a"),"n/a",(I151/SQRT(22.5*AC151*(I151/AF151))-1)*100)</f>
        <v>21.426007262475345</v>
      </c>
      <c r="AR151" s="101">
        <f>INDEX(Historical!$C$7:$C$1063,MATCH(B151,Historical!$B$7:$B$1063,0))*IF(AH151="n/a",1.03,IF(AH151&lt;0,1.01,IF(AH151&gt;10,1.1,(1+AH151/100))))</f>
        <v>1.3550404200000001</v>
      </c>
      <c r="AS151" s="109">
        <f>IF($AI151="n/a",1.03*AR151,IF($AI151&lt;0,1.01*AR151,IF($AI151&gt;10,1.1*AR151,(1+$AI151/100)*AR151)))</f>
        <v>1.4332262522340002</v>
      </c>
      <c r="AT151" s="109">
        <f>IF($AK151="n/a",1.03*AS151,IF($AK151&lt;0,1.01*AS151,IF($AK151&gt;10,1.1*AS151,(1+$AK151/100)*AS151)))</f>
        <v>1.4928484643269349</v>
      </c>
      <c r="AU151" s="109">
        <f>IF($AK151="n/a",1.03*AT151,IF($AK151&lt;0,1.01*AT151,IF($AK151&gt;10,1.1*AT151,(1+$AK151/100)*AT151)))</f>
        <v>1.5549509604429355</v>
      </c>
      <c r="AV151" s="109">
        <f>IF($AK151="n/a",1.03*AU151,IF($AK151&lt;0,1.01*AU151,IF($AK151&gt;10,1.1*AU151,(1+$AK151/100)*AU151)))</f>
        <v>1.6196369203973617</v>
      </c>
      <c r="AW151" s="109">
        <f>SUM(AR151:AV151)</f>
        <v>7.4557030174012322</v>
      </c>
      <c r="AX151" s="113">
        <f>AW151/I151*100</f>
        <v>18.709417860479878</v>
      </c>
      <c r="AY151" s="718">
        <v>0.62</v>
      </c>
      <c r="AZ151" s="100">
        <v>10.37</v>
      </c>
      <c r="BA151" s="100">
        <v>-5.9499999999999993</v>
      </c>
      <c r="BB151" s="100">
        <v>4.4799999999999995</v>
      </c>
      <c r="BC151" s="100">
        <v>2.2999999999999998</v>
      </c>
      <c r="BE151" s="12">
        <v>1993</v>
      </c>
      <c r="BF151" s="12">
        <f>IF(BE151&gt;2020,0,IF(BE151&gt;2008,1,IF(BE151&gt;2001,2,IF(BE151&gt;1990,3,IF(BE151&gt;1980,4,IF(BE151&gt;1973,5,IF(BE151&gt;1970,6,IF(BE151&gt;1960,7,IF(BE151&gt;1958,8,IF(BE151&gt;1953,9,10))))))))))</f>
        <v>3</v>
      </c>
      <c r="BG151" s="100">
        <v>2.92</v>
      </c>
      <c r="BH151" s="55" t="s">
        <v>121</v>
      </c>
      <c r="BI151" s="55" t="s">
        <v>122</v>
      </c>
    </row>
    <row r="152" spans="1:61" ht="11.25" customHeight="1" x14ac:dyDescent="0.2">
      <c r="A152" s="55" t="s">
        <v>536</v>
      </c>
      <c r="B152" s="55" t="s">
        <v>537</v>
      </c>
      <c r="C152" s="156" t="s">
        <v>263</v>
      </c>
      <c r="D152" s="98" t="s">
        <v>264</v>
      </c>
      <c r="E152" s="157">
        <v>43</v>
      </c>
      <c r="F152" s="2">
        <v>65</v>
      </c>
      <c r="G152" s="2" t="s">
        <v>119</v>
      </c>
      <c r="H152" s="2" t="s">
        <v>119</v>
      </c>
      <c r="I152" s="100">
        <v>155.44</v>
      </c>
      <c r="J152" s="101">
        <f>(M152/I152)*100</f>
        <v>2.6505404014410705</v>
      </c>
      <c r="K152" s="104">
        <v>1.03</v>
      </c>
      <c r="L152" s="71">
        <v>4</v>
      </c>
      <c r="M152" s="28">
        <f>K152*L152</f>
        <v>4.12</v>
      </c>
      <c r="N152" s="103" t="s">
        <v>168</v>
      </c>
      <c r="O152" s="104">
        <v>0.99</v>
      </c>
      <c r="P152" s="158">
        <v>45975</v>
      </c>
      <c r="Q152" s="158">
        <v>46001</v>
      </c>
      <c r="R152" s="28">
        <f>(K152-O152)/O152*100</f>
        <v>4.0404040404040442</v>
      </c>
      <c r="S152" s="105">
        <f>IF(INDEX(Historical!$D$7:$D1722,MATCH(B152,Historical!$B$7:$B$1062,0))=0,"n/a",(INDEX(Historical!$C$7:$C$1062,MATCH(B152,Historical!$B$7:$B$1062,0))/INDEX(Historical!$D$7:$D$1062,MATCH(B152,Historical!$B$7:$B$1062,0))-1)*100)</f>
        <v>4.1666666666666741</v>
      </c>
      <c r="T152" s="105">
        <f>IF(INDEX(Historical!$F$7:$F$1062,MATCH(B152,Historical!$B$7:$B$1062,0))=0,"n/a",((INDEX(Historical!$C$7:$C$1062,MATCH(B152,Historical!$B$7:$B$1062,0))/INDEX(Historical!$F$7:$F$1062,MATCH(B152,Historical!$B$7:$B$1062,0)))^(1/3)-1)*100)</f>
        <v>4.0584164967013336</v>
      </c>
      <c r="U152" s="105">
        <f>IF(INDEX(Historical!$H$7:$H$1062,MATCH(B152,Historical!$B$7:$B$1062,0))=0,"n/a",((INDEX(Historical!$C$7:$C$1062,MATCH(B152,Historical!$B$7:$B$1062,0))/INDEX(Historical!$H$7:$H$1062,MATCH(B152,Historical!$B$7:$B$1062,0)))^(1/5)-1)*100)</f>
        <v>2.8243918267097934</v>
      </c>
      <c r="V152" s="105">
        <f>IF(INDEX(Historical!$M$7:$M$1062,MATCH(B152,Historical!$B$7:$B$1062,0))=0,"n/a",((INDEX(Historical!$C$7:$C$1062,MATCH(B152,Historical!$B$7:$B$1062,0))/INDEX(Historical!$M$7:$M$1062,MATCH(B152,Historical!$B$7:$B$1062,0)))^(1/10)-1)*100)</f>
        <v>3.3395938566434413</v>
      </c>
      <c r="W152" s="106">
        <f>IF(OR(U152&lt;=0,U152="n/a",V152&lt;=0,V152="n/a"),"n/a",U152/V152)</f>
        <v>0.84572913592209464</v>
      </c>
      <c r="X152" s="107" t="str">
        <f>IF(OR(AJ152&lt;=0,AJ152="n/a",U152&lt;=0,U152="n/a"),"n/a",U152/AJ152)</f>
        <v>n/a</v>
      </c>
      <c r="Y152" s="162"/>
      <c r="Z152" s="101">
        <f>IF(OR(AC152&lt;0.01,AC152="n/a"),"n/a",M152/AC152*100)</f>
        <v>69.477234401349079</v>
      </c>
      <c r="AA152" s="109">
        <f>IF(OR(AC152&lt;0.01,AC152="n/a"),"n/a",I152/AC152)</f>
        <v>26.21247892074199</v>
      </c>
      <c r="AB152" s="71">
        <v>12</v>
      </c>
      <c r="AC152" s="100">
        <v>5.93</v>
      </c>
      <c r="AD152" s="100">
        <v>0.93</v>
      </c>
      <c r="AE152" s="100">
        <v>1.96</v>
      </c>
      <c r="AF152" s="100">
        <v>2.5299999999999998</v>
      </c>
      <c r="AG152" s="100">
        <v>9.7900000000000009</v>
      </c>
      <c r="AH152" s="100">
        <v>59.98</v>
      </c>
      <c r="AI152" s="100">
        <v>-4.67</v>
      </c>
      <c r="AJ152" s="100" t="s">
        <v>142</v>
      </c>
      <c r="AK152" s="100">
        <v>15.629999999999999</v>
      </c>
      <c r="AL152" s="100">
        <v>644210</v>
      </c>
      <c r="AM152" s="100">
        <v>0.22999999999999998</v>
      </c>
      <c r="AN152" s="100">
        <v>0.19</v>
      </c>
      <c r="AO152" s="110">
        <f>IF(U152="n/a","n/a",IF(AA152&lt;0,"n/a",IF(AA152="n/a","n/a",J152+U152-AA152)))</f>
        <v>-20.737546692591124</v>
      </c>
      <c r="AP152" s="111">
        <f>IF(U152="n/a","n/a",J152+U152)</f>
        <v>5.4749322281508643</v>
      </c>
      <c r="AQ152" s="112">
        <f>IF(OR(AC152&lt;0.01,AC152="n/a",AF152="n/a"),"n/a",(I152/SQRT(22.5*AC152*(I152/AF152))-1)*100)</f>
        <v>71.681321923922269</v>
      </c>
      <c r="AR152" s="101">
        <f>INDEX(Historical!$C$7:$C$1063,MATCH(B152,Historical!$B$7:$B$1063,0))*IF(AH152="n/a",1.03,IF(AH152&lt;0,1.01,IF(AH152&gt;10,1.1,(1+AH152/100))))</f>
        <v>4.4000000000000004</v>
      </c>
      <c r="AS152" s="109">
        <f>IF($AI152="n/a",1.03*AR152,IF($AI152&lt;0,1.01*AR152,IF($AI152&gt;10,1.1*AR152,(1+$AI152/100)*AR152)))</f>
        <v>4.4440000000000008</v>
      </c>
      <c r="AT152" s="109">
        <f>IF($AK152="n/a",1.03*AS152,IF($AK152&lt;0,1.01*AS152,IF($AK152&gt;10,1.1*AS152,(1+$AK152/100)*AS152)))</f>
        <v>4.8884000000000016</v>
      </c>
      <c r="AU152" s="109">
        <f>IF($AK152="n/a",1.03*AT152,IF($AK152&lt;0,1.01*AT152,IF($AK152&gt;10,1.1*AT152,(1+$AK152/100)*AT152)))</f>
        <v>5.3772400000000022</v>
      </c>
      <c r="AV152" s="109">
        <f>IF($AK152="n/a",1.03*AU152,IF($AK152&lt;0,1.01*AU152,IF($AK152&gt;10,1.1*AU152,(1+$AK152/100)*AU152)))</f>
        <v>5.914964000000003</v>
      </c>
      <c r="AW152" s="109">
        <f>SUM(AR152:AV152)</f>
        <v>25.024604000000011</v>
      </c>
      <c r="AX152" s="113">
        <f>AW152/I152*100</f>
        <v>16.099204837879576</v>
      </c>
      <c r="AY152" s="718">
        <v>0.15</v>
      </c>
      <c r="AZ152" s="100">
        <v>47.3</v>
      </c>
      <c r="BA152" s="100">
        <v>-11.89</v>
      </c>
      <c r="BB152" s="100">
        <v>6.18</v>
      </c>
      <c r="BC152" s="100">
        <v>11.700000000000001</v>
      </c>
      <c r="BE152" s="12">
        <v>1983</v>
      </c>
      <c r="BF152" s="12">
        <f>IF(BE152&gt;2020,0,IF(BE152&gt;2008,1,IF(BE152&gt;2001,2,IF(BE152&gt;1990,3,IF(BE152&gt;1980,4,IF(BE152&gt;1973,5,IF(BE152&gt;1970,6,IF(BE152&gt;1960,7,IF(BE152&gt;1958,8,IF(BE152&gt;1953,9,10))))))))))</f>
        <v>4</v>
      </c>
      <c r="BG152" s="100">
        <v>5.53</v>
      </c>
      <c r="BH152" s="55" t="s">
        <v>121</v>
      </c>
      <c r="BI152" s="55" t="s">
        <v>122</v>
      </c>
    </row>
    <row r="153" spans="1:61" ht="11.25" customHeight="1" x14ac:dyDescent="0.2">
      <c r="A153" s="123" t="s">
        <v>538</v>
      </c>
      <c r="B153" s="55" t="s">
        <v>539</v>
      </c>
      <c r="C153" s="156" t="s">
        <v>162</v>
      </c>
      <c r="D153" s="98" t="s">
        <v>163</v>
      </c>
      <c r="E153" s="157">
        <v>28</v>
      </c>
      <c r="F153" s="2">
        <v>132</v>
      </c>
      <c r="G153" s="2" t="s">
        <v>119</v>
      </c>
      <c r="H153" s="2" t="s">
        <v>119</v>
      </c>
      <c r="I153" s="100">
        <v>30.97</v>
      </c>
      <c r="J153" s="101">
        <f>(M153/I153)*100</f>
        <v>2.94478527607362</v>
      </c>
      <c r="K153" s="104">
        <v>0.22800000000000001</v>
      </c>
      <c r="L153" s="71">
        <v>4</v>
      </c>
      <c r="M153" s="28">
        <f>K153*L153</f>
        <v>0.91200000000000003</v>
      </c>
      <c r="N153" s="103" t="s">
        <v>240</v>
      </c>
      <c r="O153" s="104">
        <v>0.21920000000000001</v>
      </c>
      <c r="P153" s="158">
        <v>46022</v>
      </c>
      <c r="Q153" s="158">
        <v>46037</v>
      </c>
      <c r="R153" s="28">
        <f>(K153-O153)/O153*100</f>
        <v>4.014598540145986</v>
      </c>
      <c r="S153" s="105">
        <f>IF(INDEX(Historical!$D$7:$D1725,MATCH(B153,Historical!$B$7:$B$1062,0))=0,"n/a",(INDEX(Historical!$C$7:$C$1062,MATCH(B153,Historical!$B$7:$B$1062,0))/INDEX(Historical!$D$7:$D$1062,MATCH(B153,Historical!$B$7:$B$1062,0))-1)*100)</f>
        <v>3.9848197343453684</v>
      </c>
      <c r="T153" s="105">
        <f>IF(INDEX(Historical!$F$7:$F$1062,MATCH(B153,Historical!$B$7:$B$1062,0))=0,"n/a",((INDEX(Historical!$C$7:$C$1062,MATCH(B153,Historical!$B$7:$B$1062,0))/INDEX(Historical!$F$7:$F$1062,MATCH(B153,Historical!$B$7:$B$1062,0)))^(1/3)-1)*100)</f>
        <v>3.9943082045756473</v>
      </c>
      <c r="U153" s="105">
        <f>IF(INDEX(Historical!$H$7:$H$1062,MATCH(B153,Historical!$B$7:$B$1062,0))=0,"n/a",((INDEX(Historical!$C$7:$C$1062,MATCH(B153,Historical!$B$7:$B$1062,0))/INDEX(Historical!$H$7:$H$1062,MATCH(B153,Historical!$B$7:$B$1062,0)))^(1/5)-1)*100)</f>
        <v>3.9961238702053148</v>
      </c>
      <c r="V153" s="105">
        <f>IF(INDEX(Historical!$M$7:$M$1062,MATCH(B153,Historical!$B$7:$B$1062,0))=0,"n/a",((INDEX(Historical!$C$7:$C$1062,MATCH(B153,Historical!$B$7:$B$1062,0))/INDEX(Historical!$M$7:$M$1062,MATCH(B153,Historical!$B$7:$B$1062,0)))^(1/10)-1)*100)</f>
        <v>3.901049822044067</v>
      </c>
      <c r="W153" s="106">
        <f>IF(OR(U153&lt;=0,U153="n/a",V153&lt;=0,V153="n/a"),"n/a",U153/V153)</f>
        <v>1.0243714006481033</v>
      </c>
      <c r="X153" s="107">
        <f>IF(OR(AJ153&lt;=0,AJ153="n/a",U153&lt;=0,U153="n/a"),"n/a",U153/AJ153)</f>
        <v>2.2200688167807305</v>
      </c>
      <c r="Y153" s="161"/>
      <c r="Z153" s="101">
        <f>IF(OR(AC153&lt;0.01,AC153="n/a"),"n/a",M153/AC153*100)</f>
        <v>62.04081632653061</v>
      </c>
      <c r="AA153" s="109">
        <f>IF(OR(AC153&lt;0.01,AC153="n/a"),"n/a",I153/AC153)</f>
        <v>21.068027210884352</v>
      </c>
      <c r="AB153" s="71">
        <v>12</v>
      </c>
      <c r="AC153" s="100">
        <v>1.47</v>
      </c>
      <c r="AD153" s="100">
        <v>1.99</v>
      </c>
      <c r="AE153" s="100">
        <v>6.35</v>
      </c>
      <c r="AF153" s="100">
        <v>1.85</v>
      </c>
      <c r="AG153" s="100">
        <v>8.9499999999999993</v>
      </c>
      <c r="AH153" s="100">
        <v>13.309999999999999</v>
      </c>
      <c r="AI153" s="100">
        <v>7.62</v>
      </c>
      <c r="AJ153" s="100">
        <v>1.7999999999999998</v>
      </c>
      <c r="AK153" s="100">
        <v>9.1999999999999993</v>
      </c>
      <c r="AL153" s="100">
        <v>502</v>
      </c>
      <c r="AM153" s="100">
        <v>1.0999999999999999</v>
      </c>
      <c r="AN153" s="100">
        <v>0.98</v>
      </c>
      <c r="AO153" s="110">
        <f>IF(U153="n/a","n/a",IF(AA153&lt;0,"n/a",IF(AA153="n/a","n/a",J153+U153-AA153)))</f>
        <v>-14.127118064605417</v>
      </c>
      <c r="AP153" s="111">
        <f>IF(U153="n/a","n/a",J153+U153)</f>
        <v>6.9409091462789352</v>
      </c>
      <c r="AQ153" s="112">
        <f>IF(OR(AC153&lt;0.01,AC153="n/a",AF153="n/a"),"n/a",(I153/SQRT(22.5*AC153*(I153/AF153))-1)*100)</f>
        <v>31.615349223301379</v>
      </c>
      <c r="AR153" s="101">
        <f>INDEX(Historical!$C$7:$C$1063,MATCH(B153,Historical!$B$7:$B$1063,0))*IF(AH153="n/a",1.03,IF(AH153&lt;0,1.01,IF(AH153&gt;10,1.1,(1+AH153/100))))</f>
        <v>0.96448000000000012</v>
      </c>
      <c r="AS153" s="109">
        <f>IF($AI153="n/a",1.03*AR153,IF($AI153&lt;0,1.01*AR153,IF($AI153&gt;10,1.1*AR153,(1+$AI153/100)*AR153)))</f>
        <v>1.0379733760000001</v>
      </c>
      <c r="AT153" s="109">
        <f>IF($AK153="n/a",1.03*AS153,IF($AK153&lt;0,1.01*AS153,IF($AK153&gt;10,1.1*AS153,(1+$AK153/100)*AS153)))</f>
        <v>1.1334669265920001</v>
      </c>
      <c r="AU153" s="109">
        <f>IF($AK153="n/a",1.03*AT153,IF($AK153&lt;0,1.01*AT153,IF($AK153&gt;10,1.1*AT153,(1+$AK153/100)*AT153)))</f>
        <v>1.2377458838384643</v>
      </c>
      <c r="AV153" s="109">
        <f>IF($AK153="n/a",1.03*AU153,IF($AK153&lt;0,1.01*AU153,IF($AK153&gt;10,1.1*AU153,(1+$AK153/100)*AU153)))</f>
        <v>1.3516185051516032</v>
      </c>
      <c r="AW153" s="109">
        <f>SUM(AR153:AV153)</f>
        <v>5.7252846915820674</v>
      </c>
      <c r="AX153" s="113">
        <f>AW153/I153*100</f>
        <v>18.486550505592728</v>
      </c>
      <c r="AY153" s="718">
        <v>0.61</v>
      </c>
      <c r="AZ153" s="100">
        <v>9.59</v>
      </c>
      <c r="BA153" s="100">
        <v>-9.7100000000000009</v>
      </c>
      <c r="BB153" s="100">
        <v>1.8900000000000001</v>
      </c>
      <c r="BC153" s="100">
        <v>-1.48</v>
      </c>
      <c r="BE153" s="12">
        <v>1998</v>
      </c>
      <c r="BF153" s="12">
        <f>IF(BE153&gt;2020,0,IF(BE153&gt;2008,1,IF(BE153&gt;2001,2,IF(BE153&gt;1990,3,IF(BE153&gt;1980,4,IF(BE153&gt;1973,5,IF(BE153&gt;1970,6,IF(BE153&gt;1960,7,IF(BE153&gt;1958,8,IF(BE153&gt;1953,9,10))))))))))</f>
        <v>3</v>
      </c>
      <c r="BG153" s="100">
        <v>3.19</v>
      </c>
      <c r="BH153" s="55" t="s">
        <v>121</v>
      </c>
      <c r="BI153" s="55" t="s">
        <v>122</v>
      </c>
    </row>
    <row r="154" spans="1:61" x14ac:dyDescent="0.2">
      <c r="A154" s="116"/>
      <c r="B154" s="55"/>
      <c r="C154" s="156"/>
      <c r="D154" s="98"/>
      <c r="E154" s="157"/>
      <c r="F154" s="2"/>
      <c r="G154" s="2"/>
      <c r="H154" s="2"/>
      <c r="I154" s="100"/>
      <c r="J154" s="109"/>
      <c r="K154" s="104"/>
      <c r="L154" s="71"/>
      <c r="M154" s="28"/>
      <c r="N154" s="103"/>
      <c r="O154" s="104"/>
      <c r="P154" s="158"/>
      <c r="Q154" s="158"/>
      <c r="R154" s="28"/>
      <c r="S154" s="105"/>
      <c r="T154" s="105"/>
      <c r="U154" s="105"/>
      <c r="V154" s="105"/>
      <c r="W154" s="106"/>
      <c r="X154" s="107"/>
      <c r="Y154" s="162"/>
      <c r="Z154" s="109"/>
      <c r="AA154" s="109"/>
      <c r="AB154" s="71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11"/>
      <c r="AP154" s="111"/>
      <c r="AQ154" s="112"/>
      <c r="AR154" s="109"/>
      <c r="AS154" s="109"/>
      <c r="AT154" s="109"/>
      <c r="AU154" s="109"/>
      <c r="AV154" s="109"/>
      <c r="AW154" s="109"/>
      <c r="AX154" s="113"/>
      <c r="AY154" s="100"/>
      <c r="AZ154" s="100"/>
      <c r="BA154" s="100"/>
      <c r="BB154" s="100"/>
      <c r="BC154" s="100"/>
      <c r="BG154" s="100"/>
      <c r="BH154" s="55"/>
      <c r="BI154" s="55"/>
    </row>
    <row r="155" spans="1:61" ht="11.25" customHeight="1" x14ac:dyDescent="0.2">
      <c r="A155" s="55" t="s">
        <v>540</v>
      </c>
      <c r="B155">
        <f>COUNTA(B7:B153)</f>
        <v>147</v>
      </c>
      <c r="E155" s="134">
        <f>AVERAGE(E7:E153)</f>
        <v>42.870748299319729</v>
      </c>
      <c r="I155" s="135">
        <f>AVERAGE(I7:I153)</f>
        <v>163.1678231292517</v>
      </c>
      <c r="J155" s="135">
        <f>AVERAGE(J7:J153)</f>
        <v>2.5982396938564585</v>
      </c>
      <c r="K155" s="135">
        <f>AVERAGE(K7:K153)</f>
        <v>0.78613571428571438</v>
      </c>
      <c r="M155" s="135">
        <f>AVERAGE(M7:M153)</f>
        <v>3.0085428571428579</v>
      </c>
      <c r="O155" s="135">
        <f>AVERAGE(O7:O153)</f>
        <v>0.75066261742792384</v>
      </c>
      <c r="R155" s="135">
        <f>AVERAGE(R7:R153)</f>
        <v>5.0529517898236822</v>
      </c>
      <c r="S155" s="135">
        <f>AVERAGE(S7:S153)</f>
        <v>5.6948317873032828</v>
      </c>
      <c r="T155" s="135">
        <f>AVERAGE(T7:T153)</f>
        <v>5.9900322858431485</v>
      </c>
      <c r="U155" s="135">
        <f>AVERAGE(U7:U153)</f>
        <v>6.2293750726576969</v>
      </c>
      <c r="V155" s="135">
        <f>AVERAGE(V7:V153)</f>
        <v>6.6630491415018387</v>
      </c>
      <c r="W155" s="135">
        <f>AVERAGE(W7:W153)</f>
        <v>0.9514338782832692</v>
      </c>
      <c r="X155" s="135">
        <f>AVERAGE(X7:X153)</f>
        <v>1.5605423436723329</v>
      </c>
      <c r="Z155" s="135">
        <f>AVERAGE(Z7:Z153)</f>
        <v>67.461250890639519</v>
      </c>
      <c r="AA155" s="135">
        <f>AVERAGE(AA7:AA153)</f>
        <v>26.639715551484834</v>
      </c>
      <c r="AB155" s="15"/>
      <c r="AC155" s="135">
        <f>AVERAGE(AC7:AC153)</f>
        <v>6.7745000000000006</v>
      </c>
      <c r="AD155" s="135">
        <f>AVERAGE(AD7:AD153)</f>
        <v>2.5949541284403681</v>
      </c>
      <c r="AE155" s="135">
        <f>AVERAGE(AE7:AE153)</f>
        <v>3.3667142857142842</v>
      </c>
      <c r="AF155" s="135">
        <f>AVERAGE(AF7:AF153)</f>
        <v>8.0105185185185199</v>
      </c>
      <c r="AG155" s="135">
        <f>AVERAGE(AG7:AG153)</f>
        <v>55.02323529411764</v>
      </c>
      <c r="AH155" s="135">
        <f>AVERAGE(AH7:AH153)</f>
        <v>238.50992700729927</v>
      </c>
      <c r="AI155" s="135">
        <f>AVERAGE(AI7:AI153)</f>
        <v>8.1223529411764659</v>
      </c>
      <c r="AJ155" s="135">
        <f>AVERAGE(AJ7:AJ153)</f>
        <v>10.828091603053435</v>
      </c>
      <c r="AK155" s="135">
        <f>AVERAGE(AK7:AK153)</f>
        <v>8.3969911504424797</v>
      </c>
      <c r="AL155" s="135">
        <f>AVERAGE(AL7:AL153)</f>
        <v>57986.073571428569</v>
      </c>
      <c r="AM155" s="135">
        <f>AVERAGE(AM7:AM153)</f>
        <v>7.2737142857142869</v>
      </c>
      <c r="AN155" s="135">
        <f>AVERAGE(AN7:AN153)</f>
        <v>1.2365185185185181</v>
      </c>
      <c r="AO155" s="135">
        <f>AVERAGE(AO7:AO153)</f>
        <v>-17.687172257286864</v>
      </c>
      <c r="AP155" s="135">
        <f>AVERAGE(AP7:AP153)</f>
        <v>8.8276147665141558</v>
      </c>
      <c r="AQ155" s="135">
        <f>AVERAGE(AQ7:AQ153)</f>
        <v>121.38961814585036</v>
      </c>
      <c r="AR155" s="135">
        <f>AVERAGE(AR7:AR153)</f>
        <v>3.0295890784993751</v>
      </c>
      <c r="AS155" s="135">
        <f>AVERAGE(AS7:AS153)</f>
        <v>3.2318112816312041</v>
      </c>
      <c r="AT155" s="135">
        <f>AVERAGE(AT7:AT153)</f>
        <v>3.4434610838968354</v>
      </c>
      <c r="AU155" s="135">
        <f>AVERAGE(AU7:AU153)</f>
        <v>3.6720911555390412</v>
      </c>
      <c r="AV155" s="135">
        <f>AVERAGE(AV7:AV153)</f>
        <v>3.9191932868091586</v>
      </c>
      <c r="AW155" s="135">
        <f>AVERAGE(AW7:AW153)</f>
        <v>17.296145886375626</v>
      </c>
      <c r="AX155" s="135">
        <f>AVERAGE(AX7:AX153)</f>
        <v>14.82110161761906</v>
      </c>
      <c r="AY155" s="135">
        <f>AVERAGE(AY7:AY153)</f>
        <v>0.69271428571428595</v>
      </c>
      <c r="AZ155" s="135">
        <f>AVERAGE(AZ7:AZ153)</f>
        <v>31.639785714285726</v>
      </c>
      <c r="BA155" s="135">
        <f>AVERAGE(BA7:BA153)</f>
        <v>-12.326357142857152</v>
      </c>
      <c r="BB155" s="135">
        <f>AVERAGE(BB7:BB153)</f>
        <v>2.9845000000000019</v>
      </c>
      <c r="BC155" s="135">
        <f>AVERAGE(BC7:BC153)</f>
        <v>6.4414285714285704</v>
      </c>
      <c r="BD155" s="136"/>
      <c r="BE155" s="135">
        <f>AVERAGE(BE7:BE153)</f>
        <v>1984.1428571428571</v>
      </c>
      <c r="BF155" s="135">
        <f>AVERAGE(BF7:BF153)</f>
        <v>4.4353741496598635</v>
      </c>
      <c r="BG155" s="135">
        <f>AVERAGE(BG7:BG153)</f>
        <v>6.8913571428571441</v>
      </c>
    </row>
    <row r="156" spans="1:61" x14ac:dyDescent="0.2">
      <c r="O156" s="141"/>
      <c r="W156" s="142"/>
      <c r="X156" s="142"/>
      <c r="AL156" s="143"/>
      <c r="BE156" s="144"/>
    </row>
    <row r="157" spans="1:61" x14ac:dyDescent="0.2">
      <c r="A157" t="s">
        <v>541</v>
      </c>
      <c r="O157" s="141"/>
      <c r="W157" s="142"/>
      <c r="X157" s="142"/>
      <c r="AL157" s="143"/>
      <c r="BE157" s="144"/>
    </row>
    <row r="158" spans="1:61" x14ac:dyDescent="0.2">
      <c r="A158" t="s">
        <v>527</v>
      </c>
      <c r="B158">
        <f>COUNTIF($C$7:$C$153,"="&amp;$A158)</f>
        <v>1</v>
      </c>
      <c r="E158" s="134">
        <f>AVERAGEIFS($E$7:$E$153,$C$7:$C$153,"="&amp;$A158)</f>
        <v>33</v>
      </c>
      <c r="I158" s="134">
        <f>AVERAGEIFS(I$7:I$153,$C$7:$C$153,"="&amp;$A158)</f>
        <v>52.2</v>
      </c>
      <c r="J158" s="136">
        <f>AVERAGEIFS(J$7:J$153,$C$7:$C$153,"="&amp;$A158)</f>
        <v>2.7394636015325666</v>
      </c>
      <c r="K158" s="137">
        <f>AVERAGEIFS(K$7:K$153,$C$7:$C$153,"="&amp;$A158)</f>
        <v>0.35749999999999998</v>
      </c>
      <c r="L158" s="134"/>
      <c r="M158" s="135">
        <f>AVERAGEIFS(M$7:M$153,$C$7:$C$153,"="&amp;$A158)</f>
        <v>1.43</v>
      </c>
      <c r="N158" s="134"/>
      <c r="O158" s="138">
        <f>AVERAGEIFS(O$7:O$153,$C$7:$C$153,"="&amp;$A158)</f>
        <v>0.35499999999999998</v>
      </c>
      <c r="P158" s="134"/>
      <c r="Q158" s="134"/>
      <c r="R158" s="135">
        <f>AVERAGEIFS(R$7:R$153,$C$7:$C$153,"="&amp;$A158)</f>
        <v>0.70422535211267667</v>
      </c>
      <c r="S158" s="135">
        <f>AVERAGEIFS(S$7:S$153,$C$7:$C$153,"="&amp;$A158)</f>
        <v>0.71174377224199059</v>
      </c>
      <c r="T158" s="135">
        <f>AVERAGEIFS(T$7:T$153,$C$7:$C$153,"="&amp;$A158)</f>
        <v>0.71687034960525864</v>
      </c>
      <c r="U158" s="135">
        <f>AVERAGEIFS(U$7:U$153,$C$7:$C$153,"="&amp;$A158)</f>
        <v>0.72209668424394469</v>
      </c>
      <c r="V158" s="135">
        <f>AVERAGEIFS(V$7:V$153,$C$7:$C$153,"="&amp;$A158)</f>
        <v>1.8327432420693235</v>
      </c>
      <c r="W158" s="139">
        <f>AVERAGEIFS(W$7:W$153,$C$7:$C$153,"="&amp;$A158)</f>
        <v>0.39399773392624049</v>
      </c>
      <c r="X158" s="139">
        <f>AVERAGEIFS(X$7:X$153,$C$7:$C$153,"="&amp;$A158)</f>
        <v>7.4828671942377689E-2</v>
      </c>
      <c r="Z158" s="136">
        <f>AVERAGEIFS(Z$7:Z$153,$C$7:$C$153,"="&amp;$A158)</f>
        <v>33.806146572104012</v>
      </c>
      <c r="AA158" s="135">
        <f>AVERAGEIFS(AA$7:AA$153,$C$7:$C$153,"="&amp;$A158)</f>
        <v>12.340425531914892</v>
      </c>
      <c r="AB158" s="135"/>
      <c r="AC158" s="135">
        <f>AVERAGEIFS(AC$7:AC$153,$C$7:$C$153,"="&amp;$A158)</f>
        <v>4.2300000000000004</v>
      </c>
      <c r="AD158" s="135" t="e">
        <f>AVERAGEIFS(AD$7:AD$153,$C$7:$C$153,"="&amp;$A158)</f>
        <v>#DIV/0!</v>
      </c>
      <c r="AE158" s="135">
        <f>AVERAGEIFS(AE$7:AE$153,$C$7:$C$153,"="&amp;$A158)</f>
        <v>1.58</v>
      </c>
      <c r="AF158" s="135">
        <f>AVERAGEIFS(AF$7:AF$153,$C$7:$C$153,"="&amp;$A158)</f>
        <v>3.13</v>
      </c>
      <c r="AG158" s="135">
        <f>AVERAGEIFS(AG$7:AG$153,$C$7:$C$153,"="&amp;$A158)</f>
        <v>27.689999999999998</v>
      </c>
      <c r="AH158" s="135">
        <f>AVERAGEIFS(AH$7:AH$153,$C$7:$C$153,"="&amp;$A158)</f>
        <v>14.56</v>
      </c>
      <c r="AI158" s="135">
        <f>AVERAGEIFS(AI$7:AI$153,$C$7:$C$153,"="&amp;$A158)</f>
        <v>10.42</v>
      </c>
      <c r="AJ158" s="135">
        <f>AVERAGEIFS(AJ$7:AJ$153,$C$7:$C$153,"="&amp;$A158)</f>
        <v>9.65</v>
      </c>
      <c r="AK158" s="135" t="e">
        <f>AVERAGEIFS(AK$7:AK$153,$C$7:$C$153,"="&amp;$A158)</f>
        <v>#DIV/0!</v>
      </c>
      <c r="AL158" s="140">
        <f>AVERAGEIFS(AL$7:AL$153,$C$7:$C$153,"="&amp;$A158)</f>
        <v>2650</v>
      </c>
      <c r="AM158" s="135">
        <f>AVERAGEIFS(AM$7:AM$153,$C$7:$C$153,"="&amp;$A158)</f>
        <v>22.91</v>
      </c>
      <c r="AN158" s="135">
        <f>AVERAGEIFS(AN$7:AN$153,$C$7:$C$153,"="&amp;$A158)</f>
        <v>0.91</v>
      </c>
      <c r="AO158" s="136">
        <f>AVERAGEIFS(AO$7:AO$153,$C$7:$C$153,"="&amp;$A158)</f>
        <v>-8.8788652461383819</v>
      </c>
      <c r="AP158" s="135">
        <f>AVERAGEIFS(AP$7:AP$153,$C$7:$C$153,"="&amp;$A158)</f>
        <v>3.4615602857765113</v>
      </c>
      <c r="AQ158" s="135">
        <f>AVERAGEIFS(AQ$7:AQ$153,$C$7:$C$153,"="&amp;$A158)</f>
        <v>31.022528876854039</v>
      </c>
      <c r="AR158" s="136">
        <f>AVERAGEIFS(AR$7:AR$153,$C$7:$C$153,"="&amp;$A158)</f>
        <v>1.5565000000000002</v>
      </c>
      <c r="AS158" s="135">
        <f>AVERAGEIFS(AS$7:AS$153,$C$7:$C$153,"="&amp;$A158)</f>
        <v>1.7121500000000003</v>
      </c>
      <c r="AT158" s="135">
        <f>AVERAGEIFS(AT$7:AT$153,$C$7:$C$153,"="&amp;$A158)</f>
        <v>1.7635145000000003</v>
      </c>
      <c r="AU158" s="135">
        <f>AVERAGEIFS(AU$7:AU$153,$C$7:$C$153,"="&amp;$A158)</f>
        <v>1.8164199350000003</v>
      </c>
      <c r="AV158" s="135">
        <f>AVERAGEIFS(AV$7:AV$153,$C$7:$C$153,"="&amp;$A158)</f>
        <v>1.8709125330500003</v>
      </c>
      <c r="AW158" s="135">
        <f>AVERAGEIFS(AW$7:AW$153,$C$7:$C$153,"="&amp;$A158)</f>
        <v>8.7194969680500023</v>
      </c>
      <c r="AX158" s="135">
        <f>AVERAGEIFS(AX$7:AX$153,$C$7:$C$153,"="&amp;$A158)</f>
        <v>16.704017180172418</v>
      </c>
      <c r="AY158" s="136">
        <f>AVERAGEIFS(AY$7:AY$153,$C$7:$C$153,"="&amp;$A158)</f>
        <v>0.76</v>
      </c>
      <c r="AZ158" s="135">
        <f>AVERAGEIFS(AZ$7:AZ$153,$C$7:$C$153,"="&amp;$A158)</f>
        <v>83.93</v>
      </c>
      <c r="BA158" s="135">
        <f>AVERAGEIFS(BA$7:BA$153,$C$7:$C$153,"="&amp;$A158)</f>
        <v>-9.1399999999999988</v>
      </c>
      <c r="BB158" s="135">
        <f>AVERAGEIFS(BB$7:BB$153,$C$7:$C$153,"="&amp;$A158)</f>
        <v>10.54</v>
      </c>
      <c r="BC158" s="135">
        <f>AVERAGEIFS(BC$7:BC$153,$C$7:$C$153,"="&amp;$A158)</f>
        <v>37.01</v>
      </c>
      <c r="BD158" s="136"/>
      <c r="BE158" s="15">
        <f>AVERAGEIFS(BE$7:BE$153,$C$7:$C$153,"="&amp;$A158)</f>
        <v>1994</v>
      </c>
      <c r="BF158" s="135">
        <f>AVERAGEIFS(BF$7:BF$153,$C$7:$C$153,"="&amp;$A158)</f>
        <v>3</v>
      </c>
      <c r="BG158" s="135">
        <f>AVERAGEIFS(BG$7:BG$153,$C$7:$C$153,"="&amp;$A158)</f>
        <v>8.39</v>
      </c>
    </row>
    <row r="159" spans="1:61" x14ac:dyDescent="0.2">
      <c r="A159" t="s">
        <v>335</v>
      </c>
      <c r="B159">
        <f>COUNTIF($C$7:$C$153,"="&amp;$A159)</f>
        <v>4</v>
      </c>
      <c r="E159" s="134">
        <f>AVERAGEIFS($E$7:$E$153,$C$7:$C$153,"="&amp;$A159)</f>
        <v>53.75</v>
      </c>
      <c r="I159" s="134">
        <f>AVERAGEIFS(I$7:I$153,$C$7:$C$153,"="&amp;$A159)</f>
        <v>167.47499999999999</v>
      </c>
      <c r="J159" s="136">
        <f>AVERAGEIFS(J$7:J$153,$C$7:$C$153,"="&amp;$A159)</f>
        <v>3.1567914921105644</v>
      </c>
      <c r="K159" s="137">
        <f>AVERAGEIFS(K$7:K$153,$C$7:$C$153,"="&amp;$A159)</f>
        <v>1.213125</v>
      </c>
      <c r="L159" s="134"/>
      <c r="M159" s="135">
        <f>AVERAGEIFS(M$7:M$153,$C$7:$C$153,"="&amp;$A159)</f>
        <v>4.8525</v>
      </c>
      <c r="N159" s="134"/>
      <c r="O159" s="138">
        <f>AVERAGEIFS(O$7:O$153,$C$7:$C$153,"="&amp;$A159)</f>
        <v>1.1675</v>
      </c>
      <c r="P159" s="134"/>
      <c r="Q159" s="134"/>
      <c r="R159" s="135">
        <f>AVERAGEIFS(R$7:R$153,$C$7:$C$153,"="&amp;$A159)</f>
        <v>3.4748223871591541</v>
      </c>
      <c r="S159" s="135">
        <f>AVERAGEIFS(S$7:S$153,$C$7:$C$153,"="&amp;$A159)</f>
        <v>3.8140280366112109</v>
      </c>
      <c r="T159" s="135">
        <f>AVERAGEIFS(T$7:T$153,$C$7:$C$153,"="&amp;$A159)</f>
        <v>5.8428141241594016</v>
      </c>
      <c r="U159" s="135">
        <f>AVERAGEIFS(U$7:U$153,$C$7:$C$153,"="&amp;$A159)</f>
        <v>7.5550076774893506</v>
      </c>
      <c r="V159" s="135">
        <f>AVERAGEIFS(V$7:V$153,$C$7:$C$153,"="&amp;$A159)</f>
        <v>7.9716914162170962</v>
      </c>
      <c r="W159" s="139">
        <f>AVERAGEIFS(W$7:W$153,$C$7:$C$153,"="&amp;$A159)</f>
        <v>0.89904762326826748</v>
      </c>
      <c r="X159" s="139">
        <f>AVERAGEIFS(X$7:X$153,$C$7:$C$153,"="&amp;$A159)</f>
        <v>1.1625282436697528</v>
      </c>
      <c r="Z159" s="136">
        <f>AVERAGEIFS(Z$7:Z$153,$C$7:$C$153,"="&amp;$A159)</f>
        <v>601.21223872421763</v>
      </c>
      <c r="AA159" s="135">
        <f>AVERAGEIFS(AA$7:AA$153,$C$7:$C$153,"="&amp;$A159)</f>
        <v>179.12428078221967</v>
      </c>
      <c r="AB159" s="135"/>
      <c r="AC159" s="135">
        <f>AVERAGEIFS(AC$7:AC$153,$C$7:$C$153,"="&amp;$A159)</f>
        <v>4.8975000000000009</v>
      </c>
      <c r="AD159" s="135">
        <f>AVERAGEIFS(AD$7:AD$153,$C$7:$C$153,"="&amp;$A159)</f>
        <v>2.41</v>
      </c>
      <c r="AE159" s="135">
        <f>AVERAGEIFS(AE$7:AE$153,$C$7:$C$153,"="&amp;$A159)</f>
        <v>2.38</v>
      </c>
      <c r="AF159" s="135">
        <f>AVERAGEIFS(AF$7:AF$153,$C$7:$C$153,"="&amp;$A159)</f>
        <v>4.1749999999999998</v>
      </c>
      <c r="AG159" s="135">
        <f>AVERAGEIFS(AG$7:AG$153,$C$7:$C$153,"="&amp;$A159)</f>
        <v>-12.524999999999999</v>
      </c>
      <c r="AH159" s="135">
        <f>AVERAGEIFS(AH$7:AH$153,$C$7:$C$153,"="&amp;$A159)</f>
        <v>7399.1724999999997</v>
      </c>
      <c r="AI159" s="135">
        <f>AVERAGEIFS(AI$7:AI$153,$C$7:$C$153,"="&amp;$A159)</f>
        <v>10.012499999999999</v>
      </c>
      <c r="AJ159" s="135">
        <f>AVERAGEIFS(AJ$7:AJ$153,$C$7:$C$153,"="&amp;$A159)</f>
        <v>1.2333333333333336</v>
      </c>
      <c r="AK159" s="135">
        <f>AVERAGEIFS(AK$7:AK$153,$C$7:$C$153,"="&amp;$A159)</f>
        <v>6.8599999999999994</v>
      </c>
      <c r="AL159" s="140">
        <f>AVERAGEIFS(AL$7:AL$153,$C$7:$C$153,"="&amp;$A159)</f>
        <v>82445</v>
      </c>
      <c r="AM159" s="135">
        <f>AVERAGEIFS(AM$7:AM$153,$C$7:$C$153,"="&amp;$A159)</f>
        <v>1.8350000000000002</v>
      </c>
      <c r="AN159" s="135">
        <f>AVERAGEIFS(AN$7:AN$153,$C$7:$C$153,"="&amp;$A159)</f>
        <v>1.9649999999999999</v>
      </c>
      <c r="AO159" s="136">
        <f>AVERAGEIFS(AO$7:AO$153,$C$7:$C$153,"="&amp;$A159)</f>
        <v>-166.71458774333024</v>
      </c>
      <c r="AP159" s="135">
        <f>AVERAGEIFS(AP$7:AP$153,$C$7:$C$153,"="&amp;$A159)</f>
        <v>10.711799169599916</v>
      </c>
      <c r="AQ159" s="135">
        <f>AVERAGEIFS(AQ$7:AQ$153,$C$7:$C$153,"="&amp;$A159)</f>
        <v>815.41106734746336</v>
      </c>
      <c r="AR159" s="136">
        <f>AVERAGEIFS(AR$7:AR$153,$C$7:$C$153,"="&amp;$A159)</f>
        <v>4.8990857500000002</v>
      </c>
      <c r="AS159" s="135">
        <f>AVERAGEIFS(AS$7:AS$153,$C$7:$C$153,"="&amp;$A159)</f>
        <v>5.3138961290500006</v>
      </c>
      <c r="AT159" s="135">
        <f>AVERAGEIFS(AT$7:AT$153,$C$7:$C$153,"="&amp;$A159)</f>
        <v>5.6501209732656701</v>
      </c>
      <c r="AU159" s="135">
        <f>AVERAGEIFS(AU$7:AU$153,$C$7:$C$153,"="&amp;$A159)</f>
        <v>6.0087462195442072</v>
      </c>
      <c r="AV159" s="135">
        <f>AVERAGEIFS(AV$7:AV$153,$C$7:$C$153,"="&amp;$A159)</f>
        <v>6.3913038962641622</v>
      </c>
      <c r="AW159" s="135">
        <f>AVERAGEIFS(AW$7:AW$153,$C$7:$C$153,"="&amp;$A159)</f>
        <v>28.263152968124039</v>
      </c>
      <c r="AX159" s="135">
        <f>AVERAGEIFS(AX$7:AX$153,$C$7:$C$153,"="&amp;$A159)</f>
        <v>18.52607884626411</v>
      </c>
      <c r="AY159" s="136">
        <f>AVERAGEIFS(AY$7:AY$153,$C$7:$C$153,"="&amp;$A159)</f>
        <v>0.79</v>
      </c>
      <c r="AZ159" s="135">
        <f>AVERAGEIFS(AZ$7:AZ$153,$C$7:$C$153,"="&amp;$A159)</f>
        <v>21.807499999999997</v>
      </c>
      <c r="BA159" s="135">
        <f>AVERAGEIFS(BA$7:BA$153,$C$7:$C$153,"="&amp;$A159)</f>
        <v>-20.4575</v>
      </c>
      <c r="BB159" s="135">
        <f>AVERAGEIFS(BB$7:BB$153,$C$7:$C$153,"="&amp;$A159)</f>
        <v>0.71750000000000003</v>
      </c>
      <c r="BC159" s="135">
        <f>AVERAGEIFS(BC$7:BC$153,$C$7:$C$153,"="&amp;$A159)</f>
        <v>-3.8600000000000003</v>
      </c>
      <c r="BD159" s="136"/>
      <c r="BE159" s="15">
        <f>AVERAGEIFS(BE$7:BE$153,$C$7:$C$153,"="&amp;$A159)</f>
        <v>1973</v>
      </c>
      <c r="BF159" s="135">
        <f>AVERAGEIFS(BF$7:BF$153,$C$7:$C$153,"="&amp;$A159)</f>
        <v>6</v>
      </c>
      <c r="BG159" s="135">
        <f>AVERAGEIFS(BG$7:BG$153,$C$7:$C$153,"="&amp;$A159)</f>
        <v>5.84</v>
      </c>
    </row>
    <row r="160" spans="1:61" x14ac:dyDescent="0.2">
      <c r="A160" t="s">
        <v>125</v>
      </c>
      <c r="B160">
        <f>COUNTIF($C$7:$C$153,"="&amp;$A160)</f>
        <v>20</v>
      </c>
      <c r="E160" s="134">
        <f>AVERAGEIFS($E$7:$E$153,$C$7:$C$153,"="&amp;$A160)</f>
        <v>51.6</v>
      </c>
      <c r="I160" s="134">
        <f>AVERAGEIFS(I$7:I$153,$C$7:$C$153,"="&amp;$A160)</f>
        <v>127.43549999999996</v>
      </c>
      <c r="J160" s="136">
        <f>AVERAGEIFS(J$7:J$153,$C$7:$C$153,"="&amp;$A160)</f>
        <v>3.2658974241446281</v>
      </c>
      <c r="K160" s="137">
        <f>AVERAGEIFS(K$7:K$153,$C$7:$C$153,"="&amp;$A160)</f>
        <v>0.73435000000000006</v>
      </c>
      <c r="L160" s="134"/>
      <c r="M160" s="135">
        <f>AVERAGEIFS(M$7:M$153,$C$7:$C$153,"="&amp;$A160)</f>
        <v>2.9374000000000002</v>
      </c>
      <c r="N160" s="134"/>
      <c r="O160" s="138">
        <f>AVERAGEIFS(O$7:O$153,$C$7:$C$153,"="&amp;$A160)</f>
        <v>0.71216000000000013</v>
      </c>
      <c r="P160" s="134"/>
      <c r="Q160" s="134"/>
      <c r="R160" s="135">
        <f>AVERAGEIFS(R$7:R$153,$C$7:$C$153,"="&amp;$A160)</f>
        <v>3.4172517164978595</v>
      </c>
      <c r="S160" s="135">
        <f>AVERAGEIFS(S$7:S$153,$C$7:$C$153,"="&amp;$A160)</f>
        <v>4.7074497099994996</v>
      </c>
      <c r="T160" s="135">
        <f>AVERAGEIFS(T$7:T$153,$C$7:$C$153,"="&amp;$A160)</f>
        <v>4.9957381592451</v>
      </c>
      <c r="U160" s="135">
        <f>AVERAGEIFS(U$7:U$153,$C$7:$C$153,"="&amp;$A160)</f>
        <v>5.2181883984852275</v>
      </c>
      <c r="V160" s="135">
        <f>AVERAGEIFS(V$7:V$153,$C$7:$C$153,"="&amp;$A160)</f>
        <v>5.8962106601619118</v>
      </c>
      <c r="W160" s="139">
        <f>AVERAGEIFS(W$7:W$153,$C$7:$C$153,"="&amp;$A160)</f>
        <v>0.8882838560263524</v>
      </c>
      <c r="X160" s="139">
        <f>AVERAGEIFS(X$7:X$153,$C$7:$C$153,"="&amp;$A160)</f>
        <v>1.452140551515553</v>
      </c>
      <c r="Z160" s="136">
        <f>AVERAGEIFS(Z$7:Z$153,$C$7:$C$153,"="&amp;$A160)</f>
        <v>74.801757022307754</v>
      </c>
      <c r="AA160" s="135">
        <f>AVERAGEIFS(AA$7:AA$153,$C$7:$C$153,"="&amp;$A160)</f>
        <v>25.684123396498489</v>
      </c>
      <c r="AB160" s="135"/>
      <c r="AC160" s="135">
        <f>AVERAGEIFS(AC$7:AC$153,$C$7:$C$153,"="&amp;$A160)</f>
        <v>4.5980000000000008</v>
      </c>
      <c r="AD160" s="135">
        <f>AVERAGEIFS(AD$7:AD$153,$C$7:$C$153,"="&amp;$A160)</f>
        <v>3.1058823529411765</v>
      </c>
      <c r="AE160" s="135">
        <f>AVERAGEIFS(AE$7:AE$153,$C$7:$C$153,"="&amp;$A160)</f>
        <v>2.4194999999999998</v>
      </c>
      <c r="AF160" s="135">
        <f>AVERAGEIFS(AF$7:AF$153,$C$7:$C$153,"="&amp;$A160)</f>
        <v>33.998888888888885</v>
      </c>
      <c r="AG160" s="135">
        <f>AVERAGEIFS(AG$7:AG$153,$C$7:$C$153,"="&amp;$A160)</f>
        <v>288.29263157894735</v>
      </c>
      <c r="AH160" s="135">
        <f>AVERAGEIFS(AH$7:AH$153,$C$7:$C$153,"="&amp;$A160)</f>
        <v>9.1968421052631584</v>
      </c>
      <c r="AI160" s="135">
        <f>AVERAGEIFS(AI$7:AI$153,$C$7:$C$153,"="&amp;$A160)</f>
        <v>6.5984210526315792</v>
      </c>
      <c r="AJ160" s="135">
        <f>AVERAGEIFS(AJ$7:AJ$153,$C$7:$C$153,"="&amp;$A160)</f>
        <v>4.227368421052633</v>
      </c>
      <c r="AK160" s="135">
        <f>AVERAGEIFS(AK$7:AK$153,$C$7:$C$153,"="&amp;$A160)</f>
        <v>6.2161111111111111</v>
      </c>
      <c r="AL160" s="140">
        <f>AVERAGEIFS(AL$7:AL$153,$C$7:$C$153,"="&amp;$A160)</f>
        <v>114229.5</v>
      </c>
      <c r="AM160" s="135">
        <f>AVERAGEIFS(AM$7:AM$153,$C$7:$C$153,"="&amp;$A160)</f>
        <v>12.7065</v>
      </c>
      <c r="AN160" s="135">
        <f>AVERAGEIFS(AN$7:AN$153,$C$7:$C$153,"="&amp;$A160)</f>
        <v>4.2955555555555565</v>
      </c>
      <c r="AO160" s="136">
        <f>AVERAGEIFS(AO$7:AO$153,$C$7:$C$153,"="&amp;$A160)</f>
        <v>-17.168982244360688</v>
      </c>
      <c r="AP160" s="135">
        <f>AVERAGEIFS(AP$7:AP$153,$C$7:$C$153,"="&amp;$A160)</f>
        <v>8.4840858226298561</v>
      </c>
      <c r="AQ160" s="135">
        <f>AVERAGEIFS(AQ$7:AQ$153,$C$7:$C$153,"="&amp;$A160)</f>
        <v>301.08808265621582</v>
      </c>
      <c r="AR160" s="136">
        <f>AVERAGEIFS(AR$7:AR$153,$C$7:$C$153,"="&amp;$A160)</f>
        <v>2.97377007107767</v>
      </c>
      <c r="AS160" s="135">
        <f>AVERAGEIFS(AS$7:AS$153,$C$7:$C$153,"="&amp;$A160)</f>
        <v>3.1433099783792007</v>
      </c>
      <c r="AT160" s="135">
        <f>AVERAGEIFS(AT$7:AT$153,$C$7:$C$153,"="&amp;$A160)</f>
        <v>3.3126761924548802</v>
      </c>
      <c r="AU160" s="135">
        <f>AVERAGEIFS(AU$7:AU$153,$C$7:$C$153,"="&amp;$A160)</f>
        <v>3.4932753091420397</v>
      </c>
      <c r="AV160" s="135">
        <f>AVERAGEIFS(AV$7:AV$153,$C$7:$C$153,"="&amp;$A160)</f>
        <v>3.685947522731186</v>
      </c>
      <c r="AW160" s="135">
        <f>AVERAGEIFS(AW$7:AW$153,$C$7:$C$153,"="&amp;$A160)</f>
        <v>16.608979073784976</v>
      </c>
      <c r="AX160" s="135">
        <f>AVERAGEIFS(AX$7:AX$153,$C$7:$C$153,"="&amp;$A160)</f>
        <v>18.558089031829141</v>
      </c>
      <c r="AY160" s="136">
        <f>AVERAGEIFS(AY$7:AY$153,$C$7:$C$153,"="&amp;$A160)</f>
        <v>0.47000000000000003</v>
      </c>
      <c r="AZ160" s="135">
        <f>AVERAGEIFS(AZ$7:AZ$153,$C$7:$C$153,"="&amp;$A160)</f>
        <v>25.727499999999999</v>
      </c>
      <c r="BA160" s="135">
        <f>AVERAGEIFS(BA$7:BA$153,$C$7:$C$153,"="&amp;$A160)</f>
        <v>-14.101499999999998</v>
      </c>
      <c r="BB160" s="135">
        <f>AVERAGEIFS(BB$7:BB$153,$C$7:$C$153,"="&amp;$A160)</f>
        <v>1.9730000000000003</v>
      </c>
      <c r="BC160" s="135">
        <f>AVERAGEIFS(BC$7:BC$153,$C$7:$C$153,"="&amp;$A160)</f>
        <v>3.778</v>
      </c>
      <c r="BD160" s="136"/>
      <c r="BE160" s="15">
        <f>AVERAGEIFS(BE$7:BE$153,$C$7:$C$153,"="&amp;$A160)</f>
        <v>1975.2</v>
      </c>
      <c r="BF160" s="135">
        <f>AVERAGEIFS(BF$7:BF$153,$C$7:$C$153,"="&amp;$A160)</f>
        <v>5.7</v>
      </c>
      <c r="BG160" s="135">
        <f>AVERAGEIFS(BG$7:BG$153,$C$7:$C$153,"="&amp;$A160)</f>
        <v>8.99</v>
      </c>
    </row>
    <row r="161" spans="1:59" x14ac:dyDescent="0.2">
      <c r="A161" t="s">
        <v>263</v>
      </c>
      <c r="B161">
        <f>COUNTIF($C$7:$C$153,"="&amp;$A161)</f>
        <v>4</v>
      </c>
      <c r="E161" s="134">
        <f>AVERAGEIFS($E$7:$E$153,$C$7:$C$153,"="&amp;$A161)</f>
        <v>38</v>
      </c>
      <c r="I161" s="134">
        <f>AVERAGEIFS(I$7:I$153,$C$7:$C$153,"="&amp;$A161)</f>
        <v>109.42999999999999</v>
      </c>
      <c r="J161" s="136">
        <f>AVERAGEIFS(J$7:J$153,$C$7:$C$153,"="&amp;$A161)</f>
        <v>3.5925139580790932</v>
      </c>
      <c r="K161" s="137">
        <f>AVERAGEIFS(K$7:K$153,$C$7:$C$153,"="&amp;$A161)</f>
        <v>0.90812500000000007</v>
      </c>
      <c r="L161" s="134"/>
      <c r="M161" s="135">
        <f>AVERAGEIFS(M$7:M$153,$C$7:$C$153,"="&amp;$A161)</f>
        <v>3.6325000000000003</v>
      </c>
      <c r="N161" s="134"/>
      <c r="O161" s="138">
        <f>AVERAGEIFS(O$7:O$153,$C$7:$C$153,"="&amp;$A161)</f>
        <v>0.87562499999999988</v>
      </c>
      <c r="P161" s="134"/>
      <c r="Q161" s="134"/>
      <c r="R161" s="135">
        <f>AVERAGEIFS(R$7:R$153,$C$7:$C$153,"="&amp;$A161)</f>
        <v>3.478137287412955</v>
      </c>
      <c r="S161" s="135">
        <f>AVERAGEIFS(S$7:S$153,$C$7:$C$153,"="&amp;$A161)</f>
        <v>5.5913101043469142</v>
      </c>
      <c r="T161" s="135">
        <f>AVERAGEIFS(T$7:T$153,$C$7:$C$153,"="&amp;$A161)</f>
        <v>5.3718335773859538</v>
      </c>
      <c r="U161" s="135">
        <f>AVERAGEIFS(U$7:U$153,$C$7:$C$153,"="&amp;$A161)</f>
        <v>4.3907862966801883</v>
      </c>
      <c r="V161" s="135">
        <f>AVERAGEIFS(V$7:V$153,$C$7:$C$153,"="&amp;$A161)</f>
        <v>5.8389087456102384</v>
      </c>
      <c r="W161" s="139">
        <f>AVERAGEIFS(W$7:W$153,$C$7:$C$153,"="&amp;$A161)</f>
        <v>0.88826254403234239</v>
      </c>
      <c r="X161" s="139">
        <f>AVERAGEIFS(X$7:X$153,$C$7:$C$153,"="&amp;$A161)</f>
        <v>1.3235902542870455</v>
      </c>
      <c r="Z161" s="136">
        <f>AVERAGEIFS(Z$7:Z$153,$C$7:$C$153,"="&amp;$A161)</f>
        <v>76.862872285974134</v>
      </c>
      <c r="AA161" s="135">
        <f>AVERAGEIFS(AA$7:AA$153,$C$7:$C$153,"="&amp;$A161)</f>
        <v>22.527959729701564</v>
      </c>
      <c r="AB161" s="135"/>
      <c r="AC161" s="135">
        <f>AVERAGEIFS(AC$7:AC$153,$C$7:$C$153,"="&amp;$A161)</f>
        <v>4.3600000000000003</v>
      </c>
      <c r="AD161" s="135">
        <f>AVERAGEIFS(AD$7:AD$153,$C$7:$C$153,"="&amp;$A161)</f>
        <v>1.0266666666666668</v>
      </c>
      <c r="AE161" s="135">
        <f>AVERAGEIFS(AE$7:AE$153,$C$7:$C$153,"="&amp;$A161)</f>
        <v>1.69</v>
      </c>
      <c r="AF161" s="135">
        <f>AVERAGEIFS(AF$7:AF$153,$C$7:$C$153,"="&amp;$A161)</f>
        <v>2.0674999999999999</v>
      </c>
      <c r="AG161" s="135">
        <f>AVERAGEIFS(AG$7:AG$153,$C$7:$C$153,"="&amp;$A161)</f>
        <v>10.3725</v>
      </c>
      <c r="AH161" s="135">
        <f>AVERAGEIFS(AH$7:AH$153,$C$7:$C$153,"="&amp;$A161)</f>
        <v>56.263333333333328</v>
      </c>
      <c r="AI161" s="135">
        <f>AVERAGEIFS(AI$7:AI$153,$C$7:$C$153,"="&amp;$A161)</f>
        <v>-3.0400000000000005</v>
      </c>
      <c r="AJ161" s="135">
        <f>AVERAGEIFS(AJ$7:AJ$153,$C$7:$C$153,"="&amp;$A161)</f>
        <v>5.7200000000000006</v>
      </c>
      <c r="AK161" s="135">
        <f>AVERAGEIFS(AK$7:AK$153,$C$7:$C$153,"="&amp;$A161)</f>
        <v>14.709999999999999</v>
      </c>
      <c r="AL161" s="140">
        <f>AVERAGEIFS(AL$7:AL$153,$C$7:$C$153,"="&amp;$A161)</f>
        <v>279724.35749999998</v>
      </c>
      <c r="AM161" s="135">
        <f>AVERAGEIFS(AM$7:AM$153,$C$7:$C$153,"="&amp;$A161)</f>
        <v>20.9725</v>
      </c>
      <c r="AN161" s="135">
        <f>AVERAGEIFS(AN$7:AN$153,$C$7:$C$153,"="&amp;$A161)</f>
        <v>0.47249999999999998</v>
      </c>
      <c r="AO161" s="136">
        <f>AVERAGEIFS(AO$7:AO$153,$C$7:$C$153,"="&amp;$A161)</f>
        <v>-14.544659474942282</v>
      </c>
      <c r="AP161" s="135">
        <f>AVERAGEIFS(AP$7:AP$153,$C$7:$C$153,"="&amp;$A161)</f>
        <v>7.983300254759282</v>
      </c>
      <c r="AQ161" s="135">
        <f>AVERAGEIFS(AQ$7:AQ$153,$C$7:$C$153,"="&amp;$A161)</f>
        <v>39.279461587193587</v>
      </c>
      <c r="AR161" s="136">
        <f>AVERAGEIFS(AR$7:AR$153,$C$7:$C$153,"="&amp;$A161)</f>
        <v>3.8218874999999999</v>
      </c>
      <c r="AS161" s="135">
        <f>AVERAGEIFS(AS$7:AS$153,$C$7:$C$153,"="&amp;$A161)</f>
        <v>3.9180316250000002</v>
      </c>
      <c r="AT161" s="135">
        <f>AVERAGEIFS(AT$7:AT$153,$C$7:$C$153,"="&amp;$A161)</f>
        <v>4.2839896162500004</v>
      </c>
      <c r="AU161" s="135">
        <f>AVERAGEIFS(AU$7:AU$153,$C$7:$C$153,"="&amp;$A161)</f>
        <v>4.6853274254802511</v>
      </c>
      <c r="AV161" s="135">
        <f>AVERAGEIFS(AV$7:AV$153,$C$7:$C$153,"="&amp;$A161)</f>
        <v>5.1255076477779937</v>
      </c>
      <c r="AW161" s="135">
        <f>AVERAGEIFS(AW$7:AW$153,$C$7:$C$153,"="&amp;$A161)</f>
        <v>21.834743814508244</v>
      </c>
      <c r="AX161" s="135">
        <f>AVERAGEIFS(AX$7:AX$153,$C$7:$C$153,"="&amp;$A161)</f>
        <v>21.588600415686507</v>
      </c>
      <c r="AY161" s="136">
        <f>AVERAGEIFS(AY$7:AY$153,$C$7:$C$153,"="&amp;$A161)</f>
        <v>0.38749999999999996</v>
      </c>
      <c r="AZ161" s="135">
        <f>AVERAGEIFS(AZ$7:AZ$153,$C$7:$C$153,"="&amp;$A161)</f>
        <v>35.557500000000005</v>
      </c>
      <c r="BA161" s="135">
        <f>AVERAGEIFS(BA$7:BA$153,$C$7:$C$153,"="&amp;$A161)</f>
        <v>-11.43</v>
      </c>
      <c r="BB161" s="135">
        <f>AVERAGEIFS(BB$7:BB$153,$C$7:$C$153,"="&amp;$A161)</f>
        <v>2.6974999999999998</v>
      </c>
      <c r="BC161" s="135">
        <f>AVERAGEIFS(BC$7:BC$153,$C$7:$C$153,"="&amp;$A161)</f>
        <v>6.8525</v>
      </c>
      <c r="BD161" s="136"/>
      <c r="BE161" s="15">
        <f>AVERAGEIFS(BE$7:BE$153,$C$7:$C$153,"="&amp;$A161)</f>
        <v>1989</v>
      </c>
      <c r="BF161" s="135">
        <f>AVERAGEIFS(BF$7:BF$153,$C$7:$C$153,"="&amp;$A161)</f>
        <v>3.75</v>
      </c>
      <c r="BG161" s="135">
        <f>AVERAGEIFS(BG$7:BG$153,$C$7:$C$153,"="&amp;$A161)</f>
        <v>5.01</v>
      </c>
    </row>
    <row r="162" spans="1:59" x14ac:dyDescent="0.2">
      <c r="A162" t="s">
        <v>134</v>
      </c>
      <c r="B162">
        <f>COUNTIF($C$7:$C$153,"="&amp;$A162)</f>
        <v>44</v>
      </c>
      <c r="E162" s="134">
        <f>AVERAGEIFS($E$7:$E$153,$C$7:$C$153,"="&amp;$A162)</f>
        <v>37.022727272727273</v>
      </c>
      <c r="I162" s="134">
        <f>AVERAGEIFS(I$7:I$153,$C$7:$C$153,"="&amp;$A162)</f>
        <v>144.05022727272723</v>
      </c>
      <c r="J162" s="136">
        <f>AVERAGEIFS(J$7:J$153,$C$7:$C$153,"="&amp;$A162)</f>
        <v>2.7702226251568827</v>
      </c>
      <c r="K162" s="137">
        <f>AVERAGEIFS(K$7:K$153,$C$7:$C$153,"="&amp;$A162)</f>
        <v>0.83204545454545453</v>
      </c>
      <c r="L162" s="134"/>
      <c r="M162" s="135">
        <f>AVERAGEIFS(M$7:M$153,$C$7:$C$153,"="&amp;$A162)</f>
        <v>2.8613636363636368</v>
      </c>
      <c r="N162" s="134"/>
      <c r="O162" s="138">
        <f>AVERAGEIFS(O$7:O$153,$C$7:$C$153,"="&amp;$A162)</f>
        <v>0.79423192640692652</v>
      </c>
      <c r="P162" s="134"/>
      <c r="Q162" s="134"/>
      <c r="R162" s="135">
        <f>AVERAGEIFS(R$7:R$153,$C$7:$C$153,"="&amp;$A162)</f>
        <v>5.839423047251814</v>
      </c>
      <c r="S162" s="135">
        <f>AVERAGEIFS(S$7:S$153,$C$7:$C$153,"="&amp;$A162)</f>
        <v>5.9147563790541389</v>
      </c>
      <c r="T162" s="135">
        <f>AVERAGEIFS(T$7:T$153,$C$7:$C$153,"="&amp;$A162)</f>
        <v>6.2788965779614729</v>
      </c>
      <c r="U162" s="135">
        <f>AVERAGEIFS(U$7:U$153,$C$7:$C$153,"="&amp;$A162)</f>
        <v>6.4051149731513704</v>
      </c>
      <c r="V162" s="135">
        <f>AVERAGEIFS(V$7:V$153,$C$7:$C$153,"="&amp;$A162)</f>
        <v>6.6151412064050357</v>
      </c>
      <c r="W162" s="139">
        <f>AVERAGEIFS(W$7:W$153,$C$7:$C$153,"="&amp;$A162)</f>
        <v>0.9935164617911908</v>
      </c>
      <c r="X162" s="139">
        <f>AVERAGEIFS(X$7:X$153,$C$7:$C$153,"="&amp;$A162)</f>
        <v>2.9350075436555692</v>
      </c>
      <c r="Z162" s="136">
        <f>AVERAGEIFS(Z$7:Z$153,$C$7:$C$153,"="&amp;$A162)</f>
        <v>36.079610894133104</v>
      </c>
      <c r="AA162" s="135">
        <f>AVERAGEIFS(AA$7:AA$153,$C$7:$C$153,"="&amp;$A162)</f>
        <v>14.710520232826811</v>
      </c>
      <c r="AB162" s="135"/>
      <c r="AC162" s="135">
        <f>AVERAGEIFS(AC$7:AC$153,$C$7:$C$153,"="&amp;$A162)</f>
        <v>8.7264864864864844</v>
      </c>
      <c r="AD162" s="135">
        <f>AVERAGEIFS(AD$7:AD$153,$C$7:$C$153,"="&amp;$A162)</f>
        <v>2.9900000000000011</v>
      </c>
      <c r="AE162" s="135">
        <f>AVERAGEIFS(AE$7:AE$153,$C$7:$C$153,"="&amp;$A162)</f>
        <v>3.113243243243244</v>
      </c>
      <c r="AF162" s="135">
        <f>AVERAGEIFS(AF$7:AF$153,$C$7:$C$153,"="&amp;$A162)</f>
        <v>2.067567567567568</v>
      </c>
      <c r="AG162" s="135">
        <f>AVERAGEIFS(AG$7:AG$153,$C$7:$C$153,"="&amp;$A162)</f>
        <v>15.169189189189188</v>
      </c>
      <c r="AH162" s="135">
        <f>AVERAGEIFS(AH$7:AH$153,$C$7:$C$153,"="&amp;$A162)</f>
        <v>6.5191891891891887</v>
      </c>
      <c r="AI162" s="135">
        <f>AVERAGEIFS(AI$7:AI$153,$C$7:$C$153,"="&amp;$A162)</f>
        <v>6.6486111111111121</v>
      </c>
      <c r="AJ162" s="135">
        <f>AVERAGEIFS(AJ$7:AJ$153,$C$7:$C$153,"="&amp;$A162)</f>
        <v>9.3278378378378406</v>
      </c>
      <c r="AK162" s="135">
        <f>AVERAGEIFS(AK$7:AK$153,$C$7:$C$153,"="&amp;$A162)</f>
        <v>6.4214285714285708</v>
      </c>
      <c r="AL162" s="140">
        <f>AVERAGEIFS(AL$7:AL$153,$C$7:$C$153,"="&amp;$A162)</f>
        <v>16981.315405405403</v>
      </c>
      <c r="AM162" s="135">
        <f>AVERAGEIFS(AM$7:AM$153,$C$7:$C$153,"="&amp;$A162)</f>
        <v>12.281351351351356</v>
      </c>
      <c r="AN162" s="135">
        <f>AVERAGEIFS(AN$7:AN$153,$C$7:$C$153,"="&amp;$A162)</f>
        <v>0.39594594594594595</v>
      </c>
      <c r="AO162" s="136">
        <f>AVERAGEIFS(AO$7:AO$153,$C$7:$C$153,"="&amp;$A162)</f>
        <v>-5.2814353150138897</v>
      </c>
      <c r="AP162" s="135">
        <f>AVERAGEIFS(AP$7:AP$153,$C$7:$C$153,"="&amp;$A162)</f>
        <v>9.1753375983082517</v>
      </c>
      <c r="AQ162" s="135">
        <f>AVERAGEIFS(AQ$7:AQ$153,$C$7:$C$153,"="&amp;$A162)</f>
        <v>13.539626954786559</v>
      </c>
      <c r="AR162" s="136">
        <f>AVERAGEIFS(AR$7:AR$153,$C$7:$C$153,"="&amp;$A162)</f>
        <v>2.7974932397239729</v>
      </c>
      <c r="AS162" s="135">
        <f>AVERAGEIFS(AS$7:AS$153,$C$7:$C$153,"="&amp;$A162)</f>
        <v>2.9313393252583855</v>
      </c>
      <c r="AT162" s="135">
        <f>AVERAGEIFS(AT$7:AT$153,$C$7:$C$153,"="&amp;$A162)</f>
        <v>3.0573771245829096</v>
      </c>
      <c r="AU162" s="135">
        <f>AVERAGEIFS(AU$7:AU$153,$C$7:$C$153,"="&amp;$A162)</f>
        <v>3.1907732929544661</v>
      </c>
      <c r="AV162" s="135">
        <f>AVERAGEIFS(AV$7:AV$153,$C$7:$C$153,"="&amp;$A162)</f>
        <v>3.3320732729319698</v>
      </c>
      <c r="AW162" s="135">
        <f>AVERAGEIFS(AW$7:AW$153,$C$7:$C$153,"="&amp;$A162)</f>
        <v>15.309056255451706</v>
      </c>
      <c r="AX162" s="135">
        <f>AVERAGEIFS(AX$7:AX$153,$C$7:$C$153,"="&amp;$A162)</f>
        <v>15.069114954835202</v>
      </c>
      <c r="AY162" s="136">
        <f>AVERAGEIFS(AY$7:AY$153,$C$7:$C$153,"="&amp;$A162)</f>
        <v>0.62378378378378385</v>
      </c>
      <c r="AZ162" s="135">
        <f>AVERAGEIFS(AZ$7:AZ$153,$C$7:$C$153,"="&amp;$A162)</f>
        <v>36.688378378378374</v>
      </c>
      <c r="BA162" s="135">
        <f>AVERAGEIFS(BA$7:BA$153,$C$7:$C$153,"="&amp;$A162)</f>
        <v>-10.473783783783782</v>
      </c>
      <c r="BB162" s="135">
        <f>AVERAGEIFS(BB$7:BB$153,$C$7:$C$153,"="&amp;$A162)</f>
        <v>5.7924324324324319</v>
      </c>
      <c r="BC162" s="135">
        <f>AVERAGEIFS(BC$7:BC$153,$C$7:$C$153,"="&amp;$A162)</f>
        <v>11.537027027027028</v>
      </c>
      <c r="BD162" s="136"/>
      <c r="BE162" s="15">
        <f>AVERAGEIFS(BE$7:BE$153,$C$7:$C$153,"="&amp;$A162)</f>
        <v>1990.340909090909</v>
      </c>
      <c r="BF162" s="135">
        <f>AVERAGEIFS(BF$7:BF$153,$C$7:$C$153,"="&amp;$A162)</f>
        <v>3.5681818181818183</v>
      </c>
      <c r="BG162" s="135">
        <f>AVERAGEIFS(BG$7:BG$153,$C$7:$C$153,"="&amp;$A162)</f>
        <v>5.0254054054054054</v>
      </c>
    </row>
    <row r="163" spans="1:59" x14ac:dyDescent="0.2">
      <c r="A163" t="s">
        <v>180</v>
      </c>
      <c r="B163">
        <f>COUNTIF($C$7:$C$153,"="&amp;$A163)</f>
        <v>6</v>
      </c>
      <c r="E163" s="134">
        <f>AVERAGEIFS($E$7:$E$153,$C$7:$C$153,"="&amp;$A163)</f>
        <v>43.833333333333336</v>
      </c>
      <c r="I163" s="134">
        <f>AVERAGEIFS(I$7:I$153,$C$7:$C$153,"="&amp;$A163)</f>
        <v>234.00833333333333</v>
      </c>
      <c r="J163" s="136">
        <f>AVERAGEIFS(J$7:J$153,$C$7:$C$153,"="&amp;$A163)</f>
        <v>1.7058912805648527</v>
      </c>
      <c r="K163" s="137">
        <f>AVERAGEIFS(K$7:K$153,$C$7:$C$153,"="&amp;$A163)</f>
        <v>0.7876333333333333</v>
      </c>
      <c r="L163" s="134"/>
      <c r="M163" s="135">
        <f>AVERAGEIFS(M$7:M$153,$C$7:$C$153,"="&amp;$A163)</f>
        <v>3.1505333333333332</v>
      </c>
      <c r="N163" s="134"/>
      <c r="O163" s="138">
        <f>AVERAGEIFS(O$7:O$153,$C$7:$C$153,"="&amp;$A163)</f>
        <v>0.76844999999999997</v>
      </c>
      <c r="P163" s="134"/>
      <c r="Q163" s="134"/>
      <c r="R163" s="135">
        <f>AVERAGEIFS(R$7:R$153,$C$7:$C$153,"="&amp;$A163)</f>
        <v>2.6615585164642401</v>
      </c>
      <c r="S163" s="135">
        <f>AVERAGEIFS(S$7:S$153,$C$7:$C$153,"="&amp;$A163)</f>
        <v>4.0438597124407529</v>
      </c>
      <c r="T163" s="135">
        <f>AVERAGEIFS(T$7:T$153,$C$7:$C$153,"="&amp;$A163)</f>
        <v>4.3227882474692967</v>
      </c>
      <c r="U163" s="135">
        <f>AVERAGEIFS(U$7:U$153,$C$7:$C$153,"="&amp;$A163)</f>
        <v>4.9643500241762188</v>
      </c>
      <c r="V163" s="135">
        <f>AVERAGEIFS(V$7:V$153,$C$7:$C$153,"="&amp;$A163)</f>
        <v>6.3098779628044559</v>
      </c>
      <c r="W163" s="139">
        <f>AVERAGEIFS(W$7:W$153,$C$7:$C$153,"="&amp;$A163)</f>
        <v>0.75572236633953993</v>
      </c>
      <c r="X163" s="139">
        <f>AVERAGEIFS(X$7:X$153,$C$7:$C$153,"="&amp;$A163)</f>
        <v>0.51178400821415282</v>
      </c>
      <c r="Z163" s="136">
        <f>AVERAGEIFS(Z$7:Z$153,$C$7:$C$153,"="&amp;$A163)</f>
        <v>54.199497477076726</v>
      </c>
      <c r="AA163" s="135">
        <f>AVERAGEIFS(AA$7:AA$153,$C$7:$C$153,"="&amp;$A163)</f>
        <v>34.526319122947491</v>
      </c>
      <c r="AB163" s="135"/>
      <c r="AC163" s="135">
        <f>AVERAGEIFS(AC$7:AC$153,$C$7:$C$153,"="&amp;$A163)</f>
        <v>6.7183333333333337</v>
      </c>
      <c r="AD163" s="135">
        <f>AVERAGEIFS(AD$7:AD$153,$C$7:$C$153,"="&amp;$A163)</f>
        <v>1.6899999999999997</v>
      </c>
      <c r="AE163" s="135">
        <f>AVERAGEIFS(AE$7:AE$153,$C$7:$C$153,"="&amp;$A163)</f>
        <v>3.9516666666666667</v>
      </c>
      <c r="AF163" s="135">
        <f>AVERAGEIFS(AF$7:AF$153,$C$7:$C$153,"="&amp;$A163)</f>
        <v>4.9659999999999993</v>
      </c>
      <c r="AG163" s="135">
        <f>AVERAGEIFS(AG$7:AG$153,$C$7:$C$153,"="&amp;$A163)</f>
        <v>15.382</v>
      </c>
      <c r="AH163" s="135">
        <f>AVERAGEIFS(AH$7:AH$153,$C$7:$C$153,"="&amp;$A163)</f>
        <v>15.145000000000001</v>
      </c>
      <c r="AI163" s="135">
        <f>AVERAGEIFS(AI$7:AI$153,$C$7:$C$153,"="&amp;$A163)</f>
        <v>9.956666666666667</v>
      </c>
      <c r="AJ163" s="135">
        <f>AVERAGEIFS(AJ$7:AJ$153,$C$7:$C$153,"="&amp;$A163)</f>
        <v>12.280000000000001</v>
      </c>
      <c r="AK163" s="135">
        <f>AVERAGEIFS(AK$7:AK$153,$C$7:$C$153,"="&amp;$A163)</f>
        <v>11.861666666666666</v>
      </c>
      <c r="AL163" s="140">
        <f>AVERAGEIFS(AL$7:AL$153,$C$7:$C$153,"="&amp;$A163)</f>
        <v>162575</v>
      </c>
      <c r="AM163" s="135">
        <f>AVERAGEIFS(AM$7:AM$153,$C$7:$C$153,"="&amp;$A163)</f>
        <v>1.2183333333333333</v>
      </c>
      <c r="AN163" s="135">
        <f>AVERAGEIFS(AN$7:AN$153,$C$7:$C$153,"="&amp;$A163)</f>
        <v>0.5179999999999999</v>
      </c>
      <c r="AO163" s="136">
        <f>AVERAGEIFS(AO$7:AO$153,$C$7:$C$153,"="&amp;$A163)</f>
        <v>-27.856077818206415</v>
      </c>
      <c r="AP163" s="135">
        <f>AVERAGEIFS(AP$7:AP$153,$C$7:$C$153,"="&amp;$A163)</f>
        <v>6.6702413047410714</v>
      </c>
      <c r="AQ163" s="135">
        <f>AVERAGEIFS(AQ$7:AQ$153,$C$7:$C$153,"="&amp;$A163)</f>
        <v>165.50732095338273</v>
      </c>
      <c r="AR163" s="136">
        <f>AVERAGEIFS(AR$7:AR$153,$C$7:$C$153,"="&amp;$A163)</f>
        <v>3.3426629999999999</v>
      </c>
      <c r="AS163" s="135">
        <f>AVERAGEIFS(AS$7:AS$153,$C$7:$C$153,"="&amp;$A163)</f>
        <v>3.6410147990000006</v>
      </c>
      <c r="AT163" s="135">
        <f>AVERAGEIFS(AT$7:AT$153,$C$7:$C$153,"="&amp;$A163)</f>
        <v>3.9802918872724677</v>
      </c>
      <c r="AU163" s="135">
        <f>AVERAGEIFS(AU$7:AU$153,$C$7:$C$153,"="&amp;$A163)</f>
        <v>4.3514565093672681</v>
      </c>
      <c r="AV163" s="135">
        <f>AVERAGEIFS(AV$7:AV$153,$C$7:$C$153,"="&amp;$A163)</f>
        <v>4.7575294469031633</v>
      </c>
      <c r="AW163" s="135">
        <f>AVERAGEIFS(AW$7:AW$153,$C$7:$C$153,"="&amp;$A163)</f>
        <v>20.072955642542897</v>
      </c>
      <c r="AX163" s="135">
        <f>AVERAGEIFS(AX$7:AX$153,$C$7:$C$153,"="&amp;$A163)</f>
        <v>10.789538955081264</v>
      </c>
      <c r="AY163" s="136">
        <f>AVERAGEIFS(AY$7:AY$153,$C$7:$C$153,"="&amp;$A163)</f>
        <v>0.56666666666666665</v>
      </c>
      <c r="AZ163" s="135">
        <f>AVERAGEIFS(AZ$7:AZ$153,$C$7:$C$153,"="&amp;$A163)</f>
        <v>39.609999999999992</v>
      </c>
      <c r="BA163" s="135">
        <f>AVERAGEIFS(BA$7:BA$153,$C$7:$C$153,"="&amp;$A163)</f>
        <v>-12.351666666666667</v>
      </c>
      <c r="BB163" s="135">
        <f>AVERAGEIFS(BB$7:BB$153,$C$7:$C$153,"="&amp;$A163)</f>
        <v>4.4466666666666663</v>
      </c>
      <c r="BC163" s="135">
        <f>AVERAGEIFS(BC$7:BC$153,$C$7:$C$153,"="&amp;$A163)</f>
        <v>6.6033333333333344</v>
      </c>
      <c r="BD163" s="136"/>
      <c r="BE163" s="15">
        <f>AVERAGEIFS(BE$7:BE$153,$C$7:$C$153,"="&amp;$A163)</f>
        <v>1983.1666666666667</v>
      </c>
      <c r="BF163" s="135">
        <f>AVERAGEIFS(BF$7:BF$153,$C$7:$C$153,"="&amp;$A163)</f>
        <v>4.5</v>
      </c>
      <c r="BG163" s="135">
        <f>AVERAGEIFS(BG$7:BG$153,$C$7:$C$153,"="&amp;$A163)</f>
        <v>7.2416666666666663</v>
      </c>
    </row>
    <row r="164" spans="1:59" x14ac:dyDescent="0.2">
      <c r="A164" t="s">
        <v>116</v>
      </c>
      <c r="B164">
        <f>COUNTIF($C$7:$C$153,"="&amp;$A164)</f>
        <v>31</v>
      </c>
      <c r="E164" s="134">
        <f>AVERAGEIFS($E$7:$E$153,$C$7:$C$153,"="&amp;$A164)</f>
        <v>44</v>
      </c>
      <c r="I164" s="134">
        <f>AVERAGEIFS(I$7:I$153,$C$7:$C$153,"="&amp;$A164)</f>
        <v>254.42258064516128</v>
      </c>
      <c r="J164" s="136">
        <f>AVERAGEIFS(J$7:J$153,$C$7:$C$153,"="&amp;$A164)</f>
        <v>1.5949080646987588</v>
      </c>
      <c r="K164" s="137">
        <f>AVERAGEIFS(K$7:K$153,$C$7:$C$153,"="&amp;$A164)</f>
        <v>0.79170806451612885</v>
      </c>
      <c r="L164" s="134"/>
      <c r="M164" s="135">
        <f>AVERAGEIFS(M$7:M$153,$C$7:$C$153,"="&amp;$A164)</f>
        <v>3.1145741935483864</v>
      </c>
      <c r="N164" s="134"/>
      <c r="O164" s="138">
        <f>AVERAGEIFS(O$7:O$153,$C$7:$C$153,"="&amp;$A164)</f>
        <v>0.7390290322580646</v>
      </c>
      <c r="P164" s="134"/>
      <c r="Q164" s="134"/>
      <c r="R164" s="135">
        <f>AVERAGEIFS(R$7:R$153,$C$7:$C$153,"="&amp;$A164)</f>
        <v>6.251007965697795</v>
      </c>
      <c r="S164" s="135">
        <f>AVERAGEIFS(S$7:S$153,$C$7:$C$153,"="&amp;$A164)</f>
        <v>6.9119712107911964</v>
      </c>
      <c r="T164" s="135">
        <f>AVERAGEIFS(T$7:T$153,$C$7:$C$153,"="&amp;$A164)</f>
        <v>7.391715980879952</v>
      </c>
      <c r="U164" s="135">
        <f>AVERAGEIFS(U$7:U$153,$C$7:$C$153,"="&amp;$A164)</f>
        <v>7.7627352630588895</v>
      </c>
      <c r="V164" s="135">
        <f>AVERAGEIFS(V$7:V$153,$C$7:$C$153,"="&amp;$A164)</f>
        <v>8.3174554510604146</v>
      </c>
      <c r="W164" s="139">
        <f>AVERAGEIFS(W$7:W$153,$C$7:$C$153,"="&amp;$A164)</f>
        <v>1.0134178824223332</v>
      </c>
      <c r="X164" s="139">
        <f>AVERAGEIFS(X$7:X$153,$C$7:$C$153,"="&amp;$A164)</f>
        <v>0.66993640229665263</v>
      </c>
      <c r="Z164" s="136">
        <f>AVERAGEIFS(Z$7:Z$153,$C$7:$C$153,"="&amp;$A164)</f>
        <v>50.690761354472521</v>
      </c>
      <c r="AA164" s="135">
        <f>AVERAGEIFS(AA$7:AA$153,$C$7:$C$153,"="&amp;$A164)</f>
        <v>29.966811223840381</v>
      </c>
      <c r="AB164" s="135"/>
      <c r="AC164" s="135">
        <f>AVERAGEIFS(AC$7:AC$153,$C$7:$C$153,"="&amp;$A164)</f>
        <v>8.9435483870967758</v>
      </c>
      <c r="AD164" s="135">
        <f>AVERAGEIFS(AD$7:AD$153,$C$7:$C$153,"="&amp;$A164)</f>
        <v>2.1296428571428572</v>
      </c>
      <c r="AE164" s="135">
        <f>AVERAGEIFS(AE$7:AE$153,$C$7:$C$153,"="&amp;$A164)</f>
        <v>3.4432258064516121</v>
      </c>
      <c r="AF164" s="135">
        <f>AVERAGEIFS(AF$7:AF$153,$C$7:$C$153,"="&amp;$A164)</f>
        <v>7.3412903225806438</v>
      </c>
      <c r="AG164" s="135">
        <f>AVERAGEIFS(AG$7:AG$153,$C$7:$C$153,"="&amp;$A164)</f>
        <v>26.773870967741939</v>
      </c>
      <c r="AH164" s="135">
        <f>AVERAGEIFS(AH$7:AH$153,$C$7:$C$153,"="&amp;$A164)</f>
        <v>11.321935483870968</v>
      </c>
      <c r="AI164" s="135">
        <f>AVERAGEIFS(AI$7:AI$153,$C$7:$C$153,"="&amp;$A164)</f>
        <v>11.511612903225807</v>
      </c>
      <c r="AJ164" s="135">
        <f>AVERAGEIFS(AJ$7:AJ$153,$C$7:$C$153,"="&amp;$A164)</f>
        <v>19.909354838709682</v>
      </c>
      <c r="AK164" s="135">
        <f>AVERAGEIFS(AK$7:AK$153,$C$7:$C$153,"="&amp;$A164)</f>
        <v>11.002499999999996</v>
      </c>
      <c r="AL164" s="140">
        <f>AVERAGEIFS(AL$7:AL$153,$C$7:$C$153,"="&amp;$A164)</f>
        <v>46476.640967741936</v>
      </c>
      <c r="AM164" s="135">
        <f>AVERAGEIFS(AM$7:AM$153,$C$7:$C$153,"="&amp;$A164)</f>
        <v>3.7374193548387096</v>
      </c>
      <c r="AN164" s="135">
        <f>AVERAGEIFS(AN$7:AN$153,$C$7:$C$153,"="&amp;$A164)</f>
        <v>0.76032258064516123</v>
      </c>
      <c r="AO164" s="136">
        <f>AVERAGEIFS(AO$7:AO$153,$C$7:$C$153,"="&amp;$A164)</f>
        <v>-20.60916789608272</v>
      </c>
      <c r="AP164" s="135">
        <f>AVERAGEIFS(AP$7:AP$153,$C$7:$C$153,"="&amp;$A164)</f>
        <v>9.3576433277576498</v>
      </c>
      <c r="AQ164" s="135">
        <f>AVERAGEIFS(AQ$7:AQ$153,$C$7:$C$153,"="&amp;$A164)</f>
        <v>186.75596355179246</v>
      </c>
      <c r="AR164" s="136">
        <f>AVERAGEIFS(AR$7:AR$153,$C$7:$C$153,"="&amp;$A164)</f>
        <v>3.1559668861290326</v>
      </c>
      <c r="AS164" s="135">
        <f>AVERAGEIFS(AS$7:AS$153,$C$7:$C$153,"="&amp;$A164)</f>
        <v>3.450353175625807</v>
      </c>
      <c r="AT164" s="135">
        <f>AVERAGEIFS(AT$7:AT$153,$C$7:$C$153,"="&amp;$A164)</f>
        <v>3.7645414022134851</v>
      </c>
      <c r="AU164" s="135">
        <f>AVERAGEIFS(AU$7:AU$153,$C$7:$C$153,"="&amp;$A164)</f>
        <v>4.1083723327163462</v>
      </c>
      <c r="AV164" s="135">
        <f>AVERAGEIFS(AV$7:AV$153,$C$7:$C$153,"="&amp;$A164)</f>
        <v>4.4846894035216156</v>
      </c>
      <c r="AW164" s="135">
        <f>AVERAGEIFS(AW$7:AW$153,$C$7:$C$153,"="&amp;$A164)</f>
        <v>18.963923200206285</v>
      </c>
      <c r="AX164" s="135">
        <f>AVERAGEIFS(AX$7:AX$153,$C$7:$C$153,"="&amp;$A164)</f>
        <v>9.658158936681918</v>
      </c>
      <c r="AY164" s="136">
        <f>AVERAGEIFS(AY$7:AY$153,$C$7:$C$153,"="&amp;$A164)</f>
        <v>0.95193548387096782</v>
      </c>
      <c r="AZ164" s="135">
        <f>AVERAGEIFS(AZ$7:AZ$153,$C$7:$C$153,"="&amp;$A164)</f>
        <v>34.1</v>
      </c>
      <c r="BA164" s="135">
        <f>AVERAGEIFS(BA$7:BA$153,$C$7:$C$153,"="&amp;$A164)</f>
        <v>-13.006129032258064</v>
      </c>
      <c r="BB164" s="135">
        <f>AVERAGEIFS(BB$7:BB$153,$C$7:$C$153,"="&amp;$A164)</f>
        <v>2.7519354838709678</v>
      </c>
      <c r="BC164" s="135">
        <f>AVERAGEIFS(BC$7:BC$153,$C$7:$C$153,"="&amp;$A164)</f>
        <v>6.1445161290322572</v>
      </c>
      <c r="BD164" s="136"/>
      <c r="BE164" s="15">
        <f>AVERAGEIFS(BE$7:BE$153,$C$7:$C$153,"="&amp;$A164)</f>
        <v>1982.8387096774193</v>
      </c>
      <c r="BF164" s="135">
        <f>AVERAGEIFS(BF$7:BF$153,$C$7:$C$153,"="&amp;$A164)</f>
        <v>4.645161290322581</v>
      </c>
      <c r="BG164" s="135">
        <f>AVERAGEIFS(BG$7:BG$153,$C$7:$C$153,"="&amp;$A164)</f>
        <v>10.667419354838707</v>
      </c>
    </row>
    <row r="165" spans="1:59" x14ac:dyDescent="0.2">
      <c r="A165" t="s">
        <v>198</v>
      </c>
      <c r="B165">
        <f>COUNTIF($C$7:$C$153,"="&amp;$A165)</f>
        <v>2</v>
      </c>
      <c r="E165" s="134">
        <f>AVERAGEIFS($E$7:$E$153,$C$7:$C$153,"="&amp;$A165)</f>
        <v>32</v>
      </c>
      <c r="I165" s="134">
        <f>AVERAGEIFS(I$7:I$153,$C$7:$C$153,"="&amp;$A165)</f>
        <v>179</v>
      </c>
      <c r="J165" s="136">
        <f>AVERAGEIFS(J$7:J$153,$C$7:$C$153,"="&amp;$A165)</f>
        <v>2.1067495823886793</v>
      </c>
      <c r="K165" s="137">
        <f>AVERAGEIFS(K$7:K$153,$C$7:$C$153,"="&amp;$A165)</f>
        <v>1.0449999999999999</v>
      </c>
      <c r="L165" s="134"/>
      <c r="M165" s="135">
        <f>AVERAGEIFS(M$7:M$153,$C$7:$C$153,"="&amp;$A165)</f>
        <v>4.18</v>
      </c>
      <c r="N165" s="134"/>
      <c r="O165" s="138">
        <f>AVERAGEIFS(O$7:O$153,$C$7:$C$153,"="&amp;$A165)</f>
        <v>1.01</v>
      </c>
      <c r="P165" s="134"/>
      <c r="Q165" s="134"/>
      <c r="R165" s="135">
        <f>AVERAGEIFS(R$7:R$153,$C$7:$C$153,"="&amp;$A165)</f>
        <v>9.1211484593837522</v>
      </c>
      <c r="S165" s="135">
        <f>AVERAGEIFS(S$7:S$153,$C$7:$C$153,"="&amp;$A165)</f>
        <v>10.955587779880549</v>
      </c>
      <c r="T165" s="135">
        <f>AVERAGEIFS(T$7:T$153,$C$7:$C$153,"="&amp;$A165)</f>
        <v>10.453785872200527</v>
      </c>
      <c r="U165" s="135">
        <f>AVERAGEIFS(U$7:U$153,$C$7:$C$153,"="&amp;$A165)</f>
        <v>8.3803205183440195</v>
      </c>
      <c r="V165" s="135">
        <f>AVERAGEIFS(V$7:V$153,$C$7:$C$153,"="&amp;$A165)</f>
        <v>8.6260049271778882</v>
      </c>
      <c r="W165" s="139">
        <f>AVERAGEIFS(W$7:W$153,$C$7:$C$153,"="&amp;$A165)</f>
        <v>0.66779870106117989</v>
      </c>
      <c r="X165" s="139">
        <f>AVERAGEIFS(X$7:X$153,$C$7:$C$153,"="&amp;$A165)</f>
        <v>0.37284442599927142</v>
      </c>
      <c r="Z165" s="136">
        <f>AVERAGEIFS(Z$7:Z$153,$C$7:$C$153,"="&amp;$A165)</f>
        <v>48.726489883194901</v>
      </c>
      <c r="AA165" s="135">
        <f>AVERAGEIFS(AA$7:AA$153,$C$7:$C$153,"="&amp;$A165)</f>
        <v>25.654210365543225</v>
      </c>
      <c r="AB165" s="135"/>
      <c r="AC165" s="135">
        <f>AVERAGEIFS(AC$7:AC$153,$C$7:$C$153,"="&amp;$A165)</f>
        <v>7.77</v>
      </c>
      <c r="AD165" s="135">
        <f>AVERAGEIFS(AD$7:AD$153,$C$7:$C$153,"="&amp;$A165)</f>
        <v>3.7750000000000004</v>
      </c>
      <c r="AE165" s="135">
        <f>AVERAGEIFS(AE$7:AE$153,$C$7:$C$153,"="&amp;$A165)</f>
        <v>3.7349999999999999</v>
      </c>
      <c r="AF165" s="135">
        <f>AVERAGEIFS(AF$7:AF$153,$C$7:$C$153,"="&amp;$A165)</f>
        <v>5.91</v>
      </c>
      <c r="AG165" s="135">
        <f>AVERAGEIFS(AG$7:AG$153,$C$7:$C$153,"="&amp;$A165)</f>
        <v>26.515000000000001</v>
      </c>
      <c r="AH165" s="135">
        <f>AVERAGEIFS(AH$7:AH$153,$C$7:$C$153,"="&amp;$A165)</f>
        <v>-0.82000000000000028</v>
      </c>
      <c r="AI165" s="135">
        <f>AVERAGEIFS(AI$7:AI$153,$C$7:$C$153,"="&amp;$A165)</f>
        <v>8.2100000000000009</v>
      </c>
      <c r="AJ165" s="135">
        <f>AVERAGEIFS(AJ$7:AJ$153,$C$7:$C$153,"="&amp;$A165)</f>
        <v>17.774999999999999</v>
      </c>
      <c r="AK165" s="135">
        <f>AVERAGEIFS(AK$7:AK$153,$C$7:$C$153,"="&amp;$A165)</f>
        <v>6.29</v>
      </c>
      <c r="AL165" s="140">
        <f>AVERAGEIFS(AL$7:AL$153,$C$7:$C$153,"="&amp;$A165)</f>
        <v>107300</v>
      </c>
      <c r="AM165" s="135">
        <f>AVERAGEIFS(AM$7:AM$153,$C$7:$C$153,"="&amp;$A165)</f>
        <v>0.39499999999999996</v>
      </c>
      <c r="AN165" s="135">
        <f>AVERAGEIFS(AN$7:AN$153,$C$7:$C$153,"="&amp;$A165)</f>
        <v>0.94499999999999995</v>
      </c>
      <c r="AO165" s="136">
        <f>AVERAGEIFS(AO$7:AO$153,$C$7:$C$153,"="&amp;$A165)</f>
        <v>-15.167140264810527</v>
      </c>
      <c r="AP165" s="135">
        <f>AVERAGEIFS(AP$7:AP$153,$C$7:$C$153,"="&amp;$A165)</f>
        <v>10.487070100732698</v>
      </c>
      <c r="AQ165" s="135">
        <f>AVERAGEIFS(AQ$7:AQ$153,$C$7:$C$153,"="&amp;$A165)</f>
        <v>157.32850436430215</v>
      </c>
      <c r="AR165" s="136">
        <f>AVERAGEIFS(AR$7:AR$153,$C$7:$C$153,"="&amp;$A165)</f>
        <v>4.3117520000000003</v>
      </c>
      <c r="AS165" s="135">
        <f>AVERAGEIFS(AS$7:AS$153,$C$7:$C$153,"="&amp;$A165)</f>
        <v>4.6288447679999996</v>
      </c>
      <c r="AT165" s="135">
        <f>AVERAGEIFS(AT$7:AT$153,$C$7:$C$153,"="&amp;$A165)</f>
        <v>4.9481214581024</v>
      </c>
      <c r="AU165" s="135">
        <f>AVERAGEIFS(AU$7:AU$153,$C$7:$C$153,"="&amp;$A165)</f>
        <v>5.2896585528148199</v>
      </c>
      <c r="AV165" s="135">
        <f>AVERAGEIFS(AV$7:AV$153,$C$7:$C$153,"="&amp;$A165)</f>
        <v>5.6550214328360493</v>
      </c>
      <c r="AW165" s="135">
        <f>AVERAGEIFS(AW$7:AW$153,$C$7:$C$153,"="&amp;$A165)</f>
        <v>24.83339821175327</v>
      </c>
      <c r="AX165" s="135">
        <f>AVERAGEIFS(AX$7:AX$153,$C$7:$C$153,"="&amp;$A165)</f>
        <v>12.379812334292529</v>
      </c>
      <c r="AY165" s="136">
        <f>AVERAGEIFS(AY$7:AY$153,$C$7:$C$153,"="&amp;$A165)</f>
        <v>0.68500000000000005</v>
      </c>
      <c r="AZ165" s="135">
        <f>AVERAGEIFS(AZ$7:AZ$153,$C$7:$C$153,"="&amp;$A165)</f>
        <v>16.07</v>
      </c>
      <c r="BA165" s="135">
        <f>AVERAGEIFS(BA$7:BA$153,$C$7:$C$153,"="&amp;$A165)</f>
        <v>-33.435000000000002</v>
      </c>
      <c r="BB165" s="135">
        <f>AVERAGEIFS(BB$7:BB$153,$C$7:$C$153,"="&amp;$A165)</f>
        <v>-7.1950000000000003</v>
      </c>
      <c r="BC165" s="135">
        <f>AVERAGEIFS(BC$7:BC$153,$C$7:$C$153,"="&amp;$A165)</f>
        <v>-14.885</v>
      </c>
      <c r="BD165" s="136"/>
      <c r="BE165" s="15">
        <f>AVERAGEIFS(BE$7:BE$153,$C$7:$C$153,"="&amp;$A165)</f>
        <v>1994.5</v>
      </c>
      <c r="BF165" s="135">
        <f>AVERAGEIFS(BF$7:BF$153,$C$7:$C$153,"="&amp;$A165)</f>
        <v>3</v>
      </c>
      <c r="BG165" s="135">
        <f>AVERAGEIFS(BG$7:BG$153,$C$7:$C$153,"="&amp;$A165)</f>
        <v>10.06</v>
      </c>
    </row>
    <row r="166" spans="1:59" x14ac:dyDescent="0.2">
      <c r="A166" t="s">
        <v>139</v>
      </c>
      <c r="B166">
        <f>COUNTIF($C$7:$C$153,"="&amp;$A166)</f>
        <v>13</v>
      </c>
      <c r="E166" s="134">
        <f>AVERAGEIFS($E$7:$E$153,$C$7:$C$153,"="&amp;$A166)</f>
        <v>43.615384615384613</v>
      </c>
      <c r="I166" s="134">
        <f>AVERAGEIFS(I$7:I$153,$C$7:$C$153,"="&amp;$A166)</f>
        <v>191.74230769230766</v>
      </c>
      <c r="J166" s="136">
        <f>AVERAGEIFS(J$7:J$153,$C$7:$C$153,"="&amp;$A166)</f>
        <v>1.784795173411901</v>
      </c>
      <c r="K166" s="137">
        <f>AVERAGEIFS(K$7:K$153,$C$7:$C$153,"="&amp;$A166)</f>
        <v>0.71730769230769253</v>
      </c>
      <c r="L166" s="134"/>
      <c r="M166" s="135">
        <f>AVERAGEIFS(M$7:M$153,$C$7:$C$153,"="&amp;$A166)</f>
        <v>2.8692307692307701</v>
      </c>
      <c r="N166" s="134"/>
      <c r="O166" s="138">
        <f>AVERAGEIFS(O$7:O$153,$C$7:$C$153,"="&amp;$A166)</f>
        <v>0.68884615384615389</v>
      </c>
      <c r="P166" s="134"/>
      <c r="Q166" s="134"/>
      <c r="R166" s="135">
        <f>AVERAGEIFS(R$7:R$153,$C$7:$C$153,"="&amp;$A166)</f>
        <v>4.2676685684294906</v>
      </c>
      <c r="S166" s="135">
        <f>AVERAGEIFS(S$7:S$153,$C$7:$C$153,"="&amp;$A166)</f>
        <v>6.1671829459793202</v>
      </c>
      <c r="T166" s="135">
        <f>AVERAGEIFS(T$7:T$153,$C$7:$C$153,"="&amp;$A166)</f>
        <v>6.0357243966761525</v>
      </c>
      <c r="U166" s="135">
        <f>AVERAGEIFS(U$7:U$153,$C$7:$C$153,"="&amp;$A166)</f>
        <v>6.7988115883346092</v>
      </c>
      <c r="V166" s="135">
        <f>AVERAGEIFS(V$7:V$153,$C$7:$C$153,"="&amp;$A166)</f>
        <v>6.819496110362139</v>
      </c>
      <c r="W166" s="139">
        <f>AVERAGEIFS(W$7:W$153,$C$7:$C$153,"="&amp;$A166)</f>
        <v>1.0025128934731242</v>
      </c>
      <c r="X166" s="139">
        <f>AVERAGEIFS(X$7:X$153,$C$7:$C$153,"="&amp;$A166)</f>
        <v>0.87378462277353808</v>
      </c>
      <c r="Z166" s="136">
        <f>AVERAGEIFS(Z$7:Z$153,$C$7:$C$153,"="&amp;$A166)</f>
        <v>33.307080410314406</v>
      </c>
      <c r="AA166" s="135">
        <f>AVERAGEIFS(AA$7:AA$153,$C$7:$C$153,"="&amp;$A166)</f>
        <v>23.048652322765189</v>
      </c>
      <c r="AB166" s="135"/>
      <c r="AC166" s="135">
        <f>AVERAGEIFS(AC$7:AC$153,$C$7:$C$153,"="&amp;$A166)</f>
        <v>6.0053846153846147</v>
      </c>
      <c r="AD166" s="135">
        <f>AVERAGEIFS(AD$7:AD$153,$C$7:$C$153,"="&amp;$A166)</f>
        <v>1.7381818181818183</v>
      </c>
      <c r="AE166" s="135">
        <f>AVERAGEIFS(AE$7:AE$153,$C$7:$C$153,"="&amp;$A166)</f>
        <v>3.4061538461538463</v>
      </c>
      <c r="AF166" s="135">
        <f>AVERAGEIFS(AF$7:AF$153,$C$7:$C$153,"="&amp;$A166)</f>
        <v>4.6984615384615385</v>
      </c>
      <c r="AG166" s="135">
        <f>AVERAGEIFS(AG$7:AG$153,$C$7:$C$153,"="&amp;$A166)</f>
        <v>16.216153846153848</v>
      </c>
      <c r="AH166" s="135">
        <f>AVERAGEIFS(AH$7:AH$153,$C$7:$C$153,"="&amp;$A166)</f>
        <v>150.39923076923071</v>
      </c>
      <c r="AI166" s="135">
        <f>AVERAGEIFS(AI$7:AI$153,$C$7:$C$153,"="&amp;$A166)</f>
        <v>13.226923076923075</v>
      </c>
      <c r="AJ166" s="135">
        <f>AVERAGEIFS(AJ$7:AJ$153,$C$7:$C$153,"="&amp;$A166)</f>
        <v>10.303999999999998</v>
      </c>
      <c r="AK166" s="135">
        <f>AVERAGEIFS(AK$7:AK$153,$C$7:$C$153,"="&amp;$A166)</f>
        <v>12.756363636363636</v>
      </c>
      <c r="AL166" s="140">
        <f>AVERAGEIFS(AL$7:AL$153,$C$7:$C$153,"="&amp;$A166)</f>
        <v>45697.692307692305</v>
      </c>
      <c r="AM166" s="135">
        <f>AVERAGEIFS(AM$7:AM$153,$C$7:$C$153,"="&amp;$A166)</f>
        <v>2.1576923076923076</v>
      </c>
      <c r="AN166" s="135">
        <f>AVERAGEIFS(AN$7:AN$153,$C$7:$C$153,"="&amp;$A166)</f>
        <v>0.97692307692307689</v>
      </c>
      <c r="AO166" s="136">
        <f>AVERAGEIFS(AO$7:AO$153,$C$7:$C$153,"="&amp;$A166)</f>
        <v>-13.96147967956091</v>
      </c>
      <c r="AP166" s="135">
        <f>AVERAGEIFS(AP$7:AP$153,$C$7:$C$153,"="&amp;$A166)</f>
        <v>8.5836067617465126</v>
      </c>
      <c r="AQ166" s="135">
        <f>AVERAGEIFS(AQ$7:AQ$153,$C$7:$C$153,"="&amp;$A166)</f>
        <v>120.93025301234351</v>
      </c>
      <c r="AR166" s="136">
        <f>AVERAGEIFS(AR$7:AR$153,$C$7:$C$153,"="&amp;$A166)</f>
        <v>2.9674220769230768</v>
      </c>
      <c r="AS166" s="135">
        <f>AVERAGEIFS(AS$7:AS$153,$C$7:$C$153,"="&amp;$A166)</f>
        <v>3.2222680177538461</v>
      </c>
      <c r="AT166" s="135">
        <f>AVERAGEIFS(AT$7:AT$153,$C$7:$C$153,"="&amp;$A166)</f>
        <v>3.5001423739615083</v>
      </c>
      <c r="AU166" s="135">
        <f>AVERAGEIFS(AU$7:AU$153,$C$7:$C$153,"="&amp;$A166)</f>
        <v>3.8032286181168948</v>
      </c>
      <c r="AV166" s="135">
        <f>AVERAGEIFS(AV$7:AV$153,$C$7:$C$153,"="&amp;$A166)</f>
        <v>4.1338677125847481</v>
      </c>
      <c r="AW166" s="135">
        <f>AVERAGEIFS(AW$7:AW$153,$C$7:$C$153,"="&amp;$A166)</f>
        <v>17.626928799340075</v>
      </c>
      <c r="AX166" s="135">
        <f>AVERAGEIFS(AX$7:AX$153,$C$7:$C$153,"="&amp;$A166)</f>
        <v>10.806947451575372</v>
      </c>
      <c r="AY166" s="136">
        <f>AVERAGEIFS(AY$7:AY$153,$C$7:$C$153,"="&amp;$A166)</f>
        <v>0.90999999999999992</v>
      </c>
      <c r="AZ166" s="135">
        <f>AVERAGEIFS(AZ$7:AZ$153,$C$7:$C$153,"="&amp;$A166)</f>
        <v>36.030769230769238</v>
      </c>
      <c r="BA166" s="135">
        <f>AVERAGEIFS(BA$7:BA$153,$C$7:$C$153,"="&amp;$A166)</f>
        <v>-16.018461538461541</v>
      </c>
      <c r="BB166" s="135">
        <f>AVERAGEIFS(BB$7:BB$153,$C$7:$C$153,"="&amp;$A166)</f>
        <v>0.60461538461538455</v>
      </c>
      <c r="BC166" s="135">
        <f>AVERAGEIFS(BC$7:BC$153,$C$7:$C$153,"="&amp;$A166)</f>
        <v>3.9084615384615375</v>
      </c>
      <c r="BD166" s="136"/>
      <c r="BE166" s="15">
        <f>AVERAGEIFS(BE$7:BE$153,$C$7:$C$153,"="&amp;$A166)</f>
        <v>1983.3076923076924</v>
      </c>
      <c r="BF166" s="135">
        <f>AVERAGEIFS(BF$7:BF$153,$C$7:$C$153,"="&amp;$A166)</f>
        <v>4.384615384615385</v>
      </c>
      <c r="BG166" s="135">
        <f>AVERAGEIFS(BG$7:BG$153,$C$7:$C$153,"="&amp;$A166)</f>
        <v>5.7192307692307685</v>
      </c>
    </row>
    <row r="167" spans="1:59" x14ac:dyDescent="0.2">
      <c r="A167" t="s">
        <v>300</v>
      </c>
      <c r="B167">
        <f>COUNTIF($C$7:$C$153,"="&amp;$A167)</f>
        <v>5</v>
      </c>
      <c r="E167" s="134">
        <f>AVERAGEIFS($E$7:$E$153,$C$7:$C$153,"="&amp;$A167)</f>
        <v>40.4</v>
      </c>
      <c r="I167" s="134">
        <f>AVERAGEIFS(I$7:I$153,$C$7:$C$153,"="&amp;$A167)</f>
        <v>112.60799999999999</v>
      </c>
      <c r="J167" s="136">
        <f>AVERAGEIFS(J$7:J$153,$C$7:$C$153,"="&amp;$A167)</f>
        <v>4.9210034820773485</v>
      </c>
      <c r="K167" s="137">
        <f>AVERAGEIFS(K$7:K$153,$C$7:$C$153,"="&amp;$A167)</f>
        <v>1.0782</v>
      </c>
      <c r="L167" s="134"/>
      <c r="M167" s="135">
        <f>AVERAGEIFS(M$7:M$153,$C$7:$C$153,"="&amp;$A167)</f>
        <v>4.7463999999999995</v>
      </c>
      <c r="N167" s="134"/>
      <c r="O167" s="138">
        <f>AVERAGEIFS(O$7:O$153,$C$7:$C$153,"="&amp;$A167)</f>
        <v>1.0630999999999999</v>
      </c>
      <c r="P167" s="134"/>
      <c r="Q167" s="134"/>
      <c r="R167" s="135">
        <f>AVERAGEIFS(R$7:R$153,$C$7:$C$153,"="&amp;$A167)</f>
        <v>1.5244789059696651</v>
      </c>
      <c r="S167" s="135">
        <f>AVERAGEIFS(S$7:S$153,$C$7:$C$153,"="&amp;$A167)</f>
        <v>2.7806288632237752</v>
      </c>
      <c r="T167" s="135">
        <f>AVERAGEIFS(T$7:T$153,$C$7:$C$153,"="&amp;$A167)</f>
        <v>2.7083809163321293</v>
      </c>
      <c r="U167" s="135">
        <f>AVERAGEIFS(U$7:U$153,$C$7:$C$153,"="&amp;$A167)</f>
        <v>2.4747622430474885</v>
      </c>
      <c r="V167" s="135">
        <f>AVERAGEIFS(V$7:V$153,$C$7:$C$153,"="&amp;$A167)</f>
        <v>3.3235183268934776</v>
      </c>
      <c r="W167" s="139">
        <f>AVERAGEIFS(W$7:W$153,$C$7:$C$153,"="&amp;$A167)</f>
        <v>0.75298894374787539</v>
      </c>
      <c r="X167" s="139">
        <f>AVERAGEIFS(X$7:X$153,$C$7:$C$153,"="&amp;$A167)</f>
        <v>2.7532647707527329</v>
      </c>
      <c r="Z167" s="136">
        <f>AVERAGEIFS(Z$7:Z$153,$C$7:$C$153,"="&amp;$A167)</f>
        <v>168.97920412838192</v>
      </c>
      <c r="AA167" s="135">
        <f>AVERAGEIFS(AA$7:AA$153,$C$7:$C$153,"="&amp;$A167)</f>
        <v>34.493231673081503</v>
      </c>
      <c r="AB167" s="135"/>
      <c r="AC167" s="135">
        <f>AVERAGEIFS(AC$7:AC$153,$C$7:$C$153,"="&amp;$A167)</f>
        <v>3.3719999999999999</v>
      </c>
      <c r="AD167" s="135">
        <f>AVERAGEIFS(AD$7:AD$153,$C$7:$C$153,"="&amp;$A167)</f>
        <v>7.0200000000000005</v>
      </c>
      <c r="AE167" s="135">
        <f>AVERAGEIFS(AE$7:AE$153,$C$7:$C$153,"="&amp;$A167)</f>
        <v>8.7600000000000016</v>
      </c>
      <c r="AF167" s="135">
        <f>AVERAGEIFS(AF$7:AF$153,$C$7:$C$153,"="&amp;$A167)</f>
        <v>2.9200000000000004</v>
      </c>
      <c r="AG167" s="135">
        <f>AVERAGEIFS(AG$7:AG$153,$C$7:$C$153,"="&amp;$A167)</f>
        <v>9.452</v>
      </c>
      <c r="AH167" s="135">
        <f>AVERAGEIFS(AH$7:AH$153,$C$7:$C$153,"="&amp;$A167)</f>
        <v>-6.8874999999999993</v>
      </c>
      <c r="AI167" s="135">
        <f>AVERAGEIFS(AI$7:AI$153,$C$7:$C$153,"="&amp;$A167)</f>
        <v>-0.73750000000000027</v>
      </c>
      <c r="AJ167" s="135">
        <f>AVERAGEIFS(AJ$7:AJ$153,$C$7:$C$153,"="&amp;$A167)</f>
        <v>7.3139999999999983</v>
      </c>
      <c r="AK167" s="135">
        <f>AVERAGEIFS(AK$7:AK$153,$C$7:$C$153,"="&amp;$A167)</f>
        <v>-1.4049999999999994</v>
      </c>
      <c r="AL167" s="140">
        <f>AVERAGEIFS(AL$7:AL$153,$C$7:$C$153,"="&amp;$A167)</f>
        <v>19774.495999999999</v>
      </c>
      <c r="AM167" s="135">
        <f>AVERAGEIFS(AM$7:AM$153,$C$7:$C$153,"="&amp;$A167)</f>
        <v>2.2619999999999996</v>
      </c>
      <c r="AN167" s="135">
        <f>AVERAGEIFS(AN$7:AN$153,$C$7:$C$153,"="&amp;$A167)</f>
        <v>1.486</v>
      </c>
      <c r="AO167" s="136">
        <f>AVERAGEIFS(AO$7:AO$153,$C$7:$C$153,"="&amp;$A167)</f>
        <v>-27.097465947956664</v>
      </c>
      <c r="AP167" s="135">
        <f>AVERAGEIFS(AP$7:AP$153,$C$7:$C$153,"="&amp;$A167)</f>
        <v>7.3957657251248348</v>
      </c>
      <c r="AQ167" s="135">
        <f>AVERAGEIFS(AQ$7:AQ$153,$C$7:$C$153,"="&amp;$A167)</f>
        <v>102.94969959538307</v>
      </c>
      <c r="AR167" s="136">
        <f>AVERAGEIFS(AR$7:AR$153,$C$7:$C$153,"="&amp;$A167)</f>
        <v>4.7414000000000005</v>
      </c>
      <c r="AS167" s="135">
        <f>AVERAGEIFS(AS$7:AS$153,$C$7:$C$153,"="&amp;$A167)</f>
        <v>4.961622976000001</v>
      </c>
      <c r="AT167" s="135">
        <f>AVERAGEIFS(AT$7:AT$153,$C$7:$C$153,"="&amp;$A167)</f>
        <v>5.0986054999360002</v>
      </c>
      <c r="AU167" s="135">
        <f>AVERAGEIFS(AU$7:AU$153,$C$7:$C$153,"="&amp;$A167)</f>
        <v>5.2444341907636094</v>
      </c>
      <c r="AV167" s="135">
        <f>AVERAGEIFS(AV$7:AV$153,$C$7:$C$153,"="&amp;$A167)</f>
        <v>5.3999112982280009</v>
      </c>
      <c r="AW167" s="135">
        <f>AVERAGEIFS(AW$7:AW$153,$C$7:$C$153,"="&amp;$A167)</f>
        <v>25.44597396492761</v>
      </c>
      <c r="AX167" s="135">
        <f>AVERAGEIFS(AX$7:AX$153,$C$7:$C$153,"="&amp;$A167)</f>
        <v>26.987088276825183</v>
      </c>
      <c r="AY167" s="136">
        <f>AVERAGEIFS(AY$7:AY$153,$C$7:$C$153,"="&amp;$A167)</f>
        <v>0.79400000000000004</v>
      </c>
      <c r="AZ167" s="135">
        <f>AVERAGEIFS(AZ$7:AZ$153,$C$7:$C$153,"="&amp;$A167)</f>
        <v>23.338000000000001</v>
      </c>
      <c r="BA167" s="135">
        <f>AVERAGEIFS(BA$7:BA$153,$C$7:$C$153,"="&amp;$A167)</f>
        <v>-5.34</v>
      </c>
      <c r="BB167" s="135">
        <f>AVERAGEIFS(BB$7:BB$153,$C$7:$C$153,"="&amp;$A167)</f>
        <v>1.4019999999999999</v>
      </c>
      <c r="BC167" s="135">
        <f>AVERAGEIFS(BC$7:BC$153,$C$7:$C$153,"="&amp;$A167)</f>
        <v>8.2560000000000002</v>
      </c>
      <c r="BD167" s="136"/>
      <c r="BE167" s="15">
        <f>AVERAGEIFS(BE$7:BE$153,$C$7:$C$153,"="&amp;$A167)</f>
        <v>1986.6</v>
      </c>
      <c r="BF167" s="135">
        <f>AVERAGEIFS(BF$7:BF$153,$C$7:$C$153,"="&amp;$A167)</f>
        <v>4.2</v>
      </c>
      <c r="BG167" s="135">
        <f>AVERAGEIFS(BG$7:BG$153,$C$7:$C$153,"="&amp;$A167)</f>
        <v>3.6</v>
      </c>
    </row>
    <row r="168" spans="1:59" x14ac:dyDescent="0.2">
      <c r="A168" t="s">
        <v>162</v>
      </c>
      <c r="B168">
        <f>COUNTIF($C$7:$C$153,"="&amp;$A168)</f>
        <v>17</v>
      </c>
      <c r="E168" s="134">
        <f>AVERAGEIFS($E$7:$E$153,$C$7:$C$153,"="&amp;$A168)</f>
        <v>45.941176470588232</v>
      </c>
      <c r="I168" s="134">
        <f>AVERAGEIFS(I$7:I$153,$C$7:$C$153,"="&amp;$A168)</f>
        <v>72.593529411764692</v>
      </c>
      <c r="J168" s="136">
        <f>AVERAGEIFS(J$7:J$153,$C$7:$C$153,"="&amp;$A168)</f>
        <v>3.1352031815437376</v>
      </c>
      <c r="K168" s="137">
        <f>AVERAGEIFS(K$7:K$153,$C$7:$C$153,"="&amp;$A168)</f>
        <v>0.54986470588235281</v>
      </c>
      <c r="L168" s="134"/>
      <c r="M168" s="135">
        <f>AVERAGEIFS(M$7:M$153,$C$7:$C$153,"="&amp;$A168)</f>
        <v>2.1994588235294112</v>
      </c>
      <c r="N168" s="134"/>
      <c r="O168" s="138">
        <f>AVERAGEIFS(O$7:O$153,$C$7:$C$153,"="&amp;$A168)</f>
        <v>0.51878823529411777</v>
      </c>
      <c r="P168" s="134"/>
      <c r="Q168" s="134"/>
      <c r="R168" s="135">
        <f>AVERAGEIFS(R$7:R$153,$C$7:$C$153,"="&amp;$A168)</f>
        <v>5.75842469241333</v>
      </c>
      <c r="S168" s="135">
        <f>AVERAGEIFS(S$7:S$153,$C$7:$C$153,"="&amp;$A168)</f>
        <v>5.2874669139031409</v>
      </c>
      <c r="T168" s="135">
        <f>AVERAGEIFS(T$7:T$153,$C$7:$C$153,"="&amp;$A168)</f>
        <v>5.3399561101766473</v>
      </c>
      <c r="U168" s="135">
        <f>AVERAGEIFS(U$7:U$153,$C$7:$C$153,"="&amp;$A168)</f>
        <v>5.4749494183080305</v>
      </c>
      <c r="V168" s="135">
        <f>AVERAGEIFS(V$7:V$153,$C$7:$C$153,"="&amp;$A168)</f>
        <v>5.5987774084177184</v>
      </c>
      <c r="W168" s="139">
        <f>AVERAGEIFS(W$7:W$153,$C$7:$C$153,"="&amp;$A168)</f>
        <v>0.98550835153120975</v>
      </c>
      <c r="X168" s="139">
        <f>AVERAGEIFS(X$7:X$153,$C$7:$C$153,"="&amp;$A168)</f>
        <v>1.2857969128151414</v>
      </c>
      <c r="Z168" s="136">
        <f>AVERAGEIFS(Z$7:Z$153,$C$7:$C$153,"="&amp;$A168)</f>
        <v>60.83324355755024</v>
      </c>
      <c r="AA168" s="135">
        <f>AVERAGEIFS(AA$7:AA$153,$C$7:$C$153,"="&amp;$A168)</f>
        <v>19.638749088477962</v>
      </c>
      <c r="AB168" s="135"/>
      <c r="AC168" s="135">
        <f>AVERAGEIFS(AC$7:AC$153,$C$7:$C$153,"="&amp;$A168)</f>
        <v>3.7823529411764705</v>
      </c>
      <c r="AD168" s="135">
        <f>AVERAGEIFS(AD$7:AD$153,$C$7:$C$153,"="&amp;$A168)</f>
        <v>2.909411764705883</v>
      </c>
      <c r="AE168" s="135">
        <f>AVERAGEIFS(AE$7:AE$153,$C$7:$C$153,"="&amp;$A168)</f>
        <v>3.7588235294117651</v>
      </c>
      <c r="AF168" s="135">
        <f>AVERAGEIFS(AF$7:AF$153,$C$7:$C$153,"="&amp;$A168)</f>
        <v>1.9576470588235295</v>
      </c>
      <c r="AG168" s="135">
        <f>AVERAGEIFS(AG$7:AG$153,$C$7:$C$153,"="&amp;$A168)</f>
        <v>10.718235294117648</v>
      </c>
      <c r="AH168" s="135">
        <f>AVERAGEIFS(AH$7:AH$153,$C$7:$C$153,"="&amp;$A168)</f>
        <v>6.5894117647058819</v>
      </c>
      <c r="AI168" s="135">
        <f>AVERAGEIFS(AI$7:AI$153,$C$7:$C$153,"="&amp;$A168)</f>
        <v>5.6794117647058826</v>
      </c>
      <c r="AJ168" s="135">
        <f>AVERAGEIFS(AJ$7:AJ$153,$C$7:$C$153,"="&amp;$A168)</f>
        <v>7.1556249999999988</v>
      </c>
      <c r="AK168" s="135">
        <f>AVERAGEIFS(AK$7:AK$153,$C$7:$C$153,"="&amp;$A168)</f>
        <v>6.5229411764705887</v>
      </c>
      <c r="AL168" s="140">
        <f>AVERAGEIFS(AL$7:AL$153,$C$7:$C$153,"="&amp;$A168)</f>
        <v>25297.402941176468</v>
      </c>
      <c r="AM168" s="135">
        <f>AVERAGEIFS(AM$7:AM$153,$C$7:$C$153,"="&amp;$A168)</f>
        <v>1.9011764705882352</v>
      </c>
      <c r="AN168" s="135">
        <f>AVERAGEIFS(AN$7:AN$153,$C$7:$C$153,"="&amp;$A168)</f>
        <v>1.1794117647058822</v>
      </c>
      <c r="AO168" s="136">
        <f>AVERAGEIFS(AO$7:AO$153,$C$7:$C$153,"="&amp;$A168)</f>
        <v>-11.028596488626194</v>
      </c>
      <c r="AP168" s="135">
        <f>AVERAGEIFS(AP$7:AP$153,$C$7:$C$153,"="&amp;$A168)</f>
        <v>8.6101525998517676</v>
      </c>
      <c r="AQ168" s="135">
        <f>AVERAGEIFS(AQ$7:AQ$153,$C$7:$C$153,"="&amp;$A168)</f>
        <v>29.526811894309215</v>
      </c>
      <c r="AR168" s="136">
        <f>AVERAGEIFS(AR$7:AR$153,$C$7:$C$153,"="&amp;$A168)</f>
        <v>2.2085973588235293</v>
      </c>
      <c r="AS168" s="135">
        <f>AVERAGEIFS(AS$7:AS$153,$C$7:$C$153,"="&amp;$A168)</f>
        <v>2.3428789187902348</v>
      </c>
      <c r="AT168" s="135">
        <f>AVERAGEIFS(AT$7:AT$153,$C$7:$C$153,"="&amp;$A168)</f>
        <v>2.4962970043758497</v>
      </c>
      <c r="AU168" s="135">
        <f>AVERAGEIFS(AU$7:AU$153,$C$7:$C$153,"="&amp;$A168)</f>
        <v>2.6607889888780161</v>
      </c>
      <c r="AV168" s="135">
        <f>AVERAGEIFS(AV$7:AV$153,$C$7:$C$153,"="&amp;$A168)</f>
        <v>2.8372148339467271</v>
      </c>
      <c r="AW168" s="135">
        <f>AVERAGEIFS(AW$7:AW$153,$C$7:$C$153,"="&amp;$A168)</f>
        <v>12.545777104814357</v>
      </c>
      <c r="AX168" s="135">
        <f>AVERAGEIFS(AX$7:AX$153,$C$7:$C$153,"="&amp;$A168)</f>
        <v>17.824165954228171</v>
      </c>
      <c r="AY168" s="136">
        <f>AVERAGEIFS(AY$7:AY$153,$C$7:$C$153,"="&amp;$A168)</f>
        <v>0.52647058823529402</v>
      </c>
      <c r="AZ168" s="135">
        <f>AVERAGEIFS(AZ$7:AZ$153,$C$7:$C$153,"="&amp;$A168)</f>
        <v>19.539411764705878</v>
      </c>
      <c r="BA168" s="135">
        <f>AVERAGEIFS(BA$7:BA$153,$C$7:$C$153,"="&amp;$A168)</f>
        <v>-8.2547058823529422</v>
      </c>
      <c r="BB168" s="135">
        <f>AVERAGEIFS(BB$7:BB$153,$C$7:$C$153,"="&amp;$A168)</f>
        <v>1.6105882352941177</v>
      </c>
      <c r="BC168" s="135">
        <f>AVERAGEIFS(BC$7:BC$153,$C$7:$C$153,"="&amp;$A168)</f>
        <v>3.41</v>
      </c>
      <c r="BD168" s="136"/>
      <c r="BE168" s="15">
        <f>AVERAGEIFS(BE$7:BE$153,$C$7:$C$153,"="&amp;$A168)</f>
        <v>1980.9411764705883</v>
      </c>
      <c r="BF168" s="135">
        <f>AVERAGEIFS(BF$7:BF$153,$C$7:$C$153,"="&amp;$A168)</f>
        <v>4.9411764705882355</v>
      </c>
      <c r="BG168" s="135">
        <f>AVERAGEIFS(BG$7:BG$153,$C$7:$C$153,"="&amp;$A168)</f>
        <v>3.5676470588235296</v>
      </c>
    </row>
    <row r="169" spans="1:59" x14ac:dyDescent="0.2"/>
  </sheetData>
  <mergeCells count="2">
    <mergeCell ref="AZ4:BC4"/>
    <mergeCell ref="P5:Q5"/>
  </mergeCells>
  <conditionalFormatting sqref="J7:J153">
    <cfRule type="cellIs" dxfId="30" priority="1" operator="greaterThan">
      <formula>10</formula>
    </cfRule>
    <cfRule type="cellIs" dxfId="29" priority="2" operator="lessThan">
      <formula>2</formula>
    </cfRule>
  </conditionalFormatting>
  <conditionalFormatting sqref="R7:V153 A143 A145">
    <cfRule type="cellIs" dxfId="28" priority="6" operator="lessThan">
      <formula>2</formula>
    </cfRule>
  </conditionalFormatting>
  <conditionalFormatting sqref="AP7:AP153">
    <cfRule type="cellIs" dxfId="27" priority="3" operator="greaterThan">
      <formula>11.99</formula>
    </cfRule>
    <cfRule type="cellIs" dxfId="26" priority="4" operator="lessThan">
      <formula>8</formula>
    </cfRule>
  </conditionalFormatting>
  <conditionalFormatting sqref="AQ7:AQ153">
    <cfRule type="cellIs" dxfId="25" priority="5" operator="lessThan">
      <formula>0</formula>
    </cfRule>
  </conditionalFormatting>
  <hyperlinks>
    <hyperlink ref="C2" r:id="rId1" xr:uid="{55BCBA7B-1713-47E3-A979-713D26B96B93}"/>
  </hyperlinks>
  <pageMargins left="0.2" right="0.2" top="0.44027777777777799" bottom="0.45" header="0.511811023622047" footer="0.511811023622047"/>
  <pageSetup orientation="landscape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8404-9F05-4BCE-8FC1-C2AC1BC206FB}">
  <dimension ref="A1:BI402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8.85546875" defaultRowHeight="12.75" customHeight="1" x14ac:dyDescent="0.2"/>
  <cols>
    <col min="1" max="1" width="25.5703125" customWidth="1"/>
    <col min="2" max="2" width="6" customWidth="1"/>
    <col min="3" max="3" width="12.28515625" style="13" customWidth="1"/>
    <col min="4" max="4" width="13.85546875" customWidth="1"/>
    <col min="5" max="5" width="4.85546875" style="12" customWidth="1"/>
    <col min="6" max="6" width="3.7109375" style="12" customWidth="1"/>
    <col min="7" max="7" width="3.85546875" customWidth="1"/>
    <col min="8" max="8" width="4" customWidth="1"/>
    <col min="9" max="9" width="7.140625" customWidth="1"/>
    <col min="10" max="10" width="5.42578125" style="13" customWidth="1"/>
    <col min="11" max="11" width="8.42578125" style="14" customWidth="1"/>
    <col min="12" max="12" width="7.5703125" style="15" customWidth="1"/>
    <col min="13" max="13" width="8.7109375" style="12" customWidth="1"/>
    <col min="14" max="14" width="4.5703125" style="12" customWidth="1"/>
    <col min="15" max="15" width="7.5703125" customWidth="1"/>
    <col min="16" max="17" width="7.7109375" customWidth="1"/>
    <col min="18" max="18" width="6.42578125" style="12" customWidth="1"/>
    <col min="19" max="22" width="6" style="16" customWidth="1"/>
    <col min="23" max="24" width="7.42578125" style="16" customWidth="1"/>
    <col min="25" max="25" width="12.5703125" customWidth="1"/>
    <col min="26" max="26" width="7.85546875" style="13" customWidth="1"/>
    <col min="27" max="27" width="6.140625" customWidth="1"/>
    <col min="28" max="28" width="4.5703125" customWidth="1"/>
    <col min="29" max="29" width="5.140625" style="17" customWidth="1"/>
    <col min="30" max="30" width="6.140625" style="17" customWidth="1"/>
    <col min="31" max="31" width="7.140625" style="17" customWidth="1"/>
    <col min="32" max="32" width="7.7109375" style="17" customWidth="1"/>
    <col min="33" max="33" width="8.7109375" style="17" customWidth="1"/>
    <col min="34" max="35" width="8.5703125" style="17" customWidth="1"/>
    <col min="36" max="37" width="8" style="17" customWidth="1"/>
    <col min="38" max="38" width="9.7109375" style="17" customWidth="1"/>
    <col min="39" max="39" width="6" style="17" customWidth="1"/>
    <col min="40" max="40" width="6.42578125" style="17" customWidth="1"/>
    <col min="41" max="41" width="6.85546875" style="13" customWidth="1"/>
    <col min="42" max="43" width="7" customWidth="1"/>
    <col min="44" max="44" width="5.28515625" style="18" customWidth="1"/>
    <col min="45" max="48" width="5.28515625" style="19" customWidth="1"/>
    <col min="49" max="49" width="5.42578125" style="19" customWidth="1"/>
    <col min="50" max="50" width="5.85546875" style="19" customWidth="1"/>
    <col min="51" max="51" width="5.28515625" style="13" customWidth="1"/>
    <col min="52" max="55" width="6.7109375" customWidth="1"/>
    <col min="56" max="56" width="8.85546875" style="20"/>
    <col min="57" max="58" width="8.85546875" style="12"/>
  </cols>
  <sheetData>
    <row r="1" spans="1:61" ht="12.75" customHeight="1" x14ac:dyDescent="0.2">
      <c r="A1" s="145" t="s">
        <v>542</v>
      </c>
      <c r="C1" s="59" t="s">
        <v>7</v>
      </c>
      <c r="E1" s="23"/>
      <c r="G1" s="24"/>
      <c r="H1" s="25"/>
      <c r="I1" s="25"/>
      <c r="J1" s="26" t="s">
        <v>8</v>
      </c>
      <c r="N1" s="27"/>
      <c r="Q1" s="28"/>
      <c r="R1" s="29"/>
      <c r="S1" s="30"/>
      <c r="T1" s="30"/>
      <c r="W1" s="30"/>
      <c r="Z1" s="26" t="s">
        <v>9</v>
      </c>
      <c r="AC1" s="31" t="s">
        <v>10</v>
      </c>
      <c r="AG1" s="24"/>
      <c r="AJ1" s="31"/>
      <c r="AK1" s="31"/>
      <c r="AL1" s="32"/>
      <c r="AO1" s="33" t="s">
        <v>11</v>
      </c>
      <c r="AP1" s="25"/>
      <c r="AQ1" s="34"/>
      <c r="AR1" s="35" t="s">
        <v>12</v>
      </c>
      <c r="AS1" s="36"/>
      <c r="AT1" s="36"/>
      <c r="AU1" s="36"/>
      <c r="AV1" s="36"/>
      <c r="AW1" s="36"/>
      <c r="AX1" s="36"/>
      <c r="AY1" s="37" t="s">
        <v>13</v>
      </c>
      <c r="BD1" s="38" t="s">
        <v>14</v>
      </c>
    </row>
    <row r="2" spans="1:61" ht="12.75" customHeight="1" x14ac:dyDescent="0.2">
      <c r="A2" s="39" t="s">
        <v>15</v>
      </c>
      <c r="C2" s="155" t="s">
        <v>16</v>
      </c>
      <c r="D2" s="39"/>
      <c r="G2" s="25"/>
      <c r="H2" s="25"/>
      <c r="I2" s="25"/>
      <c r="J2" s="40" t="s">
        <v>17</v>
      </c>
      <c r="N2" s="27"/>
      <c r="Q2" s="29"/>
      <c r="S2" s="41"/>
      <c r="T2" s="42"/>
      <c r="W2" s="41"/>
      <c r="Z2" s="40" t="s">
        <v>18</v>
      </c>
      <c r="AO2" s="43" t="s">
        <v>19</v>
      </c>
      <c r="AP2" s="25"/>
      <c r="AR2" s="43" t="s">
        <v>20</v>
      </c>
      <c r="AS2" s="36"/>
      <c r="AT2" s="36"/>
      <c r="AU2" s="36"/>
      <c r="AV2" s="36"/>
      <c r="AW2" s="36"/>
      <c r="AX2" s="36"/>
      <c r="AY2" s="44" t="s">
        <v>21</v>
      </c>
    </row>
    <row r="3" spans="1:61" ht="12.75" customHeight="1" x14ac:dyDescent="0.2">
      <c r="A3" s="45">
        <v>46234</v>
      </c>
      <c r="B3" s="24"/>
      <c r="D3" s="39"/>
      <c r="G3" s="25"/>
      <c r="H3" s="25"/>
      <c r="I3" s="25"/>
      <c r="J3" s="46" t="s">
        <v>22</v>
      </c>
      <c r="Q3" s="47" t="s">
        <v>23</v>
      </c>
      <c r="S3" s="48"/>
      <c r="T3" s="48"/>
      <c r="W3" s="48"/>
      <c r="X3" s="49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1"/>
      <c r="AP3" s="25"/>
      <c r="AR3" s="52" t="s">
        <v>24</v>
      </c>
      <c r="AS3" s="36"/>
      <c r="AT3" s="36"/>
      <c r="AU3" s="36"/>
      <c r="AV3" s="36"/>
      <c r="AW3" s="36"/>
      <c r="AX3" s="36"/>
      <c r="BA3" s="53"/>
      <c r="BB3" s="53"/>
      <c r="BC3" s="53"/>
    </row>
    <row r="4" spans="1:61" ht="12.75" customHeight="1" x14ac:dyDescent="0.2">
      <c r="A4" s="54"/>
      <c r="C4" s="127"/>
      <c r="E4" s="56"/>
      <c r="F4" s="56"/>
      <c r="J4" s="57" t="s">
        <v>1701</v>
      </c>
      <c r="K4" s="58"/>
      <c r="N4" s="2"/>
      <c r="O4" s="55"/>
      <c r="P4" s="55"/>
      <c r="R4" s="2"/>
      <c r="T4" s="48"/>
      <c r="W4" s="48"/>
      <c r="Y4" s="55"/>
      <c r="Z4" s="59" t="s">
        <v>25</v>
      </c>
      <c r="AA4" s="55"/>
      <c r="AB4" s="55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51"/>
      <c r="AP4" s="25"/>
      <c r="AQ4" s="61"/>
      <c r="AR4" s="62" t="s">
        <v>1702</v>
      </c>
      <c r="AS4" s="63"/>
      <c r="AT4" s="63"/>
      <c r="AU4" s="63"/>
      <c r="AV4" s="63"/>
      <c r="AW4" s="64" t="s">
        <v>26</v>
      </c>
      <c r="AX4" s="63"/>
      <c r="AZ4" s="709" t="s">
        <v>27</v>
      </c>
      <c r="BA4" s="709"/>
      <c r="BB4" s="709"/>
      <c r="BC4" s="709"/>
    </row>
    <row r="5" spans="1:61" ht="12.75" customHeight="1" x14ac:dyDescent="0.2">
      <c r="A5" s="55" t="s">
        <v>28</v>
      </c>
      <c r="B5" s="2" t="s">
        <v>29</v>
      </c>
      <c r="C5" s="75"/>
      <c r="D5" s="55"/>
      <c r="E5" s="67" t="s">
        <v>30</v>
      </c>
      <c r="F5" s="67" t="s">
        <v>31</v>
      </c>
      <c r="G5" s="64" t="s">
        <v>32</v>
      </c>
      <c r="H5" s="66"/>
      <c r="I5" s="68">
        <v>46234</v>
      </c>
      <c r="J5" s="69" t="s">
        <v>33</v>
      </c>
      <c r="K5" s="70" t="s">
        <v>34</v>
      </c>
      <c r="L5" s="71" t="s">
        <v>35</v>
      </c>
      <c r="M5" s="66"/>
      <c r="N5" s="2" t="s">
        <v>36</v>
      </c>
      <c r="O5" s="2" t="s">
        <v>37</v>
      </c>
      <c r="P5" s="710" t="s">
        <v>38</v>
      </c>
      <c r="Q5" s="710"/>
      <c r="R5" s="2" t="s">
        <v>39</v>
      </c>
      <c r="S5" s="72" t="s">
        <v>40</v>
      </c>
      <c r="T5" s="72" t="s">
        <v>40</v>
      </c>
      <c r="U5" s="72" t="s">
        <v>40</v>
      </c>
      <c r="V5" s="72" t="s">
        <v>40</v>
      </c>
      <c r="W5" s="72" t="s">
        <v>41</v>
      </c>
      <c r="X5" s="72" t="s">
        <v>42</v>
      </c>
      <c r="Y5" s="73" t="s">
        <v>43</v>
      </c>
      <c r="Z5" s="69" t="s">
        <v>44</v>
      </c>
      <c r="AA5" s="2" t="s">
        <v>45</v>
      </c>
      <c r="AB5" s="2" t="s">
        <v>46</v>
      </c>
      <c r="AC5" s="74" t="s">
        <v>45</v>
      </c>
      <c r="AD5" s="74"/>
      <c r="AE5" s="74" t="s">
        <v>45</v>
      </c>
      <c r="AF5" s="74" t="s">
        <v>47</v>
      </c>
      <c r="AG5" s="74" t="s">
        <v>45</v>
      </c>
      <c r="AH5" s="74" t="s">
        <v>45</v>
      </c>
      <c r="AI5" s="74" t="s">
        <v>48</v>
      </c>
      <c r="AJ5" s="74" t="s">
        <v>42</v>
      </c>
      <c r="AK5" s="74" t="s">
        <v>49</v>
      </c>
      <c r="AL5" s="74" t="s">
        <v>50</v>
      </c>
      <c r="AM5" s="74" t="s">
        <v>51</v>
      </c>
      <c r="AN5" s="74" t="s">
        <v>52</v>
      </c>
      <c r="AO5" s="75" t="s">
        <v>53</v>
      </c>
      <c r="AP5" s="66" t="s">
        <v>54</v>
      </c>
      <c r="AQ5" s="2" t="s">
        <v>55</v>
      </c>
      <c r="AR5" s="40" t="s">
        <v>56</v>
      </c>
      <c r="AS5" s="63"/>
      <c r="AT5" s="63"/>
      <c r="AU5" s="63"/>
      <c r="AV5" s="63"/>
      <c r="AW5" s="64" t="s">
        <v>57</v>
      </c>
      <c r="AX5" s="63"/>
      <c r="AY5" s="76" t="s">
        <v>58</v>
      </c>
      <c r="AZ5" s="77" t="s">
        <v>59</v>
      </c>
      <c r="BA5" s="78" t="s">
        <v>59</v>
      </c>
      <c r="BB5" s="78" t="s">
        <v>60</v>
      </c>
      <c r="BC5" s="78" t="s">
        <v>61</v>
      </c>
      <c r="BE5" s="66" t="s">
        <v>62</v>
      </c>
      <c r="BF5" s="66" t="s">
        <v>63</v>
      </c>
      <c r="BG5" s="12" t="s">
        <v>45</v>
      </c>
      <c r="BH5" t="s">
        <v>64</v>
      </c>
    </row>
    <row r="6" spans="1:61" s="96" customFormat="1" ht="12.75" customHeight="1" thickBot="1" x14ac:dyDescent="0.25">
      <c r="A6" s="80" t="s">
        <v>65</v>
      </c>
      <c r="B6" s="81" t="s">
        <v>66</v>
      </c>
      <c r="C6" s="84" t="s">
        <v>67</v>
      </c>
      <c r="D6" s="81" t="s">
        <v>68</v>
      </c>
      <c r="E6" s="82" t="s">
        <v>69</v>
      </c>
      <c r="F6" s="82" t="s">
        <v>70</v>
      </c>
      <c r="G6" s="83" t="s">
        <v>71</v>
      </c>
      <c r="H6" s="83" t="s">
        <v>72</v>
      </c>
      <c r="I6" s="81" t="s">
        <v>73</v>
      </c>
      <c r="J6" s="84" t="s">
        <v>74</v>
      </c>
      <c r="K6" s="85" t="s">
        <v>64</v>
      </c>
      <c r="L6" s="86" t="s">
        <v>75</v>
      </c>
      <c r="M6" s="83" t="s">
        <v>76</v>
      </c>
      <c r="N6" s="83" t="s">
        <v>77</v>
      </c>
      <c r="O6" s="81" t="s">
        <v>78</v>
      </c>
      <c r="P6" s="81" t="s">
        <v>79</v>
      </c>
      <c r="Q6" s="81" t="s">
        <v>80</v>
      </c>
      <c r="R6" s="81" t="s">
        <v>81</v>
      </c>
      <c r="S6" s="87" t="s">
        <v>82</v>
      </c>
      <c r="T6" s="87" t="s">
        <v>83</v>
      </c>
      <c r="U6" s="87" t="s">
        <v>58</v>
      </c>
      <c r="V6" s="87" t="s">
        <v>84</v>
      </c>
      <c r="W6" s="87" t="s">
        <v>85</v>
      </c>
      <c r="X6" s="87" t="s">
        <v>86</v>
      </c>
      <c r="Y6" s="80" t="s">
        <v>87</v>
      </c>
      <c r="Z6" s="84" t="s">
        <v>78</v>
      </c>
      <c r="AA6" s="81" t="s">
        <v>88</v>
      </c>
      <c r="AB6" s="81" t="s">
        <v>89</v>
      </c>
      <c r="AC6" s="88" t="s">
        <v>90</v>
      </c>
      <c r="AD6" s="88" t="s">
        <v>91</v>
      </c>
      <c r="AE6" s="88" t="s">
        <v>92</v>
      </c>
      <c r="AF6" s="88" t="s">
        <v>93</v>
      </c>
      <c r="AG6" s="88" t="s">
        <v>94</v>
      </c>
      <c r="AH6" s="88" t="s">
        <v>95</v>
      </c>
      <c r="AI6" s="88" t="s">
        <v>95</v>
      </c>
      <c r="AJ6" s="88" t="s">
        <v>95</v>
      </c>
      <c r="AK6" s="88" t="s">
        <v>95</v>
      </c>
      <c r="AL6" s="88" t="s">
        <v>96</v>
      </c>
      <c r="AM6" s="88" t="s">
        <v>97</v>
      </c>
      <c r="AN6" s="88" t="s">
        <v>98</v>
      </c>
      <c r="AO6" s="89" t="s">
        <v>99</v>
      </c>
      <c r="AP6" s="83" t="s">
        <v>100</v>
      </c>
      <c r="AQ6" s="81" t="s">
        <v>101</v>
      </c>
      <c r="AR6" s="90">
        <v>2024</v>
      </c>
      <c r="AS6" s="91">
        <v>2025</v>
      </c>
      <c r="AT6" s="90">
        <v>2026</v>
      </c>
      <c r="AU6" s="91">
        <v>2027</v>
      </c>
      <c r="AV6" s="90">
        <v>2028</v>
      </c>
      <c r="AW6" s="83" t="s">
        <v>102</v>
      </c>
      <c r="AX6" s="83" t="s">
        <v>103</v>
      </c>
      <c r="AY6" s="92" t="s">
        <v>104</v>
      </c>
      <c r="AZ6" s="93" t="s">
        <v>105</v>
      </c>
      <c r="BA6" s="94" t="s">
        <v>106</v>
      </c>
      <c r="BB6" s="94" t="s">
        <v>107</v>
      </c>
      <c r="BC6" s="94" t="s">
        <v>107</v>
      </c>
      <c r="BD6" s="84" t="s">
        <v>108</v>
      </c>
      <c r="BE6" s="83" t="s">
        <v>109</v>
      </c>
      <c r="BF6" s="83" t="s">
        <v>110</v>
      </c>
      <c r="BG6" s="95" t="s">
        <v>111</v>
      </c>
      <c r="BH6" s="96" t="s">
        <v>112</v>
      </c>
      <c r="BI6" s="96" t="s">
        <v>113</v>
      </c>
    </row>
    <row r="7" spans="1:61" ht="11.25" customHeight="1" x14ac:dyDescent="0.2">
      <c r="A7" s="55" t="s">
        <v>543</v>
      </c>
      <c r="B7" s="55" t="s">
        <v>544</v>
      </c>
      <c r="C7" s="156" t="s">
        <v>180</v>
      </c>
      <c r="D7" s="98" t="s">
        <v>545</v>
      </c>
      <c r="E7" s="157">
        <v>15</v>
      </c>
      <c r="F7" s="2">
        <v>329</v>
      </c>
      <c r="G7" s="2" t="s">
        <v>146</v>
      </c>
      <c r="H7" s="2" t="s">
        <v>146</v>
      </c>
      <c r="I7" s="100">
        <v>138.37</v>
      </c>
      <c r="J7" s="101">
        <f>(M7/I7)*100</f>
        <v>0.73715400737154002</v>
      </c>
      <c r="K7" s="102">
        <v>0.255</v>
      </c>
      <c r="L7" s="71">
        <v>4</v>
      </c>
      <c r="M7" s="28">
        <f>K7*L7</f>
        <v>1.02</v>
      </c>
      <c r="N7" s="103" t="s">
        <v>546</v>
      </c>
      <c r="O7" s="104">
        <v>0.248</v>
      </c>
      <c r="P7" s="158">
        <v>46028</v>
      </c>
      <c r="Q7" s="158">
        <v>46050</v>
      </c>
      <c r="R7" s="28">
        <f>(K7-O7)/O7*100</f>
        <v>2.8225806451612931</v>
      </c>
      <c r="S7" s="105">
        <f>IF(INDEX(Historical!$D$7:$D1062,MATCH(B7,Historical!$B$7:$B$1062,0))=0,"n/a",(INDEX(Historical!$C$7:$C$1062,MATCH(B7,Historical!$B$7:$B$1062,0))/INDEX(Historical!$D$7:$D$1062,MATCH(B7,Historical!$B$7:$B$1062,0))-1)*100)</f>
        <v>5.0847457627118731</v>
      </c>
      <c r="T7" s="105">
        <f>IF(INDEX(Historical!$F$7:$F$1062,MATCH(B7,Historical!$B$7:$B$1062,0))=0,"n/a",((INDEX(Historical!$C$7:$C$1062,MATCH(B7,Historical!$B$7:$B$1062,0))/INDEX(Historical!$F$7:$F$1062,MATCH(B7,Historical!$B$7:$B$1062,0)))^(1/3)-1)*100)</f>
        <v>5.7006023079112067</v>
      </c>
      <c r="U7" s="105">
        <f>IF(INDEX(Historical!$H$7:$H$1062,MATCH(B7,Historical!$B$7:$B$1062,0))=0,"n/a",((INDEX(Historical!$C$7:$C$1062,MATCH(B7,Historical!$B$7:$B$1062,0))/INDEX(Historical!$H$7:$H$1062,MATCH(B7,Historical!$B$7:$B$1062,0)))^(1/5)-1)*100)</f>
        <v>6.6193020302802719</v>
      </c>
      <c r="V7" s="105">
        <f>IF(INDEX(Historical!$M$7:$M$1062,MATCH(B7,Historical!$B$7:$B$1062,0))=0,"n/a",((INDEX(Historical!$C$7:$C$1062,MATCH(B7,Historical!$B$7:$B$1062,0))/INDEX(Historical!$M$7:$M$1062,MATCH(B7,Historical!$B$7:$B$1062,0)))^(1/10)-1)*100)</f>
        <v>9.507828735885715</v>
      </c>
      <c r="W7" s="106">
        <f>IF(OR(U7&lt;=0,U7="n/a",V7&lt;=0,V7="n/a"),"n/a",U7/V7)</f>
        <v>0.6961949162269635</v>
      </c>
      <c r="X7" s="107">
        <f>IF(OR(AJ7&lt;=0,AJ7="n/a",U7&lt;=0,U7="n/a"),"n/a",U7/AJ7)</f>
        <v>0.4509061328528795</v>
      </c>
      <c r="Y7" s="159"/>
      <c r="Z7" s="101">
        <f>IF(OR(AC7&lt;0.01,AC7="n/a"),"n/a",M7/AC7*100)</f>
        <v>20.481927710843372</v>
      </c>
      <c r="AA7" s="109">
        <f>IF(OR(AC7&lt;0.01,AC7="n/a"),"n/a",I7/AC7)</f>
        <v>27.785140562248994</v>
      </c>
      <c r="AB7" s="71">
        <v>10</v>
      </c>
      <c r="AC7" s="100">
        <v>4.9800000000000004</v>
      </c>
      <c r="AD7" s="100">
        <v>2.2200000000000002</v>
      </c>
      <c r="AE7" s="100">
        <v>5.4</v>
      </c>
      <c r="AF7" s="100">
        <v>5.48</v>
      </c>
      <c r="AG7" s="100">
        <v>21.33</v>
      </c>
      <c r="AH7" s="100">
        <v>8.34</v>
      </c>
      <c r="AI7" s="100">
        <v>9.02</v>
      </c>
      <c r="AJ7" s="100">
        <v>14.680000000000001</v>
      </c>
      <c r="AK7" s="100">
        <v>9.42</v>
      </c>
      <c r="AL7" s="100">
        <v>39080</v>
      </c>
      <c r="AM7" s="100">
        <v>0.33</v>
      </c>
      <c r="AN7" s="100">
        <v>0.47</v>
      </c>
      <c r="AO7" s="110">
        <f>IF(U7="n/a","n/a",IF(AA7&lt;0,"n/a",IF(AA7="n/a","n/a",J7+U7-AA7)))</f>
        <v>-20.42868452459718</v>
      </c>
      <c r="AP7" s="111">
        <f>IF(U7="n/a","n/a",J7+U7)</f>
        <v>7.356456037651812</v>
      </c>
      <c r="AQ7" s="112">
        <f>IF(OR(AC7&lt;0.01,AC7="n/a",AF7="n/a"),"n/a",(I7/SQRT(22.5*AC7*(I7/AF7))-1)*100)</f>
        <v>160.13891184956844</v>
      </c>
      <c r="AR7" s="101">
        <f>INDEX(Historical!$C$7:$C$1063,MATCH(B7,Historical!$B$7:$B$1063,0))*IF(AH7="n/a",1.03,IF(AH7&lt;0,1.01,IF(AH7&gt;10,1.1,(1+AH7/100))))</f>
        <v>1.0747327999999998</v>
      </c>
      <c r="AS7" s="109">
        <f>IF($AI7="n/a",1.03*AR7,IF($AI7&lt;0,1.01*AR7,IF($AI7&gt;10,1.1*AR7,(1+$AI7/100)*AR7)))</f>
        <v>1.1716736985599998</v>
      </c>
      <c r="AT7" s="109">
        <f>IF($AK7="n/a",1.03*AS7,IF($AK7&lt;0,1.01*AS7,IF($AK7&gt;10,1.1*AS7,(1+$AK7/100)*AS7)))</f>
        <v>1.2820453609643518</v>
      </c>
      <c r="AU7" s="109">
        <f>IF($AK7="n/a",1.03*AT7,IF($AK7&lt;0,1.01*AT7,IF($AK7&gt;10,1.1*AT7,(1+$AK7/100)*AT7)))</f>
        <v>1.402814033967194</v>
      </c>
      <c r="AV7" s="109">
        <f>IF($AK7="n/a",1.03*AU7,IF($AK7&lt;0,1.01*AU7,IF($AK7&gt;10,1.1*AU7,(1+$AK7/100)*AU7)))</f>
        <v>1.5349591159669036</v>
      </c>
      <c r="AW7" s="109">
        <f>SUM(AR7:AV7)</f>
        <v>6.4662250094584488</v>
      </c>
      <c r="AX7" s="113">
        <f>AW7/I7*100</f>
        <v>4.6731408610670293</v>
      </c>
      <c r="AY7" s="100">
        <v>1.24</v>
      </c>
      <c r="AZ7" s="100">
        <v>27.71</v>
      </c>
      <c r="BA7" s="100">
        <v>-13.66</v>
      </c>
      <c r="BB7" s="100">
        <v>5.08</v>
      </c>
      <c r="BC7" s="100">
        <v>5.62</v>
      </c>
      <c r="BE7" s="12">
        <v>2012</v>
      </c>
      <c r="BF7" s="12">
        <f>IF(BE7&gt;2020,0,IF(BE7&gt;2008,1,IF(BE7&gt;2001,2,IF(BE7&gt;1990,3,IF(BE7&gt;1980,4,IF(BE7&gt;1973,5,IF(BE7&gt;1970,6,IF(BE7&gt;1960,7,IF(BE7&gt;1958,8,IF(BE7&gt;1953,9,10))))))))))</f>
        <v>1</v>
      </c>
      <c r="BG7" s="100">
        <v>11.21</v>
      </c>
      <c r="BH7" t="s">
        <v>121</v>
      </c>
      <c r="BI7" t="s">
        <v>122</v>
      </c>
    </row>
    <row r="8" spans="1:61" ht="11.25" customHeight="1" x14ac:dyDescent="0.2">
      <c r="A8" s="123" t="s">
        <v>547</v>
      </c>
      <c r="B8" s="55" t="s">
        <v>548</v>
      </c>
      <c r="C8" s="156" t="s">
        <v>198</v>
      </c>
      <c r="D8" s="98" t="s">
        <v>549</v>
      </c>
      <c r="E8" s="157">
        <v>15</v>
      </c>
      <c r="F8" s="2">
        <v>349</v>
      </c>
      <c r="G8" s="2" t="s">
        <v>146</v>
      </c>
      <c r="H8" s="2" t="s">
        <v>146</v>
      </c>
      <c r="I8" s="100">
        <v>308.91000000000003</v>
      </c>
      <c r="J8" s="101">
        <f>(M8/I8)*100</f>
        <v>0.34961639312421094</v>
      </c>
      <c r="K8" s="102">
        <v>0.27</v>
      </c>
      <c r="L8" s="71">
        <v>4</v>
      </c>
      <c r="M8" s="28">
        <f>K8*L8</f>
        <v>1.08</v>
      </c>
      <c r="N8" s="103" t="s">
        <v>550</v>
      </c>
      <c r="O8" s="104">
        <v>0.26</v>
      </c>
      <c r="P8" s="158">
        <v>46153</v>
      </c>
      <c r="Q8" s="158">
        <v>46156</v>
      </c>
      <c r="R8" s="28">
        <f>(K8-O8)/O8*100</f>
        <v>3.8461538461538494</v>
      </c>
      <c r="S8" s="105">
        <f>IF(INDEX(Historical!$D$7:$D1063,MATCH(B8,Historical!$B$7:$B$1062,0))=0,"n/a",(INDEX(Historical!$C$7:$C$1062,MATCH(B8,Historical!$B$7:$B$1062,0))/INDEX(Historical!$D$7:$D$1062,MATCH(B8,Historical!$B$7:$B$1062,0))-1)*100)</f>
        <v>4.0404040404040442</v>
      </c>
      <c r="T8" s="105">
        <f>IF(INDEX(Historical!$F$7:$F$1062,MATCH(B8,Historical!$B$7:$B$1062,0))=0,"n/a",((INDEX(Historical!$C$7:$C$1062,MATCH(B8,Historical!$B$7:$B$1062,0))/INDEX(Historical!$F$7:$F$1062,MATCH(B8,Historical!$B$7:$B$1062,0)))^(1/3)-1)*100)</f>
        <v>4.2154106425138949</v>
      </c>
      <c r="U8" s="105">
        <f>IF(INDEX(Historical!$H$7:$H$1062,MATCH(B8,Historical!$B$7:$B$1062,0))=0,"n/a",((INDEX(Historical!$C$7:$C$1062,MATCH(B8,Historical!$B$7:$B$1062,0))/INDEX(Historical!$H$7:$H$1062,MATCH(B8,Historical!$B$7:$B$1062,0)))^(1/5)-1)*100)</f>
        <v>4.9878250167866511</v>
      </c>
      <c r="V8" s="105">
        <f>IF(INDEX(Historical!$M$7:$M$1062,MATCH(B8,Historical!$B$7:$B$1062,0))=0,"n/a",((INDEX(Historical!$C$7:$C$1062,MATCH(B8,Historical!$B$7:$B$1062,0))/INDEX(Historical!$M$7:$M$1062,MATCH(B8,Historical!$B$7:$B$1062,0)))^(1/10)-1)*100)</f>
        <v>7.3346928412453272</v>
      </c>
      <c r="W8" s="106">
        <f>IF(OR(U8&lt;=0,U8="n/a",V8&lt;=0,V8="n/a"),"n/a",U8/V8)</f>
        <v>0.68003188746207799</v>
      </c>
      <c r="X8" s="107">
        <f>IF(OR(AJ8&lt;=0,AJ8="n/a",U8&lt;=0,U8="n/a"),"n/a",U8/AJ8)</f>
        <v>0.27849385911706592</v>
      </c>
      <c r="Y8" s="160" t="s">
        <v>551</v>
      </c>
      <c r="Z8" s="101">
        <f>IF(OR(AC8&lt;0.01,AC8="n/a"),"n/a",M8/AC8*100)</f>
        <v>12.38532110091743</v>
      </c>
      <c r="AA8" s="109">
        <f>IF(OR(AC8&lt;0.01,AC8="n/a"),"n/a",I8/AC8)</f>
        <v>35.425458715596328</v>
      </c>
      <c r="AB8" s="71">
        <v>9</v>
      </c>
      <c r="AC8" s="100">
        <v>8.7200000000000006</v>
      </c>
      <c r="AD8" s="100">
        <v>2.54</v>
      </c>
      <c r="AE8" s="100">
        <v>9.7200000000000006</v>
      </c>
      <c r="AF8" s="100">
        <v>41.97</v>
      </c>
      <c r="AG8" s="100">
        <v>148.75</v>
      </c>
      <c r="AH8" s="100">
        <v>18</v>
      </c>
      <c r="AI8" s="100">
        <v>8.9700000000000006</v>
      </c>
      <c r="AJ8" s="100">
        <v>17.91</v>
      </c>
      <c r="AK8" s="100">
        <v>12.7</v>
      </c>
      <c r="AL8" s="100">
        <v>4537070</v>
      </c>
      <c r="AM8" s="100">
        <v>0.12</v>
      </c>
      <c r="AN8" s="100">
        <v>0.78</v>
      </c>
      <c r="AO8" s="110">
        <f>IF(U8="n/a","n/a",IF(AA8&lt;0,"n/a",IF(AA8="n/a","n/a",J8+U8-AA8)))</f>
        <v>-30.088017305685465</v>
      </c>
      <c r="AP8" s="111">
        <f>IF(U8="n/a","n/a",J8+U8)</f>
        <v>5.3374414099108618</v>
      </c>
      <c r="AQ8" s="112">
        <f>IF(OR(AC8&lt;0.01,AC8="n/a",AF8="n/a"),"n/a",(I8/SQRT(22.5*AC8*(I8/AF8))-1)*100)</f>
        <v>712.89783485273028</v>
      </c>
      <c r="AR8" s="101">
        <f>INDEX(Historical!$C$7:$C$1063,MATCH(B8,Historical!$B$7:$B$1063,0))*IF(AH8="n/a",1.03,IF(AH8&lt;0,1.01,IF(AH8&gt;10,1.1,(1+AH8/100))))</f>
        <v>1.1330000000000002</v>
      </c>
      <c r="AS8" s="109">
        <f>IF($AI8="n/a",1.03*AR8,IF($AI8&lt;0,1.01*AR8,IF($AI8&gt;10,1.1*AR8,(1+$AI8/100)*AR8)))</f>
        <v>1.2346301000000004</v>
      </c>
      <c r="AT8" s="109">
        <f>IF($AK8="n/a",1.03*AS8,IF($AK8&lt;0,1.01*AS8,IF($AK8&gt;10,1.1*AS8,(1+$AK8/100)*AS8)))</f>
        <v>1.3580931100000004</v>
      </c>
      <c r="AU8" s="109">
        <f>IF($AK8="n/a",1.03*AT8,IF($AK8&lt;0,1.01*AT8,IF($AK8&gt;10,1.1*AT8,(1+$AK8/100)*AT8)))</f>
        <v>1.4939024210000007</v>
      </c>
      <c r="AV8" s="109">
        <f>IF($AK8="n/a",1.03*AU8,IF($AK8&lt;0,1.01*AU8,IF($AK8&gt;10,1.1*AU8,(1+$AK8/100)*AU8)))</f>
        <v>1.6432926631000009</v>
      </c>
      <c r="AW8" s="109">
        <f>SUM(AR8:AV8)</f>
        <v>6.8629182941000018</v>
      </c>
      <c r="AX8" s="113">
        <f>AW8/I8*100</f>
        <v>2.2216562410087084</v>
      </c>
      <c r="AY8" s="100">
        <v>1.07</v>
      </c>
      <c r="AZ8" s="100">
        <v>53.31</v>
      </c>
      <c r="BA8" s="100">
        <v>-10.35</v>
      </c>
      <c r="BB8" s="100">
        <v>-0.19</v>
      </c>
      <c r="BC8" s="100">
        <v>11.129999999999999</v>
      </c>
      <c r="BE8" s="12">
        <v>2012</v>
      </c>
      <c r="BF8" s="12">
        <f>IF(BE8&gt;2020,0,IF(BE8&gt;2008,1,IF(BE8&gt;2001,2,IF(BE8&gt;1990,3,IF(BE8&gt;1980,4,IF(BE8&gt;1973,5,IF(BE8&gt;1970,6,IF(BE8&gt;1960,7,IF(BE8&gt;1958,8,IF(BE8&gt;1953,9,10))))))))))</f>
        <v>1</v>
      </c>
      <c r="BG8" s="100">
        <v>36.08</v>
      </c>
      <c r="BH8" t="s">
        <v>121</v>
      </c>
      <c r="BI8" t="s">
        <v>122</v>
      </c>
    </row>
    <row r="9" spans="1:61" ht="11.25" customHeight="1" x14ac:dyDescent="0.2">
      <c r="A9" s="55" t="s">
        <v>552</v>
      </c>
      <c r="B9" s="55" t="s">
        <v>553</v>
      </c>
      <c r="C9" s="156" t="s">
        <v>180</v>
      </c>
      <c r="D9" s="98" t="s">
        <v>554</v>
      </c>
      <c r="E9" s="157">
        <v>14</v>
      </c>
      <c r="F9" s="2">
        <v>376</v>
      </c>
      <c r="G9" s="2" t="s">
        <v>119</v>
      </c>
      <c r="H9" s="2" t="s">
        <v>119</v>
      </c>
      <c r="I9" s="100">
        <v>250.94</v>
      </c>
      <c r="J9" s="101">
        <f>(M9/I9)*100</f>
        <v>2.757631306288356</v>
      </c>
      <c r="K9" s="102">
        <v>1.73</v>
      </c>
      <c r="L9" s="71">
        <v>4</v>
      </c>
      <c r="M9" s="28">
        <f>K9*L9</f>
        <v>6.92</v>
      </c>
      <c r="N9" s="103" t="s">
        <v>151</v>
      </c>
      <c r="O9" s="104">
        <v>1.64</v>
      </c>
      <c r="P9" s="158">
        <v>46038</v>
      </c>
      <c r="Q9" s="158">
        <v>46070</v>
      </c>
      <c r="R9" s="28">
        <f>(K9-O9)/O9*100</f>
        <v>5.4878048780487854</v>
      </c>
      <c r="S9" s="105">
        <f>IF(INDEX(Historical!$D$7:$D1064,MATCH(B9,Historical!$B$7:$B$1062,0))=0,"n/a",(INDEX(Historical!$C$7:$C$1062,MATCH(B9,Historical!$B$7:$B$1062,0))/INDEX(Historical!$D$7:$D$1062,MATCH(B9,Historical!$B$7:$B$1062,0))-1)*100)</f>
        <v>5.8064516129032073</v>
      </c>
      <c r="T9" s="105">
        <f>IF(INDEX(Historical!$F$7:$F$1062,MATCH(B9,Historical!$B$7:$B$1062,0))=0,"n/a",((INDEX(Historical!$C$7:$C$1062,MATCH(B9,Historical!$B$7:$B$1062,0))/INDEX(Historical!$F$7:$F$1062,MATCH(B9,Historical!$B$7:$B$1062,0)))^(1/3)-1)*100)</f>
        <v>5.1658924840769949</v>
      </c>
      <c r="U9" s="105">
        <f>IF(INDEX(Historical!$H$7:$H$1062,MATCH(B9,Historical!$B$7:$B$1062,0))=0,"n/a",((INDEX(Historical!$C$7:$C$1062,MATCH(B9,Historical!$B$7:$B$1062,0))/INDEX(Historical!$H$7:$H$1062,MATCH(B9,Historical!$B$7:$B$1062,0)))^(1/5)-1)*100)</f>
        <v>6.8051927565147885</v>
      </c>
      <c r="V9" s="105">
        <f>IF(INDEX(Historical!$M$7:$M$1062,MATCH(B9,Historical!$B$7:$B$1062,0))=0,"n/a",((INDEX(Historical!$C$7:$C$1062,MATCH(B9,Historical!$B$7:$B$1062,0))/INDEX(Historical!$M$7:$M$1062,MATCH(B9,Historical!$B$7:$B$1062,0)))^(1/10)-1)*100)</f>
        <v>12.500705770728127</v>
      </c>
      <c r="W9" s="106">
        <f>IF(OR(U9&lt;=0,U9="n/a",V9&lt;=0,V9="n/a"),"n/a",U9/V9)</f>
        <v>0.54438468365921766</v>
      </c>
      <c r="X9" s="107" t="str">
        <f>IF(OR(AJ9&lt;=0,AJ9="n/a",U9&lt;=0,U9="n/a"),"n/a",U9/AJ9)</f>
        <v>n/a</v>
      </c>
      <c r="Y9" s="123"/>
      <c r="Z9" s="101">
        <f>IF(OR(AC9&lt;0.01,AC9="n/a"),"n/a",M9/AC9*100)</f>
        <v>340.88669950738921</v>
      </c>
      <c r="AA9" s="109">
        <f>IF(OR(AC9&lt;0.01,AC9="n/a"),"n/a",I9/AC9)</f>
        <v>123.61576354679804</v>
      </c>
      <c r="AB9" s="71">
        <v>12</v>
      </c>
      <c r="AC9" s="100">
        <v>2.0299999999999998</v>
      </c>
      <c r="AD9" s="100">
        <v>0.69</v>
      </c>
      <c r="AE9" s="100">
        <v>7.06</v>
      </c>
      <c r="AF9" s="100" t="s">
        <v>142</v>
      </c>
      <c r="AG9" s="100">
        <v>15221.82</v>
      </c>
      <c r="AH9" s="100">
        <v>40.61</v>
      </c>
      <c r="AI9" s="100">
        <v>17.080000000000002</v>
      </c>
      <c r="AJ9" s="100">
        <v>-2.81</v>
      </c>
      <c r="AK9" s="100">
        <v>22.07</v>
      </c>
      <c r="AL9" s="100">
        <v>443360</v>
      </c>
      <c r="AM9" s="100">
        <v>0.12</v>
      </c>
      <c r="AN9" s="100" t="s">
        <v>142</v>
      </c>
      <c r="AO9" s="110">
        <f>IF(U9="n/a","n/a",IF(AA9&lt;0,"n/a",IF(AA9="n/a","n/a",J9+U9-AA9)))</f>
        <v>-114.05293948399489</v>
      </c>
      <c r="AP9" s="111">
        <f>IF(U9="n/a","n/a",J9+U9)</f>
        <v>9.5628240628031449</v>
      </c>
      <c r="AQ9" s="112" t="str">
        <f>IF(OR(AC9&lt;0.01,AC9="n/a",AF9="n/a"),"n/a",(I9/SQRT(22.5*AC9*(I9/AF9))-1)*100)</f>
        <v>n/a</v>
      </c>
      <c r="AR9" s="101">
        <f>INDEX(Historical!$C$7:$C$1063,MATCH(B9,Historical!$B$7:$B$1063,0))*IF(AH9="n/a",1.03,IF(AH9&lt;0,1.01,IF(AH9&gt;10,1.1,(1+AH9/100))))</f>
        <v>7.2160000000000002</v>
      </c>
      <c r="AS9" s="109">
        <f>IF($AI9="n/a",1.03*AR9,IF($AI9&lt;0,1.01*AR9,IF($AI9&gt;10,1.1*AR9,(1+$AI9/100)*AR9)))</f>
        <v>7.9376000000000007</v>
      </c>
      <c r="AT9" s="109">
        <f>IF($AK9="n/a",1.03*AS9,IF($AK9&lt;0,1.01*AS9,IF($AK9&gt;10,1.1*AS9,(1+$AK9/100)*AS9)))</f>
        <v>8.7313600000000022</v>
      </c>
      <c r="AU9" s="109">
        <f>IF($AK9="n/a",1.03*AT9,IF($AK9&lt;0,1.01*AT9,IF($AK9&gt;10,1.1*AT9,(1+$AK9/100)*AT9)))</f>
        <v>9.6044960000000028</v>
      </c>
      <c r="AV9" s="109">
        <f>IF($AK9="n/a",1.03*AU9,IF($AK9&lt;0,1.01*AU9,IF($AK9&gt;10,1.1*AU9,(1+$AK9/100)*AU9)))</f>
        <v>10.564945600000003</v>
      </c>
      <c r="AW9" s="109">
        <f>SUM(AR9:AV9)</f>
        <v>44.054401600000006</v>
      </c>
      <c r="AX9" s="113">
        <f>AW9/I9*100</f>
        <v>17.555751016179169</v>
      </c>
      <c r="AY9" s="100">
        <v>0.28000000000000003</v>
      </c>
      <c r="AZ9" s="100">
        <v>33.75</v>
      </c>
      <c r="BA9" s="100">
        <v>-6.18</v>
      </c>
      <c r="BB9" s="100">
        <v>5.4</v>
      </c>
      <c r="BC9" s="100">
        <v>11.68</v>
      </c>
      <c r="BE9" s="12">
        <v>2013</v>
      </c>
      <c r="BF9" s="12">
        <f>IF(BE9&gt;2020,0,IF(BE9&gt;2008,1,IF(BE9&gt;2001,2,IF(BE9&gt;1990,3,IF(BE9&gt;1980,4,IF(BE9&gt;1973,5,IF(BE9&gt;1970,6,IF(BE9&gt;1960,7,IF(BE9&gt;1958,8,IF(BE9&gt;1953,9,10))))))))))</f>
        <v>1</v>
      </c>
      <c r="BG9" s="100">
        <v>2.64</v>
      </c>
      <c r="BH9" t="s">
        <v>121</v>
      </c>
      <c r="BI9" t="s">
        <v>122</v>
      </c>
    </row>
    <row r="10" spans="1:61" ht="11.25" customHeight="1" x14ac:dyDescent="0.2">
      <c r="A10" s="55" t="s">
        <v>555</v>
      </c>
      <c r="B10" s="55" t="s">
        <v>556</v>
      </c>
      <c r="C10" s="156" t="s">
        <v>180</v>
      </c>
      <c r="D10" s="98" t="s">
        <v>181</v>
      </c>
      <c r="E10" s="157">
        <v>13</v>
      </c>
      <c r="F10" s="2">
        <v>420</v>
      </c>
      <c r="G10" s="2" t="s">
        <v>119</v>
      </c>
      <c r="H10" s="2" t="s">
        <v>119</v>
      </c>
      <c r="I10" s="100">
        <v>105.7</v>
      </c>
      <c r="J10" s="101">
        <f>(M10/I10)*100</f>
        <v>2.3841059602649004</v>
      </c>
      <c r="K10" s="102">
        <v>0.63</v>
      </c>
      <c r="L10" s="71">
        <v>4</v>
      </c>
      <c r="M10" s="28">
        <f>K10*L10</f>
        <v>2.52</v>
      </c>
      <c r="N10" s="103" t="s">
        <v>151</v>
      </c>
      <c r="O10" s="104">
        <v>0.59</v>
      </c>
      <c r="P10" s="158">
        <v>46037</v>
      </c>
      <c r="Q10" s="158">
        <v>46066</v>
      </c>
      <c r="R10" s="28">
        <f>(K10-O10)/O10*100</f>
        <v>6.7796610169491593</v>
      </c>
      <c r="S10" s="105">
        <f>IF(INDEX(Historical!$D$7:$D1066,MATCH(B10,Historical!$B$7:$B$1062,0))=0,"n/a",(INDEX(Historical!$C$7:$C$1062,MATCH(B10,Historical!$B$7:$B$1062,0))/INDEX(Historical!$D$7:$D$1062,MATCH(B10,Historical!$B$7:$B$1062,0))-1)*100)</f>
        <v>7.2727272727272529</v>
      </c>
      <c r="T10" s="105">
        <f>IF(INDEX(Historical!$F$7:$F$1062,MATCH(B10,Historical!$B$7:$B$1062,0))=0,"n/a",((INDEX(Historical!$C$7:$C$1062,MATCH(B10,Historical!$B$7:$B$1062,0))/INDEX(Historical!$F$7:$F$1062,MATCH(B10,Historical!$B$7:$B$1062,0)))^(1/3)-1)*100)</f>
        <v>7.8743150660129491</v>
      </c>
      <c r="U10" s="105">
        <f>IF(INDEX(Historical!$H$7:$H$1062,MATCH(B10,Historical!$B$7:$B$1062,0))=0,"n/a",((INDEX(Historical!$C$7:$C$1062,MATCH(B10,Historical!$B$7:$B$1062,0))/INDEX(Historical!$H$7:$H$1062,MATCH(B10,Historical!$B$7:$B$1062,0)))^(1/5)-1)*100)</f>
        <v>10.384959381787073</v>
      </c>
      <c r="V10" s="105">
        <f>IF(INDEX(Historical!$M$7:$M$1062,MATCH(B10,Historical!$B$7:$B$1062,0))=0,"n/a",((INDEX(Historical!$C$7:$C$1062,MATCH(B10,Historical!$B$7:$B$1062,0))/INDEX(Historical!$M$7:$M$1062,MATCH(B10,Historical!$B$7:$B$1062,0)))^(1/10)-1)*100)</f>
        <v>9.4117783487466475</v>
      </c>
      <c r="W10" s="106">
        <f>IF(OR(U10&lt;=0,U10="n/a",V10&lt;=0,V10="n/a"),"n/a",U10/V10)</f>
        <v>1.1034003348761419</v>
      </c>
      <c r="X10" s="107">
        <f>IF(OR(AJ10&lt;=0,AJ10="n/a",U10&lt;=0,U10="n/a"),"n/a",U10/AJ10)</f>
        <v>1.26184196619527</v>
      </c>
      <c r="Y10" s="159"/>
      <c r="Z10" s="101">
        <f>IF(OR(AC10&lt;0.01,AC10="n/a"),"n/a",M10/AC10*100)</f>
        <v>81.553398058252441</v>
      </c>
      <c r="AA10" s="109">
        <f>IF(OR(AC10&lt;0.01,AC10="n/a"),"n/a",I10/AC10)</f>
        <v>34.207119741100328</v>
      </c>
      <c r="AB10" s="71">
        <v>12</v>
      </c>
      <c r="AC10" s="100">
        <v>3.09</v>
      </c>
      <c r="AD10" s="100">
        <v>1.88</v>
      </c>
      <c r="AE10" s="100">
        <v>3.93</v>
      </c>
      <c r="AF10" s="100">
        <v>3.58</v>
      </c>
      <c r="AG10" s="100">
        <v>10.63</v>
      </c>
      <c r="AH10" s="100">
        <v>7.0900000000000007</v>
      </c>
      <c r="AI10" s="100">
        <v>9.93</v>
      </c>
      <c r="AJ10" s="100">
        <v>8.23</v>
      </c>
      <c r="AK10" s="100">
        <v>9.2799999999999994</v>
      </c>
      <c r="AL10" s="100">
        <v>182900</v>
      </c>
      <c r="AM10" s="100">
        <v>0.67999999999999994</v>
      </c>
      <c r="AN10" s="100">
        <v>0.64</v>
      </c>
      <c r="AO10" s="110">
        <f>IF(U10="n/a","n/a",IF(AA10&lt;0,"n/a",IF(AA10="n/a","n/a",J10+U10-AA10)))</f>
        <v>-21.438054399048355</v>
      </c>
      <c r="AP10" s="111">
        <f>IF(U10="n/a","n/a",J10+U10)</f>
        <v>12.769065342051974</v>
      </c>
      <c r="AQ10" s="112">
        <f>IF(OR(AC10&lt;0.01,AC10="n/a",AF10="n/a"),"n/a",(I10/SQRT(22.5*AC10*(I10/AF10))-1)*100)</f>
        <v>133.2966529960791</v>
      </c>
      <c r="AR10" s="101">
        <f>INDEX(Historical!$C$7:$C$1063,MATCH(B10,Historical!$B$7:$B$1063,0))*IF(AH10="n/a",1.03,IF(AH10&lt;0,1.01,IF(AH10&gt;10,1.1,(1+AH10/100))))</f>
        <v>2.5273239999999997</v>
      </c>
      <c r="AS10" s="109">
        <f>IF($AI10="n/a",1.03*AR10,IF($AI10&lt;0,1.01*AR10,IF($AI10&gt;10,1.1*AR10,(1+$AI10/100)*AR10)))</f>
        <v>2.7782872731999997</v>
      </c>
      <c r="AT10" s="109">
        <f>IF($AK10="n/a",1.03*AS10,IF($AK10&lt;0,1.01*AS10,IF($AK10&gt;10,1.1*AS10,(1+$AK10/100)*AS10)))</f>
        <v>3.0361123321529595</v>
      </c>
      <c r="AU10" s="109">
        <f>IF($AK10="n/a",1.03*AT10,IF($AK10&lt;0,1.01*AT10,IF($AK10&gt;10,1.1*AT10,(1+$AK10/100)*AT10)))</f>
        <v>3.317863556576754</v>
      </c>
      <c r="AV10" s="109">
        <f>IF($AK10="n/a",1.03*AU10,IF($AK10&lt;0,1.01*AU10,IF($AK10&gt;10,1.1*AU10,(1+$AK10/100)*AU10)))</f>
        <v>3.6257612946270767</v>
      </c>
      <c r="AW10" s="109">
        <f>SUM(AR10:AV10)</f>
        <v>15.28534845655679</v>
      </c>
      <c r="AX10" s="113">
        <f>AW10/I10*100</f>
        <v>14.461067603175771</v>
      </c>
      <c r="AY10" s="100">
        <v>0.57999999999999996</v>
      </c>
      <c r="AZ10" s="100">
        <v>28.95</v>
      </c>
      <c r="BA10" s="100">
        <v>-23.119999999999997</v>
      </c>
      <c r="BB10" s="100">
        <v>13.29</v>
      </c>
      <c r="BC10" s="100">
        <v>-2.4500000000000002</v>
      </c>
      <c r="BE10" s="12">
        <v>2014</v>
      </c>
      <c r="BF10" s="12">
        <f>IF(BE10&gt;2020,0,IF(BE10&gt;2008,1,IF(BE10&gt;2001,2,IF(BE10&gt;1990,3,IF(BE10&gt;1980,4,IF(BE10&gt;1973,5,IF(BE10&gt;1970,6,IF(BE10&gt;1960,7,IF(BE10&gt;1958,8,IF(BE10&gt;1953,9,10))))))))))</f>
        <v>1</v>
      </c>
      <c r="BG10" s="100">
        <v>5.59</v>
      </c>
      <c r="BH10" t="s">
        <v>121</v>
      </c>
      <c r="BI10" t="s">
        <v>122</v>
      </c>
    </row>
    <row r="11" spans="1:61" ht="11.25" customHeight="1" x14ac:dyDescent="0.2">
      <c r="A11" s="123" t="s">
        <v>557</v>
      </c>
      <c r="B11" s="123" t="s">
        <v>558</v>
      </c>
      <c r="C11" s="156" t="s">
        <v>198</v>
      </c>
      <c r="D11" s="98" t="s">
        <v>348</v>
      </c>
      <c r="E11" s="157">
        <v>21</v>
      </c>
      <c r="F11" s="2">
        <v>196</v>
      </c>
      <c r="G11" s="2" t="s">
        <v>146</v>
      </c>
      <c r="H11" s="2" t="s">
        <v>146</v>
      </c>
      <c r="I11" s="100">
        <v>165.92</v>
      </c>
      <c r="J11" s="101">
        <f>(M11/I11)*100</f>
        <v>3.9296046287367408</v>
      </c>
      <c r="K11" s="102">
        <v>1.63</v>
      </c>
      <c r="L11" s="71">
        <v>4</v>
      </c>
      <c r="M11" s="28">
        <f>K11*L11</f>
        <v>6.52</v>
      </c>
      <c r="N11" s="103" t="s">
        <v>158</v>
      </c>
      <c r="O11" s="104">
        <v>1.48</v>
      </c>
      <c r="P11" s="158">
        <v>45940</v>
      </c>
      <c r="Q11" s="158">
        <v>45975</v>
      </c>
      <c r="R11" s="28">
        <f>(K11-O11)/O11*100</f>
        <v>10.135135135135128</v>
      </c>
      <c r="S11" s="105">
        <f>IF(INDEX(Historical!$D$7:$D1067,MATCH(B11,Historical!$B$7:$B$1062,0))=0,"n/a",(INDEX(Historical!$C$7:$C$1062,MATCH(B11,Historical!$B$7:$B$1062,0))/INDEX(Historical!$D$7:$D$1062,MATCH(B11,Historical!$B$7:$B$1062,0))-1)*100)</f>
        <v>13.45794392523365</v>
      </c>
      <c r="T11" s="105">
        <f>IF(INDEX(Historical!$F$7:$F$1062,MATCH(B11,Historical!$B$7:$B$1062,0))=0,"n/a",((INDEX(Historical!$C$7:$C$1062,MATCH(B11,Historical!$B$7:$B$1062,0))/INDEX(Historical!$F$7:$F$1062,MATCH(B11,Historical!$B$7:$B$1062,0)))^(1/3)-1)*100)</f>
        <v>14.629011767426769</v>
      </c>
      <c r="U11" s="105">
        <f>IF(INDEX(Historical!$H$7:$H$1062,MATCH(B11,Historical!$B$7:$B$1062,0))=0,"n/a",((INDEX(Historical!$C$7:$C$1062,MATCH(B11,Historical!$B$7:$B$1062,0))/INDEX(Historical!$H$7:$H$1062,MATCH(B11,Historical!$B$7:$B$1062,0)))^(1/5)-1)*100)</f>
        <v>13.100094936302842</v>
      </c>
      <c r="V11" s="105">
        <f>IF(INDEX(Historical!$M$7:$M$1062,MATCH(B11,Historical!$B$7:$B$1062,0))=0,"n/a",((INDEX(Historical!$C$7:$C$1062,MATCH(B11,Historical!$B$7:$B$1062,0))/INDEX(Historical!$M$7:$M$1062,MATCH(B11,Historical!$B$7:$B$1062,0)))^(1/10)-1)*100)</f>
        <v>11.092638866890914</v>
      </c>
      <c r="W11" s="106">
        <f>IF(OR(U11&lt;=0,U11="n/a",V11&lt;=0,V11="n/a"),"n/a",U11/V11)</f>
        <v>1.1809719124097462</v>
      </c>
      <c r="X11" s="107">
        <f>IF(OR(AJ11&lt;=0,AJ11="n/a",U11&lt;=0,U11="n/a"),"n/a",U11/AJ11)</f>
        <v>1.4539506033632454</v>
      </c>
      <c r="Y11" s="123" t="s">
        <v>559</v>
      </c>
      <c r="Z11" s="101">
        <f>IF(OR(AC11&lt;0.01,AC11="n/a"),"n/a",M11/AC11*100)</f>
        <v>52.076677316293932</v>
      </c>
      <c r="AA11" s="109">
        <f>IF(OR(AC11&lt;0.01,AC11="n/a"),"n/a",I11/AC11)</f>
        <v>13.252396166134185</v>
      </c>
      <c r="AB11" s="71">
        <v>8</v>
      </c>
      <c r="AC11" s="100">
        <v>12.52</v>
      </c>
      <c r="AD11" s="100">
        <v>1.66</v>
      </c>
      <c r="AE11" s="100">
        <v>1.39</v>
      </c>
      <c r="AF11" s="100">
        <v>3.18</v>
      </c>
      <c r="AG11" s="100">
        <v>24.95</v>
      </c>
      <c r="AH11" s="100">
        <v>7.1999999999999993</v>
      </c>
      <c r="AI11" s="100">
        <v>5.8999999999999995</v>
      </c>
      <c r="AJ11" s="100">
        <v>9.01</v>
      </c>
      <c r="AK11" s="100">
        <v>6.8000000000000007</v>
      </c>
      <c r="AL11" s="100">
        <v>101530</v>
      </c>
      <c r="AM11" s="100">
        <v>0.22999999999999998</v>
      </c>
      <c r="AN11" s="100">
        <v>0.26</v>
      </c>
      <c r="AO11" s="110">
        <f>IF(U11="n/a","n/a",IF(AA11&lt;0,"n/a",IF(AA11="n/a","n/a",J11+U11-AA11)))</f>
        <v>3.7773033989053975</v>
      </c>
      <c r="AP11" s="111">
        <f>IF(U11="n/a","n/a",J11+U11)</f>
        <v>17.029699565039582</v>
      </c>
      <c r="AQ11" s="112">
        <f>IF(OR(AC11&lt;0.01,AC11="n/a",AF11="n/a"),"n/a",(I11/SQRT(22.5*AC11*(I11/AF11))-1)*100)</f>
        <v>36.8577847553303</v>
      </c>
      <c r="AR11" s="101">
        <f>INDEX(Historical!$C$7:$C$1063,MATCH(B11,Historical!$B$7:$B$1063,0))*IF(AH11="n/a",1.03,IF(AH11&lt;0,1.01,IF(AH11&gt;10,1.1,(1+AH11/100))))</f>
        <v>6.5070400000000008</v>
      </c>
      <c r="AS11" s="109">
        <f>IF($AI11="n/a",1.03*AR11,IF($AI11&lt;0,1.01*AR11,IF($AI11&gt;10,1.1*AR11,(1+$AI11/100)*AR11)))</f>
        <v>6.8909553600000004</v>
      </c>
      <c r="AT11" s="109">
        <f>IF($AK11="n/a",1.03*AS11,IF($AK11&lt;0,1.01*AS11,IF($AK11&gt;10,1.1*AS11,(1+$AK11/100)*AS11)))</f>
        <v>7.3595403244800011</v>
      </c>
      <c r="AU11" s="109">
        <f>IF($AK11="n/a",1.03*AT11,IF($AK11&lt;0,1.01*AT11,IF($AK11&gt;10,1.1*AT11,(1+$AK11/100)*AT11)))</f>
        <v>7.8599890665446415</v>
      </c>
      <c r="AV11" s="109">
        <f>IF($AK11="n/a",1.03*AU11,IF($AK11&lt;0,1.01*AU11,IF($AK11&gt;10,1.1*AU11,(1+$AK11/100)*AU11)))</f>
        <v>8.3944683230696775</v>
      </c>
      <c r="AW11" s="109">
        <f>SUM(AR11:AV11)</f>
        <v>37.01199307409432</v>
      </c>
      <c r="AX11" s="113">
        <f>AW11/I11*100</f>
        <v>22.307131794897735</v>
      </c>
      <c r="AY11" s="100">
        <v>1.06</v>
      </c>
      <c r="AZ11" s="100">
        <v>40.43</v>
      </c>
      <c r="BA11" s="100">
        <v>-43</v>
      </c>
      <c r="BB11" s="100">
        <v>7.48</v>
      </c>
      <c r="BC11" s="100">
        <v>-21.37</v>
      </c>
      <c r="BE11" s="12">
        <v>2006</v>
      </c>
      <c r="BF11" s="12">
        <f>IF(BE11&gt;2020,0,IF(BE11&gt;2008,1,IF(BE11&gt;2001,2,IF(BE11&gt;1990,3,IF(BE11&gt;1980,4,IF(BE11&gt;1973,5,IF(BE11&gt;1970,6,IF(BE11&gt;1960,7,IF(BE11&gt;1958,8,IF(BE11&gt;1953,9,10))))))))))</f>
        <v>2</v>
      </c>
      <c r="BG11" s="100">
        <v>11.790000000000001</v>
      </c>
      <c r="BH11" t="s">
        <v>121</v>
      </c>
      <c r="BI11" t="s">
        <v>122</v>
      </c>
    </row>
    <row r="12" spans="1:61" ht="11.25" customHeight="1" x14ac:dyDescent="0.2">
      <c r="A12" s="55" t="s">
        <v>560</v>
      </c>
      <c r="B12" s="55" t="s">
        <v>561</v>
      </c>
      <c r="C12" s="156" t="s">
        <v>300</v>
      </c>
      <c r="D12" s="98" t="s">
        <v>323</v>
      </c>
      <c r="E12" s="157">
        <v>14</v>
      </c>
      <c r="F12" s="2">
        <v>397</v>
      </c>
      <c r="G12" s="2" t="s">
        <v>119</v>
      </c>
      <c r="H12" s="2" t="s">
        <v>119</v>
      </c>
      <c r="I12" s="100">
        <v>77.8</v>
      </c>
      <c r="J12" s="101">
        <f>(M12/I12)*100</f>
        <v>4.1182519280205661</v>
      </c>
      <c r="K12" s="104">
        <v>0.26700000000000002</v>
      </c>
      <c r="L12" s="71">
        <v>12</v>
      </c>
      <c r="M12" s="28">
        <f>K12*L12</f>
        <v>3.2040000000000002</v>
      </c>
      <c r="N12" s="103" t="s">
        <v>562</v>
      </c>
      <c r="O12" s="104">
        <v>0.26200000000000001</v>
      </c>
      <c r="P12" s="158">
        <v>46142</v>
      </c>
      <c r="Q12" s="158">
        <v>46156</v>
      </c>
      <c r="R12" s="28">
        <f>(K12-O12)/O12*100</f>
        <v>1.9083969465648873</v>
      </c>
      <c r="S12" s="105">
        <f>IF(INDEX(Historical!$D$7:$D1070,MATCH(B12,Historical!$B$7:$B$1062,0))=0,"n/a",(INDEX(Historical!$C$7:$C$1062,MATCH(B12,Historical!$B$7:$B$1062,0))/INDEX(Historical!$D$7:$D$1062,MATCH(B12,Historical!$B$7:$B$1062,0))-1)*100)</f>
        <v>2.6052104208416749</v>
      </c>
      <c r="T12" s="105">
        <f>IF(INDEX(Historical!$F$7:$F$1062,MATCH(B12,Historical!$B$7:$B$1062,0))=0,"n/a",((INDEX(Historical!$C$7:$C$1062,MATCH(B12,Historical!$B$7:$B$1062,0))/INDEX(Historical!$F$7:$F$1062,MATCH(B12,Historical!$B$7:$B$1062,0)))^(1/3)-1)*100)</f>
        <v>3.2369738665313452</v>
      </c>
      <c r="U12" s="105">
        <f>IF(INDEX(Historical!$H$7:$H$1062,MATCH(B12,Historical!$B$7:$B$1062,0))=0,"n/a",((INDEX(Historical!$C$7:$C$1062,MATCH(B12,Historical!$B$7:$B$1062,0))/INDEX(Historical!$H$7:$H$1062,MATCH(B12,Historical!$B$7:$B$1062,0)))^(1/5)-1)*100)</f>
        <v>5.3257530923136009</v>
      </c>
      <c r="V12" s="105">
        <f>IF(INDEX(Historical!$M$7:$M$1062,MATCH(B12,Historical!$B$7:$B$1062,0))=0,"n/a",((INDEX(Historical!$C$7:$C$1062,MATCH(B12,Historical!$B$7:$B$1062,0))/INDEX(Historical!$M$7:$M$1062,MATCH(B12,Historical!$B$7:$B$1062,0)))^(1/10)-1)*100)</f>
        <v>5.3166441583854196</v>
      </c>
      <c r="W12" s="106">
        <f>IF(OR(U12&lt;=0,U12="n/a",V12&lt;=0,V12="n/a"),"n/a",U12/V12)</f>
        <v>1.0017132863620024</v>
      </c>
      <c r="X12" s="107">
        <f>IF(OR(AJ12&lt;=0,AJ12="n/a",U12&lt;=0,U12="n/a"),"n/a",U12/AJ12)</f>
        <v>16.642978413480002</v>
      </c>
      <c r="Y12" s="159"/>
      <c r="Z12" s="101">
        <f>IF(OR(AC12&lt;0.01,AC12="n/a"),"n/a",M12/AC12*100)</f>
        <v>173.18918918918919</v>
      </c>
      <c r="AA12" s="109">
        <f>IF(OR(AC12&lt;0.01,AC12="n/a"),"n/a",I12/AC12)</f>
        <v>42.054054054054049</v>
      </c>
      <c r="AB12" s="71">
        <v>12</v>
      </c>
      <c r="AC12" s="100">
        <v>1.85</v>
      </c>
      <c r="AD12" s="100">
        <v>6.53</v>
      </c>
      <c r="AE12" s="100">
        <v>12.46</v>
      </c>
      <c r="AF12" s="100">
        <v>1.54</v>
      </c>
      <c r="AG12" s="100">
        <v>3.6900000000000004</v>
      </c>
      <c r="AH12" s="100">
        <v>9.59</v>
      </c>
      <c r="AI12" s="100">
        <v>5.9700000000000006</v>
      </c>
      <c r="AJ12" s="100">
        <v>0.32</v>
      </c>
      <c r="AK12" s="100">
        <v>5.8000000000000007</v>
      </c>
      <c r="AL12" s="100">
        <v>9340</v>
      </c>
      <c r="AM12" s="100">
        <v>2.1</v>
      </c>
      <c r="AN12" s="100">
        <v>0.61</v>
      </c>
      <c r="AO12" s="110">
        <f>IF(U12="n/a","n/a",IF(AA12&lt;0,"n/a",IF(AA12="n/a","n/a",J12+U12-AA12)))</f>
        <v>-32.610049033719882</v>
      </c>
      <c r="AP12" s="111">
        <f>IF(U12="n/a","n/a",J12+U12)</f>
        <v>9.444005020334167</v>
      </c>
      <c r="AQ12" s="112">
        <f>IF(OR(AC12&lt;0.01,AC12="n/a",AF12="n/a"),"n/a",(I12/SQRT(22.5*AC12*(I12/AF12))-1)*100)</f>
        <v>69.657489264882329</v>
      </c>
      <c r="AR12" s="101">
        <f>INDEX(Historical!$C$7:$C$1063,MATCH(B12,Historical!$B$7:$B$1063,0))*IF(AH12="n/a",1.03,IF(AH12&lt;0,1.01,IF(AH12&gt;10,1.1,(1+AH12/100))))</f>
        <v>3.3666048000000002</v>
      </c>
      <c r="AS12" s="109">
        <f>IF($AI12="n/a",1.03*AR12,IF($AI12&lt;0,1.01*AR12,IF($AI12&gt;10,1.1*AR12,(1+$AI12/100)*AR12)))</f>
        <v>3.5675911065600006</v>
      </c>
      <c r="AT12" s="109">
        <f>IF($AK12="n/a",1.03*AS12,IF($AK12&lt;0,1.01*AS12,IF($AK12&gt;10,1.1*AS12,(1+$AK12/100)*AS12)))</f>
        <v>3.7745113907404808</v>
      </c>
      <c r="AU12" s="109">
        <f>IF($AK12="n/a",1.03*AT12,IF($AK12&lt;0,1.01*AT12,IF($AK12&gt;10,1.1*AT12,(1+$AK12/100)*AT12)))</f>
        <v>3.9934330514034291</v>
      </c>
      <c r="AV12" s="109">
        <f>IF($AK12="n/a",1.03*AU12,IF($AK12&lt;0,1.01*AU12,IF($AK12&gt;10,1.1*AU12,(1+$AK12/100)*AU12)))</f>
        <v>4.2250521683848286</v>
      </c>
      <c r="AW12" s="109">
        <f>SUM(AR12:AV12)</f>
        <v>18.927192517088738</v>
      </c>
      <c r="AX12" s="113">
        <f>AW12/I12*100</f>
        <v>24.328010947414828</v>
      </c>
      <c r="AY12" s="100">
        <v>0.46</v>
      </c>
      <c r="AZ12" s="100">
        <v>11.85</v>
      </c>
      <c r="BA12" s="100">
        <v>-5.21</v>
      </c>
      <c r="BB12" s="100">
        <v>1.6500000000000001</v>
      </c>
      <c r="BC12" s="100">
        <v>3.06</v>
      </c>
      <c r="BE12" s="12">
        <v>2013</v>
      </c>
      <c r="BF12" s="12">
        <f>IF(BE12&gt;2020,0,IF(BE12&gt;2008,1,IF(BE12&gt;2001,2,IF(BE12&gt;1990,3,IF(BE12&gt;1980,4,IF(BE12&gt;1973,5,IF(BE12&gt;1970,6,IF(BE12&gt;1960,7,IF(BE12&gt;1958,8,IF(BE12&gt;1953,9,10))))))))))</f>
        <v>1</v>
      </c>
      <c r="BG12" s="100">
        <v>2.31</v>
      </c>
      <c r="BH12" t="s">
        <v>121</v>
      </c>
      <c r="BI12" t="s">
        <v>302</v>
      </c>
    </row>
    <row r="13" spans="1:61" ht="11.25" customHeight="1" x14ac:dyDescent="0.2">
      <c r="A13" s="123" t="s">
        <v>563</v>
      </c>
      <c r="B13" s="55" t="s">
        <v>564</v>
      </c>
      <c r="C13" s="156" t="s">
        <v>198</v>
      </c>
      <c r="D13" s="98" t="s">
        <v>565</v>
      </c>
      <c r="E13" s="157">
        <v>24</v>
      </c>
      <c r="F13" s="2">
        <v>152</v>
      </c>
      <c r="G13" s="2" t="s">
        <v>146</v>
      </c>
      <c r="H13" s="2" t="s">
        <v>146</v>
      </c>
      <c r="I13" s="100">
        <v>367.41</v>
      </c>
      <c r="J13" s="101">
        <f>(M13/I13)*100</f>
        <v>1.1975721945510465</v>
      </c>
      <c r="K13" s="104">
        <v>1.1000000000000001</v>
      </c>
      <c r="L13" s="71">
        <v>4</v>
      </c>
      <c r="M13" s="28">
        <f>K13*L13</f>
        <v>4.4000000000000004</v>
      </c>
      <c r="N13" s="103" t="s">
        <v>312</v>
      </c>
      <c r="O13" s="104">
        <v>0.99</v>
      </c>
      <c r="P13" s="158">
        <v>46084</v>
      </c>
      <c r="Q13" s="158">
        <v>46098</v>
      </c>
      <c r="R13" s="28">
        <f>(K13-O13)/O13*100</f>
        <v>11.111111111111121</v>
      </c>
      <c r="S13" s="105">
        <f>IF(INDEX(Historical!$D$7:$D1071,MATCH(B13,Historical!$B$7:$B$1062,0))=0,"n/a",(INDEX(Historical!$C$7:$C$1062,MATCH(B13,Historical!$B$7:$B$1062,0))/INDEX(Historical!$D$7:$D$1062,MATCH(B13,Historical!$B$7:$B$1062,0))-1)*100)</f>
        <v>7.6086956521739024</v>
      </c>
      <c r="T13" s="105">
        <f>IF(INDEX(Historical!$F$7:$F$1062,MATCH(B13,Historical!$B$7:$B$1062,0))=0,"n/a",((INDEX(Historical!$C$7:$C$1062,MATCH(B13,Historical!$B$7:$B$1062,0))/INDEX(Historical!$F$7:$F$1062,MATCH(B13,Historical!$B$7:$B$1062,0)))^(1/3)-1)*100)</f>
        <v>9.2128819145921526</v>
      </c>
      <c r="U13" s="105">
        <f>IF(INDEX(Historical!$H$7:$H$1062,MATCH(B13,Historical!$B$7:$B$1062,0))=0,"n/a",((INDEX(Historical!$C$7:$C$1062,MATCH(B13,Historical!$B$7:$B$1062,0))/INDEX(Historical!$H$7:$H$1062,MATCH(B13,Historical!$B$7:$B$1062,0)))^(1/5)-1)*100)</f>
        <v>9.8117217680133919</v>
      </c>
      <c r="V13" s="105">
        <f>IF(INDEX(Historical!$M$7:$M$1062,MATCH(B13,Historical!$B$7:$B$1062,0))=0,"n/a",((INDEX(Historical!$C$7:$C$1062,MATCH(B13,Historical!$B$7:$B$1062,0))/INDEX(Historical!$M$7:$M$1062,MATCH(B13,Historical!$B$7:$B$1062,0)))^(1/10)-1)*100)</f>
        <v>9.4857304883770652</v>
      </c>
      <c r="W13" s="106">
        <f>IF(OR(U13&lt;=0,U13="n/a",V13&lt;=0,V13="n/a"),"n/a",U13/V13)</f>
        <v>1.0343664918622522</v>
      </c>
      <c r="X13" s="107">
        <f>IF(OR(AJ13&lt;=0,AJ13="n/a",U13&lt;=0,U13="n/a"),"n/a",U13/AJ13)</f>
        <v>1.4386688809403803</v>
      </c>
      <c r="Y13" s="55"/>
      <c r="Z13" s="101">
        <f>IF(OR(AC13&lt;0.01,AC13="n/a"),"n/a",M13/AC13*100)</f>
        <v>65.378900445765225</v>
      </c>
      <c r="AA13" s="109">
        <f>IF(OR(AC13&lt;0.01,AC13="n/a"),"n/a",I13/AC13)</f>
        <v>54.592867756315009</v>
      </c>
      <c r="AB13" s="71">
        <v>10</v>
      </c>
      <c r="AC13" s="100">
        <v>6.73</v>
      </c>
      <c r="AD13" s="100">
        <v>0.8</v>
      </c>
      <c r="AE13" s="100">
        <v>14.05</v>
      </c>
      <c r="AF13" s="100">
        <v>5.3</v>
      </c>
      <c r="AG13" s="100">
        <v>9.64</v>
      </c>
      <c r="AH13" s="100">
        <v>59.28</v>
      </c>
      <c r="AI13" s="100">
        <v>21.59</v>
      </c>
      <c r="AJ13" s="100">
        <v>6.8199999999999994</v>
      </c>
      <c r="AK13" s="100">
        <v>30.599999999999998</v>
      </c>
      <c r="AL13" s="100">
        <v>178960</v>
      </c>
      <c r="AM13" s="100">
        <v>0.27999999999999997</v>
      </c>
      <c r="AN13" s="100">
        <v>0.26</v>
      </c>
      <c r="AO13" s="110">
        <f>IF(U13="n/a","n/a",IF(AA13&lt;0,"n/a",IF(AA13="n/a","n/a",J13+U13-AA13)))</f>
        <v>-43.583573793750574</v>
      </c>
      <c r="AP13" s="111">
        <f>IF(U13="n/a","n/a",J13+U13)</f>
        <v>11.009293962564438</v>
      </c>
      <c r="AQ13" s="112">
        <f>IF(OR(AC13&lt;0.01,AC13="n/a",AF13="n/a"),"n/a",(I13/SQRT(22.5*AC13*(I13/AF13))-1)*100)</f>
        <v>258.60358745709385</v>
      </c>
      <c r="AR13" s="101">
        <f>INDEX(Historical!$C$7:$C$1063,MATCH(B13,Historical!$B$7:$B$1063,0))*IF(AH13="n/a",1.03,IF(AH13&lt;0,1.01,IF(AH13&gt;10,1.1,(1+AH13/100))))</f>
        <v>4.3559999999999999</v>
      </c>
      <c r="AS13" s="109">
        <f>IF($AI13="n/a",1.03*AR13,IF($AI13&lt;0,1.01*AR13,IF($AI13&gt;10,1.1*AR13,(1+$AI13/100)*AR13)))</f>
        <v>4.7915999999999999</v>
      </c>
      <c r="AT13" s="109">
        <f>IF($AK13="n/a",1.03*AS13,IF($AK13&lt;0,1.01*AS13,IF($AK13&gt;10,1.1*AS13,(1+$AK13/100)*AS13)))</f>
        <v>5.2707600000000001</v>
      </c>
      <c r="AU13" s="109">
        <f>IF($AK13="n/a",1.03*AT13,IF($AK13&lt;0,1.01*AT13,IF($AK13&gt;10,1.1*AT13,(1+$AK13/100)*AT13)))</f>
        <v>5.7978360000000002</v>
      </c>
      <c r="AV13" s="109">
        <f>IF($AK13="n/a",1.03*AU13,IF($AK13&lt;0,1.01*AU13,IF($AK13&gt;10,1.1*AU13,(1+$AK13/100)*AU13)))</f>
        <v>6.3776196000000009</v>
      </c>
      <c r="AW13" s="109">
        <f>SUM(AR13:AV13)</f>
        <v>26.593815599999999</v>
      </c>
      <c r="AX13" s="113">
        <f>AW13/I13*100</f>
        <v>7.238185024904058</v>
      </c>
      <c r="AY13" s="100">
        <v>1.2</v>
      </c>
      <c r="AZ13" s="100">
        <v>68.25</v>
      </c>
      <c r="BA13" s="100">
        <v>-17.599999999999998</v>
      </c>
      <c r="BB13" s="100">
        <v>-7.59</v>
      </c>
      <c r="BC13" s="100">
        <v>10.92</v>
      </c>
      <c r="BE13" s="12">
        <v>2003</v>
      </c>
      <c r="BF13" s="12">
        <f>IF(BE13&gt;2020,0,IF(BE13&gt;2008,1,IF(BE13&gt;2001,2,IF(BE13&gt;1990,3,IF(BE13&gt;1980,4,IF(BE13&gt;1973,5,IF(BE13&gt;1970,6,IF(BE13&gt;1960,7,IF(BE13&gt;1958,8,IF(BE13&gt;1953,9,10))))))))))</f>
        <v>2</v>
      </c>
      <c r="BG13" s="100">
        <v>6.9500000000000011</v>
      </c>
      <c r="BH13" t="s">
        <v>121</v>
      </c>
      <c r="BI13" t="s">
        <v>122</v>
      </c>
    </row>
    <row r="14" spans="1:61" ht="11.25" customHeight="1" x14ac:dyDescent="0.2">
      <c r="A14" s="146" t="s">
        <v>566</v>
      </c>
      <c r="B14" s="55" t="s">
        <v>567</v>
      </c>
      <c r="C14" s="156" t="s">
        <v>162</v>
      </c>
      <c r="D14" s="98" t="s">
        <v>192</v>
      </c>
      <c r="E14" s="157">
        <v>13</v>
      </c>
      <c r="F14" s="2">
        <v>431</v>
      </c>
      <c r="G14" s="2" t="s">
        <v>146</v>
      </c>
      <c r="H14" s="2" t="s">
        <v>146</v>
      </c>
      <c r="I14" s="100">
        <v>109.61</v>
      </c>
      <c r="J14" s="101">
        <f>(M14/I14)*100</f>
        <v>2.7369765532341939</v>
      </c>
      <c r="K14" s="104">
        <v>0.75</v>
      </c>
      <c r="L14" s="71">
        <v>4</v>
      </c>
      <c r="M14" s="28">
        <f>K14*L14</f>
        <v>3</v>
      </c>
      <c r="N14" s="103" t="s">
        <v>270</v>
      </c>
      <c r="O14" s="104">
        <v>0.71</v>
      </c>
      <c r="P14" s="158">
        <v>46091</v>
      </c>
      <c r="Q14" s="158">
        <v>46112</v>
      </c>
      <c r="R14" s="28">
        <f>(K14-O14)/O14*100</f>
        <v>5.6338028169014134</v>
      </c>
      <c r="S14" s="105">
        <f>IF(INDEX(Historical!$D$7:$D1074,MATCH(B14,Historical!$B$7:$B$1062,0))=0,"n/a",(INDEX(Historical!$C$7:$C$1062,MATCH(B14,Historical!$B$7:$B$1062,0))/INDEX(Historical!$D$7:$D$1062,MATCH(B14,Historical!$B$7:$B$1062,0))-1)*100)</f>
        <v>5.9701492537313383</v>
      </c>
      <c r="T14" s="105">
        <f>IF(INDEX(Historical!$F$7:$F$1062,MATCH(B14,Historical!$B$7:$B$1062,0))=0,"n/a",((INDEX(Historical!$C$7:$C$1062,MATCH(B14,Historical!$B$7:$B$1062,0))/INDEX(Historical!$F$7:$F$1062,MATCH(B14,Historical!$B$7:$B$1062,0)))^(1/3)-1)*100)</f>
        <v>6.3658248576630827</v>
      </c>
      <c r="U14" s="105">
        <f>IF(INDEX(Historical!$H$7:$H$1062,MATCH(B14,Historical!$B$7:$B$1062,0))=0,"n/a",((INDEX(Historical!$C$7:$C$1062,MATCH(B14,Historical!$B$7:$B$1062,0))/INDEX(Historical!$H$7:$H$1062,MATCH(B14,Historical!$B$7:$B$1062,0)))^(1/5)-1)*100)</f>
        <v>7.264909054577684</v>
      </c>
      <c r="V14" s="105">
        <f>IF(INDEX(Historical!$M$7:$M$1062,MATCH(B14,Historical!$B$7:$B$1062,0))=0,"n/a",((INDEX(Historical!$C$7:$C$1062,MATCH(B14,Historical!$B$7:$B$1062,0))/INDEX(Historical!$M$7:$M$1062,MATCH(B14,Historical!$B$7:$B$1062,0)))^(1/10)-1)*100)</f>
        <v>5.5484923375411332</v>
      </c>
      <c r="W14" s="106">
        <f>IF(OR(U14&lt;=0,U14="n/a",V14&lt;=0,V14="n/a"),"n/a",U14/V14)</f>
        <v>1.3093483080842097</v>
      </c>
      <c r="X14" s="107">
        <f>IF(OR(AJ14&lt;=0,AJ14="n/a",U14&lt;=0,U14="n/a"),"n/a",U14/AJ14)</f>
        <v>0.82182229124181949</v>
      </c>
      <c r="Y14" s="159"/>
      <c r="Z14" s="101">
        <f>IF(OR(AC14&lt;0.01,AC14="n/a"),"n/a",M14/AC14*100)</f>
        <v>52.816901408450711</v>
      </c>
      <c r="AA14" s="109">
        <f>IF(OR(AC14&lt;0.01,AC14="n/a"),"n/a",I14/AC14)</f>
        <v>19.297535211267608</v>
      </c>
      <c r="AB14" s="71">
        <v>12</v>
      </c>
      <c r="AC14" s="100">
        <v>5.68</v>
      </c>
      <c r="AD14" s="100">
        <v>2.39</v>
      </c>
      <c r="AE14" s="100">
        <v>3.47</v>
      </c>
      <c r="AF14" s="100">
        <v>2.2200000000000002</v>
      </c>
      <c r="AG14" s="100">
        <v>12.02</v>
      </c>
      <c r="AH14" s="100">
        <v>7.0000000000000009</v>
      </c>
      <c r="AI14" s="100">
        <v>7.95</v>
      </c>
      <c r="AJ14" s="100">
        <v>8.84</v>
      </c>
      <c r="AK14" s="100">
        <v>7.88</v>
      </c>
      <c r="AL14" s="100">
        <v>30330</v>
      </c>
      <c r="AM14" s="100">
        <v>0.38</v>
      </c>
      <c r="AN14" s="100">
        <v>1.59</v>
      </c>
      <c r="AO14" s="110">
        <f>IF(U14="n/a","n/a",IF(AA14&lt;0,"n/a",IF(AA14="n/a","n/a",J14+U14-AA14)))</f>
        <v>-9.295649603455729</v>
      </c>
      <c r="AP14" s="111">
        <f>IF(U14="n/a","n/a",J14+U14)</f>
        <v>10.001885607811879</v>
      </c>
      <c r="AQ14" s="112">
        <f>IF(OR(AC14&lt;0.01,AC14="n/a",AF14="n/a"),"n/a",(I14/SQRT(22.5*AC14*(I14/AF14))-1)*100)</f>
        <v>37.98635708570626</v>
      </c>
      <c r="AR14" s="101">
        <f>INDEX(Historical!$C$7:$C$1063,MATCH(B14,Historical!$B$7:$B$1063,0))*IF(AH14="n/a",1.03,IF(AH14&lt;0,1.01,IF(AH14&gt;10,1.1,(1+AH14/100))))</f>
        <v>3.0388000000000002</v>
      </c>
      <c r="AS14" s="109">
        <f>IF($AI14="n/a",1.03*AR14,IF($AI14&lt;0,1.01*AR14,IF($AI14&gt;10,1.1*AR14,(1+$AI14/100)*AR14)))</f>
        <v>3.2803846000000001</v>
      </c>
      <c r="AT14" s="109">
        <f>IF($AK14="n/a",1.03*AS14,IF($AK14&lt;0,1.01*AS14,IF($AK14&gt;10,1.1*AS14,(1+$AK14/100)*AS14)))</f>
        <v>3.5388789064799999</v>
      </c>
      <c r="AU14" s="109">
        <f>IF($AK14="n/a",1.03*AT14,IF($AK14&lt;0,1.01*AT14,IF($AK14&gt;10,1.1*AT14,(1+$AK14/100)*AT14)))</f>
        <v>3.817742564310624</v>
      </c>
      <c r="AV14" s="109">
        <f>IF($AK14="n/a",1.03*AU14,IF($AK14&lt;0,1.01*AU14,IF($AK14&gt;10,1.1*AU14,(1+$AK14/100)*AU14)))</f>
        <v>4.1185806783783008</v>
      </c>
      <c r="AW14" s="109">
        <f>SUM(AR14:AV14)</f>
        <v>17.794386749168925</v>
      </c>
      <c r="AX14" s="113">
        <f>AW14/I14*100</f>
        <v>16.234273103885528</v>
      </c>
      <c r="AY14" s="100">
        <v>0.48</v>
      </c>
      <c r="AZ14" s="100">
        <v>13.5</v>
      </c>
      <c r="BA14" s="100">
        <v>-7.3599999999999994</v>
      </c>
      <c r="BB14" s="100">
        <v>-1.1599999999999999</v>
      </c>
      <c r="BC14" s="100">
        <v>2.11</v>
      </c>
      <c r="BE14" s="12">
        <v>2014</v>
      </c>
      <c r="BF14" s="12">
        <f>IF(BE14&gt;2020,0,IF(BE14&gt;2008,1,IF(BE14&gt;2001,2,IF(BE14&gt;1990,3,IF(BE14&gt;1980,4,IF(BE14&gt;1973,5,IF(BE14&gt;1970,6,IF(BE14&gt;1960,7,IF(BE14&gt;1958,8,IF(BE14&gt;1953,9,10))))))))))</f>
        <v>1</v>
      </c>
      <c r="BG14" s="100">
        <v>3.19</v>
      </c>
      <c r="BH14" t="s">
        <v>121</v>
      </c>
      <c r="BI14" t="s">
        <v>122</v>
      </c>
    </row>
    <row r="15" spans="1:61" ht="11.25" customHeight="1" x14ac:dyDescent="0.2">
      <c r="A15" s="55" t="s">
        <v>568</v>
      </c>
      <c r="B15" s="55" t="s">
        <v>569</v>
      </c>
      <c r="C15" s="156" t="s">
        <v>162</v>
      </c>
      <c r="D15" s="98" t="s">
        <v>296</v>
      </c>
      <c r="E15" s="157">
        <v>16</v>
      </c>
      <c r="F15" s="2">
        <v>266</v>
      </c>
      <c r="G15" s="2" t="s">
        <v>119</v>
      </c>
      <c r="H15" s="2" t="s">
        <v>119</v>
      </c>
      <c r="I15" s="100">
        <v>127.81</v>
      </c>
      <c r="J15" s="101">
        <f>(M15/I15)*100</f>
        <v>2.9731632892574913</v>
      </c>
      <c r="K15" s="104">
        <v>0.95</v>
      </c>
      <c r="L15" s="71">
        <v>4</v>
      </c>
      <c r="M15" s="28">
        <f>K15*L15</f>
        <v>3.8</v>
      </c>
      <c r="N15" s="103" t="s">
        <v>339</v>
      </c>
      <c r="O15" s="104">
        <v>0.93</v>
      </c>
      <c r="P15" s="158">
        <v>45971</v>
      </c>
      <c r="Q15" s="158">
        <v>46001</v>
      </c>
      <c r="R15" s="28">
        <f>(K15-O15)/O15*100</f>
        <v>2.1505376344085918</v>
      </c>
      <c r="S15" s="105">
        <f>IF(INDEX(Historical!$D$7:$D1075,MATCH(B15,Historical!$B$7:$B$1062,0))=0,"n/a",(INDEX(Historical!$C$7:$C$1062,MATCH(B15,Historical!$B$7:$B$1062,0))/INDEX(Historical!$D$7:$D$1062,MATCH(B15,Historical!$B$7:$B$1062,0))-1)*100)</f>
        <v>4.7619047619047672</v>
      </c>
      <c r="T15" s="105">
        <f>IF(INDEX(Historical!$F$7:$F$1062,MATCH(B15,Historical!$B$7:$B$1062,0))=0,"n/a",((INDEX(Historical!$C$7:$C$1062,MATCH(B15,Historical!$B$7:$B$1062,0))/INDEX(Historical!$F$7:$F$1062,MATCH(B15,Historical!$B$7:$B$1062,0)))^(1/3)-1)*100)</f>
        <v>5.6665302114283334</v>
      </c>
      <c r="U15" s="105">
        <f>IF(INDEX(Historical!$H$7:$H$1062,MATCH(B15,Historical!$B$7:$B$1062,0))=0,"n/a",((INDEX(Historical!$C$7:$C$1062,MATCH(B15,Historical!$B$7:$B$1062,0))/INDEX(Historical!$H$7:$H$1062,MATCH(B15,Historical!$B$7:$B$1062,0)))^(1/5)-1)*100)</f>
        <v>5.660011210799909</v>
      </c>
      <c r="V15" s="105">
        <f>IF(INDEX(Historical!$M$7:$M$1062,MATCH(B15,Historical!$B$7:$B$1062,0))=0,"n/a",((INDEX(Historical!$C$7:$C$1062,MATCH(B15,Historical!$B$7:$B$1062,0))/INDEX(Historical!$M$7:$M$1062,MATCH(B15,Historical!$B$7:$B$1062,0)))^(1/10)-1)*100)</f>
        <v>5.6922915843806043</v>
      </c>
      <c r="W15" s="106">
        <f>IF(OR(U15&lt;=0,U15="n/a",V15&lt;=0,V15="n/a"),"n/a",U15/V15)</f>
        <v>0.99432910751282111</v>
      </c>
      <c r="X15" s="107">
        <f>IF(OR(AJ15&lt;=0,AJ15="n/a",U15&lt;=0,U15="n/a"),"n/a",U15/AJ15)</f>
        <v>0.66354175976552277</v>
      </c>
      <c r="Y15" s="55"/>
      <c r="Z15" s="101">
        <f>IF(OR(AC15&lt;0.01,AC15="n/a"),"n/a",M15/AC15*100)</f>
        <v>56.213017751479285</v>
      </c>
      <c r="AA15" s="109">
        <f>IF(OR(AC15&lt;0.01,AC15="n/a"),"n/a",I15/AC15)</f>
        <v>18.90680473372781</v>
      </c>
      <c r="AB15" s="71">
        <v>12</v>
      </c>
      <c r="AC15" s="100">
        <v>6.76</v>
      </c>
      <c r="AD15" s="100">
        <v>2.23</v>
      </c>
      <c r="AE15" s="100">
        <v>3.06</v>
      </c>
      <c r="AF15" s="100">
        <v>2.19</v>
      </c>
      <c r="AG15" s="100">
        <v>12.36</v>
      </c>
      <c r="AH15" s="100">
        <v>6.5100000000000007</v>
      </c>
      <c r="AI15" s="100">
        <v>7.8299999999999992</v>
      </c>
      <c r="AJ15" s="100">
        <v>8.5299999999999994</v>
      </c>
      <c r="AK15" s="100">
        <v>8.36</v>
      </c>
      <c r="AL15" s="100">
        <v>69540</v>
      </c>
      <c r="AM15" s="100">
        <v>0.32</v>
      </c>
      <c r="AN15" s="100">
        <v>1.63</v>
      </c>
      <c r="AO15" s="110">
        <f>IF(U15="n/a","n/a",IF(AA15&lt;0,"n/a",IF(AA15="n/a","n/a",J15+U15-AA15)))</f>
        <v>-10.27363023367041</v>
      </c>
      <c r="AP15" s="111">
        <f>IF(U15="n/a","n/a",J15+U15)</f>
        <v>8.6331745000574003</v>
      </c>
      <c r="AQ15" s="112">
        <f>IF(OR(AC15&lt;0.01,AC15="n/a",AF15="n/a"),"n/a",(I15/SQRT(22.5*AC15*(I15/AF15))-1)*100)</f>
        <v>35.656268834734426</v>
      </c>
      <c r="AR15" s="101">
        <f>INDEX(Historical!$C$7:$C$1063,MATCH(B15,Historical!$B$7:$B$1063,0))*IF(AH15="n/a",1.03,IF(AH15&lt;0,1.01,IF(AH15&gt;10,1.1,(1+AH15/100))))</f>
        <v>3.9834740000000002</v>
      </c>
      <c r="AS15" s="109">
        <f>IF($AI15="n/a",1.03*AR15,IF($AI15&lt;0,1.01*AR15,IF($AI15&gt;10,1.1*AR15,(1+$AI15/100)*AR15)))</f>
        <v>4.2953800142</v>
      </c>
      <c r="AT15" s="109">
        <f>IF($AK15="n/a",1.03*AS15,IF($AK15&lt;0,1.01*AS15,IF($AK15&gt;10,1.1*AS15,(1+$AK15/100)*AS15)))</f>
        <v>4.6544737833871199</v>
      </c>
      <c r="AU15" s="109">
        <f>IF($AK15="n/a",1.03*AT15,IF($AK15&lt;0,1.01*AT15,IF($AK15&gt;10,1.1*AT15,(1+$AK15/100)*AT15)))</f>
        <v>5.0435877916782825</v>
      </c>
      <c r="AV15" s="109">
        <f>IF($AK15="n/a",1.03*AU15,IF($AK15&lt;0,1.01*AU15,IF($AK15&gt;10,1.1*AU15,(1+$AK15/100)*AU15)))</f>
        <v>5.4652317310625866</v>
      </c>
      <c r="AW15" s="109">
        <f>SUM(AR15:AV15)</f>
        <v>23.44214732032799</v>
      </c>
      <c r="AX15" s="113">
        <f>AW15/I15*100</f>
        <v>18.341403114253964</v>
      </c>
      <c r="AY15" s="100">
        <v>0.51</v>
      </c>
      <c r="AZ15" s="100">
        <v>20.919999999999998</v>
      </c>
      <c r="BA15" s="100">
        <v>-9.08</v>
      </c>
      <c r="BB15" s="100">
        <v>-2.9000000000000004</v>
      </c>
      <c r="BC15" s="100">
        <v>1.22</v>
      </c>
      <c r="BE15" s="12">
        <v>2011</v>
      </c>
      <c r="BF15" s="12">
        <f>IF(BE15&gt;2020,0,IF(BE15&gt;2008,1,IF(BE15&gt;2001,2,IF(BE15&gt;1990,3,IF(BE15&gt;1980,4,IF(BE15&gt;1973,5,IF(BE15&gt;1970,6,IF(BE15&gt;1960,7,IF(BE15&gt;1958,8,IF(BE15&gt;1953,9,10))))))))))</f>
        <v>1</v>
      </c>
      <c r="BG15" s="100">
        <v>3.29</v>
      </c>
      <c r="BH15" t="s">
        <v>121</v>
      </c>
      <c r="BI15" t="s">
        <v>122</v>
      </c>
    </row>
    <row r="16" spans="1:61" ht="11.25" customHeight="1" x14ac:dyDescent="0.2">
      <c r="A16" s="55" t="s">
        <v>570</v>
      </c>
      <c r="B16" s="55" t="s">
        <v>571</v>
      </c>
      <c r="C16" s="156" t="s">
        <v>162</v>
      </c>
      <c r="D16" s="98" t="s">
        <v>572</v>
      </c>
      <c r="E16" s="157">
        <v>14</v>
      </c>
      <c r="F16" s="2">
        <v>363</v>
      </c>
      <c r="G16" s="2" t="s">
        <v>146</v>
      </c>
      <c r="H16" s="2" t="s">
        <v>146</v>
      </c>
      <c r="I16" s="100">
        <v>14.68</v>
      </c>
      <c r="J16" s="101">
        <f>(M16/I16)*100</f>
        <v>4.7942779291553137</v>
      </c>
      <c r="K16" s="104">
        <v>0.17595</v>
      </c>
      <c r="L16" s="71">
        <v>4</v>
      </c>
      <c r="M16" s="28">
        <f>K16*L16</f>
        <v>0.70379999999999998</v>
      </c>
      <c r="N16" s="103" t="s">
        <v>151</v>
      </c>
      <c r="O16" s="104">
        <v>0.17249999999999999</v>
      </c>
      <c r="P16" s="115">
        <v>45688</v>
      </c>
      <c r="Q16" s="115">
        <v>45702</v>
      </c>
      <c r="R16" s="28">
        <f>(K16-O16)/O16*100</f>
        <v>2.0000000000000053</v>
      </c>
      <c r="S16" s="105">
        <f>IF(INDEX(Historical!$D$7:$D1076,MATCH(B16,Historical!$B$7:$B$1062,0))=0,"n/a",(INDEX(Historical!$C$7:$C$1062,MATCH(B16,Historical!$B$7:$B$1062,0))/INDEX(Historical!$D$7:$D$1062,MATCH(B16,Historical!$B$7:$B$1062,0))-1)*100)</f>
        <v>2.0000000000000018</v>
      </c>
      <c r="T16" s="105">
        <f>IF(INDEX(Historical!$F$7:$F$1062,MATCH(B16,Historical!$B$7:$B$1062,0))=0,"n/a",((INDEX(Historical!$C$7:$C$1062,MATCH(B16,Historical!$B$7:$B$1062,0))/INDEX(Historical!$F$7:$F$1062,MATCH(B16,Historical!$B$7:$B$1062,0)))^(1/3)-1)*100)</f>
        <v>3.6519303976327855</v>
      </c>
      <c r="U16" s="105">
        <f>IF(INDEX(Historical!$H$7:$H$1062,MATCH(B16,Historical!$B$7:$B$1062,0))=0,"n/a",((INDEX(Historical!$C$7:$C$1062,MATCH(B16,Historical!$B$7:$B$1062,0))/INDEX(Historical!$H$7:$H$1062,MATCH(B16,Historical!$B$7:$B$1062,0)))^(1/5)-1)*100)</f>
        <v>4.1906185102145166</v>
      </c>
      <c r="V16" s="105">
        <f>IF(INDEX(Historical!$M$7:$M$1062,MATCH(B16,Historical!$B$7:$B$1062,0))=0,"n/a",((INDEX(Historical!$C$7:$C$1062,MATCH(B16,Historical!$B$7:$B$1062,0))/INDEX(Historical!$M$7:$M$1062,MATCH(B16,Historical!$B$7:$B$1062,0)))^(1/10)-1)*100)</f>
        <v>5.8129755089721957</v>
      </c>
      <c r="W16" s="106">
        <f>IF(OR(U16&lt;=0,U16="n/a",V16&lt;=0,V16="n/a"),"n/a",U16/V16)</f>
        <v>0.72090764940371621</v>
      </c>
      <c r="X16" s="107">
        <f>IF(OR(AJ16&lt;=0,AJ16="n/a",U16&lt;=0,U16="n/a"),"n/a",U16/AJ16)</f>
        <v>5.0599112656538471E-2</v>
      </c>
      <c r="Y16" s="159"/>
      <c r="Z16" s="101">
        <f>IF(OR(AC16&lt;0.01,AC16="n/a"),"n/a",M16/AC16*100)</f>
        <v>36.466321243523311</v>
      </c>
      <c r="AA16" s="109">
        <f>IF(OR(AC16&lt;0.01,AC16="n/a"),"n/a",I16/AC16)</f>
        <v>7.6062176165803113</v>
      </c>
      <c r="AB16" s="71">
        <v>12</v>
      </c>
      <c r="AC16" s="100">
        <v>1.93</v>
      </c>
      <c r="AD16" s="100">
        <v>1.63</v>
      </c>
      <c r="AE16" s="100">
        <v>0.84</v>
      </c>
      <c r="AF16" s="100">
        <v>2.37</v>
      </c>
      <c r="AG16" s="100">
        <v>23.630000000000003</v>
      </c>
      <c r="AH16" s="100">
        <v>-1.5</v>
      </c>
      <c r="AI16" s="100">
        <v>7.16</v>
      </c>
      <c r="AJ16" s="100">
        <v>82.820000000000007</v>
      </c>
      <c r="AK16" s="100">
        <v>3.64</v>
      </c>
      <c r="AL16" s="100">
        <v>10470</v>
      </c>
      <c r="AM16" s="100">
        <v>0.6</v>
      </c>
      <c r="AN16" s="100">
        <v>4.24</v>
      </c>
      <c r="AO16" s="110">
        <f>IF(U16="n/a","n/a",IF(AA16&lt;0,"n/a",IF(AA16="n/a","n/a",J16+U16-AA16)))</f>
        <v>1.378678822789519</v>
      </c>
      <c r="AP16" s="111">
        <f>IF(U16="n/a","n/a",J16+U16)</f>
        <v>8.9848964393698303</v>
      </c>
      <c r="AQ16" s="112">
        <f>IF(OR(AC16&lt;0.01,AC16="n/a",AF16="n/a"),"n/a",(I16/SQRT(22.5*AC16*(I16/AF16))-1)*100)</f>
        <v>-10.490880039343143</v>
      </c>
      <c r="AR16" s="101">
        <f>INDEX(Historical!$C$7:$C$1063,MATCH(B16,Historical!$B$7:$B$1063,0))*IF(AH16="n/a",1.03,IF(AH16&lt;0,1.01,IF(AH16&gt;10,1.1,(1+AH16/100))))</f>
        <v>0.71083799999999997</v>
      </c>
      <c r="AS16" s="109">
        <f>IF($AI16="n/a",1.03*AR16,IF($AI16&lt;0,1.01*AR16,IF($AI16&gt;10,1.1*AR16,(1+$AI16/100)*AR16)))</f>
        <v>0.76173400080000009</v>
      </c>
      <c r="AT16" s="109">
        <f>IF($AK16="n/a",1.03*AS16,IF($AK16&lt;0,1.01*AS16,IF($AK16&gt;10,1.1*AS16,(1+$AK16/100)*AS16)))</f>
        <v>0.78946111842912003</v>
      </c>
      <c r="AU16" s="109">
        <f>IF($AK16="n/a",1.03*AT16,IF($AK16&lt;0,1.01*AT16,IF($AK16&gt;10,1.1*AT16,(1+$AK16/100)*AT16)))</f>
        <v>0.81819750313994</v>
      </c>
      <c r="AV16" s="109">
        <f>IF($AK16="n/a",1.03*AU16,IF($AK16&lt;0,1.01*AU16,IF($AK16&gt;10,1.1*AU16,(1+$AK16/100)*AU16)))</f>
        <v>0.84797989225423376</v>
      </c>
      <c r="AW16" s="109">
        <f>SUM(AR16:AV16)</f>
        <v>3.9282105146232937</v>
      </c>
      <c r="AX16" s="113">
        <f>AW16/I16*100</f>
        <v>26.758927211330342</v>
      </c>
      <c r="AY16" s="100">
        <v>0.95</v>
      </c>
      <c r="AZ16" s="100">
        <v>19.059999999999999</v>
      </c>
      <c r="BA16" s="100">
        <v>-16.830000000000002</v>
      </c>
      <c r="BB16" s="100">
        <v>-0.21</v>
      </c>
      <c r="BC16" s="100">
        <v>1.0699999999999998</v>
      </c>
      <c r="BE16" s="12">
        <v>2012</v>
      </c>
      <c r="BF16" s="12">
        <f>IF(BE16&gt;2020,0,IF(BE16&gt;2008,1,IF(BE16&gt;2001,2,IF(BE16&gt;1990,3,IF(BE16&gt;1980,4,IF(BE16&gt;1973,5,IF(BE16&gt;1970,6,IF(BE16&gt;1960,7,IF(BE16&gt;1958,8,IF(BE16&gt;1953,9,10))))))))))</f>
        <v>1</v>
      </c>
      <c r="BG16" s="100">
        <v>2.7199999999999998</v>
      </c>
      <c r="BH16" t="s">
        <v>121</v>
      </c>
      <c r="BI16" t="s">
        <v>122</v>
      </c>
    </row>
    <row r="17" spans="1:61" ht="11.25" customHeight="1" x14ac:dyDescent="0.2">
      <c r="A17" s="123" t="s">
        <v>573</v>
      </c>
      <c r="B17" s="55" t="s">
        <v>574</v>
      </c>
      <c r="C17" s="156" t="s">
        <v>134</v>
      </c>
      <c r="D17" s="98" t="s">
        <v>135</v>
      </c>
      <c r="E17" s="157">
        <v>20</v>
      </c>
      <c r="F17" s="2">
        <v>209</v>
      </c>
      <c r="G17" s="2" t="s">
        <v>146</v>
      </c>
      <c r="H17" s="2" t="s">
        <v>146</v>
      </c>
      <c r="I17" s="100">
        <v>141.72</v>
      </c>
      <c r="J17" s="101">
        <f>(M17/I17)*100</f>
        <v>2.4837708156929157</v>
      </c>
      <c r="K17" s="104">
        <v>0.88</v>
      </c>
      <c r="L17" s="71">
        <v>4</v>
      </c>
      <c r="M17" s="28">
        <f>K17*L17</f>
        <v>3.52</v>
      </c>
      <c r="N17" s="103" t="s">
        <v>575</v>
      </c>
      <c r="O17" s="104">
        <v>0.8</v>
      </c>
      <c r="P17" s="158">
        <v>45945</v>
      </c>
      <c r="Q17" s="158">
        <v>45954</v>
      </c>
      <c r="R17" s="28">
        <f>(K17-O17)/O17*100</f>
        <v>9.9999999999999947</v>
      </c>
      <c r="S17" s="105">
        <f>IF(INDEX(Historical!$D$7:$D1077,MATCH(B17,Historical!$B$7:$B$1062,0))=0,"n/a",(INDEX(Historical!$C$7:$C$1062,MATCH(B17,Historical!$B$7:$B$1062,0))/INDEX(Historical!$D$7:$D$1062,MATCH(B17,Historical!$B$7:$B$1062,0))-1)*100)</f>
        <v>11.945392491467555</v>
      </c>
      <c r="T17" s="105">
        <f>IF(INDEX(Historical!$F$7:$F$1062,MATCH(B17,Historical!$B$7:$B$1062,0))=0,"n/a",((INDEX(Historical!$C$7:$C$1062,MATCH(B17,Historical!$B$7:$B$1062,0))/INDEX(Historical!$F$7:$F$1062,MATCH(B17,Historical!$B$7:$B$1062,0)))^(1/3)-1)*100)</f>
        <v>12.396802020007836</v>
      </c>
      <c r="U17" s="105">
        <f>IF(INDEX(Historical!$H$7:$H$1062,MATCH(B17,Historical!$B$7:$B$1062,0))=0,"n/a",((INDEX(Historical!$C$7:$C$1062,MATCH(B17,Historical!$B$7:$B$1062,0))/INDEX(Historical!$H$7:$H$1062,MATCH(B17,Historical!$B$7:$B$1062,0)))^(1/5)-1)*100)</f>
        <v>12.134802650535569</v>
      </c>
      <c r="V17" s="105">
        <f>IF(INDEX(Historical!$M$7:$M$1062,MATCH(B17,Historical!$B$7:$B$1062,0))=0,"n/a",((INDEX(Historical!$C$7:$C$1062,MATCH(B17,Historical!$B$7:$B$1062,0))/INDEX(Historical!$M$7:$M$1062,MATCH(B17,Historical!$B$7:$B$1062,0)))^(1/10)-1)*100)</f>
        <v>12.280325220598121</v>
      </c>
      <c r="W17" s="106">
        <f>IF(OR(U17&lt;=0,U17="n/a",V17&lt;=0,V17="n/a"),"n/a",U17/V17)</f>
        <v>0.98814994167919412</v>
      </c>
      <c r="X17" s="107">
        <f>IF(OR(AJ17&lt;=0,AJ17="n/a",U17&lt;=0,U17="n/a"),"n/a",U17/AJ17)</f>
        <v>2.8823759264930091</v>
      </c>
      <c r="Y17" s="159"/>
      <c r="Z17" s="101">
        <f>IF(OR(AC17&lt;0.01,AC17="n/a"),"n/a",M17/AC17*100)</f>
        <v>33.396584440227706</v>
      </c>
      <c r="AA17" s="109">
        <f>IF(OR(AC17&lt;0.01,AC17="n/a"),"n/a",I17/AC17)</f>
        <v>13.445920303605314</v>
      </c>
      <c r="AB17" s="71">
        <v>12</v>
      </c>
      <c r="AC17" s="100">
        <v>10.54</v>
      </c>
      <c r="AD17" s="100">
        <v>1.63</v>
      </c>
      <c r="AE17" s="100">
        <v>1.46</v>
      </c>
      <c r="AF17" s="100">
        <v>2.52</v>
      </c>
      <c r="AG17" s="100">
        <v>19.38</v>
      </c>
      <c r="AH17" s="100">
        <v>13.19</v>
      </c>
      <c r="AI17" s="100">
        <v>4.01</v>
      </c>
      <c r="AJ17" s="100">
        <v>4.21</v>
      </c>
      <c r="AK17" s="100">
        <v>7.17</v>
      </c>
      <c r="AL17" s="100">
        <v>11770</v>
      </c>
      <c r="AM17" s="100">
        <v>17.39</v>
      </c>
      <c r="AN17" s="100">
        <v>0.39</v>
      </c>
      <c r="AO17" s="110">
        <f>IF(U17="n/a","n/a",IF(AA17&lt;0,"n/a",IF(AA17="n/a","n/a",J17+U17-AA17)))</f>
        <v>1.1726531626231704</v>
      </c>
      <c r="AP17" s="111">
        <f>IF(U17="n/a","n/a",J17+U17)</f>
        <v>14.618573466228485</v>
      </c>
      <c r="AQ17" s="112">
        <f>IF(OR(AC17&lt;0.01,AC17="n/a",AF17="n/a"),"n/a",(I17/SQRT(22.5*AC17*(I17/AF17))-1)*100)</f>
        <v>22.716872271248633</v>
      </c>
      <c r="AR17" s="101">
        <f>INDEX(Historical!$C$7:$C$1063,MATCH(B17,Historical!$B$7:$B$1063,0))*IF(AH17="n/a",1.03,IF(AH17&lt;0,1.01,IF(AH17&gt;10,1.1,(1+AH17/100))))</f>
        <v>3.6080000000000001</v>
      </c>
      <c r="AS17" s="109">
        <f>IF($AI17="n/a",1.03*AR17,IF($AI17&lt;0,1.01*AR17,IF($AI17&gt;10,1.1*AR17,(1+$AI17/100)*AR17)))</f>
        <v>3.7526808000000003</v>
      </c>
      <c r="AT17" s="109">
        <f>IF($AK17="n/a",1.03*AS17,IF($AK17&lt;0,1.01*AS17,IF($AK17&gt;10,1.1*AS17,(1+$AK17/100)*AS17)))</f>
        <v>4.0217480133600008</v>
      </c>
      <c r="AU17" s="109">
        <f>IF($AK17="n/a",1.03*AT17,IF($AK17&lt;0,1.01*AT17,IF($AK17&gt;10,1.1*AT17,(1+$AK17/100)*AT17)))</f>
        <v>4.3101073459179133</v>
      </c>
      <c r="AV17" s="109">
        <f>IF($AK17="n/a",1.03*AU17,IF($AK17&lt;0,1.01*AU17,IF($AK17&gt;10,1.1*AU17,(1+$AK17/100)*AU17)))</f>
        <v>4.6191420426202283</v>
      </c>
      <c r="AW17" s="109">
        <f>SUM(AR17:AV17)</f>
        <v>20.311678201898143</v>
      </c>
      <c r="AX17" s="113">
        <f>AW17/I17*100</f>
        <v>14.332259527164934</v>
      </c>
      <c r="AY17" s="100">
        <v>0.61</v>
      </c>
      <c r="AZ17" s="100">
        <v>19.100000000000001</v>
      </c>
      <c r="BA17" s="100">
        <v>-3.5900000000000003</v>
      </c>
      <c r="BB17" s="100">
        <v>3.1199999999999997</v>
      </c>
      <c r="BC17" s="100">
        <v>6.68</v>
      </c>
      <c r="BE17" s="12">
        <v>2007</v>
      </c>
      <c r="BF17" s="12">
        <f>IF(BE17&gt;2020,0,IF(BE17&gt;2008,1,IF(BE17&gt;2001,2,IF(BE17&gt;1990,3,IF(BE17&gt;1980,4,IF(BE17&gt;1973,5,IF(BE17&gt;1970,6,IF(BE17&gt;1960,7,IF(BE17&gt;1958,8,IF(BE17&gt;1953,9,10))))))))))</f>
        <v>2</v>
      </c>
      <c r="BG17" s="100">
        <v>3.51</v>
      </c>
      <c r="BH17" t="s">
        <v>121</v>
      </c>
      <c r="BI17" t="s">
        <v>122</v>
      </c>
    </row>
    <row r="18" spans="1:61" ht="11.25" customHeight="1" x14ac:dyDescent="0.2">
      <c r="A18" s="123" t="s">
        <v>576</v>
      </c>
      <c r="B18" s="55" t="s">
        <v>577</v>
      </c>
      <c r="C18" s="156" t="s">
        <v>134</v>
      </c>
      <c r="D18" s="98" t="s">
        <v>412</v>
      </c>
      <c r="E18" s="157">
        <v>15</v>
      </c>
      <c r="F18" s="2">
        <v>341</v>
      </c>
      <c r="G18" s="2" t="s">
        <v>146</v>
      </c>
      <c r="H18" s="2" t="s">
        <v>146</v>
      </c>
      <c r="I18" s="100">
        <v>227.6</v>
      </c>
      <c r="J18" s="101">
        <f>(M18/I18)*100</f>
        <v>2.8119507908611601</v>
      </c>
      <c r="K18" s="104">
        <v>1.6</v>
      </c>
      <c r="L18" s="71">
        <v>4</v>
      </c>
      <c r="M18" s="28">
        <f>K18*L18</f>
        <v>6.4</v>
      </c>
      <c r="N18" s="103" t="s">
        <v>270</v>
      </c>
      <c r="O18" s="104">
        <v>1.5</v>
      </c>
      <c r="P18" s="158">
        <v>46097</v>
      </c>
      <c r="Q18" s="158">
        <v>46112</v>
      </c>
      <c r="R18" s="28">
        <f>(K18-O18)/O18*100</f>
        <v>6.6666666666666723</v>
      </c>
      <c r="S18" s="105">
        <f>IF(INDEX(Historical!$D$7:$D1079,MATCH(B18,Historical!$B$7:$B$1062,0))=0,"n/a",(INDEX(Historical!$C$7:$C$1062,MATCH(B18,Historical!$B$7:$B$1062,0))/INDEX(Historical!$D$7:$D$1062,MATCH(B18,Historical!$B$7:$B$1062,0))-1)*100)</f>
        <v>7.1428571428571397</v>
      </c>
      <c r="T18" s="105">
        <f>IF(INDEX(Historical!$F$7:$F$1062,MATCH(B18,Historical!$B$7:$B$1062,0))=0,"n/a",((INDEX(Historical!$C$7:$C$1062,MATCH(B18,Historical!$B$7:$B$1062,0))/INDEX(Historical!$F$7:$F$1062,MATCH(B18,Historical!$B$7:$B$1062,0)))^(1/3)-1)*100)</f>
        <v>16.445457431121579</v>
      </c>
      <c r="U18" s="105">
        <f>IF(INDEX(Historical!$H$7:$H$1062,MATCH(B18,Historical!$B$7:$B$1062,0))=0,"n/a",((INDEX(Historical!$C$7:$C$1062,MATCH(B18,Historical!$B$7:$B$1062,0))/INDEX(Historical!$H$7:$H$1062,MATCH(B18,Historical!$B$7:$B$1062,0)))^(1/5)-1)*100)</f>
        <v>13.396657763302722</v>
      </c>
      <c r="V18" s="105">
        <f>IF(INDEX(Historical!$M$7:$M$1062,MATCH(B18,Historical!$B$7:$B$1062,0))=0,"n/a",((INDEX(Historical!$C$7:$C$1062,MATCH(B18,Historical!$B$7:$B$1062,0))/INDEX(Historical!$M$7:$M$1062,MATCH(B18,Historical!$B$7:$B$1062,0)))^(1/10)-1)*100)</f>
        <v>25.082665556261198</v>
      </c>
      <c r="W18" s="106">
        <f>IF(OR(U18&lt;=0,U18="n/a",V18&lt;=0,V18="n/a"),"n/a",U18/V18)</f>
        <v>0.53410024278534518</v>
      </c>
      <c r="X18" s="107">
        <f>IF(OR(AJ18&lt;=0,AJ18="n/a",U18&lt;=0,U18="n/a"),"n/a",U18/AJ18)</f>
        <v>0.89430292144877988</v>
      </c>
      <c r="Y18" s="123" t="s">
        <v>578</v>
      </c>
      <c r="Z18" s="101">
        <f>IF(OR(AC18&lt;0.01,AC18="n/a"),"n/a",M18/AC18*100)</f>
        <v>35.674470457079153</v>
      </c>
      <c r="AA18" s="109">
        <f>IF(OR(AC18&lt;0.01,AC18="n/a"),"n/a",I18/AC18)</f>
        <v>12.686733556298773</v>
      </c>
      <c r="AB18" s="71">
        <v>12</v>
      </c>
      <c r="AC18" s="100">
        <v>17.940000000000001</v>
      </c>
      <c r="AD18" s="100" t="s">
        <v>142</v>
      </c>
      <c r="AE18" s="100">
        <v>1.82</v>
      </c>
      <c r="AF18" s="100">
        <v>1.98</v>
      </c>
      <c r="AG18" s="100">
        <v>13.48</v>
      </c>
      <c r="AH18" s="100">
        <v>21.07</v>
      </c>
      <c r="AI18" s="100">
        <v>10.91</v>
      </c>
      <c r="AJ18" s="100">
        <v>14.979999999999999</v>
      </c>
      <c r="AK18" s="100" t="s">
        <v>142</v>
      </c>
      <c r="AL18" s="100">
        <v>2400</v>
      </c>
      <c r="AM18" s="100">
        <v>15.959999999999999</v>
      </c>
      <c r="AN18" s="100">
        <v>18.71</v>
      </c>
      <c r="AO18" s="110">
        <f>IF(U18="n/a","n/a",IF(AA18&lt;0,"n/a",IF(AA18="n/a","n/a",J18+U18-AA18)))</f>
        <v>3.5218749978651083</v>
      </c>
      <c r="AP18" s="111">
        <f>IF(U18="n/a","n/a",J18+U18)</f>
        <v>16.208608554163881</v>
      </c>
      <c r="AQ18" s="112">
        <f>IF(OR(AC18&lt;0.01,AC18="n/a",AF18="n/a"),"n/a",(I18/SQRT(22.5*AC18*(I18/AF18))-1)*100)</f>
        <v>5.6613719840080456</v>
      </c>
      <c r="AR18" s="101">
        <f>INDEX(Historical!$C$7:$C$1063,MATCH(B18,Historical!$B$7:$B$1063,0))*IF(AH18="n/a",1.03,IF(AH18&lt;0,1.01,IF(AH18&gt;10,1.1,(1+AH18/100))))</f>
        <v>6.6000000000000005</v>
      </c>
      <c r="AS18" s="109">
        <f>IF($AI18="n/a",1.03*AR18,IF($AI18&lt;0,1.01*AR18,IF($AI18&gt;10,1.1*AR18,(1+$AI18/100)*AR18)))</f>
        <v>7.2600000000000016</v>
      </c>
      <c r="AT18" s="109">
        <f>IF($AK18="n/a",1.03*AS18,IF($AK18&lt;0,1.01*AS18,IF($AK18&gt;10,1.1*AS18,(1+$AK18/100)*AS18)))</f>
        <v>7.477800000000002</v>
      </c>
      <c r="AU18" s="109">
        <f>IF($AK18="n/a",1.03*AT18,IF($AK18&lt;0,1.01*AT18,IF($AK18&gt;10,1.1*AT18,(1+$AK18/100)*AT18)))</f>
        <v>7.7021340000000027</v>
      </c>
      <c r="AV18" s="109">
        <f>IF($AK18="n/a",1.03*AU18,IF($AK18&lt;0,1.01*AU18,IF($AK18&gt;10,1.1*AU18,(1+$AK18/100)*AU18)))</f>
        <v>7.9331980200000034</v>
      </c>
      <c r="AW18" s="109">
        <f>SUM(AR18:AV18)</f>
        <v>36.973132020000016</v>
      </c>
      <c r="AX18" s="113">
        <f>AW18/I18*100</f>
        <v>16.244785597539551</v>
      </c>
      <c r="AY18" s="100">
        <v>1</v>
      </c>
      <c r="AZ18" s="100">
        <v>66.649999999999991</v>
      </c>
      <c r="BA18" s="100">
        <v>2.88</v>
      </c>
      <c r="BB18" s="100">
        <v>17.849999999999998</v>
      </c>
      <c r="BC18" s="100">
        <v>31.240000000000002</v>
      </c>
      <c r="BE18" s="12">
        <v>2012</v>
      </c>
      <c r="BF18" s="12">
        <f>IF(BE18&gt;2020,0,IF(BE18&gt;2008,1,IF(BE18&gt;2001,2,IF(BE18&gt;1990,3,IF(BE18&gt;1980,4,IF(BE18&gt;1973,5,IF(BE18&gt;1970,6,IF(BE18&gt;1960,7,IF(BE18&gt;1958,8,IF(BE18&gt;1953,9,10))))))))))</f>
        <v>1</v>
      </c>
      <c r="BG18" s="100">
        <v>0.63</v>
      </c>
      <c r="BH18" t="s">
        <v>121</v>
      </c>
      <c r="BI18" t="s">
        <v>122</v>
      </c>
    </row>
    <row r="19" spans="1:61" ht="11.25" customHeight="1" x14ac:dyDescent="0.2">
      <c r="A19" s="55" t="s">
        <v>579</v>
      </c>
      <c r="B19" s="55" t="s">
        <v>580</v>
      </c>
      <c r="C19" s="156" t="s">
        <v>134</v>
      </c>
      <c r="D19" s="98" t="s">
        <v>135</v>
      </c>
      <c r="E19" s="157">
        <v>15</v>
      </c>
      <c r="F19" s="2">
        <v>337</v>
      </c>
      <c r="G19" s="2" t="s">
        <v>146</v>
      </c>
      <c r="H19" s="2" t="s">
        <v>146</v>
      </c>
      <c r="I19" s="100">
        <v>82.72</v>
      </c>
      <c r="J19" s="101">
        <f>(M19/I19)*100</f>
        <v>1.83752417794971</v>
      </c>
      <c r="K19" s="104">
        <v>0.38</v>
      </c>
      <c r="L19" s="71">
        <v>4</v>
      </c>
      <c r="M19" s="28">
        <f>K19*L19</f>
        <v>1.52</v>
      </c>
      <c r="N19" s="103" t="s">
        <v>581</v>
      </c>
      <c r="O19" s="104">
        <v>0.34</v>
      </c>
      <c r="P19" s="158">
        <v>46087</v>
      </c>
      <c r="Q19" s="158">
        <v>46101</v>
      </c>
      <c r="R19" s="28">
        <f>(K19-O19)/O19*100</f>
        <v>11.764705882352935</v>
      </c>
      <c r="S19" s="105">
        <f>IF(INDEX(Historical!$D$7:$D1080,MATCH(B19,Historical!$B$7:$B$1062,0))=0,"n/a",(INDEX(Historical!$C$7:$C$1062,MATCH(B19,Historical!$B$7:$B$1062,0))/INDEX(Historical!$D$7:$D$1062,MATCH(B19,Historical!$B$7:$B$1062,0))-1)*100)</f>
        <v>9.6774193548387224</v>
      </c>
      <c r="T19" s="105">
        <f>IF(INDEX(Historical!$F$7:$F$1062,MATCH(B19,Historical!$B$7:$B$1062,0))=0,"n/a",((INDEX(Historical!$C$7:$C$1062,MATCH(B19,Historical!$B$7:$B$1062,0))/INDEX(Historical!$F$7:$F$1062,MATCH(B19,Historical!$B$7:$B$1062,0)))^(1/3)-1)*100)</f>
        <v>10.793165135089279</v>
      </c>
      <c r="U19" s="105">
        <f>IF(INDEX(Historical!$H$7:$H$1062,MATCH(B19,Historical!$B$7:$B$1062,0))=0,"n/a",((INDEX(Historical!$C$7:$C$1062,MATCH(B19,Historical!$B$7:$B$1062,0))/INDEX(Historical!$H$7:$H$1062,MATCH(B19,Historical!$B$7:$B$1062,0)))^(1/5)-1)*100)</f>
        <v>11.196158593857874</v>
      </c>
      <c r="V19" s="105">
        <f>IF(INDEX(Historical!$M$7:$M$1062,MATCH(B19,Historical!$B$7:$B$1062,0))=0,"n/a",((INDEX(Historical!$C$7:$C$1062,MATCH(B19,Historical!$B$7:$B$1062,0))/INDEX(Historical!$M$7:$M$1062,MATCH(B19,Historical!$B$7:$B$1062,0)))^(1/10)-1)*100)</f>
        <v>10.97617886603237</v>
      </c>
      <c r="W19" s="106">
        <f>IF(OR(U19&lt;=0,U19="n/a",V19&lt;=0,V19="n/a"),"n/a",U19/V19)</f>
        <v>1.0200415582244444</v>
      </c>
      <c r="X19" s="107">
        <f>IF(OR(AJ19&lt;=0,AJ19="n/a",U19&lt;=0,U19="n/a"),"n/a",U19/AJ19)</f>
        <v>0.568332923546085</v>
      </c>
      <c r="Y19" s="123" t="s">
        <v>582</v>
      </c>
      <c r="Z19" s="101">
        <f>IF(OR(AC19&lt;0.01,AC19="n/a"),"n/a",M19/AC19*100)</f>
        <v>17.511520737327192</v>
      </c>
      <c r="AA19" s="109">
        <f>IF(OR(AC19&lt;0.01,AC19="n/a"),"n/a",I19/AC19)</f>
        <v>9.5299539170506922</v>
      </c>
      <c r="AB19" s="71">
        <v>12</v>
      </c>
      <c r="AC19" s="100">
        <v>8.68</v>
      </c>
      <c r="AD19" s="100" t="s">
        <v>142</v>
      </c>
      <c r="AE19" s="100">
        <v>4.01</v>
      </c>
      <c r="AF19" s="100">
        <v>0.67</v>
      </c>
      <c r="AG19" s="100">
        <v>7.46</v>
      </c>
      <c r="AH19" s="100">
        <v>-20.49</v>
      </c>
      <c r="AI19" s="100">
        <v>-4.6399999999999997</v>
      </c>
      <c r="AJ19" s="100">
        <v>19.7</v>
      </c>
      <c r="AK19" s="100">
        <v>-2.3800000000000003</v>
      </c>
      <c r="AL19" s="100">
        <v>3660</v>
      </c>
      <c r="AM19" s="100">
        <v>6.2</v>
      </c>
      <c r="AN19" s="100">
        <v>0.34</v>
      </c>
      <c r="AO19" s="110">
        <f>IF(U19="n/a","n/a",IF(AA19&lt;0,"n/a",IF(AA19="n/a","n/a",J19+U19-AA19)))</f>
        <v>3.5037288547568917</v>
      </c>
      <c r="AP19" s="111">
        <f>IF(U19="n/a","n/a",J19+U19)</f>
        <v>13.033682771807584</v>
      </c>
      <c r="AQ19" s="112">
        <f>IF(OR(AC19&lt;0.01,AC19="n/a",AF19="n/a"),"n/a",(I19/SQRT(22.5*AC19*(I19/AF19))-1)*100)</f>
        <v>-46.728914974969925</v>
      </c>
      <c r="AR19" s="101">
        <f>INDEX(Historical!$C$7:$C$1063,MATCH(B19,Historical!$B$7:$B$1063,0))*IF(AH19="n/a",1.03,IF(AH19&lt;0,1.01,IF(AH19&gt;10,1.1,(1+AH19/100))))</f>
        <v>1.3736000000000002</v>
      </c>
      <c r="AS19" s="109">
        <f>IF($AI19="n/a",1.03*AR19,IF($AI19&lt;0,1.01*AR19,IF($AI19&gt;10,1.1*AR19,(1+$AI19/100)*AR19)))</f>
        <v>1.3873360000000001</v>
      </c>
      <c r="AT19" s="109">
        <f>IF($AK19="n/a",1.03*AS19,IF($AK19&lt;0,1.01*AS19,IF($AK19&gt;10,1.1*AS19,(1+$AK19/100)*AS19)))</f>
        <v>1.4012093600000002</v>
      </c>
      <c r="AU19" s="109">
        <f>IF($AK19="n/a",1.03*AT19,IF($AK19&lt;0,1.01*AT19,IF($AK19&gt;10,1.1*AT19,(1+$AK19/100)*AT19)))</f>
        <v>1.4152214536000003</v>
      </c>
      <c r="AV19" s="109">
        <f>IF($AK19="n/a",1.03*AU19,IF($AK19&lt;0,1.01*AU19,IF($AK19&gt;10,1.1*AU19,(1+$AK19/100)*AU19)))</f>
        <v>1.4293736681360003</v>
      </c>
      <c r="AW19" s="109">
        <f>SUM(AR19:AV19)</f>
        <v>7.0067404817360011</v>
      </c>
      <c r="AX19" s="113">
        <f>AW19/I19*100</f>
        <v>8.4704309498742756</v>
      </c>
      <c r="AY19" s="100">
        <v>0.74</v>
      </c>
      <c r="AZ19" s="100">
        <v>13.69</v>
      </c>
      <c r="BA19" s="100">
        <v>-10.47</v>
      </c>
      <c r="BB19" s="100">
        <v>3.8</v>
      </c>
      <c r="BC19" s="100">
        <v>-1.06</v>
      </c>
      <c r="BE19" s="12">
        <v>2012</v>
      </c>
      <c r="BF19" s="12">
        <f>IF(BE19&gt;2020,0,IF(BE19&gt;2008,1,IF(BE19&gt;2001,2,IF(BE19&gt;1990,3,IF(BE19&gt;1980,4,IF(BE19&gt;1973,5,IF(BE19&gt;1970,6,IF(BE19&gt;1960,7,IF(BE19&gt;1958,8,IF(BE19&gt;1953,9,10))))))))))</f>
        <v>1</v>
      </c>
      <c r="BG19" s="100">
        <v>3.38</v>
      </c>
      <c r="BH19" t="s">
        <v>121</v>
      </c>
      <c r="BI19" t="s">
        <v>122</v>
      </c>
    </row>
    <row r="20" spans="1:61" ht="11.25" customHeight="1" x14ac:dyDescent="0.2">
      <c r="A20" s="55" t="s">
        <v>583</v>
      </c>
      <c r="B20" s="55" t="s">
        <v>584</v>
      </c>
      <c r="C20" s="156" t="s">
        <v>116</v>
      </c>
      <c r="D20" s="98" t="s">
        <v>308</v>
      </c>
      <c r="E20" s="157">
        <v>17</v>
      </c>
      <c r="F20" s="2">
        <v>239</v>
      </c>
      <c r="G20" s="2" t="s">
        <v>119</v>
      </c>
      <c r="H20" s="2" t="s">
        <v>118</v>
      </c>
      <c r="I20" s="100">
        <v>345.21</v>
      </c>
      <c r="J20" s="101">
        <f>(M20/I20)*100</f>
        <v>0.59094464239158773</v>
      </c>
      <c r="K20" s="104">
        <v>0.51</v>
      </c>
      <c r="L20" s="71">
        <v>4</v>
      </c>
      <c r="M20" s="28">
        <f>K20*L20</f>
        <v>2.04</v>
      </c>
      <c r="N20" s="103" t="s">
        <v>585</v>
      </c>
      <c r="O20" s="104">
        <v>0.46</v>
      </c>
      <c r="P20" s="158">
        <v>46066</v>
      </c>
      <c r="Q20" s="158">
        <v>46080</v>
      </c>
      <c r="R20" s="28">
        <f>(K20-O20)/O20*100</f>
        <v>10.869565217391301</v>
      </c>
      <c r="S20" s="105">
        <f>IF(INDEX(Historical!$D$7:$D1082,MATCH(B20,Historical!$B$7:$B$1062,0))=0,"n/a",(INDEX(Historical!$C$7:$C$1062,MATCH(B20,Historical!$B$7:$B$1062,0))/INDEX(Historical!$D$7:$D$1062,MATCH(B20,Historical!$B$7:$B$1062,0))-1)*100)</f>
        <v>24.324324324324319</v>
      </c>
      <c r="T20" s="105">
        <f>IF(INDEX(Historical!$F$7:$F$1062,MATCH(B20,Historical!$B$7:$B$1062,0))=0,"n/a",((INDEX(Historical!$C$7:$C$1062,MATCH(B20,Historical!$B$7:$B$1062,0))/INDEX(Historical!$F$7:$F$1062,MATCH(B20,Historical!$B$7:$B$1062,0)))^(1/3)-1)*100)</f>
        <v>10.601148866139919</v>
      </c>
      <c r="U20" s="105">
        <f>IF(INDEX(Historical!$H$7:$H$1062,MATCH(B20,Historical!$B$7:$B$1062,0))=0,"n/a",((INDEX(Historical!$C$7:$C$1062,MATCH(B20,Historical!$B$7:$B$1062,0))/INDEX(Historical!$H$7:$H$1062,MATCH(B20,Historical!$B$7:$B$1062,0)))^(1/5)-1)*100)</f>
        <v>7.5280006405569644</v>
      </c>
      <c r="V20" s="105">
        <f>IF(INDEX(Historical!$M$7:$M$1062,MATCH(B20,Historical!$B$7:$B$1062,0))=0,"n/a",((INDEX(Historical!$C$7:$C$1062,MATCH(B20,Historical!$B$7:$B$1062,0))/INDEX(Historical!$M$7:$M$1062,MATCH(B20,Historical!$B$7:$B$1062,0)))^(1/10)-1)*100)</f>
        <v>5.472540459911901</v>
      </c>
      <c r="W20" s="106">
        <f>IF(OR(U20&lt;=0,U20="n/a",V20&lt;=0,V20="n/a"),"n/a",U20/V20)</f>
        <v>1.3755952460656915</v>
      </c>
      <c r="X20" s="107">
        <f>IF(OR(AJ20&lt;=0,AJ20="n/a",U20&lt;=0,U20="n/a"),"n/a",U20/AJ20)</f>
        <v>0.10034658278535011</v>
      </c>
      <c r="Y20" s="159"/>
      <c r="Z20" s="101">
        <f>IF(OR(AC20&lt;0.01,AC20="n/a"),"n/a",M20/AC20*100)</f>
        <v>19.263456090651559</v>
      </c>
      <c r="AA20" s="109">
        <f>IF(OR(AC20&lt;0.01,AC20="n/a"),"n/a",I20/AC20)</f>
        <v>32.597733711048157</v>
      </c>
      <c r="AB20" s="71">
        <v>6</v>
      </c>
      <c r="AC20" s="100">
        <v>10.59</v>
      </c>
      <c r="AD20" s="100">
        <v>3.8</v>
      </c>
      <c r="AE20" s="100">
        <v>2.64</v>
      </c>
      <c r="AF20" s="100">
        <v>6.88</v>
      </c>
      <c r="AG20" s="100">
        <v>21.9</v>
      </c>
      <c r="AH20" s="100">
        <v>4.3600000000000003</v>
      </c>
      <c r="AI20" s="100">
        <v>10.41</v>
      </c>
      <c r="AJ20" s="100">
        <v>75.02</v>
      </c>
      <c r="AK20" s="100">
        <v>7.6899999999999995</v>
      </c>
      <c r="AL20" s="100">
        <v>12760</v>
      </c>
      <c r="AM20" s="100">
        <v>0.86999999999999988</v>
      </c>
      <c r="AN20" s="100">
        <v>0.2</v>
      </c>
      <c r="AO20" s="110">
        <f>IF(U20="n/a","n/a",IF(AA20&lt;0,"n/a",IF(AA20="n/a","n/a",J20+U20-AA20)))</f>
        <v>-24.478788428099605</v>
      </c>
      <c r="AP20" s="111">
        <f>IF(U20="n/a","n/a",J20+U20)</f>
        <v>8.1189452829485518</v>
      </c>
      <c r="AQ20" s="112">
        <f>IF(OR(AC20&lt;0.01,AC20="n/a",AF20="n/a"),"n/a",(I20/SQRT(22.5*AC20*(I20/AF20))-1)*100)</f>
        <v>215.71605240715996</v>
      </c>
      <c r="AR20" s="101">
        <f>INDEX(Historical!$C$7:$C$1063,MATCH(B20,Historical!$B$7:$B$1063,0))*IF(AH20="n/a",1.03,IF(AH20&lt;0,1.01,IF(AH20&gt;10,1.1,(1+AH20/100))))</f>
        <v>1.9202240000000002</v>
      </c>
      <c r="AS20" s="109">
        <f>IF($AI20="n/a",1.03*AR20,IF($AI20&lt;0,1.01*AR20,IF($AI20&gt;10,1.1*AR20,(1+$AI20/100)*AR20)))</f>
        <v>2.1122464000000005</v>
      </c>
      <c r="AT20" s="109">
        <f>IF($AK20="n/a",1.03*AS20,IF($AK20&lt;0,1.01*AS20,IF($AK20&gt;10,1.1*AS20,(1+$AK20/100)*AS20)))</f>
        <v>2.2746781481600005</v>
      </c>
      <c r="AU20" s="109">
        <f>IF($AK20="n/a",1.03*AT20,IF($AK20&lt;0,1.01*AT20,IF($AK20&gt;10,1.1*AT20,(1+$AK20/100)*AT20)))</f>
        <v>2.4496008977535046</v>
      </c>
      <c r="AV20" s="109">
        <f>IF($AK20="n/a",1.03*AU20,IF($AK20&lt;0,1.01*AU20,IF($AK20&gt;10,1.1*AU20,(1+$AK20/100)*AU20)))</f>
        <v>2.6379752067907489</v>
      </c>
      <c r="AW20" s="109">
        <f>SUM(AR20:AV20)</f>
        <v>11.394724652704255</v>
      </c>
      <c r="AX20" s="113">
        <f>AW20/I20*100</f>
        <v>3.3008095514916298</v>
      </c>
      <c r="AY20" s="100">
        <v>0.84</v>
      </c>
      <c r="AZ20" s="100">
        <v>44.84</v>
      </c>
      <c r="BA20" s="100">
        <v>-2.1399999999999997</v>
      </c>
      <c r="BB20" s="100">
        <v>5.7799999999999994</v>
      </c>
      <c r="BC20" s="100">
        <v>20.979999999999997</v>
      </c>
      <c r="BE20" s="12">
        <v>2010</v>
      </c>
      <c r="BF20" s="12">
        <f>IF(BE20&gt;2020,0,IF(BE20&gt;2008,1,IF(BE20&gt;2001,2,IF(BE20&gt;1990,3,IF(BE20&gt;1980,4,IF(BE20&gt;1973,5,IF(BE20&gt;1970,6,IF(BE20&gt;1960,7,IF(BE20&gt;1958,8,IF(BE20&gt;1953,9,10))))))))))</f>
        <v>1</v>
      </c>
      <c r="BG20" s="100">
        <v>13.23</v>
      </c>
      <c r="BH20" t="s">
        <v>121</v>
      </c>
      <c r="BI20" t="s">
        <v>122</v>
      </c>
    </row>
    <row r="21" spans="1:61" ht="11.25" customHeight="1" x14ac:dyDescent="0.2">
      <c r="A21" s="123" t="s">
        <v>586</v>
      </c>
      <c r="B21" s="55" t="s">
        <v>587</v>
      </c>
      <c r="C21" s="156" t="s">
        <v>134</v>
      </c>
      <c r="D21" s="98" t="s">
        <v>135</v>
      </c>
      <c r="E21" s="157">
        <v>22</v>
      </c>
      <c r="F21" s="2">
        <v>180</v>
      </c>
      <c r="G21" s="2" t="s">
        <v>146</v>
      </c>
      <c r="H21" s="2" t="s">
        <v>146</v>
      </c>
      <c r="I21" s="100">
        <v>279.19</v>
      </c>
      <c r="J21" s="101">
        <f>(M21/I21)*100</f>
        <v>1.2607901429134281</v>
      </c>
      <c r="K21" s="104">
        <v>0.88</v>
      </c>
      <c r="L21" s="71">
        <v>4</v>
      </c>
      <c r="M21" s="28">
        <f>K21*L21</f>
        <v>3.52</v>
      </c>
      <c r="N21" s="103" t="s">
        <v>588</v>
      </c>
      <c r="O21" s="104">
        <v>0.8</v>
      </c>
      <c r="P21" s="158">
        <v>45992</v>
      </c>
      <c r="Q21" s="158">
        <v>46020</v>
      </c>
      <c r="R21" s="28">
        <f>(K21-O21)/O21*100</f>
        <v>9.9999999999999947</v>
      </c>
      <c r="S21" s="105">
        <f>IF(INDEX(Historical!$D$7:$D1083,MATCH(B21,Historical!$B$7:$B$1062,0))=0,"n/a",(INDEX(Historical!$C$7:$C$1062,MATCH(B21,Historical!$B$7:$B$1062,0))/INDEX(Historical!$D$7:$D$1062,MATCH(B21,Historical!$B$7:$B$1062,0))-1)*100)</f>
        <v>10.810810810810811</v>
      </c>
      <c r="T21" s="105">
        <f>IF(INDEX(Historical!$F$7:$F$1062,MATCH(B21,Historical!$B$7:$B$1062,0))=0,"n/a",((INDEX(Historical!$C$7:$C$1062,MATCH(B21,Historical!$B$7:$B$1062,0))/INDEX(Historical!$F$7:$F$1062,MATCH(B21,Historical!$B$7:$B$1062,0)))^(1/3)-1)*100)</f>
        <v>6.1796021263683221</v>
      </c>
      <c r="U21" s="105">
        <f>IF(INDEX(Historical!$H$7:$H$1062,MATCH(B21,Historical!$B$7:$B$1062,0))=0,"n/a",((INDEX(Historical!$C$7:$C$1062,MATCH(B21,Historical!$B$7:$B$1062,0))/INDEX(Historical!$H$7:$H$1062,MATCH(B21,Historical!$B$7:$B$1062,0)))^(1/5)-1)*100)</f>
        <v>5.1639118955750574</v>
      </c>
      <c r="V21" s="105">
        <f>IF(INDEX(Historical!$M$7:$M$1062,MATCH(B21,Historical!$B$7:$B$1062,0))=0,"n/a",((INDEX(Historical!$C$7:$C$1062,MATCH(B21,Historical!$B$7:$B$1062,0))/INDEX(Historical!$M$7:$M$1062,MATCH(B21,Historical!$B$7:$B$1062,0)))^(1/10)-1)*100)</f>
        <v>9.1227564222224888</v>
      </c>
      <c r="W21" s="106">
        <f>IF(OR(U21&lt;=0,U21="n/a",V21&lt;=0,V21="n/a"),"n/a",U21/V21)</f>
        <v>0.56604732786639755</v>
      </c>
      <c r="X21" s="107">
        <f>IF(OR(AJ21&lt;=0,AJ21="n/a",U21&lt;=0,U21="n/a"),"n/a",U21/AJ21)</f>
        <v>0.25067533473665332</v>
      </c>
      <c r="Y21" s="123"/>
      <c r="Z21" s="101">
        <f>IF(OR(AC21&lt;0.01,AC21="n/a"),"n/a",M21/AC21*100)</f>
        <v>17.922606924643585</v>
      </c>
      <c r="AA21" s="109">
        <f>IF(OR(AC21&lt;0.01,AC21="n/a"),"n/a",I21/AC21)</f>
        <v>14.215376782077392</v>
      </c>
      <c r="AB21" s="71">
        <v>12</v>
      </c>
      <c r="AC21" s="100">
        <v>19.64</v>
      </c>
      <c r="AD21" s="100">
        <v>1.68</v>
      </c>
      <c r="AE21" s="100">
        <v>1.05</v>
      </c>
      <c r="AF21" s="100">
        <v>2.36</v>
      </c>
      <c r="AG21" s="100">
        <v>18.02</v>
      </c>
      <c r="AH21" s="100">
        <v>6.5500000000000007</v>
      </c>
      <c r="AI21" s="100">
        <v>6.54</v>
      </c>
      <c r="AJ21" s="100">
        <v>20.599999999999998</v>
      </c>
      <c r="AK21" s="100">
        <v>7.41</v>
      </c>
      <c r="AL21" s="100">
        <v>13830</v>
      </c>
      <c r="AM21" s="100">
        <v>0.79</v>
      </c>
      <c r="AN21" s="100">
        <v>0.38</v>
      </c>
      <c r="AO21" s="110">
        <f>IF(U21="n/a","n/a",IF(AA21&lt;0,"n/a",IF(AA21="n/a","n/a",J21+U21-AA21)))</f>
        <v>-7.790674743588907</v>
      </c>
      <c r="AP21" s="111">
        <f>IF(U21="n/a","n/a",J21+U21)</f>
        <v>6.4247020384884852</v>
      </c>
      <c r="AQ21" s="112">
        <f>IF(OR(AC21&lt;0.01,AC21="n/a",AF21="n/a"),"n/a",(I21/SQRT(22.5*AC21*(I21/AF21))-1)*100)</f>
        <v>22.107947153697015</v>
      </c>
      <c r="AR21" s="101">
        <f>INDEX(Historical!$C$7:$C$1063,MATCH(B21,Historical!$B$7:$B$1063,0))*IF(AH21="n/a",1.03,IF(AH21&lt;0,1.01,IF(AH21&gt;10,1.1,(1+AH21/100))))</f>
        <v>3.4948399999999999</v>
      </c>
      <c r="AS21" s="109">
        <f>IF($AI21="n/a",1.03*AR21,IF($AI21&lt;0,1.01*AR21,IF($AI21&gt;10,1.1*AR21,(1+$AI21/100)*AR21)))</f>
        <v>3.7234025359999996</v>
      </c>
      <c r="AT21" s="109">
        <f>IF($AK21="n/a",1.03*AS21,IF($AK21&lt;0,1.01*AS21,IF($AK21&gt;10,1.1*AS21,(1+$AK21/100)*AS21)))</f>
        <v>3.9993066639175998</v>
      </c>
      <c r="AU21" s="109">
        <f>IF($AK21="n/a",1.03*AT21,IF($AK21&lt;0,1.01*AT21,IF($AK21&gt;10,1.1*AT21,(1+$AK21/100)*AT21)))</f>
        <v>4.2956552877138945</v>
      </c>
      <c r="AV21" s="109">
        <f>IF($AK21="n/a",1.03*AU21,IF($AK21&lt;0,1.01*AU21,IF($AK21&gt;10,1.1*AU21,(1+$AK21/100)*AU21)))</f>
        <v>4.6139633445334942</v>
      </c>
      <c r="AW21" s="109">
        <f>SUM(AR21:AV21)</f>
        <v>20.127167832164989</v>
      </c>
      <c r="AX21" s="113">
        <f>AW21/I21*100</f>
        <v>7.2091292066925714</v>
      </c>
      <c r="AY21" s="100">
        <v>0.55000000000000004</v>
      </c>
      <c r="AZ21" s="100">
        <v>51.61</v>
      </c>
      <c r="BA21" s="100">
        <v>-1.91</v>
      </c>
      <c r="BB21" s="100">
        <v>4.88</v>
      </c>
      <c r="BC21" s="100">
        <v>17.68</v>
      </c>
      <c r="BE21" s="12">
        <v>2005</v>
      </c>
      <c r="BF21" s="12">
        <f>IF(BE21&gt;2020,0,IF(BE21&gt;2008,1,IF(BE21&gt;2001,2,IF(BE21&gt;1990,3,IF(BE21&gt;1980,4,IF(BE21&gt;1973,5,IF(BE21&gt;1970,6,IF(BE21&gt;1960,7,IF(BE21&gt;1958,8,IF(BE21&gt;1953,9,10))))))))))</f>
        <v>2</v>
      </c>
      <c r="BG21" s="100">
        <v>3.52</v>
      </c>
      <c r="BH21" t="s">
        <v>121</v>
      </c>
      <c r="BI21" t="s">
        <v>122</v>
      </c>
    </row>
    <row r="22" spans="1:61" ht="11.25" customHeight="1" x14ac:dyDescent="0.2">
      <c r="A22" s="55" t="s">
        <v>589</v>
      </c>
      <c r="B22" s="55" t="s">
        <v>590</v>
      </c>
      <c r="C22" s="156" t="s">
        <v>134</v>
      </c>
      <c r="D22" s="98" t="s">
        <v>135</v>
      </c>
      <c r="E22" s="157">
        <v>16</v>
      </c>
      <c r="F22" s="2">
        <v>286</v>
      </c>
      <c r="G22" s="2" t="s">
        <v>119</v>
      </c>
      <c r="H22" s="2" t="s">
        <v>118</v>
      </c>
      <c r="I22" s="100">
        <v>249.42</v>
      </c>
      <c r="J22" s="101">
        <f>(M22/I22)*100</f>
        <v>1.1226044423061501</v>
      </c>
      <c r="K22" s="104">
        <v>0.7</v>
      </c>
      <c r="L22" s="71">
        <v>4</v>
      </c>
      <c r="M22" s="28">
        <f>K22*L22</f>
        <v>2.8</v>
      </c>
      <c r="N22" s="103" t="s">
        <v>355</v>
      </c>
      <c r="O22" s="104">
        <v>0.65</v>
      </c>
      <c r="P22" s="158">
        <v>46087</v>
      </c>
      <c r="Q22" s="158">
        <v>46101</v>
      </c>
      <c r="R22" s="28">
        <f>(K22-O22)/O22*100</f>
        <v>7.6923076923076819</v>
      </c>
      <c r="S22" s="105">
        <f>IF(INDEX(Historical!$D$7:$D1084,MATCH(B22,Historical!$B$7:$B$1062,0))=0,"n/a",(INDEX(Historical!$C$7:$C$1062,MATCH(B22,Historical!$B$7:$B$1062,0))/INDEX(Historical!$D$7:$D$1062,MATCH(B22,Historical!$B$7:$B$1062,0))-1)*100)</f>
        <v>8.3333333333333481</v>
      </c>
      <c r="T22" s="105">
        <f>IF(INDEX(Historical!$F$7:$F$1062,MATCH(B22,Historical!$B$7:$B$1062,0))=0,"n/a",((INDEX(Historical!$C$7:$C$1062,MATCH(B22,Historical!$B$7:$B$1062,0))/INDEX(Historical!$F$7:$F$1062,MATCH(B22,Historical!$B$7:$B$1062,0)))^(1/3)-1)*100)</f>
        <v>8.4212458844721283</v>
      </c>
      <c r="U22" s="105">
        <f>IF(INDEX(Historical!$H$7:$H$1062,MATCH(B22,Historical!$B$7:$B$1062,0))=0,"n/a",((INDEX(Historical!$C$7:$C$1062,MATCH(B22,Historical!$B$7:$B$1062,0))/INDEX(Historical!$H$7:$H$1062,MATCH(B22,Historical!$B$7:$B$1062,0)))^(1/5)-1)*100)</f>
        <v>7.6316922514810814</v>
      </c>
      <c r="V22" s="105">
        <f>IF(INDEX(Historical!$M$7:$M$1062,MATCH(B22,Historical!$B$7:$B$1062,0))=0,"n/a",((INDEX(Historical!$C$7:$C$1062,MATCH(B22,Historical!$B$7:$B$1062,0))/INDEX(Historical!$M$7:$M$1062,MATCH(B22,Historical!$B$7:$B$1062,0)))^(1/10)-1)*100)</f>
        <v>5.7964665811841343</v>
      </c>
      <c r="W22" s="106">
        <f>IF(OR(U22&lt;=0,U22="n/a",V22&lt;=0,V22="n/a"),"n/a",U22/V22)</f>
        <v>1.3166111017105246</v>
      </c>
      <c r="X22" s="107">
        <f>IF(OR(AJ22&lt;=0,AJ22="n/a",U22&lt;=0,U22="n/a"),"n/a",U22/AJ22)</f>
        <v>1.1795505798270605</v>
      </c>
      <c r="Y22" s="164"/>
      <c r="Z22" s="101">
        <f>IF(OR(AC22&lt;0.01,AC22="n/a"),"n/a",M22/AC22*100)</f>
        <v>46.357615894039732</v>
      </c>
      <c r="AA22" s="109">
        <f>IF(OR(AC22&lt;0.01,AC22="n/a"),"n/a",I22/AC22)</f>
        <v>41.294701986754966</v>
      </c>
      <c r="AB22" s="71">
        <v>12</v>
      </c>
      <c r="AC22" s="100">
        <v>6.04</v>
      </c>
      <c r="AD22" s="100">
        <v>1.03</v>
      </c>
      <c r="AE22" s="100">
        <v>4.07</v>
      </c>
      <c r="AF22" s="100">
        <v>2.7</v>
      </c>
      <c r="AG22" s="100">
        <v>6.7100000000000009</v>
      </c>
      <c r="AH22" s="100">
        <v>23.84</v>
      </c>
      <c r="AI22" s="100">
        <v>12.67</v>
      </c>
      <c r="AJ22" s="100">
        <v>6.47</v>
      </c>
      <c r="AK22" s="100">
        <v>16.18</v>
      </c>
      <c r="AL22" s="100">
        <v>64080</v>
      </c>
      <c r="AM22" s="100">
        <v>1.9300000000000002</v>
      </c>
      <c r="AN22" s="100">
        <v>0.59</v>
      </c>
      <c r="AO22" s="110">
        <f>IF(U22="n/a","n/a",IF(AA22&lt;0,"n/a",IF(AA22="n/a","n/a",J22+U22-AA22)))</f>
        <v>-32.540405292967733</v>
      </c>
      <c r="AP22" s="111">
        <f>IF(U22="n/a","n/a",J22+U22)</f>
        <v>8.7542966937872322</v>
      </c>
      <c r="AQ22" s="112">
        <f>IF(OR(AC22&lt;0.01,AC22="n/a",AF22="n/a"),"n/a",(I22/SQRT(22.5*AC22*(I22/AF22))-1)*100)</f>
        <v>122.60647426367895</v>
      </c>
      <c r="AR22" s="101">
        <f>INDEX(Historical!$C$7:$C$1063,MATCH(B22,Historical!$B$7:$B$1063,0))*IF(AH22="n/a",1.03,IF(AH22&lt;0,1.01,IF(AH22&gt;10,1.1,(1+AH22/100))))</f>
        <v>2.8600000000000003</v>
      </c>
      <c r="AS22" s="109">
        <f>IF($AI22="n/a",1.03*AR22,IF($AI22&lt;0,1.01*AR22,IF($AI22&gt;10,1.1*AR22,(1+$AI22/100)*AR22)))</f>
        <v>3.1460000000000008</v>
      </c>
      <c r="AT22" s="109">
        <f>IF($AK22="n/a",1.03*AS22,IF($AK22&lt;0,1.01*AS22,IF($AK22&gt;10,1.1*AS22,(1+$AK22/100)*AS22)))</f>
        <v>3.4606000000000012</v>
      </c>
      <c r="AU22" s="109">
        <f>IF($AK22="n/a",1.03*AT22,IF($AK22&lt;0,1.01*AT22,IF($AK22&gt;10,1.1*AT22,(1+$AK22/100)*AT22)))</f>
        <v>3.8066600000000017</v>
      </c>
      <c r="AV22" s="109">
        <f>IF($AK22="n/a",1.03*AU22,IF($AK22&lt;0,1.01*AU22,IF($AK22&gt;10,1.1*AU22,(1+$AK22/100)*AU22)))</f>
        <v>4.1873260000000023</v>
      </c>
      <c r="AW22" s="109">
        <f>SUM(AR22:AV22)</f>
        <v>17.460586000000006</v>
      </c>
      <c r="AX22" s="113">
        <f>AW22/I22*100</f>
        <v>7.0004755031673511</v>
      </c>
      <c r="AY22" s="100">
        <v>0.49</v>
      </c>
      <c r="AZ22" s="100">
        <v>30.759999999999998</v>
      </c>
      <c r="BA22" s="100">
        <v>-20.45</v>
      </c>
      <c r="BB22" s="100">
        <v>8.2000000000000011</v>
      </c>
      <c r="BC22" s="100">
        <v>6.12</v>
      </c>
      <c r="BE22" s="12">
        <v>2011</v>
      </c>
      <c r="BF22" s="12">
        <f>IF(BE22&gt;2020,0,IF(BE22&gt;2008,1,IF(BE22&gt;2001,2,IF(BE22&gt;1990,3,IF(BE22&gt;1980,4,IF(BE22&gt;1973,5,IF(BE22&gt;1970,6,IF(BE22&gt;1960,7,IF(BE22&gt;1958,8,IF(BE22&gt;1953,9,10))))))))))</f>
        <v>1</v>
      </c>
      <c r="BG22" s="100">
        <v>1.94</v>
      </c>
      <c r="BH22" t="s">
        <v>121</v>
      </c>
      <c r="BI22" t="s">
        <v>122</v>
      </c>
    </row>
    <row r="23" spans="1:61" ht="11.25" customHeight="1" x14ac:dyDescent="0.2">
      <c r="A23" s="116" t="s">
        <v>596</v>
      </c>
      <c r="B23" s="55" t="s">
        <v>597</v>
      </c>
      <c r="C23" s="156" t="s">
        <v>116</v>
      </c>
      <c r="D23" s="98" t="s">
        <v>215</v>
      </c>
      <c r="E23" s="157">
        <v>12</v>
      </c>
      <c r="F23" s="2">
        <v>462</v>
      </c>
      <c r="G23" s="2" t="s">
        <v>146</v>
      </c>
      <c r="H23" s="2" t="s">
        <v>146</v>
      </c>
      <c r="I23" s="100">
        <v>159.08000000000001</v>
      </c>
      <c r="J23" s="101">
        <f>(M23/I23)*100</f>
        <v>0.85491576565250182</v>
      </c>
      <c r="K23" s="104">
        <v>0.34</v>
      </c>
      <c r="L23" s="71">
        <v>4</v>
      </c>
      <c r="M23" s="28">
        <f>K23*L23</f>
        <v>1.36</v>
      </c>
      <c r="N23" s="103" t="s">
        <v>209</v>
      </c>
      <c r="O23" s="104">
        <v>0.33</v>
      </c>
      <c r="P23" s="158">
        <v>46038</v>
      </c>
      <c r="Q23" s="158">
        <v>46051</v>
      </c>
      <c r="R23" s="28">
        <f>(K23-O23)/O23*100</f>
        <v>3.0303030303030329</v>
      </c>
      <c r="S23" s="105">
        <f>IF(INDEX(Historical!$D$7:$D1087,MATCH(B23,Historical!$B$7:$B$1062,0))=0,"n/a",(INDEX(Historical!$C$7:$C$1062,MATCH(B23,Historical!$B$7:$B$1062,0))/INDEX(Historical!$D$7:$D$1062,MATCH(B23,Historical!$B$7:$B$1062,0))-1)*100)</f>
        <v>15.384615384615374</v>
      </c>
      <c r="T23" s="105">
        <f>IF(INDEX(Historical!$F$7:$F$1062,MATCH(B23,Historical!$B$7:$B$1062,0))=0,"n/a",((INDEX(Historical!$C$7:$C$1062,MATCH(B23,Historical!$B$7:$B$1062,0))/INDEX(Historical!$F$7:$F$1062,MATCH(B23,Historical!$B$7:$B$1062,0)))^(1/3)-1)*100)</f>
        <v>18.563110149668759</v>
      </c>
      <c r="U23" s="105">
        <f>IF(INDEX(Historical!$H$7:$H$1062,MATCH(B23,Historical!$B$7:$B$1062,0))=0,"n/a",((INDEX(Historical!$C$7:$C$1062,MATCH(B23,Historical!$B$7:$B$1062,0))/INDEX(Historical!$H$7:$H$1062,MATCH(B23,Historical!$B$7:$B$1062,0)))^(1/5)-1)*100)</f>
        <v>18.204927370905001</v>
      </c>
      <c r="V23" s="105">
        <f>IF(INDEX(Historical!$M$7:$M$1062,MATCH(B23,Historical!$B$7:$B$1062,0))=0,"n/a",((INDEX(Historical!$C$7:$C$1062,MATCH(B23,Historical!$B$7:$B$1062,0))/INDEX(Historical!$M$7:$M$1062,MATCH(B23,Historical!$B$7:$B$1062,0)))^(1/10)-1)*100)</f>
        <v>14.130869721941398</v>
      </c>
      <c r="W23" s="106">
        <f>IF(OR(U23&lt;=0,U23="n/a",V23&lt;=0,V23="n/a"),"n/a",U23/V23)</f>
        <v>1.2883090516812068</v>
      </c>
      <c r="X23" s="107">
        <f>IF(OR(AJ23&lt;=0,AJ23="n/a",U23&lt;=0,U23="n/a"),"n/a",U23/AJ23)</f>
        <v>1.5183425663807339</v>
      </c>
      <c r="Y23" s="123"/>
      <c r="Z23" s="101">
        <f>IF(OR(AC23&lt;0.01,AC23="n/a"),"n/a",M23/AC23*100)</f>
        <v>16.248506571087219</v>
      </c>
      <c r="AA23" s="109">
        <f>IF(OR(AC23&lt;0.01,AC23="n/a"),"n/a",I23/AC23)</f>
        <v>19.005973715651137</v>
      </c>
      <c r="AB23" s="71">
        <v>12</v>
      </c>
      <c r="AC23" s="100">
        <v>8.3699999999999992</v>
      </c>
      <c r="AD23" s="100" t="s">
        <v>142</v>
      </c>
      <c r="AE23" s="100">
        <v>1.19</v>
      </c>
      <c r="AF23" s="100">
        <v>1.63</v>
      </c>
      <c r="AG23" s="100">
        <v>9.07</v>
      </c>
      <c r="AH23" s="100">
        <v>23.24</v>
      </c>
      <c r="AI23" s="100">
        <v>13.71</v>
      </c>
      <c r="AJ23" s="100">
        <v>11.99</v>
      </c>
      <c r="AK23" s="100" t="s">
        <v>142</v>
      </c>
      <c r="AL23" s="100">
        <v>1940</v>
      </c>
      <c r="AM23" s="100">
        <v>4.1500000000000004</v>
      </c>
      <c r="AN23" s="100">
        <v>0.26</v>
      </c>
      <c r="AO23" s="110">
        <f>IF(U23="n/a","n/a",IF(AA23&lt;0,"n/a",IF(AA23="n/a","n/a",J23+U23-AA23)))</f>
        <v>5.3869420906366372E-2</v>
      </c>
      <c r="AP23" s="111">
        <f>IF(U23="n/a","n/a",J23+U23)</f>
        <v>19.059843136557504</v>
      </c>
      <c r="AQ23" s="112">
        <f>IF(OR(AC23&lt;0.01,AC23="n/a",AF23="n/a"),"n/a",(I23/SQRT(22.5*AC23*(I23/AF23))-1)*100)</f>
        <v>17.340411067801355</v>
      </c>
      <c r="AR23" s="101">
        <f>INDEX(Historical!$C$7:$C$1063,MATCH(B23,Historical!$B$7:$B$1063,0))*IF(AH23="n/a",1.03,IF(AH23&lt;0,1.01,IF(AH23&gt;10,1.1,(1+AH23/100))))</f>
        <v>1.32</v>
      </c>
      <c r="AS23" s="109">
        <f>IF($AI23="n/a",1.03*AR23,IF($AI23&lt;0,1.01*AR23,IF($AI23&gt;10,1.1*AR23,(1+$AI23/100)*AR23)))</f>
        <v>1.4520000000000002</v>
      </c>
      <c r="AT23" s="109">
        <f>IF($AK23="n/a",1.03*AS23,IF($AK23&lt;0,1.01*AS23,IF($AK23&gt;10,1.1*AS23,(1+$AK23/100)*AS23)))</f>
        <v>1.4955600000000002</v>
      </c>
      <c r="AU23" s="109">
        <f>IF($AK23="n/a",1.03*AT23,IF($AK23&lt;0,1.01*AT23,IF($AK23&gt;10,1.1*AT23,(1+$AK23/100)*AT23)))</f>
        <v>1.5404268000000003</v>
      </c>
      <c r="AV23" s="109">
        <f>IF($AK23="n/a",1.03*AU23,IF($AK23&lt;0,1.01*AU23,IF($AK23&gt;10,1.1*AU23,(1+$AK23/100)*AU23)))</f>
        <v>1.5866396040000004</v>
      </c>
      <c r="AW23" s="109">
        <f>SUM(AR23:AV23)</f>
        <v>7.3946264040000012</v>
      </c>
      <c r="AX23" s="113">
        <f>AW23/I23*100</f>
        <v>4.6483696278601965</v>
      </c>
      <c r="AY23" s="100">
        <v>1.1000000000000001</v>
      </c>
      <c r="AZ23" s="100">
        <v>9.1399999999999988</v>
      </c>
      <c r="BA23" s="100">
        <v>-31.81</v>
      </c>
      <c r="BB23" s="100">
        <v>0.08</v>
      </c>
      <c r="BC23" s="100">
        <v>-8</v>
      </c>
      <c r="BE23" s="12">
        <v>2015</v>
      </c>
      <c r="BF23" s="12">
        <f>IF(BE23&gt;2020,0,IF(BE23&gt;2008,1,IF(BE23&gt;2001,2,IF(BE23&gt;1990,3,IF(BE23&gt;1980,4,IF(BE23&gt;1973,5,IF(BE23&gt;1970,6,IF(BE23&gt;1960,7,IF(BE23&gt;1958,8,IF(BE23&gt;1953,9,10))))))))))</f>
        <v>1</v>
      </c>
      <c r="BG23" s="100">
        <v>6.2600000000000007</v>
      </c>
      <c r="BH23" t="s">
        <v>121</v>
      </c>
      <c r="BI23" t="s">
        <v>122</v>
      </c>
    </row>
    <row r="24" spans="1:61" ht="11.25" customHeight="1" x14ac:dyDescent="0.2">
      <c r="A24" s="55" t="s">
        <v>598</v>
      </c>
      <c r="B24" s="55" t="s">
        <v>599</v>
      </c>
      <c r="C24" s="156" t="s">
        <v>134</v>
      </c>
      <c r="D24" s="98" t="s">
        <v>135</v>
      </c>
      <c r="E24" s="157">
        <v>16</v>
      </c>
      <c r="F24" s="2">
        <v>284</v>
      </c>
      <c r="G24" s="2" t="s">
        <v>118</v>
      </c>
      <c r="H24" s="2" t="s">
        <v>118</v>
      </c>
      <c r="I24" s="100">
        <v>264.08</v>
      </c>
      <c r="J24" s="101">
        <f>(M24/I24)*100</f>
        <v>1.6358679188124812</v>
      </c>
      <c r="K24" s="104">
        <v>1.08</v>
      </c>
      <c r="L24" s="71">
        <v>4</v>
      </c>
      <c r="M24" s="28">
        <f>K24*L24</f>
        <v>4.32</v>
      </c>
      <c r="N24" s="103" t="s">
        <v>141</v>
      </c>
      <c r="O24" s="104">
        <v>1</v>
      </c>
      <c r="P24" s="158">
        <v>46083</v>
      </c>
      <c r="Q24" s="158">
        <v>46113</v>
      </c>
      <c r="R24" s="28">
        <f>(K24-O24)/O24*100</f>
        <v>8.0000000000000071</v>
      </c>
      <c r="S24" s="105">
        <f>IF(INDEX(Historical!$D$7:$D1088,MATCH(B24,Historical!$B$7:$B$1062,0))=0,"n/a",(INDEX(Historical!$C$7:$C$1062,MATCH(B24,Historical!$B$7:$B$1062,0))/INDEX(Historical!$D$7:$D$1062,MATCH(B24,Historical!$B$7:$B$1062,0))-1)*100)</f>
        <v>7.3972602739726057</v>
      </c>
      <c r="T24" s="105">
        <f>IF(INDEX(Historical!$F$7:$F$1062,MATCH(B24,Historical!$B$7:$B$1062,0))=0,"n/a",((INDEX(Historical!$C$7:$C$1062,MATCH(B24,Historical!$B$7:$B$1062,0))/INDEX(Historical!$F$7:$F$1062,MATCH(B24,Historical!$B$7:$B$1062,0)))^(1/3)-1)*100)</f>
        <v>5.2726599609396629</v>
      </c>
      <c r="U24" s="105">
        <f>IF(INDEX(Historical!$H$7:$H$1062,MATCH(B24,Historical!$B$7:$B$1062,0))=0,"n/a",((INDEX(Historical!$C$7:$C$1062,MATCH(B24,Historical!$B$7:$B$1062,0))/INDEX(Historical!$H$7:$H$1062,MATCH(B24,Historical!$B$7:$B$1062,0)))^(1/5)-1)*100)</f>
        <v>13.081104365749896</v>
      </c>
      <c r="V24" s="105">
        <f>IF(INDEX(Historical!$M$7:$M$1062,MATCH(B24,Historical!$B$7:$B$1062,0))=0,"n/a",((INDEX(Historical!$C$7:$C$1062,MATCH(B24,Historical!$B$7:$B$1062,0))/INDEX(Historical!$M$7:$M$1062,MATCH(B24,Historical!$B$7:$B$1062,0)))^(1/10)-1)*100)</f>
        <v>12.756193430383412</v>
      </c>
      <c r="W24" s="106">
        <f>IF(OR(U24&lt;=0,U24="n/a",V24&lt;=0,V24="n/a"),"n/a",U24/V24)</f>
        <v>1.0254708379219613</v>
      </c>
      <c r="X24" s="107">
        <f>IF(OR(AJ24&lt;=0,AJ24="n/a",U24&lt;=0,U24="n/a"),"n/a",U24/AJ24)</f>
        <v>0.76632128680432898</v>
      </c>
      <c r="Y24" s="165"/>
      <c r="Z24" s="101">
        <f>IF(OR(AC24&lt;0.01,AC24="n/a"),"n/a",M24/AC24*100)</f>
        <v>9.5301125082726692</v>
      </c>
      <c r="AA24" s="109">
        <f>IF(OR(AC24&lt;0.01,AC24="n/a"),"n/a",I24/AC24)</f>
        <v>5.8257224795940878</v>
      </c>
      <c r="AB24" s="71">
        <v>12</v>
      </c>
      <c r="AC24" s="100">
        <v>45.33</v>
      </c>
      <c r="AD24" s="100" t="s">
        <v>142</v>
      </c>
      <c r="AE24" s="100">
        <v>1</v>
      </c>
      <c r="AF24" s="100">
        <v>2.2999999999999998</v>
      </c>
      <c r="AG24" s="100">
        <v>45.26</v>
      </c>
      <c r="AH24" s="100">
        <v>-10.02</v>
      </c>
      <c r="AI24" s="100">
        <v>-15.89</v>
      </c>
      <c r="AJ24" s="100">
        <v>17.07</v>
      </c>
      <c r="AK24" s="100">
        <v>-9.35</v>
      </c>
      <c r="AL24" s="100">
        <v>67980</v>
      </c>
      <c r="AM24" s="100">
        <v>0.51</v>
      </c>
      <c r="AN24" s="100">
        <v>0.24</v>
      </c>
      <c r="AO24" s="110">
        <f>IF(U24="n/a","n/a",IF(AA24&lt;0,"n/a",IF(AA24="n/a","n/a",J24+U24-AA24)))</f>
        <v>8.8912498049682895</v>
      </c>
      <c r="AP24" s="111">
        <f>IF(U24="n/a","n/a",J24+U24)</f>
        <v>14.716972284562377</v>
      </c>
      <c r="AQ24" s="112">
        <f>IF(OR(AC24&lt;0.01,AC24="n/a",AF24="n/a"),"n/a",(I24/SQRT(22.5*AC24*(I24/AF24))-1)*100)</f>
        <v>-22.830167946660506</v>
      </c>
      <c r="AR24" s="101">
        <f>INDEX(Historical!$C$7:$C$1063,MATCH(B24,Historical!$B$7:$B$1063,0))*IF(AH24="n/a",1.03,IF(AH24&lt;0,1.01,IF(AH24&gt;10,1.1,(1+AH24/100))))</f>
        <v>3.9592000000000001</v>
      </c>
      <c r="AS24" s="109">
        <f>IF($AI24="n/a",1.03*AR24,IF($AI24&lt;0,1.01*AR24,IF($AI24&gt;10,1.1*AR24,(1+$AI24/100)*AR24)))</f>
        <v>3.9987919999999999</v>
      </c>
      <c r="AT24" s="109">
        <f>IF($AK24="n/a",1.03*AS24,IF($AK24&lt;0,1.01*AS24,IF($AK24&gt;10,1.1*AS24,(1+$AK24/100)*AS24)))</f>
        <v>4.0387799199999996</v>
      </c>
      <c r="AU24" s="109">
        <f>IF($AK24="n/a",1.03*AT24,IF($AK24&lt;0,1.01*AT24,IF($AK24&gt;10,1.1*AT24,(1+$AK24/100)*AT24)))</f>
        <v>4.0791677192</v>
      </c>
      <c r="AV24" s="109">
        <f>IF($AK24="n/a",1.03*AU24,IF($AK24&lt;0,1.01*AU24,IF($AK24&gt;10,1.1*AU24,(1+$AK24/100)*AU24)))</f>
        <v>4.1199593963919998</v>
      </c>
      <c r="AW24" s="109">
        <f>SUM(AR24:AV24)</f>
        <v>20.195899035591999</v>
      </c>
      <c r="AX24" s="113">
        <f>AW24/I24*100</f>
        <v>7.6476442879400182</v>
      </c>
      <c r="AY24" s="100">
        <v>0.15</v>
      </c>
      <c r="AZ24" s="100">
        <v>40.410000000000004</v>
      </c>
      <c r="BA24" s="100">
        <v>-4.74</v>
      </c>
      <c r="BB24" s="100">
        <v>12.26</v>
      </c>
      <c r="BC24" s="100">
        <v>23.43</v>
      </c>
      <c r="BE24" s="12">
        <v>2011</v>
      </c>
      <c r="BF24" s="12">
        <f>IF(BE24&gt;2020,0,IF(BE24&gt;2008,1,IF(BE24&gt;2001,2,IF(BE24&gt;1990,3,IF(BE24&gt;1980,4,IF(BE24&gt;1973,5,IF(BE24&gt;1970,6,IF(BE24&gt;1960,7,IF(BE24&gt;1958,8,IF(BE24&gt;1953,9,10))))))))))</f>
        <v>1</v>
      </c>
      <c r="BG24" s="100">
        <v>11.01</v>
      </c>
      <c r="BH24" t="s">
        <v>121</v>
      </c>
      <c r="BI24" t="s">
        <v>122</v>
      </c>
    </row>
    <row r="25" spans="1:61" ht="11.25" customHeight="1" x14ac:dyDescent="0.2">
      <c r="A25" s="55" t="s">
        <v>600</v>
      </c>
      <c r="B25" s="55" t="s">
        <v>601</v>
      </c>
      <c r="C25" s="156" t="s">
        <v>116</v>
      </c>
      <c r="D25" s="98" t="s">
        <v>150</v>
      </c>
      <c r="E25" s="157">
        <v>13</v>
      </c>
      <c r="F25" s="2">
        <v>432</v>
      </c>
      <c r="G25" s="2" t="s">
        <v>146</v>
      </c>
      <c r="H25" s="2" t="s">
        <v>146</v>
      </c>
      <c r="I25" s="100">
        <v>157.4</v>
      </c>
      <c r="J25" s="101">
        <f>(M25/I25)*100</f>
        <v>1.3977128335451081</v>
      </c>
      <c r="K25" s="104">
        <v>0.55000000000000004</v>
      </c>
      <c r="L25" s="71">
        <v>4</v>
      </c>
      <c r="M25" s="28">
        <f>K25*L25</f>
        <v>2.2000000000000002</v>
      </c>
      <c r="N25" s="103" t="s">
        <v>182</v>
      </c>
      <c r="O25" s="104">
        <v>0.51</v>
      </c>
      <c r="P25" s="158">
        <v>46094</v>
      </c>
      <c r="Q25" s="158">
        <v>46112</v>
      </c>
      <c r="R25" s="28">
        <f>(K25-O25)/O25*100</f>
        <v>7.8431372549019676</v>
      </c>
      <c r="S25" s="105">
        <f>IF(INDEX(Historical!$D$7:$D1089,MATCH(B25,Historical!$B$7:$B$1062,0))=0,"n/a",(INDEX(Historical!$C$7:$C$1062,MATCH(B25,Historical!$B$7:$B$1062,0))/INDEX(Historical!$D$7:$D$1062,MATCH(B25,Historical!$B$7:$B$1062,0))-1)*100)</f>
        <v>6.25</v>
      </c>
      <c r="T25" s="105">
        <f>IF(INDEX(Historical!$F$7:$F$1062,MATCH(B25,Historical!$B$7:$B$1062,0))=0,"n/a",((INDEX(Historical!$C$7:$C$1062,MATCH(B25,Historical!$B$7:$B$1062,0))/INDEX(Historical!$F$7:$F$1062,MATCH(B25,Historical!$B$7:$B$1062,0)))^(1/3)-1)*100)</f>
        <v>7.5462916267589053</v>
      </c>
      <c r="U25" s="105">
        <f>IF(INDEX(Historical!$H$7:$H$1062,MATCH(B25,Historical!$B$7:$B$1062,0))=0,"n/a",((INDEX(Historical!$C$7:$C$1062,MATCH(B25,Historical!$B$7:$B$1062,0))/INDEX(Historical!$H$7:$H$1062,MATCH(B25,Historical!$B$7:$B$1062,0)))^(1/5)-1)*100)</f>
        <v>9.7700948713745017</v>
      </c>
      <c r="V25" s="105">
        <f>IF(INDEX(Historical!$M$7:$M$1062,MATCH(B25,Historical!$B$7:$B$1062,0))=0,"n/a",((INDEX(Historical!$C$7:$C$1062,MATCH(B25,Historical!$B$7:$B$1062,0))/INDEX(Historical!$M$7:$M$1062,MATCH(B25,Historical!$B$7:$B$1062,0)))^(1/10)-1)*100)</f>
        <v>17.694730182265459</v>
      </c>
      <c r="W25" s="106">
        <f>IF(OR(U25&lt;=0,U25="n/a",V25&lt;=0,V25="n/a"),"n/a",U25/V25)</f>
        <v>0.55214715176423412</v>
      </c>
      <c r="X25" s="107">
        <f>IF(OR(AJ25&lt;=0,AJ25="n/a",U25&lt;=0,U25="n/a"),"n/a",U25/AJ25)</f>
        <v>0.57811212256653854</v>
      </c>
      <c r="Y25" s="123" t="s">
        <v>602</v>
      </c>
      <c r="Z25" s="101">
        <f>IF(OR(AC25&lt;0.01,AC25="n/a"),"n/a",M25/AC25*100)</f>
        <v>28.871391076115486</v>
      </c>
      <c r="AA25" s="109">
        <f>IF(OR(AC25&lt;0.01,AC25="n/a"),"n/a",I25/AC25)</f>
        <v>20.656167979002625</v>
      </c>
      <c r="AB25" s="71">
        <v>12</v>
      </c>
      <c r="AC25" s="100">
        <v>7.62</v>
      </c>
      <c r="AD25" s="100">
        <v>1.73</v>
      </c>
      <c r="AE25" s="100">
        <v>3.12</v>
      </c>
      <c r="AF25" s="100">
        <v>6.32</v>
      </c>
      <c r="AG25" s="100">
        <v>33.729999999999997</v>
      </c>
      <c r="AH25" s="100">
        <v>9.74</v>
      </c>
      <c r="AI25" s="100">
        <v>8.81</v>
      </c>
      <c r="AJ25" s="100">
        <v>16.900000000000002</v>
      </c>
      <c r="AK25" s="100">
        <v>9.36</v>
      </c>
      <c r="AL25" s="100">
        <v>13380</v>
      </c>
      <c r="AM25" s="100">
        <v>0.33</v>
      </c>
      <c r="AN25" s="100">
        <v>1.05</v>
      </c>
      <c r="AO25" s="110">
        <f>IF(U25="n/a","n/a",IF(AA25&lt;0,"n/a",IF(AA25="n/a","n/a",J25+U25-AA25)))</f>
        <v>-9.4883602740830142</v>
      </c>
      <c r="AP25" s="111">
        <f>IF(U25="n/a","n/a",J25+U25)</f>
        <v>11.167807704919611</v>
      </c>
      <c r="AQ25" s="112">
        <f>IF(OR(AC25&lt;0.01,AC25="n/a",AF25="n/a"),"n/a",(I25/SQRT(22.5*AC25*(I25/AF25))-1)*100)</f>
        <v>140.87523891683625</v>
      </c>
      <c r="AR25" s="101">
        <f>INDEX(Historical!$C$7:$C$1063,MATCH(B25,Historical!$B$7:$B$1063,0))*IF(AH25="n/a",1.03,IF(AH25&lt;0,1.01,IF(AH25&gt;10,1.1,(1+AH25/100))))</f>
        <v>2.238696</v>
      </c>
      <c r="AS25" s="109">
        <f>IF($AI25="n/a",1.03*AR25,IF($AI25&lt;0,1.01*AR25,IF($AI25&gt;10,1.1*AR25,(1+$AI25/100)*AR25)))</f>
        <v>2.4359251176000001</v>
      </c>
      <c r="AT25" s="109">
        <f>IF($AK25="n/a",1.03*AS25,IF($AK25&lt;0,1.01*AS25,IF($AK25&gt;10,1.1*AS25,(1+$AK25/100)*AS25)))</f>
        <v>2.6639277086073601</v>
      </c>
      <c r="AU25" s="109">
        <f>IF($AK25="n/a",1.03*AT25,IF($AK25&lt;0,1.01*AT25,IF($AK25&gt;10,1.1*AT25,(1+$AK25/100)*AT25)))</f>
        <v>2.9132713421330085</v>
      </c>
      <c r="AV25" s="109">
        <f>IF($AK25="n/a",1.03*AU25,IF($AK25&lt;0,1.01*AU25,IF($AK25&gt;10,1.1*AU25,(1+$AK25/100)*AU25)))</f>
        <v>3.1859535397566581</v>
      </c>
      <c r="AW25" s="109">
        <f>SUM(AR25:AV25)</f>
        <v>13.437773708097026</v>
      </c>
      <c r="AX25" s="113">
        <f>AW25/I25*100</f>
        <v>8.5373403482192032</v>
      </c>
      <c r="AY25" s="100">
        <v>0.84</v>
      </c>
      <c r="AZ25" s="100">
        <v>25.919999999999998</v>
      </c>
      <c r="BA25" s="100">
        <v>-14.04</v>
      </c>
      <c r="BB25" s="100">
        <v>14.530000000000001</v>
      </c>
      <c r="BC25" s="100">
        <v>3.54</v>
      </c>
      <c r="BE25" s="12">
        <v>2014</v>
      </c>
      <c r="BF25" s="12">
        <f>IF(BE25&gt;2020,0,IF(BE25&gt;2008,1,IF(BE25&gt;2001,2,IF(BE25&gt;1990,3,IF(BE25&gt;1980,4,IF(BE25&gt;1973,5,IF(BE25&gt;1970,6,IF(BE25&gt;1960,7,IF(BE25&gt;1958,8,IF(BE25&gt;1953,9,10))))))))))</f>
        <v>1</v>
      </c>
      <c r="BG25" s="100">
        <v>12.82</v>
      </c>
      <c r="BH25" t="s">
        <v>121</v>
      </c>
      <c r="BI25" t="s">
        <v>122</v>
      </c>
    </row>
    <row r="26" spans="1:61" ht="11.25" customHeight="1" x14ac:dyDescent="0.2">
      <c r="A26" s="55" t="s">
        <v>603</v>
      </c>
      <c r="B26" s="55" t="s">
        <v>604</v>
      </c>
      <c r="C26" s="156" t="s">
        <v>180</v>
      </c>
      <c r="D26" s="98" t="s">
        <v>554</v>
      </c>
      <c r="E26" s="157">
        <v>16</v>
      </c>
      <c r="F26" s="2">
        <v>282</v>
      </c>
      <c r="G26" s="2" t="s">
        <v>118</v>
      </c>
      <c r="H26" s="2" t="s">
        <v>118</v>
      </c>
      <c r="I26" s="100">
        <v>385.16</v>
      </c>
      <c r="J26" s="101">
        <f>(M26/I26)*100</f>
        <v>2.6170941946204174</v>
      </c>
      <c r="K26" s="104">
        <v>2.52</v>
      </c>
      <c r="L26" s="71">
        <v>4</v>
      </c>
      <c r="M26" s="28">
        <f>K26*L26</f>
        <v>10.08</v>
      </c>
      <c r="N26" s="103" t="s">
        <v>339</v>
      </c>
      <c r="O26" s="104">
        <v>2.38</v>
      </c>
      <c r="P26" s="158">
        <v>46066</v>
      </c>
      <c r="Q26" s="158">
        <v>46087</v>
      </c>
      <c r="R26" s="28">
        <f>(K26-O26)/O26*100</f>
        <v>5.8823529411764763</v>
      </c>
      <c r="S26" s="105">
        <f>IF(INDEX(Historical!$D$7:$D1095,MATCH(B26,Historical!$B$7:$B$1062,0))=0,"n/a",(INDEX(Historical!$C$7:$C$1062,MATCH(B26,Historical!$B$7:$B$1062,0))/INDEX(Historical!$D$7:$D$1062,MATCH(B26,Historical!$B$7:$B$1062,0))-1)*100)</f>
        <v>5.7777777777777706</v>
      </c>
      <c r="T26" s="105">
        <f>IF(INDEX(Historical!$F$7:$F$1062,MATCH(B26,Historical!$B$7:$B$1062,0))=0,"n/a",((INDEX(Historical!$C$7:$C$1062,MATCH(B26,Historical!$B$7:$B$1062,0))/INDEX(Historical!$F$7:$F$1062,MATCH(B26,Historical!$B$7:$B$1062,0)))^(1/3)-1)*100)</f>
        <v>7.0512499040185528</v>
      </c>
      <c r="U26" s="105">
        <f>IF(INDEX(Historical!$H$7:$H$1062,MATCH(B26,Historical!$B$7:$B$1062,0))=0,"n/a",((INDEX(Historical!$C$7:$C$1062,MATCH(B26,Historical!$B$7:$B$1062,0))/INDEX(Historical!$H$7:$H$1062,MATCH(B26,Historical!$B$7:$B$1062,0)))^(1/5)-1)*100)</f>
        <v>8.2658263101468279</v>
      </c>
      <c r="V26" s="105">
        <f>IF(INDEX(Historical!$M$7:$M$1062,MATCH(B26,Historical!$B$7:$B$1062,0))=0,"n/a",((INDEX(Historical!$C$7:$C$1062,MATCH(B26,Historical!$B$7:$B$1062,0))/INDEX(Historical!$M$7:$M$1062,MATCH(B26,Historical!$B$7:$B$1062,0)))^(1/10)-1)*100)</f>
        <v>11.659322027809393</v>
      </c>
      <c r="W26" s="106">
        <f>IF(OR(U26&lt;=0,U26="n/a",V26&lt;=0,V26="n/a"),"n/a",U26/V26)</f>
        <v>0.70894570802929002</v>
      </c>
      <c r="X26" s="107">
        <f>IF(OR(AJ26&lt;=0,AJ26="n/a",U26&lt;=0,U26="n/a"),"n/a",U26/AJ26)</f>
        <v>2.8211011297429445</v>
      </c>
      <c r="Y26" s="159"/>
      <c r="Z26" s="101">
        <f>IF(OR(AC26&lt;0.01,AC26="n/a"),"n/a",M26/AC26*100)</f>
        <v>70.097357440890121</v>
      </c>
      <c r="AA26" s="109">
        <f>IF(OR(AC26&lt;0.01,AC26="n/a"),"n/a",I26/AC26)</f>
        <v>26.784422809457581</v>
      </c>
      <c r="AB26" s="71">
        <v>12</v>
      </c>
      <c r="AC26" s="100">
        <v>14.38</v>
      </c>
      <c r="AD26" s="100">
        <v>4.34</v>
      </c>
      <c r="AE26" s="100">
        <v>5.57</v>
      </c>
      <c r="AF26" s="100">
        <v>22.62</v>
      </c>
      <c r="AG26" s="100">
        <v>101.32000000000001</v>
      </c>
      <c r="AH26" s="100">
        <v>2.36</v>
      </c>
      <c r="AI26" s="100">
        <v>4.74</v>
      </c>
      <c r="AJ26" s="100">
        <v>2.93</v>
      </c>
      <c r="AK26" s="100">
        <v>3.7900000000000005</v>
      </c>
      <c r="AL26" s="100">
        <v>207870</v>
      </c>
      <c r="AM26" s="100">
        <v>0.22999999999999998</v>
      </c>
      <c r="AN26" s="100">
        <v>6.24</v>
      </c>
      <c r="AO26" s="110">
        <f>IF(U26="n/a","n/a",IF(AA26&lt;0,"n/a",IF(AA26="n/a","n/a",J26+U26-AA26)))</f>
        <v>-15.901502304690336</v>
      </c>
      <c r="AP26" s="111">
        <f>IF(U26="n/a","n/a",J26+U26)</f>
        <v>10.882920504767245</v>
      </c>
      <c r="AQ26" s="112">
        <f>IF(OR(AC26&lt;0.01,AC26="n/a",AF26="n/a"),"n/a",(I26/SQRT(22.5*AC26*(I26/AF26))-1)*100)</f>
        <v>418.91495511732319</v>
      </c>
      <c r="AR26" s="101">
        <f>INDEX(Historical!$C$7:$C$1063,MATCH(B26,Historical!$B$7:$B$1063,0))*IF(AH26="n/a",1.03,IF(AH26&lt;0,1.01,IF(AH26&gt;10,1.1,(1+AH26/100))))</f>
        <v>9.7446719999999996</v>
      </c>
      <c r="AS26" s="109">
        <f>IF($AI26="n/a",1.03*AR26,IF($AI26&lt;0,1.01*AR26,IF($AI26&gt;10,1.1*AR26,(1+$AI26/100)*AR26)))</f>
        <v>10.2065694528</v>
      </c>
      <c r="AT26" s="109">
        <f>IF($AK26="n/a",1.03*AS26,IF($AK26&lt;0,1.01*AS26,IF($AK26&gt;10,1.1*AS26,(1+$AK26/100)*AS26)))</f>
        <v>10.59339843506112</v>
      </c>
      <c r="AU26" s="109">
        <f>IF($AK26="n/a",1.03*AT26,IF($AK26&lt;0,1.01*AT26,IF($AK26&gt;10,1.1*AT26,(1+$AK26/100)*AT26)))</f>
        <v>10.994888235749936</v>
      </c>
      <c r="AV26" s="109">
        <f>IF($AK26="n/a",1.03*AU26,IF($AK26&lt;0,1.01*AU26,IF($AK26&gt;10,1.1*AU26,(1+$AK26/100)*AU26)))</f>
        <v>11.41159449988486</v>
      </c>
      <c r="AW26" s="109">
        <f>SUM(AR26:AV26)</f>
        <v>52.951122623495905</v>
      </c>
      <c r="AX26" s="113">
        <f>AW26/I26*100</f>
        <v>13.747824961962795</v>
      </c>
      <c r="AY26" s="100">
        <v>0.4</v>
      </c>
      <c r="AZ26" s="100">
        <v>42.77</v>
      </c>
      <c r="BA26" s="100">
        <v>-3.2300000000000004</v>
      </c>
      <c r="BB26" s="100">
        <v>8.27</v>
      </c>
      <c r="BC26" s="100">
        <v>12.02</v>
      </c>
      <c r="BE26" s="12">
        <v>2011</v>
      </c>
      <c r="BF26" s="12">
        <f>IF(BE26&gt;2020,0,IF(BE26&gt;2008,1,IF(BE26&gt;2001,2,IF(BE26&gt;1990,3,IF(BE26&gt;1980,4,IF(BE26&gt;1973,5,IF(BE26&gt;1970,6,IF(BE26&gt;1960,7,IF(BE26&gt;1958,8,IF(BE26&gt;1953,9,10))))))))))</f>
        <v>1</v>
      </c>
      <c r="BG26" s="100">
        <v>8.58</v>
      </c>
      <c r="BH26" t="s">
        <v>121</v>
      </c>
      <c r="BI26" t="s">
        <v>122</v>
      </c>
    </row>
    <row r="27" spans="1:61" ht="11.25" customHeight="1" x14ac:dyDescent="0.2">
      <c r="A27" s="123" t="s">
        <v>605</v>
      </c>
      <c r="B27" s="55" t="s">
        <v>606</v>
      </c>
      <c r="C27" s="156" t="s">
        <v>134</v>
      </c>
      <c r="D27" s="98" t="s">
        <v>186</v>
      </c>
      <c r="E27" s="157">
        <v>22</v>
      </c>
      <c r="F27" s="2">
        <v>187</v>
      </c>
      <c r="G27" s="2" t="s">
        <v>118</v>
      </c>
      <c r="H27" s="2" t="s">
        <v>118</v>
      </c>
      <c r="I27" s="100">
        <v>545.84</v>
      </c>
      <c r="J27" s="101">
        <f>(M27/I27)*100</f>
        <v>1.2457863110068885</v>
      </c>
      <c r="K27" s="104">
        <v>1.7</v>
      </c>
      <c r="L27" s="71">
        <v>4</v>
      </c>
      <c r="M27" s="28">
        <f>K27*L27</f>
        <v>6.8</v>
      </c>
      <c r="N27" s="103" t="s">
        <v>550</v>
      </c>
      <c r="O27" s="104">
        <v>1.6</v>
      </c>
      <c r="P27" s="158">
        <v>46146</v>
      </c>
      <c r="Q27" s="158">
        <v>46164</v>
      </c>
      <c r="R27" s="28">
        <f>(K27-O27)/O27*100</f>
        <v>6.249999999999992</v>
      </c>
      <c r="S27" s="105">
        <f>IF(INDEX(Historical!$D$7:$D1096,MATCH(B27,Historical!$B$7:$B$1062,0))=0,"n/a",(INDEX(Historical!$C$7:$C$1062,MATCH(B27,Historical!$B$7:$B$1062,0))/INDEX(Historical!$D$7:$D$1062,MATCH(B27,Historical!$B$7:$B$1062,0))-1)*100)</f>
        <v>8.4628670120898022</v>
      </c>
      <c r="T27" s="105">
        <f>IF(INDEX(Historical!$F$7:$F$1062,MATCH(B27,Historical!$B$7:$B$1062,0))=0,"n/a",((INDEX(Historical!$C$7:$C$1062,MATCH(B27,Historical!$B$7:$B$1062,0))/INDEX(Historical!$F$7:$F$1062,MATCH(B27,Historical!$B$7:$B$1062,0)))^(1/3)-1)*100)</f>
        <v>8.7710382241059861</v>
      </c>
      <c r="U27" s="105">
        <f>IF(INDEX(Historical!$H$7:$H$1062,MATCH(B27,Historical!$B$7:$B$1062,0))=0,"n/a",((INDEX(Historical!$C$7:$C$1062,MATCH(B27,Historical!$B$7:$B$1062,0))/INDEX(Historical!$H$7:$H$1062,MATCH(B27,Historical!$B$7:$B$1062,0)))^(1/5)-1)*100)</f>
        <v>8.9550256179695928</v>
      </c>
      <c r="V27" s="105">
        <f>IF(INDEX(Historical!$M$7:$M$1062,MATCH(B27,Historical!$B$7:$B$1062,0))=0,"n/a",((INDEX(Historical!$C$7:$C$1062,MATCH(B27,Historical!$B$7:$B$1062,0))/INDEX(Historical!$M$7:$M$1062,MATCH(B27,Historical!$B$7:$B$1062,0)))^(1/10)-1)*100)</f>
        <v>9.2612055265749671</v>
      </c>
      <c r="W27" s="106">
        <f>IF(OR(U27&lt;=0,U27="n/a",V27&lt;=0,V27="n/a"),"n/a",U27/V27)</f>
        <v>0.96693951908023279</v>
      </c>
      <c r="X27" s="107">
        <f>IF(OR(AJ27&lt;=0,AJ27="n/a",U27&lt;=0,U27="n/a"),"n/a",U27/AJ27)</f>
        <v>0.36776285905419276</v>
      </c>
      <c r="Y27" s="164"/>
      <c r="Z27" s="101">
        <f>IF(OR(AC27&lt;0.01,AC27="n/a"),"n/a",M27/AC27*100)</f>
        <v>16.405307599517492</v>
      </c>
      <c r="AA27" s="109">
        <f>IF(OR(AC27&lt;0.01,AC27="n/a"),"n/a",I27/AC27)</f>
        <v>13.168636911942098</v>
      </c>
      <c r="AB27" s="71">
        <v>12</v>
      </c>
      <c r="AC27" s="100">
        <v>41.45</v>
      </c>
      <c r="AD27" s="100">
        <v>0.78</v>
      </c>
      <c r="AE27" s="100">
        <v>2.48</v>
      </c>
      <c r="AF27" s="100">
        <v>7.58</v>
      </c>
      <c r="AG27" s="100">
        <v>63.43</v>
      </c>
      <c r="AH27" s="100">
        <v>18.07</v>
      </c>
      <c r="AI27" s="100">
        <v>11.110000000000001</v>
      </c>
      <c r="AJ27" s="100">
        <v>24.349999999999998</v>
      </c>
      <c r="AK27" s="100">
        <v>13.600000000000001</v>
      </c>
      <c r="AL27" s="100">
        <v>49070</v>
      </c>
      <c r="AM27" s="100">
        <v>0.22</v>
      </c>
      <c r="AN27" s="100">
        <v>1.03</v>
      </c>
      <c r="AO27" s="110">
        <f>IF(U27="n/a","n/a",IF(AA27&lt;0,"n/a",IF(AA27="n/a","n/a",J27+U27-AA27)))</f>
        <v>-2.9678249829656167</v>
      </c>
      <c r="AP27" s="111">
        <f>IF(U27="n/a","n/a",J27+U27)</f>
        <v>10.200811928976481</v>
      </c>
      <c r="AQ27" s="112">
        <f>IF(OR(AC27&lt;0.01,AC27="n/a",AF27="n/a"),"n/a",(I27/SQRT(22.5*AC27*(I27/AF27))-1)*100)</f>
        <v>110.62686099938399</v>
      </c>
      <c r="AR27" s="101">
        <f>INDEX(Historical!$C$7:$C$1063,MATCH(B27,Historical!$B$7:$B$1063,0))*IF(AH27="n/a",1.03,IF(AH27&lt;0,1.01,IF(AH27&gt;10,1.1,(1+AH27/100))))</f>
        <v>6.9080000000000013</v>
      </c>
      <c r="AS27" s="109">
        <f>IF($AI27="n/a",1.03*AR27,IF($AI27&lt;0,1.01*AR27,IF($AI27&gt;10,1.1*AR27,(1+$AI27/100)*AR27)))</f>
        <v>7.5988000000000016</v>
      </c>
      <c r="AT27" s="109">
        <f>IF($AK27="n/a",1.03*AS27,IF($AK27&lt;0,1.01*AS27,IF($AK27&gt;10,1.1*AS27,(1+$AK27/100)*AS27)))</f>
        <v>8.3586800000000032</v>
      </c>
      <c r="AU27" s="109">
        <f>IF($AK27="n/a",1.03*AT27,IF($AK27&lt;0,1.01*AT27,IF($AK27&gt;10,1.1*AT27,(1+$AK27/100)*AT27)))</f>
        <v>9.1945480000000046</v>
      </c>
      <c r="AV27" s="109">
        <f>IF($AK27="n/a",1.03*AU27,IF($AK27&lt;0,1.01*AU27,IF($AK27&gt;10,1.1*AU27,(1+$AK27/100)*AU27)))</f>
        <v>10.114002800000005</v>
      </c>
      <c r="AW27" s="109">
        <f>SUM(AR27:AV27)</f>
        <v>42.174030800000011</v>
      </c>
      <c r="AX27" s="113">
        <f>AW27/I27*100</f>
        <v>7.7264456250916034</v>
      </c>
      <c r="AY27" s="100">
        <v>1.1299999999999999</v>
      </c>
      <c r="AZ27" s="100">
        <v>29.23</v>
      </c>
      <c r="BA27" s="100">
        <v>-1.38</v>
      </c>
      <c r="BB27" s="100">
        <v>12.870000000000001</v>
      </c>
      <c r="BC27" s="100">
        <v>14.63</v>
      </c>
      <c r="BE27" s="12">
        <v>2005</v>
      </c>
      <c r="BF27" s="12">
        <f>IF(BE27&gt;2020,0,IF(BE27&gt;2008,1,IF(BE27&gt;2001,2,IF(BE27&gt;1990,3,IF(BE27&gt;1980,4,IF(BE27&gt;1973,5,IF(BE27&gt;1970,6,IF(BE27&gt;1960,7,IF(BE27&gt;1958,8,IF(BE27&gt;1953,9,10))))))))))</f>
        <v>2</v>
      </c>
      <c r="BG27" s="100">
        <v>2.06</v>
      </c>
      <c r="BH27" t="s">
        <v>121</v>
      </c>
      <c r="BI27" t="s">
        <v>122</v>
      </c>
    </row>
    <row r="28" spans="1:61" ht="11.25" customHeight="1" x14ac:dyDescent="0.2">
      <c r="A28" s="123" t="s">
        <v>607</v>
      </c>
      <c r="B28" s="55" t="s">
        <v>608</v>
      </c>
      <c r="C28" s="156" t="s">
        <v>134</v>
      </c>
      <c r="D28" s="98" t="s">
        <v>135</v>
      </c>
      <c r="E28" s="157">
        <v>14</v>
      </c>
      <c r="F28" s="2">
        <v>390</v>
      </c>
      <c r="G28" s="2" t="s">
        <v>146</v>
      </c>
      <c r="H28" s="2" t="s">
        <v>146</v>
      </c>
      <c r="I28" s="100">
        <v>29.04</v>
      </c>
      <c r="J28" s="101">
        <f>(M28/I28)*100</f>
        <v>5.6473829201101928</v>
      </c>
      <c r="K28" s="104">
        <v>0.41</v>
      </c>
      <c r="L28" s="71">
        <v>4</v>
      </c>
      <c r="M28" s="28">
        <f>K28*L28</f>
        <v>1.64</v>
      </c>
      <c r="N28" s="103" t="s">
        <v>609</v>
      </c>
      <c r="O28" s="104">
        <v>0.39</v>
      </c>
      <c r="P28" s="158">
        <v>46094</v>
      </c>
      <c r="Q28" s="158">
        <v>46101</v>
      </c>
      <c r="R28" s="28">
        <f>(K28-O28)/O28*100</f>
        <v>5.128205128205118</v>
      </c>
      <c r="S28" s="105">
        <f>IF(INDEX(Historical!$D$7:$D1097,MATCH(B28,Historical!$B$7:$B$1062,0))=0,"n/a",(INDEX(Historical!$C$7:$C$1062,MATCH(B28,Historical!$B$7:$B$1062,0))/INDEX(Historical!$D$7:$D$1062,MATCH(B28,Historical!$B$7:$B$1062,0))-1)*100)</f>
        <v>5.4054054054054168</v>
      </c>
      <c r="T28" s="105">
        <f>IF(INDEX(Historical!$F$7:$F$1062,MATCH(B28,Historical!$B$7:$B$1062,0))=0,"n/a",((INDEX(Historical!$C$7:$C$1062,MATCH(B28,Historical!$B$7:$B$1062,0))/INDEX(Historical!$F$7:$F$1062,MATCH(B28,Historical!$B$7:$B$1062,0)))^(1/3)-1)*100)</f>
        <v>7.9528977308938487</v>
      </c>
      <c r="U28" s="105">
        <f>IF(INDEX(Historical!$H$7:$H$1062,MATCH(B28,Historical!$B$7:$B$1062,0))=0,"n/a",((INDEX(Historical!$C$7:$C$1062,MATCH(B28,Historical!$B$7:$B$1062,0))/INDEX(Historical!$H$7:$H$1062,MATCH(B28,Historical!$B$7:$B$1062,0)))^(1/5)-1)*100)</f>
        <v>7.6316922514810814</v>
      </c>
      <c r="V28" s="105">
        <f>IF(INDEX(Historical!$M$7:$M$1062,MATCH(B28,Historical!$B$7:$B$1062,0))=0,"n/a",((INDEX(Historical!$C$7:$C$1062,MATCH(B28,Historical!$B$7:$B$1062,0))/INDEX(Historical!$M$7:$M$1062,MATCH(B28,Historical!$B$7:$B$1062,0)))^(1/10)-1)*100)</f>
        <v>10.026509310601806</v>
      </c>
      <c r="W28" s="106">
        <f>IF(OR(U28&lt;=0,U28="n/a",V28&lt;=0,V28="n/a"),"n/a",U28/V28)</f>
        <v>0.76115146508780485</v>
      </c>
      <c r="X28" s="107" t="str">
        <f>IF(OR(AJ28&lt;=0,AJ28="n/a",U28&lt;=0,U28="n/a"),"n/a",U28/AJ28)</f>
        <v>n/a</v>
      </c>
      <c r="Y28" s="165"/>
      <c r="Z28" s="101">
        <f>IF(OR(AC28&lt;0.01,AC28="n/a"),"n/a",M28/AC28*100)</f>
        <v>65.863453815261025</v>
      </c>
      <c r="AA28" s="109">
        <f>IF(OR(AC28&lt;0.01,AC28="n/a"),"n/a",I28/AC28)</f>
        <v>11.662650602409638</v>
      </c>
      <c r="AB28" s="71">
        <v>12</v>
      </c>
      <c r="AC28" s="100">
        <v>2.4900000000000002</v>
      </c>
      <c r="AD28" s="100" t="s">
        <v>142</v>
      </c>
      <c r="AE28" s="100">
        <v>1.6</v>
      </c>
      <c r="AF28" s="100">
        <v>2.15</v>
      </c>
      <c r="AG28" s="100">
        <v>18.23</v>
      </c>
      <c r="AH28" s="100">
        <v>-9.82</v>
      </c>
      <c r="AI28" s="100">
        <v>1.9</v>
      </c>
      <c r="AJ28" s="100">
        <v>-11.19</v>
      </c>
      <c r="AK28" s="100">
        <v>-6.3299999999999992</v>
      </c>
      <c r="AL28" s="100">
        <v>538.28</v>
      </c>
      <c r="AM28" s="100">
        <v>2.06</v>
      </c>
      <c r="AN28" s="100">
        <v>0</v>
      </c>
      <c r="AO28" s="110">
        <f>IF(U28="n/a","n/a",IF(AA28&lt;0,"n/a",IF(AA28="n/a","n/a",J28+U28-AA28)))</f>
        <v>1.6164245691816355</v>
      </c>
      <c r="AP28" s="111">
        <f>IF(U28="n/a","n/a",J28+U28)</f>
        <v>13.279075171591273</v>
      </c>
      <c r="AQ28" s="112">
        <f>IF(OR(AC28&lt;0.01,AC28="n/a",AF28="n/a"),"n/a",(I28/SQRT(22.5*AC28*(I28/AF28))-1)*100)</f>
        <v>5.5666167670247679</v>
      </c>
      <c r="AR28" s="101">
        <f>INDEX(Historical!$C$7:$C$1063,MATCH(B28,Historical!$B$7:$B$1063,0))*IF(AH28="n/a",1.03,IF(AH28&lt;0,1.01,IF(AH28&gt;10,1.1,(1+AH28/100))))</f>
        <v>1.5756000000000001</v>
      </c>
      <c r="AS28" s="109">
        <f>IF($AI28="n/a",1.03*AR28,IF($AI28&lt;0,1.01*AR28,IF($AI28&gt;10,1.1*AR28,(1+$AI28/100)*AR28)))</f>
        <v>1.6055363999999999</v>
      </c>
      <c r="AT28" s="109">
        <f>IF($AK28="n/a",1.03*AS28,IF($AK28&lt;0,1.01*AS28,IF($AK28&gt;10,1.1*AS28,(1+$AK28/100)*AS28)))</f>
        <v>1.6215917639999999</v>
      </c>
      <c r="AU28" s="109">
        <f>IF($AK28="n/a",1.03*AT28,IF($AK28&lt;0,1.01*AT28,IF($AK28&gt;10,1.1*AT28,(1+$AK28/100)*AT28)))</f>
        <v>1.63780768164</v>
      </c>
      <c r="AV28" s="109">
        <f>IF($AK28="n/a",1.03*AU28,IF($AK28&lt;0,1.01*AU28,IF($AK28&gt;10,1.1*AU28,(1+$AK28/100)*AU28)))</f>
        <v>1.6541857584563999</v>
      </c>
      <c r="AW28" s="109">
        <f>SUM(AR28:AV28)</f>
        <v>8.0947216040963994</v>
      </c>
      <c r="AX28" s="113">
        <f>AW28/I28*100</f>
        <v>27.87438568903719</v>
      </c>
      <c r="AY28" s="100">
        <v>0.27</v>
      </c>
      <c r="AZ28" s="100">
        <v>0.35000000000000003</v>
      </c>
      <c r="BA28" s="100">
        <v>-37.730000000000004</v>
      </c>
      <c r="BB28" s="100">
        <v>-9.5500000000000007</v>
      </c>
      <c r="BC28" s="100">
        <v>-17.580000000000002</v>
      </c>
      <c r="BE28" s="12">
        <v>2013</v>
      </c>
      <c r="BF28" s="12">
        <f>IF(BE28&gt;2020,0,IF(BE28&gt;2008,1,IF(BE28&gt;2001,2,IF(BE28&gt;1990,3,IF(BE28&gt;1980,4,IF(BE28&gt;1973,5,IF(BE28&gt;1970,6,IF(BE28&gt;1960,7,IF(BE28&gt;1958,8,IF(BE28&gt;1953,9,10))))))))))</f>
        <v>1</v>
      </c>
      <c r="BG28" s="100">
        <v>4.5600000000000005</v>
      </c>
      <c r="BH28" t="s">
        <v>121</v>
      </c>
      <c r="BI28" t="s">
        <v>122</v>
      </c>
    </row>
    <row r="29" spans="1:61" ht="11.25" customHeight="1" x14ac:dyDescent="0.2">
      <c r="A29" s="146" t="s">
        <v>610</v>
      </c>
      <c r="B29" s="55" t="s">
        <v>611</v>
      </c>
      <c r="C29" s="156" t="s">
        <v>300</v>
      </c>
      <c r="D29" s="98" t="s">
        <v>612</v>
      </c>
      <c r="E29" s="157">
        <v>16</v>
      </c>
      <c r="F29" s="2">
        <v>297</v>
      </c>
      <c r="G29" s="2" t="s">
        <v>146</v>
      </c>
      <c r="H29" s="2" t="s">
        <v>146</v>
      </c>
      <c r="I29" s="100">
        <v>173.36</v>
      </c>
      <c r="J29" s="101">
        <f>(M29/I29)*100</f>
        <v>4.1301338255652968</v>
      </c>
      <c r="K29" s="104">
        <v>1.79</v>
      </c>
      <c r="L29" s="71">
        <v>4</v>
      </c>
      <c r="M29" s="28">
        <f>K29*L29</f>
        <v>7.16</v>
      </c>
      <c r="N29" s="103" t="s">
        <v>613</v>
      </c>
      <c r="O29" s="104">
        <v>1.7</v>
      </c>
      <c r="P29" s="158">
        <v>46126</v>
      </c>
      <c r="Q29" s="158">
        <v>46140</v>
      </c>
      <c r="R29" s="28">
        <f>(K29-O29)/O29*100</f>
        <v>5.2941176470588287</v>
      </c>
      <c r="S29" s="105">
        <f>IF(INDEX(Historical!$D$7:$D1098,MATCH(B29,Historical!$B$7:$B$1062,0))=0,"n/a",(INDEX(Historical!$C$7:$C$1062,MATCH(B29,Historical!$B$7:$B$1062,0))/INDEX(Historical!$D$7:$D$1062,MATCH(B29,Historical!$B$7:$B$1062,0))-1)*100)</f>
        <v>2.4390243902439046</v>
      </c>
      <c r="T29" s="105">
        <f>IF(INDEX(Historical!$F$7:$F$1062,MATCH(B29,Historical!$B$7:$B$1062,0))=0,"n/a",((INDEX(Historical!$C$7:$C$1062,MATCH(B29,Historical!$B$7:$B$1062,0))/INDEX(Historical!$F$7:$F$1062,MATCH(B29,Historical!$B$7:$B$1062,0)))^(1/3)-1)*100)</f>
        <v>5.7025997492796021</v>
      </c>
      <c r="U29" s="105">
        <f>IF(INDEX(Historical!$H$7:$H$1062,MATCH(B29,Historical!$B$7:$B$1062,0))=0,"n/a",((INDEX(Historical!$C$7:$C$1062,MATCH(B29,Historical!$B$7:$B$1062,0))/INDEX(Historical!$H$7:$H$1062,MATCH(B29,Historical!$B$7:$B$1062,0)))^(1/5)-1)*100)</f>
        <v>9.1883429960426533</v>
      </c>
      <c r="V29" s="105">
        <f>IF(INDEX(Historical!$M$7:$M$1062,MATCH(B29,Historical!$B$7:$B$1062,0))=0,"n/a",((INDEX(Historical!$C$7:$C$1062,MATCH(B29,Historical!$B$7:$B$1062,0))/INDEX(Historical!$M$7:$M$1062,MATCH(B29,Historical!$B$7:$B$1062,0)))^(1/10)-1)*100)</f>
        <v>14.016858257575503</v>
      </c>
      <c r="W29" s="106">
        <f>IF(OR(U29&lt;=0,U29="n/a",V29&lt;=0,V29="n/a"),"n/a",U29/V29)</f>
        <v>0.65552086117991193</v>
      </c>
      <c r="X29" s="107">
        <f>IF(OR(AJ29&lt;=0,AJ29="n/a",U29&lt;=0,U29="n/a"),"n/a",U29/AJ29)</f>
        <v>1.2552381142134772</v>
      </c>
      <c r="Y29" s="123" t="s">
        <v>614</v>
      </c>
      <c r="Z29" s="101">
        <f>IF(OR(AC29&lt;0.01,AC29="n/a"),"n/a",M29/AC29*100)</f>
        <v>98.486932599724909</v>
      </c>
      <c r="AA29" s="109">
        <f>IF(OR(AC29&lt;0.01,AC29="n/a"),"n/a",I29/AC29)</f>
        <v>23.84594222833563</v>
      </c>
      <c r="AB29" s="71">
        <v>12</v>
      </c>
      <c r="AC29" s="100">
        <v>7.27</v>
      </c>
      <c r="AD29" s="100">
        <v>1.98</v>
      </c>
      <c r="AE29" s="100">
        <v>7.38</v>
      </c>
      <c r="AF29" s="100">
        <v>21.72</v>
      </c>
      <c r="AG29" s="100">
        <v>91.52</v>
      </c>
      <c r="AH29" s="100">
        <v>27.200000000000003</v>
      </c>
      <c r="AI29" s="100">
        <v>1.54</v>
      </c>
      <c r="AJ29" s="100">
        <v>7.32</v>
      </c>
      <c r="AK29" s="100">
        <v>12.57</v>
      </c>
      <c r="AL29" s="100">
        <v>80780</v>
      </c>
      <c r="AM29" s="100">
        <v>0.18</v>
      </c>
      <c r="AN29" s="100">
        <v>12.09</v>
      </c>
      <c r="AO29" s="110">
        <f>IF(U29="n/a","n/a",IF(AA29&lt;0,"n/a",IF(AA29="n/a","n/a",J29+U29-AA29)))</f>
        <v>-10.52746540672768</v>
      </c>
      <c r="AP29" s="111">
        <f>IF(U29="n/a","n/a",J29+U29)</f>
        <v>13.31847682160795</v>
      </c>
      <c r="AQ29" s="112">
        <f>IF(OR(AC29&lt;0.01,AC29="n/a",AF29="n/a"),"n/a",(I29/SQRT(22.5*AC29*(I29/AF29))-1)*100)</f>
        <v>379.78414831831742</v>
      </c>
      <c r="AR29" s="101">
        <f>INDEX(Historical!$C$7:$C$1063,MATCH(B29,Historical!$B$7:$B$1063,0))*IF(AH29="n/a",1.03,IF(AH29&lt;0,1.01,IF(AH29&gt;10,1.1,(1+AH29/100))))</f>
        <v>7.3920000000000003</v>
      </c>
      <c r="AS29" s="109">
        <f>IF($AI29="n/a",1.03*AR29,IF($AI29&lt;0,1.01*AR29,IF($AI29&gt;10,1.1*AR29,(1+$AI29/100)*AR29)))</f>
        <v>7.5058368000000009</v>
      </c>
      <c r="AT29" s="109">
        <f>IF($AK29="n/a",1.03*AS29,IF($AK29&lt;0,1.01*AS29,IF($AK29&gt;10,1.1*AS29,(1+$AK29/100)*AS29)))</f>
        <v>8.2564204800000009</v>
      </c>
      <c r="AU29" s="109">
        <f>IF($AK29="n/a",1.03*AT29,IF($AK29&lt;0,1.01*AT29,IF($AK29&gt;10,1.1*AT29,(1+$AK29/100)*AT29)))</f>
        <v>9.0820625280000016</v>
      </c>
      <c r="AV29" s="109">
        <f>IF($AK29="n/a",1.03*AU29,IF($AK29&lt;0,1.01*AU29,IF($AK29&gt;10,1.1*AU29,(1+$AK29/100)*AU29)))</f>
        <v>9.9902687808000028</v>
      </c>
      <c r="AW29" s="109">
        <f>SUM(AR29:AV29)</f>
        <v>42.226588588800006</v>
      </c>
      <c r="AX29" s="113">
        <f>AW29/I29*100</f>
        <v>24.357746071065993</v>
      </c>
      <c r="AY29" s="100">
        <v>0.89</v>
      </c>
      <c r="AZ29" s="100">
        <v>8.3099999999999987</v>
      </c>
      <c r="BA29" s="100">
        <v>-20.25</v>
      </c>
      <c r="BB29" s="100">
        <v>-1.71</v>
      </c>
      <c r="BC29" s="100">
        <v>-3.1300000000000003</v>
      </c>
      <c r="BE29" s="12">
        <v>2011</v>
      </c>
      <c r="BF29" s="12">
        <f>IF(BE29&gt;2020,0,IF(BE29&gt;2008,1,IF(BE29&gt;2001,2,IF(BE29&gt;1990,3,IF(BE29&gt;1980,4,IF(BE29&gt;1973,5,IF(BE29&gt;1970,6,IF(BE29&gt;1960,7,IF(BE29&gt;1958,8,IF(BE29&gt;1953,9,10))))))))))</f>
        <v>1</v>
      </c>
      <c r="BG29" s="100">
        <v>5.35</v>
      </c>
      <c r="BH29" t="s">
        <v>121</v>
      </c>
      <c r="BI29" t="s">
        <v>302</v>
      </c>
    </row>
    <row r="30" spans="1:61" ht="11.25" customHeight="1" x14ac:dyDescent="0.2">
      <c r="A30" s="123" t="s">
        <v>615</v>
      </c>
      <c r="B30" s="55" t="s">
        <v>616</v>
      </c>
      <c r="C30" s="156" t="s">
        <v>134</v>
      </c>
      <c r="D30" s="98" t="s">
        <v>135</v>
      </c>
      <c r="E30" s="157">
        <v>15</v>
      </c>
      <c r="F30" s="2">
        <v>348</v>
      </c>
      <c r="G30" s="2" t="s">
        <v>146</v>
      </c>
      <c r="H30" s="2" t="s">
        <v>146</v>
      </c>
      <c r="I30" s="100">
        <v>360.55</v>
      </c>
      <c r="J30" s="101">
        <f>(M30/I30)*100</f>
        <v>0.90972125918735258</v>
      </c>
      <c r="K30" s="104">
        <v>0.82</v>
      </c>
      <c r="L30" s="71">
        <v>4</v>
      </c>
      <c r="M30" s="28">
        <f>K30*L30</f>
        <v>3.28</v>
      </c>
      <c r="N30" s="103" t="s">
        <v>151</v>
      </c>
      <c r="O30" s="104">
        <v>0.745</v>
      </c>
      <c r="P30" s="158">
        <v>46143</v>
      </c>
      <c r="Q30" s="158">
        <v>46157</v>
      </c>
      <c r="R30" s="28">
        <f>(K30-O30)/O30*100</f>
        <v>10.067114093959725</v>
      </c>
      <c r="S30" s="105">
        <f>IF(INDEX(Historical!$D$7:$D1099,MATCH(B30,Historical!$B$7:$B$1062,0))=0,"n/a",(INDEX(Historical!$C$7:$C$1062,MATCH(B30,Historical!$B$7:$B$1062,0))/INDEX(Historical!$D$7:$D$1062,MATCH(B30,Historical!$B$7:$B$1062,0))-1)*100)</f>
        <v>10.22727272727273</v>
      </c>
      <c r="T30" s="105">
        <f>IF(INDEX(Historical!$F$7:$F$1062,MATCH(B30,Historical!$B$7:$B$1062,0))=0,"n/a",((INDEX(Historical!$C$7:$C$1062,MATCH(B30,Historical!$B$7:$B$1062,0))/INDEX(Historical!$F$7:$F$1062,MATCH(B30,Historical!$B$7:$B$1062,0)))^(1/3)-1)*100)</f>
        <v>9.9384538155088631</v>
      </c>
      <c r="U30" s="105">
        <f>IF(INDEX(Historical!$H$7:$H$1062,MATCH(B30,Historical!$B$7:$B$1062,0))=0,"n/a",((INDEX(Historical!$C$7:$C$1062,MATCH(B30,Historical!$B$7:$B$1062,0))/INDEX(Historical!$H$7:$H$1062,MATCH(B30,Historical!$B$7:$B$1062,0)))^(1/5)-1)*100)</f>
        <v>10.330248749389082</v>
      </c>
      <c r="V30" s="105">
        <f>IF(INDEX(Historical!$M$7:$M$1062,MATCH(B30,Historical!$B$7:$B$1062,0))=0,"n/a",((INDEX(Historical!$C$7:$C$1062,MATCH(B30,Historical!$B$7:$B$1062,0))/INDEX(Historical!$M$7:$M$1062,MATCH(B30,Historical!$B$7:$B$1062,0)))^(1/10)-1)*100)</f>
        <v>9.7285183111327278</v>
      </c>
      <c r="W30" s="106">
        <f>IF(OR(U30&lt;=0,U30="n/a",V30&lt;=0,V30="n/a"),"n/a",U30/V30)</f>
        <v>1.0618522182938968</v>
      </c>
      <c r="X30" s="107">
        <f>IF(OR(AJ30&lt;=0,AJ30="n/a",U30&lt;=0,U30="n/a"),"n/a",U30/AJ30)</f>
        <v>0.68685164557108247</v>
      </c>
      <c r="Y30" s="123" t="s">
        <v>617</v>
      </c>
      <c r="Z30" s="101">
        <f>IF(OR(AC30&lt;0.01,AC30="n/a"),"n/a",M30/AC30*100)</f>
        <v>18.081587651598674</v>
      </c>
      <c r="AA30" s="109">
        <f>IF(OR(AC30&lt;0.01,AC30="n/a"),"n/a",I30/AC30)</f>
        <v>19.875964718853364</v>
      </c>
      <c r="AB30" s="71">
        <v>12</v>
      </c>
      <c r="AC30" s="100">
        <v>18.14</v>
      </c>
      <c r="AD30" s="100">
        <v>1.44</v>
      </c>
      <c r="AE30" s="100">
        <v>4.3499999999999996</v>
      </c>
      <c r="AF30" s="100">
        <v>7.96</v>
      </c>
      <c r="AG30" s="100">
        <v>44.879999999999995</v>
      </c>
      <c r="AH30" s="100">
        <v>11.93</v>
      </c>
      <c r="AI30" s="100">
        <v>11.76</v>
      </c>
      <c r="AJ30" s="100">
        <v>15.040000000000001</v>
      </c>
      <c r="AK30" s="100">
        <v>11.73</v>
      </c>
      <c r="AL30" s="100">
        <v>76480</v>
      </c>
      <c r="AM30" s="100">
        <v>1.02</v>
      </c>
      <c r="AN30" s="100">
        <v>1.65</v>
      </c>
      <c r="AO30" s="110">
        <f>IF(U30="n/a","n/a",IF(AA30&lt;0,"n/a",IF(AA30="n/a","n/a",J30+U30-AA30)))</f>
        <v>-8.6359947102769308</v>
      </c>
      <c r="AP30" s="111">
        <f>IF(U30="n/a","n/a",J30+U30)</f>
        <v>11.239970008576433</v>
      </c>
      <c r="AQ30" s="112">
        <f>IF(OR(AC30&lt;0.01,AC30="n/a",AF30="n/a"),"n/a",(I30/SQRT(22.5*AC30*(I30/AF30))-1)*100)</f>
        <v>165.17304971330429</v>
      </c>
      <c r="AR30" s="101">
        <f>INDEX(Historical!$C$7:$C$1063,MATCH(B30,Historical!$B$7:$B$1063,0))*IF(AH30="n/a",1.03,IF(AH30&lt;0,1.01,IF(AH30&gt;10,1.1,(1+AH30/100))))</f>
        <v>3.2010000000000005</v>
      </c>
      <c r="AS30" s="109">
        <f>IF($AI30="n/a",1.03*AR30,IF($AI30&lt;0,1.01*AR30,IF($AI30&gt;10,1.1*AR30,(1+$AI30/100)*AR30)))</f>
        <v>3.521100000000001</v>
      </c>
      <c r="AT30" s="109">
        <f>IF($AK30="n/a",1.03*AS30,IF($AK30&lt;0,1.01*AS30,IF($AK30&gt;10,1.1*AS30,(1+$AK30/100)*AS30)))</f>
        <v>3.8732100000000016</v>
      </c>
      <c r="AU30" s="109">
        <f>IF($AK30="n/a",1.03*AT30,IF($AK30&lt;0,1.01*AT30,IF($AK30&gt;10,1.1*AT30,(1+$AK30/100)*AT30)))</f>
        <v>4.2605310000000021</v>
      </c>
      <c r="AV30" s="109">
        <f>IF($AK30="n/a",1.03*AU30,IF($AK30&lt;0,1.01*AU30,IF($AK30&gt;10,1.1*AU30,(1+$AK30/100)*AU30)))</f>
        <v>4.6865841000000028</v>
      </c>
      <c r="AW30" s="109">
        <f>SUM(AR30:AV30)</f>
        <v>19.54242510000001</v>
      </c>
      <c r="AX30" s="113">
        <f>AW30/I30*100</f>
        <v>5.4201706004715042</v>
      </c>
      <c r="AY30" s="100">
        <v>0.68</v>
      </c>
      <c r="AZ30" s="100">
        <v>18.37</v>
      </c>
      <c r="BA30" s="100">
        <v>-5.7</v>
      </c>
      <c r="BB30" s="100">
        <v>5.86</v>
      </c>
      <c r="BC30" s="100">
        <v>7.13</v>
      </c>
      <c r="BE30" s="12">
        <v>2012</v>
      </c>
      <c r="BF30" s="12">
        <f>IF(BE30&gt;2020,0,IF(BE30&gt;2008,1,IF(BE30&gt;2001,2,IF(BE30&gt;1990,3,IF(BE30&gt;1980,4,IF(BE30&gt;1973,5,IF(BE30&gt;1970,6,IF(BE30&gt;1960,7,IF(BE30&gt;1958,8,IF(BE30&gt;1953,9,10))))))))))</f>
        <v>1</v>
      </c>
      <c r="BG30" s="100">
        <v>7.2900000000000009</v>
      </c>
      <c r="BH30" t="s">
        <v>121</v>
      </c>
      <c r="BI30" t="s">
        <v>122</v>
      </c>
    </row>
    <row r="31" spans="1:61" ht="11.25" customHeight="1" x14ac:dyDescent="0.2">
      <c r="A31" s="123" t="s">
        <v>618</v>
      </c>
      <c r="B31" s="55" t="s">
        <v>619</v>
      </c>
      <c r="C31" s="156" t="s">
        <v>198</v>
      </c>
      <c r="D31" s="98" t="s">
        <v>199</v>
      </c>
      <c r="E31" s="157">
        <v>13</v>
      </c>
      <c r="F31" s="2">
        <v>417</v>
      </c>
      <c r="G31" s="2" t="s">
        <v>146</v>
      </c>
      <c r="H31" s="2" t="s">
        <v>146</v>
      </c>
      <c r="I31" s="100">
        <v>160.69999999999999</v>
      </c>
      <c r="J31" s="101">
        <f>(M31/I31)*100</f>
        <v>0.62227753578095835</v>
      </c>
      <c r="K31" s="104">
        <v>0.25</v>
      </c>
      <c r="L31" s="71">
        <v>4</v>
      </c>
      <c r="M31" s="28">
        <f>K31*L31</f>
        <v>1</v>
      </c>
      <c r="N31" s="103" t="s">
        <v>147</v>
      </c>
      <c r="O31" s="104">
        <v>0.16500000000000001</v>
      </c>
      <c r="P31" s="158">
        <v>46007</v>
      </c>
      <c r="Q31" s="158">
        <v>46029</v>
      </c>
      <c r="R31" s="28">
        <f>(K31-O31)/O31*100</f>
        <v>51.515151515151501</v>
      </c>
      <c r="S31" s="105">
        <f>IF(INDEX(Historical!$D$7:$D1102,MATCH(B31,Historical!$B$7:$B$1062,0))=0,"n/a",(INDEX(Historical!$C$7:$C$1062,MATCH(B31,Historical!$B$7:$B$1062,0))/INDEX(Historical!$D$7:$D$1062,MATCH(B31,Historical!$B$7:$B$1062,0))-1)*100)</f>
        <v>33.33333333333335</v>
      </c>
      <c r="T31" s="105">
        <f>IF(INDEX(Historical!$F$7:$F$1062,MATCH(B31,Historical!$B$7:$B$1062,0))=0,"n/a",((INDEX(Historical!$C$7:$C$1062,MATCH(B31,Historical!$B$7:$B$1062,0))/INDEX(Historical!$F$7:$F$1062,MATCH(B31,Historical!$B$7:$B$1062,0)))^(1/3)-1)*100)</f>
        <v>18.166575046750122</v>
      </c>
      <c r="U31" s="105">
        <f>IF(INDEX(Historical!$H$7:$H$1062,MATCH(B31,Historical!$B$7:$B$1062,0))=0,"n/a",((INDEX(Historical!$C$7:$C$1062,MATCH(B31,Historical!$B$7:$B$1062,0))/INDEX(Historical!$H$7:$H$1062,MATCH(B31,Historical!$B$7:$B$1062,0)))^(1/5)-1)*100)</f>
        <v>21.428543377443866</v>
      </c>
      <c r="V31" s="105">
        <f>IF(INDEX(Historical!$M$7:$M$1062,MATCH(B31,Historical!$B$7:$B$1062,0))=0,"n/a",((INDEX(Historical!$C$7:$C$1062,MATCH(B31,Historical!$B$7:$B$1062,0))/INDEX(Historical!$M$7:$M$1062,MATCH(B31,Historical!$B$7:$B$1062,0)))^(1/10)-1)*100)</f>
        <v>17.755084865557123</v>
      </c>
      <c r="W31" s="106">
        <f>IF(OR(U31&lt;=0,U31="n/a",V31&lt;=0,V31="n/a"),"n/a",U31/V31)</f>
        <v>1.2068961393145938</v>
      </c>
      <c r="X31" s="107">
        <f>IF(OR(AJ31&lt;=0,AJ31="n/a",U31&lt;=0,U31="n/a"),"n/a",U31/AJ31)</f>
        <v>0.76942705125471689</v>
      </c>
      <c r="Y31" s="123"/>
      <c r="Z31" s="101">
        <f>IF(OR(AC31&lt;0.01,AC31="n/a"),"n/a",M31/AC31*100)</f>
        <v>25.062656641604008</v>
      </c>
      <c r="AA31" s="109">
        <f>IF(OR(AC31&lt;0.01,AC31="n/a"),"n/a",I31/AC31)</f>
        <v>40.27568922305764</v>
      </c>
      <c r="AB31" s="71">
        <v>12</v>
      </c>
      <c r="AC31" s="100">
        <v>3.99</v>
      </c>
      <c r="AD31" s="100">
        <v>0.85</v>
      </c>
      <c r="AE31" s="100">
        <v>6.81</v>
      </c>
      <c r="AF31" s="100">
        <v>14.13</v>
      </c>
      <c r="AG31" s="100">
        <v>38.080000000000005</v>
      </c>
      <c r="AH31" s="100">
        <v>56.830000000000005</v>
      </c>
      <c r="AI31" s="100">
        <v>21.54</v>
      </c>
      <c r="AJ31" s="100">
        <v>27.85</v>
      </c>
      <c r="AK31" s="100">
        <v>29.56</v>
      </c>
      <c r="AL31" s="100">
        <v>197700</v>
      </c>
      <c r="AM31" s="100">
        <v>0.48</v>
      </c>
      <c r="AN31" s="100">
        <v>1.21</v>
      </c>
      <c r="AO31" s="110">
        <f>IF(U31="n/a","n/a",IF(AA31&lt;0,"n/a",IF(AA31="n/a","n/a",J31+U31-AA31)))</f>
        <v>-18.224868309832814</v>
      </c>
      <c r="AP31" s="111">
        <f>IF(U31="n/a","n/a",J31+U31)</f>
        <v>22.050820913224825</v>
      </c>
      <c r="AQ31" s="112">
        <f>IF(OR(AC31&lt;0.01,AC31="n/a",AF31="n/a"),"n/a",(I31/SQRT(22.5*AC31*(I31/AF31))-1)*100)</f>
        <v>402.92278564487606</v>
      </c>
      <c r="AR31" s="101">
        <f>INDEX(Historical!$C$7:$C$1063,MATCH(B31,Historical!$B$7:$B$1063,0))*IF(AH31="n/a",1.03,IF(AH31&lt;0,1.01,IF(AH31&gt;10,1.1,(1+AH31/100))))</f>
        <v>0.72600000000000009</v>
      </c>
      <c r="AS31" s="109">
        <f>IF($AI31="n/a",1.03*AR31,IF($AI31&lt;0,1.01*AR31,IF($AI31&gt;10,1.1*AR31,(1+$AI31/100)*AR31)))</f>
        <v>0.7986000000000002</v>
      </c>
      <c r="AT31" s="109">
        <f>IF($AK31="n/a",1.03*AS31,IF($AK31&lt;0,1.01*AS31,IF($AK31&gt;10,1.1*AS31,(1+$AK31/100)*AS31)))</f>
        <v>0.87846000000000024</v>
      </c>
      <c r="AU31" s="109">
        <f>IF($AK31="n/a",1.03*AT31,IF($AK31&lt;0,1.01*AT31,IF($AK31&gt;10,1.1*AT31,(1+$AK31/100)*AT31)))</f>
        <v>0.96630600000000033</v>
      </c>
      <c r="AV31" s="109">
        <f>IF($AK31="n/a",1.03*AU31,IF($AK31&lt;0,1.01*AU31,IF($AK31&gt;10,1.1*AU31,(1+$AK31/100)*AU31)))</f>
        <v>1.0629366000000005</v>
      </c>
      <c r="AW31" s="109">
        <f>SUM(AR31:AV31)</f>
        <v>4.4323026000000016</v>
      </c>
      <c r="AX31" s="113">
        <f>AW31/I31*100</f>
        <v>2.7581223397635357</v>
      </c>
      <c r="AY31" s="100">
        <v>1.26</v>
      </c>
      <c r="AZ31" s="100">
        <v>56.379999999999995</v>
      </c>
      <c r="BA31" s="100">
        <v>-9.98</v>
      </c>
      <c r="BB31" s="100">
        <v>4.3999999999999995</v>
      </c>
      <c r="BC31" s="100">
        <v>13.07</v>
      </c>
      <c r="BE31" s="12">
        <v>2012</v>
      </c>
      <c r="BF31" s="12">
        <f>IF(BE31&gt;2020,0,IF(BE31&gt;2008,1,IF(BE31&gt;2001,2,IF(BE31&gt;1990,3,IF(BE31&gt;1980,4,IF(BE31&gt;1973,5,IF(BE31&gt;1970,6,IF(BE31&gt;1960,7,IF(BE31&gt;1958,8,IF(BE31&gt;1953,9,10))))))))))</f>
        <v>1</v>
      </c>
      <c r="BG31" s="100">
        <v>14.6</v>
      </c>
      <c r="BH31" t="s">
        <v>121</v>
      </c>
      <c r="BI31" t="s">
        <v>122</v>
      </c>
    </row>
    <row r="32" spans="1:61" ht="11.25" customHeight="1" x14ac:dyDescent="0.2">
      <c r="A32" s="146" t="s">
        <v>620</v>
      </c>
      <c r="B32" s="55" t="s">
        <v>621</v>
      </c>
      <c r="C32" s="156" t="s">
        <v>134</v>
      </c>
      <c r="D32" s="98" t="s">
        <v>157</v>
      </c>
      <c r="E32" s="157">
        <v>15</v>
      </c>
      <c r="F32" s="2">
        <v>328</v>
      </c>
      <c r="G32" s="2" t="s">
        <v>146</v>
      </c>
      <c r="H32" s="2" t="s">
        <v>146</v>
      </c>
      <c r="I32" s="100">
        <v>54</v>
      </c>
      <c r="J32" s="101">
        <f>(M32/I32)*100</f>
        <v>4.2962962962962958</v>
      </c>
      <c r="K32" s="104">
        <v>0.57999999999999996</v>
      </c>
      <c r="L32" s="71">
        <v>4</v>
      </c>
      <c r="M32" s="28">
        <f>K32*L32</f>
        <v>2.3199999999999998</v>
      </c>
      <c r="N32" s="103" t="s">
        <v>273</v>
      </c>
      <c r="O32" s="104">
        <v>0.56999999999999995</v>
      </c>
      <c r="P32" s="158">
        <v>46007</v>
      </c>
      <c r="Q32" s="158">
        <v>46010</v>
      </c>
      <c r="R32" s="28">
        <f>(K32-O32)/O32*100</f>
        <v>1.7543859649122824</v>
      </c>
      <c r="S32" s="105">
        <f>IF(INDEX(Historical!$D$7:$D1103,MATCH(B32,Historical!$B$7:$B$1062,0))=0,"n/a",(INDEX(Historical!$C$7:$C$1062,MATCH(B32,Historical!$B$7:$B$1062,0))/INDEX(Historical!$D$7:$D$1062,MATCH(B32,Historical!$B$7:$B$1062,0))-1)*100)</f>
        <v>1.7777777777777892</v>
      </c>
      <c r="T32" s="105">
        <f>IF(INDEX(Historical!$F$7:$F$1062,MATCH(B32,Historical!$B$7:$B$1062,0))=0,"n/a",((INDEX(Historical!$C$7:$C$1062,MATCH(B32,Historical!$B$7:$B$1062,0))/INDEX(Historical!$F$7:$F$1062,MATCH(B32,Historical!$B$7:$B$1062,0)))^(1/3)-1)*100)</f>
        <v>1.8103466507693788</v>
      </c>
      <c r="U32" s="105">
        <f>IF(INDEX(Historical!$H$7:$H$1062,MATCH(B32,Historical!$B$7:$B$1062,0))=0,"n/a",((INDEX(Historical!$C$7:$C$1062,MATCH(B32,Historical!$B$7:$B$1062,0))/INDEX(Historical!$H$7:$H$1062,MATCH(B32,Historical!$B$7:$B$1062,0)))^(1/5)-1)*100)</f>
        <v>1.9423003883757728</v>
      </c>
      <c r="V32" s="105">
        <f>IF(INDEX(Historical!$M$7:$M$1062,MATCH(B32,Historical!$B$7:$B$1062,0))=0,"n/a",((INDEX(Historical!$C$7:$C$1062,MATCH(B32,Historical!$B$7:$B$1062,0))/INDEX(Historical!$M$7:$M$1062,MATCH(B32,Historical!$B$7:$B$1062,0)))^(1/10)-1)*100)</f>
        <v>1.9382955698704629</v>
      </c>
      <c r="W32" s="106">
        <f>IF(OR(U32&lt;=0,U32="n/a",V32&lt;=0,V32="n/a"),"n/a",U32/V32)</f>
        <v>1.0020661547018743</v>
      </c>
      <c r="X32" s="107" t="str">
        <f>IF(OR(AJ32&lt;=0,AJ32="n/a",U32&lt;=0,U32="n/a"),"n/a",U32/AJ32)</f>
        <v>n/a</v>
      </c>
      <c r="Y32" s="165"/>
      <c r="Z32" s="101" t="str">
        <f>IF(OR(AC32&lt;0.01,AC32="n/a"),"n/a",M32/AC32*100)</f>
        <v>n/a</v>
      </c>
      <c r="AA32" s="109" t="str">
        <f>IF(OR(AC32&lt;0.01,AC32="n/a"),"n/a",I32/AC32)</f>
        <v>n/a</v>
      </c>
      <c r="AB32" s="71">
        <v>12</v>
      </c>
      <c r="AC32" s="100" t="s">
        <v>142</v>
      </c>
      <c r="AD32" s="100" t="s">
        <v>142</v>
      </c>
      <c r="AE32" s="100" t="s">
        <v>142</v>
      </c>
      <c r="AF32" s="100" t="s">
        <v>142</v>
      </c>
      <c r="AG32" s="100" t="s">
        <v>142</v>
      </c>
      <c r="AH32" s="100" t="s">
        <v>142</v>
      </c>
      <c r="AI32" s="100" t="s">
        <v>142</v>
      </c>
      <c r="AJ32" s="100" t="s">
        <v>142</v>
      </c>
      <c r="AK32" s="100" t="s">
        <v>142</v>
      </c>
      <c r="AL32" s="100" t="s">
        <v>142</v>
      </c>
      <c r="AM32" s="100" t="s">
        <v>142</v>
      </c>
      <c r="AN32" s="100" t="s">
        <v>142</v>
      </c>
      <c r="AO32" s="110" t="str">
        <f>IF(U32="n/a","n/a",IF(AA32&lt;0,"n/a",IF(AA32="n/a","n/a",J32+U32-AA32)))</f>
        <v>n/a</v>
      </c>
      <c r="AP32" s="111">
        <f>IF(U32="n/a","n/a",J32+U32)</f>
        <v>6.2385966846720686</v>
      </c>
      <c r="AQ32" s="112" t="str">
        <f>IF(OR(AC32&lt;0.01,AC32="n/a",AF32="n/a"),"n/a",(I32/SQRT(22.5*AC32*(I32/AF32))-1)*100)</f>
        <v>n/a</v>
      </c>
      <c r="AR32" s="101">
        <f>INDEX(Historical!$C$7:$C$1063,MATCH(B32,Historical!$B$7:$B$1063,0))*IF(AH32="n/a",1.03,IF(AH32&lt;0,1.01,IF(AH32&gt;10,1.1,(1+AH32/100))))</f>
        <v>2.3587000000000002</v>
      </c>
      <c r="AS32" s="109">
        <f>IF($AI32="n/a",1.03*AR32,IF($AI32&lt;0,1.01*AR32,IF($AI32&gt;10,1.1*AR32,(1+$AI32/100)*AR32)))</f>
        <v>2.4294610000000003</v>
      </c>
      <c r="AT32" s="109">
        <f>IF($AK32="n/a",1.03*AS32,IF($AK32&lt;0,1.01*AS32,IF($AK32&gt;10,1.1*AS32,(1+$AK32/100)*AS32)))</f>
        <v>2.5023448300000002</v>
      </c>
      <c r="AU32" s="109">
        <f>IF($AK32="n/a",1.03*AT32,IF($AK32&lt;0,1.01*AT32,IF($AK32&gt;10,1.1*AT32,(1+$AK32/100)*AT32)))</f>
        <v>2.5774151749</v>
      </c>
      <c r="AV32" s="109">
        <f>IF($AK32="n/a",1.03*AU32,IF($AK32&lt;0,1.01*AU32,IF($AK32&gt;10,1.1*AU32,(1+$AK32/100)*AU32)))</f>
        <v>2.6547376301470003</v>
      </c>
      <c r="AW32" s="109">
        <f>SUM(AR32:AV32)</f>
        <v>12.522658635047001</v>
      </c>
      <c r="AX32" s="113">
        <f>AW32/I32*100</f>
        <v>23.190108583420376</v>
      </c>
      <c r="AY32" s="100" t="s">
        <v>142</v>
      </c>
      <c r="AZ32" s="100" t="s">
        <v>142</v>
      </c>
      <c r="BA32" s="100" t="s">
        <v>142</v>
      </c>
      <c r="BB32" s="100" t="s">
        <v>142</v>
      </c>
      <c r="BC32" s="100" t="s">
        <v>142</v>
      </c>
      <c r="BD32" s="20" t="s">
        <v>108</v>
      </c>
      <c r="BE32" s="12">
        <v>2012</v>
      </c>
      <c r="BF32" s="12">
        <f>IF(BE32&gt;2020,0,IF(BE32&gt;2008,1,IF(BE32&gt;2001,2,IF(BE32&gt;1990,3,IF(BE32&gt;1980,4,IF(BE32&gt;1973,5,IF(BE32&gt;1970,6,IF(BE32&gt;1960,7,IF(BE32&gt;1958,8,IF(BE32&gt;1953,9,10))))))))))</f>
        <v>1</v>
      </c>
      <c r="BG32" s="100" t="s">
        <v>142</v>
      </c>
      <c r="BH32" t="s">
        <v>121</v>
      </c>
      <c r="BI32" t="s">
        <v>122</v>
      </c>
    </row>
    <row r="33" spans="1:61" ht="11.25" customHeight="1" x14ac:dyDescent="0.2">
      <c r="A33" s="123" t="s">
        <v>622</v>
      </c>
      <c r="B33" s="55" t="s">
        <v>623</v>
      </c>
      <c r="C33" s="156" t="s">
        <v>116</v>
      </c>
      <c r="D33" s="98" t="s">
        <v>150</v>
      </c>
      <c r="E33" s="157">
        <v>15</v>
      </c>
      <c r="F33" s="2">
        <v>333</v>
      </c>
      <c r="G33" s="2" t="s">
        <v>146</v>
      </c>
      <c r="H33" s="2" t="s">
        <v>146</v>
      </c>
      <c r="I33" s="100">
        <v>39.6</v>
      </c>
      <c r="J33" s="101">
        <f>(M33/I33)*100</f>
        <v>2.7272727272727275</v>
      </c>
      <c r="K33" s="104">
        <v>0.27</v>
      </c>
      <c r="L33" s="71">
        <v>4</v>
      </c>
      <c r="M33" s="28">
        <f>K33*L33</f>
        <v>1.08</v>
      </c>
      <c r="N33" s="103" t="s">
        <v>154</v>
      </c>
      <c r="O33" s="104">
        <v>0.26</v>
      </c>
      <c r="P33" s="158">
        <v>46056</v>
      </c>
      <c r="Q33" s="158">
        <v>46071</v>
      </c>
      <c r="R33" s="28">
        <f>(K33-O33)/O33*100</f>
        <v>3.8461538461538494</v>
      </c>
      <c r="S33" s="105">
        <f>IF(INDEX(Historical!$D$7:$D1104,MATCH(B33,Historical!$B$7:$B$1062,0))=0,"n/a",(INDEX(Historical!$C$7:$C$1062,MATCH(B33,Historical!$B$7:$B$1062,0))/INDEX(Historical!$D$7:$D$1062,MATCH(B33,Historical!$B$7:$B$1062,0))-1)*100)</f>
        <v>4.0000000000000036</v>
      </c>
      <c r="T33" s="105">
        <f>IF(INDEX(Historical!$F$7:$F$1062,MATCH(B33,Historical!$B$7:$B$1062,0))=0,"n/a",((INDEX(Historical!$C$7:$C$1062,MATCH(B33,Historical!$B$7:$B$1062,0))/INDEX(Historical!$F$7:$F$1062,MATCH(B33,Historical!$B$7:$B$1062,0)))^(1/3)-1)*100)</f>
        <v>5.7264270346431223</v>
      </c>
      <c r="U33" s="105">
        <f>IF(INDEX(Historical!$H$7:$H$1062,MATCH(B33,Historical!$B$7:$B$1062,0))=0,"n/a",((INDEX(Historical!$C$7:$C$1062,MATCH(B33,Historical!$B$7:$B$1062,0))/INDEX(Historical!$H$7:$H$1062,MATCH(B33,Historical!$B$7:$B$1062,0)))^(1/5)-1)*100)</f>
        <v>6.756521663494941</v>
      </c>
      <c r="V33" s="105">
        <f>IF(INDEX(Historical!$M$7:$M$1062,MATCH(B33,Historical!$B$7:$B$1062,0))=0,"n/a",((INDEX(Historical!$C$7:$C$1062,MATCH(B33,Historical!$B$7:$B$1062,0))/INDEX(Historical!$M$7:$M$1062,MATCH(B33,Historical!$B$7:$B$1062,0)))^(1/10)-1)*100)</f>
        <v>8.9828262537239301</v>
      </c>
      <c r="W33" s="106">
        <f>IF(OR(U33&lt;=0,U33="n/a",V33&lt;=0,V33="n/a"),"n/a",U33/V33)</f>
        <v>0.75215989630145075</v>
      </c>
      <c r="X33" s="107">
        <f>IF(OR(AJ33&lt;=0,AJ33="n/a",U33&lt;=0,U33="n/a"),"n/a",U33/AJ33)</f>
        <v>0.19995624928958097</v>
      </c>
      <c r="Y33" s="166"/>
      <c r="Z33" s="101">
        <f>IF(OR(AC33&lt;0.01,AC33="n/a"),"n/a",M33/AC33*100)</f>
        <v>33.962264150943398</v>
      </c>
      <c r="AA33" s="109">
        <f>IF(OR(AC33&lt;0.01,AC33="n/a"),"n/a",I33/AC33)</f>
        <v>12.452830188679245</v>
      </c>
      <c r="AB33" s="71">
        <v>2</v>
      </c>
      <c r="AC33" s="100">
        <v>3.18</v>
      </c>
      <c r="AD33" s="100" t="s">
        <v>142</v>
      </c>
      <c r="AE33" s="100">
        <v>0.59</v>
      </c>
      <c r="AF33" s="100">
        <v>1.63</v>
      </c>
      <c r="AG33" s="100">
        <v>13.76</v>
      </c>
      <c r="AH33" s="100">
        <v>-15.85</v>
      </c>
      <c r="AI33" s="100" t="s">
        <v>142</v>
      </c>
      <c r="AJ33" s="100">
        <v>33.79</v>
      </c>
      <c r="AK33" s="100" t="s">
        <v>142</v>
      </c>
      <c r="AL33" s="100">
        <v>826.38</v>
      </c>
      <c r="AM33" s="100">
        <v>3.0300000000000002</v>
      </c>
      <c r="AN33" s="100">
        <v>0.56000000000000005</v>
      </c>
      <c r="AO33" s="110">
        <f>IF(U33="n/a","n/a",IF(AA33&lt;0,"n/a",IF(AA33="n/a","n/a",J33+U33-AA33)))</f>
        <v>-2.9690357979115767</v>
      </c>
      <c r="AP33" s="111">
        <f>IF(U33="n/a","n/a",J33+U33)</f>
        <v>9.4837943907676685</v>
      </c>
      <c r="AQ33" s="112">
        <f>IF(OR(AC33&lt;0.01,AC33="n/a",AF33="n/a"),"n/a",(I33/SQRT(22.5*AC33*(I33/AF33))-1)*100)</f>
        <v>-5.019035339712719</v>
      </c>
      <c r="AR33" s="101">
        <f>INDEX(Historical!$C$7:$C$1063,MATCH(B33,Historical!$B$7:$B$1063,0))*IF(AH33="n/a",1.03,IF(AH33&lt;0,1.01,IF(AH33&gt;10,1.1,(1+AH33/100))))</f>
        <v>1.0504</v>
      </c>
      <c r="AS33" s="109">
        <f>IF($AI33="n/a",1.03*AR33,IF($AI33&lt;0,1.01*AR33,IF($AI33&gt;10,1.1*AR33,(1+$AI33/100)*AR33)))</f>
        <v>1.081912</v>
      </c>
      <c r="AT33" s="109">
        <f>IF($AK33="n/a",1.03*AS33,IF($AK33&lt;0,1.01*AS33,IF($AK33&gt;10,1.1*AS33,(1+$AK33/100)*AS33)))</f>
        <v>1.11436936</v>
      </c>
      <c r="AU33" s="109">
        <f>IF($AK33="n/a",1.03*AT33,IF($AK33&lt;0,1.01*AT33,IF($AK33&gt;10,1.1*AT33,(1+$AK33/100)*AT33)))</f>
        <v>1.1478004408</v>
      </c>
      <c r="AV33" s="109">
        <f>IF($AK33="n/a",1.03*AU33,IF($AK33&lt;0,1.01*AU33,IF($AK33&gt;10,1.1*AU33,(1+$AK33/100)*AU33)))</f>
        <v>1.182234454024</v>
      </c>
      <c r="AW33" s="109">
        <f>SUM(AR33:AV33)</f>
        <v>5.5767162548239995</v>
      </c>
      <c r="AX33" s="113">
        <f>AW33/I33*100</f>
        <v>14.082616805111108</v>
      </c>
      <c r="AY33" s="100">
        <v>1.1399999999999999</v>
      </c>
      <c r="AZ33" s="100">
        <v>28.78</v>
      </c>
      <c r="BA33" s="100">
        <v>-22.17</v>
      </c>
      <c r="BB33" s="100">
        <v>-0.4</v>
      </c>
      <c r="BC33" s="100">
        <v>5.7</v>
      </c>
      <c r="BE33" s="12">
        <v>2012</v>
      </c>
      <c r="BF33" s="12">
        <f>IF(BE33&gt;2020,0,IF(BE33&gt;2008,1,IF(BE33&gt;2001,2,IF(BE33&gt;1990,3,IF(BE33&gt;1980,4,IF(BE33&gt;1973,5,IF(BE33&gt;1970,6,IF(BE33&gt;1960,7,IF(BE33&gt;1958,8,IF(BE33&gt;1953,9,10))))))))))</f>
        <v>1</v>
      </c>
      <c r="BG33" s="100">
        <v>6.05</v>
      </c>
      <c r="BH33" t="s">
        <v>121</v>
      </c>
      <c r="BI33" t="s">
        <v>122</v>
      </c>
    </row>
    <row r="34" spans="1:61" ht="11.25" customHeight="1" x14ac:dyDescent="0.2">
      <c r="A34" s="55" t="s">
        <v>627</v>
      </c>
      <c r="B34" s="55" t="s">
        <v>628</v>
      </c>
      <c r="C34" s="156" t="s">
        <v>134</v>
      </c>
      <c r="D34" s="98" t="s">
        <v>157</v>
      </c>
      <c r="E34" s="157">
        <v>14</v>
      </c>
      <c r="F34" s="2">
        <v>371</v>
      </c>
      <c r="G34" s="2" t="s">
        <v>118</v>
      </c>
      <c r="H34" s="2" t="s">
        <v>118</v>
      </c>
      <c r="I34" s="100">
        <v>30.88</v>
      </c>
      <c r="J34" s="101">
        <f>(M34/I34)*100</f>
        <v>3.1088082901554404</v>
      </c>
      <c r="K34" s="104">
        <v>0.24</v>
      </c>
      <c r="L34" s="71">
        <v>4</v>
      </c>
      <c r="M34" s="28">
        <f>K34*L34</f>
        <v>0.96</v>
      </c>
      <c r="N34" s="103" t="s">
        <v>158</v>
      </c>
      <c r="O34" s="104">
        <v>0.23</v>
      </c>
      <c r="P34" s="158">
        <v>45992</v>
      </c>
      <c r="Q34" s="158">
        <v>46006</v>
      </c>
      <c r="R34" s="28">
        <f>(K34-O34)/O34*100</f>
        <v>4.3478260869565135</v>
      </c>
      <c r="S34" s="105">
        <f>IF(INDEX(Historical!$D$7:$D1108,MATCH(B34,Historical!$B$7:$B$1062,0))=0,"n/a",(INDEX(Historical!$C$7:$C$1062,MATCH(B34,Historical!$B$7:$B$1062,0))/INDEX(Historical!$D$7:$D$1062,MATCH(B34,Historical!$B$7:$B$1062,0))-1)*100)</f>
        <v>4.4943820224719211</v>
      </c>
      <c r="T34" s="105">
        <f>IF(INDEX(Historical!$F$7:$F$1062,MATCH(B34,Historical!$B$7:$B$1062,0))=0,"n/a",((INDEX(Historical!$C$7:$C$1062,MATCH(B34,Historical!$B$7:$B$1062,0))/INDEX(Historical!$F$7:$F$1062,MATCH(B34,Historical!$B$7:$B$1062,0)))^(1/3)-1)*100)</f>
        <v>4.7126884130464397</v>
      </c>
      <c r="U34" s="105">
        <f>IF(INDEX(Historical!$H$7:$H$1062,MATCH(B34,Historical!$B$7:$B$1062,0))=0,"n/a",((INDEX(Historical!$C$7:$C$1062,MATCH(B34,Historical!$B$7:$B$1062,0))/INDEX(Historical!$H$7:$H$1062,MATCH(B34,Historical!$B$7:$B$1062,0)))^(1/5)-1)*100)</f>
        <v>5.2519353814266312</v>
      </c>
      <c r="V34" s="105">
        <f>IF(INDEX(Historical!$M$7:$M$1062,MATCH(B34,Historical!$B$7:$B$1062,0))=0,"n/a",((INDEX(Historical!$C$7:$C$1062,MATCH(B34,Historical!$B$7:$B$1062,0))/INDEX(Historical!$M$7:$M$1062,MATCH(B34,Historical!$B$7:$B$1062,0)))^(1/10)-1)*100)</f>
        <v>8.5350246401894694</v>
      </c>
      <c r="W34" s="106">
        <f>IF(OR(U34&lt;=0,U34="n/a",V34&lt;=0,V34="n/a"),"n/a",U34/V34)</f>
        <v>0.61533921726440888</v>
      </c>
      <c r="X34" s="107">
        <f>IF(OR(AJ34&lt;=0,AJ34="n/a",U34&lt;=0,U34="n/a"),"n/a",U34/AJ34)</f>
        <v>0.63892157924898196</v>
      </c>
      <c r="Y34" s="165"/>
      <c r="Z34" s="101">
        <f>IF(OR(AC34&lt;0.01,AC34="n/a"),"n/a",M34/AC34*100)</f>
        <v>33.566433566433567</v>
      </c>
      <c r="AA34" s="109">
        <f>IF(OR(AC34&lt;0.01,AC34="n/a"),"n/a",I34/AC34)</f>
        <v>10.797202797202797</v>
      </c>
      <c r="AB34" s="71">
        <v>12</v>
      </c>
      <c r="AC34" s="100">
        <v>2.86</v>
      </c>
      <c r="AD34" s="100">
        <v>1.19</v>
      </c>
      <c r="AE34" s="100">
        <v>2.27</v>
      </c>
      <c r="AF34" s="100">
        <v>1.07</v>
      </c>
      <c r="AG34" s="100">
        <v>9.66</v>
      </c>
      <c r="AH34" s="100">
        <v>3.66</v>
      </c>
      <c r="AI34" s="100">
        <v>13.65</v>
      </c>
      <c r="AJ34" s="100">
        <v>8.2199999999999989</v>
      </c>
      <c r="AK34" s="100">
        <v>7.84</v>
      </c>
      <c r="AL34" s="100">
        <v>5830</v>
      </c>
      <c r="AM34" s="100">
        <v>14.67</v>
      </c>
      <c r="AN34" s="100">
        <v>1.01</v>
      </c>
      <c r="AO34" s="110">
        <f>IF(U34="n/a","n/a",IF(AA34&lt;0,"n/a",IF(AA34="n/a","n/a",J34+U34-AA34)))</f>
        <v>-2.4364591256207255</v>
      </c>
      <c r="AP34" s="111">
        <f>IF(U34="n/a","n/a",J34+U34)</f>
        <v>8.3607436715820711</v>
      </c>
      <c r="AQ34" s="112">
        <f>IF(OR(AC34&lt;0.01,AC34="n/a",AF34="n/a"),"n/a",(I34/SQRT(22.5*AC34*(I34/AF34))-1)*100)</f>
        <v>-28.343389874556756</v>
      </c>
      <c r="AR34" s="101">
        <f>INDEX(Historical!$C$7:$C$1063,MATCH(B34,Historical!$B$7:$B$1063,0))*IF(AH34="n/a",1.03,IF(AH34&lt;0,1.01,IF(AH34&gt;10,1.1,(1+AH34/100))))</f>
        <v>0.96403800000000006</v>
      </c>
      <c r="AS34" s="109">
        <f>IF($AI34="n/a",1.03*AR34,IF($AI34&lt;0,1.01*AR34,IF($AI34&gt;10,1.1*AR34,(1+$AI34/100)*AR34)))</f>
        <v>1.0604418000000002</v>
      </c>
      <c r="AT34" s="109">
        <f>IF($AK34="n/a",1.03*AS34,IF($AK34&lt;0,1.01*AS34,IF($AK34&gt;10,1.1*AS34,(1+$AK34/100)*AS34)))</f>
        <v>1.1435804371200002</v>
      </c>
      <c r="AU34" s="109">
        <f>IF($AK34="n/a",1.03*AT34,IF($AK34&lt;0,1.01*AT34,IF($AK34&gt;10,1.1*AT34,(1+$AK34/100)*AT34)))</f>
        <v>1.2332371433902083</v>
      </c>
      <c r="AV34" s="109">
        <f>IF($AK34="n/a",1.03*AU34,IF($AK34&lt;0,1.01*AU34,IF($AK34&gt;10,1.1*AU34,(1+$AK34/100)*AU34)))</f>
        <v>1.3299229354320006</v>
      </c>
      <c r="AW34" s="109">
        <f>SUM(AR34:AV34)</f>
        <v>5.7312203159422097</v>
      </c>
      <c r="AX34" s="113">
        <f>AW34/I34*100</f>
        <v>18.559651282196278</v>
      </c>
      <c r="AY34" s="100">
        <v>0.77</v>
      </c>
      <c r="AZ34" s="100">
        <v>30.680000000000003</v>
      </c>
      <c r="BA34" s="100">
        <v>-2.97</v>
      </c>
      <c r="BB34" s="100">
        <v>4.0199999999999996</v>
      </c>
      <c r="BC34" s="100">
        <v>13.13</v>
      </c>
      <c r="BE34" s="12">
        <v>2012</v>
      </c>
      <c r="BF34" s="12">
        <f>IF(BE34&gt;2020,0,IF(BE34&gt;2008,1,IF(BE34&gt;2001,2,IF(BE34&gt;1990,3,IF(BE34&gt;1980,4,IF(BE34&gt;1973,5,IF(BE34&gt;1970,6,IF(BE34&gt;1960,7,IF(BE34&gt;1958,8,IF(BE34&gt;1953,9,10))))))))))</f>
        <v>1</v>
      </c>
      <c r="BG34" s="100">
        <v>1.05</v>
      </c>
      <c r="BH34" t="s">
        <v>121</v>
      </c>
      <c r="BI34" t="s">
        <v>122</v>
      </c>
    </row>
    <row r="35" spans="1:61" ht="11.25" customHeight="1" x14ac:dyDescent="0.2">
      <c r="A35" s="123" t="s">
        <v>629</v>
      </c>
      <c r="B35" s="55" t="s">
        <v>630</v>
      </c>
      <c r="C35" s="156" t="s">
        <v>139</v>
      </c>
      <c r="D35" s="98" t="s">
        <v>140</v>
      </c>
      <c r="E35" s="157">
        <v>17</v>
      </c>
      <c r="F35" s="2">
        <v>253</v>
      </c>
      <c r="G35" s="2" t="s">
        <v>119</v>
      </c>
      <c r="H35" s="2" t="s">
        <v>119</v>
      </c>
      <c r="I35" s="100">
        <v>72.61</v>
      </c>
      <c r="J35" s="101">
        <f>(M35/I35)*100</f>
        <v>2.3137308910618373</v>
      </c>
      <c r="K35" s="104">
        <v>0.42</v>
      </c>
      <c r="L35" s="71">
        <v>4</v>
      </c>
      <c r="M35" s="28">
        <f>K35*L35</f>
        <v>1.68</v>
      </c>
      <c r="N35" s="103" t="s">
        <v>158</v>
      </c>
      <c r="O35" s="104">
        <v>0.41499999999999998</v>
      </c>
      <c r="P35" s="158">
        <v>46174</v>
      </c>
      <c r="Q35" s="158">
        <v>46188</v>
      </c>
      <c r="R35" s="28">
        <f>(K35-O35)/O35*100</f>
        <v>1.2048192771084349</v>
      </c>
      <c r="S35" s="105">
        <f>IF(INDEX(Historical!$D$7:$D1109,MATCH(B35,Historical!$B$7:$B$1062,0))=0,"n/a",(INDEX(Historical!$C$7:$C$1062,MATCH(B35,Historical!$B$7:$B$1062,0))/INDEX(Historical!$D$7:$D$1062,MATCH(B35,Historical!$B$7:$B$1062,0))-1)*100)</f>
        <v>3.1249999999999778</v>
      </c>
      <c r="T35" s="105">
        <f>IF(INDEX(Historical!$F$7:$F$1062,MATCH(B35,Historical!$B$7:$B$1062,0))=0,"n/a",((INDEX(Historical!$C$7:$C$1062,MATCH(B35,Historical!$B$7:$B$1062,0))/INDEX(Historical!$F$7:$F$1062,MATCH(B35,Historical!$B$7:$B$1062,0)))^(1/3)-1)*100)</f>
        <v>8.1328901455455025</v>
      </c>
      <c r="U35" s="105">
        <f>IF(INDEX(Historical!$H$7:$H$1062,MATCH(B35,Historical!$B$7:$B$1062,0))=0,"n/a",((INDEX(Historical!$C$7:$C$1062,MATCH(B35,Historical!$B$7:$B$1062,0))/INDEX(Historical!$H$7:$H$1062,MATCH(B35,Historical!$B$7:$B$1062,0)))^(1/5)-1)*100)</f>
        <v>8.4471771197698544</v>
      </c>
      <c r="V35" s="105">
        <f>IF(INDEX(Historical!$M$7:$M$1062,MATCH(B35,Historical!$B$7:$B$1062,0))=0,"n/a",((INDEX(Historical!$C$7:$C$1062,MATCH(B35,Historical!$B$7:$B$1062,0))/INDEX(Historical!$M$7:$M$1062,MATCH(B35,Historical!$B$7:$B$1062,0)))^(1/10)-1)*100)</f>
        <v>8.3666644129971601</v>
      </c>
      <c r="W35" s="106">
        <f>IF(OR(U35&lt;=0,U35="n/a",V35&lt;=0,V35="n/a"),"n/a",U35/V35)</f>
        <v>1.0096230352740838</v>
      </c>
      <c r="X35" s="107" t="str">
        <f>IF(OR(AJ35&lt;=0,AJ35="n/a",U35&lt;=0,U35="n/a"),"n/a",U35/AJ35)</f>
        <v>n/a</v>
      </c>
      <c r="Y35" s="165"/>
      <c r="Z35" s="101">
        <f>IF(OR(AC35&lt;0.01,AC35="n/a"),"n/a",M35/AC35*100)</f>
        <v>148.67256637168143</v>
      </c>
      <c r="AA35" s="109">
        <f>IF(OR(AC35&lt;0.01,AC35="n/a"),"n/a",I35/AC35)</f>
        <v>64.256637168141594</v>
      </c>
      <c r="AB35" s="71">
        <v>9</v>
      </c>
      <c r="AC35" s="100">
        <v>1.1299999999999999</v>
      </c>
      <c r="AD35" s="100">
        <v>1.23</v>
      </c>
      <c r="AE35" s="100">
        <v>1.8</v>
      </c>
      <c r="AF35" s="100">
        <v>1.78</v>
      </c>
      <c r="AG35" s="100">
        <v>3.9899999999999998</v>
      </c>
      <c r="AH35" s="100">
        <v>5.48</v>
      </c>
      <c r="AI35" s="100">
        <v>22.470000000000002</v>
      </c>
      <c r="AJ35" s="100">
        <v>-15.509999999999998</v>
      </c>
      <c r="AK35" s="100">
        <v>13.51</v>
      </c>
      <c r="AL35" s="100">
        <v>3330</v>
      </c>
      <c r="AM35" s="100">
        <v>1.3299999999999998</v>
      </c>
      <c r="AN35" s="100">
        <v>0.79</v>
      </c>
      <c r="AO35" s="110">
        <f>IF(U35="n/a","n/a",IF(AA35&lt;0,"n/a",IF(AA35="n/a","n/a",J35+U35-AA35)))</f>
        <v>-53.495729157309903</v>
      </c>
      <c r="AP35" s="111">
        <f>IF(U35="n/a","n/a",J35+U35)</f>
        <v>10.760908010831692</v>
      </c>
      <c r="AQ35" s="112">
        <f>IF(OR(AC35&lt;0.01,AC35="n/a",AF35="n/a"),"n/a",(I35/SQRT(22.5*AC35*(I35/AF35))-1)*100)</f>
        <v>125.46427572090444</v>
      </c>
      <c r="AR35" s="101">
        <f>INDEX(Historical!$C$7:$C$1063,MATCH(B35,Historical!$B$7:$B$1063,0))*IF(AH35="n/a",1.03,IF(AH35&lt;0,1.01,IF(AH35&gt;10,1.1,(1+AH35/100))))</f>
        <v>1.7404199999999999</v>
      </c>
      <c r="AS35" s="109">
        <f>IF($AI35="n/a",1.03*AR35,IF($AI35&lt;0,1.01*AR35,IF($AI35&gt;10,1.1*AR35,(1+$AI35/100)*AR35)))</f>
        <v>1.9144619999999999</v>
      </c>
      <c r="AT35" s="109">
        <f>IF($AK35="n/a",1.03*AS35,IF($AK35&lt;0,1.01*AS35,IF($AK35&gt;10,1.1*AS35,(1+$AK35/100)*AS35)))</f>
        <v>2.1059082</v>
      </c>
      <c r="AU35" s="109">
        <f>IF($AK35="n/a",1.03*AT35,IF($AK35&lt;0,1.01*AT35,IF($AK35&gt;10,1.1*AT35,(1+$AK35/100)*AT35)))</f>
        <v>2.3164990200000002</v>
      </c>
      <c r="AV35" s="109">
        <f>IF($AK35="n/a",1.03*AU35,IF($AK35&lt;0,1.01*AU35,IF($AK35&gt;10,1.1*AU35,(1+$AK35/100)*AU35)))</f>
        <v>2.5481489220000002</v>
      </c>
      <c r="AW35" s="109">
        <f>SUM(AR35:AV35)</f>
        <v>10.625438142</v>
      </c>
      <c r="AX35" s="113">
        <f>AW35/I35*100</f>
        <v>14.63357408345958</v>
      </c>
      <c r="AY35" s="100">
        <v>0.39</v>
      </c>
      <c r="AZ35" s="100">
        <v>56.84</v>
      </c>
      <c r="BA35" s="100">
        <v>-3.17</v>
      </c>
      <c r="BB35" s="100">
        <v>13.209999999999999</v>
      </c>
      <c r="BC35" s="100">
        <v>24.67</v>
      </c>
      <c r="BE35" s="12">
        <v>2010</v>
      </c>
      <c r="BF35" s="12">
        <f>IF(BE35&gt;2020,0,IF(BE35&gt;2008,1,IF(BE35&gt;2001,2,IF(BE35&gt;1990,3,IF(BE35&gt;1980,4,IF(BE35&gt;1973,5,IF(BE35&gt;1970,6,IF(BE35&gt;1960,7,IF(BE35&gt;1958,8,IF(BE35&gt;1953,9,10))))))))))</f>
        <v>1</v>
      </c>
      <c r="BG35" s="100">
        <v>1.63</v>
      </c>
      <c r="BH35" t="s">
        <v>121</v>
      </c>
      <c r="BI35" t="s">
        <v>122</v>
      </c>
    </row>
    <row r="36" spans="1:61" ht="11.25" customHeight="1" x14ac:dyDescent="0.2">
      <c r="A36" s="123" t="s">
        <v>631</v>
      </c>
      <c r="B36" s="55" t="s">
        <v>632</v>
      </c>
      <c r="C36" s="156" t="s">
        <v>134</v>
      </c>
      <c r="D36" s="98" t="s">
        <v>157</v>
      </c>
      <c r="E36" s="157">
        <v>15</v>
      </c>
      <c r="F36" s="2">
        <v>324</v>
      </c>
      <c r="G36" s="2" t="s">
        <v>146</v>
      </c>
      <c r="H36" s="2" t="s">
        <v>146</v>
      </c>
      <c r="I36" s="100">
        <v>42.43</v>
      </c>
      <c r="J36" s="101">
        <f>(M36/I36)*100</f>
        <v>3.4880980438369078</v>
      </c>
      <c r="K36" s="104">
        <v>0.37</v>
      </c>
      <c r="L36" s="71">
        <v>4</v>
      </c>
      <c r="M36" s="28">
        <f>K36*L36</f>
        <v>1.48</v>
      </c>
      <c r="N36" s="103" t="s">
        <v>309</v>
      </c>
      <c r="O36" s="104">
        <v>0.34</v>
      </c>
      <c r="P36" s="158">
        <v>45975</v>
      </c>
      <c r="Q36" s="158">
        <v>45989</v>
      </c>
      <c r="R36" s="28">
        <f>(K36-O36)/O36*100</f>
        <v>8.8235294117646959</v>
      </c>
      <c r="S36" s="105">
        <f>IF(INDEX(Historical!$D$7:$D1112,MATCH(B36,Historical!$B$7:$B$1062,0))=0,"n/a",(INDEX(Historical!$C$7:$C$1062,MATCH(B36,Historical!$B$7:$B$1062,0))/INDEX(Historical!$D$7:$D$1062,MATCH(B36,Historical!$B$7:$B$1062,0))-1)*100)</f>
        <v>6.9230769230769207</v>
      </c>
      <c r="T36" s="105">
        <f>IF(INDEX(Historical!$F$7:$F$1062,MATCH(B36,Historical!$B$7:$B$1062,0))=0,"n/a",((INDEX(Historical!$C$7:$C$1062,MATCH(B36,Historical!$B$7:$B$1062,0))/INDEX(Historical!$F$7:$F$1062,MATCH(B36,Historical!$B$7:$B$1062,0)))^(1/3)-1)*100)</f>
        <v>6.2149389148172585</v>
      </c>
      <c r="U36" s="105">
        <f>IF(INDEX(Historical!$H$7:$H$1062,MATCH(B36,Historical!$B$7:$B$1062,0))=0,"n/a",((INDEX(Historical!$C$7:$C$1062,MATCH(B36,Historical!$B$7:$B$1062,0))/INDEX(Historical!$H$7:$H$1062,MATCH(B36,Historical!$B$7:$B$1062,0)))^(1/5)-1)*100)</f>
        <v>6.8077976341520685</v>
      </c>
      <c r="V36" s="105">
        <f>IF(INDEX(Historical!$M$7:$M$1062,MATCH(B36,Historical!$B$7:$B$1062,0))=0,"n/a",((INDEX(Historical!$C$7:$C$1062,MATCH(B36,Historical!$B$7:$B$1062,0))/INDEX(Historical!$M$7:$M$1062,MATCH(B36,Historical!$B$7:$B$1062,0)))^(1/10)-1)*100)</f>
        <v>7.4114523190742743</v>
      </c>
      <c r="W36" s="106">
        <f>IF(OR(U36&lt;=0,U36="n/a",V36&lt;=0,V36="n/a"),"n/a",U36/V36)</f>
        <v>0.91855109377569266</v>
      </c>
      <c r="X36" s="107">
        <f>IF(OR(AJ36&lt;=0,AJ36="n/a",U36&lt;=0,U36="n/a"),"n/a",U36/AJ36)</f>
        <v>7.2423379086724129</v>
      </c>
      <c r="Y36" s="165"/>
      <c r="Z36" s="101">
        <f>IF(OR(AC36&lt;0.01,AC36="n/a"),"n/a",M36/AC36*100)</f>
        <v>44.311377245508979</v>
      </c>
      <c r="AA36" s="109">
        <f>IF(OR(AC36&lt;0.01,AC36="n/a"),"n/a",I36/AC36)</f>
        <v>12.703592814371257</v>
      </c>
      <c r="AB36" s="71">
        <v>12</v>
      </c>
      <c r="AC36" s="100">
        <v>3.34</v>
      </c>
      <c r="AD36" s="100">
        <v>0.82</v>
      </c>
      <c r="AE36" s="100">
        <v>2.72</v>
      </c>
      <c r="AF36" s="100">
        <v>1.17</v>
      </c>
      <c r="AG36" s="100">
        <v>9.76</v>
      </c>
      <c r="AH36" s="100">
        <v>9.5</v>
      </c>
      <c r="AI36" s="100">
        <v>7.08</v>
      </c>
      <c r="AJ36" s="100">
        <v>0.94000000000000006</v>
      </c>
      <c r="AK36" s="100">
        <v>12.82</v>
      </c>
      <c r="AL36" s="100">
        <v>6020</v>
      </c>
      <c r="AM36" s="100">
        <v>1</v>
      </c>
      <c r="AN36" s="100">
        <v>0.37</v>
      </c>
      <c r="AO36" s="110">
        <f>IF(U36="n/a","n/a",IF(AA36&lt;0,"n/a",IF(AA36="n/a","n/a",J36+U36-AA36)))</f>
        <v>-2.4076971363822803</v>
      </c>
      <c r="AP36" s="111">
        <f>IF(U36="n/a","n/a",J36+U36)</f>
        <v>10.295895677988977</v>
      </c>
      <c r="AQ36" s="112">
        <f>IF(OR(AC36&lt;0.01,AC36="n/a",AF36="n/a"),"n/a",(I36/SQRT(22.5*AC36*(I36/AF36))-1)*100)</f>
        <v>-18.723507313165545</v>
      </c>
      <c r="AR36" s="101">
        <f>INDEX(Historical!$C$7:$C$1063,MATCH(B36,Historical!$B$7:$B$1063,0))*IF(AH36="n/a",1.03,IF(AH36&lt;0,1.01,IF(AH36&gt;10,1.1,(1+AH36/100))))</f>
        <v>1.5220499999999999</v>
      </c>
      <c r="AS36" s="109">
        <f>IF($AI36="n/a",1.03*AR36,IF($AI36&lt;0,1.01*AR36,IF($AI36&gt;10,1.1*AR36,(1+$AI36/100)*AR36)))</f>
        <v>1.6298111399999999</v>
      </c>
      <c r="AT36" s="109">
        <f>IF($AK36="n/a",1.03*AS36,IF($AK36&lt;0,1.01*AS36,IF($AK36&gt;10,1.1*AS36,(1+$AK36/100)*AS36)))</f>
        <v>1.7927922540000001</v>
      </c>
      <c r="AU36" s="109">
        <f>IF($AK36="n/a",1.03*AT36,IF($AK36&lt;0,1.01*AT36,IF($AK36&gt;10,1.1*AT36,(1+$AK36/100)*AT36)))</f>
        <v>1.9720714794000003</v>
      </c>
      <c r="AV36" s="109">
        <f>IF($AK36="n/a",1.03*AU36,IF($AK36&lt;0,1.01*AU36,IF($AK36&gt;10,1.1*AU36,(1+$AK36/100)*AU36)))</f>
        <v>2.1692786273400007</v>
      </c>
      <c r="AW36" s="109">
        <f>SUM(AR36:AV36)</f>
        <v>9.0860035007400004</v>
      </c>
      <c r="AX36" s="113">
        <f>AW36/I36*100</f>
        <v>21.414102052180063</v>
      </c>
      <c r="AY36" s="100">
        <v>0.78</v>
      </c>
      <c r="AZ36" s="100">
        <v>39.619999999999997</v>
      </c>
      <c r="BA36" s="100">
        <v>-2.73</v>
      </c>
      <c r="BB36" s="100">
        <v>4.95</v>
      </c>
      <c r="BC36" s="100">
        <v>13.55</v>
      </c>
      <c r="BE36" s="12">
        <v>2011</v>
      </c>
      <c r="BF36" s="12">
        <f>IF(BE36&gt;2020,0,IF(BE36&gt;2008,1,IF(BE36&gt;2001,2,IF(BE36&gt;1990,3,IF(BE36&gt;1980,4,IF(BE36&gt;1973,5,IF(BE36&gt;1970,6,IF(BE36&gt;1960,7,IF(BE36&gt;1958,8,IF(BE36&gt;1953,9,10))))))))))</f>
        <v>1</v>
      </c>
      <c r="BG36" s="100">
        <v>1.29</v>
      </c>
      <c r="BH36" t="s">
        <v>121</v>
      </c>
      <c r="BI36" t="s">
        <v>122</v>
      </c>
    </row>
    <row r="37" spans="1:61" ht="11.25" customHeight="1" x14ac:dyDescent="0.2">
      <c r="A37" s="123" t="s">
        <v>633</v>
      </c>
      <c r="B37" s="55" t="s">
        <v>634</v>
      </c>
      <c r="C37" s="156" t="s">
        <v>162</v>
      </c>
      <c r="D37" s="98" t="s">
        <v>192</v>
      </c>
      <c r="E37" s="157">
        <v>24</v>
      </c>
      <c r="F37" s="2">
        <v>151</v>
      </c>
      <c r="G37" s="2" t="s">
        <v>119</v>
      </c>
      <c r="H37" s="2" t="s">
        <v>119</v>
      </c>
      <c r="I37" s="100">
        <v>40.450000000000003</v>
      </c>
      <c r="J37" s="101">
        <f>(M37/I37)*100</f>
        <v>4.8702101359703338</v>
      </c>
      <c r="K37" s="104">
        <v>0.49249999999999999</v>
      </c>
      <c r="L37" s="71">
        <v>4</v>
      </c>
      <c r="M37" s="28">
        <f>K37*L37</f>
        <v>1.97</v>
      </c>
      <c r="N37" s="103" t="s">
        <v>158</v>
      </c>
      <c r="O37" s="104">
        <v>0.49</v>
      </c>
      <c r="P37" s="158">
        <v>46078</v>
      </c>
      <c r="Q37" s="158">
        <v>46094</v>
      </c>
      <c r="R37" s="28">
        <f>(K37-O37)/O37*100</f>
        <v>0.51020408163265352</v>
      </c>
      <c r="S37" s="105">
        <f>IF(INDEX(Historical!$D$7:$D1113,MATCH(B37,Historical!$B$7:$B$1062,0))=0,"n/a",(INDEX(Historical!$C$7:$C$1062,MATCH(B37,Historical!$B$7:$B$1062,0))/INDEX(Historical!$D$7:$D$1062,MATCH(B37,Historical!$B$7:$B$1062,0))-1)*100)</f>
        <v>3.1578947368421151</v>
      </c>
      <c r="T37" s="105">
        <f>IF(INDEX(Historical!$F$7:$F$1062,MATCH(B37,Historical!$B$7:$B$1062,0))=0,"n/a",((INDEX(Historical!$C$7:$C$1062,MATCH(B37,Historical!$B$7:$B$1062,0))/INDEX(Historical!$F$7:$F$1062,MATCH(B37,Historical!$B$7:$B$1062,0)))^(1/3)-1)*100)</f>
        <v>3.6528229638562726</v>
      </c>
      <c r="U37" s="105">
        <f>IF(INDEX(Historical!$H$7:$H$1062,MATCH(B37,Historical!$B$7:$B$1062,0))=0,"n/a",((INDEX(Historical!$C$7:$C$1062,MATCH(B37,Historical!$B$7:$B$1062,0))/INDEX(Historical!$H$7:$H$1062,MATCH(B37,Historical!$B$7:$B$1062,0)))^(1/5)-1)*100)</f>
        <v>3.8838918325118765</v>
      </c>
      <c r="V37" s="105">
        <f>IF(INDEX(Historical!$M$7:$M$1062,MATCH(B37,Historical!$B$7:$B$1062,0))=0,"n/a",((INDEX(Historical!$C$7:$C$1062,MATCH(B37,Historical!$B$7:$B$1062,0))/INDEX(Historical!$M$7:$M$1062,MATCH(B37,Historical!$B$7:$B$1062,0)))^(1/10)-1)*100)</f>
        <v>4.0323033089643134</v>
      </c>
      <c r="W37" s="106">
        <f>IF(OR(U37&lt;=0,U37="n/a",V37&lt;=0,V37="n/a"),"n/a",U37/V37)</f>
        <v>0.96319436682193538</v>
      </c>
      <c r="X37" s="107">
        <f>IF(OR(AJ37&lt;=0,AJ37="n/a",U37&lt;=0,U37="n/a"),"n/a",U37/AJ37)</f>
        <v>0.84432431141562536</v>
      </c>
      <c r="Y37" s="162"/>
      <c r="Z37" s="101">
        <f>IF(OR(AC37&lt;0.01,AC37="n/a"),"n/a",M37/AC37*100)</f>
        <v>78.174603174603178</v>
      </c>
      <c r="AA37" s="109">
        <f>IF(OR(AC37&lt;0.01,AC37="n/a"),"n/a",I37/AC37)</f>
        <v>16.051587301587304</v>
      </c>
      <c r="AB37" s="71">
        <v>12</v>
      </c>
      <c r="AC37" s="100">
        <v>2.52</v>
      </c>
      <c r="AD37" s="100">
        <v>1.98</v>
      </c>
      <c r="AE37" s="100">
        <v>1.74</v>
      </c>
      <c r="AF37" s="100">
        <v>1.2</v>
      </c>
      <c r="AG37" s="100">
        <v>7.59</v>
      </c>
      <c r="AH37" s="100">
        <v>9.27</v>
      </c>
      <c r="AI37" s="100">
        <v>7.46</v>
      </c>
      <c r="AJ37" s="100">
        <v>4.5999999999999996</v>
      </c>
      <c r="AK37" s="100">
        <v>7.32</v>
      </c>
      <c r="AL37" s="100">
        <v>3340</v>
      </c>
      <c r="AM37" s="100">
        <v>1</v>
      </c>
      <c r="AN37" s="100">
        <v>1.18</v>
      </c>
      <c r="AO37" s="110">
        <f>IF(U37="n/a","n/a",IF(AA37&lt;0,"n/a",IF(AA37="n/a","n/a",J37+U37-AA37)))</f>
        <v>-7.2974853331050937</v>
      </c>
      <c r="AP37" s="111">
        <f>IF(U37="n/a","n/a",J37+U37)</f>
        <v>8.7541019684822103</v>
      </c>
      <c r="AQ37" s="112">
        <f>IF(OR(AC37&lt;0.01,AC37="n/a",AF37="n/a"),"n/a",(I37/SQRT(22.5*AC37*(I37/AF37))-1)*100)</f>
        <v>-7.4751570612164642</v>
      </c>
      <c r="AR37" s="101">
        <f>INDEX(Historical!$C$7:$C$1063,MATCH(B37,Historical!$B$7:$B$1063,0))*IF(AH37="n/a",1.03,IF(AH37&lt;0,1.01,IF(AH37&gt;10,1.1,(1+AH37/100))))</f>
        <v>2.1416919999999999</v>
      </c>
      <c r="AS37" s="109">
        <f>IF($AI37="n/a",1.03*AR37,IF($AI37&lt;0,1.01*AR37,IF($AI37&gt;10,1.1*AR37,(1+$AI37/100)*AR37)))</f>
        <v>2.3014622231999997</v>
      </c>
      <c r="AT37" s="109">
        <f>IF($AK37="n/a",1.03*AS37,IF($AK37&lt;0,1.01*AS37,IF($AK37&gt;10,1.1*AS37,(1+$AK37/100)*AS37)))</f>
        <v>2.4699292579382397</v>
      </c>
      <c r="AU37" s="109">
        <f>IF($AK37="n/a",1.03*AT37,IF($AK37&lt;0,1.01*AT37,IF($AK37&gt;10,1.1*AT37,(1+$AK37/100)*AT37)))</f>
        <v>2.6507280796193187</v>
      </c>
      <c r="AV37" s="109">
        <f>IF($AK37="n/a",1.03*AU37,IF($AK37&lt;0,1.01*AU37,IF($AK37&gt;10,1.1*AU37,(1+$AK37/100)*AU37)))</f>
        <v>2.8447613750474527</v>
      </c>
      <c r="AW37" s="109">
        <f>SUM(AR37:AV37)</f>
        <v>12.40857293580501</v>
      </c>
      <c r="AX37" s="113">
        <f>AW37/I37*100</f>
        <v>30.676323697911023</v>
      </c>
      <c r="AY37" s="100">
        <v>0.24</v>
      </c>
      <c r="AZ37" s="100">
        <v>13.94</v>
      </c>
      <c r="BA37" s="100">
        <v>-7.01</v>
      </c>
      <c r="BB37" s="100">
        <v>-2.2399999999999998</v>
      </c>
      <c r="BC37" s="100">
        <v>-0.04</v>
      </c>
      <c r="BE37" s="12">
        <v>2003</v>
      </c>
      <c r="BF37" s="12">
        <f>IF(BE37&gt;2020,0,IF(BE37&gt;2008,1,IF(BE37&gt;2001,2,IF(BE37&gt;1990,3,IF(BE37&gt;1980,4,IF(BE37&gt;1973,5,IF(BE37&gt;1970,6,IF(BE37&gt;1960,7,IF(BE37&gt;1958,8,IF(BE37&gt;1953,9,10))))))))))</f>
        <v>2</v>
      </c>
      <c r="BG37" s="100">
        <v>2.52</v>
      </c>
      <c r="BH37" t="s">
        <v>121</v>
      </c>
      <c r="BI37" t="s">
        <v>122</v>
      </c>
    </row>
    <row r="38" spans="1:61" ht="11.25" customHeight="1" x14ac:dyDescent="0.2">
      <c r="A38" s="55" t="s">
        <v>635</v>
      </c>
      <c r="B38" s="55" t="s">
        <v>636</v>
      </c>
      <c r="C38" s="156" t="s">
        <v>198</v>
      </c>
      <c r="D38" s="98" t="s">
        <v>565</v>
      </c>
      <c r="E38" s="157">
        <v>16</v>
      </c>
      <c r="F38" s="2">
        <v>276</v>
      </c>
      <c r="G38" s="2" t="s">
        <v>146</v>
      </c>
      <c r="H38" s="2" t="s">
        <v>146</v>
      </c>
      <c r="I38" s="100">
        <v>389.18</v>
      </c>
      <c r="J38" s="101">
        <f>(M38/I38)*100</f>
        <v>0.66807132946194558</v>
      </c>
      <c r="K38" s="104">
        <v>0.65</v>
      </c>
      <c r="L38" s="71">
        <v>4</v>
      </c>
      <c r="M38" s="28">
        <f>K38*L38</f>
        <v>2.6</v>
      </c>
      <c r="N38" s="103" t="s">
        <v>182</v>
      </c>
      <c r="O38" s="104">
        <v>0.59</v>
      </c>
      <c r="P38" s="158">
        <v>46013</v>
      </c>
      <c r="Q38" s="158">
        <v>46022</v>
      </c>
      <c r="R38" s="28">
        <f>(K38-O38)/O38*100</f>
        <v>10.169491525423737</v>
      </c>
      <c r="S38" s="105">
        <f>IF(INDEX(Historical!$D$7:$D1114,MATCH(B38,Historical!$B$7:$B$1062,0))=0,"n/a",(INDEX(Historical!$C$7:$C$1062,MATCH(B38,Historical!$B$7:$B$1062,0))/INDEX(Historical!$D$7:$D$1062,MATCH(B38,Historical!$B$7:$B$1062,0))-1)*100)</f>
        <v>11.520737327188947</v>
      </c>
      <c r="T38" s="105">
        <f>IF(INDEX(Historical!$F$7:$F$1062,MATCH(B38,Historical!$B$7:$B$1062,0))=0,"n/a",((INDEX(Historical!$C$7:$C$1062,MATCH(B38,Historical!$B$7:$B$1062,0))/INDEX(Historical!$F$7:$F$1062,MATCH(B38,Historical!$B$7:$B$1062,0)))^(1/3)-1)*100)</f>
        <v>12.713573881717988</v>
      </c>
      <c r="U38" s="105">
        <f>IF(INDEX(Historical!$H$7:$H$1062,MATCH(B38,Historical!$B$7:$B$1062,0))=0,"n/a",((INDEX(Historical!$C$7:$C$1062,MATCH(B38,Historical!$B$7:$B$1062,0))/INDEX(Historical!$H$7:$H$1062,MATCH(B38,Historical!$B$7:$B$1062,0)))^(1/5)-1)*100)</f>
        <v>12.633302989831051</v>
      </c>
      <c r="V38" s="105">
        <f>IF(INDEX(Historical!$M$7:$M$1062,MATCH(B38,Historical!$B$7:$B$1062,0))=0,"n/a",((INDEX(Historical!$C$7:$C$1062,MATCH(B38,Historical!$B$7:$B$1062,0))/INDEX(Historical!$M$7:$M$1062,MATCH(B38,Historical!$B$7:$B$1062,0)))^(1/10)-1)*100)</f>
        <v>30.887192350230521</v>
      </c>
      <c r="W38" s="106">
        <f>IF(OR(U38&lt;=0,U38="n/a",V38&lt;=0,V38="n/a"),"n/a",U38/V38)</f>
        <v>0.40901428807713452</v>
      </c>
      <c r="X38" s="107">
        <f>IF(OR(AJ38&lt;=0,AJ38="n/a",U38&lt;=0,U38="n/a"),"n/a",U38/AJ38)</f>
        <v>0.25388470638728</v>
      </c>
      <c r="Y38" s="165"/>
      <c r="Z38" s="101">
        <f>IF(OR(AC38&lt;0.01,AC38="n/a"),"n/a",M38/AC38*100)</f>
        <v>43.261231281198</v>
      </c>
      <c r="AA38" s="109">
        <f>IF(OR(AC38&lt;0.01,AC38="n/a"),"n/a",I38/AC38)</f>
        <v>64.755407653910154</v>
      </c>
      <c r="AB38" s="71">
        <v>10</v>
      </c>
      <c r="AC38" s="100">
        <v>6.01</v>
      </c>
      <c r="AD38" s="100">
        <v>0.35</v>
      </c>
      <c r="AE38" s="100">
        <v>24.54</v>
      </c>
      <c r="AF38" s="100">
        <v>21.12</v>
      </c>
      <c r="AG38" s="100">
        <v>37.28</v>
      </c>
      <c r="AH38" s="100">
        <v>69.94</v>
      </c>
      <c r="AI38" s="100">
        <v>68.650000000000006</v>
      </c>
      <c r="AJ38" s="100">
        <v>49.76</v>
      </c>
      <c r="AK38" s="100">
        <v>56.489999999999995</v>
      </c>
      <c r="AL38" s="100">
        <v>1851550</v>
      </c>
      <c r="AM38" s="100">
        <v>1.92</v>
      </c>
      <c r="AN38" s="100">
        <v>0.74</v>
      </c>
      <c r="AO38" s="110">
        <f>IF(U38="n/a","n/a",IF(AA38&lt;0,"n/a",IF(AA38="n/a","n/a",J38+U38-AA38)))</f>
        <v>-51.454033334617158</v>
      </c>
      <c r="AP38" s="111">
        <f>IF(U38="n/a","n/a",J38+U38)</f>
        <v>13.301374319292997</v>
      </c>
      <c r="AQ38" s="112">
        <f>IF(OR(AC38&lt;0.01,AC38="n/a",AF38="n/a"),"n/a",(I38/SQRT(22.5*AC38*(I38/AF38))-1)*100)</f>
        <v>679.6392925650747</v>
      </c>
      <c r="AR38" s="101">
        <f>INDEX(Historical!$C$7:$C$1063,MATCH(B38,Historical!$B$7:$B$1063,0))*IF(AH38="n/a",1.03,IF(AH38&lt;0,1.01,IF(AH38&gt;10,1.1,(1+AH38/100))))</f>
        <v>2.6619999999999999</v>
      </c>
      <c r="AS38" s="109">
        <f>IF($AI38="n/a",1.03*AR38,IF($AI38&lt;0,1.01*AR38,IF($AI38&gt;10,1.1*AR38,(1+$AI38/100)*AR38)))</f>
        <v>2.9282000000000004</v>
      </c>
      <c r="AT38" s="109">
        <f>IF($AK38="n/a",1.03*AS38,IF($AK38&lt;0,1.01*AS38,IF($AK38&gt;10,1.1*AS38,(1+$AK38/100)*AS38)))</f>
        <v>3.2210200000000007</v>
      </c>
      <c r="AU38" s="109">
        <f>IF($AK38="n/a",1.03*AT38,IF($AK38&lt;0,1.01*AT38,IF($AK38&gt;10,1.1*AT38,(1+$AK38/100)*AT38)))</f>
        <v>3.5431220000000012</v>
      </c>
      <c r="AV38" s="109">
        <f>IF($AK38="n/a",1.03*AU38,IF($AK38&lt;0,1.01*AU38,IF($AK38&gt;10,1.1*AU38,(1+$AK38/100)*AU38)))</f>
        <v>3.8974342000000015</v>
      </c>
      <c r="AW38" s="109">
        <f>SUM(AR38:AV38)</f>
        <v>16.251776200000005</v>
      </c>
      <c r="AX38" s="113">
        <f>AW38/I38*100</f>
        <v>4.1759022046353884</v>
      </c>
      <c r="AY38" s="100">
        <v>1.46</v>
      </c>
      <c r="AZ38" s="100">
        <v>38.200000000000003</v>
      </c>
      <c r="BA38" s="100">
        <v>-21.38</v>
      </c>
      <c r="BB38" s="100">
        <v>-1.55</v>
      </c>
      <c r="BC38" s="100">
        <v>6.35</v>
      </c>
      <c r="BE38" s="12">
        <v>2011</v>
      </c>
      <c r="BF38" s="12">
        <f>IF(BE38&gt;2020,0,IF(BE38&gt;2008,1,IF(BE38&gt;2001,2,IF(BE38&gt;1990,3,IF(BE38&gt;1980,4,IF(BE38&gt;1973,5,IF(BE38&gt;1970,6,IF(BE38&gt;1960,7,IF(BE38&gt;1958,8,IF(BE38&gt;1953,9,10))))))))))</f>
        <v>1</v>
      </c>
      <c r="BG38" s="100">
        <v>17.059999999999999</v>
      </c>
      <c r="BH38" t="s">
        <v>121</v>
      </c>
      <c r="BI38" t="s">
        <v>122</v>
      </c>
    </row>
    <row r="39" spans="1:61" ht="11.25" customHeight="1" x14ac:dyDescent="0.2">
      <c r="A39" s="55" t="s">
        <v>637</v>
      </c>
      <c r="B39" s="55" t="s">
        <v>638</v>
      </c>
      <c r="C39" s="156" t="s">
        <v>139</v>
      </c>
      <c r="D39" s="98" t="s">
        <v>140</v>
      </c>
      <c r="E39" s="157">
        <v>16</v>
      </c>
      <c r="F39" s="2">
        <v>273</v>
      </c>
      <c r="G39" s="2" t="s">
        <v>146</v>
      </c>
      <c r="H39" s="2" t="s">
        <v>146</v>
      </c>
      <c r="I39" s="100">
        <v>36.32</v>
      </c>
      <c r="J39" s="101">
        <f>(M39/I39)*100</f>
        <v>3.0286343612334803</v>
      </c>
      <c r="K39" s="104">
        <v>0.27500000000000002</v>
      </c>
      <c r="L39" s="71">
        <v>4</v>
      </c>
      <c r="M39" s="28">
        <f>K39*L39</f>
        <v>1.1000000000000001</v>
      </c>
      <c r="N39" s="103" t="s">
        <v>147</v>
      </c>
      <c r="O39" s="104">
        <v>0.27</v>
      </c>
      <c r="P39" s="158">
        <v>46003</v>
      </c>
      <c r="Q39" s="158">
        <v>46029</v>
      </c>
      <c r="R39" s="28">
        <f>(K39-O39)/O39*100</f>
        <v>1.8518518518518534</v>
      </c>
      <c r="S39" s="105">
        <f>IF(INDEX(Historical!$D$7:$D1115,MATCH(B39,Historical!$B$7:$B$1062,0))=0,"n/a",(INDEX(Historical!$C$7:$C$1062,MATCH(B39,Historical!$B$7:$B$1062,0))/INDEX(Historical!$D$7:$D$1062,MATCH(B39,Historical!$B$7:$B$1062,0))-1)*100)</f>
        <v>4.8543689320388328</v>
      </c>
      <c r="T39" s="105">
        <f>IF(INDEX(Historical!$F$7:$F$1062,MATCH(B39,Historical!$B$7:$B$1062,0))=0,"n/a",((INDEX(Historical!$C$7:$C$1062,MATCH(B39,Historical!$B$7:$B$1062,0))/INDEX(Historical!$F$7:$F$1062,MATCH(B39,Historical!$B$7:$B$1062,0)))^(1/3)-1)*100)</f>
        <v>4.3678451293697185</v>
      </c>
      <c r="U39" s="105">
        <f>IF(INDEX(Historical!$H$7:$H$1062,MATCH(B39,Historical!$B$7:$B$1062,0))=0,"n/a",((INDEX(Historical!$C$7:$C$1062,MATCH(B39,Historical!$B$7:$B$1062,0))/INDEX(Historical!$H$7:$H$1062,MATCH(B39,Historical!$B$7:$B$1062,0)))^(1/5)-1)*100)</f>
        <v>5.9223841048812176</v>
      </c>
      <c r="V39" s="105">
        <f>IF(INDEX(Historical!$M$7:$M$1062,MATCH(B39,Historical!$B$7:$B$1062,0))=0,"n/a",((INDEX(Historical!$C$7:$C$1062,MATCH(B39,Historical!$B$7:$B$1062,0))/INDEX(Historical!$M$7:$M$1062,MATCH(B39,Historical!$B$7:$B$1062,0)))^(1/10)-1)*100)</f>
        <v>10.442537523679473</v>
      </c>
      <c r="W39" s="106">
        <f>IF(OR(U39&lt;=0,U39="n/a",V39&lt;=0,V39="n/a"),"n/a",U39/V39)</f>
        <v>0.5671403230729728</v>
      </c>
      <c r="X39" s="107" t="str">
        <f>IF(OR(AJ39&lt;=0,AJ39="n/a",U39&lt;=0,U39="n/a"),"n/a",U39/AJ39)</f>
        <v>n/a</v>
      </c>
      <c r="Y39" s="159"/>
      <c r="Z39" s="101">
        <f>IF(OR(AC39&lt;0.01,AC39="n/a"),"n/a",M39/AC39*100)</f>
        <v>63.953488372093027</v>
      </c>
      <c r="AA39" s="109">
        <f>IF(OR(AC39&lt;0.01,AC39="n/a"),"n/a",I39/AC39)</f>
        <v>21.116279069767444</v>
      </c>
      <c r="AB39" s="71">
        <v>12</v>
      </c>
      <c r="AC39" s="100">
        <v>1.72</v>
      </c>
      <c r="AD39" s="100">
        <v>1.07</v>
      </c>
      <c r="AE39" s="100">
        <v>1.02</v>
      </c>
      <c r="AF39" s="100">
        <v>1.38</v>
      </c>
      <c r="AG39" s="100">
        <v>6.7100000000000009</v>
      </c>
      <c r="AH39" s="100">
        <v>9.1399999999999988</v>
      </c>
      <c r="AI39" s="100">
        <v>9.82</v>
      </c>
      <c r="AJ39" s="100">
        <v>-9.2899999999999991</v>
      </c>
      <c r="AK39" s="100">
        <v>10</v>
      </c>
      <c r="AL39" s="100">
        <v>3330</v>
      </c>
      <c r="AM39" s="100">
        <v>1.1299999999999999</v>
      </c>
      <c r="AN39" s="100">
        <v>0.8</v>
      </c>
      <c r="AO39" s="110">
        <f>IF(U39="n/a","n/a",IF(AA39&lt;0,"n/a",IF(AA39="n/a","n/a",J39+U39-AA39)))</f>
        <v>-12.165260603652746</v>
      </c>
      <c r="AP39" s="111">
        <f>IF(U39="n/a","n/a",J39+U39)</f>
        <v>8.9510184661146983</v>
      </c>
      <c r="AQ39" s="112">
        <f>IF(OR(AC39&lt;0.01,AC39="n/a",AF39="n/a"),"n/a",(I39/SQRT(22.5*AC39*(I39/AF39))-1)*100)</f>
        <v>13.803856830326101</v>
      </c>
      <c r="AR39" s="101">
        <f>INDEX(Historical!$C$7:$C$1063,MATCH(B39,Historical!$B$7:$B$1063,0))*IF(AH39="n/a",1.03,IF(AH39&lt;0,1.01,IF(AH39&gt;10,1.1,(1+AH39/100))))</f>
        <v>1.178712</v>
      </c>
      <c r="AS39" s="109">
        <f>IF($AI39="n/a",1.03*AR39,IF($AI39&lt;0,1.01*AR39,IF($AI39&gt;10,1.1*AR39,(1+$AI39/100)*AR39)))</f>
        <v>1.2944615184000001</v>
      </c>
      <c r="AT39" s="109">
        <f>IF($AK39="n/a",1.03*AS39,IF($AK39&lt;0,1.01*AS39,IF($AK39&gt;10,1.1*AS39,(1+$AK39/100)*AS39)))</f>
        <v>1.4239076702400002</v>
      </c>
      <c r="AU39" s="109">
        <f>IF($AK39="n/a",1.03*AT39,IF($AK39&lt;0,1.01*AT39,IF($AK39&gt;10,1.1*AT39,(1+$AK39/100)*AT39)))</f>
        <v>1.5662984372640003</v>
      </c>
      <c r="AV39" s="109">
        <f>IF($AK39="n/a",1.03*AU39,IF($AK39&lt;0,1.01*AU39,IF($AK39&gt;10,1.1*AU39,(1+$AK39/100)*AU39)))</f>
        <v>1.7229282809904005</v>
      </c>
      <c r="AW39" s="109">
        <f>SUM(AR39:AV39)</f>
        <v>7.1863079068944007</v>
      </c>
      <c r="AX39" s="113">
        <f>AW39/I39*100</f>
        <v>19.786090052022029</v>
      </c>
      <c r="AY39" s="100">
        <v>1.28</v>
      </c>
      <c r="AZ39" s="100">
        <v>32.17</v>
      </c>
      <c r="BA39" s="100">
        <v>-19.02</v>
      </c>
      <c r="BB39" s="100">
        <v>0.13999999999999999</v>
      </c>
      <c r="BC39" s="100">
        <v>3.64</v>
      </c>
      <c r="BE39" s="12">
        <v>2011</v>
      </c>
      <c r="BF39" s="12">
        <f>IF(BE39&gt;2020,0,IF(BE39&gt;2008,1,IF(BE39&gt;2001,2,IF(BE39&gt;1990,3,IF(BE39&gt;1980,4,IF(BE39&gt;1973,5,IF(BE39&gt;1970,6,IF(BE39&gt;1960,7,IF(BE39&gt;1958,8,IF(BE39&gt;1953,9,10))))))))))</f>
        <v>1</v>
      </c>
      <c r="BG39" s="100">
        <v>2.68</v>
      </c>
      <c r="BH39" t="s">
        <v>121</v>
      </c>
      <c r="BI39" t="s">
        <v>122</v>
      </c>
    </row>
    <row r="40" spans="1:61" ht="11.25" customHeight="1" x14ac:dyDescent="0.2">
      <c r="A40" s="123" t="s">
        <v>639</v>
      </c>
      <c r="B40" s="55" t="s">
        <v>640</v>
      </c>
      <c r="C40" s="156" t="s">
        <v>198</v>
      </c>
      <c r="D40" s="98" t="s">
        <v>199</v>
      </c>
      <c r="E40" s="157">
        <v>13</v>
      </c>
      <c r="F40" s="2">
        <v>412</v>
      </c>
      <c r="G40" s="2" t="s">
        <v>146</v>
      </c>
      <c r="H40" s="2" t="s">
        <v>146</v>
      </c>
      <c r="I40" s="100">
        <v>88.84</v>
      </c>
      <c r="J40" s="101">
        <f>(M40/I40)*100</f>
        <v>1.5758667266996844</v>
      </c>
      <c r="K40" s="104">
        <v>0.35</v>
      </c>
      <c r="L40" s="71">
        <v>4</v>
      </c>
      <c r="M40" s="28">
        <f>K40*L40</f>
        <v>1.4</v>
      </c>
      <c r="N40" s="103" t="s">
        <v>506</v>
      </c>
      <c r="O40" s="104">
        <v>0.33</v>
      </c>
      <c r="P40" s="158">
        <v>45917</v>
      </c>
      <c r="Q40" s="158">
        <v>45926</v>
      </c>
      <c r="R40" s="28">
        <f>(K40-O40)/O40*100</f>
        <v>6.060606060606049</v>
      </c>
      <c r="S40" s="105">
        <f>IF(INDEX(Historical!$D$7:$D1116,MATCH(B40,Historical!$B$7:$B$1062,0))=0,"n/a",(INDEX(Historical!$C$7:$C$1062,MATCH(B40,Historical!$B$7:$B$1062,0))/INDEX(Historical!$D$7:$D$1062,MATCH(B40,Historical!$B$7:$B$1062,0))-1)*100)</f>
        <v>6.25</v>
      </c>
      <c r="T40" s="105">
        <f>IF(INDEX(Historical!$F$7:$F$1062,MATCH(B40,Historical!$B$7:$B$1062,0))=0,"n/a",((INDEX(Historical!$C$7:$C$1062,MATCH(B40,Historical!$B$7:$B$1062,0))/INDEX(Historical!$F$7:$F$1062,MATCH(B40,Historical!$B$7:$B$1062,0)))^(1/3)-1)*100)</f>
        <v>7.3285859876396353</v>
      </c>
      <c r="U40" s="105">
        <f>IF(INDEX(Historical!$H$7:$H$1062,MATCH(B40,Historical!$B$7:$B$1062,0))=0,"n/a",((INDEX(Historical!$C$7:$C$1062,MATCH(B40,Historical!$B$7:$B$1062,0))/INDEX(Historical!$H$7:$H$1062,MATCH(B40,Historical!$B$7:$B$1062,0)))^(1/5)-1)*100)</f>
        <v>10.116379654429863</v>
      </c>
      <c r="V40" s="105">
        <f>IF(INDEX(Historical!$M$7:$M$1062,MATCH(B40,Historical!$B$7:$B$1062,0))=0,"n/a",((INDEX(Historical!$C$7:$C$1062,MATCH(B40,Historical!$B$7:$B$1062,0))/INDEX(Historical!$M$7:$M$1062,MATCH(B40,Historical!$B$7:$B$1062,0)))^(1/10)-1)*100)</f>
        <v>7.4977804479825272</v>
      </c>
      <c r="W40" s="106">
        <f>IF(OR(U40&lt;=0,U40="n/a",V40&lt;=0,V40="n/a"),"n/a",U40/V40)</f>
        <v>1.3492499179743171</v>
      </c>
      <c r="X40" s="107" t="str">
        <f>IF(OR(AJ40&lt;=0,AJ40="n/a",U40&lt;=0,U40="n/a"),"n/a",U40/AJ40)</f>
        <v>n/a</v>
      </c>
      <c r="Y40" s="165"/>
      <c r="Z40" s="101">
        <f>IF(OR(AC40&lt;0.01,AC40="n/a"),"n/a",M40/AC40*100)</f>
        <v>54.474708171206224</v>
      </c>
      <c r="AA40" s="109">
        <f>IF(OR(AC40&lt;0.01,AC40="n/a"),"n/a",I40/AC40)</f>
        <v>34.568093385214013</v>
      </c>
      <c r="AB40" s="71">
        <v>6</v>
      </c>
      <c r="AC40" s="100">
        <v>2.57</v>
      </c>
      <c r="AD40" s="100">
        <v>0.28000000000000003</v>
      </c>
      <c r="AE40" s="100">
        <v>0.28999999999999998</v>
      </c>
      <c r="AF40" s="100">
        <v>1.47</v>
      </c>
      <c r="AG40" s="100">
        <v>4.3499999999999996</v>
      </c>
      <c r="AH40" s="100">
        <v>49.94</v>
      </c>
      <c r="AI40" s="100">
        <v>57.809999999999995</v>
      </c>
      <c r="AJ40" s="100" t="s">
        <v>142</v>
      </c>
      <c r="AK40" s="100">
        <v>39.229999999999997</v>
      </c>
      <c r="AL40" s="100">
        <v>7290</v>
      </c>
      <c r="AM40" s="100">
        <v>1.01</v>
      </c>
      <c r="AN40" s="100">
        <v>0.64</v>
      </c>
      <c r="AO40" s="110">
        <f>IF(U40="n/a","n/a",IF(AA40&lt;0,"n/a",IF(AA40="n/a","n/a",J40+U40-AA40)))</f>
        <v>-22.875847004084463</v>
      </c>
      <c r="AP40" s="111">
        <f>IF(U40="n/a","n/a",J40+U40)</f>
        <v>11.692246381129548</v>
      </c>
      <c r="AQ40" s="112">
        <f>IF(OR(AC40&lt;0.01,AC40="n/a",AF40="n/a"),"n/a",(I40/SQRT(22.5*AC40*(I40/AF40))-1)*100)</f>
        <v>50.281361713087435</v>
      </c>
      <c r="AR40" s="101">
        <f>INDEX(Historical!$C$7:$C$1063,MATCH(B40,Historical!$B$7:$B$1063,0))*IF(AH40="n/a",1.03,IF(AH40&lt;0,1.01,IF(AH40&gt;10,1.1,(1+AH40/100))))</f>
        <v>1.4960000000000002</v>
      </c>
      <c r="AS40" s="109">
        <f>IF($AI40="n/a",1.03*AR40,IF($AI40&lt;0,1.01*AR40,IF($AI40&gt;10,1.1*AR40,(1+$AI40/100)*AR40)))</f>
        <v>1.6456000000000004</v>
      </c>
      <c r="AT40" s="109">
        <f>IF($AK40="n/a",1.03*AS40,IF($AK40&lt;0,1.01*AS40,IF($AK40&gt;10,1.1*AS40,(1+$AK40/100)*AS40)))</f>
        <v>1.8101600000000007</v>
      </c>
      <c r="AU40" s="109">
        <f>IF($AK40="n/a",1.03*AT40,IF($AK40&lt;0,1.01*AT40,IF($AK40&gt;10,1.1*AT40,(1+$AK40/100)*AT40)))</f>
        <v>1.9911760000000009</v>
      </c>
      <c r="AV40" s="109">
        <f>IF($AK40="n/a",1.03*AU40,IF($AK40&lt;0,1.01*AU40,IF($AK40&gt;10,1.1*AU40,(1+$AK40/100)*AU40)))</f>
        <v>2.1902936000000013</v>
      </c>
      <c r="AW40" s="109">
        <f>SUM(AR40:AV40)</f>
        <v>9.1332296000000035</v>
      </c>
      <c r="AX40" s="113">
        <f>AW40/I40*100</f>
        <v>10.280537595677625</v>
      </c>
      <c r="AY40" s="100">
        <v>1.1100000000000001</v>
      </c>
      <c r="AZ40" s="100">
        <v>100.77000000000001</v>
      </c>
      <c r="BA40" s="100">
        <v>-6.74</v>
      </c>
      <c r="BB40" s="100">
        <v>1.54</v>
      </c>
      <c r="BC40" s="100">
        <v>33.82</v>
      </c>
      <c r="BE40" s="12">
        <v>2013</v>
      </c>
      <c r="BF40" s="12">
        <f>IF(BE40&gt;2020,0,IF(BE40&gt;2008,1,IF(BE40&gt;2001,2,IF(BE40&gt;1990,3,IF(BE40&gt;1980,4,IF(BE40&gt;1973,5,IF(BE40&gt;1970,6,IF(BE40&gt;1960,7,IF(BE40&gt;1958,8,IF(BE40&gt;1953,9,10))))))))))</f>
        <v>1</v>
      </c>
      <c r="BG40" s="100">
        <v>1.7000000000000002</v>
      </c>
      <c r="BH40" t="s">
        <v>121</v>
      </c>
      <c r="BI40" t="s">
        <v>122</v>
      </c>
    </row>
    <row r="41" spans="1:61" ht="11.25" customHeight="1" x14ac:dyDescent="0.2">
      <c r="A41" s="55" t="s">
        <v>641</v>
      </c>
      <c r="B41" s="55" t="s">
        <v>642</v>
      </c>
      <c r="C41" s="156" t="s">
        <v>139</v>
      </c>
      <c r="D41" s="98" t="s">
        <v>171</v>
      </c>
      <c r="E41" s="157">
        <v>16</v>
      </c>
      <c r="F41" s="2">
        <v>302</v>
      </c>
      <c r="G41" s="2" t="s">
        <v>118</v>
      </c>
      <c r="H41" s="2" t="s">
        <v>118</v>
      </c>
      <c r="I41" s="100">
        <v>169.73</v>
      </c>
      <c r="J41" s="101">
        <f>(M41/I41)*100</f>
        <v>2.3566841454074119</v>
      </c>
      <c r="K41" s="104">
        <v>1</v>
      </c>
      <c r="L41" s="71">
        <v>4</v>
      </c>
      <c r="M41" s="28">
        <f>K41*L41</f>
        <v>4</v>
      </c>
      <c r="N41" s="103" t="s">
        <v>312</v>
      </c>
      <c r="O41" s="104">
        <v>0.94</v>
      </c>
      <c r="P41" s="158">
        <v>46176</v>
      </c>
      <c r="Q41" s="158">
        <v>46190</v>
      </c>
      <c r="R41" s="28">
        <f>(K41-O41)/O41*100</f>
        <v>6.3829787234042614</v>
      </c>
      <c r="S41" s="105">
        <f>IF(INDEX(Historical!$D$7:$D1117,MATCH(B41,Historical!$B$7:$B$1062,0))=0,"n/a",(INDEX(Historical!$C$7:$C$1062,MATCH(B41,Historical!$B$7:$B$1062,0))/INDEX(Historical!$D$7:$D$1062,MATCH(B41,Historical!$B$7:$B$1062,0))-1)*100)</f>
        <v>7.2463768115942129</v>
      </c>
      <c r="T41" s="105">
        <f>IF(INDEX(Historical!$F$7:$F$1062,MATCH(B41,Historical!$B$7:$B$1062,0))=0,"n/a",((INDEX(Historical!$C$7:$C$1062,MATCH(B41,Historical!$B$7:$B$1062,0))/INDEX(Historical!$F$7:$F$1062,MATCH(B41,Historical!$B$7:$B$1062,0)))^(1/3)-1)*100)</f>
        <v>8.088137780311877</v>
      </c>
      <c r="U41" s="105">
        <f>IF(INDEX(Historical!$H$7:$H$1062,MATCH(B41,Historical!$B$7:$B$1062,0))=0,"n/a",((INDEX(Historical!$C$7:$C$1062,MATCH(B41,Historical!$B$7:$B$1062,0))/INDEX(Historical!$H$7:$H$1062,MATCH(B41,Historical!$B$7:$B$1062,0)))^(1/5)-1)*100)</f>
        <v>9.4102333304135968</v>
      </c>
      <c r="V41" s="105">
        <f>IF(INDEX(Historical!$M$7:$M$1062,MATCH(B41,Historical!$B$7:$B$1062,0))=0,"n/a",((INDEX(Historical!$C$7:$C$1062,MATCH(B41,Historical!$B$7:$B$1062,0))/INDEX(Historical!$M$7:$M$1062,MATCH(B41,Historical!$B$7:$B$1062,0)))^(1/10)-1)*100)</f>
        <v>9.7450363859789455</v>
      </c>
      <c r="W41" s="106">
        <f>IF(OR(U41&lt;=0,U41="n/a",V41&lt;=0,V41="n/a"),"n/a",U41/V41)</f>
        <v>0.96564373468660825</v>
      </c>
      <c r="X41" s="107">
        <f>IF(OR(AJ41&lt;=0,AJ41="n/a",U41&lt;=0,U41="n/a"),"n/a",U41/AJ41)</f>
        <v>1.6058418652582929</v>
      </c>
      <c r="Y41" s="164"/>
      <c r="Z41" s="101">
        <f>IF(OR(AC41&lt;0.01,AC41="n/a"),"n/a",M41/AC41*100)</f>
        <v>43.763676148796499</v>
      </c>
      <c r="AA41" s="109">
        <f>IF(OR(AC41&lt;0.01,AC41="n/a"),"n/a",I41/AC41)</f>
        <v>18.570021881838073</v>
      </c>
      <c r="AB41" s="71">
        <v>12</v>
      </c>
      <c r="AC41" s="100">
        <v>9.14</v>
      </c>
      <c r="AD41" s="100">
        <v>1.59</v>
      </c>
      <c r="AE41" s="100">
        <v>1.4</v>
      </c>
      <c r="AF41" s="100">
        <v>5.66</v>
      </c>
      <c r="AG41" s="100">
        <v>31.16</v>
      </c>
      <c r="AH41" s="100">
        <v>6.49</v>
      </c>
      <c r="AI41" s="100">
        <v>10.17</v>
      </c>
      <c r="AJ41" s="100">
        <v>5.86</v>
      </c>
      <c r="AK41" s="100">
        <v>9.56</v>
      </c>
      <c r="AL41" s="100">
        <v>12980</v>
      </c>
      <c r="AM41" s="100">
        <v>0.67999999999999994</v>
      </c>
      <c r="AN41" s="100">
        <v>1.58</v>
      </c>
      <c r="AO41" s="110">
        <f>IF(U41="n/a","n/a",IF(AA41&lt;0,"n/a",IF(AA41="n/a","n/a",J41+U41-AA41)))</f>
        <v>-6.8031044060170647</v>
      </c>
      <c r="AP41" s="111">
        <f>IF(U41="n/a","n/a",J41+U41)</f>
        <v>11.766917475821009</v>
      </c>
      <c r="AQ41" s="112">
        <f>IF(OR(AC41&lt;0.01,AC41="n/a",AF41="n/a"),"n/a",(I41/SQRT(22.5*AC41*(I41/AF41))-1)*100)</f>
        <v>116.13403644878795</v>
      </c>
      <c r="AR41" s="101">
        <f>INDEX(Historical!$C$7:$C$1063,MATCH(B41,Historical!$B$7:$B$1063,0))*IF(AH41="n/a",1.03,IF(AH41&lt;0,1.01,IF(AH41&gt;10,1.1,(1+AH41/100))))</f>
        <v>3.9401299999999999</v>
      </c>
      <c r="AS41" s="109">
        <f>IF($AI41="n/a",1.03*AR41,IF($AI41&lt;0,1.01*AR41,IF($AI41&gt;10,1.1*AR41,(1+$AI41/100)*AR41)))</f>
        <v>4.3341430000000001</v>
      </c>
      <c r="AT41" s="109">
        <f>IF($AK41="n/a",1.03*AS41,IF($AK41&lt;0,1.01*AS41,IF($AK41&gt;10,1.1*AS41,(1+$AK41/100)*AS41)))</f>
        <v>4.7484870707999995</v>
      </c>
      <c r="AU41" s="109">
        <f>IF($AK41="n/a",1.03*AT41,IF($AK41&lt;0,1.01*AT41,IF($AK41&gt;10,1.1*AT41,(1+$AK41/100)*AT41)))</f>
        <v>5.2024424347684795</v>
      </c>
      <c r="AV41" s="109">
        <f>IF($AK41="n/a",1.03*AU41,IF($AK41&lt;0,1.01*AU41,IF($AK41&gt;10,1.1*AU41,(1+$AK41/100)*AU41)))</f>
        <v>5.6997959315323454</v>
      </c>
      <c r="AW41" s="109">
        <f>SUM(AR41:AV41)</f>
        <v>23.924998437100825</v>
      </c>
      <c r="AX41" s="113">
        <f>AW41/I41*100</f>
        <v>14.095916123903157</v>
      </c>
      <c r="AY41" s="100">
        <v>0.81</v>
      </c>
      <c r="AZ41" s="100">
        <v>11.360000000000001</v>
      </c>
      <c r="BA41" s="100">
        <v>-14.940000000000001</v>
      </c>
      <c r="BB41" s="100">
        <v>5.79</v>
      </c>
      <c r="BC41" s="100">
        <v>-1.54</v>
      </c>
      <c r="BE41" s="12">
        <v>2011</v>
      </c>
      <c r="BF41" s="12">
        <f>IF(BE41&gt;2020,0,IF(BE41&gt;2008,1,IF(BE41&gt;2001,2,IF(BE41&gt;1990,3,IF(BE41&gt;1980,4,IF(BE41&gt;1973,5,IF(BE41&gt;1970,6,IF(BE41&gt;1960,7,IF(BE41&gt;1958,8,IF(BE41&gt;1953,9,10))))))))))</f>
        <v>1</v>
      </c>
      <c r="BG41" s="100">
        <v>7.93</v>
      </c>
      <c r="BH41" t="s">
        <v>121</v>
      </c>
      <c r="BI41" t="s">
        <v>122</v>
      </c>
    </row>
    <row r="42" spans="1:61" ht="11.25" customHeight="1" x14ac:dyDescent="0.2">
      <c r="A42" s="123" t="s">
        <v>643</v>
      </c>
      <c r="B42" s="55" t="s">
        <v>644</v>
      </c>
      <c r="C42" s="156" t="s">
        <v>162</v>
      </c>
      <c r="D42" s="98" t="s">
        <v>163</v>
      </c>
      <c r="E42" s="157">
        <v>19</v>
      </c>
      <c r="F42" s="2">
        <v>219</v>
      </c>
      <c r="G42" s="2" t="s">
        <v>118</v>
      </c>
      <c r="H42" s="2" t="s">
        <v>118</v>
      </c>
      <c r="I42" s="100">
        <v>134.16999999999999</v>
      </c>
      <c r="J42" s="101">
        <f>(M42/I42)*100</f>
        <v>2.6682566892748008</v>
      </c>
      <c r="K42" s="104">
        <v>0.89500000000000002</v>
      </c>
      <c r="L42" s="71">
        <v>4</v>
      </c>
      <c r="M42" s="28">
        <f>K42*L42</f>
        <v>3.58</v>
      </c>
      <c r="N42" s="103" t="s">
        <v>136</v>
      </c>
      <c r="O42" s="104">
        <v>0.82750000000000001</v>
      </c>
      <c r="P42" s="158">
        <v>46154</v>
      </c>
      <c r="Q42" s="158">
        <v>46175</v>
      </c>
      <c r="R42" s="28">
        <f>(K42-O42)/O42*100</f>
        <v>8.1570996978851973</v>
      </c>
      <c r="S42" s="105">
        <f>IF(INDEX(Historical!$D$7:$D1119,MATCH(B42,Historical!$B$7:$B$1062,0))=0,"n/a",(INDEX(Historical!$C$7:$C$1062,MATCH(B42,Historical!$B$7:$B$1062,0))/INDEX(Historical!$D$7:$D$1062,MATCH(B42,Historical!$B$7:$B$1062,0))-1)*100)</f>
        <v>8.1598667776852771</v>
      </c>
      <c r="T42" s="105">
        <f>IF(INDEX(Historical!$F$7:$F$1062,MATCH(B42,Historical!$B$7:$B$1062,0))=0,"n/a",((INDEX(Historical!$C$7:$C$1062,MATCH(B42,Historical!$B$7:$B$1062,0))/INDEX(Historical!$F$7:$F$1062,MATCH(B42,Historical!$B$7:$B$1062,0)))^(1/3)-1)*100)</f>
        <v>8.1466080188971048</v>
      </c>
      <c r="U42" s="105">
        <f>IF(INDEX(Historical!$H$7:$H$1062,MATCH(B42,Historical!$B$7:$B$1062,0))=0,"n/a",((INDEX(Historical!$C$7:$C$1062,MATCH(B42,Historical!$B$7:$B$1062,0))/INDEX(Historical!$H$7:$H$1062,MATCH(B42,Historical!$B$7:$B$1062,0)))^(1/5)-1)*100)</f>
        <v>8.0999008920842996</v>
      </c>
      <c r="V42" s="105">
        <f>IF(INDEX(Historical!$M$7:$M$1062,MATCH(B42,Historical!$B$7:$B$1062,0))=0,"n/a",((INDEX(Historical!$C$7:$C$1062,MATCH(B42,Historical!$B$7:$B$1062,0))/INDEX(Historical!$M$7:$M$1062,MATCH(B42,Historical!$B$7:$B$1062,0)))^(1/10)-1)*100)</f>
        <v>9.3376541632517416</v>
      </c>
      <c r="W42" s="106">
        <f>IF(OR(U42&lt;=0,U42="n/a",V42&lt;=0,V42="n/a"),"n/a",U42/V42)</f>
        <v>0.8674449439304992</v>
      </c>
      <c r="X42" s="107">
        <f>IF(OR(AJ42&lt;=0,AJ42="n/a",U42&lt;=0,U42="n/a"),"n/a",U42/AJ42)</f>
        <v>1.0253039103904176</v>
      </c>
      <c r="Y42" s="159"/>
      <c r="Z42" s="101">
        <f>IF(OR(AC42&lt;0.01,AC42="n/a"),"n/a",M42/AC42*100)</f>
        <v>61.937716262975769</v>
      </c>
      <c r="AA42" s="109">
        <f>IF(OR(AC42&lt;0.01,AC42="n/a"),"n/a",I42/AC42)</f>
        <v>23.212802768166085</v>
      </c>
      <c r="AB42" s="71">
        <v>12</v>
      </c>
      <c r="AC42" s="100">
        <v>5.78</v>
      </c>
      <c r="AD42" s="100">
        <v>2.69</v>
      </c>
      <c r="AE42" s="100">
        <v>5.05</v>
      </c>
      <c r="AF42" s="100">
        <v>2.29</v>
      </c>
      <c r="AG42" s="100">
        <v>10.100000000000001</v>
      </c>
      <c r="AH42" s="100">
        <v>6.8199999999999994</v>
      </c>
      <c r="AI42" s="100">
        <v>8.01</v>
      </c>
      <c r="AJ42" s="100">
        <v>7.9</v>
      </c>
      <c r="AK42" s="100">
        <v>7.61</v>
      </c>
      <c r="AL42" s="100">
        <v>26660</v>
      </c>
      <c r="AM42" s="100">
        <v>0.21</v>
      </c>
      <c r="AN42" s="100">
        <v>1.38</v>
      </c>
      <c r="AO42" s="110">
        <f>IF(U42="n/a","n/a",IF(AA42&lt;0,"n/a",IF(AA42="n/a","n/a",J42+U42-AA42)))</f>
        <v>-12.444645186806985</v>
      </c>
      <c r="AP42" s="111">
        <f>IF(U42="n/a","n/a",J42+U42)</f>
        <v>10.7681575813591</v>
      </c>
      <c r="AQ42" s="112">
        <f>IF(OR(AC42&lt;0.01,AC42="n/a",AF42="n/a"),"n/a",(I42/SQRT(22.5*AC42*(I42/AF42))-1)*100)</f>
        <v>53.705806062679137</v>
      </c>
      <c r="AR42" s="101">
        <f>INDEX(Historical!$C$7:$C$1063,MATCH(B42,Historical!$B$7:$B$1063,0))*IF(AH42="n/a",1.03,IF(AH42&lt;0,1.01,IF(AH42&gt;10,1.1,(1+AH42/100))))</f>
        <v>3.4689795000000001</v>
      </c>
      <c r="AS42" s="109">
        <f>IF($AI42="n/a",1.03*AR42,IF($AI42&lt;0,1.01*AR42,IF($AI42&gt;10,1.1*AR42,(1+$AI42/100)*AR42)))</f>
        <v>3.7468447579500004</v>
      </c>
      <c r="AT42" s="109">
        <f>IF($AK42="n/a",1.03*AS42,IF($AK42&lt;0,1.01*AS42,IF($AK42&gt;10,1.1*AS42,(1+$AK42/100)*AS42)))</f>
        <v>4.0319796440299953</v>
      </c>
      <c r="AU42" s="109">
        <f>IF($AK42="n/a",1.03*AT42,IF($AK42&lt;0,1.01*AT42,IF($AK42&gt;10,1.1*AT42,(1+$AK42/100)*AT42)))</f>
        <v>4.3388132949406781</v>
      </c>
      <c r="AV42" s="109">
        <f>IF($AK42="n/a",1.03*AU42,IF($AK42&lt;0,1.01*AU42,IF($AK42&gt;10,1.1*AU42,(1+$AK42/100)*AU42)))</f>
        <v>4.6689969866856638</v>
      </c>
      <c r="AW42" s="109">
        <f>SUM(AR42:AV42)</f>
        <v>20.255614183606337</v>
      </c>
      <c r="AX42" s="113">
        <f>AW42/I42*100</f>
        <v>15.096977106362331</v>
      </c>
      <c r="AY42" s="100">
        <v>0.57999999999999996</v>
      </c>
      <c r="AZ42" s="100">
        <v>11.28</v>
      </c>
      <c r="BA42" s="100">
        <v>-9.26</v>
      </c>
      <c r="BB42" s="100">
        <v>3.84</v>
      </c>
      <c r="BC42" s="100">
        <v>2.17</v>
      </c>
      <c r="BE42" s="12">
        <v>2008</v>
      </c>
      <c r="BF42" s="12">
        <f>IF(BE42&gt;2020,0,IF(BE42&gt;2008,1,IF(BE42&gt;2001,2,IF(BE42&gt;1990,3,IF(BE42&gt;1980,4,IF(BE42&gt;1973,5,IF(BE42&gt;1970,6,IF(BE42&gt;1960,7,IF(BE42&gt;1958,8,IF(BE42&gt;1953,9,10))))))))))</f>
        <v>2</v>
      </c>
      <c r="BG42" s="100">
        <v>3.2099999999999995</v>
      </c>
      <c r="BH42" t="s">
        <v>121</v>
      </c>
      <c r="BI42" t="s">
        <v>122</v>
      </c>
    </row>
    <row r="43" spans="1:61" ht="11.25" customHeight="1" x14ac:dyDescent="0.2">
      <c r="A43" s="146" t="s">
        <v>645</v>
      </c>
      <c r="B43" s="55" t="s">
        <v>646</v>
      </c>
      <c r="C43" s="156" t="s">
        <v>134</v>
      </c>
      <c r="D43" s="98" t="s">
        <v>157</v>
      </c>
      <c r="E43" s="157">
        <v>13</v>
      </c>
      <c r="F43" s="2">
        <v>451</v>
      </c>
      <c r="G43" s="2" t="s">
        <v>146</v>
      </c>
      <c r="H43" s="2" t="s">
        <v>146</v>
      </c>
      <c r="I43" s="100">
        <v>61.95</v>
      </c>
      <c r="J43" s="101">
        <f>(M43/I43)*100</f>
        <v>2.0661824051654558</v>
      </c>
      <c r="K43" s="104">
        <v>0.32</v>
      </c>
      <c r="L43" s="2">
        <v>4</v>
      </c>
      <c r="M43" s="28">
        <f>K43*L43</f>
        <v>1.28</v>
      </c>
      <c r="N43" s="2" t="s">
        <v>270</v>
      </c>
      <c r="O43" s="104">
        <v>0.28000000000000003</v>
      </c>
      <c r="P43" s="158">
        <v>46269</v>
      </c>
      <c r="Q43" s="158">
        <v>46290</v>
      </c>
      <c r="R43" s="28">
        <f>(K43-O43)/O43*100</f>
        <v>14.285714285714276</v>
      </c>
      <c r="S43" s="105">
        <f>IF(INDEX(Historical!$D$7:$D1121,MATCH(B43,Historical!$B$7:$B$1062,0))=0,"n/a",(INDEX(Historical!$C$7:$C$1062,MATCH(B43,Historical!$B$7:$B$1062,0))/INDEX(Historical!$D$7:$D$1062,MATCH(B43,Historical!$B$7:$B$1062,0))-1)*100)</f>
        <v>8.0000000000000071</v>
      </c>
      <c r="T43" s="105">
        <f>IF(INDEX(Historical!$F$7:$F$1062,MATCH(B43,Historical!$B$7:$B$1062,0))=0,"n/a",((INDEX(Historical!$C$7:$C$1062,MATCH(B43,Historical!$B$7:$B$1062,0))/INDEX(Historical!$F$7:$F$1062,MATCH(B43,Historical!$B$7:$B$1062,0)))^(1/3)-1)*100)</f>
        <v>7.888486678770068</v>
      </c>
      <c r="U43" s="105">
        <f>IF(INDEX(Historical!$H$7:$H$1062,MATCH(B43,Historical!$B$7:$B$1062,0))=0,"n/a",((INDEX(Historical!$C$7:$C$1062,MATCH(B43,Historical!$B$7:$B$1062,0))/INDEX(Historical!$H$7:$H$1062,MATCH(B43,Historical!$B$7:$B$1062,0)))^(1/5)-1)*100)</f>
        <v>8.4471771197698544</v>
      </c>
      <c r="V43" s="105">
        <f>IF(INDEX(Historical!$M$7:$M$1062,MATCH(B43,Historical!$B$7:$B$1062,0))=0,"n/a",((INDEX(Historical!$C$7:$C$1062,MATCH(B43,Historical!$B$7:$B$1062,0))/INDEX(Historical!$M$7:$M$1062,MATCH(B43,Historical!$B$7:$B$1062,0)))^(1/10)-1)*100)</f>
        <v>18.369380853048423</v>
      </c>
      <c r="W43" s="106">
        <f>IF(OR(U43&lt;=0,U43="n/a",V43&lt;=0,V43="n/a"),"n/a",U43/V43)</f>
        <v>0.45985094366248247</v>
      </c>
      <c r="X43" s="107">
        <f>IF(OR(AJ43&lt;=0,AJ43="n/a",U43&lt;=0,U43="n/a"),"n/a",U43/AJ43)</f>
        <v>0.55282572773362926</v>
      </c>
      <c r="Y43" s="162"/>
      <c r="Z43" s="101">
        <f>IF(OR(AC43&lt;0.01,AC43="n/a"),"n/a",M43/AC43*100)</f>
        <v>29.425287356321846</v>
      </c>
      <c r="AA43" s="109">
        <f>IF(OR(AC43&lt;0.01,AC43="n/a"),"n/a",I43/AC43)</f>
        <v>14.241379310344829</v>
      </c>
      <c r="AB43" s="71">
        <v>12</v>
      </c>
      <c r="AC43" s="100">
        <v>4.3499999999999996</v>
      </c>
      <c r="AD43" s="100">
        <v>0.76</v>
      </c>
      <c r="AE43" s="100">
        <v>2.2599999999999998</v>
      </c>
      <c r="AF43" s="100">
        <v>1.57</v>
      </c>
      <c r="AG43" s="100">
        <v>11.25</v>
      </c>
      <c r="AH43" s="100">
        <v>21.59</v>
      </c>
      <c r="AI43" s="100">
        <v>13.15</v>
      </c>
      <c r="AJ43" s="100">
        <v>15.28</v>
      </c>
      <c r="AK43" s="100">
        <v>15.47</v>
      </c>
      <c r="AL43" s="100">
        <v>439630</v>
      </c>
      <c r="AM43" s="100">
        <v>0.28999999999999998</v>
      </c>
      <c r="AN43" s="100">
        <v>2.4300000000000002</v>
      </c>
      <c r="AO43" s="110">
        <f>IF(U43="n/a","n/a",IF(AA43&lt;0,"n/a",IF(AA43="n/a","n/a",J43+U43-AA43)))</f>
        <v>-3.7280197854095185</v>
      </c>
      <c r="AP43" s="111">
        <f>IF(U43="n/a","n/a",J43+U43)</f>
        <v>10.513359524935311</v>
      </c>
      <c r="AQ43" s="112">
        <f>IF(OR(AC43&lt;0.01,AC43="n/a",AF43="n/a"),"n/a",(I43/SQRT(22.5*AC43*(I43/AF43))-1)*100)</f>
        <v>-0.31390263601028812</v>
      </c>
      <c r="AR43" s="101">
        <f>INDEX(Historical!$C$7:$C$1063,MATCH(B43,Historical!$B$7:$B$1063,0))*IF(AH43="n/a",1.03,IF(AH43&lt;0,1.01,IF(AH43&gt;10,1.1,(1+AH43/100))))</f>
        <v>1.1880000000000002</v>
      </c>
      <c r="AS43" s="109">
        <f>IF($AI43="n/a",1.03*AR43,IF($AI43&lt;0,1.01*AR43,IF($AI43&gt;10,1.1*AR43,(1+$AI43/100)*AR43)))</f>
        <v>1.3068000000000002</v>
      </c>
      <c r="AT43" s="109">
        <f>IF($AK43="n/a",1.03*AS43,IF($AK43&lt;0,1.01*AS43,IF($AK43&gt;10,1.1*AS43,(1+$AK43/100)*AS43)))</f>
        <v>1.4374800000000003</v>
      </c>
      <c r="AU43" s="109">
        <f>IF($AK43="n/a",1.03*AT43,IF($AK43&lt;0,1.01*AT43,IF($AK43&gt;10,1.1*AT43,(1+$AK43/100)*AT43)))</f>
        <v>1.5812280000000005</v>
      </c>
      <c r="AV43" s="109">
        <f>IF($AK43="n/a",1.03*AU43,IF($AK43&lt;0,1.01*AU43,IF($AK43&gt;10,1.1*AU43,(1+$AK43/100)*AU43)))</f>
        <v>1.7393508000000006</v>
      </c>
      <c r="AW43" s="109">
        <f>SUM(AR43:AV43)</f>
        <v>7.252858800000002</v>
      </c>
      <c r="AX43" s="113">
        <f>AW43/I43*100</f>
        <v>11.707600968523005</v>
      </c>
      <c r="AY43" s="100">
        <v>1.17</v>
      </c>
      <c r="AZ43" s="100">
        <v>38.440000000000005</v>
      </c>
      <c r="BA43" s="100">
        <v>-1.6400000000000001</v>
      </c>
      <c r="BB43" s="100">
        <v>8.2100000000000009</v>
      </c>
      <c r="BC43" s="100">
        <v>15.65</v>
      </c>
      <c r="BE43" s="12">
        <v>2014</v>
      </c>
      <c r="BF43" s="12">
        <f>IF(BE43&gt;2020,0,IF(BE43&gt;2008,1,IF(BE43&gt;2001,2,IF(BE43&gt;1990,3,IF(BE43&gt;1980,4,IF(BE43&gt;1973,5,IF(BE43&gt;1970,6,IF(BE43&gt;1960,7,IF(BE43&gt;1958,8,IF(BE43&gt;1953,9,10))))))))))</f>
        <v>1</v>
      </c>
      <c r="BG43" s="100">
        <v>0.97</v>
      </c>
      <c r="BH43" t="s">
        <v>121</v>
      </c>
      <c r="BI43" t="s">
        <v>122</v>
      </c>
    </row>
    <row r="44" spans="1:61" ht="11.25" customHeight="1" x14ac:dyDescent="0.2">
      <c r="A44" s="123" t="s">
        <v>647</v>
      </c>
      <c r="B44" s="55" t="s">
        <v>648</v>
      </c>
      <c r="C44" s="156" t="s">
        <v>198</v>
      </c>
      <c r="D44" s="98" t="s">
        <v>348</v>
      </c>
      <c r="E44" s="157">
        <v>15</v>
      </c>
      <c r="F44" s="2">
        <v>335</v>
      </c>
      <c r="G44" s="2" t="s">
        <v>146</v>
      </c>
      <c r="H44" s="2" t="s">
        <v>146</v>
      </c>
      <c r="I44" s="100">
        <v>69.72</v>
      </c>
      <c r="J44" s="101">
        <f>(M44/I44)*100</f>
        <v>3.3849684452094091</v>
      </c>
      <c r="K44" s="104">
        <v>0.59</v>
      </c>
      <c r="L44" s="71">
        <v>4</v>
      </c>
      <c r="M44" s="28">
        <f>K44*L44</f>
        <v>2.36</v>
      </c>
      <c r="N44" s="103" t="s">
        <v>585</v>
      </c>
      <c r="O44" s="104">
        <v>0.55000000000000004</v>
      </c>
      <c r="P44" s="158">
        <v>46066</v>
      </c>
      <c r="Q44" s="158">
        <v>46083</v>
      </c>
      <c r="R44" s="28">
        <f>(K44-O44)/O44*100</f>
        <v>7.2727272727272583</v>
      </c>
      <c r="S44" s="105">
        <f>IF(INDEX(Historical!$D$7:$D1122,MATCH(B44,Historical!$B$7:$B$1062,0))=0,"n/a",(INDEX(Historical!$C$7:$C$1062,MATCH(B44,Historical!$B$7:$B$1062,0))/INDEX(Historical!$D$7:$D$1062,MATCH(B44,Historical!$B$7:$B$1062,0))-1)*100)</f>
        <v>7.8431372549019773</v>
      </c>
      <c r="T44" s="105">
        <f>IF(INDEX(Historical!$F$7:$F$1062,MATCH(B44,Historical!$B$7:$B$1062,0))=0,"n/a",((INDEX(Historical!$C$7:$C$1062,MATCH(B44,Historical!$B$7:$B$1062,0))/INDEX(Historical!$F$7:$F$1062,MATCH(B44,Historical!$B$7:$B$1062,0)))^(1/3)-1)*100)</f>
        <v>8.5503957932088639</v>
      </c>
      <c r="U44" s="105">
        <f>IF(INDEX(Historical!$H$7:$H$1062,MATCH(B44,Historical!$B$7:$B$1062,0))=0,"n/a",((INDEX(Historical!$C$7:$C$1062,MATCH(B44,Historical!$B$7:$B$1062,0))/INDEX(Historical!$H$7:$H$1062,MATCH(B44,Historical!$B$7:$B$1062,0)))^(1/5)-1)*100)</f>
        <v>12.150237889617976</v>
      </c>
      <c r="V44" s="105">
        <f>IF(INDEX(Historical!$M$7:$M$1062,MATCH(B44,Historical!$B$7:$B$1062,0))=0,"n/a",((INDEX(Historical!$C$7:$C$1062,MATCH(B44,Historical!$B$7:$B$1062,0))/INDEX(Historical!$M$7:$M$1062,MATCH(B44,Historical!$B$7:$B$1062,0)))^(1/10)-1)*100)</f>
        <v>15.515944582245588</v>
      </c>
      <c r="W44" s="106">
        <f>IF(OR(U44&lt;=0,U44="n/a",V44&lt;=0,V44="n/a"),"n/a",U44/V44)</f>
        <v>0.78308077379453356</v>
      </c>
      <c r="X44" s="107">
        <f>IF(OR(AJ44&lt;=0,AJ44="n/a",U44&lt;=0,U44="n/a"),"n/a",U44/AJ44)</f>
        <v>1.2643327668697164</v>
      </c>
      <c r="Y44" s="123"/>
      <c r="Z44" s="101">
        <f>IF(OR(AC44&lt;0.01,AC44="n/a"),"n/a",M44/AC44*100)</f>
        <v>37.048665620094191</v>
      </c>
      <c r="AA44" s="109">
        <f>IF(OR(AC44&lt;0.01,AC44="n/a"),"n/a",I44/AC44)</f>
        <v>10.945054945054945</v>
      </c>
      <c r="AB44" s="71">
        <v>3</v>
      </c>
      <c r="AC44" s="100">
        <v>6.37</v>
      </c>
      <c r="AD44" s="100">
        <v>2.37</v>
      </c>
      <c r="AE44" s="100">
        <v>0.76</v>
      </c>
      <c r="AF44" s="100">
        <v>6.98</v>
      </c>
      <c r="AG44" s="100">
        <v>68.11</v>
      </c>
      <c r="AH44" s="100">
        <v>-1.9300000000000002</v>
      </c>
      <c r="AI44" s="100">
        <v>5.0599999999999996</v>
      </c>
      <c r="AJ44" s="100">
        <v>9.6100000000000012</v>
      </c>
      <c r="AK44" s="100">
        <v>4.38</v>
      </c>
      <c r="AL44" s="100">
        <v>8390</v>
      </c>
      <c r="AM44" s="100">
        <v>1.27</v>
      </c>
      <c r="AN44" s="100">
        <v>3.46</v>
      </c>
      <c r="AO44" s="110">
        <f>IF(U44="n/a","n/a",IF(AA44&lt;0,"n/a",IF(AA44="n/a","n/a",J44+U44-AA44)))</f>
        <v>4.5901513897724406</v>
      </c>
      <c r="AP44" s="111">
        <f>IF(U44="n/a","n/a",J44+U44)</f>
        <v>15.535206334827386</v>
      </c>
      <c r="AQ44" s="112">
        <f>IF(OR(AC44&lt;0.01,AC44="n/a",AF44="n/a"),"n/a",(I44/SQRT(22.5*AC44*(I44/AF44))-1)*100)</f>
        <v>84.266092035384204</v>
      </c>
      <c r="AR44" s="101">
        <f>INDEX(Historical!$C$7:$C$1063,MATCH(B44,Historical!$B$7:$B$1063,0))*IF(AH44="n/a",1.03,IF(AH44&lt;0,1.01,IF(AH44&gt;10,1.1,(1+AH44/100))))</f>
        <v>2.2220000000000004</v>
      </c>
      <c r="AS44" s="109">
        <f>IF($AI44="n/a",1.03*AR44,IF($AI44&lt;0,1.01*AR44,IF($AI44&gt;10,1.1*AR44,(1+$AI44/100)*AR44)))</f>
        <v>2.3344332000000003</v>
      </c>
      <c r="AT44" s="109">
        <f>IF($AK44="n/a",1.03*AS44,IF($AK44&lt;0,1.01*AS44,IF($AK44&gt;10,1.1*AS44,(1+$AK44/100)*AS44)))</f>
        <v>2.4366813741600004</v>
      </c>
      <c r="AU44" s="109">
        <f>IF($AK44="n/a",1.03*AT44,IF($AK44&lt;0,1.01*AT44,IF($AK44&gt;10,1.1*AT44,(1+$AK44/100)*AT44)))</f>
        <v>2.5434080183482086</v>
      </c>
      <c r="AV44" s="109">
        <f>IF($AK44="n/a",1.03*AU44,IF($AK44&lt;0,1.01*AU44,IF($AK44&gt;10,1.1*AU44,(1+$AK44/100)*AU44)))</f>
        <v>2.6548092895518605</v>
      </c>
      <c r="AW44" s="109">
        <f>SUM(AR44:AV44)</f>
        <v>12.191331882060069</v>
      </c>
      <c r="AX44" s="113">
        <f>AW44/I44*100</f>
        <v>17.486132934681685</v>
      </c>
      <c r="AY44" s="100">
        <v>0.34</v>
      </c>
      <c r="AZ44" s="100">
        <v>17.18</v>
      </c>
      <c r="BA44" s="100">
        <v>-39.1</v>
      </c>
      <c r="BB44" s="100">
        <v>-0.74</v>
      </c>
      <c r="BC44" s="100">
        <v>-13.58</v>
      </c>
      <c r="BE44" s="12">
        <v>2012</v>
      </c>
      <c r="BF44" s="12">
        <f>IF(BE44&gt;2020,0,IF(BE44&gt;2008,1,IF(BE44&gt;2001,2,IF(BE44&gt;1990,3,IF(BE44&gt;1980,4,IF(BE44&gt;1973,5,IF(BE44&gt;1970,6,IF(BE44&gt;1960,7,IF(BE44&gt;1958,8,IF(BE44&gt;1953,9,10))))))))))</f>
        <v>1</v>
      </c>
      <c r="BG44" s="100">
        <v>10.45</v>
      </c>
      <c r="BH44" t="s">
        <v>121</v>
      </c>
      <c r="BI44" t="s">
        <v>122</v>
      </c>
    </row>
    <row r="45" spans="1:61" ht="11.25" customHeight="1" x14ac:dyDescent="0.2">
      <c r="A45" s="123" t="s">
        <v>649</v>
      </c>
      <c r="B45" s="55" t="s">
        <v>650</v>
      </c>
      <c r="C45" s="156" t="s">
        <v>335</v>
      </c>
      <c r="D45" s="98" t="s">
        <v>371</v>
      </c>
      <c r="E45" s="157">
        <v>23</v>
      </c>
      <c r="F45" s="2">
        <v>172</v>
      </c>
      <c r="G45" s="2" t="s">
        <v>118</v>
      </c>
      <c r="H45" s="2" t="s">
        <v>118</v>
      </c>
      <c r="I45" s="100">
        <v>86.26</v>
      </c>
      <c r="J45" s="101">
        <f>(M45/I45)*100</f>
        <v>4.4516577788082534</v>
      </c>
      <c r="K45" s="104">
        <v>0.96</v>
      </c>
      <c r="L45" s="71">
        <v>4</v>
      </c>
      <c r="M45" s="28">
        <f>K45*L45</f>
        <v>3.84</v>
      </c>
      <c r="N45" s="103" t="s">
        <v>366</v>
      </c>
      <c r="O45" s="104">
        <v>0.95</v>
      </c>
      <c r="P45" s="158">
        <v>46105</v>
      </c>
      <c r="Q45" s="158">
        <v>46126</v>
      </c>
      <c r="R45" s="28">
        <f>(K45-O45)/O45*100</f>
        <v>1.0526315789473695</v>
      </c>
      <c r="S45" s="105">
        <f>IF(INDEX(Historical!$D$7:$D1124,MATCH(B45,Historical!$B$7:$B$1062,0))=0,"n/a",(INDEX(Historical!$C$7:$C$1062,MATCH(B45,Historical!$B$7:$B$1062,0))/INDEX(Historical!$D$7:$D$1062,MATCH(B45,Historical!$B$7:$B$1062,0))-1)*100)</f>
        <v>1.3368983957219305</v>
      </c>
      <c r="T45" s="105">
        <f>IF(INDEX(Historical!$F$7:$F$1062,MATCH(B45,Historical!$B$7:$B$1062,0))=0,"n/a",((INDEX(Historical!$C$7:$C$1062,MATCH(B45,Historical!$B$7:$B$1062,0))/INDEX(Historical!$F$7:$F$1062,MATCH(B45,Historical!$B$7:$B$1062,0)))^(1/3)-1)*100)</f>
        <v>4.303187597507141</v>
      </c>
      <c r="U45" s="105">
        <f>IF(INDEX(Historical!$H$7:$H$1062,MATCH(B45,Historical!$B$7:$B$1062,0))=0,"n/a",((INDEX(Historical!$C$7:$C$1062,MATCH(B45,Historical!$B$7:$B$1062,0))/INDEX(Historical!$H$7:$H$1062,MATCH(B45,Historical!$B$7:$B$1062,0)))^(1/5)-1)*100)</f>
        <v>12.005706554775841</v>
      </c>
      <c r="V45" s="105">
        <f>IF(INDEX(Historical!$M$7:$M$1062,MATCH(B45,Historical!$B$7:$B$1062,0))=0,"n/a",((INDEX(Historical!$C$7:$C$1062,MATCH(B45,Historical!$B$7:$B$1062,0))/INDEX(Historical!$M$7:$M$1062,MATCH(B45,Historical!$B$7:$B$1062,0)))^(1/10)-1)*100)</f>
        <v>15.208663426757486</v>
      </c>
      <c r="W45" s="106">
        <f>IF(OR(U45&lt;=0,U45="n/a",V45&lt;=0,V45="n/a"),"n/a",U45/V45)</f>
        <v>0.78939918767966843</v>
      </c>
      <c r="X45" s="107" t="str">
        <f>IF(OR(AJ45&lt;=0,AJ45="n/a",U45&lt;=0,U45="n/a"),"n/a",U45/AJ45)</f>
        <v>n/a</v>
      </c>
      <c r="Y45" s="159"/>
      <c r="Z45" s="101">
        <f>IF(OR(AC45&lt;0.01,AC45="n/a"),"n/a",M45/AC45*100)</f>
        <v>70.979667282809615</v>
      </c>
      <c r="AA45" s="109">
        <f>IF(OR(AC45&lt;0.01,AC45="n/a"),"n/a",I45/AC45)</f>
        <v>15.944547134935306</v>
      </c>
      <c r="AB45" s="71">
        <v>2</v>
      </c>
      <c r="AC45" s="100">
        <v>5.41</v>
      </c>
      <c r="AD45" s="100">
        <v>1.96</v>
      </c>
      <c r="AE45" s="100">
        <v>0.43</v>
      </c>
      <c r="AF45" s="100">
        <v>5.9</v>
      </c>
      <c r="AG45" s="100">
        <v>39.1</v>
      </c>
      <c r="AH45" s="100">
        <v>1.83</v>
      </c>
      <c r="AI45" s="100">
        <v>7.55</v>
      </c>
      <c r="AJ45" s="100">
        <v>-5.91</v>
      </c>
      <c r="AK45" s="100">
        <v>6.2399999999999993</v>
      </c>
      <c r="AL45" s="100">
        <v>18180</v>
      </c>
      <c r="AM45" s="100">
        <v>6.08</v>
      </c>
      <c r="AN45" s="100">
        <v>1.34</v>
      </c>
      <c r="AO45" s="110">
        <f>IF(U45="n/a","n/a",IF(AA45&lt;0,"n/a",IF(AA45="n/a","n/a",J45+U45-AA45)))</f>
        <v>0.51281719864878994</v>
      </c>
      <c r="AP45" s="111">
        <f>IF(U45="n/a","n/a",J45+U45)</f>
        <v>16.457364333584096</v>
      </c>
      <c r="AQ45" s="112">
        <f>IF(OR(AC45&lt;0.01,AC45="n/a",AF45="n/a"),"n/a",(I45/SQRT(22.5*AC45*(I45/AF45))-1)*100)</f>
        <v>104.47529391224025</v>
      </c>
      <c r="AR45" s="101">
        <f>INDEX(Historical!$C$7:$C$1063,MATCH(B45,Historical!$B$7:$B$1063,0))*IF(AH45="n/a",1.03,IF(AH45&lt;0,1.01,IF(AH45&gt;10,1.1,(1+AH45/100))))</f>
        <v>3.8593570000000001</v>
      </c>
      <c r="AS45" s="109">
        <f>IF($AI45="n/a",1.03*AR45,IF($AI45&lt;0,1.01*AR45,IF($AI45&gt;10,1.1*AR45,(1+$AI45/100)*AR45)))</f>
        <v>4.1507384534999998</v>
      </c>
      <c r="AT45" s="109">
        <f>IF($AK45="n/a",1.03*AS45,IF($AK45&lt;0,1.01*AS45,IF($AK45&gt;10,1.1*AS45,(1+$AK45/100)*AS45)))</f>
        <v>4.4097445329984</v>
      </c>
      <c r="AU45" s="109">
        <f>IF($AK45="n/a",1.03*AT45,IF($AK45&lt;0,1.01*AT45,IF($AK45&gt;10,1.1*AT45,(1+$AK45/100)*AT45)))</f>
        <v>4.6849125918575005</v>
      </c>
      <c r="AV45" s="109">
        <f>IF($AK45="n/a",1.03*AU45,IF($AK45&lt;0,1.01*AU45,IF($AK45&gt;10,1.1*AU45,(1+$AK45/100)*AU45)))</f>
        <v>4.9772511375894082</v>
      </c>
      <c r="AW45" s="109">
        <f>SUM(AR45:AV45)</f>
        <v>22.082003715945309</v>
      </c>
      <c r="AX45" s="113">
        <f>AW45/I45*100</f>
        <v>25.599355107750181</v>
      </c>
      <c r="AY45" s="100">
        <v>1.31</v>
      </c>
      <c r="AZ45" s="100">
        <v>56.55</v>
      </c>
      <c r="BA45" s="100">
        <v>-5.48</v>
      </c>
      <c r="BB45" s="100">
        <v>10.92</v>
      </c>
      <c r="BC45" s="100">
        <v>21.77</v>
      </c>
      <c r="BE45" s="12">
        <v>2004</v>
      </c>
      <c r="BF45" s="12">
        <f>IF(BE45&gt;2020,0,IF(BE45&gt;2008,1,IF(BE45&gt;2001,2,IF(BE45&gt;1990,3,IF(BE45&gt;1980,4,IF(BE45&gt;1973,5,IF(BE45&gt;1970,6,IF(BE45&gt;1960,7,IF(BE45&gt;1958,8,IF(BE45&gt;1953,9,10))))))))))</f>
        <v>2</v>
      </c>
      <c r="BG45" s="100">
        <v>7.88</v>
      </c>
      <c r="BH45" t="s">
        <v>121</v>
      </c>
      <c r="BI45" t="s">
        <v>122</v>
      </c>
    </row>
    <row r="46" spans="1:61" ht="11.25" customHeight="1" x14ac:dyDescent="0.2">
      <c r="A46" s="55" t="s">
        <v>651</v>
      </c>
      <c r="B46" s="55" t="s">
        <v>652</v>
      </c>
      <c r="C46" s="156" t="s">
        <v>335</v>
      </c>
      <c r="D46" s="98" t="s">
        <v>445</v>
      </c>
      <c r="E46" s="157">
        <v>14</v>
      </c>
      <c r="F46" s="2">
        <v>383</v>
      </c>
      <c r="G46" s="2" t="s">
        <v>118</v>
      </c>
      <c r="H46" s="2" t="s">
        <v>118</v>
      </c>
      <c r="I46" s="100">
        <v>79</v>
      </c>
      <c r="J46" s="101">
        <f>(M46/I46)*100</f>
        <v>2.2278481012658227</v>
      </c>
      <c r="K46" s="104">
        <v>0.44</v>
      </c>
      <c r="L46" s="71">
        <v>4</v>
      </c>
      <c r="M46" s="28">
        <f>K46*L46</f>
        <v>1.76</v>
      </c>
      <c r="N46" s="103" t="s">
        <v>158</v>
      </c>
      <c r="O46" s="104">
        <v>0.43</v>
      </c>
      <c r="P46" s="158">
        <v>46076</v>
      </c>
      <c r="Q46" s="158">
        <v>46094</v>
      </c>
      <c r="R46" s="28">
        <f>(K46-O46)/O46*100</f>
        <v>2.3255813953488391</v>
      </c>
      <c r="S46" s="105">
        <f>IF(INDEX(Historical!$D$7:$D1125,MATCH(B46,Historical!$B$7:$B$1062,0))=0,"n/a",(INDEX(Historical!$C$7:$C$1062,MATCH(B46,Historical!$B$7:$B$1062,0))/INDEX(Historical!$D$7:$D$1062,MATCH(B46,Historical!$B$7:$B$1062,0))-1)*100)</f>
        <v>2.3809523809523725</v>
      </c>
      <c r="T46" s="105">
        <f>IF(INDEX(Historical!$F$7:$F$1062,MATCH(B46,Historical!$B$7:$B$1062,0))=0,"n/a",((INDEX(Historical!$C$7:$C$1062,MATCH(B46,Historical!$B$7:$B$1062,0))/INDEX(Historical!$F$7:$F$1062,MATCH(B46,Historical!$B$7:$B$1062,0)))^(1/3)-1)*100)</f>
        <v>5.6149011849543573</v>
      </c>
      <c r="U46" s="105">
        <f>IF(INDEX(Historical!$H$7:$H$1062,MATCH(B46,Historical!$B$7:$B$1062,0))=0,"n/a",((INDEX(Historical!$C$7:$C$1062,MATCH(B46,Historical!$B$7:$B$1062,0))/INDEX(Historical!$H$7:$H$1062,MATCH(B46,Historical!$B$7:$B$1062,0)))^(1/5)-1)*100)</f>
        <v>11.680834510676497</v>
      </c>
      <c r="V46" s="105">
        <f>IF(INDEX(Historical!$M$7:$M$1062,MATCH(B46,Historical!$B$7:$B$1062,0))=0,"n/a",((INDEX(Historical!$C$7:$C$1062,MATCH(B46,Historical!$B$7:$B$1062,0))/INDEX(Historical!$M$7:$M$1062,MATCH(B46,Historical!$B$7:$B$1062,0)))^(1/10)-1)*100)</f>
        <v>12.599617273710839</v>
      </c>
      <c r="W46" s="106">
        <f>IF(OR(U46&lt;=0,U46="n/a",V46&lt;=0,V46="n/a"),"n/a",U46/V46)</f>
        <v>0.92707851809503883</v>
      </c>
      <c r="X46" s="107" t="str">
        <f>IF(OR(AJ46&lt;=0,AJ46="n/a",U46&lt;=0,U46="n/a"),"n/a",U46/AJ46)</f>
        <v>n/a</v>
      </c>
      <c r="Y46" s="166"/>
      <c r="Z46" s="101" t="str">
        <f>IF(OR(AC46&lt;0.01,AC46="n/a"),"n/a",M46/AC46*100)</f>
        <v>n/a</v>
      </c>
      <c r="AA46" s="109" t="str">
        <f>IF(OR(AC46&lt;0.01,AC46="n/a"),"n/a",I46/AC46)</f>
        <v>n/a</v>
      </c>
      <c r="AB46" s="71">
        <v>12</v>
      </c>
      <c r="AC46" s="100">
        <v>-1.3</v>
      </c>
      <c r="AD46" s="100">
        <v>0.67</v>
      </c>
      <c r="AE46" s="100">
        <v>0.91</v>
      </c>
      <c r="AF46" s="100">
        <v>3.21</v>
      </c>
      <c r="AG46" s="100">
        <v>-4.83</v>
      </c>
      <c r="AH46" s="100">
        <v>36.36</v>
      </c>
      <c r="AI46" s="100">
        <v>24.57</v>
      </c>
      <c r="AJ46" s="100" t="s">
        <v>142</v>
      </c>
      <c r="AK46" s="100">
        <v>21.25</v>
      </c>
      <c r="AL46" s="100">
        <v>5130</v>
      </c>
      <c r="AM46" s="100">
        <v>1.28</v>
      </c>
      <c r="AN46" s="100">
        <v>1.25</v>
      </c>
      <c r="AO46" s="110" t="str">
        <f>IF(U46="n/a","n/a",IF(AA46&lt;0,"n/a",IF(AA46="n/a","n/a",J46+U46-AA46)))</f>
        <v>n/a</v>
      </c>
      <c r="AP46" s="111">
        <f>IF(U46="n/a","n/a",J46+U46)</f>
        <v>13.90868261194232</v>
      </c>
      <c r="AQ46" s="112" t="str">
        <f>IF(OR(AC46&lt;0.01,AC46="n/a",AF46="n/a"),"n/a",(I46/SQRT(22.5*AC46*(I46/AF46))-1)*100)</f>
        <v>n/a</v>
      </c>
      <c r="AR46" s="101">
        <f>INDEX(Historical!$C$7:$C$1063,MATCH(B46,Historical!$B$7:$B$1063,0))*IF(AH46="n/a",1.03,IF(AH46&lt;0,1.01,IF(AH46&gt;10,1.1,(1+AH46/100))))</f>
        <v>1.8920000000000001</v>
      </c>
      <c r="AS46" s="109">
        <f>IF($AI46="n/a",1.03*AR46,IF($AI46&lt;0,1.01*AR46,IF($AI46&gt;10,1.1*AR46,(1+$AI46/100)*AR46)))</f>
        <v>2.0812000000000004</v>
      </c>
      <c r="AT46" s="109">
        <f>IF($AK46="n/a",1.03*AS46,IF($AK46&lt;0,1.01*AS46,IF($AK46&gt;10,1.1*AS46,(1+$AK46/100)*AS46)))</f>
        <v>2.2893200000000005</v>
      </c>
      <c r="AU46" s="109">
        <f>IF($AK46="n/a",1.03*AT46,IF($AK46&lt;0,1.01*AT46,IF($AK46&gt;10,1.1*AT46,(1+$AK46/100)*AT46)))</f>
        <v>2.5182520000000008</v>
      </c>
      <c r="AV46" s="109">
        <f>IF($AK46="n/a",1.03*AU46,IF($AK46&lt;0,1.01*AU46,IF($AK46&gt;10,1.1*AU46,(1+$AK46/100)*AU46)))</f>
        <v>2.7700772000000011</v>
      </c>
      <c r="AW46" s="109">
        <f>SUM(AR46:AV46)</f>
        <v>11.550849200000002</v>
      </c>
      <c r="AX46" s="113">
        <f>AW46/I46*100</f>
        <v>14.621328101265826</v>
      </c>
      <c r="AY46" s="100">
        <v>1.32</v>
      </c>
      <c r="AZ46" s="100">
        <v>42.07</v>
      </c>
      <c r="BA46" s="100">
        <v>-12.47</v>
      </c>
      <c r="BB46" s="100">
        <v>-2.62</v>
      </c>
      <c r="BC46" s="100">
        <v>2.54</v>
      </c>
      <c r="BE46" s="12">
        <v>2014</v>
      </c>
      <c r="BF46" s="12">
        <f>IF(BE46&gt;2020,0,IF(BE46&gt;2008,1,IF(BE46&gt;2001,2,IF(BE46&gt;1990,3,IF(BE46&gt;1980,4,IF(BE46&gt;1973,5,IF(BE46&gt;1970,6,IF(BE46&gt;1960,7,IF(BE46&gt;1958,8,IF(BE46&gt;1953,9,10))))))))))</f>
        <v>1</v>
      </c>
      <c r="BG46" s="100">
        <v>-1.53</v>
      </c>
      <c r="BH46" t="s">
        <v>121</v>
      </c>
      <c r="BI46" t="s">
        <v>122</v>
      </c>
    </row>
    <row r="47" spans="1:61" ht="11.25" customHeight="1" x14ac:dyDescent="0.2">
      <c r="A47" s="116" t="s">
        <v>1390</v>
      </c>
      <c r="B47" s="55" t="s">
        <v>1391</v>
      </c>
      <c r="C47" s="156" t="s">
        <v>116</v>
      </c>
      <c r="D47" s="98" t="s">
        <v>308</v>
      </c>
      <c r="E47" s="157">
        <v>10</v>
      </c>
      <c r="F47" s="2">
        <v>527</v>
      </c>
      <c r="G47" s="2" t="s">
        <v>146</v>
      </c>
      <c r="H47" s="2" t="s">
        <v>146</v>
      </c>
      <c r="I47" s="100">
        <v>76.38</v>
      </c>
      <c r="J47" s="101">
        <f>(M47/I47)*100</f>
        <v>1.2045037968054466</v>
      </c>
      <c r="K47" s="104">
        <v>0.23</v>
      </c>
      <c r="L47" s="71">
        <v>4</v>
      </c>
      <c r="M47" s="28">
        <f>K47*L47</f>
        <v>0.92</v>
      </c>
      <c r="N47" s="103" t="s">
        <v>158</v>
      </c>
      <c r="O47" s="104">
        <v>0.22</v>
      </c>
      <c r="P47" s="158">
        <v>46266</v>
      </c>
      <c r="Q47" s="158">
        <v>46281</v>
      </c>
      <c r="R47" s="28">
        <f>(K47-O47)/O47*100</f>
        <v>4.5454545454545494</v>
      </c>
      <c r="S47" s="105">
        <f>IF(INDEX(Historical!$D$7:$D1126,MATCH(B47,Historical!$B$7:$B$1062,0))=0,"n/a",(INDEX(Historical!$C$7:$C$1062,MATCH(B47,Historical!$B$7:$B$1062,0))/INDEX(Historical!$D$7:$D$1062,MATCH(B47,Historical!$B$7:$B$1062,0))-1)*100)</f>
        <v>4.8780487804878092</v>
      </c>
      <c r="T47" s="105">
        <f>IF(INDEX(Historical!$F$7:$F$1062,MATCH(B47,Historical!$B$7:$B$1062,0))=0,"n/a",((INDEX(Historical!$C$7:$C$1062,MATCH(B47,Historical!$B$7:$B$1062,0))/INDEX(Historical!$F$7:$F$1062,MATCH(B47,Historical!$B$7:$B$1062,0)))^(1/3)-1)*100)</f>
        <v>19.026252000871267</v>
      </c>
      <c r="U47" s="105">
        <f>IF(INDEX(Historical!$H$7:$H$1062,MATCH(B47,Historical!$B$7:$B$1062,0))=0,"n/a",((INDEX(Historical!$C$7:$C$1062,MATCH(B47,Historical!$B$7:$B$1062,0))/INDEX(Historical!$H$7:$H$1062,MATCH(B47,Historical!$B$7:$B$1062,0)))^(1/5)-1)*100)</f>
        <v>16.543402167042554</v>
      </c>
      <c r="V47" s="105" t="str">
        <f>IF(INDEX(Historical!$M$7:$M$1062,MATCH(B47,Historical!$B$7:$B$1062,0))=0,"n/a",((INDEX(Historical!$C$7:$C$1062,MATCH(B47,Historical!$B$7:$B$1062,0))/INDEX(Historical!$M$7:$M$1062,MATCH(B47,Historical!$B$7:$B$1062,0)))^(1/10)-1)*100)</f>
        <v>n/a</v>
      </c>
      <c r="W47" s="106" t="str">
        <f>IF(OR(U47&lt;=0,U47="n/a",V47&lt;=0,V47="n/a"),"n/a",U47/V47)</f>
        <v>n/a</v>
      </c>
      <c r="X47" s="107" t="str">
        <f>IF(OR(AJ47&lt;=0,AJ47="n/a",U47&lt;=0,U47="n/a"),"n/a",U47/AJ47)</f>
        <v>n/a</v>
      </c>
      <c r="Y47" s="165"/>
      <c r="Z47" s="101">
        <f>IF(OR(AC47&lt;0.01,AC47="n/a"),"n/a",M47/AC47*100)</f>
        <v>31.186440677966097</v>
      </c>
      <c r="AA47" s="109">
        <f>IF(OR(AC47&lt;0.01,AC47="n/a"),"n/a",I47/AC47)</f>
        <v>25.891525423728812</v>
      </c>
      <c r="AB47" s="71">
        <v>12</v>
      </c>
      <c r="AC47" s="100">
        <v>2.95</v>
      </c>
      <c r="AD47" s="100">
        <v>0.48</v>
      </c>
      <c r="AE47" s="100">
        <v>0.42</v>
      </c>
      <c r="AF47" s="100">
        <v>1.35</v>
      </c>
      <c r="AG47" s="100">
        <v>5.33</v>
      </c>
      <c r="AH47" s="100">
        <v>6.6000000000000005</v>
      </c>
      <c r="AI47" s="100">
        <v>42.63</v>
      </c>
      <c r="AJ47" s="100">
        <v>-4.47</v>
      </c>
      <c r="AK47" s="100">
        <v>29.549999999999997</v>
      </c>
      <c r="AL47" s="100">
        <v>2690</v>
      </c>
      <c r="AM47" s="100">
        <v>1.4500000000000002</v>
      </c>
      <c r="AN47" s="100">
        <v>0.27</v>
      </c>
      <c r="AO47" s="110">
        <f>IF(U47="n/a","n/a",IF(AA47&lt;0,"n/a",IF(AA47="n/a","n/a",J47+U47-AA47)))</f>
        <v>-8.14361945988081</v>
      </c>
      <c r="AP47" s="111">
        <f>IF(U47="n/a","n/a",J47+U47)</f>
        <v>17.747905963848002</v>
      </c>
      <c r="AQ47" s="112">
        <f>IF(OR(AC47&lt;0.01,AC47="n/a",AF47="n/a"),"n/a",(I47/SQRT(22.5*AC47*(I47/AF47))-1)*100)</f>
        <v>24.639140137587965</v>
      </c>
      <c r="AR47" s="101">
        <f>INDEX(Historical!$C$7:$C$1063,MATCH(B47,Historical!$B$7:$B$1063,0))*IF(AH47="n/a",1.03,IF(AH47&lt;0,1.01,IF(AH47&gt;10,1.1,(1+AH47/100))))</f>
        <v>0.91676000000000002</v>
      </c>
      <c r="AS47" s="109">
        <f>IF($AI47="n/a",1.03*AR47,IF($AI47&lt;0,1.01*AR47,IF($AI47&gt;10,1.1*AR47,(1+$AI47/100)*AR47)))</f>
        <v>1.0084360000000001</v>
      </c>
      <c r="AT47" s="109">
        <f>IF($AK47="n/a",1.03*AS47,IF($AK47&lt;0,1.01*AS47,IF($AK47&gt;10,1.1*AS47,(1+$AK47/100)*AS47)))</f>
        <v>1.1092796000000003</v>
      </c>
      <c r="AU47" s="109">
        <f>IF($AK47="n/a",1.03*AT47,IF($AK47&lt;0,1.01*AT47,IF($AK47&gt;10,1.1*AT47,(1+$AK47/100)*AT47)))</f>
        <v>1.2202075600000004</v>
      </c>
      <c r="AV47" s="109">
        <f>IF($AK47="n/a",1.03*AU47,IF($AK47&lt;0,1.01*AU47,IF($AK47&gt;10,1.1*AU47,(1+$AK47/100)*AU47)))</f>
        <v>1.3422283160000006</v>
      </c>
      <c r="AW47" s="109">
        <f>SUM(AR47:AV47)</f>
        <v>5.5969114760000016</v>
      </c>
      <c r="AX47" s="113">
        <f>AW47/I47*100</f>
        <v>7.3277186122021494</v>
      </c>
      <c r="AY47" s="100">
        <v>1.1000000000000001</v>
      </c>
      <c r="AZ47" s="100">
        <v>17.510000000000002</v>
      </c>
      <c r="BA47" s="100">
        <v>-16.950000000000003</v>
      </c>
      <c r="BB47" s="100">
        <v>4.0199999999999996</v>
      </c>
      <c r="BC47" s="100">
        <v>0.86</v>
      </c>
      <c r="BE47" s="12">
        <v>2017</v>
      </c>
      <c r="BF47" s="12">
        <f>IF(BE47&gt;2020,0,IF(BE47&gt;2008,1,IF(BE47&gt;2001,2,IF(BE47&gt;1990,3,IF(BE47&gt;1980,4,IF(BE47&gt;1973,5,IF(BE47&gt;1970,6,IF(BE47&gt;1960,7,IF(BE47&gt;1958,8,IF(BE47&gt;1953,9,10))))))))))</f>
        <v>1</v>
      </c>
      <c r="BG47" s="100">
        <v>3.2300000000000004</v>
      </c>
      <c r="BH47" t="s">
        <v>121</v>
      </c>
      <c r="BI47" t="s">
        <v>122</v>
      </c>
    </row>
    <row r="48" spans="1:61" ht="11.25" customHeight="1" x14ac:dyDescent="0.2">
      <c r="A48" s="55" t="s">
        <v>653</v>
      </c>
      <c r="B48" s="55" t="s">
        <v>654</v>
      </c>
      <c r="C48" s="156" t="s">
        <v>139</v>
      </c>
      <c r="D48" s="98" t="s">
        <v>140</v>
      </c>
      <c r="E48" s="157">
        <v>17</v>
      </c>
      <c r="F48" s="2">
        <v>236</v>
      </c>
      <c r="G48" s="2" t="s">
        <v>146</v>
      </c>
      <c r="H48" s="2" t="s">
        <v>146</v>
      </c>
      <c r="I48" s="100">
        <v>167.55</v>
      </c>
      <c r="J48" s="101">
        <f>(M48/I48)*100</f>
        <v>0.57296329453894357</v>
      </c>
      <c r="K48" s="104">
        <v>0.96</v>
      </c>
      <c r="L48" s="71">
        <v>1</v>
      </c>
      <c r="M48" s="28">
        <f>K48*L48</f>
        <v>0.96</v>
      </c>
      <c r="N48" s="103" t="s">
        <v>655</v>
      </c>
      <c r="O48" s="104">
        <v>0.87</v>
      </c>
      <c r="P48" s="158">
        <v>46014</v>
      </c>
      <c r="Q48" s="158">
        <v>46042</v>
      </c>
      <c r="R48" s="28">
        <f>(K48-O48)/O48*100</f>
        <v>10.344827586206893</v>
      </c>
      <c r="S48" s="105">
        <f>IF(INDEX(Historical!$D$7:$D1128,MATCH(B48,Historical!$B$7:$B$1062,0))=0,"n/a",(INDEX(Historical!$C$7:$C$1062,MATCH(B48,Historical!$B$7:$B$1062,0))/INDEX(Historical!$D$7:$D$1062,MATCH(B48,Historical!$B$7:$B$1062,0))-1)*100)</f>
        <v>10.126582278480999</v>
      </c>
      <c r="T48" s="105">
        <f>IF(INDEX(Historical!$F$7:$F$1062,MATCH(B48,Historical!$B$7:$B$1062,0))=0,"n/a",((INDEX(Historical!$C$7:$C$1062,MATCH(B48,Historical!$B$7:$B$1062,0))/INDEX(Historical!$F$7:$F$1062,MATCH(B48,Historical!$B$7:$B$1062,0)))^(1/3)-1)*100)</f>
        <v>10.776190542340846</v>
      </c>
      <c r="U48" s="105">
        <f>IF(INDEX(Historical!$H$7:$H$1062,MATCH(B48,Historical!$B$7:$B$1062,0))=0,"n/a",((INDEX(Historical!$C$7:$C$1062,MATCH(B48,Historical!$B$7:$B$1062,0))/INDEX(Historical!$H$7:$H$1062,MATCH(B48,Historical!$B$7:$B$1062,0)))^(1/5)-1)*100)</f>
        <v>10.841700964572087</v>
      </c>
      <c r="V48" s="105">
        <f>IF(INDEX(Historical!$M$7:$M$1062,MATCH(B48,Historical!$B$7:$B$1062,0))=0,"n/a",((INDEX(Historical!$C$7:$C$1062,MATCH(B48,Historical!$B$7:$B$1062,0))/INDEX(Historical!$M$7:$M$1062,MATCH(B48,Historical!$B$7:$B$1062,0)))^(1/10)-1)*100)</f>
        <v>11.234574993260459</v>
      </c>
      <c r="W48" s="106">
        <f>IF(OR(U48&lt;=0,U48="n/a",V48&lt;=0,V48="n/a"),"n/a",U48/V48)</f>
        <v>0.96502991622521961</v>
      </c>
      <c r="X48" s="107">
        <f>IF(OR(AJ48&lt;=0,AJ48="n/a",U48&lt;=0,U48="n/a"),"n/a",U48/AJ48)</f>
        <v>0.84833340880845753</v>
      </c>
      <c r="Y48" s="123"/>
      <c r="Z48" s="101">
        <f>IF(OR(AC48&lt;0.01,AC48="n/a"),"n/a",M48/AC48*100)</f>
        <v>19.712525667351127</v>
      </c>
      <c r="AA48" s="109">
        <f>IF(OR(AC48&lt;0.01,AC48="n/a"),"n/a",I48/AC48)</f>
        <v>34.404517453798768</v>
      </c>
      <c r="AB48" s="71">
        <v>12</v>
      </c>
      <c r="AC48" s="100">
        <v>4.87</v>
      </c>
      <c r="AD48" s="100" t="s">
        <v>142</v>
      </c>
      <c r="AE48" s="100">
        <v>5.09</v>
      </c>
      <c r="AF48" s="100">
        <v>4.1900000000000004</v>
      </c>
      <c r="AG48" s="100">
        <v>12.68</v>
      </c>
      <c r="AH48" s="100">
        <v>10.18</v>
      </c>
      <c r="AI48" s="100">
        <v>5.29</v>
      </c>
      <c r="AJ48" s="100">
        <v>12.78</v>
      </c>
      <c r="AK48" s="100" t="s">
        <v>142</v>
      </c>
      <c r="AL48" s="100">
        <v>5380</v>
      </c>
      <c r="AM48" s="100">
        <v>0.54</v>
      </c>
      <c r="AN48" s="100">
        <v>0.14000000000000001</v>
      </c>
      <c r="AO48" s="110">
        <f>IF(U48="n/a","n/a",IF(AA48&lt;0,"n/a",IF(AA48="n/a","n/a",J48+U48-AA48)))</f>
        <v>-22.989853194687736</v>
      </c>
      <c r="AP48" s="111">
        <f>IF(U48="n/a","n/a",J48+U48)</f>
        <v>11.414664259111031</v>
      </c>
      <c r="AQ48" s="112">
        <f>IF(OR(AC48&lt;0.01,AC48="n/a",AF48="n/a"),"n/a",(I48/SQRT(22.5*AC48*(I48/AF48))-1)*100)</f>
        <v>153.11826671991966</v>
      </c>
      <c r="AR48" s="101">
        <f>INDEX(Historical!$C$7:$C$1063,MATCH(B48,Historical!$B$7:$B$1063,0))*IF(AH48="n/a",1.03,IF(AH48&lt;0,1.01,IF(AH48&gt;10,1.1,(1+AH48/100))))</f>
        <v>0.95700000000000007</v>
      </c>
      <c r="AS48" s="109">
        <f>IF($AI48="n/a",1.03*AR48,IF($AI48&lt;0,1.01*AR48,IF($AI48&gt;10,1.1*AR48,(1+$AI48/100)*AR48)))</f>
        <v>1.0076252999999999</v>
      </c>
      <c r="AT48" s="109">
        <f>IF($AK48="n/a",1.03*AS48,IF($AK48&lt;0,1.01*AS48,IF($AK48&gt;10,1.1*AS48,(1+$AK48/100)*AS48)))</f>
        <v>1.0378540590000001</v>
      </c>
      <c r="AU48" s="109">
        <f>IF($AK48="n/a",1.03*AT48,IF($AK48&lt;0,1.01*AT48,IF($AK48&gt;10,1.1*AT48,(1+$AK48/100)*AT48)))</f>
        <v>1.0689896807700001</v>
      </c>
      <c r="AV48" s="109">
        <f>IF($AK48="n/a",1.03*AU48,IF($AK48&lt;0,1.01*AU48,IF($AK48&gt;10,1.1*AU48,(1+$AK48/100)*AU48)))</f>
        <v>1.1010593711931</v>
      </c>
      <c r="AW48" s="109">
        <f>SUM(AR48:AV48)</f>
        <v>5.1725284109630998</v>
      </c>
      <c r="AX48" s="113">
        <f>AW48/I48*100</f>
        <v>3.0871551244184419</v>
      </c>
      <c r="AY48" s="100">
        <v>0.81</v>
      </c>
      <c r="AZ48" s="100">
        <v>20.399999999999999</v>
      </c>
      <c r="BA48" s="100">
        <v>-8.89</v>
      </c>
      <c r="BB48" s="100">
        <v>2.46</v>
      </c>
      <c r="BC48" s="100">
        <v>2.34</v>
      </c>
      <c r="BE48" s="12">
        <v>2010</v>
      </c>
      <c r="BF48" s="12">
        <f>IF(BE48&gt;2020,0,IF(BE48&gt;2008,1,IF(BE48&gt;2001,2,IF(BE48&gt;1990,3,IF(BE48&gt;1980,4,IF(BE48&gt;1973,5,IF(BE48&gt;1970,6,IF(BE48&gt;1960,7,IF(BE48&gt;1958,8,IF(BE48&gt;1953,9,10))))))))))</f>
        <v>1</v>
      </c>
      <c r="BG48" s="100">
        <v>9.5500000000000007</v>
      </c>
      <c r="BH48" t="s">
        <v>121</v>
      </c>
      <c r="BI48" t="s">
        <v>122</v>
      </c>
    </row>
    <row r="49" spans="1:61" ht="11.25" customHeight="1" x14ac:dyDescent="0.2">
      <c r="A49" s="146" t="s">
        <v>656</v>
      </c>
      <c r="B49" s="55" t="s">
        <v>657</v>
      </c>
      <c r="C49" s="156" t="s">
        <v>162</v>
      </c>
      <c r="D49" s="98" t="s">
        <v>572</v>
      </c>
      <c r="E49" s="157">
        <v>17</v>
      </c>
      <c r="F49" s="2">
        <v>243</v>
      </c>
      <c r="G49" s="2" t="s">
        <v>146</v>
      </c>
      <c r="H49" s="2" t="s">
        <v>146</v>
      </c>
      <c r="I49" s="100">
        <v>32.86</v>
      </c>
      <c r="J49" s="101">
        <f>(M49/I49)*100</f>
        <v>4.7717589774802196</v>
      </c>
      <c r="K49" s="104">
        <v>0.39200000000000002</v>
      </c>
      <c r="L49" s="71">
        <v>4</v>
      </c>
      <c r="M49" s="28">
        <f>K49*L49</f>
        <v>1.5680000000000001</v>
      </c>
      <c r="N49" s="103" t="s">
        <v>182</v>
      </c>
      <c r="O49" s="104">
        <v>0.373</v>
      </c>
      <c r="P49" s="158">
        <v>46080</v>
      </c>
      <c r="Q49" s="158">
        <v>46112</v>
      </c>
      <c r="R49" s="28">
        <f>(K49-O49)/O49*100</f>
        <v>5.0938337801608631</v>
      </c>
      <c r="S49" s="105">
        <f>IF(INDEX(Historical!$D$7:$D1131,MATCH(B49,Historical!$B$7:$B$1062,0))=0,"n/a",(INDEX(Historical!$C$7:$C$1062,MATCH(B49,Historical!$B$7:$B$1062,0))/INDEX(Historical!$D$7:$D$1062,MATCH(B49,Historical!$B$7:$B$1062,0))-1)*100)</f>
        <v>5.0704225352112831</v>
      </c>
      <c r="T49" s="105">
        <f>IF(INDEX(Historical!$F$7:$F$1062,MATCH(B49,Historical!$B$7:$B$1062,0))=0,"n/a",((INDEX(Historical!$C$7:$C$1062,MATCH(B49,Historical!$B$7:$B$1062,0))/INDEX(Historical!$F$7:$F$1062,MATCH(B49,Historical!$B$7:$B$1062,0)))^(1/3)-1)*100)</f>
        <v>5.2413194827669596</v>
      </c>
      <c r="U49" s="105">
        <f>IF(INDEX(Historical!$H$7:$H$1062,MATCH(B49,Historical!$B$7:$B$1062,0))=0,"n/a",((INDEX(Historical!$C$7:$C$1062,MATCH(B49,Historical!$B$7:$B$1062,0))/INDEX(Historical!$H$7:$H$1062,MATCH(B49,Historical!$B$7:$B$1062,0)))^(1/5)-1)*100)</f>
        <v>5.2112237991282617</v>
      </c>
      <c r="V49" s="105">
        <f>IF(INDEX(Historical!$M$7:$M$1062,MATCH(B49,Historical!$B$7:$B$1062,0))=0,"n/a",((INDEX(Historical!$C$7:$C$1062,MATCH(B49,Historical!$B$7:$B$1062,0))/INDEX(Historical!$M$7:$M$1062,MATCH(B49,Historical!$B$7:$B$1062,0)))^(1/10)-1)*100)</f>
        <v>5.3576804657747612</v>
      </c>
      <c r="W49" s="106">
        <f>IF(OR(U49&lt;=0,U49="n/a",V49&lt;=0,V49="n/a"),"n/a",U49/V49)</f>
        <v>0.97266416547569889</v>
      </c>
      <c r="X49" s="107">
        <f>IF(OR(AJ49&lt;=0,AJ49="n/a",U49&lt;=0,U49="n/a"),"n/a",U49/AJ49)</f>
        <v>0.2728389423627362</v>
      </c>
      <c r="Y49" s="55" t="s">
        <v>658</v>
      </c>
      <c r="Z49" s="101" t="str">
        <f>IF(OR(AC49&lt;0.01,AC49="n/a"),"n/a",M49/AC49*100)</f>
        <v>n/a</v>
      </c>
      <c r="AA49" s="109" t="str">
        <f>IF(OR(AC49&lt;0.01,AC49="n/a"),"n/a",I49/AC49)</f>
        <v>n/a</v>
      </c>
      <c r="AB49" s="71">
        <v>12</v>
      </c>
      <c r="AC49" s="100">
        <v>-0.32</v>
      </c>
      <c r="AD49" s="100" t="s">
        <v>142</v>
      </c>
      <c r="AE49" s="100">
        <v>1.55</v>
      </c>
      <c r="AF49" s="100">
        <v>2.7</v>
      </c>
      <c r="AG49" s="100">
        <v>-1.43</v>
      </c>
      <c r="AH49" s="100">
        <v>-452.65000000000003</v>
      </c>
      <c r="AI49" s="100">
        <v>11.87</v>
      </c>
      <c r="AJ49" s="100">
        <v>19.100000000000001</v>
      </c>
      <c r="AK49" s="100" t="s">
        <v>142</v>
      </c>
      <c r="AL49" s="100">
        <v>10050</v>
      </c>
      <c r="AM49" s="100">
        <v>26.340000000000003</v>
      </c>
      <c r="AN49" s="100">
        <v>8.73</v>
      </c>
      <c r="AO49" s="110" t="str">
        <f>IF(U49="n/a","n/a",IF(AA49&lt;0,"n/a",IF(AA49="n/a","n/a",J49+U49-AA49)))</f>
        <v>n/a</v>
      </c>
      <c r="AP49" s="111">
        <f>IF(U49="n/a","n/a",J49+U49)</f>
        <v>9.9829827766084804</v>
      </c>
      <c r="AQ49" s="112" t="str">
        <f>IF(OR(AC49&lt;0.01,AC49="n/a",AF49="n/a"),"n/a",(I49/SQRT(22.5*AC49*(I49/AF49))-1)*100)</f>
        <v>n/a</v>
      </c>
      <c r="AR49" s="101">
        <f>INDEX(Historical!$C$7:$C$1063,MATCH(B49,Historical!$B$7:$B$1063,0))*IF(AH49="n/a",1.03,IF(AH49&lt;0,1.01,IF(AH49&gt;10,1.1,(1+AH49/100))))</f>
        <v>1.50692</v>
      </c>
      <c r="AS49" s="109">
        <f>IF($AI49="n/a",1.03*AR49,IF($AI49&lt;0,1.01*AR49,IF($AI49&gt;10,1.1*AR49,(1+$AI49/100)*AR49)))</f>
        <v>1.6576120000000001</v>
      </c>
      <c r="AT49" s="109">
        <f>IF($AK49="n/a",1.03*AS49,IF($AK49&lt;0,1.01*AS49,IF($AK49&gt;10,1.1*AS49,(1+$AK49/100)*AS49)))</f>
        <v>1.7073403600000001</v>
      </c>
      <c r="AU49" s="109">
        <f>IF($AK49="n/a",1.03*AT49,IF($AK49&lt;0,1.01*AT49,IF($AK49&gt;10,1.1*AT49,(1+$AK49/100)*AT49)))</f>
        <v>1.7585605708000001</v>
      </c>
      <c r="AV49" s="109">
        <f>IF($AK49="n/a",1.03*AU49,IF($AK49&lt;0,1.01*AU49,IF($AK49&gt;10,1.1*AU49,(1+$AK49/100)*AU49)))</f>
        <v>1.8113173879240001</v>
      </c>
      <c r="AW49" s="109">
        <f>SUM(AR49:AV49)</f>
        <v>8.4417503187240008</v>
      </c>
      <c r="AX49" s="113">
        <f>AW49/I49*100</f>
        <v>25.690049661363361</v>
      </c>
      <c r="AY49" s="100">
        <v>1.0900000000000001</v>
      </c>
      <c r="AZ49" s="100">
        <v>36.18</v>
      </c>
      <c r="BA49" s="100">
        <v>-13.79</v>
      </c>
      <c r="BB49" s="100">
        <v>-4.34</v>
      </c>
      <c r="BC49" s="100">
        <v>4.5600000000000005</v>
      </c>
      <c r="BE49" s="12">
        <v>2010</v>
      </c>
      <c r="BF49" s="12">
        <f>IF(BE49&gt;2020,0,IF(BE49&gt;2008,1,IF(BE49&gt;2001,2,IF(BE49&gt;1990,3,IF(BE49&gt;1980,4,IF(BE49&gt;1973,5,IF(BE49&gt;1970,6,IF(BE49&gt;1960,7,IF(BE49&gt;1958,8,IF(BE49&gt;1953,9,10))))))))))</f>
        <v>1</v>
      </c>
      <c r="BG49" s="100">
        <v>-0.06</v>
      </c>
      <c r="BH49" t="s">
        <v>121</v>
      </c>
      <c r="BI49" t="s">
        <v>290</v>
      </c>
    </row>
    <row r="50" spans="1:61" ht="11.25" customHeight="1" x14ac:dyDescent="0.2">
      <c r="A50" s="123" t="s">
        <v>659</v>
      </c>
      <c r="B50" s="55" t="s">
        <v>660</v>
      </c>
      <c r="C50" s="156" t="s">
        <v>134</v>
      </c>
      <c r="D50" s="98" t="s">
        <v>157</v>
      </c>
      <c r="E50" s="157">
        <v>23</v>
      </c>
      <c r="F50" s="2">
        <v>174</v>
      </c>
      <c r="G50" s="2" t="s">
        <v>118</v>
      </c>
      <c r="H50" s="2" t="s">
        <v>118</v>
      </c>
      <c r="I50" s="100">
        <v>39.71</v>
      </c>
      <c r="J50" s="101">
        <f>(M50/I50)*100</f>
        <v>3.4248300176278015</v>
      </c>
      <c r="K50" s="104">
        <v>0.34</v>
      </c>
      <c r="L50" s="71">
        <v>4</v>
      </c>
      <c r="M50" s="28">
        <f>K50*L50</f>
        <v>1.36</v>
      </c>
      <c r="N50" s="103" t="s">
        <v>661</v>
      </c>
      <c r="O50" s="104">
        <v>0.32</v>
      </c>
      <c r="P50" s="158">
        <v>46163</v>
      </c>
      <c r="Q50" s="158">
        <v>46191</v>
      </c>
      <c r="R50" s="28">
        <f>(K50-O50)/O50*100</f>
        <v>6.2500000000000053</v>
      </c>
      <c r="S50" s="105">
        <f>IF(INDEX(Historical!$D$7:$D1135,MATCH(B50,Historical!$B$7:$B$1062,0))=0,"n/a",(INDEX(Historical!$C$7:$C$1062,MATCH(B50,Historical!$B$7:$B$1062,0))/INDEX(Historical!$D$7:$D$1062,MATCH(B50,Historical!$B$7:$B$1062,0))-1)*100)</f>
        <v>6.7796610169491567</v>
      </c>
      <c r="T50" s="105">
        <f>IF(INDEX(Historical!$F$7:$F$1062,MATCH(B50,Historical!$B$7:$B$1062,0))=0,"n/a",((INDEX(Historical!$C$7:$C$1062,MATCH(B50,Historical!$B$7:$B$1062,0))/INDEX(Historical!$F$7:$F$1062,MATCH(B50,Historical!$B$7:$B$1062,0)))^(1/3)-1)*100)</f>
        <v>7.2976287935406559</v>
      </c>
      <c r="U50" s="105">
        <f>IF(INDEX(Historical!$H$7:$H$1062,MATCH(B50,Historical!$B$7:$B$1062,0))=0,"n/a",((INDEX(Historical!$C$7:$C$1062,MATCH(B50,Historical!$B$7:$B$1062,0))/INDEX(Historical!$H$7:$H$1062,MATCH(B50,Historical!$B$7:$B$1062,0)))^(1/5)-1)*100)</f>
        <v>7.442863557808499</v>
      </c>
      <c r="V50" s="105">
        <f>IF(INDEX(Historical!$M$7:$M$1062,MATCH(B50,Historical!$B$7:$B$1062,0))=0,"n/a",((INDEX(Historical!$C$7:$C$1062,MATCH(B50,Historical!$B$7:$B$1062,0))/INDEX(Historical!$M$7:$M$1062,MATCH(B50,Historical!$B$7:$B$1062,0)))^(1/10)-1)*100)</f>
        <v>6.4667612833295252</v>
      </c>
      <c r="W50" s="106">
        <f>IF(OR(U50&lt;=0,U50="n/a",V50&lt;=0,V50="n/a"),"n/a",U50/V50)</f>
        <v>1.1509414422015607</v>
      </c>
      <c r="X50" s="107">
        <f>IF(OR(AJ50&lt;=0,AJ50="n/a",U50&lt;=0,U50="n/a"),"n/a",U50/AJ50)</f>
        <v>6.0511085835841456</v>
      </c>
      <c r="Y50" s="165"/>
      <c r="Z50" s="101">
        <f>IF(OR(AC50&lt;0.01,AC50="n/a"),"n/a",M50/AC50*100)</f>
        <v>45.945945945945951</v>
      </c>
      <c r="AA50" s="109">
        <f>IF(OR(AC50&lt;0.01,AC50="n/a"),"n/a",I50/AC50)</f>
        <v>13.41554054054054</v>
      </c>
      <c r="AB50" s="71">
        <v>12</v>
      </c>
      <c r="AC50" s="100">
        <v>2.96</v>
      </c>
      <c r="AD50" s="100" t="s">
        <v>142</v>
      </c>
      <c r="AE50" s="100">
        <v>2.4900000000000002</v>
      </c>
      <c r="AF50" s="100">
        <v>1.21</v>
      </c>
      <c r="AG50" s="100">
        <v>9.7000000000000011</v>
      </c>
      <c r="AH50" s="100">
        <v>11.200000000000001</v>
      </c>
      <c r="AI50" s="100">
        <v>4.41</v>
      </c>
      <c r="AJ50" s="100">
        <v>1.23</v>
      </c>
      <c r="AK50" s="100" t="s">
        <v>142</v>
      </c>
      <c r="AL50" s="100">
        <v>664.83</v>
      </c>
      <c r="AM50" s="100">
        <v>3.3000000000000003</v>
      </c>
      <c r="AN50" s="100">
        <v>0.51</v>
      </c>
      <c r="AO50" s="110">
        <f>IF(U50="n/a","n/a",IF(AA50&lt;0,"n/a",IF(AA50="n/a","n/a",J50+U50-AA50)))</f>
        <v>-2.5478469651042399</v>
      </c>
      <c r="AP50" s="111">
        <f>IF(U50="n/a","n/a",J50+U50)</f>
        <v>10.8676935754363</v>
      </c>
      <c r="AQ50" s="112">
        <f>IF(OR(AC50&lt;0.01,AC50="n/a",AF50="n/a"),"n/a",(I50/SQRT(22.5*AC50*(I50/AF50))-1)*100)</f>
        <v>-15.061318708261195</v>
      </c>
      <c r="AR50" s="101">
        <f>INDEX(Historical!$C$7:$C$1063,MATCH(B50,Historical!$B$7:$B$1063,0))*IF(AH50="n/a",1.03,IF(AH50&lt;0,1.01,IF(AH50&gt;10,1.1,(1+AH50/100))))</f>
        <v>1.3860000000000001</v>
      </c>
      <c r="AS50" s="109">
        <f>IF($AI50="n/a",1.03*AR50,IF($AI50&lt;0,1.01*AR50,IF($AI50&gt;10,1.1*AR50,(1+$AI50/100)*AR50)))</f>
        <v>1.4471226000000001</v>
      </c>
      <c r="AT50" s="109">
        <f>IF($AK50="n/a",1.03*AS50,IF($AK50&lt;0,1.01*AS50,IF($AK50&gt;10,1.1*AS50,(1+$AK50/100)*AS50)))</f>
        <v>1.4905362780000002</v>
      </c>
      <c r="AU50" s="109">
        <f>IF($AK50="n/a",1.03*AT50,IF($AK50&lt;0,1.01*AT50,IF($AK50&gt;10,1.1*AT50,(1+$AK50/100)*AT50)))</f>
        <v>1.5352523663400002</v>
      </c>
      <c r="AV50" s="109">
        <f>IF($AK50="n/a",1.03*AU50,IF($AK50&lt;0,1.01*AU50,IF($AK50&gt;10,1.1*AU50,(1+$AK50/100)*AU50)))</f>
        <v>1.5813099373302002</v>
      </c>
      <c r="AW50" s="109">
        <f>SUM(AR50:AV50)</f>
        <v>7.4402211816702009</v>
      </c>
      <c r="AX50" s="113">
        <f>AW50/I50*100</f>
        <v>18.736391794686984</v>
      </c>
      <c r="AY50" s="100">
        <v>0.59</v>
      </c>
      <c r="AZ50" s="100">
        <v>41.52</v>
      </c>
      <c r="BA50" s="100">
        <v>-2.2200000000000002</v>
      </c>
      <c r="BB50" s="100">
        <v>7.1400000000000006</v>
      </c>
      <c r="BC50" s="100">
        <v>18.37</v>
      </c>
      <c r="BE50" s="12">
        <v>2004</v>
      </c>
      <c r="BF50" s="12">
        <f>IF(BE50&gt;2020,0,IF(BE50&gt;2008,1,IF(BE50&gt;2001,2,IF(BE50&gt;1990,3,IF(BE50&gt;1980,4,IF(BE50&gt;1973,5,IF(BE50&gt;1970,6,IF(BE50&gt;1960,7,IF(BE50&gt;1958,8,IF(BE50&gt;1953,9,10))))))))))</f>
        <v>2</v>
      </c>
      <c r="BG50" s="100">
        <v>1.1199999999999999</v>
      </c>
      <c r="BH50" t="s">
        <v>121</v>
      </c>
      <c r="BI50" t="s">
        <v>122</v>
      </c>
    </row>
    <row r="51" spans="1:61" ht="11.25" customHeight="1" x14ac:dyDescent="0.2">
      <c r="A51" s="123" t="s">
        <v>662</v>
      </c>
      <c r="B51" s="55" t="s">
        <v>663</v>
      </c>
      <c r="C51" s="156" t="s">
        <v>162</v>
      </c>
      <c r="D51" s="98" t="s">
        <v>192</v>
      </c>
      <c r="E51" s="157">
        <v>19</v>
      </c>
      <c r="F51" s="2">
        <v>217</v>
      </c>
      <c r="G51" s="2" t="s">
        <v>146</v>
      </c>
      <c r="H51" s="2" t="s">
        <v>146</v>
      </c>
      <c r="I51" s="100">
        <v>41.76</v>
      </c>
      <c r="J51" s="101">
        <f>(M51/I51)*100</f>
        <v>4.3582375478927213</v>
      </c>
      <c r="K51" s="104">
        <v>0.45500000000000002</v>
      </c>
      <c r="L51" s="71">
        <v>4</v>
      </c>
      <c r="M51" s="28">
        <f>K51*L51</f>
        <v>1.82</v>
      </c>
      <c r="N51" s="103" t="s">
        <v>182</v>
      </c>
      <c r="O51" s="104">
        <v>0.43</v>
      </c>
      <c r="P51" s="158">
        <v>46080</v>
      </c>
      <c r="Q51" s="158">
        <v>46112</v>
      </c>
      <c r="R51" s="28">
        <f>(K51-O51)/O51*100</f>
        <v>5.8139534883720989</v>
      </c>
      <c r="S51" s="105">
        <f>IF(INDEX(Historical!$D$7:$D1136,MATCH(B51,Historical!$B$7:$B$1062,0))=0,"n/a",(INDEX(Historical!$C$7:$C$1062,MATCH(B51,Historical!$B$7:$B$1062,0))/INDEX(Historical!$D$7:$D$1062,MATCH(B51,Historical!$B$7:$B$1062,0))-1)*100)</f>
        <v>6.1728395061728225</v>
      </c>
      <c r="T51" s="105">
        <f>IF(INDEX(Historical!$F$7:$F$1062,MATCH(B51,Historical!$B$7:$B$1062,0))=0,"n/a",((INDEX(Historical!$C$7:$C$1062,MATCH(B51,Historical!$B$7:$B$1062,0))/INDEX(Historical!$F$7:$F$1062,MATCH(B51,Historical!$B$7:$B$1062,0)))^(1/3)-1)*100)</f>
        <v>6.1016126736148646</v>
      </c>
      <c r="U51" s="105">
        <f>IF(INDEX(Historical!$H$7:$H$1062,MATCH(B51,Historical!$B$7:$B$1062,0))=0,"n/a",((INDEX(Historical!$C$7:$C$1062,MATCH(B51,Historical!$B$7:$B$1062,0))/INDEX(Historical!$H$7:$H$1062,MATCH(B51,Historical!$B$7:$B$1062,0)))^(1/5)-1)*100)</f>
        <v>5.8677285628154774</v>
      </c>
      <c r="V51" s="105">
        <f>IF(INDEX(Historical!$M$7:$M$1062,MATCH(B51,Historical!$B$7:$B$1062,0))=0,"n/a",((INDEX(Historical!$C$7:$C$1062,MATCH(B51,Historical!$B$7:$B$1062,0))/INDEX(Historical!$M$7:$M$1062,MATCH(B51,Historical!$B$7:$B$1062,0)))^(1/10)-1)*100)</f>
        <v>7.328055079553164</v>
      </c>
      <c r="W51" s="106">
        <f>IF(OR(U51&lt;=0,U51="n/a",V51&lt;=0,V51="n/a"),"n/a",U51/V51)</f>
        <v>0.80072113256731525</v>
      </c>
      <c r="X51" s="107">
        <f>IF(OR(AJ51&lt;=0,AJ51="n/a",U51&lt;=0,U51="n/a"),"n/a",U51/AJ51)</f>
        <v>0.17314041200399755</v>
      </c>
      <c r="Y51" s="160" t="s">
        <v>453</v>
      </c>
      <c r="Z51" s="101">
        <f>IF(OR(AC51&lt;0.01,AC51="n/a"),"n/a",M51/AC51*100)</f>
        <v>249.3150684931507</v>
      </c>
      <c r="AA51" s="109">
        <f>IF(OR(AC51&lt;0.01,AC51="n/a"),"n/a",I51/AC51)</f>
        <v>57.205479452054796</v>
      </c>
      <c r="AB51" s="71">
        <v>12</v>
      </c>
      <c r="AC51" s="100">
        <v>0.73</v>
      </c>
      <c r="AD51" s="100">
        <v>1.58</v>
      </c>
      <c r="AE51" s="100">
        <v>0.8</v>
      </c>
      <c r="AF51" s="100">
        <v>4.1399999999999997</v>
      </c>
      <c r="AG51" s="100">
        <v>6.21</v>
      </c>
      <c r="AH51" s="100">
        <v>20.440000000000001</v>
      </c>
      <c r="AI51" s="100">
        <v>38.85</v>
      </c>
      <c r="AJ51" s="100">
        <v>33.89</v>
      </c>
      <c r="AK51" s="100">
        <v>17.54</v>
      </c>
      <c r="AL51" s="100">
        <v>19230</v>
      </c>
      <c r="AM51" s="100">
        <v>1.52</v>
      </c>
      <c r="AN51" s="100">
        <v>12.9</v>
      </c>
      <c r="AO51" s="110">
        <f>IF(U51="n/a","n/a",IF(AA51&lt;0,"n/a",IF(AA51="n/a","n/a",J51+U51-AA51)))</f>
        <v>-46.979513341346596</v>
      </c>
      <c r="AP51" s="111">
        <f>IF(U51="n/a","n/a",J51+U51)</f>
        <v>10.2259661107082</v>
      </c>
      <c r="AQ51" s="112">
        <f>IF(OR(AC51&lt;0.01,AC51="n/a",AF51="n/a"),"n/a",(I51/SQRT(22.5*AC51*(I51/AF51))-1)*100)</f>
        <v>224.43501998363371</v>
      </c>
      <c r="AR51" s="101">
        <f>INDEX(Historical!$C$7:$C$1063,MATCH(B51,Historical!$B$7:$B$1063,0))*IF(AH51="n/a",1.03,IF(AH51&lt;0,1.01,IF(AH51&gt;10,1.1,(1+AH51/100))))</f>
        <v>1.8920000000000001</v>
      </c>
      <c r="AS51" s="109">
        <f>IF($AI51="n/a",1.03*AR51,IF($AI51&lt;0,1.01*AR51,IF($AI51&gt;10,1.1*AR51,(1+$AI51/100)*AR51)))</f>
        <v>2.0812000000000004</v>
      </c>
      <c r="AT51" s="109">
        <f>IF($AK51="n/a",1.03*AS51,IF($AK51&lt;0,1.01*AS51,IF($AK51&gt;10,1.1*AS51,(1+$AK51/100)*AS51)))</f>
        <v>2.2893200000000005</v>
      </c>
      <c r="AU51" s="109">
        <f>IF($AK51="n/a",1.03*AT51,IF($AK51&lt;0,1.01*AT51,IF($AK51&gt;10,1.1*AT51,(1+$AK51/100)*AT51)))</f>
        <v>2.5182520000000008</v>
      </c>
      <c r="AV51" s="109">
        <f>IF($AK51="n/a",1.03*AU51,IF($AK51&lt;0,1.01*AU51,IF($AK51&gt;10,1.1*AU51,(1+$AK51/100)*AU51)))</f>
        <v>2.7700772000000011</v>
      </c>
      <c r="AW51" s="109">
        <f>SUM(AR51:AV51)</f>
        <v>11.550849200000002</v>
      </c>
      <c r="AX51" s="113">
        <f>AW51/I51*100</f>
        <v>27.660079501915714</v>
      </c>
      <c r="AY51" s="100">
        <v>1.02</v>
      </c>
      <c r="AZ51" s="100">
        <v>40.94</v>
      </c>
      <c r="BA51" s="100">
        <v>-5.17</v>
      </c>
      <c r="BB51" s="100">
        <v>8.1199999999999992</v>
      </c>
      <c r="BC51" s="100">
        <v>13.81</v>
      </c>
      <c r="BE51" s="12">
        <v>2008</v>
      </c>
      <c r="BF51" s="12">
        <f>IF(BE51&gt;2020,0,IF(BE51&gt;2008,1,IF(BE51&gt;2001,2,IF(BE51&gt;1990,3,IF(BE51&gt;1980,4,IF(BE51&gt;1973,5,IF(BE51&gt;1970,6,IF(BE51&gt;1960,7,IF(BE51&gt;1958,8,IF(BE51&gt;1953,9,10))))))))))</f>
        <v>2</v>
      </c>
      <c r="BG51" s="100">
        <v>0.3</v>
      </c>
      <c r="BH51" t="s">
        <v>121</v>
      </c>
      <c r="BI51" t="s">
        <v>290</v>
      </c>
    </row>
    <row r="52" spans="1:61" ht="11.25" customHeight="1" x14ac:dyDescent="0.2">
      <c r="A52" s="55" t="s">
        <v>665</v>
      </c>
      <c r="B52" s="55" t="s">
        <v>666</v>
      </c>
      <c r="C52" s="156" t="s">
        <v>134</v>
      </c>
      <c r="D52" s="98" t="s">
        <v>186</v>
      </c>
      <c r="E52" s="157">
        <v>17</v>
      </c>
      <c r="F52" s="2">
        <v>246</v>
      </c>
      <c r="G52" s="2" t="s">
        <v>146</v>
      </c>
      <c r="H52" s="2" t="s">
        <v>146</v>
      </c>
      <c r="I52" s="100">
        <v>1090.3900000000001</v>
      </c>
      <c r="J52" s="101">
        <f>(M52/I52)*100</f>
        <v>2.1020002017626718</v>
      </c>
      <c r="K52" s="104">
        <v>5.73</v>
      </c>
      <c r="L52" s="71">
        <v>4</v>
      </c>
      <c r="M52" s="28">
        <f>K52*L52</f>
        <v>22.92</v>
      </c>
      <c r="N52" s="103" t="s">
        <v>667</v>
      </c>
      <c r="O52" s="104">
        <v>5.21</v>
      </c>
      <c r="P52" s="158">
        <v>46087</v>
      </c>
      <c r="Q52" s="158">
        <v>46105</v>
      </c>
      <c r="R52" s="28">
        <f>(K52-O52)/O52*100</f>
        <v>9.9808061420345577</v>
      </c>
      <c r="S52" s="105">
        <f>IF(INDEX(Historical!$D$7:$D1141,MATCH(B52,Historical!$B$7:$B$1062,0))=0,"n/a",(INDEX(Historical!$C$7:$C$1062,MATCH(B52,Historical!$B$7:$B$1062,0))/INDEX(Historical!$D$7:$D$1062,MATCH(B52,Historical!$B$7:$B$1062,0))-1)*100)</f>
        <v>2.1568627450980538</v>
      </c>
      <c r="T52" s="105">
        <f>IF(INDEX(Historical!$F$7:$F$1062,MATCH(B52,Historical!$B$7:$B$1062,0))=0,"n/a",((INDEX(Historical!$C$7:$C$1062,MATCH(B52,Historical!$B$7:$B$1062,0))/INDEX(Historical!$F$7:$F$1062,MATCH(B52,Historical!$B$7:$B$1062,0)))^(1/3)-1)*100)</f>
        <v>2.2051155976226422</v>
      </c>
      <c r="U52" s="105">
        <f>IF(INDEX(Historical!$H$7:$H$1062,MATCH(B52,Historical!$B$7:$B$1062,0))=0,"n/a",((INDEX(Historical!$C$7:$C$1062,MATCH(B52,Historical!$B$7:$B$1062,0))/INDEX(Historical!$H$7:$H$1062,MATCH(B52,Historical!$B$7:$B$1062,0)))^(1/5)-1)*100)</f>
        <v>7.4944939822038315</v>
      </c>
      <c r="V52" s="105">
        <f>IF(INDEX(Historical!$M$7:$M$1062,MATCH(B52,Historical!$B$7:$B$1062,0))=0,"n/a",((INDEX(Historical!$C$7:$C$1062,MATCH(B52,Historical!$B$7:$B$1062,0))/INDEX(Historical!$M$7:$M$1062,MATCH(B52,Historical!$B$7:$B$1062,0)))^(1/10)-1)*100)</f>
        <v>9.1033593547821479</v>
      </c>
      <c r="W52" s="106">
        <f>IF(OR(U52&lt;=0,U52="n/a",V52&lt;=0,V52="n/a"),"n/a",U52/V52)</f>
        <v>0.82326685019490609</v>
      </c>
      <c r="X52" s="107">
        <f>IF(OR(AJ52&lt;=0,AJ52="n/a",U52&lt;=0,U52="n/a"),"n/a",U52/AJ52)</f>
        <v>3.6031221068287649</v>
      </c>
      <c r="Y52" s="55"/>
      <c r="Z52" s="101">
        <f>IF(OR(AC52&lt;0.01,AC52="n/a"),"n/a",M52/AC52*100)</f>
        <v>56.231599607458307</v>
      </c>
      <c r="AA52" s="109">
        <f>IF(OR(AC52&lt;0.01,AC52="n/a"),"n/a",I52/AC52)</f>
        <v>26.751472031403342</v>
      </c>
      <c r="AB52" s="71">
        <v>12</v>
      </c>
      <c r="AC52" s="100">
        <v>40.76</v>
      </c>
      <c r="AD52" s="100">
        <v>1.0900000000000001</v>
      </c>
      <c r="AE52" s="100">
        <v>6.42</v>
      </c>
      <c r="AF52" s="100">
        <v>3.13</v>
      </c>
      <c r="AG52" s="100">
        <v>11.95</v>
      </c>
      <c r="AH52" s="100">
        <v>17.309999999999999</v>
      </c>
      <c r="AI52" s="100">
        <v>14.330000000000002</v>
      </c>
      <c r="AJ52" s="100">
        <v>2.08</v>
      </c>
      <c r="AK52" s="100">
        <v>15.57</v>
      </c>
      <c r="AL52" s="100">
        <v>177300</v>
      </c>
      <c r="AM52" s="100">
        <v>11.51</v>
      </c>
      <c r="AN52" s="100">
        <v>0.26</v>
      </c>
      <c r="AO52" s="110">
        <f>IF(U52="n/a","n/a",IF(AA52&lt;0,"n/a",IF(AA52="n/a","n/a",J52+U52-AA52)))</f>
        <v>-17.15497784743684</v>
      </c>
      <c r="AP52" s="111">
        <f>IF(U52="n/a","n/a",J52+U52)</f>
        <v>9.5964941839665023</v>
      </c>
      <c r="AQ52" s="112">
        <f>IF(OR(AC52&lt;0.01,AC52="n/a",AF52="n/a"),"n/a",(I52/SQRT(22.5*AC52*(I52/AF52))-1)*100)</f>
        <v>92.910004876531247</v>
      </c>
      <c r="AR52" s="101">
        <f>INDEX(Historical!$C$7:$C$1063,MATCH(B52,Historical!$B$7:$B$1063,0))*IF(AH52="n/a",1.03,IF(AH52&lt;0,1.01,IF(AH52&gt;10,1.1,(1+AH52/100))))</f>
        <v>22.924000000000003</v>
      </c>
      <c r="AS52" s="109">
        <f>IF($AI52="n/a",1.03*AR52,IF($AI52&lt;0,1.01*AR52,IF($AI52&gt;10,1.1*AR52,(1+$AI52/100)*AR52)))</f>
        <v>25.216400000000004</v>
      </c>
      <c r="AT52" s="109">
        <f>IF($AK52="n/a",1.03*AS52,IF($AK52&lt;0,1.01*AS52,IF($AK52&gt;10,1.1*AS52,(1+$AK52/100)*AS52)))</f>
        <v>27.738040000000005</v>
      </c>
      <c r="AU52" s="109">
        <f>IF($AK52="n/a",1.03*AT52,IF($AK52&lt;0,1.01*AT52,IF($AK52&gt;10,1.1*AT52,(1+$AK52/100)*AT52)))</f>
        <v>30.511844000000007</v>
      </c>
      <c r="AV52" s="109">
        <f>IF($AK52="n/a",1.03*AU52,IF($AK52&lt;0,1.01*AU52,IF($AK52&gt;10,1.1*AU52,(1+$AK52/100)*AU52)))</f>
        <v>33.563028400000007</v>
      </c>
      <c r="AW52" s="109">
        <f>SUM(AR52:AV52)</f>
        <v>139.95331240000002</v>
      </c>
      <c r="AX52" s="113">
        <f>AW52/I52*100</f>
        <v>12.835161034125406</v>
      </c>
      <c r="AY52" s="100">
        <v>1.42</v>
      </c>
      <c r="AZ52" s="100">
        <v>18.86</v>
      </c>
      <c r="BA52" s="100">
        <v>-10.620000000000001</v>
      </c>
      <c r="BB52" s="100">
        <v>5.52</v>
      </c>
      <c r="BC52" s="100">
        <v>3.42</v>
      </c>
      <c r="BE52" s="12">
        <v>2010</v>
      </c>
      <c r="BF52" s="12">
        <f>IF(BE52&gt;2020,0,IF(BE52&gt;2008,1,IF(BE52&gt;2001,2,IF(BE52&gt;1990,3,IF(BE52&gt;1980,4,IF(BE52&gt;1973,5,IF(BE52&gt;1970,6,IF(BE52&gt;1960,7,IF(BE52&gt;1958,8,IF(BE52&gt;1953,9,10))))))))))</f>
        <v>1</v>
      </c>
      <c r="BG52" s="100">
        <v>4.01</v>
      </c>
      <c r="BH52" t="s">
        <v>121</v>
      </c>
      <c r="BI52" t="s">
        <v>122</v>
      </c>
    </row>
    <row r="53" spans="1:61" ht="11.25" customHeight="1" x14ac:dyDescent="0.2">
      <c r="A53" s="116" t="s">
        <v>668</v>
      </c>
      <c r="B53" s="55" t="s">
        <v>669</v>
      </c>
      <c r="C53" s="156" t="s">
        <v>134</v>
      </c>
      <c r="D53" s="98" t="s">
        <v>157</v>
      </c>
      <c r="E53" s="157">
        <v>11</v>
      </c>
      <c r="F53" s="2">
        <v>494</v>
      </c>
      <c r="G53" s="2" t="s">
        <v>146</v>
      </c>
      <c r="H53" s="2" t="s">
        <v>146</v>
      </c>
      <c r="I53" s="100">
        <v>179.45</v>
      </c>
      <c r="J53" s="101">
        <f>(M53/I53)*100</f>
        <v>2.7443856227361385</v>
      </c>
      <c r="K53" s="104">
        <v>1.2312000000000001</v>
      </c>
      <c r="L53" s="71">
        <v>4</v>
      </c>
      <c r="M53" s="28">
        <f>K53*L53</f>
        <v>4.9248000000000003</v>
      </c>
      <c r="N53" s="103" t="s">
        <v>670</v>
      </c>
      <c r="O53" s="104">
        <v>1.1899</v>
      </c>
      <c r="P53" s="158">
        <v>46233</v>
      </c>
      <c r="Q53" s="158">
        <v>46260</v>
      </c>
      <c r="R53" s="28">
        <f>(K53-O53)/O53*100</f>
        <v>3.4708799058744528</v>
      </c>
      <c r="S53" s="105">
        <f>IF(INDEX(Historical!$D$7:$D1143,MATCH(B53,Historical!$B$7:$B$1062,0))=0,"n/a",(INDEX(Historical!$C$7:$C$1062,MATCH(B53,Historical!$B$7:$B$1062,0))/INDEX(Historical!$D$7:$D$1062,MATCH(B53,Historical!$B$7:$B$1062,0))-1)*100)</f>
        <v>3.0674709061147665</v>
      </c>
      <c r="T53" s="105">
        <f>IF(INDEX(Historical!$F$7:$F$1062,MATCH(B53,Historical!$B$7:$B$1062,0))=0,"n/a",((INDEX(Historical!$C$7:$C$1062,MATCH(B53,Historical!$B$7:$B$1062,0))/INDEX(Historical!$F$7:$F$1062,MATCH(B53,Historical!$B$7:$B$1062,0)))^(1/3)-1)*100)</f>
        <v>3.1584109715649511</v>
      </c>
      <c r="U53" s="105">
        <f>IF(INDEX(Historical!$H$7:$H$1062,MATCH(B53,Historical!$B$7:$B$1062,0))=0,"n/a",((INDEX(Historical!$C$7:$C$1062,MATCH(B53,Historical!$B$7:$B$1062,0))/INDEX(Historical!$H$7:$H$1062,MATCH(B53,Historical!$B$7:$B$1062,0)))^(1/5)-1)*100)</f>
        <v>7.8569568159380099</v>
      </c>
      <c r="V53" s="105">
        <f>IF(INDEX(Historical!$M$7:$M$1062,MATCH(B53,Historical!$B$7:$B$1062,0))=0,"n/a",((INDEX(Historical!$C$7:$C$1062,MATCH(B53,Historical!$B$7:$B$1062,0))/INDEX(Historical!$M$7:$M$1062,MATCH(B53,Historical!$B$7:$B$1062,0)))^(1/10)-1)*100)</f>
        <v>6.0366669604458023</v>
      </c>
      <c r="W53" s="106">
        <f>IF(OR(U53&lt;=0,U53="n/a",V53&lt;=0,V53="n/a"),"n/a",U53/V53)</f>
        <v>1.3015388901556664</v>
      </c>
      <c r="X53" s="107">
        <f>IF(OR(AJ53&lt;=0,AJ53="n/a",U53&lt;=0,U53="n/a"),"n/a",U53/AJ53)</f>
        <v>1.0060123964069154</v>
      </c>
      <c r="Y53" s="165" t="s">
        <v>671</v>
      </c>
      <c r="Z53" s="101">
        <f>IF(OR(AC53&lt;0.01,AC53="n/a"),"n/a",M53/AC53*100)</f>
        <v>52.169491525423737</v>
      </c>
      <c r="AA53" s="109">
        <f>IF(OR(AC53&lt;0.01,AC53="n/a"),"n/a",I53/AC53)</f>
        <v>19.009533898305083</v>
      </c>
      <c r="AB53" s="71">
        <v>10</v>
      </c>
      <c r="AC53" s="100">
        <v>9.44</v>
      </c>
      <c r="AD53" s="100">
        <v>1.07</v>
      </c>
      <c r="AE53" s="100">
        <v>2.2799999999999998</v>
      </c>
      <c r="AF53" s="100">
        <v>2.2000000000000002</v>
      </c>
      <c r="AG53" s="100">
        <v>11.29</v>
      </c>
      <c r="AH53" s="100">
        <v>19.23</v>
      </c>
      <c r="AI53" s="100">
        <v>12.3</v>
      </c>
      <c r="AJ53" s="100">
        <v>7.8100000000000005</v>
      </c>
      <c r="AK53" s="100">
        <v>14.299999999999999</v>
      </c>
      <c r="AL53" s="100">
        <v>126730</v>
      </c>
      <c r="AM53" s="100">
        <v>0.06</v>
      </c>
      <c r="AN53" s="100">
        <v>1.95</v>
      </c>
      <c r="AO53" s="110">
        <f>IF(U53="n/a","n/a",IF(AA53&lt;0,"n/a",IF(AA53="n/a","n/a",J53+U53-AA53)))</f>
        <v>-8.4081914596309346</v>
      </c>
      <c r="AP53" s="111">
        <f>IF(U53="n/a","n/a",J53+U53)</f>
        <v>10.601342438674148</v>
      </c>
      <c r="AQ53" s="112">
        <f>IF(OR(AC53&lt;0.01,AC53="n/a",AF53="n/a"),"n/a",(I53/SQRT(22.5*AC53*(I53/AF53))-1)*100)</f>
        <v>36.334514381634442</v>
      </c>
      <c r="AR53" s="101">
        <f>INDEX(Historical!$C$7:$C$1063,MATCH(B53,Historical!$B$7:$B$1063,0))*IF(AH53="n/a",1.03,IF(AH53&lt;0,1.01,IF(AH53&gt;10,1.1,(1+AH53/100))))</f>
        <v>5.0561500000000006</v>
      </c>
      <c r="AS53" s="109">
        <f>IF($AI53="n/a",1.03*AR53,IF($AI53&lt;0,1.01*AR53,IF($AI53&gt;10,1.1*AR53,(1+$AI53/100)*AR53)))</f>
        <v>5.5617650000000012</v>
      </c>
      <c r="AT53" s="109">
        <f>IF($AK53="n/a",1.03*AS53,IF($AK53&lt;0,1.01*AS53,IF($AK53&gt;10,1.1*AS53,(1+$AK53/100)*AS53)))</f>
        <v>6.1179415000000015</v>
      </c>
      <c r="AU53" s="109">
        <f>IF($AK53="n/a",1.03*AT53,IF($AK53&lt;0,1.01*AT53,IF($AK53&gt;10,1.1*AT53,(1+$AK53/100)*AT53)))</f>
        <v>6.7297356500000021</v>
      </c>
      <c r="AV53" s="109">
        <f>IF($AK53="n/a",1.03*AU53,IF($AK53&lt;0,1.01*AU53,IF($AK53&gt;10,1.1*AU53,(1+$AK53/100)*AU53)))</f>
        <v>7.4027092150000025</v>
      </c>
      <c r="AW53" s="109">
        <f>SUM(AR53:AV53)</f>
        <v>30.868301365000008</v>
      </c>
      <c r="AX53" s="113">
        <f>AW53/I53*100</f>
        <v>17.201616809696301</v>
      </c>
      <c r="AY53" s="100">
        <v>0.94</v>
      </c>
      <c r="AZ53" s="100">
        <v>63.67</v>
      </c>
      <c r="BA53" s="100">
        <v>-2.58</v>
      </c>
      <c r="BB53" s="100">
        <v>4.29</v>
      </c>
      <c r="BC53" s="100">
        <v>23.34</v>
      </c>
      <c r="BE53" s="12">
        <v>2016</v>
      </c>
      <c r="BF53" s="12">
        <f>IF(BE53&gt;2020,0,IF(BE53&gt;2008,1,IF(BE53&gt;2001,2,IF(BE53&gt;1990,3,IF(BE53&gt;1980,4,IF(BE53&gt;1973,5,IF(BE53&gt;1970,6,IF(BE53&gt;1960,7,IF(BE53&gt;1958,8,IF(BE53&gt;1953,9,10))))))))))</f>
        <v>1</v>
      </c>
      <c r="BG53" s="100">
        <v>0.66</v>
      </c>
      <c r="BH53" t="s">
        <v>250</v>
      </c>
      <c r="BI53" t="s">
        <v>122</v>
      </c>
    </row>
    <row r="54" spans="1:61" ht="11.25" customHeight="1" x14ac:dyDescent="0.2">
      <c r="A54" s="55" t="s">
        <v>672</v>
      </c>
      <c r="B54" s="55" t="s">
        <v>673</v>
      </c>
      <c r="C54" s="156" t="s">
        <v>180</v>
      </c>
      <c r="D54" s="98" t="s">
        <v>358</v>
      </c>
      <c r="E54" s="157">
        <v>17</v>
      </c>
      <c r="F54" s="2">
        <v>237</v>
      </c>
      <c r="G54" s="2" t="s">
        <v>118</v>
      </c>
      <c r="H54" s="2" t="s">
        <v>118</v>
      </c>
      <c r="I54" s="100">
        <v>65.31</v>
      </c>
      <c r="J54" s="101">
        <f>(M54/I54)*100</f>
        <v>3.858520900321543</v>
      </c>
      <c r="K54" s="104">
        <v>0.63</v>
      </c>
      <c r="L54" s="71">
        <v>4</v>
      </c>
      <c r="M54" s="28">
        <f>K54*L54</f>
        <v>2.52</v>
      </c>
      <c r="N54" s="103" t="s">
        <v>423</v>
      </c>
      <c r="O54" s="104">
        <v>0.62</v>
      </c>
      <c r="P54" s="158">
        <v>46024</v>
      </c>
      <c r="Q54" s="158">
        <v>46055</v>
      </c>
      <c r="R54" s="28">
        <f>(K54-O54)/O54*100</f>
        <v>1.6129032258064528</v>
      </c>
      <c r="S54" s="105">
        <f>IF(INDEX(Historical!$D$7:$D1144,MATCH(B54,Historical!$B$7:$B$1062,0))=0,"n/a",(INDEX(Historical!$C$7:$C$1062,MATCH(B54,Historical!$B$7:$B$1062,0))/INDEX(Historical!$D$7:$D$1062,MATCH(B54,Historical!$B$7:$B$1062,0))-1)*100)</f>
        <v>3.3333333333333437</v>
      </c>
      <c r="T54" s="105">
        <f>IF(INDEX(Historical!$F$7:$F$1062,MATCH(B54,Historical!$B$7:$B$1062,0))=0,"n/a",((INDEX(Historical!$C$7:$C$1062,MATCH(B54,Historical!$B$7:$B$1062,0))/INDEX(Historical!$F$7:$F$1062,MATCH(B54,Historical!$B$7:$B$1062,0)))^(1/3)-1)*100)</f>
        <v>4.7126884130464397</v>
      </c>
      <c r="U54" s="105">
        <f>IF(INDEX(Historical!$H$7:$H$1062,MATCH(B54,Historical!$B$7:$B$1062,0))=0,"n/a",((INDEX(Historical!$C$7:$C$1062,MATCH(B54,Historical!$B$7:$B$1062,0))/INDEX(Historical!$H$7:$H$1062,MATCH(B54,Historical!$B$7:$B$1062,0)))^(1/5)-1)*100)</f>
        <v>6.6193020302802719</v>
      </c>
      <c r="V54" s="105">
        <f>IF(INDEX(Historical!$M$7:$M$1062,MATCH(B54,Historical!$B$7:$B$1062,0))=0,"n/a",((INDEX(Historical!$C$7:$C$1062,MATCH(B54,Historical!$B$7:$B$1062,0))/INDEX(Historical!$M$7:$M$1062,MATCH(B54,Historical!$B$7:$B$1062,0)))^(1/10)-1)*100)</f>
        <v>5.2977270280247124</v>
      </c>
      <c r="W54" s="106">
        <f>IF(OR(U54&lt;=0,U54="n/a",V54&lt;=0,V54="n/a"),"n/a",U54/V54)</f>
        <v>1.249460758409124</v>
      </c>
      <c r="X54" s="107" t="str">
        <f>IF(OR(AJ54&lt;=0,AJ54="n/a",U54&lt;=0,U54="n/a"),"n/a",U54/AJ54)</f>
        <v>n/a</v>
      </c>
      <c r="Y54" s="159"/>
      <c r="Z54" s="101">
        <f>IF(OR(AC54&lt;0.01,AC54="n/a"),"n/a",M54/AC54*100)</f>
        <v>55.506607929515418</v>
      </c>
      <c r="AA54" s="109">
        <f>IF(OR(AC54&lt;0.01,AC54="n/a"),"n/a",I54/AC54)</f>
        <v>14.385462555066079</v>
      </c>
      <c r="AB54" s="71">
        <v>8</v>
      </c>
      <c r="AC54" s="100">
        <v>4.54</v>
      </c>
      <c r="AD54" s="100" t="s">
        <v>142</v>
      </c>
      <c r="AE54" s="100">
        <v>2.71</v>
      </c>
      <c r="AF54" s="100">
        <v>5.98</v>
      </c>
      <c r="AG54" s="100">
        <v>46.7</v>
      </c>
      <c r="AH54" s="100">
        <v>9.26</v>
      </c>
      <c r="AI54" s="100">
        <v>-4.58</v>
      </c>
      <c r="AJ54" s="100" t="s">
        <v>142</v>
      </c>
      <c r="AK54" s="100">
        <v>-3.29</v>
      </c>
      <c r="AL54" s="100">
        <v>133370</v>
      </c>
      <c r="AM54" s="100">
        <v>0.32</v>
      </c>
      <c r="AN54" s="100">
        <v>2.02</v>
      </c>
      <c r="AO54" s="110">
        <f>IF(U54="n/a","n/a",IF(AA54&lt;0,"n/a",IF(AA54="n/a","n/a",J54+U54-AA54)))</f>
        <v>-3.9076396244642648</v>
      </c>
      <c r="AP54" s="111">
        <f>IF(U54="n/a","n/a",J54+U54)</f>
        <v>10.477822930601814</v>
      </c>
      <c r="AQ54" s="112">
        <f>IF(OR(AC54&lt;0.01,AC54="n/a",AF54="n/a"),"n/a",(I54/SQRT(22.5*AC54*(I54/AF54))-1)*100)</f>
        <v>95.533533446079161</v>
      </c>
      <c r="AR54" s="101">
        <f>INDEX(Historical!$C$7:$C$1063,MATCH(B54,Historical!$B$7:$B$1063,0))*IF(AH54="n/a",1.03,IF(AH54&lt;0,1.01,IF(AH54&gt;10,1.1,(1+AH54/100))))</f>
        <v>2.7096480000000001</v>
      </c>
      <c r="AS54" s="109">
        <f>IF($AI54="n/a",1.03*AR54,IF($AI54&lt;0,1.01*AR54,IF($AI54&gt;10,1.1*AR54,(1+$AI54/100)*AR54)))</f>
        <v>2.73674448</v>
      </c>
      <c r="AT54" s="109">
        <f>IF($AK54="n/a",1.03*AS54,IF($AK54&lt;0,1.01*AS54,IF($AK54&gt;10,1.1*AS54,(1+$AK54/100)*AS54)))</f>
        <v>2.7641119247999999</v>
      </c>
      <c r="AU54" s="109">
        <f>IF($AK54="n/a",1.03*AT54,IF($AK54&lt;0,1.01*AT54,IF($AK54&gt;10,1.1*AT54,(1+$AK54/100)*AT54)))</f>
        <v>2.7917530440479998</v>
      </c>
      <c r="AV54" s="109">
        <f>IF($AK54="n/a",1.03*AU54,IF($AK54&lt;0,1.01*AU54,IF($AK54&gt;10,1.1*AU54,(1+$AK54/100)*AU54)))</f>
        <v>2.8196705744884798</v>
      </c>
      <c r="AW54" s="109">
        <f>SUM(AR54:AV54)</f>
        <v>13.821928023336479</v>
      </c>
      <c r="AX54" s="113">
        <f>AW54/I54*100</f>
        <v>21.163570698723746</v>
      </c>
      <c r="AY54" s="100">
        <v>0.22</v>
      </c>
      <c r="AZ54" s="100">
        <v>53.6</v>
      </c>
      <c r="BA54" s="100">
        <v>-0.38</v>
      </c>
      <c r="BB54" s="100">
        <v>12.370000000000001</v>
      </c>
      <c r="BC54" s="100">
        <v>17.53</v>
      </c>
      <c r="BE54" s="12">
        <v>2010</v>
      </c>
      <c r="BF54" s="12">
        <f>IF(BE54&gt;2020,0,IF(BE54&gt;2008,1,IF(BE54&gt;2001,2,IF(BE54&gt;1990,3,IF(BE54&gt;1980,4,IF(BE54&gt;1973,5,IF(BE54&gt;1970,6,IF(BE54&gt;1960,7,IF(BE54&gt;1958,8,IF(BE54&gt;1953,9,10))))))))))</f>
        <v>1</v>
      </c>
      <c r="BG54" s="100">
        <v>10.18</v>
      </c>
      <c r="BH54" t="s">
        <v>121</v>
      </c>
      <c r="BI54" t="s">
        <v>122</v>
      </c>
    </row>
    <row r="55" spans="1:61" ht="11.25" customHeight="1" x14ac:dyDescent="0.2">
      <c r="A55" s="55" t="s">
        <v>674</v>
      </c>
      <c r="B55" s="55" t="s">
        <v>675</v>
      </c>
      <c r="C55" s="156" t="s">
        <v>134</v>
      </c>
      <c r="D55" s="98" t="s">
        <v>186</v>
      </c>
      <c r="E55" s="157">
        <v>15</v>
      </c>
      <c r="F55" s="2">
        <v>342</v>
      </c>
      <c r="G55" s="2" t="s">
        <v>146</v>
      </c>
      <c r="H55" s="2" t="s">
        <v>146</v>
      </c>
      <c r="I55" s="100">
        <v>42.53</v>
      </c>
      <c r="J55" s="101">
        <f>(M55/I55)*100</f>
        <v>0.65835880554902426</v>
      </c>
      <c r="K55" s="104">
        <v>7.0000000000000007E-2</v>
      </c>
      <c r="L55" s="71">
        <v>4</v>
      </c>
      <c r="M55" s="28">
        <f>K55*L55</f>
        <v>0.28000000000000003</v>
      </c>
      <c r="N55" s="103" t="s">
        <v>182</v>
      </c>
      <c r="O55" s="104">
        <v>0.06</v>
      </c>
      <c r="P55" s="158">
        <v>46098</v>
      </c>
      <c r="Q55" s="158">
        <v>46112</v>
      </c>
      <c r="R55" s="28">
        <f>(K55-O55)/O55*100</f>
        <v>16.666666666666682</v>
      </c>
      <c r="S55" s="105">
        <f>IF(INDEX(Historical!$D$7:$D1145,MATCH(B55,Historical!$B$7:$B$1062,0))=0,"n/a",(INDEX(Historical!$C$7:$C$1062,MATCH(B55,Historical!$B$7:$B$1062,0))/INDEX(Historical!$D$7:$D$1062,MATCH(B55,Historical!$B$7:$B$1062,0))-1)*100)</f>
        <v>12.500000000000178</v>
      </c>
      <c r="T55" s="105">
        <f>IF(INDEX(Historical!$F$7:$F$1062,MATCH(B55,Historical!$B$7:$B$1062,0))=0,"n/a",((INDEX(Historical!$C$7:$C$1062,MATCH(B55,Historical!$B$7:$B$1062,0))/INDEX(Historical!$F$7:$F$1062,MATCH(B55,Historical!$B$7:$B$1062,0)))^(1/3)-1)*100)</f>
        <v>-13.694562600281767</v>
      </c>
      <c r="U55" s="105">
        <f>IF(INDEX(Historical!$H$7:$H$1062,MATCH(B55,Historical!$B$7:$B$1062,0))=0,"n/a",((INDEX(Historical!$C$7:$C$1062,MATCH(B55,Historical!$B$7:$B$1062,0))/INDEX(Historical!$H$7:$H$1062,MATCH(B55,Historical!$B$7:$B$1062,0)))^(1/5)-1)*100)</f>
        <v>-5.5912488705098013</v>
      </c>
      <c r="V55" s="105">
        <f>IF(INDEX(Historical!$M$7:$M$1062,MATCH(B55,Historical!$B$7:$B$1062,0))=0,"n/a",((INDEX(Historical!$C$7:$C$1062,MATCH(B55,Historical!$B$7:$B$1062,0))/INDEX(Historical!$M$7:$M$1062,MATCH(B55,Historical!$B$7:$B$1062,0)))^(1/10)-1)*100)</f>
        <v>1.3264839625736213</v>
      </c>
      <c r="W55" s="106" t="str">
        <f>IF(OR(U55&lt;=0,U55="n/a",V55&lt;=0,V55="n/a"),"n/a",U55/V55)</f>
        <v>n/a</v>
      </c>
      <c r="X55" s="107" t="str">
        <f>IF(OR(AJ55&lt;=0,AJ55="n/a",U55&lt;=0,U55="n/a"),"n/a",U55/AJ55)</f>
        <v>n/a</v>
      </c>
      <c r="Y55" s="167" t="s">
        <v>551</v>
      </c>
      <c r="Z55" s="101">
        <f>IF(OR(AC55&lt;0.01,AC55="n/a"),"n/a",M55/AC55*100)</f>
        <v>56.000000000000007</v>
      </c>
      <c r="AA55" s="109">
        <f>IF(OR(AC55&lt;0.01,AC55="n/a"),"n/a",I55/AC55)</f>
        <v>85.06</v>
      </c>
      <c r="AB55" s="71">
        <v>12</v>
      </c>
      <c r="AC55" s="100">
        <v>0.5</v>
      </c>
      <c r="AD55" s="100">
        <v>0.61</v>
      </c>
      <c r="AE55" s="100">
        <v>1.22</v>
      </c>
      <c r="AF55" s="100">
        <v>2.23</v>
      </c>
      <c r="AG55" s="100">
        <v>2.9000000000000004</v>
      </c>
      <c r="AH55" s="100">
        <v>21.78</v>
      </c>
      <c r="AI55" s="100">
        <v>23.630000000000003</v>
      </c>
      <c r="AJ55" s="100" t="s">
        <v>142</v>
      </c>
      <c r="AK55" s="100">
        <v>20.25</v>
      </c>
      <c r="AL55" s="100">
        <v>95000</v>
      </c>
      <c r="AM55" s="100">
        <v>20.380000000000003</v>
      </c>
      <c r="AN55" s="100">
        <v>5.72</v>
      </c>
      <c r="AO55" s="110">
        <f>IF(U55="n/a","n/a",IF(AA55&lt;0,"n/a",IF(AA55="n/a","n/a",J55+U55-AA55)))</f>
        <v>-89.992890064960775</v>
      </c>
      <c r="AP55" s="111">
        <f>IF(U55="n/a","n/a",J55+U55)</f>
        <v>-4.9328900649607768</v>
      </c>
      <c r="AQ55" s="112">
        <f>IF(OR(AC55&lt;0.01,AC55="n/a",AF55="n/a"),"n/a",(I55/SQRT(22.5*AC55*(I55/AF55))-1)*100)</f>
        <v>190.35135803214541</v>
      </c>
      <c r="AR55" s="101">
        <f>INDEX(Historical!$C$7:$C$1063,MATCH(B55,Historical!$B$7:$B$1063,0))*IF(AH55="n/a",1.03,IF(AH55&lt;0,1.01,IF(AH55&gt;10,1.1,(1+AH55/100))))</f>
        <v>0.26400000000000001</v>
      </c>
      <c r="AS55" s="109">
        <f>IF($AI55="n/a",1.03*AR55,IF($AI55&lt;0,1.01*AR55,IF($AI55&gt;10,1.1*AR55,(1+$AI55/100)*AR55)))</f>
        <v>0.29040000000000005</v>
      </c>
      <c r="AT55" s="109">
        <f>IF($AK55="n/a",1.03*AS55,IF($AK55&lt;0,1.01*AS55,IF($AK55&gt;10,1.1*AS55,(1+$AK55/100)*AS55)))</f>
        <v>0.31944000000000006</v>
      </c>
      <c r="AU55" s="109">
        <f>IF($AK55="n/a",1.03*AT55,IF($AK55&lt;0,1.01*AT55,IF($AK55&gt;10,1.1*AT55,(1+$AK55/100)*AT55)))</f>
        <v>0.35138400000000009</v>
      </c>
      <c r="AV55" s="109">
        <f>IF($AK55="n/a",1.03*AU55,IF($AK55&lt;0,1.01*AU55,IF($AK55&gt;10,1.1*AU55,(1+$AK55/100)*AU55)))</f>
        <v>0.3865224000000001</v>
      </c>
      <c r="AW55" s="109">
        <f>SUM(AR55:AV55)</f>
        <v>1.6117464000000001</v>
      </c>
      <c r="AX55" s="113">
        <f>AW55/I55*100</f>
        <v>3.7896694098283565</v>
      </c>
      <c r="AY55" s="100">
        <v>1.55</v>
      </c>
      <c r="AZ55" s="100">
        <v>12.13</v>
      </c>
      <c r="BA55" s="100">
        <v>-14.19</v>
      </c>
      <c r="BB55" s="100">
        <v>-3.08</v>
      </c>
      <c r="BC55" s="100">
        <v>-4.7699999999999996</v>
      </c>
      <c r="BE55" s="12">
        <v>2012</v>
      </c>
      <c r="BF55" s="12">
        <f>IF(BE55&gt;2020,0,IF(BE55&gt;2008,1,IF(BE55&gt;2001,2,IF(BE55&gt;1990,3,IF(BE55&gt;1980,4,IF(BE55&gt;1973,5,IF(BE55&gt;1970,6,IF(BE55&gt;1960,7,IF(BE55&gt;1958,8,IF(BE55&gt;1953,9,10))))))))))</f>
        <v>1</v>
      </c>
      <c r="BG55" s="100">
        <v>0.26</v>
      </c>
      <c r="BH55" t="s">
        <v>121</v>
      </c>
      <c r="BI55" t="s">
        <v>122</v>
      </c>
    </row>
    <row r="56" spans="1:61" ht="11.25" customHeight="1" x14ac:dyDescent="0.2">
      <c r="A56" s="55" t="s">
        <v>664</v>
      </c>
      <c r="B56" s="55" t="s">
        <v>5632</v>
      </c>
      <c r="C56" s="156" t="s">
        <v>134</v>
      </c>
      <c r="D56" s="98" t="s">
        <v>186</v>
      </c>
      <c r="E56" s="157">
        <v>16</v>
      </c>
      <c r="F56" s="2">
        <v>307</v>
      </c>
      <c r="G56" s="2" t="s">
        <v>119</v>
      </c>
      <c r="H56" s="2" t="s">
        <v>119</v>
      </c>
      <c r="I56" s="100">
        <v>156.33000000000001</v>
      </c>
      <c r="J56" s="101">
        <f>(M56/I56)*100</f>
        <v>1.6119746689694874</v>
      </c>
      <c r="K56" s="104">
        <v>0.63</v>
      </c>
      <c r="L56" s="71">
        <v>4</v>
      </c>
      <c r="M56" s="28">
        <f>K56*L56</f>
        <v>2.52</v>
      </c>
      <c r="N56" s="103" t="s">
        <v>245</v>
      </c>
      <c r="O56" s="104">
        <v>0.53</v>
      </c>
      <c r="P56" s="158">
        <v>46230</v>
      </c>
      <c r="Q56" s="158">
        <v>46241</v>
      </c>
      <c r="R56" s="28">
        <f>(K56-O56)/O56*100</f>
        <v>18.867924528301884</v>
      </c>
      <c r="S56" s="105">
        <f>IF(INDEX(Historical!$D$7:$D1137,MATCH(B56,Historical!$B$7:$B$1062,0))=0,"n/a",(INDEX(Historical!$C$7:$C$1062,MATCH(B56,Historical!$B$7:$B$1062,0))/INDEX(Historical!$D$7:$D$1062,MATCH(B56,Historical!$B$7:$B$1062,0))-1)*100)</f>
        <v>12.359550561797761</v>
      </c>
      <c r="T56" s="105">
        <f>IF(INDEX(Historical!$F$7:$F$1062,MATCH(B56,Historical!$B$7:$B$1062,0))=0,"n/a",((INDEX(Historical!$C$7:$C$1062,MATCH(B56,Historical!$B$7:$B$1062,0))/INDEX(Historical!$F$7:$F$1062,MATCH(B56,Historical!$B$7:$B$1062,0)))^(1/3)-1)*100)</f>
        <v>12.093531145139714</v>
      </c>
      <c r="U56" s="105">
        <f>IF(INDEX(Historical!$H$7:$H$1062,MATCH(B56,Historical!$B$7:$B$1062,0))=0,"n/a",((INDEX(Historical!$C$7:$C$1062,MATCH(B56,Historical!$B$7:$B$1062,0))/INDEX(Historical!$H$7:$H$1062,MATCH(B56,Historical!$B$7:$B$1062,0)))^(1/5)-1)*100)</f>
        <v>10.032672693604683</v>
      </c>
      <c r="V56" s="105">
        <f>IF(INDEX(Historical!$M$7:$M$1062,MATCH(B56,Historical!$B$7:$B$1062,0))=0,"n/a",((INDEX(Historical!$C$7:$C$1062,MATCH(B56,Historical!$B$7:$B$1062,0))/INDEX(Historical!$M$7:$M$1062,MATCH(B56,Historical!$B$7:$B$1062,0)))^(1/10)-1)*100)</f>
        <v>11.391514387217461</v>
      </c>
      <c r="W56" s="106">
        <f>IF(OR(U56&lt;=0,U56="n/a",V56&lt;=0,V56="n/a"),"n/a",U56/V56)</f>
        <v>0.88071456986109342</v>
      </c>
      <c r="X56" s="107">
        <f>IF(OR(AJ56&lt;=0,AJ56="n/a",U56&lt;=0,U56="n/a"),"n/a",U56/AJ56)</f>
        <v>0.7115370704684173</v>
      </c>
      <c r="Y56" s="165"/>
      <c r="Z56" s="101">
        <f>IF(OR(AC56&lt;0.01,AC56="n/a"),"n/a",M56/AC56*100)</f>
        <v>29.336437718277068</v>
      </c>
      <c r="AA56" s="109">
        <f>IF(OR(AC56&lt;0.01,AC56="n/a"),"n/a",I56/AC56)</f>
        <v>18.199068684516881</v>
      </c>
      <c r="AB56" s="71">
        <v>12</v>
      </c>
      <c r="AC56" s="100">
        <v>8.59</v>
      </c>
      <c r="AD56" s="100">
        <v>1.01</v>
      </c>
      <c r="AE56" s="100">
        <v>2.65</v>
      </c>
      <c r="AF56" s="100">
        <v>2.66</v>
      </c>
      <c r="AG56" s="100">
        <v>14.219999999999999</v>
      </c>
      <c r="AH56" s="100">
        <v>24.240000000000002</v>
      </c>
      <c r="AI56" s="100">
        <v>10.8</v>
      </c>
      <c r="AJ56" s="100">
        <v>14.099999999999998</v>
      </c>
      <c r="AK56" s="100">
        <v>15.260000000000002</v>
      </c>
      <c r="AL56" s="100">
        <v>107300</v>
      </c>
      <c r="AM56" s="100">
        <v>0.27999999999999997</v>
      </c>
      <c r="AN56" s="100">
        <v>1.96</v>
      </c>
      <c r="AO56" s="110">
        <f>IF(U56="n/a","n/a",IF(AA56&lt;0,"n/a",IF(AA56="n/a","n/a",J56+U56-AA56)))</f>
        <v>-6.5544213219427103</v>
      </c>
      <c r="AP56" s="111">
        <f>IF(U56="n/a","n/a",J56+U56)</f>
        <v>11.644647362574171</v>
      </c>
      <c r="AQ56" s="112">
        <f>IF(OR(AC56&lt;0.01,AC56="n/a",AF56="n/a"),"n/a",(I56/SQRT(22.5*AC56*(I56/AF56))-1)*100)</f>
        <v>46.681094291610762</v>
      </c>
      <c r="AR56" s="101">
        <f>INDEX(Historical!$C$7:$C$1063,MATCH(B56,Historical!$B$7:$B$1063,0))*IF(AH56="n/a",1.03,IF(AH56&lt;0,1.01,IF(AH56&gt;10,1.1,(1+AH56/100))))</f>
        <v>2.2000000000000002</v>
      </c>
      <c r="AS56" s="109">
        <f>IF($AI56="n/a",1.03*AR56,IF($AI56&lt;0,1.01*AR56,IF($AI56&gt;10,1.1*AR56,(1+$AI56/100)*AR56)))</f>
        <v>2.4200000000000004</v>
      </c>
      <c r="AT56" s="109">
        <f>IF($AK56="n/a",1.03*AS56,IF($AK56&lt;0,1.01*AS56,IF($AK56&gt;10,1.1*AS56,(1+$AK56/100)*AS56)))</f>
        <v>2.6620000000000008</v>
      </c>
      <c r="AU56" s="109">
        <f>IF($AK56="n/a",1.03*AT56,IF($AK56&lt;0,1.01*AT56,IF($AK56&gt;10,1.1*AT56,(1+$AK56/100)*AT56)))</f>
        <v>2.9282000000000012</v>
      </c>
      <c r="AV56" s="109">
        <f>IF($AK56="n/a",1.03*AU56,IF($AK56&lt;0,1.01*AU56,IF($AK56&gt;10,1.1*AU56,(1+$AK56/100)*AU56)))</f>
        <v>3.2210200000000015</v>
      </c>
      <c r="AW56" s="109">
        <f>SUM(AR56:AV56)</f>
        <v>13.431220000000005</v>
      </c>
      <c r="AX56" s="113">
        <f>AW56/I56*100</f>
        <v>8.5915819100620503</v>
      </c>
      <c r="AY56" s="100">
        <v>1.05</v>
      </c>
      <c r="AZ56" s="100">
        <v>58.87</v>
      </c>
      <c r="BA56" s="100">
        <v>-4.54</v>
      </c>
      <c r="BB56" s="100">
        <v>5.64</v>
      </c>
      <c r="BC56" s="100">
        <v>23.75</v>
      </c>
      <c r="BE56" s="12">
        <v>2011</v>
      </c>
      <c r="BF56" s="12">
        <f>IF(BE56&gt;2020,0,IF(BE56&gt;2008,1,IF(BE56&gt;2001,2,IF(BE56&gt;1990,3,IF(BE56&gt;1980,4,IF(BE56&gt;1973,5,IF(BE56&gt;1970,6,IF(BE56&gt;1960,7,IF(BE56&gt;1958,8,IF(BE56&gt;1953,9,10))))))))))</f>
        <v>1</v>
      </c>
      <c r="BG56" s="100">
        <v>1.25</v>
      </c>
      <c r="BH56" t="s">
        <v>121</v>
      </c>
      <c r="BI56" t="s">
        <v>122</v>
      </c>
    </row>
    <row r="57" spans="1:61" ht="11.25" customHeight="1" x14ac:dyDescent="0.2">
      <c r="A57" s="123" t="s">
        <v>676</v>
      </c>
      <c r="B57" s="55" t="s">
        <v>677</v>
      </c>
      <c r="C57" s="156" t="s">
        <v>134</v>
      </c>
      <c r="D57" s="98" t="s">
        <v>157</v>
      </c>
      <c r="E57" s="157">
        <v>21</v>
      </c>
      <c r="F57" s="2">
        <v>197</v>
      </c>
      <c r="G57" s="2" t="s">
        <v>119</v>
      </c>
      <c r="H57" s="2" t="s">
        <v>119</v>
      </c>
      <c r="I57" s="100">
        <v>141.29</v>
      </c>
      <c r="J57" s="101">
        <f>(M57/I57)*100</f>
        <v>1.783565715903461</v>
      </c>
      <c r="K57" s="104">
        <v>0.63</v>
      </c>
      <c r="L57" s="71">
        <v>4</v>
      </c>
      <c r="M57" s="28">
        <f>K57*L57</f>
        <v>2.52</v>
      </c>
      <c r="N57" s="103" t="s">
        <v>309</v>
      </c>
      <c r="O57" s="104">
        <v>0.56999999999999995</v>
      </c>
      <c r="P57" s="158">
        <v>45973</v>
      </c>
      <c r="Q57" s="158">
        <v>45987</v>
      </c>
      <c r="R57" s="28">
        <f>(K57-O57)/O57*100</f>
        <v>10.526315789473696</v>
      </c>
      <c r="S57" s="105">
        <f>IF(INDEX(Historical!$D$7:$D1147,MATCH(B57,Historical!$B$7:$B$1062,0))=0,"n/a",(INDEX(Historical!$C$7:$C$1062,MATCH(B57,Historical!$B$7:$B$1062,0))/INDEX(Historical!$D$7:$D$1062,MATCH(B57,Historical!$B$7:$B$1062,0))-1)*100)</f>
        <v>5.4054054054053946</v>
      </c>
      <c r="T57" s="105">
        <f>IF(INDEX(Historical!$F$7:$F$1062,MATCH(B57,Historical!$B$7:$B$1062,0))=0,"n/a",((INDEX(Historical!$C$7:$C$1062,MATCH(B57,Historical!$B$7:$B$1062,0))/INDEX(Historical!$F$7:$F$1062,MATCH(B57,Historical!$B$7:$B$1062,0)))^(1/3)-1)*100)</f>
        <v>3.1839346779616085</v>
      </c>
      <c r="U57" s="105">
        <f>IF(INDEX(Historical!$H$7:$H$1062,MATCH(B57,Historical!$B$7:$B$1062,0))=0,"n/a",((INDEX(Historical!$C$7:$C$1062,MATCH(B57,Historical!$B$7:$B$1062,0))/INDEX(Historical!$H$7:$H$1062,MATCH(B57,Historical!$B$7:$B$1062,0)))^(1/5)-1)*100)</f>
        <v>2.6815460879146658</v>
      </c>
      <c r="V57" s="105">
        <f>IF(INDEX(Historical!$M$7:$M$1062,MATCH(B57,Historical!$B$7:$B$1062,0))=0,"n/a",((INDEX(Historical!$C$7:$C$1062,MATCH(B57,Historical!$B$7:$B$1062,0))/INDEX(Historical!$M$7:$M$1062,MATCH(B57,Historical!$B$7:$B$1062,0)))^(1/10)-1)*100)</f>
        <v>3.3077529462111066</v>
      </c>
      <c r="W57" s="106">
        <f>IF(OR(U57&lt;=0,U57="n/a",V57&lt;=0,V57="n/a"),"n/a",U57/V57)</f>
        <v>0.81068511812112976</v>
      </c>
      <c r="X57" s="107">
        <f>IF(OR(AJ57&lt;=0,AJ57="n/a",U57&lt;=0,U57="n/a"),"n/a",U57/AJ57)</f>
        <v>0.32862084410718945</v>
      </c>
      <c r="Y57" s="123"/>
      <c r="Z57" s="101">
        <f>IF(OR(AC57&lt;0.01,AC57="n/a"),"n/a",M57/AC57*100)</f>
        <v>23.661971830985916</v>
      </c>
      <c r="AA57" s="109">
        <f>IF(OR(AC57&lt;0.01,AC57="n/a"),"n/a",I57/AC57)</f>
        <v>13.266666666666666</v>
      </c>
      <c r="AB57" s="71">
        <v>12</v>
      </c>
      <c r="AC57" s="100">
        <v>10.65</v>
      </c>
      <c r="AD57" s="100">
        <v>2.42</v>
      </c>
      <c r="AE57" s="100">
        <v>2.5</v>
      </c>
      <c r="AF57" s="100">
        <v>1.41</v>
      </c>
      <c r="AG57" s="100">
        <v>10.83</v>
      </c>
      <c r="AH57" s="100">
        <v>15.590000000000002</v>
      </c>
      <c r="AI57" s="100">
        <v>0.35000000000000003</v>
      </c>
      <c r="AJ57" s="100">
        <v>8.16</v>
      </c>
      <c r="AK57" s="100">
        <v>5.48</v>
      </c>
      <c r="AL57" s="100">
        <v>8580</v>
      </c>
      <c r="AM57" s="100">
        <v>63.56</v>
      </c>
      <c r="AN57" s="100">
        <v>0.82</v>
      </c>
      <c r="AO57" s="110">
        <f>IF(U57="n/a","n/a",IF(AA57&lt;0,"n/a",IF(AA57="n/a","n/a",J57+U57-AA57)))</f>
        <v>-8.8015548628485387</v>
      </c>
      <c r="AP57" s="111">
        <f>IF(U57="n/a","n/a",J57+U57)</f>
        <v>4.465111803818127</v>
      </c>
      <c r="AQ57" s="112">
        <f>IF(OR(AC57&lt;0.01,AC57="n/a",AF57="n/a"),"n/a",(I57/SQRT(22.5*AC57*(I57/AF57))-1)*100)</f>
        <v>-8.8200801833113296</v>
      </c>
      <c r="AR57" s="101">
        <f>INDEX(Historical!$C$7:$C$1063,MATCH(B57,Historical!$B$7:$B$1063,0))*IF(AH57="n/a",1.03,IF(AH57&lt;0,1.01,IF(AH57&gt;10,1.1,(1+AH57/100))))</f>
        <v>2.5739999999999998</v>
      </c>
      <c r="AS57" s="109">
        <f>IF($AI57="n/a",1.03*AR57,IF($AI57&lt;0,1.01*AR57,IF($AI57&gt;10,1.1*AR57,(1+$AI57/100)*AR57)))</f>
        <v>2.5830090000000001</v>
      </c>
      <c r="AT57" s="109">
        <f>IF($AK57="n/a",1.03*AS57,IF($AK57&lt;0,1.01*AS57,IF($AK57&gt;10,1.1*AS57,(1+$AK57/100)*AS57)))</f>
        <v>2.7245578932000001</v>
      </c>
      <c r="AU57" s="109">
        <f>IF($AK57="n/a",1.03*AT57,IF($AK57&lt;0,1.01*AT57,IF($AK57&gt;10,1.1*AT57,(1+$AK57/100)*AT57)))</f>
        <v>2.87386366574736</v>
      </c>
      <c r="AV57" s="109">
        <f>IF($AK57="n/a",1.03*AU57,IF($AK57&lt;0,1.01*AU57,IF($AK57&gt;10,1.1*AU57,(1+$AK57/100)*AU57)))</f>
        <v>3.031351394630315</v>
      </c>
      <c r="AW57" s="109">
        <f>SUM(AR57:AV57)</f>
        <v>13.786781953577675</v>
      </c>
      <c r="AX57" s="113">
        <f>AW57/I57*100</f>
        <v>9.7577903273959059</v>
      </c>
      <c r="AY57" s="100">
        <v>0.8</v>
      </c>
      <c r="AZ57" s="100">
        <v>45.06</v>
      </c>
      <c r="BA57" s="100">
        <v>-1.6400000000000001</v>
      </c>
      <c r="BB57" s="100">
        <v>4.26</v>
      </c>
      <c r="BC57" s="100">
        <v>11.78</v>
      </c>
      <c r="BE57" s="12">
        <v>2005</v>
      </c>
      <c r="BF57" s="12">
        <f>IF(BE57&gt;2020,0,IF(BE57&gt;2008,1,IF(BE57&gt;2001,2,IF(BE57&gt;1990,3,IF(BE57&gt;1980,4,IF(BE57&gt;1973,5,IF(BE57&gt;1970,6,IF(BE57&gt;1960,7,IF(BE57&gt;1958,8,IF(BE57&gt;1953,9,10))))))))))</f>
        <v>2</v>
      </c>
      <c r="BG57" s="100">
        <v>1.24</v>
      </c>
      <c r="BH57" t="s">
        <v>121</v>
      </c>
      <c r="BI57" t="s">
        <v>122</v>
      </c>
    </row>
    <row r="58" spans="1:61" ht="11.25" customHeight="1" x14ac:dyDescent="0.2">
      <c r="A58" s="146" t="s">
        <v>678</v>
      </c>
      <c r="B58" s="55" t="s">
        <v>679</v>
      </c>
      <c r="C58" s="156" t="s">
        <v>134</v>
      </c>
      <c r="D58" s="98" t="s">
        <v>157</v>
      </c>
      <c r="E58" s="157">
        <v>14</v>
      </c>
      <c r="F58" s="2">
        <v>379</v>
      </c>
      <c r="G58" s="2" t="s">
        <v>146</v>
      </c>
      <c r="H58" s="2" t="s">
        <v>146</v>
      </c>
      <c r="I58" s="100">
        <v>55</v>
      </c>
      <c r="J58" s="101">
        <f>(M58/I58)*100</f>
        <v>1.8181818181818181</v>
      </c>
      <c r="K58" s="104">
        <v>0.25</v>
      </c>
      <c r="L58" s="71">
        <v>4</v>
      </c>
      <c r="M58" s="28">
        <f>K58*L58</f>
        <v>1</v>
      </c>
      <c r="N58" s="103" t="s">
        <v>284</v>
      </c>
      <c r="O58" s="104">
        <v>0.22500000000000001</v>
      </c>
      <c r="P58" s="158">
        <v>46063</v>
      </c>
      <c r="Q58" s="158">
        <v>46070</v>
      </c>
      <c r="R58" s="28">
        <f>(K58-O58)/O58*100</f>
        <v>11.111111111111107</v>
      </c>
      <c r="S58" s="105">
        <f>IF(INDEX(Historical!$D$7:$D1148,MATCH(B58,Historical!$B$7:$B$1062,0))=0,"n/a",(INDEX(Historical!$C$7:$C$1062,MATCH(B58,Historical!$B$7:$B$1062,0))/INDEX(Historical!$D$7:$D$1062,MATCH(B58,Historical!$B$7:$B$1062,0))-1)*100)</f>
        <v>12.5</v>
      </c>
      <c r="T58" s="105">
        <f>IF(INDEX(Historical!$F$7:$F$1062,MATCH(B58,Historical!$B$7:$B$1062,0))=0,"n/a",((INDEX(Historical!$C$7:$C$1062,MATCH(B58,Historical!$B$7:$B$1062,0))/INDEX(Historical!$F$7:$F$1062,MATCH(B58,Historical!$B$7:$B$1062,0)))^(1/3)-1)*100)</f>
        <v>6.7423917988273407</v>
      </c>
      <c r="U58" s="105">
        <f>IF(INDEX(Historical!$H$7:$H$1062,MATCH(B58,Historical!$B$7:$B$1062,0))=0,"n/a",((INDEX(Historical!$C$7:$C$1062,MATCH(B58,Historical!$B$7:$B$1062,0))/INDEX(Historical!$H$7:$H$1062,MATCH(B58,Historical!$B$7:$B$1062,0)))^(1/5)-1)*100)</f>
        <v>7.1784398498044633</v>
      </c>
      <c r="V58" s="105">
        <f>IF(INDEX(Historical!$M$7:$M$1062,MATCH(B58,Historical!$B$7:$B$1062,0))=0,"n/a",((INDEX(Historical!$C$7:$C$1062,MATCH(B58,Historical!$B$7:$B$1062,0))/INDEX(Historical!$M$7:$M$1062,MATCH(B58,Historical!$B$7:$B$1062,0)))^(1/10)-1)*100)</f>
        <v>9.4857304883770652</v>
      </c>
      <c r="W58" s="106">
        <f>IF(OR(U58&lt;=0,U58="n/a",V58&lt;=0,V58="n/a"),"n/a",U58/V58)</f>
        <v>0.75676194454399248</v>
      </c>
      <c r="X58" s="107" t="str">
        <f>IF(OR(AJ58&lt;=0,AJ58="n/a",U58&lt;=0,U58="n/a"),"n/a",U58/AJ58)</f>
        <v>n/a</v>
      </c>
      <c r="Y58" s="123"/>
      <c r="Z58" s="101" t="str">
        <f>IF(OR(AC58&lt;0.01,AC58="n/a"),"n/a",M58/AC58*100)</f>
        <v>n/a</v>
      </c>
      <c r="AA58" s="109" t="str">
        <f>IF(OR(AC58&lt;0.01,AC58="n/a"),"n/a",I58/AC58)</f>
        <v>n/a</v>
      </c>
      <c r="AB58" s="71">
        <v>12</v>
      </c>
      <c r="AC58" s="100" t="s">
        <v>142</v>
      </c>
      <c r="AD58" s="100" t="s">
        <v>142</v>
      </c>
      <c r="AE58" s="100" t="s">
        <v>142</v>
      </c>
      <c r="AF58" s="100" t="s">
        <v>142</v>
      </c>
      <c r="AG58" s="100" t="s">
        <v>142</v>
      </c>
      <c r="AH58" s="100" t="s">
        <v>142</v>
      </c>
      <c r="AI58" s="100" t="s">
        <v>142</v>
      </c>
      <c r="AJ58" s="100" t="s">
        <v>142</v>
      </c>
      <c r="AK58" s="100" t="s">
        <v>142</v>
      </c>
      <c r="AL58" s="100" t="s">
        <v>142</v>
      </c>
      <c r="AM58" s="100" t="s">
        <v>142</v>
      </c>
      <c r="AN58" s="100" t="s">
        <v>142</v>
      </c>
      <c r="AO58" s="110" t="str">
        <f>IF(U58="n/a","n/a",IF(AA58&lt;0,"n/a",IF(AA58="n/a","n/a",J58+U58-AA58)))</f>
        <v>n/a</v>
      </c>
      <c r="AP58" s="111">
        <f>IF(U58="n/a","n/a",J58+U58)</f>
        <v>8.9966216679862807</v>
      </c>
      <c r="AQ58" s="112" t="str">
        <f>IF(OR(AC58&lt;0.01,AC58="n/a",AF58="n/a"),"n/a",(I58/SQRT(22.5*AC58*(I58/AF58))-1)*100)</f>
        <v>n/a</v>
      </c>
      <c r="AR58" s="101">
        <f>INDEX(Historical!$C$7:$C$1063,MATCH(B58,Historical!$B$7:$B$1063,0))*IF(AH58="n/a",1.03,IF(AH58&lt;0,1.01,IF(AH58&gt;10,1.1,(1+AH58/100))))</f>
        <v>0.92700000000000005</v>
      </c>
      <c r="AS58" s="109">
        <f>IF($AI58="n/a",1.03*AR58,IF($AI58&lt;0,1.01*AR58,IF($AI58&gt;10,1.1*AR58,(1+$AI58/100)*AR58)))</f>
        <v>0.95481000000000005</v>
      </c>
      <c r="AT58" s="109">
        <f>IF($AK58="n/a",1.03*AS58,IF($AK58&lt;0,1.01*AS58,IF($AK58&gt;10,1.1*AS58,(1+$AK58/100)*AS58)))</f>
        <v>0.98345430000000011</v>
      </c>
      <c r="AU58" s="109">
        <f>IF($AK58="n/a",1.03*AT58,IF($AK58&lt;0,1.01*AT58,IF($AK58&gt;10,1.1*AT58,(1+$AK58/100)*AT58)))</f>
        <v>1.0129579290000001</v>
      </c>
      <c r="AV58" s="109">
        <f>IF($AK58="n/a",1.03*AU58,IF($AK58&lt;0,1.01*AU58,IF($AK58&gt;10,1.1*AU58,(1+$AK58/100)*AU58)))</f>
        <v>1.0433466668700002</v>
      </c>
      <c r="AW58" s="109">
        <f>SUM(AR58:AV58)</f>
        <v>4.921568895870001</v>
      </c>
      <c r="AX58" s="113">
        <f>AW58/I58*100</f>
        <v>8.9483070834000014</v>
      </c>
      <c r="AY58" s="100" t="s">
        <v>142</v>
      </c>
      <c r="AZ58" s="100" t="s">
        <v>142</v>
      </c>
      <c r="BA58" s="100" t="s">
        <v>142</v>
      </c>
      <c r="BB58" s="100" t="s">
        <v>142</v>
      </c>
      <c r="BC58" s="100" t="s">
        <v>142</v>
      </c>
      <c r="BD58" s="20" t="s">
        <v>108</v>
      </c>
      <c r="BE58" s="12">
        <v>2013</v>
      </c>
      <c r="BF58" s="12">
        <f>IF(BE58&gt;2020,0,IF(BE58&gt;2008,1,IF(BE58&gt;2001,2,IF(BE58&gt;1990,3,IF(BE58&gt;1980,4,IF(BE58&gt;1973,5,IF(BE58&gt;1970,6,IF(BE58&gt;1960,7,IF(BE58&gt;1958,8,IF(BE58&gt;1953,9,10))))))))))</f>
        <v>1</v>
      </c>
      <c r="BG58" s="100" t="s">
        <v>142</v>
      </c>
      <c r="BH58" t="s">
        <v>121</v>
      </c>
      <c r="BI58" t="s">
        <v>122</v>
      </c>
    </row>
    <row r="59" spans="1:61" ht="11.25" customHeight="1" x14ac:dyDescent="0.2">
      <c r="A59" s="116" t="s">
        <v>680</v>
      </c>
      <c r="B59" s="55" t="s">
        <v>681</v>
      </c>
      <c r="C59" s="156" t="s">
        <v>134</v>
      </c>
      <c r="D59" s="98" t="s">
        <v>157</v>
      </c>
      <c r="E59" s="157">
        <v>10</v>
      </c>
      <c r="F59" s="2">
        <v>503</v>
      </c>
      <c r="G59" s="2" t="s">
        <v>146</v>
      </c>
      <c r="H59" s="2" t="s">
        <v>146</v>
      </c>
      <c r="I59" s="100">
        <v>175.21</v>
      </c>
      <c r="J59" s="101">
        <f>(M59/I59)*100</f>
        <v>1.7122310370412648</v>
      </c>
      <c r="K59" s="104">
        <v>0.75</v>
      </c>
      <c r="L59" s="71">
        <v>4</v>
      </c>
      <c r="M59" s="28">
        <f>K59*L59</f>
        <v>3</v>
      </c>
      <c r="N59" s="103" t="s">
        <v>320</v>
      </c>
      <c r="O59" s="104">
        <v>0.7</v>
      </c>
      <c r="P59" s="158">
        <v>45912</v>
      </c>
      <c r="Q59" s="158">
        <v>45931</v>
      </c>
      <c r="R59" s="28">
        <f>(K59-O59)/O59*100</f>
        <v>7.1428571428571495</v>
      </c>
      <c r="S59" s="105">
        <f>IF(INDEX(Historical!$D$7:$D1149,MATCH(B59,Historical!$B$7:$B$1062,0))=0,"n/a",(INDEX(Historical!$C$7:$C$1062,MATCH(B59,Historical!$B$7:$B$1062,0))/INDEX(Historical!$D$7:$D$1062,MATCH(B59,Historical!$B$7:$B$1062,0))-1)*100)</f>
        <v>14.919354838709676</v>
      </c>
      <c r="T59" s="105">
        <f>IF(INDEX(Historical!$F$7:$F$1062,MATCH(B59,Historical!$B$7:$B$1062,0))=0,"n/a",((INDEX(Historical!$C$7:$C$1062,MATCH(B59,Historical!$B$7:$B$1062,0))/INDEX(Historical!$F$7:$F$1062,MATCH(B59,Historical!$B$7:$B$1062,0)))^(1/3)-1)*100)</f>
        <v>10.715524489384997</v>
      </c>
      <c r="U59" s="105">
        <f>IF(INDEX(Historical!$H$7:$H$1062,MATCH(B59,Historical!$B$7:$B$1062,0))=0,"n/a",((INDEX(Historical!$C$7:$C$1062,MATCH(B59,Historical!$B$7:$B$1062,0))/INDEX(Historical!$H$7:$H$1062,MATCH(B59,Historical!$B$7:$B$1062,0)))^(1/5)-1)*100)</f>
        <v>13.697448881013807</v>
      </c>
      <c r="V59" s="105">
        <f>IF(INDEX(Historical!$M$7:$M$1062,MATCH(B59,Historical!$B$7:$B$1062,0))=0,"n/a",((INDEX(Historical!$C$7:$C$1062,MATCH(B59,Historical!$B$7:$B$1062,0))/INDEX(Historical!$M$7:$M$1062,MATCH(B59,Historical!$B$7:$B$1062,0)))^(1/10)-1)*100)</f>
        <v>25.248450151530811</v>
      </c>
      <c r="W59" s="106">
        <f>IF(OR(U59&lt;=0,U59="n/a",V59&lt;=0,V59="n/a"),"n/a",U59/V59)</f>
        <v>0.54250652213531336</v>
      </c>
      <c r="X59" s="107">
        <f>IF(OR(AJ59&lt;=0,AJ59="n/a",U59&lt;=0,U59="n/a"),"n/a",U59/AJ59)</f>
        <v>9.6460907612773283</v>
      </c>
      <c r="Y59" s="123"/>
      <c r="Z59" s="101">
        <f>IF(OR(AC59&lt;0.01,AC59="n/a"),"n/a",M59/AC59*100)</f>
        <v>20.256583389601619</v>
      </c>
      <c r="AA59" s="109">
        <f>IF(OR(AC59&lt;0.01,AC59="n/a"),"n/a",I59/AC59)</f>
        <v>11.830519918973666</v>
      </c>
      <c r="AB59" s="71">
        <v>12</v>
      </c>
      <c r="AC59" s="100">
        <v>14.81</v>
      </c>
      <c r="AD59" s="100">
        <v>0.64</v>
      </c>
      <c r="AE59" s="100">
        <v>2.46</v>
      </c>
      <c r="AF59" s="100">
        <v>1.75</v>
      </c>
      <c r="AG59" s="100">
        <v>15.65</v>
      </c>
      <c r="AH59" s="100">
        <v>29.970000000000002</v>
      </c>
      <c r="AI59" s="100">
        <v>9.5699999999999985</v>
      </c>
      <c r="AJ59" s="100">
        <v>1.4200000000000002</v>
      </c>
      <c r="AK59" s="100">
        <v>15.879999999999999</v>
      </c>
      <c r="AL59" s="100">
        <v>11190</v>
      </c>
      <c r="AM59" s="100">
        <v>2.29</v>
      </c>
      <c r="AN59" s="100">
        <v>0.23</v>
      </c>
      <c r="AO59" s="110">
        <f>IF(U59="n/a","n/a",IF(AA59&lt;0,"n/a",IF(AA59="n/a","n/a",J59+U59-AA59)))</f>
        <v>3.5791599990814067</v>
      </c>
      <c r="AP59" s="111">
        <f>IF(U59="n/a","n/a",J59+U59)</f>
        <v>15.409679918055073</v>
      </c>
      <c r="AQ59" s="112">
        <f>IF(OR(AC59&lt;0.01,AC59="n/a",AF59="n/a"),"n/a",(I59/SQRT(22.5*AC59*(I59/AF59))-1)*100)</f>
        <v>-4.0754698081086556</v>
      </c>
      <c r="AR59" s="101">
        <f>INDEX(Historical!$C$7:$C$1063,MATCH(B59,Historical!$B$7:$B$1063,0))*IF(AH59="n/a",1.03,IF(AH59&lt;0,1.01,IF(AH59&gt;10,1.1,(1+AH59/100))))</f>
        <v>3.1350000000000002</v>
      </c>
      <c r="AS59" s="109">
        <f>IF($AI59="n/a",1.03*AR59,IF($AI59&lt;0,1.01*AR59,IF($AI59&gt;10,1.1*AR59,(1+$AI59/100)*AR59)))</f>
        <v>3.4350195000000001</v>
      </c>
      <c r="AT59" s="109">
        <f>IF($AK59="n/a",1.03*AS59,IF($AK59&lt;0,1.01*AS59,IF($AK59&gt;10,1.1*AS59,(1+$AK59/100)*AS59)))</f>
        <v>3.7785214500000004</v>
      </c>
      <c r="AU59" s="109">
        <f>IF($AK59="n/a",1.03*AT59,IF($AK59&lt;0,1.01*AT59,IF($AK59&gt;10,1.1*AT59,(1+$AK59/100)*AT59)))</f>
        <v>4.1563735950000007</v>
      </c>
      <c r="AV59" s="109">
        <f>IF($AK59="n/a",1.03*AU59,IF($AK59&lt;0,1.01*AU59,IF($AK59&gt;10,1.1*AU59,(1+$AK59/100)*AU59)))</f>
        <v>4.5720109545000014</v>
      </c>
      <c r="AW59" s="109">
        <f>SUM(AR59:AV59)</f>
        <v>19.076925499500003</v>
      </c>
      <c r="AX59" s="113">
        <f>AW59/I59*100</f>
        <v>10.888034643855946</v>
      </c>
      <c r="AY59" s="100">
        <v>0.62</v>
      </c>
      <c r="AZ59" s="100">
        <v>61.129999999999995</v>
      </c>
      <c r="BA59" s="100">
        <v>-0.74</v>
      </c>
      <c r="BB59" s="100">
        <v>7.57</v>
      </c>
      <c r="BC59" s="100">
        <v>26.33</v>
      </c>
      <c r="BE59" s="12">
        <v>2015</v>
      </c>
      <c r="BF59" s="12">
        <f>IF(BE59&gt;2020,0,IF(BE59&gt;2008,1,IF(BE59&gt;2001,2,IF(BE59&gt;1990,3,IF(BE59&gt;1980,4,IF(BE59&gt;1973,5,IF(BE59&gt;1970,6,IF(BE59&gt;1960,7,IF(BE59&gt;1958,8,IF(BE59&gt;1953,9,10))))))))))</f>
        <v>1</v>
      </c>
      <c r="BG59" s="100">
        <v>1.25</v>
      </c>
      <c r="BH59" t="s">
        <v>121</v>
      </c>
      <c r="BI59" t="s">
        <v>122</v>
      </c>
    </row>
    <row r="60" spans="1:61" ht="11.25" customHeight="1" x14ac:dyDescent="0.2">
      <c r="A60" s="123" t="s">
        <v>682</v>
      </c>
      <c r="B60" s="55" t="s">
        <v>683</v>
      </c>
      <c r="C60" s="156" t="s">
        <v>116</v>
      </c>
      <c r="D60" s="98" t="s">
        <v>130</v>
      </c>
      <c r="E60" s="157">
        <v>19</v>
      </c>
      <c r="F60" s="2">
        <v>214</v>
      </c>
      <c r="G60" s="2" t="s">
        <v>146</v>
      </c>
      <c r="H60" s="2" t="s">
        <v>146</v>
      </c>
      <c r="I60" s="100">
        <v>153.94999999999999</v>
      </c>
      <c r="J60" s="101">
        <f>(M60/I60)*100</f>
        <v>2.5332900292302698</v>
      </c>
      <c r="K60" s="104">
        <v>0.97499999999999998</v>
      </c>
      <c r="L60" s="71">
        <v>4</v>
      </c>
      <c r="M60" s="28">
        <f>K60*L60</f>
        <v>3.9</v>
      </c>
      <c r="N60" s="103" t="s">
        <v>361</v>
      </c>
      <c r="O60" s="104">
        <v>0.88</v>
      </c>
      <c r="P60" s="158">
        <v>45911</v>
      </c>
      <c r="Q60" s="158">
        <v>45932</v>
      </c>
      <c r="R60" s="28">
        <f>(K60-O60)/O60*100</f>
        <v>10.795454545454543</v>
      </c>
      <c r="S60" s="105">
        <f>IF(INDEX(Historical!$D$7:$D1150,MATCH(B60,Historical!$B$7:$B$1062,0))=0,"n/a",(INDEX(Historical!$C$7:$C$1062,MATCH(B60,Historical!$B$7:$B$1062,0))/INDEX(Historical!$D$7:$D$1062,MATCH(B60,Historical!$B$7:$B$1062,0))-1)*100)</f>
        <v>10.213414634146357</v>
      </c>
      <c r="T60" s="105">
        <f>IF(INDEX(Historical!$F$7:$F$1062,MATCH(B60,Historical!$B$7:$B$1062,0))=0,"n/a",((INDEX(Historical!$C$7:$C$1062,MATCH(B60,Historical!$B$7:$B$1062,0))/INDEX(Historical!$F$7:$F$1062,MATCH(B60,Historical!$B$7:$B$1062,0)))^(1/3)-1)*100)</f>
        <v>10.975610220074561</v>
      </c>
      <c r="U60" s="105">
        <f>IF(INDEX(Historical!$H$7:$H$1062,MATCH(B60,Historical!$B$7:$B$1062,0))=0,"n/a",((INDEX(Historical!$C$7:$C$1062,MATCH(B60,Historical!$B$7:$B$1062,0))/INDEX(Historical!$H$7:$H$1062,MATCH(B60,Historical!$B$7:$B$1062,0)))^(1/5)-1)*100)</f>
        <v>10.492997488481738</v>
      </c>
      <c r="V60" s="105">
        <f>IF(INDEX(Historical!$M$7:$M$1062,MATCH(B60,Historical!$B$7:$B$1062,0))=0,"n/a",((INDEX(Historical!$C$7:$C$1062,MATCH(B60,Historical!$B$7:$B$1062,0))/INDEX(Historical!$M$7:$M$1062,MATCH(B60,Historical!$B$7:$B$1062,0)))^(1/10)-1)*100)</f>
        <v>12.532646427804739</v>
      </c>
      <c r="W60" s="106">
        <f>IF(OR(U60&lt;=0,U60="n/a",V60&lt;=0,V60="n/a"),"n/a",U60/V60)</f>
        <v>0.83725313316125582</v>
      </c>
      <c r="X60" s="107">
        <f>IF(OR(AJ60&lt;=0,AJ60="n/a",U60&lt;=0,U60="n/a"),"n/a",U60/AJ60)</f>
        <v>0.84552759778257358</v>
      </c>
      <c r="Y60" s="55"/>
      <c r="Z60" s="101">
        <f>IF(OR(AC60&lt;0.01,AC60="n/a"),"n/a",M60/AC60*100)</f>
        <v>41.755888650963598</v>
      </c>
      <c r="AA60" s="109">
        <f>IF(OR(AC60&lt;0.01,AC60="n/a"),"n/a",I60/AC60)</f>
        <v>16.482869379014989</v>
      </c>
      <c r="AB60" s="71">
        <v>12</v>
      </c>
      <c r="AC60" s="100">
        <v>9.34</v>
      </c>
      <c r="AD60" s="100">
        <v>1.48</v>
      </c>
      <c r="AE60" s="100">
        <v>2.4300000000000002</v>
      </c>
      <c r="AF60" s="100">
        <v>6.32</v>
      </c>
      <c r="AG60" s="100">
        <v>42.32</v>
      </c>
      <c r="AH60" s="100">
        <v>11.72</v>
      </c>
      <c r="AI60" s="100">
        <v>8.8800000000000008</v>
      </c>
      <c r="AJ60" s="100">
        <v>12.41</v>
      </c>
      <c r="AK60" s="100">
        <v>9.99</v>
      </c>
      <c r="AL60" s="100">
        <v>17810</v>
      </c>
      <c r="AM60" s="100">
        <v>0.44</v>
      </c>
      <c r="AN60" s="100">
        <v>1.21</v>
      </c>
      <c r="AO60" s="110">
        <f>IF(U60="n/a","n/a",IF(AA60&lt;0,"n/a",IF(AA60="n/a","n/a",J60+U60-AA60)))</f>
        <v>-3.4565818613029826</v>
      </c>
      <c r="AP60" s="111">
        <f>IF(U60="n/a","n/a",J60+U60)</f>
        <v>13.026287517712007</v>
      </c>
      <c r="AQ60" s="112">
        <f>IF(OR(AC60&lt;0.01,AC60="n/a",AF60="n/a"),"n/a",(I60/SQRT(22.5*AC60*(I60/AF60))-1)*100)</f>
        <v>115.17097540263674</v>
      </c>
      <c r="AR60" s="101">
        <f>INDEX(Historical!$C$7:$C$1063,MATCH(B60,Historical!$B$7:$B$1063,0))*IF(AH60="n/a",1.03,IF(AH60&lt;0,1.01,IF(AH60&gt;10,1.1,(1+AH60/100))))</f>
        <v>3.9765000000000006</v>
      </c>
      <c r="AS60" s="109">
        <f>IF($AI60="n/a",1.03*AR60,IF($AI60&lt;0,1.01*AR60,IF($AI60&gt;10,1.1*AR60,(1+$AI60/100)*AR60)))</f>
        <v>4.3296132000000007</v>
      </c>
      <c r="AT60" s="109">
        <f>IF($AK60="n/a",1.03*AS60,IF($AK60&lt;0,1.01*AS60,IF($AK60&gt;10,1.1*AS60,(1+$AK60/100)*AS60)))</f>
        <v>4.7621415586800016</v>
      </c>
      <c r="AU60" s="109">
        <f>IF($AK60="n/a",1.03*AT60,IF($AK60&lt;0,1.01*AT60,IF($AK60&gt;10,1.1*AT60,(1+$AK60/100)*AT60)))</f>
        <v>5.2378795003921343</v>
      </c>
      <c r="AV60" s="109">
        <f>IF($AK60="n/a",1.03*AU60,IF($AK60&lt;0,1.01*AU60,IF($AK60&gt;10,1.1*AU60,(1+$AK60/100)*AU60)))</f>
        <v>5.7611436624813095</v>
      </c>
      <c r="AW60" s="109">
        <f>SUM(AR60:AV60)</f>
        <v>24.067277921553448</v>
      </c>
      <c r="AX60" s="113">
        <f>AW60/I60*100</f>
        <v>15.6331782536885</v>
      </c>
      <c r="AY60" s="100">
        <v>0.88</v>
      </c>
      <c r="AZ60" s="100">
        <v>15.03</v>
      </c>
      <c r="BA60" s="100">
        <v>-43.38</v>
      </c>
      <c r="BB60" s="100">
        <v>4.63</v>
      </c>
      <c r="BC60" s="100">
        <v>-16.14</v>
      </c>
      <c r="BE60" s="12">
        <v>2007</v>
      </c>
      <c r="BF60" s="12">
        <f>IF(BE60&gt;2020,0,IF(BE60&gt;2008,1,IF(BE60&gt;2001,2,IF(BE60&gt;1990,3,IF(BE60&gt;1980,4,IF(BE60&gt;1973,5,IF(BE60&gt;1970,6,IF(BE60&gt;1960,7,IF(BE60&gt;1958,8,IF(BE60&gt;1953,9,10))))))))))</f>
        <v>2</v>
      </c>
      <c r="BG60" s="100">
        <v>12.889999999999999</v>
      </c>
      <c r="BH60" t="s">
        <v>121</v>
      </c>
      <c r="BI60" t="s">
        <v>122</v>
      </c>
    </row>
    <row r="61" spans="1:61" ht="11.25" customHeight="1" x14ac:dyDescent="0.2">
      <c r="A61" s="116" t="s">
        <v>684</v>
      </c>
      <c r="B61" s="55" t="s">
        <v>685</v>
      </c>
      <c r="C61" s="156" t="s">
        <v>116</v>
      </c>
      <c r="D61" s="98" t="s">
        <v>329</v>
      </c>
      <c r="E61" s="157">
        <v>11</v>
      </c>
      <c r="F61" s="2">
        <v>490</v>
      </c>
      <c r="G61" s="2" t="s">
        <v>146</v>
      </c>
      <c r="H61" s="2" t="s">
        <v>146</v>
      </c>
      <c r="I61" s="100">
        <v>168.7</v>
      </c>
      <c r="J61" s="101">
        <f>(M61/I61)*100</f>
        <v>0.64018968583283942</v>
      </c>
      <c r="K61" s="104">
        <v>0.27</v>
      </c>
      <c r="L61" s="71">
        <v>4</v>
      </c>
      <c r="M61" s="28">
        <f>K61*L61</f>
        <v>1.08</v>
      </c>
      <c r="N61" s="103" t="s">
        <v>395</v>
      </c>
      <c r="O61" s="104">
        <v>0.25</v>
      </c>
      <c r="P61" s="158">
        <v>46092</v>
      </c>
      <c r="Q61" s="158">
        <v>46108</v>
      </c>
      <c r="R61" s="28">
        <f>(K61-O61)/O61*100</f>
        <v>8.0000000000000071</v>
      </c>
      <c r="S61" s="105">
        <f>IF(INDEX(Historical!$D$7:$D1155,MATCH(B61,Historical!$B$7:$B$1062,0))=0,"n/a",(INDEX(Historical!$C$7:$C$1062,MATCH(B61,Historical!$B$7:$B$1062,0))/INDEX(Historical!$D$7:$D$1062,MATCH(B61,Historical!$B$7:$B$1062,0))-1)*100)</f>
        <v>4.1666666666666741</v>
      </c>
      <c r="T61" s="105">
        <f>IF(INDEX(Historical!$F$7:$F$1062,MATCH(B61,Historical!$B$7:$B$1062,0))=0,"n/a",((INDEX(Historical!$C$7:$C$1062,MATCH(B61,Historical!$B$7:$B$1062,0))/INDEX(Historical!$F$7:$F$1062,MATCH(B61,Historical!$B$7:$B$1062,0)))^(1/3)-1)*100)</f>
        <v>4.3532011211615984</v>
      </c>
      <c r="U61" s="105">
        <f>IF(INDEX(Historical!$H$7:$H$1062,MATCH(B61,Historical!$B$7:$B$1062,0))=0,"n/a",((INDEX(Historical!$C$7:$C$1062,MATCH(B61,Historical!$B$7:$B$1062,0))/INDEX(Historical!$H$7:$H$1062,MATCH(B61,Historical!$B$7:$B$1062,0)))^(1/5)-1)*100)</f>
        <v>5.6421622299043017</v>
      </c>
      <c r="V61" s="105">
        <f>IF(INDEX(Historical!$M$7:$M$1062,MATCH(B61,Historical!$B$7:$B$1062,0))=0,"n/a",((INDEX(Historical!$C$7:$C$1062,MATCH(B61,Historical!$B$7:$B$1062,0))/INDEX(Historical!$M$7:$M$1062,MATCH(B61,Historical!$B$7:$B$1062,0)))^(1/10)-1)*100)</f>
        <v>12.068872384564933</v>
      </c>
      <c r="W61" s="106">
        <f>IF(OR(U61&lt;=0,U61="n/a",V61&lt;=0,V61="n/a"),"n/a",U61/V61)</f>
        <v>0.46749704944433335</v>
      </c>
      <c r="X61" s="107">
        <f>IF(OR(AJ61&lt;=0,AJ61="n/a",U61&lt;=0,U61="n/a"),"n/a",U61/AJ61)</f>
        <v>1.3338444987953433</v>
      </c>
      <c r="Y61" s="123"/>
      <c r="Z61" s="101">
        <f>IF(OR(AC61&lt;0.01,AC61="n/a"),"n/a",M61/AC61*100)</f>
        <v>28.800000000000004</v>
      </c>
      <c r="AA61" s="109">
        <f>IF(OR(AC61&lt;0.01,AC61="n/a"),"n/a",I61/AC61)</f>
        <v>44.986666666666665</v>
      </c>
      <c r="AB61" s="71">
        <v>12</v>
      </c>
      <c r="AC61" s="100">
        <v>3.75</v>
      </c>
      <c r="AD61" s="100">
        <v>2.44</v>
      </c>
      <c r="AE61" s="100">
        <v>4.58</v>
      </c>
      <c r="AF61" s="100">
        <v>12.07</v>
      </c>
      <c r="AG61" s="100">
        <v>28.95</v>
      </c>
      <c r="AH61" s="100">
        <v>17.440000000000001</v>
      </c>
      <c r="AI61" s="100">
        <v>11.09</v>
      </c>
      <c r="AJ61" s="100">
        <v>4.2299999999999995</v>
      </c>
      <c r="AK61" s="100">
        <v>13.200000000000001</v>
      </c>
      <c r="AL61" s="100">
        <v>15460</v>
      </c>
      <c r="AM61" s="100">
        <v>0.8</v>
      </c>
      <c r="AN61" s="100">
        <v>1.58</v>
      </c>
      <c r="AO61" s="110">
        <f>IF(U61="n/a","n/a",IF(AA61&lt;0,"n/a",IF(AA61="n/a","n/a",J61+U61-AA61)))</f>
        <v>-38.704314750929527</v>
      </c>
      <c r="AP61" s="111">
        <f>IF(U61="n/a","n/a",J61+U61)</f>
        <v>6.2823519157371415</v>
      </c>
      <c r="AQ61" s="112">
        <f>IF(OR(AC61&lt;0.01,AC61="n/a",AF61="n/a"),"n/a",(I61/SQRT(22.5*AC61*(I61/AF61))-1)*100)</f>
        <v>391.25194561861434</v>
      </c>
      <c r="AR61" s="101">
        <f>INDEX(Historical!$C$7:$C$1063,MATCH(B61,Historical!$B$7:$B$1063,0))*IF(AH61="n/a",1.03,IF(AH61&lt;0,1.01,IF(AH61&gt;10,1.1,(1+AH61/100))))</f>
        <v>1.1000000000000001</v>
      </c>
      <c r="AS61" s="109">
        <f>IF($AI61="n/a",1.03*AR61,IF($AI61&lt;0,1.01*AR61,IF($AI61&gt;10,1.1*AR61,(1+$AI61/100)*AR61)))</f>
        <v>1.2100000000000002</v>
      </c>
      <c r="AT61" s="109">
        <f>IF($AK61="n/a",1.03*AS61,IF($AK61&lt;0,1.01*AS61,IF($AK61&gt;10,1.1*AS61,(1+$AK61/100)*AS61)))</f>
        <v>1.3310000000000004</v>
      </c>
      <c r="AU61" s="109">
        <f>IF($AK61="n/a",1.03*AT61,IF($AK61&lt;0,1.01*AT61,IF($AK61&gt;10,1.1*AT61,(1+$AK61/100)*AT61)))</f>
        <v>1.4641000000000006</v>
      </c>
      <c r="AV61" s="109">
        <f>IF($AK61="n/a",1.03*AU61,IF($AK61&lt;0,1.01*AU61,IF($AK61&gt;10,1.1*AU61,(1+$AK61/100)*AU61)))</f>
        <v>1.6105100000000008</v>
      </c>
      <c r="AW61" s="109">
        <f>SUM(AR61:AV61)</f>
        <v>6.7156100000000025</v>
      </c>
      <c r="AX61" s="113">
        <f>AW61/I61*100</f>
        <v>3.9808002371072932</v>
      </c>
      <c r="AY61" s="100">
        <v>0.76</v>
      </c>
      <c r="AZ61" s="100">
        <v>17.91</v>
      </c>
      <c r="BA61" s="100">
        <v>-30.240000000000002</v>
      </c>
      <c r="BB61" s="100">
        <v>-10.37</v>
      </c>
      <c r="BC61" s="100">
        <v>-14.56</v>
      </c>
      <c r="BE61" s="12">
        <v>2016</v>
      </c>
      <c r="BF61" s="12">
        <f>IF(BE61&gt;2020,0,IF(BE61&gt;2008,1,IF(BE61&gt;2001,2,IF(BE61&gt;1990,3,IF(BE61&gt;1980,4,IF(BE61&gt;1973,5,IF(BE61&gt;1970,6,IF(BE61&gt;1960,7,IF(BE61&gt;1958,8,IF(BE61&gt;1953,9,10))))))))))</f>
        <v>1</v>
      </c>
      <c r="BG61" s="100">
        <v>9.34</v>
      </c>
      <c r="BH61" t="s">
        <v>121</v>
      </c>
      <c r="BI61" t="s">
        <v>122</v>
      </c>
    </row>
    <row r="62" spans="1:61" ht="11.25" customHeight="1" x14ac:dyDescent="0.2">
      <c r="A62" s="123" t="s">
        <v>688</v>
      </c>
      <c r="B62" s="55" t="s">
        <v>689</v>
      </c>
      <c r="C62" s="156" t="s">
        <v>198</v>
      </c>
      <c r="D62" s="98" t="s">
        <v>348</v>
      </c>
      <c r="E62" s="157">
        <v>24</v>
      </c>
      <c r="F62" s="2">
        <v>150</v>
      </c>
      <c r="G62" s="2" t="s">
        <v>118</v>
      </c>
      <c r="H62" s="2" t="s">
        <v>118</v>
      </c>
      <c r="I62" s="100">
        <v>55.92</v>
      </c>
      <c r="J62" s="101">
        <f>(M62/I62)*100</f>
        <v>2.28898426323319</v>
      </c>
      <c r="K62" s="104">
        <v>0.32</v>
      </c>
      <c r="L62" s="71">
        <v>4</v>
      </c>
      <c r="M62" s="28">
        <f>K62*L62</f>
        <v>1.28</v>
      </c>
      <c r="N62" s="103" t="s">
        <v>158</v>
      </c>
      <c r="O62" s="104">
        <v>0.31</v>
      </c>
      <c r="P62" s="158">
        <v>45996</v>
      </c>
      <c r="Q62" s="158">
        <v>46006</v>
      </c>
      <c r="R62" s="28">
        <f>(K62-O62)/O62*100</f>
        <v>3.2258064516129057</v>
      </c>
      <c r="S62" s="105">
        <f>IF(INDEX(Historical!$D$7:$D1159,MATCH(B62,Historical!$B$7:$B$1062,0))=0,"n/a",(INDEX(Historical!$C$7:$C$1062,MATCH(B62,Historical!$B$7:$B$1062,0))/INDEX(Historical!$D$7:$D$1062,MATCH(B62,Historical!$B$7:$B$1062,0))-1)*100)</f>
        <v>3.3057851239669533</v>
      </c>
      <c r="T62" s="105">
        <f>IF(INDEX(Historical!$F$7:$F$1062,MATCH(B62,Historical!$B$7:$B$1062,0))=0,"n/a",((INDEX(Historical!$C$7:$C$1062,MATCH(B62,Historical!$B$7:$B$1062,0))/INDEX(Historical!$F$7:$F$1062,MATCH(B62,Historical!$B$7:$B$1062,0)))^(1/3)-1)*100)</f>
        <v>3.4214263664107403</v>
      </c>
      <c r="U62" s="105">
        <f>IF(INDEX(Historical!$H$7:$H$1062,MATCH(B62,Historical!$B$7:$B$1062,0))=0,"n/a",((INDEX(Historical!$C$7:$C$1062,MATCH(B62,Historical!$B$7:$B$1062,0))/INDEX(Historical!$H$7:$H$1062,MATCH(B62,Historical!$B$7:$B$1062,0)))^(1/5)-1)*100)</f>
        <v>2.9668084279019791</v>
      </c>
      <c r="V62" s="105">
        <f>IF(INDEX(Historical!$M$7:$M$1062,MATCH(B62,Historical!$B$7:$B$1062,0))=0,"n/a",((INDEX(Historical!$C$7:$C$1062,MATCH(B62,Historical!$B$7:$B$1062,0))/INDEX(Historical!$M$7:$M$1062,MATCH(B62,Historical!$B$7:$B$1062,0)))^(1/10)-1)*100)</f>
        <v>6.8578672238616578</v>
      </c>
      <c r="W62" s="106">
        <f>IF(OR(U62&lt;=0,U62="n/a",V62&lt;=0,V62="n/a"),"n/a",U62/V62)</f>
        <v>0.4326138624526143</v>
      </c>
      <c r="X62" s="107">
        <f>IF(OR(AJ62&lt;=0,AJ62="n/a",U62&lt;=0,U62="n/a"),"n/a",U62/AJ62)</f>
        <v>0.47167065626422561</v>
      </c>
      <c r="Y62" s="165"/>
      <c r="Z62" s="101">
        <f>IF(OR(AC62&lt;0.01,AC62="n/a"),"n/a",M62/AC62*100)</f>
        <v>46.209386281588451</v>
      </c>
      <c r="AA62" s="109">
        <f>IF(OR(AC62&lt;0.01,AC62="n/a"),"n/a",I62/AC62)</f>
        <v>20.187725631768952</v>
      </c>
      <c r="AB62" s="71">
        <v>12</v>
      </c>
      <c r="AC62" s="100">
        <v>2.77</v>
      </c>
      <c r="AD62" s="100" t="s">
        <v>142</v>
      </c>
      <c r="AE62" s="100">
        <v>3.41</v>
      </c>
      <c r="AF62" s="100">
        <v>2.92</v>
      </c>
      <c r="AG62" s="100">
        <v>15.129999999999999</v>
      </c>
      <c r="AH62" s="100">
        <v>20.330000000000002</v>
      </c>
      <c r="AI62" s="100">
        <v>16.55</v>
      </c>
      <c r="AJ62" s="100">
        <v>6.29</v>
      </c>
      <c r="AK62" s="100" t="s">
        <v>142</v>
      </c>
      <c r="AL62" s="100">
        <v>719.76</v>
      </c>
      <c r="AM62" s="100">
        <v>12.09</v>
      </c>
      <c r="AN62" s="100">
        <v>0.33</v>
      </c>
      <c r="AO62" s="110">
        <f>IF(U62="n/a","n/a",IF(AA62&lt;0,"n/a",IF(AA62="n/a","n/a",J62+U62-AA62)))</f>
        <v>-14.931932940633782</v>
      </c>
      <c r="AP62" s="111">
        <f>IF(U62="n/a","n/a",J62+U62)</f>
        <v>5.2557926911351691</v>
      </c>
      <c r="AQ62" s="112">
        <f>IF(OR(AC62&lt;0.01,AC62="n/a",AF62="n/a"),"n/a",(I62/SQRT(22.5*AC62*(I62/AF62))-1)*100)</f>
        <v>61.86161283264353</v>
      </c>
      <c r="AR62" s="101">
        <f>INDEX(Historical!$C$7:$C$1063,MATCH(B62,Historical!$B$7:$B$1063,0))*IF(AH62="n/a",1.03,IF(AH62&lt;0,1.01,IF(AH62&gt;10,1.1,(1+AH62/100))))</f>
        <v>1.375</v>
      </c>
      <c r="AS62" s="109">
        <f>IF($AI62="n/a",1.03*AR62,IF($AI62&lt;0,1.01*AR62,IF($AI62&gt;10,1.1*AR62,(1+$AI62/100)*AR62)))</f>
        <v>1.5125000000000002</v>
      </c>
      <c r="AT62" s="109">
        <f>IF($AK62="n/a",1.03*AS62,IF($AK62&lt;0,1.01*AS62,IF($AK62&gt;10,1.1*AS62,(1+$AK62/100)*AS62)))</f>
        <v>1.5578750000000001</v>
      </c>
      <c r="AU62" s="109">
        <f>IF($AK62="n/a",1.03*AT62,IF($AK62&lt;0,1.01*AT62,IF($AK62&gt;10,1.1*AT62,(1+$AK62/100)*AT62)))</f>
        <v>1.6046112500000003</v>
      </c>
      <c r="AV62" s="109">
        <f>IF($AK62="n/a",1.03*AU62,IF($AK62&lt;0,1.01*AU62,IF($AK62&gt;10,1.1*AU62,(1+$AK62/100)*AU62)))</f>
        <v>1.6527495875000002</v>
      </c>
      <c r="AW62" s="109">
        <f>SUM(AR62:AV62)</f>
        <v>7.7027358375000006</v>
      </c>
      <c r="AX62" s="113">
        <f>AW62/I62*100</f>
        <v>13.774563371781118</v>
      </c>
      <c r="AY62" s="100">
        <v>0.42</v>
      </c>
      <c r="AZ62" s="100">
        <v>55.010000000000005</v>
      </c>
      <c r="BA62" s="100">
        <v>-1.3599999999999999</v>
      </c>
      <c r="BB62" s="100">
        <v>10.73</v>
      </c>
      <c r="BC62" s="100">
        <v>23.46</v>
      </c>
      <c r="BE62" s="12">
        <v>2002</v>
      </c>
      <c r="BF62" s="12">
        <f>IF(BE62&gt;2020,0,IF(BE62&gt;2008,1,IF(BE62&gt;2001,2,IF(BE62&gt;1990,3,IF(BE62&gt;1980,4,IF(BE62&gt;1973,5,IF(BE62&gt;1970,6,IF(BE62&gt;1960,7,IF(BE62&gt;1958,8,IF(BE62&gt;1953,9,10))))))))))</f>
        <v>2</v>
      </c>
      <c r="BG62" s="100">
        <v>1.52</v>
      </c>
      <c r="BH62" t="s">
        <v>121</v>
      </c>
      <c r="BI62" t="s">
        <v>122</v>
      </c>
    </row>
    <row r="63" spans="1:61" ht="11.25" customHeight="1" x14ac:dyDescent="0.2">
      <c r="A63" s="116" t="s">
        <v>1413</v>
      </c>
      <c r="B63" s="55" t="s">
        <v>1414</v>
      </c>
      <c r="C63" s="156" t="s">
        <v>134</v>
      </c>
      <c r="D63" s="98" t="s">
        <v>157</v>
      </c>
      <c r="E63" s="157">
        <v>10</v>
      </c>
      <c r="F63" s="2">
        <v>509</v>
      </c>
      <c r="G63" s="2" t="s">
        <v>146</v>
      </c>
      <c r="H63" s="2" t="s">
        <v>146</v>
      </c>
      <c r="I63" s="100">
        <v>21.92</v>
      </c>
      <c r="J63" s="101">
        <f>(M63/I63)*100</f>
        <v>2.1897810218978098</v>
      </c>
      <c r="K63" s="104">
        <v>0.12</v>
      </c>
      <c r="L63" s="71">
        <v>4</v>
      </c>
      <c r="M63" s="28">
        <f>K63*L63</f>
        <v>0.48</v>
      </c>
      <c r="N63" s="103" t="s">
        <v>151</v>
      </c>
      <c r="O63" s="104">
        <v>0.115</v>
      </c>
      <c r="P63" s="158">
        <v>46064</v>
      </c>
      <c r="Q63" s="158">
        <v>46078</v>
      </c>
      <c r="R63" s="28">
        <f>(K63-O63)/O63*100</f>
        <v>4.3478260869565135</v>
      </c>
      <c r="S63" s="105">
        <f>IF(INDEX(Historical!$D$7:$D1163,MATCH(B63,Historical!$B$7:$B$1062,0))=0,"n/a",(INDEX(Historical!$C$7:$C$1062,MATCH(B63,Historical!$B$7:$B$1062,0))/INDEX(Historical!$D$7:$D$1062,MATCH(B63,Historical!$B$7:$B$1062,0))-1)*100)</f>
        <v>2.2222222222222143</v>
      </c>
      <c r="T63" s="105">
        <f>IF(INDEX(Historical!$F$7:$F$1062,MATCH(B63,Historical!$B$7:$B$1062,0))=0,"n/a",((INDEX(Historical!$C$7:$C$1062,MATCH(B63,Historical!$B$7:$B$1062,0))/INDEX(Historical!$F$7:$F$1062,MATCH(B63,Historical!$B$7:$B$1062,0)))^(1/3)-1)*100)</f>
        <v>2.2735015906365508</v>
      </c>
      <c r="U63" s="105">
        <f>IF(INDEX(Historical!$H$7:$H$1062,MATCH(B63,Historical!$B$7:$B$1062,0))=0,"n/a",((INDEX(Historical!$C$7:$C$1062,MATCH(B63,Historical!$B$7:$B$1062,0))/INDEX(Historical!$H$7:$H$1062,MATCH(B63,Historical!$B$7:$B$1062,0)))^(1/5)-1)*100)</f>
        <v>2.8346722100213606</v>
      </c>
      <c r="V63" s="105" t="str">
        <f>IF(INDEX(Historical!$M$7:$M$1062,MATCH(B63,Historical!$B$7:$B$1062,0))=0,"n/a",((INDEX(Historical!$C$7:$C$1062,MATCH(B63,Historical!$B$7:$B$1062,0))/INDEX(Historical!$M$7:$M$1062,MATCH(B63,Historical!$B$7:$B$1062,0)))^(1/10)-1)*100)</f>
        <v>n/a</v>
      </c>
      <c r="W63" s="106" t="str">
        <f>IF(OR(U63&lt;=0,U63="n/a",V63&lt;=0,V63="n/a"),"n/a",U63/V63)</f>
        <v>n/a</v>
      </c>
      <c r="X63" s="107">
        <f>IF(OR(AJ63&lt;=0,AJ63="n/a",U63&lt;=0,U63="n/a"),"n/a",U63/AJ63)</f>
        <v>0.56580283633160888</v>
      </c>
      <c r="Y63" s="165"/>
      <c r="Z63" s="101">
        <f>IF(OR(AC63&lt;0.01,AC63="n/a"),"n/a",M63/AC63*100)</f>
        <v>29.09090909090909</v>
      </c>
      <c r="AA63" s="109">
        <f>IF(OR(AC63&lt;0.01,AC63="n/a"),"n/a",I63/AC63)</f>
        <v>13.284848484848487</v>
      </c>
      <c r="AB63" s="71">
        <v>12</v>
      </c>
      <c r="AC63" s="100">
        <v>1.65</v>
      </c>
      <c r="AD63" s="100">
        <v>0.66</v>
      </c>
      <c r="AE63" s="100">
        <v>2.19</v>
      </c>
      <c r="AF63" s="100">
        <v>1.19</v>
      </c>
      <c r="AG63" s="100">
        <v>9.5699999999999985</v>
      </c>
      <c r="AH63" s="100">
        <v>10.85</v>
      </c>
      <c r="AI63" s="100">
        <v>19.12</v>
      </c>
      <c r="AJ63" s="100">
        <v>5.01</v>
      </c>
      <c r="AK63" s="100">
        <v>13.969999999999999</v>
      </c>
      <c r="AL63" s="100">
        <v>463.79</v>
      </c>
      <c r="AM63" s="100">
        <v>6.15</v>
      </c>
      <c r="AN63" s="100">
        <v>0.6</v>
      </c>
      <c r="AO63" s="110">
        <f>IF(U63="n/a","n/a",IF(AA63&lt;0,"n/a",IF(AA63="n/a","n/a",J63+U63-AA63)))</f>
        <v>-8.2603952529293174</v>
      </c>
      <c r="AP63" s="111">
        <f>IF(U63="n/a","n/a",J63+U63)</f>
        <v>5.0244532319191704</v>
      </c>
      <c r="AQ63" s="112">
        <f>IF(OR(AC63&lt;0.01,AC63="n/a",AF63="n/a"),"n/a",(I63/SQRT(22.5*AC63*(I63/AF63))-1)*100)</f>
        <v>-16.177516415887837</v>
      </c>
      <c r="AR63" s="101">
        <f>INDEX(Historical!$C$7:$C$1063,MATCH(B63,Historical!$B$7:$B$1063,0))*IF(AH63="n/a",1.03,IF(AH63&lt;0,1.01,IF(AH63&gt;10,1.1,(1+AH63/100))))</f>
        <v>0.50600000000000012</v>
      </c>
      <c r="AS63" s="109">
        <f>IF($AI63="n/a",1.03*AR63,IF($AI63&lt;0,1.01*AR63,IF($AI63&gt;10,1.1*AR63,(1+$AI63/100)*AR63)))</f>
        <v>0.55660000000000021</v>
      </c>
      <c r="AT63" s="109">
        <f>IF($AK63="n/a",1.03*AS63,IF($AK63&lt;0,1.01*AS63,IF($AK63&gt;10,1.1*AS63,(1+$AK63/100)*AS63)))</f>
        <v>0.61226000000000025</v>
      </c>
      <c r="AU63" s="109">
        <f>IF($AK63="n/a",1.03*AT63,IF($AK63&lt;0,1.01*AT63,IF($AK63&gt;10,1.1*AT63,(1+$AK63/100)*AT63)))</f>
        <v>0.67348600000000036</v>
      </c>
      <c r="AV63" s="109">
        <f>IF($AK63="n/a",1.03*AU63,IF($AK63&lt;0,1.01*AU63,IF($AK63&gt;10,1.1*AU63,(1+$AK63/100)*AU63)))</f>
        <v>0.74083460000000045</v>
      </c>
      <c r="AW63" s="109">
        <f>SUM(AR63:AV63)</f>
        <v>3.0891806000000011</v>
      </c>
      <c r="AX63" s="113">
        <f>AW63/I63*100</f>
        <v>14.092977189781026</v>
      </c>
      <c r="AY63" s="100">
        <v>0.54</v>
      </c>
      <c r="AZ63" s="100">
        <v>38.729999999999997</v>
      </c>
      <c r="BA63" s="100">
        <v>-1.66</v>
      </c>
      <c r="BB63" s="100">
        <v>6.59</v>
      </c>
      <c r="BC63" s="100">
        <v>14.219999999999999</v>
      </c>
      <c r="BE63" s="12">
        <v>2017</v>
      </c>
      <c r="BF63" s="12">
        <f>IF(BE63&gt;2020,0,IF(BE63&gt;2008,1,IF(BE63&gt;2001,2,IF(BE63&gt;1990,3,IF(BE63&gt;1980,4,IF(BE63&gt;1973,5,IF(BE63&gt;1970,6,IF(BE63&gt;1960,7,IF(BE63&gt;1958,8,IF(BE63&gt;1953,9,10))))))))))</f>
        <v>1</v>
      </c>
      <c r="BG63" s="100">
        <v>0.97</v>
      </c>
      <c r="BH63" t="s">
        <v>121</v>
      </c>
      <c r="BI63" t="s">
        <v>122</v>
      </c>
    </row>
    <row r="64" spans="1:61" ht="11.25" customHeight="1" x14ac:dyDescent="0.2">
      <c r="A64" s="55" t="s">
        <v>690</v>
      </c>
      <c r="B64" s="55" t="s">
        <v>691</v>
      </c>
      <c r="C64" s="156" t="s">
        <v>134</v>
      </c>
      <c r="D64" s="98" t="s">
        <v>186</v>
      </c>
      <c r="E64" s="157">
        <v>16</v>
      </c>
      <c r="F64" s="2">
        <v>261</v>
      </c>
      <c r="G64" s="2" t="s">
        <v>146</v>
      </c>
      <c r="H64" s="2" t="s">
        <v>146</v>
      </c>
      <c r="I64" s="100">
        <v>310.23</v>
      </c>
      <c r="J64" s="101">
        <f>(M64/I64)*100</f>
        <v>0.92834348709022319</v>
      </c>
      <c r="K64" s="104">
        <v>0.72</v>
      </c>
      <c r="L64" s="71">
        <v>4</v>
      </c>
      <c r="M64" s="28">
        <f>K64*L64</f>
        <v>2.88</v>
      </c>
      <c r="N64" s="103" t="s">
        <v>158</v>
      </c>
      <c r="O64" s="104">
        <v>0.63</v>
      </c>
      <c r="P64" s="163">
        <v>45898</v>
      </c>
      <c r="Q64" s="163">
        <v>45915</v>
      </c>
      <c r="R64" s="28">
        <f>(K64-O64)/O64*100</f>
        <v>14.285714285714279</v>
      </c>
      <c r="S64" s="105">
        <f>IF(INDEX(Historical!$D$7:$D1164,MATCH(B64,Historical!$B$7:$B$1062,0))=0,"n/a",(INDEX(Historical!$C$7:$C$1062,MATCH(B64,Historical!$B$7:$B$1062,0))/INDEX(Historical!$D$7:$D$1062,MATCH(B64,Historical!$B$7:$B$1062,0))-1)*100)</f>
        <v>14.406779661016955</v>
      </c>
      <c r="T64" s="105">
        <f>IF(INDEX(Historical!$F$7:$F$1062,MATCH(B64,Historical!$B$7:$B$1062,0))=0,"n/a",((INDEX(Historical!$C$7:$C$1062,MATCH(B64,Historical!$B$7:$B$1062,0))/INDEX(Historical!$F$7:$F$1062,MATCH(B64,Historical!$B$7:$B$1062,0)))^(1/3)-1)*100)</f>
        <v>11.267730753952222</v>
      </c>
      <c r="U64" s="105">
        <f>IF(INDEX(Historical!$H$7:$H$1062,MATCH(B64,Historical!$B$7:$B$1062,0))=0,"n/a",((INDEX(Historical!$C$7:$C$1062,MATCH(B64,Historical!$B$7:$B$1062,0))/INDEX(Historical!$H$7:$H$1062,MATCH(B64,Historical!$B$7:$B$1062,0)))^(1/5)-1)*100)</f>
        <v>11.595795704392353</v>
      </c>
      <c r="V64" s="105">
        <f>IF(INDEX(Historical!$M$7:$M$1062,MATCH(B64,Historical!$B$7:$B$1062,0))=0,"n/a",((INDEX(Historical!$C$7:$C$1062,MATCH(B64,Historical!$B$7:$B$1062,0))/INDEX(Historical!$M$7:$M$1062,MATCH(B64,Historical!$B$7:$B$1062,0)))^(1/10)-1)*100)</f>
        <v>11.863424204089057</v>
      </c>
      <c r="W64" s="106">
        <f>IF(OR(U64&lt;=0,U64="n/a",V64&lt;=0,V64="n/a"),"n/a",U64/V64)</f>
        <v>0.97744087245869049</v>
      </c>
      <c r="X64" s="107">
        <f>IF(OR(AJ64&lt;=0,AJ64="n/a",U64&lt;=0,U64="n/a"),"n/a",U64/AJ64)</f>
        <v>0.59435139438197615</v>
      </c>
      <c r="Y64" s="55"/>
      <c r="Z64" s="101">
        <f>IF(OR(AC64&lt;0.01,AC64="n/a"),"n/a",M64/AC64*100)</f>
        <v>24.594363791631082</v>
      </c>
      <c r="AA64" s="109">
        <f>IF(OR(AC64&lt;0.01,AC64="n/a"),"n/a",I64/AC64)</f>
        <v>26.492741246797607</v>
      </c>
      <c r="AB64" s="71">
        <v>12</v>
      </c>
      <c r="AC64" s="100">
        <v>11.71</v>
      </c>
      <c r="AD64" s="100">
        <v>1.42</v>
      </c>
      <c r="AE64" s="100">
        <v>6.78</v>
      </c>
      <c r="AF64" s="100">
        <v>6.04</v>
      </c>
      <c r="AG64" s="100">
        <v>25.03</v>
      </c>
      <c r="AH64" s="100">
        <v>29.830000000000002</v>
      </c>
      <c r="AI64" s="100">
        <v>6.4600000000000009</v>
      </c>
      <c r="AJ64" s="100">
        <v>19.509999999999998</v>
      </c>
      <c r="AK64" s="100">
        <v>14.860000000000001</v>
      </c>
      <c r="AL64" s="100">
        <v>32470</v>
      </c>
      <c r="AM64" s="100">
        <v>0.27</v>
      </c>
      <c r="AN64" s="100">
        <v>0.28999999999999998</v>
      </c>
      <c r="AO64" s="110">
        <f>IF(U64="n/a","n/a",IF(AA64&lt;0,"n/a",IF(AA64="n/a","n/a",J64+U64-AA64)))</f>
        <v>-13.968602055315031</v>
      </c>
      <c r="AP64" s="111">
        <f>IF(U64="n/a","n/a",J64+U64)</f>
        <v>12.524139191482575</v>
      </c>
      <c r="AQ64" s="112">
        <f>IF(OR(AC64&lt;0.01,AC64="n/a",AF64="n/a"),"n/a",(I64/SQRT(22.5*AC64*(I64/AF64))-1)*100)</f>
        <v>166.6801306023192</v>
      </c>
      <c r="AR64" s="101">
        <f>INDEX(Historical!$C$7:$C$1063,MATCH(B64,Historical!$B$7:$B$1063,0))*IF(AH64="n/a",1.03,IF(AH64&lt;0,1.01,IF(AH64&gt;10,1.1,(1+AH64/100))))</f>
        <v>2.9700000000000006</v>
      </c>
      <c r="AS64" s="109">
        <f>IF($AI64="n/a",1.03*AR64,IF($AI64&lt;0,1.01*AR64,IF($AI64&gt;10,1.1*AR64,(1+$AI64/100)*AR64)))</f>
        <v>3.1618620000000006</v>
      </c>
      <c r="AT64" s="109">
        <f>IF($AK64="n/a",1.03*AS64,IF($AK64&lt;0,1.01*AS64,IF($AK64&gt;10,1.1*AS64,(1+$AK64/100)*AS64)))</f>
        <v>3.4780482000000008</v>
      </c>
      <c r="AU64" s="109">
        <f>IF($AK64="n/a",1.03*AT64,IF($AK64&lt;0,1.01*AT64,IF($AK64&gt;10,1.1*AT64,(1+$AK64/100)*AT64)))</f>
        <v>3.8258530200000012</v>
      </c>
      <c r="AV64" s="109">
        <f>IF($AK64="n/a",1.03*AU64,IF($AK64&lt;0,1.01*AU64,IF($AK64&gt;10,1.1*AU64,(1+$AK64/100)*AU64)))</f>
        <v>4.2084383220000019</v>
      </c>
      <c r="AW64" s="109">
        <f>SUM(AR64:AV64)</f>
        <v>17.644201542000005</v>
      </c>
      <c r="AX64" s="113">
        <f>AW64/I64*100</f>
        <v>5.6874581897302008</v>
      </c>
      <c r="AY64" s="100">
        <v>0.41</v>
      </c>
      <c r="AZ64" s="100">
        <v>36.57</v>
      </c>
      <c r="BA64" s="100">
        <v>-16.420000000000002</v>
      </c>
      <c r="BB64" s="100">
        <v>9.11</v>
      </c>
      <c r="BC64" s="100">
        <v>11.21</v>
      </c>
      <c r="BE64" s="12">
        <v>2010</v>
      </c>
      <c r="BF64" s="12">
        <f>IF(BE64&gt;2020,0,IF(BE64&gt;2008,1,IF(BE64&gt;2001,2,IF(BE64&gt;1990,3,IF(BE64&gt;1980,4,IF(BE64&gt;1973,5,IF(BE64&gt;1970,6,IF(BE64&gt;1960,7,IF(BE64&gt;1958,8,IF(BE64&gt;1953,9,10))))))))))</f>
        <v>1</v>
      </c>
      <c r="BG64" s="100">
        <v>12.46</v>
      </c>
      <c r="BH64" t="s">
        <v>121</v>
      </c>
      <c r="BI64" t="s">
        <v>122</v>
      </c>
    </row>
    <row r="65" spans="1:61" ht="11.25" customHeight="1" x14ac:dyDescent="0.2">
      <c r="A65" s="123" t="s">
        <v>692</v>
      </c>
      <c r="B65" s="55" t="s">
        <v>693</v>
      </c>
      <c r="C65" s="156" t="s">
        <v>139</v>
      </c>
      <c r="D65" s="98" t="s">
        <v>140</v>
      </c>
      <c r="E65" s="157">
        <v>15</v>
      </c>
      <c r="F65" s="2">
        <v>350</v>
      </c>
      <c r="G65" s="2" t="s">
        <v>146</v>
      </c>
      <c r="H65" s="2" t="s">
        <v>146</v>
      </c>
      <c r="I65" s="100">
        <v>88.02</v>
      </c>
      <c r="J65" s="101">
        <f>(M65/I65)*100</f>
        <v>2.147239263803681</v>
      </c>
      <c r="K65" s="104">
        <v>0.47249999999999998</v>
      </c>
      <c r="L65" s="71">
        <v>4</v>
      </c>
      <c r="M65" s="28">
        <f>K65*L65</f>
        <v>1.89</v>
      </c>
      <c r="N65" s="103" t="s">
        <v>349</v>
      </c>
      <c r="O65" s="104">
        <v>0.45</v>
      </c>
      <c r="P65" s="158">
        <v>46171</v>
      </c>
      <c r="Q65" s="158">
        <v>46185</v>
      </c>
      <c r="R65" s="28">
        <f>(K65-O65)/O65*100</f>
        <v>4.999999999999992</v>
      </c>
      <c r="S65" s="105">
        <f>IF(INDEX(Historical!$D$7:$D1166,MATCH(B65,Historical!$B$7:$B$1062,0))=0,"n/a",(INDEX(Historical!$C$7:$C$1062,MATCH(B65,Historical!$B$7:$B$1062,0))/INDEX(Historical!$D$7:$D$1062,MATCH(B65,Historical!$B$7:$B$1062,0))-1)*100)</f>
        <v>5.3254437869822535</v>
      </c>
      <c r="T65" s="105">
        <f>IF(INDEX(Historical!$F$7:$F$1062,MATCH(B65,Historical!$B$7:$B$1062,0))=0,"n/a",((INDEX(Historical!$C$7:$C$1062,MATCH(B65,Historical!$B$7:$B$1062,0))/INDEX(Historical!$F$7:$F$1062,MATCH(B65,Historical!$B$7:$B$1062,0)))^(1/3)-1)*100)</f>
        <v>6.345576270678932</v>
      </c>
      <c r="U65" s="105">
        <f>IF(INDEX(Historical!$H$7:$H$1062,MATCH(B65,Historical!$B$7:$B$1062,0))=0,"n/a",((INDEX(Historical!$C$7:$C$1062,MATCH(B65,Historical!$B$7:$B$1062,0))/INDEX(Historical!$H$7:$H$1062,MATCH(B65,Historical!$B$7:$B$1062,0)))^(1/5)-1)*100)</f>
        <v>4.9200269147087194</v>
      </c>
      <c r="V65" s="105">
        <f>IF(INDEX(Historical!$M$7:$M$1062,MATCH(B65,Historical!$B$7:$B$1062,0))=0,"n/a",((INDEX(Historical!$C$7:$C$1062,MATCH(B65,Historical!$B$7:$B$1062,0))/INDEX(Historical!$M$7:$M$1062,MATCH(B65,Historical!$B$7:$B$1062,0)))^(1/10)-1)*100)</f>
        <v>7.2985203359946293</v>
      </c>
      <c r="W65" s="106">
        <f>IF(OR(U65&lt;=0,U65="n/a",V65&lt;=0,V65="n/a"),"n/a",U65/V65)</f>
        <v>0.67411292812931878</v>
      </c>
      <c r="X65" s="107" t="str">
        <f>IF(OR(AJ65&lt;=0,AJ65="n/a",U65&lt;=0,U65="n/a"),"n/a",U65/AJ65)</f>
        <v>n/a</v>
      </c>
      <c r="Y65" s="165"/>
      <c r="Z65" s="101">
        <f>IF(OR(AC65&lt;0.01,AC65="n/a"),"n/a",M65/AC65*100)</f>
        <v>35.727788279773151</v>
      </c>
      <c r="AA65" s="109">
        <f>IF(OR(AC65&lt;0.01,AC65="n/a"),"n/a",I65/AC65)</f>
        <v>16.638941398865782</v>
      </c>
      <c r="AB65" s="71">
        <v>9</v>
      </c>
      <c r="AC65" s="100">
        <v>5.29</v>
      </c>
      <c r="AD65" s="100">
        <v>6.91</v>
      </c>
      <c r="AE65" s="100">
        <v>1.27</v>
      </c>
      <c r="AF65" s="100">
        <v>2.9</v>
      </c>
      <c r="AG65" s="100">
        <v>18.759999999999998</v>
      </c>
      <c r="AH65" s="100">
        <v>-12.659999999999998</v>
      </c>
      <c r="AI65" s="100">
        <v>11.09</v>
      </c>
      <c r="AJ65" s="100" t="s">
        <v>142</v>
      </c>
      <c r="AK65" s="100">
        <v>1.81</v>
      </c>
      <c r="AL65" s="100">
        <v>4540</v>
      </c>
      <c r="AM65" s="100">
        <v>1.76</v>
      </c>
      <c r="AN65" s="100">
        <v>0.83</v>
      </c>
      <c r="AO65" s="110">
        <f>IF(U65="n/a","n/a",IF(AA65&lt;0,"n/a",IF(AA65="n/a","n/a",J65+U65-AA65)))</f>
        <v>-9.5716752203533808</v>
      </c>
      <c r="AP65" s="111">
        <f>IF(U65="n/a","n/a",J65+U65)</f>
        <v>7.0672661785124005</v>
      </c>
      <c r="AQ65" s="112">
        <f>IF(OR(AC65&lt;0.01,AC65="n/a",AF65="n/a"),"n/a",(I65/SQRT(22.5*AC65*(I65/AF65))-1)*100)</f>
        <v>46.443663884346485</v>
      </c>
      <c r="AR65" s="101">
        <f>INDEX(Historical!$C$7:$C$1063,MATCH(B65,Historical!$B$7:$B$1063,0))*IF(AH65="n/a",1.03,IF(AH65&lt;0,1.01,IF(AH65&gt;10,1.1,(1+AH65/100))))</f>
        <v>1.7978000000000001</v>
      </c>
      <c r="AS65" s="109">
        <f>IF($AI65="n/a",1.03*AR65,IF($AI65&lt;0,1.01*AR65,IF($AI65&gt;10,1.1*AR65,(1+$AI65/100)*AR65)))</f>
        <v>1.9775800000000003</v>
      </c>
      <c r="AT65" s="109">
        <f>IF($AK65="n/a",1.03*AS65,IF($AK65&lt;0,1.01*AS65,IF($AK65&gt;10,1.1*AS65,(1+$AK65/100)*AS65)))</f>
        <v>2.0133741980000002</v>
      </c>
      <c r="AU65" s="109">
        <f>IF($AK65="n/a",1.03*AT65,IF($AK65&lt;0,1.01*AT65,IF($AK65&gt;10,1.1*AT65,(1+$AK65/100)*AT65)))</f>
        <v>2.0498162709838001</v>
      </c>
      <c r="AV65" s="109">
        <f>IF($AK65="n/a",1.03*AU65,IF($AK65&lt;0,1.01*AU65,IF($AK65&gt;10,1.1*AU65,(1+$AK65/100)*AU65)))</f>
        <v>2.0869179454886071</v>
      </c>
      <c r="AW65" s="109">
        <f>SUM(AR65:AV65)</f>
        <v>9.925488414472408</v>
      </c>
      <c r="AX65" s="113">
        <f>AW65/I65*100</f>
        <v>11.276401288880264</v>
      </c>
      <c r="AY65" s="100">
        <v>0.83</v>
      </c>
      <c r="AZ65" s="100">
        <v>50.9</v>
      </c>
      <c r="BA65" s="100">
        <v>-6.8900000000000006</v>
      </c>
      <c r="BB65" s="100">
        <v>0.62</v>
      </c>
      <c r="BC65" s="100">
        <v>17.010000000000002</v>
      </c>
      <c r="BE65" s="12">
        <v>2012</v>
      </c>
      <c r="BF65" s="12">
        <f>IF(BE65&gt;2020,0,IF(BE65&gt;2008,1,IF(BE65&gt;2001,2,IF(BE65&gt;1990,3,IF(BE65&gt;1980,4,IF(BE65&gt;1973,5,IF(BE65&gt;1970,6,IF(BE65&gt;1960,7,IF(BE65&gt;1958,8,IF(BE65&gt;1953,9,10))))))))))</f>
        <v>1</v>
      </c>
      <c r="BG65" s="100">
        <v>7.32</v>
      </c>
      <c r="BH65" t="s">
        <v>121</v>
      </c>
      <c r="BI65" t="s">
        <v>122</v>
      </c>
    </row>
    <row r="66" spans="1:61" ht="11.25" customHeight="1" x14ac:dyDescent="0.2">
      <c r="A66" s="146" t="s">
        <v>694</v>
      </c>
      <c r="B66" s="55" t="s">
        <v>695</v>
      </c>
      <c r="C66" s="156" t="s">
        <v>134</v>
      </c>
      <c r="D66" s="98" t="s">
        <v>157</v>
      </c>
      <c r="E66" s="157">
        <v>13</v>
      </c>
      <c r="F66" s="2">
        <v>429</v>
      </c>
      <c r="G66" s="2" t="s">
        <v>146</v>
      </c>
      <c r="H66" s="2" t="s">
        <v>146</v>
      </c>
      <c r="I66" s="100">
        <v>51.87</v>
      </c>
      <c r="J66" s="101">
        <f>(M66/I66)*100</f>
        <v>2.0821283979178715</v>
      </c>
      <c r="K66" s="104">
        <v>0.27</v>
      </c>
      <c r="L66" s="71">
        <v>4</v>
      </c>
      <c r="M66" s="28">
        <f>K66*L66</f>
        <v>1.08</v>
      </c>
      <c r="N66" s="103" t="s">
        <v>696</v>
      </c>
      <c r="O66" s="104">
        <v>0.26</v>
      </c>
      <c r="P66" s="158">
        <v>46090</v>
      </c>
      <c r="Q66" s="158">
        <v>46104</v>
      </c>
      <c r="R66" s="28">
        <f>(K66-O66)/O66*100</f>
        <v>3.8461538461538494</v>
      </c>
      <c r="S66" s="105">
        <f>IF(INDEX(Historical!$D$7:$D1168,MATCH(B66,Historical!$B$7:$B$1062,0))=0,"n/a",(INDEX(Historical!$C$7:$C$1062,MATCH(B66,Historical!$B$7:$B$1062,0))/INDEX(Historical!$D$7:$D$1062,MATCH(B66,Historical!$B$7:$B$1062,0))-1)*100)</f>
        <v>13.636363636363647</v>
      </c>
      <c r="T66" s="105">
        <f>IF(INDEX(Historical!$F$7:$F$1062,MATCH(B66,Historical!$B$7:$B$1062,0))=0,"n/a",((INDEX(Historical!$C$7:$C$1062,MATCH(B66,Historical!$B$7:$B$1062,0))/INDEX(Historical!$F$7:$F$1062,MATCH(B66,Historical!$B$7:$B$1062,0)))^(1/3)-1)*100)</f>
        <v>14.855559430448251</v>
      </c>
      <c r="U66" s="105">
        <f>IF(INDEX(Historical!$H$7:$H$1062,MATCH(B66,Historical!$B$7:$B$1062,0))=0,"n/a",((INDEX(Historical!$C$7:$C$1062,MATCH(B66,Historical!$B$7:$B$1062,0))/INDEX(Historical!$H$7:$H$1062,MATCH(B66,Historical!$B$7:$B$1062,0)))^(1/5)-1)*100)</f>
        <v>11.898696853861001</v>
      </c>
      <c r="V66" s="105">
        <f>IF(INDEX(Historical!$M$7:$M$1062,MATCH(B66,Historical!$B$7:$B$1062,0))=0,"n/a",((INDEX(Historical!$C$7:$C$1062,MATCH(B66,Historical!$B$7:$B$1062,0))/INDEX(Historical!$M$7:$M$1062,MATCH(B66,Historical!$B$7:$B$1062,0)))^(1/10)-1)*100)</f>
        <v>22.632523391665082</v>
      </c>
      <c r="W66" s="106">
        <f>IF(OR(U66&lt;=0,U66="n/a",V66&lt;=0,V66="n/a"),"n/a",U66/V66)</f>
        <v>0.52573443305234602</v>
      </c>
      <c r="X66" s="107">
        <f>IF(OR(AJ66&lt;=0,AJ66="n/a",U66&lt;=0,U66="n/a"),"n/a",U66/AJ66)</f>
        <v>0.85540595642422723</v>
      </c>
      <c r="Y66" s="159"/>
      <c r="Z66" s="101">
        <f>IF(OR(AC66&lt;0.01,AC66="n/a"),"n/a",M66/AC66*100)</f>
        <v>30</v>
      </c>
      <c r="AA66" s="109">
        <f>IF(OR(AC66&lt;0.01,AC66="n/a"),"n/a",I66/AC66)</f>
        <v>14.408333333333331</v>
      </c>
      <c r="AB66" s="71">
        <v>12</v>
      </c>
      <c r="AC66" s="100">
        <v>3.6</v>
      </c>
      <c r="AD66" s="100" t="s">
        <v>142</v>
      </c>
      <c r="AE66" s="100">
        <v>3.07</v>
      </c>
      <c r="AF66" s="100">
        <v>1.56</v>
      </c>
      <c r="AG66" s="100">
        <v>11.26</v>
      </c>
      <c r="AH66" s="100">
        <v>3.75</v>
      </c>
      <c r="AI66" s="100">
        <v>0.4</v>
      </c>
      <c r="AJ66" s="100">
        <v>13.91</v>
      </c>
      <c r="AK66" s="100" t="s">
        <v>142</v>
      </c>
      <c r="AL66" s="100">
        <v>887.66</v>
      </c>
      <c r="AM66" s="100">
        <v>19.989999999999998</v>
      </c>
      <c r="AN66" s="100">
        <v>0.19</v>
      </c>
      <c r="AO66" s="110">
        <f>IF(U66="n/a","n/a",IF(AA66&lt;0,"n/a",IF(AA66="n/a","n/a",J66+U66-AA66)))</f>
        <v>-0.42750808155445874</v>
      </c>
      <c r="AP66" s="111">
        <f>IF(U66="n/a","n/a",J66+U66)</f>
        <v>13.980825251778873</v>
      </c>
      <c r="AQ66" s="112">
        <f>IF(OR(AC66&lt;0.01,AC66="n/a",AF66="n/a"),"n/a",(I66/SQRT(22.5*AC66*(I66/AF66))-1)*100)</f>
        <v>-5.1124179519779211E-2</v>
      </c>
      <c r="AR66" s="101">
        <f>INDEX(Historical!$C$7:$C$1063,MATCH(B66,Historical!$B$7:$B$1063,0))*IF(AH66="n/a",1.03,IF(AH66&lt;0,1.01,IF(AH66&gt;10,1.1,(1+AH66/100))))</f>
        <v>1.0375000000000001</v>
      </c>
      <c r="AS66" s="109">
        <f>IF($AI66="n/a",1.03*AR66,IF($AI66&lt;0,1.01*AR66,IF($AI66&gt;10,1.1*AR66,(1+$AI66/100)*AR66)))</f>
        <v>1.0416500000000002</v>
      </c>
      <c r="AT66" s="109">
        <f>IF($AK66="n/a",1.03*AS66,IF($AK66&lt;0,1.01*AS66,IF($AK66&gt;10,1.1*AS66,(1+$AK66/100)*AS66)))</f>
        <v>1.0728995000000001</v>
      </c>
      <c r="AU66" s="109">
        <f>IF($AK66="n/a",1.03*AT66,IF($AK66&lt;0,1.01*AT66,IF($AK66&gt;10,1.1*AT66,(1+$AK66/100)*AT66)))</f>
        <v>1.1050864850000002</v>
      </c>
      <c r="AV66" s="109">
        <f>IF($AK66="n/a",1.03*AU66,IF($AK66&lt;0,1.01*AU66,IF($AK66&gt;10,1.1*AU66,(1+$AK66/100)*AU66)))</f>
        <v>1.1382390795500001</v>
      </c>
      <c r="AW66" s="109">
        <f>SUM(AR66:AV66)</f>
        <v>5.3953750645500005</v>
      </c>
      <c r="AX66" s="113">
        <f>AW66/I66*100</f>
        <v>10.401725591960673</v>
      </c>
      <c r="AY66" s="100">
        <v>0.33</v>
      </c>
      <c r="AZ66" s="100">
        <v>36.5</v>
      </c>
      <c r="BA66" s="100">
        <v>-2.9000000000000004</v>
      </c>
      <c r="BB66" s="100">
        <v>7.28</v>
      </c>
      <c r="BC66" s="100">
        <v>16.650000000000002</v>
      </c>
      <c r="BE66" s="12">
        <v>2014</v>
      </c>
      <c r="BF66" s="12">
        <f>IF(BE66&gt;2020,0,IF(BE66&gt;2008,1,IF(BE66&gt;2001,2,IF(BE66&gt;1990,3,IF(BE66&gt;1980,4,IF(BE66&gt;1973,5,IF(BE66&gt;1970,6,IF(BE66&gt;1960,7,IF(BE66&gt;1958,8,IF(BE66&gt;1953,9,10))))))))))</f>
        <v>1</v>
      </c>
      <c r="BG66" s="100">
        <v>1.4000000000000001</v>
      </c>
      <c r="BH66" t="s">
        <v>121</v>
      </c>
      <c r="BI66" t="s">
        <v>122</v>
      </c>
    </row>
    <row r="67" spans="1:61" ht="11.25" customHeight="1" x14ac:dyDescent="0.2">
      <c r="A67" s="55" t="s">
        <v>697</v>
      </c>
      <c r="B67" s="55" t="s">
        <v>698</v>
      </c>
      <c r="C67" s="156" t="s">
        <v>198</v>
      </c>
      <c r="D67" s="98" t="s">
        <v>199</v>
      </c>
      <c r="E67" s="157">
        <v>13</v>
      </c>
      <c r="F67" s="2">
        <v>415</v>
      </c>
      <c r="G67" s="2" t="s">
        <v>146</v>
      </c>
      <c r="H67" s="2" t="s">
        <v>146</v>
      </c>
      <c r="I67" s="100">
        <v>147.81</v>
      </c>
      <c r="J67" s="101">
        <f>(M67/I67)*100</f>
        <v>1.7048914146539478</v>
      </c>
      <c r="K67" s="104">
        <v>0.63</v>
      </c>
      <c r="L67" s="71">
        <v>4</v>
      </c>
      <c r="M67" s="28">
        <f>K67*L67</f>
        <v>2.52</v>
      </c>
      <c r="N67" s="103" t="s">
        <v>168</v>
      </c>
      <c r="O67" s="104">
        <v>0.625</v>
      </c>
      <c r="P67" s="158">
        <v>45986</v>
      </c>
      <c r="Q67" s="158">
        <v>46001</v>
      </c>
      <c r="R67" s="28">
        <f>(K67-O67)/O67*100</f>
        <v>0.80000000000000071</v>
      </c>
      <c r="S67" s="105">
        <f>IF(INDEX(Historical!$D$7:$D1170,MATCH(B67,Historical!$B$7:$B$1062,0))=0,"n/a",(INDEX(Historical!$C$7:$C$1062,MATCH(B67,Historical!$B$7:$B$1062,0))/INDEX(Historical!$D$7:$D$1062,MATCH(B67,Historical!$B$7:$B$1062,0))-1)*100)</f>
        <v>0.80482897384306362</v>
      </c>
      <c r="T67" s="105">
        <f>IF(INDEX(Historical!$F$7:$F$1062,MATCH(B67,Historical!$B$7:$B$1062,0))=0,"n/a",((INDEX(Historical!$C$7:$C$1062,MATCH(B67,Historical!$B$7:$B$1062,0))/INDEX(Historical!$F$7:$F$1062,MATCH(B67,Historical!$B$7:$B$1062,0)))^(1/3)-1)*100)</f>
        <v>6.2234692564372862</v>
      </c>
      <c r="U67" s="105">
        <f>IF(INDEX(Historical!$H$7:$H$1062,MATCH(B67,Historical!$B$7:$B$1062,0))=0,"n/a",((INDEX(Historical!$C$7:$C$1062,MATCH(B67,Historical!$B$7:$B$1062,0))/INDEX(Historical!$H$7:$H$1062,MATCH(B67,Historical!$B$7:$B$1062,0)))^(1/5)-1)*100)</f>
        <v>10.219237407570914</v>
      </c>
      <c r="V67" s="105">
        <f>IF(INDEX(Historical!$M$7:$M$1062,MATCH(B67,Historical!$B$7:$B$1062,0))=0,"n/a",((INDEX(Historical!$C$7:$C$1062,MATCH(B67,Historical!$B$7:$B$1062,0))/INDEX(Historical!$M$7:$M$1062,MATCH(B67,Historical!$B$7:$B$1062,0)))^(1/10)-1)*100)</f>
        <v>23.237989215754418</v>
      </c>
      <c r="W67" s="106">
        <f>IF(OR(U67&lt;=0,U67="n/a",V67&lt;=0,V67="n/a"),"n/a",U67/V67)</f>
        <v>0.43976427188642825</v>
      </c>
      <c r="X67" s="107">
        <f>IF(OR(AJ67&lt;=0,AJ67="n/a",U67&lt;=0,U67="n/a"),"n/a",U67/AJ67)</f>
        <v>1.2462484643379161</v>
      </c>
      <c r="Y67" s="169"/>
      <c r="Z67" s="101">
        <f>IF(OR(AC67&lt;0.01,AC67="n/a"),"n/a",M67/AC67*100)</f>
        <v>30.694275274056025</v>
      </c>
      <c r="AA67" s="109">
        <f>IF(OR(AC67&lt;0.01,AC67="n/a"),"n/a",I67/AC67)</f>
        <v>18.003654080389769</v>
      </c>
      <c r="AB67" s="71">
        <v>12</v>
      </c>
      <c r="AC67" s="100">
        <v>8.2100000000000009</v>
      </c>
      <c r="AD67" s="100">
        <v>1.33</v>
      </c>
      <c r="AE67" s="100">
        <v>0.82</v>
      </c>
      <c r="AF67" s="100">
        <v>7.4</v>
      </c>
      <c r="AG67" s="100">
        <v>44.16</v>
      </c>
      <c r="AH67" s="100">
        <v>7.3599999999999994</v>
      </c>
      <c r="AI67" s="100">
        <v>9.5200000000000014</v>
      </c>
      <c r="AJ67" s="100">
        <v>8.2000000000000011</v>
      </c>
      <c r="AK67" s="100">
        <v>9.4499999999999993</v>
      </c>
      <c r="AL67" s="100">
        <v>18880</v>
      </c>
      <c r="AM67" s="100">
        <v>0.51</v>
      </c>
      <c r="AN67" s="100">
        <v>2.41</v>
      </c>
      <c r="AO67" s="110">
        <f>IF(U67="n/a","n/a",IF(AA67&lt;0,"n/a",IF(AA67="n/a","n/a",J67+U67-AA67)))</f>
        <v>-6.0795252581649066</v>
      </c>
      <c r="AP67" s="111">
        <f>IF(U67="n/a","n/a",J67+U67)</f>
        <v>11.924128822224862</v>
      </c>
      <c r="AQ67" s="112">
        <f>IF(OR(AC67&lt;0.01,AC67="n/a",AF67="n/a"),"n/a",(I67/SQRT(22.5*AC67*(I67/AF67))-1)*100)</f>
        <v>143.33519651787535</v>
      </c>
      <c r="AR67" s="101">
        <f>INDEX(Historical!$C$7:$C$1063,MATCH(B67,Historical!$B$7:$B$1063,0))*IF(AH67="n/a",1.03,IF(AH67&lt;0,1.01,IF(AH67&gt;10,1.1,(1+AH67/100))))</f>
        <v>2.6893679999999995</v>
      </c>
      <c r="AS67" s="109">
        <f>IF($AI67="n/a",1.03*AR67,IF($AI67&lt;0,1.01*AR67,IF($AI67&gt;10,1.1*AR67,(1+$AI67/100)*AR67)))</f>
        <v>2.9453958335999992</v>
      </c>
      <c r="AT67" s="109">
        <f>IF($AK67="n/a",1.03*AS67,IF($AK67&lt;0,1.01*AS67,IF($AK67&gt;10,1.1*AS67,(1+$AK67/100)*AS67)))</f>
        <v>3.2237357398751993</v>
      </c>
      <c r="AU67" s="109">
        <f>IF($AK67="n/a",1.03*AT67,IF($AK67&lt;0,1.01*AT67,IF($AK67&gt;10,1.1*AT67,(1+$AK67/100)*AT67)))</f>
        <v>3.5283787672934057</v>
      </c>
      <c r="AV67" s="109">
        <f>IF($AK67="n/a",1.03*AU67,IF($AK67&lt;0,1.01*AU67,IF($AK67&gt;10,1.1*AU67,(1+$AK67/100)*AU67)))</f>
        <v>3.8618105608026325</v>
      </c>
      <c r="AW67" s="109">
        <f>SUM(AR67:AV67)</f>
        <v>16.248688901571235</v>
      </c>
      <c r="AX67" s="113">
        <f>AW67/I67*100</f>
        <v>10.992956431615747</v>
      </c>
      <c r="AY67" s="100">
        <v>0.95</v>
      </c>
      <c r="AZ67" s="100">
        <v>52.190000000000005</v>
      </c>
      <c r="BA67" s="100">
        <v>-17.549999999999997</v>
      </c>
      <c r="BB67" s="100">
        <v>11.87</v>
      </c>
      <c r="BC67" s="100">
        <v>11.28</v>
      </c>
      <c r="BE67" s="12">
        <v>2014</v>
      </c>
      <c r="BF67" s="12">
        <f>IF(BE67&gt;2020,0,IF(BE67&gt;2008,1,IF(BE67&gt;2001,2,IF(BE67&gt;1990,3,IF(BE67&gt;1980,4,IF(BE67&gt;1973,5,IF(BE67&gt;1970,6,IF(BE67&gt;1960,7,IF(BE67&gt;1958,8,IF(BE67&gt;1953,9,10))))))))))</f>
        <v>1</v>
      </c>
      <c r="BG67" s="100">
        <v>6.84</v>
      </c>
      <c r="BH67" t="s">
        <v>121</v>
      </c>
      <c r="BI67" t="s">
        <v>122</v>
      </c>
    </row>
    <row r="68" spans="1:61" ht="11.25" customHeight="1" x14ac:dyDescent="0.2">
      <c r="A68" s="55" t="s">
        <v>699</v>
      </c>
      <c r="B68" s="55" t="s">
        <v>700</v>
      </c>
      <c r="C68" s="156" t="s">
        <v>134</v>
      </c>
      <c r="D68" s="98" t="s">
        <v>157</v>
      </c>
      <c r="E68" s="157">
        <v>15</v>
      </c>
      <c r="F68" s="2">
        <v>339</v>
      </c>
      <c r="G68" s="2" t="s">
        <v>119</v>
      </c>
      <c r="H68" s="2" t="s">
        <v>119</v>
      </c>
      <c r="I68" s="100">
        <v>82.59</v>
      </c>
      <c r="J68" s="101">
        <f>(M68/I68)*100</f>
        <v>2.3247366509262619</v>
      </c>
      <c r="K68" s="104">
        <v>0.48</v>
      </c>
      <c r="L68" s="71">
        <v>4</v>
      </c>
      <c r="M68" s="28">
        <f>K68*L68</f>
        <v>1.92</v>
      </c>
      <c r="N68" s="103" t="s">
        <v>131</v>
      </c>
      <c r="O68" s="104">
        <v>0.46</v>
      </c>
      <c r="P68" s="158">
        <v>46094</v>
      </c>
      <c r="Q68" s="158">
        <v>46113</v>
      </c>
      <c r="R68" s="28">
        <f>(K68-O68)/O68*100</f>
        <v>4.3478260869565135</v>
      </c>
      <c r="S68" s="105">
        <f>IF(INDEX(Historical!$D$7:$D1172,MATCH(B68,Historical!$B$7:$B$1062,0))=0,"n/a",(INDEX(Historical!$C$7:$C$1062,MATCH(B68,Historical!$B$7:$B$1062,0))/INDEX(Historical!$D$7:$D$1062,MATCH(B68,Historical!$B$7:$B$1062,0))-1)*100)</f>
        <v>3.4090909090909172</v>
      </c>
      <c r="T68" s="105">
        <f>IF(INDEX(Historical!$F$7:$F$1062,MATCH(B68,Historical!$B$7:$B$1062,0))=0,"n/a",((INDEX(Historical!$C$7:$C$1062,MATCH(B68,Historical!$B$7:$B$1062,0))/INDEX(Historical!$F$7:$F$1062,MATCH(B68,Historical!$B$7:$B$1062,0)))^(1/3)-1)*100)</f>
        <v>3.9566137483565633</v>
      </c>
      <c r="U68" s="105">
        <f>IF(INDEX(Historical!$H$7:$H$1062,MATCH(B68,Historical!$B$7:$B$1062,0))=0,"n/a",((INDEX(Historical!$C$7:$C$1062,MATCH(B68,Historical!$B$7:$B$1062,0))/INDEX(Historical!$H$7:$H$1062,MATCH(B68,Historical!$B$7:$B$1062,0)))^(1/5)-1)*100)</f>
        <v>3.6682005013054075</v>
      </c>
      <c r="V68" s="105">
        <f>IF(INDEX(Historical!$M$7:$M$1062,MATCH(B68,Historical!$B$7:$B$1062,0))=0,"n/a",((INDEX(Historical!$C$7:$C$1062,MATCH(B68,Historical!$B$7:$B$1062,0))/INDEX(Historical!$M$7:$M$1062,MATCH(B68,Historical!$B$7:$B$1062,0)))^(1/10)-1)*100)</f>
        <v>4.2531087541057166</v>
      </c>
      <c r="W68" s="106">
        <f>IF(OR(U68&lt;=0,U68="n/a",V68&lt;=0,V68="n/a"),"n/a",U68/V68)</f>
        <v>0.86247512428745887</v>
      </c>
      <c r="X68" s="107">
        <f>IF(OR(AJ68&lt;=0,AJ68="n/a",U68&lt;=0,U68="n/a"),"n/a",U68/AJ68)</f>
        <v>0.56783289493891753</v>
      </c>
      <c r="Y68" s="165"/>
      <c r="Z68" s="101">
        <f>IF(OR(AC68&lt;0.01,AC68="n/a"),"n/a",M68/AC68*100)</f>
        <v>21.428571428571423</v>
      </c>
      <c r="AA68" s="109">
        <f>IF(OR(AC68&lt;0.01,AC68="n/a"),"n/a",I68/AC68)</f>
        <v>9.2176339285714288</v>
      </c>
      <c r="AB68" s="71">
        <v>12</v>
      </c>
      <c r="AC68" s="100">
        <v>8.9600000000000009</v>
      </c>
      <c r="AD68" s="100" t="s">
        <v>142</v>
      </c>
      <c r="AE68" s="100">
        <v>1.38</v>
      </c>
      <c r="AF68" s="100">
        <v>0.97</v>
      </c>
      <c r="AG68" s="100">
        <v>11.23</v>
      </c>
      <c r="AH68" s="100" t="s">
        <v>142</v>
      </c>
      <c r="AI68" s="100" t="s">
        <v>142</v>
      </c>
      <c r="AJ68" s="100">
        <v>6.4600000000000009</v>
      </c>
      <c r="AK68" s="100" t="s">
        <v>142</v>
      </c>
      <c r="AL68" s="100">
        <v>268.77999999999997</v>
      </c>
      <c r="AM68" s="100">
        <v>6.8900000000000006</v>
      </c>
      <c r="AN68" s="100">
        <v>0.43</v>
      </c>
      <c r="AO68" s="110">
        <f>IF(U68="n/a","n/a",IF(AA68&lt;0,"n/a",IF(AA68="n/a","n/a",J68+U68-AA68)))</f>
        <v>-3.2246967763397594</v>
      </c>
      <c r="AP68" s="111">
        <f>IF(U68="n/a","n/a",J68+U68)</f>
        <v>5.9929371522316695</v>
      </c>
      <c r="AQ68" s="112">
        <f>IF(OR(AC68&lt;0.01,AC68="n/a",AF68="n/a"),"n/a",(I68/SQRT(22.5*AC68*(I68/AF68))-1)*100)</f>
        <v>-36.961722701505359</v>
      </c>
      <c r="AR68" s="101">
        <f>INDEX(Historical!$C$7:$C$1063,MATCH(B68,Historical!$B$7:$B$1063,0))*IF(AH68="n/a",1.03,IF(AH68&lt;0,1.01,IF(AH68&gt;10,1.1,(1+AH68/100))))</f>
        <v>1.8746</v>
      </c>
      <c r="AS68" s="109">
        <f>IF($AI68="n/a",1.03*AR68,IF($AI68&lt;0,1.01*AR68,IF($AI68&gt;10,1.1*AR68,(1+$AI68/100)*AR68)))</f>
        <v>1.9308380000000001</v>
      </c>
      <c r="AT68" s="109">
        <f>IF($AK68="n/a",1.03*AS68,IF($AK68&lt;0,1.01*AS68,IF($AK68&gt;10,1.1*AS68,(1+$AK68/100)*AS68)))</f>
        <v>1.9887631400000001</v>
      </c>
      <c r="AU68" s="109">
        <f>IF($AK68="n/a",1.03*AT68,IF($AK68&lt;0,1.01*AT68,IF($AK68&gt;10,1.1*AT68,(1+$AK68/100)*AT68)))</f>
        <v>2.0484260342000002</v>
      </c>
      <c r="AV68" s="109">
        <f>IF($AK68="n/a",1.03*AU68,IF($AK68&lt;0,1.01*AU68,IF($AK68&gt;10,1.1*AU68,(1+$AK68/100)*AU68)))</f>
        <v>2.1098788152260002</v>
      </c>
      <c r="AW68" s="109">
        <f>SUM(AR68:AV68)</f>
        <v>9.9525059894260011</v>
      </c>
      <c r="AX68" s="113">
        <f>AW68/I68*100</f>
        <v>12.050497626136337</v>
      </c>
      <c r="AY68" s="100">
        <v>0.33</v>
      </c>
      <c r="AZ68" s="100">
        <v>34.4</v>
      </c>
      <c r="BA68" s="100">
        <v>-4.17</v>
      </c>
      <c r="BB68" s="100">
        <v>6.0600000000000005</v>
      </c>
      <c r="BC68" s="100">
        <v>11.61</v>
      </c>
      <c r="BE68" s="12">
        <v>2012</v>
      </c>
      <c r="BF68" s="12">
        <f>IF(BE68&gt;2020,0,IF(BE68&gt;2008,1,IF(BE68&gt;2001,2,IF(BE68&gt;1990,3,IF(BE68&gt;1980,4,IF(BE68&gt;1973,5,IF(BE68&gt;1970,6,IF(BE68&gt;1960,7,IF(BE68&gt;1958,8,IF(BE68&gt;1953,9,10))))))))))</f>
        <v>1</v>
      </c>
      <c r="BG68" s="100">
        <v>1.06</v>
      </c>
      <c r="BH68" t="s">
        <v>121</v>
      </c>
      <c r="BI68" t="s">
        <v>122</v>
      </c>
    </row>
    <row r="69" spans="1:61" ht="11.25" customHeight="1" x14ac:dyDescent="0.2">
      <c r="A69" s="116" t="s">
        <v>701</v>
      </c>
      <c r="B69" s="55" t="s">
        <v>702</v>
      </c>
      <c r="C69" s="156" t="s">
        <v>198</v>
      </c>
      <c r="D69" s="98" t="s">
        <v>199</v>
      </c>
      <c r="E69" s="157">
        <v>11</v>
      </c>
      <c r="F69" s="2">
        <v>482</v>
      </c>
      <c r="G69" s="2" t="s">
        <v>146</v>
      </c>
      <c r="H69" s="2" t="s">
        <v>146</v>
      </c>
      <c r="I69" s="100">
        <v>65.239999999999995</v>
      </c>
      <c r="J69" s="101">
        <f>(M69/I69)*100</f>
        <v>0.52115266707541386</v>
      </c>
      <c r="K69" s="104">
        <v>8.5000000000000006E-2</v>
      </c>
      <c r="L69" s="71">
        <v>4</v>
      </c>
      <c r="M69" s="28">
        <f>K69*L69</f>
        <v>0.34</v>
      </c>
      <c r="N69" s="103" t="s">
        <v>696</v>
      </c>
      <c r="O69" s="104">
        <v>0.08</v>
      </c>
      <c r="P69" s="158">
        <v>45974</v>
      </c>
      <c r="Q69" s="158">
        <v>45989</v>
      </c>
      <c r="R69" s="28">
        <f>(K69-O69)/O69*100</f>
        <v>6.2500000000000053</v>
      </c>
      <c r="S69" s="105">
        <f>IF(INDEX(Historical!$D$7:$D1174,MATCH(B69,Historical!$B$7:$B$1062,0))=0,"n/a",(INDEX(Historical!$C$7:$C$1062,MATCH(B69,Historical!$B$7:$B$1062,0))/INDEX(Historical!$D$7:$D$1062,MATCH(B69,Historical!$B$7:$B$1062,0))-1)*100)</f>
        <v>6.5573770491803351</v>
      </c>
      <c r="T69" s="105">
        <f>IF(INDEX(Historical!$F$7:$F$1062,MATCH(B69,Historical!$B$7:$B$1062,0))=0,"n/a",((INDEX(Historical!$C$7:$C$1062,MATCH(B69,Historical!$B$7:$B$1062,0))/INDEX(Historical!$F$7:$F$1062,MATCH(B69,Historical!$B$7:$B$1062,0)))^(1/3)-1)*100)</f>
        <v>7.0399331060163606</v>
      </c>
      <c r="U69" s="105">
        <f>IF(INDEX(Historical!$H$7:$H$1062,MATCH(B69,Historical!$B$7:$B$1062,0))=0,"n/a",((INDEX(Historical!$C$7:$C$1062,MATCH(B69,Historical!$B$7:$B$1062,0))/INDEX(Historical!$H$7:$H$1062,MATCH(B69,Historical!$B$7:$B$1062,0)))^(1/5)-1)*100)</f>
        <v>7.6316922514810814</v>
      </c>
      <c r="V69" s="105">
        <f>IF(INDEX(Historical!$M$7:$M$1062,MATCH(B69,Historical!$B$7:$B$1062,0))=0,"n/a",((INDEX(Historical!$C$7:$C$1062,MATCH(B69,Historical!$B$7:$B$1062,0))/INDEX(Historical!$M$7:$M$1062,MATCH(B69,Historical!$B$7:$B$1062,0)))^(1/10)-1)*100)</f>
        <v>11.961679922923629</v>
      </c>
      <c r="W69" s="106">
        <f>IF(OR(U69&lt;=0,U69="n/a",V69&lt;=0,V69="n/a"),"n/a",U69/V69)</f>
        <v>0.63801174255261062</v>
      </c>
      <c r="X69" s="107" t="str">
        <f>IF(OR(AJ69&lt;=0,AJ69="n/a",U69&lt;=0,U69="n/a"),"n/a",U69/AJ69)</f>
        <v>n/a</v>
      </c>
      <c r="Y69" s="123"/>
      <c r="Z69" s="101">
        <f>IF(OR(AC69&lt;0.01,AC69="n/a"),"n/a",M69/AC69*100)</f>
        <v>40</v>
      </c>
      <c r="AA69" s="109">
        <f>IF(OR(AC69&lt;0.01,AC69="n/a"),"n/a",I69/AC69)</f>
        <v>76.752941176470586</v>
      </c>
      <c r="AB69" s="71">
        <v>12</v>
      </c>
      <c r="AC69" s="100">
        <v>0.85</v>
      </c>
      <c r="AD69" s="100">
        <v>1.23</v>
      </c>
      <c r="AE69" s="100">
        <v>10.37</v>
      </c>
      <c r="AF69" s="100">
        <v>7.35</v>
      </c>
      <c r="AG69" s="100">
        <v>9.75</v>
      </c>
      <c r="AH69" s="100">
        <v>46.6</v>
      </c>
      <c r="AI69" s="100">
        <v>20.64</v>
      </c>
      <c r="AJ69" s="100">
        <v>-7.5</v>
      </c>
      <c r="AK69" s="100">
        <v>29.5</v>
      </c>
      <c r="AL69" s="100">
        <v>10860</v>
      </c>
      <c r="AM69" s="100">
        <v>0.37</v>
      </c>
      <c r="AN69" s="100">
        <v>0.05</v>
      </c>
      <c r="AO69" s="110">
        <f>IF(U69="n/a","n/a",IF(AA69&lt;0,"n/a",IF(AA69="n/a","n/a",J69+U69-AA69)))</f>
        <v>-68.600096257914089</v>
      </c>
      <c r="AP69" s="111">
        <f>IF(U69="n/a","n/a",J69+U69)</f>
        <v>8.1528449185564948</v>
      </c>
      <c r="AQ69" s="112">
        <f>IF(OR(AC69&lt;0.01,AC69="n/a",AF69="n/a"),"n/a",(I69/SQRT(22.5*AC69*(I69/AF69))-1)*100)</f>
        <v>400.72574779993477</v>
      </c>
      <c r="AR69" s="101">
        <f>INDEX(Historical!$C$7:$C$1063,MATCH(B69,Historical!$B$7:$B$1063,0))*IF(AH69="n/a",1.03,IF(AH69&lt;0,1.01,IF(AH69&gt;10,1.1,(1+AH69/100))))</f>
        <v>0.35750000000000004</v>
      </c>
      <c r="AS69" s="109">
        <f>IF($AI69="n/a",1.03*AR69,IF($AI69&lt;0,1.01*AR69,IF($AI69&gt;10,1.1*AR69,(1+$AI69/100)*AR69)))</f>
        <v>0.3932500000000001</v>
      </c>
      <c r="AT69" s="109">
        <f>IF($AK69="n/a",1.03*AS69,IF($AK69&lt;0,1.01*AS69,IF($AK69&gt;10,1.1*AS69,(1+$AK69/100)*AS69)))</f>
        <v>0.43257500000000015</v>
      </c>
      <c r="AU69" s="109">
        <f>IF($AK69="n/a",1.03*AT69,IF($AK69&lt;0,1.01*AT69,IF($AK69&gt;10,1.1*AT69,(1+$AK69/100)*AT69)))</f>
        <v>0.47583250000000021</v>
      </c>
      <c r="AV69" s="109">
        <f>IF($AK69="n/a",1.03*AU69,IF($AK69&lt;0,1.01*AU69,IF($AK69&gt;10,1.1*AU69,(1+$AK69/100)*AU69)))</f>
        <v>0.52341575000000029</v>
      </c>
      <c r="AW69" s="109">
        <f>SUM(AR69:AV69)</f>
        <v>2.1825732500000008</v>
      </c>
      <c r="AX69" s="113">
        <f>AW69/I69*100</f>
        <v>3.3454525597792779</v>
      </c>
      <c r="AY69" s="100">
        <v>1.5</v>
      </c>
      <c r="AZ69" s="100">
        <v>88.55</v>
      </c>
      <c r="BA69" s="100">
        <v>-10.48</v>
      </c>
      <c r="BB69" s="100">
        <v>0.89</v>
      </c>
      <c r="BC69" s="100">
        <v>27.889999999999997</v>
      </c>
      <c r="BE69" s="12">
        <v>2015</v>
      </c>
      <c r="BF69" s="12">
        <f>IF(BE69&gt;2020,0,IF(BE69&gt;2008,1,IF(BE69&gt;2001,2,IF(BE69&gt;1990,3,IF(BE69&gt;1980,4,IF(BE69&gt;1973,5,IF(BE69&gt;1970,6,IF(BE69&gt;1960,7,IF(BE69&gt;1958,8,IF(BE69&gt;1953,9,10))))))))))</f>
        <v>1</v>
      </c>
      <c r="BG69" s="100">
        <v>7.24</v>
      </c>
      <c r="BH69" t="s">
        <v>121</v>
      </c>
      <c r="BI69" t="s">
        <v>122</v>
      </c>
    </row>
    <row r="70" spans="1:61" ht="11.25" customHeight="1" x14ac:dyDescent="0.2">
      <c r="A70" s="123" t="s">
        <v>703</v>
      </c>
      <c r="B70" s="55" t="s">
        <v>704</v>
      </c>
      <c r="C70" s="156" t="s">
        <v>134</v>
      </c>
      <c r="D70" s="98" t="s">
        <v>157</v>
      </c>
      <c r="E70" s="157">
        <v>13</v>
      </c>
      <c r="F70" s="2">
        <v>413</v>
      </c>
      <c r="G70" s="2" t="s">
        <v>119</v>
      </c>
      <c r="H70" s="2" t="s">
        <v>119</v>
      </c>
      <c r="I70" s="100">
        <v>145.11000000000001</v>
      </c>
      <c r="J70" s="101">
        <f>(M70/I70)*100</f>
        <v>2.3981806905106469</v>
      </c>
      <c r="K70" s="104">
        <v>0.87</v>
      </c>
      <c r="L70" s="71">
        <v>4</v>
      </c>
      <c r="M70" s="28">
        <f>K70*L70</f>
        <v>3.48</v>
      </c>
      <c r="N70" s="103" t="s">
        <v>202</v>
      </c>
      <c r="O70" s="104">
        <v>0.79</v>
      </c>
      <c r="P70" s="158">
        <v>45945</v>
      </c>
      <c r="Q70" s="158">
        <v>45961</v>
      </c>
      <c r="R70" s="28">
        <f>(K70-O70)/O70*100</f>
        <v>10.126582278481006</v>
      </c>
      <c r="S70" s="105">
        <f>IF(INDEX(Historical!$D$7:$D1175,MATCH(B70,Historical!$B$7:$B$1062,0))=0,"n/a",(INDEX(Historical!$C$7:$C$1062,MATCH(B70,Historical!$B$7:$B$1062,0))/INDEX(Historical!$D$7:$D$1062,MATCH(B70,Historical!$B$7:$B$1062,0))-1)*100)</f>
        <v>10.391822827938668</v>
      </c>
      <c r="T70" s="105">
        <f>IF(INDEX(Historical!$F$7:$F$1062,MATCH(B70,Historical!$B$7:$B$1062,0))=0,"n/a",((INDEX(Historical!$C$7:$C$1062,MATCH(B70,Historical!$B$7:$B$1062,0))/INDEX(Historical!$F$7:$F$1062,MATCH(B70,Historical!$B$7:$B$1062,0)))^(1/3)-1)*100)</f>
        <v>9.7639284274995131</v>
      </c>
      <c r="U70" s="105">
        <f>IF(INDEX(Historical!$H$7:$H$1062,MATCH(B70,Historical!$B$7:$B$1062,0))=0,"n/a",((INDEX(Historical!$C$7:$C$1062,MATCH(B70,Historical!$B$7:$B$1062,0))/INDEX(Historical!$H$7:$H$1062,MATCH(B70,Historical!$B$7:$B$1062,0)))^(1/5)-1)*100)</f>
        <v>7.2808072187642736</v>
      </c>
      <c r="V70" s="105">
        <f>IF(INDEX(Historical!$M$7:$M$1062,MATCH(B70,Historical!$B$7:$B$1062,0))=0,"n/a",((INDEX(Historical!$C$7:$C$1062,MATCH(B70,Historical!$B$7:$B$1062,0))/INDEX(Historical!$M$7:$M$1062,MATCH(B70,Historical!$B$7:$B$1062,0)))^(1/10)-1)*100)</f>
        <v>6.9162436949096184</v>
      </c>
      <c r="W70" s="106">
        <f>IF(OR(U70&lt;=0,U70="n/a",V70&lt;=0,V70="n/a"),"n/a",U70/V70)</f>
        <v>1.0527112027765846</v>
      </c>
      <c r="X70" s="107">
        <f>IF(OR(AJ70&lt;=0,AJ70="n/a",U70&lt;=0,U70="n/a"),"n/a",U70/AJ70)</f>
        <v>0.72808072187642736</v>
      </c>
      <c r="Y70" s="165"/>
      <c r="Z70" s="101">
        <f>IF(OR(AC70&lt;0.01,AC70="n/a"),"n/a",M70/AC70*100)</f>
        <v>38.074398249452948</v>
      </c>
      <c r="AA70" s="109">
        <f>IF(OR(AC70&lt;0.01,AC70="n/a"),"n/a",I70/AC70)</f>
        <v>15.87636761487965</v>
      </c>
      <c r="AB70" s="71">
        <v>12</v>
      </c>
      <c r="AC70" s="100">
        <v>9.14</v>
      </c>
      <c r="AD70" s="100" t="s">
        <v>142</v>
      </c>
      <c r="AE70" s="100">
        <v>5.09</v>
      </c>
      <c r="AF70" s="100">
        <v>2.52</v>
      </c>
      <c r="AG70" s="100">
        <v>16.61</v>
      </c>
      <c r="AH70" s="100">
        <v>3.7199999999999998</v>
      </c>
      <c r="AI70" s="100">
        <v>3.4299999999999997</v>
      </c>
      <c r="AJ70" s="100">
        <v>10</v>
      </c>
      <c r="AK70" s="100" t="s">
        <v>142</v>
      </c>
      <c r="AL70" s="100">
        <v>2050</v>
      </c>
      <c r="AM70" s="100">
        <v>2.0099999999999998</v>
      </c>
      <c r="AN70" s="100">
        <v>0.65</v>
      </c>
      <c r="AO70" s="110">
        <f>IF(U70="n/a","n/a",IF(AA70&lt;0,"n/a",IF(AA70="n/a","n/a",J70+U70-AA70)))</f>
        <v>-6.1973797056047299</v>
      </c>
      <c r="AP70" s="111">
        <f>IF(U70="n/a","n/a",J70+U70)</f>
        <v>9.6789879092749196</v>
      </c>
      <c r="AQ70" s="112">
        <f>IF(OR(AC70&lt;0.01,AC70="n/a",AF70="n/a"),"n/a",(I70/SQRT(22.5*AC70*(I70/AF70))-1)*100)</f>
        <v>33.347409906099081</v>
      </c>
      <c r="AR70" s="101">
        <f>INDEX(Historical!$C$7:$C$1063,MATCH(B70,Historical!$B$7:$B$1063,0))*IF(AH70="n/a",1.03,IF(AH70&lt;0,1.01,IF(AH70&gt;10,1.1,(1+AH70/100))))</f>
        <v>3.360528</v>
      </c>
      <c r="AS70" s="109">
        <f>IF($AI70="n/a",1.03*AR70,IF($AI70&lt;0,1.01*AR70,IF($AI70&gt;10,1.1*AR70,(1+$AI70/100)*AR70)))</f>
        <v>3.4757941103999999</v>
      </c>
      <c r="AT70" s="109">
        <f>IF($AK70="n/a",1.03*AS70,IF($AK70&lt;0,1.01*AS70,IF($AK70&gt;10,1.1*AS70,(1+$AK70/100)*AS70)))</f>
        <v>3.5800679337119998</v>
      </c>
      <c r="AU70" s="109">
        <f>IF($AK70="n/a",1.03*AT70,IF($AK70&lt;0,1.01*AT70,IF($AK70&gt;10,1.1*AT70,(1+$AK70/100)*AT70)))</f>
        <v>3.6874699717233601</v>
      </c>
      <c r="AV70" s="109">
        <f>IF($AK70="n/a",1.03*AU70,IF($AK70&lt;0,1.01*AU70,IF($AK70&gt;10,1.1*AU70,(1+$AK70/100)*AU70)))</f>
        <v>3.7980940708750608</v>
      </c>
      <c r="AW70" s="109">
        <f>SUM(AR70:AV70)</f>
        <v>17.901954086710418</v>
      </c>
      <c r="AX70" s="113">
        <f>AW70/I70*100</f>
        <v>12.336816268148588</v>
      </c>
      <c r="AY70" s="100">
        <v>0.47</v>
      </c>
      <c r="AZ70" s="100">
        <v>28.18</v>
      </c>
      <c r="BA70" s="100">
        <v>-1.06</v>
      </c>
      <c r="BB70" s="100">
        <v>10.09</v>
      </c>
      <c r="BC70" s="100">
        <v>16.39</v>
      </c>
      <c r="BE70" s="12">
        <v>2012</v>
      </c>
      <c r="BF70" s="12">
        <f>IF(BE70&gt;2020,0,IF(BE70&gt;2008,1,IF(BE70&gt;2001,2,IF(BE70&gt;1990,3,IF(BE70&gt;1980,4,IF(BE70&gt;1973,5,IF(BE70&gt;1970,6,IF(BE70&gt;1960,7,IF(BE70&gt;1958,8,IF(BE70&gt;1953,9,10))))))))))</f>
        <v>1</v>
      </c>
      <c r="BG70" s="100">
        <v>1.95</v>
      </c>
      <c r="BH70" t="s">
        <v>121</v>
      </c>
      <c r="BI70" t="s">
        <v>122</v>
      </c>
    </row>
    <row r="71" spans="1:61" ht="11.25" customHeight="1" x14ac:dyDescent="0.2">
      <c r="A71" s="123" t="s">
        <v>705</v>
      </c>
      <c r="B71" s="55" t="s">
        <v>706</v>
      </c>
      <c r="C71" s="156" t="s">
        <v>300</v>
      </c>
      <c r="D71" s="98" t="s">
        <v>518</v>
      </c>
      <c r="E71" s="157">
        <v>12</v>
      </c>
      <c r="F71" s="2">
        <v>474</v>
      </c>
      <c r="G71" s="2" t="s">
        <v>146</v>
      </c>
      <c r="H71" s="2" t="s">
        <v>146</v>
      </c>
      <c r="I71" s="100">
        <v>18.309999999999999</v>
      </c>
      <c r="J71" s="101">
        <f>(M71/I71)*100</f>
        <v>10.486073184052429</v>
      </c>
      <c r="K71" s="104">
        <v>0.48</v>
      </c>
      <c r="L71" s="71">
        <v>4</v>
      </c>
      <c r="M71" s="28">
        <f>K71*L71</f>
        <v>1.92</v>
      </c>
      <c r="N71" s="103" t="s">
        <v>707</v>
      </c>
      <c r="O71" s="104">
        <v>0.47749999999999998</v>
      </c>
      <c r="P71" s="158">
        <v>46153</v>
      </c>
      <c r="Q71" s="158">
        <v>46164</v>
      </c>
      <c r="R71" s="28">
        <f>(K71-O71)/O71*100</f>
        <v>0.52356020942408421</v>
      </c>
      <c r="S71" s="105">
        <f>IF(INDEX(Historical!$D$7:$D1176,MATCH(B71,Historical!$B$7:$B$1062,0))=0,"n/a",(INDEX(Historical!$C$7:$C$1062,MATCH(B71,Historical!$B$7:$B$1062,0))/INDEX(Historical!$D$7:$D$1062,MATCH(B71,Historical!$B$7:$B$1062,0))-1)*100)</f>
        <v>2.168021680216814</v>
      </c>
      <c r="T71" s="105">
        <f>IF(INDEX(Historical!$F$7:$F$1062,MATCH(B71,Historical!$B$7:$B$1062,0))=0,"n/a",((INDEX(Historical!$C$7:$C$1062,MATCH(B71,Historical!$B$7:$B$1062,0))/INDEX(Historical!$F$7:$F$1062,MATCH(B71,Historical!$B$7:$B$1062,0)))^(1/3)-1)*100)</f>
        <v>2.2167844975878648</v>
      </c>
      <c r="U71" s="105">
        <f>IF(INDEX(Historical!$H$7:$H$1062,MATCH(B71,Historical!$B$7:$B$1062,0))=0,"n/a",((INDEX(Historical!$C$7:$C$1062,MATCH(B71,Historical!$B$7:$B$1062,0))/INDEX(Historical!$H$7:$H$1062,MATCH(B71,Historical!$B$7:$B$1062,0)))^(1/5)-1)*100)</f>
        <v>2.2685950846576652</v>
      </c>
      <c r="V71" s="105">
        <f>IF(INDEX(Historical!$M$7:$M$1062,MATCH(B71,Historical!$B$7:$B$1062,0))=0,"n/a",((INDEX(Historical!$C$7:$C$1062,MATCH(B71,Historical!$B$7:$B$1062,0))/INDEX(Historical!$M$7:$M$1062,MATCH(B71,Historical!$B$7:$B$1062,0)))^(1/10)-1)*100)</f>
        <v>13.810434439964524</v>
      </c>
      <c r="W71" s="106">
        <f>IF(OR(U71&lt;=0,U71="n/a",V71&lt;=0,V71="n/a"),"n/a",U71/V71)</f>
        <v>0.16426674298476976</v>
      </c>
      <c r="X71" s="107" t="str">
        <f>IF(OR(AJ71&lt;=0,AJ71="n/a",U71&lt;=0,U71="n/a"),"n/a",U71/AJ71)</f>
        <v>n/a</v>
      </c>
      <c r="Y71" s="123"/>
      <c r="Z71" s="101">
        <f>IF(OR(AC71&lt;0.01,AC71="n/a"),"n/a",M71/AC71*100)</f>
        <v>1745.4545454545453</v>
      </c>
      <c r="AA71" s="109">
        <f>IF(OR(AC71&lt;0.01,AC71="n/a"),"n/a",I71/AC71)</f>
        <v>166.45454545454544</v>
      </c>
      <c r="AB71" s="71">
        <v>12</v>
      </c>
      <c r="AC71" s="100">
        <v>0.11</v>
      </c>
      <c r="AD71" s="100">
        <v>0.3</v>
      </c>
      <c r="AE71" s="100">
        <v>4.2699999999999996</v>
      </c>
      <c r="AF71" s="100">
        <v>1.24</v>
      </c>
      <c r="AG71" s="100">
        <v>0.67999999999999994</v>
      </c>
      <c r="AH71" s="100">
        <v>475</v>
      </c>
      <c r="AI71" s="100">
        <v>28.26</v>
      </c>
      <c r="AJ71" s="100">
        <v>-37.299999999999997</v>
      </c>
      <c r="AK71" s="100">
        <v>105.08</v>
      </c>
      <c r="AL71" s="100">
        <v>523.15</v>
      </c>
      <c r="AM71" s="100">
        <v>6.2</v>
      </c>
      <c r="AN71" s="100">
        <v>1.34</v>
      </c>
      <c r="AO71" s="110">
        <f>IF(U71="n/a","n/a",IF(AA71&lt;0,"n/a",IF(AA71="n/a","n/a",J71+U71-AA71)))</f>
        <v>-153.69987718583533</v>
      </c>
      <c r="AP71" s="111">
        <f>IF(U71="n/a","n/a",J71+U71)</f>
        <v>12.754668268710095</v>
      </c>
      <c r="AQ71" s="112">
        <f>IF(OR(AC71&lt;0.01,AC71="n/a",AF71="n/a"),"n/a",(I71/SQRT(22.5*AC71*(I71/AF71))-1)*100)</f>
        <v>202.87777979731274</v>
      </c>
      <c r="AR71" s="101">
        <f>INDEX(Historical!$C$7:$C$1063,MATCH(B71,Historical!$B$7:$B$1063,0))*IF(AH71="n/a",1.03,IF(AH71&lt;0,1.01,IF(AH71&gt;10,1.1,(1+AH71/100))))</f>
        <v>2.0735000000000001</v>
      </c>
      <c r="AS71" s="109">
        <f>IF($AI71="n/a",1.03*AR71,IF($AI71&lt;0,1.01*AR71,IF($AI71&gt;10,1.1*AR71,(1+$AI71/100)*AR71)))</f>
        <v>2.2808500000000005</v>
      </c>
      <c r="AT71" s="109">
        <f>IF($AK71="n/a",1.03*AS71,IF($AK71&lt;0,1.01*AS71,IF($AK71&gt;10,1.1*AS71,(1+$AK71/100)*AS71)))</f>
        <v>2.5089350000000006</v>
      </c>
      <c r="AU71" s="109">
        <f>IF($AK71="n/a",1.03*AT71,IF($AK71&lt;0,1.01*AT71,IF($AK71&gt;10,1.1*AT71,(1+$AK71/100)*AT71)))</f>
        <v>2.7598285000000007</v>
      </c>
      <c r="AV71" s="109">
        <f>IF($AK71="n/a",1.03*AU71,IF($AK71&lt;0,1.01*AU71,IF($AK71&gt;10,1.1*AU71,(1+$AK71/100)*AU71)))</f>
        <v>3.0358113500000008</v>
      </c>
      <c r="AW71" s="109">
        <f>SUM(AR71:AV71)</f>
        <v>12.658924850000004</v>
      </c>
      <c r="AX71" s="113">
        <f>AW71/I71*100</f>
        <v>69.136673129437483</v>
      </c>
      <c r="AY71" s="100">
        <v>0.67</v>
      </c>
      <c r="AZ71" s="100">
        <v>38.4</v>
      </c>
      <c r="BA71" s="100">
        <v>-4.46</v>
      </c>
      <c r="BB71" s="100">
        <v>1.8900000000000001</v>
      </c>
      <c r="BC71" s="100">
        <v>9.74</v>
      </c>
      <c r="BE71" s="12">
        <v>2015</v>
      </c>
      <c r="BF71" s="12">
        <f>IF(BE71&gt;2020,0,IF(BE71&gt;2008,1,IF(BE71&gt;2001,2,IF(BE71&gt;1990,3,IF(BE71&gt;1980,4,IF(BE71&gt;1973,5,IF(BE71&gt;1970,6,IF(BE71&gt;1960,7,IF(BE71&gt;1958,8,IF(BE71&gt;1953,9,10))))))))))</f>
        <v>1</v>
      </c>
      <c r="BG71" s="100">
        <v>0.3</v>
      </c>
      <c r="BH71" t="s">
        <v>121</v>
      </c>
      <c r="BI71" t="s">
        <v>302</v>
      </c>
    </row>
    <row r="72" spans="1:61" ht="11.25" customHeight="1" x14ac:dyDescent="0.2">
      <c r="A72" s="123" t="s">
        <v>708</v>
      </c>
      <c r="B72" s="55" t="s">
        <v>709</v>
      </c>
      <c r="C72" s="156" t="s">
        <v>335</v>
      </c>
      <c r="D72" s="98" t="s">
        <v>377</v>
      </c>
      <c r="E72" s="157">
        <v>15</v>
      </c>
      <c r="F72" s="2">
        <v>326</v>
      </c>
      <c r="G72" s="2" t="s">
        <v>146</v>
      </c>
      <c r="H72" s="2" t="s">
        <v>146</v>
      </c>
      <c r="I72" s="100">
        <v>84.29</v>
      </c>
      <c r="J72" s="101">
        <f>(M72/I72)*100</f>
        <v>0.51963459485110919</v>
      </c>
      <c r="K72" s="104">
        <v>0.438</v>
      </c>
      <c r="L72" s="71">
        <v>1</v>
      </c>
      <c r="M72" s="28">
        <f>K72*L72</f>
        <v>0.438</v>
      </c>
      <c r="N72" s="103" t="s">
        <v>655</v>
      </c>
      <c r="O72" s="104">
        <v>0.40899999999999997</v>
      </c>
      <c r="P72" s="158">
        <v>45996</v>
      </c>
      <c r="Q72" s="158">
        <v>46028</v>
      </c>
      <c r="R72" s="28">
        <f>(K72-O72)/O72*100</f>
        <v>7.0904645476772679</v>
      </c>
      <c r="S72" s="105">
        <f>IF(INDEX(Historical!$D$7:$D1178,MATCH(B72,Historical!$B$7:$B$1062,0))=0,"n/a",(INDEX(Historical!$C$7:$C$1062,MATCH(B72,Historical!$B$7:$B$1062,0))/INDEX(Historical!$D$7:$D$1062,MATCH(B72,Historical!$B$7:$B$1062,0))-1)*100)</f>
        <v>7.0904645476772776</v>
      </c>
      <c r="T72" s="105">
        <f>IF(INDEX(Historical!$F$7:$F$1062,MATCH(B72,Historical!$B$7:$B$1062,0))=0,"n/a",((INDEX(Historical!$C$7:$C$1062,MATCH(B72,Historical!$B$7:$B$1062,0))/INDEX(Historical!$F$7:$F$1062,MATCH(B72,Historical!$B$7:$B$1062,0)))^(1/3)-1)*100)</f>
        <v>7.0537697055895743</v>
      </c>
      <c r="U72" s="105">
        <f>IF(INDEX(Historical!$H$7:$H$1062,MATCH(B72,Historical!$B$7:$B$1062,0))=0,"n/a",((INDEX(Historical!$C$7:$C$1062,MATCH(B72,Historical!$B$7:$B$1062,0))/INDEX(Historical!$H$7:$H$1062,MATCH(B72,Historical!$B$7:$B$1062,0)))^(1/5)-1)*100)</f>
        <v>7.0884775352898943</v>
      </c>
      <c r="V72" s="105">
        <f>IF(INDEX(Historical!$M$7:$M$1062,MATCH(B72,Historical!$B$7:$B$1062,0))=0,"n/a",((INDEX(Historical!$C$7:$C$1062,MATCH(B72,Historical!$B$7:$B$1062,0))/INDEX(Historical!$M$7:$M$1062,MATCH(B72,Historical!$B$7:$B$1062,0)))^(1/10)-1)*100)</f>
        <v>8.6157366624381773</v>
      </c>
      <c r="W72" s="106">
        <f>IF(OR(U72&lt;=0,U72="n/a",V72&lt;=0,V72="n/a"),"n/a",U72/V72)</f>
        <v>0.82273609477798482</v>
      </c>
      <c r="X72" s="107" t="str">
        <f>IF(OR(AJ72&lt;=0,AJ72="n/a",U72&lt;=0,U72="n/a"),"n/a",U72/AJ72)</f>
        <v>n/a</v>
      </c>
      <c r="Y72" s="167" t="s">
        <v>453</v>
      </c>
      <c r="Z72" s="101">
        <f>IF(OR(AC72&lt;0.01,AC72="n/a"),"n/a",M72/AC72*100)</f>
        <v>7.5128644939965694</v>
      </c>
      <c r="AA72" s="109">
        <f>IF(OR(AC72&lt;0.01,AC72="n/a"),"n/a",I72/AC72)</f>
        <v>14.457975986277875</v>
      </c>
      <c r="AB72" s="71">
        <v>12</v>
      </c>
      <c r="AC72" s="100">
        <v>5.83</v>
      </c>
      <c r="AD72" s="100">
        <v>0.85</v>
      </c>
      <c r="AE72" s="100">
        <v>1.96</v>
      </c>
      <c r="AF72" s="100">
        <v>4.4000000000000004</v>
      </c>
      <c r="AG72" s="100">
        <v>34.31</v>
      </c>
      <c r="AH72" s="100">
        <v>15.479999999999999</v>
      </c>
      <c r="AI72" s="100">
        <v>9.6</v>
      </c>
      <c r="AJ72" s="100" t="s">
        <v>142</v>
      </c>
      <c r="AK72" s="100">
        <v>12.78</v>
      </c>
      <c r="AL72" s="100">
        <v>5880</v>
      </c>
      <c r="AM72" s="100">
        <v>6.67</v>
      </c>
      <c r="AN72" s="100">
        <v>3.57</v>
      </c>
      <c r="AO72" s="110">
        <f>IF(U72="n/a","n/a",IF(AA72&lt;0,"n/a",IF(AA72="n/a","n/a",J72+U72-AA72)))</f>
        <v>-6.8498638561368708</v>
      </c>
      <c r="AP72" s="111">
        <f>IF(U72="n/a","n/a",J72+U72)</f>
        <v>7.608112130141004</v>
      </c>
      <c r="AQ72" s="112">
        <f>IF(OR(AC72&lt;0.01,AC72="n/a",AF72="n/a"),"n/a",(I72/SQRT(22.5*AC72*(I72/AF72))-1)*100)</f>
        <v>68.146885971921904</v>
      </c>
      <c r="AR72" s="101">
        <f>INDEX(Historical!$C$7:$C$1063,MATCH(B72,Historical!$B$7:$B$1063,0))*IF(AH72="n/a",1.03,IF(AH72&lt;0,1.01,IF(AH72&gt;10,1.1,(1+AH72/100))))</f>
        <v>0.48180000000000006</v>
      </c>
      <c r="AS72" s="109">
        <f>IF($AI72="n/a",1.03*AR72,IF($AI72&lt;0,1.01*AR72,IF($AI72&gt;10,1.1*AR72,(1+$AI72/100)*AR72)))</f>
        <v>0.5280528000000001</v>
      </c>
      <c r="AT72" s="109">
        <f>IF($AK72="n/a",1.03*AS72,IF($AK72&lt;0,1.01*AS72,IF($AK72&gt;10,1.1*AS72,(1+$AK72/100)*AS72)))</f>
        <v>0.58085808000000017</v>
      </c>
      <c r="AU72" s="109">
        <f>IF($AK72="n/a",1.03*AT72,IF($AK72&lt;0,1.01*AT72,IF($AK72&gt;10,1.1*AT72,(1+$AK72/100)*AT72)))</f>
        <v>0.63894388800000024</v>
      </c>
      <c r="AV72" s="109">
        <f>IF($AK72="n/a",1.03*AU72,IF($AK72&lt;0,1.01*AU72,IF($AK72&gt;10,1.1*AU72,(1+$AK72/100)*AU72)))</f>
        <v>0.70283827680000033</v>
      </c>
      <c r="AW72" s="109">
        <f>SUM(AR72:AV72)</f>
        <v>2.9324930448000011</v>
      </c>
      <c r="AX72" s="113">
        <f>AW72/I72*100</f>
        <v>3.4790521352473611</v>
      </c>
      <c r="AY72" s="100">
        <v>0.69</v>
      </c>
      <c r="AZ72" s="100">
        <v>6.16</v>
      </c>
      <c r="BA72" s="100">
        <v>-28.78</v>
      </c>
      <c r="BB72" s="100">
        <v>-2.7199999999999998</v>
      </c>
      <c r="BC72" s="100">
        <v>-11.469999999999999</v>
      </c>
      <c r="BE72" s="12">
        <v>2012</v>
      </c>
      <c r="BF72" s="12">
        <f>IF(BE72&gt;2020,0,IF(BE72&gt;2008,1,IF(BE72&gt;2001,2,IF(BE72&gt;1990,3,IF(BE72&gt;1980,4,IF(BE72&gt;1973,5,IF(BE72&gt;1970,6,IF(BE72&gt;1960,7,IF(BE72&gt;1958,8,IF(BE72&gt;1953,9,10))))))))))</f>
        <v>1</v>
      </c>
      <c r="BG72" s="100">
        <v>5.4899999999999993</v>
      </c>
      <c r="BH72" t="s">
        <v>121</v>
      </c>
      <c r="BI72" t="s">
        <v>122</v>
      </c>
    </row>
    <row r="73" spans="1:61" ht="11.25" customHeight="1" x14ac:dyDescent="0.2">
      <c r="A73" s="55" t="s">
        <v>710</v>
      </c>
      <c r="B73" s="55" t="s">
        <v>711</v>
      </c>
      <c r="C73" s="156" t="s">
        <v>180</v>
      </c>
      <c r="D73" s="98" t="s">
        <v>208</v>
      </c>
      <c r="E73" s="157">
        <v>17</v>
      </c>
      <c r="F73" s="2">
        <v>232</v>
      </c>
      <c r="G73" s="2" t="s">
        <v>119</v>
      </c>
      <c r="H73" s="2" t="s">
        <v>119</v>
      </c>
      <c r="I73" s="100">
        <v>532.25</v>
      </c>
      <c r="J73" s="101">
        <f>(M73/I73)*100</f>
        <v>0.45091592296852984</v>
      </c>
      <c r="K73" s="104">
        <v>0.6</v>
      </c>
      <c r="L73" s="71">
        <v>4</v>
      </c>
      <c r="M73" s="28">
        <f>K73*L73</f>
        <v>2.4</v>
      </c>
      <c r="N73" s="103" t="s">
        <v>136</v>
      </c>
      <c r="O73" s="104">
        <v>0.5</v>
      </c>
      <c r="P73" s="163">
        <v>45880</v>
      </c>
      <c r="Q73" s="163">
        <v>45898</v>
      </c>
      <c r="R73" s="28">
        <f>(K73-O73)/O73*100</f>
        <v>19.999999999999996</v>
      </c>
      <c r="S73" s="105">
        <f>IF(INDEX(Historical!$D$7:$D1179,MATCH(B73,Historical!$B$7:$B$1062,0))=0,"n/a",(INDEX(Historical!$C$7:$C$1062,MATCH(B73,Historical!$B$7:$B$1062,0))/INDEX(Historical!$D$7:$D$1062,MATCH(B73,Historical!$B$7:$B$1062,0))-1)*100)</f>
        <v>22.222222222222232</v>
      </c>
      <c r="T73" s="105">
        <f>IF(INDEX(Historical!$F$7:$F$1062,MATCH(B73,Historical!$B$7:$B$1062,0))=0,"n/a",((INDEX(Historical!$C$7:$C$1062,MATCH(B73,Historical!$B$7:$B$1062,0))/INDEX(Historical!$F$7:$F$1062,MATCH(B73,Historical!$B$7:$B$1062,0)))^(1/3)-1)*100)</f>
        <v>14.126628720201229</v>
      </c>
      <c r="U73" s="105">
        <f>IF(INDEX(Historical!$H$7:$H$1062,MATCH(B73,Historical!$B$7:$B$1062,0))=0,"n/a",((INDEX(Historical!$C$7:$C$1062,MATCH(B73,Historical!$B$7:$B$1062,0))/INDEX(Historical!$H$7:$H$1062,MATCH(B73,Historical!$B$7:$B$1062,0)))^(1/5)-1)*100)</f>
        <v>10.756634324829006</v>
      </c>
      <c r="V73" s="105">
        <f>IF(INDEX(Historical!$M$7:$M$1062,MATCH(B73,Historical!$B$7:$B$1062,0))=0,"n/a",((INDEX(Historical!$C$7:$C$1062,MATCH(B73,Historical!$B$7:$B$1062,0))/INDEX(Historical!$M$7:$M$1062,MATCH(B73,Historical!$B$7:$B$1062,0)))^(1/10)-1)*100)</f>
        <v>9.1097310716134352</v>
      </c>
      <c r="W73" s="106">
        <f>IF(OR(U73&lt;=0,U73="n/a",V73&lt;=0,V73="n/a"),"n/a",U73/V73)</f>
        <v>1.1807850572392238</v>
      </c>
      <c r="X73" s="107" t="str">
        <f>IF(OR(AJ73&lt;=0,AJ73="n/a",U73&lt;=0,U73="n/a"),"n/a",U73/AJ73)</f>
        <v>n/a</v>
      </c>
      <c r="Y73" s="162"/>
      <c r="Z73" s="101">
        <f>IF(OR(AC73&lt;0.01,AC73="n/a"),"n/a",M73/AC73*100)</f>
        <v>12.054244098442993</v>
      </c>
      <c r="AA73" s="109">
        <f>IF(OR(AC73&lt;0.01,AC73="n/a"),"n/a",I73/AC73)</f>
        <v>26.732797589151179</v>
      </c>
      <c r="AB73" s="71">
        <v>12</v>
      </c>
      <c r="AC73" s="100">
        <v>19.91</v>
      </c>
      <c r="AD73" s="100">
        <v>1.79</v>
      </c>
      <c r="AE73" s="100">
        <v>2.72</v>
      </c>
      <c r="AF73" s="100">
        <v>8.3000000000000007</v>
      </c>
      <c r="AG73" s="100">
        <v>27.11</v>
      </c>
      <c r="AH73" s="100">
        <v>18.43</v>
      </c>
      <c r="AI73" s="100">
        <v>7.85</v>
      </c>
      <c r="AJ73" s="100">
        <v>-1.2</v>
      </c>
      <c r="AK73" s="100">
        <v>10.82</v>
      </c>
      <c r="AL73" s="100">
        <v>7070</v>
      </c>
      <c r="AM73" s="100">
        <v>1.8499999999999999</v>
      </c>
      <c r="AN73" s="100">
        <v>0.35</v>
      </c>
      <c r="AO73" s="110">
        <f>IF(U73="n/a","n/a",IF(AA73&lt;0,"n/a",IF(AA73="n/a","n/a",J73+U73-AA73)))</f>
        <v>-15.525247341353642</v>
      </c>
      <c r="AP73" s="111">
        <f>IF(U73="n/a","n/a",J73+U73)</f>
        <v>11.207550247797537</v>
      </c>
      <c r="AQ73" s="112">
        <f>IF(OR(AC73&lt;0.01,AC73="n/a",AF73="n/a"),"n/a",(I73/SQRT(22.5*AC73*(I73/AF73))-1)*100)</f>
        <v>214.02917061243767</v>
      </c>
      <c r="AR73" s="101">
        <f>INDEX(Historical!$C$7:$C$1063,MATCH(B73,Historical!$B$7:$B$1063,0))*IF(AH73="n/a",1.03,IF(AH73&lt;0,1.01,IF(AH73&gt;10,1.1,(1+AH73/100))))</f>
        <v>2.4200000000000004</v>
      </c>
      <c r="AS73" s="109">
        <f>IF($AI73="n/a",1.03*AR73,IF($AI73&lt;0,1.01*AR73,IF($AI73&gt;10,1.1*AR73,(1+$AI73/100)*AR73)))</f>
        <v>2.6099700000000006</v>
      </c>
      <c r="AT73" s="109">
        <f>IF($AK73="n/a",1.03*AS73,IF($AK73&lt;0,1.01*AS73,IF($AK73&gt;10,1.1*AS73,(1+$AK73/100)*AS73)))</f>
        <v>2.8709670000000007</v>
      </c>
      <c r="AU73" s="109">
        <f>IF($AK73="n/a",1.03*AT73,IF($AK73&lt;0,1.01*AT73,IF($AK73&gt;10,1.1*AT73,(1+$AK73/100)*AT73)))</f>
        <v>3.1580637000000009</v>
      </c>
      <c r="AV73" s="109">
        <f>IF($AK73="n/a",1.03*AU73,IF($AK73&lt;0,1.01*AU73,IF($AK73&gt;10,1.1*AU73,(1+$AK73/100)*AU73)))</f>
        <v>3.4738700700000011</v>
      </c>
      <c r="AW73" s="109">
        <f>SUM(AR73:AV73)</f>
        <v>14.532870770000002</v>
      </c>
      <c r="AX73" s="113">
        <f>AW73/I73*100</f>
        <v>2.730459515265383</v>
      </c>
      <c r="AY73" s="100">
        <v>0.5</v>
      </c>
      <c r="AZ73" s="100">
        <v>45.739999999999995</v>
      </c>
      <c r="BA73" s="100">
        <v>-3.52</v>
      </c>
      <c r="BB73" s="100">
        <v>14.13</v>
      </c>
      <c r="BC73" s="100">
        <v>22.1</v>
      </c>
      <c r="BE73" s="12">
        <v>2009</v>
      </c>
      <c r="BF73" s="12">
        <f>IF(BE73&gt;2020,0,IF(BE73&gt;2008,1,IF(BE73&gt;2001,2,IF(BE73&gt;1990,3,IF(BE73&gt;1980,4,IF(BE73&gt;1973,5,IF(BE73&gt;1970,6,IF(BE73&gt;1960,7,IF(BE73&gt;1958,8,IF(BE73&gt;1953,9,10))))))))))</f>
        <v>1</v>
      </c>
      <c r="BG73" s="100">
        <v>16.68</v>
      </c>
      <c r="BH73" t="s">
        <v>121</v>
      </c>
      <c r="BI73" t="s">
        <v>122</v>
      </c>
    </row>
    <row r="74" spans="1:61" ht="11.25" customHeight="1" x14ac:dyDescent="0.2">
      <c r="A74" s="116" t="s">
        <v>712</v>
      </c>
      <c r="B74" s="55" t="s">
        <v>713</v>
      </c>
      <c r="C74" s="156" t="s">
        <v>134</v>
      </c>
      <c r="D74" s="98" t="s">
        <v>157</v>
      </c>
      <c r="E74" s="157">
        <v>16</v>
      </c>
      <c r="F74" s="2">
        <v>281</v>
      </c>
      <c r="G74" s="2" t="s">
        <v>146</v>
      </c>
      <c r="H74" s="2" t="s">
        <v>146</v>
      </c>
      <c r="I74" s="100">
        <v>29.06</v>
      </c>
      <c r="J74" s="101">
        <f>(M74/I74)*100</f>
        <v>2.477632484514797</v>
      </c>
      <c r="K74" s="104">
        <v>0.18</v>
      </c>
      <c r="L74" s="71">
        <v>4</v>
      </c>
      <c r="M74" s="28">
        <f>K74*L74</f>
        <v>0.72</v>
      </c>
      <c r="N74" s="103" t="s">
        <v>423</v>
      </c>
      <c r="O74" s="104">
        <v>0.17</v>
      </c>
      <c r="P74" s="158">
        <v>46063</v>
      </c>
      <c r="Q74" s="158">
        <v>46077</v>
      </c>
      <c r="R74" s="28">
        <f>(K74-O74)/O74*100</f>
        <v>5.8823529411764595</v>
      </c>
      <c r="S74" s="105">
        <f>IF(INDEX(Historical!$D$7:$D1182,MATCH(B74,Historical!$B$7:$B$1062,0))=0,"n/a",(INDEX(Historical!$C$7:$C$1062,MATCH(B74,Historical!$B$7:$B$1062,0))/INDEX(Historical!$D$7:$D$1062,MATCH(B74,Historical!$B$7:$B$1062,0))-1)*100)</f>
        <v>6.25</v>
      </c>
      <c r="T74" s="105">
        <f>IF(INDEX(Historical!$F$7:$F$1062,MATCH(B74,Historical!$B$7:$B$1062,0))=0,"n/a",((INDEX(Historical!$C$7:$C$1062,MATCH(B74,Historical!$B$7:$B$1062,0))/INDEX(Historical!$F$7:$F$1062,MATCH(B74,Historical!$B$7:$B$1062,0)))^(1/3)-1)*100)</f>
        <v>6.6858844342181811</v>
      </c>
      <c r="U74" s="105">
        <f>IF(INDEX(Historical!$H$7:$H$1062,MATCH(B74,Historical!$B$7:$B$1062,0))=0,"n/a",((INDEX(Historical!$C$7:$C$1062,MATCH(B74,Historical!$B$7:$B$1062,0))/INDEX(Historical!$H$7:$H$1062,MATCH(B74,Historical!$B$7:$B$1062,0)))^(1/5)-1)*100)</f>
        <v>9.0966078501449665</v>
      </c>
      <c r="V74" s="105">
        <f>IF(INDEX(Historical!$M$7:$M$1062,MATCH(B74,Historical!$B$7:$B$1062,0))=0,"n/a",((INDEX(Historical!$C$7:$C$1062,MATCH(B74,Historical!$B$7:$B$1062,0))/INDEX(Historical!$M$7:$M$1062,MATCH(B74,Historical!$B$7:$B$1062,0)))^(1/10)-1)*100)</f>
        <v>13.018071324347936</v>
      </c>
      <c r="W74" s="106">
        <f>IF(OR(U74&lt;=0,U74="n/a",V74&lt;=0,V74="n/a"),"n/a",U74/V74)</f>
        <v>0.69876770709739588</v>
      </c>
      <c r="X74" s="107">
        <f>IF(OR(AJ74&lt;=0,AJ74="n/a",U74&lt;=0,U74="n/a"),"n/a",U74/AJ74)</f>
        <v>1.5738075865302712</v>
      </c>
      <c r="Y74" s="165"/>
      <c r="Z74" s="101">
        <f>IF(OR(AC74&lt;0.01,AC74="n/a"),"n/a",M74/AC74*100)</f>
        <v>26.765799256505574</v>
      </c>
      <c r="AA74" s="109">
        <f>IF(OR(AC74&lt;0.01,AC74="n/a"),"n/a",I74/AC74)</f>
        <v>10.802973977695167</v>
      </c>
      <c r="AB74" s="71">
        <v>12</v>
      </c>
      <c r="AC74" s="100">
        <v>2.69</v>
      </c>
      <c r="AD74" s="100" t="s">
        <v>142</v>
      </c>
      <c r="AE74" s="100">
        <v>2.31</v>
      </c>
      <c r="AF74" s="100">
        <v>1.07</v>
      </c>
      <c r="AG74" s="100">
        <v>11.16</v>
      </c>
      <c r="AH74" s="100">
        <v>2.27</v>
      </c>
      <c r="AI74" s="100">
        <v>1.87</v>
      </c>
      <c r="AJ74" s="100">
        <v>5.7799999999999994</v>
      </c>
      <c r="AK74" s="100" t="s">
        <v>142</v>
      </c>
      <c r="AL74" s="100">
        <v>603.97</v>
      </c>
      <c r="AM74" s="100">
        <v>2.19</v>
      </c>
      <c r="AN74" s="100">
        <v>0.41</v>
      </c>
      <c r="AO74" s="110">
        <f>IF(U74="n/a","n/a",IF(AA74&lt;0,"n/a",IF(AA74="n/a","n/a",J74+U74-AA74)))</f>
        <v>0.77126635696459545</v>
      </c>
      <c r="AP74" s="111">
        <f>IF(U74="n/a","n/a",J74+U74)</f>
        <v>11.574240334659763</v>
      </c>
      <c r="AQ74" s="112">
        <f>IF(OR(AC74&lt;0.01,AC74="n/a",AF74="n/a"),"n/a",(I74/SQRT(22.5*AC74*(I74/AF74))-1)*100)</f>
        <v>-28.324241952979424</v>
      </c>
      <c r="AR74" s="101">
        <f>INDEX(Historical!$C$7:$C$1063,MATCH(B74,Historical!$B$7:$B$1063,0))*IF(AH74="n/a",1.03,IF(AH74&lt;0,1.01,IF(AH74&gt;10,1.1,(1+AH74/100))))</f>
        <v>0.69543600000000005</v>
      </c>
      <c r="AS74" s="109">
        <f>IF($AI74="n/a",1.03*AR74,IF($AI74&lt;0,1.01*AR74,IF($AI74&gt;10,1.1*AR74,(1+$AI74/100)*AR74)))</f>
        <v>0.70844065320000005</v>
      </c>
      <c r="AT74" s="109">
        <f>IF($AK74="n/a",1.03*AS74,IF($AK74&lt;0,1.01*AS74,IF($AK74&gt;10,1.1*AS74,(1+$AK74/100)*AS74)))</f>
        <v>0.72969387279600006</v>
      </c>
      <c r="AU74" s="109">
        <f>IF($AK74="n/a",1.03*AT74,IF($AK74&lt;0,1.01*AT74,IF($AK74&gt;10,1.1*AT74,(1+$AK74/100)*AT74)))</f>
        <v>0.75158468897988007</v>
      </c>
      <c r="AV74" s="109">
        <f>IF($AK74="n/a",1.03*AU74,IF($AK74&lt;0,1.01*AU74,IF($AK74&gt;10,1.1*AU74,(1+$AK74/100)*AU74)))</f>
        <v>0.77413222964927653</v>
      </c>
      <c r="AW74" s="109">
        <f>SUM(AR74:AV74)</f>
        <v>3.6592874446251571</v>
      </c>
      <c r="AX74" s="113">
        <f>AW74/I74*100</f>
        <v>12.592179781917265</v>
      </c>
      <c r="AY74" s="100">
        <v>0.65</v>
      </c>
      <c r="AZ74" s="100">
        <v>53.39</v>
      </c>
      <c r="BA74" s="100">
        <v>-2.04</v>
      </c>
      <c r="BB74" s="100">
        <v>6.12</v>
      </c>
      <c r="BC74" s="100">
        <v>20.080000000000002</v>
      </c>
      <c r="BE74" s="12">
        <v>2011</v>
      </c>
      <c r="BF74" s="12">
        <f>IF(BE74&gt;2020,0,IF(BE74&gt;2008,1,IF(BE74&gt;2001,2,IF(BE74&gt;1990,3,IF(BE74&gt;1980,4,IF(BE74&gt;1973,5,IF(BE74&gt;1970,6,IF(BE74&gt;1960,7,IF(BE74&gt;1958,8,IF(BE74&gt;1953,9,10))))))))))</f>
        <v>1</v>
      </c>
      <c r="BG74" s="100">
        <v>1.28</v>
      </c>
      <c r="BH74" t="s">
        <v>121</v>
      </c>
      <c r="BI74" t="s">
        <v>122</v>
      </c>
    </row>
    <row r="75" spans="1:61" ht="11.25" customHeight="1" x14ac:dyDescent="0.2">
      <c r="A75" s="116" t="s">
        <v>714</v>
      </c>
      <c r="B75" s="55" t="s">
        <v>715</v>
      </c>
      <c r="C75" s="156" t="s">
        <v>134</v>
      </c>
      <c r="D75" s="98" t="s">
        <v>157</v>
      </c>
      <c r="E75" s="157">
        <v>11</v>
      </c>
      <c r="F75" s="2">
        <v>486</v>
      </c>
      <c r="G75" s="2" t="s">
        <v>146</v>
      </c>
      <c r="H75" s="2" t="s">
        <v>146</v>
      </c>
      <c r="I75" s="100">
        <v>118.55</v>
      </c>
      <c r="J75" s="101">
        <f>(M75/I75)*100</f>
        <v>2.6409110080134965</v>
      </c>
      <c r="K75" s="104">
        <v>0.78269999999999995</v>
      </c>
      <c r="L75" s="71">
        <v>4</v>
      </c>
      <c r="M75" s="28">
        <f>K75*L75</f>
        <v>3.1307999999999998</v>
      </c>
      <c r="N75" s="103" t="s">
        <v>716</v>
      </c>
      <c r="O75" s="104">
        <v>0.67320000000000002</v>
      </c>
      <c r="P75" s="158">
        <v>46020</v>
      </c>
      <c r="Q75" s="158">
        <v>46050</v>
      </c>
      <c r="R75" s="28">
        <f>(K75-O75)/O75*100</f>
        <v>16.265597147950078</v>
      </c>
      <c r="S75" s="105">
        <f>IF(INDEX(Historical!$D$7:$D1185,MATCH(B75,Historical!$B$7:$B$1062,0))=0,"n/a",(INDEX(Historical!$C$7:$C$1062,MATCH(B75,Historical!$B$7:$B$1062,0))/INDEX(Historical!$D$7:$D$1062,MATCH(B75,Historical!$B$7:$B$1062,0))-1)*100)</f>
        <v>3.4370314842578686</v>
      </c>
      <c r="T75" s="105">
        <f>IF(INDEX(Historical!$F$7:$F$1062,MATCH(B75,Historical!$B$7:$B$1062,0))=0,"n/a",((INDEX(Historical!$C$7:$C$1062,MATCH(B75,Historical!$B$7:$B$1062,0))/INDEX(Historical!$F$7:$F$1062,MATCH(B75,Historical!$B$7:$B$1062,0)))^(1/3)-1)*100)</f>
        <v>3.0669237694200824</v>
      </c>
      <c r="U75" s="105">
        <f>IF(INDEX(Historical!$H$7:$H$1062,MATCH(B75,Historical!$B$7:$B$1062,0))=0,"n/a",((INDEX(Historical!$C$7:$C$1062,MATCH(B75,Historical!$B$7:$B$1062,0))/INDEX(Historical!$H$7:$H$1062,MATCH(B75,Historical!$B$7:$B$1062,0)))^(1/5)-1)*100)</f>
        <v>5.1609562364393957</v>
      </c>
      <c r="V75" s="105">
        <f>IF(INDEX(Historical!$M$7:$M$1062,MATCH(B75,Historical!$B$7:$B$1062,0))=0,"n/a",((INDEX(Historical!$C$7:$C$1062,MATCH(B75,Historical!$B$7:$B$1062,0))/INDEX(Historical!$M$7:$M$1062,MATCH(B75,Historical!$B$7:$B$1062,0)))^(1/10)-1)*100)</f>
        <v>4.8069159208246726</v>
      </c>
      <c r="W75" s="106">
        <f>IF(OR(U75&lt;=0,U75="n/a",V75&lt;=0,V75="n/a"),"n/a",U75/V75)</f>
        <v>1.073652279641701</v>
      </c>
      <c r="X75" s="107">
        <f>IF(OR(AJ75&lt;=0,AJ75="n/a",U75&lt;=0,U75="n/a"),"n/a",U75/AJ75)</f>
        <v>0.34383452607857395</v>
      </c>
      <c r="Y75" s="165" t="s">
        <v>671</v>
      </c>
      <c r="Z75" s="101">
        <f>IF(OR(AC75&lt;0.01,AC75="n/a"),"n/a",M75/AC75*100)</f>
        <v>42.829001367989058</v>
      </c>
      <c r="AA75" s="109">
        <f>IF(OR(AC75&lt;0.01,AC75="n/a"),"n/a",I75/AC75)</f>
        <v>16.217510259917923</v>
      </c>
      <c r="AB75" s="71">
        <v>10</v>
      </c>
      <c r="AC75" s="100">
        <v>7.31</v>
      </c>
      <c r="AD75" s="100">
        <v>1.1399999999999999</v>
      </c>
      <c r="AE75" s="100">
        <v>2.4700000000000002</v>
      </c>
      <c r="AF75" s="100">
        <v>2.5299999999999998</v>
      </c>
      <c r="AG75" s="100">
        <v>15.310000000000002</v>
      </c>
      <c r="AH75" s="100">
        <v>19.900000000000002</v>
      </c>
      <c r="AI75" s="100">
        <v>7.99</v>
      </c>
      <c r="AJ75" s="100">
        <v>15.010000000000002</v>
      </c>
      <c r="AK75" s="100">
        <v>12.989999999999998</v>
      </c>
      <c r="AL75" s="100">
        <v>109850</v>
      </c>
      <c r="AM75" s="100">
        <v>0.12</v>
      </c>
      <c r="AN75" s="100">
        <v>2.76</v>
      </c>
      <c r="AO75" s="110">
        <f>IF(U75="n/a","n/a",IF(AA75&lt;0,"n/a",IF(AA75="n/a","n/a",J75+U75-AA75)))</f>
        <v>-8.4156430154650295</v>
      </c>
      <c r="AP75" s="111">
        <f>IF(U75="n/a","n/a",J75+U75)</f>
        <v>7.8018672444528923</v>
      </c>
      <c r="AQ75" s="112">
        <f>IF(OR(AC75&lt;0.01,AC75="n/a",AF75="n/a"),"n/a",(I75/SQRT(22.5*AC75*(I75/AF75))-1)*100)</f>
        <v>35.039584250268938</v>
      </c>
      <c r="AR75" s="101">
        <f>INDEX(Historical!$C$7:$C$1063,MATCH(B75,Historical!$B$7:$B$1063,0))*IF(AH75="n/a",1.03,IF(AH75&lt;0,1.01,IF(AH75&gt;10,1.1,(1+AH75/100))))</f>
        <v>3.0356700000000001</v>
      </c>
      <c r="AS75" s="109">
        <f>IF($AI75="n/a",1.03*AR75,IF($AI75&lt;0,1.01*AR75,IF($AI75&gt;10,1.1*AR75,(1+$AI75/100)*AR75)))</f>
        <v>3.2782200330000002</v>
      </c>
      <c r="AT75" s="109">
        <f>IF($AK75="n/a",1.03*AS75,IF($AK75&lt;0,1.01*AS75,IF($AK75&gt;10,1.1*AS75,(1+$AK75/100)*AS75)))</f>
        <v>3.6060420363000003</v>
      </c>
      <c r="AU75" s="109">
        <f>IF($AK75="n/a",1.03*AT75,IF($AK75&lt;0,1.01*AT75,IF($AK75&gt;10,1.1*AT75,(1+$AK75/100)*AT75)))</f>
        <v>3.9666462399300007</v>
      </c>
      <c r="AV75" s="109">
        <f>IF($AK75="n/a",1.03*AU75,IF($AK75&lt;0,1.01*AU75,IF($AK75&gt;10,1.1*AU75,(1+$AK75/100)*AU75)))</f>
        <v>4.3633108639230009</v>
      </c>
      <c r="AW75" s="109">
        <f>SUM(AR75:AV75)</f>
        <v>18.249889173153001</v>
      </c>
      <c r="AX75" s="113">
        <f>AW75/I75*100</f>
        <v>15.39425489089245</v>
      </c>
      <c r="AY75" s="100">
        <v>1.04</v>
      </c>
      <c r="AZ75" s="100">
        <v>66.97</v>
      </c>
      <c r="BA75" s="100">
        <v>-3.2199999999999998</v>
      </c>
      <c r="BB75" s="100">
        <v>3.51</v>
      </c>
      <c r="BC75" s="100">
        <v>18.66</v>
      </c>
      <c r="BE75" s="12">
        <v>2016</v>
      </c>
      <c r="BF75" s="12">
        <f>IF(BE75&gt;2020,0,IF(BE75&gt;2008,1,IF(BE75&gt;2001,2,IF(BE75&gt;1990,3,IF(BE75&gt;1980,4,IF(BE75&gt;1973,5,IF(BE75&gt;1970,6,IF(BE75&gt;1960,7,IF(BE75&gt;1958,8,IF(BE75&gt;1953,9,10))))))))))</f>
        <v>1</v>
      </c>
      <c r="BG75" s="100">
        <v>0.86999999999999988</v>
      </c>
      <c r="BH75" t="s">
        <v>250</v>
      </c>
      <c r="BI75" t="s">
        <v>122</v>
      </c>
    </row>
    <row r="76" spans="1:61" ht="11.25" customHeight="1" x14ac:dyDescent="0.2">
      <c r="A76" s="123" t="s">
        <v>717</v>
      </c>
      <c r="B76" s="55" t="s">
        <v>718</v>
      </c>
      <c r="C76" s="156" t="s">
        <v>527</v>
      </c>
      <c r="D76" s="98" t="s">
        <v>528</v>
      </c>
      <c r="E76" s="157">
        <v>18</v>
      </c>
      <c r="F76" s="2">
        <v>223</v>
      </c>
      <c r="G76" s="2" t="s">
        <v>146</v>
      </c>
      <c r="H76" s="2" t="s">
        <v>146</v>
      </c>
      <c r="I76" s="100">
        <v>23.96</v>
      </c>
      <c r="J76" s="101">
        <f>(M76/I76)*100</f>
        <v>5.5091819699499167</v>
      </c>
      <c r="K76" s="104">
        <v>0.33</v>
      </c>
      <c r="L76" s="71">
        <v>4</v>
      </c>
      <c r="M76" s="28">
        <f>K76*L76</f>
        <v>1.32</v>
      </c>
      <c r="N76" s="103" t="s">
        <v>575</v>
      </c>
      <c r="O76" s="104">
        <v>0.31</v>
      </c>
      <c r="P76" s="115">
        <v>45749</v>
      </c>
      <c r="Q76" s="115">
        <v>45770</v>
      </c>
      <c r="R76" s="28">
        <f>(K76-O76)/O76*100</f>
        <v>6.4516129032258114</v>
      </c>
      <c r="S76" s="105">
        <f>IF(INDEX(Historical!$D$7:$D1186,MATCH(B76,Historical!$B$7:$B$1062,0))=0,"n/a",(INDEX(Historical!$C$7:$C$1062,MATCH(B76,Historical!$B$7:$B$1062,0))/INDEX(Historical!$D$7:$D$1062,MATCH(B76,Historical!$B$7:$B$1062,0))-1)*100)</f>
        <v>6.5573770491803351</v>
      </c>
      <c r="T76" s="105">
        <f>IF(INDEX(Historical!$F$7:$F$1062,MATCH(B76,Historical!$B$7:$B$1062,0))=0,"n/a",((INDEX(Historical!$C$7:$C$1062,MATCH(B76,Historical!$B$7:$B$1062,0))/INDEX(Historical!$F$7:$F$1062,MATCH(B76,Historical!$B$7:$B$1062,0)))^(1/3)-1)*100)</f>
        <v>7.0399331060163606</v>
      </c>
      <c r="U76" s="105">
        <f>IF(INDEX(Historical!$H$7:$H$1062,MATCH(B76,Historical!$B$7:$B$1062,0))=0,"n/a",((INDEX(Historical!$C$7:$C$1062,MATCH(B76,Historical!$B$7:$B$1062,0))/INDEX(Historical!$H$7:$H$1062,MATCH(B76,Historical!$B$7:$B$1062,0)))^(1/5)-1)*100)</f>
        <v>7.6316922514810814</v>
      </c>
      <c r="V76" s="105">
        <f>IF(INDEX(Historical!$M$7:$M$1062,MATCH(B76,Historical!$B$7:$B$1062,0))=0,"n/a",((INDEX(Historical!$C$7:$C$1062,MATCH(B76,Historical!$B$7:$B$1062,0))/INDEX(Historical!$M$7:$M$1062,MATCH(B76,Historical!$B$7:$B$1062,0)))^(1/10)-1)*100)</f>
        <v>10.30542524220699</v>
      </c>
      <c r="W76" s="106">
        <f>IF(OR(U76&lt;=0,U76="n/a",V76&lt;=0,V76="n/a"),"n/a",U76/V76)</f>
        <v>0.7405509304191209</v>
      </c>
      <c r="X76" s="107">
        <f>IF(OR(AJ76&lt;=0,AJ76="n/a",U76&lt;=0,U76="n/a"),"n/a",U76/AJ76)</f>
        <v>0.40594107720644046</v>
      </c>
      <c r="Y76" s="159"/>
      <c r="Z76" s="101">
        <f>IF(OR(AC76&lt;0.01,AC76="n/a"),"n/a",M76/AC76*100)</f>
        <v>42.71844660194175</v>
      </c>
      <c r="AA76" s="109">
        <f>IF(OR(AC76&lt;0.01,AC76="n/a"),"n/a",I76/AC76)</f>
        <v>7.7540453074433664</v>
      </c>
      <c r="AB76" s="71">
        <v>12</v>
      </c>
      <c r="AC76" s="100">
        <v>3.09</v>
      </c>
      <c r="AD76" s="100" t="s">
        <v>142</v>
      </c>
      <c r="AE76" s="100">
        <v>0.68</v>
      </c>
      <c r="AF76" s="100">
        <v>0.95</v>
      </c>
      <c r="AG76" s="100">
        <v>12</v>
      </c>
      <c r="AH76" s="100">
        <v>-18.77</v>
      </c>
      <c r="AI76" s="100">
        <v>3.5999999999999996</v>
      </c>
      <c r="AJ76" s="100">
        <v>18.8</v>
      </c>
      <c r="AK76" s="100">
        <v>-2.25</v>
      </c>
      <c r="AL76" s="100">
        <v>85030</v>
      </c>
      <c r="AM76" s="100">
        <v>1.06</v>
      </c>
      <c r="AN76" s="100">
        <v>1.01</v>
      </c>
      <c r="AO76" s="110">
        <f>IF(U76="n/a","n/a",IF(AA76&lt;0,"n/a",IF(AA76="n/a","n/a",J76+U76-AA76)))</f>
        <v>5.3868289139876318</v>
      </c>
      <c r="AP76" s="111">
        <f>IF(U76="n/a","n/a",J76+U76)</f>
        <v>13.140874221430998</v>
      </c>
      <c r="AQ76" s="112">
        <f>IF(OR(AC76&lt;0.01,AC76="n/a",AF76="n/a"),"n/a",(I76/SQRT(22.5*AC76*(I76/AF76))-1)*100)</f>
        <v>-42.781731580547344</v>
      </c>
      <c r="AR76" s="101">
        <f>INDEX(Historical!$C$7:$C$1063,MATCH(B76,Historical!$B$7:$B$1063,0))*IF(AH76="n/a",1.03,IF(AH76&lt;0,1.01,IF(AH76&gt;10,1.1,(1+AH76/100))))</f>
        <v>1.3130000000000002</v>
      </c>
      <c r="AS76" s="109">
        <f>IF($AI76="n/a",1.03*AR76,IF($AI76&lt;0,1.01*AR76,IF($AI76&gt;10,1.1*AR76,(1+$AI76/100)*AR76)))</f>
        <v>1.3602680000000003</v>
      </c>
      <c r="AT76" s="109">
        <f>IF($AK76="n/a",1.03*AS76,IF($AK76&lt;0,1.01*AS76,IF($AK76&gt;10,1.1*AS76,(1+$AK76/100)*AS76)))</f>
        <v>1.3738706800000002</v>
      </c>
      <c r="AU76" s="109">
        <f>IF($AK76="n/a",1.03*AT76,IF($AK76&lt;0,1.01*AT76,IF($AK76&gt;10,1.1*AT76,(1+$AK76/100)*AT76)))</f>
        <v>1.3876093868000003</v>
      </c>
      <c r="AV76" s="109">
        <f>IF($AK76="n/a",1.03*AU76,IF($AK76&lt;0,1.01*AU76,IF($AK76&gt;10,1.1*AU76,(1+$AK76/100)*AU76)))</f>
        <v>1.4014854806680004</v>
      </c>
      <c r="AW76" s="109">
        <f>SUM(AR76:AV76)</f>
        <v>6.8362335474680016</v>
      </c>
      <c r="AX76" s="113">
        <f>AW76/I76*100</f>
        <v>28.531859547028386</v>
      </c>
      <c r="AY76" s="100">
        <v>0.66</v>
      </c>
      <c r="AZ76" s="100">
        <v>12.590000000000002</v>
      </c>
      <c r="BA76" s="100">
        <v>-27.07</v>
      </c>
      <c r="BB76" s="100">
        <v>0.77</v>
      </c>
      <c r="BC76" s="100">
        <v>-11.19</v>
      </c>
      <c r="BE76" s="12">
        <v>2008</v>
      </c>
      <c r="BF76" s="12">
        <f>IF(BE76&gt;2020,0,IF(BE76&gt;2008,1,IF(BE76&gt;2001,2,IF(BE76&gt;1990,3,IF(BE76&gt;1980,4,IF(BE76&gt;1973,5,IF(BE76&gt;1970,6,IF(BE76&gt;1960,7,IF(BE76&gt;1958,8,IF(BE76&gt;1953,9,10))))))))))</f>
        <v>2</v>
      </c>
      <c r="BG76" s="100">
        <v>4.21</v>
      </c>
      <c r="BH76" t="s">
        <v>121</v>
      </c>
      <c r="BI76" t="s">
        <v>122</v>
      </c>
    </row>
    <row r="77" spans="1:61" ht="11.25" customHeight="1" x14ac:dyDescent="0.2">
      <c r="A77" s="55" t="s">
        <v>719</v>
      </c>
      <c r="B77" s="55" t="s">
        <v>720</v>
      </c>
      <c r="C77" s="156" t="s">
        <v>134</v>
      </c>
      <c r="D77" s="98" t="s">
        <v>186</v>
      </c>
      <c r="E77" s="157">
        <v>16</v>
      </c>
      <c r="F77" s="2">
        <v>288</v>
      </c>
      <c r="G77" s="2" t="s">
        <v>146</v>
      </c>
      <c r="H77" s="2" t="s">
        <v>146</v>
      </c>
      <c r="I77" s="100">
        <v>267.79000000000002</v>
      </c>
      <c r="J77" s="101">
        <f>(M77/I77)*100</f>
        <v>1.9418200829007803</v>
      </c>
      <c r="K77" s="104">
        <v>1.3</v>
      </c>
      <c r="L77" s="71">
        <v>4</v>
      </c>
      <c r="M77" s="28">
        <f>K77*L77</f>
        <v>5.2</v>
      </c>
      <c r="N77" s="103" t="s">
        <v>223</v>
      </c>
      <c r="O77" s="104">
        <v>1.25</v>
      </c>
      <c r="P77" s="158">
        <v>46091</v>
      </c>
      <c r="Q77" s="158">
        <v>46107</v>
      </c>
      <c r="R77" s="28">
        <f>(K77-O77)/O77*100</f>
        <v>4.0000000000000036</v>
      </c>
      <c r="S77" s="105">
        <f>IF(INDEX(Historical!$D$7:$D1187,MATCH(B77,Historical!$B$7:$B$1062,0))=0,"n/a",(INDEX(Historical!$C$7:$C$1062,MATCH(B77,Historical!$B$7:$B$1062,0))/INDEX(Historical!$D$7:$D$1062,MATCH(B77,Historical!$B$7:$B$1062,0))-1)*100)</f>
        <v>8.6956521739130608</v>
      </c>
      <c r="T77" s="105">
        <f>IF(INDEX(Historical!$F$7:$F$1062,MATCH(B77,Historical!$B$7:$B$1062,0))=0,"n/a",((INDEX(Historical!$C$7:$C$1062,MATCH(B77,Historical!$B$7:$B$1062,0))/INDEX(Historical!$F$7:$F$1062,MATCH(B77,Historical!$B$7:$B$1062,0)))^(1/3)-1)*100)</f>
        <v>7.7217345015941907</v>
      </c>
      <c r="U77" s="105">
        <f>IF(INDEX(Historical!$H$7:$H$1062,MATCH(B77,Historical!$B$7:$B$1062,0))=0,"n/a",((INDEX(Historical!$C$7:$C$1062,MATCH(B77,Historical!$B$7:$B$1062,0))/INDEX(Historical!$H$7:$H$1062,MATCH(B77,Historical!$B$7:$B$1062,0)))^(1/5)-1)*100)</f>
        <v>8.0185187303563499</v>
      </c>
      <c r="V77" s="105">
        <f>IF(INDEX(Historical!$M$7:$M$1062,MATCH(B77,Historical!$B$7:$B$1062,0))=0,"n/a",((INDEX(Historical!$C$7:$C$1062,MATCH(B77,Historical!$B$7:$B$1062,0))/INDEX(Historical!$M$7:$M$1062,MATCH(B77,Historical!$B$7:$B$1062,0)))^(1/10)-1)*100)</f>
        <v>9.5958226385217227</v>
      </c>
      <c r="W77" s="106">
        <f>IF(OR(U77&lt;=0,U77="n/a",V77&lt;=0,V77="n/a"),"n/a",U77/V77)</f>
        <v>0.83562598355732398</v>
      </c>
      <c r="X77" s="107">
        <f>IF(OR(AJ77&lt;=0,AJ77="n/a",U77&lt;=0,U77="n/a"),"n/a",U77/AJ77)</f>
        <v>0.58529333798221528</v>
      </c>
      <c r="Y77" s="164"/>
      <c r="Z77" s="101">
        <f>IF(OR(AC77&lt;0.01,AC77="n/a"),"n/a",M77/AC77*100)</f>
        <v>44.105173876166248</v>
      </c>
      <c r="AA77" s="109">
        <f>IF(OR(AC77&lt;0.01,AC77="n/a"),"n/a",I77/AC77)</f>
        <v>22.713316369804922</v>
      </c>
      <c r="AB77" s="71">
        <v>12</v>
      </c>
      <c r="AC77" s="100">
        <v>11.79</v>
      </c>
      <c r="AD77" s="100">
        <v>2.81</v>
      </c>
      <c r="AE77" s="100">
        <v>14.22</v>
      </c>
      <c r="AF77" s="100">
        <v>3.63</v>
      </c>
      <c r="AG77" s="100">
        <v>15.8</v>
      </c>
      <c r="AH77" s="100">
        <v>9.41</v>
      </c>
      <c r="AI77" s="100">
        <v>5.47</v>
      </c>
      <c r="AJ77" s="100">
        <v>13.700000000000001</v>
      </c>
      <c r="AK77" s="100">
        <v>7.37</v>
      </c>
      <c r="AL77" s="100">
        <v>96290</v>
      </c>
      <c r="AM77" s="100">
        <v>1.38</v>
      </c>
      <c r="AN77" s="100">
        <v>0.15</v>
      </c>
      <c r="AO77" s="110">
        <f>IF(U77="n/a","n/a",IF(AA77&lt;0,"n/a",IF(AA77="n/a","n/a",J77+U77-AA77)))</f>
        <v>-12.752977556547791</v>
      </c>
      <c r="AP77" s="111">
        <f>IF(U77="n/a","n/a",J77+U77)</f>
        <v>9.9603388132571311</v>
      </c>
      <c r="AQ77" s="112">
        <f>IF(OR(AC77&lt;0.01,AC77="n/a",AF77="n/a"),"n/a",(I77/SQRT(22.5*AC77*(I77/AF77))-1)*100)</f>
        <v>91.426618864649939</v>
      </c>
      <c r="AR77" s="101">
        <f>INDEX(Historical!$C$7:$C$1063,MATCH(B77,Historical!$B$7:$B$1063,0))*IF(AH77="n/a",1.03,IF(AH77&lt;0,1.01,IF(AH77&gt;10,1.1,(1+AH77/100))))</f>
        <v>5.4705000000000004</v>
      </c>
      <c r="AS77" s="109">
        <f>IF($AI77="n/a",1.03*AR77,IF($AI77&lt;0,1.01*AR77,IF($AI77&gt;10,1.1*AR77,(1+$AI77/100)*AR77)))</f>
        <v>5.7697363500000005</v>
      </c>
      <c r="AT77" s="109">
        <f>IF($AK77="n/a",1.03*AS77,IF($AK77&lt;0,1.01*AS77,IF($AK77&gt;10,1.1*AS77,(1+$AK77/100)*AS77)))</f>
        <v>6.1949659189950008</v>
      </c>
      <c r="AU77" s="109">
        <f>IF($AK77="n/a",1.03*AT77,IF($AK77&lt;0,1.01*AT77,IF($AK77&gt;10,1.1*AT77,(1+$AK77/100)*AT77)))</f>
        <v>6.6515349072249332</v>
      </c>
      <c r="AV77" s="109">
        <f>IF($AK77="n/a",1.03*AU77,IF($AK77&lt;0,1.01*AU77,IF($AK77&gt;10,1.1*AU77,(1+$AK77/100)*AU77)))</f>
        <v>7.1417530298874112</v>
      </c>
      <c r="AW77" s="109">
        <f>SUM(AR77:AV77)</f>
        <v>31.228490206107345</v>
      </c>
      <c r="AX77" s="113">
        <f>AW77/I77*100</f>
        <v>11.66155950786338</v>
      </c>
      <c r="AY77" s="100">
        <v>0.23</v>
      </c>
      <c r="AZ77" s="100">
        <v>22.67</v>
      </c>
      <c r="BA77" s="100">
        <v>-17.05</v>
      </c>
      <c r="BB77" s="100">
        <v>5.92</v>
      </c>
      <c r="BC77" s="100">
        <v>-2.92</v>
      </c>
      <c r="BE77" s="12">
        <v>2011</v>
      </c>
      <c r="BF77" s="12">
        <f>IF(BE77&gt;2020,0,IF(BE77&gt;2008,1,IF(BE77&gt;2001,2,IF(BE77&gt;1990,3,IF(BE77&gt;1980,4,IF(BE77&gt;1973,5,IF(BE77&gt;1970,6,IF(BE77&gt;1960,7,IF(BE77&gt;1958,8,IF(BE77&gt;1953,9,10))))))))))</f>
        <v>1</v>
      </c>
      <c r="BG77" s="100">
        <v>2.29</v>
      </c>
      <c r="BH77" t="s">
        <v>121</v>
      </c>
      <c r="BI77" t="s">
        <v>122</v>
      </c>
    </row>
    <row r="78" spans="1:61" ht="11.25" customHeight="1" x14ac:dyDescent="0.2">
      <c r="A78" s="123" t="s">
        <v>721</v>
      </c>
      <c r="B78" s="55" t="s">
        <v>722</v>
      </c>
      <c r="C78" s="156" t="s">
        <v>116</v>
      </c>
      <c r="D78" s="98" t="s">
        <v>215</v>
      </c>
      <c r="E78" s="157">
        <v>21</v>
      </c>
      <c r="F78" s="2">
        <v>208</v>
      </c>
      <c r="G78" s="2" t="s">
        <v>119</v>
      </c>
      <c r="H78" s="2" t="s">
        <v>119</v>
      </c>
      <c r="I78" s="100">
        <v>634.20000000000005</v>
      </c>
      <c r="J78" s="101">
        <f>(M78/I78)*100</f>
        <v>1.3875748975086724</v>
      </c>
      <c r="K78" s="104">
        <v>2.2000000000000002</v>
      </c>
      <c r="L78" s="71">
        <v>4</v>
      </c>
      <c r="M78" s="28">
        <f>K78*L78</f>
        <v>8.8000000000000007</v>
      </c>
      <c r="N78" s="103" t="s">
        <v>136</v>
      </c>
      <c r="O78" s="104">
        <v>2</v>
      </c>
      <c r="P78" s="158">
        <v>46255</v>
      </c>
      <c r="Q78" s="158">
        <v>46268</v>
      </c>
      <c r="R78" s="28">
        <f>(K78-O78)/O78*100</f>
        <v>10.000000000000009</v>
      </c>
      <c r="S78" s="105">
        <f>IF(INDEX(Historical!$D$7:$D1188,MATCH(B78,Historical!$B$7:$B$1062,0))=0,"n/a",(INDEX(Historical!$C$7:$C$1062,MATCH(B78,Historical!$B$7:$B$1062,0))/INDEX(Historical!$D$7:$D$1062,MATCH(B78,Historical!$B$7:$B$1062,0))-1)*100)</f>
        <v>9.1428571428571423</v>
      </c>
      <c r="T78" s="105">
        <f>IF(INDEX(Historical!$F$7:$F$1062,MATCH(B78,Historical!$B$7:$B$1062,0))=0,"n/a",((INDEX(Historical!$C$7:$C$1062,MATCH(B78,Historical!$B$7:$B$1062,0))/INDEX(Historical!$F$7:$F$1062,MATCH(B78,Historical!$B$7:$B$1062,0)))^(1/3)-1)*100)</f>
        <v>8.148078263629932</v>
      </c>
      <c r="U78" s="105">
        <f>IF(INDEX(Historical!$H$7:$H$1062,MATCH(B78,Historical!$B$7:$B$1062,0))=0,"n/a",((INDEX(Historical!$C$7:$C$1062,MATCH(B78,Historical!$B$7:$B$1062,0))/INDEX(Historical!$H$7:$H$1062,MATCH(B78,Historical!$B$7:$B$1062,0)))^(1/5)-1)*100)</f>
        <v>7.6570684424522639</v>
      </c>
      <c r="V78" s="105">
        <f>IF(INDEX(Historical!$M$7:$M$1062,MATCH(B78,Historical!$B$7:$B$1062,0))=0,"n/a",((INDEX(Historical!$C$7:$C$1062,MATCH(B78,Historical!$B$7:$B$1062,0))/INDEX(Historical!$M$7:$M$1062,MATCH(B78,Historical!$B$7:$B$1062,0)))^(1/10)-1)*100)</f>
        <v>8.0882845312796334</v>
      </c>
      <c r="W78" s="106">
        <f>IF(OR(U78&lt;=0,U78="n/a",V78&lt;=0,V78="n/a"),"n/a",U78/V78)</f>
        <v>0.9466863353830175</v>
      </c>
      <c r="X78" s="107">
        <f>IF(OR(AJ78&lt;=0,AJ78="n/a",U78&lt;=0,U78="n/a"),"n/a",U78/AJ78)</f>
        <v>0.67821686824200744</v>
      </c>
      <c r="Y78" s="55"/>
      <c r="Z78" s="101">
        <f>IF(OR(AC78&lt;0.01,AC78="n/a"),"n/a",M78/AC78*100)</f>
        <v>45.666839647119879</v>
      </c>
      <c r="AA78" s="109">
        <f>IF(OR(AC78&lt;0.01,AC78="n/a"),"n/a",I78/AC78)</f>
        <v>32.911261027503897</v>
      </c>
      <c r="AB78" s="71">
        <v>12</v>
      </c>
      <c r="AC78" s="100">
        <v>19.27</v>
      </c>
      <c r="AD78" s="100">
        <v>0.95</v>
      </c>
      <c r="AE78" s="100">
        <v>2.58</v>
      </c>
      <c r="AF78" s="100">
        <v>7.09</v>
      </c>
      <c r="AG78" s="100">
        <v>22.97</v>
      </c>
      <c r="AH78" s="100">
        <v>23</v>
      </c>
      <c r="AI78" s="100">
        <v>16.809999999999999</v>
      </c>
      <c r="AJ78" s="100">
        <v>11.29</v>
      </c>
      <c r="AK78" s="100">
        <v>19.489999999999998</v>
      </c>
      <c r="AL78" s="100">
        <v>87510</v>
      </c>
      <c r="AM78" s="100">
        <v>0.33</v>
      </c>
      <c r="AN78" s="100">
        <v>0.67</v>
      </c>
      <c r="AO78" s="110">
        <f>IF(U78="n/a","n/a",IF(AA78&lt;0,"n/a",IF(AA78="n/a","n/a",J78+U78-AA78)))</f>
        <v>-23.866617687542963</v>
      </c>
      <c r="AP78" s="111">
        <f>IF(U78="n/a","n/a",J78+U78)</f>
        <v>9.0446433399609365</v>
      </c>
      <c r="AQ78" s="112">
        <f>IF(OR(AC78&lt;0.01,AC78="n/a",AF78="n/a"),"n/a",(I78/SQRT(22.5*AC78*(I78/AF78))-1)*100)</f>
        <v>222.03577488292447</v>
      </c>
      <c r="AR78" s="101">
        <f>INDEX(Historical!$C$7:$C$1063,MATCH(B78,Historical!$B$7:$B$1063,0))*IF(AH78="n/a",1.03,IF(AH78&lt;0,1.01,IF(AH78&gt;10,1.1,(1+AH78/100))))</f>
        <v>8.4039999999999999</v>
      </c>
      <c r="AS78" s="109">
        <f>IF($AI78="n/a",1.03*AR78,IF($AI78&lt;0,1.01*AR78,IF($AI78&gt;10,1.1*AR78,(1+$AI78/100)*AR78)))</f>
        <v>9.2444000000000006</v>
      </c>
      <c r="AT78" s="109">
        <f>IF($AK78="n/a",1.03*AS78,IF($AK78&lt;0,1.01*AS78,IF($AK78&gt;10,1.1*AS78,(1+$AK78/100)*AS78)))</f>
        <v>10.168840000000001</v>
      </c>
      <c r="AU78" s="109">
        <f>IF($AK78="n/a",1.03*AT78,IF($AK78&lt;0,1.01*AT78,IF($AK78&gt;10,1.1*AT78,(1+$AK78/100)*AT78)))</f>
        <v>11.185724000000002</v>
      </c>
      <c r="AV78" s="109">
        <f>IF($AK78="n/a",1.03*AU78,IF($AK78&lt;0,1.01*AU78,IF($AK78&gt;10,1.1*AU78,(1+$AK78/100)*AU78)))</f>
        <v>12.304296400000004</v>
      </c>
      <c r="AW78" s="109">
        <f>SUM(AR78:AV78)</f>
        <v>51.307260400000011</v>
      </c>
      <c r="AX78" s="113">
        <f>AW78/I78*100</f>
        <v>8.0900757489750887</v>
      </c>
      <c r="AY78" s="100">
        <v>1.25</v>
      </c>
      <c r="AZ78" s="100">
        <v>78.81</v>
      </c>
      <c r="BA78" s="100">
        <v>-14.04</v>
      </c>
      <c r="BB78" s="100">
        <v>-5.16</v>
      </c>
      <c r="BC78" s="100">
        <v>9.43</v>
      </c>
      <c r="BE78" s="12">
        <v>2006</v>
      </c>
      <c r="BF78" s="12">
        <f>IF(BE78&gt;2020,0,IF(BE78&gt;2008,1,IF(BE78&gt;2001,2,IF(BE78&gt;1990,3,IF(BE78&gt;1980,4,IF(BE78&gt;1973,5,IF(BE78&gt;1970,6,IF(BE78&gt;1960,7,IF(BE78&gt;1958,8,IF(BE78&gt;1953,9,10))))))))))</f>
        <v>2</v>
      </c>
      <c r="BG78" s="100">
        <v>7.9799999999999995</v>
      </c>
      <c r="BH78" t="s">
        <v>121</v>
      </c>
      <c r="BI78" t="s">
        <v>122</v>
      </c>
    </row>
    <row r="79" spans="1:61" ht="11.25" customHeight="1" x14ac:dyDescent="0.2">
      <c r="A79" s="123" t="s">
        <v>723</v>
      </c>
      <c r="B79" s="55" t="s">
        <v>724</v>
      </c>
      <c r="C79" s="156" t="s">
        <v>162</v>
      </c>
      <c r="D79" s="98" t="s">
        <v>192</v>
      </c>
      <c r="E79" s="157">
        <v>20</v>
      </c>
      <c r="F79" s="2">
        <v>210</v>
      </c>
      <c r="G79" s="2" t="s">
        <v>119</v>
      </c>
      <c r="H79" s="2" t="s">
        <v>119</v>
      </c>
      <c r="I79" s="100">
        <v>71.989999999999995</v>
      </c>
      <c r="J79" s="101">
        <f>(M79/I79)*100</f>
        <v>3.1671065425753575</v>
      </c>
      <c r="K79" s="104">
        <v>0.56999999999999995</v>
      </c>
      <c r="L79" s="71">
        <v>4</v>
      </c>
      <c r="M79" s="28">
        <f>K79*L79</f>
        <v>2.2799999999999998</v>
      </c>
      <c r="N79" s="103" t="s">
        <v>585</v>
      </c>
      <c r="O79" s="104">
        <v>0.54249999999999998</v>
      </c>
      <c r="P79" s="158">
        <v>46070</v>
      </c>
      <c r="Q79" s="158">
        <v>46080</v>
      </c>
      <c r="R79" s="28">
        <f>(K79-O79)/O79*100</f>
        <v>5.0691244239631281</v>
      </c>
      <c r="S79" s="105">
        <f>IF(INDEX(Historical!$D$7:$D1189,MATCH(B79,Historical!$B$7:$B$1062,0))=0,"n/a",(INDEX(Historical!$C$7:$C$1062,MATCH(B79,Historical!$B$7:$B$1062,0))/INDEX(Historical!$D$7:$D$1062,MATCH(B79,Historical!$B$7:$B$1062,0))-1)*100)</f>
        <v>5.3398058252427161</v>
      </c>
      <c r="T79" s="105">
        <f>IF(INDEX(Historical!$F$7:$F$1062,MATCH(B79,Historical!$B$7:$B$1062,0))=0,"n/a",((INDEX(Historical!$C$7:$C$1062,MATCH(B79,Historical!$B$7:$B$1062,0))/INDEX(Historical!$F$7:$F$1062,MATCH(B79,Historical!$B$7:$B$1062,0)))^(1/3)-1)*100)</f>
        <v>5.6527089609341941</v>
      </c>
      <c r="U79" s="105">
        <f>IF(INDEX(Historical!$H$7:$H$1062,MATCH(B79,Historical!$B$7:$B$1062,0))=0,"n/a",((INDEX(Historical!$C$7:$C$1062,MATCH(B79,Historical!$B$7:$B$1062,0))/INDEX(Historical!$H$7:$H$1062,MATCH(B79,Historical!$B$7:$B$1062,0)))^(1/5)-1)*100)</f>
        <v>5.8898726241980226</v>
      </c>
      <c r="V79" s="105">
        <f>IF(INDEX(Historical!$M$7:$M$1062,MATCH(B79,Historical!$B$7:$B$1062,0))=0,"n/a",((INDEX(Historical!$C$7:$C$1062,MATCH(B79,Historical!$B$7:$B$1062,0))/INDEX(Historical!$M$7:$M$1062,MATCH(B79,Historical!$B$7:$B$1062,0)))^(1/10)-1)*100)</f>
        <v>6.463361472942375</v>
      </c>
      <c r="W79" s="106">
        <f>IF(OR(U79&lt;=0,U79="n/a",V79&lt;=0,V79="n/a"),"n/a",U79/V79)</f>
        <v>0.91127080681698625</v>
      </c>
      <c r="X79" s="107">
        <f>IF(OR(AJ79&lt;=0,AJ79="n/a",U79&lt;=0,U79="n/a"),"n/a",U79/AJ79)</f>
        <v>0.98492853247458578</v>
      </c>
      <c r="Y79" s="55"/>
      <c r="Z79" s="101">
        <f>IF(OR(AC79&lt;0.01,AC79="n/a"),"n/a",M79/AC79*100)</f>
        <v>68.468468468468458</v>
      </c>
      <c r="AA79" s="109">
        <f>IF(OR(AC79&lt;0.01,AC79="n/a"),"n/a",I79/AC79)</f>
        <v>21.618618618618616</v>
      </c>
      <c r="AB79" s="71">
        <v>12</v>
      </c>
      <c r="AC79" s="100">
        <v>3.33</v>
      </c>
      <c r="AD79" s="100">
        <v>2.31</v>
      </c>
      <c r="AE79" s="100">
        <v>2.56</v>
      </c>
      <c r="AF79" s="100">
        <v>2.36</v>
      </c>
      <c r="AG79" s="100">
        <v>11.29</v>
      </c>
      <c r="AH79" s="100">
        <v>7.2700000000000005</v>
      </c>
      <c r="AI79" s="100">
        <v>7.3800000000000008</v>
      </c>
      <c r="AJ79" s="100">
        <v>5.9799999999999995</v>
      </c>
      <c r="AK79" s="100">
        <v>7.5</v>
      </c>
      <c r="AL79" s="100">
        <v>22570</v>
      </c>
      <c r="AM79" s="100">
        <v>0.65</v>
      </c>
      <c r="AN79" s="100">
        <v>1.97</v>
      </c>
      <c r="AO79" s="110">
        <f>IF(U79="n/a","n/a",IF(AA79&lt;0,"n/a",IF(AA79="n/a","n/a",J79+U79-AA79)))</f>
        <v>-12.561639451845235</v>
      </c>
      <c r="AP79" s="111">
        <f>IF(U79="n/a","n/a",J79+U79)</f>
        <v>9.056979166773381</v>
      </c>
      <c r="AQ79" s="112">
        <f>IF(OR(AC79&lt;0.01,AC79="n/a",AF79="n/a"),"n/a",(I79/SQRT(22.5*AC79*(I79/AF79))-1)*100)</f>
        <v>50.58395951161441</v>
      </c>
      <c r="AR79" s="101">
        <f>INDEX(Historical!$C$7:$C$1063,MATCH(B79,Historical!$B$7:$B$1063,0))*IF(AH79="n/a",1.03,IF(AH79&lt;0,1.01,IF(AH79&gt;10,1.1,(1+AH79/100))))</f>
        <v>2.3277589999999999</v>
      </c>
      <c r="AS79" s="109">
        <f>IF($AI79="n/a",1.03*AR79,IF($AI79&lt;0,1.01*AR79,IF($AI79&gt;10,1.1*AR79,(1+$AI79/100)*AR79)))</f>
        <v>2.4995476141999999</v>
      </c>
      <c r="AT79" s="109">
        <f>IF($AK79="n/a",1.03*AS79,IF($AK79&lt;0,1.01*AS79,IF($AK79&gt;10,1.1*AS79,(1+$AK79/100)*AS79)))</f>
        <v>2.6870136852649997</v>
      </c>
      <c r="AU79" s="109">
        <f>IF($AK79="n/a",1.03*AT79,IF($AK79&lt;0,1.01*AT79,IF($AK79&gt;10,1.1*AT79,(1+$AK79/100)*AT79)))</f>
        <v>2.8885397116598748</v>
      </c>
      <c r="AV79" s="109">
        <f>IF($AK79="n/a",1.03*AU79,IF($AK79&lt;0,1.01*AU79,IF($AK79&gt;10,1.1*AU79,(1+$AK79/100)*AU79)))</f>
        <v>3.1051801900343654</v>
      </c>
      <c r="AW79" s="109">
        <f>SUM(AR79:AV79)</f>
        <v>13.50804020115924</v>
      </c>
      <c r="AX79" s="113">
        <f>AW79/I79*100</f>
        <v>18.763773025641395</v>
      </c>
      <c r="AY79" s="100">
        <v>0.35</v>
      </c>
      <c r="AZ79" s="100">
        <v>4.88</v>
      </c>
      <c r="BA79" s="100">
        <v>-10.42</v>
      </c>
      <c r="BB79" s="100">
        <v>-2.87</v>
      </c>
      <c r="BC79" s="100">
        <v>-2.8000000000000003</v>
      </c>
      <c r="BE79" s="12">
        <v>2007</v>
      </c>
      <c r="BF79" s="12">
        <f>IF(BE79&gt;2020,0,IF(BE79&gt;2008,1,IF(BE79&gt;2001,2,IF(BE79&gt;1990,3,IF(BE79&gt;1980,4,IF(BE79&gt;1973,5,IF(BE79&gt;1970,6,IF(BE79&gt;1960,7,IF(BE79&gt;1958,8,IF(BE79&gt;1953,9,10))))))))))</f>
        <v>2</v>
      </c>
      <c r="BG79" s="100">
        <v>2.6100000000000003</v>
      </c>
      <c r="BH79" t="s">
        <v>121</v>
      </c>
      <c r="BI79" t="s">
        <v>122</v>
      </c>
    </row>
    <row r="80" spans="1:61" ht="11.25" customHeight="1" x14ac:dyDescent="0.2">
      <c r="A80" s="116" t="s">
        <v>1417</v>
      </c>
      <c r="B80" s="55" t="s">
        <v>1418</v>
      </c>
      <c r="C80" s="156" t="s">
        <v>134</v>
      </c>
      <c r="D80" s="98" t="s">
        <v>135</v>
      </c>
      <c r="E80" s="157">
        <v>10</v>
      </c>
      <c r="F80" s="2">
        <v>511</v>
      </c>
      <c r="G80" s="2" t="s">
        <v>146</v>
      </c>
      <c r="H80" s="2" t="s">
        <v>146</v>
      </c>
      <c r="I80" s="100">
        <v>52.47</v>
      </c>
      <c r="J80" s="101">
        <f>(M80/I80)*100</f>
        <v>3.659233847913093</v>
      </c>
      <c r="K80" s="104">
        <v>0.48</v>
      </c>
      <c r="L80" s="71">
        <v>4</v>
      </c>
      <c r="M80" s="28">
        <f>K80*L80</f>
        <v>1.92</v>
      </c>
      <c r="N80" s="103" t="s">
        <v>395</v>
      </c>
      <c r="O80" s="104">
        <v>0.46</v>
      </c>
      <c r="P80" s="158">
        <v>46076</v>
      </c>
      <c r="Q80" s="158">
        <v>46093</v>
      </c>
      <c r="R80" s="28">
        <f>(K80-O80)/O80*100</f>
        <v>4.3478260869565135</v>
      </c>
      <c r="S80" s="105">
        <f>IF(INDEX(Historical!$D$7:$D1190,MATCH(B80,Historical!$B$7:$B$1062,0))=0,"n/a",(INDEX(Historical!$C$7:$C$1062,MATCH(B80,Historical!$B$7:$B$1062,0))/INDEX(Historical!$D$7:$D$1062,MATCH(B80,Historical!$B$7:$B$1062,0))-1)*100)</f>
        <v>4.5454545454545414</v>
      </c>
      <c r="T80" s="105">
        <f>IF(INDEX(Historical!$F$7:$F$1062,MATCH(B80,Historical!$B$7:$B$1062,0))=0,"n/a",((INDEX(Historical!$C$7:$C$1062,MATCH(B80,Historical!$B$7:$B$1062,0))/INDEX(Historical!$F$7:$F$1062,MATCH(B80,Historical!$B$7:$B$1062,0)))^(1/3)-1)*100)</f>
        <v>4.7689553171647248</v>
      </c>
      <c r="U80" s="105">
        <f>IF(INDEX(Historical!$H$7:$H$1062,MATCH(B80,Historical!$B$7:$B$1062,0))=0,"n/a",((INDEX(Historical!$C$7:$C$1062,MATCH(B80,Historical!$B$7:$B$1062,0))/INDEX(Historical!$H$7:$H$1062,MATCH(B80,Historical!$B$7:$B$1062,0)))^(1/5)-1)*100)</f>
        <v>4.4506679342421807</v>
      </c>
      <c r="V80" s="105">
        <f>IF(INDEX(Historical!$M$7:$M$1062,MATCH(B80,Historical!$B$7:$B$1062,0))=0,"n/a",((INDEX(Historical!$C$7:$C$1062,MATCH(B80,Historical!$B$7:$B$1062,0))/INDEX(Historical!$M$7:$M$1062,MATCH(B80,Historical!$B$7:$B$1062,0)))^(1/10)-1)*100)</f>
        <v>6.2873997112299351</v>
      </c>
      <c r="W80" s="106">
        <f>IF(OR(U80&lt;=0,U80="n/a",V80&lt;=0,V80="n/a"),"n/a",U80/V80)</f>
        <v>0.70787100210804721</v>
      </c>
      <c r="X80" s="107">
        <f>IF(OR(AJ80&lt;=0,AJ80="n/a",U80&lt;=0,U80="n/a"),"n/a",U80/AJ80)</f>
        <v>0.33922773889041008</v>
      </c>
      <c r="Y80" s="165"/>
      <c r="Z80" s="101">
        <f>IF(OR(AC80&lt;0.01,AC80="n/a"),"n/a",M80/AC80*100)</f>
        <v>43.049327354260086</v>
      </c>
      <c r="AA80" s="109">
        <f>IF(OR(AC80&lt;0.01,AC80="n/a"),"n/a",I80/AC80)</f>
        <v>11.764573991031391</v>
      </c>
      <c r="AB80" s="71">
        <v>12</v>
      </c>
      <c r="AC80" s="100">
        <v>4.46</v>
      </c>
      <c r="AD80" s="100" t="s">
        <v>142</v>
      </c>
      <c r="AE80" s="100">
        <v>0.94</v>
      </c>
      <c r="AF80" s="100">
        <v>1.31</v>
      </c>
      <c r="AG80" s="100">
        <v>11.5</v>
      </c>
      <c r="AH80" s="100">
        <v>-16.329999999999998</v>
      </c>
      <c r="AI80" s="100">
        <v>15.76</v>
      </c>
      <c r="AJ80" s="100">
        <v>13.120000000000001</v>
      </c>
      <c r="AK80" s="100" t="s">
        <v>142</v>
      </c>
      <c r="AL80" s="100">
        <v>14190</v>
      </c>
      <c r="AM80" s="100">
        <v>0.6</v>
      </c>
      <c r="AN80" s="100">
        <v>0.27</v>
      </c>
      <c r="AO80" s="110">
        <f>IF(U80="n/a","n/a",IF(AA80&lt;0,"n/a",IF(AA80="n/a","n/a",J80+U80-AA80)))</f>
        <v>-3.6546722088761179</v>
      </c>
      <c r="AP80" s="111">
        <f>IF(U80="n/a","n/a",J80+U80)</f>
        <v>8.1099017821552728</v>
      </c>
      <c r="AQ80" s="112">
        <f>IF(OR(AC80&lt;0.01,AC80="n/a",AF80="n/a"),"n/a",(I80/SQRT(22.5*AC80*(I80/AF80))-1)*100)</f>
        <v>-17.237711410594404</v>
      </c>
      <c r="AR80" s="101">
        <f>INDEX(Historical!$C$7:$C$1063,MATCH(B80,Historical!$B$7:$B$1063,0))*IF(AH80="n/a",1.03,IF(AH80&lt;0,1.01,IF(AH80&gt;10,1.1,(1+AH80/100))))</f>
        <v>1.8584000000000001</v>
      </c>
      <c r="AS80" s="109">
        <f>IF($AI80="n/a",1.03*AR80,IF($AI80&lt;0,1.01*AR80,IF($AI80&gt;10,1.1*AR80,(1+$AI80/100)*AR80)))</f>
        <v>2.0442400000000003</v>
      </c>
      <c r="AT80" s="109">
        <f>IF($AK80="n/a",1.03*AS80,IF($AK80&lt;0,1.01*AS80,IF($AK80&gt;10,1.1*AS80,(1+$AK80/100)*AS80)))</f>
        <v>2.1055672000000003</v>
      </c>
      <c r="AU80" s="109">
        <f>IF($AK80="n/a",1.03*AT80,IF($AK80&lt;0,1.01*AT80,IF($AK80&gt;10,1.1*AT80,(1+$AK80/100)*AT80)))</f>
        <v>2.1687342160000003</v>
      </c>
      <c r="AV80" s="109">
        <f>IF($AK80="n/a",1.03*AU80,IF($AK80&lt;0,1.01*AU80,IF($AK80&gt;10,1.1*AU80,(1+$AK80/100)*AU80)))</f>
        <v>2.2337962424800004</v>
      </c>
      <c r="AW80" s="109">
        <f>SUM(AR80:AV80)</f>
        <v>10.410737658480002</v>
      </c>
      <c r="AX80" s="113">
        <f>AW80/I80*100</f>
        <v>19.84131438627788</v>
      </c>
      <c r="AY80" s="100">
        <v>0.26</v>
      </c>
      <c r="AZ80" s="100">
        <v>26.340000000000003</v>
      </c>
      <c r="BA80" s="100">
        <v>-5.82</v>
      </c>
      <c r="BB80" s="100">
        <v>9.39</v>
      </c>
      <c r="BC80" s="100">
        <v>13.780000000000001</v>
      </c>
      <c r="BE80" s="12">
        <v>2017</v>
      </c>
      <c r="BF80" s="12">
        <f>IF(BE80&gt;2020,0,IF(BE80&gt;2008,1,IF(BE80&gt;2001,2,IF(BE80&gt;1990,3,IF(BE80&gt;1980,4,IF(BE80&gt;1973,5,IF(BE80&gt;1970,6,IF(BE80&gt;1960,7,IF(BE80&gt;1958,8,IF(BE80&gt;1953,9,10))))))))))</f>
        <v>1</v>
      </c>
      <c r="BG80" s="100">
        <v>1.97</v>
      </c>
      <c r="BH80" t="s">
        <v>121</v>
      </c>
      <c r="BI80" t="s">
        <v>122</v>
      </c>
    </row>
    <row r="81" spans="1:61" ht="11.25" customHeight="1" x14ac:dyDescent="0.2">
      <c r="A81" s="123" t="s">
        <v>725</v>
      </c>
      <c r="B81" s="55" t="s">
        <v>726</v>
      </c>
      <c r="C81" s="156" t="s">
        <v>134</v>
      </c>
      <c r="D81" s="98" t="s">
        <v>135</v>
      </c>
      <c r="E81" s="157">
        <v>15</v>
      </c>
      <c r="F81" s="2">
        <v>353</v>
      </c>
      <c r="G81" s="2" t="s">
        <v>146</v>
      </c>
      <c r="H81" s="2" t="s">
        <v>146</v>
      </c>
      <c r="I81" s="100">
        <v>55.09</v>
      </c>
      <c r="J81" s="101">
        <f>(M81/I81)*100</f>
        <v>1.3069522599382826</v>
      </c>
      <c r="K81" s="104">
        <v>0.18</v>
      </c>
      <c r="L81" s="71">
        <v>4</v>
      </c>
      <c r="M81" s="28">
        <f>K81*L81</f>
        <v>0.72</v>
      </c>
      <c r="N81" s="103" t="s">
        <v>609</v>
      </c>
      <c r="O81" s="104">
        <v>0.17</v>
      </c>
      <c r="P81" s="158">
        <v>46183</v>
      </c>
      <c r="Q81" s="158">
        <v>46197</v>
      </c>
      <c r="R81" s="28">
        <f>(K81-O81)/O81*100</f>
        <v>5.8823529411764595</v>
      </c>
      <c r="S81" s="105">
        <f>IF(INDEX(Historical!$D$7:$D1192,MATCH(B81,Historical!$B$7:$B$1062,0))=0,"n/a",(INDEX(Historical!$C$7:$C$1062,MATCH(B81,Historical!$B$7:$B$1062,0))/INDEX(Historical!$D$7:$D$1062,MATCH(B81,Historical!$B$7:$B$1062,0))-1)*100)</f>
        <v>6.3492063492063489</v>
      </c>
      <c r="T81" s="105">
        <f>IF(INDEX(Historical!$F$7:$F$1062,MATCH(B81,Historical!$B$7:$B$1062,0))=0,"n/a",((INDEX(Historical!$C$7:$C$1062,MATCH(B81,Historical!$B$7:$B$1062,0))/INDEX(Historical!$F$7:$F$1062,MATCH(B81,Historical!$B$7:$B$1062,0)))^(1/3)-1)*100)</f>
        <v>6.799865166668817</v>
      </c>
      <c r="U81" s="105">
        <f>IF(INDEX(Historical!$H$7:$H$1062,MATCH(B81,Historical!$B$7:$B$1062,0))=0,"n/a",((INDEX(Historical!$C$7:$C$1062,MATCH(B81,Historical!$B$7:$B$1062,0))/INDEX(Historical!$H$7:$H$1062,MATCH(B81,Historical!$B$7:$B$1062,0)))^(1/5)-1)*100)</f>
        <v>7.3483538217864242</v>
      </c>
      <c r="V81" s="105">
        <f>IF(INDEX(Historical!$M$7:$M$1062,MATCH(B81,Historical!$B$7:$B$1062,0))=0,"n/a",((INDEX(Historical!$C$7:$C$1062,MATCH(B81,Historical!$B$7:$B$1062,0))/INDEX(Historical!$M$7:$M$1062,MATCH(B81,Historical!$B$7:$B$1062,0)))^(1/10)-1)*100)</f>
        <v>9.5143686643373258</v>
      </c>
      <c r="W81" s="106">
        <f>IF(OR(U81&lt;=0,U81="n/a",V81&lt;=0,V81="n/a"),"n/a",U81/V81)</f>
        <v>0.77234276713811112</v>
      </c>
      <c r="X81" s="107">
        <f>IF(OR(AJ81&lt;=0,AJ81="n/a",U81&lt;=0,U81="n/a"),"n/a",U81/AJ81)</f>
        <v>4.2476033651944647</v>
      </c>
      <c r="Y81" s="165"/>
      <c r="Z81" s="101">
        <f>IF(OR(AC81&lt;0.01,AC81="n/a"),"n/a",M81/AC81*100)</f>
        <v>24.742268041237111</v>
      </c>
      <c r="AA81" s="109">
        <f>IF(OR(AC81&lt;0.01,AC81="n/a"),"n/a",I81/AC81)</f>
        <v>18.93127147766323</v>
      </c>
      <c r="AB81" s="71">
        <v>12</v>
      </c>
      <c r="AC81" s="100">
        <v>2.91</v>
      </c>
      <c r="AD81" s="100">
        <v>1.48</v>
      </c>
      <c r="AE81" s="100">
        <v>1.1100000000000001</v>
      </c>
      <c r="AF81" s="100">
        <v>1.97</v>
      </c>
      <c r="AG81" s="100">
        <v>10.93</v>
      </c>
      <c r="AH81" s="100">
        <v>0.53</v>
      </c>
      <c r="AI81" s="100">
        <v>11.799999999999999</v>
      </c>
      <c r="AJ81" s="100">
        <v>1.73</v>
      </c>
      <c r="AK81" s="100">
        <v>7.51</v>
      </c>
      <c r="AL81" s="100">
        <v>5140</v>
      </c>
      <c r="AM81" s="100">
        <v>3.17</v>
      </c>
      <c r="AN81" s="100">
        <v>1.76</v>
      </c>
      <c r="AO81" s="110">
        <f>IF(U81="n/a","n/a",IF(AA81&lt;0,"n/a",IF(AA81="n/a","n/a",J81+U81-AA81)))</f>
        <v>-10.275965395938524</v>
      </c>
      <c r="AP81" s="111">
        <f>IF(U81="n/a","n/a",J81+U81)</f>
        <v>8.6553060817247065</v>
      </c>
      <c r="AQ81" s="112">
        <f>IF(OR(AC81&lt;0.01,AC81="n/a",AF81="n/a"),"n/a",(I81/SQRT(22.5*AC81*(I81/AF81))-1)*100)</f>
        <v>28.74540735885871</v>
      </c>
      <c r="AR81" s="101">
        <f>INDEX(Historical!$C$7:$C$1063,MATCH(B81,Historical!$B$7:$B$1063,0))*IF(AH81="n/a",1.03,IF(AH81&lt;0,1.01,IF(AH81&gt;10,1.1,(1+AH81/100))))</f>
        <v>0.67355100000000012</v>
      </c>
      <c r="AS81" s="109">
        <f>IF($AI81="n/a",1.03*AR81,IF($AI81&lt;0,1.01*AR81,IF($AI81&gt;10,1.1*AR81,(1+$AI81/100)*AR81)))</f>
        <v>0.74090610000000023</v>
      </c>
      <c r="AT81" s="109">
        <f>IF($AK81="n/a",1.03*AS81,IF($AK81&lt;0,1.01*AS81,IF($AK81&gt;10,1.1*AS81,(1+$AK81/100)*AS81)))</f>
        <v>0.79654814811000019</v>
      </c>
      <c r="AU81" s="109">
        <f>IF($AK81="n/a",1.03*AT81,IF($AK81&lt;0,1.01*AT81,IF($AK81&gt;10,1.1*AT81,(1+$AK81/100)*AT81)))</f>
        <v>0.85636891403306115</v>
      </c>
      <c r="AV81" s="109">
        <f>IF($AK81="n/a",1.03*AU81,IF($AK81&lt;0,1.01*AU81,IF($AK81&gt;10,1.1*AU81,(1+$AK81/100)*AU81)))</f>
        <v>0.92068221947694395</v>
      </c>
      <c r="AW81" s="109">
        <f>SUM(AR81:AV81)</f>
        <v>3.9880563816200056</v>
      </c>
      <c r="AX81" s="113">
        <f>AW81/I81*100</f>
        <v>7.2391656954438295</v>
      </c>
      <c r="AY81" s="100">
        <v>0.82</v>
      </c>
      <c r="AZ81" s="100">
        <v>56.330000000000005</v>
      </c>
      <c r="BA81" s="100">
        <v>1.8499999999999999</v>
      </c>
      <c r="BB81" s="100">
        <v>8.43</v>
      </c>
      <c r="BC81" s="100">
        <v>24.55</v>
      </c>
      <c r="BE81" s="12">
        <v>2012</v>
      </c>
      <c r="BF81" s="12">
        <f>IF(BE81&gt;2020,0,IF(BE81&gt;2008,1,IF(BE81&gt;2001,2,IF(BE81&gt;1990,3,IF(BE81&gt;1980,4,IF(BE81&gt;1973,5,IF(BE81&gt;1970,6,IF(BE81&gt;1960,7,IF(BE81&gt;1958,8,IF(BE81&gt;1953,9,10))))))))))</f>
        <v>1</v>
      </c>
      <c r="BG81" s="100">
        <v>0.8</v>
      </c>
      <c r="BH81" t="s">
        <v>121</v>
      </c>
      <c r="BI81" t="s">
        <v>122</v>
      </c>
    </row>
    <row r="82" spans="1:61" ht="11.25" customHeight="1" x14ac:dyDescent="0.2">
      <c r="A82" s="55" t="s">
        <v>727</v>
      </c>
      <c r="B82" s="55" t="s">
        <v>728</v>
      </c>
      <c r="C82" s="156" t="s">
        <v>134</v>
      </c>
      <c r="D82" s="98" t="s">
        <v>186</v>
      </c>
      <c r="E82" s="157">
        <v>17</v>
      </c>
      <c r="F82" s="2">
        <v>247</v>
      </c>
      <c r="G82" s="2" t="s">
        <v>146</v>
      </c>
      <c r="H82" s="2" t="s">
        <v>146</v>
      </c>
      <c r="I82" s="100">
        <v>82.27</v>
      </c>
      <c r="J82" s="101">
        <f>(M82/I82)*100</f>
        <v>3.2575665491673762</v>
      </c>
      <c r="K82" s="104">
        <v>0.67</v>
      </c>
      <c r="L82" s="71">
        <v>4</v>
      </c>
      <c r="M82" s="28">
        <f>K82*L82</f>
        <v>2.68</v>
      </c>
      <c r="N82" s="103" t="s">
        <v>667</v>
      </c>
      <c r="O82" s="104">
        <v>0.62</v>
      </c>
      <c r="P82" s="158">
        <v>46090</v>
      </c>
      <c r="Q82" s="158">
        <v>46100</v>
      </c>
      <c r="R82" s="28">
        <f>(K82-O82)/O82*100</f>
        <v>8.0645161290322651</v>
      </c>
      <c r="S82" s="105">
        <f>IF(INDEX(Historical!$D$7:$D1194,MATCH(B82,Historical!$B$7:$B$1062,0))=0,"n/a",(INDEX(Historical!$C$7:$C$1062,MATCH(B82,Historical!$B$7:$B$1062,0))/INDEX(Historical!$D$7:$D$1062,MATCH(B82,Historical!$B$7:$B$1062,0))-1)*100)</f>
        <v>5.0847457627118731</v>
      </c>
      <c r="T82" s="105">
        <f>IF(INDEX(Historical!$F$7:$F$1062,MATCH(B82,Historical!$B$7:$B$1062,0))=0,"n/a",((INDEX(Historical!$C$7:$C$1062,MATCH(B82,Historical!$B$7:$B$1062,0))/INDEX(Historical!$F$7:$F$1062,MATCH(B82,Historical!$B$7:$B$1062,0)))^(1/3)-1)*100)</f>
        <v>4.0741805351937943</v>
      </c>
      <c r="U82" s="105">
        <f>IF(INDEX(Historical!$H$7:$H$1062,MATCH(B82,Historical!$B$7:$B$1062,0))=0,"n/a",((INDEX(Historical!$C$7:$C$1062,MATCH(B82,Historical!$B$7:$B$1062,0))/INDEX(Historical!$H$7:$H$1062,MATCH(B82,Historical!$B$7:$B$1062,0)))^(1/5)-1)*100)</f>
        <v>9.714850709074053</v>
      </c>
      <c r="V82" s="105">
        <f>IF(INDEX(Historical!$M$7:$M$1062,MATCH(B82,Historical!$B$7:$B$1062,0))=0,"n/a",((INDEX(Historical!$C$7:$C$1062,MATCH(B82,Historical!$B$7:$B$1062,0))/INDEX(Historical!$M$7:$M$1062,MATCH(B82,Historical!$B$7:$B$1062,0)))^(1/10)-1)*100)</f>
        <v>9.507828735885715</v>
      </c>
      <c r="W82" s="106">
        <f>IF(OR(U82&lt;=0,U82="n/a",V82&lt;=0,V82="n/a"),"n/a",U82/V82)</f>
        <v>1.0217738433178722</v>
      </c>
      <c r="X82" s="107">
        <f>IF(OR(AJ82&lt;=0,AJ82="n/a",U82&lt;=0,U82="n/a"),"n/a",U82/AJ82)</f>
        <v>0.71537928638247816</v>
      </c>
      <c r="Y82" s="165"/>
      <c r="Z82" s="101">
        <f>IF(OR(AC82&lt;0.01,AC82="n/a"),"n/a",M82/AC82*100)</f>
        <v>82.208588957055227</v>
      </c>
      <c r="AA82" s="109">
        <f>IF(OR(AC82&lt;0.01,AC82="n/a"),"n/a",I82/AC82)</f>
        <v>25.236196319018404</v>
      </c>
      <c r="AB82" s="71">
        <v>12</v>
      </c>
      <c r="AC82" s="100">
        <v>3.26</v>
      </c>
      <c r="AD82" s="100" t="s">
        <v>142</v>
      </c>
      <c r="AE82" s="100">
        <v>6.9</v>
      </c>
      <c r="AF82" s="100">
        <v>7.51</v>
      </c>
      <c r="AG82" s="100">
        <v>29.09</v>
      </c>
      <c r="AH82" s="100">
        <v>11.65</v>
      </c>
      <c r="AI82" s="100">
        <v>12.75</v>
      </c>
      <c r="AJ82" s="100">
        <v>13.58</v>
      </c>
      <c r="AK82" s="100" t="s">
        <v>142</v>
      </c>
      <c r="AL82" s="100">
        <v>4230</v>
      </c>
      <c r="AM82" s="100">
        <v>46.089999999999996</v>
      </c>
      <c r="AN82" s="100">
        <v>0.24</v>
      </c>
      <c r="AO82" s="110">
        <f>IF(U82="n/a","n/a",IF(AA82&lt;0,"n/a",IF(AA82="n/a","n/a",J82+U82-AA82)))</f>
        <v>-12.263779060776976</v>
      </c>
      <c r="AP82" s="111">
        <f>IF(U82="n/a","n/a",J82+U82)</f>
        <v>12.972417258241428</v>
      </c>
      <c r="AQ82" s="112">
        <f>IF(OR(AC82&lt;0.01,AC82="n/a",AF82="n/a"),"n/a",(I82/SQRT(22.5*AC82*(I82/AF82))-1)*100)</f>
        <v>190.22890150578903</v>
      </c>
      <c r="AR82" s="101">
        <f>INDEX(Historical!$C$7:$C$1063,MATCH(B82,Historical!$B$7:$B$1063,0))*IF(AH82="n/a",1.03,IF(AH82&lt;0,1.01,IF(AH82&gt;10,1.1,(1+AH82/100))))</f>
        <v>2.7280000000000002</v>
      </c>
      <c r="AS82" s="109">
        <f>IF($AI82="n/a",1.03*AR82,IF($AI82&lt;0,1.01*AR82,IF($AI82&gt;10,1.1*AR82,(1+$AI82/100)*AR82)))</f>
        <v>3.0008000000000004</v>
      </c>
      <c r="AT82" s="109">
        <f>IF($AK82="n/a",1.03*AS82,IF($AK82&lt;0,1.01*AS82,IF($AK82&gt;10,1.1*AS82,(1+$AK82/100)*AS82)))</f>
        <v>3.0908240000000005</v>
      </c>
      <c r="AU82" s="109">
        <f>IF($AK82="n/a",1.03*AT82,IF($AK82&lt;0,1.01*AT82,IF($AK82&gt;10,1.1*AT82,(1+$AK82/100)*AT82)))</f>
        <v>3.1835487200000006</v>
      </c>
      <c r="AV82" s="109">
        <f>IF($AK82="n/a",1.03*AU82,IF($AK82&lt;0,1.01*AU82,IF($AK82&gt;10,1.1*AU82,(1+$AK82/100)*AU82)))</f>
        <v>3.2790551816000009</v>
      </c>
      <c r="AW82" s="109">
        <f>SUM(AR82:AV82)</f>
        <v>15.282227901600002</v>
      </c>
      <c r="AX82" s="113">
        <f>AW82/I82*100</f>
        <v>18.575699406344963</v>
      </c>
      <c r="AY82" s="100">
        <v>1.2</v>
      </c>
      <c r="AZ82" s="100">
        <v>40.9</v>
      </c>
      <c r="BA82" s="100">
        <v>-3.1300000000000003</v>
      </c>
      <c r="BB82" s="100">
        <v>7.3999999999999995</v>
      </c>
      <c r="BC82" s="100">
        <v>20.18</v>
      </c>
      <c r="BE82" s="12">
        <v>2010</v>
      </c>
      <c r="BF82" s="12">
        <f>IF(BE82&gt;2020,0,IF(BE82&gt;2008,1,IF(BE82&gt;2001,2,IF(BE82&gt;1990,3,IF(BE82&gt;1980,4,IF(BE82&gt;1973,5,IF(BE82&gt;1970,6,IF(BE82&gt;1960,7,IF(BE82&gt;1958,8,IF(BE82&gt;1953,9,10))))))))))</f>
        <v>1</v>
      </c>
      <c r="BG82" s="100">
        <v>18.440000000000001</v>
      </c>
      <c r="BH82" t="s">
        <v>121</v>
      </c>
      <c r="BI82" t="s">
        <v>122</v>
      </c>
    </row>
    <row r="83" spans="1:61" ht="11.25" customHeight="1" x14ac:dyDescent="0.2">
      <c r="A83" s="116" t="s">
        <v>729</v>
      </c>
      <c r="B83" s="55" t="s">
        <v>730</v>
      </c>
      <c r="C83" s="156" t="s">
        <v>134</v>
      </c>
      <c r="D83" s="98" t="s">
        <v>157</v>
      </c>
      <c r="E83" s="157">
        <v>14</v>
      </c>
      <c r="F83" s="2">
        <v>372</v>
      </c>
      <c r="G83" s="2" t="s">
        <v>146</v>
      </c>
      <c r="H83" s="2" t="s">
        <v>146</v>
      </c>
      <c r="I83" s="100">
        <v>34.03</v>
      </c>
      <c r="J83" s="101">
        <f>(M83/I83)*100</f>
        <v>3.4087569791360557</v>
      </c>
      <c r="K83" s="104">
        <v>0.28999999999999998</v>
      </c>
      <c r="L83" s="71">
        <v>4</v>
      </c>
      <c r="M83" s="28">
        <f>K83*L83</f>
        <v>1.1599999999999999</v>
      </c>
      <c r="N83" s="103" t="s">
        <v>270</v>
      </c>
      <c r="O83" s="104">
        <v>0.28000000000000003</v>
      </c>
      <c r="P83" s="158">
        <v>46006</v>
      </c>
      <c r="Q83" s="158">
        <v>46022</v>
      </c>
      <c r="R83" s="28">
        <f>(K83-O83)/O83*100</f>
        <v>3.5714285714285547</v>
      </c>
      <c r="S83" s="105">
        <f>IF(INDEX(Historical!$D$7:$D1195,MATCH(B83,Historical!$B$7:$B$1062,0))=0,"n/a",(INDEX(Historical!$C$7:$C$1062,MATCH(B83,Historical!$B$7:$B$1062,0))/INDEX(Historical!$D$7:$D$1062,MATCH(B83,Historical!$B$7:$B$1062,0))-1)*100)</f>
        <v>3.6697247706421798</v>
      </c>
      <c r="T83" s="105">
        <f>IF(INDEX(Historical!$F$7:$F$1062,MATCH(B83,Historical!$B$7:$B$1062,0))=0,"n/a",((INDEX(Historical!$C$7:$C$1062,MATCH(B83,Historical!$B$7:$B$1062,0))/INDEX(Historical!$F$7:$F$1062,MATCH(B83,Historical!$B$7:$B$1062,0)))^(1/3)-1)*100)</f>
        <v>3.8131470208560225</v>
      </c>
      <c r="U83" s="105">
        <f>IF(INDEX(Historical!$H$7:$H$1062,MATCH(B83,Historical!$B$7:$B$1062,0))=0,"n/a",((INDEX(Historical!$C$7:$C$1062,MATCH(B83,Historical!$B$7:$B$1062,0))/INDEX(Historical!$H$7:$H$1062,MATCH(B83,Historical!$B$7:$B$1062,0)))^(1/5)-1)*100)</f>
        <v>6.6234960080302496</v>
      </c>
      <c r="V83" s="105">
        <f>IF(INDEX(Historical!$M$7:$M$1062,MATCH(B83,Historical!$B$7:$B$1062,0))=0,"n/a",((INDEX(Historical!$C$7:$C$1062,MATCH(B83,Historical!$B$7:$B$1062,0))/INDEX(Historical!$M$7:$M$1062,MATCH(B83,Historical!$B$7:$B$1062,0)))^(1/10)-1)*100)</f>
        <v>6.5592881494488164</v>
      </c>
      <c r="W83" s="106">
        <f>IF(OR(U83&lt;=0,U83="n/a",V83&lt;=0,V83="n/a"),"n/a",U83/V83)</f>
        <v>1.0097888455452027</v>
      </c>
      <c r="X83" s="107" t="str">
        <f>IF(OR(AJ83&lt;=0,AJ83="n/a",U83&lt;=0,U83="n/a"),"n/a",U83/AJ83)</f>
        <v>n/a</v>
      </c>
      <c r="Y83" s="165"/>
      <c r="Z83" s="101">
        <f>IF(OR(AC83&lt;0.01,AC83="n/a"),"n/a",M83/AC83*100)</f>
        <v>31.868131868131865</v>
      </c>
      <c r="AA83" s="109">
        <f>IF(OR(AC83&lt;0.01,AC83="n/a"),"n/a",I83/AC83)</f>
        <v>9.3489010989010985</v>
      </c>
      <c r="AB83" s="71">
        <v>12</v>
      </c>
      <c r="AC83" s="100">
        <v>3.64</v>
      </c>
      <c r="AD83" s="100" t="s">
        <v>142</v>
      </c>
      <c r="AE83" s="100">
        <v>2.12</v>
      </c>
      <c r="AF83" s="100">
        <v>1.05</v>
      </c>
      <c r="AG83" s="100">
        <v>11.97</v>
      </c>
      <c r="AH83" s="100">
        <v>0.54</v>
      </c>
      <c r="AI83" s="100">
        <v>1.08</v>
      </c>
      <c r="AJ83" s="100">
        <v>-0.57999999999999996</v>
      </c>
      <c r="AK83" s="100" t="s">
        <v>142</v>
      </c>
      <c r="AL83" s="100">
        <v>508.76</v>
      </c>
      <c r="AM83" s="100">
        <v>6.8500000000000005</v>
      </c>
      <c r="AN83" s="100">
        <v>0.71</v>
      </c>
      <c r="AO83" s="110">
        <f>IF(U83="n/a","n/a",IF(AA83&lt;0,"n/a",IF(AA83="n/a","n/a",J83+U83-AA83)))</f>
        <v>0.68335188826520721</v>
      </c>
      <c r="AP83" s="111">
        <f>IF(U83="n/a","n/a",J83+U83)</f>
        <v>10.032252987166306</v>
      </c>
      <c r="AQ83" s="112">
        <f>IF(OR(AC83&lt;0.01,AC83="n/a",AF83="n/a"),"n/a",(I83/SQRT(22.5*AC83*(I83/AF83))-1)*100)</f>
        <v>-33.948349658615548</v>
      </c>
      <c r="AR83" s="101">
        <f>INDEX(Historical!$C$7:$C$1063,MATCH(B83,Historical!$B$7:$B$1063,0))*IF(AH83="n/a",1.03,IF(AH83&lt;0,1.01,IF(AH83&gt;10,1.1,(1+AH83/100))))</f>
        <v>1.1361019999999999</v>
      </c>
      <c r="AS83" s="109">
        <f>IF($AI83="n/a",1.03*AR83,IF($AI83&lt;0,1.01*AR83,IF($AI83&gt;10,1.1*AR83,(1+$AI83/100)*AR83)))</f>
        <v>1.1483719015999998</v>
      </c>
      <c r="AT83" s="109">
        <f>IF($AK83="n/a",1.03*AS83,IF($AK83&lt;0,1.01*AS83,IF($AK83&gt;10,1.1*AS83,(1+$AK83/100)*AS83)))</f>
        <v>1.1828230586479997</v>
      </c>
      <c r="AU83" s="109">
        <f>IF($AK83="n/a",1.03*AT83,IF($AK83&lt;0,1.01*AT83,IF($AK83&gt;10,1.1*AT83,(1+$AK83/100)*AT83)))</f>
        <v>1.2183077504074398</v>
      </c>
      <c r="AV83" s="109">
        <f>IF($AK83="n/a",1.03*AU83,IF($AK83&lt;0,1.01*AU83,IF($AK83&gt;10,1.1*AU83,(1+$AK83/100)*AU83)))</f>
        <v>1.254856982919663</v>
      </c>
      <c r="AW83" s="109">
        <f>SUM(AR83:AV83)</f>
        <v>5.9404616935751022</v>
      </c>
      <c r="AX83" s="113">
        <f>AW83/I83*100</f>
        <v>17.45654332522804</v>
      </c>
      <c r="AY83" s="100">
        <v>0.62</v>
      </c>
      <c r="AZ83" s="100">
        <v>30.409999999999997</v>
      </c>
      <c r="BA83" s="100">
        <v>-2.4899999999999998</v>
      </c>
      <c r="BB83" s="100">
        <v>3.85</v>
      </c>
      <c r="BC83" s="100">
        <v>12.389999999999999</v>
      </c>
      <c r="BE83" s="12">
        <v>2012</v>
      </c>
      <c r="BF83" s="12">
        <f>IF(BE83&gt;2020,0,IF(BE83&gt;2008,1,IF(BE83&gt;2001,2,IF(BE83&gt;1990,3,IF(BE83&gt;1980,4,IF(BE83&gt;1973,5,IF(BE83&gt;1970,6,IF(BE83&gt;1960,7,IF(BE83&gt;1958,8,IF(BE83&gt;1953,9,10))))))))))</f>
        <v>1</v>
      </c>
      <c r="BG83" s="100">
        <v>1.25</v>
      </c>
      <c r="BH83" t="s">
        <v>121</v>
      </c>
      <c r="BI83" t="s">
        <v>122</v>
      </c>
    </row>
    <row r="84" spans="1:61" ht="11.25" customHeight="1" x14ac:dyDescent="0.2">
      <c r="A84" s="123" t="s">
        <v>731</v>
      </c>
      <c r="B84" s="55" t="s">
        <v>732</v>
      </c>
      <c r="C84" s="156" t="s">
        <v>180</v>
      </c>
      <c r="D84" s="98" t="s">
        <v>208</v>
      </c>
      <c r="E84" s="157">
        <v>21</v>
      </c>
      <c r="F84" s="2">
        <v>198</v>
      </c>
      <c r="G84" s="2" t="s">
        <v>146</v>
      </c>
      <c r="H84" s="2" t="s">
        <v>146</v>
      </c>
      <c r="I84" s="100">
        <v>311.33999999999997</v>
      </c>
      <c r="J84" s="101">
        <f>(M84/I84)*100</f>
        <v>0.77086143765658122</v>
      </c>
      <c r="K84" s="104">
        <v>0.6</v>
      </c>
      <c r="L84" s="71">
        <v>4</v>
      </c>
      <c r="M84" s="28">
        <f>K84*L84</f>
        <v>2.4</v>
      </c>
      <c r="N84" s="103" t="s">
        <v>733</v>
      </c>
      <c r="O84" s="104">
        <v>0.55000000000000004</v>
      </c>
      <c r="P84" s="158">
        <v>45975</v>
      </c>
      <c r="Q84" s="158">
        <v>45992</v>
      </c>
      <c r="R84" s="28">
        <f>(K84-O84)/O84*100</f>
        <v>9.0909090909090793</v>
      </c>
      <c r="S84" s="105">
        <f>IF(INDEX(Historical!$D$7:$D1197,MATCH(B84,Historical!$B$7:$B$1062,0))=0,"n/a",(INDEX(Historical!$C$7:$C$1062,MATCH(B84,Historical!$B$7:$B$1062,0))/INDEX(Historical!$D$7:$D$1062,MATCH(B84,Historical!$B$7:$B$1062,0))-1)*100)</f>
        <v>8.1730769230769162</v>
      </c>
      <c r="T84" s="105">
        <f>IF(INDEX(Historical!$F$7:$F$1062,MATCH(B84,Historical!$B$7:$B$1062,0))=0,"n/a",((INDEX(Historical!$C$7:$C$1062,MATCH(B84,Historical!$B$7:$B$1062,0))/INDEX(Historical!$F$7:$F$1062,MATCH(B84,Historical!$B$7:$B$1062,0)))^(1/3)-1)*100)</f>
        <v>6.4554485011703244</v>
      </c>
      <c r="U84" s="105">
        <f>IF(INDEX(Historical!$H$7:$H$1062,MATCH(B84,Historical!$B$7:$B$1062,0))=0,"n/a",((INDEX(Historical!$C$7:$C$1062,MATCH(B84,Historical!$B$7:$B$1062,0))/INDEX(Historical!$H$7:$H$1062,MATCH(B84,Historical!$B$7:$B$1062,0)))^(1/5)-1)*100)</f>
        <v>5.7661557194869095</v>
      </c>
      <c r="V84" s="105">
        <f>IF(INDEX(Historical!$M$7:$M$1062,MATCH(B84,Historical!$B$7:$B$1062,0))=0,"n/a",((INDEX(Historical!$C$7:$C$1062,MATCH(B84,Historical!$B$7:$B$1062,0))/INDEX(Historical!$M$7:$M$1062,MATCH(B84,Historical!$B$7:$B$1062,0)))^(1/10)-1)*100)</f>
        <v>6.3995312815083638</v>
      </c>
      <c r="W84" s="106">
        <f>IF(OR(U84&lt;=0,U84="n/a",V84&lt;=0,V84="n/a"),"n/a",U84/V84)</f>
        <v>0.90102781998243964</v>
      </c>
      <c r="X84" s="107" t="str">
        <f>IF(OR(AJ84&lt;=0,AJ84="n/a",U84&lt;=0,U84="n/a"),"n/a",U84/AJ84)</f>
        <v>n/a</v>
      </c>
      <c r="Y84" s="165"/>
      <c r="Z84" s="101">
        <f>IF(OR(AC84&lt;0.01,AC84="n/a"),"n/a",M84/AC84*100)</f>
        <v>18.41903300076746</v>
      </c>
      <c r="AA84" s="109">
        <f>IF(OR(AC84&lt;0.01,AC84="n/a"),"n/a",I84/AC84)</f>
        <v>23.894090560245587</v>
      </c>
      <c r="AB84" s="71">
        <v>9</v>
      </c>
      <c r="AC84" s="100">
        <v>13.03</v>
      </c>
      <c r="AD84" s="100">
        <v>1.39</v>
      </c>
      <c r="AE84" s="100">
        <v>0.18</v>
      </c>
      <c r="AF84" s="100">
        <v>17.829999999999998</v>
      </c>
      <c r="AG84" s="100">
        <v>115.58</v>
      </c>
      <c r="AH84" s="100">
        <v>11.14</v>
      </c>
      <c r="AI84" s="100">
        <v>11.48</v>
      </c>
      <c r="AJ84" s="100" t="s">
        <v>142</v>
      </c>
      <c r="AK84" s="100">
        <v>11.27</v>
      </c>
      <c r="AL84" s="100">
        <v>60570</v>
      </c>
      <c r="AM84" s="100">
        <v>0.49</v>
      </c>
      <c r="AN84" s="100">
        <v>3.65</v>
      </c>
      <c r="AO84" s="110">
        <f>IF(U84="n/a","n/a",IF(AA84&lt;0,"n/a",IF(AA84="n/a","n/a",J84+U84-AA84)))</f>
        <v>-17.357073403102095</v>
      </c>
      <c r="AP84" s="111">
        <f>IF(U84="n/a","n/a",J84+U84)</f>
        <v>6.5370171571434907</v>
      </c>
      <c r="AQ84" s="112">
        <f>IF(OR(AC84&lt;0.01,AC84="n/a",AF84="n/a"),"n/a",(I84/SQRT(22.5*AC84*(I84/AF84))-1)*100)</f>
        <v>335.14065909219573</v>
      </c>
      <c r="AR84" s="101">
        <f>INDEX(Historical!$C$7:$C$1063,MATCH(B84,Historical!$B$7:$B$1063,0))*IF(AH84="n/a",1.03,IF(AH84&lt;0,1.01,IF(AH84&gt;10,1.1,(1+AH84/100))))</f>
        <v>2.4750000000000001</v>
      </c>
      <c r="AS84" s="109">
        <f>IF($AI84="n/a",1.03*AR84,IF($AI84&lt;0,1.01*AR84,IF($AI84&gt;10,1.1*AR84,(1+$AI84/100)*AR84)))</f>
        <v>2.7225000000000001</v>
      </c>
      <c r="AT84" s="109">
        <f>IF($AK84="n/a",1.03*AS84,IF($AK84&lt;0,1.01*AS84,IF($AK84&gt;10,1.1*AS84,(1+$AK84/100)*AS84)))</f>
        <v>2.9947500000000002</v>
      </c>
      <c r="AU84" s="109">
        <f>IF($AK84="n/a",1.03*AT84,IF($AK84&lt;0,1.01*AT84,IF($AK84&gt;10,1.1*AT84,(1+$AK84/100)*AT84)))</f>
        <v>3.2942250000000004</v>
      </c>
      <c r="AV84" s="109">
        <f>IF($AK84="n/a",1.03*AU84,IF($AK84&lt;0,1.01*AU84,IF($AK84&gt;10,1.1*AU84,(1+$AK84/100)*AU84)))</f>
        <v>3.6236475000000006</v>
      </c>
      <c r="AW84" s="109">
        <f>SUM(AR84:AV84)</f>
        <v>15.110122500000001</v>
      </c>
      <c r="AX84" s="113">
        <f>AW84/I84*100</f>
        <v>4.8532544806321072</v>
      </c>
      <c r="AY84" s="100">
        <v>0.56000000000000005</v>
      </c>
      <c r="AZ84" s="100">
        <v>27.169999999999998</v>
      </c>
      <c r="BA84" s="100">
        <v>-17.53</v>
      </c>
      <c r="BB84" s="100">
        <v>7.93</v>
      </c>
      <c r="BC84" s="100">
        <v>-4.07</v>
      </c>
      <c r="BE84" s="12">
        <v>2006</v>
      </c>
      <c r="BF84" s="12">
        <f>IF(BE84&gt;2020,0,IF(BE84&gt;2008,1,IF(BE84&gt;2001,2,IF(BE84&gt;1990,3,IF(BE84&gt;1980,4,IF(BE84&gt;1973,5,IF(BE84&gt;1970,6,IF(BE84&gt;1960,7,IF(BE84&gt;1958,8,IF(BE84&gt;1953,9,10))))))))))</f>
        <v>2</v>
      </c>
      <c r="BG84" s="100">
        <v>3.3300000000000005</v>
      </c>
      <c r="BH84" t="s">
        <v>121</v>
      </c>
      <c r="BI84" t="s">
        <v>122</v>
      </c>
    </row>
    <row r="85" spans="1:61" ht="11.25" customHeight="1" x14ac:dyDescent="0.2">
      <c r="A85" s="123" t="s">
        <v>734</v>
      </c>
      <c r="B85" s="55" t="s">
        <v>735</v>
      </c>
      <c r="C85" s="156" t="s">
        <v>125</v>
      </c>
      <c r="D85" s="98" t="s">
        <v>212</v>
      </c>
      <c r="E85" s="157">
        <v>23</v>
      </c>
      <c r="F85" s="2">
        <v>173</v>
      </c>
      <c r="G85" s="2" t="s">
        <v>118</v>
      </c>
      <c r="H85" s="2" t="s">
        <v>118</v>
      </c>
      <c r="I85" s="100">
        <v>951.89</v>
      </c>
      <c r="J85" s="101">
        <f>(M85/I85)*100</f>
        <v>0.61771843385265102</v>
      </c>
      <c r="K85" s="104">
        <v>1.47</v>
      </c>
      <c r="L85" s="71">
        <v>4</v>
      </c>
      <c r="M85" s="28">
        <f>K85*L85</f>
        <v>5.88</v>
      </c>
      <c r="N85" s="103" t="s">
        <v>736</v>
      </c>
      <c r="O85" s="104">
        <v>1.3</v>
      </c>
      <c r="P85" s="158">
        <v>46143</v>
      </c>
      <c r="Q85" s="158">
        <v>46157</v>
      </c>
      <c r="R85" s="28">
        <f>(K85-O85)/O85*100</f>
        <v>13.076923076923071</v>
      </c>
      <c r="S85" s="105">
        <f>IF(INDEX(Historical!$D$7:$D1198,MATCH(B85,Historical!$B$7:$B$1062,0))=0,"n/a",(INDEX(Historical!$C$7:$C$1062,MATCH(B85,Historical!$B$7:$B$1062,0))/INDEX(Historical!$D$7:$D$1062,MATCH(B85,Historical!$B$7:$B$1062,0))-1)*100)</f>
        <v>12.444444444444436</v>
      </c>
      <c r="T85" s="105">
        <f>IF(INDEX(Historical!$F$7:$F$1062,MATCH(B85,Historical!$B$7:$B$1062,0))=0,"n/a",((INDEX(Historical!$C$7:$C$1062,MATCH(B85,Historical!$B$7:$B$1062,0))/INDEX(Historical!$F$7:$F$1062,MATCH(B85,Historical!$B$7:$B$1062,0)))^(1/3)-1)*100)</f>
        <v>13.181391741750637</v>
      </c>
      <c r="U85" s="105">
        <f>IF(INDEX(Historical!$H$7:$H$1062,MATCH(B85,Historical!$B$7:$B$1062,0))=0,"n/a",((INDEX(Historical!$C$7:$C$1062,MATCH(B85,Historical!$B$7:$B$1062,0))/INDEX(Historical!$H$7:$H$1062,MATCH(B85,Historical!$B$7:$B$1062,0)))^(1/5)-1)*100)</f>
        <v>12.970113373747584</v>
      </c>
      <c r="V85" s="105">
        <f>IF(INDEX(Historical!$M$7:$M$1062,MATCH(B85,Historical!$B$7:$B$1062,0))=0,"n/a",((INDEX(Historical!$C$7:$C$1062,MATCH(B85,Historical!$B$7:$B$1062,0))/INDEX(Historical!$M$7:$M$1062,MATCH(B85,Historical!$B$7:$B$1062,0)))^(1/10)-1)*100)</f>
        <v>12.523183925959813</v>
      </c>
      <c r="W85" s="106">
        <f>IF(OR(U85&lt;=0,U85="n/a",V85&lt;=0,V85="n/a"),"n/a",U85/V85)</f>
        <v>1.0356881644819822</v>
      </c>
      <c r="X85" s="107">
        <f>IF(OR(AJ85&lt;=0,AJ85="n/a",U85&lt;=0,U85="n/a"),"n/a",U85/AJ85)</f>
        <v>0.85951712218340515</v>
      </c>
      <c r="Y85" s="159"/>
      <c r="Z85" s="101">
        <f>IF(OR(AC85&lt;0.01,AC85="n/a"),"n/a",M85/AC85*100)</f>
        <v>29.577464788732392</v>
      </c>
      <c r="AA85" s="109">
        <f>IF(OR(AC85&lt;0.01,AC85="n/a"),"n/a",I85/AC85)</f>
        <v>47.881790744466805</v>
      </c>
      <c r="AB85" s="71">
        <v>8</v>
      </c>
      <c r="AC85" s="100">
        <v>19.88</v>
      </c>
      <c r="AD85" s="100">
        <v>3.78</v>
      </c>
      <c r="AE85" s="100">
        <v>1.44</v>
      </c>
      <c r="AF85" s="100">
        <v>12.6</v>
      </c>
      <c r="AG85" s="100">
        <v>29.15</v>
      </c>
      <c r="AH85" s="100">
        <v>12.790000000000001</v>
      </c>
      <c r="AI85" s="100">
        <v>10.42</v>
      </c>
      <c r="AJ85" s="100">
        <v>15.09</v>
      </c>
      <c r="AK85" s="100">
        <v>11.1</v>
      </c>
      <c r="AL85" s="100">
        <v>422140</v>
      </c>
      <c r="AM85" s="100">
        <v>0.12</v>
      </c>
      <c r="AN85" s="100">
        <v>0.25</v>
      </c>
      <c r="AO85" s="110">
        <f>IF(U85="n/a","n/a",IF(AA85&lt;0,"n/a",IF(AA85="n/a","n/a",J85+U85-AA85)))</f>
        <v>-34.293958936866574</v>
      </c>
      <c r="AP85" s="111">
        <f>IF(U85="n/a","n/a",J85+U85)</f>
        <v>13.587831807600235</v>
      </c>
      <c r="AQ85" s="112">
        <f>IF(OR(AC85&lt;0.01,AC85="n/a",AF85="n/a"),"n/a",(I85/SQRT(22.5*AC85*(I85/AF85))-1)*100)</f>
        <v>417.82045939593201</v>
      </c>
      <c r="AR85" s="101">
        <f>INDEX(Historical!$C$7:$C$1063,MATCH(B85,Historical!$B$7:$B$1063,0))*IF(AH85="n/a",1.03,IF(AH85&lt;0,1.01,IF(AH85&gt;10,1.1,(1+AH85/100))))</f>
        <v>5.5659999999999998</v>
      </c>
      <c r="AS85" s="109">
        <f>IF($AI85="n/a",1.03*AR85,IF($AI85&lt;0,1.01*AR85,IF($AI85&gt;10,1.1*AR85,(1+$AI85/100)*AR85)))</f>
        <v>6.1226000000000003</v>
      </c>
      <c r="AT85" s="109">
        <f>IF($AK85="n/a",1.03*AS85,IF($AK85&lt;0,1.01*AS85,IF($AK85&gt;10,1.1*AS85,(1+$AK85/100)*AS85)))</f>
        <v>6.7348600000000012</v>
      </c>
      <c r="AU85" s="109">
        <f>IF($AK85="n/a",1.03*AT85,IF($AK85&lt;0,1.01*AT85,IF($AK85&gt;10,1.1*AT85,(1+$AK85/100)*AT85)))</f>
        <v>7.4083460000000017</v>
      </c>
      <c r="AV85" s="109">
        <f>IF($AK85="n/a",1.03*AU85,IF($AK85&lt;0,1.01*AU85,IF($AK85&gt;10,1.1*AU85,(1+$AK85/100)*AU85)))</f>
        <v>8.1491806000000029</v>
      </c>
      <c r="AW85" s="109">
        <f>SUM(AR85:AV85)</f>
        <v>33.980986600000008</v>
      </c>
      <c r="AX85" s="113">
        <f>AW85/I85*100</f>
        <v>3.5698438475033885</v>
      </c>
      <c r="AY85" s="100">
        <v>0.87</v>
      </c>
      <c r="AZ85" s="100">
        <v>12.78</v>
      </c>
      <c r="BA85" s="100">
        <v>-13.19</v>
      </c>
      <c r="BB85" s="100">
        <v>-0.83</v>
      </c>
      <c r="BC85" s="100">
        <v>-0.63</v>
      </c>
      <c r="BE85" s="12">
        <v>2004</v>
      </c>
      <c r="BF85" s="12">
        <f>IF(BE85&gt;2020,0,IF(BE85&gt;2008,1,IF(BE85&gt;2001,2,IF(BE85&gt;1990,3,IF(BE85&gt;1980,4,IF(BE85&gt;1973,5,IF(BE85&gt;1970,6,IF(BE85&gt;1960,7,IF(BE85&gt;1958,8,IF(BE85&gt;1953,9,10))))))))))</f>
        <v>2</v>
      </c>
      <c r="BG85" s="100">
        <v>10.92</v>
      </c>
      <c r="BH85" t="s">
        <v>121</v>
      </c>
      <c r="BI85" t="s">
        <v>122</v>
      </c>
    </row>
    <row r="86" spans="1:61" ht="11.25" customHeight="1" x14ac:dyDescent="0.2">
      <c r="A86" s="123" t="s">
        <v>737</v>
      </c>
      <c r="B86" s="55" t="s">
        <v>738</v>
      </c>
      <c r="C86" s="156" t="s">
        <v>162</v>
      </c>
      <c r="D86" s="98" t="s">
        <v>167</v>
      </c>
      <c r="E86" s="157">
        <v>23</v>
      </c>
      <c r="F86" s="2">
        <v>176</v>
      </c>
      <c r="G86" s="2" t="s">
        <v>119</v>
      </c>
      <c r="H86" s="2" t="s">
        <v>119</v>
      </c>
      <c r="I86" s="100">
        <v>132.78</v>
      </c>
      <c r="J86" s="101">
        <f>(M86/I86)*100</f>
        <v>2.2141888838680521</v>
      </c>
      <c r="K86" s="104">
        <v>0.73499999999999999</v>
      </c>
      <c r="L86" s="71">
        <v>4</v>
      </c>
      <c r="M86" s="28">
        <f>K86*L86</f>
        <v>2.94</v>
      </c>
      <c r="N86" s="103" t="s">
        <v>739</v>
      </c>
      <c r="O86" s="104">
        <v>0.68500000000000005</v>
      </c>
      <c r="P86" s="158">
        <v>46188</v>
      </c>
      <c r="Q86" s="158">
        <v>46209</v>
      </c>
      <c r="R86" s="28">
        <f>(K86-O86)/O86*100</f>
        <v>7.29927007299269</v>
      </c>
      <c r="S86" s="105">
        <f>IF(INDEX(Historical!$D$7:$D1199,MATCH(B86,Historical!$B$7:$B$1062,0))=0,"n/a",(INDEX(Historical!$C$7:$C$1062,MATCH(B86,Historical!$B$7:$B$1062,0))/INDEX(Historical!$D$7:$D$1062,MATCH(B86,Historical!$B$7:$B$1062,0))-1)*100)</f>
        <v>7.7235772357723498</v>
      </c>
      <c r="T86" s="105">
        <f>IF(INDEX(Historical!$F$7:$F$1062,MATCH(B86,Historical!$B$7:$B$1062,0))=0,"n/a",((INDEX(Historical!$C$7:$C$1062,MATCH(B86,Historical!$B$7:$B$1062,0))/INDEX(Historical!$F$7:$F$1062,MATCH(B86,Historical!$B$7:$B$1062,0)))^(1/3)-1)*100)</f>
        <v>9.2907178862168927</v>
      </c>
      <c r="U86" s="105">
        <f>IF(INDEX(Historical!$H$7:$H$1062,MATCH(B86,Historical!$B$7:$B$1062,0))=0,"n/a",((INDEX(Historical!$C$7:$C$1062,MATCH(B86,Historical!$B$7:$B$1062,0))/INDEX(Historical!$H$7:$H$1062,MATCH(B86,Historical!$B$7:$B$1062,0)))^(1/5)-1)*100)</f>
        <v>9.4137325543095294</v>
      </c>
      <c r="V86" s="105">
        <f>IF(INDEX(Historical!$M$7:$M$1062,MATCH(B86,Historical!$B$7:$B$1062,0))=0,"n/a",((INDEX(Historical!$C$7:$C$1062,MATCH(B86,Historical!$B$7:$B$1062,0))/INDEX(Historical!$M$7:$M$1062,MATCH(B86,Historical!$B$7:$B$1062,0)))^(1/10)-1)*100)</f>
        <v>9.042826583337348</v>
      </c>
      <c r="W86" s="106">
        <f>IF(OR(U86&lt;=0,U86="n/a",V86&lt;=0,V86="n/a"),"n/a",U86/V86)</f>
        <v>1.0410165966972791</v>
      </c>
      <c r="X86" s="107">
        <f>IF(OR(AJ86&lt;=0,AJ86="n/a",U86&lt;=0,U86="n/a"),"n/a",U86/AJ86)</f>
        <v>1.3390800219501464</v>
      </c>
      <c r="Y86" s="165"/>
      <c r="Z86" s="101">
        <f>IF(OR(AC86&lt;0.01,AC86="n/a"),"n/a",M86/AC86*100)</f>
        <v>47.115384615384613</v>
      </c>
      <c r="AA86" s="109">
        <f>IF(OR(AC86&lt;0.01,AC86="n/a"),"n/a",I86/AC86)</f>
        <v>21.278846153846153</v>
      </c>
      <c r="AB86" s="71">
        <v>12</v>
      </c>
      <c r="AC86" s="100">
        <v>6.24</v>
      </c>
      <c r="AD86" s="100">
        <v>1.92</v>
      </c>
      <c r="AE86" s="100">
        <v>3.24</v>
      </c>
      <c r="AF86" s="100">
        <v>1.93</v>
      </c>
      <c r="AG86" s="100">
        <v>9.6</v>
      </c>
      <c r="AH86" s="100">
        <v>6.9500000000000011</v>
      </c>
      <c r="AI86" s="100">
        <v>14.13</v>
      </c>
      <c r="AJ86" s="100">
        <v>7.03</v>
      </c>
      <c r="AK86" s="100">
        <v>9.4499999999999993</v>
      </c>
      <c r="AL86" s="100">
        <v>3190</v>
      </c>
      <c r="AM86" s="100">
        <v>1.6500000000000001</v>
      </c>
      <c r="AN86" s="100">
        <v>1.01</v>
      </c>
      <c r="AO86" s="110">
        <f>IF(U86="n/a","n/a",IF(AA86&lt;0,"n/a",IF(AA86="n/a","n/a",J86+U86-AA86)))</f>
        <v>-9.6509247156685714</v>
      </c>
      <c r="AP86" s="111">
        <f>IF(U86="n/a","n/a",J86+U86)</f>
        <v>11.627921438177582</v>
      </c>
      <c r="AQ86" s="112">
        <f>IF(OR(AC86&lt;0.01,AC86="n/a",AF86="n/a"),"n/a",(I86/SQRT(22.5*AC86*(I86/AF86))-1)*100)</f>
        <v>35.101892538636804</v>
      </c>
      <c r="AR86" s="101">
        <f>INDEX(Historical!$C$7:$C$1063,MATCH(B86,Historical!$B$7:$B$1063,0))*IF(AH86="n/a",1.03,IF(AH86&lt;0,1.01,IF(AH86&gt;10,1.1,(1+AH86/100))))</f>
        <v>2.8341750000000001</v>
      </c>
      <c r="AS86" s="109">
        <f>IF($AI86="n/a",1.03*AR86,IF($AI86&lt;0,1.01*AR86,IF($AI86&gt;10,1.1*AR86,(1+$AI86/100)*AR86)))</f>
        <v>3.1175925000000002</v>
      </c>
      <c r="AT86" s="109">
        <f>IF($AK86="n/a",1.03*AS86,IF($AK86&lt;0,1.01*AS86,IF($AK86&gt;10,1.1*AS86,(1+$AK86/100)*AS86)))</f>
        <v>3.4122049912500003</v>
      </c>
      <c r="AU86" s="109">
        <f>IF($AK86="n/a",1.03*AT86,IF($AK86&lt;0,1.01*AT86,IF($AK86&gt;10,1.1*AT86,(1+$AK86/100)*AT86)))</f>
        <v>3.7346583629231254</v>
      </c>
      <c r="AV86" s="109">
        <f>IF($AK86="n/a",1.03*AU86,IF($AK86&lt;0,1.01*AU86,IF($AK86&gt;10,1.1*AU86,(1+$AK86/100)*AU86)))</f>
        <v>4.0875835782193608</v>
      </c>
      <c r="AW86" s="109">
        <f>SUM(AR86:AV86)</f>
        <v>17.186214432392489</v>
      </c>
      <c r="AX86" s="113">
        <f>AW86/I86*100</f>
        <v>12.943375834005492</v>
      </c>
      <c r="AY86" s="100">
        <v>0.68</v>
      </c>
      <c r="AZ86" s="100">
        <v>11.73</v>
      </c>
      <c r="BA86" s="100">
        <v>-5.72</v>
      </c>
      <c r="BB86" s="100">
        <v>4.8500000000000005</v>
      </c>
      <c r="BC86" s="100">
        <v>3.2</v>
      </c>
      <c r="BE86" s="12">
        <v>2004</v>
      </c>
      <c r="BF86" s="12">
        <f>IF(BE86&gt;2020,0,IF(BE86&gt;2008,1,IF(BE86&gt;2001,2,IF(BE86&gt;1990,3,IF(BE86&gt;1980,4,IF(BE86&gt;1973,5,IF(BE86&gt;1970,6,IF(BE86&gt;1960,7,IF(BE86&gt;1958,8,IF(BE86&gt;1953,9,10))))))))))</f>
        <v>2</v>
      </c>
      <c r="BG86" s="100">
        <v>3.83</v>
      </c>
      <c r="BH86" t="s">
        <v>121</v>
      </c>
      <c r="BI86" t="s">
        <v>122</v>
      </c>
    </row>
    <row r="87" spans="1:61" ht="11.25" customHeight="1" x14ac:dyDescent="0.2">
      <c r="A87" s="55" t="s">
        <v>740</v>
      </c>
      <c r="B87" s="55" t="s">
        <v>741</v>
      </c>
      <c r="C87" s="156" t="s">
        <v>300</v>
      </c>
      <c r="D87" s="98" t="s">
        <v>301</v>
      </c>
      <c r="E87" s="157">
        <v>16</v>
      </c>
      <c r="F87" s="2">
        <v>293</v>
      </c>
      <c r="G87" s="2" t="s">
        <v>119</v>
      </c>
      <c r="H87" s="2" t="s">
        <v>119</v>
      </c>
      <c r="I87" s="100">
        <v>110.81</v>
      </c>
      <c r="J87" s="101">
        <f>(M87/I87)*100</f>
        <v>3.8263694612399606</v>
      </c>
      <c r="K87" s="104">
        <v>1.06</v>
      </c>
      <c r="L87" s="71">
        <v>4</v>
      </c>
      <c r="M87" s="28">
        <f>K87*L87</f>
        <v>4.24</v>
      </c>
      <c r="N87" s="103" t="s">
        <v>742</v>
      </c>
      <c r="O87" s="104">
        <v>1.05</v>
      </c>
      <c r="P87" s="158">
        <v>46112</v>
      </c>
      <c r="Q87" s="158">
        <v>46129</v>
      </c>
      <c r="R87" s="28">
        <f>(K87-O87)/O87*100</f>
        <v>0.95238095238095322</v>
      </c>
      <c r="S87" s="105">
        <f>IF(INDEX(Historical!$D$7:$D1201,MATCH(B87,Historical!$B$7:$B$1062,0))=0,"n/a",(INDEX(Historical!$C$7:$C$1062,MATCH(B87,Historical!$B$7:$B$1062,0))/INDEX(Historical!$D$7:$D$1062,MATCH(B87,Historical!$B$7:$B$1062,0))-1)*100)</f>
        <v>2.2004889975550057</v>
      </c>
      <c r="T87" s="105">
        <f>IF(INDEX(Historical!$F$7:$F$1062,MATCH(B87,Historical!$B$7:$B$1062,0))=0,"n/a",((INDEX(Historical!$C$7:$C$1062,MATCH(B87,Historical!$B$7:$B$1062,0))/INDEX(Historical!$F$7:$F$1062,MATCH(B87,Historical!$B$7:$B$1062,0)))^(1/3)-1)*100)</f>
        <v>4.6231534017031617</v>
      </c>
      <c r="U87" s="105">
        <f>IF(INDEX(Historical!$H$7:$H$1062,MATCH(B87,Historical!$B$7:$B$1062,0))=0,"n/a",((INDEX(Historical!$C$7:$C$1062,MATCH(B87,Historical!$B$7:$B$1062,0))/INDEX(Historical!$H$7:$H$1062,MATCH(B87,Historical!$B$7:$B$1062,0)))^(1/5)-1)*100)</f>
        <v>4.904973105645416</v>
      </c>
      <c r="V87" s="105">
        <f>IF(INDEX(Historical!$M$7:$M$1062,MATCH(B87,Historical!$B$7:$B$1062,0))=0,"n/a",((INDEX(Historical!$C$7:$C$1062,MATCH(B87,Historical!$B$7:$B$1062,0))/INDEX(Historical!$M$7:$M$1062,MATCH(B87,Historical!$B$7:$B$1062,0)))^(1/10)-1)*100)</f>
        <v>4.162920626021327</v>
      </c>
      <c r="W87" s="106">
        <f>IF(OR(U87&lt;=0,U87="n/a",V87&lt;=0,V87="n/a"),"n/a",U87/V87)</f>
        <v>1.1782528532938421</v>
      </c>
      <c r="X87" s="107">
        <f>IF(OR(AJ87&lt;=0,AJ87="n/a",U87&lt;=0,U87="n/a"),"n/a",U87/AJ87)</f>
        <v>0.21087588588329387</v>
      </c>
      <c r="Y87" s="165"/>
      <c r="Z87" s="101">
        <f>IF(OR(AC87&lt;0.01,AC87="n/a"),"n/a",M87/AC87*100)</f>
        <v>140.3973509933775</v>
      </c>
      <c r="AA87" s="109">
        <f>IF(OR(AC87&lt;0.01,AC87="n/a"),"n/a",I87/AC87)</f>
        <v>36.692052980132452</v>
      </c>
      <c r="AB87" s="71">
        <v>12</v>
      </c>
      <c r="AC87" s="100">
        <v>3.02</v>
      </c>
      <c r="AD87" s="100" t="s">
        <v>142</v>
      </c>
      <c r="AE87" s="100">
        <v>9.48</v>
      </c>
      <c r="AF87" s="100">
        <v>2.86</v>
      </c>
      <c r="AG87" s="100">
        <v>7.76</v>
      </c>
      <c r="AH87" s="100">
        <v>-68.289999999999992</v>
      </c>
      <c r="AI87" s="100">
        <v>7.62</v>
      </c>
      <c r="AJ87" s="100">
        <v>23.26</v>
      </c>
      <c r="AK87" s="100">
        <v>-24.22</v>
      </c>
      <c r="AL87" s="100">
        <v>14980</v>
      </c>
      <c r="AM87" s="100">
        <v>2.7</v>
      </c>
      <c r="AN87" s="100">
        <v>1.28</v>
      </c>
      <c r="AO87" s="110">
        <f>IF(U87="n/a","n/a",IF(AA87&lt;0,"n/a",IF(AA87="n/a","n/a",J87+U87-AA87)))</f>
        <v>-27.960710413247075</v>
      </c>
      <c r="AP87" s="111">
        <f>IF(U87="n/a","n/a",J87+U87)</f>
        <v>8.7313425668853775</v>
      </c>
      <c r="AQ87" s="112">
        <f>IF(OR(AC87&lt;0.01,AC87="n/a",AF87="n/a"),"n/a",(I87/SQRT(22.5*AC87*(I87/AF87))-1)*100)</f>
        <v>115.96221019549672</v>
      </c>
      <c r="AR87" s="101">
        <f>INDEX(Historical!$C$7:$C$1063,MATCH(B87,Historical!$B$7:$B$1063,0))*IF(AH87="n/a",1.03,IF(AH87&lt;0,1.01,IF(AH87&gt;10,1.1,(1+AH87/100))))</f>
        <v>4.2218</v>
      </c>
      <c r="AS87" s="109">
        <f>IF($AI87="n/a",1.03*AR87,IF($AI87&lt;0,1.01*AR87,IF($AI87&gt;10,1.1*AR87,(1+$AI87/100)*AR87)))</f>
        <v>4.5435011599999999</v>
      </c>
      <c r="AT87" s="109">
        <f>IF($AK87="n/a",1.03*AS87,IF($AK87&lt;0,1.01*AS87,IF($AK87&gt;10,1.1*AS87,(1+$AK87/100)*AS87)))</f>
        <v>4.5889361716000003</v>
      </c>
      <c r="AU87" s="109">
        <f>IF($AK87="n/a",1.03*AT87,IF($AK87&lt;0,1.01*AT87,IF($AK87&gt;10,1.1*AT87,(1+$AK87/100)*AT87)))</f>
        <v>4.6348255333160004</v>
      </c>
      <c r="AV87" s="109">
        <f>IF($AK87="n/a",1.03*AU87,IF($AK87&lt;0,1.01*AU87,IF($AK87&gt;10,1.1*AU87,(1+$AK87/100)*AU87)))</f>
        <v>4.6811737886491604</v>
      </c>
      <c r="AW87" s="109">
        <f>SUM(AR87:AV87)</f>
        <v>22.670236653565162</v>
      </c>
      <c r="AX87" s="113">
        <f>AW87/I87*100</f>
        <v>20.458655945821821</v>
      </c>
      <c r="AY87" s="100">
        <v>0.78</v>
      </c>
      <c r="AZ87" s="100">
        <v>14.790000000000001</v>
      </c>
      <c r="BA87" s="100">
        <v>-7.51</v>
      </c>
      <c r="BB87" s="100">
        <v>-1.26</v>
      </c>
      <c r="BC87" s="100">
        <v>4.01</v>
      </c>
      <c r="BE87" s="12">
        <v>2011</v>
      </c>
      <c r="BF87" s="12">
        <f>IF(BE87&gt;2020,0,IF(BE87&gt;2008,1,IF(BE87&gt;2001,2,IF(BE87&gt;1990,3,IF(BE87&gt;1980,4,IF(BE87&gt;1973,5,IF(BE87&gt;1970,6,IF(BE87&gt;1960,7,IF(BE87&gt;1958,8,IF(BE87&gt;1953,9,10))))))))))</f>
        <v>1</v>
      </c>
      <c r="BG87" s="100">
        <v>3.51</v>
      </c>
      <c r="BH87" t="s">
        <v>121</v>
      </c>
      <c r="BI87" t="s">
        <v>302</v>
      </c>
    </row>
    <row r="88" spans="1:61" ht="11.25" customHeight="1" x14ac:dyDescent="0.2">
      <c r="A88" s="116" t="s">
        <v>743</v>
      </c>
      <c r="B88" s="55" t="s">
        <v>744</v>
      </c>
      <c r="C88" s="156" t="s">
        <v>116</v>
      </c>
      <c r="D88" s="98" t="s">
        <v>130</v>
      </c>
      <c r="E88" s="157">
        <v>10</v>
      </c>
      <c r="F88" s="2">
        <v>504</v>
      </c>
      <c r="G88" s="2" t="s">
        <v>146</v>
      </c>
      <c r="H88" s="2" t="s">
        <v>146</v>
      </c>
      <c r="I88" s="100">
        <v>179.03</v>
      </c>
      <c r="J88" s="101">
        <f>(M88/I88)*100</f>
        <v>1.2735295760487069</v>
      </c>
      <c r="K88" s="104">
        <v>0.56999999999999995</v>
      </c>
      <c r="L88" s="71">
        <v>4</v>
      </c>
      <c r="M88" s="28">
        <f>K88*L88</f>
        <v>2.2799999999999998</v>
      </c>
      <c r="N88" s="103" t="s">
        <v>158</v>
      </c>
      <c r="O88" s="104">
        <v>0.49</v>
      </c>
      <c r="P88" s="158">
        <v>45986</v>
      </c>
      <c r="Q88" s="158">
        <v>46003</v>
      </c>
      <c r="R88" s="28">
        <f>(K88-O88)/O88*100</f>
        <v>16.326530612244891</v>
      </c>
      <c r="S88" s="105">
        <f>IF(INDEX(Historical!$D$7:$D1202,MATCH(B88,Historical!$B$7:$B$1062,0))=0,"n/a",(INDEX(Historical!$C$7:$C$1062,MATCH(B88,Historical!$B$7:$B$1062,0))/INDEX(Historical!$D$7:$D$1062,MATCH(B88,Historical!$B$7:$B$1062,0))-1)*100)</f>
        <v>16.571428571428569</v>
      </c>
      <c r="T88" s="105">
        <f>IF(INDEX(Historical!$F$7:$F$1062,MATCH(B88,Historical!$B$7:$B$1062,0))=0,"n/a",((INDEX(Historical!$C$7:$C$1062,MATCH(B88,Historical!$B$7:$B$1062,0))/INDEX(Historical!$F$7:$F$1062,MATCH(B88,Historical!$B$7:$B$1062,0)))^(1/3)-1)*100)</f>
        <v>16.505604888837343</v>
      </c>
      <c r="U88" s="105">
        <f>IF(INDEX(Historical!$H$7:$H$1062,MATCH(B88,Historical!$B$7:$B$1062,0))=0,"n/a",((INDEX(Historical!$C$7:$C$1062,MATCH(B88,Historical!$B$7:$B$1062,0))/INDEX(Historical!$H$7:$H$1062,MATCH(B88,Historical!$B$7:$B$1062,0)))^(1/5)-1)*100)</f>
        <v>16.514858592183291</v>
      </c>
      <c r="V88" s="105" t="str">
        <f>IF(INDEX(Historical!$M$7:$M$1062,MATCH(B88,Historical!$B$7:$B$1062,0))=0,"n/a",((INDEX(Historical!$C$7:$C$1062,MATCH(B88,Historical!$B$7:$B$1062,0))/INDEX(Historical!$M$7:$M$1062,MATCH(B88,Historical!$B$7:$B$1062,0)))^(1/10)-1)*100)</f>
        <v>n/a</v>
      </c>
      <c r="W88" s="106" t="str">
        <f>IF(OR(U88&lt;=0,U88="n/a",V88&lt;=0,V88="n/a"),"n/a",U88/V88)</f>
        <v>n/a</v>
      </c>
      <c r="X88" s="107">
        <f>IF(OR(AJ88&lt;=0,AJ88="n/a",U88&lt;=0,U88="n/a"),"n/a",U88/AJ88)</f>
        <v>0.76706263781622352</v>
      </c>
      <c r="Y88" s="123"/>
      <c r="Z88" s="101">
        <f>IF(OR(AC88&lt;0.01,AC88="n/a"),"n/a",M88/AC88*100)</f>
        <v>31.666666666666664</v>
      </c>
      <c r="AA88" s="109">
        <f>IF(OR(AC88&lt;0.01,AC88="n/a"),"n/a",I88/AC88)</f>
        <v>24.865277777777777</v>
      </c>
      <c r="AB88" s="71">
        <v>12</v>
      </c>
      <c r="AC88" s="100">
        <v>7.2</v>
      </c>
      <c r="AD88" s="100" t="s">
        <v>142</v>
      </c>
      <c r="AE88" s="100">
        <v>1.5</v>
      </c>
      <c r="AF88" s="100">
        <v>5.82</v>
      </c>
      <c r="AG88" s="100">
        <v>22.49</v>
      </c>
      <c r="AH88" s="100">
        <v>4.45</v>
      </c>
      <c r="AI88" s="100">
        <v>12.049999999999999</v>
      </c>
      <c r="AJ88" s="100">
        <v>21.529999999999998</v>
      </c>
      <c r="AK88" s="100" t="s">
        <v>142</v>
      </c>
      <c r="AL88" s="100">
        <v>1160</v>
      </c>
      <c r="AM88" s="100">
        <v>3.7800000000000002</v>
      </c>
      <c r="AN88" s="100">
        <v>1.41</v>
      </c>
      <c r="AO88" s="110">
        <f>IF(U88="n/a","n/a",IF(AA88&lt;0,"n/a",IF(AA88="n/a","n/a",J88+U88-AA88)))</f>
        <v>-7.0768896095457805</v>
      </c>
      <c r="AP88" s="111">
        <f>IF(U88="n/a","n/a",J88+U88)</f>
        <v>17.788388168231997</v>
      </c>
      <c r="AQ88" s="112">
        <f>IF(OR(AC88&lt;0.01,AC88="n/a",AF88="n/a"),"n/a",(I88/SQRT(22.5*AC88*(I88/AF88))-1)*100)</f>
        <v>153.61030181202256</v>
      </c>
      <c r="AR88" s="101">
        <f>INDEX(Historical!$C$7:$C$1063,MATCH(B88,Historical!$B$7:$B$1063,0))*IF(AH88="n/a",1.03,IF(AH88&lt;0,1.01,IF(AH88&gt;10,1.1,(1+AH88/100))))</f>
        <v>2.1307800000000001</v>
      </c>
      <c r="AS88" s="109">
        <f>IF($AI88="n/a",1.03*AR88,IF($AI88&lt;0,1.01*AR88,IF($AI88&gt;10,1.1*AR88,(1+$AI88/100)*AR88)))</f>
        <v>2.3438580000000004</v>
      </c>
      <c r="AT88" s="109">
        <f>IF($AK88="n/a",1.03*AS88,IF($AK88&lt;0,1.01*AS88,IF($AK88&gt;10,1.1*AS88,(1+$AK88/100)*AS88)))</f>
        <v>2.4141737400000007</v>
      </c>
      <c r="AU88" s="109">
        <f>IF($AK88="n/a",1.03*AT88,IF($AK88&lt;0,1.01*AT88,IF($AK88&gt;10,1.1*AT88,(1+$AK88/100)*AT88)))</f>
        <v>2.4865989522000009</v>
      </c>
      <c r="AV88" s="109">
        <f>IF($AK88="n/a",1.03*AU88,IF($AK88&lt;0,1.01*AU88,IF($AK88&gt;10,1.1*AU88,(1+$AK88/100)*AU88)))</f>
        <v>2.561196920766001</v>
      </c>
      <c r="AW88" s="109">
        <f>SUM(AR88:AV88)</f>
        <v>11.936607612966004</v>
      </c>
      <c r="AX88" s="113">
        <f>AW88/I88*100</f>
        <v>6.6673784354387546</v>
      </c>
      <c r="AY88" s="100">
        <v>0.64</v>
      </c>
      <c r="AZ88" s="100">
        <v>35.449999999999996</v>
      </c>
      <c r="BA88" s="100">
        <v>-21.23</v>
      </c>
      <c r="BB88" s="100">
        <v>15.68</v>
      </c>
      <c r="BC88" s="100">
        <v>4.22</v>
      </c>
      <c r="BE88" s="12">
        <v>2016</v>
      </c>
      <c r="BF88" s="12">
        <f>IF(BE88&gt;2020,0,IF(BE88&gt;2008,1,IF(BE88&gt;2001,2,IF(BE88&gt;1990,3,IF(BE88&gt;1980,4,IF(BE88&gt;1973,5,IF(BE88&gt;1970,6,IF(BE88&gt;1960,7,IF(BE88&gt;1958,8,IF(BE88&gt;1953,9,10))))))))))</f>
        <v>1</v>
      </c>
      <c r="BG88" s="100">
        <v>7.64</v>
      </c>
      <c r="BH88" t="s">
        <v>121</v>
      </c>
      <c r="BI88" t="s">
        <v>122</v>
      </c>
    </row>
    <row r="89" spans="1:61" ht="11.25" customHeight="1" x14ac:dyDescent="0.2">
      <c r="A89" s="55" t="s">
        <v>745</v>
      </c>
      <c r="B89" s="55" t="s">
        <v>746</v>
      </c>
      <c r="C89" s="156" t="s">
        <v>198</v>
      </c>
      <c r="D89" s="98" t="s">
        <v>747</v>
      </c>
      <c r="E89" s="157">
        <v>16</v>
      </c>
      <c r="F89" s="2">
        <v>296</v>
      </c>
      <c r="G89" s="2" t="s">
        <v>118</v>
      </c>
      <c r="H89" s="2" t="s">
        <v>118</v>
      </c>
      <c r="I89" s="100">
        <v>115.99</v>
      </c>
      <c r="J89" s="101">
        <f>(M89/I89)*100</f>
        <v>1.448400724200362</v>
      </c>
      <c r="K89" s="104">
        <v>0.42</v>
      </c>
      <c r="L89" s="71">
        <v>4</v>
      </c>
      <c r="M89" s="28">
        <f>K89*L89</f>
        <v>1.68</v>
      </c>
      <c r="N89" s="103" t="s">
        <v>575</v>
      </c>
      <c r="O89" s="104">
        <v>0.41</v>
      </c>
      <c r="P89" s="158">
        <v>46114</v>
      </c>
      <c r="Q89" s="158">
        <v>46134</v>
      </c>
      <c r="R89" s="28">
        <f>(K89-O89)/O89*100</f>
        <v>2.4390243902439046</v>
      </c>
      <c r="S89" s="105">
        <f>IF(INDEX(Historical!$D$7:$D1203,MATCH(B89,Historical!$B$7:$B$1062,0))=0,"n/a",(INDEX(Historical!$C$7:$C$1062,MATCH(B89,Historical!$B$7:$B$1062,0))/INDEX(Historical!$D$7:$D$1062,MATCH(B89,Historical!$B$7:$B$1062,0))-1)*100)</f>
        <v>2.5157232704402288</v>
      </c>
      <c r="T89" s="105">
        <f>IF(INDEX(Historical!$F$7:$F$1062,MATCH(B89,Historical!$B$7:$B$1062,0))=0,"n/a",((INDEX(Historical!$C$7:$C$1062,MATCH(B89,Historical!$B$7:$B$1062,0))/INDEX(Historical!$F$7:$F$1062,MATCH(B89,Historical!$B$7:$B$1062,0)))^(1/3)-1)*100)</f>
        <v>2.5817772505764225</v>
      </c>
      <c r="U89" s="105">
        <f>IF(INDEX(Historical!$H$7:$H$1062,MATCH(B89,Historical!$B$7:$B$1062,0))=0,"n/a",((INDEX(Historical!$C$7:$C$1062,MATCH(B89,Historical!$B$7:$B$1062,0))/INDEX(Historical!$H$7:$H$1062,MATCH(B89,Historical!$B$7:$B$1062,0)))^(1/5)-1)*100)</f>
        <v>2.6526850134434676</v>
      </c>
      <c r="V89" s="105">
        <f>IF(INDEX(Historical!$M$7:$M$1062,MATCH(B89,Historical!$B$7:$B$1062,0))=0,"n/a",((INDEX(Historical!$C$7:$C$1062,MATCH(B89,Historical!$B$7:$B$1062,0))/INDEX(Historical!$M$7:$M$1062,MATCH(B89,Historical!$B$7:$B$1062,0)))^(1/10)-1)*100)</f>
        <v>7.1118141980372807</v>
      </c>
      <c r="W89" s="106">
        <f>IF(OR(U89&lt;=0,U89="n/a",V89&lt;=0,V89="n/a"),"n/a",U89/V89)</f>
        <v>0.37299695121050208</v>
      </c>
      <c r="X89" s="107" t="str">
        <f>IF(OR(AJ89&lt;=0,AJ89="n/a",U89&lt;=0,U89="n/a"),"n/a",U89/AJ89)</f>
        <v>n/a</v>
      </c>
      <c r="Y89" s="159"/>
      <c r="Z89" s="101">
        <f>IF(OR(AC89&lt;0.01,AC89="n/a"),"n/a",M89/AC89*100)</f>
        <v>54.723127035830622</v>
      </c>
      <c r="AA89" s="109">
        <f>IF(OR(AC89&lt;0.01,AC89="n/a"),"n/a",I89/AC89)</f>
        <v>37.781758957654723</v>
      </c>
      <c r="AB89" s="71">
        <v>7</v>
      </c>
      <c r="AC89" s="100">
        <v>3.07</v>
      </c>
      <c r="AD89" s="100">
        <v>2.12</v>
      </c>
      <c r="AE89" s="100">
        <v>7.53</v>
      </c>
      <c r="AF89" s="100">
        <v>9.35</v>
      </c>
      <c r="AG89" s="100">
        <v>25.8</v>
      </c>
      <c r="AH89" s="100">
        <v>12.23</v>
      </c>
      <c r="AI89" s="100">
        <v>11.95</v>
      </c>
      <c r="AJ89" s="100">
        <v>-0.69</v>
      </c>
      <c r="AK89" s="100">
        <v>11.44</v>
      </c>
      <c r="AL89" s="100">
        <v>457170</v>
      </c>
      <c r="AM89" s="100">
        <v>0.24</v>
      </c>
      <c r="AN89" s="100">
        <v>0.68</v>
      </c>
      <c r="AO89" s="110">
        <f>IF(U89="n/a","n/a",IF(AA89&lt;0,"n/a",IF(AA89="n/a","n/a",J89+U89-AA89)))</f>
        <v>-33.680673220010895</v>
      </c>
      <c r="AP89" s="111">
        <f>IF(U89="n/a","n/a",J89+U89)</f>
        <v>4.1010857376438299</v>
      </c>
      <c r="AQ89" s="112">
        <f>IF(OR(AC89&lt;0.01,AC89="n/a",AF89="n/a"),"n/a",(I89/SQRT(22.5*AC89*(I89/AF89))-1)*100)</f>
        <v>296.23755290878597</v>
      </c>
      <c r="AR89" s="101">
        <f>INDEX(Historical!$C$7:$C$1063,MATCH(B89,Historical!$B$7:$B$1063,0))*IF(AH89="n/a",1.03,IF(AH89&lt;0,1.01,IF(AH89&gt;10,1.1,(1+AH89/100))))</f>
        <v>1.7929999999999999</v>
      </c>
      <c r="AS89" s="109">
        <f>IF($AI89="n/a",1.03*AR89,IF($AI89&lt;0,1.01*AR89,IF($AI89&gt;10,1.1*AR89,(1+$AI89/100)*AR89)))</f>
        <v>1.9723000000000002</v>
      </c>
      <c r="AT89" s="109">
        <f>IF($AK89="n/a",1.03*AS89,IF($AK89&lt;0,1.01*AS89,IF($AK89&gt;10,1.1*AS89,(1+$AK89/100)*AS89)))</f>
        <v>2.1695300000000004</v>
      </c>
      <c r="AU89" s="109">
        <f>IF($AK89="n/a",1.03*AT89,IF($AK89&lt;0,1.01*AT89,IF($AK89&gt;10,1.1*AT89,(1+$AK89/100)*AT89)))</f>
        <v>2.3864830000000006</v>
      </c>
      <c r="AV89" s="109">
        <f>IF($AK89="n/a",1.03*AU89,IF($AK89&lt;0,1.01*AU89,IF($AK89&gt;10,1.1*AU89,(1+$AK89/100)*AU89)))</f>
        <v>2.6251313000000009</v>
      </c>
      <c r="AW89" s="109">
        <f>SUM(AR89:AV89)</f>
        <v>10.946444300000001</v>
      </c>
      <c r="AX89" s="113">
        <f>AW89/I89*100</f>
        <v>9.4374034830588851</v>
      </c>
      <c r="AY89" s="100">
        <v>1.01</v>
      </c>
      <c r="AZ89" s="100">
        <v>76.41</v>
      </c>
      <c r="BA89" s="100">
        <v>-11.03</v>
      </c>
      <c r="BB89" s="100">
        <v>-1.43</v>
      </c>
      <c r="BC89" s="100">
        <v>29.580000000000002</v>
      </c>
      <c r="BE89" s="12">
        <v>2011</v>
      </c>
      <c r="BF89" s="12">
        <f>IF(BE89&gt;2020,0,IF(BE89&gt;2008,1,IF(BE89&gt;2001,2,IF(BE89&gt;1990,3,IF(BE89&gt;1980,4,IF(BE89&gt;1973,5,IF(BE89&gt;1970,6,IF(BE89&gt;1960,7,IF(BE89&gt;1958,8,IF(BE89&gt;1953,9,10))))))))))</f>
        <v>1</v>
      </c>
      <c r="BG89" s="100">
        <v>9.9699999999999989</v>
      </c>
      <c r="BH89" t="s">
        <v>121</v>
      </c>
      <c r="BI89" t="s">
        <v>122</v>
      </c>
    </row>
    <row r="90" spans="1:61" ht="11.25" customHeight="1" x14ac:dyDescent="0.2">
      <c r="A90" s="116" t="s">
        <v>750</v>
      </c>
      <c r="B90" s="55" t="s">
        <v>751</v>
      </c>
      <c r="C90" s="156" t="s">
        <v>134</v>
      </c>
      <c r="D90" s="98" t="s">
        <v>186</v>
      </c>
      <c r="E90" s="157">
        <v>10</v>
      </c>
      <c r="F90" s="2">
        <v>498</v>
      </c>
      <c r="G90" s="2" t="s">
        <v>146</v>
      </c>
      <c r="H90" s="2" t="s">
        <v>146</v>
      </c>
      <c r="I90" s="100">
        <v>23.59</v>
      </c>
      <c r="J90" s="101">
        <f>(M90/I90)*100</f>
        <v>9.8380669775328506</v>
      </c>
      <c r="K90" s="104">
        <v>0.19339999999999999</v>
      </c>
      <c r="L90" s="71">
        <v>12</v>
      </c>
      <c r="M90" s="28">
        <f>K90*L90</f>
        <v>2.3207999999999998</v>
      </c>
      <c r="N90" s="103" t="s">
        <v>562</v>
      </c>
      <c r="O90" s="104">
        <v>0.1933</v>
      </c>
      <c r="P90" s="115">
        <v>45853</v>
      </c>
      <c r="Q90" s="115">
        <v>45869</v>
      </c>
      <c r="R90" s="28">
        <f>(K90-O90)/O90*100</f>
        <v>5.1733057423688049E-2</v>
      </c>
      <c r="S90" s="105">
        <f>IF(INDEX(Historical!$D$7:$D1208,MATCH(B90,Historical!$B$7:$B$1062,0))=0,"n/a",(INDEX(Historical!$C$7:$C$1062,MATCH(B90,Historical!$B$7:$B$1062,0))/INDEX(Historical!$D$7:$D$1062,MATCH(B90,Historical!$B$7:$B$1062,0))-1)*100)</f>
        <v>0.88695652173913508</v>
      </c>
      <c r="T90" s="105">
        <f>IF(INDEX(Historical!$F$7:$F$1062,MATCH(B90,Historical!$B$7:$B$1062,0))=0,"n/a",((INDEX(Historical!$C$7:$C$1062,MATCH(B90,Historical!$B$7:$B$1062,0))/INDEX(Historical!$F$7:$F$1062,MATCH(B90,Historical!$B$7:$B$1062,0)))^(1/3)-1)*100)</f>
        <v>5.4304084050181389</v>
      </c>
      <c r="U90" s="105">
        <f>IF(INDEX(Historical!$H$7:$H$1062,MATCH(B90,Historical!$B$7:$B$1062,0))=0,"n/a",((INDEX(Historical!$C$7:$C$1062,MATCH(B90,Historical!$B$7:$B$1062,0))/INDEX(Historical!$H$7:$H$1062,MATCH(B90,Historical!$B$7:$B$1062,0)))^(1/5)-1)*100)</f>
        <v>7.1874160917890562</v>
      </c>
      <c r="V90" s="105">
        <f>IF(INDEX(Historical!$M$7:$M$1062,MATCH(B90,Historical!$B$7:$B$1062,0))=0,"n/a",((INDEX(Historical!$C$7:$C$1062,MATCH(B90,Historical!$B$7:$B$1062,0))/INDEX(Historical!$M$7:$M$1062,MATCH(B90,Historical!$B$7:$B$1062,0)))^(1/10)-1)*100)</f>
        <v>36.948186525500915</v>
      </c>
      <c r="W90" s="106">
        <f>IF(OR(U90&lt;=0,U90="n/a",V90&lt;=0,V90="n/a"),"n/a",U90/V90)</f>
        <v>0.19452689746568325</v>
      </c>
      <c r="X90" s="107" t="str">
        <f>IF(OR(AJ90&lt;=0,AJ90="n/a",U90&lt;=0,U90="n/a"),"n/a",U90/AJ90)</f>
        <v>n/a</v>
      </c>
      <c r="Y90" s="165"/>
      <c r="Z90" s="101">
        <f>IF(OR(AC90&lt;0.01,AC90="n/a"),"n/a",M90/AC90*100)</f>
        <v>122.14736842105263</v>
      </c>
      <c r="AA90" s="109">
        <f>IF(OR(AC90&lt;0.01,AC90="n/a"),"n/a",I90/AC90)</f>
        <v>12.41578947368421</v>
      </c>
      <c r="AB90" s="71">
        <v>3</v>
      </c>
      <c r="AC90" s="100">
        <v>1.9</v>
      </c>
      <c r="AD90" s="100" t="s">
        <v>142</v>
      </c>
      <c r="AE90" s="100">
        <v>5.96</v>
      </c>
      <c r="AF90" s="100">
        <v>1.41</v>
      </c>
      <c r="AG90" s="100">
        <v>11.790000000000001</v>
      </c>
      <c r="AH90" s="100">
        <v>-3.83</v>
      </c>
      <c r="AI90" s="100">
        <v>2.02</v>
      </c>
      <c r="AJ90" s="100">
        <v>-6.58</v>
      </c>
      <c r="AK90" s="100" t="s">
        <v>142</v>
      </c>
      <c r="AL90" s="100">
        <v>1470</v>
      </c>
      <c r="AM90" s="100">
        <v>3.1399999999999997</v>
      </c>
      <c r="AN90" s="100">
        <v>1.1200000000000001</v>
      </c>
      <c r="AO90" s="110">
        <f>IF(U90="n/a","n/a",IF(AA90&lt;0,"n/a",IF(AA90="n/a","n/a",J90+U90-AA90)))</f>
        <v>4.6096935956376974</v>
      </c>
      <c r="AP90" s="111">
        <f>IF(U90="n/a","n/a",J90+U90)</f>
        <v>17.025483069321908</v>
      </c>
      <c r="AQ90" s="112">
        <f>IF(OR(AC90&lt;0.01,AC90="n/a",AF90="n/a"),"n/a",(I90/SQRT(22.5*AC90*(I90/AF90))-1)*100)</f>
        <v>-11.792509368485193</v>
      </c>
      <c r="AR90" s="101">
        <f>INDEX(Historical!$C$7:$C$1063,MATCH(B90,Historical!$B$7:$B$1063,0))*IF(AH90="n/a",1.03,IF(AH90&lt;0,1.01,IF(AH90&gt;10,1.1,(1+AH90/100))))</f>
        <v>2.343604</v>
      </c>
      <c r="AS90" s="109">
        <f>IF($AI90="n/a",1.03*AR90,IF($AI90&lt;0,1.01*AR90,IF($AI90&gt;10,1.1*AR90,(1+$AI90/100)*AR90)))</f>
        <v>2.3909448007999998</v>
      </c>
      <c r="AT90" s="109">
        <f>IF($AK90="n/a",1.03*AS90,IF($AK90&lt;0,1.01*AS90,IF($AK90&gt;10,1.1*AS90,(1+$AK90/100)*AS90)))</f>
        <v>2.462673144824</v>
      </c>
      <c r="AU90" s="109">
        <f>IF($AK90="n/a",1.03*AT90,IF($AK90&lt;0,1.01*AT90,IF($AK90&gt;10,1.1*AT90,(1+$AK90/100)*AT90)))</f>
        <v>2.5365533391687203</v>
      </c>
      <c r="AV90" s="109">
        <f>IF($AK90="n/a",1.03*AU90,IF($AK90&lt;0,1.01*AU90,IF($AK90&gt;10,1.1*AU90,(1+$AK90/100)*AU90)))</f>
        <v>2.6126499393437821</v>
      </c>
      <c r="AW90" s="109">
        <f>SUM(AR90:AV90)</f>
        <v>12.346425224136503</v>
      </c>
      <c r="AX90" s="113">
        <f>AW90/I90*100</f>
        <v>52.337538042121679</v>
      </c>
      <c r="AY90" s="100">
        <v>0.73</v>
      </c>
      <c r="AZ90" s="100">
        <v>22.770000000000003</v>
      </c>
      <c r="BA90" s="100">
        <v>-3.36</v>
      </c>
      <c r="BB90" s="100">
        <v>0.53</v>
      </c>
      <c r="BC90" s="100">
        <v>4.88</v>
      </c>
      <c r="BE90" s="12">
        <v>2016</v>
      </c>
      <c r="BF90" s="12">
        <f>IF(BE90&gt;2020,0,IF(BE90&gt;2008,1,IF(BE90&gt;2001,2,IF(BE90&gt;1990,3,IF(BE90&gt;1980,4,IF(BE90&gt;1973,5,IF(BE90&gt;1970,6,IF(BE90&gt;1960,7,IF(BE90&gt;1958,8,IF(BE90&gt;1953,9,10))))))))))</f>
        <v>1</v>
      </c>
      <c r="BG90" s="100">
        <v>5.5</v>
      </c>
      <c r="BH90" t="s">
        <v>121</v>
      </c>
      <c r="BI90" t="s">
        <v>752</v>
      </c>
    </row>
    <row r="91" spans="1:61" ht="11.25" customHeight="1" x14ac:dyDescent="0.2">
      <c r="A91" s="123" t="s">
        <v>753</v>
      </c>
      <c r="B91" s="55" t="s">
        <v>754</v>
      </c>
      <c r="C91" s="156" t="s">
        <v>116</v>
      </c>
      <c r="D91" s="98" t="s">
        <v>248</v>
      </c>
      <c r="E91" s="157">
        <v>22</v>
      </c>
      <c r="F91" s="2">
        <v>183</v>
      </c>
      <c r="G91" s="2" t="s">
        <v>119</v>
      </c>
      <c r="H91" s="2" t="s">
        <v>119</v>
      </c>
      <c r="I91" s="100">
        <v>50.38</v>
      </c>
      <c r="J91" s="101">
        <f>(M91/I91)*100</f>
        <v>1.1115522032552601</v>
      </c>
      <c r="K91" s="104">
        <v>0.14000000000000001</v>
      </c>
      <c r="L91" s="71">
        <v>4</v>
      </c>
      <c r="M91" s="28">
        <f>K91*L91</f>
        <v>0.56000000000000005</v>
      </c>
      <c r="N91" s="103" t="s">
        <v>158</v>
      </c>
      <c r="O91" s="104">
        <v>0.13</v>
      </c>
      <c r="P91" s="158">
        <v>46080</v>
      </c>
      <c r="Q91" s="158">
        <v>46094</v>
      </c>
      <c r="R91" s="28">
        <f>(K91-O91)/O91*100</f>
        <v>7.6923076923076987</v>
      </c>
      <c r="S91" s="105">
        <f>IF(INDEX(Historical!$D$7:$D1209,MATCH(B91,Historical!$B$7:$B$1062,0))=0,"n/a",(INDEX(Historical!$C$7:$C$1062,MATCH(B91,Historical!$B$7:$B$1062,0))/INDEX(Historical!$D$7:$D$1062,MATCH(B91,Historical!$B$7:$B$1062,0))-1)*100)</f>
        <v>8.3333333333333481</v>
      </c>
      <c r="T91" s="105">
        <f>IF(INDEX(Historical!$F$7:$F$1062,MATCH(B91,Historical!$B$7:$B$1062,0))=0,"n/a",((INDEX(Historical!$C$7:$C$1062,MATCH(B91,Historical!$B$7:$B$1062,0))/INDEX(Historical!$F$7:$F$1062,MATCH(B91,Historical!$B$7:$B$1062,0)))^(1/3)-1)*100)</f>
        <v>9.1392883061105934</v>
      </c>
      <c r="U91" s="105">
        <f>IF(INDEX(Historical!$H$7:$H$1062,MATCH(B91,Historical!$B$7:$B$1062,0))=0,"n/a",((INDEX(Historical!$C$7:$C$1062,MATCH(B91,Historical!$B$7:$B$1062,0))/INDEX(Historical!$H$7:$H$1062,MATCH(B91,Historical!$B$7:$B$1062,0)))^(1/5)-1)*100)</f>
        <v>8.4471771197698331</v>
      </c>
      <c r="V91" s="105">
        <f>IF(INDEX(Historical!$M$7:$M$1062,MATCH(B91,Historical!$B$7:$B$1062,0))=0,"n/a",((INDEX(Historical!$C$7:$C$1062,MATCH(B91,Historical!$B$7:$B$1062,0))/INDEX(Historical!$M$7:$M$1062,MATCH(B91,Historical!$B$7:$B$1062,0)))^(1/10)-1)*100)</f>
        <v>8.343448763927853</v>
      </c>
      <c r="W91" s="106">
        <f>IF(OR(U91&lt;=0,U91="n/a",V91&lt;=0,V91="n/a"),"n/a",U91/V91)</f>
        <v>1.0124323117186793</v>
      </c>
      <c r="X91" s="107">
        <f>IF(OR(AJ91&lt;=0,AJ91="n/a",U91&lt;=0,U91="n/a"),"n/a",U91/AJ91)</f>
        <v>1.6402285669455989</v>
      </c>
      <c r="Y91" s="165"/>
      <c r="Z91" s="101">
        <f>IF(OR(AC91&lt;0.01,AC91="n/a"),"n/a",M91/AC91*100)</f>
        <v>32.369942196531795</v>
      </c>
      <c r="AA91" s="109">
        <f>IF(OR(AC91&lt;0.01,AC91="n/a"),"n/a",I91/AC91)</f>
        <v>29.121387283236995</v>
      </c>
      <c r="AB91" s="71">
        <v>12</v>
      </c>
      <c r="AC91" s="100">
        <v>1.73</v>
      </c>
      <c r="AD91" s="100">
        <v>1.39</v>
      </c>
      <c r="AE91" s="100">
        <v>6.43</v>
      </c>
      <c r="AF91" s="100">
        <v>6.63</v>
      </c>
      <c r="AG91" s="100">
        <v>24.37</v>
      </c>
      <c r="AH91" s="100">
        <v>24.63</v>
      </c>
      <c r="AI91" s="100">
        <v>13.320000000000002</v>
      </c>
      <c r="AJ91" s="100">
        <v>5.1499999999999995</v>
      </c>
      <c r="AK91" s="100">
        <v>15.989999999999998</v>
      </c>
      <c r="AL91" s="100">
        <v>93330</v>
      </c>
      <c r="AM91" s="100">
        <v>0.16</v>
      </c>
      <c r="AN91" s="100">
        <v>1.37</v>
      </c>
      <c r="AO91" s="110">
        <f>IF(U91="n/a","n/a",IF(AA91&lt;0,"n/a",IF(AA91="n/a","n/a",J91+U91-AA91)))</f>
        <v>-19.562657960211901</v>
      </c>
      <c r="AP91" s="111">
        <f>IF(U91="n/a","n/a",J91+U91)</f>
        <v>9.5587293230250925</v>
      </c>
      <c r="AQ91" s="112">
        <f>IF(OR(AC91&lt;0.01,AC91="n/a",AF91="n/a"),"n/a",(I91/SQRT(22.5*AC91*(I91/AF91))-1)*100)</f>
        <v>192.93518258243586</v>
      </c>
      <c r="AR91" s="101">
        <f>INDEX(Historical!$C$7:$C$1063,MATCH(B91,Historical!$B$7:$B$1063,0))*IF(AH91="n/a",1.03,IF(AH91&lt;0,1.01,IF(AH91&gt;10,1.1,(1+AH91/100))))</f>
        <v>0.57200000000000006</v>
      </c>
      <c r="AS91" s="109">
        <f>IF($AI91="n/a",1.03*AR91,IF($AI91&lt;0,1.01*AR91,IF($AI91&gt;10,1.1*AR91,(1+$AI91/100)*AR91)))</f>
        <v>0.62920000000000009</v>
      </c>
      <c r="AT91" s="109">
        <f>IF($AK91="n/a",1.03*AS91,IF($AK91&lt;0,1.01*AS91,IF($AK91&gt;10,1.1*AS91,(1+$AK91/100)*AS91)))</f>
        <v>0.69212000000000018</v>
      </c>
      <c r="AU91" s="109">
        <f>IF($AK91="n/a",1.03*AT91,IF($AK91&lt;0,1.01*AT91,IF($AK91&gt;10,1.1*AT91,(1+$AK91/100)*AT91)))</f>
        <v>0.76133200000000023</v>
      </c>
      <c r="AV91" s="109">
        <f>IF($AK91="n/a",1.03*AU91,IF($AK91&lt;0,1.01*AU91,IF($AK91&gt;10,1.1*AU91,(1+$AK91/100)*AU91)))</f>
        <v>0.83746520000000035</v>
      </c>
      <c r="AW91" s="109">
        <f>SUM(AR91:AV91)</f>
        <v>3.4921172000000009</v>
      </c>
      <c r="AX91" s="113">
        <f>AW91/I91*100</f>
        <v>6.9315545851528393</v>
      </c>
      <c r="AY91" s="100">
        <v>1.2</v>
      </c>
      <c r="AZ91" s="100">
        <v>58.430000000000007</v>
      </c>
      <c r="BA91" s="100">
        <v>-6.01</v>
      </c>
      <c r="BB91" s="100">
        <v>4.67</v>
      </c>
      <c r="BC91" s="100">
        <v>21.97</v>
      </c>
      <c r="BE91" s="12">
        <v>2005</v>
      </c>
      <c r="BF91" s="12">
        <f>IF(BE91&gt;2020,0,IF(BE91&gt;2008,1,IF(BE91&gt;2001,2,IF(BE91&gt;1990,3,IF(BE91&gt;1980,4,IF(BE91&gt;1973,5,IF(BE91&gt;1970,6,IF(BE91&gt;1960,7,IF(BE91&gt;1958,8,IF(BE91&gt;1953,9,10))))))))))</f>
        <v>2</v>
      </c>
      <c r="BG91" s="100">
        <v>7.35</v>
      </c>
      <c r="BH91" t="s">
        <v>121</v>
      </c>
      <c r="BI91" t="s">
        <v>122</v>
      </c>
    </row>
    <row r="92" spans="1:61" ht="11.25" customHeight="1" x14ac:dyDescent="0.2">
      <c r="A92" s="149" t="s">
        <v>755</v>
      </c>
      <c r="B92" s="55" t="s">
        <v>756</v>
      </c>
      <c r="C92" s="156" t="s">
        <v>300</v>
      </c>
      <c r="D92" s="98" t="s">
        <v>518</v>
      </c>
      <c r="E92" s="157">
        <v>13</v>
      </c>
      <c r="F92" s="2">
        <v>435</v>
      </c>
      <c r="G92" s="2" t="s">
        <v>146</v>
      </c>
      <c r="H92" s="2" t="s">
        <v>146</v>
      </c>
      <c r="I92" s="100">
        <v>41.94</v>
      </c>
      <c r="J92" s="101">
        <f>(M92/I92)*100</f>
        <v>3.7195994277539342</v>
      </c>
      <c r="K92" s="104">
        <v>0.39</v>
      </c>
      <c r="L92" s="2">
        <v>4</v>
      </c>
      <c r="M92" s="28">
        <f>K92*L92</f>
        <v>1.56</v>
      </c>
      <c r="N92" s="2" t="s">
        <v>209</v>
      </c>
      <c r="O92" s="104">
        <v>0.33500000000000002</v>
      </c>
      <c r="P92" s="158">
        <v>46112</v>
      </c>
      <c r="Q92" s="158">
        <v>46127</v>
      </c>
      <c r="R92" s="28">
        <f>(K92-O92)/O92*100</f>
        <v>16.417910447761191</v>
      </c>
      <c r="S92" s="105">
        <f>IF(INDEX(Historical!$D$7:$D1213,MATCH(B92,Historical!$B$7:$B$1062,0))=0,"n/a",(INDEX(Historical!$C$7:$C$1062,MATCH(B92,Historical!$B$7:$B$1062,0))/INDEX(Historical!$D$7:$D$1062,MATCH(B92,Historical!$B$7:$B$1062,0))-1)*100)</f>
        <v>12.608695652173907</v>
      </c>
      <c r="T92" s="105">
        <f>IF(INDEX(Historical!$F$7:$F$1062,MATCH(B92,Historical!$B$7:$B$1062,0))=0,"n/a",((INDEX(Historical!$C$7:$C$1062,MATCH(B92,Historical!$B$7:$B$1062,0))/INDEX(Historical!$F$7:$F$1062,MATCH(B92,Historical!$B$7:$B$1062,0)))^(1/3)-1)*100)</f>
        <v>5.9126310597734433</v>
      </c>
      <c r="U92" s="105">
        <f>IF(INDEX(Historical!$H$7:$H$1062,MATCH(B92,Historical!$B$7:$B$1062,0))=0,"n/a",((INDEX(Historical!$C$7:$C$1062,MATCH(B92,Historical!$B$7:$B$1062,0))/INDEX(Historical!$H$7:$H$1062,MATCH(B92,Historical!$B$7:$B$1062,0)))^(1/5)-1)*100)</f>
        <v>5.8407797058888322</v>
      </c>
      <c r="V92" s="105">
        <f>IF(INDEX(Historical!$M$7:$M$1062,MATCH(B92,Historical!$B$7:$B$1062,0))=0,"n/a",((INDEX(Historical!$C$7:$C$1062,MATCH(B92,Historical!$B$7:$B$1062,0))/INDEX(Historical!$M$7:$M$1062,MATCH(B92,Historical!$B$7:$B$1062,0)))^(1/10)-1)*100)</f>
        <v>7.3022872450654308</v>
      </c>
      <c r="W92" s="106">
        <f>IF(OR(U92&lt;=0,U92="n/a",V92&lt;=0,V92="n/a"),"n/a",U92/V92)</f>
        <v>0.79985619708890221</v>
      </c>
      <c r="X92" s="107">
        <f>IF(OR(AJ92&lt;=0,AJ92="n/a",U92&lt;=0,U92="n/a"),"n/a",U92/AJ92)</f>
        <v>0.44552095391981938</v>
      </c>
      <c r="Z92" s="101">
        <f>IF(OR(AC92&lt;0.01,AC92="n/a"),"n/a",M92/AC92*100)</f>
        <v>100</v>
      </c>
      <c r="AA92" s="109">
        <f>IF(OR(AC92&lt;0.01,AC92="n/a"),"n/a",I92/AC92)</f>
        <v>26.884615384615383</v>
      </c>
      <c r="AB92" s="71">
        <v>12</v>
      </c>
      <c r="AC92" s="100">
        <v>1.56</v>
      </c>
      <c r="AD92" s="100">
        <v>8.75</v>
      </c>
      <c r="AE92" s="100">
        <v>18.95</v>
      </c>
      <c r="AF92" s="100">
        <v>2.2999999999999998</v>
      </c>
      <c r="AG92" s="100">
        <v>9.4700000000000006</v>
      </c>
      <c r="AH92" s="100">
        <v>-4.66</v>
      </c>
      <c r="AI92" s="100">
        <v>7.42</v>
      </c>
      <c r="AJ92" s="100">
        <v>13.11</v>
      </c>
      <c r="AK92" s="100">
        <v>2.98</v>
      </c>
      <c r="AL92" s="100">
        <v>9910</v>
      </c>
      <c r="AM92" s="100">
        <v>0.77999999999999992</v>
      </c>
      <c r="AN92" s="100">
        <v>0.22</v>
      </c>
      <c r="AO92" s="110">
        <f>IF(U92="n/a","n/a",IF(AA92&lt;0,"n/a",IF(AA92="n/a","n/a",J92+U92-AA92)))</f>
        <v>-17.324236250972618</v>
      </c>
      <c r="AP92" s="111">
        <f>IF(U92="n/a","n/a",J92+U92)</f>
        <v>9.5603791336427655</v>
      </c>
      <c r="AQ92" s="112">
        <f>IF(OR(AC92&lt;0.01,AC92="n/a",AF92="n/a"),"n/a",(I92/SQRT(22.5*AC92*(I92/AF92))-1)*100)</f>
        <v>65.777113263717069</v>
      </c>
      <c r="AR92" s="101">
        <f>INDEX(Historical!$C$7:$C$1063,MATCH(B92,Historical!$B$7:$B$1063,0))*IF(AH92="n/a",1.03,IF(AH92&lt;0,1.01,IF(AH92&gt;10,1.1,(1+AH92/100))))</f>
        <v>1.3079499999999999</v>
      </c>
      <c r="AS92" s="109">
        <f>IF($AI92="n/a",1.03*AR92,IF($AI92&lt;0,1.01*AR92,IF($AI92&gt;10,1.1*AR92,(1+$AI92/100)*AR92)))</f>
        <v>1.40499989</v>
      </c>
      <c r="AT92" s="109">
        <f>IF($AK92="n/a",1.03*AS92,IF($AK92&lt;0,1.01*AS92,IF($AK92&gt;10,1.1*AS92,(1+$AK92/100)*AS92)))</f>
        <v>1.4468688867220001</v>
      </c>
      <c r="AU92" s="109">
        <f>IF($AK92="n/a",1.03*AT92,IF($AK92&lt;0,1.01*AT92,IF($AK92&gt;10,1.1*AT92,(1+$AK92/100)*AT92)))</f>
        <v>1.4899855795463157</v>
      </c>
      <c r="AV92" s="109">
        <f>IF($AK92="n/a",1.03*AU92,IF($AK92&lt;0,1.01*AU92,IF($AK92&gt;10,1.1*AU92,(1+$AK92/100)*AU92)))</f>
        <v>1.534387149816796</v>
      </c>
      <c r="AW92" s="109">
        <f>SUM(AR92:AV92)</f>
        <v>7.1841915060851118</v>
      </c>
      <c r="AX92" s="113">
        <f>AW92/I92*100</f>
        <v>17.129688855710807</v>
      </c>
      <c r="AY92" s="100">
        <v>0.77</v>
      </c>
      <c r="AZ92" s="100">
        <v>33.869999999999997</v>
      </c>
      <c r="BA92" s="100">
        <v>-3.85</v>
      </c>
      <c r="BB92" s="100">
        <v>4.2799999999999994</v>
      </c>
      <c r="BC92" s="100">
        <v>9.1800000000000015</v>
      </c>
      <c r="BE92" s="12">
        <v>2014</v>
      </c>
      <c r="BF92" s="12">
        <f>IF(BE92&gt;2020,0,IF(BE92&gt;2008,1,IF(BE92&gt;2001,2,IF(BE92&gt;1990,3,IF(BE92&gt;1980,4,IF(BE92&gt;1973,5,IF(BE92&gt;1970,6,IF(BE92&gt;1960,7,IF(BE92&gt;1958,8,IF(BE92&gt;1953,9,10))))))))))</f>
        <v>1</v>
      </c>
      <c r="BG92" s="100">
        <v>7.33</v>
      </c>
      <c r="BH92" t="s">
        <v>121</v>
      </c>
      <c r="BI92" t="s">
        <v>302</v>
      </c>
    </row>
    <row r="93" spans="1:61" ht="11.25" customHeight="1" x14ac:dyDescent="0.2">
      <c r="A93" s="55" t="s">
        <v>757</v>
      </c>
      <c r="B93" s="55" t="s">
        <v>758</v>
      </c>
      <c r="C93" s="156" t="s">
        <v>300</v>
      </c>
      <c r="D93" s="98" t="s">
        <v>612</v>
      </c>
      <c r="E93" s="157">
        <v>16</v>
      </c>
      <c r="F93" s="2">
        <v>277</v>
      </c>
      <c r="G93" s="2" t="s">
        <v>146</v>
      </c>
      <c r="H93" s="2" t="s">
        <v>146</v>
      </c>
      <c r="I93" s="100">
        <v>41.46</v>
      </c>
      <c r="J93" s="101">
        <f>(M93/I93)*100</f>
        <v>5.1133622768933913</v>
      </c>
      <c r="K93" s="104">
        <v>0.53</v>
      </c>
      <c r="L93" s="71">
        <v>4</v>
      </c>
      <c r="M93" s="28">
        <f>K93*L93</f>
        <v>2.12</v>
      </c>
      <c r="N93" s="103" t="s">
        <v>240</v>
      </c>
      <c r="O93" s="104">
        <v>0.52</v>
      </c>
      <c r="P93" s="158">
        <v>46024</v>
      </c>
      <c r="Q93" s="158">
        <v>46038</v>
      </c>
      <c r="R93" s="28">
        <f>(K93-O93)/O93*100</f>
        <v>1.9230769230769247</v>
      </c>
      <c r="S93" s="105">
        <f>IF(INDEX(Historical!$D$7:$D1216,MATCH(B93,Historical!$B$7:$B$1062,0))=0,"n/a",(INDEX(Historical!$C$7:$C$1062,MATCH(B93,Historical!$B$7:$B$1062,0))/INDEX(Historical!$D$7:$D$1062,MATCH(B93,Historical!$B$7:$B$1062,0))-1)*100)</f>
        <v>1.9607843137254832</v>
      </c>
      <c r="T93" s="105">
        <f>IF(INDEX(Historical!$F$7:$F$1062,MATCH(B93,Historical!$B$7:$B$1062,0))=0,"n/a",((INDEX(Historical!$C$7:$C$1062,MATCH(B93,Historical!$B$7:$B$1062,0))/INDEX(Historical!$F$7:$F$1062,MATCH(B93,Historical!$B$7:$B$1062,0)))^(1/3)-1)*100)</f>
        <v>6.5397392040924318</v>
      </c>
      <c r="U93" s="105">
        <f>IF(INDEX(Historical!$H$7:$H$1062,MATCH(B93,Historical!$B$7:$B$1062,0))=0,"n/a",((INDEX(Historical!$C$7:$C$1062,MATCH(B93,Historical!$B$7:$B$1062,0))/INDEX(Historical!$H$7:$H$1062,MATCH(B93,Historical!$B$7:$B$1062,0)))^(1/5)-1)*100)</f>
        <v>9.5211210996487985</v>
      </c>
      <c r="V93" s="105">
        <f>IF(INDEX(Historical!$M$7:$M$1062,MATCH(B93,Historical!$B$7:$B$1062,0))=0,"n/a",((INDEX(Historical!$C$7:$C$1062,MATCH(B93,Historical!$B$7:$B$1062,0))/INDEX(Historical!$M$7:$M$1062,MATCH(B93,Historical!$B$7:$B$1062,0)))^(1/10)-1)*100)</f>
        <v>12.509277580028201</v>
      </c>
      <c r="W93" s="106">
        <f>IF(OR(U93&lt;=0,U93="n/a",V93&lt;=0,V93="n/a"),"n/a",U93/V93)</f>
        <v>0.76112477629002573</v>
      </c>
      <c r="X93" s="107">
        <f>IF(OR(AJ93&lt;=0,AJ93="n/a",U93&lt;=0,U93="n/a"),"n/a",U93/AJ93)</f>
        <v>0.83665387518882239</v>
      </c>
      <c r="Y93" s="159"/>
      <c r="Z93" s="101">
        <f>IF(OR(AC93&lt;0.01,AC93="n/a"),"n/a",M93/AC93*100)</f>
        <v>145.20547945205479</v>
      </c>
      <c r="AA93" s="109">
        <f>IF(OR(AC93&lt;0.01,AC93="n/a"),"n/a",I93/AC93)</f>
        <v>28.397260273972606</v>
      </c>
      <c r="AB93" s="71">
        <v>12</v>
      </c>
      <c r="AC93" s="100">
        <v>1.46</v>
      </c>
      <c r="AD93" s="100">
        <v>17.690000000000001</v>
      </c>
      <c r="AE93" s="100">
        <v>8.3000000000000007</v>
      </c>
      <c r="AF93" s="100">
        <v>3.63</v>
      </c>
      <c r="AG93" s="100">
        <v>12.389999999999999</v>
      </c>
      <c r="AH93" s="100">
        <v>1.06</v>
      </c>
      <c r="AI93" s="100">
        <v>1.8399999999999999</v>
      </c>
      <c r="AJ93" s="100">
        <v>11.379999999999999</v>
      </c>
      <c r="AK93" s="100">
        <v>1.5599999999999998</v>
      </c>
      <c r="AL93" s="100">
        <v>9430</v>
      </c>
      <c r="AM93" s="100">
        <v>0.98</v>
      </c>
      <c r="AN93" s="100">
        <v>1.37</v>
      </c>
      <c r="AO93" s="110">
        <f>IF(U93="n/a","n/a",IF(AA93&lt;0,"n/a",IF(AA93="n/a","n/a",J93+U93-AA93)))</f>
        <v>-13.762776897430417</v>
      </c>
      <c r="AP93" s="111">
        <f>IF(U93="n/a","n/a",J93+U93)</f>
        <v>14.634483376542189</v>
      </c>
      <c r="AQ93" s="112">
        <f>IF(OR(AC93&lt;0.01,AC93="n/a",AF93="n/a"),"n/a",(I93/SQRT(22.5*AC93*(I93/AF93))-1)*100)</f>
        <v>114.04262793972251</v>
      </c>
      <c r="AR93" s="101">
        <f>INDEX(Historical!$C$7:$C$1063,MATCH(B93,Historical!$B$7:$B$1063,0))*IF(AH93="n/a",1.03,IF(AH93&lt;0,1.01,IF(AH93&gt;10,1.1,(1+AH93/100))))</f>
        <v>2.1020479999999999</v>
      </c>
      <c r="AS93" s="109">
        <f>IF($AI93="n/a",1.03*AR93,IF($AI93&lt;0,1.01*AR93,IF($AI93&gt;10,1.1*AR93,(1+$AI93/100)*AR93)))</f>
        <v>2.1407256831999999</v>
      </c>
      <c r="AT93" s="109">
        <f>IF($AK93="n/a",1.03*AS93,IF($AK93&lt;0,1.01*AS93,IF($AK93&gt;10,1.1*AS93,(1+$AK93/100)*AS93)))</f>
        <v>2.1741210038579202</v>
      </c>
      <c r="AU93" s="109">
        <f>IF($AK93="n/a",1.03*AT93,IF($AK93&lt;0,1.01*AT93,IF($AK93&gt;10,1.1*AT93,(1+$AK93/100)*AT93)))</f>
        <v>2.2080372915181039</v>
      </c>
      <c r="AV93" s="109">
        <f>IF($AK93="n/a",1.03*AU93,IF($AK93&lt;0,1.01*AU93,IF($AK93&gt;10,1.1*AU93,(1+$AK93/100)*AU93)))</f>
        <v>2.2424826732657865</v>
      </c>
      <c r="AW93" s="109">
        <f>SUM(AR93:AV93)</f>
        <v>10.867414651841809</v>
      </c>
      <c r="AX93" s="113">
        <f>AW93/I93*100</f>
        <v>26.211805720795489</v>
      </c>
      <c r="AY93" s="100">
        <v>1.07</v>
      </c>
      <c r="AZ93" s="100">
        <v>18.149999999999999</v>
      </c>
      <c r="BA93" s="100">
        <v>-4.16</v>
      </c>
      <c r="BB93" s="100">
        <v>1.7399999999999998</v>
      </c>
      <c r="BC93" s="100">
        <v>6.5299999999999994</v>
      </c>
      <c r="BE93" s="12">
        <v>2011</v>
      </c>
      <c r="BF93" s="12">
        <f>IF(BE93&gt;2020,0,IF(BE93&gt;2008,1,IF(BE93&gt;2001,2,IF(BE93&gt;1990,3,IF(BE93&gt;1980,4,IF(BE93&gt;1973,5,IF(BE93&gt;1970,6,IF(BE93&gt;1960,7,IF(BE93&gt;1958,8,IF(BE93&gt;1953,9,10))))))))))</f>
        <v>1</v>
      </c>
      <c r="BG93" s="100">
        <v>5.0299999999999994</v>
      </c>
      <c r="BH93" t="s">
        <v>121</v>
      </c>
      <c r="BI93" t="s">
        <v>302</v>
      </c>
    </row>
    <row r="94" spans="1:61" ht="11.25" customHeight="1" x14ac:dyDescent="0.2">
      <c r="A94" s="116" t="s">
        <v>1435</v>
      </c>
      <c r="B94" s="55" t="s">
        <v>1436</v>
      </c>
      <c r="C94" s="156" t="s">
        <v>116</v>
      </c>
      <c r="D94" s="98" t="s">
        <v>329</v>
      </c>
      <c r="E94" s="157">
        <v>10</v>
      </c>
      <c r="F94" s="2">
        <v>522</v>
      </c>
      <c r="G94" s="2" t="s">
        <v>146</v>
      </c>
      <c r="H94" s="2" t="s">
        <v>146</v>
      </c>
      <c r="I94" s="100">
        <v>724</v>
      </c>
      <c r="J94" s="101">
        <f>(M94/I94)*100</f>
        <v>0.143646408839779</v>
      </c>
      <c r="K94" s="104">
        <v>0.26</v>
      </c>
      <c r="L94" s="71">
        <v>4</v>
      </c>
      <c r="M94" s="28">
        <f>K94*L94</f>
        <v>1.04</v>
      </c>
      <c r="N94" s="103" t="s">
        <v>326</v>
      </c>
      <c r="O94" s="104">
        <v>0.24</v>
      </c>
      <c r="P94" s="158">
        <v>46188</v>
      </c>
      <c r="Q94" s="158">
        <v>46209</v>
      </c>
      <c r="R94" s="28">
        <f>(K94-O94)/O94*100</f>
        <v>8.333333333333341</v>
      </c>
      <c r="S94" s="105">
        <f>IF(INDEX(Historical!$D$7:$D1218,MATCH(B94,Historical!$B$7:$B$1062,0))=0,"n/a",(INDEX(Historical!$C$7:$C$1062,MATCH(B94,Historical!$B$7:$B$1062,0))/INDEX(Historical!$D$7:$D$1062,MATCH(B94,Historical!$B$7:$B$1062,0))-1)*100)</f>
        <v>12.048192771084354</v>
      </c>
      <c r="T94" s="105">
        <f>IF(INDEX(Historical!$F$7:$F$1062,MATCH(B94,Historical!$B$7:$B$1062,0))=0,"n/a",((INDEX(Historical!$C$7:$C$1062,MATCH(B94,Historical!$B$7:$B$1062,0))/INDEX(Historical!$F$7:$F$1062,MATCH(B94,Historical!$B$7:$B$1062,0)))^(1/3)-1)*100)</f>
        <v>7.4337070988966358</v>
      </c>
      <c r="U94" s="105">
        <f>IF(INDEX(Historical!$H$7:$H$1062,MATCH(B94,Historical!$B$7:$B$1062,0))=0,"n/a",((INDEX(Historical!$C$7:$C$1062,MATCH(B94,Historical!$B$7:$B$1062,0))/INDEX(Historical!$H$7:$H$1062,MATCH(B94,Historical!$B$7:$B$1062,0)))^(1/5)-1)*100)</f>
        <v>6.4620457378655738</v>
      </c>
      <c r="V94" s="105">
        <f>IF(INDEX(Historical!$M$7:$M$1062,MATCH(B94,Historical!$B$7:$B$1062,0))=0,"n/a",((INDEX(Historical!$C$7:$C$1062,MATCH(B94,Historical!$B$7:$B$1062,0))/INDEX(Historical!$M$7:$M$1062,MATCH(B94,Historical!$B$7:$B$1062,0)))^(1/10)-1)*100)</f>
        <v>5.985867891462604</v>
      </c>
      <c r="W94" s="106">
        <f>IF(OR(U94&lt;=0,U94="n/a",V94&lt;=0,V94="n/a"),"n/a",U94/V94)</f>
        <v>1.0795503434150497</v>
      </c>
      <c r="X94" s="107">
        <f>IF(OR(AJ94&lt;=0,AJ94="n/a",U94&lt;=0,U94="n/a"),"n/a",U94/AJ94)</f>
        <v>0.29601675391047066</v>
      </c>
      <c r="Y94" s="165"/>
      <c r="Z94" s="101">
        <f>IF(OR(AC94&lt;0.01,AC94="n/a"),"n/a",M94/AC94*100)</f>
        <v>7.6190476190476195</v>
      </c>
      <c r="AA94" s="109">
        <f>IF(OR(AC94&lt;0.01,AC94="n/a"),"n/a",I94/AC94)</f>
        <v>53.040293040293037</v>
      </c>
      <c r="AB94" s="71">
        <v>12</v>
      </c>
      <c r="AC94" s="100">
        <v>13.65</v>
      </c>
      <c r="AD94" s="100">
        <v>3.16</v>
      </c>
      <c r="AE94" s="100">
        <v>7.42</v>
      </c>
      <c r="AF94" s="100">
        <v>10.16</v>
      </c>
      <c r="AG94" s="100">
        <v>19.689999999999998</v>
      </c>
      <c r="AH94" s="100">
        <v>15.110000000000001</v>
      </c>
      <c r="AI94" s="100">
        <v>12.19</v>
      </c>
      <c r="AJ94" s="100">
        <v>21.83</v>
      </c>
      <c r="AK94" s="100">
        <v>13.420000000000002</v>
      </c>
      <c r="AL94" s="100">
        <v>26750</v>
      </c>
      <c r="AM94" s="100">
        <v>0.44</v>
      </c>
      <c r="AN94" s="100">
        <v>0.44</v>
      </c>
      <c r="AO94" s="110">
        <f>IF(U94="n/a","n/a",IF(AA94&lt;0,"n/a",IF(AA94="n/a","n/a",J94+U94-AA94)))</f>
        <v>-46.434600893587685</v>
      </c>
      <c r="AP94" s="111">
        <f>IF(U94="n/a","n/a",J94+U94)</f>
        <v>6.6056921467053531</v>
      </c>
      <c r="AQ94" s="112">
        <f>IF(OR(AC94&lt;0.01,AC94="n/a",AF94="n/a"),"n/a",(I94/SQRT(22.5*AC94*(I94/AF94))-1)*100)</f>
        <v>389.39390056108169</v>
      </c>
      <c r="AR94" s="101">
        <f>INDEX(Historical!$C$7:$C$1063,MATCH(B94,Historical!$B$7:$B$1063,0))*IF(AH94="n/a",1.03,IF(AH94&lt;0,1.01,IF(AH94&gt;10,1.1,(1+AH94/100))))</f>
        <v>1.0230000000000001</v>
      </c>
      <c r="AS94" s="109">
        <f>IF($AI94="n/a",1.03*AR94,IF($AI94&lt;0,1.01*AR94,IF($AI94&gt;10,1.1*AR94,(1+$AI94/100)*AR94)))</f>
        <v>1.1253000000000002</v>
      </c>
      <c r="AT94" s="109">
        <f>IF($AK94="n/a",1.03*AS94,IF($AK94&lt;0,1.01*AS94,IF($AK94&gt;10,1.1*AS94,(1+$AK94/100)*AS94)))</f>
        <v>1.2378300000000002</v>
      </c>
      <c r="AU94" s="109">
        <f>IF($AK94="n/a",1.03*AT94,IF($AK94&lt;0,1.01*AT94,IF($AK94&gt;10,1.1*AT94,(1+$AK94/100)*AT94)))</f>
        <v>1.3616130000000004</v>
      </c>
      <c r="AV94" s="109">
        <f>IF($AK94="n/a",1.03*AU94,IF($AK94&lt;0,1.01*AU94,IF($AK94&gt;10,1.1*AU94,(1+$AK94/100)*AU94)))</f>
        <v>1.4977743000000006</v>
      </c>
      <c r="AW94" s="109">
        <f>SUM(AR94:AV94)</f>
        <v>6.2455173000000013</v>
      </c>
      <c r="AX94" s="113">
        <f>AW94/I94*100</f>
        <v>0.86264051104972395</v>
      </c>
      <c r="AY94" s="100">
        <v>0.88</v>
      </c>
      <c r="AZ94" s="100">
        <v>55.730000000000004</v>
      </c>
      <c r="BA94" s="100">
        <v>-10.41</v>
      </c>
      <c r="BB94" s="100">
        <v>-2.6599999999999997</v>
      </c>
      <c r="BC94" s="100">
        <v>8.81</v>
      </c>
      <c r="BE94" s="12">
        <v>2017</v>
      </c>
      <c r="BF94" s="12">
        <f>IF(BE94&gt;2020,0,IF(BE94&gt;2008,1,IF(BE94&gt;2001,2,IF(BE94&gt;1990,3,IF(BE94&gt;1980,4,IF(BE94&gt;1973,5,IF(BE94&gt;1970,6,IF(BE94&gt;1960,7,IF(BE94&gt;1958,8,IF(BE94&gt;1953,9,10))))))))))</f>
        <v>1</v>
      </c>
      <c r="BG94" s="100">
        <v>10</v>
      </c>
      <c r="BH94" t="s">
        <v>121</v>
      </c>
      <c r="BI94" t="s">
        <v>122</v>
      </c>
    </row>
    <row r="95" spans="1:61" ht="11.25" customHeight="1" x14ac:dyDescent="0.2">
      <c r="A95" s="55" t="s">
        <v>759</v>
      </c>
      <c r="B95" s="55" t="s">
        <v>760</v>
      </c>
      <c r="C95" s="156" t="s">
        <v>335</v>
      </c>
      <c r="D95" s="98" t="s">
        <v>761</v>
      </c>
      <c r="E95" s="157">
        <v>15</v>
      </c>
      <c r="F95" s="2">
        <v>318</v>
      </c>
      <c r="G95" s="2" t="s">
        <v>146</v>
      </c>
      <c r="H95" s="2" t="s">
        <v>146</v>
      </c>
      <c r="I95" s="100">
        <v>588.34</v>
      </c>
      <c r="J95" s="101">
        <f>(M95/I95)*100</f>
        <v>0.20396369446238566</v>
      </c>
      <c r="K95" s="104">
        <v>0.3</v>
      </c>
      <c r="L95" s="71">
        <v>4</v>
      </c>
      <c r="M95" s="28">
        <f>K95*L95</f>
        <v>1.2</v>
      </c>
      <c r="N95" s="103" t="s">
        <v>386</v>
      </c>
      <c r="O95" s="104">
        <v>0.25</v>
      </c>
      <c r="P95" s="158">
        <v>45930</v>
      </c>
      <c r="Q95" s="158">
        <v>45964</v>
      </c>
      <c r="R95" s="28">
        <f>(K95-O95)/O95*100</f>
        <v>19.999999999999996</v>
      </c>
      <c r="S95" s="105">
        <f>IF(INDEX(Historical!$D$7:$D1224,MATCH(B95,Historical!$B$7:$B$1062,0))=0,"n/a",(INDEX(Historical!$C$7:$C$1062,MATCH(B95,Historical!$B$7:$B$1062,0))/INDEX(Historical!$D$7:$D$1062,MATCH(B95,Historical!$B$7:$B$1062,0))-1)*100)</f>
        <v>5.0000000000000044</v>
      </c>
      <c r="T95" s="105">
        <f>IF(INDEX(Historical!$F$7:$F$1062,MATCH(B95,Historical!$B$7:$B$1062,0))=0,"n/a",((INDEX(Historical!$C$7:$C$1062,MATCH(B95,Historical!$B$7:$B$1062,0))/INDEX(Historical!$F$7:$F$1062,MATCH(B95,Historical!$B$7:$B$1062,0)))^(1/3)-1)*100)</f>
        <v>9.4879784971972256</v>
      </c>
      <c r="U95" s="105">
        <f>IF(INDEX(Historical!$H$7:$H$1062,MATCH(B95,Historical!$B$7:$B$1062,0))=0,"n/a",((INDEX(Historical!$C$7:$C$1062,MATCH(B95,Historical!$B$7:$B$1062,0))/INDEX(Historical!$H$7:$H$1062,MATCH(B95,Historical!$B$7:$B$1062,0)))^(1/5)-1)*100)</f>
        <v>11.842691472014465</v>
      </c>
      <c r="V95" s="105">
        <f>IF(INDEX(Historical!$M$7:$M$1062,MATCH(B95,Historical!$B$7:$B$1062,0))=0,"n/a",((INDEX(Historical!$C$7:$C$1062,MATCH(B95,Historical!$B$7:$B$1062,0))/INDEX(Historical!$M$7:$M$1062,MATCH(B95,Historical!$B$7:$B$1062,0)))^(1/10)-1)*100)</f>
        <v>15.431656766005775</v>
      </c>
      <c r="W95" s="106">
        <f>IF(OR(U95&lt;=0,U95="n/a",V95&lt;=0,V95="n/a"),"n/a",U95/V95)</f>
        <v>0.76742838773491895</v>
      </c>
      <c r="X95" s="107" t="str">
        <f>IF(OR(AJ95&lt;=0,AJ95="n/a",U95&lt;=0,U95="n/a"),"n/a",U95/AJ95)</f>
        <v>n/a</v>
      </c>
      <c r="Y95" s="165"/>
      <c r="Z95" s="101">
        <f>IF(OR(AC95&lt;0.01,AC95="n/a"),"n/a",M95/AC95*100)</f>
        <v>2.8517110266159698</v>
      </c>
      <c r="AA95" s="109">
        <f>IF(OR(AC95&lt;0.01,AC95="n/a"),"n/a",I95/AC95)</f>
        <v>13.981463878326997</v>
      </c>
      <c r="AB95" s="71">
        <v>1</v>
      </c>
      <c r="AC95" s="100">
        <v>42.08</v>
      </c>
      <c r="AD95" s="100">
        <v>8.0399999999999991</v>
      </c>
      <c r="AE95" s="100">
        <v>1.39</v>
      </c>
      <c r="AF95" s="100">
        <v>4.54</v>
      </c>
      <c r="AG95" s="100">
        <v>33.83</v>
      </c>
      <c r="AH95" s="100">
        <v>10.67</v>
      </c>
      <c r="AI95" s="100">
        <v>-8.6</v>
      </c>
      <c r="AJ95" s="100" t="s">
        <v>142</v>
      </c>
      <c r="AK95" s="100">
        <v>2.12</v>
      </c>
      <c r="AL95" s="100">
        <v>9190</v>
      </c>
      <c r="AM95" s="100">
        <v>51.129999999999995</v>
      </c>
      <c r="AN95" s="100">
        <v>0.27</v>
      </c>
      <c r="AO95" s="110">
        <f>IF(U95="n/a","n/a",IF(AA95&lt;0,"n/a",IF(AA95="n/a","n/a",J95+U95-AA95)))</f>
        <v>-1.9348087118501454</v>
      </c>
      <c r="AP95" s="111">
        <f>IF(U95="n/a","n/a",J95+U95)</f>
        <v>12.046655166476851</v>
      </c>
      <c r="AQ95" s="112">
        <f>IF(OR(AC95&lt;0.01,AC95="n/a",AF95="n/a"),"n/a",(I95/SQRT(22.5*AC95*(I95/AF95))-1)*100)</f>
        <v>67.962755140807701</v>
      </c>
      <c r="AR95" s="101">
        <f>INDEX(Historical!$C$7:$C$1063,MATCH(B95,Historical!$B$7:$B$1063,0))*IF(AH95="n/a",1.03,IF(AH95&lt;0,1.01,IF(AH95&gt;10,1.1,(1+AH95/100))))</f>
        <v>1.1550000000000002</v>
      </c>
      <c r="AS95" s="109">
        <f>IF($AI95="n/a",1.03*AR95,IF($AI95&lt;0,1.01*AR95,IF($AI95&gt;10,1.1*AR95,(1+$AI95/100)*AR95)))</f>
        <v>1.1665500000000002</v>
      </c>
      <c r="AT95" s="109">
        <f>IF($AK95="n/a",1.03*AS95,IF($AK95&lt;0,1.01*AS95,IF($AK95&gt;10,1.1*AS95,(1+$AK95/100)*AS95)))</f>
        <v>1.1912808600000002</v>
      </c>
      <c r="AU95" s="109">
        <f>IF($AK95="n/a",1.03*AT95,IF($AK95&lt;0,1.01*AT95,IF($AK95&gt;10,1.1*AT95,(1+$AK95/100)*AT95)))</f>
        <v>1.2165360142320003</v>
      </c>
      <c r="AV95" s="109">
        <f>IF($AK95="n/a",1.03*AU95,IF($AK95&lt;0,1.01*AU95,IF($AK95&gt;10,1.1*AU95,(1+$AK95/100)*AU95)))</f>
        <v>1.2423265777337189</v>
      </c>
      <c r="AW95" s="109">
        <f>SUM(AR95:AV95)</f>
        <v>5.9716934519657192</v>
      </c>
      <c r="AX95" s="113">
        <f>AW95/I95*100</f>
        <v>1.0150072155498042</v>
      </c>
      <c r="AY95" s="100">
        <v>1.1399999999999999</v>
      </c>
      <c r="AZ95" s="100">
        <v>36.47</v>
      </c>
      <c r="BA95" s="100">
        <v>-17.299999999999997</v>
      </c>
      <c r="BB95" s="100">
        <v>3.66</v>
      </c>
      <c r="BC95" s="100">
        <v>-1.73</v>
      </c>
      <c r="BE95" s="12">
        <v>2012</v>
      </c>
      <c r="BF95" s="12">
        <f>IF(BE95&gt;2020,0,IF(BE95&gt;2008,1,IF(BE95&gt;2001,2,IF(BE95&gt;1990,3,IF(BE95&gt;1980,4,IF(BE95&gt;1973,5,IF(BE95&gt;1970,6,IF(BE95&gt;1960,7,IF(BE95&gt;1958,8,IF(BE95&gt;1953,9,10))))))))))</f>
        <v>1</v>
      </c>
      <c r="BG95" s="100">
        <v>16.329999999999998</v>
      </c>
      <c r="BH95" t="s">
        <v>121</v>
      </c>
      <c r="BI95" t="s">
        <v>122</v>
      </c>
    </row>
    <row r="96" spans="1:61" ht="11.25" customHeight="1" x14ac:dyDescent="0.2">
      <c r="A96" s="123" t="s">
        <v>762</v>
      </c>
      <c r="B96" s="55" t="s">
        <v>763</v>
      </c>
      <c r="C96" s="156" t="s">
        <v>134</v>
      </c>
      <c r="D96" s="98" t="s">
        <v>135</v>
      </c>
      <c r="E96" s="157">
        <v>24</v>
      </c>
      <c r="F96" s="2">
        <v>153</v>
      </c>
      <c r="G96" s="2" t="s">
        <v>119</v>
      </c>
      <c r="H96" s="2" t="s">
        <v>119</v>
      </c>
      <c r="I96" s="100">
        <v>19.739999999999998</v>
      </c>
      <c r="J96" s="101">
        <f>(M96/I96)*100</f>
        <v>3.9007092198581561</v>
      </c>
      <c r="K96" s="104">
        <v>0.1925</v>
      </c>
      <c r="L96" s="71">
        <v>4</v>
      </c>
      <c r="M96" s="28">
        <f>K96*L96</f>
        <v>0.77</v>
      </c>
      <c r="N96" s="103" t="s">
        <v>151</v>
      </c>
      <c r="O96" s="104">
        <v>0.1825</v>
      </c>
      <c r="P96" s="158">
        <v>46143</v>
      </c>
      <c r="Q96" s="158">
        <v>46157</v>
      </c>
      <c r="R96" s="28">
        <f>(K96-O96)/O96*100</f>
        <v>5.4794520547945256</v>
      </c>
      <c r="S96" s="105">
        <f>IF(INDEX(Historical!$D$7:$D1225,MATCH(B96,Historical!$B$7:$B$1062,0))=0,"n/a",(INDEX(Historical!$C$7:$C$1062,MATCH(B96,Historical!$B$7:$B$1062,0))/INDEX(Historical!$D$7:$D$1062,MATCH(B96,Historical!$B$7:$B$1062,0))-1)*100)</f>
        <v>4.7272727272727133</v>
      </c>
      <c r="T96" s="105">
        <f>IF(INDEX(Historical!$F$7:$F$1062,MATCH(B96,Historical!$B$7:$B$1062,0))=0,"n/a",((INDEX(Historical!$C$7:$C$1062,MATCH(B96,Historical!$B$7:$B$1062,0))/INDEX(Historical!$F$7:$F$1062,MATCH(B96,Historical!$B$7:$B$1062,0)))^(1/3)-1)*100)</f>
        <v>3.2041272292946843</v>
      </c>
      <c r="U96" s="105">
        <f>IF(INDEX(Historical!$H$7:$H$1062,MATCH(B96,Historical!$B$7:$B$1062,0))=0,"n/a",((INDEX(Historical!$C$7:$C$1062,MATCH(B96,Historical!$B$7:$B$1062,0))/INDEX(Historical!$H$7:$H$1062,MATCH(B96,Historical!$B$7:$B$1062,0)))^(1/5)-1)*100)</f>
        <v>3.887454746806096</v>
      </c>
      <c r="V96" s="105">
        <f>IF(INDEX(Historical!$M$7:$M$1062,MATCH(B96,Historical!$B$7:$B$1062,0))=0,"n/a",((INDEX(Historical!$C$7:$C$1062,MATCH(B96,Historical!$B$7:$B$1062,0))/INDEX(Historical!$M$7:$M$1062,MATCH(B96,Historical!$B$7:$B$1062,0)))^(1/10)-1)*100)</f>
        <v>2.9855462777177211</v>
      </c>
      <c r="W96" s="106">
        <f>IF(OR(U96&lt;=0,U96="n/a",V96&lt;=0,V96="n/a"),"n/a",U96/V96)</f>
        <v>1.3020916057539167</v>
      </c>
      <c r="X96" s="107">
        <f>IF(OR(AJ96&lt;=0,AJ96="n/a",U96&lt;=0,U96="n/a"),"n/a",U96/AJ96)</f>
        <v>1.0592519746065656</v>
      </c>
      <c r="Y96" s="55"/>
      <c r="Z96" s="101">
        <f>IF(OR(AC96&lt;0.01,AC96="n/a"),"n/a",M96/AC96*100)</f>
        <v>39.896373056994818</v>
      </c>
      <c r="AA96" s="109">
        <f>IF(OR(AC96&lt;0.01,AC96="n/a"),"n/a",I96/AC96)</f>
        <v>10.227979274611398</v>
      </c>
      <c r="AB96" s="71">
        <v>12</v>
      </c>
      <c r="AC96" s="100">
        <v>1.93</v>
      </c>
      <c r="AD96" s="100" t="s">
        <v>142</v>
      </c>
      <c r="AE96" s="100">
        <v>0.77</v>
      </c>
      <c r="AF96" s="100">
        <v>1.1100000000000001</v>
      </c>
      <c r="AG96" s="100">
        <v>11.18</v>
      </c>
      <c r="AH96" s="100">
        <v>-17.05</v>
      </c>
      <c r="AI96" s="100">
        <v>7.41</v>
      </c>
      <c r="AJ96" s="100">
        <v>3.6700000000000004</v>
      </c>
      <c r="AK96" s="100">
        <v>-1.0900000000000001</v>
      </c>
      <c r="AL96" s="100">
        <v>743.29</v>
      </c>
      <c r="AM96" s="100">
        <v>53.890000000000008</v>
      </c>
      <c r="AN96" s="100">
        <v>0.05</v>
      </c>
      <c r="AO96" s="110">
        <f>IF(U96="n/a","n/a",IF(AA96&lt;0,"n/a",IF(AA96="n/a","n/a",J96+U96-AA96)))</f>
        <v>-2.4398153079471463</v>
      </c>
      <c r="AP96" s="111">
        <f>IF(U96="n/a","n/a",J96+U96)</f>
        <v>7.7881639666642517</v>
      </c>
      <c r="AQ96" s="112">
        <f>IF(OR(AC96&lt;0.01,AC96="n/a",AF96="n/a"),"n/a",(I96/SQRT(22.5*AC96*(I96/AF96))-1)*100)</f>
        <v>-28.966183343366026</v>
      </c>
      <c r="AR96" s="101">
        <f>INDEX(Historical!$C$7:$C$1063,MATCH(B96,Historical!$B$7:$B$1063,0))*IF(AH96="n/a",1.03,IF(AH96&lt;0,1.01,IF(AH96&gt;10,1.1,(1+AH96/100))))</f>
        <v>0.72719999999999996</v>
      </c>
      <c r="AS96" s="109">
        <f>IF($AI96="n/a",1.03*AR96,IF($AI96&lt;0,1.01*AR96,IF($AI96&gt;10,1.1*AR96,(1+$AI96/100)*AR96)))</f>
        <v>0.78108551999999998</v>
      </c>
      <c r="AT96" s="109">
        <f>IF($AK96="n/a",1.03*AS96,IF($AK96&lt;0,1.01*AS96,IF($AK96&gt;10,1.1*AS96,(1+$AK96/100)*AS96)))</f>
        <v>0.7888963752</v>
      </c>
      <c r="AU96" s="109">
        <f>IF($AK96="n/a",1.03*AT96,IF($AK96&lt;0,1.01*AT96,IF($AK96&gt;10,1.1*AT96,(1+$AK96/100)*AT96)))</f>
        <v>0.79678533895199999</v>
      </c>
      <c r="AV96" s="109">
        <f>IF($AK96="n/a",1.03*AU96,IF($AK96&lt;0,1.01*AU96,IF($AK96&gt;10,1.1*AU96,(1+$AK96/100)*AU96)))</f>
        <v>0.80475319234151999</v>
      </c>
      <c r="AW96" s="109">
        <f>SUM(AR96:AV96)</f>
        <v>3.8987204264935196</v>
      </c>
      <c r="AX96" s="113">
        <f>AW96/I96*100</f>
        <v>19.75035677048389</v>
      </c>
      <c r="AY96" s="100">
        <v>-0.04</v>
      </c>
      <c r="AZ96" s="100">
        <v>22.53</v>
      </c>
      <c r="BA96" s="100">
        <v>-6.2700000000000005</v>
      </c>
      <c r="BB96" s="100">
        <v>8.89</v>
      </c>
      <c r="BC96" s="100">
        <v>7.16</v>
      </c>
      <c r="BE96" s="12">
        <v>2003</v>
      </c>
      <c r="BF96" s="12">
        <f>IF(BE96&gt;2020,0,IF(BE96&gt;2008,1,IF(BE96&gt;2001,2,IF(BE96&gt;1990,3,IF(BE96&gt;1980,4,IF(BE96&gt;1973,5,IF(BE96&gt;1970,6,IF(BE96&gt;1960,7,IF(BE96&gt;1958,8,IF(BE96&gt;1953,9,10))))))))))</f>
        <v>2</v>
      </c>
      <c r="BG96" s="100">
        <v>3.8600000000000003</v>
      </c>
      <c r="BH96" t="s">
        <v>121</v>
      </c>
      <c r="BI96" t="s">
        <v>122</v>
      </c>
    </row>
    <row r="97" spans="1:61" ht="11.25" customHeight="1" x14ac:dyDescent="0.2">
      <c r="A97" s="123" t="s">
        <v>764</v>
      </c>
      <c r="B97" s="123" t="s">
        <v>765</v>
      </c>
      <c r="C97" s="156" t="s">
        <v>134</v>
      </c>
      <c r="D97" s="98" t="s">
        <v>135</v>
      </c>
      <c r="E97" s="157">
        <v>24</v>
      </c>
      <c r="F97" s="2">
        <v>154</v>
      </c>
      <c r="G97" s="2" t="s">
        <v>146</v>
      </c>
      <c r="H97" s="2" t="s">
        <v>146</v>
      </c>
      <c r="I97" s="100">
        <v>22.4</v>
      </c>
      <c r="J97" s="101">
        <f>(M97/I97)*100</f>
        <v>3.125</v>
      </c>
      <c r="K97" s="104">
        <v>0.17499999999999999</v>
      </c>
      <c r="L97" s="71">
        <v>4</v>
      </c>
      <c r="M97" s="28">
        <f>K97*L97</f>
        <v>0.7</v>
      </c>
      <c r="N97" s="103" t="s">
        <v>151</v>
      </c>
      <c r="O97" s="104">
        <v>0.16500000000000001</v>
      </c>
      <c r="P97" s="158">
        <v>46143</v>
      </c>
      <c r="Q97" s="158">
        <v>46157</v>
      </c>
      <c r="R97" s="28">
        <f>(K97-O97)/O97*100</f>
        <v>6.060606060606049</v>
      </c>
      <c r="S97" s="105">
        <f>IF(INDEX(Historical!$D$7:$D1226,MATCH(B97,Historical!$B$7:$B$1062,0))=0,"n/a",(INDEX(Historical!$C$7:$C$1062,MATCH(B97,Historical!$B$7:$B$1062,0))/INDEX(Historical!$D$7:$D$1062,MATCH(B97,Historical!$B$7:$B$1062,0))-1)*100)</f>
        <v>5.2631578947368363</v>
      </c>
      <c r="T97" s="105">
        <f>IF(INDEX(Historical!$F$7:$F$1062,MATCH(B97,Historical!$B$7:$B$1062,0))=0,"n/a",((INDEX(Historical!$C$7:$C$1062,MATCH(B97,Historical!$B$7:$B$1062,0))/INDEX(Historical!$F$7:$F$1062,MATCH(B97,Historical!$B$7:$B$1062,0)))^(1/3)-1)*100)</f>
        <v>3.5744168651286268</v>
      </c>
      <c r="U97" s="105">
        <f>IF(INDEX(Historical!$H$7:$H$1062,MATCH(B97,Historical!$B$7:$B$1062,0))=0,"n/a",((INDEX(Historical!$C$7:$C$1062,MATCH(B97,Historical!$B$7:$B$1062,0))/INDEX(Historical!$H$7:$H$1062,MATCH(B97,Historical!$B$7:$B$1062,0)))^(1/5)-1)*100)</f>
        <v>4.3640227150435917</v>
      </c>
      <c r="V97" s="105">
        <f>IF(INDEX(Historical!$M$7:$M$1062,MATCH(B97,Historical!$B$7:$B$1062,0))=0,"n/a",((INDEX(Historical!$C$7:$C$1062,MATCH(B97,Historical!$B$7:$B$1062,0))/INDEX(Historical!$M$7:$M$1062,MATCH(B97,Historical!$B$7:$B$1062,0)))^(1/10)-1)*100)</f>
        <v>3.3285597844020298</v>
      </c>
      <c r="W97" s="106">
        <f>IF(OR(U97&lt;=0,U97="n/a",V97&lt;=0,V97="n/a"),"n/a",U97/V97)</f>
        <v>1.3110843721341123</v>
      </c>
      <c r="X97" s="107" t="str">
        <f>IF(OR(AJ97&lt;=0,AJ97="n/a",U97&lt;=0,U97="n/a"),"n/a",U97/AJ97)</f>
        <v>n/a</v>
      </c>
      <c r="Y97" s="55"/>
      <c r="Z97" s="101" t="str">
        <f>IF(OR(AC97&lt;0.01,AC97="n/a"),"n/a",M97/AC97*100)</f>
        <v>n/a</v>
      </c>
      <c r="AA97" s="109" t="str">
        <f>IF(OR(AC97&lt;0.01,AC97="n/a"),"n/a",I97/AC97)</f>
        <v>n/a</v>
      </c>
      <c r="AB97" s="71">
        <v>12</v>
      </c>
      <c r="AC97" s="100" t="s">
        <v>142</v>
      </c>
      <c r="AD97" s="100" t="s">
        <v>142</v>
      </c>
      <c r="AE97" s="100" t="s">
        <v>142</v>
      </c>
      <c r="AF97" s="100" t="s">
        <v>142</v>
      </c>
      <c r="AG97" s="100" t="s">
        <v>142</v>
      </c>
      <c r="AH97" s="100" t="s">
        <v>142</v>
      </c>
      <c r="AI97" s="100" t="s">
        <v>142</v>
      </c>
      <c r="AJ97" s="100" t="s">
        <v>142</v>
      </c>
      <c r="AK97" s="100" t="s">
        <v>142</v>
      </c>
      <c r="AL97" s="100" t="s">
        <v>142</v>
      </c>
      <c r="AM97" s="100" t="s">
        <v>142</v>
      </c>
      <c r="AN97" s="100" t="s">
        <v>142</v>
      </c>
      <c r="AO97" s="110" t="str">
        <f>IF(U97="n/a","n/a",IF(AA97&lt;0,"n/a",IF(AA97="n/a","n/a",J97+U97-AA97)))</f>
        <v>n/a</v>
      </c>
      <c r="AP97" s="111">
        <f>IF(U97="n/a","n/a",J97+U97)</f>
        <v>7.4890227150435917</v>
      </c>
      <c r="AQ97" s="112" t="str">
        <f>IF(OR(AC97&lt;0.01,AC97="n/a",AF97="n/a"),"n/a",(I97/SQRT(22.5*AC97*(I97/AF97))-1)*100)</f>
        <v>n/a</v>
      </c>
      <c r="AR97" s="101">
        <f>INDEX(Historical!$C$7:$C$1063,MATCH(B97,Historical!$B$7:$B$1063,0))*IF(AH97="n/a",1.03,IF(AH97&lt;0,1.01,IF(AH97&gt;10,1.1,(1+AH97/100))))</f>
        <v>0.6695000000000001</v>
      </c>
      <c r="AS97" s="109">
        <f>IF($AI97="n/a",1.03*AR97,IF($AI97&lt;0,1.01*AR97,IF($AI97&gt;10,1.1*AR97,(1+$AI97/100)*AR97)))</f>
        <v>0.68958500000000011</v>
      </c>
      <c r="AT97" s="109">
        <f>IF($AK97="n/a",1.03*AS97,IF($AK97&lt;0,1.01*AS97,IF($AK97&gt;10,1.1*AS97,(1+$AK97/100)*AS97)))</f>
        <v>0.71027255000000011</v>
      </c>
      <c r="AU97" s="109">
        <f>IF($AK97="n/a",1.03*AT97,IF($AK97&lt;0,1.01*AT97,IF($AK97&gt;10,1.1*AT97,(1+$AK97/100)*AT97)))</f>
        <v>0.73158072650000017</v>
      </c>
      <c r="AV97" s="109">
        <f>IF($AK97="n/a",1.03*AU97,IF($AK97&lt;0,1.01*AU97,IF($AK97&gt;10,1.1*AU97,(1+$AK97/100)*AU97)))</f>
        <v>0.75352814829500014</v>
      </c>
      <c r="AW97" s="109">
        <f>SUM(AR97:AV97)</f>
        <v>3.5544664247950006</v>
      </c>
      <c r="AX97" s="113">
        <f>AW97/I97*100</f>
        <v>15.868153682120539</v>
      </c>
      <c r="AY97" s="100" t="s">
        <v>142</v>
      </c>
      <c r="AZ97" s="100" t="s">
        <v>142</v>
      </c>
      <c r="BA97" s="100" t="s">
        <v>142</v>
      </c>
      <c r="BB97" s="100" t="s">
        <v>142</v>
      </c>
      <c r="BC97" s="100" t="s">
        <v>142</v>
      </c>
      <c r="BE97" s="12">
        <v>2003</v>
      </c>
      <c r="BF97" s="12">
        <f>IF(BE97&gt;2020,0,IF(BE97&gt;2008,1,IF(BE97&gt;2001,2,IF(BE97&gt;1990,3,IF(BE97&gt;1980,4,IF(BE97&gt;1973,5,IF(BE97&gt;1970,6,IF(BE97&gt;1960,7,IF(BE97&gt;1958,8,IF(BE97&gt;1953,9,10))))))))))</f>
        <v>2</v>
      </c>
      <c r="BG97" s="100" t="s">
        <v>142</v>
      </c>
      <c r="BH97" t="s">
        <v>121</v>
      </c>
      <c r="BI97" t="s">
        <v>122</v>
      </c>
    </row>
    <row r="98" spans="1:61" ht="11.25" customHeight="1" x14ac:dyDescent="0.2">
      <c r="A98" s="123" t="s">
        <v>766</v>
      </c>
      <c r="B98" s="55" t="s">
        <v>767</v>
      </c>
      <c r="C98" s="156" t="s">
        <v>180</v>
      </c>
      <c r="D98" s="98" t="s">
        <v>208</v>
      </c>
      <c r="E98" s="157">
        <v>15</v>
      </c>
      <c r="F98" s="2">
        <v>345</v>
      </c>
      <c r="G98" s="2" t="s">
        <v>146</v>
      </c>
      <c r="H98" s="2" t="s">
        <v>146</v>
      </c>
      <c r="I98" s="100">
        <v>233.01</v>
      </c>
      <c r="J98" s="101">
        <f>(M98/I98)*100</f>
        <v>1.4763314879189735</v>
      </c>
      <c r="K98" s="104">
        <v>0.86</v>
      </c>
      <c r="L98" s="71">
        <v>4</v>
      </c>
      <c r="M98" s="28">
        <f>K98*L98</f>
        <v>3.44</v>
      </c>
      <c r="N98" s="103" t="s">
        <v>768</v>
      </c>
      <c r="O98" s="104">
        <v>0.8</v>
      </c>
      <c r="P98" s="158">
        <v>46118</v>
      </c>
      <c r="Q98" s="158">
        <v>46132</v>
      </c>
      <c r="R98" s="28">
        <f>(K98-O98)/O98*100</f>
        <v>7.4999999999999929</v>
      </c>
      <c r="S98" s="105">
        <f>IF(INDEX(Historical!$D$7:$D1227,MATCH(B98,Historical!$B$7:$B$1062,0))=0,"n/a",(INDEX(Historical!$C$7:$C$1062,MATCH(B98,Historical!$B$7:$B$1062,0))/INDEX(Historical!$D$7:$D$1062,MATCH(B98,Historical!$B$7:$B$1062,0))-1)*100)</f>
        <v>6.4189189189189255</v>
      </c>
      <c r="T98" s="105">
        <f>IF(INDEX(Historical!$F$7:$F$1062,MATCH(B98,Historical!$B$7:$B$1062,0))=0,"n/a",((INDEX(Historical!$C$7:$C$1062,MATCH(B98,Historical!$B$7:$B$1062,0))/INDEX(Historical!$F$7:$F$1062,MATCH(B98,Historical!$B$7:$B$1062,0)))^(1/3)-1)*100)</f>
        <v>6.6053667550018957</v>
      </c>
      <c r="U98" s="105">
        <f>IF(INDEX(Historical!$H$7:$H$1062,MATCH(B98,Historical!$B$7:$B$1062,0))=0,"n/a",((INDEX(Historical!$C$7:$C$1062,MATCH(B98,Historical!$B$7:$B$1062,0))/INDEX(Historical!$H$7:$H$1062,MATCH(B98,Historical!$B$7:$B$1062,0)))^(1/5)-1)*100)</f>
        <v>7.3454537298255351</v>
      </c>
      <c r="V98" s="105">
        <f>IF(INDEX(Historical!$M$7:$M$1062,MATCH(B98,Historical!$B$7:$B$1062,0))=0,"n/a",((INDEX(Historical!$C$7:$C$1062,MATCH(B98,Historical!$B$7:$B$1062,0))/INDEX(Historical!$M$7:$M$1062,MATCH(B98,Historical!$B$7:$B$1062,0)))^(1/10)-1)*100)</f>
        <v>7.9193502472868271</v>
      </c>
      <c r="W98" s="106">
        <f>IF(OR(U98&lt;=0,U98="n/a",V98&lt;=0,V98="n/a"),"n/a",U98/V98)</f>
        <v>0.92753237329566163</v>
      </c>
      <c r="X98" s="107" t="str">
        <f>IF(OR(AJ98&lt;=0,AJ98="n/a",U98&lt;=0,U98="n/a"),"n/a",U98/AJ98)</f>
        <v>n/a</v>
      </c>
      <c r="Y98" s="159"/>
      <c r="Z98" s="101">
        <f>IF(OR(AC98&lt;0.01,AC98="n/a"),"n/a",M98/AC98*100)</f>
        <v>36.47932131495228</v>
      </c>
      <c r="AA98" s="109">
        <f>IF(OR(AC98&lt;0.01,AC98="n/a"),"n/a",I98/AC98)</f>
        <v>24.709437963944858</v>
      </c>
      <c r="AB98" s="71">
        <v>12</v>
      </c>
      <c r="AC98" s="100">
        <v>9.43</v>
      </c>
      <c r="AD98" s="100">
        <v>1.94</v>
      </c>
      <c r="AE98" s="100">
        <v>2.2200000000000002</v>
      </c>
      <c r="AF98" s="100">
        <v>3.41</v>
      </c>
      <c r="AG98" s="100">
        <v>14.35</v>
      </c>
      <c r="AH98" s="100">
        <v>13.62</v>
      </c>
      <c r="AI98" s="100">
        <v>7.7399999999999993</v>
      </c>
      <c r="AJ98" s="100">
        <v>-3.64</v>
      </c>
      <c r="AK98" s="100">
        <v>9.9599999999999991</v>
      </c>
      <c r="AL98" s="100">
        <v>25720</v>
      </c>
      <c r="AM98" s="100">
        <v>0.49</v>
      </c>
      <c r="AN98" s="100">
        <v>0.85</v>
      </c>
      <c r="AO98" s="110">
        <f>IF(U98="n/a","n/a",IF(AA98&lt;0,"n/a",IF(AA98="n/a","n/a",J98+U98-AA98)))</f>
        <v>-15.887652746200349</v>
      </c>
      <c r="AP98" s="111">
        <f>IF(U98="n/a","n/a",J98+U98)</f>
        <v>8.8217852177445089</v>
      </c>
      <c r="AQ98" s="112">
        <f>IF(OR(AC98&lt;0.01,AC98="n/a",AF98="n/a"),"n/a",(I98/SQRT(22.5*AC98*(I98/AF98))-1)*100)</f>
        <v>93.516216325433547</v>
      </c>
      <c r="AR98" s="101">
        <f>INDEX(Historical!$C$7:$C$1063,MATCH(B98,Historical!$B$7:$B$1063,0))*IF(AH98="n/a",1.03,IF(AH98&lt;0,1.01,IF(AH98&gt;10,1.1,(1+AH98/100))))</f>
        <v>3.4650000000000003</v>
      </c>
      <c r="AS98" s="109">
        <f>IF($AI98="n/a",1.03*AR98,IF($AI98&lt;0,1.01*AR98,IF($AI98&gt;10,1.1*AR98,(1+$AI98/100)*AR98)))</f>
        <v>3.7331910000000001</v>
      </c>
      <c r="AT98" s="109">
        <f>IF($AK98="n/a",1.03*AS98,IF($AK98&lt;0,1.01*AS98,IF($AK98&gt;10,1.1*AS98,(1+$AK98/100)*AS98)))</f>
        <v>4.1050168235999998</v>
      </c>
      <c r="AU98" s="109">
        <f>IF($AK98="n/a",1.03*AT98,IF($AK98&lt;0,1.01*AT98,IF($AK98&gt;10,1.1*AT98,(1+$AK98/100)*AT98)))</f>
        <v>4.5138764992305598</v>
      </c>
      <c r="AV98" s="109">
        <f>IF($AK98="n/a",1.03*AU98,IF($AK98&lt;0,1.01*AU98,IF($AK98&gt;10,1.1*AU98,(1+$AK98/100)*AU98)))</f>
        <v>4.963458598553923</v>
      </c>
      <c r="AW98" s="109">
        <f>SUM(AR98:AV98)</f>
        <v>20.780542921384484</v>
      </c>
      <c r="AX98" s="113">
        <f>AW98/I98*100</f>
        <v>8.9183051892126883</v>
      </c>
      <c r="AY98" s="100">
        <v>0.55000000000000004</v>
      </c>
      <c r="AZ98" s="100">
        <v>39.729999999999997</v>
      </c>
      <c r="BA98" s="100">
        <v>-2.97</v>
      </c>
      <c r="BB98" s="100">
        <v>12.61</v>
      </c>
      <c r="BC98" s="100">
        <v>20.080000000000002</v>
      </c>
      <c r="BE98" s="12">
        <v>2012</v>
      </c>
      <c r="BF98" s="12">
        <f>IF(BE98&gt;2020,0,IF(BE98&gt;2008,1,IF(BE98&gt;2001,2,IF(BE98&gt;1990,3,IF(BE98&gt;1980,4,IF(BE98&gt;1973,5,IF(BE98&gt;1970,6,IF(BE98&gt;1960,7,IF(BE98&gt;1958,8,IF(BE98&gt;1953,9,10))))))))))</f>
        <v>1</v>
      </c>
      <c r="BG98" s="100">
        <v>6.43</v>
      </c>
      <c r="BH98" t="s">
        <v>121</v>
      </c>
      <c r="BI98" t="s">
        <v>122</v>
      </c>
    </row>
    <row r="99" spans="1:61" ht="11.25" customHeight="1" x14ac:dyDescent="0.2">
      <c r="A99" s="116" t="s">
        <v>769</v>
      </c>
      <c r="B99" s="55" t="s">
        <v>770</v>
      </c>
      <c r="C99" s="156" t="s">
        <v>335</v>
      </c>
      <c r="D99" s="98" t="s">
        <v>771</v>
      </c>
      <c r="E99" s="157">
        <v>12</v>
      </c>
      <c r="F99" s="2">
        <v>456</v>
      </c>
      <c r="G99" s="2" t="s">
        <v>146</v>
      </c>
      <c r="H99" s="2" t="s">
        <v>146</v>
      </c>
      <c r="I99" s="100">
        <v>143.06</v>
      </c>
      <c r="J99" s="101">
        <f>(M99/I99)*100</f>
        <v>1.2582133370613728</v>
      </c>
      <c r="K99" s="104">
        <v>0.45</v>
      </c>
      <c r="L99" s="71">
        <v>4</v>
      </c>
      <c r="M99" s="28">
        <f>K99*L99</f>
        <v>1.8</v>
      </c>
      <c r="N99" s="103" t="s">
        <v>158</v>
      </c>
      <c r="O99" s="104">
        <v>0.4</v>
      </c>
      <c r="P99" s="158">
        <v>45974</v>
      </c>
      <c r="Q99" s="158">
        <v>45981</v>
      </c>
      <c r="R99" s="28">
        <f>(K99-O99)/O99*100</f>
        <v>12.499999999999996</v>
      </c>
      <c r="S99" s="105">
        <f>IF(INDEX(Historical!$D$7:$D1228,MATCH(B99,Historical!$B$7:$B$1062,0))=0,"n/a",(INDEX(Historical!$C$7:$C$1062,MATCH(B99,Historical!$B$7:$B$1062,0))/INDEX(Historical!$D$7:$D$1062,MATCH(B99,Historical!$B$7:$B$1062,0))-1)*100)</f>
        <v>26.923076923076916</v>
      </c>
      <c r="T99" s="105">
        <f>IF(INDEX(Historical!$F$7:$F$1062,MATCH(B99,Historical!$B$7:$B$1062,0))=0,"n/a",((INDEX(Historical!$C$7:$C$1062,MATCH(B99,Historical!$B$7:$B$1062,0))/INDEX(Historical!$F$7:$F$1062,MATCH(B99,Historical!$B$7:$B$1062,0)))^(1/3)-1)*100)</f>
        <v>21.277639981444118</v>
      </c>
      <c r="U99" s="105">
        <f>IF(INDEX(Historical!$H$7:$H$1062,MATCH(B99,Historical!$B$7:$B$1062,0))=0,"n/a",((INDEX(Historical!$C$7:$C$1062,MATCH(B99,Historical!$B$7:$B$1062,0))/INDEX(Historical!$H$7:$H$1062,MATCH(B99,Historical!$B$7:$B$1062,0)))^(1/5)-1)*100)</f>
        <v>17.877030702271846</v>
      </c>
      <c r="V99" s="105">
        <f>IF(INDEX(Historical!$M$7:$M$1062,MATCH(B99,Historical!$B$7:$B$1062,0))=0,"n/a",((INDEX(Historical!$C$7:$C$1062,MATCH(B99,Historical!$B$7:$B$1062,0))/INDEX(Historical!$M$7:$M$1062,MATCH(B99,Historical!$B$7:$B$1062,0)))^(1/10)-1)*100)</f>
        <v>19.95435387516671</v>
      </c>
      <c r="W99" s="106">
        <f>IF(OR(U99&lt;=0,U99="n/a",V99&lt;=0,V99="n/a"),"n/a",U99/V99)</f>
        <v>0.8958962447047657</v>
      </c>
      <c r="X99" s="107">
        <f>IF(OR(AJ99&lt;=0,AJ99="n/a",U99&lt;=0,U99="n/a"),"n/a",U99/AJ99)</f>
        <v>1.4267382842994292</v>
      </c>
      <c r="Y99" s="123"/>
      <c r="Z99" s="101">
        <f>IF(OR(AC99&lt;0.01,AC99="n/a"),"n/a",M99/AC99*100)</f>
        <v>17.126546146527119</v>
      </c>
      <c r="AA99" s="109">
        <f>IF(OR(AC99&lt;0.01,AC99="n/a"),"n/a",I99/AC99)</f>
        <v>13.611798287345385</v>
      </c>
      <c r="AB99" s="71">
        <v>9</v>
      </c>
      <c r="AC99" s="100">
        <v>10.51</v>
      </c>
      <c r="AD99" s="100">
        <v>2.2000000000000002</v>
      </c>
      <c r="AE99" s="100">
        <v>1.2</v>
      </c>
      <c r="AF99" s="100">
        <v>1.69</v>
      </c>
      <c r="AG99" s="100">
        <v>12.75</v>
      </c>
      <c r="AH99" s="100">
        <v>-9.4</v>
      </c>
      <c r="AI99" s="100">
        <v>12.139999999999999</v>
      </c>
      <c r="AJ99" s="100">
        <v>12.53</v>
      </c>
      <c r="AK99" s="100">
        <v>5.53</v>
      </c>
      <c r="AL99" s="100">
        <v>40010</v>
      </c>
      <c r="AM99" s="100">
        <v>11.03</v>
      </c>
      <c r="AN99" s="100">
        <v>0.3</v>
      </c>
      <c r="AO99" s="110">
        <f>IF(U99="n/a","n/a",IF(AA99&lt;0,"n/a",IF(AA99="n/a","n/a",J99+U99-AA99)))</f>
        <v>5.5234457519878344</v>
      </c>
      <c r="AP99" s="111">
        <f>IF(U99="n/a","n/a",J99+U99)</f>
        <v>19.135244039333219</v>
      </c>
      <c r="AQ99" s="112">
        <f>IF(OR(AC99&lt;0.01,AC99="n/a",AF99="n/a"),"n/a",(I99/SQRT(22.5*AC99*(I99/AF99))-1)*100)</f>
        <v>1.1136634477671103</v>
      </c>
      <c r="AR99" s="101">
        <f>INDEX(Historical!$C$7:$C$1063,MATCH(B99,Historical!$B$7:$B$1063,0))*IF(AH99="n/a",1.03,IF(AH99&lt;0,1.01,IF(AH99&gt;10,1.1,(1+AH99/100))))</f>
        <v>1.6664999999999999</v>
      </c>
      <c r="AS99" s="109">
        <f>IF($AI99="n/a",1.03*AR99,IF($AI99&lt;0,1.01*AR99,IF($AI99&gt;10,1.1*AR99,(1+$AI99/100)*AR99)))</f>
        <v>1.8331500000000001</v>
      </c>
      <c r="AT99" s="109">
        <f>IF($AK99="n/a",1.03*AS99,IF($AK99&lt;0,1.01*AS99,IF($AK99&gt;10,1.1*AS99,(1+$AK99/100)*AS99)))</f>
        <v>1.9345231949999999</v>
      </c>
      <c r="AU99" s="109">
        <f>IF($AK99="n/a",1.03*AT99,IF($AK99&lt;0,1.01*AT99,IF($AK99&gt;10,1.1*AT99,(1+$AK99/100)*AT99)))</f>
        <v>2.0415023276834998</v>
      </c>
      <c r="AV99" s="109">
        <f>IF($AK99="n/a",1.03*AU99,IF($AK99&lt;0,1.01*AU99,IF($AK99&gt;10,1.1*AU99,(1+$AK99/100)*AU99)))</f>
        <v>2.1543974064043971</v>
      </c>
      <c r="AW99" s="109">
        <f>SUM(AR99:AV99)</f>
        <v>9.6300729290878966</v>
      </c>
      <c r="AX99" s="113">
        <f>AW99/I99*100</f>
        <v>6.7314923312511512</v>
      </c>
      <c r="AY99" s="100">
        <v>1.37</v>
      </c>
      <c r="AZ99" s="100">
        <v>8.58</v>
      </c>
      <c r="BA99" s="100">
        <v>-22.48</v>
      </c>
      <c r="BB99" s="100">
        <v>-5.21</v>
      </c>
      <c r="BC99" s="100">
        <v>-4.7300000000000004</v>
      </c>
      <c r="BE99" s="12">
        <v>2014</v>
      </c>
      <c r="BF99" s="12">
        <f>IF(BE99&gt;2020,0,IF(BE99&gt;2008,1,IF(BE99&gt;2001,2,IF(BE99&gt;1990,3,IF(BE99&gt;1980,4,IF(BE99&gt;1973,5,IF(BE99&gt;1970,6,IF(BE99&gt;1960,7,IF(BE99&gt;1958,8,IF(BE99&gt;1953,9,10))))))))))</f>
        <v>1</v>
      </c>
      <c r="BG99" s="100">
        <v>8.3699999999999992</v>
      </c>
      <c r="BH99" t="s">
        <v>121</v>
      </c>
      <c r="BI99" t="s">
        <v>122</v>
      </c>
    </row>
    <row r="100" spans="1:61" ht="11.25" customHeight="1" x14ac:dyDescent="0.2">
      <c r="A100" s="123" t="s">
        <v>772</v>
      </c>
      <c r="B100" s="55" t="s">
        <v>773</v>
      </c>
      <c r="C100" s="156" t="s">
        <v>180</v>
      </c>
      <c r="D100" s="98" t="s">
        <v>181</v>
      </c>
      <c r="E100" s="157">
        <v>13</v>
      </c>
      <c r="F100" s="2">
        <v>434</v>
      </c>
      <c r="G100" s="2" t="s">
        <v>146</v>
      </c>
      <c r="H100" s="2" t="s">
        <v>146</v>
      </c>
      <c r="I100" s="100">
        <v>194.98</v>
      </c>
      <c r="J100" s="101">
        <f>(M100/I100)*100</f>
        <v>0.82059698430608286</v>
      </c>
      <c r="K100" s="104">
        <v>0.4</v>
      </c>
      <c r="L100" s="71">
        <v>4</v>
      </c>
      <c r="M100" s="28">
        <f>K100*L100</f>
        <v>1.6</v>
      </c>
      <c r="N100" s="103" t="s">
        <v>613</v>
      </c>
      <c r="O100" s="104">
        <v>0.32</v>
      </c>
      <c r="P100" s="158">
        <v>46108</v>
      </c>
      <c r="Q100" s="158">
        <v>46136</v>
      </c>
      <c r="R100" s="28">
        <f>(K100-O100)/O100*100</f>
        <v>25.000000000000007</v>
      </c>
      <c r="S100" s="105">
        <f>IF(INDEX(Historical!$D$7:$D1229,MATCH(B100,Historical!$B$7:$B$1062,0))=0,"n/a",(INDEX(Historical!$C$7:$C$1062,MATCH(B100,Historical!$B$7:$B$1062,0))/INDEX(Historical!$D$7:$D$1062,MATCH(B100,Historical!$B$7:$B$1062,0))-1)*100)</f>
        <v>17.142857142857125</v>
      </c>
      <c r="T100" s="105">
        <f>IF(INDEX(Historical!$F$7:$F$1062,MATCH(B100,Historical!$B$7:$B$1062,0))=0,"n/a",((INDEX(Historical!$C$7:$C$1062,MATCH(B100,Historical!$B$7:$B$1062,0))/INDEX(Historical!$F$7:$F$1062,MATCH(B100,Historical!$B$7:$B$1062,0)))^(1/3)-1)*100)</f>
        <v>13.194544056807068</v>
      </c>
      <c r="U100" s="105">
        <f>IF(INDEX(Historical!$H$7:$H$1062,MATCH(B100,Historical!$B$7:$B$1062,0))=0,"n/a",((INDEX(Historical!$C$7:$C$1062,MATCH(B100,Historical!$B$7:$B$1062,0))/INDEX(Historical!$H$7:$H$1062,MATCH(B100,Historical!$B$7:$B$1062,0)))^(1/5)-1)*100)</f>
        <v>14.418927749788191</v>
      </c>
      <c r="V100" s="105">
        <f>IF(INDEX(Historical!$M$7:$M$1062,MATCH(B100,Historical!$B$7:$B$1062,0))=0,"n/a",((INDEX(Historical!$C$7:$C$1062,MATCH(B100,Historical!$B$7:$B$1062,0))/INDEX(Historical!$M$7:$M$1062,MATCH(B100,Historical!$B$7:$B$1062,0)))^(1/10)-1)*100)</f>
        <v>14.340740053756896</v>
      </c>
      <c r="W100" s="106">
        <f>IF(OR(U100&lt;=0,U100="n/a",V100&lt;=0,V100="n/a"),"n/a",U100/V100)</f>
        <v>1.0054521381559254</v>
      </c>
      <c r="X100" s="107">
        <f>IF(OR(AJ100&lt;=0,AJ100="n/a",U100&lt;=0,U100="n/a"),"n/a",U100/AJ100)</f>
        <v>22.182965768904907</v>
      </c>
      <c r="Y100" s="171" t="s">
        <v>774</v>
      </c>
      <c r="Z100" s="101">
        <f>IF(OR(AC100&lt;0.01,AC100="n/a"),"n/a",M100/AC100*100)</f>
        <v>28.419182948490235</v>
      </c>
      <c r="AA100" s="109">
        <f>IF(OR(AC100&lt;0.01,AC100="n/a"),"n/a",I100/AC100)</f>
        <v>34.632326820603907</v>
      </c>
      <c r="AB100" s="71">
        <v>12</v>
      </c>
      <c r="AC100" s="100">
        <v>5.63</v>
      </c>
      <c r="AD100" s="100">
        <v>2.29</v>
      </c>
      <c r="AE100" s="100">
        <v>5.46</v>
      </c>
      <c r="AF100" s="100">
        <v>2.61</v>
      </c>
      <c r="AG100" s="100">
        <v>7.61</v>
      </c>
      <c r="AH100" s="100">
        <v>8.92</v>
      </c>
      <c r="AI100" s="100">
        <v>8.8800000000000008</v>
      </c>
      <c r="AJ100" s="100">
        <v>0.65</v>
      </c>
      <c r="AK100" s="100">
        <v>9.2200000000000006</v>
      </c>
      <c r="AL100" s="100">
        <v>137070</v>
      </c>
      <c r="AM100" s="100">
        <v>8.8800000000000008</v>
      </c>
      <c r="AN100" s="100">
        <v>0.53</v>
      </c>
      <c r="AO100" s="110">
        <f>IF(U100="n/a","n/a",IF(AA100&lt;0,"n/a",IF(AA100="n/a","n/a",J100+U100-AA100)))</f>
        <v>-19.392802086509633</v>
      </c>
      <c r="AP100" s="111">
        <f>IF(U100="n/a","n/a",J100+U100)</f>
        <v>15.239524734094273</v>
      </c>
      <c r="AQ100" s="112">
        <f>IF(OR(AC100&lt;0.01,AC100="n/a",AF100="n/a"),"n/a",(I100/SQRT(22.5*AC100*(I100/AF100))-1)*100)</f>
        <v>100.43327845420413</v>
      </c>
      <c r="AR100" s="101">
        <f>INDEX(Historical!$C$7:$C$1063,MATCH(B100,Historical!$B$7:$B$1063,0))*IF(AH100="n/a",1.03,IF(AH100&lt;0,1.01,IF(AH100&gt;10,1.1,(1+AH100/100))))</f>
        <v>1.3397159999999999</v>
      </c>
      <c r="AS100" s="109">
        <f>IF($AI100="n/a",1.03*AR100,IF($AI100&lt;0,1.01*AR100,IF($AI100&gt;10,1.1*AR100,(1+$AI100/100)*AR100)))</f>
        <v>1.4586827807999998</v>
      </c>
      <c r="AT100" s="109">
        <f>IF($AK100="n/a",1.03*AS100,IF($AK100&lt;0,1.01*AS100,IF($AK100&gt;10,1.1*AS100,(1+$AK100/100)*AS100)))</f>
        <v>1.59317333318976</v>
      </c>
      <c r="AU100" s="109">
        <f>IF($AK100="n/a",1.03*AT100,IF($AK100&lt;0,1.01*AT100,IF($AK100&gt;10,1.1*AT100,(1+$AK100/100)*AT100)))</f>
        <v>1.740063914509856</v>
      </c>
      <c r="AV100" s="109">
        <f>IF($AK100="n/a",1.03*AU100,IF($AK100&lt;0,1.01*AU100,IF($AK100&gt;10,1.1*AU100,(1+$AK100/100)*AU100)))</f>
        <v>1.9004978074276648</v>
      </c>
      <c r="AW100" s="109">
        <f>SUM(AR100:AV100)</f>
        <v>8.0321338359272794</v>
      </c>
      <c r="AX100" s="113">
        <f>AW100/I100*100</f>
        <v>4.1194655020654833</v>
      </c>
      <c r="AY100" s="100">
        <v>0.78</v>
      </c>
      <c r="AZ100" s="100">
        <v>21.16</v>
      </c>
      <c r="BA100" s="100">
        <v>-19.7</v>
      </c>
      <c r="BB100" s="100">
        <v>3.8899999999999997</v>
      </c>
      <c r="BC100" s="100">
        <v>-4.2799999999999994</v>
      </c>
      <c r="BE100" s="12">
        <v>2014</v>
      </c>
      <c r="BF100" s="12">
        <f>IF(BE100&gt;2020,0,IF(BE100&gt;2008,1,IF(BE100&gt;2001,2,IF(BE100&gt;1990,3,IF(BE100&gt;1980,4,IF(BE100&gt;1973,5,IF(BE100&gt;1970,6,IF(BE100&gt;1960,7,IF(BE100&gt;1958,8,IF(BE100&gt;1953,9,10))))))))))</f>
        <v>1</v>
      </c>
      <c r="BG100" s="100">
        <v>4.5900000000000007</v>
      </c>
      <c r="BH100" t="s">
        <v>121</v>
      </c>
      <c r="BI100" t="s">
        <v>122</v>
      </c>
    </row>
    <row r="101" spans="1:61" ht="11.25" customHeight="1" x14ac:dyDescent="0.2">
      <c r="A101" s="123" t="s">
        <v>775</v>
      </c>
      <c r="B101" s="55" t="s">
        <v>776</v>
      </c>
      <c r="C101" s="156" t="s">
        <v>263</v>
      </c>
      <c r="D101" s="98" t="s">
        <v>264</v>
      </c>
      <c r="E101" s="157">
        <v>14</v>
      </c>
      <c r="F101" s="2">
        <v>403</v>
      </c>
      <c r="G101" s="2" t="s">
        <v>146</v>
      </c>
      <c r="H101" s="2" t="s">
        <v>146</v>
      </c>
      <c r="I101" s="100">
        <v>60.31</v>
      </c>
      <c r="J101" s="101">
        <f>(M101/I101)*100</f>
        <v>7.5277731719449514</v>
      </c>
      <c r="K101" s="104">
        <v>1.135</v>
      </c>
      <c r="L101" s="71">
        <v>4</v>
      </c>
      <c r="M101" s="28">
        <f>K101*L101</f>
        <v>4.54</v>
      </c>
      <c r="N101" s="103" t="s">
        <v>151</v>
      </c>
      <c r="O101" s="104">
        <v>1.1299999999999999</v>
      </c>
      <c r="P101" s="158">
        <v>46237</v>
      </c>
      <c r="Q101" s="158">
        <v>46244</v>
      </c>
      <c r="R101" s="28">
        <f>(K101-O101)/O101*100</f>
        <v>0.44247787610620493</v>
      </c>
      <c r="S101" s="105">
        <f>IF(INDEX(Historical!$D$7:$D1230,MATCH(B101,Historical!$B$7:$B$1062,0))=0,"n/a",(INDEX(Historical!$C$7:$C$1062,MATCH(B101,Historical!$B$7:$B$1062,0))/INDEX(Historical!$D$7:$D$1062,MATCH(B101,Historical!$B$7:$B$1062,0))-1)*100)</f>
        <v>3.1286210892236266</v>
      </c>
      <c r="T101" s="105">
        <f>IF(INDEX(Historical!$F$7:$F$1062,MATCH(B101,Historical!$B$7:$B$1062,0))=0,"n/a",((INDEX(Historical!$C$7:$C$1062,MATCH(B101,Historical!$B$7:$B$1062,0))/INDEX(Historical!$F$7:$F$1062,MATCH(B101,Historical!$B$7:$B$1062,0)))^(1/3)-1)*100)</f>
        <v>4.2291397936223163</v>
      </c>
      <c r="U101" s="105">
        <f>IF(INDEX(Historical!$H$7:$H$1062,MATCH(B101,Historical!$B$7:$B$1062,0))=0,"n/a",((INDEX(Historical!$C$7:$C$1062,MATCH(B101,Historical!$B$7:$B$1062,0))/INDEX(Historical!$H$7:$H$1062,MATCH(B101,Historical!$B$7:$B$1062,0)))^(1/5)-1)*100)</f>
        <v>4.4468620702657669</v>
      </c>
      <c r="V101" s="105">
        <f>IF(INDEX(Historical!$M$7:$M$1062,MATCH(B101,Historical!$B$7:$B$1062,0))=0,"n/a",((INDEX(Historical!$C$7:$C$1062,MATCH(B101,Historical!$B$7:$B$1062,0))/INDEX(Historical!$M$7:$M$1062,MATCH(B101,Historical!$B$7:$B$1062,0)))^(1/10)-1)*100)</f>
        <v>7.4955846215520427</v>
      </c>
      <c r="W101" s="106">
        <f>IF(OR(U101&lt;=0,U101="n/a",V101&lt;=0,V101="n/a"),"n/a",U101/V101)</f>
        <v>0.59326420750153519</v>
      </c>
      <c r="X101" s="107" t="str">
        <f>IF(OR(AJ101&lt;=0,AJ101="n/a",U101&lt;=0,U101="n/a"),"n/a",U101/AJ101)</f>
        <v>n/a</v>
      </c>
      <c r="Y101" s="123"/>
      <c r="Z101" s="101">
        <f>IF(OR(AC101&lt;0.01,AC101="n/a"),"n/a",M101/AC101*100)</f>
        <v>143.21766561514195</v>
      </c>
      <c r="AA101" s="109">
        <f>IF(OR(AC101&lt;0.01,AC101="n/a"),"n/a",I101/AC101)</f>
        <v>19.025236593059937</v>
      </c>
      <c r="AB101" s="71">
        <v>12</v>
      </c>
      <c r="AC101" s="100">
        <v>3.17</v>
      </c>
      <c r="AD101" s="100">
        <v>1.76</v>
      </c>
      <c r="AE101" s="100">
        <v>3.02</v>
      </c>
      <c r="AF101" s="100" t="s">
        <v>142</v>
      </c>
      <c r="AG101" s="100">
        <v>439.37</v>
      </c>
      <c r="AH101" s="100">
        <v>2.5499999999999998</v>
      </c>
      <c r="AI101" s="100">
        <v>11.66</v>
      </c>
      <c r="AJ101" s="100">
        <v>-4.66</v>
      </c>
      <c r="AK101" s="100">
        <v>9.08</v>
      </c>
      <c r="AL101" s="100">
        <v>3210</v>
      </c>
      <c r="AM101" s="100">
        <v>64.25</v>
      </c>
      <c r="AN101" s="100" t="s">
        <v>142</v>
      </c>
      <c r="AO101" s="110">
        <f>IF(U101="n/a","n/a",IF(AA101&lt;0,"n/a",IF(AA101="n/a","n/a",J101+U101-AA101)))</f>
        <v>-7.0506013508492185</v>
      </c>
      <c r="AP101" s="111">
        <f>IF(U101="n/a","n/a",J101+U101)</f>
        <v>11.974635242210718</v>
      </c>
      <c r="AQ101" s="112" t="str">
        <f>IF(OR(AC101&lt;0.01,AC101="n/a",AF101="n/a"),"n/a",(I101/SQRT(22.5*AC101*(I101/AF101))-1)*100)</f>
        <v>n/a</v>
      </c>
      <c r="AR101" s="101">
        <f>INDEX(Historical!$C$7:$C$1063,MATCH(B101,Historical!$B$7:$B$1063,0))*IF(AH101="n/a",1.03,IF(AH101&lt;0,1.01,IF(AH101&gt;10,1.1,(1+AH101/100))))</f>
        <v>4.5634750000000004</v>
      </c>
      <c r="AS101" s="109">
        <f>IF($AI101="n/a",1.03*AR101,IF($AI101&lt;0,1.01*AR101,IF($AI101&gt;10,1.1*AR101,(1+$AI101/100)*AR101)))</f>
        <v>5.019822500000001</v>
      </c>
      <c r="AT101" s="109">
        <f>IF($AK101="n/a",1.03*AS101,IF($AK101&lt;0,1.01*AS101,IF($AK101&gt;10,1.1*AS101,(1+$AK101/100)*AS101)))</f>
        <v>5.475622383000001</v>
      </c>
      <c r="AU101" s="109">
        <f>IF($AK101="n/a",1.03*AT101,IF($AK101&lt;0,1.01*AT101,IF($AK101&gt;10,1.1*AT101,(1+$AK101/100)*AT101)))</f>
        <v>5.9728088953764011</v>
      </c>
      <c r="AV101" s="109">
        <f>IF($AK101="n/a",1.03*AU101,IF($AK101&lt;0,1.01*AU101,IF($AK101&gt;10,1.1*AU101,(1+$AK101/100)*AU101)))</f>
        <v>6.5151399430765782</v>
      </c>
      <c r="AW101" s="109">
        <f>SUM(AR101:AV101)</f>
        <v>27.546868721452981</v>
      </c>
      <c r="AX101" s="113">
        <f>AW101/I101*100</f>
        <v>45.675458002740804</v>
      </c>
      <c r="AY101" s="100">
        <v>0.42</v>
      </c>
      <c r="AZ101" s="100">
        <v>44.56</v>
      </c>
      <c r="BA101" s="100">
        <v>1.6500000000000001</v>
      </c>
      <c r="BB101" s="100">
        <v>13.600000000000001</v>
      </c>
      <c r="BC101" s="100">
        <v>20.7</v>
      </c>
      <c r="BE101" s="12">
        <v>2013</v>
      </c>
      <c r="BF101" s="12">
        <f>IF(BE101&gt;2020,0,IF(BE101&gt;2008,1,IF(BE101&gt;2001,2,IF(BE101&gt;1990,3,IF(BE101&gt;1980,4,IF(BE101&gt;1973,5,IF(BE101&gt;1970,6,IF(BE101&gt;1960,7,IF(BE101&gt;1958,8,IF(BE101&gt;1953,9,10))))))))))</f>
        <v>1</v>
      </c>
      <c r="BG101" s="100">
        <v>6.4</v>
      </c>
      <c r="BH101" t="s">
        <v>121</v>
      </c>
      <c r="BI101" t="s">
        <v>290</v>
      </c>
    </row>
    <row r="102" spans="1:61" ht="11.25" customHeight="1" x14ac:dyDescent="0.2">
      <c r="A102" s="116" t="s">
        <v>777</v>
      </c>
      <c r="B102" s="55" t="s">
        <v>778</v>
      </c>
      <c r="C102" s="156" t="s">
        <v>335</v>
      </c>
      <c r="D102" s="98" t="s">
        <v>371</v>
      </c>
      <c r="E102" s="157">
        <v>12</v>
      </c>
      <c r="F102" s="2">
        <v>470</v>
      </c>
      <c r="G102" s="2" t="s">
        <v>146</v>
      </c>
      <c r="H102" s="2" t="s">
        <v>146</v>
      </c>
      <c r="I102" s="100">
        <v>195.91</v>
      </c>
      <c r="J102" s="101">
        <f>(M102/I102)*100</f>
        <v>2.5521923332142311</v>
      </c>
      <c r="K102" s="104">
        <v>1.25</v>
      </c>
      <c r="L102" s="71">
        <v>4</v>
      </c>
      <c r="M102" s="28">
        <f>K102*L102</f>
        <v>5</v>
      </c>
      <c r="N102" s="103" t="s">
        <v>270</v>
      </c>
      <c r="O102" s="104">
        <v>1.2124999999999999</v>
      </c>
      <c r="P102" s="158">
        <v>46108</v>
      </c>
      <c r="Q102" s="158">
        <v>46122</v>
      </c>
      <c r="R102" s="28">
        <f>(K102-O102)/O102*100</f>
        <v>3.0927835051546464</v>
      </c>
      <c r="S102" s="105">
        <f>IF(INDEX(Historical!$D$7:$D1231,MATCH(B102,Historical!$B$7:$B$1062,0))=0,"n/a",(INDEX(Historical!$C$7:$C$1062,MATCH(B102,Historical!$B$7:$B$1062,0))/INDEX(Historical!$D$7:$D$1062,MATCH(B102,Historical!$B$7:$B$1062,0))-1)*100)</f>
        <v>10.227272727272707</v>
      </c>
      <c r="T102" s="105">
        <f>IF(INDEX(Historical!$F$7:$F$1062,MATCH(B102,Historical!$B$7:$B$1062,0))=0,"n/a",((INDEX(Historical!$C$7:$C$1062,MATCH(B102,Historical!$B$7:$B$1062,0))/INDEX(Historical!$F$7:$F$1062,MATCH(B102,Historical!$B$7:$B$1062,0)))^(1/3)-1)*100)</f>
        <v>35.48848160653737</v>
      </c>
      <c r="U102" s="105">
        <f>IF(INDEX(Historical!$H$7:$H$1062,MATCH(B102,Historical!$B$7:$B$1062,0))=0,"n/a",((INDEX(Historical!$C$7:$C$1062,MATCH(B102,Historical!$B$7:$B$1062,0))/INDEX(Historical!$H$7:$H$1062,MATCH(B102,Historical!$B$7:$B$1062,0)))^(1/5)-1)*100)</f>
        <v>31.149411190576217</v>
      </c>
      <c r="V102" s="105">
        <f>IF(INDEX(Historical!$M$7:$M$1062,MATCH(B102,Historical!$B$7:$B$1062,0))=0,"n/a",((INDEX(Historical!$C$7:$C$1062,MATCH(B102,Historical!$B$7:$B$1062,0))/INDEX(Historical!$M$7:$M$1062,MATCH(B102,Historical!$B$7:$B$1062,0)))^(1/10)-1)*100)</f>
        <v>24.319113594008289</v>
      </c>
      <c r="W102" s="106">
        <f>IF(OR(U102&lt;=0,U102="n/a",V102&lt;=0,V102="n/a"),"n/a",U102/V102)</f>
        <v>1.2808612892145366</v>
      </c>
      <c r="X102" s="107">
        <f>IF(OR(AJ102&lt;=0,AJ102="n/a",U102&lt;=0,U102="n/a"),"n/a",U102/AJ102)</f>
        <v>2.651013718346912</v>
      </c>
      <c r="Y102" s="123"/>
      <c r="Z102" s="101">
        <f>IF(OR(AC102&lt;0.01,AC102="n/a"),"n/a",M102/AC102*100)</f>
        <v>47.528517110266158</v>
      </c>
      <c r="AA102" s="109">
        <f>IF(OR(AC102&lt;0.01,AC102="n/a"),"n/a",I102/AC102)</f>
        <v>18.622623574144487</v>
      </c>
      <c r="AB102" s="71">
        <v>1</v>
      </c>
      <c r="AC102" s="100">
        <v>10.52</v>
      </c>
      <c r="AD102" s="100">
        <v>0.97</v>
      </c>
      <c r="AE102" s="100">
        <v>0.91</v>
      </c>
      <c r="AF102" s="100">
        <v>3.1</v>
      </c>
      <c r="AG102" s="100">
        <v>20.9</v>
      </c>
      <c r="AH102" s="100">
        <v>8.5599999999999987</v>
      </c>
      <c r="AI102" s="100">
        <v>14.499999999999998</v>
      </c>
      <c r="AJ102" s="100">
        <v>11.75</v>
      </c>
      <c r="AK102" s="100">
        <v>12.3</v>
      </c>
      <c r="AL102" s="100">
        <v>17530</v>
      </c>
      <c r="AM102" s="100">
        <v>29.580000000000002</v>
      </c>
      <c r="AN102" s="100">
        <v>1.39</v>
      </c>
      <c r="AO102" s="110">
        <f>IF(U102="n/a","n/a",IF(AA102&lt;0,"n/a",IF(AA102="n/a","n/a",J102+U102-AA102)))</f>
        <v>15.078979949645959</v>
      </c>
      <c r="AP102" s="111">
        <f>IF(U102="n/a","n/a",J102+U102)</f>
        <v>33.701603523790446</v>
      </c>
      <c r="AQ102" s="112">
        <f>IF(OR(AC102&lt;0.01,AC102="n/a",AF102="n/a"),"n/a",(I102/SQRT(22.5*AC102*(I102/AF102))-1)*100)</f>
        <v>60.180638419182372</v>
      </c>
      <c r="AR102" s="101">
        <f>INDEX(Historical!$C$7:$C$1063,MATCH(B102,Historical!$B$7:$B$1063,0))*IF(AH102="n/a",1.03,IF(AH102&lt;0,1.01,IF(AH102&gt;10,1.1,(1+AH102/100))))</f>
        <v>5.265159999999999</v>
      </c>
      <c r="AS102" s="109">
        <f>IF($AI102="n/a",1.03*AR102,IF($AI102&lt;0,1.01*AR102,IF($AI102&gt;10,1.1*AR102,(1+$AI102/100)*AR102)))</f>
        <v>5.7916759999999989</v>
      </c>
      <c r="AT102" s="109">
        <f>IF($AK102="n/a",1.03*AS102,IF($AK102&lt;0,1.01*AS102,IF($AK102&gt;10,1.1*AS102,(1+$AK102/100)*AS102)))</f>
        <v>6.3708435999999997</v>
      </c>
      <c r="AU102" s="109">
        <f>IF($AK102="n/a",1.03*AT102,IF($AK102&lt;0,1.01*AT102,IF($AK102&gt;10,1.1*AT102,(1+$AK102/100)*AT102)))</f>
        <v>7.00792796</v>
      </c>
      <c r="AV102" s="109">
        <f>IF($AK102="n/a",1.03*AU102,IF($AK102&lt;0,1.01*AU102,IF($AK102&gt;10,1.1*AU102,(1+$AK102/100)*AU102)))</f>
        <v>7.7087207560000008</v>
      </c>
      <c r="AW102" s="109">
        <f>SUM(AR102:AV102)</f>
        <v>32.144328315999999</v>
      </c>
      <c r="AX102" s="113">
        <f>AW102/I102*100</f>
        <v>16.407701656883265</v>
      </c>
      <c r="AY102" s="100">
        <v>1.22</v>
      </c>
      <c r="AZ102" s="100">
        <v>4.95</v>
      </c>
      <c r="BA102" s="100">
        <v>-19.830000000000002</v>
      </c>
      <c r="BB102" s="100">
        <v>-11.05</v>
      </c>
      <c r="BC102" s="100">
        <v>-8.24</v>
      </c>
      <c r="BE102" s="12">
        <v>2015</v>
      </c>
      <c r="BF102" s="12">
        <f>IF(BE102&gt;2020,0,IF(BE102&gt;2008,1,IF(BE102&gt;2001,2,IF(BE102&gt;1990,3,IF(BE102&gt;1980,4,IF(BE102&gt;1973,5,IF(BE102&gt;1970,6,IF(BE102&gt;1960,7,IF(BE102&gt;1958,8,IF(BE102&gt;1953,9,10))))))))))</f>
        <v>1</v>
      </c>
      <c r="BG102" s="100">
        <v>6.4</v>
      </c>
      <c r="BH102" t="s">
        <v>121</v>
      </c>
      <c r="BI102" t="s">
        <v>122</v>
      </c>
    </row>
    <row r="103" spans="1:61" ht="11.25" customHeight="1" x14ac:dyDescent="0.2">
      <c r="A103" s="146" t="s">
        <v>779</v>
      </c>
      <c r="B103" s="55" t="s">
        <v>780</v>
      </c>
      <c r="C103" s="156" t="s">
        <v>198</v>
      </c>
      <c r="D103" s="98" t="s">
        <v>199</v>
      </c>
      <c r="E103" s="157">
        <v>12</v>
      </c>
      <c r="F103" s="2">
        <v>459</v>
      </c>
      <c r="G103" s="2" t="s">
        <v>146</v>
      </c>
      <c r="H103" s="2" t="s">
        <v>146</v>
      </c>
      <c r="I103" s="100">
        <v>58.81</v>
      </c>
      <c r="J103" s="101">
        <f>(M103/I103)*100</f>
        <v>2.4485631695289913</v>
      </c>
      <c r="K103" s="104">
        <v>0.36</v>
      </c>
      <c r="L103" s="71">
        <v>4</v>
      </c>
      <c r="M103" s="28">
        <f>K103*L103</f>
        <v>1.44</v>
      </c>
      <c r="N103" s="103" t="s">
        <v>151</v>
      </c>
      <c r="O103" s="104">
        <v>0.33</v>
      </c>
      <c r="P103" s="158">
        <v>45993</v>
      </c>
      <c r="Q103" s="158">
        <v>46001</v>
      </c>
      <c r="R103" s="28">
        <f>(K103-O103)/O103*100</f>
        <v>9.0909090909090811</v>
      </c>
      <c r="S103" s="105">
        <f>IF(INDEX(Historical!$D$7:$D1232,MATCH(B103,Historical!$B$7:$B$1062,0))=0,"n/a",(INDEX(Historical!$C$7:$C$1062,MATCH(B103,Historical!$B$7:$B$1062,0))/INDEX(Historical!$D$7:$D$1062,MATCH(B103,Historical!$B$7:$B$1062,0))-1)*100)</f>
        <v>9.7560975609756184</v>
      </c>
      <c r="T103" s="105">
        <f>IF(INDEX(Historical!$F$7:$F$1062,MATCH(B103,Historical!$B$7:$B$1062,0))=0,"n/a",((INDEX(Historical!$C$7:$C$1062,MATCH(B103,Historical!$B$7:$B$1062,0))/INDEX(Historical!$F$7:$F$1062,MATCH(B103,Historical!$B$7:$B$1062,0)))^(1/3)-1)*100)</f>
        <v>9.7938124280034131</v>
      </c>
      <c r="U103" s="105">
        <f>IF(INDEX(Historical!$H$7:$H$1062,MATCH(B103,Historical!$B$7:$B$1062,0))=0,"n/a",((INDEX(Historical!$C$7:$C$1062,MATCH(B103,Historical!$B$7:$B$1062,0))/INDEX(Historical!$H$7:$H$1062,MATCH(B103,Historical!$B$7:$B$1062,0)))^(1/5)-1)*100)</f>
        <v>8.9356976984290792</v>
      </c>
      <c r="V103" s="105">
        <f>IF(INDEX(Historical!$M$7:$M$1062,MATCH(B103,Historical!$B$7:$B$1062,0))=0,"n/a",((INDEX(Historical!$C$7:$C$1062,MATCH(B103,Historical!$B$7:$B$1062,0))/INDEX(Historical!$M$7:$M$1062,MATCH(B103,Historical!$B$7:$B$1062,0)))^(1/10)-1)*100)</f>
        <v>12.385025332346844</v>
      </c>
      <c r="W103" s="106">
        <f>IF(OR(U103&lt;=0,U103="n/a",V103&lt;=0,V103="n/a"),"n/a",U103/V103)</f>
        <v>0.72149208085114591</v>
      </c>
      <c r="X103" s="107">
        <f>IF(OR(AJ103&lt;=0,AJ103="n/a",U103&lt;=0,U103="n/a"),"n/a",U103/AJ103)</f>
        <v>2.9012005514380128</v>
      </c>
      <c r="Y103" s="165"/>
      <c r="Z103" s="101">
        <f>IF(OR(AC103&lt;0.01,AC103="n/a"),"n/a",M103/AC103*100)</f>
        <v>61.016949152542374</v>
      </c>
      <c r="AA103" s="109">
        <f>IF(OR(AC103&lt;0.01,AC103="n/a"),"n/a",I103/AC103)</f>
        <v>24.91949152542373</v>
      </c>
      <c r="AB103" s="71">
        <v>12</v>
      </c>
      <c r="AC103" s="100">
        <v>2.36</v>
      </c>
      <c r="AD103" s="100">
        <v>2.0099999999999998</v>
      </c>
      <c r="AE103" s="100">
        <v>4.1100000000000003</v>
      </c>
      <c r="AF103" s="100">
        <v>2.13</v>
      </c>
      <c r="AG103" s="100">
        <v>8.7200000000000006</v>
      </c>
      <c r="AH103" s="100">
        <v>1.77</v>
      </c>
      <c r="AI103" s="100">
        <v>6.660000000000001</v>
      </c>
      <c r="AJ103" s="100">
        <v>3.08</v>
      </c>
      <c r="AK103" s="100">
        <v>6.35</v>
      </c>
      <c r="AL103" s="100">
        <v>5560</v>
      </c>
      <c r="AM103" s="100">
        <v>37.090000000000003</v>
      </c>
      <c r="AN103" s="100">
        <v>0.02</v>
      </c>
      <c r="AO103" s="110">
        <f>IF(U103="n/a","n/a",IF(AA103&lt;0,"n/a",IF(AA103="n/a","n/a",J103+U103-AA103)))</f>
        <v>-13.535230657465659</v>
      </c>
      <c r="AP103" s="111">
        <f>IF(U103="n/a","n/a",J103+U103)</f>
        <v>11.384260867958071</v>
      </c>
      <c r="AQ103" s="112">
        <f>IF(OR(AC103&lt;0.01,AC103="n/a",AF103="n/a"),"n/a",(I103/SQRT(22.5*AC103*(I103/AF103))-1)*100)</f>
        <v>53.591835646954664</v>
      </c>
      <c r="AR103" s="101">
        <f>INDEX(Historical!$C$7:$C$1063,MATCH(B103,Historical!$B$7:$B$1063,0))*IF(AH103="n/a",1.03,IF(AH103&lt;0,1.01,IF(AH103&gt;10,1.1,(1+AH103/100))))</f>
        <v>1.3738950000000001</v>
      </c>
      <c r="AS103" s="109">
        <f>IF($AI103="n/a",1.03*AR103,IF($AI103&lt;0,1.01*AR103,IF($AI103&gt;10,1.1*AR103,(1+$AI103/100)*AR103)))</f>
        <v>1.4653964070000001</v>
      </c>
      <c r="AT103" s="109">
        <f>IF($AK103="n/a",1.03*AS103,IF($AK103&lt;0,1.01*AS103,IF($AK103&gt;10,1.1*AS103,(1+$AK103/100)*AS103)))</f>
        <v>1.5584490788445</v>
      </c>
      <c r="AU103" s="109">
        <f>IF($AK103="n/a",1.03*AT103,IF($AK103&lt;0,1.01*AT103,IF($AK103&gt;10,1.1*AT103,(1+$AK103/100)*AT103)))</f>
        <v>1.6574105953511256</v>
      </c>
      <c r="AV103" s="109">
        <f>IF($AK103="n/a",1.03*AU103,IF($AK103&lt;0,1.01*AU103,IF($AK103&gt;10,1.1*AU103,(1+$AK103/100)*AU103)))</f>
        <v>1.7626561681559219</v>
      </c>
      <c r="AW103" s="109">
        <f>SUM(AR103:AV103)</f>
        <v>7.8178072493515476</v>
      </c>
      <c r="AX103" s="113">
        <f>AW103/I103*100</f>
        <v>13.293329789749272</v>
      </c>
      <c r="AY103" s="100">
        <v>0.81</v>
      </c>
      <c r="AZ103" s="100">
        <v>21.86</v>
      </c>
      <c r="BA103" s="100">
        <v>-22.41</v>
      </c>
      <c r="BB103" s="100">
        <v>12.27</v>
      </c>
      <c r="BC103" s="100">
        <v>-3.52</v>
      </c>
      <c r="BE103" s="12">
        <v>2014</v>
      </c>
      <c r="BF103" s="12">
        <f>IF(BE103&gt;2020,0,IF(BE103&gt;2008,1,IF(BE103&gt;2001,2,IF(BE103&gt;1990,3,IF(BE103&gt;1980,4,IF(BE103&gt;1973,5,IF(BE103&gt;1970,6,IF(BE103&gt;1960,7,IF(BE103&gt;1958,8,IF(BE103&gt;1953,9,10))))))))))</f>
        <v>1</v>
      </c>
      <c r="BG103" s="100">
        <v>7.12</v>
      </c>
      <c r="BH103" t="s">
        <v>121</v>
      </c>
      <c r="BI103" t="s">
        <v>122</v>
      </c>
    </row>
    <row r="104" spans="1:61" ht="11.25" customHeight="1" x14ac:dyDescent="0.2">
      <c r="A104" s="146" t="s">
        <v>781</v>
      </c>
      <c r="B104" s="55" t="s">
        <v>782</v>
      </c>
      <c r="C104" s="156" t="s">
        <v>198</v>
      </c>
      <c r="D104" s="98" t="s">
        <v>348</v>
      </c>
      <c r="E104" s="157">
        <v>15</v>
      </c>
      <c r="F104" s="2">
        <v>343</v>
      </c>
      <c r="G104" s="2" t="s">
        <v>146</v>
      </c>
      <c r="H104" s="2" t="s">
        <v>146</v>
      </c>
      <c r="I104" s="100">
        <v>55.72</v>
      </c>
      <c r="J104" s="101">
        <f>(M104/I104)*100</f>
        <v>4.0847092605886575</v>
      </c>
      <c r="K104" s="104">
        <v>0.56899999999999995</v>
      </c>
      <c r="L104" s="71">
        <v>4</v>
      </c>
      <c r="M104" s="28">
        <f>K104*L104</f>
        <v>2.2759999999999998</v>
      </c>
      <c r="N104" s="103" t="s">
        <v>433</v>
      </c>
      <c r="O104" s="104">
        <v>0.52700000000000002</v>
      </c>
      <c r="P104" s="158">
        <v>46112</v>
      </c>
      <c r="Q104" s="158">
        <v>46136</v>
      </c>
      <c r="R104" s="28">
        <f>(K104-O104)/O104*100</f>
        <v>7.969639468690688</v>
      </c>
      <c r="S104" s="105">
        <f>IF(INDEX(Historical!$D$7:$D1234,MATCH(B104,Historical!$B$7:$B$1062,0))=0,"n/a",(INDEX(Historical!$C$7:$C$1062,MATCH(B104,Historical!$B$7:$B$1062,0))/INDEX(Historical!$D$7:$D$1062,MATCH(B104,Historical!$B$7:$B$1062,0))-1)*100)</f>
        <v>10.042735042735028</v>
      </c>
      <c r="T104" s="105">
        <f>IF(INDEX(Historical!$F$7:$F$1062,MATCH(B104,Historical!$B$7:$B$1062,0))=0,"n/a",((INDEX(Historical!$C$7:$C$1062,MATCH(B104,Historical!$B$7:$B$1062,0))/INDEX(Historical!$F$7:$F$1062,MATCH(B104,Historical!$B$7:$B$1062,0)))^(1/3)-1)*100)</f>
        <v>10.064241629820891</v>
      </c>
      <c r="U104" s="105">
        <f>IF(INDEX(Historical!$H$7:$H$1062,MATCH(B104,Historical!$B$7:$B$1062,0))=0,"n/a",((INDEX(Historical!$C$7:$C$1062,MATCH(B104,Historical!$B$7:$B$1062,0))/INDEX(Historical!$H$7:$H$1062,MATCH(B104,Historical!$B$7:$B$1062,0)))^(1/5)-1)*100)</f>
        <v>9.4760665564404647</v>
      </c>
      <c r="V104" s="105">
        <f>IF(INDEX(Historical!$M$7:$M$1062,MATCH(B104,Historical!$B$7:$B$1062,0))=0,"n/a",((INDEX(Historical!$C$7:$C$1062,MATCH(B104,Historical!$B$7:$B$1062,0))/INDEX(Historical!$M$7:$M$1062,MATCH(B104,Historical!$B$7:$B$1062,0)))^(1/10)-1)*100)</f>
        <v>11.970742344387396</v>
      </c>
      <c r="W104" s="106">
        <f>IF(OR(U104&lt;=0,U104="n/a",V104&lt;=0,V104="n/a"),"n/a",U104/V104)</f>
        <v>0.7916022485341867</v>
      </c>
      <c r="X104" s="107">
        <f>IF(OR(AJ104&lt;=0,AJ104="n/a",U104&lt;=0,U104="n/a"),"n/a",U104/AJ104)</f>
        <v>1.4852768897242108</v>
      </c>
      <c r="Y104" s="64" t="s">
        <v>783</v>
      </c>
      <c r="Z104" s="101">
        <f>IF(OR(AC104&lt;0.01,AC104="n/a"),"n/a",M104/AC104*100)</f>
        <v>45.702811244979912</v>
      </c>
      <c r="AA104" s="109">
        <f>IF(OR(AC104&lt;0.01,AC104="n/a"),"n/a",I104/AC104)</f>
        <v>11.18875502008032</v>
      </c>
      <c r="AB104" s="71">
        <v>9</v>
      </c>
      <c r="AC104" s="100">
        <v>4.9800000000000004</v>
      </c>
      <c r="AD104" s="100">
        <v>0.74</v>
      </c>
      <c r="AE104" s="100">
        <v>1.3</v>
      </c>
      <c r="AF104" s="100">
        <v>1.75</v>
      </c>
      <c r="AG104" s="100">
        <v>15.64</v>
      </c>
      <c r="AH104" s="100">
        <v>5.9799999999999995</v>
      </c>
      <c r="AI104" s="100">
        <v>8.77</v>
      </c>
      <c r="AJ104" s="100">
        <v>6.38</v>
      </c>
      <c r="AK104" s="100">
        <v>9.31</v>
      </c>
      <c r="AL104" s="100">
        <v>5990</v>
      </c>
      <c r="AM104" s="100">
        <v>1.22</v>
      </c>
      <c r="AN104" s="100">
        <v>0.32</v>
      </c>
      <c r="AO104" s="110">
        <f>IF(U104="n/a","n/a",IF(AA104&lt;0,"n/a",IF(AA104="n/a","n/a",J104+U104-AA104)))</f>
        <v>2.3720207969488012</v>
      </c>
      <c r="AP104" s="111">
        <f>IF(U104="n/a","n/a",J104+U104)</f>
        <v>13.560775817029121</v>
      </c>
      <c r="AQ104" s="112">
        <f>IF(OR(AC104&lt;0.01,AC104="n/a",AF104="n/a"),"n/a",(I104/SQRT(22.5*AC104*(I104/AF104))-1)*100)</f>
        <v>-6.7135325161359454</v>
      </c>
      <c r="AR104" s="101">
        <f>INDEX(Historical!$C$7:$C$1063,MATCH(B104,Historical!$B$7:$B$1063,0))*IF(AH104="n/a",1.03,IF(AH104&lt;0,1.01,IF(AH104&gt;10,1.1,(1+AH104/100))))</f>
        <v>2.1831880000000004</v>
      </c>
      <c r="AS104" s="109">
        <f>IF($AI104="n/a",1.03*AR104,IF($AI104&lt;0,1.01*AR104,IF($AI104&gt;10,1.1*AR104,(1+$AI104/100)*AR104)))</f>
        <v>2.3746535876000001</v>
      </c>
      <c r="AT104" s="109">
        <f>IF($AK104="n/a",1.03*AS104,IF($AK104&lt;0,1.01*AS104,IF($AK104&gt;10,1.1*AS104,(1+$AK104/100)*AS104)))</f>
        <v>2.59573383660556</v>
      </c>
      <c r="AU104" s="109">
        <f>IF($AK104="n/a",1.03*AT104,IF($AK104&lt;0,1.01*AT104,IF($AK104&gt;10,1.1*AT104,(1+$AK104/100)*AT104)))</f>
        <v>2.8373966567935374</v>
      </c>
      <c r="AV104" s="109">
        <f>IF($AK104="n/a",1.03*AU104,IF($AK104&lt;0,1.01*AU104,IF($AK104&gt;10,1.1*AU104,(1+$AK104/100)*AU104)))</f>
        <v>3.1015582855410155</v>
      </c>
      <c r="AW104" s="109">
        <f>SUM(AR104:AV104)</f>
        <v>13.092530366540114</v>
      </c>
      <c r="AX104" s="113">
        <f>AW104/I104*100</f>
        <v>23.497003529325404</v>
      </c>
      <c r="AY104" s="100">
        <v>0.41</v>
      </c>
      <c r="AZ104" s="100">
        <v>12.02</v>
      </c>
      <c r="BA104" s="100">
        <v>-38.29</v>
      </c>
      <c r="BB104" s="100">
        <v>0.67</v>
      </c>
      <c r="BC104" s="100">
        <v>-19.43</v>
      </c>
      <c r="BE104" s="12">
        <v>2012</v>
      </c>
      <c r="BF104" s="12">
        <f>IF(BE104&gt;2020,0,IF(BE104&gt;2008,1,IF(BE104&gt;2001,2,IF(BE104&gt;1990,3,IF(BE104&gt;1980,4,IF(BE104&gt;1973,5,IF(BE104&gt;1970,6,IF(BE104&gt;1960,7,IF(BE104&gt;1958,8,IF(BE104&gt;1953,9,10))))))))))</f>
        <v>1</v>
      </c>
      <c r="BG104" s="100">
        <v>8.52</v>
      </c>
      <c r="BH104" t="s">
        <v>121</v>
      </c>
      <c r="BI104" t="s">
        <v>122</v>
      </c>
    </row>
    <row r="105" spans="1:61" ht="11.25" customHeight="1" x14ac:dyDescent="0.2">
      <c r="A105" s="123" t="s">
        <v>784</v>
      </c>
      <c r="B105" s="55" t="s">
        <v>785</v>
      </c>
      <c r="C105" s="156" t="s">
        <v>335</v>
      </c>
      <c r="D105" s="98" t="s">
        <v>377</v>
      </c>
      <c r="E105" s="157">
        <v>14</v>
      </c>
      <c r="F105" s="2">
        <v>391</v>
      </c>
      <c r="G105" s="2" t="s">
        <v>118</v>
      </c>
      <c r="H105" s="2" t="s">
        <v>118</v>
      </c>
      <c r="I105" s="100">
        <v>347.44</v>
      </c>
      <c r="J105" s="101">
        <f>(M105/I105)*100</f>
        <v>2.2910430577941518</v>
      </c>
      <c r="K105" s="104">
        <v>1.99</v>
      </c>
      <c r="L105" s="71">
        <v>4</v>
      </c>
      <c r="M105" s="28">
        <f>K105*L105</f>
        <v>7.96</v>
      </c>
      <c r="N105" s="103" t="s">
        <v>270</v>
      </c>
      <c r="O105" s="104">
        <v>1.74</v>
      </c>
      <c r="P105" s="158">
        <v>46094</v>
      </c>
      <c r="Q105" s="158">
        <v>46111</v>
      </c>
      <c r="R105" s="28">
        <f>(K105-O105)/O105*100</f>
        <v>14.367816091954023</v>
      </c>
      <c r="S105" s="105">
        <f>IF(INDEX(Historical!$D$7:$D1235,MATCH(B105,Historical!$B$7:$B$1062,0))=0,"n/a",(INDEX(Historical!$C$7:$C$1062,MATCH(B105,Historical!$B$7:$B$1062,0))/INDEX(Historical!$D$7:$D$1062,MATCH(B105,Historical!$B$7:$B$1062,0))-1)*100)</f>
        <v>15.231788079470189</v>
      </c>
      <c r="T105" s="105">
        <f>IF(INDEX(Historical!$F$7:$F$1062,MATCH(B105,Historical!$B$7:$B$1062,0))=0,"n/a",((INDEX(Historical!$C$7:$C$1062,MATCH(B105,Historical!$B$7:$B$1062,0))/INDEX(Historical!$F$7:$F$1062,MATCH(B105,Historical!$B$7:$B$1062,0)))^(1/3)-1)*100)</f>
        <v>16.51598770725866</v>
      </c>
      <c r="U105" s="105">
        <f>IF(INDEX(Historical!$H$7:$H$1062,MATCH(B105,Historical!$B$7:$B$1062,0))=0,"n/a",((INDEX(Historical!$C$7:$C$1062,MATCH(B105,Historical!$B$7:$B$1062,0))/INDEX(Historical!$H$7:$H$1062,MATCH(B105,Historical!$B$7:$B$1062,0)))^(1/5)-1)*100)</f>
        <v>17.406172244077901</v>
      </c>
      <c r="V105" s="105">
        <f>IF(INDEX(Historical!$M$7:$M$1062,MATCH(B105,Historical!$B$7:$B$1062,0))=0,"n/a",((INDEX(Historical!$C$7:$C$1062,MATCH(B105,Historical!$B$7:$B$1062,0))/INDEX(Historical!$M$7:$M$1062,MATCH(B105,Historical!$B$7:$B$1062,0)))^(1/10)-1)*100)</f>
        <v>18.827991214734375</v>
      </c>
      <c r="W105" s="106">
        <f>IF(OR(U105&lt;=0,U105="n/a",V105&lt;=0,V105="n/a"),"n/a",U105/V105)</f>
        <v>0.92448376704447421</v>
      </c>
      <c r="X105" s="107">
        <f>IF(OR(AJ105&lt;=0,AJ105="n/a",U105&lt;=0,U105="n/a"),"n/a",U105/AJ105)</f>
        <v>2.4074927031919642</v>
      </c>
      <c r="Y105" s="159"/>
      <c r="Z105" s="101">
        <f>IF(OR(AC105&lt;0.01,AC105="n/a"),"n/a",M105/AC105*100)</f>
        <v>45.124716553287982</v>
      </c>
      <c r="AA105" s="109">
        <f>IF(OR(AC105&lt;0.01,AC105="n/a"),"n/a",I105/AC105)</f>
        <v>19.696145124716551</v>
      </c>
      <c r="AB105" s="71">
        <v>12</v>
      </c>
      <c r="AC105" s="100">
        <v>17.64</v>
      </c>
      <c r="AD105" s="100">
        <v>1.94</v>
      </c>
      <c r="AE105" s="100">
        <v>2.29</v>
      </c>
      <c r="AF105" s="100" t="s">
        <v>142</v>
      </c>
      <c r="AG105" s="100" t="s">
        <v>142</v>
      </c>
      <c r="AH105" s="100">
        <v>7.9</v>
      </c>
      <c r="AI105" s="100">
        <v>9.9</v>
      </c>
      <c r="AJ105" s="100">
        <v>7.23</v>
      </c>
      <c r="AK105" s="100">
        <v>8.59</v>
      </c>
      <c r="AL105" s="100">
        <v>11500</v>
      </c>
      <c r="AM105" s="100">
        <v>0.62</v>
      </c>
      <c r="AN105" s="100" t="s">
        <v>142</v>
      </c>
      <c r="AO105" s="110">
        <f>IF(U105="n/a","n/a",IF(AA105&lt;0,"n/a",IF(AA105="n/a","n/a",J105+U105-AA105)))</f>
        <v>1.070177155501284E-3</v>
      </c>
      <c r="AP105" s="111">
        <f>IF(U105="n/a","n/a",J105+U105)</f>
        <v>19.697215301872053</v>
      </c>
      <c r="AQ105" s="112" t="str">
        <f>IF(OR(AC105&lt;0.01,AC105="n/a",AF105="n/a"),"n/a",(I105/SQRT(22.5*AC105*(I105/AF105))-1)*100)</f>
        <v>n/a</v>
      </c>
      <c r="AR105" s="101">
        <f>INDEX(Historical!$C$7:$C$1063,MATCH(B105,Historical!$B$7:$B$1063,0))*IF(AH105="n/a",1.03,IF(AH105&lt;0,1.01,IF(AH105&gt;10,1.1,(1+AH105/100))))</f>
        <v>7.5098399999999996</v>
      </c>
      <c r="AS105" s="109">
        <f>IF($AI105="n/a",1.03*AR105,IF($AI105&lt;0,1.01*AR105,IF($AI105&gt;10,1.1*AR105,(1+$AI105/100)*AR105)))</f>
        <v>8.2533141599999986</v>
      </c>
      <c r="AT105" s="109">
        <f>IF($AK105="n/a",1.03*AS105,IF($AK105&lt;0,1.01*AS105,IF($AK105&gt;10,1.1*AS105,(1+$AK105/100)*AS105)))</f>
        <v>8.962273846343999</v>
      </c>
      <c r="AU105" s="109">
        <f>IF($AK105="n/a",1.03*AT105,IF($AK105&lt;0,1.01*AT105,IF($AK105&gt;10,1.1*AT105,(1+$AK105/100)*AT105)))</f>
        <v>9.7321331697449498</v>
      </c>
      <c r="AV105" s="109">
        <f>IF($AK105="n/a",1.03*AU105,IF($AK105&lt;0,1.01*AU105,IF($AK105&gt;10,1.1*AU105,(1+$AK105/100)*AU105)))</f>
        <v>10.568123409026041</v>
      </c>
      <c r="AW105" s="109">
        <f>SUM(AR105:AV105)</f>
        <v>45.025684585114988</v>
      </c>
      <c r="AX105" s="113">
        <f>AW105/I105*100</f>
        <v>12.95926910692925</v>
      </c>
      <c r="AY105" s="100">
        <v>0.93</v>
      </c>
      <c r="AZ105" s="100">
        <v>23.21</v>
      </c>
      <c r="BA105" s="100">
        <v>-27.16</v>
      </c>
      <c r="BB105" s="100">
        <v>10.42</v>
      </c>
      <c r="BC105" s="100">
        <v>-6.75</v>
      </c>
      <c r="BE105" s="12">
        <v>2013</v>
      </c>
      <c r="BF105" s="12">
        <f>IF(BE105&gt;2020,0,IF(BE105&gt;2008,1,IF(BE105&gt;2001,2,IF(BE105&gt;1990,3,IF(BE105&gt;1980,4,IF(BE105&gt;1973,5,IF(BE105&gt;1970,6,IF(BE105&gt;1960,7,IF(BE105&gt;1958,8,IF(BE105&gt;1953,9,10))))))))))</f>
        <v>1</v>
      </c>
      <c r="BG105" s="100">
        <v>33.379999999999995</v>
      </c>
      <c r="BH105" t="s">
        <v>121</v>
      </c>
      <c r="BI105" t="s">
        <v>122</v>
      </c>
    </row>
    <row r="106" spans="1:61" ht="11.25" customHeight="1" x14ac:dyDescent="0.2">
      <c r="A106" s="55" t="s">
        <v>786</v>
      </c>
      <c r="B106" s="55" t="s">
        <v>787</v>
      </c>
      <c r="C106" s="156" t="s">
        <v>162</v>
      </c>
      <c r="D106" s="98" t="s">
        <v>192</v>
      </c>
      <c r="E106" s="157">
        <v>17</v>
      </c>
      <c r="F106" s="2">
        <v>234</v>
      </c>
      <c r="G106" s="2" t="s">
        <v>118</v>
      </c>
      <c r="H106" s="2" t="s">
        <v>118</v>
      </c>
      <c r="I106" s="100">
        <v>141.87</v>
      </c>
      <c r="J106" s="101">
        <f>(M106/I106)*100</f>
        <v>3.2846972580531473</v>
      </c>
      <c r="K106" s="104">
        <v>1.165</v>
      </c>
      <c r="L106" s="71">
        <v>4</v>
      </c>
      <c r="M106" s="28">
        <f>K106*L106</f>
        <v>4.66</v>
      </c>
      <c r="N106" s="103" t="s">
        <v>209</v>
      </c>
      <c r="O106" s="104">
        <v>1.0900000000000001</v>
      </c>
      <c r="P106" s="158">
        <v>46006</v>
      </c>
      <c r="Q106" s="158">
        <v>46037</v>
      </c>
      <c r="R106" s="28">
        <f>(K106-O106)/O106*100</f>
        <v>6.8807339449541232</v>
      </c>
      <c r="S106" s="105">
        <f>IF(INDEX(Historical!$D$7:$D1237,MATCH(B106,Historical!$B$7:$B$1062,0))=0,"n/a",(INDEX(Historical!$C$7:$C$1062,MATCH(B106,Historical!$B$7:$B$1062,0))/INDEX(Historical!$D$7:$D$1062,MATCH(B106,Historical!$B$7:$B$1062,0))-1)*100)</f>
        <v>6.8627450980392135</v>
      </c>
      <c r="T106" s="105">
        <f>IF(INDEX(Historical!$F$7:$F$1062,MATCH(B106,Historical!$B$7:$B$1062,0))=0,"n/a",((INDEX(Historical!$C$7:$C$1062,MATCH(B106,Historical!$B$7:$B$1062,0))/INDEX(Historical!$F$7:$F$1062,MATCH(B106,Historical!$B$7:$B$1062,0)))^(1/3)-1)*100)</f>
        <v>7.1916795400123412</v>
      </c>
      <c r="U106" s="105">
        <f>IF(INDEX(Historical!$H$7:$H$1062,MATCH(B106,Historical!$B$7:$B$1062,0))=0,"n/a",((INDEX(Historical!$C$7:$C$1062,MATCH(B106,Historical!$B$7:$B$1062,0))/INDEX(Historical!$H$7:$H$1062,MATCH(B106,Historical!$B$7:$B$1062,0)))^(1/5)-1)*100)</f>
        <v>7.201645374814114</v>
      </c>
      <c r="V106" s="105">
        <f>IF(INDEX(Historical!$M$7:$M$1062,MATCH(B106,Historical!$B$7:$B$1062,0))=0,"n/a",((INDEX(Historical!$C$7:$C$1062,MATCH(B106,Historical!$B$7:$B$1062,0))/INDEX(Historical!$M$7:$M$1062,MATCH(B106,Historical!$B$7:$B$1062,0)))^(1/10)-1)*100)</f>
        <v>7.431199493973617</v>
      </c>
      <c r="W106" s="106">
        <f>IF(OR(U106&lt;=0,U106="n/a",V106&lt;=0,V106="n/a"),"n/a",U106/V106)</f>
        <v>0.96910941237068637</v>
      </c>
      <c r="X106" s="107" t="str">
        <f>IF(OR(AJ106&lt;=0,AJ106="n/a",U106&lt;=0,U106="n/a"),"n/a",U106/AJ106)</f>
        <v>n/a</v>
      </c>
      <c r="Y106" s="159"/>
      <c r="Z106" s="101">
        <f>IF(OR(AC106&lt;0.01,AC106="n/a"),"n/a",M106/AC106*100)</f>
        <v>73.617693522906791</v>
      </c>
      <c r="AA106" s="109">
        <f>IF(OR(AC106&lt;0.01,AC106="n/a"),"n/a",I106/AC106)</f>
        <v>22.412322274881518</v>
      </c>
      <c r="AB106" s="71">
        <v>12</v>
      </c>
      <c r="AC106" s="100">
        <v>6.33</v>
      </c>
      <c r="AD106" s="100">
        <v>2.42</v>
      </c>
      <c r="AE106" s="100">
        <v>1.81</v>
      </c>
      <c r="AF106" s="100">
        <v>2.4300000000000002</v>
      </c>
      <c r="AG106" s="100">
        <v>11.01</v>
      </c>
      <c r="AH106" s="100">
        <v>4.8099999999999996</v>
      </c>
      <c r="AI106" s="100">
        <v>8.19</v>
      </c>
      <c r="AJ106" s="100">
        <v>-0.08</v>
      </c>
      <c r="AK106" s="100">
        <v>7.02</v>
      </c>
      <c r="AL106" s="100">
        <v>29520</v>
      </c>
      <c r="AM106" s="100">
        <v>0.44999999999999996</v>
      </c>
      <c r="AN106" s="100">
        <v>2.29</v>
      </c>
      <c r="AO106" s="110">
        <f>IF(U106="n/a","n/a",IF(AA106&lt;0,"n/a",IF(AA106="n/a","n/a",J106+U106-AA106)))</f>
        <v>-11.925979642014257</v>
      </c>
      <c r="AP106" s="111">
        <f>IF(U106="n/a","n/a",J106+U106)</f>
        <v>10.486342632867261</v>
      </c>
      <c r="AQ106" s="112">
        <f>IF(OR(AC106&lt;0.01,AC106="n/a",AF106="n/a"),"n/a",(I106/SQRT(22.5*AC106*(I106/AF106))-1)*100)</f>
        <v>55.580551666562862</v>
      </c>
      <c r="AR106" s="101">
        <f>INDEX(Historical!$C$7:$C$1063,MATCH(B106,Historical!$B$7:$B$1063,0))*IF(AH106="n/a",1.03,IF(AH106&lt;0,1.01,IF(AH106&gt;10,1.1,(1+AH106/100))))</f>
        <v>4.5697160000000006</v>
      </c>
      <c r="AS106" s="109">
        <f>IF($AI106="n/a",1.03*AR106,IF($AI106&lt;0,1.01*AR106,IF($AI106&gt;10,1.1*AR106,(1+$AI106/100)*AR106)))</f>
        <v>4.9439757404000009</v>
      </c>
      <c r="AT106" s="109">
        <f>IF($AK106="n/a",1.03*AS106,IF($AK106&lt;0,1.01*AS106,IF($AK106&gt;10,1.1*AS106,(1+$AK106/100)*AS106)))</f>
        <v>5.2910428373760814</v>
      </c>
      <c r="AU106" s="109">
        <f>IF($AK106="n/a",1.03*AT106,IF($AK106&lt;0,1.01*AT106,IF($AK106&gt;10,1.1*AT106,(1+$AK106/100)*AT106)))</f>
        <v>5.6624740445598825</v>
      </c>
      <c r="AV106" s="109">
        <f>IF($AK106="n/a",1.03*AU106,IF($AK106&lt;0,1.01*AU106,IF($AK106&gt;10,1.1*AU106,(1+$AK106/100)*AU106)))</f>
        <v>6.0599797224879861</v>
      </c>
      <c r="AW106" s="109">
        <f>SUM(AR106:AV106)</f>
        <v>26.527188344823955</v>
      </c>
      <c r="AX106" s="113">
        <f>AW106/I106*100</f>
        <v>18.698236656674389</v>
      </c>
      <c r="AY106" s="100">
        <v>0.4</v>
      </c>
      <c r="AZ106" s="100">
        <v>12.389999999999999</v>
      </c>
      <c r="BA106" s="100">
        <v>-8.91</v>
      </c>
      <c r="BB106" s="100">
        <v>-3.6700000000000004</v>
      </c>
      <c r="BC106" s="100">
        <v>0.18</v>
      </c>
      <c r="BE106" s="12">
        <v>2010</v>
      </c>
      <c r="BF106" s="12">
        <f>IF(BE106&gt;2020,0,IF(BE106&gt;2008,1,IF(BE106&gt;2001,2,IF(BE106&gt;1990,3,IF(BE106&gt;1980,4,IF(BE106&gt;1973,5,IF(BE106&gt;1970,6,IF(BE106&gt;1960,7,IF(BE106&gt;1958,8,IF(BE106&gt;1953,9,10))))))))))</f>
        <v>1</v>
      </c>
      <c r="BG106" s="100">
        <v>2.4699999999999998</v>
      </c>
      <c r="BH106" t="s">
        <v>121</v>
      </c>
      <c r="BI106" t="s">
        <v>122</v>
      </c>
    </row>
    <row r="107" spans="1:61" ht="11.25" customHeight="1" x14ac:dyDescent="0.2">
      <c r="A107" s="123" t="s">
        <v>788</v>
      </c>
      <c r="B107" s="55" t="s">
        <v>789</v>
      </c>
      <c r="C107" s="156" t="s">
        <v>162</v>
      </c>
      <c r="D107" s="98" t="s">
        <v>296</v>
      </c>
      <c r="E107" s="157">
        <v>22</v>
      </c>
      <c r="F107" s="2">
        <v>189</v>
      </c>
      <c r="G107" s="2" t="s">
        <v>119</v>
      </c>
      <c r="H107" s="2" t="s">
        <v>119</v>
      </c>
      <c r="I107" s="100">
        <v>125.43</v>
      </c>
      <c r="J107" s="101">
        <f>(M107/I107)*100</f>
        <v>3.4600972654069992</v>
      </c>
      <c r="K107" s="104">
        <v>1.085</v>
      </c>
      <c r="L107" s="71">
        <v>4</v>
      </c>
      <c r="M107" s="28">
        <f>K107*L107</f>
        <v>4.34</v>
      </c>
      <c r="N107" s="103" t="s">
        <v>588</v>
      </c>
      <c r="O107" s="104">
        <v>1.0649999999999999</v>
      </c>
      <c r="P107" s="158">
        <v>46248</v>
      </c>
      <c r="Q107" s="158">
        <v>46281</v>
      </c>
      <c r="R107" s="28">
        <f>(K107-O107)/O107*100</f>
        <v>1.8779342723004713</v>
      </c>
      <c r="S107" s="105">
        <f>IF(INDEX(Historical!$D$7:$D1238,MATCH(B107,Historical!$B$7:$B$1062,0))=0,"n/a",(INDEX(Historical!$C$7:$C$1062,MATCH(B107,Historical!$B$7:$B$1062,0))/INDEX(Historical!$D$7:$D$1062,MATCH(B107,Historical!$B$7:$B$1062,0))-1)*100)</f>
        <v>1.9323671497584627</v>
      </c>
      <c r="T107" s="105">
        <f>IF(INDEX(Historical!$F$7:$F$1062,MATCH(B107,Historical!$B$7:$B$1062,0))=0,"n/a",((INDEX(Historical!$C$7:$C$1062,MATCH(B107,Historical!$B$7:$B$1062,0))/INDEX(Historical!$F$7:$F$1062,MATCH(B107,Historical!$B$7:$B$1062,0)))^(1/3)-1)*100)</f>
        <v>1.9709486512899943</v>
      </c>
      <c r="U107" s="105">
        <f>IF(INDEX(Historical!$H$7:$H$1062,MATCH(B107,Historical!$B$7:$B$1062,0))=0,"n/a",((INDEX(Historical!$C$7:$C$1062,MATCH(B107,Historical!$B$7:$B$1062,0))/INDEX(Historical!$H$7:$H$1062,MATCH(B107,Historical!$B$7:$B$1062,0)))^(1/5)-1)*100)</f>
        <v>2.0116606730253395</v>
      </c>
      <c r="V107" s="105">
        <f>IF(INDEX(Historical!$M$7:$M$1062,MATCH(B107,Historical!$B$7:$B$1062,0))=0,"n/a",((INDEX(Historical!$C$7:$C$1062,MATCH(B107,Historical!$B$7:$B$1062,0))/INDEX(Historical!$M$7:$M$1062,MATCH(B107,Historical!$B$7:$B$1062,0)))^(1/10)-1)*100)</f>
        <v>2.6778447498611468</v>
      </c>
      <c r="W107" s="106">
        <f>IF(OR(U107&lt;=0,U107="n/a",V107&lt;=0,V107="n/a"),"n/a",U107/V107)</f>
        <v>0.75122378664022593</v>
      </c>
      <c r="X107" s="107">
        <f>IF(OR(AJ107&lt;=0,AJ107="n/a",U107&lt;=0,U107="n/a"),"n/a",U107/AJ107)</f>
        <v>6.7732682593445781E-2</v>
      </c>
      <c r="Y107" s="162"/>
      <c r="Z107" s="101">
        <f>IF(OR(AC107&lt;0.01,AC107="n/a"),"n/a",M107/AC107*100)</f>
        <v>66.462480857580402</v>
      </c>
      <c r="AA107" s="109">
        <f>IF(OR(AC107&lt;0.01,AC107="n/a"),"n/a",I107/AC107)</f>
        <v>19.208269525267994</v>
      </c>
      <c r="AB107" s="71">
        <v>12</v>
      </c>
      <c r="AC107" s="100">
        <v>6.53</v>
      </c>
      <c r="AD107" s="100">
        <v>2.61</v>
      </c>
      <c r="AE107" s="100">
        <v>2.95</v>
      </c>
      <c r="AF107" s="100">
        <v>1.82</v>
      </c>
      <c r="AG107" s="100">
        <v>9.75</v>
      </c>
      <c r="AH107" s="100">
        <v>6.2</v>
      </c>
      <c r="AI107" s="100">
        <v>6.99</v>
      </c>
      <c r="AJ107" s="100">
        <v>29.7</v>
      </c>
      <c r="AK107" s="100">
        <v>6.7100000000000009</v>
      </c>
      <c r="AL107" s="100">
        <v>97780</v>
      </c>
      <c r="AM107" s="100">
        <v>0.13</v>
      </c>
      <c r="AN107" s="100">
        <v>1.67</v>
      </c>
      <c r="AO107" s="110">
        <f>IF(U107="n/a","n/a",IF(AA107&lt;0,"n/a",IF(AA107="n/a","n/a",J107+U107-AA107)))</f>
        <v>-13.736511586835656</v>
      </c>
      <c r="AP107" s="111">
        <f>IF(U107="n/a","n/a",J107+U107)</f>
        <v>5.4717579384323383</v>
      </c>
      <c r="AQ107" s="112">
        <f>IF(OR(AC107&lt;0.01,AC107="n/a",AF107="n/a"),"n/a",(I107/SQRT(22.5*AC107*(I107/AF107))-1)*100)</f>
        <v>24.648930175001226</v>
      </c>
      <c r="AR107" s="101">
        <f>INDEX(Historical!$C$7:$C$1063,MATCH(B107,Historical!$B$7:$B$1063,0))*IF(AH107="n/a",1.03,IF(AH107&lt;0,1.01,IF(AH107&gt;10,1.1,(1+AH107/100))))</f>
        <v>4.4816399999999996</v>
      </c>
      <c r="AS107" s="109">
        <f>IF($AI107="n/a",1.03*AR107,IF($AI107&lt;0,1.01*AR107,IF($AI107&gt;10,1.1*AR107,(1+$AI107/100)*AR107)))</f>
        <v>4.7949066360000003</v>
      </c>
      <c r="AT107" s="109">
        <f>IF($AK107="n/a",1.03*AS107,IF($AK107&lt;0,1.01*AS107,IF($AK107&gt;10,1.1*AS107,(1+$AK107/100)*AS107)))</f>
        <v>5.1166448712756001</v>
      </c>
      <c r="AU107" s="109">
        <f>IF($AK107="n/a",1.03*AT107,IF($AK107&lt;0,1.01*AT107,IF($AK107&gt;10,1.1*AT107,(1+$AK107/100)*AT107)))</f>
        <v>5.4599717421381921</v>
      </c>
      <c r="AV107" s="109">
        <f>IF($AK107="n/a",1.03*AU107,IF($AK107&lt;0,1.01*AU107,IF($AK107&gt;10,1.1*AU107,(1+$AK107/100)*AU107)))</f>
        <v>5.8263358460356649</v>
      </c>
      <c r="AW107" s="109">
        <f>SUM(AR107:AV107)</f>
        <v>25.679499095449454</v>
      </c>
      <c r="AX107" s="113">
        <f>AW107/I107*100</f>
        <v>20.473171566171931</v>
      </c>
      <c r="AY107" s="100">
        <v>0.37</v>
      </c>
      <c r="AZ107" s="100">
        <v>10.130000000000001</v>
      </c>
      <c r="BA107" s="100">
        <v>-6.74</v>
      </c>
      <c r="BB107" s="100">
        <v>-0.1</v>
      </c>
      <c r="BC107" s="100">
        <v>0.6</v>
      </c>
      <c r="BE107" s="12">
        <v>2005</v>
      </c>
      <c r="BF107" s="12">
        <f>IF(BE107&gt;2020,0,IF(BE107&gt;2008,1,IF(BE107&gt;2001,2,IF(BE107&gt;1990,3,IF(BE107&gt;1980,4,IF(BE107&gt;1973,5,IF(BE107&gt;1970,6,IF(BE107&gt;1960,7,IF(BE107&gt;1958,8,IF(BE107&gt;1953,9,10))))))))))</f>
        <v>2</v>
      </c>
      <c r="BG107" s="100">
        <v>2.6599999999999997</v>
      </c>
      <c r="BH107" t="s">
        <v>121</v>
      </c>
      <c r="BI107" t="s">
        <v>122</v>
      </c>
    </row>
    <row r="108" spans="1:61" ht="11.25" customHeight="1" x14ac:dyDescent="0.2">
      <c r="A108" s="116" t="s">
        <v>790</v>
      </c>
      <c r="B108" s="55" t="s">
        <v>791</v>
      </c>
      <c r="C108" s="156" t="s">
        <v>134</v>
      </c>
      <c r="D108" s="98" t="s">
        <v>157</v>
      </c>
      <c r="E108" s="157">
        <v>12</v>
      </c>
      <c r="F108" s="2">
        <v>477</v>
      </c>
      <c r="G108" s="2" t="s">
        <v>146</v>
      </c>
      <c r="H108" s="2" t="s">
        <v>146</v>
      </c>
      <c r="I108" s="100">
        <v>66.31</v>
      </c>
      <c r="J108" s="101">
        <f>(M108/I108)*100</f>
        <v>2.1112954305534606</v>
      </c>
      <c r="K108" s="104">
        <v>0.35</v>
      </c>
      <c r="L108" s="71">
        <v>4</v>
      </c>
      <c r="M108" s="28">
        <f>K108*L108</f>
        <v>1.4</v>
      </c>
      <c r="N108" s="103" t="s">
        <v>270</v>
      </c>
      <c r="O108" s="104">
        <v>0.34</v>
      </c>
      <c r="P108" s="158">
        <v>46280</v>
      </c>
      <c r="Q108" s="158">
        <v>46295</v>
      </c>
      <c r="R108" s="28">
        <f>(K108-O108)/O108*100</f>
        <v>2.9411764705882213</v>
      </c>
      <c r="S108" s="105">
        <f>IF(INDEX(Historical!$D$7:$D1245,MATCH(B108,Historical!$B$7:$B$1062,0))=0,"n/a",(INDEX(Historical!$C$7:$C$1062,MATCH(B108,Historical!$B$7:$B$1062,0))/INDEX(Historical!$D$7:$D$1062,MATCH(B108,Historical!$B$7:$B$1062,0))-1)*100)</f>
        <v>15.094339622641506</v>
      </c>
      <c r="T108" s="105">
        <f>IF(INDEX(Historical!$F$7:$F$1062,MATCH(B108,Historical!$B$7:$B$1062,0))=0,"n/a",((INDEX(Historical!$C$7:$C$1062,MATCH(B108,Historical!$B$7:$B$1062,0))/INDEX(Historical!$F$7:$F$1062,MATCH(B108,Historical!$B$7:$B$1062,0)))^(1/3)-1)*100)</f>
        <v>10.67234370322312</v>
      </c>
      <c r="U108" s="105">
        <f>IF(INDEX(Historical!$H$7:$H$1062,MATCH(B108,Historical!$B$7:$B$1062,0))=0,"n/a",((INDEX(Historical!$C$7:$C$1062,MATCH(B108,Historical!$B$7:$B$1062,0))/INDEX(Historical!$H$7:$H$1062,MATCH(B108,Historical!$B$7:$B$1062,0)))^(1/5)-1)*100)</f>
        <v>11.123386176399141</v>
      </c>
      <c r="V108" s="105">
        <f>IF(INDEX(Historical!$M$7:$M$1062,MATCH(B108,Historical!$B$7:$B$1062,0))=0,"n/a",((INDEX(Historical!$C$7:$C$1062,MATCH(B108,Historical!$B$7:$B$1062,0))/INDEX(Historical!$M$7:$M$1062,MATCH(B108,Historical!$B$7:$B$1062,0)))^(1/10)-1)*100)</f>
        <v>16.606578482540613</v>
      </c>
      <c r="W108" s="106">
        <f>IF(OR(U108&lt;=0,U108="n/a",V108&lt;=0,V108="n/a"),"n/a",U108/V108)</f>
        <v>0.66981805963785701</v>
      </c>
      <c r="X108" s="107">
        <f>IF(OR(AJ108&lt;=0,AJ108="n/a",U108&lt;=0,U108="n/a"),"n/a",U108/AJ108)</f>
        <v>0.79452758402850998</v>
      </c>
      <c r="Y108" s="123"/>
      <c r="Z108" s="101">
        <f>IF(OR(AC108&lt;0.01,AC108="n/a"),"n/a",M108/AC108*100)</f>
        <v>27.833001988071565</v>
      </c>
      <c r="AA108" s="109">
        <f>IF(OR(AC108&lt;0.01,AC108="n/a"),"n/a",I108/AC108)</f>
        <v>13.182902584493041</v>
      </c>
      <c r="AB108" s="71">
        <v>12</v>
      </c>
      <c r="AC108" s="100">
        <v>5.03</v>
      </c>
      <c r="AD108" s="100" t="s">
        <v>142</v>
      </c>
      <c r="AE108" s="100">
        <v>2.36</v>
      </c>
      <c r="AF108" s="100">
        <v>1.22</v>
      </c>
      <c r="AG108" s="100">
        <v>9.6</v>
      </c>
      <c r="AH108" s="100">
        <v>-0.75</v>
      </c>
      <c r="AI108" s="100">
        <v>12.07</v>
      </c>
      <c r="AJ108" s="100">
        <v>14.000000000000002</v>
      </c>
      <c r="AK108" s="100" t="s">
        <v>142</v>
      </c>
      <c r="AL108" s="100">
        <v>2400</v>
      </c>
      <c r="AM108" s="100">
        <v>1.7999999999999998</v>
      </c>
      <c r="AN108" s="100">
        <v>0.33</v>
      </c>
      <c r="AO108" s="110">
        <f>IF(U108="n/a","n/a",IF(AA108&lt;0,"n/a",IF(AA108="n/a","n/a",J108+U108-AA108)))</f>
        <v>5.1779022459561119E-2</v>
      </c>
      <c r="AP108" s="111">
        <f>IF(U108="n/a","n/a",J108+U108)</f>
        <v>13.234681606952602</v>
      </c>
      <c r="AQ108" s="112">
        <f>IF(OR(AC108&lt;0.01,AC108="n/a",AF108="n/a"),"n/a",(I108/SQRT(22.5*AC108*(I108/AF108))-1)*100)</f>
        <v>-15.453783439453106</v>
      </c>
      <c r="AR108" s="101">
        <f>INDEX(Historical!$C$7:$C$1063,MATCH(B108,Historical!$B$7:$B$1063,0))*IF(AH108="n/a",1.03,IF(AH108&lt;0,1.01,IF(AH108&gt;10,1.1,(1+AH108/100))))</f>
        <v>1.2322</v>
      </c>
      <c r="AS108" s="109">
        <f>IF($AI108="n/a",1.03*AR108,IF($AI108&lt;0,1.01*AR108,IF($AI108&gt;10,1.1*AR108,(1+$AI108/100)*AR108)))</f>
        <v>1.3554200000000001</v>
      </c>
      <c r="AT108" s="109">
        <f>IF($AK108="n/a",1.03*AS108,IF($AK108&lt;0,1.01*AS108,IF($AK108&gt;10,1.1*AS108,(1+$AK108/100)*AS108)))</f>
        <v>1.3960826000000002</v>
      </c>
      <c r="AU108" s="109">
        <f>IF($AK108="n/a",1.03*AT108,IF($AK108&lt;0,1.01*AT108,IF($AK108&gt;10,1.1*AT108,(1+$AK108/100)*AT108)))</f>
        <v>1.4379650780000002</v>
      </c>
      <c r="AV108" s="109">
        <f>IF($AK108="n/a",1.03*AU108,IF($AK108&lt;0,1.01*AU108,IF($AK108&gt;10,1.1*AU108,(1+$AK108/100)*AU108)))</f>
        <v>1.4811040303400003</v>
      </c>
      <c r="AW108" s="109">
        <f>SUM(AR108:AV108)</f>
        <v>6.9027717083400004</v>
      </c>
      <c r="AX108" s="113">
        <f>AW108/I108*100</f>
        <v>10.409850261408536</v>
      </c>
      <c r="AY108" s="100">
        <v>0.8</v>
      </c>
      <c r="AZ108" s="100">
        <v>29.56</v>
      </c>
      <c r="BA108" s="100">
        <v>-3.52</v>
      </c>
      <c r="BB108" s="100">
        <v>3.56</v>
      </c>
      <c r="BC108" s="100">
        <v>14.11</v>
      </c>
      <c r="BE108" s="12">
        <v>2015</v>
      </c>
      <c r="BF108" s="12">
        <f>IF(BE108&gt;2020,0,IF(BE108&gt;2008,1,IF(BE108&gt;2001,2,IF(BE108&gt;1990,3,IF(BE108&gt;1980,4,IF(BE108&gt;1973,5,IF(BE108&gt;1970,6,IF(BE108&gt;1960,7,IF(BE108&gt;1958,8,IF(BE108&gt;1953,9,10))))))))))</f>
        <v>1</v>
      </c>
      <c r="BG108" s="100">
        <v>1.1400000000000001</v>
      </c>
      <c r="BH108" t="s">
        <v>121</v>
      </c>
      <c r="BI108" t="s">
        <v>122</v>
      </c>
    </row>
    <row r="109" spans="1:61" ht="11.25" customHeight="1" x14ac:dyDescent="0.2">
      <c r="A109" s="123" t="s">
        <v>792</v>
      </c>
      <c r="B109" s="55" t="s">
        <v>793</v>
      </c>
      <c r="C109" s="156" t="s">
        <v>300</v>
      </c>
      <c r="D109" s="98" t="s">
        <v>794</v>
      </c>
      <c r="E109" s="157">
        <v>14</v>
      </c>
      <c r="F109" s="2">
        <v>365</v>
      </c>
      <c r="G109" s="2" t="s">
        <v>146</v>
      </c>
      <c r="H109" s="2" t="s">
        <v>146</v>
      </c>
      <c r="I109" s="100">
        <v>209.01</v>
      </c>
      <c r="J109" s="101">
        <f>(M109/I109)*100</f>
        <v>2.9663652456820251</v>
      </c>
      <c r="K109" s="104">
        <v>1.55</v>
      </c>
      <c r="L109" s="71">
        <v>4</v>
      </c>
      <c r="M109" s="28">
        <f>K109*L109</f>
        <v>6.2</v>
      </c>
      <c r="N109" s="103" t="s">
        <v>182</v>
      </c>
      <c r="O109" s="104">
        <v>1.4</v>
      </c>
      <c r="P109" s="158">
        <v>45930</v>
      </c>
      <c r="Q109" s="158">
        <v>45945</v>
      </c>
      <c r="R109" s="28">
        <f>(K109-O109)/O109*100</f>
        <v>10.714285714285724</v>
      </c>
      <c r="S109" s="105">
        <f>IF(INDEX(Historical!$D$7:$D1247,MATCH(B109,Historical!$B$7:$B$1062,0))=0,"n/a",(INDEX(Historical!$C$7:$C$1062,MATCH(B109,Historical!$B$7:$B$1062,0))/INDEX(Historical!$D$7:$D$1062,MATCH(B109,Historical!$B$7:$B$1062,0))-1)*100)</f>
        <v>10.364683301343568</v>
      </c>
      <c r="T109" s="105">
        <f>IF(INDEX(Historical!$F$7:$F$1062,MATCH(B109,Historical!$B$7:$B$1062,0))=0,"n/a",((INDEX(Historical!$C$7:$C$1062,MATCH(B109,Historical!$B$7:$B$1062,0))/INDEX(Historical!$F$7:$F$1062,MATCH(B109,Historical!$B$7:$B$1062,0)))^(1/3)-1)*100)</f>
        <v>8.1148830028069838</v>
      </c>
      <c r="U109" s="105">
        <f>IF(INDEX(Historical!$H$7:$H$1062,MATCH(B109,Historical!$B$7:$B$1062,0))=0,"n/a",((INDEX(Historical!$C$7:$C$1062,MATCH(B109,Historical!$B$7:$B$1062,0))/INDEX(Historical!$H$7:$H$1062,MATCH(B109,Historical!$B$7:$B$1062,0)))^(1/5)-1)*100)</f>
        <v>13.59490487926973</v>
      </c>
      <c r="V109" s="105">
        <f>IF(INDEX(Historical!$M$7:$M$1062,MATCH(B109,Historical!$B$7:$B$1062,0))=0,"n/a",((INDEX(Historical!$C$7:$C$1062,MATCH(B109,Historical!$B$7:$B$1062,0))/INDEX(Historical!$M$7:$M$1062,MATCH(B109,Historical!$B$7:$B$1062,0)))^(1/10)-1)*100)</f>
        <v>9.4070224521108692</v>
      </c>
      <c r="W109" s="106">
        <f>IF(OR(U109&lt;=0,U109="n/a",V109&lt;=0,V109="n/a"),"n/a",U109/V109)</f>
        <v>1.4451868217045798</v>
      </c>
      <c r="X109" s="107">
        <f>IF(OR(AJ109&lt;=0,AJ109="n/a",U109&lt;=0,U109="n/a"),"n/a",U109/AJ109)</f>
        <v>1.1272723780488996</v>
      </c>
      <c r="Y109" s="164"/>
      <c r="Z109" s="101">
        <f>IF(OR(AC109&lt;0.01,AC109="n/a"),"n/a",M109/AC109*100)</f>
        <v>108.77192982456141</v>
      </c>
      <c r="AA109" s="109">
        <f>IF(OR(AC109&lt;0.01,AC109="n/a"),"n/a",I109/AC109)</f>
        <v>36.668421052631579</v>
      </c>
      <c r="AB109" s="71">
        <v>12</v>
      </c>
      <c r="AC109" s="100">
        <v>5.7</v>
      </c>
      <c r="AD109" s="100">
        <v>4.49</v>
      </c>
      <c r="AE109" s="100">
        <v>14.92</v>
      </c>
      <c r="AF109" s="100">
        <v>3.14</v>
      </c>
      <c r="AG109" s="100">
        <v>8.73</v>
      </c>
      <c r="AH109" s="100">
        <v>21.33</v>
      </c>
      <c r="AI109" s="100">
        <v>-2.21</v>
      </c>
      <c r="AJ109" s="100">
        <v>12.06</v>
      </c>
      <c r="AK109" s="100">
        <v>8.0500000000000007</v>
      </c>
      <c r="AL109" s="100">
        <v>11240</v>
      </c>
      <c r="AM109" s="100">
        <v>1.04</v>
      </c>
      <c r="AN109" s="100">
        <v>0.47</v>
      </c>
      <c r="AO109" s="110">
        <f>IF(U109="n/a","n/a",IF(AA109&lt;0,"n/a",IF(AA109="n/a","n/a",J109+U109-AA109)))</f>
        <v>-20.107150927679825</v>
      </c>
      <c r="AP109" s="111">
        <f>IF(U109="n/a","n/a",J109+U109)</f>
        <v>16.561270124951754</v>
      </c>
      <c r="AQ109" s="112">
        <f>IF(OR(AC109&lt;0.01,AC109="n/a",AF109="n/a"),"n/a",(I109/SQRT(22.5*AC109*(I109/AF109))-1)*100)</f>
        <v>126.21409928085892</v>
      </c>
      <c r="AR109" s="101">
        <f>INDEX(Historical!$C$7:$C$1063,MATCH(B109,Historical!$B$7:$B$1063,0))*IF(AH109="n/a",1.03,IF(AH109&lt;0,1.01,IF(AH109&gt;10,1.1,(1+AH109/100))))</f>
        <v>6.3250000000000002</v>
      </c>
      <c r="AS109" s="109">
        <f>IF($AI109="n/a",1.03*AR109,IF($AI109&lt;0,1.01*AR109,IF($AI109&gt;10,1.1*AR109,(1+$AI109/100)*AR109)))</f>
        <v>6.3882500000000002</v>
      </c>
      <c r="AT109" s="109">
        <f>IF($AK109="n/a",1.03*AS109,IF($AK109&lt;0,1.01*AS109,IF($AK109&gt;10,1.1*AS109,(1+$AK109/100)*AS109)))</f>
        <v>6.9025041250000001</v>
      </c>
      <c r="AU109" s="109">
        <f>IF($AK109="n/a",1.03*AT109,IF($AK109&lt;0,1.01*AT109,IF($AK109&gt;10,1.1*AT109,(1+$AK109/100)*AT109)))</f>
        <v>7.4581557070625006</v>
      </c>
      <c r="AV109" s="109">
        <f>IF($AK109="n/a",1.03*AU109,IF($AK109&lt;0,1.01*AU109,IF($AK109&gt;10,1.1*AU109,(1+$AK109/100)*AU109)))</f>
        <v>8.0585372414810319</v>
      </c>
      <c r="AW109" s="109">
        <f>SUM(AR109:AV109)</f>
        <v>35.132447073543538</v>
      </c>
      <c r="AX109" s="113">
        <f>AW109/I109*100</f>
        <v>16.808979031406889</v>
      </c>
      <c r="AY109" s="100">
        <v>1.04</v>
      </c>
      <c r="AZ109" s="100">
        <v>31.15</v>
      </c>
      <c r="BA109" s="100">
        <v>-7.8100000000000005</v>
      </c>
      <c r="BB109" s="100">
        <v>0.91999999999999993</v>
      </c>
      <c r="BC109" s="100">
        <v>9.02</v>
      </c>
      <c r="BE109" s="12">
        <v>2012</v>
      </c>
      <c r="BF109" s="12">
        <f>IF(BE109&gt;2020,0,IF(BE109&gt;2008,1,IF(BE109&gt;2001,2,IF(BE109&gt;1990,3,IF(BE109&gt;1980,4,IF(BE109&gt;1973,5,IF(BE109&gt;1970,6,IF(BE109&gt;1960,7,IF(BE109&gt;1958,8,IF(BE109&gt;1953,9,10))))))))))</f>
        <v>1</v>
      </c>
      <c r="BG109" s="100">
        <v>5.6899999999999995</v>
      </c>
      <c r="BH109" t="s">
        <v>121</v>
      </c>
      <c r="BI109" t="s">
        <v>302</v>
      </c>
    </row>
    <row r="110" spans="1:61" ht="11.25" customHeight="1" x14ac:dyDescent="0.2">
      <c r="A110" s="123" t="s">
        <v>795</v>
      </c>
      <c r="B110" s="55" t="s">
        <v>796</v>
      </c>
      <c r="C110" s="156" t="s">
        <v>162</v>
      </c>
      <c r="D110" s="98" t="s">
        <v>296</v>
      </c>
      <c r="E110" s="157">
        <v>23</v>
      </c>
      <c r="F110" s="2">
        <v>164</v>
      </c>
      <c r="G110" s="2" t="s">
        <v>119</v>
      </c>
      <c r="H110" s="2" t="s">
        <v>119</v>
      </c>
      <c r="I110" s="100">
        <v>73.37</v>
      </c>
      <c r="J110" s="101">
        <f>(M110/I110)*100</f>
        <v>4.7839716505383665</v>
      </c>
      <c r="K110" s="104">
        <v>0.87749999999999995</v>
      </c>
      <c r="L110" s="71">
        <v>4</v>
      </c>
      <c r="M110" s="28">
        <f>K110*L110</f>
        <v>3.51</v>
      </c>
      <c r="N110" s="103" t="s">
        <v>202</v>
      </c>
      <c r="O110" s="104">
        <v>0.82750000000000001</v>
      </c>
      <c r="P110" s="158">
        <v>46029</v>
      </c>
      <c r="Q110" s="158">
        <v>46053</v>
      </c>
      <c r="R110" s="28">
        <f>(K110-O110)/O110*100</f>
        <v>6.0422960725075452</v>
      </c>
      <c r="S110" s="105">
        <f>IF(INDEX(Historical!$D$7:$D1248,MATCH(B110,Historical!$B$7:$B$1062,0))=0,"n/a",(INDEX(Historical!$C$7:$C$1062,MATCH(B110,Historical!$B$7:$B$1062,0))/INDEX(Historical!$D$7:$D$1062,MATCH(B110,Historical!$B$7:$B$1062,0))-1)*100)</f>
        <v>6.0897435897435903</v>
      </c>
      <c r="T110" s="105">
        <f>IF(INDEX(Historical!$F$7:$F$1062,MATCH(B110,Historical!$B$7:$B$1062,0))=0,"n/a",((INDEX(Historical!$C$7:$C$1062,MATCH(B110,Historical!$B$7:$B$1062,0))/INDEX(Historical!$F$7:$F$1062,MATCH(B110,Historical!$B$7:$B$1062,0)))^(1/3)-1)*100)</f>
        <v>5.7361080553944843</v>
      </c>
      <c r="U110" s="105">
        <f>IF(INDEX(Historical!$H$7:$H$1062,MATCH(B110,Historical!$B$7:$B$1062,0))=0,"n/a",((INDEX(Historical!$C$7:$C$1062,MATCH(B110,Historical!$B$7:$B$1062,0))/INDEX(Historical!$H$7:$H$1062,MATCH(B110,Historical!$B$7:$B$1062,0)))^(1/5)-1)*100)</f>
        <v>5.3555849392262322</v>
      </c>
      <c r="V110" s="105">
        <f>IF(INDEX(Historical!$M$7:$M$1062,MATCH(B110,Historical!$B$7:$B$1062,0))=0,"n/a",((INDEX(Historical!$C$7:$C$1062,MATCH(B110,Historical!$B$7:$B$1062,0))/INDEX(Historical!$M$7:$M$1062,MATCH(B110,Historical!$B$7:$B$1062,0)))^(1/10)-1)*100)</f>
        <v>7.0806878447206234</v>
      </c>
      <c r="W110" s="106">
        <f>IF(OR(U110&lt;=0,U110="n/a",V110&lt;=0,V110="n/a"),"n/a",U110/V110)</f>
        <v>0.75636506744459409</v>
      </c>
      <c r="X110" s="107">
        <f>IF(OR(AJ110&lt;=0,AJ110="n/a",U110&lt;=0,U110="n/a"),"n/a",U110/AJ110)</f>
        <v>0.12643023935850406</v>
      </c>
      <c r="Y110" s="161"/>
      <c r="Z110" s="101">
        <f>IF(OR(AC110&lt;0.01,AC110="n/a"),"n/a",M110/AC110*100)</f>
        <v>36.148300720906278</v>
      </c>
      <c r="AA110" s="109">
        <f>IF(OR(AC110&lt;0.01,AC110="n/a"),"n/a",I110/AC110)</f>
        <v>7.5561277033985581</v>
      </c>
      <c r="AB110" s="71">
        <v>12</v>
      </c>
      <c r="AC110" s="100">
        <v>9.7100000000000009</v>
      </c>
      <c r="AD110" s="100">
        <v>6.51</v>
      </c>
      <c r="AE110" s="100">
        <v>1.45</v>
      </c>
      <c r="AF110" s="100">
        <v>1.62</v>
      </c>
      <c r="AG110" s="100">
        <v>22.58</v>
      </c>
      <c r="AH110" s="100">
        <v>-6.4799999999999995</v>
      </c>
      <c r="AI110" s="100">
        <v>6.29</v>
      </c>
      <c r="AJ110" s="100">
        <v>42.36</v>
      </c>
      <c r="AK110" s="100">
        <v>1.73</v>
      </c>
      <c r="AL110" s="100">
        <v>28230</v>
      </c>
      <c r="AM110" s="100">
        <v>0.18</v>
      </c>
      <c r="AN110" s="100">
        <v>2.48</v>
      </c>
      <c r="AO110" s="110">
        <f>IF(U110="n/a","n/a",IF(AA110&lt;0,"n/a",IF(AA110="n/a","n/a",J110+U110-AA110)))</f>
        <v>2.5834288863660406</v>
      </c>
      <c r="AP110" s="111">
        <f>IF(U110="n/a","n/a",J110+U110)</f>
        <v>10.139556589764599</v>
      </c>
      <c r="AQ110" s="112">
        <f>IF(OR(AC110&lt;0.01,AC110="n/a",AF110="n/a"),"n/a",(I110/SQRT(22.5*AC110*(I110/AF110))-1)*100)</f>
        <v>-26.240851777918685</v>
      </c>
      <c r="AR110" s="101">
        <f>INDEX(Historical!$C$7:$C$1063,MATCH(B110,Historical!$B$7:$B$1063,0))*IF(AH110="n/a",1.03,IF(AH110&lt;0,1.01,IF(AH110&gt;10,1.1,(1+AH110/100))))</f>
        <v>3.3431000000000002</v>
      </c>
      <c r="AS110" s="109">
        <f>IF($AI110="n/a",1.03*AR110,IF($AI110&lt;0,1.01*AR110,IF($AI110&gt;10,1.1*AR110,(1+$AI110/100)*AR110)))</f>
        <v>3.55338099</v>
      </c>
      <c r="AT110" s="109">
        <f>IF($AK110="n/a",1.03*AS110,IF($AK110&lt;0,1.01*AS110,IF($AK110&gt;10,1.1*AS110,(1+$AK110/100)*AS110)))</f>
        <v>3.6148544811270003</v>
      </c>
      <c r="AU110" s="109">
        <f>IF($AK110="n/a",1.03*AT110,IF($AK110&lt;0,1.01*AT110,IF($AK110&gt;10,1.1*AT110,(1+$AK110/100)*AT110)))</f>
        <v>3.6773914636504976</v>
      </c>
      <c r="AV110" s="109">
        <f>IF($AK110="n/a",1.03*AU110,IF($AK110&lt;0,1.01*AU110,IF($AK110&gt;10,1.1*AU110,(1+$AK110/100)*AU110)))</f>
        <v>3.7410103359716516</v>
      </c>
      <c r="AW110" s="109">
        <f>SUM(AR110:AV110)</f>
        <v>17.92973727074915</v>
      </c>
      <c r="AX110" s="113">
        <f>AW110/I110*100</f>
        <v>24.437423021329085</v>
      </c>
      <c r="AY110" s="100">
        <v>0.65</v>
      </c>
      <c r="AZ110" s="100">
        <v>43.830000000000005</v>
      </c>
      <c r="BA110" s="100">
        <v>-10.11</v>
      </c>
      <c r="BB110" s="100">
        <v>-1.1100000000000001</v>
      </c>
      <c r="BC110" s="100">
        <v>9.39</v>
      </c>
      <c r="BE110" s="12">
        <v>2004</v>
      </c>
      <c r="BF110" s="12">
        <f>IF(BE110&gt;2020,0,IF(BE110&gt;2008,1,IF(BE110&gt;2001,2,IF(BE110&gt;1990,3,IF(BE110&gt;1980,4,IF(BE110&gt;1973,5,IF(BE110&gt;1970,6,IF(BE110&gt;1960,7,IF(BE110&gt;1958,8,IF(BE110&gt;1953,9,10))))))))))</f>
        <v>2</v>
      </c>
      <c r="BG110" s="100">
        <v>4.18</v>
      </c>
      <c r="BH110" t="s">
        <v>121</v>
      </c>
      <c r="BI110" t="s">
        <v>122</v>
      </c>
    </row>
    <row r="111" spans="1:61" ht="11.25" customHeight="1" x14ac:dyDescent="0.2">
      <c r="A111" s="123" t="s">
        <v>797</v>
      </c>
      <c r="B111" s="55" t="s">
        <v>798</v>
      </c>
      <c r="C111" s="156" t="s">
        <v>300</v>
      </c>
      <c r="D111" s="98" t="s">
        <v>301</v>
      </c>
      <c r="E111" s="157">
        <v>22</v>
      </c>
      <c r="F111" s="2">
        <v>185</v>
      </c>
      <c r="G111" s="2" t="s">
        <v>119</v>
      </c>
      <c r="H111" s="2" t="s">
        <v>119</v>
      </c>
      <c r="I111" s="100">
        <v>65.069999999999993</v>
      </c>
      <c r="J111" s="101">
        <f>(M111/I111)*100</f>
        <v>3.3348701398493934</v>
      </c>
      <c r="K111" s="104">
        <v>0.54249999999999998</v>
      </c>
      <c r="L111" s="71">
        <v>4</v>
      </c>
      <c r="M111" s="28">
        <f>K111*L111</f>
        <v>2.17</v>
      </c>
      <c r="N111" s="103" t="s">
        <v>177</v>
      </c>
      <c r="O111" s="104">
        <v>0.51500000000000001</v>
      </c>
      <c r="P111" s="158">
        <v>46108</v>
      </c>
      <c r="Q111" s="158">
        <v>46122</v>
      </c>
      <c r="R111" s="28">
        <f>(K111-O111)/O111*100</f>
        <v>5.3398058252427125</v>
      </c>
      <c r="S111" s="105">
        <f>IF(INDEX(Historical!$D$7:$D1249,MATCH(B111,Historical!$B$7:$B$1062,0))=0,"n/a",(INDEX(Historical!$C$7:$C$1062,MATCH(B111,Historical!$B$7:$B$1062,0))/INDEX(Historical!$D$7:$D$1062,MATCH(B111,Historical!$B$7:$B$1062,0))-1)*100)</f>
        <v>7.5797872340425565</v>
      </c>
      <c r="T111" s="105">
        <f>IF(INDEX(Historical!$F$7:$F$1062,MATCH(B111,Historical!$B$7:$B$1062,0))=0,"n/a",((INDEX(Historical!$C$7:$C$1062,MATCH(B111,Historical!$B$7:$B$1062,0))/INDEX(Historical!$F$7:$F$1062,MATCH(B111,Historical!$B$7:$B$1062,0)))^(1/3)-1)*100)</f>
        <v>8.2936594888270321</v>
      </c>
      <c r="U111" s="105">
        <f>IF(INDEX(Historical!$H$7:$H$1062,MATCH(B111,Historical!$B$7:$B$1062,0))=0,"n/a",((INDEX(Historical!$C$7:$C$1062,MATCH(B111,Historical!$B$7:$B$1062,0))/INDEX(Historical!$H$7:$H$1062,MATCH(B111,Historical!$B$7:$B$1062,0)))^(1/5)-1)*100)</f>
        <v>8.6833007370683788</v>
      </c>
      <c r="V111" s="105">
        <f>IF(INDEX(Historical!$M$7:$M$1062,MATCH(B111,Historical!$B$7:$B$1062,0))=0,"n/a",((INDEX(Historical!$C$7:$C$1062,MATCH(B111,Historical!$B$7:$B$1062,0))/INDEX(Historical!$M$7:$M$1062,MATCH(B111,Historical!$B$7:$B$1062,0)))^(1/10)-1)*100)</f>
        <v>10.803901456650578</v>
      </c>
      <c r="W111" s="106">
        <f>IF(OR(U111&lt;=0,U111="n/a",V111&lt;=0,V111="n/a"),"n/a",U111/V111)</f>
        <v>0.80371898724818358</v>
      </c>
      <c r="X111" s="107">
        <f>IF(OR(AJ111&lt;=0,AJ111="n/a",U111&lt;=0,U111="n/a"),"n/a",U111/AJ111)</f>
        <v>0.8779879410584811</v>
      </c>
      <c r="Y111" s="167" t="s">
        <v>453</v>
      </c>
      <c r="Z111" s="101">
        <f>IF(OR(AC111&lt;0.01,AC111="n/a"),"n/a",M111/AC111*100)</f>
        <v>105.33980582524272</v>
      </c>
      <c r="AA111" s="109">
        <f>IF(OR(AC111&lt;0.01,AC111="n/a"),"n/a",I111/AC111)</f>
        <v>31.587378640776695</v>
      </c>
      <c r="AB111" s="71">
        <v>12</v>
      </c>
      <c r="AC111" s="100">
        <v>2.06</v>
      </c>
      <c r="AD111" s="100">
        <v>5.14</v>
      </c>
      <c r="AE111" s="100">
        <v>8.34</v>
      </c>
      <c r="AF111" s="100">
        <v>7.18</v>
      </c>
      <c r="AG111" s="100">
        <v>23.03</v>
      </c>
      <c r="AH111" s="100">
        <v>1.9800000000000002</v>
      </c>
      <c r="AI111" s="100">
        <v>7.2499999999999991</v>
      </c>
      <c r="AJ111" s="100">
        <v>9.89</v>
      </c>
      <c r="AK111" s="100">
        <v>5.76</v>
      </c>
      <c r="AL111" s="100">
        <v>13050</v>
      </c>
      <c r="AM111" s="100">
        <v>1.18</v>
      </c>
      <c r="AN111" s="100">
        <v>1.88</v>
      </c>
      <c r="AO111" s="110">
        <f>IF(U111="n/a","n/a",IF(AA111&lt;0,"n/a",IF(AA111="n/a","n/a",J111+U111-AA111)))</f>
        <v>-19.569207763858923</v>
      </c>
      <c r="AP111" s="111">
        <f>IF(U111="n/a","n/a",J111+U111)</f>
        <v>12.018170876917772</v>
      </c>
      <c r="AQ111" s="112">
        <f>IF(OR(AC111&lt;0.01,AC111="n/a",AF111="n/a"),"n/a",(I111/SQRT(22.5*AC111*(I111/AF111))-1)*100)</f>
        <v>217.48832254345402</v>
      </c>
      <c r="AR111" s="101">
        <f>INDEX(Historical!$C$7:$C$1063,MATCH(B111,Historical!$B$7:$B$1063,0))*IF(AH111="n/a",1.03,IF(AH111&lt;0,1.01,IF(AH111&gt;10,1.1,(1+AH111/100))))</f>
        <v>2.0625455000000001</v>
      </c>
      <c r="AS111" s="109">
        <f>IF($AI111="n/a",1.03*AR111,IF($AI111&lt;0,1.01*AR111,IF($AI111&gt;10,1.1*AR111,(1+$AI111/100)*AR111)))</f>
        <v>2.2120800487500003</v>
      </c>
      <c r="AT111" s="109">
        <f>IF($AK111="n/a",1.03*AS111,IF($AK111&lt;0,1.01*AS111,IF($AK111&gt;10,1.1*AS111,(1+$AK111/100)*AS111)))</f>
        <v>2.3394958595580007</v>
      </c>
      <c r="AU111" s="109">
        <f>IF($AK111="n/a",1.03*AT111,IF($AK111&lt;0,1.01*AT111,IF($AK111&gt;10,1.1*AT111,(1+$AK111/100)*AT111)))</f>
        <v>2.4742508210685417</v>
      </c>
      <c r="AV111" s="109">
        <f>IF($AK111="n/a",1.03*AU111,IF($AK111&lt;0,1.01*AU111,IF($AK111&gt;10,1.1*AU111,(1+$AK111/100)*AU111)))</f>
        <v>2.61676766836209</v>
      </c>
      <c r="AW111" s="109">
        <f>SUM(AR111:AV111)</f>
        <v>11.705139897738633</v>
      </c>
      <c r="AX111" s="113">
        <f>AW111/I111*100</f>
        <v>17.988535266234262</v>
      </c>
      <c r="AY111" s="100">
        <v>0.66</v>
      </c>
      <c r="AZ111" s="100">
        <v>11.48</v>
      </c>
      <c r="BA111" s="100">
        <v>-5.7</v>
      </c>
      <c r="BB111" s="100">
        <v>1.7999999999999998</v>
      </c>
      <c r="BC111" s="100">
        <v>2.4699999999999998</v>
      </c>
      <c r="BE111" s="12">
        <v>2005</v>
      </c>
      <c r="BF111" s="12">
        <f>IF(BE111&gt;2020,0,IF(BE111&gt;2008,1,IF(BE111&gt;2001,2,IF(BE111&gt;1990,3,IF(BE111&gt;1980,4,IF(BE111&gt;1973,5,IF(BE111&gt;1970,6,IF(BE111&gt;1960,7,IF(BE111&gt;1958,8,IF(BE111&gt;1953,9,10))))))))))</f>
        <v>2</v>
      </c>
      <c r="BG111" s="100">
        <v>6.98</v>
      </c>
      <c r="BH111" t="s">
        <v>121</v>
      </c>
      <c r="BI111" t="s">
        <v>302</v>
      </c>
    </row>
    <row r="112" spans="1:61" ht="11.25" customHeight="1" x14ac:dyDescent="0.2">
      <c r="A112" s="55" t="s">
        <v>799</v>
      </c>
      <c r="B112" s="55" t="s">
        <v>800</v>
      </c>
      <c r="C112" s="156" t="s">
        <v>180</v>
      </c>
      <c r="D112" s="98" t="s">
        <v>208</v>
      </c>
      <c r="E112" s="157">
        <v>16</v>
      </c>
      <c r="F112" s="2">
        <v>289</v>
      </c>
      <c r="G112" s="2" t="s">
        <v>146</v>
      </c>
      <c r="H112" s="2" t="s">
        <v>146</v>
      </c>
      <c r="I112" s="100">
        <v>375.84</v>
      </c>
      <c r="J112" s="101">
        <f>(M112/I112)*100</f>
        <v>1.8305661983822905</v>
      </c>
      <c r="K112" s="104">
        <v>1.72</v>
      </c>
      <c r="L112" s="71">
        <v>4</v>
      </c>
      <c r="M112" s="28">
        <f>K112*L112</f>
        <v>6.88</v>
      </c>
      <c r="N112" s="103" t="s">
        <v>609</v>
      </c>
      <c r="O112" s="104">
        <v>1.71</v>
      </c>
      <c r="P112" s="158">
        <v>46091</v>
      </c>
      <c r="Q112" s="158">
        <v>46106</v>
      </c>
      <c r="R112" s="28">
        <f>(K112-O112)/O112*100</f>
        <v>0.58479532163742742</v>
      </c>
      <c r="S112" s="105">
        <f>IF(INDEX(Historical!$D$7:$D1250,MATCH(B112,Historical!$B$7:$B$1062,0))=0,"n/a",(INDEX(Historical!$C$7:$C$1062,MATCH(B112,Historical!$B$7:$B$1062,0))/INDEX(Historical!$D$7:$D$1062,MATCH(B112,Historical!$B$7:$B$1062,0))-1)*100)</f>
        <v>4.9079754601226933</v>
      </c>
      <c r="T112" s="105">
        <f>IF(INDEX(Historical!$F$7:$F$1062,MATCH(B112,Historical!$B$7:$B$1062,0))=0,"n/a",((INDEX(Historical!$C$7:$C$1062,MATCH(B112,Historical!$B$7:$B$1062,0))/INDEX(Historical!$F$7:$F$1062,MATCH(B112,Historical!$B$7:$B$1062,0)))^(1/3)-1)*100)</f>
        <v>10.135851436379228</v>
      </c>
      <c r="U112" s="105">
        <f>IF(INDEX(Historical!$H$7:$H$1062,MATCH(B112,Historical!$B$7:$B$1062,0))=0,"n/a",((INDEX(Historical!$C$7:$C$1062,MATCH(B112,Historical!$B$7:$B$1062,0))/INDEX(Historical!$H$7:$H$1062,MATCH(B112,Historical!$B$7:$B$1062,0)))^(1/5)-1)*100)</f>
        <v>12.474611314209483</v>
      </c>
      <c r="V112" s="105">
        <f>IF(INDEX(Historical!$M$7:$M$1062,MATCH(B112,Historical!$B$7:$B$1062,0))=0,"n/a",((INDEX(Historical!$C$7:$C$1062,MATCH(B112,Historical!$B$7:$B$1062,0))/INDEX(Historical!$M$7:$M$1062,MATCH(B112,Historical!$B$7:$B$1062,0)))^(1/10)-1)*100)</f>
        <v>10.588918089703437</v>
      </c>
      <c r="W112" s="106">
        <f>IF(OR(U112&lt;=0,U112="n/a",V112&lt;=0,V112="n/a"),"n/a",U112/V112)</f>
        <v>1.1780817651559394</v>
      </c>
      <c r="X112" s="107">
        <f>IF(OR(AJ112&lt;=0,AJ112="n/a",U112&lt;=0,U112="n/a"),"n/a",U112/AJ112)</f>
        <v>1.7846368117610132</v>
      </c>
      <c r="Y112" s="73"/>
      <c r="Z112" s="101">
        <f>IF(OR(AC112&lt;0.01,AC112="n/a"),"n/a",M112/AC112*100)</f>
        <v>30.577777777777776</v>
      </c>
      <c r="AA112" s="109">
        <f>IF(OR(AC112&lt;0.01,AC112="n/a"),"n/a",I112/AC112)</f>
        <v>16.704000000000001</v>
      </c>
      <c r="AB112" s="71">
        <v>12</v>
      </c>
      <c r="AC112" s="100">
        <v>22.5</v>
      </c>
      <c r="AD112" s="100">
        <v>3.23</v>
      </c>
      <c r="AE112" s="100">
        <v>0.41</v>
      </c>
      <c r="AF112" s="100">
        <v>1.82</v>
      </c>
      <c r="AG112" s="100">
        <v>11.200000000000001</v>
      </c>
      <c r="AH112" s="100">
        <v>-10.43</v>
      </c>
      <c r="AI112" s="100">
        <v>9.15</v>
      </c>
      <c r="AJ112" s="100">
        <v>6.99</v>
      </c>
      <c r="AK112" s="100">
        <v>3.93</v>
      </c>
      <c r="AL112" s="100">
        <v>81510</v>
      </c>
      <c r="AM112" s="100">
        <v>0.3</v>
      </c>
      <c r="AN112" s="100">
        <v>0.69</v>
      </c>
      <c r="AO112" s="110">
        <f>IF(U112="n/a","n/a",IF(AA112&lt;0,"n/a",IF(AA112="n/a","n/a",J112+U112-AA112)))</f>
        <v>-2.3988224874082267</v>
      </c>
      <c r="AP112" s="111">
        <f>IF(U112="n/a","n/a",J112+U112)</f>
        <v>14.305177512591774</v>
      </c>
      <c r="AQ112" s="112">
        <f>IF(OR(AC112&lt;0.01,AC112="n/a",AF112="n/a"),"n/a",(I112/SQRT(22.5*AC112*(I112/AF112))-1)*100)</f>
        <v>16.239752236487504</v>
      </c>
      <c r="AR112" s="101">
        <f>INDEX(Historical!$C$7:$C$1063,MATCH(B112,Historical!$B$7:$B$1063,0))*IF(AH112="n/a",1.03,IF(AH112&lt;0,1.01,IF(AH112&gt;10,1.1,(1+AH112/100))))</f>
        <v>6.9084000000000003</v>
      </c>
      <c r="AS112" s="109">
        <f>IF($AI112="n/a",1.03*AR112,IF($AI112&lt;0,1.01*AR112,IF($AI112&gt;10,1.1*AR112,(1+$AI112/100)*AR112)))</f>
        <v>7.5405185999999995</v>
      </c>
      <c r="AT112" s="109">
        <f>IF($AK112="n/a",1.03*AS112,IF($AK112&lt;0,1.01*AS112,IF($AK112&gt;10,1.1*AS112,(1+$AK112/100)*AS112)))</f>
        <v>7.8368609809799983</v>
      </c>
      <c r="AU112" s="109">
        <f>IF($AK112="n/a",1.03*AT112,IF($AK112&lt;0,1.01*AT112,IF($AK112&gt;10,1.1*AT112,(1+$AK112/100)*AT112)))</f>
        <v>8.1448496175325111</v>
      </c>
      <c r="AV112" s="109">
        <f>IF($AK112="n/a",1.03*AU112,IF($AK112&lt;0,1.01*AU112,IF($AK112&gt;10,1.1*AU112,(1+$AK112/100)*AU112)))</f>
        <v>8.4649422075015384</v>
      </c>
      <c r="AW112" s="109">
        <f>SUM(AR112:AV112)</f>
        <v>38.895571406014049</v>
      </c>
      <c r="AX112" s="113">
        <f>AW112/I112*100</f>
        <v>10.348970680612508</v>
      </c>
      <c r="AY112" s="100">
        <v>0.69</v>
      </c>
      <c r="AZ112" s="100">
        <v>37.31</v>
      </c>
      <c r="BA112" s="100">
        <v>-13.850000000000001</v>
      </c>
      <c r="BB112" s="100">
        <v>-5.24</v>
      </c>
      <c r="BC112" s="100">
        <v>7.03</v>
      </c>
      <c r="BE112" s="12">
        <v>2011</v>
      </c>
      <c r="BF112" s="12">
        <f>IF(BE112&gt;2020,0,IF(BE112&gt;2008,1,IF(BE112&gt;2001,2,IF(BE112&gt;1990,3,IF(BE112&gt;1980,4,IF(BE112&gt;1973,5,IF(BE112&gt;1970,6,IF(BE112&gt;1960,7,IF(BE112&gt;1958,8,IF(BE112&gt;1953,9,10))))))))))</f>
        <v>1</v>
      </c>
      <c r="BG112" s="100">
        <v>4</v>
      </c>
      <c r="BH112" t="s">
        <v>121</v>
      </c>
      <c r="BI112" t="s">
        <v>122</v>
      </c>
    </row>
    <row r="113" spans="1:61" ht="11.25" customHeight="1" x14ac:dyDescent="0.2">
      <c r="A113" s="55" t="s">
        <v>801</v>
      </c>
      <c r="B113" s="55" t="s">
        <v>802</v>
      </c>
      <c r="C113" s="156" t="s">
        <v>139</v>
      </c>
      <c r="D113" s="98" t="s">
        <v>140</v>
      </c>
      <c r="E113" s="157">
        <v>16</v>
      </c>
      <c r="F113" s="2">
        <v>274</v>
      </c>
      <c r="G113" s="2" t="s">
        <v>118</v>
      </c>
      <c r="H113" s="2" t="s">
        <v>118</v>
      </c>
      <c r="I113" s="100">
        <v>69.95</v>
      </c>
      <c r="J113" s="101">
        <f>(M113/I113)*100</f>
        <v>4.8034310221586844</v>
      </c>
      <c r="K113" s="104">
        <v>0.84</v>
      </c>
      <c r="L113" s="71">
        <v>4</v>
      </c>
      <c r="M113" s="28">
        <f>K113*L113</f>
        <v>3.36</v>
      </c>
      <c r="N113" s="103" t="s">
        <v>739</v>
      </c>
      <c r="O113" s="104">
        <v>0.83</v>
      </c>
      <c r="P113" s="158">
        <v>46006</v>
      </c>
      <c r="Q113" s="158">
        <v>46030</v>
      </c>
      <c r="R113" s="28">
        <f>(K113-O113)/O113*100</f>
        <v>1.2048192771084349</v>
      </c>
      <c r="S113" s="105">
        <f>IF(INDEX(Historical!$D$7:$D1251,MATCH(B113,Historical!$B$7:$B$1062,0))=0,"n/a",(INDEX(Historical!$C$7:$C$1062,MATCH(B113,Historical!$B$7:$B$1062,0))/INDEX(Historical!$D$7:$D$1062,MATCH(B113,Historical!$B$7:$B$1062,0))-1)*100)</f>
        <v>2.4691358024691246</v>
      </c>
      <c r="T113" s="105">
        <f>IF(INDEX(Historical!$F$7:$F$1062,MATCH(B113,Historical!$B$7:$B$1062,0))=0,"n/a",((INDEX(Historical!$C$7:$C$1062,MATCH(B113,Historical!$B$7:$B$1062,0))/INDEX(Historical!$F$7:$F$1062,MATCH(B113,Historical!$B$7:$B$1062,0)))^(1/3)-1)*100)</f>
        <v>2.9804614070619184</v>
      </c>
      <c r="U113" s="105">
        <f>IF(INDEX(Historical!$H$7:$H$1062,MATCH(B113,Historical!$B$7:$B$1062,0))=0,"n/a",((INDEX(Historical!$C$7:$C$1062,MATCH(B113,Historical!$B$7:$B$1062,0))/INDEX(Historical!$H$7:$H$1062,MATCH(B113,Historical!$B$7:$B$1062,0)))^(1/5)-1)*100)</f>
        <v>4.6903933012679477</v>
      </c>
      <c r="V113" s="105">
        <f>IF(INDEX(Historical!$M$7:$M$1062,MATCH(B113,Historical!$B$7:$B$1062,0))=0,"n/a",((INDEX(Historical!$C$7:$C$1062,MATCH(B113,Historical!$B$7:$B$1062,0))/INDEX(Historical!$M$7:$M$1062,MATCH(B113,Historical!$B$7:$B$1062,0)))^(1/10)-1)*100)</f>
        <v>7.5726358105839386</v>
      </c>
      <c r="W113" s="106">
        <f>IF(OR(U113&lt;=0,U113="n/a",V113&lt;=0,V113="n/a"),"n/a",U113/V113)</f>
        <v>0.61938714848961729</v>
      </c>
      <c r="X113" s="107">
        <f>IF(OR(AJ113&lt;=0,AJ113="n/a",U113&lt;=0,U113="n/a"),"n/a",U113/AJ113)</f>
        <v>1.4611817137906382</v>
      </c>
      <c r="Y113" s="159"/>
      <c r="Z113" s="101">
        <f>IF(OR(AC113&lt;0.01,AC113="n/a"),"n/a",M113/AC113*100)</f>
        <v>87.5</v>
      </c>
      <c r="AA113" s="109">
        <f>IF(OR(AC113&lt;0.01,AC113="n/a"),"n/a",I113/AC113)</f>
        <v>18.216145833333336</v>
      </c>
      <c r="AB113" s="71">
        <v>12</v>
      </c>
      <c r="AC113" s="100">
        <v>3.84</v>
      </c>
      <c r="AD113" s="100">
        <v>0.89</v>
      </c>
      <c r="AE113" s="100">
        <v>0.9</v>
      </c>
      <c r="AF113" s="100">
        <v>1.33</v>
      </c>
      <c r="AG113" s="100">
        <v>6.72</v>
      </c>
      <c r="AH113" s="100">
        <v>15.57</v>
      </c>
      <c r="AI113" s="100">
        <v>8.8800000000000008</v>
      </c>
      <c r="AJ113" s="100">
        <v>3.2099999999999995</v>
      </c>
      <c r="AK113" s="100">
        <v>11.57</v>
      </c>
      <c r="AL113" s="100">
        <v>8000</v>
      </c>
      <c r="AM113" s="100">
        <v>1</v>
      </c>
      <c r="AN113" s="100">
        <v>0.75</v>
      </c>
      <c r="AO113" s="110">
        <f>IF(U113="n/a","n/a",IF(AA113&lt;0,"n/a",IF(AA113="n/a","n/a",J113+U113-AA113)))</f>
        <v>-8.7223215099067026</v>
      </c>
      <c r="AP113" s="111">
        <f>IF(U113="n/a","n/a",J113+U113)</f>
        <v>9.4938243234266331</v>
      </c>
      <c r="AQ113" s="112">
        <f>IF(OR(AC113&lt;0.01,AC113="n/a",AF113="n/a"),"n/a",(I113/SQRT(22.5*AC113*(I113/AF113))-1)*100)</f>
        <v>3.7678476393516958</v>
      </c>
      <c r="AR113" s="101">
        <f>INDEX(Historical!$C$7:$C$1063,MATCH(B113,Historical!$B$7:$B$1063,0))*IF(AH113="n/a",1.03,IF(AH113&lt;0,1.01,IF(AH113&gt;10,1.1,(1+AH113/100))))</f>
        <v>3.6520000000000001</v>
      </c>
      <c r="AS113" s="109">
        <f>IF($AI113="n/a",1.03*AR113,IF($AI113&lt;0,1.01*AR113,IF($AI113&gt;10,1.1*AR113,(1+$AI113/100)*AR113)))</f>
        <v>3.9762976000000001</v>
      </c>
      <c r="AT113" s="109">
        <f>IF($AK113="n/a",1.03*AS113,IF($AK113&lt;0,1.01*AS113,IF($AK113&gt;10,1.1*AS113,(1+$AK113/100)*AS113)))</f>
        <v>4.3739273600000006</v>
      </c>
      <c r="AU113" s="109">
        <f>IF($AK113="n/a",1.03*AT113,IF($AK113&lt;0,1.01*AT113,IF($AK113&gt;10,1.1*AT113,(1+$AK113/100)*AT113)))</f>
        <v>4.8113200960000011</v>
      </c>
      <c r="AV113" s="109">
        <f>IF($AK113="n/a",1.03*AU113,IF($AK113&lt;0,1.01*AU113,IF($AK113&gt;10,1.1*AU113,(1+$AK113/100)*AU113)))</f>
        <v>5.2924521056000016</v>
      </c>
      <c r="AW113" s="109">
        <f>SUM(AR113:AV113)</f>
        <v>22.105997161600005</v>
      </c>
      <c r="AX113" s="113">
        <f>AW113/I113*100</f>
        <v>31.602569208863478</v>
      </c>
      <c r="AY113" s="100">
        <v>1.08</v>
      </c>
      <c r="AZ113" s="100">
        <v>24.67</v>
      </c>
      <c r="BA113" s="100">
        <v>-16.2</v>
      </c>
      <c r="BB113" s="100">
        <v>-1.1499999999999999</v>
      </c>
      <c r="BC113" s="100">
        <v>1.24</v>
      </c>
      <c r="BE113" s="12">
        <v>2011</v>
      </c>
      <c r="BF113" s="12">
        <f>IF(BE113&gt;2020,0,IF(BE113&gt;2008,1,IF(BE113&gt;2001,2,IF(BE113&gt;1990,3,IF(BE113&gt;1980,4,IF(BE113&gt;1973,5,IF(BE113&gt;1970,6,IF(BE113&gt;1960,7,IF(BE113&gt;1958,8,IF(BE113&gt;1953,9,10))))))))))</f>
        <v>1</v>
      </c>
      <c r="BG113" s="100">
        <v>2.64</v>
      </c>
      <c r="BH113" t="s">
        <v>121</v>
      </c>
      <c r="BI113" t="s">
        <v>122</v>
      </c>
    </row>
    <row r="114" spans="1:61" ht="11.25" customHeight="1" x14ac:dyDescent="0.2">
      <c r="A114" s="123" t="s">
        <v>803</v>
      </c>
      <c r="B114" s="55" t="s">
        <v>804</v>
      </c>
      <c r="C114" s="156" t="s">
        <v>180</v>
      </c>
      <c r="D114" s="98" t="s">
        <v>208</v>
      </c>
      <c r="E114" s="157">
        <v>19</v>
      </c>
      <c r="F114" s="2">
        <v>216</v>
      </c>
      <c r="G114" s="2" t="s">
        <v>146</v>
      </c>
      <c r="H114" s="2" t="s">
        <v>146</v>
      </c>
      <c r="I114" s="100">
        <v>178.05</v>
      </c>
      <c r="J114" s="101">
        <f>(M114/I114)*100</f>
        <v>0.14602639707947204</v>
      </c>
      <c r="K114" s="104">
        <v>6.5000000000000002E-2</v>
      </c>
      <c r="L114" s="71">
        <v>4</v>
      </c>
      <c r="M114" s="28">
        <f>K114*L114</f>
        <v>0.26</v>
      </c>
      <c r="N114" s="103" t="s">
        <v>202</v>
      </c>
      <c r="O114" s="104">
        <v>6.25E-2</v>
      </c>
      <c r="P114" s="158">
        <v>46022</v>
      </c>
      <c r="Q114" s="158">
        <v>46053</v>
      </c>
      <c r="R114" s="28">
        <f>(K114-O114)/O114*100</f>
        <v>4.0000000000000036</v>
      </c>
      <c r="S114" s="105">
        <f>IF(INDEX(Historical!$D$7:$D1253,MATCH(B114,Historical!$B$7:$B$1062,0))=0,"n/a",(INDEX(Historical!$C$7:$C$1062,MATCH(B114,Historical!$B$7:$B$1062,0))/INDEX(Historical!$D$7:$D$1062,MATCH(B114,Historical!$B$7:$B$1062,0))-1)*100)</f>
        <v>4.1666666666666741</v>
      </c>
      <c r="T114" s="105">
        <f>IF(INDEX(Historical!$F$7:$F$1062,MATCH(B114,Historical!$B$7:$B$1062,0))=0,"n/a",((INDEX(Historical!$C$7:$C$1062,MATCH(B114,Historical!$B$7:$B$1062,0))/INDEX(Historical!$F$7:$F$1062,MATCH(B114,Historical!$B$7:$B$1062,0)))^(1/3)-1)*100)</f>
        <v>4.3532011211615984</v>
      </c>
      <c r="U114" s="105">
        <f>IF(INDEX(Historical!$H$7:$H$1062,MATCH(B114,Historical!$B$7:$B$1062,0))=0,"n/a",((INDEX(Historical!$C$7:$C$1062,MATCH(B114,Historical!$B$7:$B$1062,0))/INDEX(Historical!$H$7:$H$1062,MATCH(B114,Historical!$B$7:$B$1062,0)))^(1/5)-1)*100)</f>
        <v>4.5639552591273169</v>
      </c>
      <c r="V114" s="105">
        <f>IF(INDEX(Historical!$M$7:$M$1062,MATCH(B114,Historical!$B$7:$B$1062,0))=0,"n/a",((INDEX(Historical!$C$7:$C$1062,MATCH(B114,Historical!$B$7:$B$1062,0))/INDEX(Historical!$M$7:$M$1062,MATCH(B114,Historical!$B$7:$B$1062,0)))^(1/10)-1)*100)</f>
        <v>5.2409779148925528</v>
      </c>
      <c r="W114" s="106">
        <f>IF(OR(U114&lt;=0,U114="n/a",V114&lt;=0,V114="n/a"),"n/a",U114/V114)</f>
        <v>0.87082131106841043</v>
      </c>
      <c r="X114" s="107">
        <f>IF(OR(AJ114&lt;=0,AJ114="n/a",U114&lt;=0,U114="n/a"),"n/a",U114/AJ114)</f>
        <v>0.32976555340515296</v>
      </c>
      <c r="Y114" s="161"/>
      <c r="Z114" s="101">
        <f>IF(OR(AC114&lt;0.01,AC114="n/a"),"n/a",M114/AC114*100)</f>
        <v>4.0752351097178687</v>
      </c>
      <c r="AA114" s="109">
        <f>IF(OR(AC114&lt;0.01,AC114="n/a"),"n/a",I114/AC114)</f>
        <v>27.907523510971789</v>
      </c>
      <c r="AB114" s="71">
        <v>12</v>
      </c>
      <c r="AC114" s="100">
        <v>6.38</v>
      </c>
      <c r="AD114" s="100">
        <v>1.66</v>
      </c>
      <c r="AE114" s="100">
        <v>1.89</v>
      </c>
      <c r="AF114" s="100">
        <v>4.25</v>
      </c>
      <c r="AG114" s="100">
        <v>16.98</v>
      </c>
      <c r="AH114" s="100">
        <v>18.63</v>
      </c>
      <c r="AI114" s="100">
        <v>9.73</v>
      </c>
      <c r="AJ114" s="100">
        <v>13.84</v>
      </c>
      <c r="AK114" s="100">
        <v>12.53</v>
      </c>
      <c r="AL114" s="100">
        <v>10380</v>
      </c>
      <c r="AM114" s="100">
        <v>3.5900000000000003</v>
      </c>
      <c r="AN114" s="100">
        <v>0.92</v>
      </c>
      <c r="AO114" s="110">
        <f>IF(U114="n/a","n/a",IF(AA114&lt;0,"n/a",IF(AA114="n/a","n/a",J114+U114-AA114)))</f>
        <v>-23.197541854764999</v>
      </c>
      <c r="AP114" s="111">
        <f>IF(U114="n/a","n/a",J114+U114)</f>
        <v>4.7099816562067893</v>
      </c>
      <c r="AQ114" s="112">
        <f>IF(OR(AC114&lt;0.01,AC114="n/a",AF114="n/a"),"n/a",(I114/SQRT(22.5*AC114*(I114/AF114))-1)*100)</f>
        <v>129.59575578890835</v>
      </c>
      <c r="AR114" s="101">
        <f>INDEX(Historical!$C$7:$C$1063,MATCH(B114,Historical!$B$7:$B$1063,0))*IF(AH114="n/a",1.03,IF(AH114&lt;0,1.01,IF(AH114&gt;10,1.1,(1+AH114/100))))</f>
        <v>0.27500000000000002</v>
      </c>
      <c r="AS114" s="109">
        <f>IF($AI114="n/a",1.03*AR114,IF($AI114&lt;0,1.01*AR114,IF($AI114&gt;10,1.1*AR114,(1+$AI114/100)*AR114)))</f>
        <v>0.30175750000000001</v>
      </c>
      <c r="AT114" s="109">
        <f>IF($AK114="n/a",1.03*AS114,IF($AK114&lt;0,1.01*AS114,IF($AK114&gt;10,1.1*AS114,(1+$AK114/100)*AS114)))</f>
        <v>0.33193325000000001</v>
      </c>
      <c r="AU114" s="109">
        <f>IF($AK114="n/a",1.03*AT114,IF($AK114&lt;0,1.01*AT114,IF($AK114&gt;10,1.1*AT114,(1+$AK114/100)*AT114)))</f>
        <v>0.36512657500000006</v>
      </c>
      <c r="AV114" s="109">
        <f>IF($AK114="n/a",1.03*AU114,IF($AK114&lt;0,1.01*AU114,IF($AK114&gt;10,1.1*AU114,(1+$AK114/100)*AU114)))</f>
        <v>0.40163923250000011</v>
      </c>
      <c r="AW114" s="109">
        <f>SUM(AR114:AV114)</f>
        <v>1.6754565575000004</v>
      </c>
      <c r="AX114" s="113">
        <f>AW114/I114*100</f>
        <v>0.94100340213423217</v>
      </c>
      <c r="AY114" s="100">
        <v>0.68</v>
      </c>
      <c r="AZ114" s="100">
        <v>25.759999999999998</v>
      </c>
      <c r="BA114" s="100">
        <v>-18.329999999999998</v>
      </c>
      <c r="BB114" s="100">
        <v>7.02</v>
      </c>
      <c r="BC114" s="100">
        <v>-2.6</v>
      </c>
      <c r="BE114" s="12">
        <v>2008</v>
      </c>
      <c r="BF114" s="12">
        <f>IF(BE114&gt;2020,0,IF(BE114&gt;2008,1,IF(BE114&gt;2001,2,IF(BE114&gt;1990,3,IF(BE114&gt;1980,4,IF(BE114&gt;1973,5,IF(BE114&gt;1970,6,IF(BE114&gt;1960,7,IF(BE114&gt;1958,8,IF(BE114&gt;1953,9,10))))))))))</f>
        <v>2</v>
      </c>
      <c r="BG114" s="100">
        <v>7.0900000000000007</v>
      </c>
      <c r="BH114" t="s">
        <v>121</v>
      </c>
      <c r="BI114" t="s">
        <v>122</v>
      </c>
    </row>
    <row r="115" spans="1:61" ht="11.25" customHeight="1" x14ac:dyDescent="0.2">
      <c r="A115" s="55" t="s">
        <v>805</v>
      </c>
      <c r="B115" s="55" t="s">
        <v>806</v>
      </c>
      <c r="C115" s="156" t="s">
        <v>300</v>
      </c>
      <c r="D115" s="98" t="s">
        <v>612</v>
      </c>
      <c r="E115" s="157">
        <v>12</v>
      </c>
      <c r="F115" s="2">
        <v>466</v>
      </c>
      <c r="G115" s="2" t="s">
        <v>146</v>
      </c>
      <c r="H115" s="2" t="s">
        <v>146</v>
      </c>
      <c r="I115" s="100">
        <v>1019.28</v>
      </c>
      <c r="J115" s="101">
        <f>(M115/I115)*100</f>
        <v>2.0249587944431364</v>
      </c>
      <c r="K115" s="104">
        <v>5.16</v>
      </c>
      <c r="L115" s="71">
        <v>4</v>
      </c>
      <c r="M115" s="28">
        <f>K115*L115</f>
        <v>20.64</v>
      </c>
      <c r="N115" s="103" t="s">
        <v>312</v>
      </c>
      <c r="O115" s="104">
        <v>4.6900000000000004</v>
      </c>
      <c r="P115" s="158">
        <v>46078</v>
      </c>
      <c r="Q115" s="158">
        <v>46099</v>
      </c>
      <c r="R115" s="28">
        <f>(K115-O115)/O115*100</f>
        <v>10.021321961620464</v>
      </c>
      <c r="S115" s="105">
        <f>IF(INDEX(Historical!$D$7:$D1258,MATCH(B115,Historical!$B$7:$B$1062,0))=0,"n/a",(INDEX(Historical!$C$7:$C$1062,MATCH(B115,Historical!$B$7:$B$1062,0))/INDEX(Historical!$D$7:$D$1062,MATCH(B115,Historical!$B$7:$B$1062,0))-1)*100)</f>
        <v>10.093896713615047</v>
      </c>
      <c r="T115" s="105">
        <f>IF(INDEX(Historical!$F$7:$F$1062,MATCH(B115,Historical!$B$7:$B$1062,0))=0,"n/a",((INDEX(Historical!$C$7:$C$1062,MATCH(B115,Historical!$B$7:$B$1062,0))/INDEX(Historical!$F$7:$F$1062,MATCH(B115,Historical!$B$7:$B$1062,0)))^(1/3)-1)*100)</f>
        <v>14.798721030846384</v>
      </c>
      <c r="U115" s="105">
        <f>IF(INDEX(Historical!$H$7:$H$1062,MATCH(B115,Historical!$B$7:$B$1062,0))=0,"n/a",((INDEX(Historical!$C$7:$C$1062,MATCH(B115,Historical!$B$7:$B$1062,0))/INDEX(Historical!$H$7:$H$1062,MATCH(B115,Historical!$B$7:$B$1062,0)))^(1/5)-1)*100)</f>
        <v>12.010372422372351</v>
      </c>
      <c r="V115" s="105">
        <f>IF(INDEX(Historical!$M$7:$M$1062,MATCH(B115,Historical!$B$7:$B$1062,0))=0,"n/a",((INDEX(Historical!$C$7:$C$1062,MATCH(B115,Historical!$B$7:$B$1062,0))/INDEX(Historical!$M$7:$M$1062,MATCH(B115,Historical!$B$7:$B$1062,0)))^(1/10)-1)*100)</f>
        <v>10.746144019608096</v>
      </c>
      <c r="W115" s="106">
        <f>IF(OR(U115&lt;=0,U115="n/a",V115&lt;=0,V115="n/a"),"n/a",U115/V115)</f>
        <v>1.1176448408338344</v>
      </c>
      <c r="X115" s="107">
        <f>IF(OR(AJ115&lt;=0,AJ115="n/a",U115&lt;=0,U115="n/a"),"n/a",U115/AJ115)</f>
        <v>0.44664828644002796</v>
      </c>
      <c r="Y115" s="165"/>
      <c r="Z115" s="101">
        <f>IF(OR(AC115&lt;0.01,AC115="n/a"),"n/a",M115/AC115*100)</f>
        <v>132.81853281853282</v>
      </c>
      <c r="AA115" s="109">
        <f>IF(OR(AC115&lt;0.01,AC115="n/a"),"n/a",I115/AC115)</f>
        <v>65.590733590733592</v>
      </c>
      <c r="AB115" s="71">
        <v>12</v>
      </c>
      <c r="AC115" s="100">
        <v>15.54</v>
      </c>
      <c r="AD115" s="100">
        <v>3.75</v>
      </c>
      <c r="AE115" s="100">
        <v>10.26</v>
      </c>
      <c r="AF115" s="100">
        <v>6.99</v>
      </c>
      <c r="AG115" s="100">
        <v>10.77</v>
      </c>
      <c r="AH115" s="100">
        <v>25.019999999999996</v>
      </c>
      <c r="AI115" s="100">
        <v>9.49</v>
      </c>
      <c r="AJ115" s="100">
        <v>26.889999999999997</v>
      </c>
      <c r="AK115" s="100">
        <v>14.430000000000001</v>
      </c>
      <c r="AL115" s="100">
        <v>100570</v>
      </c>
      <c r="AM115" s="100">
        <v>0.32</v>
      </c>
      <c r="AN115" s="100">
        <v>1.62</v>
      </c>
      <c r="AO115" s="110">
        <f>IF(U115="n/a","n/a",IF(AA115&lt;0,"n/a",IF(AA115="n/a","n/a",J115+U115-AA115)))</f>
        <v>-51.555402373918106</v>
      </c>
      <c r="AP115" s="111">
        <f>IF(U115="n/a","n/a",J115+U115)</f>
        <v>14.035331216815488</v>
      </c>
      <c r="AQ115" s="112">
        <f>IF(OR(AC115&lt;0.01,AC115="n/a",AF115="n/a"),"n/a",(I115/SQRT(22.5*AC115*(I115/AF115))-1)*100)</f>
        <v>351.4072946780388</v>
      </c>
      <c r="AR115" s="101">
        <f>INDEX(Historical!$C$7:$C$1063,MATCH(B115,Historical!$B$7:$B$1063,0))*IF(AH115="n/a",1.03,IF(AH115&lt;0,1.01,IF(AH115&gt;10,1.1,(1+AH115/100))))</f>
        <v>20.636000000000003</v>
      </c>
      <c r="AS115" s="109">
        <f>IF($AI115="n/a",1.03*AR115,IF($AI115&lt;0,1.01*AR115,IF($AI115&gt;10,1.1*AR115,(1+$AI115/100)*AR115)))</f>
        <v>22.594356400000002</v>
      </c>
      <c r="AT115" s="109">
        <f>IF($AK115="n/a",1.03*AS115,IF($AK115&lt;0,1.01*AS115,IF($AK115&gt;10,1.1*AS115,(1+$AK115/100)*AS115)))</f>
        <v>24.853792040000005</v>
      </c>
      <c r="AU115" s="109">
        <f>IF($AK115="n/a",1.03*AT115,IF($AK115&lt;0,1.01*AT115,IF($AK115&gt;10,1.1*AT115,(1+$AK115/100)*AT115)))</f>
        <v>27.33917124400001</v>
      </c>
      <c r="AV115" s="109">
        <f>IF($AK115="n/a",1.03*AU115,IF($AK115&lt;0,1.01*AU115,IF($AK115&gt;10,1.1*AU115,(1+$AK115/100)*AU115)))</f>
        <v>30.073088368400015</v>
      </c>
      <c r="AW115" s="109">
        <f>SUM(AR115:AV115)</f>
        <v>125.49640805240003</v>
      </c>
      <c r="AX115" s="113">
        <f>AW115/I115*100</f>
        <v>12.312260424260266</v>
      </c>
      <c r="AY115" s="100">
        <v>0.97</v>
      </c>
      <c r="AZ115" s="100">
        <v>41.44</v>
      </c>
      <c r="BA115" s="100">
        <v>-9.69</v>
      </c>
      <c r="BB115" s="100">
        <v>-3.32</v>
      </c>
      <c r="BC115" s="100">
        <v>9.4499999999999993</v>
      </c>
      <c r="BE115" s="12">
        <v>2015</v>
      </c>
      <c r="BF115" s="12">
        <f>IF(BE115&gt;2020,0,IF(BE115&gt;2008,1,IF(BE115&gt;2001,2,IF(BE115&gt;1990,3,IF(BE115&gt;1980,4,IF(BE115&gt;1973,5,IF(BE115&gt;1970,6,IF(BE115&gt;1960,7,IF(BE115&gt;1958,8,IF(BE115&gt;1953,9,10))))))))))</f>
        <v>1</v>
      </c>
      <c r="BG115" s="100">
        <v>3.84</v>
      </c>
      <c r="BH115" t="s">
        <v>121</v>
      </c>
      <c r="BI115" t="s">
        <v>302</v>
      </c>
    </row>
    <row r="116" spans="1:61" ht="11.25" customHeight="1" x14ac:dyDescent="0.2">
      <c r="A116" s="55" t="s">
        <v>807</v>
      </c>
      <c r="B116" s="55" t="s">
        <v>808</v>
      </c>
      <c r="C116" s="156" t="s">
        <v>116</v>
      </c>
      <c r="D116" s="98" t="s">
        <v>287</v>
      </c>
      <c r="E116" s="157">
        <v>17</v>
      </c>
      <c r="F116" s="2">
        <v>248</v>
      </c>
      <c r="G116" s="2" t="s">
        <v>118</v>
      </c>
      <c r="H116" s="2" t="s">
        <v>118</v>
      </c>
      <c r="I116" s="100">
        <v>415.2</v>
      </c>
      <c r="J116" s="101">
        <f>(M116/I116)*100</f>
        <v>1.0597302504816957</v>
      </c>
      <c r="K116" s="104">
        <v>1.1000000000000001</v>
      </c>
      <c r="L116" s="71">
        <v>4</v>
      </c>
      <c r="M116" s="28">
        <f>K116*L116</f>
        <v>4.4000000000000004</v>
      </c>
      <c r="N116" s="103" t="s">
        <v>609</v>
      </c>
      <c r="O116" s="104">
        <v>1.04</v>
      </c>
      <c r="P116" s="158">
        <v>46091</v>
      </c>
      <c r="Q116" s="158">
        <v>46108</v>
      </c>
      <c r="R116" s="28">
        <f>(K116-O116)/O116*100</f>
        <v>5.7692307692307745</v>
      </c>
      <c r="S116" s="105">
        <f>IF(INDEX(Historical!$D$7:$D1264,MATCH(B116,Historical!$B$7:$B$1062,0))=0,"n/a",(INDEX(Historical!$C$7:$C$1062,MATCH(B116,Historical!$B$7:$B$1062,0))/INDEX(Historical!$D$7:$D$1062,MATCH(B116,Historical!$B$7:$B$1062,0))-1)*100)</f>
        <v>10.638297872340431</v>
      </c>
      <c r="T116" s="105">
        <f>IF(INDEX(Historical!$F$7:$F$1062,MATCH(B116,Historical!$B$7:$B$1062,0))=0,"n/a",((INDEX(Historical!$C$7:$C$1062,MATCH(B116,Historical!$B$7:$B$1062,0))/INDEX(Historical!$F$7:$F$1062,MATCH(B116,Historical!$B$7:$B$1062,0)))^(1/3)-1)*100)</f>
        <v>8.6882943668610721</v>
      </c>
      <c r="U116" s="105">
        <f>IF(INDEX(Historical!$H$7:$H$1062,MATCH(B116,Historical!$B$7:$B$1062,0))=0,"n/a",((INDEX(Historical!$C$7:$C$1062,MATCH(B116,Historical!$B$7:$B$1062,0))/INDEX(Historical!$H$7:$H$1062,MATCH(B116,Historical!$B$7:$B$1062,0)))^(1/5)-1)*100)</f>
        <v>7.3351817054968516</v>
      </c>
      <c r="V116" s="105">
        <f>IF(INDEX(Historical!$M$7:$M$1062,MATCH(B116,Historical!$B$7:$B$1062,0))=0,"n/a",((INDEX(Historical!$C$7:$C$1062,MATCH(B116,Historical!$B$7:$B$1062,0))/INDEX(Historical!$M$7:$M$1062,MATCH(B116,Historical!$B$7:$B$1062,0)))^(1/10)-1)*100)</f>
        <v>6.5778770019371935</v>
      </c>
      <c r="W116" s="106">
        <f>IF(OR(U116&lt;=0,U116="n/a",V116&lt;=0,V116="n/a"),"n/a",U116/V116)</f>
        <v>1.1151290459424266</v>
      </c>
      <c r="X116" s="107">
        <f>IF(OR(AJ116&lt;=0,AJ116="n/a",U116&lt;=0,U116="n/a"),"n/a",U116/AJ116)</f>
        <v>0.29915096678209019</v>
      </c>
      <c r="Y116" s="64" t="s">
        <v>381</v>
      </c>
      <c r="Z116" s="101">
        <f>IF(OR(AC116&lt;0.01,AC116="n/a"),"n/a",M116/AC116*100)</f>
        <v>43.01075268817204</v>
      </c>
      <c r="AA116" s="109">
        <f>IF(OR(AC116&lt;0.01,AC116="n/a"),"n/a",I116/AC116)</f>
        <v>40.586510263929618</v>
      </c>
      <c r="AB116" s="71">
        <v>12</v>
      </c>
      <c r="AC116" s="100">
        <v>10.23</v>
      </c>
      <c r="AD116" s="100">
        <v>1.79</v>
      </c>
      <c r="AE116" s="100">
        <v>5.65</v>
      </c>
      <c r="AF116" s="100">
        <v>8.18</v>
      </c>
      <c r="AG116" s="100">
        <v>20.880000000000003</v>
      </c>
      <c r="AH116" s="100">
        <v>10.57</v>
      </c>
      <c r="AI116" s="100">
        <v>17.84</v>
      </c>
      <c r="AJ116" s="100">
        <v>24.52</v>
      </c>
      <c r="AK116" s="100">
        <v>14.719999999999999</v>
      </c>
      <c r="AL116" s="100">
        <v>161220</v>
      </c>
      <c r="AM116" s="100">
        <v>0.2</v>
      </c>
      <c r="AN116" s="100">
        <v>1.1100000000000001</v>
      </c>
      <c r="AO116" s="110">
        <f>IF(U116="n/a","n/a",IF(AA116&lt;0,"n/a",IF(AA116="n/a","n/a",J116+U116-AA116)))</f>
        <v>-32.191598307951068</v>
      </c>
      <c r="AP116" s="111">
        <f>IF(U116="n/a","n/a",J116+U116)</f>
        <v>8.3949119559785466</v>
      </c>
      <c r="AQ116" s="112">
        <f>IF(OR(AC116&lt;0.01,AC116="n/a",AF116="n/a"),"n/a",(I116/SQRT(22.5*AC116*(I116/AF116))-1)*100)</f>
        <v>284.12825055004987</v>
      </c>
      <c r="AR116" s="101">
        <f>INDEX(Historical!$C$7:$C$1063,MATCH(B116,Historical!$B$7:$B$1063,0))*IF(AH116="n/a",1.03,IF(AH116&lt;0,1.01,IF(AH116&gt;10,1.1,(1+AH116/100))))</f>
        <v>4.5760000000000005</v>
      </c>
      <c r="AS116" s="109">
        <f>IF($AI116="n/a",1.03*AR116,IF($AI116&lt;0,1.01*AR116,IF($AI116&gt;10,1.1*AR116,(1+$AI116/100)*AR116)))</f>
        <v>5.0336000000000007</v>
      </c>
      <c r="AT116" s="109">
        <f>IF($AK116="n/a",1.03*AS116,IF($AK116&lt;0,1.01*AS116,IF($AK116&gt;10,1.1*AS116,(1+$AK116/100)*AS116)))</f>
        <v>5.5369600000000014</v>
      </c>
      <c r="AU116" s="109">
        <f>IF($AK116="n/a",1.03*AT116,IF($AK116&lt;0,1.01*AT116,IF($AK116&gt;10,1.1*AT116,(1+$AK116/100)*AT116)))</f>
        <v>6.0906560000000018</v>
      </c>
      <c r="AV116" s="109">
        <f>IF($AK116="n/a",1.03*AU116,IF($AK116&lt;0,1.01*AU116,IF($AK116&gt;10,1.1*AU116,(1+$AK116/100)*AU116)))</f>
        <v>6.6997216000000028</v>
      </c>
      <c r="AW116" s="109">
        <f>SUM(AR116:AV116)</f>
        <v>27.936937600000007</v>
      </c>
      <c r="AX116" s="113">
        <f>AW116/I116*100</f>
        <v>6.7285495183044333</v>
      </c>
      <c r="AY116" s="100">
        <v>1.19</v>
      </c>
      <c r="AZ116" s="100">
        <v>33.11</v>
      </c>
      <c r="BA116" s="100">
        <v>-4.93</v>
      </c>
      <c r="BB116" s="100">
        <v>2.92</v>
      </c>
      <c r="BC116" s="100">
        <v>10.93</v>
      </c>
      <c r="BE116" s="12">
        <v>2010</v>
      </c>
      <c r="BF116" s="12">
        <f>IF(BE116&gt;2020,0,IF(BE116&gt;2008,1,IF(BE116&gt;2001,2,IF(BE116&gt;1990,3,IF(BE116&gt;1980,4,IF(BE116&gt;1973,5,IF(BE116&gt;1970,6,IF(BE116&gt;1960,7,IF(BE116&gt;1958,8,IF(BE116&gt;1953,9,10))))))))))</f>
        <v>1</v>
      </c>
      <c r="BG116" s="100">
        <v>8.4599999999999991</v>
      </c>
      <c r="BH116" t="s">
        <v>121</v>
      </c>
      <c r="BI116" t="s">
        <v>122</v>
      </c>
    </row>
    <row r="117" spans="1:61" ht="11.25" customHeight="1" x14ac:dyDescent="0.2">
      <c r="A117" s="116" t="s">
        <v>809</v>
      </c>
      <c r="B117" s="55" t="s">
        <v>810</v>
      </c>
      <c r="C117" s="156" t="s">
        <v>162</v>
      </c>
      <c r="D117" s="98" t="s">
        <v>296</v>
      </c>
      <c r="E117" s="157">
        <v>11</v>
      </c>
      <c r="F117" s="2">
        <v>481</v>
      </c>
      <c r="G117" s="2" t="s">
        <v>146</v>
      </c>
      <c r="H117" s="2" t="s">
        <v>146</v>
      </c>
      <c r="I117" s="100">
        <v>107.62</v>
      </c>
      <c r="J117" s="101">
        <f>(M117/I117)*100</f>
        <v>2.3787400111503438</v>
      </c>
      <c r="K117" s="104">
        <v>0.64</v>
      </c>
      <c r="L117" s="71">
        <v>4</v>
      </c>
      <c r="M117" s="28">
        <f>K117*L117</f>
        <v>2.56</v>
      </c>
      <c r="N117" s="103" t="s">
        <v>707</v>
      </c>
      <c r="O117" s="104">
        <v>0.6</v>
      </c>
      <c r="P117" s="158">
        <v>45973</v>
      </c>
      <c r="Q117" s="158">
        <v>45992</v>
      </c>
      <c r="R117" s="28">
        <f>(K117-O117)/O117*100</f>
        <v>6.6666666666666732</v>
      </c>
      <c r="S117" s="105">
        <f>IF(INDEX(Historical!$D$7:$D1265,MATCH(B117,Historical!$B$7:$B$1062,0))=0,"n/a",(INDEX(Historical!$C$7:$C$1062,MATCH(B117,Historical!$B$7:$B$1062,0))/INDEX(Historical!$D$7:$D$1062,MATCH(B117,Historical!$B$7:$B$1062,0))-1)*100)</f>
        <v>6.3180827886710311</v>
      </c>
      <c r="T117" s="105">
        <f>IF(INDEX(Historical!$F$7:$F$1062,MATCH(B117,Historical!$B$7:$B$1062,0))=0,"n/a",((INDEX(Historical!$C$7:$C$1062,MATCH(B117,Historical!$B$7:$B$1062,0))/INDEX(Historical!$F$7:$F$1062,MATCH(B117,Historical!$B$7:$B$1062,0)))^(1/3)-1)*100)</f>
        <v>5.9770895792352841</v>
      </c>
      <c r="U117" s="105">
        <f>IF(INDEX(Historical!$H$7:$H$1062,MATCH(B117,Historical!$B$7:$B$1062,0))=0,"n/a",((INDEX(Historical!$C$7:$C$1062,MATCH(B117,Historical!$B$7:$B$1062,0))/INDEX(Historical!$H$7:$H$1062,MATCH(B117,Historical!$B$7:$B$1062,0)))^(1/5)-1)*100)</f>
        <v>5.4653125308647965</v>
      </c>
      <c r="V117" s="105">
        <f>IF(INDEX(Historical!$M$7:$M$1062,MATCH(B117,Historical!$B$7:$B$1062,0))=0,"n/a",((INDEX(Historical!$C$7:$C$1062,MATCH(B117,Historical!$B$7:$B$1062,0))/INDEX(Historical!$M$7:$M$1062,MATCH(B117,Historical!$B$7:$B$1062,0)))^(1/10)-1)*100)</f>
        <v>3.8645480105296004</v>
      </c>
      <c r="W117" s="106">
        <f>IF(OR(U117&lt;=0,U117="n/a",V117&lt;=0,V117="n/a"),"n/a",U117/V117)</f>
        <v>1.4142177858765497</v>
      </c>
      <c r="X117" s="107">
        <f>IF(OR(AJ117&lt;=0,AJ117="n/a",U117&lt;=0,U117="n/a"),"n/a",U117/AJ117)</f>
        <v>2.1861250123459186</v>
      </c>
      <c r="Y117" s="123"/>
      <c r="Z117" s="101">
        <f>IF(OR(AC117&lt;0.01,AC117="n/a"),"n/a",M117/AC117*100)</f>
        <v>65.473145780051141</v>
      </c>
      <c r="AA117" s="109">
        <f>IF(OR(AC117&lt;0.01,AC117="n/a"),"n/a",I117/AC117)</f>
        <v>27.524296675191817</v>
      </c>
      <c r="AB117" s="71">
        <v>12</v>
      </c>
      <c r="AC117" s="100">
        <v>3.91</v>
      </c>
      <c r="AD117" s="100">
        <v>1.51</v>
      </c>
      <c r="AE117" s="100">
        <v>3.66</v>
      </c>
      <c r="AF117" s="100">
        <v>2.75</v>
      </c>
      <c r="AG117" s="100">
        <v>10.39</v>
      </c>
      <c r="AH117" s="100">
        <v>12.46</v>
      </c>
      <c r="AI117" s="100">
        <v>15.93</v>
      </c>
      <c r="AJ117" s="100">
        <v>2.5</v>
      </c>
      <c r="AK117" s="100">
        <v>13.950000000000001</v>
      </c>
      <c r="AL117" s="100">
        <v>49280</v>
      </c>
      <c r="AM117" s="100">
        <v>0.24</v>
      </c>
      <c r="AN117" s="100">
        <v>1.88</v>
      </c>
      <c r="AO117" s="110">
        <f>IF(U117="n/a","n/a",IF(AA117&lt;0,"n/a",IF(AA117="n/a","n/a",J117+U117-AA117)))</f>
        <v>-19.680244133176679</v>
      </c>
      <c r="AP117" s="111">
        <f>IF(U117="n/a","n/a",J117+U117)</f>
        <v>7.8440525420151399</v>
      </c>
      <c r="AQ117" s="112">
        <f>IF(OR(AC117&lt;0.01,AC117="n/a",AF117="n/a"),"n/a",(I117/SQRT(22.5*AC117*(I117/AF117))-1)*100)</f>
        <v>83.41430436979735</v>
      </c>
      <c r="AR117" s="101">
        <f>INDEX(Historical!$C$7:$C$1063,MATCH(B117,Historical!$B$7:$B$1063,0))*IF(AH117="n/a",1.03,IF(AH117&lt;0,1.01,IF(AH117&gt;10,1.1,(1+AH117/100))))</f>
        <v>2.6840000000000002</v>
      </c>
      <c r="AS117" s="109">
        <f>IF($AI117="n/a",1.03*AR117,IF($AI117&lt;0,1.01*AR117,IF($AI117&gt;10,1.1*AR117,(1+$AI117/100)*AR117)))</f>
        <v>2.9524000000000004</v>
      </c>
      <c r="AT117" s="109">
        <f>IF($AK117="n/a",1.03*AS117,IF($AK117&lt;0,1.01*AS117,IF($AK117&gt;10,1.1*AS117,(1+$AK117/100)*AS117)))</f>
        <v>3.2476400000000005</v>
      </c>
      <c r="AU117" s="109">
        <f>IF($AK117="n/a",1.03*AT117,IF($AK117&lt;0,1.01*AT117,IF($AK117&gt;10,1.1*AT117,(1+$AK117/100)*AT117)))</f>
        <v>3.572404000000001</v>
      </c>
      <c r="AV117" s="109">
        <f>IF($AK117="n/a",1.03*AU117,IF($AK117&lt;0,1.01*AU117,IF($AK117&gt;10,1.1*AU117,(1+$AK117/100)*AU117)))</f>
        <v>3.9296444000000013</v>
      </c>
      <c r="AW117" s="109">
        <f>SUM(AR117:AV117)</f>
        <v>16.386088400000002</v>
      </c>
      <c r="AX117" s="113">
        <f>AW117/I117*100</f>
        <v>15.225876602861923</v>
      </c>
      <c r="AY117" s="100">
        <v>0.5</v>
      </c>
      <c r="AZ117" s="100">
        <v>24.560000000000002</v>
      </c>
      <c r="BA117" s="100">
        <v>-9.1399999999999988</v>
      </c>
      <c r="BB117" s="100">
        <v>-4.1000000000000005</v>
      </c>
      <c r="BC117" s="100">
        <v>3.3300000000000005</v>
      </c>
      <c r="BE117" s="12">
        <v>2015</v>
      </c>
      <c r="BF117" s="12">
        <f>IF(BE117&gt;2020,0,IF(BE117&gt;2008,1,IF(BE117&gt;2001,2,IF(BE117&gt;1990,3,IF(BE117&gt;1980,4,IF(BE117&gt;1973,5,IF(BE117&gt;1970,6,IF(BE117&gt;1960,7,IF(BE117&gt;1958,8,IF(BE117&gt;1953,9,10))))))))))</f>
        <v>1</v>
      </c>
      <c r="BG117" s="100">
        <v>2.46</v>
      </c>
      <c r="BH117" t="s">
        <v>121</v>
      </c>
      <c r="BI117" t="s">
        <v>122</v>
      </c>
    </row>
    <row r="118" spans="1:61" ht="11.25" customHeight="1" x14ac:dyDescent="0.2">
      <c r="A118" s="123" t="s">
        <v>811</v>
      </c>
      <c r="B118" s="55" t="s">
        <v>812</v>
      </c>
      <c r="C118" s="156" t="s">
        <v>134</v>
      </c>
      <c r="D118" s="98" t="s">
        <v>186</v>
      </c>
      <c r="E118" s="157">
        <v>20</v>
      </c>
      <c r="F118" s="2">
        <v>212</v>
      </c>
      <c r="G118" s="2" t="s">
        <v>146</v>
      </c>
      <c r="H118" s="2" t="s">
        <v>146</v>
      </c>
      <c r="I118" s="100">
        <v>320.56</v>
      </c>
      <c r="J118" s="101">
        <f>(M118/I118)*100</f>
        <v>1.1105565260793613</v>
      </c>
      <c r="K118" s="104">
        <v>0.89</v>
      </c>
      <c r="L118" s="71">
        <v>4</v>
      </c>
      <c r="M118" s="28">
        <f>K118*L118</f>
        <v>3.56</v>
      </c>
      <c r="N118" s="103" t="s">
        <v>339</v>
      </c>
      <c r="O118" s="104">
        <v>0.84</v>
      </c>
      <c r="P118" s="158">
        <v>46171</v>
      </c>
      <c r="Q118" s="158">
        <v>46185</v>
      </c>
      <c r="R118" s="28">
        <f>(K118-O118)/O118*100</f>
        <v>5.9523809523809579</v>
      </c>
      <c r="S118" s="105">
        <f>IF(INDEX(Historical!$D$7:$D1266,MATCH(B118,Historical!$B$7:$B$1062,0))=0,"n/a",(INDEX(Historical!$C$7:$C$1062,MATCH(B118,Historical!$B$7:$B$1062,0))/INDEX(Historical!$D$7:$D$1062,MATCH(B118,Historical!$B$7:$B$1062,0))-1)*100)</f>
        <v>5.0632911392404889</v>
      </c>
      <c r="T118" s="105">
        <f>IF(INDEX(Historical!$F$7:$F$1062,MATCH(B118,Historical!$B$7:$B$1062,0))=0,"n/a",((INDEX(Historical!$C$7:$C$1062,MATCH(B118,Historical!$B$7:$B$1062,0))/INDEX(Historical!$F$7:$F$1062,MATCH(B118,Historical!$B$7:$B$1062,0)))^(1/3)-1)*100)</f>
        <v>5.343218065147215</v>
      </c>
      <c r="U118" s="105">
        <f>IF(INDEX(Historical!$H$7:$H$1062,MATCH(B118,Historical!$B$7:$B$1062,0))=0,"n/a",((INDEX(Historical!$C$7:$C$1062,MATCH(B118,Historical!$B$7:$B$1062,0))/INDEX(Historical!$H$7:$H$1062,MATCH(B118,Historical!$B$7:$B$1062,0)))^(1/5)-1)*100)</f>
        <v>7.1553956765599391</v>
      </c>
      <c r="V118" s="105">
        <f>IF(INDEX(Historical!$M$7:$M$1062,MATCH(B118,Historical!$B$7:$B$1062,0))=0,"n/a",((INDEX(Historical!$C$7:$C$1062,MATCH(B118,Historical!$B$7:$B$1062,0))/INDEX(Historical!$M$7:$M$1062,MATCH(B118,Historical!$B$7:$B$1062,0)))^(1/10)-1)*100)</f>
        <v>11.184442899171131</v>
      </c>
      <c r="W118" s="106">
        <f>IF(OR(U118&lt;=0,U118="n/a",V118&lt;=0,V118="n/a"),"n/a",U118/V118)</f>
        <v>0.63976326233380998</v>
      </c>
      <c r="X118" s="107">
        <f>IF(OR(AJ118&lt;=0,AJ118="n/a",U118&lt;=0,U118="n/a"),"n/a",U118/AJ118)</f>
        <v>0.63322085633273795</v>
      </c>
      <c r="Y118" s="55"/>
      <c r="Z118" s="101">
        <f>IF(OR(AC118&lt;0.01,AC118="n/a"),"n/a",M118/AC118*100)</f>
        <v>20.124364047484452</v>
      </c>
      <c r="AA118" s="109">
        <f>IF(OR(AC118&lt;0.01,AC118="n/a"),"n/a",I118/AC118)</f>
        <v>18.120972300734877</v>
      </c>
      <c r="AB118" s="71">
        <v>12</v>
      </c>
      <c r="AC118" s="100">
        <v>17.690000000000001</v>
      </c>
      <c r="AD118" s="100">
        <v>0.7</v>
      </c>
      <c r="AE118" s="100">
        <v>2.61</v>
      </c>
      <c r="AF118" s="100">
        <v>6.96</v>
      </c>
      <c r="AG118" s="100">
        <v>45.43</v>
      </c>
      <c r="AH118" s="100">
        <v>34.58</v>
      </c>
      <c r="AI118" s="100">
        <v>16.02</v>
      </c>
      <c r="AJ118" s="100">
        <v>11.3</v>
      </c>
      <c r="AK118" s="100">
        <v>20.010000000000002</v>
      </c>
      <c r="AL118" s="100">
        <v>12400</v>
      </c>
      <c r="AM118" s="100">
        <v>6.8500000000000005</v>
      </c>
      <c r="AN118" s="100">
        <v>0.3</v>
      </c>
      <c r="AO118" s="110">
        <f>IF(U118="n/a","n/a",IF(AA118&lt;0,"n/a",IF(AA118="n/a","n/a",J118+U118-AA118)))</f>
        <v>-9.8550200980955758</v>
      </c>
      <c r="AP118" s="111">
        <f>IF(U118="n/a","n/a",J118+U118)</f>
        <v>8.2659522026393013</v>
      </c>
      <c r="AQ118" s="112">
        <f>IF(OR(AC118&lt;0.01,AC118="n/a",AF118="n/a"),"n/a",(I118/SQRT(22.5*AC118*(I118/AF118))-1)*100)</f>
        <v>136.75769818587358</v>
      </c>
      <c r="AR118" s="101">
        <f>INDEX(Historical!$C$7:$C$1063,MATCH(B118,Historical!$B$7:$B$1063,0))*IF(AH118="n/a",1.03,IF(AH118&lt;0,1.01,IF(AH118&gt;10,1.1,(1+AH118/100))))</f>
        <v>3.6520000000000001</v>
      </c>
      <c r="AS118" s="109">
        <f>IF($AI118="n/a",1.03*AR118,IF($AI118&lt;0,1.01*AR118,IF($AI118&gt;10,1.1*AR118,(1+$AI118/100)*AR118)))</f>
        <v>4.0172000000000008</v>
      </c>
      <c r="AT118" s="109">
        <f>IF($AK118="n/a",1.03*AS118,IF($AK118&lt;0,1.01*AS118,IF($AK118&gt;10,1.1*AS118,(1+$AK118/100)*AS118)))</f>
        <v>4.4189200000000008</v>
      </c>
      <c r="AU118" s="109">
        <f>IF($AK118="n/a",1.03*AT118,IF($AK118&lt;0,1.01*AT118,IF($AK118&gt;10,1.1*AT118,(1+$AK118/100)*AT118)))</f>
        <v>4.860812000000001</v>
      </c>
      <c r="AV118" s="109">
        <f>IF($AK118="n/a",1.03*AU118,IF($AK118&lt;0,1.01*AU118,IF($AK118&gt;10,1.1*AU118,(1+$AK118/100)*AU118)))</f>
        <v>5.3468932000000011</v>
      </c>
      <c r="AW118" s="109">
        <f>SUM(AR118:AV118)</f>
        <v>22.295825200000003</v>
      </c>
      <c r="AX118" s="113">
        <f>AW118/I118*100</f>
        <v>6.9552736461192923</v>
      </c>
      <c r="AY118" s="100">
        <v>1.51</v>
      </c>
      <c r="AZ118" s="100">
        <v>20.57</v>
      </c>
      <c r="BA118" s="100">
        <v>-17.53</v>
      </c>
      <c r="BB118" s="100">
        <v>-6.9599999999999991</v>
      </c>
      <c r="BC118" s="100">
        <v>-3.27</v>
      </c>
      <c r="BE118" s="12">
        <v>2007</v>
      </c>
      <c r="BF118" s="12">
        <f>IF(BE118&gt;2020,0,IF(BE118&gt;2008,1,IF(BE118&gt;2001,2,IF(BE118&gt;1990,3,IF(BE118&gt;1980,4,IF(BE118&gt;1973,5,IF(BE118&gt;1970,6,IF(BE118&gt;1960,7,IF(BE118&gt;1958,8,IF(BE118&gt;1953,9,10))))))))))</f>
        <v>2</v>
      </c>
      <c r="BG118" s="100">
        <v>19.7</v>
      </c>
      <c r="BH118" t="s">
        <v>121</v>
      </c>
      <c r="BI118" t="s">
        <v>122</v>
      </c>
    </row>
    <row r="119" spans="1:61" ht="11.25" customHeight="1" x14ac:dyDescent="0.2">
      <c r="A119" s="146" t="s">
        <v>813</v>
      </c>
      <c r="B119" s="55" t="s">
        <v>814</v>
      </c>
      <c r="C119" s="156" t="s">
        <v>162</v>
      </c>
      <c r="D119" s="98" t="s">
        <v>296</v>
      </c>
      <c r="E119" s="157">
        <v>21</v>
      </c>
      <c r="F119" s="2">
        <v>200</v>
      </c>
      <c r="G119" s="2" t="s">
        <v>146</v>
      </c>
      <c r="H119" s="2" t="s">
        <v>146</v>
      </c>
      <c r="I119" s="100">
        <v>83.01</v>
      </c>
      <c r="J119" s="101">
        <f>(M119/I119)*100</f>
        <v>3.3489940970967349</v>
      </c>
      <c r="K119" s="104">
        <v>0.69499999999999995</v>
      </c>
      <c r="L119" s="71">
        <v>4</v>
      </c>
      <c r="M119" s="28">
        <f>K119*L119</f>
        <v>2.78</v>
      </c>
      <c r="N119" s="55" t="s">
        <v>265</v>
      </c>
      <c r="O119" s="104">
        <v>0.66749999999999998</v>
      </c>
      <c r="P119" s="158">
        <v>45982</v>
      </c>
      <c r="Q119" s="158">
        <v>46010</v>
      </c>
      <c r="R119" s="28">
        <f>(K119-O119)/O119*100</f>
        <v>4.1198501872659135</v>
      </c>
      <c r="S119" s="105">
        <f>IF(INDEX(Historical!$D$7:$D1267,MATCH(B119,Historical!$B$7:$B$1062,0))=0,"n/a",(INDEX(Historical!$C$7:$C$1062,MATCH(B119,Historical!$B$7:$B$1062,0))/INDEX(Historical!$D$7:$D$1062,MATCH(B119,Historical!$B$7:$B$1062,0))-1)*100)</f>
        <v>3.9499036608863003</v>
      </c>
      <c r="T119" s="105">
        <f>IF(INDEX(Historical!$F$7:$F$1062,MATCH(B119,Historical!$B$7:$B$1062,0))=0,"n/a",((INDEX(Historical!$C$7:$C$1062,MATCH(B119,Historical!$B$7:$B$1062,0))/INDEX(Historical!$F$7:$F$1062,MATCH(B119,Historical!$B$7:$B$1062,0)))^(1/3)-1)*100)</f>
        <v>5.0030330760551855</v>
      </c>
      <c r="U119" s="105">
        <f>IF(INDEX(Historical!$H$7:$H$1062,MATCH(B119,Historical!$B$7:$B$1062,0))=0,"n/a",((INDEX(Historical!$C$7:$C$1062,MATCH(B119,Historical!$B$7:$B$1062,0))/INDEX(Historical!$H$7:$H$1062,MATCH(B119,Historical!$B$7:$B$1062,0)))^(1/5)-1)*100)</f>
        <v>5.6431928650358065</v>
      </c>
      <c r="V119" s="105">
        <f>IF(INDEX(Historical!$M$7:$M$1062,MATCH(B119,Historical!$B$7:$B$1062,0))=0,"n/a",((INDEX(Historical!$C$7:$C$1062,MATCH(B119,Historical!$B$7:$B$1062,0))/INDEX(Historical!$M$7:$M$1062,MATCH(B119,Historical!$B$7:$B$1062,0)))^(1/10)-1)*100)</f>
        <v>6.5522295641014416</v>
      </c>
      <c r="W119" s="106">
        <f>IF(OR(U119&lt;=0,U119="n/a",V119&lt;=0,V119="n/a"),"n/a",U119/V119)</f>
        <v>0.86126299602717016</v>
      </c>
      <c r="X119" s="107">
        <f>IF(OR(AJ119&lt;=0,AJ119="n/a",U119&lt;=0,U119="n/a"),"n/a",U119/AJ119)</f>
        <v>0.91759233577817989</v>
      </c>
      <c r="Y119" s="123" t="s">
        <v>815</v>
      </c>
      <c r="Z119" s="101">
        <f>IF(OR(AC119&lt;0.01,AC119="n/a"),"n/a",M119/AC119*100)</f>
        <v>73.740053050397876</v>
      </c>
      <c r="AA119" s="109">
        <f>IF(OR(AC119&lt;0.01,AC119="n/a"),"n/a",I119/AC119)</f>
        <v>22.018567639257295</v>
      </c>
      <c r="AB119" s="71">
        <v>12</v>
      </c>
      <c r="AC119" s="100">
        <v>3.77</v>
      </c>
      <c r="AD119" s="100">
        <v>2.0099999999999998</v>
      </c>
      <c r="AE119" s="100">
        <v>3.2</v>
      </c>
      <c r="AF119" s="100">
        <v>1.88</v>
      </c>
      <c r="AG119" s="100">
        <v>8.7800000000000011</v>
      </c>
      <c r="AH119" s="100">
        <v>11.129999999999999</v>
      </c>
      <c r="AI119" s="100">
        <v>7.08</v>
      </c>
      <c r="AJ119" s="100">
        <v>6.15</v>
      </c>
      <c r="AK119" s="100">
        <v>9.0399999999999991</v>
      </c>
      <c r="AL119" s="100">
        <v>19130</v>
      </c>
      <c r="AM119" s="100">
        <v>1.35</v>
      </c>
      <c r="AN119" s="100">
        <v>1.56</v>
      </c>
      <c r="AO119" s="110">
        <f>IF(U119="n/a","n/a",IF(AA119&lt;0,"n/a",IF(AA119="n/a","n/a",J119+U119-AA119)))</f>
        <v>-13.026380677124754</v>
      </c>
      <c r="AP119" s="111">
        <f>IF(U119="n/a","n/a",J119+U119)</f>
        <v>8.992186962132541</v>
      </c>
      <c r="AQ119" s="112">
        <f>IF(OR(AC119&lt;0.01,AC119="n/a",AF119="n/a"),"n/a",(I119/SQRT(22.5*AC119*(I119/AF119))-1)*100)</f>
        <v>35.638256094500129</v>
      </c>
      <c r="AR119" s="101">
        <f>INDEX(Historical!$C$7:$C$1063,MATCH(B119,Historical!$B$7:$B$1063,0))*IF(AH119="n/a",1.03,IF(AH119&lt;0,1.01,IF(AH119&gt;10,1.1,(1+AH119/100))))</f>
        <v>2.9672499999999999</v>
      </c>
      <c r="AS119" s="109">
        <f>IF($AI119="n/a",1.03*AR119,IF($AI119&lt;0,1.01*AR119,IF($AI119&gt;10,1.1*AR119,(1+$AI119/100)*AR119)))</f>
        <v>3.1773313000000001</v>
      </c>
      <c r="AT119" s="109">
        <f>IF($AK119="n/a",1.03*AS119,IF($AK119&lt;0,1.01*AS119,IF($AK119&gt;10,1.1*AS119,(1+$AK119/100)*AS119)))</f>
        <v>3.46456204952</v>
      </c>
      <c r="AU119" s="109">
        <f>IF($AK119="n/a",1.03*AT119,IF($AK119&lt;0,1.01*AT119,IF($AK119&gt;10,1.1*AT119,(1+$AK119/100)*AT119)))</f>
        <v>3.7777584587966082</v>
      </c>
      <c r="AV119" s="109">
        <f>IF($AK119="n/a",1.03*AU119,IF($AK119&lt;0,1.01*AU119,IF($AK119&gt;10,1.1*AU119,(1+$AK119/100)*AU119)))</f>
        <v>4.1192678234718221</v>
      </c>
      <c r="AW119" s="109">
        <f>SUM(AR119:AV119)</f>
        <v>17.506169631788431</v>
      </c>
      <c r="AX119" s="113">
        <f>AW119/I119*100</f>
        <v>21.089229769652366</v>
      </c>
      <c r="AY119" s="100">
        <v>0.52</v>
      </c>
      <c r="AZ119" s="100">
        <v>19.37</v>
      </c>
      <c r="BA119" s="100">
        <v>-6.3299999999999992</v>
      </c>
      <c r="BB119" s="100">
        <v>-1.7999999999999998</v>
      </c>
      <c r="BC119" s="100">
        <v>3.75</v>
      </c>
      <c r="BE119" s="12">
        <v>2005</v>
      </c>
      <c r="BF119" s="12">
        <f>IF(BE119&gt;2020,0,IF(BE119&gt;2008,1,IF(BE119&gt;2001,2,IF(BE119&gt;1990,3,IF(BE119&gt;1980,4,IF(BE119&gt;1973,5,IF(BE119&gt;1970,6,IF(BE119&gt;1960,7,IF(BE119&gt;1958,8,IF(BE119&gt;1953,9,10))))))))))</f>
        <v>2</v>
      </c>
      <c r="BG119" s="100">
        <v>2.64</v>
      </c>
      <c r="BH119" t="s">
        <v>121</v>
      </c>
      <c r="BI119" t="s">
        <v>122</v>
      </c>
    </row>
    <row r="120" spans="1:61" ht="11.25" customHeight="1" x14ac:dyDescent="0.2">
      <c r="A120" s="123" t="s">
        <v>816</v>
      </c>
      <c r="B120" s="55" t="s">
        <v>817</v>
      </c>
      <c r="C120" s="156" t="s">
        <v>116</v>
      </c>
      <c r="D120" s="98" t="s">
        <v>130</v>
      </c>
      <c r="E120" s="157">
        <v>14</v>
      </c>
      <c r="F120" s="2">
        <v>386</v>
      </c>
      <c r="G120" s="2" t="s">
        <v>146</v>
      </c>
      <c r="H120" s="2" t="s">
        <v>146</v>
      </c>
      <c r="I120" s="100">
        <v>66.92</v>
      </c>
      <c r="J120" s="101">
        <f>(M120/I120)*100</f>
        <v>1.852958756724447</v>
      </c>
      <c r="K120" s="104">
        <v>0.31</v>
      </c>
      <c r="L120" s="71">
        <v>4</v>
      </c>
      <c r="M120" s="28">
        <f>K120*L120</f>
        <v>1.24</v>
      </c>
      <c r="N120" s="103" t="s">
        <v>609</v>
      </c>
      <c r="O120" s="104">
        <v>0.3</v>
      </c>
      <c r="P120" s="158">
        <v>46087</v>
      </c>
      <c r="Q120" s="158">
        <v>46101</v>
      </c>
      <c r="R120" s="28">
        <f>(K120-O120)/O120*100</f>
        <v>3.3333333333333366</v>
      </c>
      <c r="S120" s="105">
        <f>IF(INDEX(Historical!$D$7:$D1270,MATCH(B120,Historical!$B$7:$B$1062,0))=0,"n/a",(INDEX(Historical!$C$7:$C$1062,MATCH(B120,Historical!$B$7:$B$1062,0))/INDEX(Historical!$D$7:$D$1062,MATCH(B120,Historical!$B$7:$B$1062,0))-1)*100)</f>
        <v>7.1428571428571397</v>
      </c>
      <c r="T120" s="105">
        <f>IF(INDEX(Historical!$F$7:$F$1062,MATCH(B120,Historical!$B$7:$B$1062,0))=0,"n/a",((INDEX(Historical!$C$7:$C$1062,MATCH(B120,Historical!$B$7:$B$1062,0))/INDEX(Historical!$F$7:$F$1062,MATCH(B120,Historical!$B$7:$B$1062,0)))^(1/3)-1)*100)</f>
        <v>7.7217345015941907</v>
      </c>
      <c r="U120" s="105">
        <f>IF(INDEX(Historical!$H$7:$H$1062,MATCH(B120,Historical!$B$7:$B$1062,0))=0,"n/a",((INDEX(Historical!$C$7:$C$1062,MATCH(B120,Historical!$B$7:$B$1062,0))/INDEX(Historical!$H$7:$H$1062,MATCH(B120,Historical!$B$7:$B$1062,0)))^(1/5)-1)*100)</f>
        <v>9.5654257747853855</v>
      </c>
      <c r="V120" s="105">
        <f>IF(INDEX(Historical!$M$7:$M$1062,MATCH(B120,Historical!$B$7:$B$1062,0))=0,"n/a",((INDEX(Historical!$C$7:$C$1062,MATCH(B120,Historical!$B$7:$B$1062,0))/INDEX(Historical!$M$7:$M$1062,MATCH(B120,Historical!$B$7:$B$1062,0)))^(1/10)-1)*100)</f>
        <v>14.869835499703509</v>
      </c>
      <c r="W120" s="106">
        <f>IF(OR(U120&lt;=0,U120="n/a",V120&lt;=0,V120="n/a"),"n/a",U120/V120)</f>
        <v>0.6432771751224895</v>
      </c>
      <c r="X120" s="107">
        <f>IF(OR(AJ120&lt;=0,AJ120="n/a",U120&lt;=0,U120="n/a"),"n/a",U120/AJ120)</f>
        <v>1.6022488734983893</v>
      </c>
      <c r="Y120" s="167" t="s">
        <v>551</v>
      </c>
      <c r="Z120" s="101">
        <f>IF(OR(AC120&lt;0.01,AC120="n/a"),"n/a",M120/AC120*100)</f>
        <v>55.60538116591929</v>
      </c>
      <c r="AA120" s="109">
        <f>IF(OR(AC120&lt;0.01,AC120="n/a"),"n/a",I120/AC120)</f>
        <v>30.008968609865473</v>
      </c>
      <c r="AB120" s="71">
        <v>12</v>
      </c>
      <c r="AC120" s="100">
        <v>2.23</v>
      </c>
      <c r="AD120" s="100">
        <v>2.38</v>
      </c>
      <c r="AE120" s="100">
        <v>5.13</v>
      </c>
      <c r="AF120" s="100">
        <v>9.6199999999999992</v>
      </c>
      <c r="AG120" s="100">
        <v>31.2</v>
      </c>
      <c r="AH120" s="100">
        <v>11.06</v>
      </c>
      <c r="AI120" s="100">
        <v>13.239999999999998</v>
      </c>
      <c r="AJ120" s="100">
        <v>5.9700000000000006</v>
      </c>
      <c r="AK120" s="100">
        <v>10.8</v>
      </c>
      <c r="AL120" s="100">
        <v>3250</v>
      </c>
      <c r="AM120" s="100">
        <v>1.18</v>
      </c>
      <c r="AN120" s="100">
        <v>0.28000000000000003</v>
      </c>
      <c r="AO120" s="110">
        <f>IF(U120="n/a","n/a",IF(AA120&lt;0,"n/a",IF(AA120="n/a","n/a",J120+U120-AA120)))</f>
        <v>-18.59058407835564</v>
      </c>
      <c r="AP120" s="111">
        <f>IF(U120="n/a","n/a",J120+U120)</f>
        <v>11.418384531509833</v>
      </c>
      <c r="AQ120" s="112">
        <f>IF(OR(AC120&lt;0.01,AC120="n/a",AF120="n/a"),"n/a",(I120/SQRT(22.5*AC120*(I120/AF120))-1)*100)</f>
        <v>258.19689062916581</v>
      </c>
      <c r="AR120" s="101">
        <f>INDEX(Historical!$C$7:$C$1063,MATCH(B120,Historical!$B$7:$B$1063,0))*IF(AH120="n/a",1.03,IF(AH120&lt;0,1.01,IF(AH120&gt;10,1.1,(1+AH120/100))))</f>
        <v>1.32</v>
      </c>
      <c r="AS120" s="109">
        <f>IF($AI120="n/a",1.03*AR120,IF($AI120&lt;0,1.01*AR120,IF($AI120&gt;10,1.1*AR120,(1+$AI120/100)*AR120)))</f>
        <v>1.4520000000000002</v>
      </c>
      <c r="AT120" s="109">
        <f>IF($AK120="n/a",1.03*AS120,IF($AK120&lt;0,1.01*AS120,IF($AK120&gt;10,1.1*AS120,(1+$AK120/100)*AS120)))</f>
        <v>1.5972000000000004</v>
      </c>
      <c r="AU120" s="109">
        <f>IF($AK120="n/a",1.03*AT120,IF($AK120&lt;0,1.01*AT120,IF($AK120&gt;10,1.1*AT120,(1+$AK120/100)*AT120)))</f>
        <v>1.7569200000000005</v>
      </c>
      <c r="AV120" s="109">
        <f>IF($AK120="n/a",1.03*AU120,IF($AK120&lt;0,1.01*AU120,IF($AK120&gt;10,1.1*AU120,(1+$AK120/100)*AU120)))</f>
        <v>1.9326120000000007</v>
      </c>
      <c r="AW120" s="109">
        <f>SUM(AR120:AV120)</f>
        <v>8.0587320000000027</v>
      </c>
      <c r="AX120" s="113">
        <f>AW120/I120*100</f>
        <v>12.042337118948002</v>
      </c>
      <c r="AY120" s="100">
        <v>0.69</v>
      </c>
      <c r="AZ120" s="100">
        <v>28.92</v>
      </c>
      <c r="BA120" s="100">
        <v>-18.34</v>
      </c>
      <c r="BB120" s="100">
        <v>11.62</v>
      </c>
      <c r="BC120" s="100">
        <v>-0.19</v>
      </c>
      <c r="BE120" s="12">
        <v>2013</v>
      </c>
      <c r="BF120" s="12">
        <f>IF(BE120&gt;2020,0,IF(BE120&gt;2008,1,IF(BE120&gt;2001,2,IF(BE120&gt;1990,3,IF(BE120&gt;1980,4,IF(BE120&gt;1973,5,IF(BE120&gt;1970,6,IF(BE120&gt;1960,7,IF(BE120&gt;1958,8,IF(BE120&gt;1953,9,10))))))))))</f>
        <v>1</v>
      </c>
      <c r="BG120" s="100">
        <v>15.83</v>
      </c>
      <c r="BH120" t="s">
        <v>121</v>
      </c>
      <c r="BI120" t="s">
        <v>122</v>
      </c>
    </row>
    <row r="121" spans="1:61" ht="11.25" customHeight="1" x14ac:dyDescent="0.2">
      <c r="A121" s="55" t="s">
        <v>818</v>
      </c>
      <c r="B121" s="55" t="s">
        <v>819</v>
      </c>
      <c r="C121" s="156" t="s">
        <v>134</v>
      </c>
      <c r="D121" s="98" t="s">
        <v>135</v>
      </c>
      <c r="E121" s="157">
        <v>16</v>
      </c>
      <c r="F121" s="2">
        <v>263</v>
      </c>
      <c r="G121" s="2" t="s">
        <v>119</v>
      </c>
      <c r="H121" s="2" t="s">
        <v>119</v>
      </c>
      <c r="I121" s="100">
        <v>74.989999999999995</v>
      </c>
      <c r="J121" s="101">
        <f>(M121/I121)*100</f>
        <v>2.933724496599547</v>
      </c>
      <c r="K121" s="104">
        <v>0.55000000000000004</v>
      </c>
      <c r="L121" s="71">
        <v>4</v>
      </c>
      <c r="M121" s="28">
        <f>K121*L121</f>
        <v>2.2000000000000002</v>
      </c>
      <c r="N121" s="103" t="s">
        <v>158</v>
      </c>
      <c r="O121" s="104">
        <v>0.54</v>
      </c>
      <c r="P121" s="158">
        <v>45922</v>
      </c>
      <c r="Q121" s="158">
        <v>45929</v>
      </c>
      <c r="R121" s="28">
        <f>(K121-O121)/O121*100</f>
        <v>1.8518518518518534</v>
      </c>
      <c r="S121" s="105">
        <f>IF(INDEX(Historical!$D$7:$D1271,MATCH(B121,Historical!$B$7:$B$1062,0))=0,"n/a",(INDEX(Historical!$C$7:$C$1062,MATCH(B121,Historical!$B$7:$B$1062,0))/INDEX(Historical!$D$7:$D$1062,MATCH(B121,Historical!$B$7:$B$1062,0))-1)*100)</f>
        <v>1.8691588785046731</v>
      </c>
      <c r="T121" s="105">
        <f>IF(INDEX(Historical!$F$7:$F$1062,MATCH(B121,Historical!$B$7:$B$1062,0))=0,"n/a",((INDEX(Historical!$C$7:$C$1062,MATCH(B121,Historical!$B$7:$B$1062,0))/INDEX(Historical!$F$7:$F$1062,MATCH(B121,Historical!$B$7:$B$1062,0)))^(1/3)-1)*100)</f>
        <v>1.9052184760197655</v>
      </c>
      <c r="U121" s="105">
        <f>IF(INDEX(Historical!$H$7:$H$1062,MATCH(B121,Historical!$B$7:$B$1062,0))=0,"n/a",((INDEX(Historical!$C$7:$C$1062,MATCH(B121,Historical!$B$7:$B$1062,0))/INDEX(Historical!$H$7:$H$1062,MATCH(B121,Historical!$B$7:$B$1062,0)))^(1/5)-1)*100)</f>
        <v>4.1375361551367229</v>
      </c>
      <c r="V121" s="105">
        <f>IF(INDEX(Historical!$M$7:$M$1062,MATCH(B121,Historical!$B$7:$B$1062,0))=0,"n/a",((INDEX(Historical!$C$7:$C$1062,MATCH(B121,Historical!$B$7:$B$1062,0))/INDEX(Historical!$M$7:$M$1062,MATCH(B121,Historical!$B$7:$B$1062,0)))^(1/10)-1)*100)</f>
        <v>8.104967203507595</v>
      </c>
      <c r="W121" s="106">
        <f>IF(OR(U121&lt;=0,U121="n/a",V121&lt;=0,V121="n/a"),"n/a",U121/V121)</f>
        <v>0.51049388001793727</v>
      </c>
      <c r="X121" s="107" t="str">
        <f>IF(OR(AJ121&lt;=0,AJ121="n/a",U121&lt;=0,U121="n/a"),"n/a",U121/AJ121)</f>
        <v>n/a</v>
      </c>
      <c r="Y121" s="165"/>
      <c r="Z121" s="101">
        <f>IF(OR(AC121&lt;0.01,AC121="n/a"),"n/a",M121/AC121*100)</f>
        <v>30.470914127423825</v>
      </c>
      <c r="AA121" s="109">
        <f>IF(OR(AC121&lt;0.01,AC121="n/a"),"n/a",I121/AC121)</f>
        <v>10.386426592797784</v>
      </c>
      <c r="AB121" s="71">
        <v>12</v>
      </c>
      <c r="AC121" s="100">
        <v>7.22</v>
      </c>
      <c r="AD121" s="100" t="s">
        <v>142</v>
      </c>
      <c r="AE121" s="100">
        <v>0.96</v>
      </c>
      <c r="AF121" s="100">
        <v>1.36</v>
      </c>
      <c r="AG121" s="100">
        <v>13.87</v>
      </c>
      <c r="AH121" s="100">
        <v>16.03</v>
      </c>
      <c r="AI121" s="100">
        <v>3.6799999999999997</v>
      </c>
      <c r="AJ121" s="100">
        <v>-0.54</v>
      </c>
      <c r="AK121" s="100" t="s">
        <v>142</v>
      </c>
      <c r="AL121" s="100">
        <v>7660</v>
      </c>
      <c r="AM121" s="100">
        <v>3.8</v>
      </c>
      <c r="AN121" s="100">
        <v>0.31</v>
      </c>
      <c r="AO121" s="110">
        <f>IF(U121="n/a","n/a",IF(AA121&lt;0,"n/a",IF(AA121="n/a","n/a",J121+U121-AA121)))</f>
        <v>-3.3151659410615144</v>
      </c>
      <c r="AP121" s="111">
        <f>IF(U121="n/a","n/a",J121+U121)</f>
        <v>7.0712606517362699</v>
      </c>
      <c r="AQ121" s="112">
        <f>IF(OR(AC121&lt;0.01,AC121="n/a",AF121="n/a"),"n/a",(I121/SQRT(22.5*AC121*(I121/AF121))-1)*100)</f>
        <v>-20.766056190249738</v>
      </c>
      <c r="AR121" s="101">
        <f>INDEX(Historical!$C$7:$C$1063,MATCH(B121,Historical!$B$7:$B$1063,0))*IF(AH121="n/a",1.03,IF(AH121&lt;0,1.01,IF(AH121&gt;10,1.1,(1+AH121/100))))</f>
        <v>2.3980000000000006</v>
      </c>
      <c r="AS121" s="109">
        <f>IF($AI121="n/a",1.03*AR121,IF($AI121&lt;0,1.01*AR121,IF($AI121&gt;10,1.1*AR121,(1+$AI121/100)*AR121)))</f>
        <v>2.4862464000000006</v>
      </c>
      <c r="AT121" s="109">
        <f>IF($AK121="n/a",1.03*AS121,IF($AK121&lt;0,1.01*AS121,IF($AK121&gt;10,1.1*AS121,(1+$AK121/100)*AS121)))</f>
        <v>2.5608337920000008</v>
      </c>
      <c r="AU121" s="109">
        <f>IF($AK121="n/a",1.03*AT121,IF($AK121&lt;0,1.01*AT121,IF($AK121&gt;10,1.1*AT121,(1+$AK121/100)*AT121)))</f>
        <v>2.637658805760001</v>
      </c>
      <c r="AV121" s="109">
        <f>IF($AK121="n/a",1.03*AU121,IF($AK121&lt;0,1.01*AU121,IF($AK121&gt;10,1.1*AU121,(1+$AK121/100)*AU121)))</f>
        <v>2.7167885699328012</v>
      </c>
      <c r="AW121" s="109">
        <f>SUM(AR121:AV121)</f>
        <v>12.799527567692804</v>
      </c>
      <c r="AX121" s="113">
        <f>AW121/I121*100</f>
        <v>17.068312531927997</v>
      </c>
      <c r="AY121" s="100">
        <v>1.23</v>
      </c>
      <c r="AZ121" s="100">
        <v>33.43</v>
      </c>
      <c r="BA121" s="100">
        <v>-6.11</v>
      </c>
      <c r="BB121" s="100">
        <v>8.33</v>
      </c>
      <c r="BC121" s="100">
        <v>14.62</v>
      </c>
      <c r="BE121" s="12">
        <v>2010</v>
      </c>
      <c r="BF121" s="12">
        <f>IF(BE121&gt;2020,0,IF(BE121&gt;2008,1,IF(BE121&gt;2001,2,IF(BE121&gt;1990,3,IF(BE121&gt;1980,4,IF(BE121&gt;1973,5,IF(BE121&gt;1970,6,IF(BE121&gt;1960,7,IF(BE121&gt;1958,8,IF(BE121&gt;1953,9,10))))))))))</f>
        <v>1</v>
      </c>
      <c r="BG121" s="100">
        <v>4.2299999999999995</v>
      </c>
      <c r="BH121" t="s">
        <v>121</v>
      </c>
      <c r="BI121" t="s">
        <v>122</v>
      </c>
    </row>
    <row r="122" spans="1:61" ht="11.25" customHeight="1" x14ac:dyDescent="0.2">
      <c r="A122" s="123" t="s">
        <v>820</v>
      </c>
      <c r="B122" s="55" t="s">
        <v>821</v>
      </c>
      <c r="C122" s="156" t="s">
        <v>134</v>
      </c>
      <c r="D122" s="98" t="s">
        <v>157</v>
      </c>
      <c r="E122" s="157">
        <v>14</v>
      </c>
      <c r="F122" s="2">
        <v>381</v>
      </c>
      <c r="G122" s="2" t="s">
        <v>146</v>
      </c>
      <c r="H122" s="2" t="s">
        <v>146</v>
      </c>
      <c r="I122" s="100">
        <v>70.209999999999994</v>
      </c>
      <c r="J122" s="101">
        <f>(M122/I122)*100</f>
        <v>1.9370460048426155</v>
      </c>
      <c r="K122" s="104">
        <v>0.34</v>
      </c>
      <c r="L122" s="71">
        <v>4</v>
      </c>
      <c r="M122" s="28">
        <f>K122*L122</f>
        <v>1.36</v>
      </c>
      <c r="N122" s="103" t="s">
        <v>151</v>
      </c>
      <c r="O122" s="104">
        <v>0.28999999999999998</v>
      </c>
      <c r="P122" s="158">
        <v>46066</v>
      </c>
      <c r="Q122" s="158">
        <v>46081</v>
      </c>
      <c r="R122" s="28">
        <f>(K122-O122)/O122*100</f>
        <v>17.241379310344847</v>
      </c>
      <c r="S122" s="105">
        <f>IF(INDEX(Historical!$D$7:$D1274,MATCH(B122,Historical!$B$7:$B$1062,0))=0,"n/a",(INDEX(Historical!$C$7:$C$1062,MATCH(B122,Historical!$B$7:$B$1062,0))/INDEX(Historical!$D$7:$D$1062,MATCH(B122,Historical!$B$7:$B$1062,0))-1)*100)</f>
        <v>15.999999999999993</v>
      </c>
      <c r="T122" s="105">
        <f>IF(INDEX(Historical!$F$7:$F$1062,MATCH(B122,Historical!$B$7:$B$1062,0))=0,"n/a",((INDEX(Historical!$C$7:$C$1062,MATCH(B122,Historical!$B$7:$B$1062,0))/INDEX(Historical!$F$7:$F$1062,MATCH(B122,Historical!$B$7:$B$1062,0)))^(1/3)-1)*100)</f>
        <v>13.660692911233397</v>
      </c>
      <c r="U122" s="105">
        <f>IF(INDEX(Historical!$H$7:$H$1062,MATCH(B122,Historical!$B$7:$B$1062,0))=0,"n/a",((INDEX(Historical!$C$7:$C$1062,MATCH(B122,Historical!$B$7:$B$1062,0))/INDEX(Historical!$H$7:$H$1062,MATCH(B122,Historical!$B$7:$B$1062,0)))^(1/5)-1)*100)</f>
        <v>11.939357728279077</v>
      </c>
      <c r="V122" s="105">
        <f>IF(INDEX(Historical!$M$7:$M$1062,MATCH(B122,Historical!$B$7:$B$1062,0))=0,"n/a",((INDEX(Historical!$C$7:$C$1062,MATCH(B122,Historical!$B$7:$B$1062,0))/INDEX(Historical!$M$7:$M$1062,MATCH(B122,Historical!$B$7:$B$1062,0)))^(1/10)-1)*100)</f>
        <v>10.179432537256972</v>
      </c>
      <c r="W122" s="106">
        <f>IF(OR(U122&lt;=0,U122="n/a",V122&lt;=0,V122="n/a"),"n/a",U122/V122)</f>
        <v>1.1728903045018213</v>
      </c>
      <c r="X122" s="107">
        <f>IF(OR(AJ122&lt;=0,AJ122="n/a",U122&lt;=0,U122="n/a"),"n/a",U122/AJ122)</f>
        <v>0.48415886975989769</v>
      </c>
      <c r="Y122" s="165"/>
      <c r="Z122" s="101">
        <f>IF(OR(AC122&lt;0.01,AC122="n/a"),"n/a",M122/AC122*100)</f>
        <v>20.637329286798181</v>
      </c>
      <c r="AA122" s="109">
        <f>IF(OR(AC122&lt;0.01,AC122="n/a"),"n/a",I122/AC122)</f>
        <v>10.654021244309559</v>
      </c>
      <c r="AB122" s="71">
        <v>12</v>
      </c>
      <c r="AC122" s="100">
        <v>6.59</v>
      </c>
      <c r="AD122" s="100" t="s">
        <v>142</v>
      </c>
      <c r="AE122" s="100">
        <v>2.04</v>
      </c>
      <c r="AF122" s="100">
        <v>1.49</v>
      </c>
      <c r="AG122" s="100">
        <v>14.81</v>
      </c>
      <c r="AH122" s="100">
        <v>6.7299999999999995</v>
      </c>
      <c r="AI122" s="100">
        <v>6.8500000000000005</v>
      </c>
      <c r="AJ122" s="100">
        <v>24.66</v>
      </c>
      <c r="AK122" s="100" t="s">
        <v>142</v>
      </c>
      <c r="AL122" s="100">
        <v>587.11</v>
      </c>
      <c r="AM122" s="100">
        <v>8.1</v>
      </c>
      <c r="AN122" s="100">
        <v>0.89</v>
      </c>
      <c r="AO122" s="110">
        <f>IF(U122="n/a","n/a",IF(AA122&lt;0,"n/a",IF(AA122="n/a","n/a",J122+U122-AA122)))</f>
        <v>3.2223824888121335</v>
      </c>
      <c r="AP122" s="111">
        <f>IF(U122="n/a","n/a",J122+U122)</f>
        <v>13.876403733121693</v>
      </c>
      <c r="AQ122" s="112">
        <f>IF(OR(AC122&lt;0.01,AC122="n/a",AF122="n/a"),"n/a",(I122/SQRT(22.5*AC122*(I122/AF122))-1)*100)</f>
        <v>-16.003990428059968</v>
      </c>
      <c r="AR122" s="101">
        <f>INDEX(Historical!$C$7:$C$1063,MATCH(B122,Historical!$B$7:$B$1063,0))*IF(AH122="n/a",1.03,IF(AH122&lt;0,1.01,IF(AH122&gt;10,1.1,(1+AH122/100))))</f>
        <v>1.2380679999999997</v>
      </c>
      <c r="AS122" s="109">
        <f>IF($AI122="n/a",1.03*AR122,IF($AI122&lt;0,1.01*AR122,IF($AI122&gt;10,1.1*AR122,(1+$AI122/100)*AR122)))</f>
        <v>1.3228756579999996</v>
      </c>
      <c r="AT122" s="109">
        <f>IF($AK122="n/a",1.03*AS122,IF($AK122&lt;0,1.01*AS122,IF($AK122&gt;10,1.1*AS122,(1+$AK122/100)*AS122)))</f>
        <v>1.3625619277399996</v>
      </c>
      <c r="AU122" s="109">
        <f>IF($AK122="n/a",1.03*AT122,IF($AK122&lt;0,1.01*AT122,IF($AK122&gt;10,1.1*AT122,(1+$AK122/100)*AT122)))</f>
        <v>1.4034387855721997</v>
      </c>
      <c r="AV122" s="109">
        <f>IF($AK122="n/a",1.03*AU122,IF($AK122&lt;0,1.01*AU122,IF($AK122&gt;10,1.1*AU122,(1+$AK122/100)*AU122)))</f>
        <v>1.4455419491393657</v>
      </c>
      <c r="AW122" s="109">
        <f>SUM(AR122:AV122)</f>
        <v>6.7724863204515646</v>
      </c>
      <c r="AX122" s="113">
        <f>AW122/I122*100</f>
        <v>9.6460423307955629</v>
      </c>
      <c r="AY122" s="100">
        <v>0.65</v>
      </c>
      <c r="AZ122" s="100">
        <v>52.959999999999994</v>
      </c>
      <c r="BA122" s="100">
        <v>0.54</v>
      </c>
      <c r="BB122" s="100">
        <v>13.139999999999999</v>
      </c>
      <c r="BC122" s="100">
        <v>24.07</v>
      </c>
      <c r="BE122" s="12">
        <v>2013</v>
      </c>
      <c r="BF122" s="12">
        <f>IF(BE122&gt;2020,0,IF(BE122&gt;2008,1,IF(BE122&gt;2001,2,IF(BE122&gt;1990,3,IF(BE122&gt;1980,4,IF(BE122&gt;1973,5,IF(BE122&gt;1970,6,IF(BE122&gt;1960,7,IF(BE122&gt;1958,8,IF(BE122&gt;1953,9,10))))))))))</f>
        <v>1</v>
      </c>
      <c r="BG122" s="100">
        <v>1.3</v>
      </c>
      <c r="BH122" t="s">
        <v>121</v>
      </c>
      <c r="BI122" t="s">
        <v>122</v>
      </c>
    </row>
    <row r="123" spans="1:61" ht="11.25" customHeight="1" x14ac:dyDescent="0.2">
      <c r="A123" s="123" t="s">
        <v>822</v>
      </c>
      <c r="B123" s="55" t="s">
        <v>823</v>
      </c>
      <c r="C123" s="156" t="s">
        <v>134</v>
      </c>
      <c r="D123" s="98" t="s">
        <v>157</v>
      </c>
      <c r="E123" s="157">
        <v>15</v>
      </c>
      <c r="F123" s="2">
        <v>358</v>
      </c>
      <c r="G123" s="2" t="s">
        <v>119</v>
      </c>
      <c r="H123" s="2" t="s">
        <v>119</v>
      </c>
      <c r="I123" s="100">
        <v>47.72</v>
      </c>
      <c r="J123" s="101">
        <f>(M123/I123)*100</f>
        <v>2.7661357921207044</v>
      </c>
      <c r="K123" s="104">
        <v>0.33</v>
      </c>
      <c r="L123" s="71">
        <v>4</v>
      </c>
      <c r="M123" s="28">
        <f>K123*L123</f>
        <v>1.32</v>
      </c>
      <c r="N123" s="103" t="s">
        <v>550</v>
      </c>
      <c r="O123" s="104">
        <v>0.31</v>
      </c>
      <c r="P123" s="158">
        <v>46241</v>
      </c>
      <c r="Q123" s="158">
        <v>46255</v>
      </c>
      <c r="R123" s="28">
        <f>(K123-O123)/O123*100</f>
        <v>6.4516129032258114</v>
      </c>
      <c r="S123" s="105">
        <f>IF(INDEX(Historical!$D$7:$D1277,MATCH(B123,Historical!$B$7:$B$1062,0))=0,"n/a",(INDEX(Historical!$C$7:$C$1062,MATCH(B123,Historical!$B$7:$B$1062,0))/INDEX(Historical!$D$7:$D$1062,MATCH(B123,Historical!$B$7:$B$1062,0))-1)*100)</f>
        <v>3.3333333333333437</v>
      </c>
      <c r="T123" s="105">
        <f>IF(INDEX(Historical!$F$7:$F$1062,MATCH(B123,Historical!$B$7:$B$1062,0))=0,"n/a",((INDEX(Historical!$C$7:$C$1062,MATCH(B123,Historical!$B$7:$B$1062,0))/INDEX(Historical!$F$7:$F$1062,MATCH(B123,Historical!$B$7:$B$1062,0)))^(1/3)-1)*100)</f>
        <v>3.4509669068251148</v>
      </c>
      <c r="U123" s="105">
        <f>IF(INDEX(Historical!$H$7:$H$1062,MATCH(B123,Historical!$B$7:$B$1062,0))=0,"n/a",((INDEX(Historical!$C$7:$C$1062,MATCH(B123,Historical!$B$7:$B$1062,0))/INDEX(Historical!$H$7:$H$1062,MATCH(B123,Historical!$B$7:$B$1062,0)))^(1/5)-1)*100)</f>
        <v>4.3961149790192833</v>
      </c>
      <c r="V123" s="105">
        <f>IF(INDEX(Historical!$M$7:$M$1062,MATCH(B123,Historical!$B$7:$B$1062,0))=0,"n/a",((INDEX(Historical!$C$7:$C$1062,MATCH(B123,Historical!$B$7:$B$1062,0))/INDEX(Historical!$M$7:$M$1062,MATCH(B123,Historical!$B$7:$B$1062,0)))^(1/10)-1)*100)</f>
        <v>8.6682798563419325</v>
      </c>
      <c r="W123" s="106">
        <f>IF(OR(U123&lt;=0,U123="n/a",V123&lt;=0,V123="n/a"),"n/a",U123/V123)</f>
        <v>0.50714963659173673</v>
      </c>
      <c r="X123" s="107">
        <f>IF(OR(AJ123&lt;=0,AJ123="n/a",U123&lt;=0,U123="n/a"),"n/a",U123/AJ123)</f>
        <v>0.78222686459417845</v>
      </c>
      <c r="Y123" s="162" t="s">
        <v>1713</v>
      </c>
      <c r="Z123" s="101">
        <f>IF(OR(AC123&lt;0.01,AC123="n/a"),"n/a",M123/AC123*100)</f>
        <v>41.77215189873418</v>
      </c>
      <c r="AA123" s="109">
        <f>IF(OR(AC123&lt;0.01,AC123="n/a"),"n/a",I123/AC123)</f>
        <v>15.101265822784809</v>
      </c>
      <c r="AB123" s="71">
        <v>12</v>
      </c>
      <c r="AC123" s="100">
        <v>3.16</v>
      </c>
      <c r="AD123" s="100" t="s">
        <v>142</v>
      </c>
      <c r="AE123" s="100">
        <v>4.38</v>
      </c>
      <c r="AF123" s="100">
        <v>1.67</v>
      </c>
      <c r="AG123" s="100">
        <v>11.379999999999999</v>
      </c>
      <c r="AH123" s="100">
        <v>8.75</v>
      </c>
      <c r="AI123" s="100">
        <v>1.63</v>
      </c>
      <c r="AJ123" s="100">
        <v>5.62</v>
      </c>
      <c r="AK123" s="100" t="s">
        <v>142</v>
      </c>
      <c r="AL123" s="100">
        <v>900.32</v>
      </c>
      <c r="AM123" s="100">
        <v>15.620000000000001</v>
      </c>
      <c r="AN123" s="100">
        <v>0.01</v>
      </c>
      <c r="AO123" s="110">
        <f>IF(U123="n/a","n/a",IF(AA123&lt;0,"n/a",IF(AA123="n/a","n/a",J123+U123-AA123)))</f>
        <v>-7.9390150516448212</v>
      </c>
      <c r="AP123" s="111">
        <f>IF(U123="n/a","n/a",J123+U123)</f>
        <v>7.1622507711399876</v>
      </c>
      <c r="AQ123" s="112">
        <f>IF(OR(AC123&lt;0.01,AC123="n/a",AF123="n/a"),"n/a",(I123/SQRT(22.5*AC123*(I123/AF123))-1)*100)</f>
        <v>5.8701803028399224</v>
      </c>
      <c r="AR123" s="101">
        <f>INDEX(Historical!$C$7:$C$1063,MATCH(B123,Historical!$B$7:$B$1063,0))*IF(AH123="n/a",1.03,IF(AH123&lt;0,1.01,IF(AH123&gt;10,1.1,(1+AH123/100))))</f>
        <v>1.3484999999999998</v>
      </c>
      <c r="AS123" s="109">
        <f>IF($AI123="n/a",1.03*AR123,IF($AI123&lt;0,1.01*AR123,IF($AI123&gt;10,1.1*AR123,(1+$AI123/100)*AR123)))</f>
        <v>1.3704805499999997</v>
      </c>
      <c r="AT123" s="109">
        <f>IF($AK123="n/a",1.03*AS123,IF($AK123&lt;0,1.01*AS123,IF($AK123&gt;10,1.1*AS123,(1+$AK123/100)*AS123)))</f>
        <v>1.4115949664999996</v>
      </c>
      <c r="AU123" s="109">
        <f>IF($AK123="n/a",1.03*AT123,IF($AK123&lt;0,1.01*AT123,IF($AK123&gt;10,1.1*AT123,(1+$AK123/100)*AT123)))</f>
        <v>1.4539428154949996</v>
      </c>
      <c r="AV123" s="109">
        <f>IF($AK123="n/a",1.03*AU123,IF($AK123&lt;0,1.01*AU123,IF($AK123&gt;10,1.1*AU123,(1+$AK123/100)*AU123)))</f>
        <v>1.4975610999598497</v>
      </c>
      <c r="AW123" s="109">
        <f>SUM(AR123:AV123)</f>
        <v>7.0820794319548472</v>
      </c>
      <c r="AX123" s="113">
        <f>AW123/I123*100</f>
        <v>14.84090409043346</v>
      </c>
      <c r="AY123" s="100">
        <v>0.47</v>
      </c>
      <c r="AZ123" s="100">
        <v>57.56</v>
      </c>
      <c r="BA123" s="100">
        <v>-3.3000000000000003</v>
      </c>
      <c r="BB123" s="100">
        <v>7.5</v>
      </c>
      <c r="BC123" s="100">
        <v>22.81</v>
      </c>
      <c r="BE123" s="12">
        <v>2012</v>
      </c>
      <c r="BF123" s="12">
        <f>IF(BE123&gt;2020,0,IF(BE123&gt;2008,1,IF(BE123&gt;2001,2,IF(BE123&gt;1990,3,IF(BE123&gt;1980,4,IF(BE123&gt;1973,5,IF(BE123&gt;1970,6,IF(BE123&gt;1960,7,IF(BE123&gt;1958,8,IF(BE123&gt;1953,9,10))))))))))</f>
        <v>1</v>
      </c>
      <c r="BG123" s="100">
        <v>1.7500000000000002</v>
      </c>
      <c r="BH123" t="s">
        <v>121</v>
      </c>
      <c r="BI123" t="s">
        <v>122</v>
      </c>
    </row>
    <row r="124" spans="1:61" ht="11.25" customHeight="1" x14ac:dyDescent="0.2">
      <c r="A124" s="116" t="s">
        <v>1469</v>
      </c>
      <c r="B124" s="55" t="s">
        <v>1470</v>
      </c>
      <c r="C124" s="156" t="s">
        <v>134</v>
      </c>
      <c r="D124" s="98" t="s">
        <v>157</v>
      </c>
      <c r="E124" s="157">
        <v>10</v>
      </c>
      <c r="F124" s="2">
        <v>520</v>
      </c>
      <c r="G124" s="2" t="s">
        <v>146</v>
      </c>
      <c r="H124" s="2" t="s">
        <v>146</v>
      </c>
      <c r="I124" s="100">
        <v>21.53</v>
      </c>
      <c r="J124" s="101">
        <f>(M124/I124)*100</f>
        <v>2.6010218300046448</v>
      </c>
      <c r="K124" s="104">
        <v>0.14000000000000001</v>
      </c>
      <c r="L124" s="71">
        <v>4</v>
      </c>
      <c r="M124" s="28">
        <f>K124*L124</f>
        <v>0.56000000000000005</v>
      </c>
      <c r="N124" s="103" t="s">
        <v>873</v>
      </c>
      <c r="O124" s="104">
        <v>0.13500000000000001</v>
      </c>
      <c r="P124" s="158">
        <v>46150</v>
      </c>
      <c r="Q124" s="158">
        <v>46164</v>
      </c>
      <c r="R124" s="28">
        <f>(K124-O124)/O124*100</f>
        <v>3.7037037037037068</v>
      </c>
      <c r="S124" s="105">
        <f>IF(INDEX(Historical!$D$7:$D1278,MATCH(B124,Historical!$B$7:$B$1062,0))=0,"n/a",(INDEX(Historical!$C$7:$C$1062,MATCH(B124,Historical!$B$7:$B$1062,0))/INDEX(Historical!$D$7:$D$1062,MATCH(B124,Historical!$B$7:$B$1062,0))-1)*100)</f>
        <v>3.8834951456310662</v>
      </c>
      <c r="T124" s="105">
        <f>IF(INDEX(Historical!$F$7:$F$1062,MATCH(B124,Historical!$B$7:$B$1062,0))=0,"n/a",((INDEX(Historical!$C$7:$C$1062,MATCH(B124,Historical!$B$7:$B$1062,0))/INDEX(Historical!$F$7:$F$1062,MATCH(B124,Historical!$B$7:$B$1062,0)))^(1/3)-1)*100)</f>
        <v>4.0447227978333222</v>
      </c>
      <c r="U124" s="105">
        <f>IF(INDEX(Historical!$H$7:$H$1062,MATCH(B124,Historical!$B$7:$B$1062,0))=0,"n/a",((INDEX(Historical!$C$7:$C$1062,MATCH(B124,Historical!$B$7:$B$1062,0))/INDEX(Historical!$H$7:$H$1062,MATCH(B124,Historical!$B$7:$B$1062,0)))^(1/5)-1)*100)</f>
        <v>3.9872806255835336</v>
      </c>
      <c r="V124" s="105">
        <f>IF(INDEX(Historical!$M$7:$M$1062,MATCH(B124,Historical!$B$7:$B$1062,0))=0,"n/a",((INDEX(Historical!$C$7:$C$1062,MATCH(B124,Historical!$B$7:$B$1062,0))/INDEX(Historical!$M$7:$M$1062,MATCH(B124,Historical!$B$7:$B$1062,0)))^(1/10)-1)*100)</f>
        <v>6.6889829458704142</v>
      </c>
      <c r="W124" s="106">
        <f>IF(OR(U124&lt;=0,U124="n/a",V124&lt;=0,V124="n/a"),"n/a",U124/V124)</f>
        <v>0.59609669479650351</v>
      </c>
      <c r="X124" s="107">
        <f>IF(OR(AJ124&lt;=0,AJ124="n/a",U124&lt;=0,U124="n/a"),"n/a",U124/AJ124)</f>
        <v>0.27708690935257357</v>
      </c>
      <c r="Y124" s="165"/>
      <c r="Z124" s="101">
        <f>IF(OR(AC124&lt;0.01,AC124="n/a"),"n/a",M124/AC124*100)</f>
        <v>34.355828220858903</v>
      </c>
      <c r="AA124" s="109">
        <f>IF(OR(AC124&lt;0.01,AC124="n/a"),"n/a",I124/AC124)</f>
        <v>13.208588957055216</v>
      </c>
      <c r="AB124" s="71">
        <v>12</v>
      </c>
      <c r="AC124" s="100">
        <v>1.63</v>
      </c>
      <c r="AD124" s="100" t="s">
        <v>142</v>
      </c>
      <c r="AE124" s="100">
        <v>2.95</v>
      </c>
      <c r="AF124" s="100">
        <v>1.39</v>
      </c>
      <c r="AG124" s="100">
        <v>10.91</v>
      </c>
      <c r="AH124" s="100">
        <v>17.46</v>
      </c>
      <c r="AI124" s="100">
        <v>13.8</v>
      </c>
      <c r="AJ124" s="100">
        <v>14.39</v>
      </c>
      <c r="AK124" s="100" t="s">
        <v>142</v>
      </c>
      <c r="AL124" s="100">
        <v>2190</v>
      </c>
      <c r="AM124" s="100">
        <v>1.91</v>
      </c>
      <c r="AN124" s="100">
        <v>0.17</v>
      </c>
      <c r="AO124" s="110">
        <f>IF(U124="n/a","n/a",IF(AA124&lt;0,"n/a",IF(AA124="n/a","n/a",J124+U124-AA124)))</f>
        <v>-6.6202865014670378</v>
      </c>
      <c r="AP124" s="111">
        <f>IF(U124="n/a","n/a",J124+U124)</f>
        <v>6.5883024555881784</v>
      </c>
      <c r="AQ124" s="112">
        <f>IF(OR(AC124&lt;0.01,AC124="n/a",AF124="n/a"),"n/a",(I124/SQRT(22.5*AC124*(I124/AF124))-1)*100)</f>
        <v>-9.6674325978184825</v>
      </c>
      <c r="AR124" s="101">
        <f>INDEX(Historical!$C$7:$C$1063,MATCH(B124,Historical!$B$7:$B$1063,0))*IF(AH124="n/a",1.03,IF(AH124&lt;0,1.01,IF(AH124&gt;10,1.1,(1+AH124/100))))</f>
        <v>0.58850000000000013</v>
      </c>
      <c r="AS124" s="109">
        <f>IF($AI124="n/a",1.03*AR124,IF($AI124&lt;0,1.01*AR124,IF($AI124&gt;10,1.1*AR124,(1+$AI124/100)*AR124)))</f>
        <v>0.6473500000000002</v>
      </c>
      <c r="AT124" s="109">
        <f>IF($AK124="n/a",1.03*AS124,IF($AK124&lt;0,1.01*AS124,IF($AK124&gt;10,1.1*AS124,(1+$AK124/100)*AS124)))</f>
        <v>0.66677050000000027</v>
      </c>
      <c r="AU124" s="109">
        <f>IF($AK124="n/a",1.03*AT124,IF($AK124&lt;0,1.01*AT124,IF($AK124&gt;10,1.1*AT124,(1+$AK124/100)*AT124)))</f>
        <v>0.68677361500000034</v>
      </c>
      <c r="AV124" s="109">
        <f>IF($AK124="n/a",1.03*AU124,IF($AK124&lt;0,1.01*AU124,IF($AK124&gt;10,1.1*AU124,(1+$AK124/100)*AU124)))</f>
        <v>0.70737682345000041</v>
      </c>
      <c r="AW124" s="109">
        <f>SUM(AR124:AV124)</f>
        <v>3.2967709384500017</v>
      </c>
      <c r="AX124" s="113">
        <f>AW124/I124*100</f>
        <v>15.312452106130985</v>
      </c>
      <c r="AY124" s="100">
        <v>0.73</v>
      </c>
      <c r="AZ124" s="100">
        <v>43.53</v>
      </c>
      <c r="BA124" s="100">
        <v>-3.64</v>
      </c>
      <c r="BB124" s="100">
        <v>7.53</v>
      </c>
      <c r="BC124" s="100">
        <v>19.48</v>
      </c>
      <c r="BE124" s="12">
        <v>2017</v>
      </c>
      <c r="BF124" s="12">
        <f>IF(BE124&gt;2020,0,IF(BE124&gt;2008,1,IF(BE124&gt;2001,2,IF(BE124&gt;1990,3,IF(BE124&gt;1980,4,IF(BE124&gt;1973,5,IF(BE124&gt;1970,6,IF(BE124&gt;1960,7,IF(BE124&gt;1958,8,IF(BE124&gt;1953,9,10))))))))))</f>
        <v>1</v>
      </c>
      <c r="BG124" s="100">
        <v>1.38</v>
      </c>
      <c r="BH124" t="s">
        <v>121</v>
      </c>
      <c r="BI124" t="s">
        <v>122</v>
      </c>
    </row>
    <row r="125" spans="1:61" ht="11.25" customHeight="1" x14ac:dyDescent="0.2">
      <c r="A125" s="116" t="s">
        <v>824</v>
      </c>
      <c r="B125" s="55" t="s">
        <v>825</v>
      </c>
      <c r="C125" s="156" t="s">
        <v>134</v>
      </c>
      <c r="D125" s="98" t="s">
        <v>826</v>
      </c>
      <c r="E125" s="157">
        <v>10</v>
      </c>
      <c r="F125" s="2">
        <v>499</v>
      </c>
      <c r="G125" s="2" t="s">
        <v>146</v>
      </c>
      <c r="H125" s="2" t="s">
        <v>146</v>
      </c>
      <c r="I125" s="100">
        <v>204.01</v>
      </c>
      <c r="J125" s="101">
        <f>(M125/I125)*100</f>
        <v>0.82348904465467387</v>
      </c>
      <c r="K125" s="104">
        <v>0.42</v>
      </c>
      <c r="L125" s="71">
        <v>4</v>
      </c>
      <c r="M125" s="28">
        <f>K125*L125</f>
        <v>1.68</v>
      </c>
      <c r="N125" s="103" t="s">
        <v>696</v>
      </c>
      <c r="O125" s="104">
        <v>0.38</v>
      </c>
      <c r="P125" s="163">
        <v>45884</v>
      </c>
      <c r="Q125" s="163">
        <v>45898</v>
      </c>
      <c r="R125" s="28">
        <f>(K125-O125)/O125*100</f>
        <v>10.52631578947368</v>
      </c>
      <c r="S125" s="105">
        <f>IF(INDEX(Historical!$D$7:$D1279,MATCH(B125,Historical!$B$7:$B$1062,0))=0,"n/a",(INDEX(Historical!$C$7:$C$1062,MATCH(B125,Historical!$B$7:$B$1062,0))/INDEX(Historical!$D$7:$D$1062,MATCH(B125,Historical!$B$7:$B$1062,0))-1)*100)</f>
        <v>9.5890410958904262</v>
      </c>
      <c r="T125" s="105">
        <f>IF(INDEX(Historical!$F$7:$F$1062,MATCH(B125,Historical!$B$7:$B$1062,0))=0,"n/a",((INDEX(Historical!$C$7:$C$1062,MATCH(B125,Historical!$B$7:$B$1062,0))/INDEX(Historical!$F$7:$F$1062,MATCH(B125,Historical!$B$7:$B$1062,0)))^(1/3)-1)*100)</f>
        <v>8.2887014419613649</v>
      </c>
      <c r="U125" s="105">
        <f>IF(INDEX(Historical!$H$7:$H$1062,MATCH(B125,Historical!$B$7:$B$1062,0))=0,"n/a",((INDEX(Historical!$C$7:$C$1062,MATCH(B125,Historical!$B$7:$B$1062,0))/INDEX(Historical!$H$7:$H$1062,MATCH(B125,Historical!$B$7:$B$1062,0)))^(1/5)-1)*100)</f>
        <v>8.1780741066402882</v>
      </c>
      <c r="V125" s="105" t="str">
        <f>IF(INDEX(Historical!$M$7:$M$1062,MATCH(B125,Historical!$B$7:$B$1062,0))=0,"n/a",((INDEX(Historical!$C$7:$C$1062,MATCH(B125,Historical!$B$7:$B$1062,0))/INDEX(Historical!$M$7:$M$1062,MATCH(B125,Historical!$B$7:$B$1062,0)))^(1/10)-1)*100)</f>
        <v>n/a</v>
      </c>
      <c r="W125" s="106" t="str">
        <f>IF(OR(U125&lt;=0,U125="n/a",V125&lt;=0,V125="n/a"),"n/a",U125/V125)</f>
        <v>n/a</v>
      </c>
      <c r="X125" s="107">
        <f>IF(OR(AJ125&lt;=0,AJ125="n/a",U125&lt;=0,U125="n/a"),"n/a",U125/AJ125)</f>
        <v>0.34506641800169996</v>
      </c>
      <c r="Y125" s="165"/>
      <c r="Z125" s="101">
        <f>IF(OR(AC125&lt;0.01,AC125="n/a"),"n/a",M125/AC125*100)</f>
        <v>19.156214367160775</v>
      </c>
      <c r="AA125" s="109">
        <f>IF(OR(AC125&lt;0.01,AC125="n/a"),"n/a",I125/AC125)</f>
        <v>23.262257696693272</v>
      </c>
      <c r="AB125" s="71">
        <v>12</v>
      </c>
      <c r="AC125" s="100">
        <v>8.77</v>
      </c>
      <c r="AD125" s="100">
        <v>0.74</v>
      </c>
      <c r="AE125" s="100">
        <v>2.15</v>
      </c>
      <c r="AF125" s="100">
        <v>3.82</v>
      </c>
      <c r="AG125" s="100">
        <v>17.399999999999999</v>
      </c>
      <c r="AH125" s="100">
        <v>28.84</v>
      </c>
      <c r="AI125" s="100">
        <v>15.61</v>
      </c>
      <c r="AJ125" s="100">
        <v>23.7</v>
      </c>
      <c r="AK125" s="100">
        <v>21.04</v>
      </c>
      <c r="AL125" s="100">
        <v>8850</v>
      </c>
      <c r="AM125" s="100">
        <v>9.1999999999999993</v>
      </c>
      <c r="AN125" s="100">
        <v>1.1599999999999999</v>
      </c>
      <c r="AO125" s="110">
        <f>IF(U125="n/a","n/a",IF(AA125&lt;0,"n/a",IF(AA125="n/a","n/a",J125+U125-AA125)))</f>
        <v>-14.26069454539831</v>
      </c>
      <c r="AP125" s="111">
        <f>IF(U125="n/a","n/a",J125+U125)</f>
        <v>9.0015631512949614</v>
      </c>
      <c r="AQ125" s="112">
        <f>IF(OR(AC125&lt;0.01,AC125="n/a",AF125="n/a"),"n/a",(I125/SQRT(22.5*AC125*(I125/AF125))-1)*100)</f>
        <v>98.731336679412223</v>
      </c>
      <c r="AR125" s="101">
        <f>INDEX(Historical!$C$7:$C$1063,MATCH(B125,Historical!$B$7:$B$1063,0))*IF(AH125="n/a",1.03,IF(AH125&lt;0,1.01,IF(AH125&gt;10,1.1,(1+AH125/100))))</f>
        <v>1.7600000000000002</v>
      </c>
      <c r="AS125" s="109">
        <f>IF($AI125="n/a",1.03*AR125,IF($AI125&lt;0,1.01*AR125,IF($AI125&gt;10,1.1*AR125,(1+$AI125/100)*AR125)))</f>
        <v>1.9360000000000004</v>
      </c>
      <c r="AT125" s="109">
        <f>IF($AK125="n/a",1.03*AS125,IF($AK125&lt;0,1.01*AS125,IF($AK125&gt;10,1.1*AS125,(1+$AK125/100)*AS125)))</f>
        <v>2.1296000000000004</v>
      </c>
      <c r="AU125" s="109">
        <f>IF($AK125="n/a",1.03*AT125,IF($AK125&lt;0,1.01*AT125,IF($AK125&gt;10,1.1*AT125,(1+$AK125/100)*AT125)))</f>
        <v>2.3425600000000006</v>
      </c>
      <c r="AV125" s="109">
        <f>IF($AK125="n/a",1.03*AU125,IF($AK125&lt;0,1.01*AU125,IF($AK125&gt;10,1.1*AU125,(1+$AK125/100)*AU125)))</f>
        <v>2.5768160000000009</v>
      </c>
      <c r="AW125" s="109">
        <f>SUM(AR125:AV125)</f>
        <v>10.744976000000003</v>
      </c>
      <c r="AX125" s="113">
        <f>AW125/I125*100</f>
        <v>5.2668869173079766</v>
      </c>
      <c r="AY125" s="100">
        <v>0.54</v>
      </c>
      <c r="AZ125" s="100">
        <v>58.269999999999996</v>
      </c>
      <c r="BA125" s="100">
        <v>-13.54</v>
      </c>
      <c r="BB125" s="100">
        <v>-6.17</v>
      </c>
      <c r="BC125" s="100">
        <v>7.7799999999999994</v>
      </c>
      <c r="BE125" s="12">
        <v>2016</v>
      </c>
      <c r="BF125" s="12">
        <f>IF(BE125&gt;2020,0,IF(BE125&gt;2008,1,IF(BE125&gt;2001,2,IF(BE125&gt;1990,3,IF(BE125&gt;1980,4,IF(BE125&gt;1973,5,IF(BE125&gt;1970,6,IF(BE125&gt;1960,7,IF(BE125&gt;1958,8,IF(BE125&gt;1953,9,10))))))))))</f>
        <v>1</v>
      </c>
      <c r="BG125" s="100">
        <v>7.76</v>
      </c>
      <c r="BH125" t="s">
        <v>121</v>
      </c>
      <c r="BI125" t="s">
        <v>122</v>
      </c>
    </row>
    <row r="126" spans="1:61" ht="11.25" customHeight="1" x14ac:dyDescent="0.2">
      <c r="A126" s="116" t="s">
        <v>827</v>
      </c>
      <c r="B126" s="55" t="s">
        <v>828</v>
      </c>
      <c r="C126" s="156" t="s">
        <v>300</v>
      </c>
      <c r="D126" s="98" t="s">
        <v>612</v>
      </c>
      <c r="E126" s="157">
        <v>12</v>
      </c>
      <c r="F126" s="2">
        <v>476</v>
      </c>
      <c r="G126" s="2" t="s">
        <v>146</v>
      </c>
      <c r="H126" s="2" t="s">
        <v>146</v>
      </c>
      <c r="I126" s="100">
        <v>25.6</v>
      </c>
      <c r="J126" s="101">
        <f>(M126/I126)*100</f>
        <v>5.7281250000000004</v>
      </c>
      <c r="K126" s="104">
        <v>0.1222</v>
      </c>
      <c r="L126" s="71">
        <v>12</v>
      </c>
      <c r="M126" s="28">
        <f>K126*L126</f>
        <v>1.4664000000000001</v>
      </c>
      <c r="N126" s="103" t="s">
        <v>562</v>
      </c>
      <c r="O126" s="104">
        <v>0.122167</v>
      </c>
      <c r="P126" s="158">
        <v>46234</v>
      </c>
      <c r="Q126" s="158">
        <v>46251</v>
      </c>
      <c r="R126" s="28">
        <f>(K126-O126)/O126*100</f>
        <v>2.7012204605175907E-2</v>
      </c>
      <c r="S126" s="105">
        <f>IF(INDEX(Historical!$D$7:$D1280,MATCH(B126,Historical!$B$7:$B$1062,0))=0,"n/a",(INDEX(Historical!$C$7:$C$1062,MATCH(B126,Historical!$B$7:$B$1062,0))/INDEX(Historical!$D$7:$D$1062,MATCH(B126,Historical!$B$7:$B$1062,0))-1)*100)</f>
        <v>2.898550724637694</v>
      </c>
      <c r="T126" s="105">
        <f>IF(INDEX(Historical!$F$7:$F$1062,MATCH(B126,Historical!$B$7:$B$1062,0))=0,"n/a",((INDEX(Historical!$C$7:$C$1062,MATCH(B126,Historical!$B$7:$B$1062,0))/INDEX(Historical!$F$7:$F$1062,MATCH(B126,Historical!$B$7:$B$1062,0)))^(1/3)-1)*100)</f>
        <v>2.20659054661696</v>
      </c>
      <c r="U126" s="105">
        <f>IF(INDEX(Historical!$H$7:$H$1062,MATCH(B126,Historical!$B$7:$B$1062,0))=0,"n/a",((INDEX(Historical!$C$7:$C$1062,MATCH(B126,Historical!$B$7:$B$1062,0))/INDEX(Historical!$H$7:$H$1062,MATCH(B126,Historical!$B$7:$B$1062,0)))^(1/5)-1)*100)</f>
        <v>3.0826804011563569</v>
      </c>
      <c r="V126" s="105" t="str">
        <f>IF(INDEX(Historical!$M$7:$M$1062,MATCH(B126,Historical!$B$7:$B$1062,0))=0,"n/a",((INDEX(Historical!$C$7:$C$1062,MATCH(B126,Historical!$B$7:$B$1062,0))/INDEX(Historical!$M$7:$M$1062,MATCH(B126,Historical!$B$7:$B$1062,0)))^(1/10)-1)*100)</f>
        <v>n/a</v>
      </c>
      <c r="W126" s="106" t="str">
        <f>IF(OR(U126&lt;=0,U126="n/a",V126&lt;=0,V126="n/a"),"n/a",U126/V126)</f>
        <v>n/a</v>
      </c>
      <c r="X126" s="107">
        <f>IF(OR(AJ126&lt;=0,AJ126="n/a",U126&lt;=0,U126="n/a"),"n/a",U126/AJ126)</f>
        <v>14.679430481696938</v>
      </c>
      <c r="Y126" s="165"/>
      <c r="Z126" s="101">
        <f>IF(OR(AC126&lt;0.01,AC126="n/a"),"n/a",M126/AC126*100)</f>
        <v>133.30909090909091</v>
      </c>
      <c r="AA126" s="109">
        <f>IF(OR(AC126&lt;0.01,AC126="n/a"),"n/a",I126/AC126)</f>
        <v>23.272727272727273</v>
      </c>
      <c r="AB126" s="71">
        <v>12</v>
      </c>
      <c r="AC126" s="100">
        <v>1.1000000000000001</v>
      </c>
      <c r="AD126" s="100">
        <v>6.66</v>
      </c>
      <c r="AE126" s="100">
        <v>9.17</v>
      </c>
      <c r="AF126" s="100">
        <v>1.73</v>
      </c>
      <c r="AG126" s="100">
        <v>7.6499999999999995</v>
      </c>
      <c r="AH126" s="100">
        <v>7.1</v>
      </c>
      <c r="AI126" s="100">
        <v>1.31</v>
      </c>
      <c r="AJ126" s="100">
        <v>0.21</v>
      </c>
      <c r="AK126" s="100">
        <v>3.25</v>
      </c>
      <c r="AL126" s="100">
        <v>2810</v>
      </c>
      <c r="AM126" s="100">
        <v>1.38</v>
      </c>
      <c r="AN126" s="100">
        <v>0.77</v>
      </c>
      <c r="AO126" s="110">
        <f>IF(U126="n/a","n/a",IF(AA126&lt;0,"n/a",IF(AA126="n/a","n/a",J126+U126-AA126)))</f>
        <v>-14.461921871570915</v>
      </c>
      <c r="AP126" s="111">
        <f>IF(U126="n/a","n/a",J126+U126)</f>
        <v>8.8108054011563581</v>
      </c>
      <c r="AQ126" s="112">
        <f>IF(OR(AC126&lt;0.01,AC126="n/a",AF126="n/a"),"n/a",(I126/SQRT(22.5*AC126*(I126/AF126))-1)*100)</f>
        <v>33.768985247483329</v>
      </c>
      <c r="AR126" s="101">
        <f>INDEX(Historical!$C$7:$C$1063,MATCH(B126,Historical!$B$7:$B$1063,0))*IF(AH126="n/a",1.03,IF(AH126&lt;0,1.01,IF(AH126&gt;10,1.1,(1+AH126/100))))</f>
        <v>1.5208199999999998</v>
      </c>
      <c r="AS126" s="109">
        <f>IF($AI126="n/a",1.03*AR126,IF($AI126&lt;0,1.01*AR126,IF($AI126&gt;10,1.1*AR126,(1+$AI126/100)*AR126)))</f>
        <v>1.5407427419999999</v>
      </c>
      <c r="AT126" s="109">
        <f>IF($AK126="n/a",1.03*AS126,IF($AK126&lt;0,1.01*AS126,IF($AK126&gt;10,1.1*AS126,(1+$AK126/100)*AS126)))</f>
        <v>1.5908168811149999</v>
      </c>
      <c r="AU126" s="109">
        <f>IF($AK126="n/a",1.03*AT126,IF($AK126&lt;0,1.01*AT126,IF($AK126&gt;10,1.1*AT126,(1+$AK126/100)*AT126)))</f>
        <v>1.6425184297512374</v>
      </c>
      <c r="AV126" s="109">
        <f>IF($AK126="n/a",1.03*AU126,IF($AK126&lt;0,1.01*AU126,IF($AK126&gt;10,1.1*AU126,(1+$AK126/100)*AU126)))</f>
        <v>1.6959002787181525</v>
      </c>
      <c r="AW126" s="109">
        <f>SUM(AR126:AV126)</f>
        <v>7.9907983315843891</v>
      </c>
      <c r="AX126" s="113">
        <f>AW126/I126*100</f>
        <v>31.214055982751521</v>
      </c>
      <c r="AY126" s="100">
        <v>0.81</v>
      </c>
      <c r="AZ126" s="100">
        <v>12.379999999999999</v>
      </c>
      <c r="BA126" s="100">
        <v>-4.6899999999999995</v>
      </c>
      <c r="BB126" s="100">
        <v>1.72</v>
      </c>
      <c r="BC126" s="100">
        <v>3.9800000000000004</v>
      </c>
      <c r="BE126" s="12">
        <v>2016</v>
      </c>
      <c r="BF126" s="12">
        <f>IF(BE126&gt;2020,0,IF(BE126&gt;2008,1,IF(BE126&gt;2001,2,IF(BE126&gt;1990,3,IF(BE126&gt;1980,4,IF(BE126&gt;1973,5,IF(BE126&gt;1970,6,IF(BE126&gt;1960,7,IF(BE126&gt;1958,8,IF(BE126&gt;1953,9,10))))))))))</f>
        <v>1</v>
      </c>
      <c r="BG126" s="100">
        <v>4.12</v>
      </c>
      <c r="BH126" t="s">
        <v>121</v>
      </c>
      <c r="BI126" t="s">
        <v>302</v>
      </c>
    </row>
    <row r="127" spans="1:61" ht="11.25" customHeight="1" x14ac:dyDescent="0.2">
      <c r="A127" s="116" t="s">
        <v>829</v>
      </c>
      <c r="B127" s="55" t="s">
        <v>830</v>
      </c>
      <c r="C127" s="156" t="s">
        <v>134</v>
      </c>
      <c r="D127" s="98" t="s">
        <v>157</v>
      </c>
      <c r="E127" s="157">
        <v>11</v>
      </c>
      <c r="F127" s="2">
        <v>483</v>
      </c>
      <c r="G127" s="2" t="s">
        <v>146</v>
      </c>
      <c r="H127" s="2" t="s">
        <v>146</v>
      </c>
      <c r="I127" s="100">
        <v>52.6</v>
      </c>
      <c r="J127" s="101">
        <f>(M127/I127)*100</f>
        <v>3.2699619771863113</v>
      </c>
      <c r="K127" s="104">
        <v>0.43</v>
      </c>
      <c r="L127" s="71">
        <v>4</v>
      </c>
      <c r="M127" s="28">
        <f>K127*L127</f>
        <v>1.72</v>
      </c>
      <c r="N127" s="103" t="s">
        <v>395</v>
      </c>
      <c r="O127" s="104">
        <v>0.4</v>
      </c>
      <c r="P127" s="158">
        <v>45975</v>
      </c>
      <c r="Q127" s="158">
        <v>46001</v>
      </c>
      <c r="R127" s="28">
        <f>(K127-O127)/O127*100</f>
        <v>7.4999999999999929</v>
      </c>
      <c r="S127" s="105">
        <f>IF(INDEX(Historical!$D$7:$D1281,MATCH(B127,Historical!$B$7:$B$1062,0))=0,"n/a",(INDEX(Historical!$C$7:$C$1062,MATCH(B127,Historical!$B$7:$B$1062,0))/INDEX(Historical!$D$7:$D$1062,MATCH(B127,Historical!$B$7:$B$1062,0))-1)*100)</f>
        <v>5.8441558441558294</v>
      </c>
      <c r="T127" s="105">
        <f>IF(INDEX(Historical!$F$7:$F$1062,MATCH(B127,Historical!$B$7:$B$1062,0))=0,"n/a",((INDEX(Historical!$C$7:$C$1062,MATCH(B127,Historical!$B$7:$B$1062,0))/INDEX(Historical!$F$7:$F$1062,MATCH(B127,Historical!$B$7:$B$1062,0)))^(1/3)-1)*100)</f>
        <v>6.4840625760021586</v>
      </c>
      <c r="U127" s="105">
        <f>IF(INDEX(Historical!$H$7:$H$1062,MATCH(B127,Historical!$B$7:$B$1062,0))=0,"n/a",((INDEX(Historical!$C$7:$C$1062,MATCH(B127,Historical!$B$7:$B$1062,0))/INDEX(Historical!$H$7:$H$1062,MATCH(B127,Historical!$B$7:$B$1062,0)))^(1/5)-1)*100)</f>
        <v>7.4129268399922177</v>
      </c>
      <c r="V127" s="105">
        <f>IF(INDEX(Historical!$M$7:$M$1062,MATCH(B127,Historical!$B$7:$B$1062,0))=0,"n/a",((INDEX(Historical!$C$7:$C$1062,MATCH(B127,Historical!$B$7:$B$1062,0))/INDEX(Historical!$M$7:$M$1062,MATCH(B127,Historical!$B$7:$B$1062,0)))^(1/10)-1)*100)</f>
        <v>8.7169599731465439</v>
      </c>
      <c r="W127" s="106">
        <f>IF(OR(U127&lt;=0,U127="n/a",V127&lt;=0,V127="n/a"),"n/a",U127/V127)</f>
        <v>0.85040276229654266</v>
      </c>
      <c r="X127" s="107">
        <f>IF(OR(AJ127&lt;=0,AJ127="n/a",U127&lt;=0,U127="n/a"),"n/a",U127/AJ127)</f>
        <v>0.64516334551716426</v>
      </c>
      <c r="Y127" s="123"/>
      <c r="Z127" s="101">
        <f>IF(OR(AC127&lt;0.01,AC127="n/a"),"n/a",M127/AC127*100)</f>
        <v>32.761904761904759</v>
      </c>
      <c r="AA127" s="109">
        <f>IF(OR(AC127&lt;0.01,AC127="n/a"),"n/a",I127/AC127)</f>
        <v>10.019047619047619</v>
      </c>
      <c r="AB127" s="71">
        <v>12</v>
      </c>
      <c r="AC127" s="100">
        <v>5.25</v>
      </c>
      <c r="AD127" s="100" t="s">
        <v>142</v>
      </c>
      <c r="AE127" s="100">
        <v>2.11</v>
      </c>
      <c r="AF127" s="100">
        <v>1.21</v>
      </c>
      <c r="AG127" s="100">
        <v>13</v>
      </c>
      <c r="AH127" s="100" t="s">
        <v>142</v>
      </c>
      <c r="AI127" s="100" t="s">
        <v>142</v>
      </c>
      <c r="AJ127" s="100">
        <v>11.49</v>
      </c>
      <c r="AK127" s="100" t="s">
        <v>142</v>
      </c>
      <c r="AL127" s="100">
        <v>305.35000000000002</v>
      </c>
      <c r="AM127" s="100">
        <v>21.7</v>
      </c>
      <c r="AN127" s="100">
        <v>0.49</v>
      </c>
      <c r="AO127" s="110">
        <f>IF(U127="n/a","n/a",IF(AA127&lt;0,"n/a",IF(AA127="n/a","n/a",J127+U127-AA127)))</f>
        <v>0.66384119813091047</v>
      </c>
      <c r="AP127" s="111">
        <f>IF(U127="n/a","n/a",J127+U127)</f>
        <v>10.682888817178529</v>
      </c>
      <c r="AQ127" s="112">
        <f>IF(OR(AC127&lt;0.01,AC127="n/a",AF127="n/a"),"n/a",(I127/SQRT(22.5*AC127*(I127/AF127))-1)*100)</f>
        <v>-26.596858622936548</v>
      </c>
      <c r="AR127" s="101">
        <f>INDEX(Historical!$C$7:$C$1063,MATCH(B127,Historical!$B$7:$B$1063,0))*IF(AH127="n/a",1.03,IF(AH127&lt;0,1.01,IF(AH127&gt;10,1.1,(1+AH127/100))))</f>
        <v>1.6788999999999998</v>
      </c>
      <c r="AS127" s="109">
        <f>IF($AI127="n/a",1.03*AR127,IF($AI127&lt;0,1.01*AR127,IF($AI127&gt;10,1.1*AR127,(1+$AI127/100)*AR127)))</f>
        <v>1.7292669999999999</v>
      </c>
      <c r="AT127" s="109">
        <f>IF($AK127="n/a",1.03*AS127,IF($AK127&lt;0,1.01*AS127,IF($AK127&gt;10,1.1*AS127,(1+$AK127/100)*AS127)))</f>
        <v>1.7811450099999999</v>
      </c>
      <c r="AU127" s="109">
        <f>IF($AK127="n/a",1.03*AT127,IF($AK127&lt;0,1.01*AT127,IF($AK127&gt;10,1.1*AT127,(1+$AK127/100)*AT127)))</f>
        <v>1.8345793603</v>
      </c>
      <c r="AV127" s="109">
        <f>IF($AK127="n/a",1.03*AU127,IF($AK127&lt;0,1.01*AU127,IF($AK127&gt;10,1.1*AU127,(1+$AK127/100)*AU127)))</f>
        <v>1.8896167411090001</v>
      </c>
      <c r="AW127" s="109">
        <f>SUM(AR127:AV127)</f>
        <v>8.9135081114090013</v>
      </c>
      <c r="AX127" s="113">
        <f>AW127/I127*100</f>
        <v>16.945832911423956</v>
      </c>
      <c r="AY127" s="100">
        <v>0.82</v>
      </c>
      <c r="AZ127" s="100">
        <v>34.870000000000005</v>
      </c>
      <c r="BA127" s="100">
        <v>-2.1399999999999997</v>
      </c>
      <c r="BB127" s="100">
        <v>5.47</v>
      </c>
      <c r="BC127" s="100">
        <v>14.45</v>
      </c>
      <c r="BE127" s="12">
        <v>2015</v>
      </c>
      <c r="BF127" s="12">
        <f>IF(BE127&gt;2020,0,IF(BE127&gt;2008,1,IF(BE127&gt;2001,2,IF(BE127&gt;1990,3,IF(BE127&gt;1980,4,IF(BE127&gt;1973,5,IF(BE127&gt;1970,6,IF(BE127&gt;1960,7,IF(BE127&gt;1958,8,IF(BE127&gt;1953,9,10))))))))))</f>
        <v>1</v>
      </c>
      <c r="BG127" s="100">
        <v>1.08</v>
      </c>
      <c r="BH127" t="s">
        <v>121</v>
      </c>
      <c r="BI127" t="s">
        <v>122</v>
      </c>
    </row>
    <row r="128" spans="1:61" ht="11.25" customHeight="1" x14ac:dyDescent="0.2">
      <c r="A128" s="55" t="s">
        <v>831</v>
      </c>
      <c r="B128" s="55" t="s">
        <v>832</v>
      </c>
      <c r="C128" s="156" t="s">
        <v>134</v>
      </c>
      <c r="D128" s="98" t="s">
        <v>157</v>
      </c>
      <c r="E128" s="157">
        <v>16</v>
      </c>
      <c r="F128" s="2">
        <v>303</v>
      </c>
      <c r="G128" s="2" t="s">
        <v>146</v>
      </c>
      <c r="H128" s="2" t="s">
        <v>146</v>
      </c>
      <c r="I128" s="100">
        <v>35.14</v>
      </c>
      <c r="J128" s="101">
        <f>(M128/I128)*100</f>
        <v>2.5042686397268072</v>
      </c>
      <c r="K128" s="104">
        <v>0.22</v>
      </c>
      <c r="L128" s="71">
        <v>4</v>
      </c>
      <c r="M128" s="28">
        <f>K128*L128</f>
        <v>0.88</v>
      </c>
      <c r="N128" s="103" t="s">
        <v>141</v>
      </c>
      <c r="O128" s="104">
        <v>0.19</v>
      </c>
      <c r="P128" s="158">
        <v>46185</v>
      </c>
      <c r="Q128" s="158">
        <v>46204</v>
      </c>
      <c r="R128" s="28">
        <f>(K128-O128)/O128*100</f>
        <v>15.789473684210526</v>
      </c>
      <c r="S128" s="105">
        <f>IF(INDEX(Historical!$D$7:$D1286,MATCH(B128,Historical!$B$7:$B$1062,0))=0,"n/a",(INDEX(Historical!$C$7:$C$1062,MATCH(B128,Historical!$B$7:$B$1062,0))/INDEX(Historical!$D$7:$D$1062,MATCH(B128,Historical!$B$7:$B$1062,0))-1)*100)</f>
        <v>2.7777777777777901</v>
      </c>
      <c r="T128" s="105">
        <f>IF(INDEX(Historical!$F$7:$F$1062,MATCH(B128,Historical!$B$7:$B$1062,0))=0,"n/a",((INDEX(Historical!$C$7:$C$1062,MATCH(B128,Historical!$B$7:$B$1062,0))/INDEX(Historical!$F$7:$F$1062,MATCH(B128,Historical!$B$7:$B$1062,0)))^(1/3)-1)*100)</f>
        <v>4.9584113452102008</v>
      </c>
      <c r="U128" s="105">
        <f>IF(INDEX(Historical!$H$7:$H$1062,MATCH(B128,Historical!$B$7:$B$1062,0))=0,"n/a",((INDEX(Historical!$C$7:$C$1062,MATCH(B128,Historical!$B$7:$B$1062,0))/INDEX(Historical!$H$7:$H$1062,MATCH(B128,Historical!$B$7:$B$1062,0)))^(1/5)-1)*100)</f>
        <v>8.1564298323768547</v>
      </c>
      <c r="V128" s="105">
        <f>IF(INDEX(Historical!$M$7:$M$1062,MATCH(B128,Historical!$B$7:$B$1062,0))=0,"n/a",((INDEX(Historical!$C$7:$C$1062,MATCH(B128,Historical!$B$7:$B$1062,0))/INDEX(Historical!$M$7:$M$1062,MATCH(B128,Historical!$B$7:$B$1062,0)))^(1/10)-1)*100)</f>
        <v>9.4488106322932595</v>
      </c>
      <c r="W128" s="106">
        <f>IF(OR(U128&lt;=0,U128="n/a",V128&lt;=0,V128="n/a"),"n/a",U128/V128)</f>
        <v>0.86322291236323156</v>
      </c>
      <c r="X128" s="107">
        <f>IF(OR(AJ128&lt;=0,AJ128="n/a",U128&lt;=0,U128="n/a"),"n/a",U128/AJ128)</f>
        <v>1.8045198744196582</v>
      </c>
      <c r="Y128" s="165"/>
      <c r="Z128" s="101">
        <f>IF(OR(AC128&lt;0.01,AC128="n/a"),"n/a",M128/AC128*100)</f>
        <v>47.058823529411761</v>
      </c>
      <c r="AA128" s="109">
        <f>IF(OR(AC128&lt;0.01,AC128="n/a"),"n/a",I128/AC128)</f>
        <v>18.791443850267378</v>
      </c>
      <c r="AB128" s="71">
        <v>12</v>
      </c>
      <c r="AC128" s="100">
        <v>1.87</v>
      </c>
      <c r="AD128" s="100" t="s">
        <v>142</v>
      </c>
      <c r="AE128" s="100">
        <v>5.81</v>
      </c>
      <c r="AF128" s="100">
        <v>2.52</v>
      </c>
      <c r="AG128" s="100">
        <v>14.41</v>
      </c>
      <c r="AH128" s="100">
        <v>15.590000000000002</v>
      </c>
      <c r="AI128" s="100">
        <v>5.57</v>
      </c>
      <c r="AJ128" s="100">
        <v>4.5199999999999996</v>
      </c>
      <c r="AK128" s="100" t="s">
        <v>142</v>
      </c>
      <c r="AL128" s="100">
        <v>5030</v>
      </c>
      <c r="AM128" s="100">
        <v>3.65</v>
      </c>
      <c r="AN128" s="100">
        <v>0.04</v>
      </c>
      <c r="AO128" s="110">
        <f>IF(U128="n/a","n/a",IF(AA128&lt;0,"n/a",IF(AA128="n/a","n/a",J128+U128-AA128)))</f>
        <v>-8.1307453781637165</v>
      </c>
      <c r="AP128" s="111">
        <f>IF(U128="n/a","n/a",J128+U128)</f>
        <v>10.660698472103661</v>
      </c>
      <c r="AQ128" s="112">
        <f>IF(OR(AC128&lt;0.01,AC128="n/a",AF128="n/a"),"n/a",(I128/SQRT(22.5*AC128*(I128/AF128))-1)*100)</f>
        <v>45.073833313590583</v>
      </c>
      <c r="AR128" s="101">
        <f>INDEX(Historical!$C$7:$C$1063,MATCH(B128,Historical!$B$7:$B$1063,0))*IF(AH128="n/a",1.03,IF(AH128&lt;0,1.01,IF(AH128&gt;10,1.1,(1+AH128/100))))</f>
        <v>0.81400000000000006</v>
      </c>
      <c r="AS128" s="109">
        <f>IF($AI128="n/a",1.03*AR128,IF($AI128&lt;0,1.01*AR128,IF($AI128&gt;10,1.1*AR128,(1+$AI128/100)*AR128)))</f>
        <v>0.8593398000000001</v>
      </c>
      <c r="AT128" s="109">
        <f>IF($AK128="n/a",1.03*AS128,IF($AK128&lt;0,1.01*AS128,IF($AK128&gt;10,1.1*AS128,(1+$AK128/100)*AS128)))</f>
        <v>0.88511999400000008</v>
      </c>
      <c r="AU128" s="109">
        <f>IF($AK128="n/a",1.03*AT128,IF($AK128&lt;0,1.01*AT128,IF($AK128&gt;10,1.1*AT128,(1+$AK128/100)*AT128)))</f>
        <v>0.91167359382000013</v>
      </c>
      <c r="AV128" s="109">
        <f>IF($AK128="n/a",1.03*AU128,IF($AK128&lt;0,1.01*AU128,IF($AK128&gt;10,1.1*AU128,(1+$AK128/100)*AU128)))</f>
        <v>0.9390238016346002</v>
      </c>
      <c r="AW128" s="109">
        <f>SUM(AR128:AV128)</f>
        <v>4.4091571894546</v>
      </c>
      <c r="AX128" s="113">
        <f>AW128/I128*100</f>
        <v>12.547402360428572</v>
      </c>
      <c r="AY128" s="100">
        <v>0.82</v>
      </c>
      <c r="AZ128" s="100">
        <v>24.990000000000002</v>
      </c>
      <c r="BA128" s="100">
        <v>-7.82</v>
      </c>
      <c r="BB128" s="100">
        <v>3.71</v>
      </c>
      <c r="BC128" s="100">
        <v>9.6199999999999992</v>
      </c>
      <c r="BE128" s="12">
        <v>2011</v>
      </c>
      <c r="BF128" s="12">
        <f>IF(BE128&gt;2020,0,IF(BE128&gt;2008,1,IF(BE128&gt;2001,2,IF(BE128&gt;1990,3,IF(BE128&gt;1980,4,IF(BE128&gt;1973,5,IF(BE128&gt;1970,6,IF(BE128&gt;1960,7,IF(BE128&gt;1958,8,IF(BE128&gt;1953,9,10))))))))))</f>
        <v>1</v>
      </c>
      <c r="BG128" s="100">
        <v>1.81</v>
      </c>
      <c r="BH128" t="s">
        <v>121</v>
      </c>
      <c r="BI128" t="s">
        <v>122</v>
      </c>
    </row>
    <row r="129" spans="1:61" ht="11.25" customHeight="1" x14ac:dyDescent="0.2">
      <c r="A129" s="149" t="s">
        <v>833</v>
      </c>
      <c r="B129" s="55" t="s">
        <v>834</v>
      </c>
      <c r="C129" s="156" t="s">
        <v>134</v>
      </c>
      <c r="D129" s="98" t="s">
        <v>157</v>
      </c>
      <c r="E129" s="157">
        <v>16</v>
      </c>
      <c r="F129" s="2">
        <v>291</v>
      </c>
      <c r="G129" s="2" t="s">
        <v>146</v>
      </c>
      <c r="H129" s="2" t="s">
        <v>146</v>
      </c>
      <c r="I129" s="100">
        <v>41.46</v>
      </c>
      <c r="J129" s="101">
        <f>(M129/I129)*100</f>
        <v>3.087313072841293</v>
      </c>
      <c r="K129" s="104">
        <v>0.32</v>
      </c>
      <c r="L129" s="2">
        <v>4</v>
      </c>
      <c r="M129" s="28">
        <f>K129*L129</f>
        <v>1.28</v>
      </c>
      <c r="N129" s="2" t="s">
        <v>835</v>
      </c>
      <c r="O129" s="104">
        <v>0.31</v>
      </c>
      <c r="P129" s="158">
        <v>46094</v>
      </c>
      <c r="Q129" s="158">
        <v>46114</v>
      </c>
      <c r="R129" s="28">
        <f>(K129-O129)/O129*100</f>
        <v>3.2258064516129057</v>
      </c>
      <c r="S129" s="105">
        <f>IF(INDEX(Historical!$D$7:$D1288,MATCH(B129,Historical!$B$7:$B$1062,0))=0,"n/a",(INDEX(Historical!$C$7:$C$1062,MATCH(B129,Historical!$B$7:$B$1062,0))/INDEX(Historical!$D$7:$D$1062,MATCH(B129,Historical!$B$7:$B$1062,0))-1)*100)</f>
        <v>2.5000000000000133</v>
      </c>
      <c r="T129" s="105">
        <f>IF(INDEX(Historical!$F$7:$F$1062,MATCH(B129,Historical!$B$7:$B$1062,0))=0,"n/a",((INDEX(Historical!$C$7:$C$1062,MATCH(B129,Historical!$B$7:$B$1062,0))/INDEX(Historical!$F$7:$F$1062,MATCH(B129,Historical!$B$7:$B$1062,0)))^(1/3)-1)*100)</f>
        <v>2.5652131008858436</v>
      </c>
      <c r="U129" s="105">
        <f>IF(INDEX(Historical!$H$7:$H$1062,MATCH(B129,Historical!$B$7:$B$1062,0))=0,"n/a",((INDEX(Historical!$C$7:$C$1062,MATCH(B129,Historical!$B$7:$B$1062,0))/INDEX(Historical!$H$7:$H$1062,MATCH(B129,Historical!$B$7:$B$1062,0)))^(1/5)-1)*100)</f>
        <v>3.6128399012604895</v>
      </c>
      <c r="V129" s="105">
        <f>IF(INDEX(Historical!$M$7:$M$1062,MATCH(B129,Historical!$B$7:$B$1062,0))=0,"n/a",((INDEX(Historical!$C$7:$C$1062,MATCH(B129,Historical!$B$7:$B$1062,0))/INDEX(Historical!$M$7:$M$1062,MATCH(B129,Historical!$B$7:$B$1062,0)))^(1/10)-1)*100)</f>
        <v>4.395436004185771</v>
      </c>
      <c r="W129" s="106">
        <f>IF(OR(U129&lt;=0,U129="n/a",V129&lt;=0,V129="n/a"),"n/a",U129/V129)</f>
        <v>0.82195256575684061</v>
      </c>
      <c r="X129" s="107">
        <f>IF(OR(AJ129&lt;=0,AJ129="n/a",U129&lt;=0,U129="n/a"),"n/a",U129/AJ129)</f>
        <v>0.38029893697478839</v>
      </c>
      <c r="Y129" s="165"/>
      <c r="Z129" s="101">
        <f>IF(OR(AC129&lt;0.01,AC129="n/a"),"n/a",M129/AC129*100)</f>
        <v>31.761786600496279</v>
      </c>
      <c r="AA129" s="109">
        <f>IF(OR(AC129&lt;0.01,AC129="n/a"),"n/a",I129/AC129)</f>
        <v>10.287841191066997</v>
      </c>
      <c r="AB129" s="71">
        <v>12</v>
      </c>
      <c r="AC129" s="100">
        <v>4.03</v>
      </c>
      <c r="AD129" s="100" t="s">
        <v>142</v>
      </c>
      <c r="AE129" s="100">
        <v>2.17</v>
      </c>
      <c r="AF129" s="100" t="s">
        <v>142</v>
      </c>
      <c r="AG129" s="100">
        <v>29.599999999999998</v>
      </c>
      <c r="AH129" s="100">
        <v>12.6</v>
      </c>
      <c r="AI129" s="100">
        <v>3.94</v>
      </c>
      <c r="AJ129" s="100">
        <v>9.5</v>
      </c>
      <c r="AK129" s="100" t="s">
        <v>142</v>
      </c>
      <c r="AL129" s="100">
        <v>817.01</v>
      </c>
      <c r="AM129" s="100">
        <v>2.5700000000000003</v>
      </c>
      <c r="AN129" s="100" t="s">
        <v>142</v>
      </c>
      <c r="AO129" s="110">
        <f>IF(U129="n/a","n/a",IF(AA129&lt;0,"n/a",IF(AA129="n/a","n/a",J129+U129-AA129)))</f>
        <v>-3.5876882169652147</v>
      </c>
      <c r="AP129" s="111">
        <f>IF(U129="n/a","n/a",J129+U129)</f>
        <v>6.7001529741017825</v>
      </c>
      <c r="AQ129" s="112" t="str">
        <f>IF(OR(AC129&lt;0.01,AC129="n/a",AF129="n/a"),"n/a",(I129/SQRT(22.5*AC129*(I129/AF129))-1)*100)</f>
        <v>n/a</v>
      </c>
      <c r="AR129" s="101">
        <f>INDEX(Historical!$C$7:$C$1063,MATCH(B129,Historical!$B$7:$B$1063,0))*IF(AH129="n/a",1.03,IF(AH129&lt;0,1.01,IF(AH129&gt;10,1.1,(1+AH129/100))))</f>
        <v>1.353</v>
      </c>
      <c r="AS129" s="109">
        <f>IF($AI129="n/a",1.03*AR129,IF($AI129&lt;0,1.01*AR129,IF($AI129&gt;10,1.1*AR129,(1+$AI129/100)*AR129)))</f>
        <v>1.4063082</v>
      </c>
      <c r="AT129" s="109">
        <f>IF($AK129="n/a",1.03*AS129,IF($AK129&lt;0,1.01*AS129,IF($AK129&gt;10,1.1*AS129,(1+$AK129/100)*AS129)))</f>
        <v>1.448497446</v>
      </c>
      <c r="AU129" s="109">
        <f>IF($AK129="n/a",1.03*AT129,IF($AK129&lt;0,1.01*AT129,IF($AK129&gt;10,1.1*AT129,(1+$AK129/100)*AT129)))</f>
        <v>1.4919523693800001</v>
      </c>
      <c r="AV129" s="109">
        <f>IF($AK129="n/a",1.03*AU129,IF($AK129&lt;0,1.01*AU129,IF($AK129&gt;10,1.1*AU129,(1+$AK129/100)*AU129)))</f>
        <v>1.5367109404614001</v>
      </c>
      <c r="AW129" s="109">
        <f>SUM(AR129:AV129)</f>
        <v>7.2364689558413993</v>
      </c>
      <c r="AX129" s="113">
        <f>AW129/I129*100</f>
        <v>17.454097819202602</v>
      </c>
      <c r="AY129" s="100">
        <v>0.65</v>
      </c>
      <c r="AZ129" s="100">
        <v>68.400000000000006</v>
      </c>
      <c r="BA129" s="100">
        <v>-1.8900000000000001</v>
      </c>
      <c r="BB129" s="100">
        <v>8.4699999999999989</v>
      </c>
      <c r="BC129" s="100">
        <v>24.14</v>
      </c>
      <c r="BE129" s="12">
        <v>2011</v>
      </c>
      <c r="BF129" s="12">
        <f>IF(BE129&gt;2020,0,IF(BE129&gt;2008,1,IF(BE129&gt;2001,2,IF(BE129&gt;1990,3,IF(BE129&gt;1980,4,IF(BE129&gt;1973,5,IF(BE129&gt;1970,6,IF(BE129&gt;1960,7,IF(BE129&gt;1958,8,IF(BE129&gt;1953,9,10))))))))))</f>
        <v>1</v>
      </c>
      <c r="BG129" s="100">
        <v>1.32</v>
      </c>
      <c r="BH129" t="s">
        <v>121</v>
      </c>
      <c r="BI129" t="s">
        <v>122</v>
      </c>
    </row>
    <row r="130" spans="1:61" ht="11.25" customHeight="1" x14ac:dyDescent="0.2">
      <c r="A130" s="149" t="s">
        <v>836</v>
      </c>
      <c r="B130" s="55" t="s">
        <v>837</v>
      </c>
      <c r="C130" s="156" t="s">
        <v>134</v>
      </c>
      <c r="D130" s="98" t="s">
        <v>157</v>
      </c>
      <c r="E130" s="157">
        <v>15</v>
      </c>
      <c r="F130" s="2">
        <v>319</v>
      </c>
      <c r="G130" s="2" t="s">
        <v>146</v>
      </c>
      <c r="H130" s="2" t="s">
        <v>146</v>
      </c>
      <c r="I130" s="100">
        <v>56.5</v>
      </c>
      <c r="J130" s="101">
        <f>(M130/I130)*100</f>
        <v>2.8318584070796464</v>
      </c>
      <c r="K130" s="104">
        <v>0.4</v>
      </c>
      <c r="L130" s="2">
        <v>4</v>
      </c>
      <c r="M130" s="28">
        <f>K130*L130</f>
        <v>1.6</v>
      </c>
      <c r="N130" s="2" t="s">
        <v>209</v>
      </c>
      <c r="O130" s="104">
        <v>0.37</v>
      </c>
      <c r="P130" s="158">
        <v>45930</v>
      </c>
      <c r="Q130" s="158">
        <v>45945</v>
      </c>
      <c r="R130" s="28">
        <f>(K130-O130)/O130*100</f>
        <v>8.1081081081081159</v>
      </c>
      <c r="S130" s="105">
        <f>IF(INDEX(Historical!$D$7:$D1289,MATCH(B130,Historical!$B$7:$B$1062,0))=0,"n/a",(INDEX(Historical!$C$7:$C$1062,MATCH(B130,Historical!$B$7:$B$1062,0))/INDEX(Historical!$D$7:$D$1062,MATCH(B130,Historical!$B$7:$B$1062,0))-1)*100)</f>
        <v>6.3380281690140983</v>
      </c>
      <c r="T130" s="105">
        <f>IF(INDEX(Historical!$F$7:$F$1062,MATCH(B130,Historical!$B$7:$B$1062,0))=0,"n/a",((INDEX(Historical!$C$7:$C$1062,MATCH(B130,Historical!$B$7:$B$1062,0))/INDEX(Historical!$F$7:$F$1062,MATCH(B130,Historical!$B$7:$B$1062,0)))^(1/3)-1)*100)</f>
        <v>7.0756234960595465</v>
      </c>
      <c r="U130" s="105">
        <f>IF(INDEX(Historical!$H$7:$H$1062,MATCH(B130,Historical!$B$7:$B$1062,0))=0,"n/a",((INDEX(Historical!$C$7:$C$1062,MATCH(B130,Historical!$B$7:$B$1062,0))/INDEX(Historical!$H$7:$H$1062,MATCH(B130,Historical!$B$7:$B$1062,0)))^(1/5)-1)*100)</f>
        <v>7.5369041763783562</v>
      </c>
      <c r="V130" s="105">
        <f>IF(INDEX(Historical!$M$7:$M$1062,MATCH(B130,Historical!$B$7:$B$1062,0))=0,"n/a",((INDEX(Historical!$C$7:$C$1062,MATCH(B130,Historical!$B$7:$B$1062,0))/INDEX(Historical!$M$7:$M$1062,MATCH(B130,Historical!$B$7:$B$1062,0)))^(1/10)-1)*100)</f>
        <v>11.249318792202034</v>
      </c>
      <c r="W130" s="106">
        <f>IF(OR(U130&lt;=0,U130="n/a",V130&lt;=0,V130="n/a"),"n/a",U130/V130)</f>
        <v>0.66998760685872794</v>
      </c>
      <c r="X130" s="107">
        <f>IF(OR(AJ130&lt;=0,AJ130="n/a",U130&lt;=0,U130="n/a"),"n/a",U130/AJ130)</f>
        <v>0.53605292861865972</v>
      </c>
      <c r="Z130" s="101">
        <f>IF(OR(AC130&lt;0.01,AC130="n/a"),"n/a",M130/AC130*100)</f>
        <v>54.421768707482997</v>
      </c>
      <c r="AA130" s="109">
        <f>IF(OR(AC130&lt;0.01,AC130="n/a"),"n/a",I130/AC130)</f>
        <v>19.217687074829932</v>
      </c>
      <c r="AB130" s="71">
        <v>12</v>
      </c>
      <c r="AC130" s="100">
        <v>2.94</v>
      </c>
      <c r="AD130" s="100">
        <v>0.74</v>
      </c>
      <c r="AE130" s="100">
        <v>3.34</v>
      </c>
      <c r="AF130" s="100">
        <v>1.59</v>
      </c>
      <c r="AG130" s="100">
        <v>8.4500000000000011</v>
      </c>
      <c r="AH130" s="100">
        <v>-13.120000000000001</v>
      </c>
      <c r="AI130" s="100">
        <v>60.929999999999993</v>
      </c>
      <c r="AJ130" s="100">
        <v>14.06</v>
      </c>
      <c r="AK130" s="100">
        <v>15.45</v>
      </c>
      <c r="AL130" s="100">
        <v>51210</v>
      </c>
      <c r="AM130" s="100">
        <v>0.45999999999999996</v>
      </c>
      <c r="AN130" s="100">
        <v>0.65</v>
      </c>
      <c r="AO130" s="110">
        <f>IF(U130="n/a","n/a",IF(AA130&lt;0,"n/a",IF(AA130="n/a","n/a",J130+U130-AA130)))</f>
        <v>-8.84892449137193</v>
      </c>
      <c r="AP130" s="111">
        <f>IF(U130="n/a","n/a",J130+U130)</f>
        <v>10.368762583458002</v>
      </c>
      <c r="AQ130" s="112">
        <f>IF(OR(AC130&lt;0.01,AC130="n/a",AF130="n/a"),"n/a",(I130/SQRT(22.5*AC130*(I130/AF130))-1)*100)</f>
        <v>16.535397481680004</v>
      </c>
      <c r="AR130" s="101">
        <f>INDEX(Historical!$C$7:$C$1063,MATCH(B130,Historical!$B$7:$B$1063,0))*IF(AH130="n/a",1.03,IF(AH130&lt;0,1.01,IF(AH130&gt;10,1.1,(1+AH130/100))))</f>
        <v>1.5251000000000001</v>
      </c>
      <c r="AS130" s="109">
        <f>IF($AI130="n/a",1.03*AR130,IF($AI130&lt;0,1.01*AR130,IF($AI130&gt;10,1.1*AR130,(1+$AI130/100)*AR130)))</f>
        <v>1.6776100000000003</v>
      </c>
      <c r="AT130" s="109">
        <f>IF($AK130="n/a",1.03*AS130,IF($AK130&lt;0,1.01*AS130,IF($AK130&gt;10,1.1*AS130,(1+$AK130/100)*AS130)))</f>
        <v>1.8453710000000005</v>
      </c>
      <c r="AU130" s="109">
        <f>IF($AK130="n/a",1.03*AT130,IF($AK130&lt;0,1.01*AT130,IF($AK130&gt;10,1.1*AT130,(1+$AK130/100)*AT130)))</f>
        <v>2.0299081000000005</v>
      </c>
      <c r="AV130" s="109">
        <f>IF($AK130="n/a",1.03*AU130,IF($AK130&lt;0,1.01*AU130,IF($AK130&gt;10,1.1*AU130,(1+$AK130/100)*AU130)))</f>
        <v>2.2328989100000007</v>
      </c>
      <c r="AW130" s="109">
        <f>SUM(AR130:AV130)</f>
        <v>9.3108880100000029</v>
      </c>
      <c r="AX130" s="113">
        <f>AW130/I130*100</f>
        <v>16.479447805309739</v>
      </c>
      <c r="AY130" s="100">
        <v>0.93</v>
      </c>
      <c r="AZ130" s="100">
        <v>41.089999999999996</v>
      </c>
      <c r="BA130" s="100">
        <v>-5.04</v>
      </c>
      <c r="BB130" s="100">
        <v>3.61</v>
      </c>
      <c r="BC130" s="100">
        <v>14.89</v>
      </c>
      <c r="BE130" s="12">
        <v>2011</v>
      </c>
      <c r="BF130" s="12">
        <f>IF(BE130&gt;2020,0,IF(BE130&gt;2008,1,IF(BE130&gt;2001,2,IF(BE130&gt;1990,3,IF(BE130&gt;1980,4,IF(BE130&gt;1973,5,IF(BE130&gt;1970,6,IF(BE130&gt;1960,7,IF(BE130&gt;1958,8,IF(BE130&gt;1953,9,10))))))))))</f>
        <v>1</v>
      </c>
      <c r="BG130" s="100">
        <v>0.91999999999999993</v>
      </c>
      <c r="BH130" t="s">
        <v>121</v>
      </c>
      <c r="BI130" t="s">
        <v>122</v>
      </c>
    </row>
    <row r="131" spans="1:61" ht="11.25" customHeight="1" x14ac:dyDescent="0.2">
      <c r="A131" s="123" t="s">
        <v>838</v>
      </c>
      <c r="B131" s="55" t="s">
        <v>839</v>
      </c>
      <c r="C131" s="156" t="s">
        <v>116</v>
      </c>
      <c r="D131" s="98" t="s">
        <v>840</v>
      </c>
      <c r="E131" s="157">
        <v>14</v>
      </c>
      <c r="F131" s="2">
        <v>405</v>
      </c>
      <c r="G131" s="2" t="s">
        <v>146</v>
      </c>
      <c r="H131" s="2" t="s">
        <v>146</v>
      </c>
      <c r="I131" s="100">
        <v>1729.69</v>
      </c>
      <c r="J131" s="101">
        <f>(M131/I131)*100</f>
        <v>0.20812978048089539</v>
      </c>
      <c r="K131" s="104">
        <v>0.9</v>
      </c>
      <c r="L131" s="71">
        <v>4</v>
      </c>
      <c r="M131" s="28">
        <f>K131*L131</f>
        <v>3.6</v>
      </c>
      <c r="N131" s="103" t="s">
        <v>670</v>
      </c>
      <c r="O131" s="104">
        <v>0.8</v>
      </c>
      <c r="P131" s="158">
        <v>46247</v>
      </c>
      <c r="Q131" s="158">
        <v>46258</v>
      </c>
      <c r="R131" s="28">
        <f>(K131-O131)/O131*100</f>
        <v>12.499999999999996</v>
      </c>
      <c r="S131" s="105">
        <f>IF(INDEX(Historical!$D$7:$D1290,MATCH(B131,Historical!$B$7:$B$1062,0))=0,"n/a",(INDEX(Historical!$C$7:$C$1062,MATCH(B131,Historical!$B$7:$B$1062,0))/INDEX(Historical!$D$7:$D$1062,MATCH(B131,Historical!$B$7:$B$1062,0))-1)*100)</f>
        <v>62.5</v>
      </c>
      <c r="T131" s="105">
        <f>IF(INDEX(Historical!$F$7:$F$1062,MATCH(B131,Historical!$B$7:$B$1062,0))=0,"n/a",((INDEX(Historical!$C$7:$C$1062,MATCH(B131,Historical!$B$7:$B$1062,0))/INDEX(Historical!$F$7:$F$1062,MATCH(B131,Historical!$B$7:$B$1062,0)))^(1/3)-1)*100)</f>
        <v>51.570794858514788</v>
      </c>
      <c r="U131" s="105">
        <f>IF(INDEX(Historical!$H$7:$H$1062,MATCH(B131,Historical!$B$7:$B$1062,0))=0,"n/a",((INDEX(Historical!$C$7:$C$1062,MATCH(B131,Historical!$B$7:$B$1062,0))/INDEX(Historical!$H$7:$H$1062,MATCH(B131,Historical!$B$7:$B$1062,0)))^(1/5)-1)*100)</f>
        <v>35.621685124104175</v>
      </c>
      <c r="V131" s="105">
        <f>IF(INDEX(Historical!$M$7:$M$1062,MATCH(B131,Historical!$B$7:$B$1062,0))=0,"n/a",((INDEX(Historical!$C$7:$C$1062,MATCH(B131,Historical!$B$7:$B$1062,0))/INDEX(Historical!$M$7:$M$1062,MATCH(B131,Historical!$B$7:$B$1062,0)))^(1/10)-1)*100)</f>
        <v>22.80313679961985</v>
      </c>
      <c r="W131" s="106">
        <f>IF(OR(U131&lt;=0,U131="n/a",V131&lt;=0,V131="n/a"),"n/a",U131/V131)</f>
        <v>1.5621396931977369</v>
      </c>
      <c r="X131" s="107">
        <f>IF(OR(AJ131&lt;=0,AJ131="n/a",U131&lt;=0,U131="n/a"),"n/a",U131/AJ131)</f>
        <v>0.74444483017981555</v>
      </c>
      <c r="Y131" s="123"/>
      <c r="Z131" s="101">
        <f>IF(OR(AC131&lt;0.01,AC131="n/a"),"n/a",M131/AC131*100)</f>
        <v>8.8560885608856097</v>
      </c>
      <c r="AA131" s="109">
        <f>IF(OR(AC131&lt;0.01,AC131="n/a"),"n/a",I131/AC131)</f>
        <v>42.55079950799508</v>
      </c>
      <c r="AB131" s="71">
        <v>12</v>
      </c>
      <c r="AC131" s="100">
        <v>40.65</v>
      </c>
      <c r="AD131" s="100">
        <v>0.76</v>
      </c>
      <c r="AE131" s="100">
        <v>5.42</v>
      </c>
      <c r="AF131" s="100">
        <v>18.920000000000002</v>
      </c>
      <c r="AG131" s="100">
        <v>55.289999999999992</v>
      </c>
      <c r="AH131" s="100">
        <v>69.569999999999993</v>
      </c>
      <c r="AI131" s="100">
        <v>22.61</v>
      </c>
      <c r="AJ131" s="100">
        <v>47.85</v>
      </c>
      <c r="AK131" s="100">
        <v>37.730000000000004</v>
      </c>
      <c r="AL131" s="100">
        <v>60880</v>
      </c>
      <c r="AM131" s="100">
        <v>1.23</v>
      </c>
      <c r="AN131" s="100">
        <v>0.11</v>
      </c>
      <c r="AO131" s="110">
        <f>IF(U131="n/a","n/a",IF(AA131&lt;0,"n/a",IF(AA131="n/a","n/a",J131+U131-AA131)))</f>
        <v>-6.7209846034100096</v>
      </c>
      <c r="AP131" s="111">
        <f>IF(U131="n/a","n/a",J131+U131)</f>
        <v>35.829814904585071</v>
      </c>
      <c r="AQ131" s="112">
        <f>IF(OR(AC131&lt;0.01,AC131="n/a",AF131="n/a"),"n/a",(I131/SQRT(22.5*AC131*(I131/AF131))-1)*100)</f>
        <v>498.16799078195305</v>
      </c>
      <c r="AR131" s="101">
        <f>INDEX(Historical!$C$7:$C$1063,MATCH(B131,Historical!$B$7:$B$1063,0))*IF(AH131="n/a",1.03,IF(AH131&lt;0,1.01,IF(AH131&gt;10,1.1,(1+AH131/100))))</f>
        <v>2.145</v>
      </c>
      <c r="AS131" s="109">
        <f>IF($AI131="n/a",1.03*AR131,IF($AI131&lt;0,1.01*AR131,IF($AI131&gt;10,1.1*AR131,(1+$AI131/100)*AR131)))</f>
        <v>2.3595000000000002</v>
      </c>
      <c r="AT131" s="109">
        <f>IF($AK131="n/a",1.03*AS131,IF($AK131&lt;0,1.01*AS131,IF($AK131&gt;10,1.1*AS131,(1+$AK131/100)*AS131)))</f>
        <v>2.5954500000000005</v>
      </c>
      <c r="AU131" s="109">
        <f>IF($AK131="n/a",1.03*AT131,IF($AK131&lt;0,1.01*AT131,IF($AK131&gt;10,1.1*AT131,(1+$AK131/100)*AT131)))</f>
        <v>2.8549950000000006</v>
      </c>
      <c r="AV131" s="109">
        <f>IF($AK131="n/a",1.03*AU131,IF($AK131&lt;0,1.01*AU131,IF($AK131&gt;10,1.1*AU131,(1+$AK131/100)*AU131)))</f>
        <v>3.1404945000000009</v>
      </c>
      <c r="AW131" s="109">
        <f>SUM(AR131:AV131)</f>
        <v>13.095439500000003</v>
      </c>
      <c r="AX131" s="113">
        <f>AW131/I131*100</f>
        <v>0.75709748567662427</v>
      </c>
      <c r="AY131" s="100">
        <v>1.7</v>
      </c>
      <c r="AZ131" s="100">
        <v>163.69</v>
      </c>
      <c r="BA131" s="100">
        <v>-16.600000000000001</v>
      </c>
      <c r="BB131" s="100">
        <v>-4.84</v>
      </c>
      <c r="BC131" s="100">
        <v>23.72</v>
      </c>
      <c r="BE131" s="12">
        <v>2013</v>
      </c>
      <c r="BF131" s="12">
        <f>IF(BE131&gt;2020,0,IF(BE131&gt;2008,1,IF(BE131&gt;2001,2,IF(BE131&gt;1990,3,IF(BE131&gt;1980,4,IF(BE131&gt;1973,5,IF(BE131&gt;1970,6,IF(BE131&gt;1960,7,IF(BE131&gt;1958,8,IF(BE131&gt;1953,9,10))))))))))</f>
        <v>1</v>
      </c>
      <c r="BG131" s="100">
        <v>21.17</v>
      </c>
      <c r="BH131" t="s">
        <v>121</v>
      </c>
      <c r="BI131" t="s">
        <v>122</v>
      </c>
    </row>
    <row r="132" spans="1:61" ht="11.25" customHeight="1" x14ac:dyDescent="0.2">
      <c r="A132" s="123" t="s">
        <v>843</v>
      </c>
      <c r="B132" s="55" t="s">
        <v>844</v>
      </c>
      <c r="C132" s="156" t="s">
        <v>134</v>
      </c>
      <c r="D132" s="98" t="s">
        <v>157</v>
      </c>
      <c r="E132" s="157">
        <v>21</v>
      </c>
      <c r="F132" s="2">
        <v>203</v>
      </c>
      <c r="G132" s="2" t="s">
        <v>146</v>
      </c>
      <c r="H132" s="2" t="s">
        <v>146</v>
      </c>
      <c r="I132" s="100">
        <v>33.36</v>
      </c>
      <c r="J132" s="101">
        <f>(M132/I132)*100</f>
        <v>2.7577937649880098</v>
      </c>
      <c r="K132" s="104">
        <v>0.23</v>
      </c>
      <c r="L132" s="71">
        <v>4</v>
      </c>
      <c r="M132" s="28">
        <f>K132*L132</f>
        <v>0.92</v>
      </c>
      <c r="N132" s="103" t="s">
        <v>433</v>
      </c>
      <c r="O132" s="104">
        <v>0.22750000000000001</v>
      </c>
      <c r="P132" s="158">
        <v>46020</v>
      </c>
      <c r="Q132" s="158">
        <v>46042</v>
      </c>
      <c r="R132" s="28">
        <f>(K132-O132)/O132*100</f>
        <v>1.0989010989010999</v>
      </c>
      <c r="S132" s="105">
        <f>IF(INDEX(Historical!$D$7:$D1292,MATCH(B132,Historical!$B$7:$B$1062,0))=0,"n/a",(INDEX(Historical!$C$7:$C$1062,MATCH(B132,Historical!$B$7:$B$1062,0))/INDEX(Historical!$D$7:$D$1062,MATCH(B132,Historical!$B$7:$B$1062,0))-1)*100)</f>
        <v>1.134751773049647</v>
      </c>
      <c r="T132" s="105">
        <f>IF(INDEX(Historical!$F$7:$F$1062,MATCH(B132,Historical!$B$7:$B$1062,0))=0,"n/a",((INDEX(Historical!$C$7:$C$1062,MATCH(B132,Historical!$B$7:$B$1062,0))/INDEX(Historical!$F$7:$F$1062,MATCH(B132,Historical!$B$7:$B$1062,0)))^(1/3)-1)*100)</f>
        <v>4.5446099725697131</v>
      </c>
      <c r="U132" s="105">
        <f>IF(INDEX(Historical!$H$7:$H$1062,MATCH(B132,Historical!$B$7:$B$1062,0))=0,"n/a",((INDEX(Historical!$C$7:$C$1062,MATCH(B132,Historical!$B$7:$B$1062,0))/INDEX(Historical!$H$7:$H$1062,MATCH(B132,Historical!$B$7:$B$1062,0)))^(1/5)-1)*100)</f>
        <v>6.5165857489335677</v>
      </c>
      <c r="V132" s="105">
        <f>IF(INDEX(Historical!$M$7:$M$1062,MATCH(B132,Historical!$B$7:$B$1062,0))=0,"n/a",((INDEX(Historical!$C$7:$C$1062,MATCH(B132,Historical!$B$7:$B$1062,0))/INDEX(Historical!$M$7:$M$1062,MATCH(B132,Historical!$B$7:$B$1062,0)))^(1/10)-1)*100)</f>
        <v>7.5605733922199381</v>
      </c>
      <c r="W132" s="106">
        <f>IF(OR(U132&lt;=0,U132="n/a",V132&lt;=0,V132="n/a"),"n/a",U132/V132)</f>
        <v>0.86191686937915768</v>
      </c>
      <c r="X132" s="107">
        <f>IF(OR(AJ132&lt;=0,AJ132="n/a",U132&lt;=0,U132="n/a"),"n/a",U132/AJ132)</f>
        <v>1.0648015929630013</v>
      </c>
      <c r="Y132" s="123"/>
      <c r="Z132" s="101">
        <f>IF(OR(AC132&lt;0.01,AC132="n/a"),"n/a",M132/AC132*100)</f>
        <v>31.724137931034484</v>
      </c>
      <c r="AA132" s="109">
        <f>IF(OR(AC132&lt;0.01,AC132="n/a"),"n/a",I132/AC132)</f>
        <v>11.50344827586207</v>
      </c>
      <c r="AB132" s="71">
        <v>12</v>
      </c>
      <c r="AC132" s="100">
        <v>2.9</v>
      </c>
      <c r="AD132" s="100" t="s">
        <v>142</v>
      </c>
      <c r="AE132" s="100">
        <v>2.35</v>
      </c>
      <c r="AF132" s="100">
        <v>1.1299999999999999</v>
      </c>
      <c r="AG132" s="100">
        <v>10.75</v>
      </c>
      <c r="AH132" s="100">
        <v>26.200000000000003</v>
      </c>
      <c r="AI132" s="100">
        <v>3.91</v>
      </c>
      <c r="AJ132" s="100">
        <v>6.12</v>
      </c>
      <c r="AK132" s="100" t="s">
        <v>142</v>
      </c>
      <c r="AL132" s="100">
        <v>459.48</v>
      </c>
      <c r="AM132" s="100">
        <v>3.18</v>
      </c>
      <c r="AN132" s="100">
        <v>0.56999999999999995</v>
      </c>
      <c r="AO132" s="110">
        <f>IF(U132="n/a","n/a",IF(AA132&lt;0,"n/a",IF(AA132="n/a","n/a",J132+U132-AA132)))</f>
        <v>-2.2290687619404927</v>
      </c>
      <c r="AP132" s="111">
        <f>IF(U132="n/a","n/a",J132+U132)</f>
        <v>9.274379513921577</v>
      </c>
      <c r="AQ132" s="112">
        <f>IF(OR(AC132&lt;0.01,AC132="n/a",AF132="n/a"),"n/a",(I132/SQRT(22.5*AC132*(I132/AF132))-1)*100)</f>
        <v>-23.991531022379885</v>
      </c>
      <c r="AR132" s="101">
        <f>INDEX(Historical!$C$7:$C$1063,MATCH(B132,Historical!$B$7:$B$1063,0))*IF(AH132="n/a",1.03,IF(AH132&lt;0,1.01,IF(AH132&gt;10,1.1,(1+AH132/100))))</f>
        <v>0.98037500000000011</v>
      </c>
      <c r="AS132" s="109">
        <f>IF($AI132="n/a",1.03*AR132,IF($AI132&lt;0,1.01*AR132,IF($AI132&gt;10,1.1*AR132,(1+$AI132/100)*AR132)))</f>
        <v>1.0187076625</v>
      </c>
      <c r="AT132" s="109">
        <f>IF($AK132="n/a",1.03*AS132,IF($AK132&lt;0,1.01*AS132,IF($AK132&gt;10,1.1*AS132,(1+$AK132/100)*AS132)))</f>
        <v>1.049268892375</v>
      </c>
      <c r="AU132" s="109">
        <f>IF($AK132="n/a",1.03*AT132,IF($AK132&lt;0,1.01*AT132,IF($AK132&gt;10,1.1*AT132,(1+$AK132/100)*AT132)))</f>
        <v>1.08074695914625</v>
      </c>
      <c r="AV132" s="109">
        <f>IF($AK132="n/a",1.03*AU132,IF($AK132&lt;0,1.01*AU132,IF($AK132&gt;10,1.1*AU132,(1+$AK132/100)*AU132)))</f>
        <v>1.1131693679206376</v>
      </c>
      <c r="AW132" s="109">
        <f>SUM(AR132:AV132)</f>
        <v>5.2422678819418884</v>
      </c>
      <c r="AX132" s="113">
        <f>AW132/I132*100</f>
        <v>15.714232260017653</v>
      </c>
      <c r="AY132" s="100">
        <v>0.8</v>
      </c>
      <c r="AZ132" s="100">
        <v>46.51</v>
      </c>
      <c r="BA132" s="100">
        <v>-7.1800000000000006</v>
      </c>
      <c r="BB132" s="100">
        <v>12.370000000000001</v>
      </c>
      <c r="BC132" s="100">
        <v>24.44</v>
      </c>
      <c r="BE132" s="12">
        <v>2005</v>
      </c>
      <c r="BF132" s="12">
        <f>IF(BE132&gt;2020,0,IF(BE132&gt;2008,1,IF(BE132&gt;2001,2,IF(BE132&gt;1990,3,IF(BE132&gt;1980,4,IF(BE132&gt;1973,5,IF(BE132&gt;1970,6,IF(BE132&gt;1960,7,IF(BE132&gt;1958,8,IF(BE132&gt;1953,9,10))))))))))</f>
        <v>2</v>
      </c>
      <c r="BG132" s="100">
        <v>1.1499999999999999</v>
      </c>
      <c r="BH132" t="s">
        <v>121</v>
      </c>
      <c r="BI132" t="s">
        <v>122</v>
      </c>
    </row>
    <row r="133" spans="1:61" ht="11.25" customHeight="1" x14ac:dyDescent="0.2">
      <c r="A133" s="123" t="s">
        <v>845</v>
      </c>
      <c r="B133" s="55" t="s">
        <v>846</v>
      </c>
      <c r="C133" s="156" t="s">
        <v>134</v>
      </c>
      <c r="D133" s="98" t="s">
        <v>157</v>
      </c>
      <c r="E133" s="157">
        <v>16</v>
      </c>
      <c r="F133" s="2">
        <v>310</v>
      </c>
      <c r="G133" s="2" t="s">
        <v>146</v>
      </c>
      <c r="H133" s="2" t="s">
        <v>146</v>
      </c>
      <c r="I133" s="100">
        <v>52.09</v>
      </c>
      <c r="J133" s="101">
        <f>(M133/I133)*100</f>
        <v>1.9965444423113841</v>
      </c>
      <c r="K133" s="104">
        <v>0.26</v>
      </c>
      <c r="L133" s="71">
        <v>4</v>
      </c>
      <c r="M133" s="28">
        <f>K133*L133</f>
        <v>1.04</v>
      </c>
      <c r="N133" s="103" t="s">
        <v>339</v>
      </c>
      <c r="O133" s="104">
        <v>0.25</v>
      </c>
      <c r="P133" s="158">
        <v>46252</v>
      </c>
      <c r="Q133" s="158">
        <v>46266</v>
      </c>
      <c r="R133" s="28">
        <f>(K133-O133)/O133*100</f>
        <v>4.0000000000000036</v>
      </c>
      <c r="S133" s="105">
        <f>IF(INDEX(Historical!$D$7:$D1293,MATCH(B133,Historical!$B$7:$B$1062,0))=0,"n/a",(INDEX(Historical!$C$7:$C$1062,MATCH(B133,Historical!$B$7:$B$1062,0))/INDEX(Historical!$D$7:$D$1062,MATCH(B133,Historical!$B$7:$B$1062,0))-1)*100)</f>
        <v>4.2553191489361764</v>
      </c>
      <c r="T133" s="105">
        <f>IF(INDEX(Historical!$F$7:$F$1062,MATCH(B133,Historical!$B$7:$B$1062,0))=0,"n/a",((INDEX(Historical!$C$7:$C$1062,MATCH(B133,Historical!$B$7:$B$1062,0))/INDEX(Historical!$F$7:$F$1062,MATCH(B133,Historical!$B$7:$B$1062,0)))^(1/3)-1)*100)</f>
        <v>2.8792656052861521</v>
      </c>
      <c r="U133" s="105">
        <f>IF(INDEX(Historical!$H$7:$H$1062,MATCH(B133,Historical!$B$7:$B$1062,0))=0,"n/a",((INDEX(Historical!$C$7:$C$1062,MATCH(B133,Historical!$B$7:$B$1062,0))/INDEX(Historical!$H$7:$H$1062,MATCH(B133,Historical!$B$7:$B$1062,0)))^(1/5)-1)*100)</f>
        <v>3.8838918325118765</v>
      </c>
      <c r="V133" s="105">
        <f>IF(INDEX(Historical!$M$7:$M$1062,MATCH(B133,Historical!$B$7:$B$1062,0))=0,"n/a",((INDEX(Historical!$C$7:$C$1062,MATCH(B133,Historical!$B$7:$B$1062,0))/INDEX(Historical!$M$7:$M$1062,MATCH(B133,Historical!$B$7:$B$1062,0)))^(1/10)-1)*100)</f>
        <v>5.2052484706535562</v>
      </c>
      <c r="W133" s="106">
        <f>IF(OR(U133&lt;=0,U133="n/a",V133&lt;=0,V133="n/a"),"n/a",U133/V133)</f>
        <v>0.74614917124681002</v>
      </c>
      <c r="X133" s="107">
        <f>IF(OR(AJ133&lt;=0,AJ133="n/a",U133&lt;=0,U133="n/a"),"n/a",U133/AJ133)</f>
        <v>0.53868125277557233</v>
      </c>
      <c r="Y133" s="162"/>
      <c r="Z133" s="101">
        <f>IF(OR(AC133&lt;0.01,AC133="n/a"),"n/a",M133/AC133*100)</f>
        <v>25.870646766169159</v>
      </c>
      <c r="AA133" s="109">
        <f>IF(OR(AC133&lt;0.01,AC133="n/a"),"n/a",I133/AC133)</f>
        <v>12.957711442786072</v>
      </c>
      <c r="AB133" s="71">
        <v>12</v>
      </c>
      <c r="AC133" s="100">
        <v>4.0199999999999996</v>
      </c>
      <c r="AD133" s="100" t="s">
        <v>142</v>
      </c>
      <c r="AE133" s="100">
        <v>2.74</v>
      </c>
      <c r="AF133" s="100">
        <v>1.26</v>
      </c>
      <c r="AG133" s="100">
        <v>10.050000000000001</v>
      </c>
      <c r="AH133" s="100">
        <v>15.52</v>
      </c>
      <c r="AI133" s="100">
        <v>11.690000000000001</v>
      </c>
      <c r="AJ133" s="100">
        <v>7.21</v>
      </c>
      <c r="AK133" s="100" t="s">
        <v>142</v>
      </c>
      <c r="AL133" s="100">
        <v>1390</v>
      </c>
      <c r="AM133" s="100">
        <v>10.17</v>
      </c>
      <c r="AN133" s="100">
        <v>0.43</v>
      </c>
      <c r="AO133" s="110">
        <f>IF(U133="n/a","n/a",IF(AA133&lt;0,"n/a",IF(AA133="n/a","n/a",J133+U133-AA133)))</f>
        <v>-7.0772751679628119</v>
      </c>
      <c r="AP133" s="111">
        <f>IF(U133="n/a","n/a",J133+U133)</f>
        <v>5.8804362748232606</v>
      </c>
      <c r="AQ133" s="112">
        <f>IF(OR(AC133&lt;0.01,AC133="n/a",AF133="n/a"),"n/a",(I133/SQRT(22.5*AC133*(I133/AF133))-1)*100)</f>
        <v>-14.815973281605189</v>
      </c>
      <c r="AR133" s="101">
        <f>INDEX(Historical!$C$7:$C$1063,MATCH(B133,Historical!$B$7:$B$1063,0))*IF(AH133="n/a",1.03,IF(AH133&lt;0,1.01,IF(AH133&gt;10,1.1,(1+AH133/100))))</f>
        <v>1.0780000000000001</v>
      </c>
      <c r="AS133" s="109">
        <f>IF($AI133="n/a",1.03*AR133,IF($AI133&lt;0,1.01*AR133,IF($AI133&gt;10,1.1*AR133,(1+$AI133/100)*AR133)))</f>
        <v>1.1858000000000002</v>
      </c>
      <c r="AT133" s="109">
        <f>IF($AK133="n/a",1.03*AS133,IF($AK133&lt;0,1.01*AS133,IF($AK133&gt;10,1.1*AS133,(1+$AK133/100)*AS133)))</f>
        <v>1.2213740000000002</v>
      </c>
      <c r="AU133" s="109">
        <f>IF($AK133="n/a",1.03*AT133,IF($AK133&lt;0,1.01*AT133,IF($AK133&gt;10,1.1*AT133,(1+$AK133/100)*AT133)))</f>
        <v>1.2580152200000003</v>
      </c>
      <c r="AV133" s="109">
        <f>IF($AK133="n/a",1.03*AU133,IF($AK133&lt;0,1.01*AU133,IF($AK133&gt;10,1.1*AU133,(1+$AK133/100)*AU133)))</f>
        <v>1.2957556766000005</v>
      </c>
      <c r="AW133" s="109">
        <f>SUM(AR133:AV133)</f>
        <v>6.0389448966000021</v>
      </c>
      <c r="AX133" s="113">
        <f>AW133/I133*100</f>
        <v>11.593290260318682</v>
      </c>
      <c r="AY133" s="100">
        <v>0.77</v>
      </c>
      <c r="AZ133" s="100">
        <v>52.51</v>
      </c>
      <c r="BA133" s="100">
        <v>-2.3800000000000003</v>
      </c>
      <c r="BB133" s="100">
        <v>10.209999999999999</v>
      </c>
      <c r="BC133" s="100">
        <v>23.200000000000003</v>
      </c>
      <c r="BE133" s="12">
        <v>2012</v>
      </c>
      <c r="BF133" s="12">
        <f>IF(BE133&gt;2020,0,IF(BE133&gt;2008,1,IF(BE133&gt;2001,2,IF(BE133&gt;1990,3,IF(BE133&gt;1980,4,IF(BE133&gt;1973,5,IF(BE133&gt;1970,6,IF(BE133&gt;1960,7,IF(BE133&gt;1958,8,IF(BE133&gt;1953,9,10))))))))))</f>
        <v>1</v>
      </c>
      <c r="BG133" s="100">
        <v>1.1900000000000002</v>
      </c>
      <c r="BH133" t="s">
        <v>121</v>
      </c>
      <c r="BI133" t="s">
        <v>122</v>
      </c>
    </row>
    <row r="134" spans="1:61" ht="11.25" customHeight="1" x14ac:dyDescent="0.2">
      <c r="A134" s="123" t="s">
        <v>847</v>
      </c>
      <c r="B134" s="55" t="s">
        <v>848</v>
      </c>
      <c r="C134" s="156" t="s">
        <v>134</v>
      </c>
      <c r="D134" s="98" t="s">
        <v>135</v>
      </c>
      <c r="E134" s="157">
        <v>14</v>
      </c>
      <c r="F134" s="2">
        <v>373</v>
      </c>
      <c r="G134" s="2" t="s">
        <v>146</v>
      </c>
      <c r="H134" s="2" t="s">
        <v>146</v>
      </c>
      <c r="I134" s="100">
        <v>51.59</v>
      </c>
      <c r="J134" s="101">
        <f>(M134/I134)*100</f>
        <v>4.0317891064159719</v>
      </c>
      <c r="K134" s="104">
        <v>0.52</v>
      </c>
      <c r="L134" s="71">
        <v>4</v>
      </c>
      <c r="M134" s="28">
        <f>K134*L134</f>
        <v>2.08</v>
      </c>
      <c r="N134" s="103" t="s">
        <v>270</v>
      </c>
      <c r="O134" s="104">
        <v>0.5</v>
      </c>
      <c r="P134" s="158">
        <v>46008</v>
      </c>
      <c r="Q134" s="158">
        <v>46022</v>
      </c>
      <c r="R134" s="28">
        <f>(K134-O134)/O134*100</f>
        <v>4.0000000000000036</v>
      </c>
      <c r="S134" s="105">
        <f>IF(INDEX(Historical!$D$7:$D1295,MATCH(B134,Historical!$B$7:$B$1062,0))=0,"n/a",(INDEX(Historical!$C$7:$C$1062,MATCH(B134,Historical!$B$7:$B$1062,0))/INDEX(Historical!$D$7:$D$1062,MATCH(B134,Historical!$B$7:$B$1062,0))-1)*100)</f>
        <v>4.1237113402061931</v>
      </c>
      <c r="T134" s="105">
        <f>IF(INDEX(Historical!$F$7:$F$1062,MATCH(B134,Historical!$B$7:$B$1062,0))=0,"n/a",((INDEX(Historical!$C$7:$C$1062,MATCH(B134,Historical!$B$7:$B$1062,0))/INDEX(Historical!$F$7:$F$1062,MATCH(B134,Historical!$B$7:$B$1062,0)))^(1/3)-1)*100)</f>
        <v>4.5023446084026197</v>
      </c>
      <c r="U134" s="105">
        <f>IF(INDEX(Historical!$H$7:$H$1062,MATCH(B134,Historical!$B$7:$B$1062,0))=0,"n/a",((INDEX(Historical!$C$7:$C$1062,MATCH(B134,Historical!$B$7:$B$1062,0))/INDEX(Historical!$H$7:$H$1062,MATCH(B134,Historical!$B$7:$B$1062,0)))^(1/5)-1)*100)</f>
        <v>8.3935699867344837</v>
      </c>
      <c r="V134" s="105">
        <f>IF(INDEX(Historical!$M$7:$M$1062,MATCH(B134,Historical!$B$7:$B$1062,0))=0,"n/a",((INDEX(Historical!$C$7:$C$1062,MATCH(B134,Historical!$B$7:$B$1062,0))/INDEX(Historical!$M$7:$M$1062,MATCH(B134,Historical!$B$7:$B$1062,0)))^(1/10)-1)*100)</f>
        <v>12.370093968266893</v>
      </c>
      <c r="W134" s="106">
        <f>IF(OR(U134&lt;=0,U134="n/a",V134&lt;=0,V134="n/a"),"n/a",U134/V134)</f>
        <v>0.6785372858336064</v>
      </c>
      <c r="X134" s="107" t="str">
        <f>IF(OR(AJ134&lt;=0,AJ134="n/a",U134&lt;=0,U134="n/a"),"n/a",U134/AJ134)</f>
        <v>n/a</v>
      </c>
      <c r="Y134" s="170" t="s">
        <v>849</v>
      </c>
      <c r="Z134" s="101">
        <f>IF(OR(AC134&lt;0.01,AC134="n/a"),"n/a",M134/AC134*100)</f>
        <v>74.02135231316727</v>
      </c>
      <c r="AA134" s="109">
        <f>IF(OR(AC134&lt;0.01,AC134="n/a"),"n/a",I134/AC134)</f>
        <v>18.359430604982208</v>
      </c>
      <c r="AB134" s="71">
        <v>12</v>
      </c>
      <c r="AC134" s="100">
        <v>2.81</v>
      </c>
      <c r="AD134" s="100">
        <v>1.07</v>
      </c>
      <c r="AE134" s="100">
        <v>0.93</v>
      </c>
      <c r="AF134" s="100">
        <v>1.91</v>
      </c>
      <c r="AG134" s="100">
        <v>10.059999999999999</v>
      </c>
      <c r="AH134" s="100">
        <v>3.74</v>
      </c>
      <c r="AI134" s="100">
        <v>13.91</v>
      </c>
      <c r="AJ134" s="100">
        <v>-15.010000000000002</v>
      </c>
      <c r="AK134" s="100">
        <v>8.24</v>
      </c>
      <c r="AL134" s="100">
        <v>13890</v>
      </c>
      <c r="AM134" s="100">
        <v>5.6899999999999995</v>
      </c>
      <c r="AN134" s="100">
        <v>0.66</v>
      </c>
      <c r="AO134" s="110">
        <f>IF(U134="n/a","n/a",IF(AA134&lt;0,"n/a",IF(AA134="n/a","n/a",J134+U134-AA134)))</f>
        <v>-5.9340715118317533</v>
      </c>
      <c r="AP134" s="111">
        <f>IF(U134="n/a","n/a",J134+U134)</f>
        <v>12.425359093150455</v>
      </c>
      <c r="AQ134" s="112">
        <f>IF(OR(AC134&lt;0.01,AC134="n/a",AF134="n/a"),"n/a",(I134/SQRT(22.5*AC134*(I134/AF134))-1)*100)</f>
        <v>24.840364653809011</v>
      </c>
      <c r="AR134" s="101">
        <f>INDEX(Historical!$C$7:$C$1063,MATCH(B134,Historical!$B$7:$B$1063,0))*IF(AH134="n/a",1.03,IF(AH134&lt;0,1.01,IF(AH134&gt;10,1.1,(1+AH134/100))))</f>
        <v>2.0955480000000004</v>
      </c>
      <c r="AS134" s="109">
        <f>IF($AI134="n/a",1.03*AR134,IF($AI134&lt;0,1.01*AR134,IF($AI134&gt;10,1.1*AR134,(1+$AI134/100)*AR134)))</f>
        <v>2.3051028000000007</v>
      </c>
      <c r="AT134" s="109">
        <f>IF($AK134="n/a",1.03*AS134,IF($AK134&lt;0,1.01*AS134,IF($AK134&gt;10,1.1*AS134,(1+$AK134/100)*AS134)))</f>
        <v>2.495043270720001</v>
      </c>
      <c r="AU134" s="109">
        <f>IF($AK134="n/a",1.03*AT134,IF($AK134&lt;0,1.01*AT134,IF($AK134&gt;10,1.1*AT134,(1+$AK134/100)*AT134)))</f>
        <v>2.7006348362273291</v>
      </c>
      <c r="AV134" s="109">
        <f>IF($AK134="n/a",1.03*AU134,IF($AK134&lt;0,1.01*AU134,IF($AK134&gt;10,1.1*AU134,(1+$AK134/100)*AU134)))</f>
        <v>2.9231671467324611</v>
      </c>
      <c r="AW134" s="109">
        <f>SUM(AR134:AV134)</f>
        <v>12.519496053679791</v>
      </c>
      <c r="AX134" s="113">
        <f>AW134/I134*100</f>
        <v>24.267292214924968</v>
      </c>
      <c r="AY134" s="100">
        <v>0.97</v>
      </c>
      <c r="AZ134" s="100">
        <v>20.59</v>
      </c>
      <c r="BA134" s="100">
        <v>-12.839999999999998</v>
      </c>
      <c r="BB134" s="100">
        <v>5.81</v>
      </c>
      <c r="BC134" s="100">
        <v>0.03</v>
      </c>
      <c r="BE134" s="12">
        <v>2012</v>
      </c>
      <c r="BF134" s="12">
        <f>IF(BE134&gt;2020,0,IF(BE134&gt;2008,1,IF(BE134&gt;2001,2,IF(BE134&gt;1990,3,IF(BE134&gt;1980,4,IF(BE134&gt;1973,5,IF(BE134&gt;1970,6,IF(BE134&gt;1960,7,IF(BE134&gt;1958,8,IF(BE134&gt;1953,9,10))))))))))</f>
        <v>1</v>
      </c>
      <c r="BG134" s="100">
        <v>0.86999999999999988</v>
      </c>
      <c r="BH134" t="s">
        <v>121</v>
      </c>
      <c r="BI134" t="s">
        <v>122</v>
      </c>
    </row>
    <row r="135" spans="1:61" ht="11.25" customHeight="1" x14ac:dyDescent="0.2">
      <c r="A135" s="55" t="s">
        <v>850</v>
      </c>
      <c r="B135" s="55" t="s">
        <v>851</v>
      </c>
      <c r="C135" s="156" t="s">
        <v>134</v>
      </c>
      <c r="D135" s="98" t="s">
        <v>157</v>
      </c>
      <c r="E135" s="157">
        <v>13</v>
      </c>
      <c r="F135" s="2">
        <v>446</v>
      </c>
      <c r="G135" s="2" t="s">
        <v>146</v>
      </c>
      <c r="H135" s="2" t="s">
        <v>146</v>
      </c>
      <c r="I135" s="100">
        <v>35.1</v>
      </c>
      <c r="J135" s="101">
        <f>(M135/I135)*100</f>
        <v>4.3304843304843308</v>
      </c>
      <c r="K135" s="104">
        <v>0.38</v>
      </c>
      <c r="L135" s="2">
        <v>4</v>
      </c>
      <c r="M135" s="28">
        <f>K135*L135</f>
        <v>1.52</v>
      </c>
      <c r="N135" s="2" t="s">
        <v>386</v>
      </c>
      <c r="O135" s="104">
        <v>0.37</v>
      </c>
      <c r="P135" s="158">
        <v>46210</v>
      </c>
      <c r="Q135" s="158">
        <v>46220</v>
      </c>
      <c r="R135" s="28">
        <f>(K135-O135)/O135*100</f>
        <v>2.7027027027027053</v>
      </c>
      <c r="S135" s="105">
        <f>IF(INDEX(Historical!$D$7:$D1296,MATCH(B135,Historical!$B$7:$B$1062,0))=0,"n/a",(INDEX(Historical!$C$7:$C$1062,MATCH(B135,Historical!$B$7:$B$1062,0))/INDEX(Historical!$D$7:$D$1062,MATCH(B135,Historical!$B$7:$B$1062,0))-1)*100)</f>
        <v>2.8169014084507005</v>
      </c>
      <c r="T135" s="105">
        <f>IF(INDEX(Historical!$F$7:$F$1062,MATCH(B135,Historical!$B$7:$B$1062,0))=0,"n/a",((INDEX(Historical!$C$7:$C$1062,MATCH(B135,Historical!$B$7:$B$1062,0))/INDEX(Historical!$F$7:$F$1062,MATCH(B135,Historical!$B$7:$B$1062,0)))^(1/3)-1)*100)</f>
        <v>3.4172475540757308</v>
      </c>
      <c r="U135" s="105">
        <f>IF(INDEX(Historical!$H$7:$H$1062,MATCH(B135,Historical!$B$7:$B$1062,0))=0,"n/a",((INDEX(Historical!$C$7:$C$1062,MATCH(B135,Historical!$B$7:$B$1062,0))/INDEX(Historical!$H$7:$H$1062,MATCH(B135,Historical!$B$7:$B$1062,0)))^(1/5)-1)*100)</f>
        <v>3.6569927241323574</v>
      </c>
      <c r="V135" s="105">
        <f>IF(INDEX(Historical!$M$7:$M$1062,MATCH(B135,Historical!$B$7:$B$1062,0))=0,"n/a",((INDEX(Historical!$C$7:$C$1062,MATCH(B135,Historical!$B$7:$B$1062,0))/INDEX(Historical!$M$7:$M$1062,MATCH(B135,Historical!$B$7:$B$1062,0)))^(1/10)-1)*100)</f>
        <v>5.4744670925553685</v>
      </c>
      <c r="W135" s="106">
        <f>IF(OR(U135&lt;=0,U135="n/a",V135&lt;=0,V135="n/a"),"n/a",U135/V135)</f>
        <v>0.66800889699482124</v>
      </c>
      <c r="X135" s="107">
        <f>IF(OR(AJ135&lt;=0,AJ135="n/a",U135&lt;=0,U135="n/a"),"n/a",U135/AJ135)</f>
        <v>0.84068798255916266</v>
      </c>
      <c r="Y135" s="55"/>
      <c r="Z135" s="101">
        <f>IF(OR(AC135&lt;0.01,AC135="n/a"),"n/a",M135/AC135*100)</f>
        <v>45.103857566765576</v>
      </c>
      <c r="AA135" s="109">
        <f>IF(OR(AC135&lt;0.01,AC135="n/a"),"n/a",I135/AC135)</f>
        <v>10.415430267062314</v>
      </c>
      <c r="AB135" s="2">
        <v>12</v>
      </c>
      <c r="AC135" s="100">
        <v>3.37</v>
      </c>
      <c r="AD135" s="100" t="s">
        <v>142</v>
      </c>
      <c r="AE135" s="100">
        <v>2.21</v>
      </c>
      <c r="AF135" s="100">
        <v>1.35</v>
      </c>
      <c r="AG135" s="100">
        <v>13.54</v>
      </c>
      <c r="AH135" s="100" t="s">
        <v>142</v>
      </c>
      <c r="AI135" s="100" t="s">
        <v>142</v>
      </c>
      <c r="AJ135" s="100">
        <v>4.3499999999999996</v>
      </c>
      <c r="AK135" s="100" t="s">
        <v>142</v>
      </c>
      <c r="AL135" s="100">
        <v>395.77</v>
      </c>
      <c r="AM135" s="100">
        <v>13.26</v>
      </c>
      <c r="AN135" s="100">
        <v>0.73</v>
      </c>
      <c r="AO135" s="110">
        <f>IF(U135="n/a","n/a",IF(AA135&lt;0,"n/a",IF(AA135="n/a","n/a",J135+U135-AA135)))</f>
        <v>-2.427953212445626</v>
      </c>
      <c r="AP135" s="111">
        <f>IF(U135="n/a","n/a",J135+U135)</f>
        <v>7.9874770546166882</v>
      </c>
      <c r="AQ135" s="112">
        <f>IF(OR(AC135&lt;0.01,AC135="n/a",AF135="n/a"),"n/a",(I135/SQRT(22.5*AC135*(I135/AF135))-1)*100)</f>
        <v>-20.947750441638991</v>
      </c>
      <c r="AR135" s="101">
        <f>INDEX(Historical!$C$7:$C$1063,MATCH(B135,Historical!$B$7:$B$1063,0))*IF(AH135="n/a",1.03,IF(AH135&lt;0,1.01,IF(AH135&gt;10,1.1,(1+AH135/100))))</f>
        <v>1.5038</v>
      </c>
      <c r="AS135" s="109">
        <f>IF($AI135="n/a",1.03*AR135,IF($AI135&lt;0,1.01*AR135,IF($AI135&gt;10,1.1*AR135,(1+$AI135/100)*AR135)))</f>
        <v>1.5489140000000001</v>
      </c>
      <c r="AT135" s="109">
        <f>IF($AK135="n/a",1.03*AS135,IF($AK135&lt;0,1.01*AS135,IF($AK135&gt;10,1.1*AS135,(1+$AK135/100)*AS135)))</f>
        <v>1.5953814200000003</v>
      </c>
      <c r="AU135" s="109">
        <f>IF($AK135="n/a",1.03*AT135,IF($AK135&lt;0,1.01*AT135,IF($AK135&gt;10,1.1*AT135,(1+$AK135/100)*AT135)))</f>
        <v>1.6432428626000004</v>
      </c>
      <c r="AV135" s="109">
        <f>IF($AK135="n/a",1.03*AU135,IF($AK135&lt;0,1.01*AU135,IF($AK135&gt;10,1.1*AU135,(1+$AK135/100)*AU135)))</f>
        <v>1.6925401484780005</v>
      </c>
      <c r="AW135" s="109">
        <f>SUM(AR135:AV135)</f>
        <v>7.9838784310780015</v>
      </c>
      <c r="AX135" s="113">
        <f>AW135/I135*100</f>
        <v>22.746092396233621</v>
      </c>
      <c r="AY135" s="100">
        <v>0.48</v>
      </c>
      <c r="AZ135" s="100">
        <v>45.76</v>
      </c>
      <c r="BA135" s="100">
        <v>-2.31</v>
      </c>
      <c r="BB135" s="100">
        <v>8.43</v>
      </c>
      <c r="BC135" s="100">
        <v>22.81</v>
      </c>
      <c r="BE135" s="12">
        <v>2014</v>
      </c>
      <c r="BF135" s="12">
        <f>IF(BE135&gt;2020,0,IF(BE135&gt;2008,1,IF(BE135&gt;2001,2,IF(BE135&gt;1990,3,IF(BE135&gt;1980,4,IF(BE135&gt;1973,5,IF(BE135&gt;1970,6,IF(BE135&gt;1960,7,IF(BE135&gt;1958,8,IF(BE135&gt;1953,9,10))))))))))</f>
        <v>1</v>
      </c>
      <c r="BG135" s="100">
        <v>1.18</v>
      </c>
      <c r="BH135" t="s">
        <v>121</v>
      </c>
      <c r="BI135" t="s">
        <v>122</v>
      </c>
    </row>
    <row r="136" spans="1:61" ht="11.25" customHeight="1" x14ac:dyDescent="0.2">
      <c r="A136" s="123" t="s">
        <v>852</v>
      </c>
      <c r="B136" s="55" t="s">
        <v>853</v>
      </c>
      <c r="C136" s="156" t="s">
        <v>139</v>
      </c>
      <c r="D136" s="98" t="s">
        <v>420</v>
      </c>
      <c r="E136" s="157">
        <v>19</v>
      </c>
      <c r="F136" s="2">
        <v>218</v>
      </c>
      <c r="G136" s="2" t="s">
        <v>146</v>
      </c>
      <c r="H136" s="2" t="s">
        <v>146</v>
      </c>
      <c r="I136" s="100">
        <v>212.92</v>
      </c>
      <c r="J136" s="101">
        <f>(M136/I136)*100</f>
        <v>0.82660154048468915</v>
      </c>
      <c r="K136" s="104">
        <v>0.44</v>
      </c>
      <c r="L136" s="71">
        <v>4</v>
      </c>
      <c r="M136" s="28">
        <f>K136*L136</f>
        <v>1.76</v>
      </c>
      <c r="N136" s="103" t="s">
        <v>182</v>
      </c>
      <c r="O136" s="104">
        <v>0.38</v>
      </c>
      <c r="P136" s="158">
        <v>46093</v>
      </c>
      <c r="Q136" s="158">
        <v>46107</v>
      </c>
      <c r="R136" s="28">
        <f>(K136-O136)/O136*100</f>
        <v>15.789473684210526</v>
      </c>
      <c r="S136" s="105">
        <f>IF(INDEX(Historical!$D$7:$D1297,MATCH(B136,Historical!$B$7:$B$1062,0))=0,"n/a",(INDEX(Historical!$C$7:$C$1062,MATCH(B136,Historical!$B$7:$B$1062,0))/INDEX(Historical!$D$7:$D$1062,MATCH(B136,Historical!$B$7:$B$1062,0))-1)*100)</f>
        <v>5.555555555555558</v>
      </c>
      <c r="T136" s="105">
        <f>IF(INDEX(Historical!$F$7:$F$1062,MATCH(B136,Historical!$B$7:$B$1062,0))=0,"n/a",((INDEX(Historical!$C$7:$C$1062,MATCH(B136,Historical!$B$7:$B$1062,0))/INDEX(Historical!$F$7:$F$1062,MATCH(B136,Historical!$B$7:$B$1062,0)))^(1/3)-1)*100)</f>
        <v>5.8955896063723312</v>
      </c>
      <c r="U136" s="105">
        <f>IF(INDEX(Historical!$H$7:$H$1062,MATCH(B136,Historical!$B$7:$B$1062,0))=0,"n/a",((INDEX(Historical!$C$7:$C$1062,MATCH(B136,Historical!$B$7:$B$1062,0))/INDEX(Historical!$H$7:$H$1062,MATCH(B136,Historical!$B$7:$B$1062,0)))^(1/5)-1)*100)</f>
        <v>8.0939214772481236</v>
      </c>
      <c r="V136" s="105">
        <f>IF(INDEX(Historical!$M$7:$M$1062,MATCH(B136,Historical!$B$7:$B$1062,0))=0,"n/a",((INDEX(Historical!$C$7:$C$1062,MATCH(B136,Historical!$B$7:$B$1062,0))/INDEX(Historical!$M$7:$M$1062,MATCH(B136,Historical!$B$7:$B$1062,0)))^(1/10)-1)*100)</f>
        <v>6.2371837811856956</v>
      </c>
      <c r="W136" s="106">
        <f>IF(OR(U136&lt;=0,U136="n/a",V136&lt;=0,V136="n/a"),"n/a",U136/V136)</f>
        <v>1.2976884698609057</v>
      </c>
      <c r="X136" s="107">
        <f>IF(OR(AJ136&lt;=0,AJ136="n/a",U136&lt;=0,U136="n/a"),"n/a",U136/AJ136)</f>
        <v>0.29453862726521557</v>
      </c>
      <c r="Y136" s="55" t="s">
        <v>854</v>
      </c>
      <c r="Z136" s="101">
        <f>IF(OR(AC136&lt;0.01,AC136="n/a"),"n/a",M136/AC136*100)</f>
        <v>24.788732394366196</v>
      </c>
      <c r="AA136" s="109">
        <f>IF(OR(AC136&lt;0.01,AC136="n/a"),"n/a",I136/AC136)</f>
        <v>29.988732394366195</v>
      </c>
      <c r="AB136" s="71">
        <v>12</v>
      </c>
      <c r="AC136" s="100">
        <v>7.1</v>
      </c>
      <c r="AD136" s="100">
        <v>0.95</v>
      </c>
      <c r="AE136" s="100">
        <v>19.53</v>
      </c>
      <c r="AF136" s="100">
        <v>5.07</v>
      </c>
      <c r="AG136" s="100">
        <v>19.040000000000003</v>
      </c>
      <c r="AH136" s="100">
        <v>50.7</v>
      </c>
      <c r="AI136" s="100">
        <v>13.700000000000001</v>
      </c>
      <c r="AJ136" s="100">
        <v>27.48</v>
      </c>
      <c r="AK136" s="100">
        <v>23.46</v>
      </c>
      <c r="AL136" s="100">
        <v>41060</v>
      </c>
      <c r="AM136" s="100">
        <v>0.64</v>
      </c>
      <c r="AN136" s="100">
        <v>0</v>
      </c>
      <c r="AO136" s="110">
        <f>IF(U136="n/a","n/a",IF(AA136&lt;0,"n/a",IF(AA136="n/a","n/a",J136+U136-AA136)))</f>
        <v>-21.068209376633384</v>
      </c>
      <c r="AP136" s="111">
        <f>IF(U136="n/a","n/a",J136+U136)</f>
        <v>8.9205230177328119</v>
      </c>
      <c r="AQ136" s="112">
        <f>IF(OR(AC136&lt;0.01,AC136="n/a",AF136="n/a"),"n/a",(I136/SQRT(22.5*AC136*(I136/AF136))-1)*100)</f>
        <v>159.95116912343076</v>
      </c>
      <c r="AR136" s="101">
        <f>INDEX(Historical!$C$7:$C$1063,MATCH(B136,Historical!$B$7:$B$1063,0))*IF(AH136="n/a",1.03,IF(AH136&lt;0,1.01,IF(AH136&gt;10,1.1,(1+AH136/100))))</f>
        <v>1.6720000000000002</v>
      </c>
      <c r="AS136" s="109">
        <f>IF($AI136="n/a",1.03*AR136,IF($AI136&lt;0,1.01*AR136,IF($AI136&gt;10,1.1*AR136,(1+$AI136/100)*AR136)))</f>
        <v>1.8392000000000004</v>
      </c>
      <c r="AT136" s="109">
        <f>IF($AK136="n/a",1.03*AS136,IF($AK136&lt;0,1.01*AS136,IF($AK136&gt;10,1.1*AS136,(1+$AK136/100)*AS136)))</f>
        <v>2.0231200000000005</v>
      </c>
      <c r="AU136" s="109">
        <f>IF($AK136="n/a",1.03*AT136,IF($AK136&lt;0,1.01*AT136,IF($AK136&gt;10,1.1*AT136,(1+$AK136/100)*AT136)))</f>
        <v>2.2254320000000005</v>
      </c>
      <c r="AV136" s="109">
        <f>IF($AK136="n/a",1.03*AU136,IF($AK136&lt;0,1.01*AU136,IF($AK136&gt;10,1.1*AU136,(1+$AK136/100)*AU136)))</f>
        <v>2.4479752000000006</v>
      </c>
      <c r="AW136" s="109">
        <f>SUM(AR136:AV136)</f>
        <v>10.207727200000003</v>
      </c>
      <c r="AX136" s="113">
        <f>AW136/I136*100</f>
        <v>4.7941608115724232</v>
      </c>
      <c r="AY136" s="100">
        <v>0.35</v>
      </c>
      <c r="AZ136" s="100">
        <v>34.54</v>
      </c>
      <c r="BA136" s="100">
        <v>-25.47</v>
      </c>
      <c r="BB136" s="100">
        <v>-1.1100000000000001</v>
      </c>
      <c r="BC136" s="100">
        <v>-5.75</v>
      </c>
      <c r="BE136" s="12">
        <v>2008</v>
      </c>
      <c r="BF136" s="12">
        <f>IF(BE136&gt;2020,0,IF(BE136&gt;2008,1,IF(BE136&gt;2001,2,IF(BE136&gt;1990,3,IF(BE136&gt;1980,4,IF(BE136&gt;1973,5,IF(BE136&gt;1970,6,IF(BE136&gt;1960,7,IF(BE136&gt;1958,8,IF(BE136&gt;1953,9,10))))))))))</f>
        <v>2</v>
      </c>
      <c r="BG136" s="100">
        <v>17.75</v>
      </c>
      <c r="BH136" t="s">
        <v>121</v>
      </c>
      <c r="BI136" t="s">
        <v>122</v>
      </c>
    </row>
    <row r="137" spans="1:61" ht="11.25" customHeight="1" x14ac:dyDescent="0.2">
      <c r="A137" s="123" t="s">
        <v>855</v>
      </c>
      <c r="B137" s="55" t="s">
        <v>856</v>
      </c>
      <c r="C137" s="156" t="s">
        <v>300</v>
      </c>
      <c r="D137" s="98" t="s">
        <v>794</v>
      </c>
      <c r="E137" s="157">
        <v>14</v>
      </c>
      <c r="F137" s="2">
        <v>394</v>
      </c>
      <c r="G137" s="2" t="s">
        <v>119</v>
      </c>
      <c r="H137" s="2" t="s">
        <v>119</v>
      </c>
      <c r="I137" s="100">
        <v>65.84</v>
      </c>
      <c r="J137" s="101">
        <f>(M137/I137)*100</f>
        <v>3.0376670716889427</v>
      </c>
      <c r="K137" s="104">
        <v>0.5</v>
      </c>
      <c r="L137" s="71">
        <v>4</v>
      </c>
      <c r="M137" s="28">
        <f>K137*L137</f>
        <v>2</v>
      </c>
      <c r="N137" s="103" t="s">
        <v>240</v>
      </c>
      <c r="O137" s="104">
        <v>0.44500000000000001</v>
      </c>
      <c r="P137" s="158">
        <v>46112</v>
      </c>
      <c r="Q137" s="158">
        <v>46132</v>
      </c>
      <c r="R137" s="28">
        <f>(K137-O137)/O137*100</f>
        <v>12.359550561797752</v>
      </c>
      <c r="S137" s="105">
        <f>IF(INDEX(Historical!$D$7:$D1299,MATCH(B137,Historical!$B$7:$B$1062,0))=0,"n/a",(INDEX(Historical!$C$7:$C$1062,MATCH(B137,Historical!$B$7:$B$1062,0))/INDEX(Historical!$D$7:$D$1062,MATCH(B137,Historical!$B$7:$B$1062,0))-1)*100)</f>
        <v>19.230769230769251</v>
      </c>
      <c r="T137" s="105">
        <f>IF(INDEX(Historical!$F$7:$F$1062,MATCH(B137,Historical!$B$7:$B$1062,0))=0,"n/a",((INDEX(Historical!$C$7:$C$1062,MATCH(B137,Historical!$B$7:$B$1062,0))/INDEX(Historical!$F$7:$F$1062,MATCH(B137,Historical!$B$7:$B$1062,0)))^(1/3)-1)*100)</f>
        <v>13.862522184714066</v>
      </c>
      <c r="U137" s="105">
        <f>IF(INDEX(Historical!$H$7:$H$1062,MATCH(B137,Historical!$B$7:$B$1062,0))=0,"n/a",((INDEX(Historical!$C$7:$C$1062,MATCH(B137,Historical!$B$7:$B$1062,0))/INDEX(Historical!$H$7:$H$1062,MATCH(B137,Historical!$B$7:$B$1062,0)))^(1/5)-1)*100)</f>
        <v>11.711957401548778</v>
      </c>
      <c r="V137" s="105">
        <f>IF(INDEX(Historical!$M$7:$M$1062,MATCH(B137,Historical!$B$7:$B$1062,0))=0,"n/a",((INDEX(Historical!$C$7:$C$1062,MATCH(B137,Historical!$B$7:$B$1062,0))/INDEX(Historical!$M$7:$M$1062,MATCH(B137,Historical!$B$7:$B$1062,0)))^(1/10)-1)*100)</f>
        <v>13.443005838037081</v>
      </c>
      <c r="W137" s="106">
        <f>IF(OR(U137&lt;=0,U137="n/a",V137&lt;=0,V137="n/a"),"n/a",U137/V137)</f>
        <v>0.87123055235234004</v>
      </c>
      <c r="X137" s="107">
        <f>IF(OR(AJ137&lt;=0,AJ137="n/a",U137&lt;=0,U137="n/a"),"n/a",U137/AJ137)</f>
        <v>2.8918413337157478</v>
      </c>
      <c r="Y137" s="123"/>
      <c r="Z137" s="101">
        <f>IF(OR(AC137&lt;0.01,AC137="n/a"),"n/a",M137/AC137*100)</f>
        <v>72.727272727272734</v>
      </c>
      <c r="AA137" s="109">
        <f>IF(OR(AC137&lt;0.01,AC137="n/a"),"n/a",I137/AC137)</f>
        <v>23.941818181818181</v>
      </c>
      <c r="AB137" s="71">
        <v>12</v>
      </c>
      <c r="AC137" s="100">
        <v>2.75</v>
      </c>
      <c r="AD137" s="100">
        <v>20.41</v>
      </c>
      <c r="AE137" s="100">
        <v>11.88</v>
      </c>
      <c r="AF137" s="100">
        <v>3.14</v>
      </c>
      <c r="AG137" s="100">
        <v>13.44</v>
      </c>
      <c r="AH137" s="100">
        <v>31.929999999999996</v>
      </c>
      <c r="AI137" s="100">
        <v>-22.63</v>
      </c>
      <c r="AJ137" s="100">
        <v>4.05</v>
      </c>
      <c r="AK137" s="100">
        <v>1.69</v>
      </c>
      <c r="AL137" s="100">
        <v>9020</v>
      </c>
      <c r="AM137" s="100">
        <v>0.95</v>
      </c>
      <c r="AN137" s="100">
        <v>0.93</v>
      </c>
      <c r="AO137" s="110">
        <f>IF(U137="n/a","n/a",IF(AA137&lt;0,"n/a",IF(AA137="n/a","n/a",J137+U137-AA137)))</f>
        <v>-9.1921937085804615</v>
      </c>
      <c r="AP137" s="111">
        <f>IF(U137="n/a","n/a",J137+U137)</f>
        <v>14.74962447323772</v>
      </c>
      <c r="AQ137" s="112">
        <f>IF(OR(AC137&lt;0.01,AC137="n/a",AF137="n/a"),"n/a",(I137/SQRT(22.5*AC137*(I137/AF137))-1)*100)</f>
        <v>82.789872185899213</v>
      </c>
      <c r="AR137" s="101">
        <f>INDEX(Historical!$C$7:$C$1063,MATCH(B137,Historical!$B$7:$B$1063,0))*IF(AH137="n/a",1.03,IF(AH137&lt;0,1.01,IF(AH137&gt;10,1.1,(1+AH137/100))))</f>
        <v>1.8755000000000002</v>
      </c>
      <c r="AS137" s="109">
        <f>IF($AI137="n/a",1.03*AR137,IF($AI137&lt;0,1.01*AR137,IF($AI137&gt;10,1.1*AR137,(1+$AI137/100)*AR137)))</f>
        <v>1.8942550000000002</v>
      </c>
      <c r="AT137" s="109">
        <f>IF($AK137="n/a",1.03*AS137,IF($AK137&lt;0,1.01*AS137,IF($AK137&gt;10,1.1*AS137,(1+$AK137/100)*AS137)))</f>
        <v>1.9262679095000002</v>
      </c>
      <c r="AU137" s="109">
        <f>IF($AK137="n/a",1.03*AT137,IF($AK137&lt;0,1.01*AT137,IF($AK137&gt;10,1.1*AT137,(1+$AK137/100)*AT137)))</f>
        <v>1.9588218371705499</v>
      </c>
      <c r="AV137" s="109">
        <f>IF($AK137="n/a",1.03*AU137,IF($AK137&lt;0,1.01*AU137,IF($AK137&gt;10,1.1*AU137,(1+$AK137/100)*AU137)))</f>
        <v>1.9919259262187321</v>
      </c>
      <c r="AW137" s="109">
        <f>SUM(AR137:AV137)</f>
        <v>9.6467706728892821</v>
      </c>
      <c r="AX137" s="113">
        <f>AW137/I137*100</f>
        <v>14.651838810585179</v>
      </c>
      <c r="AY137" s="100">
        <v>1.05</v>
      </c>
      <c r="AZ137" s="100">
        <v>38.96</v>
      </c>
      <c r="BA137" s="100">
        <v>-5.7799999999999994</v>
      </c>
      <c r="BB137" s="100">
        <v>3.1199999999999997</v>
      </c>
      <c r="BC137" s="100">
        <v>9.5299999999999994</v>
      </c>
      <c r="BE137" s="12">
        <v>2013</v>
      </c>
      <c r="BF137" s="12">
        <f>IF(BE137&gt;2020,0,IF(BE137&gt;2008,1,IF(BE137&gt;2001,2,IF(BE137&gt;1990,3,IF(BE137&gt;1980,4,IF(BE137&gt;1973,5,IF(BE137&gt;1970,6,IF(BE137&gt;1960,7,IF(BE137&gt;1958,8,IF(BE137&gt;1953,9,10))))))))))</f>
        <v>1</v>
      </c>
      <c r="BG137" s="100">
        <v>6.4799999999999995</v>
      </c>
      <c r="BH137" t="s">
        <v>121</v>
      </c>
      <c r="BI137" t="s">
        <v>302</v>
      </c>
    </row>
    <row r="138" spans="1:61" ht="11.25" customHeight="1" x14ac:dyDescent="0.2">
      <c r="A138" s="123" t="s">
        <v>857</v>
      </c>
      <c r="B138" s="55" t="s">
        <v>858</v>
      </c>
      <c r="C138" s="156" t="s">
        <v>134</v>
      </c>
      <c r="D138" s="98" t="s">
        <v>157</v>
      </c>
      <c r="E138" s="157">
        <v>15</v>
      </c>
      <c r="F138" s="2">
        <v>352</v>
      </c>
      <c r="G138" s="2" t="s">
        <v>146</v>
      </c>
      <c r="H138" s="2" t="s">
        <v>146</v>
      </c>
      <c r="I138" s="100">
        <v>43.14</v>
      </c>
      <c r="J138" s="101">
        <f>(M138/I138)*100</f>
        <v>3.4306907742234585</v>
      </c>
      <c r="K138" s="104">
        <v>0.37</v>
      </c>
      <c r="L138" s="71">
        <v>4</v>
      </c>
      <c r="M138" s="28">
        <f>K138*L138</f>
        <v>1.48</v>
      </c>
      <c r="N138" s="103" t="s">
        <v>355</v>
      </c>
      <c r="O138" s="104">
        <v>0.36</v>
      </c>
      <c r="P138" s="158">
        <v>46178</v>
      </c>
      <c r="Q138" s="158">
        <v>46192</v>
      </c>
      <c r="R138" s="28">
        <f>(K138-O138)/O138*100</f>
        <v>2.7777777777777803</v>
      </c>
      <c r="S138" s="105">
        <f>IF(INDEX(Historical!$D$7:$D1300,MATCH(B138,Historical!$B$7:$B$1062,0))=0,"n/a",(INDEX(Historical!$C$7:$C$1062,MATCH(B138,Historical!$B$7:$B$1062,0))/INDEX(Historical!$D$7:$D$1062,MATCH(B138,Historical!$B$7:$B$1062,0))-1)*100)</f>
        <v>2.877697841726623</v>
      </c>
      <c r="T138" s="105">
        <f>IF(INDEX(Historical!$F$7:$F$1062,MATCH(B138,Historical!$B$7:$B$1062,0))=0,"n/a",((INDEX(Historical!$C$7:$C$1062,MATCH(B138,Historical!$B$7:$B$1062,0))/INDEX(Historical!$F$7:$F$1062,MATCH(B138,Historical!$B$7:$B$1062,0)))^(1/3)-1)*100)</f>
        <v>4.586430635119676</v>
      </c>
      <c r="U138" s="105">
        <f>IF(INDEX(Historical!$H$7:$H$1062,MATCH(B138,Historical!$B$7:$B$1062,0))=0,"n/a",((INDEX(Historical!$C$7:$C$1062,MATCH(B138,Historical!$B$7:$B$1062,0))/INDEX(Historical!$H$7:$H$1062,MATCH(B138,Historical!$B$7:$B$1062,0)))^(1/5)-1)*100)</f>
        <v>6.5762756635474151</v>
      </c>
      <c r="V138" s="105">
        <f>IF(INDEX(Historical!$M$7:$M$1062,MATCH(B138,Historical!$B$7:$B$1062,0))=0,"n/a",((INDEX(Historical!$C$7:$C$1062,MATCH(B138,Historical!$B$7:$B$1062,0))/INDEX(Historical!$M$7:$M$1062,MATCH(B138,Historical!$B$7:$B$1062,0)))^(1/10)-1)*100)</f>
        <v>13.306602671669143</v>
      </c>
      <c r="W138" s="106">
        <f>IF(OR(U138&lt;=0,U138="n/a",V138&lt;=0,V138="n/a"),"n/a",U138/V138)</f>
        <v>0.49421146973516006</v>
      </c>
      <c r="X138" s="107">
        <f>IF(OR(AJ138&lt;=0,AJ138="n/a",U138&lt;=0,U138="n/a"),"n/a",U138/AJ138)</f>
        <v>0.91210480770421842</v>
      </c>
      <c r="Y138" s="165"/>
      <c r="Z138" s="101">
        <f>IF(OR(AC138&lt;0.01,AC138="n/a"),"n/a",M138/AC138*100)</f>
        <v>47.435897435897431</v>
      </c>
      <c r="AA138" s="109">
        <f>IF(OR(AC138&lt;0.01,AC138="n/a"),"n/a",I138/AC138)</f>
        <v>13.826923076923077</v>
      </c>
      <c r="AB138" s="71">
        <v>12</v>
      </c>
      <c r="AC138" s="100">
        <v>3.12</v>
      </c>
      <c r="AD138" s="100" t="s">
        <v>142</v>
      </c>
      <c r="AE138" s="100">
        <v>2.5</v>
      </c>
      <c r="AF138" s="100">
        <v>1</v>
      </c>
      <c r="AG138" s="100">
        <v>7.37</v>
      </c>
      <c r="AH138" s="100">
        <v>-16.619999999999997</v>
      </c>
      <c r="AI138" s="100">
        <v>38.54</v>
      </c>
      <c r="AJ138" s="100">
        <v>7.21</v>
      </c>
      <c r="AK138" s="100" t="s">
        <v>142</v>
      </c>
      <c r="AL138" s="100">
        <v>2720</v>
      </c>
      <c r="AM138" s="100">
        <v>2.0500000000000003</v>
      </c>
      <c r="AN138" s="100">
        <v>0.59</v>
      </c>
      <c r="AO138" s="110">
        <f>IF(U138="n/a","n/a",IF(AA138&lt;0,"n/a",IF(AA138="n/a","n/a",J138+U138-AA138)))</f>
        <v>-3.8199566391522026</v>
      </c>
      <c r="AP138" s="111">
        <f>IF(U138="n/a","n/a",J138+U138)</f>
        <v>10.006966437770874</v>
      </c>
      <c r="AQ138" s="112">
        <f>IF(OR(AC138&lt;0.01,AC138="n/a",AF138="n/a"),"n/a",(I138/SQRT(22.5*AC138*(I138/AF138))-1)*100)</f>
        <v>-21.608041577600932</v>
      </c>
      <c r="AR138" s="101">
        <f>INDEX(Historical!$C$7:$C$1063,MATCH(B138,Historical!$B$7:$B$1063,0))*IF(AH138="n/a",1.03,IF(AH138&lt;0,1.01,IF(AH138&gt;10,1.1,(1+AH138/100))))</f>
        <v>1.4442999999999999</v>
      </c>
      <c r="AS138" s="109">
        <f>IF($AI138="n/a",1.03*AR138,IF($AI138&lt;0,1.01*AR138,IF($AI138&gt;10,1.1*AR138,(1+$AI138/100)*AR138)))</f>
        <v>1.58873</v>
      </c>
      <c r="AT138" s="109">
        <f>IF($AK138="n/a",1.03*AS138,IF($AK138&lt;0,1.01*AS138,IF($AK138&gt;10,1.1*AS138,(1+$AK138/100)*AS138)))</f>
        <v>1.6363919</v>
      </c>
      <c r="AU138" s="109">
        <f>IF($AK138="n/a",1.03*AT138,IF($AK138&lt;0,1.01*AT138,IF($AK138&gt;10,1.1*AT138,(1+$AK138/100)*AT138)))</f>
        <v>1.685483657</v>
      </c>
      <c r="AV138" s="109">
        <f>IF($AK138="n/a",1.03*AU138,IF($AK138&lt;0,1.01*AU138,IF($AK138&gt;10,1.1*AU138,(1+$AK138/100)*AU138)))</f>
        <v>1.7360481667100001</v>
      </c>
      <c r="AW138" s="109">
        <f>SUM(AR138:AV138)</f>
        <v>8.0909537237099993</v>
      </c>
      <c r="AX138" s="113">
        <f>AW138/I138*100</f>
        <v>18.755108307162725</v>
      </c>
      <c r="AY138" s="100">
        <v>0.85</v>
      </c>
      <c r="AZ138" s="100">
        <v>24.47</v>
      </c>
      <c r="BA138" s="100">
        <v>-4.83</v>
      </c>
      <c r="BB138" s="100">
        <v>2.4899999999999998</v>
      </c>
      <c r="BC138" s="100">
        <v>9.379999999999999</v>
      </c>
      <c r="BE138" s="12">
        <v>2012</v>
      </c>
      <c r="BF138" s="12">
        <f>IF(BE138&gt;2020,0,IF(BE138&gt;2008,1,IF(BE138&gt;2001,2,IF(BE138&gt;1990,3,IF(BE138&gt;1980,4,IF(BE138&gt;1973,5,IF(BE138&gt;1970,6,IF(BE138&gt;1960,7,IF(BE138&gt;1958,8,IF(BE138&gt;1953,9,10))))))))))</f>
        <v>1</v>
      </c>
      <c r="BG138" s="100">
        <v>0.92999999999999994</v>
      </c>
      <c r="BH138" t="s">
        <v>121</v>
      </c>
      <c r="BI138" t="s">
        <v>122</v>
      </c>
    </row>
    <row r="139" spans="1:61" ht="11.25" customHeight="1" x14ac:dyDescent="0.2">
      <c r="A139" s="123" t="s">
        <v>859</v>
      </c>
      <c r="B139" s="55" t="s">
        <v>860</v>
      </c>
      <c r="C139" s="156" t="s">
        <v>134</v>
      </c>
      <c r="D139" s="98" t="s">
        <v>412</v>
      </c>
      <c r="E139" s="157">
        <v>14</v>
      </c>
      <c r="F139" s="2">
        <v>378</v>
      </c>
      <c r="G139" s="2" t="s">
        <v>146</v>
      </c>
      <c r="H139" s="2" t="s">
        <v>146</v>
      </c>
      <c r="I139" s="100">
        <v>42.91</v>
      </c>
      <c r="J139" s="101">
        <f>(M139/I139)*100</f>
        <v>2.703332556513633</v>
      </c>
      <c r="K139" s="104">
        <v>0.28999999999999998</v>
      </c>
      <c r="L139" s="71">
        <v>4</v>
      </c>
      <c r="M139" s="28">
        <f>K139*L139</f>
        <v>1.1599999999999999</v>
      </c>
      <c r="N139" s="103" t="s">
        <v>154</v>
      </c>
      <c r="O139" s="104">
        <v>0.28000000000000003</v>
      </c>
      <c r="P139" s="158">
        <v>46059</v>
      </c>
      <c r="Q139" s="158">
        <v>46072</v>
      </c>
      <c r="R139" s="28">
        <f>(K139-O139)/O139*100</f>
        <v>3.5714285714285547</v>
      </c>
      <c r="S139" s="105">
        <f>IF(INDEX(Historical!$D$7:$D1302,MATCH(B139,Historical!$B$7:$B$1062,0))=0,"n/a",(INDEX(Historical!$C$7:$C$1062,MATCH(B139,Historical!$B$7:$B$1062,0))/INDEX(Historical!$D$7:$D$1062,MATCH(B139,Historical!$B$7:$B$1062,0))-1)*100)</f>
        <v>5.6603773584905648</v>
      </c>
      <c r="T139" s="105">
        <f>IF(INDEX(Historical!$F$7:$F$1062,MATCH(B139,Historical!$B$7:$B$1062,0))=0,"n/a",((INDEX(Historical!$C$7:$C$1062,MATCH(B139,Historical!$B$7:$B$1062,0))/INDEX(Historical!$F$7:$F$1062,MATCH(B139,Historical!$B$7:$B$1062,0)))^(1/3)-1)*100)</f>
        <v>11.868894208139679</v>
      </c>
      <c r="U139" s="105">
        <f>IF(INDEX(Historical!$H$7:$H$1062,MATCH(B139,Historical!$B$7:$B$1062,0))=0,"n/a",((INDEX(Historical!$C$7:$C$1062,MATCH(B139,Historical!$B$7:$B$1062,0))/INDEX(Historical!$H$7:$H$1062,MATCH(B139,Historical!$B$7:$B$1062,0)))^(1/5)-1)*100)</f>
        <v>21.672868378641152</v>
      </c>
      <c r="V139" s="105">
        <f>IF(INDEX(Historical!$M$7:$M$1062,MATCH(B139,Historical!$B$7:$B$1062,0))=0,"n/a",((INDEX(Historical!$C$7:$C$1062,MATCH(B139,Historical!$B$7:$B$1062,0))/INDEX(Historical!$M$7:$M$1062,MATCH(B139,Historical!$B$7:$B$1062,0)))^(1/10)-1)*100)</f>
        <v>23.562994701045305</v>
      </c>
      <c r="W139" s="106">
        <f>IF(OR(U139&lt;=0,U139="n/a",V139&lt;=0,V139="n/a"),"n/a",U139/V139)</f>
        <v>0.91978412139946275</v>
      </c>
      <c r="X139" s="107" t="str">
        <f>IF(OR(AJ139&lt;=0,AJ139="n/a",U139&lt;=0,U139="n/a"),"n/a",U139/AJ139)</f>
        <v>n/a</v>
      </c>
      <c r="Y139" s="123"/>
      <c r="Z139" s="101">
        <f>IF(OR(AC139&lt;0.01,AC139="n/a"),"n/a",M139/AC139*100)</f>
        <v>26.728110599078342</v>
      </c>
      <c r="AA139" s="109">
        <f>IF(OR(AC139&lt;0.01,AC139="n/a"),"n/a",I139/AC139)</f>
        <v>9.887096774193548</v>
      </c>
      <c r="AB139" s="71">
        <v>12</v>
      </c>
      <c r="AC139" s="100">
        <v>4.34</v>
      </c>
      <c r="AD139" s="100" t="s">
        <v>142</v>
      </c>
      <c r="AE139" s="100">
        <v>1.43</v>
      </c>
      <c r="AF139" s="100">
        <v>0.98</v>
      </c>
      <c r="AG139" s="100">
        <v>10.69</v>
      </c>
      <c r="AH139" s="100">
        <v>3.8899999999999997</v>
      </c>
      <c r="AI139" s="100">
        <v>9.5699999999999985</v>
      </c>
      <c r="AJ139" s="100">
        <v>-0.89999999999999991</v>
      </c>
      <c r="AK139" s="100" t="s">
        <v>142</v>
      </c>
      <c r="AL139" s="100">
        <v>318.56</v>
      </c>
      <c r="AM139" s="100">
        <v>15.24</v>
      </c>
      <c r="AN139" s="100">
        <v>1.19</v>
      </c>
      <c r="AO139" s="110">
        <f>IF(U139="n/a","n/a",IF(AA139&lt;0,"n/a",IF(AA139="n/a","n/a",J139+U139-AA139)))</f>
        <v>14.489104160961237</v>
      </c>
      <c r="AP139" s="111">
        <f>IF(U139="n/a","n/a",J139+U139)</f>
        <v>24.376200935154785</v>
      </c>
      <c r="AQ139" s="112">
        <f>IF(OR(AC139&lt;0.01,AC139="n/a",AF139="n/a"),"n/a",(I139/SQRT(22.5*AC139*(I139/AF139))-1)*100)</f>
        <v>-34.376986290513798</v>
      </c>
      <c r="AR139" s="101">
        <f>INDEX(Historical!$C$7:$C$1063,MATCH(B139,Historical!$B$7:$B$1063,0))*IF(AH139="n/a",1.03,IF(AH139&lt;0,1.01,IF(AH139&gt;10,1.1,(1+AH139/100))))</f>
        <v>1.1635679999999999</v>
      </c>
      <c r="AS139" s="109">
        <f>IF($AI139="n/a",1.03*AR139,IF($AI139&lt;0,1.01*AR139,IF($AI139&gt;10,1.1*AR139,(1+$AI139/100)*AR139)))</f>
        <v>1.2749214575999999</v>
      </c>
      <c r="AT139" s="109">
        <f>IF($AK139="n/a",1.03*AS139,IF($AK139&lt;0,1.01*AS139,IF($AK139&gt;10,1.1*AS139,(1+$AK139/100)*AS139)))</f>
        <v>1.3131691013279998</v>
      </c>
      <c r="AU139" s="109">
        <f>IF($AK139="n/a",1.03*AT139,IF($AK139&lt;0,1.01*AT139,IF($AK139&gt;10,1.1*AT139,(1+$AK139/100)*AT139)))</f>
        <v>1.3525641743678398</v>
      </c>
      <c r="AV139" s="109">
        <f>IF($AK139="n/a",1.03*AU139,IF($AK139&lt;0,1.01*AU139,IF($AK139&gt;10,1.1*AU139,(1+$AK139/100)*AU139)))</f>
        <v>1.3931410995988751</v>
      </c>
      <c r="AW139" s="109">
        <f>SUM(AR139:AV139)</f>
        <v>6.497363832894715</v>
      </c>
      <c r="AX139" s="113">
        <f>AW139/I139*100</f>
        <v>15.141840673257317</v>
      </c>
      <c r="AY139" s="100">
        <v>0.65</v>
      </c>
      <c r="AZ139" s="100">
        <v>17.05</v>
      </c>
      <c r="BA139" s="100">
        <v>-6.41</v>
      </c>
      <c r="BB139" s="100">
        <v>1.17</v>
      </c>
      <c r="BC139" s="100">
        <v>4.71</v>
      </c>
      <c r="BE139" s="12">
        <v>2013</v>
      </c>
      <c r="BF139" s="12">
        <f>IF(BE139&gt;2020,0,IF(BE139&gt;2008,1,IF(BE139&gt;2001,2,IF(BE139&gt;1990,3,IF(BE139&gt;1980,4,IF(BE139&gt;1973,5,IF(BE139&gt;1970,6,IF(BE139&gt;1960,7,IF(BE139&gt;1958,8,IF(BE139&gt;1953,9,10))))))))))</f>
        <v>1</v>
      </c>
      <c r="BG139" s="100">
        <v>1.04</v>
      </c>
      <c r="BH139" t="s">
        <v>121</v>
      </c>
      <c r="BI139" t="s">
        <v>122</v>
      </c>
    </row>
    <row r="140" spans="1:61" ht="11.25" customHeight="1" x14ac:dyDescent="0.2">
      <c r="A140" s="116" t="s">
        <v>863</v>
      </c>
      <c r="B140" s="55" t="s">
        <v>864</v>
      </c>
      <c r="C140" s="156" t="s">
        <v>300</v>
      </c>
      <c r="D140" s="98" t="s">
        <v>865</v>
      </c>
      <c r="E140" s="157">
        <v>12</v>
      </c>
      <c r="F140" s="2">
        <v>471</v>
      </c>
      <c r="G140" s="2" t="s">
        <v>146</v>
      </c>
      <c r="H140" s="2" t="s">
        <v>146</v>
      </c>
      <c r="I140" s="100">
        <v>140.88999999999999</v>
      </c>
      <c r="J140" s="101">
        <f>(M140/I140)*100</f>
        <v>0.86592377031726886</v>
      </c>
      <c r="K140" s="104">
        <v>0.30499999999999999</v>
      </c>
      <c r="L140" s="71">
        <v>4</v>
      </c>
      <c r="M140" s="28">
        <f>K140*L140</f>
        <v>1.22</v>
      </c>
      <c r="N140" s="103" t="s">
        <v>866</v>
      </c>
      <c r="O140" s="104">
        <v>0.27500000000000002</v>
      </c>
      <c r="P140" s="158">
        <v>46112</v>
      </c>
      <c r="Q140" s="158">
        <v>46119</v>
      </c>
      <c r="R140" s="28">
        <f>(K140-O140)/O140*100</f>
        <v>10.909090909090898</v>
      </c>
      <c r="S140" s="105">
        <f>IF(INDEX(Historical!$D$7:$D1304,MATCH(B140,Historical!$B$7:$B$1062,0))=0,"n/a",(INDEX(Historical!$C$7:$C$1062,MATCH(B140,Historical!$B$7:$B$1062,0))/INDEX(Historical!$D$7:$D$1062,MATCH(B140,Historical!$B$7:$B$1062,0))-1)*100)</f>
        <v>10.256410256410264</v>
      </c>
      <c r="T140" s="105">
        <f>IF(INDEX(Historical!$F$7:$F$1062,MATCH(B140,Historical!$B$7:$B$1062,0))=0,"n/a",((INDEX(Historical!$C$7:$C$1062,MATCH(B140,Historical!$B$7:$B$1062,0))/INDEX(Historical!$F$7:$F$1062,MATCH(B140,Historical!$B$7:$B$1062,0)))^(1/3)-1)*100)</f>
        <v>10.813785490141093</v>
      </c>
      <c r="U140" s="105">
        <f>IF(INDEX(Historical!$H$7:$H$1062,MATCH(B140,Historical!$B$7:$B$1062,0))=0,"n/a",((INDEX(Historical!$C$7:$C$1062,MATCH(B140,Historical!$B$7:$B$1062,0))/INDEX(Historical!$H$7:$H$1062,MATCH(B140,Historical!$B$7:$B$1062,0)))^(1/5)-1)*100)</f>
        <v>10.756634324828983</v>
      </c>
      <c r="V140" s="105">
        <f>IF(INDEX(Historical!$M$7:$M$1062,MATCH(B140,Historical!$B$7:$B$1062,0))=0,"n/a",((INDEX(Historical!$C$7:$C$1062,MATCH(B140,Historical!$B$7:$B$1062,0))/INDEX(Historical!$M$7:$M$1062,MATCH(B140,Historical!$B$7:$B$1062,0)))^(1/10)-1)*100)</f>
        <v>18.314465709886598</v>
      </c>
      <c r="W140" s="106">
        <f>IF(OR(U140&lt;=0,U140="n/a",V140&lt;=0,V140="n/a"),"n/a",U140/V140)</f>
        <v>0.58732995519614251</v>
      </c>
      <c r="X140" s="107">
        <f>IF(OR(AJ140&lt;=0,AJ140="n/a",U140&lt;=0,U140="n/a"),"n/a",U140/AJ140)</f>
        <v>1.1406823250083757</v>
      </c>
      <c r="Y140" s="55" t="s">
        <v>854</v>
      </c>
      <c r="Z140" s="101">
        <f>IF(OR(AC140&lt;0.01,AC140="n/a"),"n/a",M140/AC140*100)</f>
        <v>34.560906515580733</v>
      </c>
      <c r="AA140" s="109">
        <f>IF(OR(AC140&lt;0.01,AC140="n/a"),"n/a",I140/AC140)</f>
        <v>39.912181303116142</v>
      </c>
      <c r="AB140" s="71">
        <v>12</v>
      </c>
      <c r="AC140" s="100">
        <v>3.53</v>
      </c>
      <c r="AD140" s="100">
        <v>2.42</v>
      </c>
      <c r="AE140" s="100">
        <v>1.1599999999999999</v>
      </c>
      <c r="AF140" s="100">
        <v>4.53</v>
      </c>
      <c r="AG140" s="100">
        <v>12.32</v>
      </c>
      <c r="AH140" s="100">
        <v>6.3299999999999992</v>
      </c>
      <c r="AI140" s="100">
        <v>9.19</v>
      </c>
      <c r="AJ140" s="100">
        <v>9.43</v>
      </c>
      <c r="AK140" s="100">
        <v>8.7200000000000006</v>
      </c>
      <c r="AL140" s="100">
        <v>6480</v>
      </c>
      <c r="AM140" s="100">
        <v>9.32</v>
      </c>
      <c r="AN140" s="100">
        <v>1.0900000000000001</v>
      </c>
      <c r="AO140" s="110">
        <f>IF(U140="n/a","n/a",IF(AA140&lt;0,"n/a",IF(AA140="n/a","n/a",J140+U140-AA140)))</f>
        <v>-28.289623207969889</v>
      </c>
      <c r="AP140" s="111">
        <f>IF(U140="n/a","n/a",J140+U140)</f>
        <v>11.622558095146251</v>
      </c>
      <c r="AQ140" s="112">
        <f>IF(OR(AC140&lt;0.01,AC140="n/a",AF140="n/a"),"n/a",(I140/SQRT(22.5*AC140*(I140/AF140))-1)*100)</f>
        <v>183.47226499890107</v>
      </c>
      <c r="AR140" s="101">
        <f>INDEX(Historical!$C$7:$C$1063,MATCH(B140,Historical!$B$7:$B$1063,0))*IF(AH140="n/a",1.03,IF(AH140&lt;0,1.01,IF(AH140&gt;10,1.1,(1+AH140/100))))</f>
        <v>1.1430474999999998</v>
      </c>
      <c r="AS140" s="109">
        <f>IF($AI140="n/a",1.03*AR140,IF($AI140&lt;0,1.01*AR140,IF($AI140&gt;10,1.1*AR140,(1+$AI140/100)*AR140)))</f>
        <v>1.2480935652499998</v>
      </c>
      <c r="AT140" s="109">
        <f>IF($AK140="n/a",1.03*AS140,IF($AK140&lt;0,1.01*AS140,IF($AK140&gt;10,1.1*AS140,(1+$AK140/100)*AS140)))</f>
        <v>1.3569273241397997</v>
      </c>
      <c r="AU140" s="109">
        <f>IF($AK140="n/a",1.03*AT140,IF($AK140&lt;0,1.01*AT140,IF($AK140&gt;10,1.1*AT140,(1+$AK140/100)*AT140)))</f>
        <v>1.4752513868047901</v>
      </c>
      <c r="AV140" s="109">
        <f>IF($AK140="n/a",1.03*AU140,IF($AK140&lt;0,1.01*AU140,IF($AK140&gt;10,1.1*AU140,(1+$AK140/100)*AU140)))</f>
        <v>1.6038933077341677</v>
      </c>
      <c r="AW140" s="109">
        <f>SUM(AR140:AV140)</f>
        <v>6.8272130839287577</v>
      </c>
      <c r="AX140" s="113">
        <f>AW140/I140*100</f>
        <v>4.8457754872089991</v>
      </c>
      <c r="AY140" s="100">
        <v>0.93</v>
      </c>
      <c r="AZ140" s="100">
        <v>17.990000000000002</v>
      </c>
      <c r="BA140" s="100">
        <v>-32.800000000000004</v>
      </c>
      <c r="BB140" s="100">
        <v>0.48</v>
      </c>
      <c r="BC140" s="100">
        <v>-5.38</v>
      </c>
      <c r="BE140" s="12">
        <v>2015</v>
      </c>
      <c r="BF140" s="12">
        <f>IF(BE140&gt;2020,0,IF(BE140&gt;2008,1,IF(BE140&gt;2001,2,IF(BE140&gt;1990,3,IF(BE140&gt;1980,4,IF(BE140&gt;1973,5,IF(BE140&gt;1970,6,IF(BE140&gt;1960,7,IF(BE140&gt;1958,8,IF(BE140&gt;1953,9,10))))))))))</f>
        <v>1</v>
      </c>
      <c r="BG140" s="100">
        <v>3.6999999999999997</v>
      </c>
      <c r="BH140" t="s">
        <v>121</v>
      </c>
      <c r="BI140" t="s">
        <v>122</v>
      </c>
    </row>
    <row r="141" spans="1:61" ht="11.25" customHeight="1" x14ac:dyDescent="0.2">
      <c r="A141" s="116" t="s">
        <v>867</v>
      </c>
      <c r="B141" s="55" t="s">
        <v>868</v>
      </c>
      <c r="C141" s="156" t="s">
        <v>134</v>
      </c>
      <c r="D141" s="98" t="s">
        <v>157</v>
      </c>
      <c r="E141" s="157">
        <v>12</v>
      </c>
      <c r="F141" s="2">
        <v>461</v>
      </c>
      <c r="G141" s="2" t="s">
        <v>146</v>
      </c>
      <c r="H141" s="2" t="s">
        <v>146</v>
      </c>
      <c r="I141" s="100">
        <v>24.33</v>
      </c>
      <c r="J141" s="101">
        <f>(M141/I141)*100</f>
        <v>3.123715577476367</v>
      </c>
      <c r="K141" s="104">
        <v>0.19</v>
      </c>
      <c r="L141" s="71">
        <v>4</v>
      </c>
      <c r="M141" s="28">
        <f>K141*L141</f>
        <v>0.76</v>
      </c>
      <c r="N141" s="103" t="s">
        <v>209</v>
      </c>
      <c r="O141" s="104">
        <v>0.18</v>
      </c>
      <c r="P141" s="158">
        <v>46022</v>
      </c>
      <c r="Q141" s="158">
        <v>46037</v>
      </c>
      <c r="R141" s="28">
        <f>(K141-O141)/O141*100</f>
        <v>5.5555555555555607</v>
      </c>
      <c r="S141" s="105">
        <f>IF(INDEX(Historical!$D$7:$D1306,MATCH(B141,Historical!$B$7:$B$1062,0))=0,"n/a",(INDEX(Historical!$C$7:$C$1062,MATCH(B141,Historical!$B$7:$B$1062,0))/INDEX(Historical!$D$7:$D$1062,MATCH(B141,Historical!$B$7:$B$1062,0))-1)*100)</f>
        <v>5.8823529411764497</v>
      </c>
      <c r="T141" s="105">
        <f>IF(INDEX(Historical!$F$7:$F$1062,MATCH(B141,Historical!$B$7:$B$1062,0))=0,"n/a",((INDEX(Historical!$C$7:$C$1062,MATCH(B141,Historical!$B$7:$B$1062,0))/INDEX(Historical!$F$7:$F$1062,MATCH(B141,Historical!$B$7:$B$1062,0)))^(1/3)-1)*100)</f>
        <v>6.8628686412652851</v>
      </c>
      <c r="U141" s="105">
        <f>IF(INDEX(Historical!$H$7:$H$1062,MATCH(B141,Historical!$B$7:$B$1062,0))=0,"n/a",((INDEX(Historical!$C$7:$C$1062,MATCH(B141,Historical!$B$7:$B$1062,0))/INDEX(Historical!$H$7:$H$1062,MATCH(B141,Historical!$B$7:$B$1062,0)))^(1/5)-1)*100)</f>
        <v>6.7249181879538877</v>
      </c>
      <c r="V141" s="105">
        <f>IF(INDEX(Historical!$M$7:$M$1062,MATCH(B141,Historical!$B$7:$B$1062,0))=0,"n/a",((INDEX(Historical!$C$7:$C$1062,MATCH(B141,Historical!$B$7:$B$1062,0))/INDEX(Historical!$M$7:$M$1062,MATCH(B141,Historical!$B$7:$B$1062,0)))^(1/10)-1)*100)</f>
        <v>7.479699915556548</v>
      </c>
      <c r="W141" s="106">
        <f>IF(OR(U141&lt;=0,U141="n/a",V141&lt;=0,V141="n/a"),"n/a",U141/V141)</f>
        <v>0.89908930356512862</v>
      </c>
      <c r="X141" s="107">
        <f>IF(OR(AJ141&lt;=0,AJ141="n/a",U141&lt;=0,U141="n/a"),"n/a",U141/AJ141)</f>
        <v>0.48837459607508266</v>
      </c>
      <c r="Y141" s="165"/>
      <c r="Z141" s="101">
        <f>IF(OR(AC141&lt;0.01,AC141="n/a"),"n/a",M141/AC141*100)</f>
        <v>36.363636363636367</v>
      </c>
      <c r="AA141" s="109">
        <f>IF(OR(AC141&lt;0.01,AC141="n/a"),"n/a",I141/AC141)</f>
        <v>11.641148325358852</v>
      </c>
      <c r="AB141" s="71">
        <v>12</v>
      </c>
      <c r="AC141" s="100">
        <v>2.09</v>
      </c>
      <c r="AD141" s="100">
        <v>18.27</v>
      </c>
      <c r="AE141" s="100">
        <v>2.42</v>
      </c>
      <c r="AF141" s="100">
        <v>1.29</v>
      </c>
      <c r="AG141" s="100">
        <v>11.1</v>
      </c>
      <c r="AH141" s="100">
        <v>-1.25</v>
      </c>
      <c r="AI141" s="100">
        <v>11.799999999999999</v>
      </c>
      <c r="AJ141" s="100">
        <v>13.77</v>
      </c>
      <c r="AK141" s="100">
        <v>0.57999999999999996</v>
      </c>
      <c r="AL141" s="100">
        <v>4650</v>
      </c>
      <c r="AM141" s="100">
        <v>1.1499999999999999</v>
      </c>
      <c r="AN141" s="100">
        <v>0.45</v>
      </c>
      <c r="AO141" s="110">
        <f>IF(U141="n/a","n/a",IF(AA141&lt;0,"n/a",IF(AA141="n/a","n/a",J141+U141-AA141)))</f>
        <v>-1.7925145599285983</v>
      </c>
      <c r="AP141" s="111">
        <f>IF(U141="n/a","n/a",J141+U141)</f>
        <v>9.8486337654302538</v>
      </c>
      <c r="AQ141" s="112">
        <f>IF(OR(AC141&lt;0.01,AC141="n/a",AF141="n/a"),"n/a",(I141/SQRT(22.5*AC141*(I141/AF141))-1)*100)</f>
        <v>-18.303865616507043</v>
      </c>
      <c r="AR141" s="101">
        <f>INDEX(Historical!$C$7:$C$1063,MATCH(B141,Historical!$B$7:$B$1063,0))*IF(AH141="n/a",1.03,IF(AH141&lt;0,1.01,IF(AH141&gt;10,1.1,(1+AH141/100))))</f>
        <v>0.72719999999999996</v>
      </c>
      <c r="AS141" s="109">
        <f>IF($AI141="n/a",1.03*AR141,IF($AI141&lt;0,1.01*AR141,IF($AI141&gt;10,1.1*AR141,(1+$AI141/100)*AR141)))</f>
        <v>0.79991999999999996</v>
      </c>
      <c r="AT141" s="109">
        <f>IF($AK141="n/a",1.03*AS141,IF($AK141&lt;0,1.01*AS141,IF($AK141&gt;10,1.1*AS141,(1+$AK141/100)*AS141)))</f>
        <v>0.80455953599999996</v>
      </c>
      <c r="AU141" s="109">
        <f>IF($AK141="n/a",1.03*AT141,IF($AK141&lt;0,1.01*AT141,IF($AK141&gt;10,1.1*AT141,(1+$AK141/100)*AT141)))</f>
        <v>0.80922598130879997</v>
      </c>
      <c r="AV141" s="109">
        <f>IF($AK141="n/a",1.03*AU141,IF($AK141&lt;0,1.01*AU141,IF($AK141&gt;10,1.1*AU141,(1+$AK141/100)*AU141)))</f>
        <v>0.81391949200039104</v>
      </c>
      <c r="AW141" s="109">
        <f>SUM(AR141:AV141)</f>
        <v>3.9548250093091912</v>
      </c>
      <c r="AX141" s="113">
        <f>AW141/I141*100</f>
        <v>16.254932220752945</v>
      </c>
      <c r="AY141" s="100">
        <v>0.8</v>
      </c>
      <c r="AZ141" s="100">
        <v>46.57</v>
      </c>
      <c r="BA141" s="100">
        <v>-3.5700000000000003</v>
      </c>
      <c r="BB141" s="100">
        <v>4.1399999999999997</v>
      </c>
      <c r="BC141" s="100">
        <v>16.8</v>
      </c>
      <c r="BE141" s="12">
        <v>2015</v>
      </c>
      <c r="BF141" s="12">
        <f>IF(BE141&gt;2020,0,IF(BE141&gt;2008,1,IF(BE141&gt;2001,2,IF(BE141&gt;1990,3,IF(BE141&gt;1980,4,IF(BE141&gt;1973,5,IF(BE141&gt;1970,6,IF(BE141&gt;1960,7,IF(BE141&gt;1958,8,IF(BE141&gt;1953,9,10))))))))))</f>
        <v>1</v>
      </c>
      <c r="BG141" s="100">
        <v>1.1900000000000002</v>
      </c>
      <c r="BH141" t="s">
        <v>121</v>
      </c>
      <c r="BI141" t="s">
        <v>122</v>
      </c>
    </row>
    <row r="142" spans="1:61" ht="11.25" customHeight="1" x14ac:dyDescent="0.2">
      <c r="A142" s="123" t="s">
        <v>869</v>
      </c>
      <c r="B142" s="55" t="s">
        <v>870</v>
      </c>
      <c r="C142" s="156" t="s">
        <v>134</v>
      </c>
      <c r="D142" s="98" t="s">
        <v>157</v>
      </c>
      <c r="E142" s="157">
        <v>12</v>
      </c>
      <c r="F142" s="2">
        <v>458</v>
      </c>
      <c r="G142" s="2" t="s">
        <v>146</v>
      </c>
      <c r="H142" s="2" t="s">
        <v>146</v>
      </c>
      <c r="I142" s="100">
        <v>31.75</v>
      </c>
      <c r="J142" s="101">
        <f>(M142/I142)*100</f>
        <v>2.1417322834645671</v>
      </c>
      <c r="K142" s="104">
        <v>0.17</v>
      </c>
      <c r="L142" s="71">
        <v>4</v>
      </c>
      <c r="M142" s="28">
        <f>K142*L142</f>
        <v>0.68</v>
      </c>
      <c r="N142" s="103" t="s">
        <v>355</v>
      </c>
      <c r="O142" s="104">
        <v>0.155</v>
      </c>
      <c r="P142" s="158">
        <v>45989</v>
      </c>
      <c r="Q142" s="158">
        <v>46003</v>
      </c>
      <c r="R142" s="28">
        <f>(K142-O142)/O142*100</f>
        <v>9.6774193548387171</v>
      </c>
      <c r="S142" s="105">
        <f>IF(INDEX(Historical!$D$7:$D1308,MATCH(B142,Historical!$B$7:$B$1062,0))=0,"n/a",(INDEX(Historical!$C$7:$C$1062,MATCH(B142,Historical!$B$7:$B$1062,0))/INDEX(Historical!$D$7:$D$1062,MATCH(B142,Historical!$B$7:$B$1062,0))-1)*100)</f>
        <v>4.9586776859504189</v>
      </c>
      <c r="T142" s="105">
        <f>IF(INDEX(Historical!$F$7:$F$1062,MATCH(B142,Historical!$B$7:$B$1062,0))=0,"n/a",((INDEX(Historical!$C$7:$C$1062,MATCH(B142,Historical!$B$7:$B$1062,0))/INDEX(Historical!$F$7:$F$1062,MATCH(B142,Historical!$B$7:$B$1062,0)))^(1/3)-1)*100)</f>
        <v>4.2786098154582675</v>
      </c>
      <c r="U142" s="105">
        <f>IF(INDEX(Historical!$H$7:$H$1062,MATCH(B142,Historical!$B$7:$B$1062,0))=0,"n/a",((INDEX(Historical!$C$7:$C$1062,MATCH(B142,Historical!$B$7:$B$1062,0))/INDEX(Historical!$H$7:$H$1062,MATCH(B142,Historical!$B$7:$B$1062,0)))^(1/5)-1)*100)</f>
        <v>7.6128689393376803</v>
      </c>
      <c r="V142" s="105">
        <f>IF(INDEX(Historical!$M$7:$M$1062,MATCH(B142,Historical!$B$7:$B$1062,0))=0,"n/a",((INDEX(Historical!$C$7:$C$1062,MATCH(B142,Historical!$B$7:$B$1062,0))/INDEX(Historical!$M$7:$M$1062,MATCH(B142,Historical!$B$7:$B$1062,0)))^(1/10)-1)*100)</f>
        <v>20.303253473033301</v>
      </c>
      <c r="W142" s="106">
        <f>IF(OR(U142&lt;=0,U142="n/a",V142&lt;=0,V142="n/a"),"n/a",U142/V142)</f>
        <v>0.37495807996728514</v>
      </c>
      <c r="X142" s="107">
        <f>IF(OR(AJ142&lt;=0,AJ142="n/a",U142&lt;=0,U142="n/a"),"n/a",U142/AJ142)</f>
        <v>4.787967886375899</v>
      </c>
      <c r="Y142" s="123"/>
      <c r="Z142" s="101">
        <f>IF(OR(AC142&lt;0.01,AC142="n/a"),"n/a",M142/AC142*100)</f>
        <v>28.451882845188287</v>
      </c>
      <c r="AA142" s="109">
        <f>IF(OR(AC142&lt;0.01,AC142="n/a"),"n/a",I142/AC142)</f>
        <v>13.284518828451882</v>
      </c>
      <c r="AB142" s="71">
        <v>12</v>
      </c>
      <c r="AC142" s="100">
        <v>2.39</v>
      </c>
      <c r="AD142" s="100" t="s">
        <v>142</v>
      </c>
      <c r="AE142" s="100">
        <v>2.4500000000000002</v>
      </c>
      <c r="AF142" s="100">
        <v>1.48</v>
      </c>
      <c r="AG142" s="100">
        <v>11.81</v>
      </c>
      <c r="AH142" s="100">
        <v>15.09</v>
      </c>
      <c r="AI142" s="100">
        <v>5.43</v>
      </c>
      <c r="AJ142" s="100">
        <v>1.59</v>
      </c>
      <c r="AK142" s="100" t="s">
        <v>142</v>
      </c>
      <c r="AL142" s="100">
        <v>287.05</v>
      </c>
      <c r="AM142" s="100">
        <v>14.760000000000002</v>
      </c>
      <c r="AN142" s="100">
        <v>0.22</v>
      </c>
      <c r="AO142" s="110">
        <f>IF(U142="n/a","n/a",IF(AA142&lt;0,"n/a",IF(AA142="n/a","n/a",J142+U142-AA142)))</f>
        <v>-3.5299176056496346</v>
      </c>
      <c r="AP142" s="111">
        <f>IF(U142="n/a","n/a",J142+U142)</f>
        <v>9.754601222802247</v>
      </c>
      <c r="AQ142" s="112">
        <f>IF(OR(AC142&lt;0.01,AC142="n/a",AF142="n/a"),"n/a",(I142/SQRT(22.5*AC142*(I142/AF142))-1)*100)</f>
        <v>-6.5213325200550116</v>
      </c>
      <c r="AR142" s="101">
        <f>INDEX(Historical!$C$7:$C$1063,MATCH(B142,Historical!$B$7:$B$1063,0))*IF(AH142="n/a",1.03,IF(AH142&lt;0,1.01,IF(AH142&gt;10,1.1,(1+AH142/100))))</f>
        <v>0.69850000000000012</v>
      </c>
      <c r="AS142" s="109">
        <f>IF($AI142="n/a",1.03*AR142,IF($AI142&lt;0,1.01*AR142,IF($AI142&gt;10,1.1*AR142,(1+$AI142/100)*AR142)))</f>
        <v>0.73642855000000018</v>
      </c>
      <c r="AT142" s="109">
        <f>IF($AK142="n/a",1.03*AS142,IF($AK142&lt;0,1.01*AS142,IF($AK142&gt;10,1.1*AS142,(1+$AK142/100)*AS142)))</f>
        <v>0.75852140650000022</v>
      </c>
      <c r="AU142" s="109">
        <f>IF($AK142="n/a",1.03*AT142,IF($AK142&lt;0,1.01*AT142,IF($AK142&gt;10,1.1*AT142,(1+$AK142/100)*AT142)))</f>
        <v>0.78127704869500025</v>
      </c>
      <c r="AV142" s="109">
        <f>IF($AK142="n/a",1.03*AU142,IF($AK142&lt;0,1.01*AU142,IF($AK142&gt;10,1.1*AU142,(1+$AK142/100)*AU142)))</f>
        <v>0.80471536015585032</v>
      </c>
      <c r="AW142" s="109">
        <f>SUM(AR142:AV142)</f>
        <v>3.7794423653508513</v>
      </c>
      <c r="AX142" s="113">
        <f>AW142/I142*100</f>
        <v>11.903755481420005</v>
      </c>
      <c r="AY142" s="100">
        <v>0.41</v>
      </c>
      <c r="AZ142" s="100">
        <v>52.790000000000006</v>
      </c>
      <c r="BA142" s="100">
        <v>-0.5</v>
      </c>
      <c r="BB142" s="100">
        <v>8.2000000000000011</v>
      </c>
      <c r="BC142" s="100">
        <v>18.72</v>
      </c>
      <c r="BD142" s="20" t="s">
        <v>108</v>
      </c>
      <c r="BE142" s="12">
        <v>2014</v>
      </c>
      <c r="BF142" s="12">
        <f>IF(BE142&gt;2020,0,IF(BE142&gt;2008,1,IF(BE142&gt;2001,2,IF(BE142&gt;1990,3,IF(BE142&gt;1980,4,IF(BE142&gt;1973,5,IF(BE142&gt;1970,6,IF(BE142&gt;1960,7,IF(BE142&gt;1958,8,IF(BE142&gt;1953,9,10))))))))))</f>
        <v>1</v>
      </c>
      <c r="BG142" s="100">
        <v>1.05</v>
      </c>
      <c r="BH142" t="s">
        <v>121</v>
      </c>
      <c r="BI142" t="s">
        <v>122</v>
      </c>
    </row>
    <row r="143" spans="1:61" ht="11.25" customHeight="1" x14ac:dyDescent="0.2">
      <c r="A143" s="116" t="s">
        <v>1480</v>
      </c>
      <c r="B143" s="55" t="s">
        <v>1481</v>
      </c>
      <c r="C143" s="156" t="s">
        <v>198</v>
      </c>
      <c r="D143" s="98" t="s">
        <v>348</v>
      </c>
      <c r="E143" s="157">
        <v>10</v>
      </c>
      <c r="F143" s="2">
        <v>516</v>
      </c>
      <c r="G143" s="2" t="s">
        <v>146</v>
      </c>
      <c r="H143" s="2" t="s">
        <v>146</v>
      </c>
      <c r="I143" s="100">
        <v>35.17</v>
      </c>
      <c r="J143" s="101">
        <f>(M143/I143)*100</f>
        <v>2.1324992891669035</v>
      </c>
      <c r="K143" s="104">
        <v>0.1875</v>
      </c>
      <c r="L143" s="71">
        <v>4</v>
      </c>
      <c r="M143" s="28">
        <f>K143*L143</f>
        <v>0.75</v>
      </c>
      <c r="N143" s="103" t="s">
        <v>312</v>
      </c>
      <c r="O143" s="104">
        <v>0.17</v>
      </c>
      <c r="P143" s="158">
        <v>46097</v>
      </c>
      <c r="Q143" s="158">
        <v>46112</v>
      </c>
      <c r="R143" s="28">
        <f>(K143-O143)/O143*100</f>
        <v>10.294117647058815</v>
      </c>
      <c r="S143" s="105">
        <f>IF(INDEX(Historical!$D$7:$D1309,MATCH(B143,Historical!$B$7:$B$1062,0))=0,"n/a",(INDEX(Historical!$C$7:$C$1062,MATCH(B143,Historical!$B$7:$B$1062,0))/INDEX(Historical!$D$7:$D$1062,MATCH(B143,Historical!$B$7:$B$1062,0))-1)*100)</f>
        <v>11.475409836065587</v>
      </c>
      <c r="T143" s="105">
        <f>IF(INDEX(Historical!$F$7:$F$1062,MATCH(B143,Historical!$B$7:$B$1062,0))=0,"n/a",((INDEX(Historical!$C$7:$C$1062,MATCH(B143,Historical!$B$7:$B$1062,0))/INDEX(Historical!$F$7:$F$1062,MATCH(B143,Historical!$B$7:$B$1062,0)))^(1/3)-1)*100)</f>
        <v>10.793165135089279</v>
      </c>
      <c r="U143" s="105">
        <f>IF(INDEX(Historical!$H$7:$H$1062,MATCH(B143,Historical!$B$7:$B$1062,0))=0,"n/a",((INDEX(Historical!$C$7:$C$1062,MATCH(B143,Historical!$B$7:$B$1062,0))/INDEX(Historical!$H$7:$H$1062,MATCH(B143,Historical!$B$7:$B$1062,0)))^(1/5)-1)*100)</f>
        <v>11.760635116972784</v>
      </c>
      <c r="V143" s="105" t="str">
        <f>IF(INDEX(Historical!$M$7:$M$1062,MATCH(B143,Historical!$B$7:$B$1062,0))=0,"n/a",((INDEX(Historical!$C$7:$C$1062,MATCH(B143,Historical!$B$7:$B$1062,0))/INDEX(Historical!$M$7:$M$1062,MATCH(B143,Historical!$B$7:$B$1062,0)))^(1/10)-1)*100)</f>
        <v>n/a</v>
      </c>
      <c r="W143" s="106" t="str">
        <f>IF(OR(U143&lt;=0,U143="n/a",V143&lt;=0,V143="n/a"),"n/a",U143/V143)</f>
        <v>n/a</v>
      </c>
      <c r="X143" s="107">
        <f>IF(OR(AJ143&lt;=0,AJ143="n/a",U143&lt;=0,U143="n/a"),"n/a",U143/AJ143)</f>
        <v>0.79949932814226943</v>
      </c>
      <c r="Y143" s="165"/>
      <c r="Z143" s="101">
        <f>IF(OR(AC143&lt;0.01,AC143="n/a"),"n/a",M143/AC143*100)</f>
        <v>23.076923076923077</v>
      </c>
      <c r="AA143" s="109">
        <f>IF(OR(AC143&lt;0.01,AC143="n/a"),"n/a",I143/AC143)</f>
        <v>10.821538461538463</v>
      </c>
      <c r="AB143" s="71">
        <v>12</v>
      </c>
      <c r="AC143" s="100">
        <v>3.25</v>
      </c>
      <c r="AD143" s="100">
        <v>0.65</v>
      </c>
      <c r="AE143" s="100">
        <v>1.1499999999999999</v>
      </c>
      <c r="AF143" s="100">
        <v>2.41</v>
      </c>
      <c r="AG143" s="100">
        <v>23.119999999999997</v>
      </c>
      <c r="AH143" s="100">
        <v>11.59</v>
      </c>
      <c r="AI143" s="100">
        <v>10.02</v>
      </c>
      <c r="AJ143" s="100">
        <v>14.71</v>
      </c>
      <c r="AK143" s="100">
        <v>11.99</v>
      </c>
      <c r="AL143" s="100">
        <v>5960</v>
      </c>
      <c r="AM143" s="100">
        <v>9.09</v>
      </c>
      <c r="AN143" s="100">
        <v>0.71</v>
      </c>
      <c r="AO143" s="110">
        <f>IF(U143="n/a","n/a",IF(AA143&lt;0,"n/a",IF(AA143="n/a","n/a",J143+U143-AA143)))</f>
        <v>3.0715959446012242</v>
      </c>
      <c r="AP143" s="111">
        <f>IF(U143="n/a","n/a",J143+U143)</f>
        <v>13.893134406139687</v>
      </c>
      <c r="AQ143" s="112">
        <f>IF(OR(AC143&lt;0.01,AC143="n/a",AF143="n/a"),"n/a",(I143/SQRT(22.5*AC143*(I143/AF143))-1)*100)</f>
        <v>7.6618320737209311</v>
      </c>
      <c r="AR143" s="101">
        <f>INDEX(Historical!$C$7:$C$1063,MATCH(B143,Historical!$B$7:$B$1063,0))*IF(AH143="n/a",1.03,IF(AH143&lt;0,1.01,IF(AH143&gt;10,1.1,(1+AH143/100))))</f>
        <v>0.74800000000000011</v>
      </c>
      <c r="AS143" s="109">
        <f>IF($AI143="n/a",1.03*AR143,IF($AI143&lt;0,1.01*AR143,IF($AI143&gt;10,1.1*AR143,(1+$AI143/100)*AR143)))</f>
        <v>0.8228000000000002</v>
      </c>
      <c r="AT143" s="109">
        <f>IF($AK143="n/a",1.03*AS143,IF($AK143&lt;0,1.01*AS143,IF($AK143&gt;10,1.1*AS143,(1+$AK143/100)*AS143)))</f>
        <v>0.90508000000000033</v>
      </c>
      <c r="AU143" s="109">
        <f>IF($AK143="n/a",1.03*AT143,IF($AK143&lt;0,1.01*AT143,IF($AK143&gt;10,1.1*AT143,(1+$AK143/100)*AT143)))</f>
        <v>0.99558800000000047</v>
      </c>
      <c r="AV143" s="109">
        <f>IF($AK143="n/a",1.03*AU143,IF($AK143&lt;0,1.01*AU143,IF($AK143&gt;10,1.1*AU143,(1+$AK143/100)*AU143)))</f>
        <v>1.0951468000000006</v>
      </c>
      <c r="AW143" s="109">
        <f>SUM(AR143:AV143)</f>
        <v>4.5666148000000018</v>
      </c>
      <c r="AX143" s="113">
        <f>AW143/I143*100</f>
        <v>12.984403753198754</v>
      </c>
      <c r="AY143" s="100">
        <v>0.56000000000000005</v>
      </c>
      <c r="AZ143" s="100">
        <v>30.990000000000002</v>
      </c>
      <c r="BA143" s="100">
        <v>-27.689999999999998</v>
      </c>
      <c r="BB143" s="100">
        <v>13.38</v>
      </c>
      <c r="BC143" s="100">
        <v>-7.870000000000001</v>
      </c>
      <c r="BE143" s="12">
        <v>2017</v>
      </c>
      <c r="BF143" s="12">
        <f>IF(BE143&gt;2020,0,IF(BE143&gt;2008,1,IF(BE143&gt;2001,2,IF(BE143&gt;1990,3,IF(BE143&gt;1980,4,IF(BE143&gt;1973,5,IF(BE143&gt;1970,6,IF(BE143&gt;1960,7,IF(BE143&gt;1958,8,IF(BE143&gt;1953,9,10))))))))))</f>
        <v>1</v>
      </c>
      <c r="BG143" s="100">
        <v>10.84</v>
      </c>
      <c r="BH143" t="s">
        <v>121</v>
      </c>
      <c r="BI143" t="s">
        <v>122</v>
      </c>
    </row>
    <row r="144" spans="1:61" ht="11.25" customHeight="1" x14ac:dyDescent="0.2">
      <c r="A144" s="123" t="s">
        <v>871</v>
      </c>
      <c r="B144" s="55" t="s">
        <v>872</v>
      </c>
      <c r="C144" s="156" t="s">
        <v>134</v>
      </c>
      <c r="D144" s="98" t="s">
        <v>157</v>
      </c>
      <c r="E144" s="157">
        <v>14</v>
      </c>
      <c r="F144" s="2">
        <v>380</v>
      </c>
      <c r="G144" s="2" t="s">
        <v>146</v>
      </c>
      <c r="H144" s="2" t="s">
        <v>146</v>
      </c>
      <c r="I144" s="100">
        <v>50.88</v>
      </c>
      <c r="J144" s="101">
        <f>(M144/I144)*100</f>
        <v>2.4371069182389937</v>
      </c>
      <c r="K144" s="104">
        <v>0.31</v>
      </c>
      <c r="L144" s="71">
        <v>4</v>
      </c>
      <c r="M144" s="28">
        <f>K144*L144</f>
        <v>1.24</v>
      </c>
      <c r="N144" s="103" t="s">
        <v>873</v>
      </c>
      <c r="O144" s="104">
        <v>0.28999999999999998</v>
      </c>
      <c r="P144" s="158">
        <v>46063</v>
      </c>
      <c r="Q144" s="158">
        <v>46073</v>
      </c>
      <c r="R144" s="28">
        <f>(K144-O144)/O144*100</f>
        <v>6.8965517241379377</v>
      </c>
      <c r="S144" s="105">
        <f>IF(INDEX(Historical!$D$7:$D1310,MATCH(B144,Historical!$B$7:$B$1062,0))=0,"n/a",(INDEX(Historical!$C$7:$C$1062,MATCH(B144,Historical!$B$7:$B$1062,0))/INDEX(Historical!$D$7:$D$1062,MATCH(B144,Historical!$B$7:$B$1062,0))-1)*100)</f>
        <v>7.4074074074073959</v>
      </c>
      <c r="T144" s="105">
        <f>IF(INDEX(Historical!$F$7:$F$1062,MATCH(B144,Historical!$B$7:$B$1062,0))=0,"n/a",((INDEX(Historical!$C$7:$C$1062,MATCH(B144,Historical!$B$7:$B$1062,0))/INDEX(Historical!$F$7:$F$1062,MATCH(B144,Historical!$B$7:$B$1062,0)))^(1/3)-1)*100)</f>
        <v>8.0330707256288658</v>
      </c>
      <c r="U144" s="105">
        <f>IF(INDEX(Historical!$H$7:$H$1062,MATCH(B144,Historical!$B$7:$B$1062,0))=0,"n/a",((INDEX(Historical!$C$7:$C$1062,MATCH(B144,Historical!$B$7:$B$1062,0))/INDEX(Historical!$H$7:$H$1062,MATCH(B144,Historical!$B$7:$B$1062,0)))^(1/5)-1)*100)</f>
        <v>8.8250510077843671</v>
      </c>
      <c r="V144" s="105">
        <f>IF(INDEX(Historical!$M$7:$M$1062,MATCH(B144,Historical!$B$7:$B$1062,0))=0,"n/a",((INDEX(Historical!$C$7:$C$1062,MATCH(B144,Historical!$B$7:$B$1062,0))/INDEX(Historical!$M$7:$M$1062,MATCH(B144,Historical!$B$7:$B$1062,0)))^(1/10)-1)*100)</f>
        <v>9.851004754355408</v>
      </c>
      <c r="W144" s="106">
        <f>IF(OR(U144&lt;=0,U144="n/a",V144&lt;=0,V144="n/a"),"n/a",U144/V144)</f>
        <v>0.89585288281203623</v>
      </c>
      <c r="X144" s="107">
        <f>IF(OR(AJ144&lt;=0,AJ144="n/a",U144&lt;=0,U144="n/a"),"n/a",U144/AJ144)</f>
        <v>1.6104107678438624</v>
      </c>
      <c r="Y144" s="123"/>
      <c r="Z144" s="101">
        <f>IF(OR(AC144&lt;0.01,AC144="n/a"),"n/a",M144/AC144*100)</f>
        <v>32.717678100263853</v>
      </c>
      <c r="AA144" s="109">
        <f>IF(OR(AC144&lt;0.01,AC144="n/a"),"n/a",I144/AC144)</f>
        <v>13.424802110817943</v>
      </c>
      <c r="AB144" s="71">
        <v>12</v>
      </c>
      <c r="AC144" s="100">
        <v>3.79</v>
      </c>
      <c r="AD144" s="100" t="s">
        <v>142</v>
      </c>
      <c r="AE144" s="100">
        <v>3.8</v>
      </c>
      <c r="AF144" s="100">
        <v>1.58</v>
      </c>
      <c r="AG144" s="100">
        <v>12.46</v>
      </c>
      <c r="AH144" s="100">
        <v>27.18</v>
      </c>
      <c r="AI144" s="100">
        <v>5.01</v>
      </c>
      <c r="AJ144" s="100">
        <v>5.48</v>
      </c>
      <c r="AK144" s="100" t="s">
        <v>142</v>
      </c>
      <c r="AL144" s="100">
        <v>1910</v>
      </c>
      <c r="AM144" s="100">
        <v>3.26</v>
      </c>
      <c r="AN144" s="100">
        <v>0.14000000000000001</v>
      </c>
      <c r="AO144" s="110">
        <f>IF(U144="n/a","n/a",IF(AA144&lt;0,"n/a",IF(AA144="n/a","n/a",J144+U144-AA144)))</f>
        <v>-2.1626441847945816</v>
      </c>
      <c r="AP144" s="111">
        <f>IF(U144="n/a","n/a",J144+U144)</f>
        <v>11.262157926023361</v>
      </c>
      <c r="AQ144" s="112">
        <f>IF(OR(AC144&lt;0.01,AC144="n/a",AF144="n/a"),"n/a",(I144/SQRT(22.5*AC144*(I144/AF144))-1)*100)</f>
        <v>-2.9062598765906333</v>
      </c>
      <c r="AR144" s="101">
        <f>INDEX(Historical!$C$7:$C$1063,MATCH(B144,Historical!$B$7:$B$1063,0))*IF(AH144="n/a",1.03,IF(AH144&lt;0,1.01,IF(AH144&gt;10,1.1,(1+AH144/100))))</f>
        <v>1.276</v>
      </c>
      <c r="AS144" s="109">
        <f>IF($AI144="n/a",1.03*AR144,IF($AI144&lt;0,1.01*AR144,IF($AI144&gt;10,1.1*AR144,(1+$AI144/100)*AR144)))</f>
        <v>1.3399276</v>
      </c>
      <c r="AT144" s="109">
        <f>IF($AK144="n/a",1.03*AS144,IF($AK144&lt;0,1.01*AS144,IF($AK144&gt;10,1.1*AS144,(1+$AK144/100)*AS144)))</f>
        <v>1.3801254279999999</v>
      </c>
      <c r="AU144" s="109">
        <f>IF($AK144="n/a",1.03*AT144,IF($AK144&lt;0,1.01*AT144,IF($AK144&gt;10,1.1*AT144,(1+$AK144/100)*AT144)))</f>
        <v>1.4215291908400001</v>
      </c>
      <c r="AV144" s="109">
        <f>IF($AK144="n/a",1.03*AU144,IF($AK144&lt;0,1.01*AU144,IF($AK144&gt;10,1.1*AU144,(1+$AK144/100)*AU144)))</f>
        <v>1.4641750665652</v>
      </c>
      <c r="AW144" s="109">
        <f>SUM(AR144:AV144)</f>
        <v>6.8817572854052003</v>
      </c>
      <c r="AX144" s="113">
        <f>AW144/I144*100</f>
        <v>13.525466362824684</v>
      </c>
      <c r="AY144" s="100">
        <v>0.56999999999999995</v>
      </c>
      <c r="AZ144" s="100">
        <v>39.15</v>
      </c>
      <c r="BA144" s="100">
        <v>-2.58</v>
      </c>
      <c r="BB144" s="100">
        <v>9.68</v>
      </c>
      <c r="BC144" s="100">
        <v>19.869999999999997</v>
      </c>
      <c r="BE144" s="12">
        <v>2013</v>
      </c>
      <c r="BF144" s="12">
        <f>IF(BE144&gt;2020,0,IF(BE144&gt;2008,1,IF(BE144&gt;2001,2,IF(BE144&gt;1990,3,IF(BE144&gt;1980,4,IF(BE144&gt;1973,5,IF(BE144&gt;1970,6,IF(BE144&gt;1960,7,IF(BE144&gt;1958,8,IF(BE144&gt;1953,9,10))))))))))</f>
        <v>1</v>
      </c>
      <c r="BG144" s="100">
        <v>1.7000000000000002</v>
      </c>
      <c r="BH144" t="s">
        <v>121</v>
      </c>
      <c r="BI144" t="s">
        <v>122</v>
      </c>
    </row>
    <row r="145" spans="1:61" ht="11.25" customHeight="1" x14ac:dyDescent="0.2">
      <c r="A145" s="123" t="s">
        <v>874</v>
      </c>
      <c r="B145" s="55" t="s">
        <v>875</v>
      </c>
      <c r="C145" s="156" t="s">
        <v>116</v>
      </c>
      <c r="D145" s="98" t="s">
        <v>308</v>
      </c>
      <c r="E145" s="157">
        <v>16</v>
      </c>
      <c r="F145" s="2">
        <v>285</v>
      </c>
      <c r="G145" s="2" t="s">
        <v>119</v>
      </c>
      <c r="H145" s="2" t="s">
        <v>119</v>
      </c>
      <c r="I145" s="100">
        <v>178.87</v>
      </c>
      <c r="J145" s="101">
        <f>(M145/I145)*100</f>
        <v>1.4759322412925588</v>
      </c>
      <c r="K145" s="104">
        <v>0.66</v>
      </c>
      <c r="L145" s="71">
        <v>4</v>
      </c>
      <c r="M145" s="28">
        <f>K145*L145</f>
        <v>2.64</v>
      </c>
      <c r="N145" s="103" t="s">
        <v>297</v>
      </c>
      <c r="O145" s="104">
        <v>0.61</v>
      </c>
      <c r="P145" s="158">
        <v>46083</v>
      </c>
      <c r="Q145" s="158">
        <v>46112</v>
      </c>
      <c r="R145" s="28">
        <f>(K145-O145)/O145*100</f>
        <v>8.196721311475418</v>
      </c>
      <c r="S145" s="105">
        <f>IF(INDEX(Historical!$D$7:$D1311,MATCH(B145,Historical!$B$7:$B$1062,0))=0,"n/a",(INDEX(Historical!$C$7:$C$1062,MATCH(B145,Historical!$B$7:$B$1062,0))/INDEX(Historical!$D$7:$D$1062,MATCH(B145,Historical!$B$7:$B$1062,0))-1)*100)</f>
        <v>5.1724137931034475</v>
      </c>
      <c r="T145" s="105">
        <f>IF(INDEX(Historical!$F$7:$F$1062,MATCH(B145,Historical!$B$7:$B$1062,0))=0,"n/a",((INDEX(Historical!$C$7:$C$1062,MATCH(B145,Historical!$B$7:$B$1062,0))/INDEX(Historical!$F$7:$F$1062,MATCH(B145,Historical!$B$7:$B$1062,0)))^(1/3)-1)*100)</f>
        <v>5.4651149779513464</v>
      </c>
      <c r="U145" s="105">
        <f>IF(INDEX(Historical!$H$7:$H$1062,MATCH(B145,Historical!$B$7:$B$1062,0))=0,"n/a",((INDEX(Historical!$C$7:$C$1062,MATCH(B145,Historical!$B$7:$B$1062,0))/INDEX(Historical!$H$7:$H$1062,MATCH(B145,Historical!$B$7:$B$1062,0)))^(1/5)-1)*100)</f>
        <v>4.9102011019389824</v>
      </c>
      <c r="V145" s="105">
        <f>IF(INDEX(Historical!$M$7:$M$1062,MATCH(B145,Historical!$B$7:$B$1062,0))=0,"n/a",((INDEX(Historical!$C$7:$C$1062,MATCH(B145,Historical!$B$7:$B$1062,0))/INDEX(Historical!$M$7:$M$1062,MATCH(B145,Historical!$B$7:$B$1062,0)))^(1/10)-1)*100)</f>
        <v>4.8466657270637814</v>
      </c>
      <c r="W145" s="106">
        <f>IF(OR(U145&lt;=0,U145="n/a",V145&lt;=0,V145="n/a"),"n/a",U145/V145)</f>
        <v>1.01310908951703</v>
      </c>
      <c r="X145" s="107">
        <f>IF(OR(AJ145&lt;=0,AJ145="n/a",U145&lt;=0,U145="n/a"),"n/a",U145/AJ145)</f>
        <v>0.29037262577995165</v>
      </c>
      <c r="Y145" s="165"/>
      <c r="Z145" s="101">
        <f>IF(OR(AC145&lt;0.01,AC145="n/a"),"n/a",M145/AC145*100)</f>
        <v>26.035502958579883</v>
      </c>
      <c r="AA145" s="109">
        <f>IF(OR(AC145&lt;0.01,AC145="n/a"),"n/a",I145/AC145)</f>
        <v>17.640039447731755</v>
      </c>
      <c r="AB145" s="71">
        <v>12</v>
      </c>
      <c r="AC145" s="100">
        <v>10.14</v>
      </c>
      <c r="AD145" s="100">
        <v>1.44</v>
      </c>
      <c r="AE145" s="100">
        <v>3.09</v>
      </c>
      <c r="AF145" s="100">
        <v>2.29</v>
      </c>
      <c r="AG145" s="100">
        <v>13.34</v>
      </c>
      <c r="AH145" s="100">
        <v>16.46</v>
      </c>
      <c r="AI145" s="100">
        <v>10.48</v>
      </c>
      <c r="AJ145" s="100">
        <v>16.91</v>
      </c>
      <c r="AK145" s="100">
        <v>11.020000000000001</v>
      </c>
      <c r="AL145" s="100">
        <v>6350</v>
      </c>
      <c r="AM145" s="100">
        <v>1.1900000000000002</v>
      </c>
      <c r="AN145" s="100">
        <v>4.4800000000000004</v>
      </c>
      <c r="AO145" s="110">
        <f>IF(U145="n/a","n/a",IF(AA145&lt;0,"n/a",IF(AA145="n/a","n/a",J145+U145-AA145)))</f>
        <v>-11.253906104500214</v>
      </c>
      <c r="AP145" s="111">
        <f>IF(U145="n/a","n/a",J145+U145)</f>
        <v>6.386133343231541</v>
      </c>
      <c r="AQ145" s="112">
        <f>IF(OR(AC145&lt;0.01,AC145="n/a",AF145="n/a"),"n/a",(I145/SQRT(22.5*AC145*(I145/AF145))-1)*100)</f>
        <v>33.991194296583416</v>
      </c>
      <c r="AR145" s="101">
        <f>INDEX(Historical!$C$7:$C$1063,MATCH(B145,Historical!$B$7:$B$1063,0))*IF(AH145="n/a",1.03,IF(AH145&lt;0,1.01,IF(AH145&gt;10,1.1,(1+AH145/100))))</f>
        <v>2.6840000000000002</v>
      </c>
      <c r="AS145" s="109">
        <f>IF($AI145="n/a",1.03*AR145,IF($AI145&lt;0,1.01*AR145,IF($AI145&gt;10,1.1*AR145,(1+$AI145/100)*AR145)))</f>
        <v>2.9524000000000004</v>
      </c>
      <c r="AT145" s="109">
        <f>IF($AK145="n/a",1.03*AS145,IF($AK145&lt;0,1.01*AS145,IF($AK145&gt;10,1.1*AS145,(1+$AK145/100)*AS145)))</f>
        <v>3.2476400000000005</v>
      </c>
      <c r="AU145" s="109">
        <f>IF($AK145="n/a",1.03*AT145,IF($AK145&lt;0,1.01*AT145,IF($AK145&gt;10,1.1*AT145,(1+$AK145/100)*AT145)))</f>
        <v>3.572404000000001</v>
      </c>
      <c r="AV145" s="109">
        <f>IF($AK145="n/a",1.03*AU145,IF($AK145&lt;0,1.01*AU145,IF($AK145&gt;10,1.1*AU145,(1+$AK145/100)*AU145)))</f>
        <v>3.9296444000000013</v>
      </c>
      <c r="AW145" s="109">
        <f>SUM(AR145:AV145)</f>
        <v>16.386088400000002</v>
      </c>
      <c r="AX145" s="113">
        <f>AW145/I145*100</f>
        <v>9.1608924917537884</v>
      </c>
      <c r="AY145" s="100">
        <v>1.18</v>
      </c>
      <c r="AZ145" s="100">
        <v>20.7</v>
      </c>
      <c r="BA145" s="100">
        <v>-12.98</v>
      </c>
      <c r="BB145" s="100">
        <v>1.58</v>
      </c>
      <c r="BC145" s="100">
        <v>1.67</v>
      </c>
      <c r="BE145" s="12">
        <v>2011</v>
      </c>
      <c r="BF145" s="12">
        <f>IF(BE145&gt;2020,0,IF(BE145&gt;2008,1,IF(BE145&gt;2001,2,IF(BE145&gt;1990,3,IF(BE145&gt;1980,4,IF(BE145&gt;1973,5,IF(BE145&gt;1970,6,IF(BE145&gt;1960,7,IF(BE145&gt;1958,8,IF(BE145&gt;1953,9,10))))))))))</f>
        <v>1</v>
      </c>
      <c r="BG145" s="100">
        <v>2.35</v>
      </c>
      <c r="BH145" t="s">
        <v>121</v>
      </c>
      <c r="BI145" t="s">
        <v>122</v>
      </c>
    </row>
    <row r="146" spans="1:61" ht="11.25" customHeight="1" x14ac:dyDescent="0.2">
      <c r="A146" s="116" t="s">
        <v>876</v>
      </c>
      <c r="B146" s="55" t="s">
        <v>877</v>
      </c>
      <c r="C146" s="156" t="s">
        <v>134</v>
      </c>
      <c r="D146" s="98" t="s">
        <v>412</v>
      </c>
      <c r="E146" s="157">
        <v>13</v>
      </c>
      <c r="F146" s="2">
        <v>450</v>
      </c>
      <c r="G146" s="2" t="s">
        <v>146</v>
      </c>
      <c r="H146" s="2" t="s">
        <v>146</v>
      </c>
      <c r="I146" s="100">
        <v>33.340000000000003</v>
      </c>
      <c r="J146" s="101">
        <f>(M146/I146)*100</f>
        <v>1.3197360527894419</v>
      </c>
      <c r="K146" s="104">
        <v>0.11</v>
      </c>
      <c r="L146" s="71">
        <v>4</v>
      </c>
      <c r="M146" s="28">
        <f>K146*L146</f>
        <v>0.44</v>
      </c>
      <c r="N146" s="103" t="s">
        <v>696</v>
      </c>
      <c r="O146" s="104">
        <v>0.1</v>
      </c>
      <c r="P146" s="158">
        <v>46248</v>
      </c>
      <c r="Q146" s="158">
        <v>46265</v>
      </c>
      <c r="R146" s="28">
        <f>(K146-O146)/O146*100</f>
        <v>9.9999999999999947</v>
      </c>
      <c r="S146" s="105">
        <f>IF(INDEX(Historical!$D$7:$D1312,MATCH(B146,Historical!$B$7:$B$1062,0))=0,"n/a",(INDEX(Historical!$C$7:$C$1062,MATCH(B146,Historical!$B$7:$B$1062,0))/INDEX(Historical!$D$7:$D$1062,MATCH(B146,Historical!$B$7:$B$1062,0))-1)*100)</f>
        <v>11.764705882352944</v>
      </c>
      <c r="T146" s="105">
        <f>IF(INDEX(Historical!$F$7:$F$1062,MATCH(B146,Historical!$B$7:$B$1062,0))=0,"n/a",((INDEX(Historical!$C$7:$C$1062,MATCH(B146,Historical!$B$7:$B$1062,0))/INDEX(Historical!$F$7:$F$1062,MATCH(B146,Historical!$B$7:$B$1062,0)))^(1/3)-1)*100)</f>
        <v>12.065846893298771</v>
      </c>
      <c r="U146" s="105">
        <f>IF(INDEX(Historical!$H$7:$H$1062,MATCH(B146,Historical!$B$7:$B$1062,0))=0,"n/a",((INDEX(Historical!$C$7:$C$1062,MATCH(B146,Historical!$B$7:$B$1062,0))/INDEX(Historical!$H$7:$H$1062,MATCH(B146,Historical!$B$7:$B$1062,0)))^(1/5)-1)*100)</f>
        <v>10.563340590814718</v>
      </c>
      <c r="V146" s="105">
        <f>IF(INDEX(Historical!$M$7:$M$1062,MATCH(B146,Historical!$B$7:$B$1062,0))=0,"n/a",((INDEX(Historical!$C$7:$C$1062,MATCH(B146,Historical!$B$7:$B$1062,0))/INDEX(Historical!$M$7:$M$1062,MATCH(B146,Historical!$B$7:$B$1062,0)))^(1/10)-1)*100)</f>
        <v>7.6098615862507657</v>
      </c>
      <c r="W146" s="106">
        <f>IF(OR(U146&lt;=0,U146="n/a",V146&lt;=0,V146="n/a"),"n/a",U146/V146)</f>
        <v>1.3881120531679836</v>
      </c>
      <c r="X146" s="107">
        <f>IF(OR(AJ146&lt;=0,AJ146="n/a",U146&lt;=0,U146="n/a"),"n/a",U146/AJ146)</f>
        <v>0.9290537019186208</v>
      </c>
      <c r="Y146" s="123"/>
      <c r="Z146" s="101">
        <f>IF(OR(AC146&lt;0.01,AC146="n/a"),"n/a",M146/AC146*100)</f>
        <v>18.257261410788381</v>
      </c>
      <c r="AA146" s="109">
        <f>IF(OR(AC146&lt;0.01,AC146="n/a"),"n/a",I146/AC146)</f>
        <v>13.834024896265561</v>
      </c>
      <c r="AB146" s="71">
        <v>6</v>
      </c>
      <c r="AC146" s="100">
        <v>2.41</v>
      </c>
      <c r="AD146" s="100" t="s">
        <v>142</v>
      </c>
      <c r="AE146" s="100">
        <v>3.89</v>
      </c>
      <c r="AF146" s="100">
        <v>2.04</v>
      </c>
      <c r="AG146" s="100">
        <v>15.879999999999999</v>
      </c>
      <c r="AH146" s="100" t="s">
        <v>142</v>
      </c>
      <c r="AI146" s="100" t="s">
        <v>142</v>
      </c>
      <c r="AJ146" s="100">
        <v>11.37</v>
      </c>
      <c r="AK146" s="100" t="s">
        <v>142</v>
      </c>
      <c r="AL146" s="100">
        <v>567.63</v>
      </c>
      <c r="AM146" s="100">
        <v>59.38</v>
      </c>
      <c r="AN146" s="100">
        <v>0.56000000000000005</v>
      </c>
      <c r="AO146" s="110">
        <f>IF(U146="n/a","n/a",IF(AA146&lt;0,"n/a",IF(AA146="n/a","n/a",J146+U146-AA146)))</f>
        <v>-1.9509482526614015</v>
      </c>
      <c r="AP146" s="111">
        <f>IF(U146="n/a","n/a",J146+U146)</f>
        <v>11.883076643604159</v>
      </c>
      <c r="AQ146" s="112">
        <f>IF(OR(AC146&lt;0.01,AC146="n/a",AF146="n/a"),"n/a",(I146/SQRT(22.5*AC146*(I146/AF146))-1)*100)</f>
        <v>11.994862557533303</v>
      </c>
      <c r="AR146" s="101">
        <f>INDEX(Historical!$C$7:$C$1063,MATCH(B146,Historical!$B$7:$B$1063,0))*IF(AH146="n/a",1.03,IF(AH146&lt;0,1.01,IF(AH146&gt;10,1.1,(1+AH146/100))))</f>
        <v>0.39140000000000003</v>
      </c>
      <c r="AS146" s="109">
        <f>IF($AI146="n/a",1.03*AR146,IF($AI146&lt;0,1.01*AR146,IF($AI146&gt;10,1.1*AR146,(1+$AI146/100)*AR146)))</f>
        <v>0.40314200000000006</v>
      </c>
      <c r="AT146" s="109">
        <f>IF($AK146="n/a",1.03*AS146,IF($AK146&lt;0,1.01*AS146,IF($AK146&gt;10,1.1*AS146,(1+$AK146/100)*AS146)))</f>
        <v>0.41523626000000008</v>
      </c>
      <c r="AU146" s="109">
        <f>IF($AK146="n/a",1.03*AT146,IF($AK146&lt;0,1.01*AT146,IF($AK146&gt;10,1.1*AT146,(1+$AK146/100)*AT146)))</f>
        <v>0.42769334780000007</v>
      </c>
      <c r="AV146" s="109">
        <f>IF($AK146="n/a",1.03*AU146,IF($AK146&lt;0,1.01*AU146,IF($AK146&gt;10,1.1*AU146,(1+$AK146/100)*AU146)))</f>
        <v>0.4405241482340001</v>
      </c>
      <c r="AW146" s="109">
        <f>SUM(AR146:AV146)</f>
        <v>2.0779957560340003</v>
      </c>
      <c r="AX146" s="113">
        <f>AW146/I146*100</f>
        <v>6.2327407199580094</v>
      </c>
      <c r="AY146" s="100">
        <v>0.38</v>
      </c>
      <c r="AZ146" s="100">
        <v>56.889999999999993</v>
      </c>
      <c r="BA146" s="100">
        <v>-7.4399999999999995</v>
      </c>
      <c r="BB146" s="100">
        <v>9.77</v>
      </c>
      <c r="BC146" s="100">
        <v>34.380000000000003</v>
      </c>
      <c r="BE146" s="12">
        <v>2014</v>
      </c>
      <c r="BF146" s="12">
        <f>IF(BE146&gt;2020,0,IF(BE146&gt;2008,1,IF(BE146&gt;2001,2,IF(BE146&gt;1990,3,IF(BE146&gt;1980,4,IF(BE146&gt;1973,5,IF(BE146&gt;1970,6,IF(BE146&gt;1960,7,IF(BE146&gt;1958,8,IF(BE146&gt;1953,9,10))))))))))</f>
        <v>1</v>
      </c>
      <c r="BG146" s="100">
        <v>1.32</v>
      </c>
      <c r="BH146" t="s">
        <v>121</v>
      </c>
      <c r="BI146" t="s">
        <v>122</v>
      </c>
    </row>
    <row r="147" spans="1:61" ht="11.25" customHeight="1" x14ac:dyDescent="0.2">
      <c r="A147" s="123" t="s">
        <v>878</v>
      </c>
      <c r="B147" s="55" t="s">
        <v>879</v>
      </c>
      <c r="C147" s="156" t="s">
        <v>116</v>
      </c>
      <c r="D147" s="98" t="s">
        <v>150</v>
      </c>
      <c r="E147" s="157">
        <v>15</v>
      </c>
      <c r="F147" s="2">
        <v>325</v>
      </c>
      <c r="G147" s="2" t="s">
        <v>146</v>
      </c>
      <c r="H147" s="2" t="s">
        <v>146</v>
      </c>
      <c r="I147" s="100">
        <v>86.17</v>
      </c>
      <c r="J147" s="101">
        <f>(M147/I147)*100</f>
        <v>1.021237089474295</v>
      </c>
      <c r="K147" s="104">
        <v>0.22</v>
      </c>
      <c r="L147" s="71">
        <v>4</v>
      </c>
      <c r="M147" s="28">
        <f>K147*L147</f>
        <v>0.88</v>
      </c>
      <c r="N147" s="103" t="s">
        <v>581</v>
      </c>
      <c r="O147" s="104">
        <v>0.18</v>
      </c>
      <c r="P147" s="158">
        <v>45989</v>
      </c>
      <c r="Q147" s="158">
        <v>46007</v>
      </c>
      <c r="R147" s="28">
        <f>(K147-O147)/O147*100</f>
        <v>22.222222222222225</v>
      </c>
      <c r="S147" s="105">
        <f>IF(INDEX(Historical!$D$7:$D1314,MATCH(B147,Historical!$B$7:$B$1062,0))=0,"n/a",(INDEX(Historical!$C$7:$C$1062,MATCH(B147,Historical!$B$7:$B$1062,0))/INDEX(Historical!$D$7:$D$1062,MATCH(B147,Historical!$B$7:$B$1062,0))-1)*100)</f>
        <v>20.634920634920629</v>
      </c>
      <c r="T147" s="105">
        <f>IF(INDEX(Historical!$F$7:$F$1062,MATCH(B147,Historical!$B$7:$B$1062,0))=0,"n/a",((INDEX(Historical!$C$7:$C$1062,MATCH(B147,Historical!$B$7:$B$1062,0))/INDEX(Historical!$F$7:$F$1062,MATCH(B147,Historical!$B$7:$B$1062,0)))^(1/3)-1)*100)</f>
        <v>27.117094024295074</v>
      </c>
      <c r="U147" s="105">
        <f>IF(INDEX(Historical!$H$7:$H$1062,MATCH(B147,Historical!$B$7:$B$1062,0))=0,"n/a",((INDEX(Historical!$C$7:$C$1062,MATCH(B147,Historical!$B$7:$B$1062,0))/INDEX(Historical!$H$7:$H$1062,MATCH(B147,Historical!$B$7:$B$1062,0)))^(1/5)-1)*100)</f>
        <v>20.033577641742227</v>
      </c>
      <c r="V147" s="105">
        <f>IF(INDEX(Historical!$M$7:$M$1062,MATCH(B147,Historical!$B$7:$B$1062,0))=0,"n/a",((INDEX(Historical!$C$7:$C$1062,MATCH(B147,Historical!$B$7:$B$1062,0))/INDEX(Historical!$M$7:$M$1062,MATCH(B147,Historical!$B$7:$B$1062,0)))^(1/10)-1)*100)</f>
        <v>16.154614312397019</v>
      </c>
      <c r="W147" s="106">
        <f>IF(OR(U147&lt;=0,U147="n/a",V147&lt;=0,V147="n/a"),"n/a",U147/V147)</f>
        <v>1.2401148832360855</v>
      </c>
      <c r="X147" s="107">
        <f>IF(OR(AJ147&lt;=0,AJ147="n/a",U147&lt;=0,U147="n/a"),"n/a",U147/AJ147)</f>
        <v>1.1217008757974372</v>
      </c>
      <c r="Y147" s="161"/>
      <c r="Z147" s="101">
        <f>IF(OR(AC147&lt;0.01,AC147="n/a"),"n/a",M147/AC147*100)</f>
        <v>141.93548387096774</v>
      </c>
      <c r="AA147" s="109">
        <f>IF(OR(AC147&lt;0.01,AC147="n/a"),"n/a",I147/AC147)</f>
        <v>138.98387096774195</v>
      </c>
      <c r="AB147" s="71">
        <v>9</v>
      </c>
      <c r="AC147" s="100">
        <v>0.62</v>
      </c>
      <c r="AD147" s="100">
        <v>5.0199999999999996</v>
      </c>
      <c r="AE147" s="100">
        <v>1.68</v>
      </c>
      <c r="AF147" s="100">
        <v>42.07</v>
      </c>
      <c r="AG147" s="100">
        <v>22.52</v>
      </c>
      <c r="AH147" s="100">
        <v>-7.9600000000000009</v>
      </c>
      <c r="AI147" s="100">
        <v>10.74</v>
      </c>
      <c r="AJ147" s="100">
        <v>17.86</v>
      </c>
      <c r="AK147" s="100">
        <v>2.98</v>
      </c>
      <c r="AL147" s="100">
        <v>3950</v>
      </c>
      <c r="AM147" s="100">
        <v>16.84</v>
      </c>
      <c r="AN147" s="100">
        <v>15.62</v>
      </c>
      <c r="AO147" s="110">
        <f>IF(U147="n/a","n/a",IF(AA147&lt;0,"n/a",IF(AA147="n/a","n/a",J147+U147-AA147)))</f>
        <v>-117.92905623652543</v>
      </c>
      <c r="AP147" s="111">
        <f>IF(U147="n/a","n/a",J147+U147)</f>
        <v>21.054814731216521</v>
      </c>
      <c r="AQ147" s="112">
        <f>IF(OR(AC147&lt;0.01,AC147="n/a",AF147="n/a"),"n/a",(I147/SQRT(22.5*AC147*(I147/AF147))-1)*100)</f>
        <v>1512.0451402024014</v>
      </c>
      <c r="AR147" s="101">
        <f>INDEX(Historical!$C$7:$C$1063,MATCH(B147,Historical!$B$7:$B$1063,0))*IF(AH147="n/a",1.03,IF(AH147&lt;0,1.01,IF(AH147&gt;10,1.1,(1+AH147/100))))</f>
        <v>0.76760000000000006</v>
      </c>
      <c r="AS147" s="109">
        <f>IF($AI147="n/a",1.03*AR147,IF($AI147&lt;0,1.01*AR147,IF($AI147&gt;10,1.1*AR147,(1+$AI147/100)*AR147)))</f>
        <v>0.84436000000000011</v>
      </c>
      <c r="AT147" s="109">
        <f>IF($AK147="n/a",1.03*AS147,IF($AK147&lt;0,1.01*AS147,IF($AK147&gt;10,1.1*AS147,(1+$AK147/100)*AS147)))</f>
        <v>0.86952192800000017</v>
      </c>
      <c r="AU147" s="109">
        <f>IF($AK147="n/a",1.03*AT147,IF($AK147&lt;0,1.01*AT147,IF($AK147&gt;10,1.1*AT147,(1+$AK147/100)*AT147)))</f>
        <v>0.89543368145440017</v>
      </c>
      <c r="AV147" s="109">
        <f>IF($AK147="n/a",1.03*AU147,IF($AK147&lt;0,1.01*AU147,IF($AK147&gt;10,1.1*AU147,(1+$AK147/100)*AU147)))</f>
        <v>0.92211760516174135</v>
      </c>
      <c r="AW147" s="109">
        <f>SUM(AR147:AV147)</f>
        <v>4.2990332146161423</v>
      </c>
      <c r="AX147" s="113">
        <f>AW147/I147*100</f>
        <v>4.9890138268726263</v>
      </c>
      <c r="AY147" s="100">
        <v>1.44</v>
      </c>
      <c r="AZ147" s="100">
        <v>32.550000000000004</v>
      </c>
      <c r="BA147" s="100">
        <v>-12.4</v>
      </c>
      <c r="BB147" s="100">
        <v>-4.58</v>
      </c>
      <c r="BC147" s="100">
        <v>4.9399999999999995</v>
      </c>
      <c r="BE147" s="12">
        <v>2012</v>
      </c>
      <c r="BF147" s="12">
        <f>IF(BE147&gt;2020,0,IF(BE147&gt;2008,1,IF(BE147&gt;2001,2,IF(BE147&gt;1990,3,IF(BE147&gt;1980,4,IF(BE147&gt;1973,5,IF(BE147&gt;1970,6,IF(BE147&gt;1960,7,IF(BE147&gt;1958,8,IF(BE147&gt;1953,9,10))))))))))</f>
        <v>1</v>
      </c>
      <c r="BG147" s="100">
        <v>1.58</v>
      </c>
      <c r="BH147" t="s">
        <v>121</v>
      </c>
      <c r="BI147" t="s">
        <v>122</v>
      </c>
    </row>
    <row r="148" spans="1:61" ht="11.25" customHeight="1" x14ac:dyDescent="0.2">
      <c r="A148" s="116" t="s">
        <v>1484</v>
      </c>
      <c r="B148" s="55" t="s">
        <v>1485</v>
      </c>
      <c r="C148" s="156" t="s">
        <v>335</v>
      </c>
      <c r="D148" s="98" t="s">
        <v>926</v>
      </c>
      <c r="E148" s="157">
        <v>10</v>
      </c>
      <c r="F148" s="2">
        <v>508</v>
      </c>
      <c r="G148" s="2" t="s">
        <v>146</v>
      </c>
      <c r="H148" s="2" t="s">
        <v>146</v>
      </c>
      <c r="I148" s="100">
        <v>1203.54</v>
      </c>
      <c r="J148" s="101">
        <f>(M148/I148)*100</f>
        <v>0.62482343752596503</v>
      </c>
      <c r="K148" s="104">
        <v>1.88</v>
      </c>
      <c r="L148" s="71">
        <v>4</v>
      </c>
      <c r="M148" s="28">
        <f>K148*L148</f>
        <v>7.52</v>
      </c>
      <c r="N148" s="103" t="s">
        <v>151</v>
      </c>
      <c r="O148" s="104">
        <v>1.8</v>
      </c>
      <c r="P148" s="158">
        <v>46057</v>
      </c>
      <c r="Q148" s="158">
        <v>46072</v>
      </c>
      <c r="R148" s="28">
        <f>(K148-O148)/O148*100</f>
        <v>4.4444444444444366</v>
      </c>
      <c r="S148" s="105">
        <f>IF(INDEX(Historical!$D$7:$D1317,MATCH(B148,Historical!$B$7:$B$1062,0))=0,"n/a",(INDEX(Historical!$C$7:$C$1062,MATCH(B148,Historical!$B$7:$B$1062,0))/INDEX(Historical!$D$7:$D$1062,MATCH(B148,Historical!$B$7:$B$1062,0))-1)*100)</f>
        <v>4.6511627906976827</v>
      </c>
      <c r="T148" s="105">
        <f>IF(INDEX(Historical!$F$7:$F$1062,MATCH(B148,Historical!$B$7:$B$1062,0))=0,"n/a",((INDEX(Historical!$C$7:$C$1062,MATCH(B148,Historical!$B$7:$B$1062,0))/INDEX(Historical!$F$7:$F$1062,MATCH(B148,Historical!$B$7:$B$1062,0)))^(1/3)-1)*100)</f>
        <v>4.4411886848709781</v>
      </c>
      <c r="U148" s="105">
        <f>IF(INDEX(Historical!$H$7:$H$1062,MATCH(B148,Historical!$B$7:$B$1062,0))=0,"n/a",((INDEX(Historical!$C$7:$C$1062,MATCH(B148,Historical!$B$7:$B$1062,0))/INDEX(Historical!$H$7:$H$1062,MATCH(B148,Historical!$B$7:$B$1062,0)))^(1/5)-1)*100)</f>
        <v>4.4193295943856237</v>
      </c>
      <c r="V148" s="105">
        <f>IF(INDEX(Historical!$M$7:$M$1062,MATCH(B148,Historical!$B$7:$B$1062,0))=0,"n/a",((INDEX(Historical!$C$7:$C$1062,MATCH(B148,Historical!$B$7:$B$1062,0))/INDEX(Historical!$M$7:$M$1062,MATCH(B148,Historical!$B$7:$B$1062,0)))^(1/10)-1)*100)</f>
        <v>-2.3147234343822487</v>
      </c>
      <c r="W148" s="106" t="str">
        <f>IF(OR(U148&lt;=0,U148="n/a",V148&lt;=0,V148="n/a"),"n/a",U148/V148)</f>
        <v>n/a</v>
      </c>
      <c r="X148" s="107">
        <f>IF(OR(AJ148&lt;=0,AJ148="n/a",U148&lt;=0,U148="n/a"),"n/a",U148/AJ148)</f>
        <v>1.6247535273476559</v>
      </c>
      <c r="Y148" s="165"/>
      <c r="Z148" s="101">
        <f>IF(OR(AC148&lt;0.01,AC148="n/a"),"n/a",M148/AC148*100)</f>
        <v>6.0596293311845288</v>
      </c>
      <c r="AA148" s="109">
        <f>IF(OR(AC148&lt;0.01,AC148="n/a"),"n/a",I148/AC148)</f>
        <v>9.6981466559226437</v>
      </c>
      <c r="AB148" s="71">
        <v>12</v>
      </c>
      <c r="AC148" s="100">
        <v>124.1</v>
      </c>
      <c r="AD148" s="100">
        <v>1.38</v>
      </c>
      <c r="AE148" s="100">
        <v>1.02</v>
      </c>
      <c r="AF148" s="100">
        <v>1.07</v>
      </c>
      <c r="AG148" s="100">
        <v>11.82</v>
      </c>
      <c r="AH148" s="100">
        <v>3.81</v>
      </c>
      <c r="AI148" s="100">
        <v>-2.9000000000000004</v>
      </c>
      <c r="AJ148" s="100">
        <v>2.7199999999999998</v>
      </c>
      <c r="AK148" s="100">
        <v>13.04</v>
      </c>
      <c r="AL148" s="100">
        <v>5180</v>
      </c>
      <c r="AM148" s="100">
        <v>26.479999999999997</v>
      </c>
      <c r="AN148" s="100">
        <v>0.28000000000000003</v>
      </c>
      <c r="AO148" s="110">
        <f>IF(U148="n/a","n/a",IF(AA148&lt;0,"n/a",IF(AA148="n/a","n/a",J148+U148-AA148)))</f>
        <v>-4.6539936240110551</v>
      </c>
      <c r="AP148" s="111">
        <f>IF(U148="n/a","n/a",J148+U148)</f>
        <v>5.0441530319115886</v>
      </c>
      <c r="AQ148" s="112">
        <f>IF(OR(AC148&lt;0.01,AC148="n/a",AF148="n/a"),"n/a",(I148/SQRT(22.5*AC148*(I148/AF148))-1)*100)</f>
        <v>-32.088237242606141</v>
      </c>
      <c r="AR148" s="101">
        <f>INDEX(Historical!$C$7:$C$1063,MATCH(B148,Historical!$B$7:$B$1063,0))*IF(AH148="n/a",1.03,IF(AH148&lt;0,1.01,IF(AH148&gt;10,1.1,(1+AH148/100))))</f>
        <v>7.4743200000000005</v>
      </c>
      <c r="AS148" s="109">
        <f>IF($AI148="n/a",1.03*AR148,IF($AI148&lt;0,1.01*AR148,IF($AI148&gt;10,1.1*AR148,(1+$AI148/100)*AR148)))</f>
        <v>7.5490632000000009</v>
      </c>
      <c r="AT148" s="109">
        <f>IF($AK148="n/a",1.03*AS148,IF($AK148&lt;0,1.01*AS148,IF($AK148&gt;10,1.1*AS148,(1+$AK148/100)*AS148)))</f>
        <v>8.3039695200000008</v>
      </c>
      <c r="AU148" s="109">
        <f>IF($AK148="n/a",1.03*AT148,IF($AK148&lt;0,1.01*AT148,IF($AK148&gt;10,1.1*AT148,(1+$AK148/100)*AT148)))</f>
        <v>9.1343664720000017</v>
      </c>
      <c r="AV148" s="109">
        <f>IF($AK148="n/a",1.03*AU148,IF($AK148&lt;0,1.01*AU148,IF($AK148&gt;10,1.1*AU148,(1+$AK148/100)*AU148)))</f>
        <v>10.047803119200003</v>
      </c>
      <c r="AW148" s="109">
        <f>SUM(AR148:AV148)</f>
        <v>42.509522311200008</v>
      </c>
      <c r="AX148" s="113">
        <f>AW148/I148*100</f>
        <v>3.5320406726157842</v>
      </c>
      <c r="AY148" s="100">
        <v>0.7</v>
      </c>
      <c r="AZ148" s="100">
        <v>31.180000000000003</v>
      </c>
      <c r="BA148" s="100">
        <v>-4.66</v>
      </c>
      <c r="BB148" s="100">
        <v>4.5199999999999996</v>
      </c>
      <c r="BC148" s="100">
        <v>8.67</v>
      </c>
      <c r="BE148" s="12">
        <v>2017</v>
      </c>
      <c r="BF148" s="12">
        <f>IF(BE148&gt;2020,0,IF(BE148&gt;2008,1,IF(BE148&gt;2001,2,IF(BE148&gt;1990,3,IF(BE148&gt;1980,4,IF(BE148&gt;1973,5,IF(BE148&gt;1970,6,IF(BE148&gt;1960,7,IF(BE148&gt;1958,8,IF(BE148&gt;1953,9,10))))))))))</f>
        <v>1</v>
      </c>
      <c r="BG148" s="100">
        <v>6.84</v>
      </c>
      <c r="BH148" t="s">
        <v>121</v>
      </c>
      <c r="BI148" t="s">
        <v>122</v>
      </c>
    </row>
    <row r="149" spans="1:61" ht="11.25" customHeight="1" x14ac:dyDescent="0.2">
      <c r="A149" s="116" t="s">
        <v>880</v>
      </c>
      <c r="B149" s="55" t="s">
        <v>881</v>
      </c>
      <c r="C149" s="156" t="s">
        <v>116</v>
      </c>
      <c r="D149" s="98" t="s">
        <v>308</v>
      </c>
      <c r="E149" s="157">
        <v>11</v>
      </c>
      <c r="F149" s="2">
        <v>489</v>
      </c>
      <c r="G149" s="2" t="s">
        <v>146</v>
      </c>
      <c r="H149" s="2" t="s">
        <v>146</v>
      </c>
      <c r="I149" s="100">
        <v>35.74</v>
      </c>
      <c r="J149" s="101">
        <f>(M149/I149)*100</f>
        <v>3.1337437045327361</v>
      </c>
      <c r="K149" s="104">
        <v>0.28000000000000003</v>
      </c>
      <c r="L149" s="71">
        <v>4</v>
      </c>
      <c r="M149" s="28">
        <f>K149*L149</f>
        <v>1.1200000000000001</v>
      </c>
      <c r="N149" s="103" t="s">
        <v>873</v>
      </c>
      <c r="O149" s="104">
        <v>0.26</v>
      </c>
      <c r="P149" s="158">
        <v>46090</v>
      </c>
      <c r="Q149" s="158">
        <v>46097</v>
      </c>
      <c r="R149" s="28">
        <f>(K149-O149)/O149*100</f>
        <v>7.6923076923076987</v>
      </c>
      <c r="S149" s="105">
        <f>IF(INDEX(Historical!$D$7:$D1318,MATCH(B149,Historical!$B$7:$B$1062,0))=0,"n/a",(INDEX(Historical!$C$7:$C$1062,MATCH(B149,Historical!$B$7:$B$1062,0))/INDEX(Historical!$D$7:$D$1062,MATCH(B149,Historical!$B$7:$B$1062,0))-1)*100)</f>
        <v>4.0000000000000036</v>
      </c>
      <c r="T149" s="105">
        <f>IF(INDEX(Historical!$F$7:$F$1062,MATCH(B149,Historical!$B$7:$B$1062,0))=0,"n/a",((INDEX(Historical!$C$7:$C$1062,MATCH(B149,Historical!$B$7:$B$1062,0))/INDEX(Historical!$F$7:$F$1062,MATCH(B149,Historical!$B$7:$B$1062,0)))^(1/3)-1)*100)</f>
        <v>13.040381433805571</v>
      </c>
      <c r="U149" s="105">
        <f>IF(INDEX(Historical!$H$7:$H$1062,MATCH(B149,Historical!$B$7:$B$1062,0))=0,"n/a",((INDEX(Historical!$C$7:$C$1062,MATCH(B149,Historical!$B$7:$B$1062,0))/INDEX(Historical!$H$7:$H$1062,MATCH(B149,Historical!$B$7:$B$1062,0)))^(1/5)-1)*100)</f>
        <v>13.179836563100178</v>
      </c>
      <c r="V149" s="105" t="str">
        <f>IF(INDEX(Historical!$M$7:$M$1062,MATCH(B149,Historical!$B$7:$B$1062,0))=0,"n/a",((INDEX(Historical!$C$7:$C$1062,MATCH(B149,Historical!$B$7:$B$1062,0))/INDEX(Historical!$M$7:$M$1062,MATCH(B149,Historical!$B$7:$B$1062,0)))^(1/10)-1)*100)</f>
        <v>n/a</v>
      </c>
      <c r="W149" s="106" t="str">
        <f>IF(OR(U149&lt;=0,U149="n/a",V149&lt;=0,V149="n/a"),"n/a",U149/V149)</f>
        <v>n/a</v>
      </c>
      <c r="X149" s="107">
        <f>IF(OR(AJ149&lt;=0,AJ149="n/a",U149&lt;=0,U149="n/a"),"n/a",U149/AJ149)</f>
        <v>8.1357015821606034</v>
      </c>
      <c r="Y149" s="123"/>
      <c r="Z149" s="101">
        <f>IF(OR(AC149&lt;0.01,AC149="n/a"),"n/a",M149/AC149*100)</f>
        <v>58.947368421052637</v>
      </c>
      <c r="AA149" s="109">
        <f>IF(OR(AC149&lt;0.01,AC149="n/a"),"n/a",I149/AC149)</f>
        <v>18.810526315789474</v>
      </c>
      <c r="AB149" s="71">
        <v>12</v>
      </c>
      <c r="AC149" s="100">
        <v>1.9</v>
      </c>
      <c r="AD149" s="100">
        <v>2.29</v>
      </c>
      <c r="AE149" s="100">
        <v>0.97</v>
      </c>
      <c r="AF149" s="100">
        <v>4.2699999999999996</v>
      </c>
      <c r="AG149" s="100">
        <v>24.02</v>
      </c>
      <c r="AH149" s="100">
        <v>2.97</v>
      </c>
      <c r="AI149" s="100">
        <v>16.27</v>
      </c>
      <c r="AJ149" s="100">
        <v>1.6199999999999999</v>
      </c>
      <c r="AK149" s="100">
        <v>7.06</v>
      </c>
      <c r="AL149" s="100">
        <v>1370</v>
      </c>
      <c r="AM149" s="100">
        <v>66.92</v>
      </c>
      <c r="AN149" s="100">
        <v>0.31</v>
      </c>
      <c r="AO149" s="110">
        <f>IF(U149="n/a","n/a",IF(AA149&lt;0,"n/a",IF(AA149="n/a","n/a",J149+U149-AA149)))</f>
        <v>-2.4969460481565591</v>
      </c>
      <c r="AP149" s="111">
        <f>IF(U149="n/a","n/a",J149+U149)</f>
        <v>16.313580267632915</v>
      </c>
      <c r="AQ149" s="112">
        <f>IF(OR(AC149&lt;0.01,AC149="n/a",AF149="n/a"),"n/a",(I149/SQRT(22.5*AC149*(I149/AF149))-1)*100)</f>
        <v>88.939669816609324</v>
      </c>
      <c r="AR149" s="101">
        <f>INDEX(Historical!$C$7:$C$1063,MATCH(B149,Historical!$B$7:$B$1063,0))*IF(AH149="n/a",1.03,IF(AH149&lt;0,1.01,IF(AH149&gt;10,1.1,(1+AH149/100))))</f>
        <v>1.0708880000000001</v>
      </c>
      <c r="AS149" s="109">
        <f>IF($AI149="n/a",1.03*AR149,IF($AI149&lt;0,1.01*AR149,IF($AI149&gt;10,1.1*AR149,(1+$AI149/100)*AR149)))</f>
        <v>1.1779768000000002</v>
      </c>
      <c r="AT149" s="109">
        <f>IF($AK149="n/a",1.03*AS149,IF($AK149&lt;0,1.01*AS149,IF($AK149&gt;10,1.1*AS149,(1+$AK149/100)*AS149)))</f>
        <v>1.2611419620800002</v>
      </c>
      <c r="AU149" s="109">
        <f>IF($AK149="n/a",1.03*AT149,IF($AK149&lt;0,1.01*AT149,IF($AK149&gt;10,1.1*AT149,(1+$AK149/100)*AT149)))</f>
        <v>1.3501785846028482</v>
      </c>
      <c r="AV149" s="109">
        <f>IF($AK149="n/a",1.03*AU149,IF($AK149&lt;0,1.01*AU149,IF($AK149&gt;10,1.1*AU149,(1+$AK149/100)*AU149)))</f>
        <v>1.4455011926758092</v>
      </c>
      <c r="AW149" s="109">
        <f>SUM(AR149:AV149)</f>
        <v>6.3056865393586587</v>
      </c>
      <c r="AX149" s="113">
        <f>AW149/I149*100</f>
        <v>17.643219192385725</v>
      </c>
      <c r="AY149" s="100">
        <v>0.74</v>
      </c>
      <c r="AZ149" s="100">
        <v>35.380000000000003</v>
      </c>
      <c r="BA149" s="100">
        <v>-7.86</v>
      </c>
      <c r="BB149" s="100">
        <v>9.09</v>
      </c>
      <c r="BC149" s="100">
        <v>13.94</v>
      </c>
      <c r="BE149" s="12">
        <v>2016</v>
      </c>
      <c r="BF149" s="12">
        <f>IF(BE149&gt;2020,0,IF(BE149&gt;2008,1,IF(BE149&gt;2001,2,IF(BE149&gt;1990,3,IF(BE149&gt;1980,4,IF(BE149&gt;1973,5,IF(BE149&gt;1970,6,IF(BE149&gt;1960,7,IF(BE149&gt;1958,8,IF(BE149&gt;1953,9,10))))))))))</f>
        <v>1</v>
      </c>
      <c r="BG149" s="100">
        <v>13.059999999999999</v>
      </c>
      <c r="BH149" t="s">
        <v>121</v>
      </c>
      <c r="BI149" t="s">
        <v>122</v>
      </c>
    </row>
    <row r="150" spans="1:61" ht="11.25" customHeight="1" x14ac:dyDescent="0.2">
      <c r="A150" s="116" t="s">
        <v>882</v>
      </c>
      <c r="B150" s="55" t="s">
        <v>883</v>
      </c>
      <c r="C150" s="156" t="s">
        <v>180</v>
      </c>
      <c r="D150" s="98" t="s">
        <v>554</v>
      </c>
      <c r="E150" s="157">
        <v>12</v>
      </c>
      <c r="F150" s="2">
        <v>468</v>
      </c>
      <c r="G150" s="2" t="s">
        <v>146</v>
      </c>
      <c r="H150" s="2" t="s">
        <v>146</v>
      </c>
      <c r="I150" s="100">
        <v>130.21</v>
      </c>
      <c r="J150" s="101">
        <f>(M150/I150)*100</f>
        <v>2.5190077567007139</v>
      </c>
      <c r="K150" s="104">
        <v>0.82</v>
      </c>
      <c r="L150" s="71">
        <v>4</v>
      </c>
      <c r="M150" s="28">
        <f>K150*L150</f>
        <v>3.28</v>
      </c>
      <c r="N150" s="103" t="s">
        <v>884</v>
      </c>
      <c r="O150" s="104">
        <v>0.79</v>
      </c>
      <c r="P150" s="158">
        <v>46094</v>
      </c>
      <c r="Q150" s="158">
        <v>46111</v>
      </c>
      <c r="R150" s="28">
        <f>(K150-O150)/O150*100</f>
        <v>3.7974683544303689</v>
      </c>
      <c r="S150" s="105">
        <f>IF(INDEX(Historical!$D$7:$D1319,MATCH(B150,Historical!$B$7:$B$1062,0))=0,"n/a",(INDEX(Historical!$C$7:$C$1062,MATCH(B150,Historical!$B$7:$B$1062,0))/INDEX(Historical!$D$7:$D$1062,MATCH(B150,Historical!$B$7:$B$1062,0))-1)*100)</f>
        <v>2.5974025974025983</v>
      </c>
      <c r="T150" s="105">
        <f>IF(INDEX(Historical!$F$7:$F$1062,MATCH(B150,Historical!$B$7:$B$1062,0))=0,"n/a",((INDEX(Historical!$C$7:$C$1062,MATCH(B150,Historical!$B$7:$B$1062,0))/INDEX(Historical!$F$7:$F$1062,MATCH(B150,Historical!$B$7:$B$1062,0)))^(1/3)-1)*100)</f>
        <v>2.6679153188025717</v>
      </c>
      <c r="U150" s="105">
        <f>IF(INDEX(Historical!$H$7:$H$1062,MATCH(B150,Historical!$B$7:$B$1062,0))=0,"n/a",((INDEX(Historical!$C$7:$C$1062,MATCH(B150,Historical!$B$7:$B$1062,0))/INDEX(Historical!$H$7:$H$1062,MATCH(B150,Historical!$B$7:$B$1062,0)))^(1/5)-1)*100)</f>
        <v>3.044219892825617</v>
      </c>
      <c r="V150" s="105">
        <f>IF(INDEX(Historical!$M$7:$M$1062,MATCH(B150,Historical!$B$7:$B$1062,0))=0,"n/a",((INDEX(Historical!$C$7:$C$1062,MATCH(B150,Historical!$B$7:$B$1062,0))/INDEX(Historical!$M$7:$M$1062,MATCH(B150,Historical!$B$7:$B$1062,0)))^(1/10)-1)*100)</f>
        <v>9.3729024518297344</v>
      </c>
      <c r="W150" s="106">
        <f>IF(OR(U150&lt;=0,U150="n/a",V150&lt;=0,V150="n/a"),"n/a",U150/V150)</f>
        <v>0.32478945646461288</v>
      </c>
      <c r="X150" s="107">
        <f>IF(OR(AJ150&lt;=0,AJ150="n/a",U150&lt;=0,U150="n/a"),"n/a",U150/AJ150)</f>
        <v>2.2779256905309912E-2</v>
      </c>
      <c r="Y150" s="123"/>
      <c r="Z150" s="101">
        <f>IF(OR(AC150&lt;0.01,AC150="n/a"),"n/a",M150/AC150*100)</f>
        <v>44.625850340136054</v>
      </c>
      <c r="AA150" s="109">
        <f>IF(OR(AC150&lt;0.01,AC150="n/a"),"n/a",I150/AC150)</f>
        <v>17.715646258503405</v>
      </c>
      <c r="AB150" s="71">
        <v>12</v>
      </c>
      <c r="AC150" s="100">
        <v>7.35</v>
      </c>
      <c r="AD150" s="100">
        <v>1.5</v>
      </c>
      <c r="AE150" s="100">
        <v>5.43</v>
      </c>
      <c r="AF150" s="100">
        <v>6.88</v>
      </c>
      <c r="AG150" s="100">
        <v>43.19</v>
      </c>
      <c r="AH150" s="100">
        <v>-109.21000000000001</v>
      </c>
      <c r="AI150" s="100">
        <v>1385.99</v>
      </c>
      <c r="AJ150" s="100">
        <v>133.64000000000001</v>
      </c>
      <c r="AK150" s="100">
        <v>9</v>
      </c>
      <c r="AL150" s="100">
        <v>161660</v>
      </c>
      <c r="AM150" s="100">
        <v>0.13999999999999999</v>
      </c>
      <c r="AN150" s="100">
        <v>0.94</v>
      </c>
      <c r="AO150" s="110">
        <f>IF(U150="n/a","n/a",IF(AA150&lt;0,"n/a",IF(AA150="n/a","n/a",J150+U150-AA150)))</f>
        <v>-12.152418608977074</v>
      </c>
      <c r="AP150" s="111">
        <f>IF(U150="n/a","n/a",J150+U150)</f>
        <v>5.5632276495263309</v>
      </c>
      <c r="AQ150" s="112">
        <f>IF(OR(AC150&lt;0.01,AC150="n/a",AF150="n/a"),"n/a",(I150/SQRT(22.5*AC150*(I150/AF150))-1)*100)</f>
        <v>132.745589535492</v>
      </c>
      <c r="AR150" s="101">
        <f>INDEX(Historical!$C$7:$C$1063,MATCH(B150,Historical!$B$7:$B$1063,0))*IF(AH150="n/a",1.03,IF(AH150&lt;0,1.01,IF(AH150&gt;10,1.1,(1+AH150/100))))</f>
        <v>3.1916000000000002</v>
      </c>
      <c r="AS150" s="109">
        <f>IF($AI150="n/a",1.03*AR150,IF($AI150&lt;0,1.01*AR150,IF($AI150&gt;10,1.1*AR150,(1+$AI150/100)*AR150)))</f>
        <v>3.5107600000000003</v>
      </c>
      <c r="AT150" s="109">
        <f>IF($AK150="n/a",1.03*AS150,IF($AK150&lt;0,1.01*AS150,IF($AK150&gt;10,1.1*AS150,(1+$AK150/100)*AS150)))</f>
        <v>3.8267284000000008</v>
      </c>
      <c r="AU150" s="109">
        <f>IF($AK150="n/a",1.03*AT150,IF($AK150&lt;0,1.01*AT150,IF($AK150&gt;10,1.1*AT150,(1+$AK150/100)*AT150)))</f>
        <v>4.1711339560000011</v>
      </c>
      <c r="AV150" s="109">
        <f>IF($AK150="n/a",1.03*AU150,IF($AK150&lt;0,1.01*AU150,IF($AK150&gt;10,1.1*AU150,(1+$AK150/100)*AU150)))</f>
        <v>4.5465360120400016</v>
      </c>
      <c r="AW150" s="109">
        <f>SUM(AR150:AV150)</f>
        <v>19.246758368040002</v>
      </c>
      <c r="AX150" s="113">
        <f>AW150/I150*100</f>
        <v>14.78132122574303</v>
      </c>
      <c r="AY150" s="100">
        <v>0.34</v>
      </c>
      <c r="AZ150" s="100">
        <v>20.05</v>
      </c>
      <c r="BA150" s="100">
        <v>-17.22</v>
      </c>
      <c r="BB150" s="100">
        <v>0.36</v>
      </c>
      <c r="BC150" s="100">
        <v>-1.18</v>
      </c>
      <c r="BE150" s="12">
        <v>2015</v>
      </c>
      <c r="BF150" s="12">
        <f>IF(BE150&gt;2020,0,IF(BE150&gt;2008,1,IF(BE150&gt;2001,2,IF(BE150&gt;1990,3,IF(BE150&gt;1980,4,IF(BE150&gt;1973,5,IF(BE150&gt;1970,6,IF(BE150&gt;1960,7,IF(BE150&gt;1958,8,IF(BE150&gt;1953,9,10))))))))))</f>
        <v>1</v>
      </c>
      <c r="BG150" s="100">
        <v>16.350000000000001</v>
      </c>
      <c r="BH150" t="s">
        <v>121</v>
      </c>
      <c r="BI150" t="s">
        <v>122</v>
      </c>
    </row>
    <row r="151" spans="1:61" ht="11.25" customHeight="1" x14ac:dyDescent="0.2">
      <c r="A151" s="123" t="s">
        <v>885</v>
      </c>
      <c r="B151" s="55" t="s">
        <v>886</v>
      </c>
      <c r="C151" s="156" t="s">
        <v>134</v>
      </c>
      <c r="D151" s="98" t="s">
        <v>135</v>
      </c>
      <c r="E151" s="157">
        <v>21</v>
      </c>
      <c r="F151" s="2">
        <v>204</v>
      </c>
      <c r="G151" s="2" t="s">
        <v>118</v>
      </c>
      <c r="H151" s="2" t="s">
        <v>118</v>
      </c>
      <c r="I151" s="100">
        <v>182.25</v>
      </c>
      <c r="J151" s="101">
        <f>(M151/I151)*100</f>
        <v>0.72427983539094654</v>
      </c>
      <c r="K151" s="104">
        <v>0.33</v>
      </c>
      <c r="L151" s="71">
        <v>4</v>
      </c>
      <c r="M151" s="28">
        <f>K151*L151</f>
        <v>1.32</v>
      </c>
      <c r="N151" s="103" t="s">
        <v>423</v>
      </c>
      <c r="O151" s="104">
        <v>0.27</v>
      </c>
      <c r="P151" s="158">
        <v>46115</v>
      </c>
      <c r="Q151" s="158">
        <v>46143</v>
      </c>
      <c r="R151" s="28">
        <f>(K151-O151)/O151*100</f>
        <v>22.222222222222221</v>
      </c>
      <c r="S151" s="105">
        <f>IF(INDEX(Historical!$D$7:$D1321,MATCH(B151,Historical!$B$7:$B$1062,0))=0,"n/a",(INDEX(Historical!$C$7:$C$1062,MATCH(B151,Historical!$B$7:$B$1062,0))/INDEX(Historical!$D$7:$D$1062,MATCH(B151,Historical!$B$7:$B$1062,0))-1)*100)</f>
        <v>11.111111111111116</v>
      </c>
      <c r="T151" s="105">
        <f>IF(INDEX(Historical!$F$7:$F$1062,MATCH(B151,Historical!$B$7:$B$1062,0))=0,"n/a",((INDEX(Historical!$C$7:$C$1062,MATCH(B151,Historical!$B$7:$B$1062,0))/INDEX(Historical!$F$7:$F$1062,MATCH(B151,Historical!$B$7:$B$1062,0)))^(1/3)-1)*100)</f>
        <v>8.5904956844785385</v>
      </c>
      <c r="U151" s="105">
        <f>IF(INDEX(Historical!$H$7:$H$1062,MATCH(B151,Historical!$B$7:$B$1062,0))=0,"n/a",((INDEX(Historical!$C$7:$C$1062,MATCH(B151,Historical!$B$7:$B$1062,0))/INDEX(Historical!$H$7:$H$1062,MATCH(B151,Historical!$B$7:$B$1062,0)))^(1/5)-1)*100)</f>
        <v>7.3940923785779322</v>
      </c>
      <c r="V151" s="105">
        <f>IF(INDEX(Historical!$M$7:$M$1062,MATCH(B151,Historical!$B$7:$B$1062,0))=0,"n/a",((INDEX(Historical!$C$7:$C$1062,MATCH(B151,Historical!$B$7:$B$1062,0))/INDEX(Historical!$M$7:$M$1062,MATCH(B151,Historical!$B$7:$B$1062,0)))^(1/10)-1)*100)</f>
        <v>7.0421901965601164</v>
      </c>
      <c r="W151" s="106">
        <f>IF(OR(U151&lt;=0,U151="n/a",V151&lt;=0,V151="n/a"),"n/a",U151/V151)</f>
        <v>1.0499705591862187</v>
      </c>
      <c r="X151" s="107">
        <f>IF(OR(AJ151&lt;=0,AJ151="n/a",U151&lt;=0,U151="n/a"),"n/a",U151/AJ151)</f>
        <v>0.4748935374809205</v>
      </c>
      <c r="Y151" s="165"/>
      <c r="Z151" s="101">
        <f>IF(OR(AC151&lt;0.01,AC151="n/a"),"n/a",M151/AC151*100)</f>
        <v>8.7649402390438258</v>
      </c>
      <c r="AA151" s="109">
        <f>IF(OR(AC151&lt;0.01,AC151="n/a"),"n/a",I151/AC151)</f>
        <v>12.101593625498008</v>
      </c>
      <c r="AB151" s="71">
        <v>12</v>
      </c>
      <c r="AC151" s="100">
        <v>15.06</v>
      </c>
      <c r="AD151" s="100">
        <v>1.53</v>
      </c>
      <c r="AE151" s="100">
        <v>2.29</v>
      </c>
      <c r="AF151" s="100">
        <v>2.33</v>
      </c>
      <c r="AG151" s="100">
        <v>20.46</v>
      </c>
      <c r="AH151" s="100">
        <v>8.23</v>
      </c>
      <c r="AI151" s="100">
        <v>4.95</v>
      </c>
      <c r="AJ151" s="100">
        <v>15.57</v>
      </c>
      <c r="AK151" s="100">
        <v>7.21</v>
      </c>
      <c r="AL151" s="100">
        <v>14150</v>
      </c>
      <c r="AM151" s="100">
        <v>0.8</v>
      </c>
      <c r="AN151" s="100">
        <v>0.46</v>
      </c>
      <c r="AO151" s="110">
        <f>IF(U151="n/a","n/a",IF(AA151&lt;0,"n/a",IF(AA151="n/a","n/a",J151+U151-AA151)))</f>
        <v>-3.9832214115291293</v>
      </c>
      <c r="AP151" s="111">
        <f>IF(U151="n/a","n/a",J151+U151)</f>
        <v>8.118372213968879</v>
      </c>
      <c r="AQ151" s="112">
        <f>IF(OR(AC151&lt;0.01,AC151="n/a",AF151="n/a"),"n/a",(I151/SQRT(22.5*AC151*(I151/AF151))-1)*100)</f>
        <v>11.945846327410292</v>
      </c>
      <c r="AR151" s="101">
        <f>INDEX(Historical!$C$7:$C$1063,MATCH(B151,Historical!$B$7:$B$1063,0))*IF(AH151="n/a",1.03,IF(AH151&lt;0,1.01,IF(AH151&gt;10,1.1,(1+AH151/100))))</f>
        <v>1.1364150000000002</v>
      </c>
      <c r="AS151" s="109">
        <f>IF($AI151="n/a",1.03*AR151,IF($AI151&lt;0,1.01*AR151,IF($AI151&gt;10,1.1*AR151,(1+$AI151/100)*AR151)))</f>
        <v>1.1926675425000004</v>
      </c>
      <c r="AT151" s="109">
        <f>IF($AK151="n/a",1.03*AS151,IF($AK151&lt;0,1.01*AS151,IF($AK151&gt;10,1.1*AS151,(1+$AK151/100)*AS151)))</f>
        <v>1.2786588723142505</v>
      </c>
      <c r="AU151" s="109">
        <f>IF($AK151="n/a",1.03*AT151,IF($AK151&lt;0,1.01*AT151,IF($AK151&gt;10,1.1*AT151,(1+$AK151/100)*AT151)))</f>
        <v>1.3708501770081081</v>
      </c>
      <c r="AV151" s="109">
        <f>IF($AK151="n/a",1.03*AU151,IF($AK151&lt;0,1.01*AU151,IF($AK151&gt;10,1.1*AU151,(1+$AK151/100)*AU151)))</f>
        <v>1.4696884747703927</v>
      </c>
      <c r="AW151" s="109">
        <f>SUM(AR151:AV151)</f>
        <v>6.4482800665927522</v>
      </c>
      <c r="AX151" s="113">
        <f>AW151/I151*100</f>
        <v>3.5381509281716057</v>
      </c>
      <c r="AY151" s="100">
        <v>0.47</v>
      </c>
      <c r="AZ151" s="100">
        <v>42.559999999999995</v>
      </c>
      <c r="BA151" s="100">
        <v>-4.8599999999999994</v>
      </c>
      <c r="BB151" s="100">
        <v>6.79</v>
      </c>
      <c r="BC151" s="100">
        <v>22.7</v>
      </c>
      <c r="BE151" s="12">
        <v>2006</v>
      </c>
      <c r="BF151" s="12">
        <f>IF(BE151&gt;2020,0,IF(BE151&gt;2008,1,IF(BE151&gt;2001,2,IF(BE151&gt;1990,3,IF(BE151&gt;1980,4,IF(BE151&gt;1973,5,IF(BE151&gt;1970,6,IF(BE151&gt;1960,7,IF(BE151&gt;1958,8,IF(BE151&gt;1953,9,10))))))))))</f>
        <v>2</v>
      </c>
      <c r="BG151" s="100">
        <v>3.88</v>
      </c>
      <c r="BH151" t="s">
        <v>121</v>
      </c>
      <c r="BI151" t="s">
        <v>122</v>
      </c>
    </row>
    <row r="152" spans="1:61" ht="11.25" customHeight="1" x14ac:dyDescent="0.2">
      <c r="A152" s="116" t="s">
        <v>1490</v>
      </c>
      <c r="B152" s="55" t="s">
        <v>1491</v>
      </c>
      <c r="C152" s="156" t="s">
        <v>335</v>
      </c>
      <c r="D152" s="98" t="s">
        <v>445</v>
      </c>
      <c r="E152" s="157">
        <v>10</v>
      </c>
      <c r="F152" s="2">
        <v>514</v>
      </c>
      <c r="G152" s="2" t="s">
        <v>146</v>
      </c>
      <c r="H152" s="2" t="s">
        <v>146</v>
      </c>
      <c r="I152" s="100">
        <v>101.27</v>
      </c>
      <c r="J152" s="101">
        <f>(M152/I152)*100</f>
        <v>1.0072084526513281</v>
      </c>
      <c r="K152" s="104">
        <v>0.255</v>
      </c>
      <c r="L152" s="71">
        <v>4</v>
      </c>
      <c r="M152" s="28">
        <f>K152*L152</f>
        <v>1.02</v>
      </c>
      <c r="N152" s="103" t="s">
        <v>209</v>
      </c>
      <c r="O152" s="104">
        <v>0.23499999999999999</v>
      </c>
      <c r="P152" s="158">
        <v>46087</v>
      </c>
      <c r="Q152" s="158">
        <v>46101</v>
      </c>
      <c r="R152" s="28">
        <f>(K152-O152)/O152*100</f>
        <v>8.5106382978723492</v>
      </c>
      <c r="S152" s="105">
        <f>IF(INDEX(Historical!$D$7:$D1323,MATCH(B152,Historical!$B$7:$B$1062,0))=0,"n/a",(INDEX(Historical!$C$7:$C$1062,MATCH(B152,Historical!$B$7:$B$1062,0))/INDEX(Historical!$D$7:$D$1062,MATCH(B152,Historical!$B$7:$B$1062,0))-1)*100)</f>
        <v>9.302325581395344</v>
      </c>
      <c r="T152" s="105">
        <f>IF(INDEX(Historical!$F$7:$F$1062,MATCH(B152,Historical!$B$7:$B$1062,0))=0,"n/a",((INDEX(Historical!$C$7:$C$1062,MATCH(B152,Historical!$B$7:$B$1062,0))/INDEX(Historical!$F$7:$F$1062,MATCH(B152,Historical!$B$7:$B$1062,0)))^(1/3)-1)*100)</f>
        <v>9.2945364361618701</v>
      </c>
      <c r="U152" s="105">
        <f>IF(INDEX(Historical!$H$7:$H$1062,MATCH(B152,Historical!$B$7:$B$1062,0))=0,"n/a",((INDEX(Historical!$C$7:$C$1062,MATCH(B152,Historical!$B$7:$B$1062,0))/INDEX(Historical!$H$7:$H$1062,MATCH(B152,Historical!$B$7:$B$1062,0)))^(1/5)-1)*100)</f>
        <v>8.6794001831422829</v>
      </c>
      <c r="V152" s="105" t="str">
        <f>IF(INDEX(Historical!$M$7:$M$1062,MATCH(B152,Historical!$B$7:$B$1062,0))=0,"n/a",((INDEX(Historical!$C$7:$C$1062,MATCH(B152,Historical!$B$7:$B$1062,0))/INDEX(Historical!$M$7:$M$1062,MATCH(B152,Historical!$B$7:$B$1062,0)))^(1/10)-1)*100)</f>
        <v>n/a</v>
      </c>
      <c r="W152" s="106" t="str">
        <f>IF(OR(U152&lt;=0,U152="n/a",V152&lt;=0,V152="n/a"),"n/a",U152/V152)</f>
        <v>n/a</v>
      </c>
      <c r="X152" s="107">
        <f>IF(OR(AJ152&lt;=0,AJ152="n/a",U152&lt;=0,U152="n/a"),"n/a",U152/AJ152)</f>
        <v>0.44578326569811411</v>
      </c>
      <c r="Y152" s="165"/>
      <c r="Z152" s="101">
        <f>IF(OR(AC152&lt;0.01,AC152="n/a"),"n/a",M152/AC152*100)</f>
        <v>36.042402826855124</v>
      </c>
      <c r="AA152" s="109">
        <f>IF(OR(AC152&lt;0.01,AC152="n/a"),"n/a",I152/AC152)</f>
        <v>35.784452296819786</v>
      </c>
      <c r="AB152" s="71">
        <v>12</v>
      </c>
      <c r="AC152" s="100">
        <v>2.83</v>
      </c>
      <c r="AD152" s="100">
        <v>1.94</v>
      </c>
      <c r="AE152" s="100">
        <v>2.27</v>
      </c>
      <c r="AF152" s="100">
        <v>7.19</v>
      </c>
      <c r="AG152" s="100">
        <v>21.25</v>
      </c>
      <c r="AH152" s="100">
        <v>20.69</v>
      </c>
      <c r="AI152" s="100">
        <v>9.7199999999999989</v>
      </c>
      <c r="AJ152" s="100">
        <v>19.470000000000002</v>
      </c>
      <c r="AK152" s="100">
        <v>12.690000000000001</v>
      </c>
      <c r="AL152" s="100">
        <v>5930</v>
      </c>
      <c r="AM152" s="100">
        <v>53.63</v>
      </c>
      <c r="AN152" s="100">
        <v>1.39</v>
      </c>
      <c r="AO152" s="110">
        <f>IF(U152="n/a","n/a",IF(AA152&lt;0,"n/a",IF(AA152="n/a","n/a",J152+U152-AA152)))</f>
        <v>-26.097843661026175</v>
      </c>
      <c r="AP152" s="111">
        <f>IF(U152="n/a","n/a",J152+U152)</f>
        <v>9.6866086357936112</v>
      </c>
      <c r="AQ152" s="112">
        <f>IF(OR(AC152&lt;0.01,AC152="n/a",AF152="n/a"),"n/a",(I152/SQRT(22.5*AC152*(I152/AF152))-1)*100)</f>
        <v>238.15855059367524</v>
      </c>
      <c r="AR152" s="101">
        <f>INDEX(Historical!$C$7:$C$1063,MATCH(B152,Historical!$B$7:$B$1063,0))*IF(AH152="n/a",1.03,IF(AH152&lt;0,1.01,IF(AH152&gt;10,1.1,(1+AH152/100))))</f>
        <v>1.034</v>
      </c>
      <c r="AS152" s="109">
        <f>IF($AI152="n/a",1.03*AR152,IF($AI152&lt;0,1.01*AR152,IF($AI152&gt;10,1.1*AR152,(1+$AI152/100)*AR152)))</f>
        <v>1.1345048</v>
      </c>
      <c r="AT152" s="109">
        <f>IF($AK152="n/a",1.03*AS152,IF($AK152&lt;0,1.01*AS152,IF($AK152&gt;10,1.1*AS152,(1+$AK152/100)*AS152)))</f>
        <v>1.24795528</v>
      </c>
      <c r="AU152" s="109">
        <f>IF($AK152="n/a",1.03*AT152,IF($AK152&lt;0,1.01*AT152,IF($AK152&gt;10,1.1*AT152,(1+$AK152/100)*AT152)))</f>
        <v>1.3727508080000002</v>
      </c>
      <c r="AV152" s="109">
        <f>IF($AK152="n/a",1.03*AU152,IF($AK152&lt;0,1.01*AU152,IF($AK152&gt;10,1.1*AU152,(1+$AK152/100)*AU152)))</f>
        <v>1.5100258888000002</v>
      </c>
      <c r="AW152" s="109">
        <f>SUM(AR152:AV152)</f>
        <v>6.2992367768000008</v>
      </c>
      <c r="AX152" s="113">
        <f>AW152/I152*100</f>
        <v>6.2202397322010476</v>
      </c>
      <c r="AY152" s="100">
        <v>0.83</v>
      </c>
      <c r="AZ152" s="100">
        <v>38.56</v>
      </c>
      <c r="BA152" s="100">
        <v>-15.36</v>
      </c>
      <c r="BB152" s="100">
        <v>-1.8599999999999999</v>
      </c>
      <c r="BC152" s="100">
        <v>8.75</v>
      </c>
      <c r="BE152" s="12">
        <v>2017</v>
      </c>
      <c r="BF152" s="12">
        <f>IF(BE152&gt;2020,0,IF(BE152&gt;2008,1,IF(BE152&gt;2001,2,IF(BE152&gt;1990,3,IF(BE152&gt;1980,4,IF(BE152&gt;1973,5,IF(BE152&gt;1970,6,IF(BE152&gt;1960,7,IF(BE152&gt;1958,8,IF(BE152&gt;1953,9,10))))))))))</f>
        <v>1</v>
      </c>
      <c r="BG152" s="100">
        <v>6.8199999999999994</v>
      </c>
      <c r="BH152" t="s">
        <v>121</v>
      </c>
      <c r="BI152" t="s">
        <v>122</v>
      </c>
    </row>
    <row r="153" spans="1:61" ht="11.25" customHeight="1" x14ac:dyDescent="0.2">
      <c r="A153" s="123" t="s">
        <v>887</v>
      </c>
      <c r="B153" s="55" t="s">
        <v>888</v>
      </c>
      <c r="C153" s="156" t="s">
        <v>134</v>
      </c>
      <c r="D153" s="98" t="s">
        <v>186</v>
      </c>
      <c r="E153" s="157">
        <v>16</v>
      </c>
      <c r="F153" s="2">
        <v>311</v>
      </c>
      <c r="G153" s="2" t="s">
        <v>146</v>
      </c>
      <c r="H153" s="2" t="s">
        <v>146</v>
      </c>
      <c r="I153" s="100">
        <v>1018.38</v>
      </c>
      <c r="J153" s="101">
        <f>(M153/I153)*100</f>
        <v>1.9639034545061766</v>
      </c>
      <c r="K153" s="104">
        <v>5</v>
      </c>
      <c r="L153" s="71">
        <v>4</v>
      </c>
      <c r="M153" s="28">
        <f>K153*L153</f>
        <v>20</v>
      </c>
      <c r="N153" s="103" t="s">
        <v>884</v>
      </c>
      <c r="O153" s="104">
        <v>4.5</v>
      </c>
      <c r="P153" s="158">
        <v>46266</v>
      </c>
      <c r="Q153" s="158">
        <v>46294</v>
      </c>
      <c r="R153" s="28">
        <f>(K153-O153)/O153*100</f>
        <v>11.111111111111111</v>
      </c>
      <c r="S153" s="105">
        <f>IF(INDEX(Historical!$D$7:$D1327,MATCH(B153,Historical!$B$7:$B$1062,0))=0,"n/a",(INDEX(Historical!$C$7:$C$1062,MATCH(B153,Historical!$B$7:$B$1062,0))/INDEX(Historical!$D$7:$D$1062,MATCH(B153,Historical!$B$7:$B$1062,0))-1)*100)</f>
        <v>21.739130434782616</v>
      </c>
      <c r="T153" s="105">
        <f>IF(INDEX(Historical!$F$7:$F$1062,MATCH(B153,Historical!$B$7:$B$1062,0))=0,"n/a",((INDEX(Historical!$C$7:$C$1062,MATCH(B153,Historical!$B$7:$B$1062,0))/INDEX(Historical!$F$7:$F$1062,MATCH(B153,Historical!$B$7:$B$1062,0)))^(1/3)-1)*100)</f>
        <v>15.867554829548315</v>
      </c>
      <c r="U153" s="105">
        <f>IF(INDEX(Historical!$H$7:$H$1062,MATCH(B153,Historical!$B$7:$B$1062,0))=0,"n/a",((INDEX(Historical!$C$7:$C$1062,MATCH(B153,Historical!$B$7:$B$1062,0))/INDEX(Historical!$H$7:$H$1062,MATCH(B153,Historical!$B$7:$B$1062,0)))^(1/5)-1)*100)</f>
        <v>22.865967908314722</v>
      </c>
      <c r="V153" s="105">
        <f>IF(INDEX(Historical!$M$7:$M$1062,MATCH(B153,Historical!$B$7:$B$1062,0))=0,"n/a",((INDEX(Historical!$C$7:$C$1062,MATCH(B153,Historical!$B$7:$B$1062,0))/INDEX(Historical!$M$7:$M$1062,MATCH(B153,Historical!$B$7:$B$1062,0)))^(1/10)-1)*100)</f>
        <v>18.565622424549531</v>
      </c>
      <c r="W153" s="106">
        <f>IF(OR(U153&lt;=0,U153="n/a",V153&lt;=0,V153="n/a"),"n/a",U153/V153)</f>
        <v>1.2316294808451342</v>
      </c>
      <c r="X153" s="107">
        <f>IF(OR(AJ153&lt;=0,AJ153="n/a",U153&lt;=0,U153="n/a"),"n/a",U153/AJ153)</f>
        <v>1.4555040043484866</v>
      </c>
      <c r="Y153" s="165"/>
      <c r="Z153" s="101">
        <f>IF(OR(AC153&lt;0.01,AC153="n/a"),"n/a",M153/AC153*100)</f>
        <v>30.868961259453613</v>
      </c>
      <c r="AA153" s="109">
        <f>IF(OR(AC153&lt;0.01,AC153="n/a"),"n/a",I153/AC153)</f>
        <v>15.718166383701186</v>
      </c>
      <c r="AB153" s="71">
        <v>12</v>
      </c>
      <c r="AC153" s="100">
        <v>64.790000000000006</v>
      </c>
      <c r="AD153" s="100">
        <v>0.96</v>
      </c>
      <c r="AE153" s="100">
        <v>2.34</v>
      </c>
      <c r="AF153" s="100">
        <v>2.76</v>
      </c>
      <c r="AG153" s="100">
        <v>16.98</v>
      </c>
      <c r="AH153" s="100">
        <v>35.949999999999996</v>
      </c>
      <c r="AI153" s="100">
        <v>4.7300000000000004</v>
      </c>
      <c r="AJ153" s="100">
        <v>15.709999999999999</v>
      </c>
      <c r="AK153" s="100">
        <v>14.45</v>
      </c>
      <c r="AL153" s="100">
        <v>300430</v>
      </c>
      <c r="AM153" s="100">
        <v>0.54</v>
      </c>
      <c r="AN153" s="100">
        <v>6.47</v>
      </c>
      <c r="AO153" s="110">
        <f>IF(U153="n/a","n/a",IF(AA153&lt;0,"n/a",IF(AA153="n/a","n/a",J153+U153-AA153)))</f>
        <v>9.1117049791197129</v>
      </c>
      <c r="AP153" s="111">
        <f>IF(U153="n/a","n/a",J153+U153)</f>
        <v>24.829871362820899</v>
      </c>
      <c r="AQ153" s="112">
        <f>IF(OR(AC153&lt;0.01,AC153="n/a",AF153="n/a"),"n/a",(I153/SQRT(22.5*AC153*(I153/AF153))-1)*100)</f>
        <v>38.855863268379089</v>
      </c>
      <c r="AR153" s="101">
        <f>INDEX(Historical!$C$7:$C$1063,MATCH(B153,Historical!$B$7:$B$1063,0))*IF(AH153="n/a",1.03,IF(AH153&lt;0,1.01,IF(AH153&gt;10,1.1,(1+AH153/100))))</f>
        <v>15.400000000000002</v>
      </c>
      <c r="AS153" s="109">
        <f>IF($AI153="n/a",1.03*AR153,IF($AI153&lt;0,1.01*AR153,IF($AI153&gt;10,1.1*AR153,(1+$AI153/100)*AR153)))</f>
        <v>16.128420000000002</v>
      </c>
      <c r="AT153" s="109">
        <f>IF($AK153="n/a",1.03*AS153,IF($AK153&lt;0,1.01*AS153,IF($AK153&gt;10,1.1*AS153,(1+$AK153/100)*AS153)))</f>
        <v>17.741262000000003</v>
      </c>
      <c r="AU153" s="109">
        <f>IF($AK153="n/a",1.03*AT153,IF($AK153&lt;0,1.01*AT153,IF($AK153&gt;10,1.1*AT153,(1+$AK153/100)*AT153)))</f>
        <v>19.515388200000004</v>
      </c>
      <c r="AV153" s="109">
        <f>IF($AK153="n/a",1.03*AU153,IF($AK153&lt;0,1.01*AU153,IF($AK153&gt;10,1.1*AU153,(1+$AK153/100)*AU153)))</f>
        <v>21.466927020000007</v>
      </c>
      <c r="AW153" s="109">
        <f>SUM(AR153:AV153)</f>
        <v>90.251997220000021</v>
      </c>
      <c r="AX153" s="113">
        <f>AW153/I153*100</f>
        <v>8.8623104558219943</v>
      </c>
      <c r="AY153" s="100">
        <v>1.29</v>
      </c>
      <c r="AZ153" s="100">
        <v>46.73</v>
      </c>
      <c r="BA153" s="100">
        <v>-11.75</v>
      </c>
      <c r="BB153" s="100">
        <v>-2.9499999999999997</v>
      </c>
      <c r="BC153" s="100">
        <v>11.12</v>
      </c>
      <c r="BE153" s="12">
        <v>2011</v>
      </c>
      <c r="BF153" s="12">
        <f>IF(BE153&gt;2020,0,IF(BE153&gt;2008,1,IF(BE153&gt;2001,2,IF(BE153&gt;1990,3,IF(BE153&gt;1980,4,IF(BE153&gt;1973,5,IF(BE153&gt;1970,6,IF(BE153&gt;1960,7,IF(BE153&gt;1958,8,IF(BE153&gt;1953,9,10))))))))))</f>
        <v>1</v>
      </c>
      <c r="BG153" s="100">
        <v>1.0699999999999998</v>
      </c>
      <c r="BH153" t="s">
        <v>121</v>
      </c>
      <c r="BI153" t="s">
        <v>122</v>
      </c>
    </row>
    <row r="154" spans="1:61" ht="11.25" customHeight="1" x14ac:dyDescent="0.2">
      <c r="A154" s="123" t="s">
        <v>889</v>
      </c>
      <c r="B154" s="55" t="s">
        <v>890</v>
      </c>
      <c r="C154" s="156" t="s">
        <v>300</v>
      </c>
      <c r="D154" s="98" t="s">
        <v>323</v>
      </c>
      <c r="E154" s="157">
        <v>14</v>
      </c>
      <c r="F154" s="2">
        <v>374</v>
      </c>
      <c r="G154" s="2" t="s">
        <v>119</v>
      </c>
      <c r="H154" s="2" t="s">
        <v>118</v>
      </c>
      <c r="I154" s="100">
        <v>34.14</v>
      </c>
      <c r="J154" s="101">
        <f>(M154/I154)*100</f>
        <v>5.682483889865261</v>
      </c>
      <c r="K154" s="104">
        <v>0.48499999999999999</v>
      </c>
      <c r="L154" s="71">
        <v>4</v>
      </c>
      <c r="M154" s="28">
        <f>K154*L154</f>
        <v>1.94</v>
      </c>
      <c r="N154" s="103" t="s">
        <v>593</v>
      </c>
      <c r="O154" s="104">
        <v>0.47</v>
      </c>
      <c r="P154" s="158">
        <v>46017</v>
      </c>
      <c r="Q154" s="158">
        <v>46030</v>
      </c>
      <c r="R154" s="28">
        <f>(K154-O154)/O154*100</f>
        <v>3.1914893617021307</v>
      </c>
      <c r="S154" s="105">
        <f>IF(INDEX(Historical!$D$7:$D1328,MATCH(B154,Historical!$B$7:$B$1062,0))=0,"n/a",(INDEX(Historical!$C$7:$C$1062,MATCH(B154,Historical!$B$7:$B$1062,0))/INDEX(Historical!$D$7:$D$1062,MATCH(B154,Historical!$B$7:$B$1062,0))-1)*100)</f>
        <v>4.4444444444444287</v>
      </c>
      <c r="T154" s="105">
        <f>IF(INDEX(Historical!$F$7:$F$1062,MATCH(B154,Historical!$B$7:$B$1062,0))=0,"n/a",((INDEX(Historical!$C$7:$C$1062,MATCH(B154,Historical!$B$7:$B$1062,0))/INDEX(Historical!$F$7:$F$1062,MATCH(B154,Historical!$B$7:$B$1062,0)))^(1/3)-1)*100)</f>
        <v>4.6577355357731998</v>
      </c>
      <c r="U154" s="105">
        <f>IF(INDEX(Historical!$H$7:$H$1062,MATCH(B154,Historical!$B$7:$B$1062,0))=0,"n/a",((INDEX(Historical!$C$7:$C$1062,MATCH(B154,Historical!$B$7:$B$1062,0))/INDEX(Historical!$H$7:$H$1062,MATCH(B154,Historical!$B$7:$B$1062,0)))^(1/5)-1)*100)</f>
        <v>4.9009030249425933</v>
      </c>
      <c r="V154" s="105">
        <f>IF(INDEX(Historical!$M$7:$M$1062,MATCH(B154,Historical!$B$7:$B$1062,0))=0,"n/a",((INDEX(Historical!$C$7:$C$1062,MATCH(B154,Historical!$B$7:$B$1062,0))/INDEX(Historical!$M$7:$M$1062,MATCH(B154,Historical!$B$7:$B$1062,0)))^(1/10)-1)*100)</f>
        <v>7.6444229516612783</v>
      </c>
      <c r="W154" s="106">
        <f>IF(OR(U154&lt;=0,U154="n/a",V154&lt;=0,V154="n/a"),"n/a",U154/V154)</f>
        <v>0.64110830286771792</v>
      </c>
      <c r="X154" s="107" t="str">
        <f>IF(OR(AJ154&lt;=0,AJ154="n/a",U154&lt;=0,U154="n/a"),"n/a",U154/AJ154)</f>
        <v>n/a</v>
      </c>
      <c r="Y154" s="159"/>
      <c r="Z154" s="101">
        <f>IF(OR(AC154&lt;0.01,AC154="n/a"),"n/a",M154/AC154*100)</f>
        <v>118.29268292682926</v>
      </c>
      <c r="AA154" s="109">
        <f>IF(OR(AC154&lt;0.01,AC154="n/a"),"n/a",I154/AC154)</f>
        <v>20.81707317073171</v>
      </c>
      <c r="AB154" s="71">
        <v>12</v>
      </c>
      <c r="AC154" s="100">
        <v>1.64</v>
      </c>
      <c r="AD154" s="100">
        <v>2.77</v>
      </c>
      <c r="AE154" s="100">
        <v>9.2100000000000009</v>
      </c>
      <c r="AF154" s="100">
        <v>1.88</v>
      </c>
      <c r="AG154" s="100">
        <v>9.4600000000000009</v>
      </c>
      <c r="AH154" s="100">
        <v>18.010000000000002</v>
      </c>
      <c r="AI154" s="100">
        <v>1.53</v>
      </c>
      <c r="AJ154" s="100">
        <v>-3.5900000000000003</v>
      </c>
      <c r="AK154" s="100">
        <v>7.62</v>
      </c>
      <c r="AL154" s="100">
        <v>2110</v>
      </c>
      <c r="AM154" s="100">
        <v>3.82</v>
      </c>
      <c r="AN154" s="100">
        <v>0.96</v>
      </c>
      <c r="AO154" s="110">
        <f>IF(U154="n/a","n/a",IF(AA154&lt;0,"n/a",IF(AA154="n/a","n/a",J154+U154-AA154)))</f>
        <v>-10.233686255923857</v>
      </c>
      <c r="AP154" s="111">
        <f>IF(U154="n/a","n/a",J154+U154)</f>
        <v>10.583386914807853</v>
      </c>
      <c r="AQ154" s="112">
        <f>IF(OR(AC154&lt;0.01,AC154="n/a",AF154="n/a"),"n/a",(I154/SQRT(22.5*AC154*(I154/AF154))-1)*100)</f>
        <v>31.885636587959731</v>
      </c>
      <c r="AR154" s="101">
        <f>INDEX(Historical!$C$7:$C$1063,MATCH(B154,Historical!$B$7:$B$1063,0))*IF(AH154="n/a",1.03,IF(AH154&lt;0,1.01,IF(AH154&gt;10,1.1,(1+AH154/100))))</f>
        <v>2.0680000000000001</v>
      </c>
      <c r="AS154" s="109">
        <f>IF($AI154="n/a",1.03*AR154,IF($AI154&lt;0,1.01*AR154,IF($AI154&gt;10,1.1*AR154,(1+$AI154/100)*AR154)))</f>
        <v>2.0996404000000002</v>
      </c>
      <c r="AT154" s="109">
        <f>IF($AK154="n/a",1.03*AS154,IF($AK154&lt;0,1.01*AS154,IF($AK154&gt;10,1.1*AS154,(1+$AK154/100)*AS154)))</f>
        <v>2.2596329984800003</v>
      </c>
      <c r="AU154" s="109">
        <f>IF($AK154="n/a",1.03*AT154,IF($AK154&lt;0,1.01*AT154,IF($AK154&gt;10,1.1*AT154,(1+$AK154/100)*AT154)))</f>
        <v>2.4318170329641764</v>
      </c>
      <c r="AV154" s="109">
        <f>IF($AK154="n/a",1.03*AU154,IF($AK154&lt;0,1.01*AU154,IF($AK154&gt;10,1.1*AU154,(1+$AK154/100)*AU154)))</f>
        <v>2.617121490876047</v>
      </c>
      <c r="AW154" s="109">
        <f>SUM(AR154:AV154)</f>
        <v>11.476211922320223</v>
      </c>
      <c r="AX154" s="113">
        <f>AW154/I154*100</f>
        <v>33.615149157352732</v>
      </c>
      <c r="AY154" s="100">
        <v>0.75</v>
      </c>
      <c r="AZ154" s="100">
        <v>34.46</v>
      </c>
      <c r="BA154" s="100">
        <v>-7.31</v>
      </c>
      <c r="BB154" s="100">
        <v>0.77999999999999992</v>
      </c>
      <c r="BC154" s="100">
        <v>9.0399999999999991</v>
      </c>
      <c r="BE154" s="12">
        <v>2013</v>
      </c>
      <c r="BF154" s="12">
        <f>IF(BE154&gt;2020,0,IF(BE154&gt;2008,1,IF(BE154&gt;2001,2,IF(BE154&gt;1990,3,IF(BE154&gt;1980,4,IF(BE154&gt;1973,5,IF(BE154&gt;1970,6,IF(BE154&gt;1960,7,IF(BE154&gt;1958,8,IF(BE154&gt;1953,9,10))))))))))</f>
        <v>1</v>
      </c>
      <c r="BG154" s="100">
        <v>4.63</v>
      </c>
      <c r="BH154" t="s">
        <v>121</v>
      </c>
      <c r="BI154" t="s">
        <v>302</v>
      </c>
    </row>
    <row r="155" spans="1:61" ht="11.25" customHeight="1" x14ac:dyDescent="0.2">
      <c r="A155" s="116" t="s">
        <v>891</v>
      </c>
      <c r="B155" s="55" t="s">
        <v>892</v>
      </c>
      <c r="C155" s="156" t="s">
        <v>162</v>
      </c>
      <c r="D155" s="98" t="s">
        <v>163</v>
      </c>
      <c r="E155" s="157">
        <v>11</v>
      </c>
      <c r="F155" s="2">
        <v>479</v>
      </c>
      <c r="G155" s="2" t="s">
        <v>146</v>
      </c>
      <c r="H155" s="2" t="s">
        <v>146</v>
      </c>
      <c r="I155" s="100">
        <v>7.16</v>
      </c>
      <c r="J155" s="101">
        <f>(M155/I155)*100</f>
        <v>4.2452513966480447</v>
      </c>
      <c r="K155" s="104">
        <v>2.5329999999999998E-2</v>
      </c>
      <c r="L155" s="71">
        <v>12</v>
      </c>
      <c r="M155" s="28">
        <f>K155*L155</f>
        <v>0.30396000000000001</v>
      </c>
      <c r="N155" s="103" t="s">
        <v>562</v>
      </c>
      <c r="O155" s="104">
        <v>2.5100000000000001E-2</v>
      </c>
      <c r="P155" s="115">
        <v>45642</v>
      </c>
      <c r="Q155" s="115">
        <v>45656</v>
      </c>
      <c r="R155" s="28">
        <f>(K155-O155)/O155*100</f>
        <v>0.91633466135457187</v>
      </c>
      <c r="S155" s="105">
        <f>IF(INDEX(Historical!$D$7:$D1329,MATCH(B155,Historical!$B$7:$B$1062,0))=0,"n/a",(INDEX(Historical!$C$7:$C$1062,MATCH(B155,Historical!$B$7:$B$1062,0))/INDEX(Historical!$D$7:$D$1062,MATCH(B155,Historical!$B$7:$B$1062,0))-1)*100)</f>
        <v>0.91298429667010517</v>
      </c>
      <c r="T155" s="105">
        <f>IF(INDEX(Historical!$F$7:$F$1062,MATCH(B155,Historical!$B$7:$B$1062,0))=0,"n/a",((INDEX(Historical!$C$7:$C$1062,MATCH(B155,Historical!$B$7:$B$1062,0))/INDEX(Historical!$F$7:$F$1062,MATCH(B155,Historical!$B$7:$B$1062,0)))^(1/3)-1)*100)</f>
        <v>0.9783934877013456</v>
      </c>
      <c r="U155" s="105">
        <f>IF(INDEX(Historical!$H$7:$H$1062,MATCH(B155,Historical!$B$7:$B$1062,0))=0,"n/a",((INDEX(Historical!$C$7:$C$1062,MATCH(B155,Historical!$B$7:$B$1062,0))/INDEX(Historical!$H$7:$H$1062,MATCH(B155,Historical!$B$7:$B$1062,0)))^(1/5)-1)*100)</f>
        <v>0.98376934962143281</v>
      </c>
      <c r="V155" s="105">
        <f>IF(INDEX(Historical!$M$7:$M$1062,MATCH(B155,Historical!$B$7:$B$1062,0))=0,"n/a",((INDEX(Historical!$C$7:$C$1062,MATCH(B155,Historical!$B$7:$B$1062,0))/INDEX(Historical!$M$7:$M$1062,MATCH(B155,Historical!$B$7:$B$1062,0)))^(1/10)-1)*100)</f>
        <v>2.0308562162300259</v>
      </c>
      <c r="W155" s="106">
        <f>IF(OR(U155&lt;=0,U155="n/a",V155&lt;=0,V155="n/a"),"n/a",U155/V155)</f>
        <v>0.48441112756256582</v>
      </c>
      <c r="X155" s="107">
        <f>IF(OR(AJ155&lt;=0,AJ155="n/a",U155&lt;=0,U155="n/a"),"n/a",U155/AJ155)</f>
        <v>5.6603529897665858E-2</v>
      </c>
      <c r="Y155" s="165"/>
      <c r="Z155" s="101">
        <f>IF(OR(AC155&lt;0.01,AC155="n/a"),"n/a",M155/AC155*100)</f>
        <v>434.22857142857134</v>
      </c>
      <c r="AA155" s="109">
        <f>IF(OR(AC155&lt;0.01,AC155="n/a"),"n/a",I155/AC155)</f>
        <v>102.28571428571428</v>
      </c>
      <c r="AB155" s="71">
        <v>12</v>
      </c>
      <c r="AC155" s="100">
        <v>7.0000000000000007E-2</v>
      </c>
      <c r="AD155" s="100" t="s">
        <v>142</v>
      </c>
      <c r="AE155" s="100">
        <v>3.64</v>
      </c>
      <c r="AF155" s="100">
        <v>2.44</v>
      </c>
      <c r="AG155" s="100">
        <v>2.48</v>
      </c>
      <c r="AH155" s="100">
        <v>-50</v>
      </c>
      <c r="AI155" s="100">
        <v>33.33</v>
      </c>
      <c r="AJ155" s="100">
        <v>17.380000000000003</v>
      </c>
      <c r="AK155" s="100">
        <v>-1.2</v>
      </c>
      <c r="AL155" s="100">
        <v>205.95</v>
      </c>
      <c r="AM155" s="100">
        <v>52.800000000000004</v>
      </c>
      <c r="AN155" s="100">
        <v>1.65</v>
      </c>
      <c r="AO155" s="110">
        <f>IF(U155="n/a","n/a",IF(AA155&lt;0,"n/a",IF(AA155="n/a","n/a",J155+U155-AA155)))</f>
        <v>-97.056693539444794</v>
      </c>
      <c r="AP155" s="111">
        <f>IF(U155="n/a","n/a",J155+U155)</f>
        <v>5.2290207462694775</v>
      </c>
      <c r="AQ155" s="112">
        <f>IF(OR(AC155&lt;0.01,AC155="n/a",AF155="n/a"),"n/a",(I155/SQRT(22.5*AC155*(I155/AF155))-1)*100)</f>
        <v>233.05130926506595</v>
      </c>
      <c r="AR155" s="101">
        <f>INDEX(Historical!$C$7:$C$1063,MATCH(B155,Historical!$B$7:$B$1063,0))*IF(AH155="n/a",1.03,IF(AH155&lt;0,1.01,IF(AH155&gt;10,1.1,(1+AH155/100))))</f>
        <v>0.30699959999999998</v>
      </c>
      <c r="AS155" s="109">
        <f>IF($AI155="n/a",1.03*AR155,IF($AI155&lt;0,1.01*AR155,IF($AI155&gt;10,1.1*AR155,(1+$AI155/100)*AR155)))</f>
        <v>0.33769956000000001</v>
      </c>
      <c r="AT155" s="109">
        <f>IF($AK155="n/a",1.03*AS155,IF($AK155&lt;0,1.01*AS155,IF($AK155&gt;10,1.1*AS155,(1+$AK155/100)*AS155)))</f>
        <v>0.3410765556</v>
      </c>
      <c r="AU155" s="109">
        <f>IF($AK155="n/a",1.03*AT155,IF($AK155&lt;0,1.01*AT155,IF($AK155&gt;10,1.1*AT155,(1+$AK155/100)*AT155)))</f>
        <v>0.344487321156</v>
      </c>
      <c r="AV155" s="109">
        <f>IF($AK155="n/a",1.03*AU155,IF($AK155&lt;0,1.01*AU155,IF($AK155&gt;10,1.1*AU155,(1+$AK155/100)*AU155)))</f>
        <v>0.34793219436756001</v>
      </c>
      <c r="AW155" s="109">
        <f>SUM(AR155:AV155)</f>
        <v>1.6781952311235599</v>
      </c>
      <c r="AX155" s="113">
        <f>AW155/I155*100</f>
        <v>23.438480881613966</v>
      </c>
      <c r="AY155" s="100">
        <v>0.91</v>
      </c>
      <c r="AZ155" s="100">
        <v>9.31</v>
      </c>
      <c r="BA155" s="100">
        <v>-35.9</v>
      </c>
      <c r="BB155" s="100">
        <v>0.16999999999999998</v>
      </c>
      <c r="BC155" s="100">
        <v>-12.08</v>
      </c>
      <c r="BE155" s="12">
        <v>2014</v>
      </c>
      <c r="BF155" s="12">
        <f>IF(BE155&gt;2020,0,IF(BE155&gt;2008,1,IF(BE155&gt;2001,2,IF(BE155&gt;1990,3,IF(BE155&gt;1980,4,IF(BE155&gt;1973,5,IF(BE155&gt;1970,6,IF(BE155&gt;1960,7,IF(BE155&gt;1958,8,IF(BE155&gt;1953,9,10))))))))))</f>
        <v>1</v>
      </c>
      <c r="BG155" s="100">
        <v>0.43</v>
      </c>
      <c r="BH155" t="s">
        <v>121</v>
      </c>
      <c r="BI155" t="s">
        <v>122</v>
      </c>
    </row>
    <row r="156" spans="1:61" ht="11.25" customHeight="1" x14ac:dyDescent="0.2">
      <c r="A156" s="116" t="s">
        <v>1496</v>
      </c>
      <c r="B156" s="55" t="s">
        <v>1497</v>
      </c>
      <c r="C156" s="156" t="s">
        <v>335</v>
      </c>
      <c r="D156" s="98" t="s">
        <v>771</v>
      </c>
      <c r="E156" s="157">
        <v>10</v>
      </c>
      <c r="F156" s="2">
        <v>521</v>
      </c>
      <c r="G156" s="2" t="s">
        <v>146</v>
      </c>
      <c r="H156" s="2" t="s">
        <v>146</v>
      </c>
      <c r="I156" s="100">
        <v>22.99</v>
      </c>
      <c r="J156" s="101">
        <f>(M156/I156)*100</f>
        <v>2.1748586341887779</v>
      </c>
      <c r="K156" s="104">
        <v>0.125</v>
      </c>
      <c r="L156" s="71">
        <v>4</v>
      </c>
      <c r="M156" s="28">
        <f>K156*L156</f>
        <v>0.5</v>
      </c>
      <c r="N156" s="103" t="s">
        <v>158</v>
      </c>
      <c r="O156" s="104">
        <v>0.12</v>
      </c>
      <c r="P156" s="158">
        <v>46174</v>
      </c>
      <c r="Q156" s="158">
        <v>46189</v>
      </c>
      <c r="R156" s="28">
        <f>(K156-O156)/O156*100</f>
        <v>4.1666666666666705</v>
      </c>
      <c r="S156" s="105">
        <f>IF(INDEX(Historical!$D$7:$D1332,MATCH(B156,Historical!$B$7:$B$1062,0))=0,"n/a",(INDEX(Historical!$C$7:$C$1062,MATCH(B156,Historical!$B$7:$B$1062,0))/INDEX(Historical!$D$7:$D$1062,MATCH(B156,Historical!$B$7:$B$1062,0))-1)*100)</f>
        <v>4.39560439560438</v>
      </c>
      <c r="T156" s="105">
        <f>IF(INDEX(Historical!$F$7:$F$1062,MATCH(B156,Historical!$B$7:$B$1062,0))=0,"n/a",((INDEX(Historical!$C$7:$C$1062,MATCH(B156,Historical!$B$7:$B$1062,0))/INDEX(Historical!$F$7:$F$1062,MATCH(B156,Historical!$B$7:$B$1062,0)))^(1/3)-1)*100)</f>
        <v>4.604051127515274</v>
      </c>
      <c r="U156" s="105">
        <f>IF(INDEX(Historical!$H$7:$H$1062,MATCH(B156,Historical!$B$7:$B$1062,0))=0,"n/a",((INDEX(Historical!$C$7:$C$1062,MATCH(B156,Historical!$B$7:$B$1062,0))/INDEX(Historical!$H$7:$H$1062,MATCH(B156,Historical!$B$7:$B$1062,0)))^(1/5)-1)*100)</f>
        <v>5.1231526939494509</v>
      </c>
      <c r="V156" s="105" t="str">
        <f>IF(INDEX(Historical!$M$7:$M$1062,MATCH(B156,Historical!$B$7:$B$1062,0))=0,"n/a",((INDEX(Historical!$C$7:$C$1062,MATCH(B156,Historical!$B$7:$B$1062,0))/INDEX(Historical!$M$7:$M$1062,MATCH(B156,Historical!$B$7:$B$1062,0)))^(1/10)-1)*100)</f>
        <v>n/a</v>
      </c>
      <c r="W156" s="106" t="str">
        <f>IF(OR(U156&lt;=0,U156="n/a",V156&lt;=0,V156="n/a"),"n/a",U156/V156)</f>
        <v>n/a</v>
      </c>
      <c r="X156" s="107" t="str">
        <f>IF(OR(AJ156&lt;=0,AJ156="n/a",U156&lt;=0,U156="n/a"),"n/a",U156/AJ156)</f>
        <v>n/a</v>
      </c>
      <c r="Y156" s="165"/>
      <c r="Z156" s="101">
        <f>IF(OR(AC156&lt;0.01,AC156="n/a"),"n/a",M156/AC156*100)</f>
        <v>23.923444976076556</v>
      </c>
      <c r="AA156" s="109">
        <f>IF(OR(AC156&lt;0.01,AC156="n/a"),"n/a",I156/AC156)</f>
        <v>11</v>
      </c>
      <c r="AB156" s="71">
        <v>12</v>
      </c>
      <c r="AC156" s="100">
        <v>2.09</v>
      </c>
      <c r="AD156" s="100" t="s">
        <v>142</v>
      </c>
      <c r="AE156" s="100">
        <v>0.52</v>
      </c>
      <c r="AF156" s="100">
        <v>1.68</v>
      </c>
      <c r="AG156" s="100">
        <v>16.2</v>
      </c>
      <c r="AH156" s="100" t="s">
        <v>142</v>
      </c>
      <c r="AI156" s="100" t="s">
        <v>142</v>
      </c>
      <c r="AJ156" s="100">
        <v>-10.39</v>
      </c>
      <c r="AK156" s="100" t="s">
        <v>142</v>
      </c>
      <c r="AL156" s="100">
        <v>311.42</v>
      </c>
      <c r="AM156" s="100">
        <v>57.269999999999996</v>
      </c>
      <c r="AN156" s="100">
        <v>0.49</v>
      </c>
      <c r="AO156" s="110">
        <f>IF(U156="n/a","n/a",IF(AA156&lt;0,"n/a",IF(AA156="n/a","n/a",J156+U156-AA156)))</f>
        <v>-3.7019886718617716</v>
      </c>
      <c r="AP156" s="111">
        <f>IF(U156="n/a","n/a",J156+U156)</f>
        <v>7.2980113281382284</v>
      </c>
      <c r="AQ156" s="112">
        <f>IF(OR(AC156&lt;0.01,AC156="n/a",AF156="n/a"),"n/a",(I156/SQRT(22.5*AC156*(I156/AF156))-1)*100)</f>
        <v>-9.3725575041790457</v>
      </c>
      <c r="AR156" s="101">
        <f>INDEX(Historical!$C$7:$C$1063,MATCH(B156,Historical!$B$7:$B$1063,0))*IF(AH156="n/a",1.03,IF(AH156&lt;0,1.01,IF(AH156&gt;10,1.1,(1+AH156/100))))</f>
        <v>0.48924999999999996</v>
      </c>
      <c r="AS156" s="109">
        <f>IF($AI156="n/a",1.03*AR156,IF($AI156&lt;0,1.01*AR156,IF($AI156&gt;10,1.1*AR156,(1+$AI156/100)*AR156)))</f>
        <v>0.50392749999999997</v>
      </c>
      <c r="AT156" s="109">
        <f>IF($AK156="n/a",1.03*AS156,IF($AK156&lt;0,1.01*AS156,IF($AK156&gt;10,1.1*AS156,(1+$AK156/100)*AS156)))</f>
        <v>0.519045325</v>
      </c>
      <c r="AU156" s="109">
        <f>IF($AK156="n/a",1.03*AT156,IF($AK156&lt;0,1.01*AT156,IF($AK156&gt;10,1.1*AT156,(1+$AK156/100)*AT156)))</f>
        <v>0.53461668475000002</v>
      </c>
      <c r="AV156" s="109">
        <f>IF($AK156="n/a",1.03*AU156,IF($AK156&lt;0,1.01*AU156,IF($AK156&gt;10,1.1*AU156,(1+$AK156/100)*AU156)))</f>
        <v>0.55065518529250002</v>
      </c>
      <c r="AW156" s="109">
        <f>SUM(AR156:AV156)</f>
        <v>2.5974946950424997</v>
      </c>
      <c r="AX156" s="113">
        <f>AW156/I156*100</f>
        <v>11.298367529545454</v>
      </c>
      <c r="AY156" s="100">
        <v>0.23</v>
      </c>
      <c r="AZ156" s="100">
        <v>80.739999999999995</v>
      </c>
      <c r="BA156" s="100">
        <v>-8.2100000000000009</v>
      </c>
      <c r="BB156" s="100">
        <v>9.06</v>
      </c>
      <c r="BC156" s="100">
        <v>24.86</v>
      </c>
      <c r="BE156" s="12">
        <v>2017</v>
      </c>
      <c r="BF156" s="12">
        <f>IF(BE156&gt;2020,0,IF(BE156&gt;2008,1,IF(BE156&gt;2001,2,IF(BE156&gt;1990,3,IF(BE156&gt;1980,4,IF(BE156&gt;1973,5,IF(BE156&gt;1970,6,IF(BE156&gt;1960,7,IF(BE156&gt;1958,8,IF(BE156&gt;1953,9,10))))))))))</f>
        <v>1</v>
      </c>
      <c r="BG156" s="100">
        <v>7.1499999999999995</v>
      </c>
      <c r="BH156" t="s">
        <v>121</v>
      </c>
      <c r="BI156" t="s">
        <v>122</v>
      </c>
    </row>
    <row r="157" spans="1:61" ht="11.25" customHeight="1" x14ac:dyDescent="0.2">
      <c r="A157" s="123" t="s">
        <v>893</v>
      </c>
      <c r="B157" s="55" t="s">
        <v>894</v>
      </c>
      <c r="C157" s="156" t="s">
        <v>134</v>
      </c>
      <c r="D157" s="98" t="s">
        <v>412</v>
      </c>
      <c r="E157" s="157">
        <v>13</v>
      </c>
      <c r="F157" s="2">
        <v>449</v>
      </c>
      <c r="G157" s="2" t="s">
        <v>146</v>
      </c>
      <c r="H157" s="2" t="s">
        <v>146</v>
      </c>
      <c r="I157" s="100">
        <v>71.34</v>
      </c>
      <c r="J157" s="101">
        <f>(M157/I157)*100</f>
        <v>1.7942248388001121</v>
      </c>
      <c r="K157" s="104">
        <v>0.32</v>
      </c>
      <c r="L157" s="71">
        <v>4</v>
      </c>
      <c r="M157" s="28">
        <f>K157*L157</f>
        <v>1.28</v>
      </c>
      <c r="N157" s="103" t="s">
        <v>550</v>
      </c>
      <c r="O157" s="104">
        <v>0.31</v>
      </c>
      <c r="P157" s="158">
        <v>46237</v>
      </c>
      <c r="Q157" s="158">
        <v>46248</v>
      </c>
      <c r="R157" s="28">
        <f>(K157-O157)/O157*100</f>
        <v>3.2258064516129057</v>
      </c>
      <c r="S157" s="105">
        <f>IF(INDEX(Historical!$D$7:$D1333,MATCH(B157,Historical!$B$7:$B$1062,0))=0,"n/a",(INDEX(Historical!$C$7:$C$1062,MATCH(B157,Historical!$B$7:$B$1062,0))/INDEX(Historical!$D$7:$D$1062,MATCH(B157,Historical!$B$7:$B$1062,0))-1)*100)</f>
        <v>12.871287128712861</v>
      </c>
      <c r="T157" s="105">
        <f>IF(INDEX(Historical!$F$7:$F$1062,MATCH(B157,Historical!$B$7:$B$1062,0))=0,"n/a",((INDEX(Historical!$C$7:$C$1062,MATCH(B157,Historical!$B$7:$B$1062,0))/INDEX(Historical!$F$7:$F$1062,MATCH(B157,Historical!$B$7:$B$1062,0)))^(1/3)-1)*100)</f>
        <v>7.0222229910164247</v>
      </c>
      <c r="U157" s="105">
        <f>IF(INDEX(Historical!$H$7:$H$1062,MATCH(B157,Historical!$B$7:$B$1062,0))=0,"n/a",((INDEX(Historical!$C$7:$C$1062,MATCH(B157,Historical!$B$7:$B$1062,0))/INDEX(Historical!$H$7:$H$1062,MATCH(B157,Historical!$B$7:$B$1062,0)))^(1/5)-1)*100)</f>
        <v>5.3135944368471799</v>
      </c>
      <c r="V157" s="105">
        <f>IF(INDEX(Historical!$M$7:$M$1062,MATCH(B157,Historical!$B$7:$B$1062,0))=0,"n/a",((INDEX(Historical!$C$7:$C$1062,MATCH(B157,Historical!$B$7:$B$1062,0))/INDEX(Historical!$M$7:$M$1062,MATCH(B157,Historical!$B$7:$B$1062,0)))^(1/10)-1)*100)</f>
        <v>14.282138804355625</v>
      </c>
      <c r="W157" s="106">
        <f>IF(OR(U157&lt;=0,U157="n/a",V157&lt;=0,V157="n/a"),"n/a",U157/V157)</f>
        <v>0.3720447273083981</v>
      </c>
      <c r="X157" s="107">
        <f>IF(OR(AJ157&lt;=0,AJ157="n/a",U157&lt;=0,U157="n/a"),"n/a",U157/AJ157)</f>
        <v>0.34083351102291082</v>
      </c>
      <c r="Y157" s="165"/>
      <c r="Z157" s="101">
        <f>IF(OR(AC157&lt;0.01,AC157="n/a"),"n/a",M157/AC157*100)</f>
        <v>21.404682274247492</v>
      </c>
      <c r="AA157" s="109">
        <f>IF(OR(AC157&lt;0.01,AC157="n/a"),"n/a",I157/AC157)</f>
        <v>11.929765886287624</v>
      </c>
      <c r="AB157" s="71">
        <v>12</v>
      </c>
      <c r="AC157" s="100">
        <v>5.98</v>
      </c>
      <c r="AD157" s="100" t="s">
        <v>142</v>
      </c>
      <c r="AE157" s="100">
        <v>2.67</v>
      </c>
      <c r="AF157" s="100">
        <v>1.24</v>
      </c>
      <c r="AG157" s="100">
        <v>10.84</v>
      </c>
      <c r="AH157" s="100">
        <v>-0.44</v>
      </c>
      <c r="AI157" s="100">
        <v>6.04</v>
      </c>
      <c r="AJ157" s="100">
        <v>15.590000000000002</v>
      </c>
      <c r="AK157" s="100" t="s">
        <v>142</v>
      </c>
      <c r="AL157" s="100">
        <v>559.49</v>
      </c>
      <c r="AM157" s="100">
        <v>12.2</v>
      </c>
      <c r="AN157" s="100">
        <v>0.12</v>
      </c>
      <c r="AO157" s="110">
        <f>IF(U157="n/a","n/a",IF(AA157&lt;0,"n/a",IF(AA157="n/a","n/a",J157+U157-AA157)))</f>
        <v>-4.8219466106403326</v>
      </c>
      <c r="AP157" s="111">
        <f>IF(U157="n/a","n/a",J157+U157)</f>
        <v>7.1078192756472918</v>
      </c>
      <c r="AQ157" s="112">
        <f>IF(OR(AC157&lt;0.01,AC157="n/a",AF157="n/a"),"n/a",(I157/SQRT(22.5*AC157*(I157/AF157))-1)*100)</f>
        <v>-18.915929228439676</v>
      </c>
      <c r="AR157" s="101">
        <f>INDEX(Historical!$C$7:$C$1063,MATCH(B157,Historical!$B$7:$B$1063,0))*IF(AH157="n/a",1.03,IF(AH157&lt;0,1.01,IF(AH157&gt;10,1.1,(1+AH157/100))))</f>
        <v>1.1514</v>
      </c>
      <c r="AS157" s="109">
        <f>IF($AI157="n/a",1.03*AR157,IF($AI157&lt;0,1.01*AR157,IF($AI157&gt;10,1.1*AR157,(1+$AI157/100)*AR157)))</f>
        <v>1.22094456</v>
      </c>
      <c r="AT157" s="109">
        <f>IF($AK157="n/a",1.03*AS157,IF($AK157&lt;0,1.01*AS157,IF($AK157&gt;10,1.1*AS157,(1+$AK157/100)*AS157)))</f>
        <v>1.2575728968</v>
      </c>
      <c r="AU157" s="109">
        <f>IF($AK157="n/a",1.03*AT157,IF($AK157&lt;0,1.01*AT157,IF($AK157&gt;10,1.1*AT157,(1+$AK157/100)*AT157)))</f>
        <v>1.2953000837040001</v>
      </c>
      <c r="AV157" s="109">
        <f>IF($AK157="n/a",1.03*AU157,IF($AK157&lt;0,1.01*AU157,IF($AK157&gt;10,1.1*AU157,(1+$AK157/100)*AU157)))</f>
        <v>1.33415908621512</v>
      </c>
      <c r="AW157" s="109">
        <f>SUM(AR157:AV157)</f>
        <v>6.2593766267191207</v>
      </c>
      <c r="AX157" s="113">
        <f>AW157/I157*100</f>
        <v>8.7740070461439874</v>
      </c>
      <c r="AY157" s="100">
        <v>0.51</v>
      </c>
      <c r="AZ157" s="100">
        <v>44.15</v>
      </c>
      <c r="BA157" s="100">
        <v>-1.0699999999999998</v>
      </c>
      <c r="BB157" s="100">
        <v>5.48</v>
      </c>
      <c r="BC157" s="100">
        <v>16.150000000000002</v>
      </c>
      <c r="BE157" s="12">
        <v>2014</v>
      </c>
      <c r="BF157" s="12">
        <f>IF(BE157&gt;2020,0,IF(BE157&gt;2008,1,IF(BE157&gt;2001,2,IF(BE157&gt;1990,3,IF(BE157&gt;1980,4,IF(BE157&gt;1973,5,IF(BE157&gt;1970,6,IF(BE157&gt;1960,7,IF(BE157&gt;1958,8,IF(BE157&gt;1953,9,10))))))))))</f>
        <v>1</v>
      </c>
      <c r="BG157" s="100">
        <v>1.32</v>
      </c>
      <c r="BH157" t="s">
        <v>121</v>
      </c>
      <c r="BI157" t="s">
        <v>122</v>
      </c>
    </row>
    <row r="158" spans="1:61" ht="11.25" customHeight="1" x14ac:dyDescent="0.2">
      <c r="A158" s="55" t="s">
        <v>895</v>
      </c>
      <c r="B158" s="55" t="s">
        <v>896</v>
      </c>
      <c r="C158" s="156" t="s">
        <v>335</v>
      </c>
      <c r="D158" s="98" t="s">
        <v>371</v>
      </c>
      <c r="E158" s="157">
        <v>17</v>
      </c>
      <c r="F158" s="2">
        <v>249</v>
      </c>
      <c r="G158" s="2" t="s">
        <v>118</v>
      </c>
      <c r="H158" s="2" t="s">
        <v>118</v>
      </c>
      <c r="I158" s="100">
        <v>331.96</v>
      </c>
      <c r="J158" s="101">
        <f>(M158/I158)*100</f>
        <v>2.8075671767682855</v>
      </c>
      <c r="K158" s="104">
        <v>2.33</v>
      </c>
      <c r="L158" s="71">
        <v>4</v>
      </c>
      <c r="M158" s="28">
        <f>K158*L158</f>
        <v>9.32</v>
      </c>
      <c r="N158" s="103" t="s">
        <v>667</v>
      </c>
      <c r="O158" s="104">
        <v>2.2999999999999998</v>
      </c>
      <c r="P158" s="158">
        <v>46093</v>
      </c>
      <c r="Q158" s="158">
        <v>46107</v>
      </c>
      <c r="R158" s="28">
        <f>(K158-O158)/O158*100</f>
        <v>1.3043478260869674</v>
      </c>
      <c r="S158" s="105">
        <f>IF(INDEX(Historical!$D$7:$D1334,MATCH(B158,Historical!$B$7:$B$1062,0))=0,"n/a",(INDEX(Historical!$C$7:$C$1062,MATCH(B158,Historical!$B$7:$B$1062,0))/INDEX(Historical!$D$7:$D$1062,MATCH(B158,Historical!$B$7:$B$1062,0))-1)*100)</f>
        <v>2.2222222222222143</v>
      </c>
      <c r="T158" s="105">
        <f>IF(INDEX(Historical!$F$7:$F$1062,MATCH(B158,Historical!$B$7:$B$1062,0))=0,"n/a",((INDEX(Historical!$C$7:$C$1062,MATCH(B158,Historical!$B$7:$B$1062,0))/INDEX(Historical!$F$7:$F$1062,MATCH(B158,Historical!$B$7:$B$1062,0)))^(1/3)-1)*100)</f>
        <v>6.5756716652330516</v>
      </c>
      <c r="U158" s="105">
        <f>IF(INDEX(Historical!$H$7:$H$1062,MATCH(B158,Historical!$B$7:$B$1062,0))=0,"n/a",((INDEX(Historical!$C$7:$C$1062,MATCH(B158,Historical!$B$7:$B$1062,0))/INDEX(Historical!$H$7:$H$1062,MATCH(B158,Historical!$B$7:$B$1062,0)))^(1/5)-1)*100)</f>
        <v>8.9249364912943783</v>
      </c>
      <c r="V158" s="105">
        <f>IF(INDEX(Historical!$M$7:$M$1062,MATCH(B158,Historical!$B$7:$B$1062,0))=0,"n/a",((INDEX(Historical!$C$7:$C$1062,MATCH(B158,Historical!$B$7:$B$1062,0))/INDEX(Historical!$M$7:$M$1062,MATCH(B158,Historical!$B$7:$B$1062,0)))^(1/10)-1)*100)</f>
        <v>14.574397577078413</v>
      </c>
      <c r="W158" s="106">
        <f>IF(OR(U158&lt;=0,U158="n/a",V158&lt;=0,V158="n/a"),"n/a",U158/V158)</f>
        <v>0.6123708677558577</v>
      </c>
      <c r="X158" s="107">
        <f>IF(OR(AJ158&lt;=0,AJ158="n/a",U158&lt;=0,U158="n/a"),"n/a",U158/AJ158)</f>
        <v>2.4929990199146306</v>
      </c>
      <c r="Y158" s="165"/>
      <c r="Z158" s="101">
        <f>IF(OR(AC158&lt;0.01,AC158="n/a"),"n/a",M158/AC158*100)</f>
        <v>66.193181818181827</v>
      </c>
      <c r="AA158" s="109">
        <f>IF(OR(AC158&lt;0.01,AC158="n/a"),"n/a",I158/AC158)</f>
        <v>23.576704545454543</v>
      </c>
      <c r="AB158" s="71">
        <v>1</v>
      </c>
      <c r="AC158" s="100">
        <v>14.08</v>
      </c>
      <c r="AD158" s="100">
        <v>3.46</v>
      </c>
      <c r="AE158" s="100">
        <v>1.99</v>
      </c>
      <c r="AF158" s="100">
        <v>23.85</v>
      </c>
      <c r="AG158" s="100">
        <v>128.38</v>
      </c>
      <c r="AH158" s="100">
        <v>1.7399999999999998</v>
      </c>
      <c r="AI158" s="100">
        <v>7.61</v>
      </c>
      <c r="AJ158" s="100">
        <v>3.58</v>
      </c>
      <c r="AK158" s="100">
        <v>5.9700000000000006</v>
      </c>
      <c r="AL158" s="100">
        <v>331000</v>
      </c>
      <c r="AM158" s="100">
        <v>0.09</v>
      </c>
      <c r="AN158" s="100">
        <v>4.55</v>
      </c>
      <c r="AO158" s="110">
        <f>IF(U158="n/a","n/a",IF(AA158&lt;0,"n/a",IF(AA158="n/a","n/a",J158+U158-AA158)))</f>
        <v>-11.844200877391879</v>
      </c>
      <c r="AP158" s="111">
        <f>IF(U158="n/a","n/a",J158+U158)</f>
        <v>11.732503668062664</v>
      </c>
      <c r="AQ158" s="112">
        <f>IF(OR(AC158&lt;0.01,AC158="n/a",AF158="n/a"),"n/a",(I158/SQRT(22.5*AC158*(I158/AF158))-1)*100)</f>
        <v>399.91306062336298</v>
      </c>
      <c r="AR158" s="101">
        <f>INDEX(Historical!$C$7:$C$1063,MATCH(B158,Historical!$B$7:$B$1063,0))*IF(AH158="n/a",1.03,IF(AH158&lt;0,1.01,IF(AH158&gt;10,1.1,(1+AH158/100))))</f>
        <v>9.36008</v>
      </c>
      <c r="AS158" s="109">
        <f>IF($AI158="n/a",1.03*AR158,IF($AI158&lt;0,1.01*AR158,IF($AI158&gt;10,1.1*AR158,(1+$AI158/100)*AR158)))</f>
        <v>10.072382088000001</v>
      </c>
      <c r="AT158" s="109">
        <f>IF($AK158="n/a",1.03*AS158,IF($AK158&lt;0,1.01*AS158,IF($AK158&gt;10,1.1*AS158,(1+$AK158/100)*AS158)))</f>
        <v>10.673703298653603</v>
      </c>
      <c r="AU158" s="109">
        <f>IF($AK158="n/a",1.03*AT158,IF($AK158&lt;0,1.01*AT158,IF($AK158&gt;10,1.1*AT158,(1+$AK158/100)*AT158)))</f>
        <v>11.310923385583225</v>
      </c>
      <c r="AV158" s="109">
        <f>IF($AK158="n/a",1.03*AU158,IF($AK158&lt;0,1.01*AU158,IF($AK158&gt;10,1.1*AU158,(1+$AK158/100)*AU158)))</f>
        <v>11.986185511702544</v>
      </c>
      <c r="AW158" s="109">
        <f>SUM(AR158:AV158)</f>
        <v>53.403274283939375</v>
      </c>
      <c r="AX158" s="113">
        <f>AW158/I158*100</f>
        <v>16.087261803813526</v>
      </c>
      <c r="AY158" s="100">
        <v>0.96</v>
      </c>
      <c r="AZ158" s="100">
        <v>14.829999999999998</v>
      </c>
      <c r="BA158" s="100">
        <v>-22.21</v>
      </c>
      <c r="BB158" s="100">
        <v>0.3</v>
      </c>
      <c r="BC158" s="100">
        <v>-4.92</v>
      </c>
      <c r="BE158" s="12">
        <v>2010</v>
      </c>
      <c r="BF158" s="12">
        <f>IF(BE158&gt;2020,0,IF(BE158&gt;2008,1,IF(BE158&gt;2001,2,IF(BE158&gt;1990,3,IF(BE158&gt;1980,4,IF(BE158&gt;1973,5,IF(BE158&gt;1970,6,IF(BE158&gt;1960,7,IF(BE158&gt;1958,8,IF(BE158&gt;1953,9,10))))))))))</f>
        <v>1</v>
      </c>
      <c r="BG158" s="100">
        <v>13.530000000000001</v>
      </c>
      <c r="BH158" t="s">
        <v>121</v>
      </c>
      <c r="BI158" t="s">
        <v>122</v>
      </c>
    </row>
    <row r="159" spans="1:61" ht="11.25" customHeight="1" x14ac:dyDescent="0.2">
      <c r="A159" s="123" t="s">
        <v>897</v>
      </c>
      <c r="B159" s="55" t="s">
        <v>898</v>
      </c>
      <c r="C159" s="156" t="s">
        <v>116</v>
      </c>
      <c r="D159" s="98" t="s">
        <v>329</v>
      </c>
      <c r="E159" s="157">
        <v>19</v>
      </c>
      <c r="F159" s="2">
        <v>220</v>
      </c>
      <c r="G159" s="2" t="s">
        <v>146</v>
      </c>
      <c r="H159" s="2" t="s">
        <v>146</v>
      </c>
      <c r="I159" s="100">
        <v>356.36</v>
      </c>
      <c r="J159" s="101">
        <f>(M159/I159)*100</f>
        <v>7.2959928162532273E-2</v>
      </c>
      <c r="K159" s="104">
        <v>0.13</v>
      </c>
      <c r="L159" s="71">
        <v>2</v>
      </c>
      <c r="M159" s="28">
        <f>K159*L159</f>
        <v>0.26</v>
      </c>
      <c r="N159" s="103" t="s">
        <v>195</v>
      </c>
      <c r="O159" s="104">
        <v>0.12</v>
      </c>
      <c r="P159" s="158">
        <v>46204</v>
      </c>
      <c r="Q159" s="158">
        <v>46218</v>
      </c>
      <c r="R159" s="28">
        <f>(K159-O159)/O159*100</f>
        <v>8.333333333333341</v>
      </c>
      <c r="S159" s="105">
        <f>IF(INDEX(Historical!$D$7:$D1335,MATCH(B159,Historical!$B$7:$B$1062,0))=0,"n/a",(INDEX(Historical!$C$7:$C$1062,MATCH(B159,Historical!$B$7:$B$1062,0))/INDEX(Historical!$D$7:$D$1062,MATCH(B159,Historical!$B$7:$B$1062,0))-1)*100)</f>
        <v>9.5238095238095344</v>
      </c>
      <c r="T159" s="105">
        <f>IF(INDEX(Historical!$F$7:$F$1062,MATCH(B159,Historical!$B$7:$B$1062,0))=0,"n/a",((INDEX(Historical!$C$7:$C$1062,MATCH(B159,Historical!$B$7:$B$1062,0))/INDEX(Historical!$F$7:$F$1062,MATCH(B159,Historical!$B$7:$B$1062,0)))^(1/3)-1)*100)</f>
        <v>8.5138345254405436</v>
      </c>
      <c r="U159" s="105">
        <f>IF(INDEX(Historical!$H$7:$H$1062,MATCH(B159,Historical!$B$7:$B$1062,0))=0,"n/a",((INDEX(Historical!$C$7:$C$1062,MATCH(B159,Historical!$B$7:$B$1062,0))/INDEX(Historical!$H$7:$H$1062,MATCH(B159,Historical!$B$7:$B$1062,0)))^(1/5)-1)*100)</f>
        <v>7.5280006405569644</v>
      </c>
      <c r="V159" s="105">
        <f>IF(INDEX(Historical!$M$7:$M$1062,MATCH(B159,Historical!$B$7:$B$1062,0))=0,"n/a",((INDEX(Historical!$C$7:$C$1062,MATCH(B159,Historical!$B$7:$B$1062,0))/INDEX(Historical!$M$7:$M$1062,MATCH(B159,Historical!$B$7:$B$1062,0)))^(1/10)-1)*100)</f>
        <v>12.378047279575632</v>
      </c>
      <c r="W159" s="106">
        <f>IF(OR(U159&lt;=0,U159="n/a",V159&lt;=0,V159="n/a"),"n/a",U159/V159)</f>
        <v>0.60817352450887174</v>
      </c>
      <c r="X159" s="107">
        <f>IF(OR(AJ159&lt;=0,AJ159="n/a",U159&lt;=0,U159="n/a"),"n/a",U159/AJ159)</f>
        <v>0.45679615537360219</v>
      </c>
      <c r="Y159" s="167"/>
      <c r="Z159" s="101">
        <f>IF(OR(AC159&lt;0.01,AC159="n/a"),"n/a",M159/AC159*100)</f>
        <v>4.6428571428571432</v>
      </c>
      <c r="AA159" s="109">
        <f>IF(OR(AC159&lt;0.01,AC159="n/a"),"n/a",I159/AC159)</f>
        <v>63.635714285714293</v>
      </c>
      <c r="AB159" s="71">
        <v>10</v>
      </c>
      <c r="AC159" s="100">
        <v>5.6</v>
      </c>
      <c r="AD159" s="100">
        <v>3.09</v>
      </c>
      <c r="AE159" s="100">
        <v>8.44</v>
      </c>
      <c r="AF159" s="100">
        <v>10.43</v>
      </c>
      <c r="AG159" s="100">
        <v>18.07</v>
      </c>
      <c r="AH159" s="100">
        <v>24.48</v>
      </c>
      <c r="AI159" s="100">
        <v>12.889999999999999</v>
      </c>
      <c r="AJ159" s="100">
        <v>16.48</v>
      </c>
      <c r="AK159" s="100">
        <v>16.77</v>
      </c>
      <c r="AL159" s="100">
        <v>41460</v>
      </c>
      <c r="AM159" s="100">
        <v>69.510000000000005</v>
      </c>
      <c r="AN159" s="100">
        <v>0.54</v>
      </c>
      <c r="AO159" s="110">
        <f>IF(U159="n/a","n/a",IF(AA159&lt;0,"n/a",IF(AA159="n/a","n/a",J159+U159-AA159)))</f>
        <v>-56.0347537169948</v>
      </c>
      <c r="AP159" s="111">
        <f>IF(U159="n/a","n/a",J159+U159)</f>
        <v>7.600960568719497</v>
      </c>
      <c r="AQ159" s="112">
        <f>IF(OR(AC159&lt;0.01,AC159="n/a",AF159="n/a"),"n/a",(I159/SQRT(22.5*AC159*(I159/AF159))-1)*100)</f>
        <v>443.12695466979812</v>
      </c>
      <c r="AR159" s="101">
        <f>INDEX(Historical!$C$7:$C$1063,MATCH(B159,Historical!$B$7:$B$1063,0))*IF(AH159="n/a",1.03,IF(AH159&lt;0,1.01,IF(AH159&gt;10,1.1,(1+AH159/100))))</f>
        <v>0.25300000000000006</v>
      </c>
      <c r="AS159" s="109">
        <f>IF($AI159="n/a",1.03*AR159,IF($AI159&lt;0,1.01*AR159,IF($AI159&gt;10,1.1*AR159,(1+$AI159/100)*AR159)))</f>
        <v>0.2783000000000001</v>
      </c>
      <c r="AT159" s="109">
        <f>IF($AK159="n/a",1.03*AS159,IF($AK159&lt;0,1.01*AS159,IF($AK159&gt;10,1.1*AS159,(1+$AK159/100)*AS159)))</f>
        <v>0.30613000000000012</v>
      </c>
      <c r="AU159" s="109">
        <f>IF($AK159="n/a",1.03*AT159,IF($AK159&lt;0,1.01*AT159,IF($AK159&gt;10,1.1*AT159,(1+$AK159/100)*AT159)))</f>
        <v>0.33674300000000018</v>
      </c>
      <c r="AV159" s="109">
        <f>IF($AK159="n/a",1.03*AU159,IF($AK159&lt;0,1.01*AU159,IF($AK159&gt;10,1.1*AU159,(1+$AK159/100)*AU159)))</f>
        <v>0.37041730000000023</v>
      </c>
      <c r="AW159" s="109">
        <f>SUM(AR159:AV159)</f>
        <v>1.5445903000000005</v>
      </c>
      <c r="AX159" s="113">
        <f>AW159/I159*100</f>
        <v>0.43343537434055462</v>
      </c>
      <c r="AY159" s="100">
        <v>1.04</v>
      </c>
      <c r="AZ159" s="100">
        <v>39.14</v>
      </c>
      <c r="BA159" s="100">
        <v>-3.55</v>
      </c>
      <c r="BB159" s="100">
        <v>4.9799999999999995</v>
      </c>
      <c r="BC159" s="100">
        <v>12.09</v>
      </c>
      <c r="BE159" s="12">
        <v>2008</v>
      </c>
      <c r="BF159" s="12">
        <f>IF(BE159&gt;2020,0,IF(BE159&gt;2008,1,IF(BE159&gt;2001,2,IF(BE159&gt;1990,3,IF(BE159&gt;1980,4,IF(BE159&gt;1973,5,IF(BE159&gt;1970,6,IF(BE159&gt;1960,7,IF(BE159&gt;1958,8,IF(BE159&gt;1953,9,10))))))))))</f>
        <v>2</v>
      </c>
      <c r="BG159" s="100">
        <v>8.93</v>
      </c>
      <c r="BH159" t="s">
        <v>121</v>
      </c>
      <c r="BI159" t="s">
        <v>122</v>
      </c>
    </row>
    <row r="160" spans="1:61" ht="11.25" customHeight="1" x14ac:dyDescent="0.2">
      <c r="A160" s="116" t="s">
        <v>1498</v>
      </c>
      <c r="B160" s="55" t="s">
        <v>1499</v>
      </c>
      <c r="C160" s="156" t="s">
        <v>263</v>
      </c>
      <c r="D160" s="98" t="s">
        <v>264</v>
      </c>
      <c r="E160" s="157">
        <v>10</v>
      </c>
      <c r="F160" s="2">
        <v>524</v>
      </c>
      <c r="G160" s="2" t="s">
        <v>146</v>
      </c>
      <c r="H160" s="2" t="s">
        <v>146</v>
      </c>
      <c r="I160" s="100">
        <v>40.83</v>
      </c>
      <c r="J160" s="101">
        <f>(M160/I160)*100</f>
        <v>7.7276512368356602</v>
      </c>
      <c r="K160" s="104">
        <v>0.78879999999999995</v>
      </c>
      <c r="L160" s="71">
        <v>4</v>
      </c>
      <c r="M160" s="28">
        <f>K160*L160</f>
        <v>3.1551999999999998</v>
      </c>
      <c r="N160" s="103" t="s">
        <v>151</v>
      </c>
      <c r="O160" s="104">
        <v>0.7792</v>
      </c>
      <c r="P160" s="158">
        <v>46240</v>
      </c>
      <c r="Q160" s="158">
        <v>46248</v>
      </c>
      <c r="R160" s="28">
        <f>(K160-O160)/O160*100</f>
        <v>1.2320328542094381</v>
      </c>
      <c r="S160" s="105">
        <f>IF(INDEX(Historical!$D$7:$D1336,MATCH(B160,Historical!$B$7:$B$1062,0))=0,"n/a",(INDEX(Historical!$C$7:$C$1062,MATCH(B160,Historical!$B$7:$B$1062,0))/INDEX(Historical!$D$7:$D$1062,MATCH(B160,Historical!$B$7:$B$1062,0))-1)*100)</f>
        <v>10.029565612917901</v>
      </c>
      <c r="T160" s="105">
        <f>IF(INDEX(Historical!$F$7:$F$1062,MATCH(B160,Historical!$B$7:$B$1062,0))=0,"n/a",((INDEX(Historical!$C$7:$C$1062,MATCH(B160,Historical!$B$7:$B$1062,0))/INDEX(Historical!$F$7:$F$1062,MATCH(B160,Historical!$B$7:$B$1062,0)))^(1/3)-1)*100)</f>
        <v>9.9398200532585079</v>
      </c>
      <c r="U160" s="105">
        <f>IF(INDEX(Historical!$H$7:$H$1062,MATCH(B160,Historical!$B$7:$B$1062,0))=0,"n/a",((INDEX(Historical!$C$7:$C$1062,MATCH(B160,Historical!$B$7:$B$1062,0))/INDEX(Historical!$H$7:$H$1062,MATCH(B160,Historical!$B$7:$B$1062,0)))^(1/5)-1)*100)</f>
        <v>10.844344689703256</v>
      </c>
      <c r="V160" s="105" t="str">
        <f>IF(INDEX(Historical!$M$7:$M$1062,MATCH(B160,Historical!$B$7:$B$1062,0))=0,"n/a",((INDEX(Historical!$C$7:$C$1062,MATCH(B160,Historical!$B$7:$B$1062,0))/INDEX(Historical!$M$7:$M$1062,MATCH(B160,Historical!$B$7:$B$1062,0)))^(1/10)-1)*100)</f>
        <v>n/a</v>
      </c>
      <c r="W160" s="106" t="str">
        <f>IF(OR(U160&lt;=0,U160="n/a",V160&lt;=0,V160="n/a"),"n/a",U160/V160)</f>
        <v>n/a</v>
      </c>
      <c r="X160" s="107">
        <f>IF(OR(AJ160&lt;=0,AJ160="n/a",U160&lt;=0,U160="n/a"),"n/a",U160/AJ160)</f>
        <v>0.65053057526714198</v>
      </c>
      <c r="Y160" s="165"/>
      <c r="Z160" s="101">
        <f>IF(OR(AC160&lt;0.01,AC160="n/a"),"n/a",M160/AC160*100)</f>
        <v>109.17647058823528</v>
      </c>
      <c r="AA160" s="109">
        <f>IF(OR(AC160&lt;0.01,AC160="n/a"),"n/a",I160/AC160)</f>
        <v>14.128027681660898</v>
      </c>
      <c r="AB160" s="71">
        <v>12</v>
      </c>
      <c r="AC160" s="100">
        <v>2.89</v>
      </c>
      <c r="AD160" s="100">
        <v>3.82</v>
      </c>
      <c r="AE160" s="100">
        <v>5.17</v>
      </c>
      <c r="AF160" s="100">
        <v>10.119999999999999</v>
      </c>
      <c r="AG160" s="100">
        <v>65.92</v>
      </c>
      <c r="AH160" s="100">
        <v>0.43</v>
      </c>
      <c r="AI160" s="100">
        <v>5.1100000000000003</v>
      </c>
      <c r="AJ160" s="100">
        <v>16.669999999999998</v>
      </c>
      <c r="AK160" s="100">
        <v>3.54</v>
      </c>
      <c r="AL160" s="100">
        <v>8420</v>
      </c>
      <c r="AM160" s="100">
        <v>0.89999999999999991</v>
      </c>
      <c r="AN160" s="100">
        <v>7.28</v>
      </c>
      <c r="AO160" s="110">
        <f>IF(U160="n/a","n/a",IF(AA160&lt;0,"n/a",IF(AA160="n/a","n/a",J160+U160-AA160)))</f>
        <v>4.44396824487802</v>
      </c>
      <c r="AP160" s="111">
        <f>IF(U160="n/a","n/a",J160+U160)</f>
        <v>18.571995926538918</v>
      </c>
      <c r="AQ160" s="112">
        <f>IF(OR(AC160&lt;0.01,AC160="n/a",AF160="n/a"),"n/a",(I160/SQRT(22.5*AC160*(I160/AF160))-1)*100)</f>
        <v>152.08079845637528</v>
      </c>
      <c r="AR160" s="101">
        <f>INDEX(Historical!$C$7:$C$1063,MATCH(B160,Historical!$B$7:$B$1063,0))*IF(AH160="n/a",1.03,IF(AH160&lt;0,1.01,IF(AH160&gt;10,1.1,(1+AH160/100))))</f>
        <v>2.9152820400000001</v>
      </c>
      <c r="AS160" s="109">
        <f>IF($AI160="n/a",1.03*AR160,IF($AI160&lt;0,1.01*AR160,IF($AI160&gt;10,1.1*AR160,(1+$AI160/100)*AR160)))</f>
        <v>3.0642529522439999</v>
      </c>
      <c r="AT160" s="109">
        <f>IF($AK160="n/a",1.03*AS160,IF($AK160&lt;0,1.01*AS160,IF($AK160&gt;10,1.1*AS160,(1+$AK160/100)*AS160)))</f>
        <v>3.172727506753438</v>
      </c>
      <c r="AU160" s="109">
        <f>IF($AK160="n/a",1.03*AT160,IF($AK160&lt;0,1.01*AT160,IF($AK160&gt;10,1.1*AT160,(1+$AK160/100)*AT160)))</f>
        <v>3.2850420604925099</v>
      </c>
      <c r="AV160" s="109">
        <f>IF($AK160="n/a",1.03*AU160,IF($AK160&lt;0,1.01*AU160,IF($AK160&gt;10,1.1*AU160,(1+$AK160/100)*AU160)))</f>
        <v>3.401332549433945</v>
      </c>
      <c r="AW160" s="109">
        <f>SUM(AR160:AV160)</f>
        <v>15.838637108923892</v>
      </c>
      <c r="AX160" s="113">
        <f>AW160/I160*100</f>
        <v>38.791665708851077</v>
      </c>
      <c r="AY160" s="100">
        <v>0.49</v>
      </c>
      <c r="AZ160" s="100">
        <v>29.09</v>
      </c>
      <c r="BA160" s="100">
        <v>-7.5</v>
      </c>
      <c r="BB160" s="100">
        <v>5.07</v>
      </c>
      <c r="BC160" s="100">
        <v>10.85</v>
      </c>
      <c r="BE160" s="12">
        <v>2017</v>
      </c>
      <c r="BF160" s="12">
        <f>IF(BE160&gt;2020,0,IF(BE160&gt;2008,1,IF(BE160&gt;2001,2,IF(BE160&gt;1990,3,IF(BE160&gt;1980,4,IF(BE160&gt;1973,5,IF(BE160&gt;1970,6,IF(BE160&gt;1960,7,IF(BE160&gt;1958,8,IF(BE160&gt;1953,9,10))))))))))</f>
        <v>1</v>
      </c>
      <c r="BG160" s="100">
        <v>8.6</v>
      </c>
      <c r="BH160" t="s">
        <v>121</v>
      </c>
      <c r="BI160" t="s">
        <v>122</v>
      </c>
    </row>
    <row r="161" spans="1:61" ht="11.25" customHeight="1" x14ac:dyDescent="0.2">
      <c r="A161" s="55" t="s">
        <v>899</v>
      </c>
      <c r="B161" s="55" t="s">
        <v>900</v>
      </c>
      <c r="C161" s="156" t="s">
        <v>134</v>
      </c>
      <c r="D161" s="98" t="s">
        <v>412</v>
      </c>
      <c r="E161" s="157">
        <v>13</v>
      </c>
      <c r="F161" s="2">
        <v>447</v>
      </c>
      <c r="G161" s="2" t="s">
        <v>146</v>
      </c>
      <c r="H161" s="2" t="s">
        <v>146</v>
      </c>
      <c r="I161" s="100">
        <v>23.67</v>
      </c>
      <c r="J161" s="101">
        <f>(M161/I161)*100</f>
        <v>2.5348542458808616</v>
      </c>
      <c r="K161" s="104">
        <v>0.15</v>
      </c>
      <c r="L161" s="2">
        <v>4</v>
      </c>
      <c r="M161" s="28">
        <f>K161*L161</f>
        <v>0.6</v>
      </c>
      <c r="N161" s="2" t="s">
        <v>901</v>
      </c>
      <c r="O161" s="104">
        <v>0.13500000000000001</v>
      </c>
      <c r="P161" s="158">
        <v>46230</v>
      </c>
      <c r="Q161" s="158">
        <v>46244</v>
      </c>
      <c r="R161" s="28">
        <f>(K161-O161)/O161*100</f>
        <v>11.1111111111111</v>
      </c>
      <c r="S161" s="105">
        <f>IF(INDEX(Historical!$D$7:$D1337,MATCH(B161,Historical!$B$7:$B$1062,0))=0,"n/a",(INDEX(Historical!$C$7:$C$1062,MATCH(B161,Historical!$B$7:$B$1062,0))/INDEX(Historical!$D$7:$D$1062,MATCH(B161,Historical!$B$7:$B$1062,0))-1)*100)</f>
        <v>3.9215686274509887</v>
      </c>
      <c r="T161" s="105">
        <f>IF(INDEX(Historical!$F$7:$F$1062,MATCH(B161,Historical!$B$7:$B$1062,0))=0,"n/a",((INDEX(Historical!$C$7:$C$1062,MATCH(B161,Historical!$B$7:$B$1062,0))/INDEX(Historical!$F$7:$F$1062,MATCH(B161,Historical!$B$7:$B$1062,0)))^(1/3)-1)*100)</f>
        <v>6.3998619239407528</v>
      </c>
      <c r="U161" s="105">
        <f>IF(INDEX(Historical!$H$7:$H$1062,MATCH(B161,Historical!$B$7:$B$1062,0))=0,"n/a",((INDEX(Historical!$C$7:$C$1062,MATCH(B161,Historical!$B$7:$B$1062,0))/INDEX(Historical!$H$7:$H$1062,MATCH(B161,Historical!$B$7:$B$1062,0)))^(1/5)-1)*100)</f>
        <v>10.275364441874446</v>
      </c>
      <c r="V161" s="105">
        <f>IF(INDEX(Historical!$M$7:$M$1062,MATCH(B161,Historical!$B$7:$B$1062,0))=0,"n/a",((INDEX(Historical!$C$7:$C$1062,MATCH(B161,Historical!$B$7:$B$1062,0))/INDEX(Historical!$M$7:$M$1062,MATCH(B161,Historical!$B$7:$B$1062,0)))^(1/10)-1)*100)</f>
        <v>13.45364702313876</v>
      </c>
      <c r="W161" s="106">
        <f>IF(OR(U161&lt;=0,U161="n/a",V161&lt;=0,V161="n/a"),"n/a",U161/V161)</f>
        <v>0.76376051967187597</v>
      </c>
      <c r="X161" s="107">
        <f>IF(OR(AJ161&lt;=0,AJ161="n/a",U161&lt;=0,U161="n/a"),"n/a",U161/AJ161)</f>
        <v>1.9684606210487443</v>
      </c>
      <c r="Y161" s="55"/>
      <c r="Z161" s="101">
        <f>IF(OR(AC161&lt;0.01,AC161="n/a"),"n/a",M161/AC161*100)</f>
        <v>31.088082901554404</v>
      </c>
      <c r="AA161" s="109">
        <f>IF(OR(AC161&lt;0.01,AC161="n/a"),"n/a",I161/AC161)</f>
        <v>12.264248704663213</v>
      </c>
      <c r="AB161" s="2">
        <v>12</v>
      </c>
      <c r="AC161" s="100">
        <v>1.93</v>
      </c>
      <c r="AD161" s="100" t="s">
        <v>142</v>
      </c>
      <c r="AE161" s="100">
        <v>2.12</v>
      </c>
      <c r="AF161" s="100">
        <v>1.22</v>
      </c>
      <c r="AG161" s="100">
        <v>10.52</v>
      </c>
      <c r="AH161" s="100" t="s">
        <v>142</v>
      </c>
      <c r="AI161" s="100" t="s">
        <v>142</v>
      </c>
      <c r="AJ161" s="100">
        <v>5.2200000000000006</v>
      </c>
      <c r="AK161" s="100" t="s">
        <v>142</v>
      </c>
      <c r="AL161" s="100">
        <v>72.599999999999994</v>
      </c>
      <c r="AM161" s="100">
        <v>31</v>
      </c>
      <c r="AN161" s="100">
        <v>0.11</v>
      </c>
      <c r="AO161" s="110">
        <f>IF(U161="n/a","n/a",IF(AA161&lt;0,"n/a",IF(AA161="n/a","n/a",J161+U161-AA161)))</f>
        <v>0.54596998309209432</v>
      </c>
      <c r="AP161" s="111">
        <f>IF(U161="n/a","n/a",J161+U161)</f>
        <v>12.810218687755308</v>
      </c>
      <c r="AQ161" s="112">
        <f>IF(OR(AC161&lt;0.01,AC161="n/a",AF161="n/a"),"n/a",(I161/SQRT(22.5*AC161*(I161/AF161))-1)*100)</f>
        <v>-18.452785537895299</v>
      </c>
      <c r="AR161" s="101">
        <f>INDEX(Historical!$C$7:$C$1063,MATCH(B161,Historical!$B$7:$B$1063,0))*IF(AH161="n/a",1.03,IF(AH161&lt;0,1.01,IF(AH161&gt;10,1.1,(1+AH161/100))))</f>
        <v>0.54590000000000005</v>
      </c>
      <c r="AS161" s="109">
        <f>IF($AI161="n/a",1.03*AR161,IF($AI161&lt;0,1.01*AR161,IF($AI161&gt;10,1.1*AR161,(1+$AI161/100)*AR161)))</f>
        <v>0.56227700000000003</v>
      </c>
      <c r="AT161" s="109">
        <f>IF($AK161="n/a",1.03*AS161,IF($AK161&lt;0,1.01*AS161,IF($AK161&gt;10,1.1*AS161,(1+$AK161/100)*AS161)))</f>
        <v>0.57914531000000002</v>
      </c>
      <c r="AU161" s="109">
        <f>IF($AK161="n/a",1.03*AT161,IF($AK161&lt;0,1.01*AT161,IF($AK161&gt;10,1.1*AT161,(1+$AK161/100)*AT161)))</f>
        <v>0.5965196693</v>
      </c>
      <c r="AV161" s="109">
        <f>IF($AK161="n/a",1.03*AU161,IF($AK161&lt;0,1.01*AU161,IF($AK161&gt;10,1.1*AU161,(1+$AK161/100)*AU161)))</f>
        <v>0.61441525937899999</v>
      </c>
      <c r="AW161" s="109">
        <f>SUM(AR161:AV161)</f>
        <v>2.8982572386790002</v>
      </c>
      <c r="AX161" s="113">
        <f>AW161/I161*100</f>
        <v>12.244432778534009</v>
      </c>
      <c r="AY161" s="100">
        <v>0.37</v>
      </c>
      <c r="AZ161" s="100">
        <v>84.49</v>
      </c>
      <c r="BA161" s="100">
        <v>-1.37</v>
      </c>
      <c r="BB161" s="100">
        <v>14.66</v>
      </c>
      <c r="BC161" s="100">
        <v>37.6</v>
      </c>
      <c r="BE161" s="12">
        <v>2014</v>
      </c>
      <c r="BF161" s="12">
        <f>IF(BE161&gt;2020,0,IF(BE161&gt;2008,1,IF(BE161&gt;2001,2,IF(BE161&gt;1990,3,IF(BE161&gt;1980,4,IF(BE161&gt;1973,5,IF(BE161&gt;1970,6,IF(BE161&gt;1960,7,IF(BE161&gt;1958,8,IF(BE161&gt;1953,9,10))))))))))</f>
        <v>1</v>
      </c>
      <c r="BG161" s="100">
        <v>0.94000000000000006</v>
      </c>
      <c r="BH161" t="s">
        <v>121</v>
      </c>
      <c r="BI161" t="s">
        <v>122</v>
      </c>
    </row>
    <row r="162" spans="1:61" ht="11.25" customHeight="1" x14ac:dyDescent="0.2">
      <c r="A162" s="55" t="s">
        <v>902</v>
      </c>
      <c r="B162" s="55" t="s">
        <v>903</v>
      </c>
      <c r="C162" s="156" t="s">
        <v>134</v>
      </c>
      <c r="D162" s="98" t="s">
        <v>157</v>
      </c>
      <c r="E162" s="157">
        <v>16</v>
      </c>
      <c r="F162" s="2">
        <v>308</v>
      </c>
      <c r="G162" s="2" t="s">
        <v>146</v>
      </c>
      <c r="H162" s="2" t="s">
        <v>146</v>
      </c>
      <c r="I162" s="100">
        <v>29.73</v>
      </c>
      <c r="J162" s="101">
        <f>(M162/I162)*100</f>
        <v>3.3636057854019512</v>
      </c>
      <c r="K162" s="104">
        <v>0.25</v>
      </c>
      <c r="L162" s="71">
        <v>4</v>
      </c>
      <c r="M162" s="28">
        <f>K162*L162</f>
        <v>1</v>
      </c>
      <c r="N162" s="103" t="s">
        <v>413</v>
      </c>
      <c r="O162" s="104">
        <v>0.24</v>
      </c>
      <c r="P162" s="158">
        <v>46239</v>
      </c>
      <c r="Q162" s="158">
        <v>46253</v>
      </c>
      <c r="R162" s="28">
        <f>(K162-O162)/O162*100</f>
        <v>4.1666666666666705</v>
      </c>
      <c r="S162" s="105">
        <f>IF(INDEX(Historical!$D$7:$D1338,MATCH(B162,Historical!$B$7:$B$1062,0))=0,"n/a",(INDEX(Historical!$C$7:$C$1062,MATCH(B162,Historical!$B$7:$B$1062,0))/INDEX(Historical!$D$7:$D$1062,MATCH(B162,Historical!$B$7:$B$1062,0))-1)*100)</f>
        <v>4.3478260869565188</v>
      </c>
      <c r="T162" s="105">
        <f>IF(INDEX(Historical!$F$7:$F$1062,MATCH(B162,Historical!$B$7:$B$1062,0))=0,"n/a",((INDEX(Historical!$C$7:$C$1062,MATCH(B162,Historical!$B$7:$B$1062,0))/INDEX(Historical!$F$7:$F$1062,MATCH(B162,Historical!$B$7:$B$1062,0)))^(1/3)-1)*100)</f>
        <v>4.5515917149420382</v>
      </c>
      <c r="U162" s="105">
        <f>IF(INDEX(Historical!$H$7:$H$1062,MATCH(B162,Historical!$B$7:$B$1062,0))=0,"n/a",((INDEX(Historical!$C$7:$C$1062,MATCH(B162,Historical!$B$7:$B$1062,0))/INDEX(Historical!$H$7:$H$1062,MATCH(B162,Historical!$B$7:$B$1062,0)))^(1/5)-1)*100)</f>
        <v>3.7137289336648172</v>
      </c>
      <c r="V162" s="105">
        <f>IF(INDEX(Historical!$M$7:$M$1062,MATCH(B162,Historical!$B$7:$B$1062,0))=0,"n/a",((INDEX(Historical!$C$7:$C$1062,MATCH(B162,Historical!$B$7:$B$1062,0))/INDEX(Historical!$M$7:$M$1062,MATCH(B162,Historical!$B$7:$B$1062,0)))^(1/10)-1)*100)</f>
        <v>8.3628148336963406</v>
      </c>
      <c r="W162" s="106">
        <f>IF(OR(U162&lt;=0,U162="n/a",V162&lt;=0,V162="n/a"),"n/a",U162/V162)</f>
        <v>0.44407642731739877</v>
      </c>
      <c r="X162" s="107">
        <f>IF(OR(AJ162&lt;=0,AJ162="n/a",U162&lt;=0,U162="n/a"),"n/a",U162/AJ162)</f>
        <v>0.42345825925482522</v>
      </c>
      <c r="Y162" s="165"/>
      <c r="Z162" s="101">
        <f>IF(OR(AC162&lt;0.01,AC162="n/a"),"n/a",M162/AC162*100)</f>
        <v>47.393364928909953</v>
      </c>
      <c r="AA162" s="109">
        <f>IF(OR(AC162&lt;0.01,AC162="n/a"),"n/a",I162/AC162)</f>
        <v>14.09004739336493</v>
      </c>
      <c r="AB162" s="71">
        <v>12</v>
      </c>
      <c r="AC162" s="100">
        <v>2.11</v>
      </c>
      <c r="AD162" s="100" t="s">
        <v>142</v>
      </c>
      <c r="AE162" s="100">
        <v>3.22</v>
      </c>
      <c r="AF162" s="100">
        <v>1.1000000000000001</v>
      </c>
      <c r="AG162" s="100">
        <v>7.8</v>
      </c>
      <c r="AH162" s="100">
        <v>0.85000000000000009</v>
      </c>
      <c r="AI162" s="100">
        <v>34.06</v>
      </c>
      <c r="AJ162" s="100">
        <v>8.77</v>
      </c>
      <c r="AK162" s="100" t="s">
        <v>142</v>
      </c>
      <c r="AL162" s="100">
        <v>1230</v>
      </c>
      <c r="AM162" s="100">
        <v>1.52</v>
      </c>
      <c r="AN162" s="100">
        <v>0.17</v>
      </c>
      <c r="AO162" s="110">
        <f>IF(U162="n/a","n/a",IF(AA162&lt;0,"n/a",IF(AA162="n/a","n/a",J162+U162-AA162)))</f>
        <v>-7.0127126742981618</v>
      </c>
      <c r="AP162" s="111">
        <f>IF(U162="n/a","n/a",J162+U162)</f>
        <v>7.0773347190667684</v>
      </c>
      <c r="AQ162" s="112">
        <f>IF(OR(AC162&lt;0.01,AC162="n/a",AF162="n/a"),"n/a",(I162/SQRT(22.5*AC162*(I162/AF162))-1)*100)</f>
        <v>-17.003207203326419</v>
      </c>
      <c r="AR162" s="101">
        <f>INDEX(Historical!$C$7:$C$1063,MATCH(B162,Historical!$B$7:$B$1063,0))*IF(AH162="n/a",1.03,IF(AH162&lt;0,1.01,IF(AH162&gt;10,1.1,(1+AH162/100))))</f>
        <v>0.96815999999999991</v>
      </c>
      <c r="AS162" s="109">
        <f>IF($AI162="n/a",1.03*AR162,IF($AI162&lt;0,1.01*AR162,IF($AI162&gt;10,1.1*AR162,(1+$AI162/100)*AR162)))</f>
        <v>1.0649759999999999</v>
      </c>
      <c r="AT162" s="109">
        <f>IF($AK162="n/a",1.03*AS162,IF($AK162&lt;0,1.01*AS162,IF($AK162&gt;10,1.1*AS162,(1+$AK162/100)*AS162)))</f>
        <v>1.09692528</v>
      </c>
      <c r="AU162" s="109">
        <f>IF($AK162="n/a",1.03*AT162,IF($AK162&lt;0,1.01*AT162,IF($AK162&gt;10,1.1*AT162,(1+$AK162/100)*AT162)))</f>
        <v>1.1298330383999999</v>
      </c>
      <c r="AV162" s="109">
        <f>IF($AK162="n/a",1.03*AU162,IF($AK162&lt;0,1.01*AU162,IF($AK162&gt;10,1.1*AU162,(1+$AK162/100)*AU162)))</f>
        <v>1.1637280295520001</v>
      </c>
      <c r="AW162" s="109">
        <f>SUM(AR162:AV162)</f>
        <v>5.4236223479519996</v>
      </c>
      <c r="AX162" s="113">
        <f>AW162/I162*100</f>
        <v>18.242927507406659</v>
      </c>
      <c r="AY162" s="100">
        <v>0.5</v>
      </c>
      <c r="AZ162" s="100">
        <v>39.450000000000003</v>
      </c>
      <c r="BA162" s="100">
        <v>-4.8599999999999994</v>
      </c>
      <c r="BB162" s="100">
        <v>2.93</v>
      </c>
      <c r="BC162" s="100">
        <v>13.43</v>
      </c>
      <c r="BE162" s="12">
        <v>2011</v>
      </c>
      <c r="BF162" s="12">
        <f>IF(BE162&gt;2020,0,IF(BE162&gt;2008,1,IF(BE162&gt;2001,2,IF(BE162&gt;1990,3,IF(BE162&gt;1980,4,IF(BE162&gt;1973,5,IF(BE162&gt;1970,6,IF(BE162&gt;1960,7,IF(BE162&gt;1958,8,IF(BE162&gt;1953,9,10))))))))))</f>
        <v>1</v>
      </c>
      <c r="BG162" s="100">
        <v>1.01</v>
      </c>
      <c r="BH162" t="s">
        <v>121</v>
      </c>
      <c r="BI162" t="s">
        <v>122</v>
      </c>
    </row>
    <row r="163" spans="1:61" ht="11.25" customHeight="1" x14ac:dyDescent="0.2">
      <c r="A163" s="123" t="s">
        <v>906</v>
      </c>
      <c r="B163" s="55" t="s">
        <v>907</v>
      </c>
      <c r="C163" s="156" t="s">
        <v>134</v>
      </c>
      <c r="D163" s="98" t="s">
        <v>135</v>
      </c>
      <c r="E163" s="157">
        <v>16</v>
      </c>
      <c r="F163" s="2">
        <v>270</v>
      </c>
      <c r="G163" s="2" t="s">
        <v>119</v>
      </c>
      <c r="H163" s="2" t="s">
        <v>119</v>
      </c>
      <c r="I163" s="100">
        <v>141.91</v>
      </c>
      <c r="J163" s="101">
        <f>(M163/I163)*100</f>
        <v>1.6912127404693116</v>
      </c>
      <c r="K163" s="104">
        <v>0.6</v>
      </c>
      <c r="L163" s="71">
        <v>4</v>
      </c>
      <c r="M163" s="28">
        <f>K163*L163</f>
        <v>2.4</v>
      </c>
      <c r="N163" s="103" t="s">
        <v>141</v>
      </c>
      <c r="O163" s="104">
        <v>0.52</v>
      </c>
      <c r="P163" s="158">
        <v>45992</v>
      </c>
      <c r="Q163" s="158">
        <v>46027</v>
      </c>
      <c r="R163" s="28">
        <f>(K163-O163)/O163*100</f>
        <v>15.384615384615378</v>
      </c>
      <c r="S163" s="105">
        <f>IF(INDEX(Historical!$D$7:$D1340,MATCH(B163,Historical!$B$7:$B$1062,0))=0,"n/a",(INDEX(Historical!$C$7:$C$1062,MATCH(B163,Historical!$B$7:$B$1062,0))/INDEX(Historical!$D$7:$D$1062,MATCH(B163,Historical!$B$7:$B$1062,0))-1)*100)</f>
        <v>10.638297872340431</v>
      </c>
      <c r="T163" s="105">
        <f>IF(INDEX(Historical!$F$7:$F$1062,MATCH(B163,Historical!$B$7:$B$1062,0))=0,"n/a",((INDEX(Historical!$C$7:$C$1062,MATCH(B163,Historical!$B$7:$B$1062,0))/INDEX(Historical!$F$7:$F$1062,MATCH(B163,Historical!$B$7:$B$1062,0)))^(1/3)-1)*100)</f>
        <v>10.53866232805618</v>
      </c>
      <c r="U163" s="105">
        <f>IF(INDEX(Historical!$H$7:$H$1062,MATCH(B163,Historical!$B$7:$B$1062,0))=0,"n/a",((INDEX(Historical!$C$7:$C$1062,MATCH(B163,Historical!$B$7:$B$1062,0))/INDEX(Historical!$H$7:$H$1062,MATCH(B163,Historical!$B$7:$B$1062,0)))^(1/5)-1)*100)</f>
        <v>10.283522714098247</v>
      </c>
      <c r="V163" s="105">
        <f>IF(INDEX(Historical!$M$7:$M$1062,MATCH(B163,Historical!$B$7:$B$1062,0))=0,"n/a",((INDEX(Historical!$C$7:$C$1062,MATCH(B163,Historical!$B$7:$B$1062,0))/INDEX(Historical!$M$7:$M$1062,MATCH(B163,Historical!$B$7:$B$1062,0)))^(1/10)-1)*100)</f>
        <v>10.738900491228453</v>
      </c>
      <c r="W163" s="106">
        <f>IF(OR(U163&lt;=0,U163="n/a",V163&lt;=0,V163="n/a"),"n/a",U163/V163)</f>
        <v>0.95759549336525107</v>
      </c>
      <c r="X163" s="107">
        <f>IF(OR(AJ163&lt;=0,AJ163="n/a",U163&lt;=0,U163="n/a"),"n/a",U163/AJ163)</f>
        <v>0.45004475772858843</v>
      </c>
      <c r="Y163" s="165"/>
      <c r="Z163" s="101">
        <f>IF(OR(AC163&lt;0.01,AC163="n/a"),"n/a",M163/AC163*100)</f>
        <v>15.513897866839041</v>
      </c>
      <c r="AA163" s="109">
        <f>IF(OR(AC163&lt;0.01,AC163="n/a"),"n/a",I163/AC163)</f>
        <v>9.173238526179702</v>
      </c>
      <c r="AB163" s="71">
        <v>12</v>
      </c>
      <c r="AC163" s="100">
        <v>15.47</v>
      </c>
      <c r="AD163" s="100">
        <v>3.54</v>
      </c>
      <c r="AE163" s="100">
        <v>1.32</v>
      </c>
      <c r="AF163" s="100">
        <v>2</v>
      </c>
      <c r="AG163" s="100">
        <v>21.790000000000003</v>
      </c>
      <c r="AH163" s="100">
        <v>-4.95</v>
      </c>
      <c r="AI163" s="100">
        <v>7.6499999999999995</v>
      </c>
      <c r="AJ163" s="100">
        <v>22.85</v>
      </c>
      <c r="AK163" s="100">
        <v>2.92</v>
      </c>
      <c r="AL163" s="100">
        <v>38440</v>
      </c>
      <c r="AM163" s="100">
        <v>0.4</v>
      </c>
      <c r="AN163" s="100">
        <v>0.22</v>
      </c>
      <c r="AO163" s="110">
        <f>IF(U163="n/a","n/a",IF(AA163&lt;0,"n/a",IF(AA163="n/a","n/a",J163+U163-AA163)))</f>
        <v>2.8014969283878557</v>
      </c>
      <c r="AP163" s="111">
        <f>IF(U163="n/a","n/a",J163+U163)</f>
        <v>11.974735454567558</v>
      </c>
      <c r="AQ163" s="112">
        <f>IF(OR(AC163&lt;0.01,AC163="n/a",AF163="n/a"),"n/a",(I163/SQRT(22.5*AC163*(I163/AF163))-1)*100)</f>
        <v>-9.7005548131738237</v>
      </c>
      <c r="AR163" s="101">
        <f>INDEX(Historical!$C$7:$C$1063,MATCH(B163,Historical!$B$7:$B$1063,0))*IF(AH163="n/a",1.03,IF(AH163&lt;0,1.01,IF(AH163&gt;10,1.1,(1+AH163/100))))</f>
        <v>2.1008</v>
      </c>
      <c r="AS163" s="109">
        <f>IF($AI163="n/a",1.03*AR163,IF($AI163&lt;0,1.01*AR163,IF($AI163&gt;10,1.1*AR163,(1+$AI163/100)*AR163)))</f>
        <v>2.2615112000000002</v>
      </c>
      <c r="AT163" s="109">
        <f>IF($AK163="n/a",1.03*AS163,IF($AK163&lt;0,1.01*AS163,IF($AK163&gt;10,1.1*AS163,(1+$AK163/100)*AS163)))</f>
        <v>2.32754732704</v>
      </c>
      <c r="AU163" s="109">
        <f>IF($AK163="n/a",1.03*AT163,IF($AK163&lt;0,1.01*AT163,IF($AK163&gt;10,1.1*AT163,(1+$AK163/100)*AT163)))</f>
        <v>2.3955117089895679</v>
      </c>
      <c r="AV163" s="109">
        <f>IF($AK163="n/a",1.03*AU163,IF($AK163&lt;0,1.01*AU163,IF($AK163&gt;10,1.1*AU163,(1+$AK163/100)*AU163)))</f>
        <v>2.4654606508920631</v>
      </c>
      <c r="AW163" s="109">
        <f>SUM(AR163:AV163)</f>
        <v>11.550830886921631</v>
      </c>
      <c r="AX163" s="113">
        <f>AW163/I163*100</f>
        <v>8.139546816236793</v>
      </c>
      <c r="AY163" s="100">
        <v>0.46</v>
      </c>
      <c r="AZ163" s="100">
        <v>17.93</v>
      </c>
      <c r="BA163" s="100">
        <v>-2.8400000000000003</v>
      </c>
      <c r="BB163" s="100">
        <v>5.3900000000000006</v>
      </c>
      <c r="BC163" s="100">
        <v>5.3100000000000005</v>
      </c>
      <c r="BE163" s="12">
        <v>2011</v>
      </c>
      <c r="BF163" s="12">
        <f>IF(BE163&gt;2020,0,IF(BE163&gt;2008,1,IF(BE163&gt;2001,2,IF(BE163&gt;1990,3,IF(BE163&gt;1980,4,IF(BE163&gt;1973,5,IF(BE163&gt;1970,6,IF(BE163&gt;1960,7,IF(BE163&gt;1958,8,IF(BE163&gt;1953,9,10))))))))))</f>
        <v>1</v>
      </c>
      <c r="BG163" s="100">
        <v>5.1400000000000006</v>
      </c>
      <c r="BH163" t="s">
        <v>121</v>
      </c>
      <c r="BI163" t="s">
        <v>122</v>
      </c>
    </row>
    <row r="164" spans="1:61" ht="11.25" customHeight="1" x14ac:dyDescent="0.2">
      <c r="A164" s="123" t="s">
        <v>908</v>
      </c>
      <c r="B164" s="55" t="s">
        <v>909</v>
      </c>
      <c r="C164" s="156" t="s">
        <v>116</v>
      </c>
      <c r="D164" s="98" t="s">
        <v>329</v>
      </c>
      <c r="E164" s="157">
        <v>14</v>
      </c>
      <c r="F164" s="2">
        <v>370</v>
      </c>
      <c r="G164" s="2" t="s">
        <v>146</v>
      </c>
      <c r="H164" s="2" t="s">
        <v>146</v>
      </c>
      <c r="I164" s="100">
        <v>326.45</v>
      </c>
      <c r="J164" s="101">
        <f>(M164/I164)*100</f>
        <v>1.6909174452442948</v>
      </c>
      <c r="K164" s="104">
        <v>1.38</v>
      </c>
      <c r="L164" s="71">
        <v>4</v>
      </c>
      <c r="M164" s="28">
        <f>K164*L164</f>
        <v>5.52</v>
      </c>
      <c r="N164" s="103" t="s">
        <v>339</v>
      </c>
      <c r="O164" s="104">
        <v>1.35</v>
      </c>
      <c r="P164" s="158">
        <v>45989</v>
      </c>
      <c r="Q164" s="158">
        <v>46003</v>
      </c>
      <c r="R164" s="28">
        <f>(K164-O164)/O164*100</f>
        <v>2.2222222222222077</v>
      </c>
      <c r="S164" s="105">
        <f>IF(INDEX(Historical!$D$7:$D1341,MATCH(B164,Historical!$B$7:$B$1062,0))=0,"n/a",(INDEX(Historical!$C$7:$C$1062,MATCH(B164,Historical!$B$7:$B$1062,0))/INDEX(Historical!$D$7:$D$1062,MATCH(B164,Historical!$B$7:$B$1062,0))-1)*100)</f>
        <v>3.4285714285714253</v>
      </c>
      <c r="T164" s="105">
        <f>IF(INDEX(Historical!$F$7:$F$1062,MATCH(B164,Historical!$B$7:$B$1062,0))=0,"n/a",((INDEX(Historical!$C$7:$C$1062,MATCH(B164,Historical!$B$7:$B$1062,0))/INDEX(Historical!$F$7:$F$1062,MATCH(B164,Historical!$B$7:$B$1062,0)))^(1/3)-1)*100)</f>
        <v>4.3415565078728013</v>
      </c>
      <c r="U164" s="105">
        <f>IF(INDEX(Historical!$H$7:$H$1062,MATCH(B164,Historical!$B$7:$B$1062,0))=0,"n/a",((INDEX(Historical!$C$7:$C$1062,MATCH(B164,Historical!$B$7:$B$1062,0))/INDEX(Historical!$H$7:$H$1062,MATCH(B164,Historical!$B$7:$B$1062,0)))^(1/5)-1)*100)</f>
        <v>5.1215830591303302</v>
      </c>
      <c r="V164" s="105">
        <f>IF(INDEX(Historical!$M$7:$M$1062,MATCH(B164,Historical!$B$7:$B$1062,0))=0,"n/a",((INDEX(Historical!$C$7:$C$1062,MATCH(B164,Historical!$B$7:$B$1062,0))/INDEX(Historical!$M$7:$M$1062,MATCH(B164,Historical!$B$7:$B$1062,0)))^(1/10)-1)*100)</f>
        <v>12.314309338925678</v>
      </c>
      <c r="W164" s="106">
        <f>IF(OR(U164&lt;=0,U164="n/a",V164&lt;=0,V164="n/a"),"n/a",U164/V164)</f>
        <v>0.41590501896366572</v>
      </c>
      <c r="X164" s="107" t="str">
        <f>IF(OR(AJ164&lt;=0,AJ164="n/a",U164&lt;=0,U164="n/a"),"n/a",U164/AJ164)</f>
        <v>n/a</v>
      </c>
      <c r="Y164" s="165"/>
      <c r="Z164" s="101">
        <f>IF(OR(AC164&lt;0.01,AC164="n/a"),"n/a",M164/AC164*100)</f>
        <v>32.91592128801431</v>
      </c>
      <c r="AA164" s="109">
        <f>IF(OR(AC164&lt;0.01,AC164="n/a"),"n/a",I164/AC164)</f>
        <v>19.466308884913534</v>
      </c>
      <c r="AB164" s="71">
        <v>12</v>
      </c>
      <c r="AC164" s="100">
        <v>16.77</v>
      </c>
      <c r="AD164" s="100">
        <v>1.01</v>
      </c>
      <c r="AE164" s="100">
        <v>0.98</v>
      </c>
      <c r="AF164" s="100">
        <v>2.42</v>
      </c>
      <c r="AG164" s="100">
        <v>12.97</v>
      </c>
      <c r="AH164" s="100">
        <v>15.65</v>
      </c>
      <c r="AI164" s="100">
        <v>14.97</v>
      </c>
      <c r="AJ164" s="100">
        <v>-2.13</v>
      </c>
      <c r="AK164" s="100">
        <v>15.86</v>
      </c>
      <c r="AL164" s="100">
        <v>12860</v>
      </c>
      <c r="AM164" s="100">
        <v>0.86999999999999988</v>
      </c>
      <c r="AN164" s="100">
        <v>0.55000000000000004</v>
      </c>
      <c r="AO164" s="110">
        <f>IF(U164="n/a","n/a",IF(AA164&lt;0,"n/a",IF(AA164="n/a","n/a",J164+U164-AA164)))</f>
        <v>-12.653808380538909</v>
      </c>
      <c r="AP164" s="111">
        <f>IF(U164="n/a","n/a",J164+U164)</f>
        <v>6.8125005043746247</v>
      </c>
      <c r="AQ164" s="112">
        <f>IF(OR(AC164&lt;0.01,AC164="n/a",AF164="n/a"),"n/a",(I164/SQRT(22.5*AC164*(I164/AF164))-1)*100)</f>
        <v>44.69656757272864</v>
      </c>
      <c r="AR164" s="101">
        <f>INDEX(Historical!$C$7:$C$1063,MATCH(B164,Historical!$B$7:$B$1063,0))*IF(AH164="n/a",1.03,IF(AH164&lt;0,1.01,IF(AH164&gt;10,1.1,(1+AH164/100))))</f>
        <v>5.9729999999999999</v>
      </c>
      <c r="AS164" s="109">
        <f>IF($AI164="n/a",1.03*AR164,IF($AI164&lt;0,1.01*AR164,IF($AI164&gt;10,1.1*AR164,(1+$AI164/100)*AR164)))</f>
        <v>6.5703000000000005</v>
      </c>
      <c r="AT164" s="109">
        <f>IF($AK164="n/a",1.03*AS164,IF($AK164&lt;0,1.01*AS164,IF($AK164&gt;10,1.1*AS164,(1+$AK164/100)*AS164)))</f>
        <v>7.2273300000000011</v>
      </c>
      <c r="AU164" s="109">
        <f>IF($AK164="n/a",1.03*AT164,IF($AK164&lt;0,1.01*AT164,IF($AK164&gt;10,1.1*AT164,(1+$AK164/100)*AT164)))</f>
        <v>7.9500630000000019</v>
      </c>
      <c r="AV164" s="109">
        <f>IF($AK164="n/a",1.03*AU164,IF($AK164&lt;0,1.01*AU164,IF($AK164&gt;10,1.1*AU164,(1+$AK164/100)*AU164)))</f>
        <v>8.7450693000000026</v>
      </c>
      <c r="AW164" s="109">
        <f>SUM(AR164:AV164)</f>
        <v>36.465762300000009</v>
      </c>
      <c r="AX164" s="113">
        <f>AW164/I164*100</f>
        <v>11.170397396232199</v>
      </c>
      <c r="AY164" s="100">
        <v>0.23</v>
      </c>
      <c r="AZ164" s="100">
        <v>26.040000000000003</v>
      </c>
      <c r="BA164" s="100">
        <v>-29.03</v>
      </c>
      <c r="BB164" s="100">
        <v>11.68</v>
      </c>
      <c r="BC164" s="100">
        <v>-5.9799999999999995</v>
      </c>
      <c r="BE164" s="12">
        <v>2013</v>
      </c>
      <c r="BF164" s="12">
        <f>IF(BE164&gt;2020,0,IF(BE164&gt;2008,1,IF(BE164&gt;2001,2,IF(BE164&gt;1990,3,IF(BE164&gt;1980,4,IF(BE164&gt;1973,5,IF(BE164&gt;1970,6,IF(BE164&gt;1960,7,IF(BE164&gt;1958,8,IF(BE164&gt;1953,9,10))))))))))</f>
        <v>1</v>
      </c>
      <c r="BG164" s="100">
        <v>5.33</v>
      </c>
      <c r="BH164" t="s">
        <v>121</v>
      </c>
      <c r="BI164" t="s">
        <v>122</v>
      </c>
    </row>
    <row r="165" spans="1:61" ht="11.25" customHeight="1" x14ac:dyDescent="0.2">
      <c r="A165" s="116" t="s">
        <v>910</v>
      </c>
      <c r="B165" s="55" t="s">
        <v>911</v>
      </c>
      <c r="C165" s="156" t="s">
        <v>134</v>
      </c>
      <c r="D165" s="98" t="s">
        <v>186</v>
      </c>
      <c r="E165" s="157">
        <v>12</v>
      </c>
      <c r="F165" s="2">
        <v>475</v>
      </c>
      <c r="G165" s="2" t="s">
        <v>146</v>
      </c>
      <c r="H165" s="2" t="s">
        <v>146</v>
      </c>
      <c r="I165" s="100">
        <v>125.49</v>
      </c>
      <c r="J165" s="101">
        <f>(M165/I165)*100</f>
        <v>2.2312534863335722</v>
      </c>
      <c r="K165" s="104">
        <v>0.7</v>
      </c>
      <c r="L165" s="71">
        <v>4</v>
      </c>
      <c r="M165" s="28">
        <f>K165*L165</f>
        <v>2.8</v>
      </c>
      <c r="N165" s="103" t="s">
        <v>158</v>
      </c>
      <c r="O165" s="104">
        <v>0.6</v>
      </c>
      <c r="P165" s="158">
        <v>46174</v>
      </c>
      <c r="Q165" s="158">
        <v>46188</v>
      </c>
      <c r="R165" s="28">
        <f>(K165-O165)/O165*100</f>
        <v>16.666666666666664</v>
      </c>
      <c r="S165" s="105">
        <f>IF(INDEX(Historical!$D$7:$D1342,MATCH(B165,Historical!$B$7:$B$1062,0))=0,"n/a",(INDEX(Historical!$C$7:$C$1062,MATCH(B165,Historical!$B$7:$B$1062,0))/INDEX(Historical!$D$7:$D$1062,MATCH(B165,Historical!$B$7:$B$1062,0))-1)*100)</f>
        <v>4.8672566371681603</v>
      </c>
      <c r="T165" s="105">
        <f>IF(INDEX(Historical!$F$7:$F$1062,MATCH(B165,Historical!$B$7:$B$1062,0))=0,"n/a",((INDEX(Historical!$C$7:$C$1062,MATCH(B165,Historical!$B$7:$B$1062,0))/INDEX(Historical!$F$7:$F$1062,MATCH(B165,Historical!$B$7:$B$1062,0)))^(1/3)-1)*100)</f>
        <v>5.470820729692516</v>
      </c>
      <c r="U165" s="105">
        <f>IF(INDEX(Historical!$H$7:$H$1062,MATCH(B165,Historical!$B$7:$B$1062,0))=0,"n/a",((INDEX(Historical!$C$7:$C$1062,MATCH(B165,Historical!$B$7:$B$1062,0))/INDEX(Historical!$H$7:$H$1062,MATCH(B165,Historical!$B$7:$B$1062,0)))^(1/5)-1)*100)</f>
        <v>13.111737935822433</v>
      </c>
      <c r="V165" s="105">
        <f>IF(INDEX(Historical!$M$7:$M$1062,MATCH(B165,Historical!$B$7:$B$1062,0))=0,"n/a",((INDEX(Historical!$C$7:$C$1062,MATCH(B165,Historical!$B$7:$B$1062,0))/INDEX(Historical!$M$7:$M$1062,MATCH(B165,Historical!$B$7:$B$1062,0)))^(1/10)-1)*100)</f>
        <v>31.784917397306977</v>
      </c>
      <c r="W165" s="106">
        <f>IF(OR(U165&lt;=0,U165="n/a",V165&lt;=0,V165="n/a"),"n/a",U165/V165)</f>
        <v>0.41251445683899568</v>
      </c>
      <c r="X165" s="107">
        <f>IF(OR(AJ165&lt;=0,AJ165="n/a",U165&lt;=0,U165="n/a"),"n/a",U165/AJ165)</f>
        <v>2.0391505343425247</v>
      </c>
      <c r="Y165" s="123"/>
      <c r="Z165" s="101">
        <f>IF(OR(AC165&lt;0.01,AC165="n/a"),"n/a",M165/AC165*100)</f>
        <v>47.058823529411761</v>
      </c>
      <c r="AA165" s="109">
        <f>IF(OR(AC165&lt;0.01,AC165="n/a"),"n/a",I165/AC165)</f>
        <v>21.090756302521008</v>
      </c>
      <c r="AB165" s="71">
        <v>3</v>
      </c>
      <c r="AC165" s="100">
        <v>5.95</v>
      </c>
      <c r="AD165" s="100">
        <v>1.66</v>
      </c>
      <c r="AE165" s="100">
        <v>3.48</v>
      </c>
      <c r="AF165" s="100">
        <v>3.89</v>
      </c>
      <c r="AG165" s="100">
        <v>18.329999999999998</v>
      </c>
      <c r="AH165" s="100">
        <v>-7.46</v>
      </c>
      <c r="AI165" s="100">
        <v>25.790000000000003</v>
      </c>
      <c r="AJ165" s="100">
        <v>6.43</v>
      </c>
      <c r="AK165" s="100">
        <v>8.6</v>
      </c>
      <c r="AL165" s="100">
        <v>8770</v>
      </c>
      <c r="AM165" s="100">
        <v>22.63</v>
      </c>
      <c r="AN165" s="100">
        <v>0.22</v>
      </c>
      <c r="AO165" s="110">
        <f>IF(U165="n/a","n/a",IF(AA165&lt;0,"n/a",IF(AA165="n/a","n/a",J165+U165-AA165)))</f>
        <v>-5.7477648803650041</v>
      </c>
      <c r="AP165" s="111">
        <f>IF(U165="n/a","n/a",J165+U165)</f>
        <v>15.342991422156004</v>
      </c>
      <c r="AQ165" s="112">
        <f>IF(OR(AC165&lt;0.01,AC165="n/a",AF165="n/a"),"n/a",(I165/SQRT(22.5*AC165*(I165/AF165))-1)*100)</f>
        <v>90.954377351481199</v>
      </c>
      <c r="AR165" s="101">
        <f>INDEX(Historical!$C$7:$C$1063,MATCH(B165,Historical!$B$7:$B$1063,0))*IF(AH165="n/a",1.03,IF(AH165&lt;0,1.01,IF(AH165&gt;10,1.1,(1+AH165/100))))</f>
        <v>2.3936999999999999</v>
      </c>
      <c r="AS165" s="109">
        <f>IF($AI165="n/a",1.03*AR165,IF($AI165&lt;0,1.01*AR165,IF($AI165&gt;10,1.1*AR165,(1+$AI165/100)*AR165)))</f>
        <v>2.63307</v>
      </c>
      <c r="AT165" s="109">
        <f>IF($AK165="n/a",1.03*AS165,IF($AK165&lt;0,1.01*AS165,IF($AK165&gt;10,1.1*AS165,(1+$AK165/100)*AS165)))</f>
        <v>2.8595140200000002</v>
      </c>
      <c r="AU165" s="109">
        <f>IF($AK165="n/a",1.03*AT165,IF($AK165&lt;0,1.01*AT165,IF($AK165&gt;10,1.1*AT165,(1+$AK165/100)*AT165)))</f>
        <v>3.1054322257200004</v>
      </c>
      <c r="AV165" s="109">
        <f>IF($AK165="n/a",1.03*AU165,IF($AK165&lt;0,1.01*AU165,IF($AK165&gt;10,1.1*AU165,(1+$AK165/100)*AU165)))</f>
        <v>3.3724993971319206</v>
      </c>
      <c r="AW165" s="109">
        <f>SUM(AR165:AV165)</f>
        <v>14.364215642851921</v>
      </c>
      <c r="AX165" s="113">
        <f>AW165/I165*100</f>
        <v>11.446502225557351</v>
      </c>
      <c r="AY165" s="100">
        <v>0.96</v>
      </c>
      <c r="AZ165" s="100">
        <v>11.219999999999999</v>
      </c>
      <c r="BA165" s="100">
        <v>-40.739999999999995</v>
      </c>
      <c r="BB165" s="100">
        <v>-10.23</v>
      </c>
      <c r="BC165" s="100">
        <v>-22.09</v>
      </c>
      <c r="BE165" s="12">
        <v>2015</v>
      </c>
      <c r="BF165" s="12">
        <f>IF(BE165&gt;2020,0,IF(BE165&gt;2008,1,IF(BE165&gt;2001,2,IF(BE165&gt;1990,3,IF(BE165&gt;1980,4,IF(BE165&gt;1973,5,IF(BE165&gt;1970,6,IF(BE165&gt;1960,7,IF(BE165&gt;1958,8,IF(BE165&gt;1953,9,10))))))))))</f>
        <v>1</v>
      </c>
      <c r="BG165" s="100">
        <v>11.23</v>
      </c>
      <c r="BH165" t="s">
        <v>121</v>
      </c>
      <c r="BI165" t="s">
        <v>122</v>
      </c>
    </row>
    <row r="166" spans="1:61" ht="11.25" customHeight="1" x14ac:dyDescent="0.2">
      <c r="A166" s="116" t="s">
        <v>1500</v>
      </c>
      <c r="B166" s="55" t="s">
        <v>1501</v>
      </c>
      <c r="C166" s="156" t="s">
        <v>134</v>
      </c>
      <c r="D166" s="98" t="s">
        <v>186</v>
      </c>
      <c r="E166" s="157">
        <v>10</v>
      </c>
      <c r="F166" s="2">
        <v>523</v>
      </c>
      <c r="G166" s="2" t="s">
        <v>146</v>
      </c>
      <c r="H166" s="2" t="s">
        <v>146</v>
      </c>
      <c r="I166" s="100">
        <v>88.95</v>
      </c>
      <c r="J166" s="101">
        <f>(M166/I166)*100</f>
        <v>2.6981450252951094</v>
      </c>
      <c r="K166" s="104">
        <v>0.6</v>
      </c>
      <c r="L166" s="71">
        <v>4</v>
      </c>
      <c r="M166" s="28">
        <f>K166*L166</f>
        <v>2.4</v>
      </c>
      <c r="N166" s="103" t="s">
        <v>1502</v>
      </c>
      <c r="O166" s="104">
        <v>0.54</v>
      </c>
      <c r="P166" s="158">
        <v>46191</v>
      </c>
      <c r="Q166" s="158">
        <v>46210</v>
      </c>
      <c r="R166" s="28">
        <f>(K166-O166)/O166*100</f>
        <v>11.1111111111111</v>
      </c>
      <c r="S166" s="105">
        <f>IF(INDEX(Historical!$D$7:$D1343,MATCH(B166,Historical!$B$7:$B$1062,0))=0,"n/a",(INDEX(Historical!$C$7:$C$1062,MATCH(B166,Historical!$B$7:$B$1062,0))/INDEX(Historical!$D$7:$D$1062,MATCH(B166,Historical!$B$7:$B$1062,0))-1)*100)</f>
        <v>10.160427807486627</v>
      </c>
      <c r="T166" s="105">
        <f>IF(INDEX(Historical!$F$7:$F$1062,MATCH(B166,Historical!$B$7:$B$1062,0))=0,"n/a",((INDEX(Historical!$C$7:$C$1062,MATCH(B166,Historical!$B$7:$B$1062,0))/INDEX(Historical!$F$7:$F$1062,MATCH(B166,Historical!$B$7:$B$1062,0)))^(1/3)-1)*100)</f>
        <v>11.15405747242586</v>
      </c>
      <c r="U166" s="105">
        <f>IF(INDEX(Historical!$H$7:$H$1062,MATCH(B166,Historical!$B$7:$B$1062,0))=0,"n/a",((INDEX(Historical!$C$7:$C$1062,MATCH(B166,Historical!$B$7:$B$1062,0))/INDEX(Historical!$H$7:$H$1062,MATCH(B166,Historical!$B$7:$B$1062,0)))^(1/5)-1)*100)</f>
        <v>11.883455433081735</v>
      </c>
      <c r="V166" s="105" t="str">
        <f>IF(INDEX(Historical!$M$7:$M$1062,MATCH(B166,Historical!$B$7:$B$1062,0))=0,"n/a",((INDEX(Historical!$C$7:$C$1062,MATCH(B166,Historical!$B$7:$B$1062,0))/INDEX(Historical!$M$7:$M$1062,MATCH(B166,Historical!$B$7:$B$1062,0)))^(1/10)-1)*100)</f>
        <v>n/a</v>
      </c>
      <c r="W166" s="106" t="str">
        <f>IF(OR(U166&lt;=0,U166="n/a",V166&lt;=0,V166="n/a"),"n/a",U166/V166)</f>
        <v>n/a</v>
      </c>
      <c r="X166" s="107">
        <f>IF(OR(AJ166&lt;=0,AJ166="n/a",U166&lt;=0,U166="n/a"),"n/a",U166/AJ166)</f>
        <v>0.73810282193054255</v>
      </c>
      <c r="Y166" s="165"/>
      <c r="Z166" s="101">
        <f>IF(OR(AC166&lt;0.01,AC166="n/a"),"n/a",M166/AC166*100)</f>
        <v>40.54054054054054</v>
      </c>
      <c r="AA166" s="109">
        <f>IF(OR(AC166&lt;0.01,AC166="n/a"),"n/a",I166/AC166)</f>
        <v>15.025337837837839</v>
      </c>
      <c r="AB166" s="71">
        <v>3</v>
      </c>
      <c r="AC166" s="100">
        <v>5.92</v>
      </c>
      <c r="AD166" s="100">
        <v>1.1299999999999999</v>
      </c>
      <c r="AE166" s="100">
        <v>6.47</v>
      </c>
      <c r="AF166" s="100">
        <v>4.25</v>
      </c>
      <c r="AG166" s="100">
        <v>30.53</v>
      </c>
      <c r="AH166" s="100">
        <v>7.41</v>
      </c>
      <c r="AI166" s="100">
        <v>14.44</v>
      </c>
      <c r="AJ166" s="100">
        <v>16.100000000000001</v>
      </c>
      <c r="AK166" s="100">
        <v>10.879999999999999</v>
      </c>
      <c r="AL166" s="100">
        <v>4910</v>
      </c>
      <c r="AM166" s="100">
        <v>9.7100000000000009</v>
      </c>
      <c r="AN166" s="100">
        <v>0.39</v>
      </c>
      <c r="AO166" s="110">
        <f>IF(U166="n/a","n/a",IF(AA166&lt;0,"n/a",IF(AA166="n/a","n/a",J166+U166-AA166)))</f>
        <v>-0.44373737946099467</v>
      </c>
      <c r="AP166" s="111">
        <f>IF(U166="n/a","n/a",J166+U166)</f>
        <v>14.581600458376844</v>
      </c>
      <c r="AQ166" s="112">
        <f>IF(OR(AC166&lt;0.01,AC166="n/a",AF166="n/a"),"n/a",(I166/SQRT(22.5*AC166*(I166/AF166))-1)*100)</f>
        <v>68.467188774828486</v>
      </c>
      <c r="AR166" s="101">
        <f>INDEX(Historical!$C$7:$C$1063,MATCH(B166,Historical!$B$7:$B$1063,0))*IF(AH166="n/a",1.03,IF(AH166&lt;0,1.01,IF(AH166&gt;10,1.1,(1+AH166/100))))</f>
        <v>2.2126460000000003</v>
      </c>
      <c r="AS166" s="109">
        <f>IF($AI166="n/a",1.03*AR166,IF($AI166&lt;0,1.01*AR166,IF($AI166&gt;10,1.1*AR166,(1+$AI166/100)*AR166)))</f>
        <v>2.4339106000000004</v>
      </c>
      <c r="AT166" s="109">
        <f>IF($AK166="n/a",1.03*AS166,IF($AK166&lt;0,1.01*AS166,IF($AK166&gt;10,1.1*AS166,(1+$AK166/100)*AS166)))</f>
        <v>2.6773016600000008</v>
      </c>
      <c r="AU166" s="109">
        <f>IF($AK166="n/a",1.03*AT166,IF($AK166&lt;0,1.01*AT166,IF($AK166&gt;10,1.1*AT166,(1+$AK166/100)*AT166)))</f>
        <v>2.945031826000001</v>
      </c>
      <c r="AV166" s="109">
        <f>IF($AK166="n/a",1.03*AU166,IF($AK166&lt;0,1.01*AU166,IF($AK166&gt;10,1.1*AU166,(1+$AK166/100)*AU166)))</f>
        <v>3.2395350086000012</v>
      </c>
      <c r="AW166" s="109">
        <f>SUM(AR166:AV166)</f>
        <v>13.508425094600003</v>
      </c>
      <c r="AX166" s="113">
        <f>AW166/I166*100</f>
        <v>15.186537486902758</v>
      </c>
      <c r="AY166" s="100">
        <v>1.1499999999999999</v>
      </c>
      <c r="AZ166" s="100">
        <v>23.75</v>
      </c>
      <c r="BA166" s="100">
        <v>-44.800000000000004</v>
      </c>
      <c r="BB166" s="100">
        <v>7.35</v>
      </c>
      <c r="BC166" s="100">
        <v>-18.329999999999998</v>
      </c>
      <c r="BE166" s="12">
        <v>2017</v>
      </c>
      <c r="BF166" s="12">
        <f>IF(BE166&gt;2020,0,IF(BE166&gt;2008,1,IF(BE166&gt;2001,2,IF(BE166&gt;1990,3,IF(BE166&gt;1980,4,IF(BE166&gt;1973,5,IF(BE166&gt;1970,6,IF(BE166&gt;1960,7,IF(BE166&gt;1958,8,IF(BE166&gt;1953,9,10))))))))))</f>
        <v>1</v>
      </c>
      <c r="BG166" s="100">
        <v>12.47</v>
      </c>
      <c r="BH166" t="s">
        <v>121</v>
      </c>
      <c r="BI166" t="s">
        <v>122</v>
      </c>
    </row>
    <row r="167" spans="1:61" ht="11.25" customHeight="1" x14ac:dyDescent="0.2">
      <c r="A167" s="55" t="s">
        <v>912</v>
      </c>
      <c r="B167" s="55" t="s">
        <v>913</v>
      </c>
      <c r="C167" s="156" t="s">
        <v>134</v>
      </c>
      <c r="D167" s="98" t="s">
        <v>135</v>
      </c>
      <c r="E167" s="157">
        <v>17</v>
      </c>
      <c r="F167" s="2">
        <v>250</v>
      </c>
      <c r="G167" s="2" t="s">
        <v>118</v>
      </c>
      <c r="H167" s="2" t="s">
        <v>118</v>
      </c>
      <c r="I167" s="100">
        <v>52.11</v>
      </c>
      <c r="J167" s="101">
        <f>(M167/I167)*100</f>
        <v>2.7633851468048358</v>
      </c>
      <c r="K167" s="104">
        <v>0.36</v>
      </c>
      <c r="L167" s="71">
        <v>4</v>
      </c>
      <c r="M167" s="28">
        <f>K167*L167</f>
        <v>1.44</v>
      </c>
      <c r="N167" s="103" t="s">
        <v>270</v>
      </c>
      <c r="O167" s="104">
        <v>0.35</v>
      </c>
      <c r="P167" s="158">
        <v>46098</v>
      </c>
      <c r="Q167" s="158">
        <v>46112</v>
      </c>
      <c r="R167" s="28">
        <f>(K167-O167)/O167*100</f>
        <v>2.8571428571428599</v>
      </c>
      <c r="S167" s="105">
        <f>IF(INDEX(Historical!$D$7:$D1344,MATCH(B167,Historical!$B$7:$B$1062,0))=0,"n/a",(INDEX(Historical!$C$7:$C$1062,MATCH(B167,Historical!$B$7:$B$1062,0))/INDEX(Historical!$D$7:$D$1062,MATCH(B167,Historical!$B$7:$B$1062,0))-1)*100)</f>
        <v>2.9411764705882248</v>
      </c>
      <c r="T167" s="105">
        <f>IF(INDEX(Historical!$F$7:$F$1062,MATCH(B167,Historical!$B$7:$B$1062,0))=0,"n/a",((INDEX(Historical!$C$7:$C$1062,MATCH(B167,Historical!$B$7:$B$1062,0))/INDEX(Historical!$F$7:$F$1062,MATCH(B167,Historical!$B$7:$B$1062,0)))^(1/3)-1)*100)</f>
        <v>3.0321324952139239</v>
      </c>
      <c r="U167" s="105">
        <f>IF(INDEX(Historical!$H$7:$H$1062,MATCH(B167,Historical!$B$7:$B$1062,0))=0,"n/a",((INDEX(Historical!$C$7:$C$1062,MATCH(B167,Historical!$B$7:$B$1062,0))/INDEX(Historical!$H$7:$H$1062,MATCH(B167,Historical!$B$7:$B$1062,0)))^(1/5)-1)*100)</f>
        <v>3.1310306477545069</v>
      </c>
      <c r="V167" s="105">
        <f>IF(INDEX(Historical!$M$7:$M$1062,MATCH(B167,Historical!$B$7:$B$1062,0))=0,"n/a",((INDEX(Historical!$C$7:$C$1062,MATCH(B167,Historical!$B$7:$B$1062,0))/INDEX(Historical!$M$7:$M$1062,MATCH(B167,Historical!$B$7:$B$1062,0)))^(1/10)-1)*100)</f>
        <v>3.4219694129380196</v>
      </c>
      <c r="W167" s="106">
        <f>IF(OR(U167&lt;=0,U167="n/a",V167&lt;=0,V167="n/a"),"n/a",U167/V167)</f>
        <v>0.91497914502581135</v>
      </c>
      <c r="X167" s="107">
        <f>IF(OR(AJ167&lt;=0,AJ167="n/a",U167&lt;=0,U167="n/a"),"n/a",U167/AJ167)</f>
        <v>0.74371274293456224</v>
      </c>
      <c r="Y167" s="165"/>
      <c r="Z167" s="101">
        <f>IF(OR(AC167&lt;0.01,AC167="n/a"),"n/a",M167/AC167*100)</f>
        <v>36.180904522613069</v>
      </c>
      <c r="AA167" s="109">
        <f>IF(OR(AC167&lt;0.01,AC167="n/a"),"n/a",I167/AC167)</f>
        <v>13.092964824120603</v>
      </c>
      <c r="AB167" s="71">
        <v>12</v>
      </c>
      <c r="AC167" s="100">
        <v>3.98</v>
      </c>
      <c r="AD167" s="100">
        <v>2.29</v>
      </c>
      <c r="AE167" s="100">
        <v>1.23</v>
      </c>
      <c r="AF167" s="100">
        <v>1.43</v>
      </c>
      <c r="AG167" s="100">
        <v>11.74</v>
      </c>
      <c r="AH167" s="100">
        <v>-4</v>
      </c>
      <c r="AI167" s="100">
        <v>14.52</v>
      </c>
      <c r="AJ167" s="100">
        <v>4.21</v>
      </c>
      <c r="AK167" s="100">
        <v>4.3999999999999995</v>
      </c>
      <c r="AL167" s="100">
        <v>2100</v>
      </c>
      <c r="AM167" s="100">
        <v>0.59</v>
      </c>
      <c r="AN167" s="100">
        <v>0.4</v>
      </c>
      <c r="AO167" s="110">
        <f>IF(U167="n/a","n/a",IF(AA167&lt;0,"n/a",IF(AA167="n/a","n/a",J167+U167-AA167)))</f>
        <v>-7.19854902956126</v>
      </c>
      <c r="AP167" s="111">
        <f>IF(U167="n/a","n/a",J167+U167)</f>
        <v>5.8944157945593432</v>
      </c>
      <c r="AQ167" s="112">
        <f>IF(OR(AC167&lt;0.01,AC167="n/a",AF167="n/a"),"n/a",(I167/SQRT(22.5*AC167*(I167/AF167))-1)*100)</f>
        <v>-8.7788043672781253</v>
      </c>
      <c r="AR167" s="101">
        <f>INDEX(Historical!$C$7:$C$1063,MATCH(B167,Historical!$B$7:$B$1063,0))*IF(AH167="n/a",1.03,IF(AH167&lt;0,1.01,IF(AH167&gt;10,1.1,(1+AH167/100))))</f>
        <v>1.4139999999999999</v>
      </c>
      <c r="AS167" s="109">
        <f>IF($AI167="n/a",1.03*AR167,IF($AI167&lt;0,1.01*AR167,IF($AI167&gt;10,1.1*AR167,(1+$AI167/100)*AR167)))</f>
        <v>1.5554000000000001</v>
      </c>
      <c r="AT167" s="109">
        <f>IF($AK167="n/a",1.03*AS167,IF($AK167&lt;0,1.01*AS167,IF($AK167&gt;10,1.1*AS167,(1+$AK167/100)*AS167)))</f>
        <v>1.6238376000000001</v>
      </c>
      <c r="AU167" s="109">
        <f>IF($AK167="n/a",1.03*AT167,IF($AK167&lt;0,1.01*AT167,IF($AK167&gt;10,1.1*AT167,(1+$AK167/100)*AT167)))</f>
        <v>1.6952864544000001</v>
      </c>
      <c r="AV167" s="109">
        <f>IF($AK167="n/a",1.03*AU167,IF($AK167&lt;0,1.01*AU167,IF($AK167&gt;10,1.1*AU167,(1+$AK167/100)*AU167)))</f>
        <v>1.7698790583936002</v>
      </c>
      <c r="AW167" s="109">
        <f>SUM(AR167:AV167)</f>
        <v>8.0584031127936004</v>
      </c>
      <c r="AX167" s="113">
        <f>AW167/I167*100</f>
        <v>15.464216297819231</v>
      </c>
      <c r="AY167" s="100">
        <v>0.1</v>
      </c>
      <c r="AZ167" s="100">
        <v>27.07</v>
      </c>
      <c r="BA167" s="100">
        <v>-6.21</v>
      </c>
      <c r="BB167" s="100">
        <v>4.21</v>
      </c>
      <c r="BC167" s="100">
        <v>13.73</v>
      </c>
      <c r="BE167" s="12">
        <v>2010</v>
      </c>
      <c r="BF167" s="12">
        <f>IF(BE167&gt;2020,0,IF(BE167&gt;2008,1,IF(BE167&gt;2001,2,IF(BE167&gt;1990,3,IF(BE167&gt;1980,4,IF(BE167&gt;1973,5,IF(BE167&gt;1970,6,IF(BE167&gt;1960,7,IF(BE167&gt;1958,8,IF(BE167&gt;1953,9,10))))))))))</f>
        <v>1</v>
      </c>
      <c r="BG167" s="100">
        <v>1.34</v>
      </c>
      <c r="BH167" t="s">
        <v>121</v>
      </c>
      <c r="BI167" t="s">
        <v>122</v>
      </c>
    </row>
    <row r="168" spans="1:61" ht="11.25" customHeight="1" x14ac:dyDescent="0.2">
      <c r="A168" s="55" t="s">
        <v>914</v>
      </c>
      <c r="B168" s="55" t="s">
        <v>915</v>
      </c>
      <c r="C168" s="156" t="s">
        <v>116</v>
      </c>
      <c r="D168" s="98" t="s">
        <v>117</v>
      </c>
      <c r="E168" s="157">
        <v>16</v>
      </c>
      <c r="F168" s="2">
        <v>301</v>
      </c>
      <c r="G168" s="2" t="s">
        <v>146</v>
      </c>
      <c r="H168" s="2" t="s">
        <v>146</v>
      </c>
      <c r="I168" s="100">
        <v>45.01</v>
      </c>
      <c r="J168" s="101">
        <f>(M168/I168)*100</f>
        <v>3.1104199066874028</v>
      </c>
      <c r="K168" s="104">
        <v>0.35</v>
      </c>
      <c r="L168" s="71">
        <v>4</v>
      </c>
      <c r="M168" s="28">
        <f>K168*L168</f>
        <v>1.4</v>
      </c>
      <c r="N168" s="103" t="s">
        <v>136</v>
      </c>
      <c r="O168" s="104">
        <v>0.34</v>
      </c>
      <c r="P168" s="158">
        <v>46171</v>
      </c>
      <c r="Q168" s="158">
        <v>46183</v>
      </c>
      <c r="R168" s="28">
        <f>(K168-O168)/O168*100</f>
        <v>2.9411764705882213</v>
      </c>
      <c r="S168" s="105">
        <f>IF(INDEX(Historical!$D$7:$D1345,MATCH(B168,Historical!$B$7:$B$1062,0))=0,"n/a",(INDEX(Historical!$C$7:$C$1062,MATCH(B168,Historical!$B$7:$B$1062,0))/INDEX(Historical!$D$7:$D$1062,MATCH(B168,Historical!$B$7:$B$1062,0))-1)*100)</f>
        <v>3.0534351145038219</v>
      </c>
      <c r="T168" s="105">
        <f>IF(INDEX(Historical!$F$7:$F$1062,MATCH(B168,Historical!$B$7:$B$1062,0))=0,"n/a",((INDEX(Historical!$C$7:$C$1062,MATCH(B168,Historical!$B$7:$B$1062,0))/INDEX(Historical!$F$7:$F$1062,MATCH(B168,Historical!$B$7:$B$1062,0)))^(1/3)-1)*100)</f>
        <v>2.0571295360733988</v>
      </c>
      <c r="U168" s="105">
        <f>IF(INDEX(Historical!$H$7:$H$1062,MATCH(B168,Historical!$B$7:$B$1062,0))=0,"n/a",((INDEX(Historical!$C$7:$C$1062,MATCH(B168,Historical!$B$7:$B$1062,0))/INDEX(Historical!$H$7:$H$1062,MATCH(B168,Historical!$B$7:$B$1062,0)))^(1/5)-1)*100)</f>
        <v>2.0457184262680395</v>
      </c>
      <c r="V168" s="105">
        <f>IF(INDEX(Historical!$M$7:$M$1062,MATCH(B168,Historical!$B$7:$B$1062,0))=0,"n/a",((INDEX(Historical!$C$7:$C$1062,MATCH(B168,Historical!$B$7:$B$1062,0))/INDEX(Historical!$M$7:$M$1062,MATCH(B168,Historical!$B$7:$B$1062,0)))^(1/10)-1)*100)</f>
        <v>2.5939492361870986</v>
      </c>
      <c r="W168" s="106">
        <f>IF(OR(U168&lt;=0,U168="n/a",V168&lt;=0,V168="n/a"),"n/a",U168/V168)</f>
        <v>0.78865013922750649</v>
      </c>
      <c r="X168" s="107">
        <f>IF(OR(AJ168&lt;=0,AJ168="n/a",U168&lt;=0,U168="n/a"),"n/a",U168/AJ168)</f>
        <v>0.79291411870854245</v>
      </c>
      <c r="Y168" s="162"/>
      <c r="Z168" s="101">
        <f>IF(OR(AC168&lt;0.01,AC168="n/a"),"n/a",M168/AC168*100)</f>
        <v>1272.7272727272727</v>
      </c>
      <c r="AA168" s="109">
        <f>IF(OR(AC168&lt;0.01,AC168="n/a"),"n/a",I168/AC168)</f>
        <v>409.18181818181819</v>
      </c>
      <c r="AB168" s="71">
        <v>12</v>
      </c>
      <c r="AC168" s="100">
        <v>0.11</v>
      </c>
      <c r="AD168" s="100">
        <v>0.53</v>
      </c>
      <c r="AE168" s="100">
        <v>0.74</v>
      </c>
      <c r="AF168" s="100">
        <v>1.83</v>
      </c>
      <c r="AG168" s="100">
        <v>0.33</v>
      </c>
      <c r="AH168" s="100">
        <v>21.89</v>
      </c>
      <c r="AI168" s="100">
        <v>14.64</v>
      </c>
      <c r="AJ168" s="100">
        <v>2.58</v>
      </c>
      <c r="AK168" s="100">
        <v>17.41</v>
      </c>
      <c r="AL168" s="100">
        <v>3240</v>
      </c>
      <c r="AM168" s="100">
        <v>1.6099999999999999</v>
      </c>
      <c r="AN168" s="100">
        <v>0.91</v>
      </c>
      <c r="AO168" s="110">
        <f>IF(U168="n/a","n/a",IF(AA168&lt;0,"n/a",IF(AA168="n/a","n/a",J168+U168-AA168)))</f>
        <v>-404.02567984886275</v>
      </c>
      <c r="AP168" s="111">
        <f>IF(U168="n/a","n/a",J168+U168)</f>
        <v>5.1561383329554422</v>
      </c>
      <c r="AQ168" s="112">
        <f>IF(OR(AC168&lt;0.01,AC168="n/a",AF168="n/a"),"n/a",(I168/SQRT(22.5*AC168*(I168/AF168))-1)*100)</f>
        <v>476.88925464183518</v>
      </c>
      <c r="AR168" s="101">
        <f>INDEX(Historical!$C$7:$C$1063,MATCH(B168,Historical!$B$7:$B$1063,0))*IF(AH168="n/a",1.03,IF(AH168&lt;0,1.01,IF(AH168&gt;10,1.1,(1+AH168/100))))</f>
        <v>1.4850000000000003</v>
      </c>
      <c r="AS168" s="109">
        <f>IF($AI168="n/a",1.03*AR168,IF($AI168&lt;0,1.01*AR168,IF($AI168&gt;10,1.1*AR168,(1+$AI168/100)*AR168)))</f>
        <v>1.6335000000000004</v>
      </c>
      <c r="AT168" s="109">
        <f>IF($AK168="n/a",1.03*AS168,IF($AK168&lt;0,1.01*AS168,IF($AK168&gt;10,1.1*AS168,(1+$AK168/100)*AS168)))</f>
        <v>1.7968500000000005</v>
      </c>
      <c r="AU168" s="109">
        <f>IF($AK168="n/a",1.03*AT168,IF($AK168&lt;0,1.01*AT168,IF($AK168&gt;10,1.1*AT168,(1+$AK168/100)*AT168)))</f>
        <v>1.9765350000000008</v>
      </c>
      <c r="AV168" s="109">
        <f>IF($AK168="n/a",1.03*AU168,IF($AK168&lt;0,1.01*AU168,IF($AK168&gt;10,1.1*AU168,(1+$AK168/100)*AU168)))</f>
        <v>2.174188500000001</v>
      </c>
      <c r="AW168" s="109">
        <f>SUM(AR168:AV168)</f>
        <v>9.0660735000000034</v>
      </c>
      <c r="AX168" s="113">
        <f>AW168/I168*100</f>
        <v>20.142353921350818</v>
      </c>
      <c r="AY168" s="100">
        <v>0.9</v>
      </c>
      <c r="AZ168" s="100">
        <v>55.58</v>
      </c>
      <c r="BA168" s="100">
        <v>-14.74</v>
      </c>
      <c r="BB168" s="100">
        <v>22.32</v>
      </c>
      <c r="BC168" s="100">
        <v>12.33</v>
      </c>
      <c r="BE168" s="12">
        <v>2011</v>
      </c>
      <c r="BF168" s="12">
        <f>IF(BE168&gt;2020,0,IF(BE168&gt;2008,1,IF(BE168&gt;2001,2,IF(BE168&gt;1990,3,IF(BE168&gt;1980,4,IF(BE168&gt;1973,5,IF(BE168&gt;1970,6,IF(BE168&gt;1960,7,IF(BE168&gt;1958,8,IF(BE168&gt;1953,9,10))))))))))</f>
        <v>1</v>
      </c>
      <c r="BG168" s="100">
        <v>0.13</v>
      </c>
      <c r="BH168" t="s">
        <v>121</v>
      </c>
      <c r="BI168" t="s">
        <v>122</v>
      </c>
    </row>
    <row r="169" spans="1:61" ht="11.25" customHeight="1" x14ac:dyDescent="0.2">
      <c r="A169" s="55" t="s">
        <v>916</v>
      </c>
      <c r="B169" s="55" t="s">
        <v>917</v>
      </c>
      <c r="C169" s="156" t="s">
        <v>134</v>
      </c>
      <c r="D169" s="98" t="s">
        <v>157</v>
      </c>
      <c r="E169" s="157">
        <v>16</v>
      </c>
      <c r="F169" s="2">
        <v>309</v>
      </c>
      <c r="G169" s="2" t="s">
        <v>146</v>
      </c>
      <c r="H169" s="2" t="s">
        <v>146</v>
      </c>
      <c r="I169" s="100">
        <v>31.07</v>
      </c>
      <c r="J169" s="101">
        <f>(M169/I169)*100</f>
        <v>2.9610556807209529</v>
      </c>
      <c r="K169" s="104">
        <v>0.23</v>
      </c>
      <c r="L169" s="71">
        <v>4</v>
      </c>
      <c r="M169" s="28">
        <f>K169*L169</f>
        <v>0.92</v>
      </c>
      <c r="N169" s="103" t="s">
        <v>482</v>
      </c>
      <c r="O169" s="104">
        <v>0.21</v>
      </c>
      <c r="P169" s="158">
        <v>46246</v>
      </c>
      <c r="Q169" s="158">
        <v>46267</v>
      </c>
      <c r="R169" s="28">
        <f>(K169-O169)/O169*100</f>
        <v>9.5238095238095326</v>
      </c>
      <c r="S169" s="105">
        <f>IF(INDEX(Historical!$D$7:$D1346,MATCH(B169,Historical!$B$7:$B$1062,0))=0,"n/a",(INDEX(Historical!$C$7:$C$1062,MATCH(B169,Historical!$B$7:$B$1062,0))/INDEX(Historical!$D$7:$D$1062,MATCH(B169,Historical!$B$7:$B$1062,0))-1)*100)</f>
        <v>7.3333333333333472</v>
      </c>
      <c r="T169" s="105">
        <f>IF(INDEX(Historical!$F$7:$F$1062,MATCH(B169,Historical!$B$7:$B$1062,0))=0,"n/a",((INDEX(Historical!$C$7:$C$1062,MATCH(B169,Historical!$B$7:$B$1062,0))/INDEX(Historical!$F$7:$F$1062,MATCH(B169,Historical!$B$7:$B$1062,0)))^(1/3)-1)*100)</f>
        <v>6.8441253727991036</v>
      </c>
      <c r="U169" s="105">
        <f>IF(INDEX(Historical!$H$7:$H$1062,MATCH(B169,Historical!$B$7:$B$1062,0))=0,"n/a",((INDEX(Historical!$C$7:$C$1062,MATCH(B169,Historical!$B$7:$B$1062,0))/INDEX(Historical!$H$7:$H$1062,MATCH(B169,Historical!$B$7:$B$1062,0)))^(1/5)-1)*100)</f>
        <v>8.718637781689953</v>
      </c>
      <c r="V169" s="105">
        <f>IF(INDEX(Historical!$M$7:$M$1062,MATCH(B169,Historical!$B$7:$B$1062,0))=0,"n/a",((INDEX(Historical!$C$7:$C$1062,MATCH(B169,Historical!$B$7:$B$1062,0))/INDEX(Historical!$M$7:$M$1062,MATCH(B169,Historical!$B$7:$B$1062,0)))^(1/10)-1)*100)</f>
        <v>11.338744226372622</v>
      </c>
      <c r="W169" s="106">
        <f>IF(OR(U169&lt;=0,U169="n/a",V169&lt;=0,V169="n/a"),"n/a",U169/V169)</f>
        <v>0.7689244600307148</v>
      </c>
      <c r="X169" s="107">
        <f>IF(OR(AJ169&lt;=0,AJ169="n/a",U169&lt;=0,U169="n/a"),"n/a",U169/AJ169)</f>
        <v>0.66301427997642226</v>
      </c>
      <c r="Y169" s="165"/>
      <c r="Z169" s="101">
        <f>IF(OR(AC169&lt;0.01,AC169="n/a"),"n/a",M169/AC169*100)</f>
        <v>38.016528925619838</v>
      </c>
      <c r="AA169" s="109">
        <f>IF(OR(AC169&lt;0.01,AC169="n/a"),"n/a",I169/AC169)</f>
        <v>12.838842975206612</v>
      </c>
      <c r="AB169" s="71">
        <v>12</v>
      </c>
      <c r="AC169" s="100">
        <v>2.42</v>
      </c>
      <c r="AD169" s="100">
        <v>2.5499999999999998</v>
      </c>
      <c r="AE169" s="100">
        <v>4.2</v>
      </c>
      <c r="AF169" s="100">
        <v>1.37</v>
      </c>
      <c r="AG169" s="100">
        <v>11.110000000000001</v>
      </c>
      <c r="AH169" s="100">
        <v>6.61</v>
      </c>
      <c r="AI169" s="100">
        <v>4.0199999999999996</v>
      </c>
      <c r="AJ169" s="100">
        <v>13.15</v>
      </c>
      <c r="AK169" s="100">
        <v>4.67</v>
      </c>
      <c r="AL169" s="100">
        <v>6260</v>
      </c>
      <c r="AM169" s="100">
        <v>6.370000000000001</v>
      </c>
      <c r="AN169" s="100">
        <v>0.2</v>
      </c>
      <c r="AO169" s="110">
        <f>IF(U169="n/a","n/a",IF(AA169&lt;0,"n/a",IF(AA169="n/a","n/a",J169+U169-AA169)))</f>
        <v>-1.1591495127957057</v>
      </c>
      <c r="AP169" s="111">
        <f>IF(U169="n/a","n/a",J169+U169)</f>
        <v>11.679693462410906</v>
      </c>
      <c r="AQ169" s="112">
        <f>IF(OR(AC169&lt;0.01,AC169="n/a",AF169="n/a"),"n/a",(I169/SQRT(22.5*AC169*(I169/AF169))-1)*100)</f>
        <v>-11.583775053486534</v>
      </c>
      <c r="AR169" s="101">
        <f>INDEX(Historical!$C$7:$C$1063,MATCH(B169,Historical!$B$7:$B$1063,0))*IF(AH169="n/a",1.03,IF(AH169&lt;0,1.01,IF(AH169&gt;10,1.1,(1+AH169/100))))</f>
        <v>0.8582105000000001</v>
      </c>
      <c r="AS169" s="109">
        <f>IF($AI169="n/a",1.03*AR169,IF($AI169&lt;0,1.01*AR169,IF($AI169&gt;10,1.1*AR169,(1+$AI169/100)*AR169)))</f>
        <v>0.8927105621000001</v>
      </c>
      <c r="AT169" s="109">
        <f>IF($AK169="n/a",1.03*AS169,IF($AK169&lt;0,1.01*AS169,IF($AK169&gt;10,1.1*AS169,(1+$AK169/100)*AS169)))</f>
        <v>0.9344001453500701</v>
      </c>
      <c r="AU169" s="109">
        <f>IF($AK169="n/a",1.03*AT169,IF($AK169&lt;0,1.01*AT169,IF($AK169&gt;10,1.1*AT169,(1+$AK169/100)*AT169)))</f>
        <v>0.97803663213791836</v>
      </c>
      <c r="AV169" s="109">
        <f>IF($AK169="n/a",1.03*AU169,IF($AK169&lt;0,1.01*AU169,IF($AK169&gt;10,1.1*AU169,(1+$AK169/100)*AU169)))</f>
        <v>1.0237109428587592</v>
      </c>
      <c r="AW169" s="109">
        <f>SUM(AR169:AV169)</f>
        <v>4.6870687824467483</v>
      </c>
      <c r="AX169" s="113">
        <f>AW169/I169*100</f>
        <v>15.085512656732373</v>
      </c>
      <c r="AY169" s="100">
        <v>0.67</v>
      </c>
      <c r="AZ169" s="100">
        <v>21.84</v>
      </c>
      <c r="BA169" s="100">
        <v>-1.9900000000000002</v>
      </c>
      <c r="BB169" s="100">
        <v>8.81</v>
      </c>
      <c r="BC169" s="100">
        <v>11.27</v>
      </c>
      <c r="BE169" s="12">
        <v>2011</v>
      </c>
      <c r="BF169" s="12">
        <f>IF(BE169&gt;2020,0,IF(BE169&gt;2008,1,IF(BE169&gt;2001,2,IF(BE169&gt;1990,3,IF(BE169&gt;1980,4,IF(BE169&gt;1973,5,IF(BE169&gt;1970,6,IF(BE169&gt;1960,7,IF(BE169&gt;1958,8,IF(BE169&gt;1953,9,10))))))))))</f>
        <v>1</v>
      </c>
      <c r="BG169" s="100">
        <v>2.0099999999999998</v>
      </c>
      <c r="BH169" t="s">
        <v>121</v>
      </c>
      <c r="BI169" t="s">
        <v>122</v>
      </c>
    </row>
    <row r="170" spans="1:61" ht="11.25" customHeight="1" x14ac:dyDescent="0.2">
      <c r="A170" s="55" t="s">
        <v>920</v>
      </c>
      <c r="B170" s="55" t="s">
        <v>921</v>
      </c>
      <c r="C170" s="156" t="s">
        <v>134</v>
      </c>
      <c r="D170" s="98" t="s">
        <v>157</v>
      </c>
      <c r="E170" s="157">
        <v>21</v>
      </c>
      <c r="F170" s="2">
        <v>199</v>
      </c>
      <c r="G170" s="2" t="s">
        <v>146</v>
      </c>
      <c r="H170" s="2" t="s">
        <v>146</v>
      </c>
      <c r="I170" s="100">
        <v>140.5</v>
      </c>
      <c r="J170" s="101">
        <f>(M170/I170)*100</f>
        <v>2.1352313167259789</v>
      </c>
      <c r="K170" s="104">
        <v>0.75</v>
      </c>
      <c r="L170" s="71">
        <v>4</v>
      </c>
      <c r="M170" s="28">
        <f>K170*L170</f>
        <v>3</v>
      </c>
      <c r="N170" s="103" t="s">
        <v>696</v>
      </c>
      <c r="O170" s="104">
        <v>0.71</v>
      </c>
      <c r="P170" s="158">
        <v>45975</v>
      </c>
      <c r="Q170" s="158">
        <v>45989</v>
      </c>
      <c r="R170" s="28">
        <f>(K170-O170)/O170*100</f>
        <v>5.6338028169014134</v>
      </c>
      <c r="S170" s="105">
        <f>IF(INDEX(Historical!$D$7:$D1348,MATCH(B170,Historical!$B$7:$B$1062,0))=0,"n/a",(INDEX(Historical!$C$7:$C$1062,MATCH(B170,Historical!$B$7:$B$1062,0))/INDEX(Historical!$D$7:$D$1062,MATCH(B170,Historical!$B$7:$B$1062,0))-1)*100)</f>
        <v>4.7272727272727133</v>
      </c>
      <c r="T170" s="105">
        <f>IF(INDEX(Historical!$F$7:$F$1062,MATCH(B170,Historical!$B$7:$B$1062,0))=0,"n/a",((INDEX(Historical!$C$7:$C$1062,MATCH(B170,Historical!$B$7:$B$1062,0))/INDEX(Historical!$F$7:$F$1062,MATCH(B170,Historical!$B$7:$B$1062,0)))^(1/3)-1)*100)</f>
        <v>4.690254465917798</v>
      </c>
      <c r="U170" s="105">
        <f>IF(INDEX(Historical!$H$7:$H$1062,MATCH(B170,Historical!$B$7:$B$1062,0))=0,"n/a",((INDEX(Historical!$C$7:$C$1062,MATCH(B170,Historical!$B$7:$B$1062,0))/INDEX(Historical!$H$7:$H$1062,MATCH(B170,Historical!$B$7:$B$1062,0)))^(1/5)-1)*100)</f>
        <v>9.1379793477641904</v>
      </c>
      <c r="V170" s="105">
        <f>IF(INDEX(Historical!$M$7:$M$1062,MATCH(B170,Historical!$B$7:$B$1062,0))=0,"n/a",((INDEX(Historical!$C$7:$C$1062,MATCH(B170,Historical!$B$7:$B$1062,0))/INDEX(Historical!$M$7:$M$1062,MATCH(B170,Historical!$B$7:$B$1062,0)))^(1/10)-1)*100)</f>
        <v>10.30542524220699</v>
      </c>
      <c r="W170" s="106">
        <f>IF(OR(U170&lt;=0,U170="n/a",V170&lt;=0,V170="n/a"),"n/a",U170/V170)</f>
        <v>0.88671540795217285</v>
      </c>
      <c r="X170" s="107" t="str">
        <f>IF(OR(AJ170&lt;=0,AJ170="n/a",U170&lt;=0,U170="n/a"),"n/a",U170/AJ170)</f>
        <v>n/a</v>
      </c>
      <c r="Y170" s="164"/>
      <c r="Z170" s="101" t="str">
        <f>IF(OR(AC170&lt;0.01,AC170="n/a"),"n/a",M170/AC170*100)</f>
        <v>n/a</v>
      </c>
      <c r="AA170" s="109" t="str">
        <f>IF(OR(AC170&lt;0.01,AC170="n/a"),"n/a",I170/AC170)</f>
        <v>n/a</v>
      </c>
      <c r="AB170" s="71">
        <v>12</v>
      </c>
      <c r="AC170" s="100" t="s">
        <v>142</v>
      </c>
      <c r="AD170" s="100" t="s">
        <v>142</v>
      </c>
      <c r="AE170" s="100" t="s">
        <v>142</v>
      </c>
      <c r="AF170" s="100" t="s">
        <v>142</v>
      </c>
      <c r="AG170" s="100" t="s">
        <v>142</v>
      </c>
      <c r="AH170" s="100" t="s">
        <v>142</v>
      </c>
      <c r="AI170" s="100" t="s">
        <v>142</v>
      </c>
      <c r="AJ170" s="100" t="s">
        <v>142</v>
      </c>
      <c r="AK170" s="100" t="s">
        <v>142</v>
      </c>
      <c r="AL170" s="100" t="s">
        <v>142</v>
      </c>
      <c r="AM170" s="100" t="s">
        <v>142</v>
      </c>
      <c r="AN170" s="100" t="s">
        <v>142</v>
      </c>
      <c r="AO170" s="110" t="str">
        <f>IF(U170="n/a","n/a",IF(AA170&lt;0,"n/a",IF(AA170="n/a","n/a",J170+U170-AA170)))</f>
        <v>n/a</v>
      </c>
      <c r="AP170" s="111">
        <f>IF(U170="n/a","n/a",J170+U170)</f>
        <v>11.273210664490168</v>
      </c>
      <c r="AQ170" s="112" t="str">
        <f>IF(OR(AC170&lt;0.01,AC170="n/a",AF170="n/a"),"n/a",(I170/SQRT(22.5*AC170*(I170/AF170))-1)*100)</f>
        <v>n/a</v>
      </c>
      <c r="AR170" s="101">
        <f>INDEX(Historical!$C$7:$C$1063,MATCH(B170,Historical!$B$7:$B$1063,0))*IF(AH170="n/a",1.03,IF(AH170&lt;0,1.01,IF(AH170&gt;10,1.1,(1+AH170/100))))</f>
        <v>2.9664000000000001</v>
      </c>
      <c r="AS170" s="109">
        <f>IF($AI170="n/a",1.03*AR170,IF($AI170&lt;0,1.01*AR170,IF($AI170&gt;10,1.1*AR170,(1+$AI170/100)*AR170)))</f>
        <v>3.0553920000000003</v>
      </c>
      <c r="AT170" s="109">
        <f>IF($AK170="n/a",1.03*AS170,IF($AK170&lt;0,1.01*AS170,IF($AK170&gt;10,1.1*AS170,(1+$AK170/100)*AS170)))</f>
        <v>3.1470537600000004</v>
      </c>
      <c r="AU170" s="109">
        <f>IF($AK170="n/a",1.03*AT170,IF($AK170&lt;0,1.01*AT170,IF($AK170&gt;10,1.1*AT170,(1+$AK170/100)*AT170)))</f>
        <v>3.2414653728000005</v>
      </c>
      <c r="AV170" s="109">
        <f>IF($AK170="n/a",1.03*AU170,IF($AK170&lt;0,1.01*AU170,IF($AK170&gt;10,1.1*AU170,(1+$AK170/100)*AU170)))</f>
        <v>3.3387093339840006</v>
      </c>
      <c r="AW170" s="109">
        <f>SUM(AR170:AV170)</f>
        <v>15.749020466784001</v>
      </c>
      <c r="AX170" s="113">
        <f>AW170/I170*100</f>
        <v>11.209267236145196</v>
      </c>
      <c r="AY170" s="100" t="s">
        <v>142</v>
      </c>
      <c r="AZ170" s="100" t="s">
        <v>142</v>
      </c>
      <c r="BA170" s="100" t="s">
        <v>142</v>
      </c>
      <c r="BB170" s="100" t="s">
        <v>142</v>
      </c>
      <c r="BC170" s="100" t="s">
        <v>142</v>
      </c>
      <c r="BD170" s="20" t="s">
        <v>108</v>
      </c>
      <c r="BE170" s="12">
        <v>2005</v>
      </c>
      <c r="BF170" s="12">
        <f>IF(BE170&gt;2020,0,IF(BE170&gt;2008,1,IF(BE170&gt;2001,2,IF(BE170&gt;1990,3,IF(BE170&gt;1980,4,IF(BE170&gt;1973,5,IF(BE170&gt;1970,6,IF(BE170&gt;1960,7,IF(BE170&gt;1958,8,IF(BE170&gt;1953,9,10))))))))))</f>
        <v>2</v>
      </c>
      <c r="BG170" s="100" t="s">
        <v>142</v>
      </c>
      <c r="BH170" t="s">
        <v>121</v>
      </c>
      <c r="BI170" t="s">
        <v>122</v>
      </c>
    </row>
    <row r="171" spans="1:61" ht="11.25" customHeight="1" x14ac:dyDescent="0.2">
      <c r="A171" s="123" t="s">
        <v>922</v>
      </c>
      <c r="B171" s="55" t="s">
        <v>923</v>
      </c>
      <c r="C171" s="156" t="s">
        <v>198</v>
      </c>
      <c r="D171" s="98" t="s">
        <v>549</v>
      </c>
      <c r="E171" s="157">
        <v>16</v>
      </c>
      <c r="F171" s="2">
        <v>272</v>
      </c>
      <c r="G171" s="2" t="s">
        <v>146</v>
      </c>
      <c r="H171" s="2" t="s">
        <v>146</v>
      </c>
      <c r="I171" s="100">
        <v>27.27</v>
      </c>
      <c r="J171" s="101">
        <f>(M171/I171)*100</f>
        <v>4.4004400440043998</v>
      </c>
      <c r="K171" s="104">
        <v>0.3</v>
      </c>
      <c r="L171" s="71">
        <v>4</v>
      </c>
      <c r="M171" s="28">
        <f>K171*L171</f>
        <v>1.2</v>
      </c>
      <c r="N171" s="103" t="s">
        <v>361</v>
      </c>
      <c r="O171" s="104">
        <v>0.28939999999999999</v>
      </c>
      <c r="P171" s="158">
        <v>46002</v>
      </c>
      <c r="Q171" s="158">
        <v>46024</v>
      </c>
      <c r="R171" s="28">
        <f>(K171-O171)/O171*100</f>
        <v>3.6627505183137523</v>
      </c>
      <c r="S171" s="105">
        <f>IF(INDEX(Historical!$D$7:$D1349,MATCH(B171,Historical!$B$7:$B$1062,0))=0,"n/a",(INDEX(Historical!$C$7:$C$1062,MATCH(B171,Historical!$B$7:$B$1062,0))/INDEX(Historical!$D$7:$D$1062,MATCH(B171,Historical!$B$7:$B$1062,0))-1)*100)</f>
        <v>5.00725689404935</v>
      </c>
      <c r="T171" s="105">
        <f>IF(INDEX(Historical!$F$7:$F$1062,MATCH(B171,Historical!$B$7:$B$1062,0))=0,"n/a",((INDEX(Historical!$C$7:$C$1062,MATCH(B171,Historical!$B$7:$B$1062,0))/INDEX(Historical!$F$7:$F$1062,MATCH(B171,Historical!$B$7:$B$1062,0)))^(1/3)-1)*100)</f>
        <v>4.9992441366600637</v>
      </c>
      <c r="U171" s="105">
        <f>IF(INDEX(Historical!$H$7:$H$1062,MATCH(B171,Historical!$B$7:$B$1062,0))=0,"n/a",((INDEX(Historical!$C$7:$C$1062,MATCH(B171,Historical!$B$7:$B$1062,0))/INDEX(Historical!$H$7:$H$1062,MATCH(B171,Historical!$B$7:$B$1062,0)))^(1/5)-1)*100)</f>
        <v>10.432912085017465</v>
      </c>
      <c r="V171" s="105">
        <f>IF(INDEX(Historical!$M$7:$M$1062,MATCH(B171,Historical!$B$7:$B$1062,0))=0,"n/a",((INDEX(Historical!$C$7:$C$1062,MATCH(B171,Historical!$B$7:$B$1062,0))/INDEX(Historical!$M$7:$M$1062,MATCH(B171,Historical!$B$7:$B$1062,0)))^(1/10)-1)*100)</f>
        <v>13.305349875954885</v>
      </c>
      <c r="W171" s="106">
        <f>IF(OR(U171&lt;=0,U171="n/a",V171&lt;=0,V171="n/a"),"n/a",U171/V171)</f>
        <v>0.78411407308210501</v>
      </c>
      <c r="X171" s="107">
        <f>IF(OR(AJ171&lt;=0,AJ171="n/a",U171&lt;=0,U171="n/a"),"n/a",U171/AJ171)</f>
        <v>1.8018846433536209</v>
      </c>
      <c r="Y171" s="159"/>
      <c r="Z171" s="101">
        <f>IF(OR(AC171&lt;0.01,AC171="n/a"),"n/a",M171/AC171*100)</f>
        <v>44.280442804428041</v>
      </c>
      <c r="AA171" s="109">
        <f>IF(OR(AC171&lt;0.01,AC171="n/a"),"n/a",I171/AC171)</f>
        <v>10.062730627306273</v>
      </c>
      <c r="AB171" s="71">
        <v>10</v>
      </c>
      <c r="AC171" s="100">
        <v>2.71</v>
      </c>
      <c r="AD171" s="100">
        <v>4.42</v>
      </c>
      <c r="AE171" s="100">
        <v>0.43</v>
      </c>
      <c r="AF171" s="100" t="s">
        <v>142</v>
      </c>
      <c r="AG171" s="100" t="s">
        <v>142</v>
      </c>
      <c r="AH171" s="100">
        <v>-3.0700000000000003</v>
      </c>
      <c r="AI171" s="100">
        <v>0.03</v>
      </c>
      <c r="AJ171" s="100">
        <v>5.79</v>
      </c>
      <c r="AK171" s="100">
        <v>2.04</v>
      </c>
      <c r="AL171" s="100">
        <v>24940</v>
      </c>
      <c r="AM171" s="100">
        <v>0.26</v>
      </c>
      <c r="AN171" s="100" t="s">
        <v>142</v>
      </c>
      <c r="AO171" s="110">
        <f>IF(U171="n/a","n/a",IF(AA171&lt;0,"n/a",IF(AA171="n/a","n/a",J171+U171-AA171)))</f>
        <v>4.770621501715592</v>
      </c>
      <c r="AP171" s="111">
        <f>IF(U171="n/a","n/a",J171+U171)</f>
        <v>14.833352129021865</v>
      </c>
      <c r="AQ171" s="112" t="str">
        <f>IF(OR(AC171&lt;0.01,AC171="n/a",AF171="n/a"),"n/a",(I171/SQRT(22.5*AC171*(I171/AF171))-1)*100)</f>
        <v>n/a</v>
      </c>
      <c r="AR171" s="101">
        <f>INDEX(Historical!$C$7:$C$1063,MATCH(B171,Historical!$B$7:$B$1063,0))*IF(AH171="n/a",1.03,IF(AH171&lt;0,1.01,IF(AH171&gt;10,1.1,(1+AH171/100))))</f>
        <v>1.169176</v>
      </c>
      <c r="AS171" s="109">
        <f>IF($AI171="n/a",1.03*AR171,IF($AI171&lt;0,1.01*AR171,IF($AI171&gt;10,1.1*AR171,(1+$AI171/100)*AR171)))</f>
        <v>1.1695267528</v>
      </c>
      <c r="AT171" s="109">
        <f>IF($AK171="n/a",1.03*AS171,IF($AK171&lt;0,1.01*AS171,IF($AK171&gt;10,1.1*AS171,(1+$AK171/100)*AS171)))</f>
        <v>1.1933850985571199</v>
      </c>
      <c r="AU171" s="109">
        <f>IF($AK171="n/a",1.03*AT171,IF($AK171&lt;0,1.01*AT171,IF($AK171&gt;10,1.1*AT171,(1+$AK171/100)*AT171)))</f>
        <v>1.2177301545676851</v>
      </c>
      <c r="AV171" s="109">
        <f>IF($AK171="n/a",1.03*AU171,IF($AK171&lt;0,1.01*AU171,IF($AK171&gt;10,1.1*AU171,(1+$AK171/100)*AU171)))</f>
        <v>1.2425718497208658</v>
      </c>
      <c r="AW171" s="109">
        <f>SUM(AR171:AV171)</f>
        <v>5.9923898556456709</v>
      </c>
      <c r="AX171" s="113">
        <f>AW171/I171*100</f>
        <v>21.974293566724132</v>
      </c>
      <c r="AY171" s="100">
        <v>1.18</v>
      </c>
      <c r="AZ171" s="100">
        <v>55.300000000000004</v>
      </c>
      <c r="BA171" s="100">
        <v>-8.0299999999999994</v>
      </c>
      <c r="BB171" s="100">
        <v>10.71</v>
      </c>
      <c r="BC171" s="100">
        <v>21.34</v>
      </c>
      <c r="BE171" s="12">
        <v>2011</v>
      </c>
      <c r="BF171" s="12">
        <f>IF(BE171&gt;2020,0,IF(BE171&gt;2008,1,IF(BE171&gt;2001,2,IF(BE171&gt;1990,3,IF(BE171&gt;1980,4,IF(BE171&gt;1973,5,IF(BE171&gt;1970,6,IF(BE171&gt;1960,7,IF(BE171&gt;1958,8,IF(BE171&gt;1953,9,10))))))))))</f>
        <v>1</v>
      </c>
      <c r="BG171" s="100">
        <v>6.25</v>
      </c>
      <c r="BH171" t="s">
        <v>121</v>
      </c>
      <c r="BI171" t="s">
        <v>122</v>
      </c>
    </row>
    <row r="172" spans="1:61" ht="11.25" customHeight="1" x14ac:dyDescent="0.2">
      <c r="A172" s="116" t="s">
        <v>924</v>
      </c>
      <c r="B172" s="55" t="s">
        <v>925</v>
      </c>
      <c r="C172" s="156" t="s">
        <v>335</v>
      </c>
      <c r="D172" s="98" t="s">
        <v>926</v>
      </c>
      <c r="E172" s="157">
        <v>10</v>
      </c>
      <c r="F172" s="2">
        <v>502</v>
      </c>
      <c r="G172" s="2" t="s">
        <v>146</v>
      </c>
      <c r="H172" s="2" t="s">
        <v>146</v>
      </c>
      <c r="I172" s="100">
        <v>44.03</v>
      </c>
      <c r="J172" s="101">
        <f>(M172/I172)*100</f>
        <v>3.8155802861685211</v>
      </c>
      <c r="K172" s="104">
        <v>0.42</v>
      </c>
      <c r="L172" s="71">
        <v>4</v>
      </c>
      <c r="M172" s="28">
        <f>K172*L172</f>
        <v>1.68</v>
      </c>
      <c r="N172" s="103" t="s">
        <v>320</v>
      </c>
      <c r="O172" s="104">
        <v>0.375</v>
      </c>
      <c r="P172" s="158">
        <v>45904</v>
      </c>
      <c r="Q172" s="158">
        <v>45936</v>
      </c>
      <c r="R172" s="28">
        <f>(K172-O172)/O172*100</f>
        <v>11.999999999999995</v>
      </c>
      <c r="S172" s="105">
        <f>IF(INDEX(Historical!$D$7:$D1350,MATCH(B172,Historical!$B$7:$B$1062,0))=0,"n/a",(INDEX(Historical!$C$7:$C$1062,MATCH(B172,Historical!$B$7:$B$1062,0))/INDEX(Historical!$D$7:$D$1062,MATCH(B172,Historical!$B$7:$B$1062,0))-1)*100)</f>
        <v>15.730337078651679</v>
      </c>
      <c r="T172" s="105">
        <f>IF(INDEX(Historical!$F$7:$F$1062,MATCH(B172,Historical!$B$7:$B$1062,0))=0,"n/a",((INDEX(Historical!$C$7:$C$1062,MATCH(B172,Historical!$B$7:$B$1062,0))/INDEX(Historical!$F$7:$F$1062,MATCH(B172,Historical!$B$7:$B$1062,0)))^(1/3)-1)*100)</f>
        <v>11.989833647409576</v>
      </c>
      <c r="U172" s="105">
        <f>IF(INDEX(Historical!$H$7:$H$1062,MATCH(B172,Historical!$B$7:$B$1062,0))=0,"n/a",((INDEX(Historical!$C$7:$C$1062,MATCH(B172,Historical!$B$7:$B$1062,0))/INDEX(Historical!$H$7:$H$1062,MATCH(B172,Historical!$B$7:$B$1062,0)))^(1/5)-1)*100)</f>
        <v>8.2378180729709261</v>
      </c>
      <c r="V172" s="105">
        <f>IF(INDEX(Historical!$M$7:$M$1062,MATCH(B172,Historical!$B$7:$B$1062,0))=0,"n/a",((INDEX(Historical!$C$7:$C$1062,MATCH(B172,Historical!$B$7:$B$1062,0))/INDEX(Historical!$M$7:$M$1062,MATCH(B172,Historical!$B$7:$B$1062,0)))^(1/10)-1)*100)</f>
        <v>6.8030978460391855</v>
      </c>
      <c r="W172" s="106">
        <f>IF(OR(U172&lt;=0,U172="n/a",V172&lt;=0,V172="n/a"),"n/a",U172/V172)</f>
        <v>1.2108921934390589</v>
      </c>
      <c r="X172" s="107" t="str">
        <f>IF(OR(AJ172&lt;=0,AJ172="n/a",U172&lt;=0,U172="n/a"),"n/a",U172/AJ172)</f>
        <v>n/a</v>
      </c>
      <c r="Y172" s="165"/>
      <c r="Z172" s="101">
        <f>IF(OR(AC172&lt;0.01,AC172="n/a"),"n/a",M172/AC172*100)</f>
        <v>29.893238434163699</v>
      </c>
      <c r="AA172" s="109">
        <f>IF(OR(AC172&lt;0.01,AC172="n/a"),"n/a",I172/AC172)</f>
        <v>7.8345195729537371</v>
      </c>
      <c r="AB172" s="71">
        <v>4</v>
      </c>
      <c r="AC172" s="100">
        <v>5.62</v>
      </c>
      <c r="AD172" s="100">
        <v>0.48</v>
      </c>
      <c r="AE172" s="100">
        <v>1.43</v>
      </c>
      <c r="AF172" s="100" t="s">
        <v>142</v>
      </c>
      <c r="AG172" s="100">
        <v>673.21</v>
      </c>
      <c r="AH172" s="100">
        <v>10.77</v>
      </c>
      <c r="AI172" s="100">
        <v>13.48</v>
      </c>
      <c r="AJ172" s="100" t="s">
        <v>142</v>
      </c>
      <c r="AK172" s="100">
        <v>15.709999999999999</v>
      </c>
      <c r="AL172" s="100">
        <v>5580</v>
      </c>
      <c r="AM172" s="100">
        <v>1.39</v>
      </c>
      <c r="AN172" s="100" t="s">
        <v>142</v>
      </c>
      <c r="AO172" s="110">
        <f>IF(U172="n/a","n/a",IF(AA172&lt;0,"n/a",IF(AA172="n/a","n/a",J172+U172-AA172)))</f>
        <v>4.2188787861857096</v>
      </c>
      <c r="AP172" s="111">
        <f>IF(U172="n/a","n/a",J172+U172)</f>
        <v>12.053398359139447</v>
      </c>
      <c r="AQ172" s="112" t="str">
        <f>IF(OR(AC172&lt;0.01,AC172="n/a",AF172="n/a"),"n/a",(I172/SQRT(22.5*AC172*(I172/AF172))-1)*100)</f>
        <v>n/a</v>
      </c>
      <c r="AR172" s="101">
        <f>INDEX(Historical!$C$7:$C$1063,MATCH(B172,Historical!$B$7:$B$1063,0))*IF(AH172="n/a",1.03,IF(AH172&lt;0,1.01,IF(AH172&gt;10,1.1,(1+AH172/100))))</f>
        <v>1.6995</v>
      </c>
      <c r="AS172" s="109">
        <f>IF($AI172="n/a",1.03*AR172,IF($AI172&lt;0,1.01*AR172,IF($AI172&gt;10,1.1*AR172,(1+$AI172/100)*AR172)))</f>
        <v>1.8694500000000001</v>
      </c>
      <c r="AT172" s="109">
        <f>IF($AK172="n/a",1.03*AS172,IF($AK172&lt;0,1.01*AS172,IF($AK172&gt;10,1.1*AS172,(1+$AK172/100)*AS172)))</f>
        <v>2.0563950000000002</v>
      </c>
      <c r="AU172" s="109">
        <f>IF($AK172="n/a",1.03*AT172,IF($AK172&lt;0,1.01*AT172,IF($AK172&gt;10,1.1*AT172,(1+$AK172/100)*AT172)))</f>
        <v>2.2620345000000004</v>
      </c>
      <c r="AV172" s="109">
        <f>IF($AK172="n/a",1.03*AU172,IF($AK172&lt;0,1.01*AU172,IF($AK172&gt;10,1.1*AU172,(1+$AK172/100)*AU172)))</f>
        <v>2.4882379500000007</v>
      </c>
      <c r="AW172" s="109">
        <f>SUM(AR172:AV172)</f>
        <v>10.375617450000002</v>
      </c>
      <c r="AX172" s="113">
        <f>AW172/I172*100</f>
        <v>23.564881785146493</v>
      </c>
      <c r="AY172" s="100">
        <v>0.35</v>
      </c>
      <c r="AZ172" s="100">
        <v>56.36</v>
      </c>
      <c r="BA172" s="100">
        <v>-21.3</v>
      </c>
      <c r="BB172" s="100">
        <v>12.690000000000001</v>
      </c>
      <c r="BC172" s="100">
        <v>13.94</v>
      </c>
      <c r="BE172" s="12">
        <v>2016</v>
      </c>
      <c r="BF172" s="12">
        <f>IF(BE172&gt;2020,0,IF(BE172&gt;2008,1,IF(BE172&gt;2001,2,IF(BE172&gt;1990,3,IF(BE172&gt;1980,4,IF(BE172&gt;1973,5,IF(BE172&gt;1970,6,IF(BE172&gt;1960,7,IF(BE172&gt;1958,8,IF(BE172&gt;1953,9,10))))))))))</f>
        <v>1</v>
      </c>
      <c r="BG172" s="100">
        <v>22.18</v>
      </c>
      <c r="BH172" t="s">
        <v>121</v>
      </c>
      <c r="BI172" t="s">
        <v>122</v>
      </c>
    </row>
    <row r="173" spans="1:61" ht="11.25" customHeight="1" x14ac:dyDescent="0.2">
      <c r="A173" s="116" t="s">
        <v>927</v>
      </c>
      <c r="B173" s="55" t="s">
        <v>928</v>
      </c>
      <c r="C173" s="156" t="s">
        <v>134</v>
      </c>
      <c r="D173" s="98" t="s">
        <v>157</v>
      </c>
      <c r="E173" s="157">
        <v>11</v>
      </c>
      <c r="F173" s="2">
        <v>495</v>
      </c>
      <c r="G173" s="2" t="s">
        <v>146</v>
      </c>
      <c r="H173" s="2" t="s">
        <v>146</v>
      </c>
      <c r="I173" s="100">
        <v>39.44</v>
      </c>
      <c r="J173" s="101">
        <f>(M173/I173)*100</f>
        <v>2.2312373225152129</v>
      </c>
      <c r="K173" s="104">
        <v>0.22</v>
      </c>
      <c r="L173" s="71">
        <v>4</v>
      </c>
      <c r="M173" s="28">
        <f>K173*L173</f>
        <v>0.88</v>
      </c>
      <c r="N173" s="103" t="s">
        <v>696</v>
      </c>
      <c r="O173" s="104">
        <v>0.2</v>
      </c>
      <c r="P173" s="158">
        <v>46241</v>
      </c>
      <c r="Q173" s="158">
        <v>46255</v>
      </c>
      <c r="R173" s="28">
        <f>(K173-O173)/O173*100</f>
        <v>9.9999999999999947</v>
      </c>
      <c r="S173" s="105">
        <f>IF(INDEX(Historical!$D$7:$D1353,MATCH(B173,Historical!$B$7:$B$1062,0))=0,"n/a",(INDEX(Historical!$C$7:$C$1062,MATCH(B173,Historical!$B$7:$B$1062,0))/INDEX(Historical!$D$7:$D$1062,MATCH(B173,Historical!$B$7:$B$1062,0))-1)*100)</f>
        <v>5.8823529411764497</v>
      </c>
      <c r="T173" s="105">
        <f>IF(INDEX(Historical!$F$7:$F$1062,MATCH(B173,Historical!$B$7:$B$1062,0))=0,"n/a",((INDEX(Historical!$C$7:$C$1062,MATCH(B173,Historical!$B$7:$B$1062,0))/INDEX(Historical!$F$7:$F$1062,MATCH(B173,Historical!$B$7:$B$1062,0)))^(1/3)-1)*100)</f>
        <v>6.2658569182611146</v>
      </c>
      <c r="U173" s="105">
        <f>IF(INDEX(Historical!$H$7:$H$1062,MATCH(B173,Historical!$B$7:$B$1062,0))=0,"n/a",((INDEX(Historical!$C$7:$C$1062,MATCH(B173,Historical!$B$7:$B$1062,0))/INDEX(Historical!$H$7:$H$1062,MATCH(B173,Historical!$B$7:$B$1062,0)))^(1/5)-1)*100)</f>
        <v>14.869835499703509</v>
      </c>
      <c r="V173" s="105" t="str">
        <f>IF(INDEX(Historical!$M$7:$M$1062,MATCH(B173,Historical!$B$7:$B$1062,0))=0,"n/a",((INDEX(Historical!$C$7:$C$1062,MATCH(B173,Historical!$B$7:$B$1062,0))/INDEX(Historical!$M$7:$M$1062,MATCH(B173,Historical!$B$7:$B$1062,0)))^(1/10)-1)*100)</f>
        <v>n/a</v>
      </c>
      <c r="W173" s="106" t="str">
        <f>IF(OR(U173&lt;=0,U173="n/a",V173&lt;=0,V173="n/a"),"n/a",U173/V173)</f>
        <v>n/a</v>
      </c>
      <c r="X173" s="107" t="str">
        <f>IF(OR(AJ173&lt;=0,AJ173="n/a",U173&lt;=0,U173="n/a"),"n/a",U173/AJ173)</f>
        <v>n/a</v>
      </c>
      <c r="Y173" s="123"/>
      <c r="Z173" s="101">
        <f>IF(OR(AC173&lt;0.01,AC173="n/a"),"n/a",M173/AC173*100)</f>
        <v>32.713754646840151</v>
      </c>
      <c r="AA173" s="109">
        <f>IF(OR(AC173&lt;0.01,AC173="n/a"),"n/a",I173/AC173)</f>
        <v>14.661710037174721</v>
      </c>
      <c r="AB173" s="71">
        <v>12</v>
      </c>
      <c r="AC173" s="100">
        <v>2.69</v>
      </c>
      <c r="AD173" s="100" t="s">
        <v>142</v>
      </c>
      <c r="AE173" s="100">
        <v>1.41</v>
      </c>
      <c r="AF173" s="100">
        <v>1.06</v>
      </c>
      <c r="AG173" s="100">
        <v>7.48</v>
      </c>
      <c r="AH173" s="100">
        <v>30.209999999999997</v>
      </c>
      <c r="AI173" s="100">
        <v>-2.86</v>
      </c>
      <c r="AJ173" s="100">
        <v>-10.52</v>
      </c>
      <c r="AK173" s="100" t="s">
        <v>142</v>
      </c>
      <c r="AL173" s="100">
        <v>2260</v>
      </c>
      <c r="AM173" s="100">
        <v>32.629999999999995</v>
      </c>
      <c r="AN173" s="100">
        <v>0.71</v>
      </c>
      <c r="AO173" s="110">
        <f>IF(U173="n/a","n/a",IF(AA173&lt;0,"n/a",IF(AA173="n/a","n/a",J173+U173-AA173)))</f>
        <v>2.4393627850440005</v>
      </c>
      <c r="AP173" s="111">
        <f>IF(U173="n/a","n/a",J173+U173)</f>
        <v>17.101072822218722</v>
      </c>
      <c r="AQ173" s="112">
        <f>IF(OR(AC173&lt;0.01,AC173="n/a",AF173="n/a"),"n/a",(I173/SQRT(22.5*AC173*(I173/AF173))-1)*100)</f>
        <v>-16.889865200432297</v>
      </c>
      <c r="AR173" s="101">
        <f>INDEX(Historical!$C$7:$C$1063,MATCH(B173,Historical!$B$7:$B$1063,0))*IF(AH173="n/a",1.03,IF(AH173&lt;0,1.01,IF(AH173&gt;10,1.1,(1+AH173/100))))</f>
        <v>0.79200000000000004</v>
      </c>
      <c r="AS173" s="109">
        <f>IF($AI173="n/a",1.03*AR173,IF($AI173&lt;0,1.01*AR173,IF($AI173&gt;10,1.1*AR173,(1+$AI173/100)*AR173)))</f>
        <v>0.79992000000000008</v>
      </c>
      <c r="AT173" s="109">
        <f>IF($AK173="n/a",1.03*AS173,IF($AK173&lt;0,1.01*AS173,IF($AK173&gt;10,1.1*AS173,(1+$AK173/100)*AS173)))</f>
        <v>0.82391760000000014</v>
      </c>
      <c r="AU173" s="109">
        <f>IF($AK173="n/a",1.03*AT173,IF($AK173&lt;0,1.01*AT173,IF($AK173&gt;10,1.1*AT173,(1+$AK173/100)*AT173)))</f>
        <v>0.84863512800000018</v>
      </c>
      <c r="AV173" s="109">
        <f>IF($AK173="n/a",1.03*AU173,IF($AK173&lt;0,1.01*AU173,IF($AK173&gt;10,1.1*AU173,(1+$AK173/100)*AU173)))</f>
        <v>0.87409418184000021</v>
      </c>
      <c r="AW173" s="109">
        <f>SUM(AR173:AV173)</f>
        <v>4.1385669098400006</v>
      </c>
      <c r="AX173" s="113">
        <f>AW173/I173*100</f>
        <v>10.493323807910752</v>
      </c>
      <c r="AY173" s="100">
        <v>0.88</v>
      </c>
      <c r="AZ173" s="100">
        <v>35.07</v>
      </c>
      <c r="BA173" s="100">
        <v>-2.4</v>
      </c>
      <c r="BB173" s="100">
        <v>3.1199999999999997</v>
      </c>
      <c r="BC173" s="100">
        <v>8.52</v>
      </c>
      <c r="BE173" s="12">
        <v>2016</v>
      </c>
      <c r="BF173" s="12">
        <f>IF(BE173&gt;2020,0,IF(BE173&gt;2008,1,IF(BE173&gt;2001,2,IF(BE173&gt;1990,3,IF(BE173&gt;1980,4,IF(BE173&gt;1973,5,IF(BE173&gt;1970,6,IF(BE173&gt;1960,7,IF(BE173&gt;1958,8,IF(BE173&gt;1953,9,10))))))))))</f>
        <v>1</v>
      </c>
      <c r="BG173" s="100">
        <v>1.03</v>
      </c>
      <c r="BH173" t="s">
        <v>121</v>
      </c>
      <c r="BI173" t="s">
        <v>122</v>
      </c>
    </row>
    <row r="174" spans="1:61" ht="11.25" customHeight="1" x14ac:dyDescent="0.2">
      <c r="A174" s="123" t="s">
        <v>929</v>
      </c>
      <c r="B174" s="123" t="s">
        <v>930</v>
      </c>
      <c r="C174" s="156" t="s">
        <v>116</v>
      </c>
      <c r="D174" s="98" t="s">
        <v>287</v>
      </c>
      <c r="E174" s="157">
        <v>18</v>
      </c>
      <c r="F174" s="2">
        <v>226</v>
      </c>
      <c r="G174" s="2" t="s">
        <v>119</v>
      </c>
      <c r="H174" s="2" t="s">
        <v>119</v>
      </c>
      <c r="I174" s="100">
        <v>472.55</v>
      </c>
      <c r="J174" s="101">
        <f>(M174/I174)*100</f>
        <v>1.2019892074912708</v>
      </c>
      <c r="K174" s="104">
        <v>1.42</v>
      </c>
      <c r="L174" s="71">
        <v>4</v>
      </c>
      <c r="M174" s="28">
        <f>K174*L174</f>
        <v>5.68</v>
      </c>
      <c r="N174" s="103" t="s">
        <v>158</v>
      </c>
      <c r="O174" s="104">
        <v>1.32</v>
      </c>
      <c r="P174" s="158">
        <v>45989</v>
      </c>
      <c r="Q174" s="158">
        <v>46006</v>
      </c>
      <c r="R174" s="28">
        <f>(K174-O174)/O174*100</f>
        <v>7.5757575757575646</v>
      </c>
      <c r="S174" s="105">
        <f>IF(INDEX(Historical!$D$7:$D1355,MATCH(B174,Historical!$B$7:$B$1062,0))=0,"n/a",(INDEX(Historical!$C$7:$C$1062,MATCH(B174,Historical!$B$7:$B$1062,0))/INDEX(Historical!$D$7:$D$1062,MATCH(B174,Historical!$B$7:$B$1062,0))-1)*100)</f>
        <v>8.0321285140562146</v>
      </c>
      <c r="T174" s="105">
        <f>IF(INDEX(Historical!$F$7:$F$1062,MATCH(B174,Historical!$B$7:$B$1062,0))=0,"n/a",((INDEX(Historical!$C$7:$C$1062,MATCH(B174,Historical!$B$7:$B$1062,0))/INDEX(Historical!$F$7:$F$1062,MATCH(B174,Historical!$B$7:$B$1062,0)))^(1/3)-1)*100)</f>
        <v>8.0068914667543734</v>
      </c>
      <c r="U174" s="105">
        <f>IF(INDEX(Historical!$H$7:$H$1062,MATCH(B174,Historical!$B$7:$B$1062,0))=0,"n/a",((INDEX(Historical!$C$7:$C$1062,MATCH(B174,Historical!$B$7:$B$1062,0))/INDEX(Historical!$H$7:$H$1062,MATCH(B174,Historical!$B$7:$B$1062,0)))^(1/5)-1)*100)</f>
        <v>7.7163610165524865</v>
      </c>
      <c r="V174" s="105">
        <f>IF(INDEX(Historical!$M$7:$M$1062,MATCH(B174,Historical!$B$7:$B$1062,0))=0,"n/a",((INDEX(Historical!$C$7:$C$1062,MATCH(B174,Historical!$B$7:$B$1062,0))/INDEX(Historical!$M$7:$M$1062,MATCH(B174,Historical!$B$7:$B$1062,0)))^(1/10)-1)*100)</f>
        <v>9.1574610747536145</v>
      </c>
      <c r="W174" s="106">
        <f>IF(OR(U174&lt;=0,U174="n/a",V174&lt;=0,V174="n/a"),"n/a",U174/V174)</f>
        <v>0.84263104735720629</v>
      </c>
      <c r="X174" s="107">
        <f>IF(OR(AJ174&lt;=0,AJ174="n/a",U174&lt;=0,U174="n/a"),"n/a",U174/AJ174)</f>
        <v>0.37008925738860848</v>
      </c>
      <c r="Y174" s="123"/>
      <c r="Z174" s="101">
        <f>IF(OR(AC174&lt;0.01,AC174="n/a"),"n/a",M174/AC174*100)</f>
        <v>33.629366489046767</v>
      </c>
      <c r="AA174" s="109">
        <f>IF(OR(AC174&lt;0.01,AC174="n/a"),"n/a",I174/AC174)</f>
        <v>27.978093546477204</v>
      </c>
      <c r="AB174" s="71">
        <v>12</v>
      </c>
      <c r="AC174" s="100">
        <v>16.89</v>
      </c>
      <c r="AD174" s="100">
        <v>1.82</v>
      </c>
      <c r="AE174" s="100">
        <v>4.01</v>
      </c>
      <c r="AF174" s="100">
        <v>6.38</v>
      </c>
      <c r="AG174" s="100">
        <v>24.34</v>
      </c>
      <c r="AH174" s="100">
        <v>11.75</v>
      </c>
      <c r="AI174" s="100">
        <v>11.469999999999999</v>
      </c>
      <c r="AJ174" s="100">
        <v>20.849999999999998</v>
      </c>
      <c r="AK174" s="100">
        <v>11.44</v>
      </c>
      <c r="AL174" s="100">
        <v>24970</v>
      </c>
      <c r="AM174" s="100">
        <v>0.38</v>
      </c>
      <c r="AN174" s="100">
        <v>1.42</v>
      </c>
      <c r="AO174" s="110">
        <f>IF(U174="n/a","n/a",IF(AA174&lt;0,"n/a",IF(AA174="n/a","n/a",J174+U174-AA174)))</f>
        <v>-19.059743322433448</v>
      </c>
      <c r="AP174" s="111">
        <f>IF(U174="n/a","n/a",J174+U174)</f>
        <v>8.918350224043758</v>
      </c>
      <c r="AQ174" s="112">
        <f>IF(OR(AC174&lt;0.01,AC174="n/a",AF174="n/a"),"n/a",(I174/SQRT(22.5*AC174*(I174/AF174))-1)*100)</f>
        <v>181.66192250562813</v>
      </c>
      <c r="AR174" s="101">
        <f>INDEX(Historical!$C$7:$C$1063,MATCH(B174,Historical!$B$7:$B$1063,0))*IF(AH174="n/a",1.03,IF(AH174&lt;0,1.01,IF(AH174&gt;10,1.1,(1+AH174/100))))</f>
        <v>5.9180000000000001</v>
      </c>
      <c r="AS174" s="109">
        <f>IF($AI174="n/a",1.03*AR174,IF($AI174&lt;0,1.01*AR174,IF($AI174&gt;10,1.1*AR174,(1+$AI174/100)*AR174)))</f>
        <v>6.5098000000000003</v>
      </c>
      <c r="AT174" s="109">
        <f>IF($AK174="n/a",1.03*AS174,IF($AK174&lt;0,1.01*AS174,IF($AK174&gt;10,1.1*AS174,(1+$AK174/100)*AS174)))</f>
        <v>7.1607800000000008</v>
      </c>
      <c r="AU174" s="109">
        <f>IF($AK174="n/a",1.03*AT174,IF($AK174&lt;0,1.01*AT174,IF($AK174&gt;10,1.1*AT174,(1+$AK174/100)*AT174)))</f>
        <v>7.8768580000000012</v>
      </c>
      <c r="AV174" s="109">
        <f>IF($AK174="n/a",1.03*AU174,IF($AK174&lt;0,1.01*AU174,IF($AK174&gt;10,1.1*AU174,(1+$AK174/100)*AU174)))</f>
        <v>8.6645438000000023</v>
      </c>
      <c r="AW174" s="109">
        <f>SUM(AR174:AV174)</f>
        <v>36.129981800000003</v>
      </c>
      <c r="AX174" s="113">
        <f>AW174/I174*100</f>
        <v>7.6457479208549364</v>
      </c>
      <c r="AY174" s="100">
        <v>0.9</v>
      </c>
      <c r="AZ174" s="100">
        <v>17.02</v>
      </c>
      <c r="BA174" s="100">
        <v>-16.439999999999998</v>
      </c>
      <c r="BB174" s="100">
        <v>-3.1399999999999997</v>
      </c>
      <c r="BC174" s="100">
        <v>-1.7399999999999998</v>
      </c>
      <c r="BE174" s="12">
        <v>2009</v>
      </c>
      <c r="BF174" s="12">
        <f>IF(BE174&gt;2020,0,IF(BE174&gt;2008,1,IF(BE174&gt;2001,2,IF(BE174&gt;1990,3,IF(BE174&gt;1980,4,IF(BE174&gt;1973,5,IF(BE174&gt;1970,6,IF(BE174&gt;1960,7,IF(BE174&gt;1958,8,IF(BE174&gt;1953,9,10))))))))))</f>
        <v>1</v>
      </c>
      <c r="BG174" s="100">
        <v>9.48</v>
      </c>
      <c r="BH174" t="s">
        <v>121</v>
      </c>
      <c r="BI174" t="s">
        <v>122</v>
      </c>
    </row>
    <row r="175" spans="1:61" ht="11.25" customHeight="1" x14ac:dyDescent="0.2">
      <c r="A175" s="116" t="s">
        <v>931</v>
      </c>
      <c r="B175" s="55" t="s">
        <v>932</v>
      </c>
      <c r="C175" s="156" t="s">
        <v>335</v>
      </c>
      <c r="D175" s="98" t="s">
        <v>371</v>
      </c>
      <c r="E175" s="157">
        <v>14</v>
      </c>
      <c r="F175" s="2">
        <v>369</v>
      </c>
      <c r="G175" s="2" t="s">
        <v>146</v>
      </c>
      <c r="H175" s="2" t="s">
        <v>146</v>
      </c>
      <c r="I175" s="100">
        <v>24.64</v>
      </c>
      <c r="J175" s="101">
        <f>(M175/I175)*100</f>
        <v>5.3571428571428577</v>
      </c>
      <c r="K175" s="104">
        <v>0.33</v>
      </c>
      <c r="L175" s="71">
        <v>4</v>
      </c>
      <c r="M175" s="28">
        <f>K175*L175</f>
        <v>1.32</v>
      </c>
      <c r="N175" s="103" t="s">
        <v>158</v>
      </c>
      <c r="O175" s="104">
        <v>0.32</v>
      </c>
      <c r="P175" s="158">
        <v>45986</v>
      </c>
      <c r="Q175" s="158">
        <v>46002</v>
      </c>
      <c r="R175" s="28">
        <f>(K175-O175)/O175*100</f>
        <v>3.1250000000000027</v>
      </c>
      <c r="S175" s="105">
        <f>IF(INDEX(Historical!$D$7:$D1356,MATCH(B175,Historical!$B$7:$B$1062,0))=0,"n/a",(INDEX(Historical!$C$7:$C$1062,MATCH(B175,Historical!$B$7:$B$1062,0))/INDEX(Historical!$D$7:$D$1062,MATCH(B175,Historical!$B$7:$B$1062,0))-1)*100)</f>
        <v>2.3809523809523725</v>
      </c>
      <c r="T175" s="105">
        <f>IF(INDEX(Historical!$F$7:$F$1062,MATCH(B175,Historical!$B$7:$B$1062,0))=0,"n/a",((INDEX(Historical!$C$7:$C$1062,MATCH(B175,Historical!$B$7:$B$1062,0))/INDEX(Historical!$F$7:$F$1062,MATCH(B175,Historical!$B$7:$B$1062,0)))^(1/3)-1)*100)</f>
        <v>5.7761455592694855</v>
      </c>
      <c r="U175" s="105">
        <f>IF(INDEX(Historical!$H$7:$H$1062,MATCH(B175,Historical!$B$7:$B$1062,0))=0,"n/a",((INDEX(Historical!$C$7:$C$1062,MATCH(B175,Historical!$B$7:$B$1062,0))/INDEX(Historical!$H$7:$H$1062,MATCH(B175,Historical!$B$7:$B$1062,0)))^(1/5)-1)*100)</f>
        <v>10.871467784986644</v>
      </c>
      <c r="V175" s="105">
        <f>IF(INDEX(Historical!$M$7:$M$1062,MATCH(B175,Historical!$B$7:$B$1062,0))=0,"n/a",((INDEX(Historical!$C$7:$C$1062,MATCH(B175,Historical!$B$7:$B$1062,0))/INDEX(Historical!$M$7:$M$1062,MATCH(B175,Historical!$B$7:$B$1062,0)))^(1/10)-1)*100)</f>
        <v>13.613181351402259</v>
      </c>
      <c r="W175" s="106">
        <f>IF(OR(U175&lt;=0,U175="n/a",V175&lt;=0,V175="n/a"),"n/a",U175/V175)</f>
        <v>0.7985986158824514</v>
      </c>
      <c r="X175" s="107" t="str">
        <f>IF(OR(AJ175&lt;=0,AJ175="n/a",U175&lt;=0,U175="n/a"),"n/a",U175/AJ175)</f>
        <v>n/a</v>
      </c>
      <c r="Y175" s="162"/>
      <c r="Z175" s="101">
        <f>IF(OR(AC175&lt;0.01,AC175="n/a"),"n/a",M175/AC175*100)</f>
        <v>108.19672131147541</v>
      </c>
      <c r="AA175" s="109">
        <f>IF(OR(AC175&lt;0.01,AC175="n/a"),"n/a",I175/AC175)</f>
        <v>20.196721311475411</v>
      </c>
      <c r="AB175" s="71">
        <v>12</v>
      </c>
      <c r="AC175" s="100">
        <v>1.22</v>
      </c>
      <c r="AD175" s="100" t="s">
        <v>142</v>
      </c>
      <c r="AE175" s="100">
        <v>0.53</v>
      </c>
      <c r="AF175" s="100">
        <v>1.29</v>
      </c>
      <c r="AG175" s="100">
        <v>6.61</v>
      </c>
      <c r="AH175" s="100">
        <v>35.709999999999994</v>
      </c>
      <c r="AI175" s="100">
        <v>60.06</v>
      </c>
      <c r="AJ175" s="100">
        <v>-17.57</v>
      </c>
      <c r="AK175" s="100" t="s">
        <v>142</v>
      </c>
      <c r="AL175" s="100">
        <v>402.75</v>
      </c>
      <c r="AM175" s="100">
        <v>13.36</v>
      </c>
      <c r="AN175" s="100">
        <v>0.72</v>
      </c>
      <c r="AO175" s="110">
        <f>IF(U175="n/a","n/a",IF(AA175&lt;0,"n/a",IF(AA175="n/a","n/a",J175+U175-AA175)))</f>
        <v>-3.9681106693459078</v>
      </c>
      <c r="AP175" s="111">
        <f>IF(U175="n/a","n/a",J175+U175)</f>
        <v>16.228610642129503</v>
      </c>
      <c r="AQ175" s="112">
        <f>IF(OR(AC175&lt;0.01,AC175="n/a",AF175="n/a"),"n/a",(I175/SQRT(22.5*AC175*(I175/AF175))-1)*100)</f>
        <v>7.6078693772559047</v>
      </c>
      <c r="AR175" s="101">
        <f>INDEX(Historical!$C$7:$C$1063,MATCH(B175,Historical!$B$7:$B$1063,0))*IF(AH175="n/a",1.03,IF(AH175&lt;0,1.01,IF(AH175&gt;10,1.1,(1+AH175/100))))</f>
        <v>1.4190000000000003</v>
      </c>
      <c r="AS175" s="109">
        <f>IF($AI175="n/a",1.03*AR175,IF($AI175&lt;0,1.01*AR175,IF($AI175&gt;10,1.1*AR175,(1+$AI175/100)*AR175)))</f>
        <v>1.5609000000000004</v>
      </c>
      <c r="AT175" s="109">
        <f>IF($AK175="n/a",1.03*AS175,IF($AK175&lt;0,1.01*AS175,IF($AK175&gt;10,1.1*AS175,(1+$AK175/100)*AS175)))</f>
        <v>1.6077270000000004</v>
      </c>
      <c r="AU175" s="109">
        <f>IF($AK175="n/a",1.03*AT175,IF($AK175&lt;0,1.01*AT175,IF($AK175&gt;10,1.1*AT175,(1+$AK175/100)*AT175)))</f>
        <v>1.6559588100000004</v>
      </c>
      <c r="AV175" s="109">
        <f>IF($AK175="n/a",1.03*AU175,IF($AK175&lt;0,1.01*AU175,IF($AK175&gt;10,1.1*AU175,(1+$AK175/100)*AU175)))</f>
        <v>1.7056375743000005</v>
      </c>
      <c r="AW175" s="109">
        <f>SUM(AR175:AV175)</f>
        <v>7.9492233843000024</v>
      </c>
      <c r="AX175" s="113">
        <f>AW175/I175*100</f>
        <v>32.26145854017858</v>
      </c>
      <c r="AY175" s="100">
        <v>1.2</v>
      </c>
      <c r="AZ175" s="100">
        <v>26.16</v>
      </c>
      <c r="BA175" s="100">
        <v>-10.96</v>
      </c>
      <c r="BB175" s="100">
        <v>1.1199999999999999</v>
      </c>
      <c r="BC175" s="100">
        <v>4.82</v>
      </c>
      <c r="BE175" s="12">
        <v>2012</v>
      </c>
      <c r="BF175" s="12">
        <f>IF(BE175&gt;2020,0,IF(BE175&gt;2008,1,IF(BE175&gt;2001,2,IF(BE175&gt;1990,3,IF(BE175&gt;1980,4,IF(BE175&gt;1973,5,IF(BE175&gt;1970,6,IF(BE175&gt;1960,7,IF(BE175&gt;1958,8,IF(BE175&gt;1953,9,10))))))))))</f>
        <v>1</v>
      </c>
      <c r="BG175" s="100">
        <v>3.1300000000000003</v>
      </c>
      <c r="BH175" t="s">
        <v>121</v>
      </c>
      <c r="BI175" t="s">
        <v>122</v>
      </c>
    </row>
    <row r="176" spans="1:61" ht="11.25" customHeight="1" x14ac:dyDescent="0.2">
      <c r="A176" s="123" t="s">
        <v>933</v>
      </c>
      <c r="B176" s="55" t="s">
        <v>934</v>
      </c>
      <c r="C176" s="156" t="s">
        <v>134</v>
      </c>
      <c r="D176" s="98" t="s">
        <v>157</v>
      </c>
      <c r="E176" s="157">
        <v>14</v>
      </c>
      <c r="F176" s="2">
        <v>392</v>
      </c>
      <c r="G176" s="2" t="s">
        <v>119</v>
      </c>
      <c r="H176" s="2" t="s">
        <v>119</v>
      </c>
      <c r="I176" s="100">
        <v>38.99</v>
      </c>
      <c r="J176" s="101">
        <f>(M176/I176)*100</f>
        <v>2.1543985637342904</v>
      </c>
      <c r="K176" s="104">
        <v>0.21</v>
      </c>
      <c r="L176" s="71">
        <v>4</v>
      </c>
      <c r="M176" s="28">
        <f>K176*L176</f>
        <v>0.84</v>
      </c>
      <c r="N176" s="103" t="s">
        <v>131</v>
      </c>
      <c r="O176" s="104">
        <v>0.2</v>
      </c>
      <c r="P176" s="158">
        <v>46096</v>
      </c>
      <c r="Q176" s="158">
        <v>46113</v>
      </c>
      <c r="R176" s="28">
        <f>(K176-O176)/O176*100</f>
        <v>4.9999999999999902</v>
      </c>
      <c r="S176" s="105">
        <f>IF(INDEX(Historical!$D$7:$D1357,MATCH(B176,Historical!$B$7:$B$1062,0))=0,"n/a",(INDEX(Historical!$C$7:$C$1062,MATCH(B176,Historical!$B$7:$B$1062,0))/INDEX(Historical!$D$7:$D$1062,MATCH(B176,Historical!$B$7:$B$1062,0))-1)*100)</f>
        <v>8.3333333333333481</v>
      </c>
      <c r="T176" s="105">
        <f>IF(INDEX(Historical!$F$7:$F$1062,MATCH(B176,Historical!$B$7:$B$1062,0))=0,"n/a",((INDEX(Historical!$C$7:$C$1062,MATCH(B176,Historical!$B$7:$B$1062,0))/INDEX(Historical!$F$7:$F$1062,MATCH(B176,Historical!$B$7:$B$1062,0)))^(1/3)-1)*100)</f>
        <v>6.8164670424479157</v>
      </c>
      <c r="U176" s="105">
        <f>IF(INDEX(Historical!$H$7:$H$1062,MATCH(B176,Historical!$B$7:$B$1062,0))=0,"n/a",((INDEX(Historical!$C$7:$C$1062,MATCH(B176,Historical!$B$7:$B$1062,0))/INDEX(Historical!$H$7:$H$1062,MATCH(B176,Historical!$B$7:$B$1062,0)))^(1/5)-1)*100)</f>
        <v>10.197228772148016</v>
      </c>
      <c r="V176" s="105">
        <f>IF(INDEX(Historical!$M$7:$M$1062,MATCH(B176,Historical!$B$7:$B$1062,0))=0,"n/a",((INDEX(Historical!$C$7:$C$1062,MATCH(B176,Historical!$B$7:$B$1062,0))/INDEX(Historical!$M$7:$M$1062,MATCH(B176,Historical!$B$7:$B$1062,0)))^(1/10)-1)*100)</f>
        <v>15.370567386727551</v>
      </c>
      <c r="W176" s="106">
        <f>IF(OR(U176&lt;=0,U176="n/a",V176&lt;=0,V176="n/a"),"n/a",U176/V176)</f>
        <v>0.66342565733476433</v>
      </c>
      <c r="X176" s="107">
        <f>IF(OR(AJ176&lt;=0,AJ176="n/a",U176&lt;=0,U176="n/a"),"n/a",U176/AJ176)</f>
        <v>0.85980006510522899</v>
      </c>
      <c r="Y176" s="162"/>
      <c r="Z176" s="101">
        <f>IF(OR(AC176&lt;0.01,AC176="n/a"),"n/a",M176/AC176*100)</f>
        <v>22.888283378746593</v>
      </c>
      <c r="AA176" s="109">
        <f>IF(OR(AC176&lt;0.01,AC176="n/a"),"n/a",I176/AC176)</f>
        <v>10.623978201634879</v>
      </c>
      <c r="AB176" s="71">
        <v>12</v>
      </c>
      <c r="AC176" s="100">
        <v>3.67</v>
      </c>
      <c r="AD176" s="100" t="s">
        <v>142</v>
      </c>
      <c r="AE176" s="100">
        <v>2.34</v>
      </c>
      <c r="AF176" s="100">
        <v>1.53</v>
      </c>
      <c r="AG176" s="100">
        <v>14.95</v>
      </c>
      <c r="AH176" s="100" t="s">
        <v>142</v>
      </c>
      <c r="AI176" s="100" t="s">
        <v>142</v>
      </c>
      <c r="AJ176" s="100">
        <v>11.86</v>
      </c>
      <c r="AK176" s="100" t="s">
        <v>142</v>
      </c>
      <c r="AL176" s="100">
        <v>269.06</v>
      </c>
      <c r="AM176" s="100">
        <v>10.459999999999999</v>
      </c>
      <c r="AN176" s="100">
        <v>0.81</v>
      </c>
      <c r="AO176" s="110">
        <f>IF(U176="n/a","n/a",IF(AA176&lt;0,"n/a",IF(AA176="n/a","n/a",J176+U176-AA176)))</f>
        <v>1.7276491342474269</v>
      </c>
      <c r="AP176" s="111">
        <f>IF(U176="n/a","n/a",J176+U176)</f>
        <v>12.351627335882306</v>
      </c>
      <c r="AQ176" s="112">
        <f>IF(OR(AC176&lt;0.01,AC176="n/a",AF176="n/a"),"n/a",(I176/SQRT(22.5*AC176*(I176/AF176))-1)*100)</f>
        <v>-15.004087291730805</v>
      </c>
      <c r="AR176" s="101">
        <f>INDEX(Historical!$C$7:$C$1063,MATCH(B176,Historical!$B$7:$B$1063,0))*IF(AH176="n/a",1.03,IF(AH176&lt;0,1.01,IF(AH176&gt;10,1.1,(1+AH176/100))))</f>
        <v>0.8034</v>
      </c>
      <c r="AS176" s="109">
        <f>IF($AI176="n/a",1.03*AR176,IF($AI176&lt;0,1.01*AR176,IF($AI176&gt;10,1.1*AR176,(1+$AI176/100)*AR176)))</f>
        <v>0.82750200000000007</v>
      </c>
      <c r="AT176" s="109">
        <f>IF($AK176="n/a",1.03*AS176,IF($AK176&lt;0,1.01*AS176,IF($AK176&gt;10,1.1*AS176,(1+$AK176/100)*AS176)))</f>
        <v>0.85232706000000014</v>
      </c>
      <c r="AU176" s="109">
        <f>IF($AK176="n/a",1.03*AT176,IF($AK176&lt;0,1.01*AT176,IF($AK176&gt;10,1.1*AT176,(1+$AK176/100)*AT176)))</f>
        <v>0.8778968718000002</v>
      </c>
      <c r="AV176" s="109">
        <f>IF($AK176="n/a",1.03*AU176,IF($AK176&lt;0,1.01*AU176,IF($AK176&gt;10,1.1*AU176,(1+$AK176/100)*AU176)))</f>
        <v>0.90423377795400028</v>
      </c>
      <c r="AW176" s="109">
        <f>SUM(AR176:AV176)</f>
        <v>4.2653597097540006</v>
      </c>
      <c r="AX176" s="113">
        <f>AW176/I176*100</f>
        <v>10.939624800600155</v>
      </c>
      <c r="AY176" s="100">
        <v>0.47</v>
      </c>
      <c r="AZ176" s="100">
        <v>38.75</v>
      </c>
      <c r="BA176" s="100">
        <v>-3.39</v>
      </c>
      <c r="BB176" s="100">
        <v>3.26</v>
      </c>
      <c r="BC176" s="100">
        <v>13.13</v>
      </c>
      <c r="BE176" s="12">
        <v>2012</v>
      </c>
      <c r="BF176" s="12">
        <f>IF(BE176&gt;2020,0,IF(BE176&gt;2008,1,IF(BE176&gt;2001,2,IF(BE176&gt;1990,3,IF(BE176&gt;1980,4,IF(BE176&gt;1973,5,IF(BE176&gt;1970,6,IF(BE176&gt;1960,7,IF(BE176&gt;1958,8,IF(BE176&gt;1953,9,10))))))))))</f>
        <v>1</v>
      </c>
      <c r="BG176" s="100">
        <v>1.39</v>
      </c>
      <c r="BH176" t="s">
        <v>121</v>
      </c>
      <c r="BI176" t="s">
        <v>122</v>
      </c>
    </row>
    <row r="177" spans="1:61" ht="11.25" customHeight="1" x14ac:dyDescent="0.2">
      <c r="A177" s="123" t="s">
        <v>935</v>
      </c>
      <c r="B177" s="55" t="s">
        <v>936</v>
      </c>
      <c r="C177" s="156" t="s">
        <v>139</v>
      </c>
      <c r="D177" s="98" t="s">
        <v>140</v>
      </c>
      <c r="E177" s="157">
        <v>22</v>
      </c>
      <c r="F177" s="2">
        <v>190</v>
      </c>
      <c r="G177" s="2" t="s">
        <v>119</v>
      </c>
      <c r="H177" s="2" t="s">
        <v>119</v>
      </c>
      <c r="I177" s="100">
        <v>128.03</v>
      </c>
      <c r="J177" s="101">
        <f>(M177/I177)*100</f>
        <v>0.62485354994923059</v>
      </c>
      <c r="K177" s="104">
        <v>0.2</v>
      </c>
      <c r="L177" s="71">
        <v>4</v>
      </c>
      <c r="M177" s="28">
        <f>K177*L177</f>
        <v>0.8</v>
      </c>
      <c r="N177" s="103" t="s">
        <v>273</v>
      </c>
      <c r="O177" s="104">
        <v>0.19</v>
      </c>
      <c r="P177" s="158">
        <v>46248</v>
      </c>
      <c r="Q177" s="158">
        <v>46262</v>
      </c>
      <c r="R177" s="28">
        <f>(K177-O177)/O177*100</f>
        <v>5.2631578947368469</v>
      </c>
      <c r="S177" s="105">
        <f>IF(INDEX(Historical!$D$7:$D1358,MATCH(B177,Historical!$B$7:$B$1062,0))=0,"n/a",(INDEX(Historical!$C$7:$C$1062,MATCH(B177,Historical!$B$7:$B$1062,0))/INDEX(Historical!$D$7:$D$1062,MATCH(B177,Historical!$B$7:$B$1062,0))-1)*100)</f>
        <v>5.8823529411764497</v>
      </c>
      <c r="T177" s="105">
        <f>IF(INDEX(Historical!$F$7:$F$1062,MATCH(B177,Historical!$B$7:$B$1062,0))=0,"n/a",((INDEX(Historical!$C$7:$C$1062,MATCH(B177,Historical!$B$7:$B$1062,0))/INDEX(Historical!$F$7:$F$1062,MATCH(B177,Historical!$B$7:$B$1062,0)))^(1/3)-1)*100)</f>
        <v>8.7380373002892142</v>
      </c>
      <c r="U177" s="105">
        <f>IF(INDEX(Historical!$H$7:$H$1062,MATCH(B177,Historical!$B$7:$B$1062,0))=0,"n/a",((INDEX(Historical!$C$7:$C$1062,MATCH(B177,Historical!$B$7:$B$1062,0))/INDEX(Historical!$H$7:$H$1062,MATCH(B177,Historical!$B$7:$B$1062,0)))^(1/5)-1)*100)</f>
        <v>9.1379793477641904</v>
      </c>
      <c r="V177" s="105">
        <f>IF(INDEX(Historical!$M$7:$M$1062,MATCH(B177,Historical!$B$7:$B$1062,0))=0,"n/a",((INDEX(Historical!$C$7:$C$1062,MATCH(B177,Historical!$B$7:$B$1062,0))/INDEX(Historical!$M$7:$M$1062,MATCH(B177,Historical!$B$7:$B$1062,0)))^(1/10)-1)*100)</f>
        <v>6.3228939498285008</v>
      </c>
      <c r="W177" s="106">
        <f>IF(OR(U177&lt;=0,U177="n/a",V177&lt;=0,V177="n/a"),"n/a",U177/V177)</f>
        <v>1.4452210364863141</v>
      </c>
      <c r="X177" s="107">
        <f>IF(OR(AJ177&lt;=0,AJ177="n/a",U177&lt;=0,U177="n/a"),"n/a",U177/AJ177)</f>
        <v>0.60157862723924882</v>
      </c>
      <c r="Y177" s="123"/>
      <c r="Z177" s="101">
        <f>IF(OR(AC177&lt;0.01,AC177="n/a"),"n/a",M177/AC177*100)</f>
        <v>20.671834625322997</v>
      </c>
      <c r="AA177" s="109">
        <f>IF(OR(AC177&lt;0.01,AC177="n/a"),"n/a",I177/AC177)</f>
        <v>33.082687338501295</v>
      </c>
      <c r="AB177" s="71">
        <v>3</v>
      </c>
      <c r="AC177" s="100">
        <v>3.87</v>
      </c>
      <c r="AD177" s="100" t="s">
        <v>142</v>
      </c>
      <c r="AE177" s="100">
        <v>2.42</v>
      </c>
      <c r="AF177" s="100">
        <v>4.84</v>
      </c>
      <c r="AG177" s="100">
        <v>15.61</v>
      </c>
      <c r="AH177" s="100">
        <v>8.02</v>
      </c>
      <c r="AI177" s="100">
        <v>11.43</v>
      </c>
      <c r="AJ177" s="100">
        <v>15.190000000000001</v>
      </c>
      <c r="AK177" s="100" t="s">
        <v>142</v>
      </c>
      <c r="AL177" s="100">
        <v>2670</v>
      </c>
      <c r="AM177" s="100">
        <v>8.33</v>
      </c>
      <c r="AN177" s="100">
        <v>0.47</v>
      </c>
      <c r="AO177" s="110">
        <f>IF(U177="n/a","n/a",IF(AA177&lt;0,"n/a",IF(AA177="n/a","n/a",J177+U177-AA177)))</f>
        <v>-23.319854440787871</v>
      </c>
      <c r="AP177" s="111">
        <f>IF(U177="n/a","n/a",J177+U177)</f>
        <v>9.7628328977134213</v>
      </c>
      <c r="AQ177" s="112">
        <f>IF(OR(AC177&lt;0.01,AC177="n/a",AF177="n/a"),"n/a",(I177/SQRT(22.5*AC177*(I177/AF177))-1)*100)</f>
        <v>166.76682012436444</v>
      </c>
      <c r="AR177" s="101">
        <f>INDEX(Historical!$C$7:$C$1063,MATCH(B177,Historical!$B$7:$B$1063,0))*IF(AH177="n/a",1.03,IF(AH177&lt;0,1.01,IF(AH177&gt;10,1.1,(1+AH177/100))))</f>
        <v>0.77774399999999999</v>
      </c>
      <c r="AS177" s="109">
        <f>IF($AI177="n/a",1.03*AR177,IF($AI177&lt;0,1.01*AR177,IF($AI177&gt;10,1.1*AR177,(1+$AI177/100)*AR177)))</f>
        <v>0.85551840000000001</v>
      </c>
      <c r="AT177" s="109">
        <f>IF($AK177="n/a",1.03*AS177,IF($AK177&lt;0,1.01*AS177,IF($AK177&gt;10,1.1*AS177,(1+$AK177/100)*AS177)))</f>
        <v>0.88118395199999999</v>
      </c>
      <c r="AU177" s="109">
        <f>IF($AK177="n/a",1.03*AT177,IF($AK177&lt;0,1.01*AT177,IF($AK177&gt;10,1.1*AT177,(1+$AK177/100)*AT177)))</f>
        <v>0.90761947056000003</v>
      </c>
      <c r="AV177" s="109">
        <f>IF($AK177="n/a",1.03*AU177,IF($AK177&lt;0,1.01*AU177,IF($AK177&gt;10,1.1*AU177,(1+$AK177/100)*AU177)))</f>
        <v>0.9348480546768001</v>
      </c>
      <c r="AW177" s="109">
        <f>SUM(AR177:AV177)</f>
        <v>4.356913877236801</v>
      </c>
      <c r="AX177" s="113">
        <f>AW177/I177*100</f>
        <v>3.4030413787681022</v>
      </c>
      <c r="AY177" s="100">
        <v>0.79</v>
      </c>
      <c r="AZ177" s="100">
        <v>8.52</v>
      </c>
      <c r="BA177" s="100">
        <v>-31.22</v>
      </c>
      <c r="BB177" s="100">
        <v>-13.87</v>
      </c>
      <c r="BC177" s="100">
        <v>-13.5</v>
      </c>
      <c r="BE177" s="12">
        <v>2005</v>
      </c>
      <c r="BF177" s="12">
        <f>IF(BE177&gt;2020,0,IF(BE177&gt;2008,1,IF(BE177&gt;2001,2,IF(BE177&gt;1990,3,IF(BE177&gt;1980,4,IF(BE177&gt;1973,5,IF(BE177&gt;1970,6,IF(BE177&gt;1960,7,IF(BE177&gt;1958,8,IF(BE177&gt;1953,9,10))))))))))</f>
        <v>2</v>
      </c>
      <c r="BG177" s="100">
        <v>8.08</v>
      </c>
      <c r="BH177" t="s">
        <v>121</v>
      </c>
      <c r="BI177" t="s">
        <v>122</v>
      </c>
    </row>
    <row r="178" spans="1:61" ht="11.25" customHeight="1" x14ac:dyDescent="0.2">
      <c r="A178" s="123" t="s">
        <v>937</v>
      </c>
      <c r="B178" s="55" t="s">
        <v>938</v>
      </c>
      <c r="C178" s="156" t="s">
        <v>116</v>
      </c>
      <c r="D178" s="98" t="s">
        <v>215</v>
      </c>
      <c r="E178" s="157">
        <v>15</v>
      </c>
      <c r="F178" s="2">
        <v>351</v>
      </c>
      <c r="G178" s="2" t="s">
        <v>146</v>
      </c>
      <c r="H178" s="2" t="s">
        <v>146</v>
      </c>
      <c r="I178" s="100">
        <v>33.43</v>
      </c>
      <c r="J178" s="101">
        <f>(M178/I178)*100</f>
        <v>4.3673347292850728</v>
      </c>
      <c r="K178" s="104">
        <v>0.36499999999999999</v>
      </c>
      <c r="L178" s="71">
        <v>4</v>
      </c>
      <c r="M178" s="28">
        <f>K178*L178</f>
        <v>1.46</v>
      </c>
      <c r="N178" s="103" t="s">
        <v>158</v>
      </c>
      <c r="O178" s="104">
        <v>0.36</v>
      </c>
      <c r="P178" s="158">
        <v>46174</v>
      </c>
      <c r="Q178" s="158">
        <v>46189</v>
      </c>
      <c r="R178" s="28">
        <f>(K178-O178)/O178*100</f>
        <v>1.3888888888888902</v>
      </c>
      <c r="S178" s="105">
        <f>IF(INDEX(Historical!$D$7:$D1360,MATCH(B178,Historical!$B$7:$B$1062,0))=0,"n/a",(INDEX(Historical!$C$7:$C$1062,MATCH(B178,Historical!$B$7:$B$1062,0))/INDEX(Historical!$D$7:$D$1062,MATCH(B178,Historical!$B$7:$B$1062,0))-1)*100)</f>
        <v>4.0000000000000036</v>
      </c>
      <c r="T178" s="105">
        <f>IF(INDEX(Historical!$F$7:$F$1062,MATCH(B178,Historical!$B$7:$B$1062,0))=0,"n/a",((INDEX(Historical!$C$7:$C$1062,MATCH(B178,Historical!$B$7:$B$1062,0))/INDEX(Historical!$F$7:$F$1062,MATCH(B178,Historical!$B$7:$B$1062,0)))^(1/3)-1)*100)</f>
        <v>3.4940642984572889</v>
      </c>
      <c r="U178" s="105">
        <f>IF(INDEX(Historical!$H$7:$H$1062,MATCH(B178,Historical!$B$7:$B$1062,0))=0,"n/a",((INDEX(Historical!$C$7:$C$1062,MATCH(B178,Historical!$B$7:$B$1062,0))/INDEX(Historical!$H$7:$H$1062,MATCH(B178,Historical!$B$7:$B$1062,0)))^(1/5)-1)*100)</f>
        <v>2.4015341829304315</v>
      </c>
      <c r="V178" s="105">
        <f>IF(INDEX(Historical!$M$7:$M$1062,MATCH(B178,Historical!$B$7:$B$1062,0))=0,"n/a",((INDEX(Historical!$C$7:$C$1062,MATCH(B178,Historical!$B$7:$B$1062,0))/INDEX(Historical!$M$7:$M$1062,MATCH(B178,Historical!$B$7:$B$1062,0)))^(1/10)-1)*100)</f>
        <v>2.3825069189832293</v>
      </c>
      <c r="W178" s="106">
        <f>IF(OR(U178&lt;=0,U178="n/a",V178&lt;=0,V178="n/a"),"n/a",U178/V178)</f>
        <v>1.0079862365962498</v>
      </c>
      <c r="X178" s="107" t="str">
        <f>IF(OR(AJ178&lt;=0,AJ178="n/a",U178&lt;=0,U178="n/a"),"n/a",U178/AJ178)</f>
        <v>n/a</v>
      </c>
      <c r="Y178" s="165"/>
      <c r="Z178" s="101" t="str">
        <f>IF(OR(AC178&lt;0.01,AC178="n/a"),"n/a",M178/AC178*100)</f>
        <v>n/a</v>
      </c>
      <c r="AA178" s="109" t="str">
        <f>IF(OR(AC178&lt;0.01,AC178="n/a"),"n/a",I178/AC178)</f>
        <v>n/a</v>
      </c>
      <c r="AB178" s="71">
        <v>12</v>
      </c>
      <c r="AC178" s="100">
        <v>-5.59</v>
      </c>
      <c r="AD178" s="100" t="s">
        <v>142</v>
      </c>
      <c r="AE178" s="100">
        <v>0.16</v>
      </c>
      <c r="AF178" s="100">
        <v>1.39</v>
      </c>
      <c r="AG178" s="100">
        <v>-21.099999999999998</v>
      </c>
      <c r="AH178" s="100">
        <v>-0.44</v>
      </c>
      <c r="AI178" s="100">
        <v>144.22</v>
      </c>
      <c r="AJ178" s="100" t="s">
        <v>142</v>
      </c>
      <c r="AK178" s="100" t="s">
        <v>142</v>
      </c>
      <c r="AL178" s="100">
        <v>598.92999999999995</v>
      </c>
      <c r="AM178" s="100">
        <v>46.92</v>
      </c>
      <c r="AN178" s="100">
        <v>1.17</v>
      </c>
      <c r="AO178" s="110" t="str">
        <f>IF(U178="n/a","n/a",IF(AA178&lt;0,"n/a",IF(AA178="n/a","n/a",J178+U178-AA178)))</f>
        <v>n/a</v>
      </c>
      <c r="AP178" s="111">
        <f>IF(U178="n/a","n/a",J178+U178)</f>
        <v>6.7688689122155044</v>
      </c>
      <c r="AQ178" s="112" t="str">
        <f>IF(OR(AC178&lt;0.01,AC178="n/a",AF178="n/a"),"n/a",(I178/SQRT(22.5*AC178*(I178/AF178))-1)*100)</f>
        <v>n/a</v>
      </c>
      <c r="AR178" s="101">
        <f>INDEX(Historical!$C$7:$C$1063,MATCH(B178,Historical!$B$7:$B$1063,0))*IF(AH178="n/a",1.03,IF(AH178&lt;0,1.01,IF(AH178&gt;10,1.1,(1+AH178/100))))</f>
        <v>1.4442999999999999</v>
      </c>
      <c r="AS178" s="109">
        <f>IF($AI178="n/a",1.03*AR178,IF($AI178&lt;0,1.01*AR178,IF($AI178&gt;10,1.1*AR178,(1+$AI178/100)*AR178)))</f>
        <v>1.58873</v>
      </c>
      <c r="AT178" s="109">
        <f>IF($AK178="n/a",1.03*AS178,IF($AK178&lt;0,1.01*AS178,IF($AK178&gt;10,1.1*AS178,(1+$AK178/100)*AS178)))</f>
        <v>1.6363919</v>
      </c>
      <c r="AU178" s="109">
        <f>IF($AK178="n/a",1.03*AT178,IF($AK178&lt;0,1.01*AT178,IF($AK178&gt;10,1.1*AT178,(1+$AK178/100)*AT178)))</f>
        <v>1.685483657</v>
      </c>
      <c r="AV178" s="109">
        <f>IF($AK178="n/a",1.03*AU178,IF($AK178&lt;0,1.01*AU178,IF($AK178&gt;10,1.1*AU178,(1+$AK178/100)*AU178)))</f>
        <v>1.7360481667100001</v>
      </c>
      <c r="AW178" s="109">
        <f>SUM(AR178:AV178)</f>
        <v>8.0909537237099993</v>
      </c>
      <c r="AX178" s="113">
        <f>AW178/I178*100</f>
        <v>24.20267341821717</v>
      </c>
      <c r="AY178" s="100">
        <v>1.62</v>
      </c>
      <c r="AZ178" s="100">
        <v>26.6</v>
      </c>
      <c r="BA178" s="100">
        <v>-21.029999999999998</v>
      </c>
      <c r="BB178" s="100">
        <v>-3.05</v>
      </c>
      <c r="BC178" s="100">
        <v>-2.4899999999999998</v>
      </c>
      <c r="BE178" s="12">
        <v>2012</v>
      </c>
      <c r="BF178" s="12">
        <f>IF(BE178&gt;2020,0,IF(BE178&gt;2008,1,IF(BE178&gt;2001,2,IF(BE178&gt;1990,3,IF(BE178&gt;1980,4,IF(BE178&gt;1973,5,IF(BE178&gt;1970,6,IF(BE178&gt;1960,7,IF(BE178&gt;1958,8,IF(BE178&gt;1953,9,10))))))))))</f>
        <v>1</v>
      </c>
      <c r="BG178" s="100">
        <v>-4.9399999999999995</v>
      </c>
      <c r="BH178" t="s">
        <v>121</v>
      </c>
      <c r="BI178" t="s">
        <v>122</v>
      </c>
    </row>
    <row r="179" spans="1:61" ht="11.25" customHeight="1" x14ac:dyDescent="0.2">
      <c r="A179" s="123" t="s">
        <v>939</v>
      </c>
      <c r="B179" s="55" t="s">
        <v>940</v>
      </c>
      <c r="C179" s="156" t="s">
        <v>134</v>
      </c>
      <c r="D179" s="98" t="s">
        <v>157</v>
      </c>
      <c r="E179" s="157">
        <v>13</v>
      </c>
      <c r="F179" s="2">
        <v>422</v>
      </c>
      <c r="G179" s="2" t="s">
        <v>118</v>
      </c>
      <c r="H179" s="2" t="s">
        <v>118</v>
      </c>
      <c r="I179" s="100">
        <v>38.200000000000003</v>
      </c>
      <c r="J179" s="101">
        <f>(M179/I179)*100</f>
        <v>2.9319371727748691</v>
      </c>
      <c r="K179" s="104">
        <v>0.28000000000000003</v>
      </c>
      <c r="L179" s="71">
        <v>4</v>
      </c>
      <c r="M179" s="28">
        <f>K179*L179</f>
        <v>1.1200000000000001</v>
      </c>
      <c r="N179" s="103" t="s">
        <v>151</v>
      </c>
      <c r="O179" s="104">
        <v>0.26</v>
      </c>
      <c r="P179" s="158">
        <v>46056</v>
      </c>
      <c r="Q179" s="158">
        <v>46066</v>
      </c>
      <c r="R179" s="28">
        <f>(K179-O179)/O179*100</f>
        <v>7.6923076923076987</v>
      </c>
      <c r="S179" s="105">
        <f>IF(INDEX(Historical!$D$7:$D1361,MATCH(B179,Historical!$B$7:$B$1062,0))=0,"n/a",(INDEX(Historical!$C$7:$C$1062,MATCH(B179,Historical!$B$7:$B$1062,0))/INDEX(Historical!$D$7:$D$1062,MATCH(B179,Historical!$B$7:$B$1062,0))-1)*100)</f>
        <v>8.3333333333333481</v>
      </c>
      <c r="T179" s="105">
        <f>IF(INDEX(Historical!$F$7:$F$1062,MATCH(B179,Historical!$B$7:$B$1062,0))=0,"n/a",((INDEX(Historical!$C$7:$C$1062,MATCH(B179,Historical!$B$7:$B$1062,0))/INDEX(Historical!$F$7:$F$1062,MATCH(B179,Historical!$B$7:$B$1062,0)))^(1/3)-1)*100)</f>
        <v>5.7264270346431223</v>
      </c>
      <c r="U179" s="105">
        <f>IF(INDEX(Historical!$H$7:$H$1062,MATCH(B179,Historical!$B$7:$B$1062,0))=0,"n/a",((INDEX(Historical!$C$7:$C$1062,MATCH(B179,Historical!$B$7:$B$1062,0))/INDEX(Historical!$H$7:$H$1062,MATCH(B179,Historical!$B$7:$B$1062,0)))^(1/5)-1)*100)</f>
        <v>5.387395206178347</v>
      </c>
      <c r="V179" s="105">
        <f>IF(INDEX(Historical!$M$7:$M$1062,MATCH(B179,Historical!$B$7:$B$1062,0))=0,"n/a",((INDEX(Historical!$C$7:$C$1062,MATCH(B179,Historical!$B$7:$B$1062,0))/INDEX(Historical!$M$7:$M$1062,MATCH(B179,Historical!$B$7:$B$1062,0)))^(1/10)-1)*100)</f>
        <v>14.869835499703509</v>
      </c>
      <c r="W179" s="106">
        <f>IF(OR(U179&lt;=0,U179="n/a",V179&lt;=0,V179="n/a"),"n/a",U179/V179)</f>
        <v>0.36230361837464625</v>
      </c>
      <c r="X179" s="107">
        <f>IF(OR(AJ179&lt;=0,AJ179="n/a",U179&lt;=0,U179="n/a"),"n/a",U179/AJ179)</f>
        <v>1.0184111920942054</v>
      </c>
      <c r="Y179" s="123"/>
      <c r="Z179" s="101">
        <f>IF(OR(AC179&lt;0.01,AC179="n/a"),"n/a",M179/AC179*100)</f>
        <v>32.558139534883722</v>
      </c>
      <c r="AA179" s="109">
        <f>IF(OR(AC179&lt;0.01,AC179="n/a"),"n/a",I179/AC179)</f>
        <v>11.104651162790699</v>
      </c>
      <c r="AB179" s="71">
        <v>12</v>
      </c>
      <c r="AC179" s="100">
        <v>3.44</v>
      </c>
      <c r="AD179" s="100" t="s">
        <v>142</v>
      </c>
      <c r="AE179" s="100">
        <v>2.46</v>
      </c>
      <c r="AF179" s="100">
        <v>1.49</v>
      </c>
      <c r="AG179" s="100">
        <v>14.38</v>
      </c>
      <c r="AH179" s="100">
        <v>7.1499999999999995</v>
      </c>
      <c r="AI179" s="100">
        <v>8.74</v>
      </c>
      <c r="AJ179" s="100">
        <v>5.29</v>
      </c>
      <c r="AK179" s="100" t="s">
        <v>142</v>
      </c>
      <c r="AL179" s="100">
        <v>787.16</v>
      </c>
      <c r="AM179" s="100">
        <v>4.88</v>
      </c>
      <c r="AN179" s="100">
        <v>0.32</v>
      </c>
      <c r="AO179" s="110">
        <f>IF(U179="n/a","n/a",IF(AA179&lt;0,"n/a",IF(AA179="n/a","n/a",J179+U179-AA179)))</f>
        <v>-2.7853187838374822</v>
      </c>
      <c r="AP179" s="111">
        <f>IF(U179="n/a","n/a",J179+U179)</f>
        <v>8.3193323789532165</v>
      </c>
      <c r="AQ179" s="112">
        <f>IF(OR(AC179&lt;0.01,AC179="n/a",AF179="n/a"),"n/a",(I179/SQRT(22.5*AC179*(I179/AF179))-1)*100)</f>
        <v>-14.246010180133084</v>
      </c>
      <c r="AR179" s="101">
        <f>INDEX(Historical!$C$7:$C$1063,MATCH(B179,Historical!$B$7:$B$1063,0))*IF(AH179="n/a",1.03,IF(AH179&lt;0,1.01,IF(AH179&gt;10,1.1,(1+AH179/100))))</f>
        <v>1.11436</v>
      </c>
      <c r="AS179" s="109">
        <f>IF($AI179="n/a",1.03*AR179,IF($AI179&lt;0,1.01*AR179,IF($AI179&gt;10,1.1*AR179,(1+$AI179/100)*AR179)))</f>
        <v>1.2117550639999999</v>
      </c>
      <c r="AT179" s="109">
        <f>IF($AK179="n/a",1.03*AS179,IF($AK179&lt;0,1.01*AS179,IF($AK179&gt;10,1.1*AS179,(1+$AK179/100)*AS179)))</f>
        <v>1.2481077159199998</v>
      </c>
      <c r="AU179" s="109">
        <f>IF($AK179="n/a",1.03*AT179,IF($AK179&lt;0,1.01*AT179,IF($AK179&gt;10,1.1*AT179,(1+$AK179/100)*AT179)))</f>
        <v>1.2855509473975999</v>
      </c>
      <c r="AV179" s="109">
        <f>IF($AK179="n/a",1.03*AU179,IF($AK179&lt;0,1.01*AU179,IF($AK179&gt;10,1.1*AU179,(1+$AK179/100)*AU179)))</f>
        <v>1.324117475819528</v>
      </c>
      <c r="AW179" s="109">
        <f>SUM(AR179:AV179)</f>
        <v>6.1838912031371276</v>
      </c>
      <c r="AX179" s="113">
        <f>AW179/I179*100</f>
        <v>16.188196866851118</v>
      </c>
      <c r="AY179" s="100">
        <v>0.7</v>
      </c>
      <c r="AZ179" s="100">
        <v>28.92</v>
      </c>
      <c r="BA179" s="100">
        <v>-2.23</v>
      </c>
      <c r="BB179" s="100">
        <v>7.3400000000000007</v>
      </c>
      <c r="BC179" s="100">
        <v>12.24</v>
      </c>
      <c r="BE179" s="12">
        <v>2014</v>
      </c>
      <c r="BF179" s="12">
        <f>IF(BE179&gt;2020,0,IF(BE179&gt;2008,1,IF(BE179&gt;2001,2,IF(BE179&gt;1990,3,IF(BE179&gt;1980,4,IF(BE179&gt;1973,5,IF(BE179&gt;1970,6,IF(BE179&gt;1960,7,IF(BE179&gt;1958,8,IF(BE179&gt;1953,9,10))))))))))</f>
        <v>1</v>
      </c>
      <c r="BG179" s="100">
        <v>1.29</v>
      </c>
      <c r="BH179" t="s">
        <v>121</v>
      </c>
      <c r="BI179" t="s">
        <v>122</v>
      </c>
    </row>
    <row r="180" spans="1:61" ht="11.25" customHeight="1" x14ac:dyDescent="0.2">
      <c r="A180" s="55" t="s">
        <v>941</v>
      </c>
      <c r="B180" s="55" t="s">
        <v>942</v>
      </c>
      <c r="C180" s="156" t="s">
        <v>134</v>
      </c>
      <c r="D180" s="98" t="s">
        <v>157</v>
      </c>
      <c r="E180" s="157">
        <v>17</v>
      </c>
      <c r="F180" s="2">
        <v>240</v>
      </c>
      <c r="G180" s="2" t="s">
        <v>146</v>
      </c>
      <c r="H180" s="2" t="s">
        <v>146</v>
      </c>
      <c r="I180" s="100">
        <v>76.540000000000006</v>
      </c>
      <c r="J180" s="101">
        <f>(M180/I180)*100</f>
        <v>1.9074993467467989</v>
      </c>
      <c r="K180" s="104">
        <v>0.73</v>
      </c>
      <c r="L180" s="71">
        <v>2</v>
      </c>
      <c r="M180" s="28">
        <f>K180*L180</f>
        <v>1.46</v>
      </c>
      <c r="N180" s="103" t="s">
        <v>943</v>
      </c>
      <c r="O180" s="104">
        <v>0.7</v>
      </c>
      <c r="P180" s="158">
        <v>46066</v>
      </c>
      <c r="Q180" s="158">
        <v>46080</v>
      </c>
      <c r="R180" s="28">
        <f>(K180-O180)/O180*100</f>
        <v>4.28571428571429</v>
      </c>
      <c r="S180" s="105">
        <f>IF(INDEX(Historical!$D$7:$D1363,MATCH(B180,Historical!$B$7:$B$1062,0))=0,"n/a",(INDEX(Historical!$C$7:$C$1062,MATCH(B180,Historical!$B$7:$B$1062,0))/INDEX(Historical!$D$7:$D$1062,MATCH(B180,Historical!$B$7:$B$1062,0))-1)*100)</f>
        <v>6.0606060606060552</v>
      </c>
      <c r="T180" s="105">
        <f>IF(INDEX(Historical!$F$7:$F$1062,MATCH(B180,Historical!$B$7:$B$1062,0))=0,"n/a",((INDEX(Historical!$C$7:$C$1062,MATCH(B180,Historical!$B$7:$B$1062,0))/INDEX(Historical!$F$7:$F$1062,MATCH(B180,Historical!$B$7:$B$1062,0)))^(1/3)-1)*100)</f>
        <v>5.2726599609396629</v>
      </c>
      <c r="U180" s="105">
        <f>IF(INDEX(Historical!$H$7:$H$1062,MATCH(B180,Historical!$B$7:$B$1062,0))=0,"n/a",((INDEX(Historical!$C$7:$C$1062,MATCH(B180,Historical!$B$7:$B$1062,0))/INDEX(Historical!$H$7:$H$1062,MATCH(B180,Historical!$B$7:$B$1062,0)))^(1/5)-1)*100)</f>
        <v>4.9414522844583919</v>
      </c>
      <c r="V180" s="105">
        <f>IF(INDEX(Historical!$M$7:$M$1062,MATCH(B180,Historical!$B$7:$B$1062,0))=0,"n/a",((INDEX(Historical!$C$7:$C$1062,MATCH(B180,Historical!$B$7:$B$1062,0))/INDEX(Historical!$M$7:$M$1062,MATCH(B180,Historical!$B$7:$B$1062,0)))^(1/10)-1)*100)</f>
        <v>9.2119104255732331</v>
      </c>
      <c r="W180" s="106">
        <f>IF(OR(U180&lt;=0,U180="n/a",V180&lt;=0,V180="n/a"),"n/a",U180/V180)</f>
        <v>0.53641992335709221</v>
      </c>
      <c r="X180" s="107">
        <f>IF(OR(AJ180&lt;=0,AJ180="n/a",U180&lt;=0,U180="n/a"),"n/a",U180/AJ180)</f>
        <v>0.24258479550605755</v>
      </c>
      <c r="Y180" s="165"/>
      <c r="Z180" s="101">
        <f>IF(OR(AC180&lt;0.01,AC180="n/a"),"n/a",M180/AC180*100)</f>
        <v>21.791044776119403</v>
      </c>
      <c r="AA180" s="109">
        <f>IF(OR(AC180&lt;0.01,AC180="n/a"),"n/a",I180/AC180)</f>
        <v>11.423880597014927</v>
      </c>
      <c r="AB180" s="71">
        <v>12</v>
      </c>
      <c r="AC180" s="100">
        <v>6.7</v>
      </c>
      <c r="AD180" s="100">
        <v>4.91</v>
      </c>
      <c r="AE180" s="100">
        <v>4.49</v>
      </c>
      <c r="AF180" s="100">
        <v>1.45</v>
      </c>
      <c r="AG180" s="100">
        <v>13.51</v>
      </c>
      <c r="AH180" s="100">
        <v>-1.51</v>
      </c>
      <c r="AI180" s="100">
        <v>1.23</v>
      </c>
      <c r="AJ180" s="100">
        <v>20.369999999999997</v>
      </c>
      <c r="AK180" s="100">
        <v>2.36</v>
      </c>
      <c r="AL180" s="100">
        <v>4760</v>
      </c>
      <c r="AM180" s="100">
        <v>13.059999999999999</v>
      </c>
      <c r="AN180" s="100">
        <v>0.22</v>
      </c>
      <c r="AO180" s="110">
        <f>IF(U180="n/a","n/a",IF(AA180&lt;0,"n/a",IF(AA180="n/a","n/a",J180+U180-AA180)))</f>
        <v>-4.5749289658097361</v>
      </c>
      <c r="AP180" s="111">
        <f>IF(U180="n/a","n/a",J180+U180)</f>
        <v>6.8489516312051908</v>
      </c>
      <c r="AQ180" s="112">
        <f>IF(OR(AC180&lt;0.01,AC180="n/a",AF180="n/a"),"n/a",(I180/SQRT(22.5*AC180*(I180/AF180))-1)*100)</f>
        <v>-14.19757354979434</v>
      </c>
      <c r="AR180" s="101">
        <f>INDEX(Historical!$C$7:$C$1063,MATCH(B180,Historical!$B$7:$B$1063,0))*IF(AH180="n/a",1.03,IF(AH180&lt;0,1.01,IF(AH180&gt;10,1.1,(1+AH180/100))))</f>
        <v>1.4139999999999999</v>
      </c>
      <c r="AS180" s="109">
        <f>IF($AI180="n/a",1.03*AR180,IF($AI180&lt;0,1.01*AR180,IF($AI180&gt;10,1.1*AR180,(1+$AI180/100)*AR180)))</f>
        <v>1.4313921999999999</v>
      </c>
      <c r="AT180" s="109">
        <f>IF($AK180="n/a",1.03*AS180,IF($AK180&lt;0,1.01*AS180,IF($AK180&gt;10,1.1*AS180,(1+$AK180/100)*AS180)))</f>
        <v>1.46517305592</v>
      </c>
      <c r="AU180" s="109">
        <f>IF($AK180="n/a",1.03*AT180,IF($AK180&lt;0,1.01*AT180,IF($AK180&gt;10,1.1*AT180,(1+$AK180/100)*AT180)))</f>
        <v>1.4997511400397121</v>
      </c>
      <c r="AV180" s="109">
        <f>IF($AK180="n/a",1.03*AU180,IF($AK180&lt;0,1.01*AU180,IF($AK180&gt;10,1.1*AU180,(1+$AK180/100)*AU180)))</f>
        <v>1.5351452669446495</v>
      </c>
      <c r="AW180" s="109">
        <f>SUM(AR180:AV180)</f>
        <v>7.3454616629043619</v>
      </c>
      <c r="AX180" s="113">
        <f>AW180/I180*100</f>
        <v>9.5968926873587161</v>
      </c>
      <c r="AY180" s="100">
        <v>0.7</v>
      </c>
      <c r="AZ180" s="100">
        <v>21.12</v>
      </c>
      <c r="BA180" s="100">
        <v>-2.4500000000000002</v>
      </c>
      <c r="BB180" s="100">
        <v>2.06</v>
      </c>
      <c r="BC180" s="100">
        <v>8.3699999999999992</v>
      </c>
      <c r="BE180" s="12">
        <v>2010</v>
      </c>
      <c r="BF180" s="12">
        <f>IF(BE180&gt;2020,0,IF(BE180&gt;2008,1,IF(BE180&gt;2001,2,IF(BE180&gt;1990,3,IF(BE180&gt;1980,4,IF(BE180&gt;1973,5,IF(BE180&gt;1970,6,IF(BE180&gt;1960,7,IF(BE180&gt;1958,8,IF(BE180&gt;1953,9,10))))))))))</f>
        <v>1</v>
      </c>
      <c r="BG180" s="100">
        <v>2.52</v>
      </c>
      <c r="BH180" t="s">
        <v>121</v>
      </c>
      <c r="BI180" t="s">
        <v>122</v>
      </c>
    </row>
    <row r="181" spans="1:61" ht="11.25" customHeight="1" x14ac:dyDescent="0.2">
      <c r="A181" s="123" t="s">
        <v>944</v>
      </c>
      <c r="B181" s="55" t="s">
        <v>945</v>
      </c>
      <c r="C181" s="156" t="s">
        <v>134</v>
      </c>
      <c r="D181" s="98" t="s">
        <v>186</v>
      </c>
      <c r="E181" s="157">
        <v>14</v>
      </c>
      <c r="F181" s="2">
        <v>393</v>
      </c>
      <c r="G181" s="2" t="s">
        <v>146</v>
      </c>
      <c r="H181" s="2" t="s">
        <v>146</v>
      </c>
      <c r="I181" s="100">
        <v>152.47999999999999</v>
      </c>
      <c r="J181" s="101">
        <f>(M181/I181)*100</f>
        <v>1.3641133263378804</v>
      </c>
      <c r="K181" s="104">
        <v>0.52</v>
      </c>
      <c r="L181" s="71">
        <v>4</v>
      </c>
      <c r="M181" s="28">
        <f>K181*L181</f>
        <v>2.08</v>
      </c>
      <c r="N181" s="103" t="s">
        <v>182</v>
      </c>
      <c r="O181" s="104">
        <v>0.48</v>
      </c>
      <c r="P181" s="158">
        <v>46098</v>
      </c>
      <c r="Q181" s="158">
        <v>46112</v>
      </c>
      <c r="R181" s="28">
        <f>(K181-O181)/O181*100</f>
        <v>8.333333333333341</v>
      </c>
      <c r="S181" s="105">
        <f>IF(INDEX(Historical!$D$7:$D1364,MATCH(B181,Historical!$B$7:$B$1062,0))=0,"n/a",(INDEX(Historical!$C$7:$C$1062,MATCH(B181,Historical!$B$7:$B$1062,0))/INDEX(Historical!$D$7:$D$1062,MATCH(B181,Historical!$B$7:$B$1062,0))-1)*100)</f>
        <v>6.6666666666666652</v>
      </c>
      <c r="T181" s="105">
        <f>IF(INDEX(Historical!$F$7:$F$1062,MATCH(B181,Historical!$B$7:$B$1062,0))=0,"n/a",((INDEX(Historical!$C$7:$C$1062,MATCH(B181,Historical!$B$7:$B$1062,0))/INDEX(Historical!$F$7:$F$1062,MATCH(B181,Historical!$B$7:$B$1062,0)))^(1/3)-1)*100)</f>
        <v>8.0983869874452274</v>
      </c>
      <c r="U181" s="105">
        <f>IF(INDEX(Historical!$H$7:$H$1062,MATCH(B181,Historical!$B$7:$B$1062,0))=0,"n/a",((INDEX(Historical!$C$7:$C$1062,MATCH(B181,Historical!$B$7:$B$1062,0))/INDEX(Historical!$H$7:$H$1062,MATCH(B181,Historical!$B$7:$B$1062,0)))^(1/5)-1)*100)</f>
        <v>9.8560543306117854</v>
      </c>
      <c r="V181" s="105">
        <f>IF(INDEX(Historical!$M$7:$M$1062,MATCH(B181,Historical!$B$7:$B$1062,0))=0,"n/a",((INDEX(Historical!$C$7:$C$1062,MATCH(B181,Historical!$B$7:$B$1062,0))/INDEX(Historical!$M$7:$M$1062,MATCH(B181,Historical!$B$7:$B$1062,0)))^(1/10)-1)*100)</f>
        <v>12.716455524132009</v>
      </c>
      <c r="W181" s="106">
        <f>IF(OR(U181&lt;=0,U181="n/a",V181&lt;=0,V181="n/a"),"n/a",U181/V181)</f>
        <v>0.77506301279534673</v>
      </c>
      <c r="X181" s="107">
        <f>IF(OR(AJ181&lt;=0,AJ181="n/a",U181&lt;=0,U181="n/a"),"n/a",U181/AJ181)</f>
        <v>1.1074218349002005</v>
      </c>
      <c r="Y181" s="159"/>
      <c r="Z181" s="101">
        <f>IF(OR(AC181&lt;0.01,AC181="n/a"),"n/a",M181/AC181*100)</f>
        <v>29.378531073446329</v>
      </c>
      <c r="AA181" s="109">
        <f>IF(OR(AC181&lt;0.01,AC181="n/a"),"n/a",I181/AC181)</f>
        <v>21.536723163841806</v>
      </c>
      <c r="AB181" s="71">
        <v>12</v>
      </c>
      <c r="AC181" s="100">
        <v>7.08</v>
      </c>
      <c r="AD181" s="100">
        <v>1.42</v>
      </c>
      <c r="AE181" s="100">
        <v>6.52</v>
      </c>
      <c r="AF181" s="100">
        <v>2.89</v>
      </c>
      <c r="AG181" s="100">
        <v>13.930000000000001</v>
      </c>
      <c r="AH181" s="100">
        <v>16.059999999999999</v>
      </c>
      <c r="AI181" s="100">
        <v>8.86</v>
      </c>
      <c r="AJ181" s="100">
        <v>8.9</v>
      </c>
      <c r="AK181" s="100">
        <v>12.22</v>
      </c>
      <c r="AL181" s="100">
        <v>85600</v>
      </c>
      <c r="AM181" s="100">
        <v>0.61</v>
      </c>
      <c r="AN181" s="100">
        <v>0.69</v>
      </c>
      <c r="AO181" s="110">
        <f>IF(U181="n/a","n/a",IF(AA181&lt;0,"n/a",IF(AA181="n/a","n/a",J181+U181-AA181)))</f>
        <v>-10.31655550689214</v>
      </c>
      <c r="AP181" s="111">
        <f>IF(U181="n/a","n/a",J181+U181)</f>
        <v>11.220167656949666</v>
      </c>
      <c r="AQ181" s="112">
        <f>IF(OR(AC181&lt;0.01,AC181="n/a",AF181="n/a"),"n/a",(I181/SQRT(22.5*AC181*(I181/AF181))-1)*100)</f>
        <v>66.321148442808038</v>
      </c>
      <c r="AR181" s="101">
        <f>INDEX(Historical!$C$7:$C$1063,MATCH(B181,Historical!$B$7:$B$1063,0))*IF(AH181="n/a",1.03,IF(AH181&lt;0,1.01,IF(AH181&gt;10,1.1,(1+AH181/100))))</f>
        <v>2.1120000000000001</v>
      </c>
      <c r="AS181" s="109">
        <f>IF($AI181="n/a",1.03*AR181,IF($AI181&lt;0,1.01*AR181,IF($AI181&gt;10,1.1*AR181,(1+$AI181/100)*AR181)))</f>
        <v>2.2991231999999999</v>
      </c>
      <c r="AT181" s="109">
        <f>IF($AK181="n/a",1.03*AS181,IF($AK181&lt;0,1.01*AS181,IF($AK181&gt;10,1.1*AS181,(1+$AK181/100)*AS181)))</f>
        <v>2.5290355200000003</v>
      </c>
      <c r="AU181" s="109">
        <f>IF($AK181="n/a",1.03*AT181,IF($AK181&lt;0,1.01*AT181,IF($AK181&gt;10,1.1*AT181,(1+$AK181/100)*AT181)))</f>
        <v>2.7819390720000006</v>
      </c>
      <c r="AV181" s="109">
        <f>IF($AK181="n/a",1.03*AU181,IF($AK181&lt;0,1.01*AU181,IF($AK181&gt;10,1.1*AU181,(1+$AK181/100)*AU181)))</f>
        <v>3.0601329792000009</v>
      </c>
      <c r="AW181" s="109">
        <f>SUM(AR181:AV181)</f>
        <v>12.782230771200002</v>
      </c>
      <c r="AX181" s="113">
        <f>AW181/I181*100</f>
        <v>8.3828900650577154</v>
      </c>
      <c r="AY181" s="100">
        <v>0.91</v>
      </c>
      <c r="AZ181" s="100">
        <v>25.2</v>
      </c>
      <c r="BA181" s="100">
        <v>-19.470000000000002</v>
      </c>
      <c r="BB181" s="100">
        <v>8.7200000000000006</v>
      </c>
      <c r="BC181" s="100">
        <v>-1.4500000000000002</v>
      </c>
      <c r="BE181" s="12">
        <v>2013</v>
      </c>
      <c r="BF181" s="12">
        <f>IF(BE181&gt;2020,0,IF(BE181&gt;2008,1,IF(BE181&gt;2001,2,IF(BE181&gt;1990,3,IF(BE181&gt;1980,4,IF(BE181&gt;1973,5,IF(BE181&gt;1970,6,IF(BE181&gt;1960,7,IF(BE181&gt;1958,8,IF(BE181&gt;1953,9,10))))))))))</f>
        <v>1</v>
      </c>
      <c r="BG181" s="100">
        <v>2.54</v>
      </c>
      <c r="BH181" t="s">
        <v>121</v>
      </c>
      <c r="BI181" t="s">
        <v>122</v>
      </c>
    </row>
    <row r="182" spans="1:61" ht="11.25" customHeight="1" x14ac:dyDescent="0.2">
      <c r="A182" s="123" t="s">
        <v>946</v>
      </c>
      <c r="B182" s="55" t="s">
        <v>947</v>
      </c>
      <c r="C182" s="156" t="s">
        <v>162</v>
      </c>
      <c r="D182" s="98" t="s">
        <v>296</v>
      </c>
      <c r="E182" s="157">
        <v>14</v>
      </c>
      <c r="F182" s="2">
        <v>368</v>
      </c>
      <c r="G182" s="2" t="s">
        <v>119</v>
      </c>
      <c r="H182" s="2" t="s">
        <v>119</v>
      </c>
      <c r="I182" s="100">
        <v>142.91</v>
      </c>
      <c r="J182" s="101">
        <f>(M182/I182)*100</f>
        <v>2.4630886571968373</v>
      </c>
      <c r="K182" s="104">
        <v>0.88</v>
      </c>
      <c r="L182" s="71">
        <v>4</v>
      </c>
      <c r="M182" s="28">
        <f>K182*L182</f>
        <v>3.52</v>
      </c>
      <c r="N182" s="103" t="s">
        <v>696</v>
      </c>
      <c r="O182" s="104">
        <v>0.86</v>
      </c>
      <c r="P182" s="158">
        <v>45966</v>
      </c>
      <c r="Q182" s="158">
        <v>45992</v>
      </c>
      <c r="R182" s="28">
        <f>(K182-O182)/O182*100</f>
        <v>2.3255813953488391</v>
      </c>
      <c r="S182" s="105">
        <f>IF(INDEX(Historical!$D$7:$D1365,MATCH(B182,Historical!$B$7:$B$1062,0))=0,"n/a",(INDEX(Historical!$C$7:$C$1062,MATCH(B182,Historical!$B$7:$B$1062,0))/INDEX(Historical!$D$7:$D$1062,MATCH(B182,Historical!$B$7:$B$1062,0))-1)*100)</f>
        <v>3.2835820895522394</v>
      </c>
      <c r="T182" s="105">
        <f>IF(INDEX(Historical!$F$7:$F$1062,MATCH(B182,Historical!$B$7:$B$1062,0))=0,"n/a",((INDEX(Historical!$C$7:$C$1062,MATCH(B182,Historical!$B$7:$B$1062,0))/INDEX(Historical!$F$7:$F$1062,MATCH(B182,Historical!$B$7:$B$1062,0)))^(1/3)-1)*100)</f>
        <v>4.4080949772199673</v>
      </c>
      <c r="U182" s="105">
        <f>IF(INDEX(Historical!$H$7:$H$1062,MATCH(B182,Historical!$B$7:$B$1062,0))=0,"n/a",((INDEX(Historical!$C$7:$C$1062,MATCH(B182,Historical!$B$7:$B$1062,0))/INDEX(Historical!$H$7:$H$1062,MATCH(B182,Historical!$B$7:$B$1062,0)))^(1/5)-1)*100)</f>
        <v>4.9304267061224705</v>
      </c>
      <c r="V182" s="105">
        <f>IF(INDEX(Historical!$M$7:$M$1062,MATCH(B182,Historical!$B$7:$B$1062,0))=0,"n/a",((INDEX(Historical!$C$7:$C$1062,MATCH(B182,Historical!$B$7:$B$1062,0))/INDEX(Historical!$M$7:$M$1062,MATCH(B182,Historical!$B$7:$B$1062,0)))^(1/10)-1)*100)</f>
        <v>6.0663165470655089</v>
      </c>
      <c r="W182" s="106">
        <f>IF(OR(U182&lt;=0,U182="n/a",V182&lt;=0,V182="n/a"),"n/a",U182/V182)</f>
        <v>0.81275460452315029</v>
      </c>
      <c r="X182" s="107">
        <f>IF(OR(AJ182&lt;=0,AJ182="n/a",U182&lt;=0,U182="n/a"),"n/a",U182/AJ182)</f>
        <v>1.0535099799406988</v>
      </c>
      <c r="Y182" s="165"/>
      <c r="Z182" s="101">
        <f>IF(OR(AC182&lt;0.01,AC182="n/a"),"n/a",M182/AC182*100)</f>
        <v>58.278145695364238</v>
      </c>
      <c r="AA182" s="109">
        <f>IF(OR(AC182&lt;0.01,AC182="n/a"),"n/a",I182/AC182)</f>
        <v>23.660596026490065</v>
      </c>
      <c r="AB182" s="71">
        <v>12</v>
      </c>
      <c r="AC182" s="100">
        <v>6.04</v>
      </c>
      <c r="AD182" s="100">
        <v>2.27</v>
      </c>
      <c r="AE182" s="100">
        <v>4.4000000000000004</v>
      </c>
      <c r="AF182" s="100">
        <v>2.12</v>
      </c>
      <c r="AG182" s="100">
        <v>9.44</v>
      </c>
      <c r="AH182" s="100">
        <v>8.35</v>
      </c>
      <c r="AI182" s="100">
        <v>8.86</v>
      </c>
      <c r="AJ182" s="100">
        <v>4.68</v>
      </c>
      <c r="AK182" s="100">
        <v>9.06</v>
      </c>
      <c r="AL182" s="100">
        <v>7920</v>
      </c>
      <c r="AM182" s="100">
        <v>0.33</v>
      </c>
      <c r="AN182" s="100">
        <v>1.06</v>
      </c>
      <c r="AO182" s="110">
        <f>IF(U182="n/a","n/a",IF(AA182&lt;0,"n/a",IF(AA182="n/a","n/a",J182+U182-AA182)))</f>
        <v>-16.267080663170759</v>
      </c>
      <c r="AP182" s="111">
        <f>IF(U182="n/a","n/a",J182+U182)</f>
        <v>7.3935153633193078</v>
      </c>
      <c r="AQ182" s="112">
        <f>IF(OR(AC182&lt;0.01,AC182="n/a",AF182="n/a"),"n/a",(I182/SQRT(22.5*AC182*(I182/AF182))-1)*100)</f>
        <v>49.31021186503537</v>
      </c>
      <c r="AR182" s="101">
        <f>INDEX(Historical!$C$7:$C$1063,MATCH(B182,Historical!$B$7:$B$1063,0))*IF(AH182="n/a",1.03,IF(AH182&lt;0,1.01,IF(AH182&gt;10,1.1,(1+AH182/100))))</f>
        <v>3.7489099999999995</v>
      </c>
      <c r="AS182" s="109">
        <f>IF($AI182="n/a",1.03*AR182,IF($AI182&lt;0,1.01*AR182,IF($AI182&gt;10,1.1*AR182,(1+$AI182/100)*AR182)))</f>
        <v>4.0810634259999992</v>
      </c>
      <c r="AT182" s="109">
        <f>IF($AK182="n/a",1.03*AS182,IF($AK182&lt;0,1.01*AS182,IF($AK182&gt;10,1.1*AS182,(1+$AK182/100)*AS182)))</f>
        <v>4.4508077723955992</v>
      </c>
      <c r="AU182" s="109">
        <f>IF($AK182="n/a",1.03*AT182,IF($AK182&lt;0,1.01*AT182,IF($AK182&gt;10,1.1*AT182,(1+$AK182/100)*AT182)))</f>
        <v>4.8540509565746408</v>
      </c>
      <c r="AV182" s="109">
        <f>IF($AK182="n/a",1.03*AU182,IF($AK182&lt;0,1.01*AU182,IF($AK182&gt;10,1.1*AU182,(1+$AK182/100)*AU182)))</f>
        <v>5.2938279732403037</v>
      </c>
      <c r="AW182" s="109">
        <f>SUM(AR182:AV182)</f>
        <v>22.428660128210545</v>
      </c>
      <c r="AX182" s="113">
        <f>AW182/I182*100</f>
        <v>15.694255215317716</v>
      </c>
      <c r="AY182" s="100">
        <v>0.48</v>
      </c>
      <c r="AZ182" s="100">
        <v>16.850000000000001</v>
      </c>
      <c r="BA182" s="100">
        <v>-7.75</v>
      </c>
      <c r="BB182" s="100">
        <v>-1.7000000000000002</v>
      </c>
      <c r="BC182" s="100">
        <v>3.2199999999999998</v>
      </c>
      <c r="BE182" s="12">
        <v>2013</v>
      </c>
      <c r="BF182" s="12">
        <f>IF(BE182&gt;2020,0,IF(BE182&gt;2008,1,IF(BE182&gt;2001,2,IF(BE182&gt;1990,3,IF(BE182&gt;1980,4,IF(BE182&gt;1973,5,IF(BE182&gt;1970,6,IF(BE182&gt;1960,7,IF(BE182&gt;1958,8,IF(BE182&gt;1953,9,10))))))))))</f>
        <v>1</v>
      </c>
      <c r="BG182" s="100">
        <v>3.26</v>
      </c>
      <c r="BH182" t="s">
        <v>121</v>
      </c>
      <c r="BI182" t="s">
        <v>122</v>
      </c>
    </row>
    <row r="183" spans="1:61" ht="11.25" customHeight="1" x14ac:dyDescent="0.2">
      <c r="A183" s="55" t="s">
        <v>948</v>
      </c>
      <c r="B183" s="55" t="s">
        <v>949</v>
      </c>
      <c r="C183" s="156" t="s">
        <v>116</v>
      </c>
      <c r="D183" s="98" t="s">
        <v>215</v>
      </c>
      <c r="E183" s="157">
        <v>17</v>
      </c>
      <c r="F183" s="2">
        <v>252</v>
      </c>
      <c r="G183" s="2" t="s">
        <v>146</v>
      </c>
      <c r="H183" s="2" t="s">
        <v>146</v>
      </c>
      <c r="I183" s="100">
        <v>230.45</v>
      </c>
      <c r="J183" s="101">
        <f>(M183/I183)*100</f>
        <v>1.2670861358212195</v>
      </c>
      <c r="K183" s="104">
        <v>0.73</v>
      </c>
      <c r="L183" s="71">
        <v>4</v>
      </c>
      <c r="M183" s="28">
        <f>K183*L183</f>
        <v>2.92</v>
      </c>
      <c r="N183" s="103" t="s">
        <v>273</v>
      </c>
      <c r="O183" s="104">
        <v>0.71</v>
      </c>
      <c r="P183" s="158">
        <v>46164</v>
      </c>
      <c r="Q183" s="158">
        <v>46178</v>
      </c>
      <c r="R183" s="28">
        <f>(K183-O183)/O183*100</f>
        <v>2.8169014084507067</v>
      </c>
      <c r="S183" s="105">
        <f>IF(INDEX(Historical!$D$7:$D1366,MATCH(B183,Historical!$B$7:$B$1062,0))=0,"n/a",(INDEX(Historical!$C$7:$C$1062,MATCH(B183,Historical!$B$7:$B$1062,0))/INDEX(Historical!$D$7:$D$1062,MATCH(B183,Historical!$B$7:$B$1062,0))-1)*100)</f>
        <v>4.0590405904058935</v>
      </c>
      <c r="T183" s="105">
        <f>IF(INDEX(Historical!$F$7:$F$1062,MATCH(B183,Historical!$B$7:$B$1062,0))=0,"n/a",((INDEX(Historical!$C$7:$C$1062,MATCH(B183,Historical!$B$7:$B$1062,0))/INDEX(Historical!$F$7:$F$1062,MATCH(B183,Historical!$B$7:$B$1062,0)))^(1/3)-1)*100)</f>
        <v>6.4170176581825888</v>
      </c>
      <c r="U183" s="105">
        <f>IF(INDEX(Historical!$H$7:$H$1062,MATCH(B183,Historical!$B$7:$B$1062,0))=0,"n/a",((INDEX(Historical!$C$7:$C$1062,MATCH(B183,Historical!$B$7:$B$1062,0))/INDEX(Historical!$H$7:$H$1062,MATCH(B183,Historical!$B$7:$B$1062,0)))^(1/5)-1)*100)</f>
        <v>7.1134043408236147</v>
      </c>
      <c r="V183" s="105">
        <f>IF(INDEX(Historical!$M$7:$M$1062,MATCH(B183,Historical!$B$7:$B$1062,0))=0,"n/a",((INDEX(Historical!$C$7:$C$1062,MATCH(B183,Historical!$B$7:$B$1062,0))/INDEX(Historical!$M$7:$M$1062,MATCH(B183,Historical!$B$7:$B$1062,0)))^(1/10)-1)*100)</f>
        <v>8.5632265591419241</v>
      </c>
      <c r="W183" s="106">
        <f>IF(OR(U183&lt;=0,U183="n/a",V183&lt;=0,V183="n/a"),"n/a",U183/V183)</f>
        <v>0.83069206352242209</v>
      </c>
      <c r="X183" s="107">
        <f>IF(OR(AJ183&lt;=0,AJ183="n/a",U183&lt;=0,U183="n/a"),"n/a",U183/AJ183)</f>
        <v>1.329608288004414</v>
      </c>
      <c r="Y183" s="165"/>
      <c r="Z183" s="101">
        <f>IF(OR(AC183&lt;0.01,AC183="n/a"),"n/a",M183/AC183*100)</f>
        <v>41.954022988505749</v>
      </c>
      <c r="AA183" s="109">
        <f>IF(OR(AC183&lt;0.01,AC183="n/a"),"n/a",I183/AC183)</f>
        <v>33.110632183908045</v>
      </c>
      <c r="AB183" s="71">
        <v>12</v>
      </c>
      <c r="AC183" s="100">
        <v>6.96</v>
      </c>
      <c r="AD183" s="100">
        <v>2.73</v>
      </c>
      <c r="AE183" s="100">
        <v>4.74</v>
      </c>
      <c r="AF183" s="100">
        <v>4.25</v>
      </c>
      <c r="AG183" s="100">
        <v>12.959999999999999</v>
      </c>
      <c r="AH183" s="100">
        <v>9.25</v>
      </c>
      <c r="AI183" s="100">
        <v>9</v>
      </c>
      <c r="AJ183" s="100">
        <v>5.35</v>
      </c>
      <c r="AK183" s="100">
        <v>8.91</v>
      </c>
      <c r="AL183" s="100">
        <v>16990</v>
      </c>
      <c r="AM183" s="100">
        <v>0.25</v>
      </c>
      <c r="AN183" s="100">
        <v>0.47</v>
      </c>
      <c r="AO183" s="110">
        <f>IF(U183="n/a","n/a",IF(AA183&lt;0,"n/a",IF(AA183="n/a","n/a",J183+U183-AA183)))</f>
        <v>-24.730141707263211</v>
      </c>
      <c r="AP183" s="111">
        <f>IF(U183="n/a","n/a",J183+U183)</f>
        <v>8.3804904766448338</v>
      </c>
      <c r="AQ183" s="112">
        <f>IF(OR(AC183&lt;0.01,AC183="n/a",AF183="n/a"),"n/a",(I183/SQRT(22.5*AC183*(I183/AF183))-1)*100)</f>
        <v>150.08459615952111</v>
      </c>
      <c r="AR183" s="101">
        <f>INDEX(Historical!$C$7:$C$1063,MATCH(B183,Historical!$B$7:$B$1063,0))*IF(AH183="n/a",1.03,IF(AH183&lt;0,1.01,IF(AH183&gt;10,1.1,(1+AH183/100))))</f>
        <v>3.0808499999999999</v>
      </c>
      <c r="AS183" s="109">
        <f>IF($AI183="n/a",1.03*AR183,IF($AI183&lt;0,1.01*AR183,IF($AI183&gt;10,1.1*AR183,(1+$AI183/100)*AR183)))</f>
        <v>3.3581265</v>
      </c>
      <c r="AT183" s="109">
        <f>IF($AK183="n/a",1.03*AS183,IF($AK183&lt;0,1.01*AS183,IF($AK183&gt;10,1.1*AS183,(1+$AK183/100)*AS183)))</f>
        <v>3.65733557115</v>
      </c>
      <c r="AU183" s="109">
        <f>IF($AK183="n/a",1.03*AT183,IF($AK183&lt;0,1.01*AT183,IF($AK183&gt;10,1.1*AT183,(1+$AK183/100)*AT183)))</f>
        <v>3.983204170539465</v>
      </c>
      <c r="AV183" s="109">
        <f>IF($AK183="n/a",1.03*AU183,IF($AK183&lt;0,1.01*AU183,IF($AK183&gt;10,1.1*AU183,(1+$AK183/100)*AU183)))</f>
        <v>4.3381076621345311</v>
      </c>
      <c r="AW183" s="109">
        <f>SUM(AR183:AV183)</f>
        <v>18.417623903823994</v>
      </c>
      <c r="AX183" s="113">
        <f>AW183/I183*100</f>
        <v>7.9920259942824883</v>
      </c>
      <c r="AY183" s="100">
        <v>0.97</v>
      </c>
      <c r="AZ183" s="100">
        <v>46.550000000000004</v>
      </c>
      <c r="BA183" s="100">
        <v>-5.47</v>
      </c>
      <c r="BB183" s="100">
        <v>4.5199999999999996</v>
      </c>
      <c r="BC183" s="100">
        <v>16.57</v>
      </c>
      <c r="BE183" s="12">
        <v>2010</v>
      </c>
      <c r="BF183" s="12">
        <f>IF(BE183&gt;2020,0,IF(BE183&gt;2008,1,IF(BE183&gt;2001,2,IF(BE183&gt;1990,3,IF(BE183&gt;1980,4,IF(BE183&gt;1973,5,IF(BE183&gt;1970,6,IF(BE183&gt;1960,7,IF(BE183&gt;1958,8,IF(BE183&gt;1953,9,10))))))))))</f>
        <v>1</v>
      </c>
      <c r="BG183" s="100">
        <v>7.53</v>
      </c>
      <c r="BH183" t="s">
        <v>121</v>
      </c>
      <c r="BI183" t="s">
        <v>122</v>
      </c>
    </row>
    <row r="184" spans="1:61" ht="11.25" customHeight="1" x14ac:dyDescent="0.2">
      <c r="A184" s="123" t="s">
        <v>950</v>
      </c>
      <c r="B184" s="55" t="s">
        <v>951</v>
      </c>
      <c r="C184" s="156" t="s">
        <v>134</v>
      </c>
      <c r="D184" s="98" t="s">
        <v>157</v>
      </c>
      <c r="E184" s="157">
        <v>16</v>
      </c>
      <c r="F184" s="2">
        <v>292</v>
      </c>
      <c r="G184" s="2" t="s">
        <v>119</v>
      </c>
      <c r="H184" s="2" t="s">
        <v>119</v>
      </c>
      <c r="I184" s="100">
        <v>83.83</v>
      </c>
      <c r="J184" s="101">
        <f>(M184/I184)*100</f>
        <v>3.0537993558391987</v>
      </c>
      <c r="K184" s="104">
        <v>0.64</v>
      </c>
      <c r="L184" s="71">
        <v>4</v>
      </c>
      <c r="M184" s="28">
        <f>K184*L184</f>
        <v>2.56</v>
      </c>
      <c r="N184" s="103" t="s">
        <v>952</v>
      </c>
      <c r="O184" s="104">
        <v>0.59</v>
      </c>
      <c r="P184" s="158">
        <v>46111</v>
      </c>
      <c r="Q184" s="158">
        <v>46121</v>
      </c>
      <c r="R184" s="28">
        <f>(K184-O184)/O184*100</f>
        <v>8.4745762711864483</v>
      </c>
      <c r="S184" s="105">
        <f>IF(INDEX(Historical!$D$7:$D1368,MATCH(B184,Historical!$B$7:$B$1062,0))=0,"n/a",(INDEX(Historical!$C$7:$C$1062,MATCH(B184,Historical!$B$7:$B$1062,0))/INDEX(Historical!$D$7:$D$1062,MATCH(B184,Historical!$B$7:$B$1062,0))-1)*100)</f>
        <v>3.539823008849563</v>
      </c>
      <c r="T184" s="105">
        <f>IF(INDEX(Historical!$F$7:$F$1062,MATCH(B184,Historical!$B$7:$B$1062,0))=0,"n/a",((INDEX(Historical!$C$7:$C$1062,MATCH(B184,Historical!$B$7:$B$1062,0))/INDEX(Historical!$F$7:$F$1062,MATCH(B184,Historical!$B$7:$B$1062,0)))^(1/3)-1)*100)</f>
        <v>5.1977860665757269</v>
      </c>
      <c r="U184" s="105">
        <f>IF(INDEX(Historical!$H$7:$H$1062,MATCH(B184,Historical!$B$7:$B$1062,0))=0,"n/a",((INDEX(Historical!$C$7:$C$1062,MATCH(B184,Historical!$B$7:$B$1062,0))/INDEX(Historical!$H$7:$H$1062,MATCH(B184,Historical!$B$7:$B$1062,0)))^(1/5)-1)*100)</f>
        <v>5.1547496797280434</v>
      </c>
      <c r="V184" s="105">
        <f>IF(INDEX(Historical!$M$7:$M$1062,MATCH(B184,Historical!$B$7:$B$1062,0))=0,"n/a",((INDEX(Historical!$C$7:$C$1062,MATCH(B184,Historical!$B$7:$B$1062,0))/INDEX(Historical!$M$7:$M$1062,MATCH(B184,Historical!$B$7:$B$1062,0)))^(1/10)-1)*100)</f>
        <v>8.6579653683789726</v>
      </c>
      <c r="W184" s="106">
        <f>IF(OR(U184&lt;=0,U184="n/a",V184&lt;=0,V184="n/a"),"n/a",U184/V184)</f>
        <v>0.59537656486297141</v>
      </c>
      <c r="X184" s="107">
        <f>IF(OR(AJ184&lt;=0,AJ184="n/a",U184&lt;=0,U184="n/a"),"n/a",U184/AJ184)</f>
        <v>1.2727776986982824</v>
      </c>
      <c r="Y184" s="166"/>
      <c r="Z184" s="101">
        <f>IF(OR(AC184&lt;0.01,AC184="n/a"),"n/a",M184/AC184*100)</f>
        <v>46.209386281588451</v>
      </c>
      <c r="AA184" s="109">
        <f>IF(OR(AC184&lt;0.01,AC184="n/a"),"n/a",I184/AC184)</f>
        <v>15.131768953068592</v>
      </c>
      <c r="AB184" s="71">
        <v>12</v>
      </c>
      <c r="AC184" s="100">
        <v>5.54</v>
      </c>
      <c r="AD184" s="100" t="s">
        <v>142</v>
      </c>
      <c r="AE184" s="100">
        <v>3.04</v>
      </c>
      <c r="AF184" s="100">
        <v>1.1399999999999999</v>
      </c>
      <c r="AG184" s="100">
        <v>8.24</v>
      </c>
      <c r="AH184" s="100">
        <v>27.49</v>
      </c>
      <c r="AI184" s="100">
        <v>15.6</v>
      </c>
      <c r="AJ184" s="100">
        <v>4.05</v>
      </c>
      <c r="AK184" s="100" t="s">
        <v>142</v>
      </c>
      <c r="AL184" s="100">
        <v>4040</v>
      </c>
      <c r="AM184" s="100">
        <v>1.4500000000000002</v>
      </c>
      <c r="AN184" s="100">
        <v>0.2</v>
      </c>
      <c r="AO184" s="110">
        <f>IF(U184="n/a","n/a",IF(AA184&lt;0,"n/a",IF(AA184="n/a","n/a",J184+U184-AA184)))</f>
        <v>-6.9232199175013509</v>
      </c>
      <c r="AP184" s="111">
        <f>IF(U184="n/a","n/a",J184+U184)</f>
        <v>8.2085490355672412</v>
      </c>
      <c r="AQ184" s="112">
        <f>IF(OR(AC184&lt;0.01,AC184="n/a",AF184="n/a"),"n/a",(I184/SQRT(22.5*AC184*(I184/AF184))-1)*100)</f>
        <v>-12.439946686737224</v>
      </c>
      <c r="AR184" s="101">
        <f>INDEX(Historical!$C$7:$C$1063,MATCH(B184,Historical!$B$7:$B$1063,0))*IF(AH184="n/a",1.03,IF(AH184&lt;0,1.01,IF(AH184&gt;10,1.1,(1+AH184/100))))</f>
        <v>2.5739999999999998</v>
      </c>
      <c r="AS184" s="109">
        <f>IF($AI184="n/a",1.03*AR184,IF($AI184&lt;0,1.01*AR184,IF($AI184&gt;10,1.1*AR184,(1+$AI184/100)*AR184)))</f>
        <v>2.8313999999999999</v>
      </c>
      <c r="AT184" s="109">
        <f>IF($AK184="n/a",1.03*AS184,IF($AK184&lt;0,1.01*AS184,IF($AK184&gt;10,1.1*AS184,(1+$AK184/100)*AS184)))</f>
        <v>2.9163420000000002</v>
      </c>
      <c r="AU184" s="109">
        <f>IF($AK184="n/a",1.03*AT184,IF($AK184&lt;0,1.01*AT184,IF($AK184&gt;10,1.1*AT184,(1+$AK184/100)*AT184)))</f>
        <v>3.0038322600000003</v>
      </c>
      <c r="AV184" s="109">
        <f>IF($AK184="n/a",1.03*AU184,IF($AK184&lt;0,1.01*AU184,IF($AK184&gt;10,1.1*AU184,(1+$AK184/100)*AU184)))</f>
        <v>3.0939472278000002</v>
      </c>
      <c r="AW184" s="109">
        <f>SUM(AR184:AV184)</f>
        <v>14.419521487800001</v>
      </c>
      <c r="AX184" s="113">
        <f>AW184/I184*100</f>
        <v>17.200908371466063</v>
      </c>
      <c r="AY184" s="100">
        <v>0.79</v>
      </c>
      <c r="AZ184" s="100">
        <v>36.199999999999996</v>
      </c>
      <c r="BA184" s="100">
        <v>-4.1900000000000004</v>
      </c>
      <c r="BB184" s="100">
        <v>1.6099999999999999</v>
      </c>
      <c r="BC184" s="100">
        <v>8.25</v>
      </c>
      <c r="BE184" s="12">
        <v>2011</v>
      </c>
      <c r="BF184" s="12">
        <f>IF(BE184&gt;2020,0,IF(BE184&gt;2008,1,IF(BE184&gt;2001,2,IF(BE184&gt;1990,3,IF(BE184&gt;1980,4,IF(BE184&gt;1973,5,IF(BE184&gt;1970,6,IF(BE184&gt;1960,7,IF(BE184&gt;1958,8,IF(BE184&gt;1953,9,10))))))))))</f>
        <v>1</v>
      </c>
      <c r="BG184" s="100">
        <v>1.21</v>
      </c>
      <c r="BH184" t="s">
        <v>121</v>
      </c>
      <c r="BI184" t="s">
        <v>122</v>
      </c>
    </row>
    <row r="185" spans="1:61" ht="11.25" customHeight="1" x14ac:dyDescent="0.2">
      <c r="A185" s="123" t="s">
        <v>953</v>
      </c>
      <c r="B185" s="55" t="s">
        <v>954</v>
      </c>
      <c r="C185" s="156" t="s">
        <v>125</v>
      </c>
      <c r="D185" s="98" t="s">
        <v>126</v>
      </c>
      <c r="E185" s="157">
        <v>15</v>
      </c>
      <c r="F185" s="2">
        <v>320</v>
      </c>
      <c r="G185" s="2" t="s">
        <v>118</v>
      </c>
      <c r="H185" s="2" t="s">
        <v>118</v>
      </c>
      <c r="I185" s="100">
        <v>99.46</v>
      </c>
      <c r="J185" s="101">
        <f>(M185/I185)*100</f>
        <v>3.297808164086065</v>
      </c>
      <c r="K185" s="104">
        <v>0.82</v>
      </c>
      <c r="L185" s="71">
        <v>4</v>
      </c>
      <c r="M185" s="28">
        <f>K185*L185</f>
        <v>3.28</v>
      </c>
      <c r="N185" s="103" t="s">
        <v>575</v>
      </c>
      <c r="O185" s="104">
        <v>0.8</v>
      </c>
      <c r="P185" s="158">
        <v>45931</v>
      </c>
      <c r="Q185" s="158">
        <v>45951</v>
      </c>
      <c r="R185" s="28">
        <f>(K185-O185)/O185*100</f>
        <v>2.4999999999999885</v>
      </c>
      <c r="S185" s="105">
        <f>IF(INDEX(Historical!$D$7:$D1369,MATCH(B185,Historical!$B$7:$B$1062,0))=0,"n/a",(INDEX(Historical!$C$7:$C$1062,MATCH(B185,Historical!$B$7:$B$1062,0))/INDEX(Historical!$D$7:$D$1062,MATCH(B185,Historical!$B$7:$B$1062,0))-1)*100)</f>
        <v>2.5477707006369421</v>
      </c>
      <c r="T185" s="105">
        <f>IF(INDEX(Historical!$F$7:$F$1062,MATCH(B185,Historical!$B$7:$B$1062,0))=0,"n/a",((INDEX(Historical!$C$7:$C$1062,MATCH(B185,Historical!$B$7:$B$1062,0))/INDEX(Historical!$F$7:$F$1062,MATCH(B185,Historical!$B$7:$B$1062,0)))^(1/3)-1)*100)</f>
        <v>6.5756716652330516</v>
      </c>
      <c r="U185" s="105">
        <f>IF(INDEX(Historical!$H$7:$H$1062,MATCH(B185,Historical!$B$7:$B$1062,0))=0,"n/a",((INDEX(Historical!$C$7:$C$1062,MATCH(B185,Historical!$B$7:$B$1062,0))/INDEX(Historical!$H$7:$H$1062,MATCH(B185,Historical!$B$7:$B$1062,0)))^(1/5)-1)*100)</f>
        <v>4.9414522844583919</v>
      </c>
      <c r="V185" s="105">
        <f>IF(INDEX(Historical!$M$7:$M$1062,MATCH(B185,Historical!$B$7:$B$1062,0))=0,"n/a",((INDEX(Historical!$C$7:$C$1062,MATCH(B185,Historical!$B$7:$B$1062,0))/INDEX(Historical!$M$7:$M$1062,MATCH(B185,Historical!$B$7:$B$1062,0)))^(1/10)-1)*100)</f>
        <v>6.5334462233847201</v>
      </c>
      <c r="W185" s="106">
        <f>IF(OR(U185&lt;=0,U185="n/a",V185&lt;=0,V185="n/a"),"n/a",U185/V185)</f>
        <v>0.7563316686945073</v>
      </c>
      <c r="X185" s="107">
        <f>IF(OR(AJ185&lt;=0,AJ185="n/a",U185&lt;=0,U185="n/a"),"n/a",U185/AJ185)</f>
        <v>0.29448464150526765</v>
      </c>
      <c r="Y185" s="166"/>
      <c r="Z185" s="101">
        <f>IF(OR(AC185&lt;0.01,AC185="n/a"),"n/a",M185/AC185*100)</f>
        <v>31.599229287090552</v>
      </c>
      <c r="AA185" s="109">
        <f>IF(OR(AC185&lt;0.01,AC185="n/a"),"n/a",I185/AC185)</f>
        <v>9.5818882466281305</v>
      </c>
      <c r="AB185" s="71">
        <v>12</v>
      </c>
      <c r="AC185" s="100">
        <v>10.38</v>
      </c>
      <c r="AD185" s="100">
        <v>2.67</v>
      </c>
      <c r="AE185" s="100">
        <v>0.87</v>
      </c>
      <c r="AF185" s="100">
        <v>1.43</v>
      </c>
      <c r="AG185" s="100">
        <v>16.12</v>
      </c>
      <c r="AH185" s="100">
        <v>-3.6700000000000004</v>
      </c>
      <c r="AI185" s="100">
        <v>6.83</v>
      </c>
      <c r="AJ185" s="100">
        <v>16.78</v>
      </c>
      <c r="AK185" s="100">
        <v>3.25</v>
      </c>
      <c r="AL185" s="100">
        <v>6270</v>
      </c>
      <c r="AM185" s="100">
        <v>1.17</v>
      </c>
      <c r="AN185" s="100">
        <v>0.42</v>
      </c>
      <c r="AO185" s="110">
        <f>IF(U185="n/a","n/a",IF(AA185&lt;0,"n/a",IF(AA185="n/a","n/a",J185+U185-AA185)))</f>
        <v>-1.3426277980836741</v>
      </c>
      <c r="AP185" s="111">
        <f>IF(U185="n/a","n/a",J185+U185)</f>
        <v>8.2392604485444565</v>
      </c>
      <c r="AQ185" s="112">
        <f>IF(OR(AC185&lt;0.01,AC185="n/a",AF185="n/a"),"n/a",(I185/SQRT(22.5*AC185*(I185/AF185))-1)*100)</f>
        <v>-21.962686438749135</v>
      </c>
      <c r="AR185" s="101">
        <f>INDEX(Historical!$C$7:$C$1063,MATCH(B185,Historical!$B$7:$B$1063,0))*IF(AH185="n/a",1.03,IF(AH185&lt;0,1.01,IF(AH185&gt;10,1.1,(1+AH185/100))))</f>
        <v>3.2522000000000002</v>
      </c>
      <c r="AS185" s="109">
        <f>IF($AI185="n/a",1.03*AR185,IF($AI185&lt;0,1.01*AR185,IF($AI185&gt;10,1.1*AR185,(1+$AI185/100)*AR185)))</f>
        <v>3.4743252600000005</v>
      </c>
      <c r="AT185" s="109">
        <f>IF($AK185="n/a",1.03*AS185,IF($AK185&lt;0,1.01*AS185,IF($AK185&gt;10,1.1*AS185,(1+$AK185/100)*AS185)))</f>
        <v>3.5872408309500003</v>
      </c>
      <c r="AU185" s="109">
        <f>IF($AK185="n/a",1.03*AT185,IF($AK185&lt;0,1.01*AT185,IF($AK185&gt;10,1.1*AT185,(1+$AK185/100)*AT185)))</f>
        <v>3.7038261579558753</v>
      </c>
      <c r="AV185" s="109">
        <f>IF($AK185="n/a",1.03*AU185,IF($AK185&lt;0,1.01*AU185,IF($AK185&gt;10,1.1*AU185,(1+$AK185/100)*AU185)))</f>
        <v>3.824200508089441</v>
      </c>
      <c r="AW185" s="109">
        <f>SUM(AR185:AV185)</f>
        <v>17.841792756995318</v>
      </c>
      <c r="AX185" s="113">
        <f>AW185/I185*100</f>
        <v>17.938661529253284</v>
      </c>
      <c r="AY185" s="100">
        <v>0.6</v>
      </c>
      <c r="AZ185" s="100">
        <v>5.3199999999999994</v>
      </c>
      <c r="BA185" s="100">
        <v>-25.15</v>
      </c>
      <c r="BB185" s="100">
        <v>-0.63</v>
      </c>
      <c r="BC185" s="100">
        <v>-9.1300000000000008</v>
      </c>
      <c r="BE185" s="12">
        <v>2011</v>
      </c>
      <c r="BF185" s="12">
        <f>IF(BE185&gt;2020,0,IF(BE185&gt;2008,1,IF(BE185&gt;2001,2,IF(BE185&gt;1990,3,IF(BE185&gt;1980,4,IF(BE185&gt;1973,5,IF(BE185&gt;1970,6,IF(BE185&gt;1960,7,IF(BE185&gt;1958,8,IF(BE185&gt;1953,9,10))))))))))</f>
        <v>1</v>
      </c>
      <c r="BG185" s="100">
        <v>8.76</v>
      </c>
      <c r="BH185" t="s">
        <v>121</v>
      </c>
      <c r="BI185" t="s">
        <v>122</v>
      </c>
    </row>
    <row r="186" spans="1:61" ht="11.25" customHeight="1" x14ac:dyDescent="0.2">
      <c r="A186" s="55" t="s">
        <v>955</v>
      </c>
      <c r="B186" s="55" t="s">
        <v>956</v>
      </c>
      <c r="C186" s="156" t="s">
        <v>198</v>
      </c>
      <c r="D186" s="98" t="s">
        <v>957</v>
      </c>
      <c r="E186" s="157">
        <v>15</v>
      </c>
      <c r="F186" s="2">
        <v>322</v>
      </c>
      <c r="G186" s="2" t="s">
        <v>146</v>
      </c>
      <c r="H186" s="2" t="s">
        <v>146</v>
      </c>
      <c r="I186" s="100">
        <v>316.07</v>
      </c>
      <c r="J186" s="101">
        <f>(M186/I186)*100</f>
        <v>1.5186509317556238</v>
      </c>
      <c r="K186" s="104">
        <v>1.2</v>
      </c>
      <c r="L186" s="71">
        <v>4</v>
      </c>
      <c r="M186" s="28">
        <f>K186*L186</f>
        <v>4.8</v>
      </c>
      <c r="N186" s="103" t="s">
        <v>588</v>
      </c>
      <c r="O186" s="104">
        <v>1.04</v>
      </c>
      <c r="P186" s="158">
        <v>45939</v>
      </c>
      <c r="Q186" s="158">
        <v>45947</v>
      </c>
      <c r="R186" s="28">
        <f>(K186-O186)/O186*100</f>
        <v>15.384615384615378</v>
      </c>
      <c r="S186" s="105">
        <f>IF(INDEX(Historical!$D$7:$D1370,MATCH(B186,Historical!$B$7:$B$1062,0))=0,"n/a",(INDEX(Historical!$C$7:$C$1062,MATCH(B186,Historical!$B$7:$B$1062,0))/INDEX(Historical!$D$7:$D$1062,MATCH(B186,Historical!$B$7:$B$1062,0))-1)*100)</f>
        <v>15.508021390374328</v>
      </c>
      <c r="T186" s="105">
        <f>IF(INDEX(Historical!$F$7:$F$1062,MATCH(B186,Historical!$B$7:$B$1062,0))=0,"n/a",((INDEX(Historical!$C$7:$C$1062,MATCH(B186,Historical!$B$7:$B$1062,0))/INDEX(Historical!$F$7:$F$1062,MATCH(B186,Historical!$B$7:$B$1062,0)))^(1/3)-1)*100)</f>
        <v>15.277587606658072</v>
      </c>
      <c r="U186" s="105">
        <f>IF(INDEX(Historical!$H$7:$H$1062,MATCH(B186,Historical!$B$7:$B$1062,0))=0,"n/a",((INDEX(Historical!$C$7:$C$1062,MATCH(B186,Historical!$B$7:$B$1062,0))/INDEX(Historical!$H$7:$H$1062,MATCH(B186,Historical!$B$7:$B$1062,0)))^(1/5)-1)*100)</f>
        <v>14.658287405035209</v>
      </c>
      <c r="V186" s="105">
        <f>IF(INDEX(Historical!$M$7:$M$1062,MATCH(B186,Historical!$B$7:$B$1062,0))=0,"n/a",((INDEX(Historical!$C$7:$C$1062,MATCH(B186,Historical!$B$7:$B$1062,0))/INDEX(Historical!$M$7:$M$1062,MATCH(B186,Historical!$B$7:$B$1062,0)))^(1/10)-1)*100)</f>
        <v>15.193890130857767</v>
      </c>
      <c r="W186" s="106">
        <f>IF(OR(U186&lt;=0,U186="n/a",V186&lt;=0,V186="n/a"),"n/a",U186/V186)</f>
        <v>0.96474880881659231</v>
      </c>
      <c r="X186" s="107">
        <f>IF(OR(AJ186&lt;=0,AJ186="n/a",U186&lt;=0,U186="n/a"),"n/a",U186/AJ186)</f>
        <v>1.0039922880161103</v>
      </c>
      <c r="Y186" s="162"/>
      <c r="Z186" s="101">
        <f>IF(OR(AC186&lt;0.01,AC186="n/a"),"n/a",M186/AC186*100)</f>
        <v>29.073288915808597</v>
      </c>
      <c r="AA186" s="109">
        <f>IF(OR(AC186&lt;0.01,AC186="n/a"),"n/a",I186/AC186)</f>
        <v>19.144155057540882</v>
      </c>
      <c r="AB186" s="71">
        <v>7</v>
      </c>
      <c r="AC186" s="100">
        <v>16.510000000000002</v>
      </c>
      <c r="AD186" s="100">
        <v>0.76</v>
      </c>
      <c r="AE186" s="100">
        <v>4.13</v>
      </c>
      <c r="AF186" s="100">
        <v>4.2</v>
      </c>
      <c r="AG186" s="100">
        <v>22.5</v>
      </c>
      <c r="AH186" s="100">
        <v>18.260000000000002</v>
      </c>
      <c r="AI186" s="100">
        <v>14.92</v>
      </c>
      <c r="AJ186" s="100">
        <v>14.6</v>
      </c>
      <c r="AK186" s="100">
        <v>15.27</v>
      </c>
      <c r="AL186" s="100">
        <v>86460</v>
      </c>
      <c r="AM186" s="100">
        <v>2.1800000000000002</v>
      </c>
      <c r="AN186" s="100">
        <v>0.33</v>
      </c>
      <c r="AO186" s="110">
        <f>IF(U186="n/a","n/a",IF(AA186&lt;0,"n/a",IF(AA186="n/a","n/a",J186+U186-AA186)))</f>
        <v>-2.9672167207500486</v>
      </c>
      <c r="AP186" s="111">
        <f>IF(U186="n/a","n/a",J186+U186)</f>
        <v>16.176938336790833</v>
      </c>
      <c r="AQ186" s="112">
        <f>IF(OR(AC186&lt;0.01,AC186="n/a",AF186="n/a"),"n/a",(I186/SQRT(22.5*AC186*(I186/AF186))-1)*100)</f>
        <v>89.039033290507618</v>
      </c>
      <c r="AR186" s="101">
        <f>INDEX(Historical!$C$7:$C$1063,MATCH(B186,Historical!$B$7:$B$1063,0))*IF(AH186="n/a",1.03,IF(AH186&lt;0,1.01,IF(AH186&gt;10,1.1,(1+AH186/100))))</f>
        <v>4.7520000000000007</v>
      </c>
      <c r="AS186" s="109">
        <f>IF($AI186="n/a",1.03*AR186,IF($AI186&lt;0,1.01*AR186,IF($AI186&gt;10,1.1*AR186,(1+$AI186/100)*AR186)))</f>
        <v>5.2272000000000007</v>
      </c>
      <c r="AT186" s="109">
        <f>IF($AK186="n/a",1.03*AS186,IF($AK186&lt;0,1.01*AS186,IF($AK186&gt;10,1.1*AS186,(1+$AK186/100)*AS186)))</f>
        <v>5.7499200000000013</v>
      </c>
      <c r="AU186" s="109">
        <f>IF($AK186="n/a",1.03*AT186,IF($AK186&lt;0,1.01*AT186,IF($AK186&gt;10,1.1*AT186,(1+$AK186/100)*AT186)))</f>
        <v>6.3249120000000021</v>
      </c>
      <c r="AV186" s="109">
        <f>IF($AK186="n/a",1.03*AU186,IF($AK186&lt;0,1.01*AU186,IF($AK186&gt;10,1.1*AU186,(1+$AK186/100)*AU186)))</f>
        <v>6.9574032000000026</v>
      </c>
      <c r="AW186" s="109">
        <f>SUM(AR186:AV186)</f>
        <v>29.011435200000008</v>
      </c>
      <c r="AX186" s="113">
        <f>AW186/I186*100</f>
        <v>9.1788006454266498</v>
      </c>
      <c r="AY186" s="100">
        <v>0.95</v>
      </c>
      <c r="AZ186" s="100">
        <v>25.009999999999998</v>
      </c>
      <c r="BA186" s="100">
        <v>-60.84</v>
      </c>
      <c r="BB186" s="100">
        <v>8.25</v>
      </c>
      <c r="BC186" s="100">
        <v>-32.32</v>
      </c>
      <c r="BE186" s="12">
        <v>2011</v>
      </c>
      <c r="BF186" s="12">
        <f>IF(BE186&gt;2020,0,IF(BE186&gt;2008,1,IF(BE186&gt;2001,2,IF(BE186&gt;1990,3,IF(BE186&gt;1980,4,IF(BE186&gt;1973,5,IF(BE186&gt;1970,6,IF(BE186&gt;1960,7,IF(BE186&gt;1958,8,IF(BE186&gt;1953,9,10))))))))))</f>
        <v>1</v>
      </c>
      <c r="BG186" s="100">
        <v>12.08</v>
      </c>
      <c r="BH186" t="s">
        <v>121</v>
      </c>
      <c r="BI186" t="s">
        <v>122</v>
      </c>
    </row>
    <row r="187" spans="1:61" ht="11.25" customHeight="1" x14ac:dyDescent="0.2">
      <c r="A187" s="116" t="s">
        <v>1511</v>
      </c>
      <c r="B187" s="55" t="s">
        <v>1512</v>
      </c>
      <c r="C187" s="156" t="s">
        <v>300</v>
      </c>
      <c r="D187" s="98" t="s">
        <v>301</v>
      </c>
      <c r="E187" s="157">
        <v>10</v>
      </c>
      <c r="F187" s="2">
        <v>505</v>
      </c>
      <c r="G187" s="2" t="s">
        <v>146</v>
      </c>
      <c r="H187" s="2" t="s">
        <v>146</v>
      </c>
      <c r="I187" s="100">
        <v>29.72</v>
      </c>
      <c r="J187" s="101">
        <f>(M187/I187)*100</f>
        <v>4.0376850605652752</v>
      </c>
      <c r="K187" s="104">
        <v>0.3</v>
      </c>
      <c r="L187" s="71">
        <v>4</v>
      </c>
      <c r="M187" s="28">
        <f>K187*L187</f>
        <v>1.2</v>
      </c>
      <c r="N187" s="103" t="s">
        <v>670</v>
      </c>
      <c r="O187" s="104">
        <v>0.28999999999999998</v>
      </c>
      <c r="P187" s="158">
        <v>46014</v>
      </c>
      <c r="Q187" s="158">
        <v>46038</v>
      </c>
      <c r="R187" s="28">
        <f>(K187-O187)/O187*100</f>
        <v>3.4482758620689689</v>
      </c>
      <c r="S187" s="105">
        <f>IF(INDEX(Historical!$D$7:$D1371,MATCH(B187,Historical!$B$7:$B$1062,0))=0,"n/a",(INDEX(Historical!$C$7:$C$1062,MATCH(B187,Historical!$B$7:$B$1062,0))/INDEX(Historical!$D$7:$D$1062,MATCH(B187,Historical!$B$7:$B$1062,0))-1)*100)</f>
        <v>3.5714285714285587</v>
      </c>
      <c r="T187" s="105">
        <f>IF(INDEX(Historical!$F$7:$F$1062,MATCH(B187,Historical!$B$7:$B$1062,0))=0,"n/a",((INDEX(Historical!$C$7:$C$1062,MATCH(B187,Historical!$B$7:$B$1062,0))/INDEX(Historical!$F$7:$F$1062,MATCH(B187,Historical!$B$7:$B$1062,0)))^(1/3)-1)*100)</f>
        <v>9.6457423731894245</v>
      </c>
      <c r="U187" s="105">
        <f>IF(INDEX(Historical!$H$7:$H$1062,MATCH(B187,Historical!$B$7:$B$1062,0))=0,"n/a",((INDEX(Historical!$C$7:$C$1062,MATCH(B187,Historical!$B$7:$B$1062,0))/INDEX(Historical!$H$7:$H$1062,MATCH(B187,Historical!$B$7:$B$1062,0)))^(1/5)-1)*100)</f>
        <v>14.093616842292779</v>
      </c>
      <c r="V187" s="105" t="str">
        <f>IF(INDEX(Historical!$M$7:$M$1062,MATCH(B187,Historical!$B$7:$B$1062,0))=0,"n/a",((INDEX(Historical!$C$7:$C$1062,MATCH(B187,Historical!$B$7:$B$1062,0))/INDEX(Historical!$M$7:$M$1062,MATCH(B187,Historical!$B$7:$B$1062,0)))^(1/10)-1)*100)</f>
        <v>n/a</v>
      </c>
      <c r="W187" s="106" t="str">
        <f>IF(OR(U187&lt;=0,U187="n/a",V187&lt;=0,V187="n/a"),"n/a",U187/V187)</f>
        <v>n/a</v>
      </c>
      <c r="X187" s="107">
        <f>IF(OR(AJ187&lt;=0,AJ187="n/a",U187&lt;=0,U187="n/a"),"n/a",U187/AJ187)</f>
        <v>0.75005943812095666</v>
      </c>
      <c r="Y187" s="165"/>
      <c r="Z187" s="101">
        <f>IF(OR(AC187&lt;0.01,AC187="n/a"),"n/a",M187/AC187*100)</f>
        <v>214.28571428571428</v>
      </c>
      <c r="AA187" s="109">
        <f>IF(OR(AC187&lt;0.01,AC187="n/a"),"n/a",I187/AC187)</f>
        <v>53.071428571428562</v>
      </c>
      <c r="AB187" s="71">
        <v>12</v>
      </c>
      <c r="AC187" s="100">
        <v>0.56000000000000005</v>
      </c>
      <c r="AD187" s="100" t="s">
        <v>142</v>
      </c>
      <c r="AE187" s="100">
        <v>6.16</v>
      </c>
      <c r="AF187" s="100">
        <v>1.94</v>
      </c>
      <c r="AG187" s="100">
        <v>7.04</v>
      </c>
      <c r="AH187" s="100">
        <v>-15.229999999999999</v>
      </c>
      <c r="AI187" s="100">
        <v>-9.2299999999999986</v>
      </c>
      <c r="AJ187" s="100">
        <v>18.790000000000003</v>
      </c>
      <c r="AK187" s="100">
        <v>-6.21</v>
      </c>
      <c r="AL187" s="100">
        <v>17650</v>
      </c>
      <c r="AM187" s="100">
        <v>0.75</v>
      </c>
      <c r="AN187" s="100">
        <v>0.95</v>
      </c>
      <c r="AO187" s="110">
        <f>IF(U187="n/a","n/a",IF(AA187&lt;0,"n/a",IF(AA187="n/a","n/a",J187+U187-AA187)))</f>
        <v>-34.940126668570507</v>
      </c>
      <c r="AP187" s="111">
        <f>IF(U187="n/a","n/a",J187+U187)</f>
        <v>18.131301902858056</v>
      </c>
      <c r="AQ187" s="112">
        <f>IF(OR(AC187&lt;0.01,AC187="n/a",AF187="n/a"),"n/a",(I187/SQRT(22.5*AC187*(I187/AF187))-1)*100)</f>
        <v>113.91438726594588</v>
      </c>
      <c r="AR187" s="101">
        <f>INDEX(Historical!$C$7:$C$1063,MATCH(B187,Historical!$B$7:$B$1063,0))*IF(AH187="n/a",1.03,IF(AH187&lt;0,1.01,IF(AH187&gt;10,1.1,(1+AH187/100))))</f>
        <v>1.1716</v>
      </c>
      <c r="AS187" s="109">
        <f>IF($AI187="n/a",1.03*AR187,IF($AI187&lt;0,1.01*AR187,IF($AI187&gt;10,1.1*AR187,(1+$AI187/100)*AR187)))</f>
        <v>1.183316</v>
      </c>
      <c r="AT187" s="109">
        <f>IF($AK187="n/a",1.03*AS187,IF($AK187&lt;0,1.01*AS187,IF($AK187&gt;10,1.1*AS187,(1+$AK187/100)*AS187)))</f>
        <v>1.1951491600000002</v>
      </c>
      <c r="AU187" s="109">
        <f>IF($AK187="n/a",1.03*AT187,IF($AK187&lt;0,1.01*AT187,IF($AK187&gt;10,1.1*AT187,(1+$AK187/100)*AT187)))</f>
        <v>1.2071006516000002</v>
      </c>
      <c r="AV187" s="109">
        <f>IF($AK187="n/a",1.03*AU187,IF($AK187&lt;0,1.01*AU187,IF($AK187&gt;10,1.1*AU187,(1+$AK187/100)*AU187)))</f>
        <v>1.2191716581160001</v>
      </c>
      <c r="AW187" s="109">
        <f>SUM(AR187:AV187)</f>
        <v>5.9763374697160003</v>
      </c>
      <c r="AX187" s="113">
        <f>AW187/I187*100</f>
        <v>20.10880709864065</v>
      </c>
      <c r="AY187" s="100">
        <v>0.84</v>
      </c>
      <c r="AZ187" s="100">
        <v>22.56</v>
      </c>
      <c r="BA187" s="100">
        <v>-5.29</v>
      </c>
      <c r="BB187" s="100">
        <v>0.33999999999999997</v>
      </c>
      <c r="BC187" s="100">
        <v>7.2700000000000005</v>
      </c>
      <c r="BE187" s="12">
        <v>2017</v>
      </c>
      <c r="BF187" s="12">
        <f>IF(BE187&gt;2020,0,IF(BE187&gt;2008,1,IF(BE187&gt;2001,2,IF(BE187&gt;1990,3,IF(BE187&gt;1980,4,IF(BE187&gt;1973,5,IF(BE187&gt;1970,6,IF(BE187&gt;1960,7,IF(BE187&gt;1958,8,IF(BE187&gt;1953,9,10))))))))))</f>
        <v>1</v>
      </c>
      <c r="BG187" s="100">
        <v>3.55</v>
      </c>
      <c r="BH187" t="s">
        <v>121</v>
      </c>
      <c r="BI187" t="s">
        <v>302</v>
      </c>
    </row>
    <row r="188" spans="1:61" ht="11.25" customHeight="1" x14ac:dyDescent="0.2">
      <c r="A188" s="149" t="s">
        <v>958</v>
      </c>
      <c r="B188" s="55" t="s">
        <v>959</v>
      </c>
      <c r="C188" s="156" t="s">
        <v>139</v>
      </c>
      <c r="D188" s="98" t="s">
        <v>140</v>
      </c>
      <c r="E188" s="157">
        <v>13</v>
      </c>
      <c r="F188" s="2">
        <v>439</v>
      </c>
      <c r="G188" s="2" t="s">
        <v>146</v>
      </c>
      <c r="H188" s="2" t="s">
        <v>146</v>
      </c>
      <c r="I188" s="100">
        <v>85.98</v>
      </c>
      <c r="J188" s="101">
        <f>(M188/I188)*100</f>
        <v>2.1400325657129562</v>
      </c>
      <c r="K188" s="104">
        <v>0.92</v>
      </c>
      <c r="L188" s="2">
        <v>2</v>
      </c>
      <c r="M188" s="28">
        <f>K188*L188</f>
        <v>1.84</v>
      </c>
      <c r="N188" s="2" t="s">
        <v>960</v>
      </c>
      <c r="O188" s="104">
        <v>0.87</v>
      </c>
      <c r="P188" s="158">
        <v>46161</v>
      </c>
      <c r="Q188" s="158">
        <v>46171</v>
      </c>
      <c r="R188" s="28">
        <f>(K188-O188)/O188*100</f>
        <v>5.7471264367816151</v>
      </c>
      <c r="S188" s="105">
        <f>IF(INDEX(Historical!$D$7:$D1372,MATCH(B188,Historical!$B$7:$B$1062,0))=0,"n/a",(INDEX(Historical!$C$7:$C$1062,MATCH(B188,Historical!$B$7:$B$1062,0))/INDEX(Historical!$D$7:$D$1062,MATCH(B188,Historical!$B$7:$B$1062,0))-1)*100)</f>
        <v>10.322580645161295</v>
      </c>
      <c r="T188" s="105">
        <f>IF(INDEX(Historical!$F$7:$F$1062,MATCH(B188,Historical!$B$7:$B$1062,0))=0,"n/a",((INDEX(Historical!$C$7:$C$1062,MATCH(B188,Historical!$B$7:$B$1062,0))/INDEX(Historical!$F$7:$F$1062,MATCH(B188,Historical!$B$7:$B$1062,0)))^(1/3)-1)*100)</f>
        <v>10.135851436379228</v>
      </c>
      <c r="U188" s="105">
        <f>IF(INDEX(Historical!$H$7:$H$1062,MATCH(B188,Historical!$B$7:$B$1062,0))=0,"n/a",((INDEX(Historical!$C$7:$C$1062,MATCH(B188,Historical!$B$7:$B$1062,0))/INDEX(Historical!$H$7:$H$1062,MATCH(B188,Historical!$B$7:$B$1062,0)))^(1/5)-1)*100)</f>
        <v>10.45682465061908</v>
      </c>
      <c r="V188" s="105">
        <f>IF(INDEX(Historical!$M$7:$M$1062,MATCH(B188,Historical!$B$7:$B$1062,0))=0,"n/a",((INDEX(Historical!$C$7:$C$1062,MATCH(B188,Historical!$B$7:$B$1062,0))/INDEX(Historical!$M$7:$M$1062,MATCH(B188,Historical!$B$7:$B$1062,0)))^(1/10)-1)*100)</f>
        <v>10.857894924874145</v>
      </c>
      <c r="W188" s="106">
        <f>IF(OR(U188&lt;=0,U188="n/a",V188&lt;=0,V188="n/a"),"n/a",U188/V188)</f>
        <v>0.96306187552651101</v>
      </c>
      <c r="X188" s="107">
        <f>IF(OR(AJ188&lt;=0,AJ188="n/a",U188&lt;=0,U188="n/a"),"n/a",U188/AJ188)</f>
        <v>0.32535235378404104</v>
      </c>
      <c r="Y188" s="162"/>
      <c r="Z188" s="101">
        <f>IF(OR(AC188&lt;0.01,AC188="n/a"),"n/a",M188/AC188*100)</f>
        <v>40.08714596949892</v>
      </c>
      <c r="AA188" s="109">
        <f>IF(OR(AC188&lt;0.01,AC188="n/a"),"n/a",I188/AC188)</f>
        <v>18.732026143790851</v>
      </c>
      <c r="AB188" s="71">
        <v>12</v>
      </c>
      <c r="AC188" s="100">
        <v>4.59</v>
      </c>
      <c r="AD188" s="100" t="s">
        <v>142</v>
      </c>
      <c r="AE188" s="100">
        <v>1.18</v>
      </c>
      <c r="AF188" s="100">
        <v>1.58</v>
      </c>
      <c r="AG188" s="100">
        <v>8.77</v>
      </c>
      <c r="AH188" s="100">
        <v>-8.7900000000000009</v>
      </c>
      <c r="AI188" s="100">
        <v>26.490000000000002</v>
      </c>
      <c r="AJ188" s="100">
        <v>32.14</v>
      </c>
      <c r="AK188" s="100" t="s">
        <v>142</v>
      </c>
      <c r="AL188" s="100">
        <v>2120</v>
      </c>
      <c r="AM188" s="100">
        <v>1.63</v>
      </c>
      <c r="AN188" s="100">
        <v>0.04</v>
      </c>
      <c r="AO188" s="110">
        <f>IF(U188="n/a","n/a",IF(AA188&lt;0,"n/a",IF(AA188="n/a","n/a",J188+U188-AA188)))</f>
        <v>-6.1351689274588139</v>
      </c>
      <c r="AP188" s="111">
        <f>IF(U188="n/a","n/a",J188+U188)</f>
        <v>12.596857216332037</v>
      </c>
      <c r="AQ188" s="112">
        <f>IF(OR(AC188&lt;0.01,AC188="n/a",AF188="n/a"),"n/a",(I188/SQRT(22.5*AC188*(I188/AF188))-1)*100)</f>
        <v>14.691085204638199</v>
      </c>
      <c r="AR188" s="101">
        <f>INDEX(Historical!$C$7:$C$1063,MATCH(B188,Historical!$B$7:$B$1063,0))*IF(AH188="n/a",1.03,IF(AH188&lt;0,1.01,IF(AH188&gt;10,1.1,(1+AH188/100))))</f>
        <v>1.7271000000000001</v>
      </c>
      <c r="AS188" s="109">
        <f>IF($AI188="n/a",1.03*AR188,IF($AI188&lt;0,1.01*AR188,IF($AI188&gt;10,1.1*AR188,(1+$AI188/100)*AR188)))</f>
        <v>1.8998100000000002</v>
      </c>
      <c r="AT188" s="109">
        <f>IF($AK188="n/a",1.03*AS188,IF($AK188&lt;0,1.01*AS188,IF($AK188&gt;10,1.1*AS188,(1+$AK188/100)*AS188)))</f>
        <v>1.9568043000000004</v>
      </c>
      <c r="AU188" s="109">
        <f>IF($AK188="n/a",1.03*AT188,IF($AK188&lt;0,1.01*AT188,IF($AK188&gt;10,1.1*AT188,(1+$AK188/100)*AT188)))</f>
        <v>2.0155084290000005</v>
      </c>
      <c r="AV188" s="109">
        <f>IF($AK188="n/a",1.03*AU188,IF($AK188&lt;0,1.01*AU188,IF($AK188&gt;10,1.1*AU188,(1+$AK188/100)*AU188)))</f>
        <v>2.0759736818700008</v>
      </c>
      <c r="AW188" s="109">
        <f>SUM(AR188:AV188)</f>
        <v>9.6751964108700008</v>
      </c>
      <c r="AX188" s="113">
        <f>AW188/I188*100</f>
        <v>11.252845325505932</v>
      </c>
      <c r="AY188" s="100">
        <v>0.91</v>
      </c>
      <c r="AZ188" s="100">
        <v>31.25</v>
      </c>
      <c r="BA188" s="100">
        <v>-6.69</v>
      </c>
      <c r="BB188" s="100">
        <v>3.8</v>
      </c>
      <c r="BC188" s="100">
        <v>9.99</v>
      </c>
      <c r="BE188" s="12">
        <v>2014</v>
      </c>
      <c r="BF188" s="12">
        <f>IF(BE188&gt;2020,0,IF(BE188&gt;2008,1,IF(BE188&gt;2001,2,IF(BE188&gt;1990,3,IF(BE188&gt;1980,4,IF(BE188&gt;1973,5,IF(BE188&gt;1970,6,IF(BE188&gt;1960,7,IF(BE188&gt;1958,8,IF(BE188&gt;1953,9,10))))))))))</f>
        <v>1</v>
      </c>
      <c r="BG188" s="100">
        <v>6.35</v>
      </c>
      <c r="BH188" t="s">
        <v>121</v>
      </c>
      <c r="BI188" t="s">
        <v>122</v>
      </c>
    </row>
    <row r="189" spans="1:61" ht="11.25" customHeight="1" x14ac:dyDescent="0.2">
      <c r="A189" s="146" t="s">
        <v>961</v>
      </c>
      <c r="B189" s="55" t="s">
        <v>962</v>
      </c>
      <c r="C189" s="156" t="s">
        <v>134</v>
      </c>
      <c r="D189" s="98" t="s">
        <v>157</v>
      </c>
      <c r="E189" s="157">
        <v>13</v>
      </c>
      <c r="F189" s="2">
        <v>444</v>
      </c>
      <c r="G189" s="2" t="s">
        <v>146</v>
      </c>
      <c r="H189" s="2" t="s">
        <v>146</v>
      </c>
      <c r="I189" s="100">
        <v>30.12</v>
      </c>
      <c r="J189" s="101">
        <f>(M189/I189)*100</f>
        <v>1.593625498007968</v>
      </c>
      <c r="K189" s="104">
        <v>0.12</v>
      </c>
      <c r="L189" s="71">
        <v>4</v>
      </c>
      <c r="M189" s="28">
        <f>K189*L189</f>
        <v>0.48</v>
      </c>
      <c r="N189" s="103" t="s">
        <v>386</v>
      </c>
      <c r="O189" s="104">
        <v>0.11</v>
      </c>
      <c r="P189" s="158">
        <v>46203</v>
      </c>
      <c r="Q189" s="158">
        <v>46234</v>
      </c>
      <c r="R189" s="28">
        <f>(K189-O189)/O189*100</f>
        <v>9.0909090909090864</v>
      </c>
      <c r="S189" s="105">
        <f>IF(INDEX(Historical!$D$7:$D1373,MATCH(B189,Historical!$B$7:$B$1062,0))=0,"n/a",(INDEX(Historical!$C$7:$C$1062,MATCH(B189,Historical!$B$7:$B$1062,0))/INDEX(Historical!$D$7:$D$1062,MATCH(B189,Historical!$B$7:$B$1062,0))-1)*100)</f>
        <v>6.1728395061728225</v>
      </c>
      <c r="T189" s="105">
        <f>IF(INDEX(Historical!$F$7:$F$1062,MATCH(B189,Historical!$B$7:$B$1062,0))=0,"n/a",((INDEX(Historical!$C$7:$C$1062,MATCH(B189,Historical!$B$7:$B$1062,0))/INDEX(Historical!$F$7:$F$1062,MATCH(B189,Historical!$B$7:$B$1062,0)))^(1/3)-1)*100)</f>
        <v>7.1026304014222053</v>
      </c>
      <c r="U189" s="105">
        <f>IF(INDEX(Historical!$H$7:$H$1062,MATCH(B189,Historical!$B$7:$B$1062,0))=0,"n/a",((INDEX(Historical!$C$7:$C$1062,MATCH(B189,Historical!$B$7:$B$1062,0))/INDEX(Historical!$H$7:$H$1062,MATCH(B189,Historical!$B$7:$B$1062,0)))^(1/5)-1)*100)</f>
        <v>11.907829950363169</v>
      </c>
      <c r="V189" s="105">
        <f>IF(INDEX(Historical!$M$7:$M$1062,MATCH(B189,Historical!$B$7:$B$1062,0))=0,"n/a",((INDEX(Historical!$C$7:$C$1062,MATCH(B189,Historical!$B$7:$B$1062,0))/INDEX(Historical!$M$7:$M$1062,MATCH(B189,Historical!$B$7:$B$1062,0)))^(1/10)-1)*100)</f>
        <v>30.334529107840758</v>
      </c>
      <c r="W189" s="106">
        <f>IF(OR(U189&lt;=0,U189="n/a",V189&lt;=0,V189="n/a"),"n/a",U189/V189)</f>
        <v>0.39255034775816833</v>
      </c>
      <c r="X189" s="107">
        <f>IF(OR(AJ189&lt;=0,AJ189="n/a",U189&lt;=0,U189="n/a"),"n/a",U189/AJ189)</f>
        <v>1.2175695245770113</v>
      </c>
      <c r="Y189" s="123"/>
      <c r="Z189" s="101">
        <f>IF(OR(AC189&lt;0.01,AC189="n/a"),"n/a",M189/AC189*100)</f>
        <v>20.779220779220779</v>
      </c>
      <c r="AA189" s="109">
        <f>IF(OR(AC189&lt;0.01,AC189="n/a"),"n/a",I189/AC189)</f>
        <v>13.038961038961039</v>
      </c>
      <c r="AB189" s="71">
        <v>12</v>
      </c>
      <c r="AC189" s="100">
        <v>2.31</v>
      </c>
      <c r="AD189" s="100" t="s">
        <v>142</v>
      </c>
      <c r="AE189" s="100">
        <v>2.17</v>
      </c>
      <c r="AF189" s="100">
        <v>1.06</v>
      </c>
      <c r="AG189" s="100">
        <v>9.94</v>
      </c>
      <c r="AH189" s="100">
        <v>41.699999999999996</v>
      </c>
      <c r="AI189" s="100">
        <v>4.32</v>
      </c>
      <c r="AJ189" s="100">
        <v>9.7799999999999994</v>
      </c>
      <c r="AK189" s="100" t="s">
        <v>142</v>
      </c>
      <c r="AL189" s="100">
        <v>414.98</v>
      </c>
      <c r="AM189" s="100">
        <v>12.29</v>
      </c>
      <c r="AN189" s="100">
        <v>0.46</v>
      </c>
      <c r="AO189" s="110">
        <f>IF(U189="n/a","n/a",IF(AA189&lt;0,"n/a",IF(AA189="n/a","n/a",J189+U189-AA189)))</f>
        <v>0.46249440941009823</v>
      </c>
      <c r="AP189" s="111">
        <f>IF(U189="n/a","n/a",J189+U189)</f>
        <v>13.501455448371138</v>
      </c>
      <c r="AQ189" s="112">
        <f>IF(OR(AC189&lt;0.01,AC189="n/a",AF189="n/a"),"n/a",(I189/SQRT(22.5*AC189*(I189/AF189))-1)*100)</f>
        <v>-21.623986942436137</v>
      </c>
      <c r="AR189" s="101">
        <f>INDEX(Historical!$C$7:$C$1063,MATCH(B189,Historical!$B$7:$B$1063,0))*IF(AH189="n/a",1.03,IF(AH189&lt;0,1.01,IF(AH189&gt;10,1.1,(1+AH189/100))))</f>
        <v>0.47300000000000003</v>
      </c>
      <c r="AS189" s="109">
        <f>IF($AI189="n/a",1.03*AR189,IF($AI189&lt;0,1.01*AR189,IF($AI189&gt;10,1.1*AR189,(1+$AI189/100)*AR189)))</f>
        <v>0.49343359999999997</v>
      </c>
      <c r="AT189" s="109">
        <f>IF($AK189="n/a",1.03*AS189,IF($AK189&lt;0,1.01*AS189,IF($AK189&gt;10,1.1*AS189,(1+$AK189/100)*AS189)))</f>
        <v>0.50823660800000003</v>
      </c>
      <c r="AU189" s="109">
        <f>IF($AK189="n/a",1.03*AT189,IF($AK189&lt;0,1.01*AT189,IF($AK189&gt;10,1.1*AT189,(1+$AK189/100)*AT189)))</f>
        <v>0.52348370624000007</v>
      </c>
      <c r="AV189" s="109">
        <f>IF($AK189="n/a",1.03*AU189,IF($AK189&lt;0,1.01*AU189,IF($AK189&gt;10,1.1*AU189,(1+$AK189/100)*AU189)))</f>
        <v>0.53918821742720013</v>
      </c>
      <c r="AW189" s="109">
        <f>SUM(AR189:AV189)</f>
        <v>2.5373421316672</v>
      </c>
      <c r="AX189" s="113">
        <f>AW189/I189*100</f>
        <v>8.4241106629057114</v>
      </c>
      <c r="AY189" s="100">
        <v>0.47</v>
      </c>
      <c r="AZ189" s="100">
        <v>43.5</v>
      </c>
      <c r="BA189" s="100">
        <v>-2.0299999999999998</v>
      </c>
      <c r="BB189" s="100">
        <v>2.64</v>
      </c>
      <c r="BC189" s="100">
        <v>9.5699999999999985</v>
      </c>
      <c r="BE189" s="12">
        <v>2014</v>
      </c>
      <c r="BF189" s="12">
        <f>IF(BE189&gt;2020,0,IF(BE189&gt;2008,1,IF(BE189&gt;2001,2,IF(BE189&gt;1990,3,IF(BE189&gt;1980,4,IF(BE189&gt;1973,5,IF(BE189&gt;1970,6,IF(BE189&gt;1960,7,IF(BE189&gt;1958,8,IF(BE189&gt;1953,9,10))))))))))</f>
        <v>1</v>
      </c>
      <c r="BG189" s="100">
        <v>1.02</v>
      </c>
      <c r="BH189" t="s">
        <v>121</v>
      </c>
      <c r="BI189" t="s">
        <v>122</v>
      </c>
    </row>
    <row r="190" spans="1:61" ht="11.25" customHeight="1" x14ac:dyDescent="0.2">
      <c r="A190" s="123" t="s">
        <v>963</v>
      </c>
      <c r="B190" s="55" t="s">
        <v>964</v>
      </c>
      <c r="C190" s="156" t="s">
        <v>116</v>
      </c>
      <c r="D190" s="98" t="s">
        <v>215</v>
      </c>
      <c r="E190" s="157">
        <v>14</v>
      </c>
      <c r="F190" s="2">
        <v>387</v>
      </c>
      <c r="G190" s="2" t="s">
        <v>119</v>
      </c>
      <c r="H190" s="2" t="s">
        <v>119</v>
      </c>
      <c r="I190" s="100">
        <v>195.98</v>
      </c>
      <c r="J190" s="101">
        <f>(M190/I190)*100</f>
        <v>0.78783549341769565</v>
      </c>
      <c r="K190" s="104">
        <v>0.38600000000000001</v>
      </c>
      <c r="L190" s="71">
        <v>4</v>
      </c>
      <c r="M190" s="28">
        <f>K190*L190</f>
        <v>1.544</v>
      </c>
      <c r="N190" s="103" t="s">
        <v>141</v>
      </c>
      <c r="O190" s="104">
        <v>0.35099999999999998</v>
      </c>
      <c r="P190" s="158">
        <v>46087</v>
      </c>
      <c r="Q190" s="158">
        <v>46118</v>
      </c>
      <c r="R190" s="28">
        <f>(K190-O190)/O190*100</f>
        <v>9.9715099715099811</v>
      </c>
      <c r="S190" s="105">
        <f>IF(INDEX(Historical!$D$7:$D1374,MATCH(B190,Historical!$B$7:$B$1062,0))=0,"n/a",(INDEX(Historical!$C$7:$C$1062,MATCH(B190,Historical!$B$7:$B$1062,0))/INDEX(Historical!$D$7:$D$1062,MATCH(B190,Historical!$B$7:$B$1062,0))-1)*100)</f>
        <v>10.03134796238243</v>
      </c>
      <c r="T190" s="105">
        <f>IF(INDEX(Historical!$F$7:$F$1062,MATCH(B190,Historical!$B$7:$B$1062,0))=0,"n/a",((INDEX(Historical!$C$7:$C$1062,MATCH(B190,Historical!$B$7:$B$1062,0))/INDEX(Historical!$F$7:$F$1062,MATCH(B190,Historical!$B$7:$B$1062,0)))^(1/3)-1)*100)</f>
        <v>9.9599152719193285</v>
      </c>
      <c r="U190" s="105">
        <f>IF(INDEX(Historical!$H$7:$H$1062,MATCH(B190,Historical!$B$7:$B$1062,0))=0,"n/a",((INDEX(Historical!$C$7:$C$1062,MATCH(B190,Historical!$B$7:$B$1062,0))/INDEX(Historical!$H$7:$H$1062,MATCH(B190,Historical!$B$7:$B$1062,0)))^(1/5)-1)*100)</f>
        <v>15.740161058219826</v>
      </c>
      <c r="V190" s="105">
        <f>IF(INDEX(Historical!$M$7:$M$1062,MATCH(B190,Historical!$B$7:$B$1062,0))=0,"n/a",((INDEX(Historical!$C$7:$C$1062,MATCH(B190,Historical!$B$7:$B$1062,0))/INDEX(Historical!$M$7:$M$1062,MATCH(B190,Historical!$B$7:$B$1062,0)))^(1/10)-1)*100)</f>
        <v>11.517368033698915</v>
      </c>
      <c r="W190" s="106">
        <f>IF(OR(U190&lt;=0,U190="n/a",V190&lt;=0,V190="n/a"),"n/a",U190/V190)</f>
        <v>1.366645661766243</v>
      </c>
      <c r="X190" s="107">
        <f>IF(OR(AJ190&lt;=0,AJ190="n/a",U190&lt;=0,U190="n/a"),"n/a",U190/AJ190)</f>
        <v>0.32096576382993119</v>
      </c>
      <c r="Y190" s="162"/>
      <c r="Z190" s="101">
        <f>IF(OR(AC190&lt;0.01,AC190="n/a"),"n/a",M190/AC190*100)</f>
        <v>27.231040564373899</v>
      </c>
      <c r="AA190" s="109">
        <f>IF(OR(AC190&lt;0.01,AC190="n/a"),"n/a",I190/AC190)</f>
        <v>34.564373897707227</v>
      </c>
      <c r="AB190" s="71">
        <v>12</v>
      </c>
      <c r="AC190" s="100">
        <v>5.67</v>
      </c>
      <c r="AD190" s="100">
        <v>1.41</v>
      </c>
      <c r="AE190" s="100">
        <v>4.13</v>
      </c>
      <c r="AF190" s="100">
        <v>3.7</v>
      </c>
      <c r="AG190" s="100">
        <v>12.18</v>
      </c>
      <c r="AH190" s="100">
        <v>16.14</v>
      </c>
      <c r="AI190" s="100">
        <v>16.04</v>
      </c>
      <c r="AJ190" s="100">
        <v>49.04</v>
      </c>
      <c r="AK190" s="100">
        <v>15.310000000000002</v>
      </c>
      <c r="AL190" s="100">
        <v>17520</v>
      </c>
      <c r="AM190" s="100">
        <v>0.6</v>
      </c>
      <c r="AN190" s="100">
        <v>0.84</v>
      </c>
      <c r="AO190" s="110">
        <f>IF(U190="n/a","n/a",IF(AA190&lt;0,"n/a",IF(AA190="n/a","n/a",J190+U190-AA190)))</f>
        <v>-18.036377346069706</v>
      </c>
      <c r="AP190" s="111">
        <f>IF(U190="n/a","n/a",J190+U190)</f>
        <v>16.527996551637521</v>
      </c>
      <c r="AQ190" s="112">
        <f>IF(OR(AC190&lt;0.01,AC190="n/a",AF190="n/a"),"n/a",(I190/SQRT(22.5*AC190*(I190/AF190))-1)*100)</f>
        <v>138.40971589217003</v>
      </c>
      <c r="AR190" s="101">
        <f>INDEX(Historical!$C$7:$C$1063,MATCH(B190,Historical!$B$7:$B$1063,0))*IF(AH190="n/a",1.03,IF(AH190&lt;0,1.01,IF(AH190&gt;10,1.1,(1+AH190/100))))</f>
        <v>1.5444</v>
      </c>
      <c r="AS190" s="109">
        <f>IF($AI190="n/a",1.03*AR190,IF($AI190&lt;0,1.01*AR190,IF($AI190&gt;10,1.1*AR190,(1+$AI190/100)*AR190)))</f>
        <v>1.6988400000000001</v>
      </c>
      <c r="AT190" s="109">
        <f>IF($AK190="n/a",1.03*AS190,IF($AK190&lt;0,1.01*AS190,IF($AK190&gt;10,1.1*AS190,(1+$AK190/100)*AS190)))</f>
        <v>1.8687240000000003</v>
      </c>
      <c r="AU190" s="109">
        <f>IF($AK190="n/a",1.03*AT190,IF($AK190&lt;0,1.01*AT190,IF($AK190&gt;10,1.1*AT190,(1+$AK190/100)*AT190)))</f>
        <v>2.0555964000000007</v>
      </c>
      <c r="AV190" s="109">
        <f>IF($AK190="n/a",1.03*AU190,IF($AK190&lt;0,1.01*AU190,IF($AK190&gt;10,1.1*AU190,(1+$AK190/100)*AU190)))</f>
        <v>2.2611560400000008</v>
      </c>
      <c r="AW190" s="109">
        <f>SUM(AR190:AV190)</f>
        <v>9.4287164400000023</v>
      </c>
      <c r="AX190" s="113">
        <f>AW190/I190*100</f>
        <v>4.8110605367894692</v>
      </c>
      <c r="AY190" s="100">
        <v>1.27</v>
      </c>
      <c r="AZ190" s="100">
        <v>24.3</v>
      </c>
      <c r="BA190" s="100">
        <v>-13</v>
      </c>
      <c r="BB190" s="100">
        <v>1.49</v>
      </c>
      <c r="BC190" s="100">
        <v>2.46</v>
      </c>
      <c r="BD190" s="69"/>
      <c r="BE190" s="12">
        <v>2013</v>
      </c>
      <c r="BF190" s="12">
        <f>IF(BE190&gt;2020,0,IF(BE190&gt;2008,1,IF(BE190&gt;2001,2,IF(BE190&gt;1990,3,IF(BE190&gt;1980,4,IF(BE190&gt;1973,5,IF(BE190&gt;1970,6,IF(BE190&gt;1960,7,IF(BE190&gt;1958,8,IF(BE190&gt;1953,9,10))))))))))</f>
        <v>1</v>
      </c>
      <c r="BG190" s="100">
        <v>5.7299999999999995</v>
      </c>
      <c r="BH190" t="s">
        <v>121</v>
      </c>
      <c r="BI190" t="s">
        <v>122</v>
      </c>
    </row>
    <row r="191" spans="1:61" ht="11.25" customHeight="1" x14ac:dyDescent="0.2">
      <c r="A191" s="123" t="s">
        <v>965</v>
      </c>
      <c r="B191" s="55" t="s">
        <v>966</v>
      </c>
      <c r="C191" s="156" t="s">
        <v>116</v>
      </c>
      <c r="D191" s="98" t="s">
        <v>248</v>
      </c>
      <c r="E191" s="157">
        <v>23</v>
      </c>
      <c r="F191" s="2">
        <v>166</v>
      </c>
      <c r="G191" s="2" t="s">
        <v>146</v>
      </c>
      <c r="H191" s="2" t="s">
        <v>146</v>
      </c>
      <c r="I191" s="100">
        <v>271.75</v>
      </c>
      <c r="J191" s="101">
        <f>(M191/I191)*100</f>
        <v>0.66237350505979764</v>
      </c>
      <c r="K191" s="104">
        <v>0.45</v>
      </c>
      <c r="L191" s="71">
        <v>4</v>
      </c>
      <c r="M191" s="28">
        <f>K191*L191</f>
        <v>1.8</v>
      </c>
      <c r="N191" s="103" t="s">
        <v>172</v>
      </c>
      <c r="O191" s="104">
        <v>0.44</v>
      </c>
      <c r="P191" s="158">
        <v>46059</v>
      </c>
      <c r="Q191" s="158">
        <v>46073</v>
      </c>
      <c r="R191" s="28">
        <f>(K191-O191)/O191*100</f>
        <v>2.2727272727272747</v>
      </c>
      <c r="S191" s="105">
        <f>IF(INDEX(Historical!$D$7:$D1377,MATCH(B191,Historical!$B$7:$B$1062,0))=0,"n/a",(INDEX(Historical!$C$7:$C$1062,MATCH(B191,Historical!$B$7:$B$1062,0))/INDEX(Historical!$D$7:$D$1062,MATCH(B191,Historical!$B$7:$B$1062,0))-1)*100)</f>
        <v>2.3255813953488413</v>
      </c>
      <c r="T191" s="105">
        <f>IF(INDEX(Historical!$F$7:$F$1062,MATCH(B191,Historical!$B$7:$B$1062,0))=0,"n/a",((INDEX(Historical!$C$7:$C$1062,MATCH(B191,Historical!$B$7:$B$1062,0))/INDEX(Historical!$F$7:$F$1062,MATCH(B191,Historical!$B$7:$B$1062,0)))^(1/3)-1)*100)</f>
        <v>3.228011545636722</v>
      </c>
      <c r="U191" s="105">
        <f>IF(INDEX(Historical!$H$7:$H$1062,MATCH(B191,Historical!$B$7:$B$1062,0))=0,"n/a",((INDEX(Historical!$C$7:$C$1062,MATCH(B191,Historical!$B$7:$B$1062,0))/INDEX(Historical!$H$7:$H$1062,MATCH(B191,Historical!$B$7:$B$1062,0)))^(1/5)-1)*100)</f>
        <v>10.25994778190622</v>
      </c>
      <c r="V191" s="105">
        <f>IF(INDEX(Historical!$M$7:$M$1062,MATCH(B191,Historical!$B$7:$B$1062,0))=0,"n/a",((INDEX(Historical!$C$7:$C$1062,MATCH(B191,Historical!$B$7:$B$1062,0))/INDEX(Historical!$M$7:$M$1062,MATCH(B191,Historical!$B$7:$B$1062,0)))^(1/10)-1)*100)</f>
        <v>7.6770969552310886</v>
      </c>
      <c r="W191" s="106">
        <f>IF(OR(U191&lt;=0,U191="n/a",V191&lt;=0,V191="n/a"),"n/a",U191/V191)</f>
        <v>1.3364358743594096</v>
      </c>
      <c r="X191" s="107">
        <f>IF(OR(AJ191&lt;=0,AJ191="n/a",U191&lt;=0,U191="n/a"),"n/a",U191/AJ191)</f>
        <v>1.9505604148110685</v>
      </c>
      <c r="Y191" s="159"/>
      <c r="Z191" s="101">
        <f>IF(OR(AC191&lt;0.01,AC191="n/a"),"n/a",M191/AC191*100)</f>
        <v>25.531914893617024</v>
      </c>
      <c r="AA191" s="109">
        <f>IF(OR(AC191&lt;0.01,AC191="n/a"),"n/a",I191/AC191)</f>
        <v>38.546099290780141</v>
      </c>
      <c r="AB191" s="71">
        <v>12</v>
      </c>
      <c r="AC191" s="100">
        <v>7.05</v>
      </c>
      <c r="AD191" s="100">
        <v>1.05</v>
      </c>
      <c r="AE191" s="100">
        <v>2.0099999999999998</v>
      </c>
      <c r="AF191" s="100">
        <v>6.98</v>
      </c>
      <c r="AG191" s="100">
        <v>18.45</v>
      </c>
      <c r="AH191" s="100">
        <v>28.050000000000004</v>
      </c>
      <c r="AI191" s="100">
        <v>29.59</v>
      </c>
      <c r="AJ191" s="100">
        <v>5.26</v>
      </c>
      <c r="AK191" s="100">
        <v>25.56</v>
      </c>
      <c r="AL191" s="100">
        <v>25520</v>
      </c>
      <c r="AM191" s="100">
        <v>21.86</v>
      </c>
      <c r="AN191" s="100">
        <v>0.31</v>
      </c>
      <c r="AO191" s="110">
        <f>IF(U191="n/a","n/a",IF(AA191&lt;0,"n/a",IF(AA191="n/a","n/a",J191+U191-AA191)))</f>
        <v>-27.623778003814124</v>
      </c>
      <c r="AP191" s="111">
        <f>IF(U191="n/a","n/a",J191+U191)</f>
        <v>10.922321286966017</v>
      </c>
      <c r="AQ191" s="112">
        <f>IF(OR(AC191&lt;0.01,AC191="n/a",AF191="n/a"),"n/a",(I191/SQRT(22.5*AC191*(I191/AF191))-1)*100)</f>
        <v>245.80133863223023</v>
      </c>
      <c r="AR191" s="101">
        <f>INDEX(Historical!$C$7:$C$1063,MATCH(B191,Historical!$B$7:$B$1063,0))*IF(AH191="n/a",1.03,IF(AH191&lt;0,1.01,IF(AH191&gt;10,1.1,(1+AH191/100))))</f>
        <v>1.9360000000000002</v>
      </c>
      <c r="AS191" s="109">
        <f>IF($AI191="n/a",1.03*AR191,IF($AI191&lt;0,1.01*AR191,IF($AI191&gt;10,1.1*AR191,(1+$AI191/100)*AR191)))</f>
        <v>2.1296000000000004</v>
      </c>
      <c r="AT191" s="109">
        <f>IF($AK191="n/a",1.03*AS191,IF($AK191&lt;0,1.01*AS191,IF($AK191&gt;10,1.1*AS191,(1+$AK191/100)*AS191)))</f>
        <v>2.3425600000000006</v>
      </c>
      <c r="AU191" s="109">
        <f>IF($AK191="n/a",1.03*AT191,IF($AK191&lt;0,1.01*AT191,IF($AK191&gt;10,1.1*AT191,(1+$AK191/100)*AT191)))</f>
        <v>2.5768160000000009</v>
      </c>
      <c r="AV191" s="109">
        <f>IF($AK191="n/a",1.03*AU191,IF($AK191&lt;0,1.01*AU191,IF($AK191&gt;10,1.1*AU191,(1+$AK191/100)*AU191)))</f>
        <v>2.8344976000000011</v>
      </c>
      <c r="AW191" s="109">
        <f>SUM(AR191:AV191)</f>
        <v>11.819473600000004</v>
      </c>
      <c r="AX191" s="113">
        <f>AW191/I191*100</f>
        <v>4.3493923091076372</v>
      </c>
      <c r="AY191" s="100">
        <v>1.3</v>
      </c>
      <c r="AZ191" s="100">
        <v>108.85000000000001</v>
      </c>
      <c r="BA191" s="100">
        <v>-9.34</v>
      </c>
      <c r="BB191" s="100">
        <v>-2.8000000000000003</v>
      </c>
      <c r="BC191" s="100">
        <v>21.09</v>
      </c>
      <c r="BE191" s="12">
        <v>2004</v>
      </c>
      <c r="BF191" s="12">
        <f>IF(BE191&gt;2020,0,IF(BE191&gt;2008,1,IF(BE191&gt;2001,2,IF(BE191&gt;1990,3,IF(BE191&gt;1980,4,IF(BE191&gt;1973,5,IF(BE191&gt;1970,6,IF(BE191&gt;1960,7,IF(BE191&gt;1958,8,IF(BE191&gt;1953,9,10))))))))))</f>
        <v>2</v>
      </c>
      <c r="BG191" s="100">
        <v>8.33</v>
      </c>
      <c r="BH191" t="s">
        <v>121</v>
      </c>
      <c r="BI191" t="s">
        <v>122</v>
      </c>
    </row>
    <row r="192" spans="1:61" ht="11.25" customHeight="1" x14ac:dyDescent="0.2">
      <c r="A192" s="116" t="s">
        <v>1516</v>
      </c>
      <c r="B192" s="55" t="s">
        <v>1517</v>
      </c>
      <c r="C192" s="156" t="s">
        <v>125</v>
      </c>
      <c r="D192" s="98" t="s">
        <v>126</v>
      </c>
      <c r="E192" s="157">
        <v>10</v>
      </c>
      <c r="F192" s="2">
        <v>526</v>
      </c>
      <c r="G192" s="2" t="s">
        <v>146</v>
      </c>
      <c r="H192" s="2" t="s">
        <v>146</v>
      </c>
      <c r="I192" s="100">
        <v>82.76</v>
      </c>
      <c r="J192" s="101">
        <f>(M192/I192)*100</f>
        <v>1.1478975350410825</v>
      </c>
      <c r="K192" s="104">
        <v>0.95</v>
      </c>
      <c r="L192" s="71">
        <v>1</v>
      </c>
      <c r="M192" s="28">
        <f>K192*L192</f>
        <v>0.95</v>
      </c>
      <c r="N192" s="103" t="s">
        <v>1518</v>
      </c>
      <c r="O192" s="104">
        <v>0.9</v>
      </c>
      <c r="P192" s="158">
        <v>46251</v>
      </c>
      <c r="Q192" s="158">
        <v>46274</v>
      </c>
      <c r="R192" s="28">
        <f>(K192-O192)/O192*100</f>
        <v>5.5555555555555483</v>
      </c>
      <c r="S192" s="105">
        <f>IF(INDEX(Historical!$D$7:$D1378,MATCH(B192,Historical!$B$7:$B$1062,0))=0,"n/a",(INDEX(Historical!$C$7:$C$1062,MATCH(B192,Historical!$B$7:$B$1062,0))/INDEX(Historical!$D$7:$D$1062,MATCH(B192,Historical!$B$7:$B$1062,0))-1)*100)</f>
        <v>5.8823529411764719</v>
      </c>
      <c r="T192" s="105">
        <f>IF(INDEX(Historical!$F$7:$F$1062,MATCH(B192,Historical!$B$7:$B$1062,0))=0,"n/a",((INDEX(Historical!$C$7:$C$1062,MATCH(B192,Historical!$B$7:$B$1062,0))/INDEX(Historical!$F$7:$F$1062,MATCH(B192,Historical!$B$7:$B$1062,0)))^(1/3)-1)*100)</f>
        <v>6.2658569182611146</v>
      </c>
      <c r="U192" s="105">
        <f>IF(INDEX(Historical!$H$7:$H$1062,MATCH(B192,Historical!$B$7:$B$1062,0))=0,"n/a",((INDEX(Historical!$C$7:$C$1062,MATCH(B192,Historical!$B$7:$B$1062,0))/INDEX(Historical!$H$7:$H$1062,MATCH(B192,Historical!$B$7:$B$1062,0)))^(1/5)-1)*100)</f>
        <v>6.7249181879538877</v>
      </c>
      <c r="V192" s="105" t="str">
        <f>IF(INDEX(Historical!$M$7:$M$1062,MATCH(B192,Historical!$B$7:$B$1062,0))=0,"n/a",((INDEX(Historical!$C$7:$C$1062,MATCH(B192,Historical!$B$7:$B$1062,0))/INDEX(Historical!$M$7:$M$1062,MATCH(B192,Historical!$B$7:$B$1062,0)))^(1/10)-1)*100)</f>
        <v>n/a</v>
      </c>
      <c r="W192" s="106" t="str">
        <f>IF(OR(U192&lt;=0,U192="n/a",V192&lt;=0,V192="n/a"),"n/a",U192/V192)</f>
        <v>n/a</v>
      </c>
      <c r="X192" s="107">
        <f>IF(OR(AJ192&lt;=0,AJ192="n/a",U192&lt;=0,U192="n/a"),"n/a",U192/AJ192)</f>
        <v>4.8035129913956336</v>
      </c>
      <c r="Y192" s="165"/>
      <c r="Z192" s="101">
        <f>IF(OR(AC192&lt;0.01,AC192="n/a"),"n/a",M192/AC192*100)</f>
        <v>16.666666666666664</v>
      </c>
      <c r="AA192" s="109">
        <f>IF(OR(AC192&lt;0.01,AC192="n/a"),"n/a",I192/AC192)</f>
        <v>14.519298245614035</v>
      </c>
      <c r="AB192" s="71">
        <v>5</v>
      </c>
      <c r="AC192" s="100">
        <v>5.7</v>
      </c>
      <c r="AD192" s="100">
        <v>2.61</v>
      </c>
      <c r="AE192" s="100">
        <v>0.83</v>
      </c>
      <c r="AF192" s="100">
        <v>2.5</v>
      </c>
      <c r="AG192" s="100">
        <v>18.27</v>
      </c>
      <c r="AH192" s="100" t="s">
        <v>142</v>
      </c>
      <c r="AI192" s="100" t="s">
        <v>142</v>
      </c>
      <c r="AJ192" s="100">
        <v>1.4000000000000001</v>
      </c>
      <c r="AK192" s="100">
        <v>5.53</v>
      </c>
      <c r="AL192" s="100">
        <v>967.43</v>
      </c>
      <c r="AM192" s="100">
        <v>24.23</v>
      </c>
      <c r="AN192" s="100">
        <v>0.27</v>
      </c>
      <c r="AO192" s="110">
        <f>IF(U192="n/a","n/a",IF(AA192&lt;0,"n/a",IF(AA192="n/a","n/a",J192+U192-AA192)))</f>
        <v>-6.6464825226190651</v>
      </c>
      <c r="AP192" s="111">
        <f>IF(U192="n/a","n/a",J192+U192)</f>
        <v>7.8728157229949698</v>
      </c>
      <c r="AQ192" s="112">
        <f>IF(OR(AC192&lt;0.01,AC192="n/a",AF192="n/a"),"n/a",(I192/SQRT(22.5*AC192*(I192/AF192))-1)*100)</f>
        <v>27.013989805209349</v>
      </c>
      <c r="AR192" s="101">
        <f>INDEX(Historical!$C$7:$C$1063,MATCH(B192,Historical!$B$7:$B$1063,0))*IF(AH192="n/a",1.03,IF(AH192&lt;0,1.01,IF(AH192&gt;10,1.1,(1+AH192/100))))</f>
        <v>0.92700000000000005</v>
      </c>
      <c r="AS192" s="109">
        <f>IF($AI192="n/a",1.03*AR192,IF($AI192&lt;0,1.01*AR192,IF($AI192&gt;10,1.1*AR192,(1+$AI192/100)*AR192)))</f>
        <v>0.95481000000000005</v>
      </c>
      <c r="AT192" s="109">
        <f>IF($AK192="n/a",1.03*AS192,IF($AK192&lt;0,1.01*AS192,IF($AK192&gt;10,1.1*AS192,(1+$AK192/100)*AS192)))</f>
        <v>1.0076109929999999</v>
      </c>
      <c r="AU192" s="109">
        <f>IF($AK192="n/a",1.03*AT192,IF($AK192&lt;0,1.01*AT192,IF($AK192&gt;10,1.1*AT192,(1+$AK192/100)*AT192)))</f>
        <v>1.0633318809128998</v>
      </c>
      <c r="AV192" s="109">
        <f>IF($AK192="n/a",1.03*AU192,IF($AK192&lt;0,1.01*AU192,IF($AK192&gt;10,1.1*AU192,(1+$AK192/100)*AU192)))</f>
        <v>1.1221341339273829</v>
      </c>
      <c r="AW192" s="109">
        <f>SUM(AR192:AV192)</f>
        <v>5.0748870078402826</v>
      </c>
      <c r="AX192" s="113">
        <f>AW192/I192*100</f>
        <v>6.1320529335914475</v>
      </c>
      <c r="AY192" s="100">
        <v>0.33</v>
      </c>
      <c r="AZ192" s="100">
        <v>44.72</v>
      </c>
      <c r="BA192" s="100">
        <v>-10.119999999999999</v>
      </c>
      <c r="BB192" s="100">
        <v>2.1399999999999997</v>
      </c>
      <c r="BC192" s="100">
        <v>10.17</v>
      </c>
      <c r="BE192" s="12">
        <v>2017</v>
      </c>
      <c r="BF192" s="12">
        <f>IF(BE192&gt;2020,0,IF(BE192&gt;2008,1,IF(BE192&gt;2001,2,IF(BE192&gt;1990,3,IF(BE192&gt;1980,4,IF(BE192&gt;1973,5,IF(BE192&gt;1970,6,IF(BE192&gt;1960,7,IF(BE192&gt;1958,8,IF(BE192&gt;1953,9,10))))))))))</f>
        <v>1</v>
      </c>
      <c r="BG192" s="100">
        <v>10.81</v>
      </c>
      <c r="BH192" t="s">
        <v>121</v>
      </c>
      <c r="BI192" t="s">
        <v>122</v>
      </c>
    </row>
    <row r="193" spans="1:61" ht="11.25" customHeight="1" x14ac:dyDescent="0.2">
      <c r="A193" s="123" t="s">
        <v>967</v>
      </c>
      <c r="B193" s="55" t="s">
        <v>968</v>
      </c>
      <c r="C193" s="156" t="s">
        <v>125</v>
      </c>
      <c r="D193" s="98" t="s">
        <v>126</v>
      </c>
      <c r="E193" s="157">
        <v>21</v>
      </c>
      <c r="F193" s="2">
        <v>195</v>
      </c>
      <c r="G193" s="2" t="s">
        <v>146</v>
      </c>
      <c r="H193" s="2" t="s">
        <v>146</v>
      </c>
      <c r="I193" s="100">
        <v>76.5</v>
      </c>
      <c r="J193" s="101">
        <f>(M193/I193)*100</f>
        <v>4.1830065359477127</v>
      </c>
      <c r="K193" s="104">
        <v>0.8</v>
      </c>
      <c r="L193" s="71">
        <v>4</v>
      </c>
      <c r="M193" s="28">
        <f>K193*L193</f>
        <v>3.2</v>
      </c>
      <c r="N193" s="103" t="s">
        <v>593</v>
      </c>
      <c r="O193" s="104">
        <v>0.78</v>
      </c>
      <c r="P193" s="158">
        <v>45916</v>
      </c>
      <c r="Q193" s="158">
        <v>45937</v>
      </c>
      <c r="R193" s="28">
        <f>(K193-O193)/O193*100</f>
        <v>2.5641025641025665</v>
      </c>
      <c r="S193" s="105">
        <f>IF(INDEX(Historical!$D$7:$D1381,MATCH(B193,Historical!$B$7:$B$1062,0))=0,"n/a",(INDEX(Historical!$C$7:$C$1062,MATCH(B193,Historical!$B$7:$B$1062,0))/INDEX(Historical!$D$7:$D$1062,MATCH(B193,Historical!$B$7:$B$1062,0))-1)*100)</f>
        <v>5.1926298157453976</v>
      </c>
      <c r="T193" s="105">
        <f>IF(INDEX(Historical!$F$7:$F$1062,MATCH(B193,Historical!$B$7:$B$1062,0))=0,"n/a",((INDEX(Historical!$C$7:$C$1062,MATCH(B193,Historical!$B$7:$B$1062,0))/INDEX(Historical!$F$7:$F$1062,MATCH(B193,Historical!$B$7:$B$1062,0)))^(1/3)-1)*100)</f>
        <v>6.5060936348946496</v>
      </c>
      <c r="U193" s="105">
        <f>IF(INDEX(Historical!$H$7:$H$1062,MATCH(B193,Historical!$B$7:$B$1062,0))=0,"n/a",((INDEX(Historical!$C$7:$C$1062,MATCH(B193,Historical!$B$7:$B$1062,0))/INDEX(Historical!$H$7:$H$1062,MATCH(B193,Historical!$B$7:$B$1062,0)))^(1/5)-1)*100)</f>
        <v>6.424192202289869</v>
      </c>
      <c r="V193" s="105">
        <f>IF(INDEX(Historical!$M$7:$M$1062,MATCH(B193,Historical!$B$7:$B$1062,0))=0,"n/a",((INDEX(Historical!$C$7:$C$1062,MATCH(B193,Historical!$B$7:$B$1062,0))/INDEX(Historical!$M$7:$M$1062,MATCH(B193,Historical!$B$7:$B$1062,0)))^(1/10)-1)*100)</f>
        <v>8.1077218562049644</v>
      </c>
      <c r="W193" s="106">
        <f>IF(OR(U193&lt;=0,U193="n/a",V193&lt;=0,V193="n/a"),"n/a",U193/V193)</f>
        <v>0.79235478426943518</v>
      </c>
      <c r="X193" s="107">
        <f>IF(OR(AJ193&lt;=0,AJ193="n/a",U193&lt;=0,U193="n/a"),"n/a",U193/AJ193)</f>
        <v>0.22628362811869918</v>
      </c>
      <c r="Y193" s="173"/>
      <c r="Z193" s="101">
        <f>IF(OR(AC193&lt;0.01,AC193="n/a"),"n/a",M193/AC193*100)</f>
        <v>107.38255033557047</v>
      </c>
      <c r="AA193" s="109">
        <f>IF(OR(AC193&lt;0.01,AC193="n/a"),"n/a",I193/AC193)</f>
        <v>25.671140939597315</v>
      </c>
      <c r="AB193" s="71">
        <v>9</v>
      </c>
      <c r="AC193" s="100">
        <v>2.98</v>
      </c>
      <c r="AD193" s="100">
        <v>18.07</v>
      </c>
      <c r="AE193" s="100">
        <v>0.92</v>
      </c>
      <c r="AF193" s="100">
        <v>1.63</v>
      </c>
      <c r="AG193" s="100">
        <v>6.41</v>
      </c>
      <c r="AH193" s="100">
        <v>-9.5200000000000014</v>
      </c>
      <c r="AI193" s="100">
        <v>11.81</v>
      </c>
      <c r="AJ193" s="100">
        <v>28.389999999999997</v>
      </c>
      <c r="AK193" s="100">
        <v>0.98</v>
      </c>
      <c r="AL193" s="100">
        <v>1430</v>
      </c>
      <c r="AM193" s="100">
        <v>22.36</v>
      </c>
      <c r="AN193" s="100">
        <v>0.22</v>
      </c>
      <c r="AO193" s="110">
        <f>IF(U193="n/a","n/a",IF(AA193&lt;0,"n/a",IF(AA193="n/a","n/a",J193+U193-AA193)))</f>
        <v>-15.063942201359733</v>
      </c>
      <c r="AP193" s="111">
        <f>IF(U193="n/a","n/a",J193+U193)</f>
        <v>10.607198738237582</v>
      </c>
      <c r="AQ193" s="112">
        <f>IF(OR(AC193&lt;0.01,AC193="n/a",AF193="n/a"),"n/a",(I193/SQRT(22.5*AC193*(I193/AF193))-1)*100)</f>
        <v>36.371974526445896</v>
      </c>
      <c r="AR193" s="101">
        <f>INDEX(Historical!$C$7:$C$1063,MATCH(B193,Historical!$B$7:$B$1063,0))*IF(AH193="n/a",1.03,IF(AH193&lt;0,1.01,IF(AH193&gt;10,1.1,(1+AH193/100))))</f>
        <v>3.1714000000000002</v>
      </c>
      <c r="AS193" s="109">
        <f>IF($AI193="n/a",1.03*AR193,IF($AI193&lt;0,1.01*AR193,IF($AI193&gt;10,1.1*AR193,(1+$AI193/100)*AR193)))</f>
        <v>3.4885400000000004</v>
      </c>
      <c r="AT193" s="109">
        <f>IF($AK193="n/a",1.03*AS193,IF($AK193&lt;0,1.01*AS193,IF($AK193&gt;10,1.1*AS193,(1+$AK193/100)*AS193)))</f>
        <v>3.5227276920000006</v>
      </c>
      <c r="AU193" s="109">
        <f>IF($AK193="n/a",1.03*AT193,IF($AK193&lt;0,1.01*AT193,IF($AK193&gt;10,1.1*AT193,(1+$AK193/100)*AT193)))</f>
        <v>3.5572504233816007</v>
      </c>
      <c r="AV193" s="109">
        <f>IF($AK193="n/a",1.03*AU193,IF($AK193&lt;0,1.01*AU193,IF($AK193&gt;10,1.1*AU193,(1+$AK193/100)*AU193)))</f>
        <v>3.5921114775307403</v>
      </c>
      <c r="AW193" s="109">
        <f>SUM(AR193:AV193)</f>
        <v>17.332029592912342</v>
      </c>
      <c r="AX193" s="113">
        <f>AW193/I193*100</f>
        <v>22.656247833872342</v>
      </c>
      <c r="AY193" s="100">
        <v>0.39</v>
      </c>
      <c r="AZ193" s="100">
        <v>11.08</v>
      </c>
      <c r="BA193" s="100">
        <v>-40.81</v>
      </c>
      <c r="BB193" s="100">
        <v>0.57999999999999996</v>
      </c>
      <c r="BC193" s="100">
        <v>-8.6</v>
      </c>
      <c r="BE193" s="12">
        <v>2005</v>
      </c>
      <c r="BF193" s="12">
        <f>IF(BE193&gt;2020,0,IF(BE193&gt;2008,1,IF(BE193&gt;2001,2,IF(BE193&gt;1990,3,IF(BE193&gt;1980,4,IF(BE193&gt;1973,5,IF(BE193&gt;1970,6,IF(BE193&gt;1960,7,IF(BE193&gt;1958,8,IF(BE193&gt;1953,9,10))))))))))</f>
        <v>2</v>
      </c>
      <c r="BG193" s="100">
        <v>4.34</v>
      </c>
      <c r="BH193" t="s">
        <v>121</v>
      </c>
      <c r="BI193" t="s">
        <v>122</v>
      </c>
    </row>
    <row r="194" spans="1:61" ht="11.25" customHeight="1" x14ac:dyDescent="0.2">
      <c r="A194" s="123" t="s">
        <v>969</v>
      </c>
      <c r="B194" s="55" t="s">
        <v>970</v>
      </c>
      <c r="C194" s="156" t="s">
        <v>134</v>
      </c>
      <c r="D194" s="98" t="s">
        <v>157</v>
      </c>
      <c r="E194" s="157">
        <v>15</v>
      </c>
      <c r="F194" s="2">
        <v>321</v>
      </c>
      <c r="G194" s="2" t="s">
        <v>119</v>
      </c>
      <c r="H194" s="2" t="s">
        <v>119</v>
      </c>
      <c r="I194" s="100">
        <v>351.79</v>
      </c>
      <c r="J194" s="101">
        <f>(M194/I194)*100</f>
        <v>1.7055629779129593</v>
      </c>
      <c r="K194" s="104">
        <v>1.5</v>
      </c>
      <c r="L194" s="71">
        <v>4</v>
      </c>
      <c r="M194" s="28">
        <f>K194*L194</f>
        <v>6</v>
      </c>
      <c r="N194" s="103" t="s">
        <v>202</v>
      </c>
      <c r="O194" s="104">
        <v>1.4</v>
      </c>
      <c r="P194" s="158">
        <v>45936</v>
      </c>
      <c r="Q194" s="158">
        <v>45961</v>
      </c>
      <c r="R194" s="28">
        <f>(K194-O194)/O194*100</f>
        <v>7.1428571428571495</v>
      </c>
      <c r="S194" s="105">
        <f>IF(INDEX(Historical!$D$7:$D1384,MATCH(B194,Historical!$B$7:$B$1062,0))=0,"n/a",(INDEX(Historical!$C$7:$C$1062,MATCH(B194,Historical!$B$7:$B$1062,0))/INDEX(Historical!$D$7:$D$1062,MATCH(B194,Historical!$B$7:$B$1062,0))-1)*100)</f>
        <v>20.65217391304348</v>
      </c>
      <c r="T194" s="105">
        <f>IF(INDEX(Historical!$F$7:$F$1062,MATCH(B194,Historical!$B$7:$B$1062,0))=0,"n/a",((INDEX(Historical!$C$7:$C$1062,MATCH(B194,Historical!$B$7:$B$1062,0))/INDEX(Historical!$F$7:$F$1062,MATCH(B194,Historical!$B$7:$B$1062,0)))^(1/3)-1)*100)</f>
        <v>11.534955223780985</v>
      </c>
      <c r="U194" s="105">
        <f>IF(INDEX(Historical!$H$7:$H$1062,MATCH(B194,Historical!$B$7:$B$1062,0))=0,"n/a",((INDEX(Historical!$C$7:$C$1062,MATCH(B194,Historical!$B$7:$B$1062,0))/INDEX(Historical!$H$7:$H$1062,MATCH(B194,Historical!$B$7:$B$1062,0)))^(1/5)-1)*100)</f>
        <v>9.0430766134441889</v>
      </c>
      <c r="V194" s="105">
        <f>IF(INDEX(Historical!$M$7:$M$1062,MATCH(B194,Historical!$B$7:$B$1062,0))=0,"n/a",((INDEX(Historical!$C$7:$C$1062,MATCH(B194,Historical!$B$7:$B$1062,0))/INDEX(Historical!$M$7:$M$1062,MATCH(B194,Historical!$B$7:$B$1062,0)))^(1/10)-1)*100)</f>
        <v>12.693370998017883</v>
      </c>
      <c r="W194" s="106">
        <f>IF(OR(U194&lt;=0,U194="n/a",V194&lt;=0,V194="n/a"),"n/a",U194/V194)</f>
        <v>0.71242514024495929</v>
      </c>
      <c r="X194" s="107">
        <f>IF(OR(AJ194&lt;=0,AJ194="n/a",U194&lt;=0,U194="n/a"),"n/a",U194/AJ194)</f>
        <v>0.51206549340001073</v>
      </c>
      <c r="Y194" s="165"/>
      <c r="Z194" s="101">
        <f>IF(OR(AC194&lt;0.01,AC194="n/a"),"n/a",M194/AC194*100)</f>
        <v>25.70694087403599</v>
      </c>
      <c r="AA194" s="109">
        <f>IF(OR(AC194&lt;0.01,AC194="n/a"),"n/a",I194/AC194)</f>
        <v>15.072407883461869</v>
      </c>
      <c r="AB194" s="71">
        <v>12</v>
      </c>
      <c r="AC194" s="100">
        <v>23.34</v>
      </c>
      <c r="AD194" s="100">
        <v>1.33</v>
      </c>
      <c r="AE194" s="100">
        <v>3.17</v>
      </c>
      <c r="AF194" s="100">
        <v>2.64</v>
      </c>
      <c r="AG194" s="100">
        <v>17.71</v>
      </c>
      <c r="AH194" s="100">
        <v>23.09</v>
      </c>
      <c r="AI194" s="100">
        <v>1.41</v>
      </c>
      <c r="AJ194" s="100">
        <v>17.66</v>
      </c>
      <c r="AK194" s="100">
        <v>10.58</v>
      </c>
      <c r="AL194" s="100">
        <v>942630</v>
      </c>
      <c r="AM194" s="100">
        <v>0.44999999999999996</v>
      </c>
      <c r="AN194" s="100">
        <v>3.3</v>
      </c>
      <c r="AO194" s="110">
        <f>IF(U194="n/a","n/a",IF(AA194&lt;0,"n/a",IF(AA194="n/a","n/a",J194+U194-AA194)))</f>
        <v>-4.3237682921047202</v>
      </c>
      <c r="AP194" s="111">
        <f>IF(U194="n/a","n/a",J194+U194)</f>
        <v>10.748639591357149</v>
      </c>
      <c r="AQ194" s="112">
        <f>IF(OR(AC194&lt;0.01,AC194="n/a",AF194="n/a"),"n/a",(I194/SQRT(22.5*AC194*(I194/AF194))-1)*100)</f>
        <v>32.984805836087652</v>
      </c>
      <c r="AR194" s="101">
        <f>INDEX(Historical!$C$7:$C$1063,MATCH(B194,Historical!$B$7:$B$1063,0))*IF(AH194="n/a",1.03,IF(AH194&lt;0,1.01,IF(AH194&gt;10,1.1,(1+AH194/100))))</f>
        <v>6.1050000000000004</v>
      </c>
      <c r="AS194" s="109">
        <f>IF($AI194="n/a",1.03*AR194,IF($AI194&lt;0,1.01*AR194,IF($AI194&gt;10,1.1*AR194,(1+$AI194/100)*AR194)))</f>
        <v>6.1910805000000009</v>
      </c>
      <c r="AT194" s="109">
        <f>IF($AK194="n/a",1.03*AS194,IF($AK194&lt;0,1.01*AS194,IF($AK194&gt;10,1.1*AS194,(1+$AK194/100)*AS194)))</f>
        <v>6.8101885500000012</v>
      </c>
      <c r="AU194" s="109">
        <f>IF($AK194="n/a",1.03*AT194,IF($AK194&lt;0,1.01*AT194,IF($AK194&gt;10,1.1*AT194,(1+$AK194/100)*AT194)))</f>
        <v>7.4912074050000017</v>
      </c>
      <c r="AV194" s="109">
        <f>IF($AK194="n/a",1.03*AU194,IF($AK194&lt;0,1.01*AU194,IF($AK194&gt;10,1.1*AU194,(1+$AK194/100)*AU194)))</f>
        <v>8.240328145500003</v>
      </c>
      <c r="AW194" s="109">
        <f>SUM(AR194:AV194)</f>
        <v>34.837804600500007</v>
      </c>
      <c r="AX194" s="113">
        <f>AW194/I194*100</f>
        <v>9.903011626396431</v>
      </c>
      <c r="AY194" s="100">
        <v>0.98</v>
      </c>
      <c r="AZ194" s="100">
        <v>26.040000000000003</v>
      </c>
      <c r="BA194" s="100">
        <v>-2.09</v>
      </c>
      <c r="BB194" s="100">
        <v>7.3599999999999994</v>
      </c>
      <c r="BC194" s="100">
        <v>12.809999999999999</v>
      </c>
      <c r="BE194" s="12">
        <v>2011</v>
      </c>
      <c r="BF194" s="12">
        <f>IF(BE194&gt;2020,0,IF(BE194&gt;2008,1,IF(BE194&gt;2001,2,IF(BE194&gt;1990,3,IF(BE194&gt;1980,4,IF(BE194&gt;1973,5,IF(BE194&gt;1970,6,IF(BE194&gt;1960,7,IF(BE194&gt;1958,8,IF(BE194&gt;1953,9,10))))))))))</f>
        <v>1</v>
      </c>
      <c r="BG194" s="100">
        <v>1.35</v>
      </c>
      <c r="BH194" t="s">
        <v>121</v>
      </c>
      <c r="BI194" t="s">
        <v>122</v>
      </c>
    </row>
    <row r="195" spans="1:61" ht="11.25" customHeight="1" x14ac:dyDescent="0.2">
      <c r="A195" s="123" t="s">
        <v>973</v>
      </c>
      <c r="B195" s="55" t="s">
        <v>974</v>
      </c>
      <c r="C195" s="156" t="s">
        <v>116</v>
      </c>
      <c r="D195" s="98" t="s">
        <v>215</v>
      </c>
      <c r="E195" s="157">
        <v>14</v>
      </c>
      <c r="F195" s="2">
        <v>395</v>
      </c>
      <c r="G195" s="2" t="s">
        <v>146</v>
      </c>
      <c r="H195" s="2" t="s">
        <v>146</v>
      </c>
      <c r="I195" s="100">
        <v>307.5</v>
      </c>
      <c r="J195" s="101">
        <f>(M195/I195)*100</f>
        <v>0.46829268292682924</v>
      </c>
      <c r="K195" s="104">
        <v>0.36</v>
      </c>
      <c r="L195" s="71">
        <v>4</v>
      </c>
      <c r="M195" s="28">
        <f>K195*L195</f>
        <v>1.44</v>
      </c>
      <c r="N195" s="103" t="s">
        <v>326</v>
      </c>
      <c r="O195" s="104">
        <v>0.34</v>
      </c>
      <c r="P195" s="158">
        <v>46127</v>
      </c>
      <c r="Q195" s="158">
        <v>46155</v>
      </c>
      <c r="R195" s="28">
        <f>(K195-O195)/O195*100</f>
        <v>5.8823529411764595</v>
      </c>
      <c r="S195" s="105">
        <f>IF(INDEX(Historical!$D$7:$D1386,MATCH(B195,Historical!$B$7:$B$1062,0))=0,"n/a",(INDEX(Historical!$C$7:$C$1062,MATCH(B195,Historical!$B$7:$B$1062,0))/INDEX(Historical!$D$7:$D$1062,MATCH(B195,Historical!$B$7:$B$1062,0))-1)*100)</f>
        <v>7.2000000000000064</v>
      </c>
      <c r="T195" s="105">
        <f>IF(INDEX(Historical!$F$7:$F$1062,MATCH(B195,Historical!$B$7:$B$1062,0))=0,"n/a",((INDEX(Historical!$C$7:$C$1062,MATCH(B195,Historical!$B$7:$B$1062,0))/INDEX(Historical!$F$7:$F$1062,MATCH(B195,Historical!$B$7:$B$1062,0)))^(1/3)-1)*100)</f>
        <v>9.1664508976517354</v>
      </c>
      <c r="U195" s="105">
        <f>IF(INDEX(Historical!$H$7:$H$1062,MATCH(B195,Historical!$B$7:$B$1062,0))=0,"n/a",((INDEX(Historical!$C$7:$C$1062,MATCH(B195,Historical!$B$7:$B$1062,0))/INDEX(Historical!$H$7:$H$1062,MATCH(B195,Historical!$B$7:$B$1062,0)))^(1/5)-1)*100)</f>
        <v>7.1213996685488112</v>
      </c>
      <c r="V195" s="105">
        <f>IF(INDEX(Historical!$M$7:$M$1062,MATCH(B195,Historical!$B$7:$B$1062,0))=0,"n/a",((INDEX(Historical!$C$7:$C$1062,MATCH(B195,Historical!$B$7:$B$1062,0))/INDEX(Historical!$M$7:$M$1062,MATCH(B195,Historical!$B$7:$B$1062,0)))^(1/10)-1)*100)</f>
        <v>7.3386394775418529</v>
      </c>
      <c r="W195" s="106">
        <f>IF(OR(U195&lt;=0,U195="n/a",V195&lt;=0,V195="n/a"),"n/a",U195/V195)</f>
        <v>0.97039780879577853</v>
      </c>
      <c r="X195" s="107">
        <f>IF(OR(AJ195&lt;=0,AJ195="n/a",U195&lt;=0,U195="n/a"),"n/a",U195/AJ195)</f>
        <v>0.56429474394206103</v>
      </c>
      <c r="Y195" s="172"/>
      <c r="Z195" s="101">
        <f>IF(OR(AC195&lt;0.01,AC195="n/a"),"n/a",M195/AC195*100)</f>
        <v>16.43835616438356</v>
      </c>
      <c r="AA195" s="109">
        <f>IF(OR(AC195&lt;0.01,AC195="n/a"),"n/a",I195/AC195)</f>
        <v>35.102739726027401</v>
      </c>
      <c r="AB195" s="71">
        <v>12</v>
      </c>
      <c r="AC195" s="100">
        <v>8.76</v>
      </c>
      <c r="AD195" s="100" t="s">
        <v>142</v>
      </c>
      <c r="AE195" s="100">
        <v>3.32</v>
      </c>
      <c r="AF195" s="100">
        <v>3.65</v>
      </c>
      <c r="AG195" s="100">
        <v>11.05</v>
      </c>
      <c r="AH195" s="100">
        <v>34.130000000000003</v>
      </c>
      <c r="AI195" s="100">
        <v>14.249999999999998</v>
      </c>
      <c r="AJ195" s="100">
        <v>12.620000000000001</v>
      </c>
      <c r="AK195" s="100" t="s">
        <v>142</v>
      </c>
      <c r="AL195" s="100">
        <v>3630</v>
      </c>
      <c r="AM195" s="100">
        <v>1.17</v>
      </c>
      <c r="AN195" s="100">
        <v>0.36</v>
      </c>
      <c r="AO195" s="110">
        <f>IF(U195="n/a","n/a",IF(AA195&lt;0,"n/a",IF(AA195="n/a","n/a",J195+U195-AA195)))</f>
        <v>-27.513047374551761</v>
      </c>
      <c r="AP195" s="111">
        <f>IF(U195="n/a","n/a",J195+U195)</f>
        <v>7.5896923514756409</v>
      </c>
      <c r="AQ195" s="112">
        <f>IF(OR(AC195&lt;0.01,AC195="n/a",AF195="n/a"),"n/a",(I195/SQRT(22.5*AC195*(I195/AF195))-1)*100)</f>
        <v>138.63035105460585</v>
      </c>
      <c r="AR195" s="101">
        <f>INDEX(Historical!$C$7:$C$1063,MATCH(B195,Historical!$B$7:$B$1063,0))*IF(AH195="n/a",1.03,IF(AH195&lt;0,1.01,IF(AH195&gt;10,1.1,(1+AH195/100))))</f>
        <v>1.4740000000000002</v>
      </c>
      <c r="AS195" s="109">
        <f>IF($AI195="n/a",1.03*AR195,IF($AI195&lt;0,1.01*AR195,IF($AI195&gt;10,1.1*AR195,(1+$AI195/100)*AR195)))</f>
        <v>1.6214000000000004</v>
      </c>
      <c r="AT195" s="109">
        <f>IF($AK195="n/a",1.03*AS195,IF($AK195&lt;0,1.01*AS195,IF($AK195&gt;10,1.1*AS195,(1+$AK195/100)*AS195)))</f>
        <v>1.6700420000000005</v>
      </c>
      <c r="AU195" s="109">
        <f>IF($AK195="n/a",1.03*AT195,IF($AK195&lt;0,1.01*AT195,IF($AK195&gt;10,1.1*AT195,(1+$AK195/100)*AT195)))</f>
        <v>1.7201432600000006</v>
      </c>
      <c r="AV195" s="109">
        <f>IF($AK195="n/a",1.03*AU195,IF($AK195&lt;0,1.01*AU195,IF($AK195&gt;10,1.1*AU195,(1+$AK195/100)*AU195)))</f>
        <v>1.7717475578000006</v>
      </c>
      <c r="AW195" s="109">
        <f>SUM(AR195:AV195)</f>
        <v>8.2573328178000018</v>
      </c>
      <c r="AX195" s="113">
        <f>AW195/I195*100</f>
        <v>2.6853114854634152</v>
      </c>
      <c r="AY195" s="100">
        <v>1.2</v>
      </c>
      <c r="AZ195" s="100">
        <v>25.580000000000002</v>
      </c>
      <c r="BA195" s="100">
        <v>-14.02</v>
      </c>
      <c r="BB195" s="100">
        <v>0.38999999999999996</v>
      </c>
      <c r="BC195" s="100">
        <v>0.52</v>
      </c>
      <c r="BE195" s="12">
        <v>2013</v>
      </c>
      <c r="BF195" s="12">
        <f>IF(BE195&gt;2020,0,IF(BE195&gt;2008,1,IF(BE195&gt;2001,2,IF(BE195&gt;1990,3,IF(BE195&gt;1980,4,IF(BE195&gt;1973,5,IF(BE195&gt;1970,6,IF(BE195&gt;1960,7,IF(BE195&gt;1958,8,IF(BE195&gt;1953,9,10))))))))))</f>
        <v>1</v>
      </c>
      <c r="BG195" s="100">
        <v>6.5699999999999994</v>
      </c>
      <c r="BH195" t="s">
        <v>121</v>
      </c>
      <c r="BI195" t="s">
        <v>122</v>
      </c>
    </row>
    <row r="196" spans="1:61" ht="11.25" customHeight="1" x14ac:dyDescent="0.2">
      <c r="A196" s="55" t="s">
        <v>975</v>
      </c>
      <c r="B196" s="55" t="s">
        <v>976</v>
      </c>
      <c r="C196" s="156" t="s">
        <v>198</v>
      </c>
      <c r="D196" s="98" t="s">
        <v>565</v>
      </c>
      <c r="E196" s="157">
        <v>17</v>
      </c>
      <c r="F196" s="2">
        <v>251</v>
      </c>
      <c r="G196" s="2" t="s">
        <v>146</v>
      </c>
      <c r="H196" s="2" t="s">
        <v>146</v>
      </c>
      <c r="I196" s="100">
        <v>182.82</v>
      </c>
      <c r="J196" s="101">
        <f>(M196/I196)*100</f>
        <v>0.5032272180286621</v>
      </c>
      <c r="K196" s="104">
        <v>0.23</v>
      </c>
      <c r="L196" s="71">
        <v>4</v>
      </c>
      <c r="M196" s="28">
        <f>K196*L196</f>
        <v>0.92</v>
      </c>
      <c r="N196" s="103" t="s">
        <v>136</v>
      </c>
      <c r="O196" s="104">
        <v>0.19</v>
      </c>
      <c r="P196" s="158">
        <v>46160</v>
      </c>
      <c r="Q196" s="158">
        <v>46175</v>
      </c>
      <c r="R196" s="28">
        <f>(K196-O196)/O196*100</f>
        <v>21.052631578947373</v>
      </c>
      <c r="S196" s="105">
        <f>IF(INDEX(Historical!$D$7:$D1390,MATCH(B196,Historical!$B$7:$B$1062,0))=0,"n/a",(INDEX(Historical!$C$7:$C$1062,MATCH(B196,Historical!$B$7:$B$1062,0))/INDEX(Historical!$D$7:$D$1062,MATCH(B196,Historical!$B$7:$B$1062,0))-1)*100)</f>
        <v>22.314049586776854</v>
      </c>
      <c r="T196" s="105">
        <f>IF(INDEX(Historical!$F$7:$F$1062,MATCH(B196,Historical!$B$7:$B$1062,0))=0,"n/a",((INDEX(Historical!$C$7:$C$1062,MATCH(B196,Historical!$B$7:$B$1062,0))/INDEX(Historical!$F$7:$F$1062,MATCH(B196,Historical!$B$7:$B$1062,0)))^(1/3)-1)*100)</f>
        <v>16.335239232339415</v>
      </c>
      <c r="U196" s="105">
        <f>IF(INDEX(Historical!$H$7:$H$1062,MATCH(B196,Historical!$B$7:$B$1062,0))=0,"n/a",((INDEX(Historical!$C$7:$C$1062,MATCH(B196,Historical!$B$7:$B$1062,0))/INDEX(Historical!$H$7:$H$1062,MATCH(B196,Historical!$B$7:$B$1062,0)))^(1/5)-1)*100)</f>
        <v>16.153616167554617</v>
      </c>
      <c r="V196" s="105">
        <f>IF(INDEX(Historical!$M$7:$M$1062,MATCH(B196,Historical!$B$7:$B$1062,0))=0,"n/a",((INDEX(Historical!$C$7:$C$1062,MATCH(B196,Historical!$B$7:$B$1062,0))/INDEX(Historical!$M$7:$M$1062,MATCH(B196,Historical!$B$7:$B$1062,0)))^(1/10)-1)*100)</f>
        <v>13.752291788975789</v>
      </c>
      <c r="W196" s="106">
        <f>IF(OR(U196&lt;=0,U196="n/a",V196&lt;=0,V196="n/a"),"n/a",U196/V196)</f>
        <v>1.1746126693227812</v>
      </c>
      <c r="X196" s="107">
        <f>IF(OR(AJ196&lt;=0,AJ196="n/a",U196&lt;=0,U196="n/a"),"n/a",U196/AJ196)</f>
        <v>0.72405271929872783</v>
      </c>
      <c r="Y196" s="165"/>
      <c r="Z196" s="101">
        <f>IF(OR(AC196&lt;0.01,AC196="n/a"),"n/a",M196/AC196*100)</f>
        <v>25.068119891008177</v>
      </c>
      <c r="AA196" s="109">
        <f>IF(OR(AC196&lt;0.01,AC196="n/a"),"n/a",I196/AC196)</f>
        <v>49.814713896457768</v>
      </c>
      <c r="AB196" s="71">
        <v>6</v>
      </c>
      <c r="AC196" s="100">
        <v>3.67</v>
      </c>
      <c r="AD196" s="100">
        <v>1.07</v>
      </c>
      <c r="AE196" s="100">
        <v>17.59</v>
      </c>
      <c r="AF196" s="100">
        <v>40.99</v>
      </c>
      <c r="AG196" s="100">
        <v>87.5</v>
      </c>
      <c r="AH196" s="100">
        <v>45.83</v>
      </c>
      <c r="AI196" s="100">
        <v>20.82</v>
      </c>
      <c r="AJ196" s="100">
        <v>22.31</v>
      </c>
      <c r="AK196" s="100">
        <v>25.86</v>
      </c>
      <c r="AL196" s="100">
        <v>238810</v>
      </c>
      <c r="AM196" s="100">
        <v>1.24</v>
      </c>
      <c r="AN196" s="100">
        <v>0.93</v>
      </c>
      <c r="AO196" s="110">
        <f>IF(U196="n/a","n/a",IF(AA196&lt;0,"n/a",IF(AA196="n/a","n/a",J196+U196-AA196)))</f>
        <v>-33.157870510874488</v>
      </c>
      <c r="AP196" s="111">
        <f>IF(U196="n/a","n/a",J196+U196)</f>
        <v>16.656843385583279</v>
      </c>
      <c r="AQ196" s="112">
        <f>IF(OR(AC196&lt;0.01,AC196="n/a",AF196="n/a"),"n/a",(I196/SQRT(22.5*AC196*(I196/AF196))-1)*100)</f>
        <v>852.63497092498449</v>
      </c>
      <c r="AR196" s="101">
        <f>INDEX(Historical!$C$7:$C$1063,MATCH(B196,Historical!$B$7:$B$1063,0))*IF(AH196="n/a",1.03,IF(AH196&lt;0,1.01,IF(AH196&gt;10,1.1,(1+AH196/100))))</f>
        <v>0.81400000000000006</v>
      </c>
      <c r="AS196" s="109">
        <f>IF($AI196="n/a",1.03*AR196,IF($AI196&lt;0,1.01*AR196,IF($AI196&gt;10,1.1*AR196,(1+$AI196/100)*AR196)))</f>
        <v>0.89540000000000008</v>
      </c>
      <c r="AT196" s="109">
        <f>IF($AK196="n/a",1.03*AS196,IF($AK196&lt;0,1.01*AS196,IF($AK196&gt;10,1.1*AS196,(1+$AK196/100)*AS196)))</f>
        <v>0.98494000000000015</v>
      </c>
      <c r="AU196" s="109">
        <f>IF($AK196="n/a",1.03*AT196,IF($AK196&lt;0,1.01*AT196,IF($AK196&gt;10,1.1*AT196,(1+$AK196/100)*AT196)))</f>
        <v>1.0834340000000002</v>
      </c>
      <c r="AV196" s="109">
        <f>IF($AK196="n/a",1.03*AU196,IF($AK196&lt;0,1.01*AU196,IF($AK196&gt;10,1.1*AU196,(1+$AK196/100)*AU196)))</f>
        <v>1.1917774000000003</v>
      </c>
      <c r="AW196" s="109">
        <f>SUM(AR196:AV196)</f>
        <v>4.9695514000000012</v>
      </c>
      <c r="AX196" s="113">
        <f>AW196/I196*100</f>
        <v>2.7182755716004823</v>
      </c>
      <c r="AY196" s="100">
        <v>1.47</v>
      </c>
      <c r="AZ196" s="100">
        <v>119.67000000000002</v>
      </c>
      <c r="BA196" s="100">
        <v>-40.520000000000003</v>
      </c>
      <c r="BB196" s="100">
        <v>-17.37</v>
      </c>
      <c r="BC196" s="100">
        <v>12.479999999999999</v>
      </c>
      <c r="BE196" s="12">
        <v>2010</v>
      </c>
      <c r="BF196" s="12">
        <f>IF(BE196&gt;2020,0,IF(BE196&gt;2008,1,IF(BE196&gt;2001,2,IF(BE196&gt;1990,3,IF(BE196&gt;1980,4,IF(BE196&gt;1973,5,IF(BE196&gt;1970,6,IF(BE196&gt;1960,7,IF(BE196&gt;1958,8,IF(BE196&gt;1953,9,10))))))))))</f>
        <v>1</v>
      </c>
      <c r="BG196" s="100">
        <v>28.4</v>
      </c>
      <c r="BH196" t="s">
        <v>121</v>
      </c>
      <c r="BI196" t="s">
        <v>122</v>
      </c>
    </row>
    <row r="197" spans="1:61" ht="11.25" customHeight="1" x14ac:dyDescent="0.2">
      <c r="A197" s="116" t="s">
        <v>977</v>
      </c>
      <c r="B197" s="55" t="s">
        <v>978</v>
      </c>
      <c r="C197" s="156" t="s">
        <v>134</v>
      </c>
      <c r="D197" s="98" t="s">
        <v>135</v>
      </c>
      <c r="E197" s="157">
        <v>11</v>
      </c>
      <c r="F197" s="2">
        <v>487</v>
      </c>
      <c r="G197" s="2" t="s">
        <v>146</v>
      </c>
      <c r="H197" s="2" t="s">
        <v>146</v>
      </c>
      <c r="I197" s="100">
        <v>356.42</v>
      </c>
      <c r="J197" s="101">
        <f>(M197/I197)*100</f>
        <v>0.28056786936760003</v>
      </c>
      <c r="K197" s="104">
        <v>0.25</v>
      </c>
      <c r="L197" s="71">
        <v>4</v>
      </c>
      <c r="M197" s="28">
        <f>K197*L197</f>
        <v>1</v>
      </c>
      <c r="N197" s="103" t="s">
        <v>158</v>
      </c>
      <c r="O197" s="104">
        <v>0.17</v>
      </c>
      <c r="P197" s="158">
        <v>46079</v>
      </c>
      <c r="Q197" s="158">
        <v>46093</v>
      </c>
      <c r="R197" s="28">
        <f>(K197-O197)/O197*100</f>
        <v>47.058823529411754</v>
      </c>
      <c r="S197" s="105">
        <f>IF(INDEX(Historical!$D$7:$D1394,MATCH(B197,Historical!$B$7:$B$1062,0))=0,"n/a",(INDEX(Historical!$C$7:$C$1062,MATCH(B197,Historical!$B$7:$B$1062,0))/INDEX(Historical!$D$7:$D$1062,MATCH(B197,Historical!$B$7:$B$1062,0))-1)*100)</f>
        <v>13.333333333333353</v>
      </c>
      <c r="T197" s="105">
        <f>IF(INDEX(Historical!$F$7:$F$1062,MATCH(B197,Historical!$B$7:$B$1062,0))=0,"n/a",((INDEX(Historical!$C$7:$C$1062,MATCH(B197,Historical!$B$7:$B$1062,0))/INDEX(Historical!$F$7:$F$1062,MATCH(B197,Historical!$B$7:$B$1062,0)))^(1/3)-1)*100)</f>
        <v>9.3541299792876842</v>
      </c>
      <c r="U197" s="105">
        <f>IF(INDEX(Historical!$H$7:$H$1062,MATCH(B197,Historical!$B$7:$B$1062,0))=0,"n/a",((INDEX(Historical!$C$7:$C$1062,MATCH(B197,Historical!$B$7:$B$1062,0))/INDEX(Historical!$H$7:$H$1062,MATCH(B197,Historical!$B$7:$B$1062,0)))^(1/5)-1)*100)</f>
        <v>13.564157249607756</v>
      </c>
      <c r="V197" s="105" t="str">
        <f>IF(INDEX(Historical!$M$7:$M$1062,MATCH(B197,Historical!$B$7:$B$1062,0))=0,"n/a",((INDEX(Historical!$C$7:$C$1062,MATCH(B197,Historical!$B$7:$B$1062,0))/INDEX(Historical!$M$7:$M$1062,MATCH(B197,Historical!$B$7:$B$1062,0)))^(1/10)-1)*100)</f>
        <v>n/a</v>
      </c>
      <c r="W197" s="106" t="str">
        <f>IF(OR(U197&lt;=0,U197="n/a",V197&lt;=0,V197="n/a"),"n/a",U197/V197)</f>
        <v>n/a</v>
      </c>
      <c r="X197" s="107">
        <f>IF(OR(AJ197&lt;=0,AJ197="n/a",U197&lt;=0,U197="n/a"),"n/a",U197/AJ197)</f>
        <v>0.3298676373931847</v>
      </c>
      <c r="Y197" s="123"/>
      <c r="Z197" s="101">
        <f>IF(OR(AC197&lt;0.01,AC197="n/a"),"n/a",M197/AC197*100)</f>
        <v>4.0535062829347384</v>
      </c>
      <c r="AA197" s="109">
        <f>IF(OR(AC197&lt;0.01,AC197="n/a"),"n/a",I197/AC197)</f>
        <v>14.447507093635995</v>
      </c>
      <c r="AB197" s="71">
        <v>12</v>
      </c>
      <c r="AC197" s="100">
        <v>24.67</v>
      </c>
      <c r="AD197" s="100">
        <v>3.09</v>
      </c>
      <c r="AE197" s="100">
        <v>4.07</v>
      </c>
      <c r="AF197" s="100">
        <v>3.99</v>
      </c>
      <c r="AG197" s="100">
        <v>30.270000000000003</v>
      </c>
      <c r="AH197" s="100">
        <v>8.81</v>
      </c>
      <c r="AI197" s="100">
        <v>2.06</v>
      </c>
      <c r="AJ197" s="100">
        <v>41.120000000000005</v>
      </c>
      <c r="AK197" s="100">
        <v>5.33</v>
      </c>
      <c r="AL197" s="100">
        <v>8119.9999999999991</v>
      </c>
      <c r="AM197" s="100">
        <v>5.58</v>
      </c>
      <c r="AN197" s="100">
        <v>0.11</v>
      </c>
      <c r="AO197" s="110">
        <f>IF(U197="n/a","n/a",IF(AA197&lt;0,"n/a",IF(AA197="n/a","n/a",J197+U197-AA197)))</f>
        <v>-0.60278197466063865</v>
      </c>
      <c r="AP197" s="111">
        <f>IF(U197="n/a","n/a",J197+U197)</f>
        <v>13.844725118975356</v>
      </c>
      <c r="AQ197" s="112">
        <f>IF(OR(AC197&lt;0.01,AC197="n/a",AF197="n/a"),"n/a",(I197/SQRT(22.5*AC197*(I197/AF197))-1)*100)</f>
        <v>60.063255973113641</v>
      </c>
      <c r="AR197" s="101">
        <f>INDEX(Historical!$C$7:$C$1063,MATCH(B197,Historical!$B$7:$B$1063,0))*IF(AH197="n/a",1.03,IF(AH197&lt;0,1.01,IF(AH197&gt;10,1.1,(1+AH197/100))))</f>
        <v>0.73990800000000012</v>
      </c>
      <c r="AS197" s="109">
        <f>IF($AI197="n/a",1.03*AR197,IF($AI197&lt;0,1.01*AR197,IF($AI197&gt;10,1.1*AR197,(1+$AI197/100)*AR197)))</f>
        <v>0.75515010480000011</v>
      </c>
      <c r="AT197" s="109">
        <f>IF($AK197="n/a",1.03*AS197,IF($AK197&lt;0,1.01*AS197,IF($AK197&gt;10,1.1*AS197,(1+$AK197/100)*AS197)))</f>
        <v>0.79539960538584009</v>
      </c>
      <c r="AU197" s="109">
        <f>IF($AK197="n/a",1.03*AT197,IF($AK197&lt;0,1.01*AT197,IF($AK197&gt;10,1.1*AT197,(1+$AK197/100)*AT197)))</f>
        <v>0.83779440435290531</v>
      </c>
      <c r="AV197" s="109">
        <f>IF($AK197="n/a",1.03*AU197,IF($AK197&lt;0,1.01*AU197,IF($AK197&gt;10,1.1*AU197,(1+$AK197/100)*AU197)))</f>
        <v>0.88244884610491503</v>
      </c>
      <c r="AW197" s="109">
        <f>SUM(AR197:AV197)</f>
        <v>4.0107009606436606</v>
      </c>
      <c r="AX197" s="113">
        <f>AW197/I197*100</f>
        <v>1.1252738231983785</v>
      </c>
      <c r="AY197" s="100">
        <v>0.88</v>
      </c>
      <c r="AZ197" s="100">
        <v>24.099999999999998</v>
      </c>
      <c r="BA197" s="100">
        <v>-26.51</v>
      </c>
      <c r="BB197" s="100">
        <v>9.5699999999999985</v>
      </c>
      <c r="BC197" s="100">
        <v>-1.82</v>
      </c>
      <c r="BE197" s="12">
        <v>2016</v>
      </c>
      <c r="BF197" s="12">
        <f>IF(BE197&gt;2020,0,IF(BE197&gt;2008,1,IF(BE197&gt;2001,2,IF(BE197&gt;1990,3,IF(BE197&gt;1980,4,IF(BE197&gt;1973,5,IF(BE197&gt;1970,6,IF(BE197&gt;1960,7,IF(BE197&gt;1958,8,IF(BE197&gt;1953,9,10))))))))))</f>
        <v>1</v>
      </c>
      <c r="BG197" s="100">
        <v>10.26</v>
      </c>
      <c r="BH197" t="s">
        <v>121</v>
      </c>
      <c r="BI197" t="s">
        <v>122</v>
      </c>
    </row>
    <row r="198" spans="1:61" ht="11.25" customHeight="1" x14ac:dyDescent="0.2">
      <c r="A198" s="123" t="s">
        <v>979</v>
      </c>
      <c r="B198" s="55" t="s">
        <v>980</v>
      </c>
      <c r="C198" s="156" t="s">
        <v>125</v>
      </c>
      <c r="D198" s="98" t="s">
        <v>212</v>
      </c>
      <c r="E198" s="157">
        <v>21</v>
      </c>
      <c r="F198" s="2">
        <v>207</v>
      </c>
      <c r="G198" s="2" t="s">
        <v>146</v>
      </c>
      <c r="H198" s="2" t="s">
        <v>146</v>
      </c>
      <c r="I198" s="100">
        <v>57.74</v>
      </c>
      <c r="J198" s="101">
        <f>(M198/I198)*100</f>
        <v>2.7017665396605475</v>
      </c>
      <c r="K198" s="104">
        <v>0.39</v>
      </c>
      <c r="L198" s="71">
        <v>4</v>
      </c>
      <c r="M198" s="28">
        <f>K198*L198</f>
        <v>1.56</v>
      </c>
      <c r="N198" s="103" t="s">
        <v>136</v>
      </c>
      <c r="O198" s="104">
        <v>0.35</v>
      </c>
      <c r="P198" s="158">
        <v>46248</v>
      </c>
      <c r="Q198" s="158">
        <v>46266</v>
      </c>
      <c r="R198" s="28">
        <f>(K198-O198)/O198*100</f>
        <v>11.428571428571439</v>
      </c>
      <c r="S198" s="105">
        <f>IF(INDEX(Historical!$D$7:$D1397,MATCH(B198,Historical!$B$7:$B$1062,0))=0,"n/a",(INDEX(Historical!$C$7:$C$1062,MATCH(B198,Historical!$B$7:$B$1062,0))/INDEX(Historical!$D$7:$D$1062,MATCH(B198,Historical!$B$7:$B$1062,0))-1)*100)</f>
        <v>9.8360655737705027</v>
      </c>
      <c r="T198" s="105">
        <f>IF(INDEX(Historical!$F$7:$F$1062,MATCH(B198,Historical!$B$7:$B$1062,0))=0,"n/a",((INDEX(Historical!$C$7:$C$1062,MATCH(B198,Historical!$B$7:$B$1062,0))/INDEX(Historical!$F$7:$F$1062,MATCH(B198,Historical!$B$7:$B$1062,0)))^(1/3)-1)*100)</f>
        <v>12.544855591643977</v>
      </c>
      <c r="U198" s="105">
        <f>IF(INDEX(Historical!$H$7:$H$1062,MATCH(B198,Historical!$B$7:$B$1062,0))=0,"n/a",((INDEX(Historical!$C$7:$C$1062,MATCH(B198,Historical!$B$7:$B$1062,0))/INDEX(Historical!$H$7:$H$1062,MATCH(B198,Historical!$B$7:$B$1062,0)))^(1/5)-1)*100)</f>
        <v>14.529977956805574</v>
      </c>
      <c r="V198" s="105">
        <f>IF(INDEX(Historical!$M$7:$M$1062,MATCH(B198,Historical!$B$7:$B$1062,0))=0,"n/a",((INDEX(Historical!$C$7:$C$1062,MATCH(B198,Historical!$B$7:$B$1062,0))/INDEX(Historical!$M$7:$M$1062,MATCH(B198,Historical!$B$7:$B$1062,0)))^(1/10)-1)*100)</f>
        <v>12.992799878453209</v>
      </c>
      <c r="W198" s="106">
        <f>IF(OR(U198&lt;=0,U198="n/a",V198&lt;=0,V198="n/a"),"n/a",U198/V198)</f>
        <v>1.118309994206989</v>
      </c>
      <c r="X198" s="107" t="str">
        <f>IF(OR(AJ198&lt;=0,AJ198="n/a",U198&lt;=0,U198="n/a"),"n/a",U198/AJ198)</f>
        <v>n/a</v>
      </c>
      <c r="Y198" s="165"/>
      <c r="Z198" s="101">
        <f>IF(OR(AC198&lt;0.01,AC198="n/a"),"n/a",M198/AC198*100)</f>
        <v>91.228070175438603</v>
      </c>
      <c r="AA198" s="109">
        <f>IF(OR(AC198&lt;0.01,AC198="n/a"),"n/a",I198/AC198)</f>
        <v>33.76608187134503</v>
      </c>
      <c r="AB198" s="71">
        <v>1</v>
      </c>
      <c r="AC198" s="100">
        <v>1.71</v>
      </c>
      <c r="AD198" s="100">
        <v>1.56</v>
      </c>
      <c r="AE198" s="100">
        <v>0.24</v>
      </c>
      <c r="AF198" s="100">
        <v>5.47</v>
      </c>
      <c r="AG198" s="100">
        <v>13.489999999999998</v>
      </c>
      <c r="AH198" s="100">
        <v>7.2900000000000009</v>
      </c>
      <c r="AI198" s="100">
        <v>6.32</v>
      </c>
      <c r="AJ198" s="100">
        <v>-13.99</v>
      </c>
      <c r="AK198" s="100">
        <v>6.69</v>
      </c>
      <c r="AL198" s="100">
        <v>35370</v>
      </c>
      <c r="AM198" s="100">
        <v>0.32</v>
      </c>
      <c r="AN198" s="100">
        <v>3.74</v>
      </c>
      <c r="AO198" s="110">
        <f>IF(U198="n/a","n/a",IF(AA198&lt;0,"n/a",IF(AA198="n/a","n/a",J198+U198-AA198)))</f>
        <v>-16.534337374878909</v>
      </c>
      <c r="AP198" s="111">
        <f>IF(U198="n/a","n/a",J198+U198)</f>
        <v>17.231744496466121</v>
      </c>
      <c r="AQ198" s="112">
        <f>IF(OR(AC198&lt;0.01,AC198="n/a",AF198="n/a"),"n/a",(I198/SQRT(22.5*AC198*(I198/AF198))-1)*100)</f>
        <v>186.51194881909262</v>
      </c>
      <c r="AR198" s="101">
        <f>INDEX(Historical!$C$7:$C$1063,MATCH(B198,Historical!$B$7:$B$1063,0))*IF(AH198="n/a",1.03,IF(AH198&lt;0,1.01,IF(AH198&gt;10,1.1,(1+AH198/100))))</f>
        <v>1.437686</v>
      </c>
      <c r="AS198" s="109">
        <f>IF($AI198="n/a",1.03*AR198,IF($AI198&lt;0,1.01*AR198,IF($AI198&gt;10,1.1*AR198,(1+$AI198/100)*AR198)))</f>
        <v>1.5285477552</v>
      </c>
      <c r="AT198" s="109">
        <f>IF($AK198="n/a",1.03*AS198,IF($AK198&lt;0,1.01*AS198,IF($AK198&gt;10,1.1*AS198,(1+$AK198/100)*AS198)))</f>
        <v>1.6308076000228799</v>
      </c>
      <c r="AU198" s="109">
        <f>IF($AK198="n/a",1.03*AT198,IF($AK198&lt;0,1.01*AT198,IF($AK198&gt;10,1.1*AT198,(1+$AK198/100)*AT198)))</f>
        <v>1.7399086284644105</v>
      </c>
      <c r="AV198" s="109">
        <f>IF($AK198="n/a",1.03*AU198,IF($AK198&lt;0,1.01*AU198,IF($AK198&gt;10,1.1*AU198,(1+$AK198/100)*AU198)))</f>
        <v>1.8563085157086796</v>
      </c>
      <c r="AW198" s="109">
        <f>SUM(AR198:AV198)</f>
        <v>8.1932584993959701</v>
      </c>
      <c r="AX198" s="113">
        <f>AW198/I198*100</f>
        <v>14.189917733626551</v>
      </c>
      <c r="AY198" s="100">
        <v>0.42</v>
      </c>
      <c r="AZ198" s="100">
        <v>6.63</v>
      </c>
      <c r="BA198" s="100">
        <v>-24.6</v>
      </c>
      <c r="BB198" s="100">
        <v>-4.22</v>
      </c>
      <c r="BC198" s="100">
        <v>-11.42</v>
      </c>
      <c r="BE198" s="12">
        <v>2006</v>
      </c>
      <c r="BF198" s="12">
        <f>IF(BE198&gt;2020,0,IF(BE198&gt;2008,1,IF(BE198&gt;2001,2,IF(BE198&gt;1990,3,IF(BE198&gt;1980,4,IF(BE198&gt;1973,5,IF(BE198&gt;1970,6,IF(BE198&gt;1960,7,IF(BE198&gt;1958,8,IF(BE198&gt;1953,9,10))))))))))</f>
        <v>2</v>
      </c>
      <c r="BG198" s="100">
        <v>2.0099999999999998</v>
      </c>
      <c r="BH198" t="s">
        <v>121</v>
      </c>
      <c r="BI198" t="s">
        <v>122</v>
      </c>
    </row>
    <row r="199" spans="1:61" ht="11.25" customHeight="1" x14ac:dyDescent="0.2">
      <c r="A199" s="123" t="s">
        <v>981</v>
      </c>
      <c r="B199" s="55" t="s">
        <v>982</v>
      </c>
      <c r="C199" s="156" t="s">
        <v>139</v>
      </c>
      <c r="D199" s="98" t="s">
        <v>140</v>
      </c>
      <c r="E199" s="157">
        <v>19</v>
      </c>
      <c r="F199" s="2">
        <v>222</v>
      </c>
      <c r="G199" s="2" t="s">
        <v>119</v>
      </c>
      <c r="H199" s="2" t="s">
        <v>119</v>
      </c>
      <c r="I199" s="100">
        <v>160.52000000000001</v>
      </c>
      <c r="J199" s="101">
        <f>(M199/I199)*100</f>
        <v>1.3207076999750811</v>
      </c>
      <c r="K199" s="104">
        <v>0.53</v>
      </c>
      <c r="L199" s="71">
        <v>4</v>
      </c>
      <c r="M199" s="28">
        <f>K199*L199</f>
        <v>2.12</v>
      </c>
      <c r="N199" s="103" t="s">
        <v>202</v>
      </c>
      <c r="O199" s="104">
        <v>0.50800000000000001</v>
      </c>
      <c r="P199" s="158">
        <v>46311</v>
      </c>
      <c r="Q199" s="158">
        <v>46325</v>
      </c>
      <c r="R199" s="28">
        <f>(K199-O199)/O199*100</f>
        <v>4.3307086614173267</v>
      </c>
      <c r="S199" s="105">
        <f>IF(INDEX(Historical!$D$7:$D1399,MATCH(B199,Historical!$B$7:$B$1062,0))=0,"n/a",(INDEX(Historical!$C$7:$C$1062,MATCH(B199,Historical!$B$7:$B$1062,0))/INDEX(Historical!$D$7:$D$1062,MATCH(B199,Historical!$B$7:$B$1062,0))-1)*100)</f>
        <v>6.1081081081081123</v>
      </c>
      <c r="T199" s="105">
        <f>IF(INDEX(Historical!$F$7:$F$1062,MATCH(B199,Historical!$B$7:$B$1062,0))=0,"n/a",((INDEX(Historical!$C$7:$C$1062,MATCH(B199,Historical!$B$7:$B$1062,0))/INDEX(Historical!$F$7:$F$1062,MATCH(B199,Historical!$B$7:$B$1062,0)))^(1/3)-1)*100)</f>
        <v>5.3263431216773238</v>
      </c>
      <c r="U199" s="105">
        <f>IF(INDEX(Historical!$H$7:$H$1062,MATCH(B199,Historical!$B$7:$B$1062,0))=0,"n/a",((INDEX(Historical!$C$7:$C$1062,MATCH(B199,Historical!$B$7:$B$1062,0))/INDEX(Historical!$H$7:$H$1062,MATCH(B199,Historical!$B$7:$B$1062,0)))^(1/5)-1)*100)</f>
        <v>4.8377569098708717</v>
      </c>
      <c r="V199" s="105">
        <f>IF(INDEX(Historical!$M$7:$M$1062,MATCH(B199,Historical!$B$7:$B$1062,0))=0,"n/a",((INDEX(Historical!$C$7:$C$1062,MATCH(B199,Historical!$B$7:$B$1062,0))/INDEX(Historical!$M$7:$M$1062,MATCH(B199,Historical!$B$7:$B$1062,0)))^(1/10)-1)*100)</f>
        <v>4.7007665826330314</v>
      </c>
      <c r="W199" s="106">
        <f>IF(OR(U199&lt;=0,U199="n/a",V199&lt;=0,V199="n/a"),"n/a",U199/V199)</f>
        <v>1.0291421249767965</v>
      </c>
      <c r="X199" s="107" t="str">
        <f>IF(OR(AJ199&lt;=0,AJ199="n/a",U199&lt;=0,U199="n/a"),"n/a",U199/AJ199)</f>
        <v>n/a</v>
      </c>
      <c r="Y199" s="55"/>
      <c r="Z199" s="101">
        <f>IF(OR(AC199&lt;0.01,AC199="n/a"),"n/a",M199/AC199*100)</f>
        <v>37.722419928825623</v>
      </c>
      <c r="AA199" s="109">
        <f>IF(OR(AC199&lt;0.01,AC199="n/a"),"n/a",I199/AC199)</f>
        <v>28.562277580071175</v>
      </c>
      <c r="AB199" s="71">
        <v>12</v>
      </c>
      <c r="AC199" s="100">
        <v>5.62</v>
      </c>
      <c r="AD199" s="100">
        <v>1.32</v>
      </c>
      <c r="AE199" s="100">
        <v>1.41</v>
      </c>
      <c r="AF199" s="100">
        <v>2.0099999999999998</v>
      </c>
      <c r="AG199" s="100">
        <v>7.17</v>
      </c>
      <c r="AH199" s="100">
        <v>-0.12</v>
      </c>
      <c r="AI199" s="100">
        <v>24.98</v>
      </c>
      <c r="AJ199" s="100" t="s">
        <v>142</v>
      </c>
      <c r="AK199" s="100">
        <v>13.930000000000001</v>
      </c>
      <c r="AL199" s="100">
        <v>2790</v>
      </c>
      <c r="AM199" s="100">
        <v>21.990000000000002</v>
      </c>
      <c r="AN199" s="100">
        <v>0.67</v>
      </c>
      <c r="AO199" s="110">
        <f>IF(U199="n/a","n/a",IF(AA199&lt;0,"n/a",IF(AA199="n/a","n/a",J199+U199-AA199)))</f>
        <v>-22.403812970225221</v>
      </c>
      <c r="AP199" s="111">
        <f>IF(U199="n/a","n/a",J199+U199)</f>
        <v>6.1584646098459528</v>
      </c>
      <c r="AQ199" s="112">
        <f>IF(OR(AC199&lt;0.01,AC199="n/a",AF199="n/a"),"n/a",(I199/SQRT(22.5*AC199*(I199/AF199))-1)*100)</f>
        <v>59.736140676419595</v>
      </c>
      <c r="AR199" s="101">
        <f>INDEX(Historical!$C$7:$C$1063,MATCH(B199,Historical!$B$7:$B$1063,0))*IF(AH199="n/a",1.03,IF(AH199&lt;0,1.01,IF(AH199&gt;10,1.1,(1+AH199/100))))</f>
        <v>1.9826300000000001</v>
      </c>
      <c r="AS199" s="109">
        <f>IF($AI199="n/a",1.03*AR199,IF($AI199&lt;0,1.01*AR199,IF($AI199&gt;10,1.1*AR199,(1+$AI199/100)*AR199)))</f>
        <v>2.1808930000000002</v>
      </c>
      <c r="AT199" s="109">
        <f>IF($AK199="n/a",1.03*AS199,IF($AK199&lt;0,1.01*AS199,IF($AK199&gt;10,1.1*AS199,(1+$AK199/100)*AS199)))</f>
        <v>2.3989823000000006</v>
      </c>
      <c r="AU199" s="109">
        <f>IF($AK199="n/a",1.03*AT199,IF($AK199&lt;0,1.01*AT199,IF($AK199&gt;10,1.1*AT199,(1+$AK199/100)*AT199)))</f>
        <v>2.6388805300000007</v>
      </c>
      <c r="AV199" s="109">
        <f>IF($AK199="n/a",1.03*AU199,IF($AK199&lt;0,1.01*AU199,IF($AK199&gt;10,1.1*AU199,(1+$AK199/100)*AU199)))</f>
        <v>2.9027685830000012</v>
      </c>
      <c r="AW199" s="109">
        <f>SUM(AR199:AV199)</f>
        <v>12.104154413000003</v>
      </c>
      <c r="AX199" s="113">
        <f>AW199/I199*100</f>
        <v>7.5405895919511607</v>
      </c>
      <c r="AY199" s="100">
        <v>1.39</v>
      </c>
      <c r="AZ199" s="100">
        <v>44.06</v>
      </c>
      <c r="BA199" s="100">
        <v>-12.29</v>
      </c>
      <c r="BB199" s="100">
        <v>7.61</v>
      </c>
      <c r="BC199" s="100">
        <v>12.47</v>
      </c>
      <c r="BE199" s="12">
        <v>2008</v>
      </c>
      <c r="BF199" s="12">
        <f>IF(BE199&gt;2020,0,IF(BE199&gt;2008,1,IF(BE199&gt;2001,2,IF(BE199&gt;1990,3,IF(BE199&gt;1980,4,IF(BE199&gt;1973,5,IF(BE199&gt;1970,6,IF(BE199&gt;1960,7,IF(BE199&gt;1958,8,IF(BE199&gt;1953,9,10))))))))))</f>
        <v>2</v>
      </c>
      <c r="BG199" s="100">
        <v>3.42</v>
      </c>
      <c r="BH199" t="s">
        <v>121</v>
      </c>
      <c r="BI199" t="s">
        <v>122</v>
      </c>
    </row>
    <row r="200" spans="1:61" ht="11.25" customHeight="1" x14ac:dyDescent="0.2">
      <c r="A200" s="55" t="s">
        <v>983</v>
      </c>
      <c r="B200" s="55" t="s">
        <v>984</v>
      </c>
      <c r="C200" s="156" t="s">
        <v>335</v>
      </c>
      <c r="D200" s="98" t="s">
        <v>371</v>
      </c>
      <c r="E200" s="157">
        <v>17</v>
      </c>
      <c r="F200" s="2">
        <v>257</v>
      </c>
      <c r="G200" s="2" t="s">
        <v>146</v>
      </c>
      <c r="H200" s="2" t="s">
        <v>146</v>
      </c>
      <c r="I200" s="100">
        <v>385.42</v>
      </c>
      <c r="J200" s="101">
        <f>(M200/I200)*100</f>
        <v>0.72648020341445685</v>
      </c>
      <c r="K200" s="104">
        <v>0.7</v>
      </c>
      <c r="L200" s="71">
        <v>4</v>
      </c>
      <c r="M200" s="28">
        <f>K200*L200</f>
        <v>2.8</v>
      </c>
      <c r="N200" s="103" t="s">
        <v>670</v>
      </c>
      <c r="O200" s="104">
        <v>0.56999999999999995</v>
      </c>
      <c r="P200" s="158">
        <v>46241</v>
      </c>
      <c r="Q200" s="158">
        <v>46255</v>
      </c>
      <c r="R200" s="28">
        <f>(K200-O200)/O200*100</f>
        <v>22.807017543859651</v>
      </c>
      <c r="S200" s="105">
        <f>IF(INDEX(Historical!$D$7:$D1400,MATCH(B200,Historical!$B$7:$B$1062,0))=0,"n/a",(INDEX(Historical!$C$7:$C$1062,MATCH(B200,Historical!$B$7:$B$1062,0))/INDEX(Historical!$D$7:$D$1062,MATCH(B200,Historical!$B$7:$B$1062,0))-1)*100)</f>
        <v>4.3062200956937913</v>
      </c>
      <c r="T200" s="105">
        <f>IF(INDEX(Historical!$F$7:$F$1062,MATCH(B200,Historical!$B$7:$B$1062,0))=0,"n/a",((INDEX(Historical!$C$7:$C$1062,MATCH(B200,Historical!$B$7:$B$1062,0))/INDEX(Historical!$F$7:$F$1062,MATCH(B200,Historical!$B$7:$B$1062,0)))^(1/3)-1)*100)</f>
        <v>10.631008788990837</v>
      </c>
      <c r="U200" s="105">
        <f>IF(INDEX(Historical!$H$7:$H$1062,MATCH(B200,Historical!$B$7:$B$1062,0))=0,"n/a",((INDEX(Historical!$C$7:$C$1062,MATCH(B200,Historical!$B$7:$B$1062,0))/INDEX(Historical!$H$7:$H$1062,MATCH(B200,Historical!$B$7:$B$1062,0)))^(1/5)-1)*100)</f>
        <v>12.310234124400644</v>
      </c>
      <c r="V200" s="105">
        <f>IF(INDEX(Historical!$M$7:$M$1062,MATCH(B200,Historical!$B$7:$B$1062,0))=0,"n/a",((INDEX(Historical!$C$7:$C$1062,MATCH(B200,Historical!$B$7:$B$1062,0))/INDEX(Historical!$M$7:$M$1062,MATCH(B200,Historical!$B$7:$B$1062,0)))^(1/10)-1)*100)</f>
        <v>11.112850746112723</v>
      </c>
      <c r="W200" s="106">
        <f>IF(OR(U200&lt;=0,U200="n/a",V200&lt;=0,V200="n/a"),"n/a",U200/V200)</f>
        <v>1.1077476343058748</v>
      </c>
      <c r="X200" s="107">
        <f>IF(OR(AJ200&lt;=0,AJ200="n/a",U200&lt;=0,U200="n/a"),"n/a",U200/AJ200)</f>
        <v>1.1635381970132934</v>
      </c>
      <c r="Y200" s="159"/>
      <c r="Z200" s="101">
        <f>IF(OR(AC200&lt;0.01,AC200="n/a"),"n/a",M200/AC200*100)</f>
        <v>9.2745942365021516</v>
      </c>
      <c r="AA200" s="109">
        <f>IF(OR(AC200&lt;0.01,AC200="n/a"),"n/a",I200/AC200)</f>
        <v>12.766478966545213</v>
      </c>
      <c r="AB200" s="71">
        <v>12</v>
      </c>
      <c r="AC200" s="100">
        <v>30.19</v>
      </c>
      <c r="AD200" s="100">
        <v>0.81</v>
      </c>
      <c r="AE200" s="100">
        <v>0.22</v>
      </c>
      <c r="AF200" s="100">
        <v>1.32</v>
      </c>
      <c r="AG200" s="100">
        <v>10.67</v>
      </c>
      <c r="AH200" s="100">
        <v>5.66</v>
      </c>
      <c r="AI200" s="100">
        <v>17.5</v>
      </c>
      <c r="AJ200" s="100">
        <v>10.58</v>
      </c>
      <c r="AK200" s="100">
        <v>11.4</v>
      </c>
      <c r="AL200" s="100">
        <v>8470</v>
      </c>
      <c r="AM200" s="100">
        <v>1.59</v>
      </c>
      <c r="AN200" s="100">
        <v>2.59</v>
      </c>
      <c r="AO200" s="110">
        <f>IF(U200="n/a","n/a",IF(AA200&lt;0,"n/a",IF(AA200="n/a","n/a",J200+U200-AA200)))</f>
        <v>0.27023536126988823</v>
      </c>
      <c r="AP200" s="111">
        <f>IF(U200="n/a","n/a",J200+U200)</f>
        <v>13.036714327815101</v>
      </c>
      <c r="AQ200" s="112">
        <f>IF(OR(AC200&lt;0.01,AC200="n/a",AF200="n/a"),"n/a",(I200/SQRT(22.5*AC200*(I200/AF200))-1)*100)</f>
        <v>-13.457133971810297</v>
      </c>
      <c r="AR200" s="101">
        <f>INDEX(Historical!$C$7:$C$1063,MATCH(B200,Historical!$B$7:$B$1063,0))*IF(AH200="n/a",1.03,IF(AH200&lt;0,1.01,IF(AH200&gt;10,1.1,(1+AH200/100))))</f>
        <v>2.303388</v>
      </c>
      <c r="AS200" s="109">
        <f>IF($AI200="n/a",1.03*AR200,IF($AI200&lt;0,1.01*AR200,IF($AI200&gt;10,1.1*AR200,(1+$AI200/100)*AR200)))</f>
        <v>2.5337268000000002</v>
      </c>
      <c r="AT200" s="109">
        <f>IF($AK200="n/a",1.03*AS200,IF($AK200&lt;0,1.01*AS200,IF($AK200&gt;10,1.1*AS200,(1+$AK200/100)*AS200)))</f>
        <v>2.7870994800000006</v>
      </c>
      <c r="AU200" s="109">
        <f>IF($AK200="n/a",1.03*AT200,IF($AK200&lt;0,1.01*AT200,IF($AK200&gt;10,1.1*AT200,(1+$AK200/100)*AT200)))</f>
        <v>3.065809428000001</v>
      </c>
      <c r="AV200" s="109">
        <f>IF($AK200="n/a",1.03*AU200,IF($AK200&lt;0,1.01*AU200,IF($AK200&gt;10,1.1*AU200,(1+$AK200/100)*AU200)))</f>
        <v>3.3723903708000016</v>
      </c>
      <c r="AW200" s="109">
        <f>SUM(AR200:AV200)</f>
        <v>14.062414078800003</v>
      </c>
      <c r="AX200" s="113">
        <f>AW200/I200*100</f>
        <v>3.6485948001660531</v>
      </c>
      <c r="AY200" s="100">
        <v>1.19</v>
      </c>
      <c r="AZ200" s="100">
        <v>60.74</v>
      </c>
      <c r="BA200" s="100">
        <v>-12.3</v>
      </c>
      <c r="BB200" s="100">
        <v>23.34</v>
      </c>
      <c r="BC200" s="100">
        <v>27.089999999999996</v>
      </c>
      <c r="BE200" s="12">
        <v>2010</v>
      </c>
      <c r="BF200" s="12">
        <f>IF(BE200&gt;2020,0,IF(BE200&gt;2008,1,IF(BE200&gt;2001,2,IF(BE200&gt;1990,3,IF(BE200&gt;1980,4,IF(BE200&gt;1973,5,IF(BE200&gt;1970,6,IF(BE200&gt;1960,7,IF(BE200&gt;1958,8,IF(BE200&gt;1953,9,10))))))))))</f>
        <v>1</v>
      </c>
      <c r="BG200" s="100">
        <v>2.83</v>
      </c>
      <c r="BH200" t="s">
        <v>121</v>
      </c>
      <c r="BI200" t="s">
        <v>122</v>
      </c>
    </row>
    <row r="201" spans="1:61" ht="11.25" customHeight="1" x14ac:dyDescent="0.2">
      <c r="A201" s="123" t="s">
        <v>985</v>
      </c>
      <c r="B201" s="55" t="s">
        <v>986</v>
      </c>
      <c r="C201" s="156" t="s">
        <v>300</v>
      </c>
      <c r="D201" s="98" t="s">
        <v>612</v>
      </c>
      <c r="E201" s="157">
        <v>11</v>
      </c>
      <c r="F201" s="2">
        <v>478</v>
      </c>
      <c r="G201" s="2" t="s">
        <v>146</v>
      </c>
      <c r="H201" s="2" t="s">
        <v>146</v>
      </c>
      <c r="I201" s="100">
        <v>8.11</v>
      </c>
      <c r="J201" s="101">
        <f>(M201/I201)*100</f>
        <v>6.9099876695437743</v>
      </c>
      <c r="K201" s="104">
        <v>4.6699999999999998E-2</v>
      </c>
      <c r="L201" s="71">
        <v>12</v>
      </c>
      <c r="M201" s="28">
        <f>K201*L201</f>
        <v>0.56040000000000001</v>
      </c>
      <c r="N201" s="103" t="s">
        <v>386</v>
      </c>
      <c r="O201" s="104">
        <v>4.6600000000000003E-2</v>
      </c>
      <c r="P201" s="115">
        <v>45495</v>
      </c>
      <c r="Q201" s="115">
        <v>45504</v>
      </c>
      <c r="R201" s="28">
        <f>(K201-O201)/O201*100</f>
        <v>0.21459227467810282</v>
      </c>
      <c r="S201" s="105">
        <f>IF(INDEX(Historical!$D$7:$D1401,MATCH(B201,Historical!$B$7:$B$1062,0))=0,"n/a",(INDEX(Historical!$C$7:$C$1062,MATCH(B201,Historical!$B$7:$B$1062,0))/INDEX(Historical!$D$7:$D$1062,MATCH(B201,Historical!$B$7:$B$1062,0))-1)*100)</f>
        <v>0.16085790884718953</v>
      </c>
      <c r="T201" s="105">
        <f>IF(INDEX(Historical!$F$7:$F$1062,MATCH(B201,Historical!$B$7:$B$1062,0))=0,"n/a",((INDEX(Historical!$C$7:$C$1062,MATCH(B201,Historical!$B$7:$B$1062,0))/INDEX(Historical!$F$7:$F$1062,MATCH(B201,Historical!$B$7:$B$1062,0)))^(1/3)-1)*100)</f>
        <v>0.85303575926662933</v>
      </c>
      <c r="U201" s="105">
        <f>IF(INDEX(Historical!$H$7:$H$1062,MATCH(B201,Historical!$B$7:$B$1062,0))=0,"n/a",((INDEX(Historical!$C$7:$C$1062,MATCH(B201,Historical!$B$7:$B$1062,0))/INDEX(Historical!$H$7:$H$1062,MATCH(B201,Historical!$B$7:$B$1062,0)))^(1/5)-1)*100)</f>
        <v>0.84543814672068951</v>
      </c>
      <c r="V201" s="105">
        <f>IF(INDEX(Historical!$M$7:$M$1062,MATCH(B201,Historical!$B$7:$B$1062,0))=0,"n/a",((INDEX(Historical!$C$7:$C$1062,MATCH(B201,Historical!$B$7:$B$1062,0))/INDEX(Historical!$M$7:$M$1062,MATCH(B201,Historical!$B$7:$B$1062,0)))^(1/10)-1)*100)</f>
        <v>1.883655190323319</v>
      </c>
      <c r="W201" s="106">
        <f>IF(OR(U201&lt;=0,U201="n/a",V201&lt;=0,V201="n/a"),"n/a",U201/V201)</f>
        <v>0.44882850697084042</v>
      </c>
      <c r="X201" s="107" t="str">
        <f>IF(OR(AJ201&lt;=0,AJ201="n/a",U201&lt;=0,U201="n/a"),"n/a",U201/AJ201)</f>
        <v>n/a</v>
      </c>
      <c r="Y201" s="165" t="s">
        <v>1715</v>
      </c>
      <c r="Z201" s="101" t="str">
        <f>IF(OR(AC201&lt;0.01,AC201="n/a"),"n/a",M201/AC201*100)</f>
        <v>n/a</v>
      </c>
      <c r="AA201" s="109" t="str">
        <f>IF(OR(AC201&lt;0.01,AC201="n/a"),"n/a",I201/AC201)</f>
        <v>n/a</v>
      </c>
      <c r="AB201" s="71">
        <v>12</v>
      </c>
      <c r="AC201" s="100">
        <v>-0.78</v>
      </c>
      <c r="AD201" s="100" t="s">
        <v>142</v>
      </c>
      <c r="AE201" s="100">
        <v>3.97</v>
      </c>
      <c r="AF201" s="100">
        <v>0.49</v>
      </c>
      <c r="AG201" s="100">
        <v>-0.85000000000000009</v>
      </c>
      <c r="AH201" s="100">
        <v>-104.41</v>
      </c>
      <c r="AI201" s="100">
        <v>21.59</v>
      </c>
      <c r="AJ201" s="100">
        <v>-7.7799999999999994</v>
      </c>
      <c r="AK201" s="100" t="s">
        <v>142</v>
      </c>
      <c r="AL201" s="100">
        <v>349.84</v>
      </c>
      <c r="AM201" s="100">
        <v>0.04</v>
      </c>
      <c r="AN201" s="100">
        <v>0.71</v>
      </c>
      <c r="AO201" s="110" t="str">
        <f>IF(U201="n/a","n/a",IF(AA201&lt;0,"n/a",IF(AA201="n/a","n/a",J201+U201-AA201)))</f>
        <v>n/a</v>
      </c>
      <c r="AP201" s="111">
        <f>IF(U201="n/a","n/a",J201+U201)</f>
        <v>7.7554258162644638</v>
      </c>
      <c r="AQ201" s="112" t="str">
        <f>IF(OR(AC201&lt;0.01,AC201="n/a",AF201="n/a"),"n/a",(I201/SQRT(22.5*AC201*(I201/AF201))-1)*100)</f>
        <v>n/a</v>
      </c>
      <c r="AR201" s="101">
        <f>INDEX(Historical!$C$7:$C$1063,MATCH(B201,Historical!$B$7:$B$1063,0))*IF(AH201="n/a",1.03,IF(AH201&lt;0,1.01,IF(AH201&gt;10,1.1,(1+AH201/100))))</f>
        <v>0.56600400000000006</v>
      </c>
      <c r="AS201" s="109">
        <f>IF($AI201="n/a",1.03*AR201,IF($AI201&lt;0,1.01*AR201,IF($AI201&gt;10,1.1*AR201,(1+$AI201/100)*AR201)))</f>
        <v>0.62260440000000017</v>
      </c>
      <c r="AT201" s="109">
        <f>IF($AK201="n/a",1.03*AS201,IF($AK201&lt;0,1.01*AS201,IF($AK201&gt;10,1.1*AS201,(1+$AK201/100)*AS201)))</f>
        <v>0.64128253200000018</v>
      </c>
      <c r="AU201" s="109">
        <f>IF($AK201="n/a",1.03*AT201,IF($AK201&lt;0,1.01*AT201,IF($AK201&gt;10,1.1*AT201,(1+$AK201/100)*AT201)))</f>
        <v>0.66052100796000024</v>
      </c>
      <c r="AV201" s="109">
        <f>IF($AK201="n/a",1.03*AU201,IF($AK201&lt;0,1.01*AU201,IF($AK201&gt;10,1.1*AU201,(1+$AK201/100)*AU201)))</f>
        <v>0.6803366381988003</v>
      </c>
      <c r="AW201" s="109">
        <f>SUM(AR201:AV201)</f>
        <v>3.1707485781588005</v>
      </c>
      <c r="AX201" s="113">
        <f>AW201/I201*100</f>
        <v>39.096776549430338</v>
      </c>
      <c r="AY201" s="100">
        <v>1.07</v>
      </c>
      <c r="AZ201" s="100">
        <v>-1.76</v>
      </c>
      <c r="BA201" s="100">
        <v>-37.619999999999997</v>
      </c>
      <c r="BB201" s="100">
        <v>-8.3000000000000007</v>
      </c>
      <c r="BC201" s="100">
        <v>-16.400000000000002</v>
      </c>
      <c r="BE201" s="12">
        <v>2015</v>
      </c>
      <c r="BF201" s="12">
        <f>IF(BE201&gt;2020,0,IF(BE201&gt;2008,1,IF(BE201&gt;2001,2,IF(BE201&gt;1990,3,IF(BE201&gt;1980,4,IF(BE201&gt;1973,5,IF(BE201&gt;1970,6,IF(BE201&gt;1960,7,IF(BE201&gt;1958,8,IF(BE201&gt;1953,9,10))))))))))</f>
        <v>1</v>
      </c>
      <c r="BG201" s="100">
        <v>-0.47000000000000003</v>
      </c>
      <c r="BH201" t="s">
        <v>121</v>
      </c>
      <c r="BI201" t="s">
        <v>302</v>
      </c>
    </row>
    <row r="202" spans="1:61" ht="11.25" customHeight="1" x14ac:dyDescent="0.2">
      <c r="A202" s="55" t="s">
        <v>987</v>
      </c>
      <c r="B202" s="55" t="s">
        <v>988</v>
      </c>
      <c r="C202" s="156" t="s">
        <v>134</v>
      </c>
      <c r="D202" s="98" t="s">
        <v>157</v>
      </c>
      <c r="E202" s="157">
        <v>21</v>
      </c>
      <c r="F202" s="2">
        <v>194</v>
      </c>
      <c r="G202" s="2" t="s">
        <v>146</v>
      </c>
      <c r="H202" s="2" t="s">
        <v>146</v>
      </c>
      <c r="I202" s="100">
        <v>31.34</v>
      </c>
      <c r="J202" s="101">
        <f>(M202/I202)*100</f>
        <v>2.6802807913209952</v>
      </c>
      <c r="K202" s="104">
        <v>0.21</v>
      </c>
      <c r="L202" s="71">
        <v>4</v>
      </c>
      <c r="M202" s="28">
        <f>K202*L202</f>
        <v>0.84</v>
      </c>
      <c r="N202" s="103" t="s">
        <v>470</v>
      </c>
      <c r="O202" s="104">
        <v>0.2</v>
      </c>
      <c r="P202" s="115">
        <v>45707</v>
      </c>
      <c r="Q202" s="115">
        <v>45721</v>
      </c>
      <c r="R202" s="28">
        <f>(K202-O202)/O202*100</f>
        <v>4.9999999999999902</v>
      </c>
      <c r="S202" s="105">
        <f>IF(INDEX(Historical!$D$7:$D1402,MATCH(B202,Historical!$B$7:$B$1062,0))=0,"n/a",(INDEX(Historical!$C$7:$C$1062,MATCH(B202,Historical!$B$7:$B$1062,0))/INDEX(Historical!$D$7:$D$1062,MATCH(B202,Historical!$B$7:$B$1062,0))-1)*100)</f>
        <v>5.0000000000000044</v>
      </c>
      <c r="T202" s="105">
        <f>IF(INDEX(Historical!$F$7:$F$1062,MATCH(B202,Historical!$B$7:$B$1062,0))=0,"n/a",((INDEX(Historical!$C$7:$C$1062,MATCH(B202,Historical!$B$7:$B$1062,0))/INDEX(Historical!$F$7:$F$1062,MATCH(B202,Historical!$B$7:$B$1062,0)))^(1/3)-1)*100)</f>
        <v>5.0000000000000044</v>
      </c>
      <c r="U202" s="105">
        <f>IF(INDEX(Historical!$H$7:$H$1062,MATCH(B202,Historical!$B$7:$B$1062,0))=0,"n/a",((INDEX(Historical!$C$7:$C$1062,MATCH(B202,Historical!$B$7:$B$1062,0))/INDEX(Historical!$H$7:$H$1062,MATCH(B202,Historical!$B$7:$B$1062,0)))^(1/5)-1)*100)</f>
        <v>6.029608755715965</v>
      </c>
      <c r="V202" s="105">
        <f>IF(INDEX(Historical!$M$7:$M$1062,MATCH(B202,Historical!$B$7:$B$1062,0))=0,"n/a",((INDEX(Historical!$C$7:$C$1062,MATCH(B202,Historical!$B$7:$B$1062,0))/INDEX(Historical!$M$7:$M$1062,MATCH(B202,Historical!$B$7:$B$1062,0)))^(1/10)-1)*100)</f>
        <v>6.0561526694901779</v>
      </c>
      <c r="W202" s="106">
        <f>IF(OR(U202&lt;=0,U202="n/a",V202&lt;=0,V202="n/a"),"n/a",U202/V202)</f>
        <v>0.99561703358174303</v>
      </c>
      <c r="X202" s="107" t="str">
        <f>IF(OR(AJ202&lt;=0,AJ202="n/a",U202&lt;=0,U202="n/a"),"n/a",U202/AJ202)</f>
        <v>n/a</v>
      </c>
      <c r="Y202" s="168" t="s">
        <v>224</v>
      </c>
      <c r="Z202" s="101">
        <f>IF(OR(AC202&lt;0.01,AC202="n/a"),"n/a",M202/AC202*100)</f>
        <v>25.609756097560975</v>
      </c>
      <c r="AA202" s="109">
        <f>IF(OR(AC202&lt;0.01,AC202="n/a"),"n/a",I202/AC202)</f>
        <v>9.5548780487804876</v>
      </c>
      <c r="AB202" s="71">
        <v>12</v>
      </c>
      <c r="AC202" s="100">
        <v>3.28</v>
      </c>
      <c r="AD202" s="100" t="s">
        <v>142</v>
      </c>
      <c r="AE202" s="100">
        <v>1.96</v>
      </c>
      <c r="AF202" s="100">
        <v>1.1499999999999999</v>
      </c>
      <c r="AG202" s="100">
        <v>12.770000000000001</v>
      </c>
      <c r="AH202" s="100" t="s">
        <v>142</v>
      </c>
      <c r="AI202" s="100" t="s">
        <v>142</v>
      </c>
      <c r="AJ202" s="100">
        <v>-0.91</v>
      </c>
      <c r="AK202" s="100" t="s">
        <v>142</v>
      </c>
      <c r="AL202" s="100">
        <v>191.1</v>
      </c>
      <c r="AM202" s="100">
        <v>19.489999999999998</v>
      </c>
      <c r="AN202" s="100">
        <v>0.64</v>
      </c>
      <c r="AO202" s="110">
        <f>IF(U202="n/a","n/a",IF(AA202&lt;0,"n/a",IF(AA202="n/a","n/a",J202+U202-AA202)))</f>
        <v>-0.84498850174352746</v>
      </c>
      <c r="AP202" s="111">
        <f>IF(U202="n/a","n/a",J202+U202)</f>
        <v>8.7098895470369602</v>
      </c>
      <c r="AQ202" s="112">
        <f>IF(OR(AC202&lt;0.01,AC202="n/a",AF202="n/a"),"n/a",(I202/SQRT(22.5*AC202*(I202/AF202))-1)*100)</f>
        <v>-30.117210015316644</v>
      </c>
      <c r="AR202" s="101">
        <f>INDEX(Historical!$C$7:$C$1063,MATCH(B202,Historical!$B$7:$B$1063,0))*IF(AH202="n/a",1.03,IF(AH202&lt;0,1.01,IF(AH202&gt;10,1.1,(1+AH202/100))))</f>
        <v>0.82400000000000007</v>
      </c>
      <c r="AS202" s="109">
        <f>IF($AI202="n/a",1.03*AR202,IF($AI202&lt;0,1.01*AR202,IF($AI202&gt;10,1.1*AR202,(1+$AI202/100)*AR202)))</f>
        <v>0.84872000000000014</v>
      </c>
      <c r="AT202" s="109">
        <f>IF($AK202="n/a",1.03*AS202,IF($AK202&lt;0,1.01*AS202,IF($AK202&gt;10,1.1*AS202,(1+$AK202/100)*AS202)))</f>
        <v>0.87418160000000011</v>
      </c>
      <c r="AU202" s="109">
        <f>IF($AK202="n/a",1.03*AT202,IF($AK202&lt;0,1.01*AT202,IF($AK202&gt;10,1.1*AT202,(1+$AK202/100)*AT202)))</f>
        <v>0.90040704800000015</v>
      </c>
      <c r="AV202" s="109">
        <f>IF($AK202="n/a",1.03*AU202,IF($AK202&lt;0,1.01*AU202,IF($AK202&gt;10,1.1*AU202,(1+$AK202/100)*AU202)))</f>
        <v>0.92741925944000014</v>
      </c>
      <c r="AW202" s="109">
        <f>SUM(AR202:AV202)</f>
        <v>4.3747279074400005</v>
      </c>
      <c r="AX202" s="113">
        <f>AW202/I202*100</f>
        <v>13.958927592342057</v>
      </c>
      <c r="AY202" s="100">
        <v>0.37</v>
      </c>
      <c r="AZ202" s="100">
        <v>38.909999999999997</v>
      </c>
      <c r="BA202" s="100">
        <v>-3.2399999999999998</v>
      </c>
      <c r="BB202" s="100">
        <v>4.71</v>
      </c>
      <c r="BC202" s="100">
        <v>14.38</v>
      </c>
      <c r="BE202" s="12">
        <v>2002</v>
      </c>
      <c r="BF202" s="12">
        <f>IF(BE202&gt;2020,0,IF(BE202&gt;2008,1,IF(BE202&gt;2001,2,IF(BE202&gt;1990,3,IF(BE202&gt;1980,4,IF(BE202&gt;1973,5,IF(BE202&gt;1970,6,IF(BE202&gt;1960,7,IF(BE202&gt;1958,8,IF(BE202&gt;1953,9,10))))))))))</f>
        <v>2</v>
      </c>
      <c r="BG202" s="100">
        <v>1.25</v>
      </c>
      <c r="BH202" t="s">
        <v>121</v>
      </c>
      <c r="BI202" t="s">
        <v>122</v>
      </c>
    </row>
    <row r="203" spans="1:61" ht="11.25" customHeight="1" x14ac:dyDescent="0.2">
      <c r="A203" s="116" t="s">
        <v>1538</v>
      </c>
      <c r="B203" s="55" t="s">
        <v>1539</v>
      </c>
      <c r="C203" s="156" t="s">
        <v>335</v>
      </c>
      <c r="D203" s="98" t="s">
        <v>1049</v>
      </c>
      <c r="E203" s="157">
        <v>10</v>
      </c>
      <c r="F203" s="2">
        <v>497</v>
      </c>
      <c r="G203" s="2" t="s">
        <v>146</v>
      </c>
      <c r="H203" s="2" t="s">
        <v>146</v>
      </c>
      <c r="I203" s="100">
        <v>102.36</v>
      </c>
      <c r="J203" s="101">
        <f>(M203/I203)*100</f>
        <v>4.4939429464634619</v>
      </c>
      <c r="K203" s="104">
        <v>1.1499999999999999</v>
      </c>
      <c r="L203" s="71">
        <v>4</v>
      </c>
      <c r="M203" s="28">
        <f>K203*L203</f>
        <v>4.5999999999999996</v>
      </c>
      <c r="N203" s="103" t="s">
        <v>312</v>
      </c>
      <c r="O203" s="104">
        <v>1.05</v>
      </c>
      <c r="P203" s="115">
        <v>45625</v>
      </c>
      <c r="Q203" s="115">
        <v>45639</v>
      </c>
      <c r="R203" s="28">
        <f>(K203-O203)/O203*100</f>
        <v>9.5238095238095113</v>
      </c>
      <c r="S203" s="105">
        <f>IF(INDEX(Historical!$D$7:$D1403,MATCH(B203,Historical!$B$7:$B$1062,0))=0,"n/a",(INDEX(Historical!$C$7:$C$1062,MATCH(B203,Historical!$B$7:$B$1062,0))/INDEX(Historical!$D$7:$D$1062,MATCH(B203,Historical!$B$7:$B$1062,0))-1)*100)</f>
        <v>6.9767441860465018</v>
      </c>
      <c r="T203" s="105">
        <f>IF(INDEX(Historical!$F$7:$F$1062,MATCH(B203,Historical!$B$7:$B$1062,0))=0,"n/a",((INDEX(Historical!$C$7:$C$1062,MATCH(B203,Historical!$B$7:$B$1062,0))/INDEX(Historical!$F$7:$F$1062,MATCH(B203,Historical!$B$7:$B$1062,0)))^(1/3)-1)*100)</f>
        <v>4.3360208111505649</v>
      </c>
      <c r="U203" s="105">
        <f>IF(INDEX(Historical!$H$7:$H$1062,MATCH(B203,Historical!$B$7:$B$1062,0))=0,"n/a",((INDEX(Historical!$C$7:$C$1062,MATCH(B203,Historical!$B$7:$B$1062,0))/INDEX(Historical!$H$7:$H$1062,MATCH(B203,Historical!$B$7:$B$1062,0)))^(1/5)-1)*100)</f>
        <v>10.438362870438155</v>
      </c>
      <c r="V203" s="105" t="str">
        <f>IF(INDEX(Historical!$M$7:$M$1062,MATCH(B203,Historical!$B$7:$B$1062,0))=0,"n/a",((INDEX(Historical!$C$7:$C$1062,MATCH(B203,Historical!$B$7:$B$1062,0))/INDEX(Historical!$M$7:$M$1062,MATCH(B203,Historical!$B$7:$B$1062,0)))^(1/10)-1)*100)</f>
        <v>n/a</v>
      </c>
      <c r="W203" s="106" t="str">
        <f>IF(OR(U203&lt;=0,U203="n/a",V203&lt;=0,V203="n/a"),"n/a",U203/V203)</f>
        <v>n/a</v>
      </c>
      <c r="X203" s="107">
        <f>IF(OR(AJ203&lt;=0,AJ203="n/a",U203&lt;=0,U203="n/a"),"n/a",U203/AJ203)</f>
        <v>2.7183236641766029</v>
      </c>
      <c r="Y203" s="162" t="s">
        <v>1716</v>
      </c>
      <c r="Z203" s="101">
        <f>IF(OR(AC203&lt;0.01,AC203="n/a"),"n/a",M203/AC203*100)</f>
        <v>56.511056511056502</v>
      </c>
      <c r="AA203" s="109">
        <f>IF(OR(AC203&lt;0.01,AC203="n/a"),"n/a",I203/AC203)</f>
        <v>12.574938574938574</v>
      </c>
      <c r="AB203" s="71">
        <v>12</v>
      </c>
      <c r="AC203" s="100">
        <v>8.14</v>
      </c>
      <c r="AD203" s="100">
        <v>0.56000000000000005</v>
      </c>
      <c r="AE203" s="100">
        <v>0.6</v>
      </c>
      <c r="AF203" s="100">
        <v>1.79</v>
      </c>
      <c r="AG203" s="100">
        <v>14.649999999999999</v>
      </c>
      <c r="AH203" s="100">
        <v>16.760000000000002</v>
      </c>
      <c r="AI203" s="100">
        <v>12.75</v>
      </c>
      <c r="AJ203" s="100">
        <v>3.84</v>
      </c>
      <c r="AK203" s="100">
        <v>18.77</v>
      </c>
      <c r="AL203" s="100">
        <v>2490</v>
      </c>
      <c r="AM203" s="100">
        <v>3.85</v>
      </c>
      <c r="AN203" s="100">
        <v>0.89</v>
      </c>
      <c r="AO203" s="110">
        <f>IF(U203="n/a","n/a",IF(AA203&lt;0,"n/a",IF(AA203="n/a","n/a",J203+U203-AA203)))</f>
        <v>2.3573672419630434</v>
      </c>
      <c r="AP203" s="111">
        <f>IF(U203="n/a","n/a",J203+U203)</f>
        <v>14.932305816901618</v>
      </c>
      <c r="AQ203" s="112">
        <f>IF(OR(AC203&lt;0.01,AC203="n/a",AF203="n/a"),"n/a",(I203/SQRT(22.5*AC203*(I203/AF203))-1)*100)</f>
        <v>2.0309158001730054E-2</v>
      </c>
      <c r="AR203" s="101">
        <f>INDEX(Historical!$C$7:$C$1063,MATCH(B203,Historical!$B$7:$B$1063,0))*IF(AH203="n/a",1.03,IF(AH203&lt;0,1.01,IF(AH203&gt;10,1.1,(1+AH203/100))))</f>
        <v>5.0599999999999996</v>
      </c>
      <c r="AS203" s="109">
        <f>IF($AI203="n/a",1.03*AR203,IF($AI203&lt;0,1.01*AR203,IF($AI203&gt;10,1.1*AR203,(1+$AI203/100)*AR203)))</f>
        <v>5.5659999999999998</v>
      </c>
      <c r="AT203" s="109">
        <f>IF($AK203="n/a",1.03*AS203,IF($AK203&lt;0,1.01*AS203,IF($AK203&gt;10,1.1*AS203,(1+$AK203/100)*AS203)))</f>
        <v>6.1226000000000003</v>
      </c>
      <c r="AU203" s="109">
        <f>IF($AK203="n/a",1.03*AT203,IF($AK203&lt;0,1.01*AT203,IF($AK203&gt;10,1.1*AT203,(1+$AK203/100)*AT203)))</f>
        <v>6.7348600000000012</v>
      </c>
      <c r="AV203" s="109">
        <f>IF($AK203="n/a",1.03*AU203,IF($AK203&lt;0,1.01*AU203,IF($AK203&gt;10,1.1*AU203,(1+$AK203/100)*AU203)))</f>
        <v>7.4083460000000017</v>
      </c>
      <c r="AW203" s="109">
        <f>SUM(AR203:AV203)</f>
        <v>30.891806000000003</v>
      </c>
      <c r="AX203" s="113">
        <f>AW203/I203*100</f>
        <v>30.179568190699495</v>
      </c>
      <c r="AY203" s="100">
        <v>1.18</v>
      </c>
      <c r="AZ203" s="100">
        <v>21.38</v>
      </c>
      <c r="BA203" s="100">
        <v>-35.89</v>
      </c>
      <c r="BB203" s="100">
        <v>0.64</v>
      </c>
      <c r="BC203" s="100">
        <v>-12.72</v>
      </c>
      <c r="BD203" s="69"/>
      <c r="BE203" s="2">
        <v>2016</v>
      </c>
      <c r="BF203" s="12">
        <f>IF(BE203&gt;2020,0,IF(BE203&gt;2008,1,IF(BE203&gt;2001,2,IF(BE203&gt;1990,3,IF(BE203&gt;1980,4,IF(BE203&gt;1973,5,IF(BE203&gt;1970,6,IF(BE203&gt;1960,7,IF(BE203&gt;1958,8,IF(BE203&gt;1953,9,10))))))))))</f>
        <v>1</v>
      </c>
      <c r="BG203" s="100">
        <v>6.39</v>
      </c>
      <c r="BH203" t="s">
        <v>121</v>
      </c>
      <c r="BI203" t="s">
        <v>122</v>
      </c>
    </row>
    <row r="204" spans="1:61" ht="11.25" customHeight="1" x14ac:dyDescent="0.2">
      <c r="A204" s="55" t="s">
        <v>989</v>
      </c>
      <c r="B204" s="55" t="s">
        <v>990</v>
      </c>
      <c r="C204" s="156" t="s">
        <v>198</v>
      </c>
      <c r="D204" s="98" t="s">
        <v>199</v>
      </c>
      <c r="E204" s="157">
        <v>17</v>
      </c>
      <c r="F204" s="2">
        <v>258</v>
      </c>
      <c r="G204" s="2" t="s">
        <v>146</v>
      </c>
      <c r="H204" s="2" t="s">
        <v>146</v>
      </c>
      <c r="I204" s="100">
        <v>442.13</v>
      </c>
      <c r="J204" s="101">
        <f>(M204/I204)*100</f>
        <v>0.7237690272091919</v>
      </c>
      <c r="K204" s="104">
        <v>0.8</v>
      </c>
      <c r="L204" s="71">
        <v>4</v>
      </c>
      <c r="M204" s="28">
        <f>K204*L204</f>
        <v>3.2</v>
      </c>
      <c r="N204" s="103" t="s">
        <v>470</v>
      </c>
      <c r="O204" s="104">
        <v>0.75</v>
      </c>
      <c r="P204" s="158">
        <v>46254</v>
      </c>
      <c r="Q204" s="158">
        <v>46268</v>
      </c>
      <c r="R204" s="28">
        <f>(K204-O204)/O204*100</f>
        <v>6.6666666666666723</v>
      </c>
      <c r="S204" s="105">
        <f>IF(INDEX(Historical!$D$7:$D1406,MATCH(B204,Historical!$B$7:$B$1062,0))=0,"n/a",(INDEX(Historical!$C$7:$C$1062,MATCH(B204,Historical!$B$7:$B$1062,0))/INDEX(Historical!$D$7:$D$1062,MATCH(B204,Historical!$B$7:$B$1062,0))-1)*100)</f>
        <v>7.4074074074073959</v>
      </c>
      <c r="T204" s="105">
        <f>IF(INDEX(Historical!$F$7:$F$1062,MATCH(B204,Historical!$B$7:$B$1062,0))=0,"n/a",((INDEX(Historical!$C$7:$C$1062,MATCH(B204,Historical!$B$7:$B$1062,0))/INDEX(Historical!$F$7:$F$1062,MATCH(B204,Historical!$B$7:$B$1062,0)))^(1/3)-1)*100)</f>
        <v>8.6667102628986026</v>
      </c>
      <c r="U204" s="105">
        <f>IF(INDEX(Historical!$H$7:$H$1062,MATCH(B204,Historical!$B$7:$B$1062,0))=0,"n/a",((INDEX(Historical!$C$7:$C$1062,MATCH(B204,Historical!$B$7:$B$1062,0))/INDEX(Historical!$H$7:$H$1062,MATCH(B204,Historical!$B$7:$B$1062,0)))^(1/5)-1)*100)</f>
        <v>8.5973815420854685</v>
      </c>
      <c r="V204" s="105">
        <f>IF(INDEX(Historical!$M$7:$M$1062,MATCH(B204,Historical!$B$7:$B$1062,0))=0,"n/a",((INDEX(Historical!$C$7:$C$1062,MATCH(B204,Historical!$B$7:$B$1062,0))/INDEX(Historical!$M$7:$M$1062,MATCH(B204,Historical!$B$7:$B$1062,0)))^(1/10)-1)*100)</f>
        <v>10.381787901413752</v>
      </c>
      <c r="W204" s="106">
        <f>IF(OR(U204&lt;=0,U204="n/a",V204&lt;=0,V204="n/a"),"n/a",U204/V204)</f>
        <v>0.82812147808516778</v>
      </c>
      <c r="X204" s="107" t="str">
        <f>IF(OR(AJ204&lt;=0,AJ204="n/a",U204&lt;=0,U204="n/a"),"n/a",U204/AJ204)</f>
        <v>n/a</v>
      </c>
      <c r="Y204" s="162"/>
      <c r="Z204" s="101" t="str">
        <f>IF(OR(AC204&lt;0.01,AC204="n/a"),"n/a",M204/AC204*100)</f>
        <v>n/a</v>
      </c>
      <c r="AA204" s="109" t="str">
        <f>IF(OR(AC204&lt;0.01,AC204="n/a"),"n/a",I204/AC204)</f>
        <v>n/a</v>
      </c>
      <c r="AB204" s="71">
        <v>12</v>
      </c>
      <c r="AC204" s="100">
        <v>-0.51</v>
      </c>
      <c r="AD204" s="100">
        <v>0.82</v>
      </c>
      <c r="AE204" s="100">
        <v>4.3</v>
      </c>
      <c r="AF204" s="100">
        <v>4.29</v>
      </c>
      <c r="AG204" s="100">
        <v>-0.31</v>
      </c>
      <c r="AH204" s="100">
        <v>55.34</v>
      </c>
      <c r="AI204" s="100">
        <v>16.21</v>
      </c>
      <c r="AJ204" s="100" t="s">
        <v>142</v>
      </c>
      <c r="AK204" s="100">
        <v>27.889999999999997</v>
      </c>
      <c r="AL204" s="100">
        <v>11230</v>
      </c>
      <c r="AM204" s="100">
        <v>1.4000000000000001</v>
      </c>
      <c r="AN204" s="100">
        <v>0.27</v>
      </c>
      <c r="AO204" s="110" t="str">
        <f>IF(U204="n/a","n/a",IF(AA204&lt;0,"n/a",IF(AA204="n/a","n/a",J204+U204-AA204)))</f>
        <v>n/a</v>
      </c>
      <c r="AP204" s="111">
        <f>IF(U204="n/a","n/a",J204+U204)</f>
        <v>9.3211505692946606</v>
      </c>
      <c r="AQ204" s="112" t="str">
        <f>IF(OR(AC204&lt;0.01,AC204="n/a",AF204="n/a"),"n/a",(I204/SQRT(22.5*AC204*(I204/AF204))-1)*100)</f>
        <v>n/a</v>
      </c>
      <c r="AR204" s="101">
        <f>INDEX(Historical!$C$7:$C$1063,MATCH(B204,Historical!$B$7:$B$1063,0))*IF(AH204="n/a",1.03,IF(AH204&lt;0,1.01,IF(AH204&gt;10,1.1,(1+AH204/100))))</f>
        <v>3.19</v>
      </c>
      <c r="AS204" s="109">
        <f>IF($AI204="n/a",1.03*AR204,IF($AI204&lt;0,1.01*AR204,IF($AI204&gt;10,1.1*AR204,(1+$AI204/100)*AR204)))</f>
        <v>3.5090000000000003</v>
      </c>
      <c r="AT204" s="109">
        <f>IF($AK204="n/a",1.03*AS204,IF($AK204&lt;0,1.01*AS204,IF($AK204&gt;10,1.1*AS204,(1+$AK204/100)*AS204)))</f>
        <v>3.8599000000000006</v>
      </c>
      <c r="AU204" s="109">
        <f>IF($AK204="n/a",1.03*AT204,IF($AK204&lt;0,1.01*AT204,IF($AK204&gt;10,1.1*AT204,(1+$AK204/100)*AT204)))</f>
        <v>4.2458900000000011</v>
      </c>
      <c r="AV204" s="109">
        <f>IF($AK204="n/a",1.03*AU204,IF($AK204&lt;0,1.01*AU204,IF($AK204&gt;10,1.1*AU204,(1+$AK204/100)*AU204)))</f>
        <v>4.6704790000000012</v>
      </c>
      <c r="AW204" s="109">
        <f>SUM(AR204:AV204)</f>
        <v>19.475269000000004</v>
      </c>
      <c r="AX204" s="113">
        <f>AW204/I204*100</f>
        <v>4.4048739058647914</v>
      </c>
      <c r="AY204" s="100">
        <v>1.49</v>
      </c>
      <c r="AZ204" s="100">
        <v>89.46</v>
      </c>
      <c r="BA204" s="100">
        <v>-11.67</v>
      </c>
      <c r="BB204" s="100">
        <v>-0.18</v>
      </c>
      <c r="BC204" s="100">
        <v>26.83</v>
      </c>
      <c r="BE204" s="12">
        <v>2010</v>
      </c>
      <c r="BF204" s="12">
        <f>IF(BE204&gt;2020,0,IF(BE204&gt;2008,1,IF(BE204&gt;2001,2,IF(BE204&gt;1990,3,IF(BE204&gt;1980,4,IF(BE204&gt;1973,5,IF(BE204&gt;1970,6,IF(BE204&gt;1960,7,IF(BE204&gt;1958,8,IF(BE204&gt;1953,9,10))))))))))</f>
        <v>1</v>
      </c>
      <c r="BG204" s="100">
        <v>-0.2</v>
      </c>
      <c r="BH204" t="s">
        <v>121</v>
      </c>
      <c r="BI204" t="s">
        <v>122</v>
      </c>
    </row>
    <row r="205" spans="1:61" ht="11.25" customHeight="1" x14ac:dyDescent="0.2">
      <c r="A205" s="55" t="s">
        <v>993</v>
      </c>
      <c r="B205" s="55" t="s">
        <v>994</v>
      </c>
      <c r="C205" s="156" t="s">
        <v>116</v>
      </c>
      <c r="D205" s="98" t="s">
        <v>150</v>
      </c>
      <c r="E205" s="157">
        <v>17</v>
      </c>
      <c r="F205" s="2">
        <v>255</v>
      </c>
      <c r="G205" s="2" t="s">
        <v>146</v>
      </c>
      <c r="H205" s="2" t="s">
        <v>146</v>
      </c>
      <c r="I205" s="100">
        <v>415.88</v>
      </c>
      <c r="J205" s="101">
        <f>(M205/I205)*100</f>
        <v>1.3080696354717707</v>
      </c>
      <c r="K205" s="104">
        <v>1.36</v>
      </c>
      <c r="L205" s="71">
        <v>4</v>
      </c>
      <c r="M205" s="28">
        <f>K205*L205</f>
        <v>5.44</v>
      </c>
      <c r="N205" s="103" t="s">
        <v>742</v>
      </c>
      <c r="O205" s="104">
        <v>1.3</v>
      </c>
      <c r="P205" s="158">
        <v>46203</v>
      </c>
      <c r="Q205" s="158">
        <v>46218</v>
      </c>
      <c r="R205" s="28">
        <f>(K205-O205)/O205*100</f>
        <v>4.6153846153846194</v>
      </c>
      <c r="S205" s="105">
        <f>IF(INDEX(Historical!$D$7:$D1408,MATCH(B205,Historical!$B$7:$B$1062,0))=0,"n/a",(INDEX(Historical!$C$7:$C$1062,MATCH(B205,Historical!$B$7:$B$1062,0))/INDEX(Historical!$D$7:$D$1062,MATCH(B205,Historical!$B$7:$B$1062,0))-1)*100)</f>
        <v>8.8888888888889017</v>
      </c>
      <c r="T205" s="105">
        <f>IF(INDEX(Historical!$F$7:$F$1062,MATCH(B205,Historical!$B$7:$B$1062,0))=0,"n/a",((INDEX(Historical!$C$7:$C$1062,MATCH(B205,Historical!$B$7:$B$1062,0))/INDEX(Historical!$F$7:$F$1062,MATCH(B205,Historical!$B$7:$B$1062,0)))^(1/3)-1)*100)</f>
        <v>7.3578069490582765</v>
      </c>
      <c r="U205" s="105">
        <f>IF(INDEX(Historical!$H$7:$H$1062,MATCH(B205,Historical!$B$7:$B$1062,0))=0,"n/a",((INDEX(Historical!$C$7:$C$1062,MATCH(B205,Historical!$B$7:$B$1062,0))/INDEX(Historical!$H$7:$H$1062,MATCH(B205,Historical!$B$7:$B$1062,0)))^(1/5)-1)*100)</f>
        <v>9.7309332149995384</v>
      </c>
      <c r="V205" s="105">
        <f>IF(INDEX(Historical!$M$7:$M$1062,MATCH(B205,Historical!$B$7:$B$1062,0))=0,"n/a",((INDEX(Historical!$C$7:$C$1062,MATCH(B205,Historical!$B$7:$B$1062,0))/INDEX(Historical!$M$7:$M$1062,MATCH(B205,Historical!$B$7:$B$1062,0)))^(1/10)-1)*100)</f>
        <v>14.015058621261488</v>
      </c>
      <c r="W205" s="106">
        <f>IF(OR(U205&lt;=0,U205="n/a",V205&lt;=0,V205="n/a"),"n/a",U205/V205)</f>
        <v>0.69431983682446152</v>
      </c>
      <c r="X205" s="107">
        <f>IF(OR(AJ205&lt;=0,AJ205="n/a",U205&lt;=0,U205="n/a"),"n/a",U205/AJ205)</f>
        <v>0.49195820096054288</v>
      </c>
      <c r="Y205" s="162"/>
      <c r="Z205" s="101">
        <f>IF(OR(AC205&lt;0.01,AC205="n/a"),"n/a",M205/AC205*100)</f>
        <v>24.593128390596746</v>
      </c>
      <c r="AA205" s="109">
        <f>IF(OR(AC205&lt;0.01,AC205="n/a"),"n/a",I205/AC205)</f>
        <v>18.801084990958408</v>
      </c>
      <c r="AB205" s="71">
        <v>12</v>
      </c>
      <c r="AC205" s="100">
        <v>22.12</v>
      </c>
      <c r="AD205" s="100">
        <v>2.17</v>
      </c>
      <c r="AE205" s="100">
        <v>2.71</v>
      </c>
      <c r="AF205" s="100">
        <v>11.08</v>
      </c>
      <c r="AG205" s="100">
        <v>70.48</v>
      </c>
      <c r="AH205" s="100">
        <v>2.29</v>
      </c>
      <c r="AI205" s="100">
        <v>10.639999999999999</v>
      </c>
      <c r="AJ205" s="100">
        <v>19.78</v>
      </c>
      <c r="AK205" s="100">
        <v>7.32</v>
      </c>
      <c r="AL205" s="100">
        <v>14370</v>
      </c>
      <c r="AM205" s="100">
        <v>9.39</v>
      </c>
      <c r="AN205" s="100">
        <v>1.56</v>
      </c>
      <c r="AO205" s="110">
        <f>IF(U205="n/a","n/a",IF(AA205&lt;0,"n/a",IF(AA205="n/a","n/a",J205+U205-AA205)))</f>
        <v>-7.7620821404870988</v>
      </c>
      <c r="AP205" s="111">
        <f>IF(U205="n/a","n/a",J205+U205)</f>
        <v>11.039002850471309</v>
      </c>
      <c r="AQ205" s="112">
        <f>IF(OR(AC205&lt;0.01,AC205="n/a",AF205="n/a"),"n/a",(I205/SQRT(22.5*AC205*(I205/AF205))-1)*100)</f>
        <v>204.27766683286657</v>
      </c>
      <c r="AR205" s="101">
        <f>INDEX(Historical!$C$7:$C$1063,MATCH(B205,Historical!$B$7:$B$1063,0))*IF(AH205="n/a",1.03,IF(AH205&lt;0,1.01,IF(AH205&gt;10,1.1,(1+AH205/100))))</f>
        <v>5.0122099999999996</v>
      </c>
      <c r="AS205" s="109">
        <f>IF($AI205="n/a",1.03*AR205,IF($AI205&lt;0,1.01*AR205,IF($AI205&gt;10,1.1*AR205,(1+$AI205/100)*AR205)))</f>
        <v>5.5134309999999997</v>
      </c>
      <c r="AT205" s="109">
        <f>IF($AK205="n/a",1.03*AS205,IF($AK205&lt;0,1.01*AS205,IF($AK205&gt;10,1.1*AS205,(1+$AK205/100)*AS205)))</f>
        <v>5.917014149199999</v>
      </c>
      <c r="AU205" s="109">
        <f>IF($AK205="n/a",1.03*AT205,IF($AK205&lt;0,1.01*AT205,IF($AK205&gt;10,1.1*AT205,(1+$AK205/100)*AT205)))</f>
        <v>6.3501395849214388</v>
      </c>
      <c r="AV205" s="109">
        <f>IF($AK205="n/a",1.03*AU205,IF($AK205&lt;0,1.01*AU205,IF($AK205&gt;10,1.1*AU205,(1+$AK205/100)*AU205)))</f>
        <v>6.8149698025376875</v>
      </c>
      <c r="AW205" s="109">
        <f>SUM(AR205:AV205)</f>
        <v>29.607764536659126</v>
      </c>
      <c r="AX205" s="113">
        <f>AW205/I205*100</f>
        <v>7.1193047361400223</v>
      </c>
      <c r="AY205" s="100">
        <v>1.21</v>
      </c>
      <c r="AZ205" s="100">
        <v>1.0900000000000001</v>
      </c>
      <c r="BA205" s="100">
        <v>-33.129999999999995</v>
      </c>
      <c r="BB205" s="100">
        <v>-20.849999999999998</v>
      </c>
      <c r="BC205" s="100">
        <v>-18.34</v>
      </c>
      <c r="BE205" s="12">
        <v>2010</v>
      </c>
      <c r="BF205" s="12">
        <f>IF(BE205&gt;2020,0,IF(BE205&gt;2008,1,IF(BE205&gt;2001,2,IF(BE205&gt;1990,3,IF(BE205&gt;1980,4,IF(BE205&gt;1973,5,IF(BE205&gt;1970,6,IF(BE205&gt;1960,7,IF(BE205&gt;1958,8,IF(BE205&gt;1953,9,10))))))))))</f>
        <v>1</v>
      </c>
      <c r="BG205" s="100">
        <v>18.899999999999999</v>
      </c>
      <c r="BH205" t="s">
        <v>121</v>
      </c>
      <c r="BI205" t="s">
        <v>122</v>
      </c>
    </row>
    <row r="206" spans="1:61" ht="11.25" customHeight="1" x14ac:dyDescent="0.2">
      <c r="A206" s="123" t="s">
        <v>995</v>
      </c>
      <c r="B206" s="55" t="s">
        <v>996</v>
      </c>
      <c r="C206" s="156" t="s">
        <v>134</v>
      </c>
      <c r="D206" s="98" t="s">
        <v>157</v>
      </c>
      <c r="E206" s="157">
        <v>15</v>
      </c>
      <c r="F206" s="2">
        <v>331</v>
      </c>
      <c r="G206" s="2" t="s">
        <v>119</v>
      </c>
      <c r="H206" s="2" t="s">
        <v>119</v>
      </c>
      <c r="I206" s="100">
        <v>62.65</v>
      </c>
      <c r="J206" s="101">
        <f>(M206/I206)*100</f>
        <v>3.3200319233838789</v>
      </c>
      <c r="K206" s="104">
        <v>0.52</v>
      </c>
      <c r="L206" s="71">
        <v>4</v>
      </c>
      <c r="M206" s="28">
        <f>K206*L206</f>
        <v>2.08</v>
      </c>
      <c r="N206" s="103" t="s">
        <v>332</v>
      </c>
      <c r="O206" s="104">
        <v>0.5</v>
      </c>
      <c r="P206" s="158">
        <v>46044</v>
      </c>
      <c r="Q206" s="158">
        <v>46058</v>
      </c>
      <c r="R206" s="28">
        <f>(K206-O206)/O206*100</f>
        <v>4.0000000000000036</v>
      </c>
      <c r="S206" s="105">
        <f>IF(INDEX(Historical!$D$7:$D1410,MATCH(B206,Historical!$B$7:$B$1062,0))=0,"n/a",(INDEX(Historical!$C$7:$C$1062,MATCH(B206,Historical!$B$7:$B$1062,0))/INDEX(Historical!$D$7:$D$1062,MATCH(B206,Historical!$B$7:$B$1062,0))-1)*100)</f>
        <v>4.1666666666666741</v>
      </c>
      <c r="T206" s="105">
        <f>IF(INDEX(Historical!$F$7:$F$1062,MATCH(B206,Historical!$B$7:$B$1062,0))=0,"n/a",((INDEX(Historical!$C$7:$C$1062,MATCH(B206,Historical!$B$7:$B$1062,0))/INDEX(Historical!$F$7:$F$1062,MATCH(B206,Historical!$B$7:$B$1062,0)))^(1/3)-1)*100)</f>
        <v>7.7217345015941907</v>
      </c>
      <c r="U206" s="105">
        <f>IF(INDEX(Historical!$H$7:$H$1062,MATCH(B206,Historical!$B$7:$B$1062,0))=0,"n/a",((INDEX(Historical!$C$7:$C$1062,MATCH(B206,Historical!$B$7:$B$1062,0))/INDEX(Historical!$H$7:$H$1062,MATCH(B206,Historical!$B$7:$B$1062,0)))^(1/5)-1)*100)</f>
        <v>10.756634324829006</v>
      </c>
      <c r="V206" s="105">
        <f>IF(INDEX(Historical!$M$7:$M$1062,MATCH(B206,Historical!$B$7:$B$1062,0))=0,"n/a",((INDEX(Historical!$C$7:$C$1062,MATCH(B206,Historical!$B$7:$B$1062,0))/INDEX(Historical!$M$7:$M$1062,MATCH(B206,Historical!$B$7:$B$1062,0)))^(1/10)-1)*100)</f>
        <v>12.245501489702825</v>
      </c>
      <c r="W206" s="106">
        <f>IF(OR(U206&lt;=0,U206="n/a",V206&lt;=0,V206="n/a"),"n/a",U206/V206)</f>
        <v>0.87841517424780036</v>
      </c>
      <c r="X206" s="107">
        <f>IF(OR(AJ206&lt;=0,AJ206="n/a",U206&lt;=0,U206="n/a"),"n/a",U206/AJ206)</f>
        <v>2.7094796787982385</v>
      </c>
      <c r="Y206" s="165"/>
      <c r="Z206" s="101">
        <f>IF(OR(AC206&lt;0.01,AC206="n/a"),"n/a",M206/AC206*100)</f>
        <v>47.816091954022994</v>
      </c>
      <c r="AA206" s="109">
        <f>IF(OR(AC206&lt;0.01,AC206="n/a"),"n/a",I206/AC206)</f>
        <v>14.402298850574713</v>
      </c>
      <c r="AB206" s="71">
        <v>12</v>
      </c>
      <c r="AC206" s="100">
        <v>4.3499999999999996</v>
      </c>
      <c r="AD206" s="100" t="s">
        <v>142</v>
      </c>
      <c r="AE206" s="100">
        <v>3.65</v>
      </c>
      <c r="AF206" s="100">
        <v>2.0099999999999998</v>
      </c>
      <c r="AG206" s="100">
        <v>15</v>
      </c>
      <c r="AH206" s="100">
        <v>9.2299999999999986</v>
      </c>
      <c r="AI206" s="100">
        <v>2.74</v>
      </c>
      <c r="AJ206" s="100">
        <v>3.9699999999999998</v>
      </c>
      <c r="AK206" s="100" t="s">
        <v>142</v>
      </c>
      <c r="AL206" s="100">
        <v>1560</v>
      </c>
      <c r="AM206" s="100">
        <v>3.47</v>
      </c>
      <c r="AN206" s="100">
        <v>0.09</v>
      </c>
      <c r="AO206" s="110">
        <f>IF(U206="n/a","n/a",IF(AA206&lt;0,"n/a",IF(AA206="n/a","n/a",J206+U206-AA206)))</f>
        <v>-0.32563260236182856</v>
      </c>
      <c r="AP206" s="111">
        <f>IF(U206="n/a","n/a",J206+U206)</f>
        <v>14.076666248212884</v>
      </c>
      <c r="AQ206" s="112">
        <f>IF(OR(AC206&lt;0.01,AC206="n/a",AF206="n/a"),"n/a",(I206/SQRT(22.5*AC206*(I206/AF206))-1)*100)</f>
        <v>13.428627955409667</v>
      </c>
      <c r="AR206" s="101">
        <f>INDEX(Historical!$C$7:$C$1063,MATCH(B206,Historical!$B$7:$B$1063,0))*IF(AH206="n/a",1.03,IF(AH206&lt;0,1.01,IF(AH206&gt;10,1.1,(1+AH206/100))))</f>
        <v>2.1846000000000001</v>
      </c>
      <c r="AS206" s="109">
        <f>IF($AI206="n/a",1.03*AR206,IF($AI206&lt;0,1.01*AR206,IF($AI206&gt;10,1.1*AR206,(1+$AI206/100)*AR206)))</f>
        <v>2.2444580400000005</v>
      </c>
      <c r="AT206" s="109">
        <f>IF($AK206="n/a",1.03*AS206,IF($AK206&lt;0,1.01*AS206,IF($AK206&gt;10,1.1*AS206,(1+$AK206/100)*AS206)))</f>
        <v>2.3117917812000006</v>
      </c>
      <c r="AU206" s="109">
        <f>IF($AK206="n/a",1.03*AT206,IF($AK206&lt;0,1.01*AT206,IF($AK206&gt;10,1.1*AT206,(1+$AK206/100)*AT206)))</f>
        <v>2.3811455346360009</v>
      </c>
      <c r="AV206" s="109">
        <f>IF($AK206="n/a",1.03*AU206,IF($AK206&lt;0,1.01*AU206,IF($AK206&gt;10,1.1*AU206,(1+$AK206/100)*AU206)))</f>
        <v>2.4525799006750808</v>
      </c>
      <c r="AW206" s="109">
        <f>SUM(AR206:AV206)</f>
        <v>11.574575256511084</v>
      </c>
      <c r="AX206" s="113">
        <f>AW206/I206*100</f>
        <v>18.474980457320168</v>
      </c>
      <c r="AY206" s="100">
        <v>0.71</v>
      </c>
      <c r="AZ206" s="100">
        <v>15.25</v>
      </c>
      <c r="BA206" s="100">
        <v>-9.73</v>
      </c>
      <c r="BB206" s="100">
        <v>2.54</v>
      </c>
      <c r="BC206" s="100">
        <v>5.19</v>
      </c>
      <c r="BE206" s="12">
        <v>2012</v>
      </c>
      <c r="BF206" s="12">
        <f>IF(BE206&gt;2020,0,IF(BE206&gt;2008,1,IF(BE206&gt;2001,2,IF(BE206&gt;1990,3,IF(BE206&gt;1980,4,IF(BE206&gt;1973,5,IF(BE206&gt;1970,6,IF(BE206&gt;1960,7,IF(BE206&gt;1958,8,IF(BE206&gt;1953,9,10))))))))))</f>
        <v>1</v>
      </c>
      <c r="BG206" s="100">
        <v>1.5699999999999998</v>
      </c>
      <c r="BH206" t="s">
        <v>121</v>
      </c>
      <c r="BI206" t="s">
        <v>122</v>
      </c>
    </row>
    <row r="207" spans="1:61" ht="11.25" customHeight="1" x14ac:dyDescent="0.2">
      <c r="A207" s="55" t="s">
        <v>997</v>
      </c>
      <c r="B207" s="55" t="s">
        <v>998</v>
      </c>
      <c r="C207" s="156" t="s">
        <v>180</v>
      </c>
      <c r="D207" s="98" t="s">
        <v>358</v>
      </c>
      <c r="E207" s="157">
        <v>12</v>
      </c>
      <c r="F207" s="2">
        <v>465</v>
      </c>
      <c r="G207" s="2" t="s">
        <v>146</v>
      </c>
      <c r="H207" s="2" t="s">
        <v>146</v>
      </c>
      <c r="I207" s="100">
        <v>1148.8399999999999</v>
      </c>
      <c r="J207" s="101">
        <f>(M207/I207)*100</f>
        <v>0.60234671494725123</v>
      </c>
      <c r="K207" s="104">
        <v>1.73</v>
      </c>
      <c r="L207" s="71">
        <v>4</v>
      </c>
      <c r="M207" s="28">
        <f>K207*L207</f>
        <v>6.92</v>
      </c>
      <c r="N207" s="103" t="s">
        <v>999</v>
      </c>
      <c r="O207" s="104">
        <v>1.5</v>
      </c>
      <c r="P207" s="158">
        <v>46066</v>
      </c>
      <c r="Q207" s="158">
        <v>46091</v>
      </c>
      <c r="R207" s="28">
        <f>(K207-O207)/O207*100</f>
        <v>15.333333333333332</v>
      </c>
      <c r="S207" s="105">
        <f>IF(INDEX(Historical!$D$7:$D1411,MATCH(B207,Historical!$B$7:$B$1062,0))=0,"n/a",(INDEX(Historical!$C$7:$C$1062,MATCH(B207,Historical!$B$7:$B$1062,0))/INDEX(Historical!$D$7:$D$1062,MATCH(B207,Historical!$B$7:$B$1062,0))-1)*100)</f>
        <v>15.384615384615374</v>
      </c>
      <c r="T207" s="105">
        <f>IF(INDEX(Historical!$F$7:$F$1062,MATCH(B207,Historical!$B$7:$B$1062,0))=0,"n/a",((INDEX(Historical!$C$7:$C$1062,MATCH(B207,Historical!$B$7:$B$1062,0))/INDEX(Historical!$F$7:$F$1062,MATCH(B207,Historical!$B$7:$B$1062,0)))^(1/3)-1)*100)</f>
        <v>15.244903287467416</v>
      </c>
      <c r="U207" s="105">
        <f>IF(INDEX(Historical!$H$7:$H$1062,MATCH(B207,Historical!$B$7:$B$1062,0))=0,"n/a",((INDEX(Historical!$C$7:$C$1062,MATCH(B207,Historical!$B$7:$B$1062,0))/INDEX(Historical!$H$7:$H$1062,MATCH(B207,Historical!$B$7:$B$1062,0)))^(1/5)-1)*100)</f>
        <v>15.178629837003488</v>
      </c>
      <c r="V207" s="105">
        <f>IF(INDEX(Historical!$M$7:$M$1062,MATCH(B207,Historical!$B$7:$B$1062,0))=0,"n/a",((INDEX(Historical!$C$7:$C$1062,MATCH(B207,Historical!$B$7:$B$1062,0))/INDEX(Historical!$M$7:$M$1062,MATCH(B207,Historical!$B$7:$B$1062,0)))^(1/10)-1)*100)</f>
        <v>11.612317403390438</v>
      </c>
      <c r="W207" s="106">
        <f>IF(OR(U207&lt;=0,U207="n/a",V207&lt;=0,V207="n/a"),"n/a",U207/V207)</f>
        <v>1.3071146188763145</v>
      </c>
      <c r="X207" s="107">
        <f>IF(OR(AJ207&lt;=0,AJ207="n/a",U207&lt;=0,U207="n/a"),"n/a",U207/AJ207)</f>
        <v>0.55014968600955017</v>
      </c>
      <c r="Y207" s="123"/>
      <c r="Z207" s="101">
        <f>IF(OR(AC207&lt;0.01,AC207="n/a"),"n/a",M207/AC207*100)</f>
        <v>24.910007199424044</v>
      </c>
      <c r="AA207" s="109">
        <f>IF(OR(AC207&lt;0.01,AC207="n/a"),"n/a",I207/AC207)</f>
        <v>41.354931605471556</v>
      </c>
      <c r="AB207" s="71">
        <v>12</v>
      </c>
      <c r="AC207" s="100">
        <v>27.78</v>
      </c>
      <c r="AD207" s="100">
        <v>0.87</v>
      </c>
      <c r="AE207" s="100">
        <v>14.97</v>
      </c>
      <c r="AF207" s="100">
        <v>34.74</v>
      </c>
      <c r="AG207" s="100">
        <v>107.64</v>
      </c>
      <c r="AH207" s="100">
        <v>44.73</v>
      </c>
      <c r="AI207" s="100">
        <v>28.93</v>
      </c>
      <c r="AJ207" s="100">
        <v>27.589999999999996</v>
      </c>
      <c r="AK207" s="100">
        <v>29.15</v>
      </c>
      <c r="AL207" s="100">
        <v>1081910</v>
      </c>
      <c r="AM207" s="100">
        <v>9.879999999999999</v>
      </c>
      <c r="AN207" s="100">
        <v>1.39</v>
      </c>
      <c r="AO207" s="110">
        <f>IF(U207="n/a","n/a",IF(AA207&lt;0,"n/a",IF(AA207="n/a","n/a",J207+U207-AA207)))</f>
        <v>-25.57395505352082</v>
      </c>
      <c r="AP207" s="111">
        <f>IF(U207="n/a","n/a",J207+U207)</f>
        <v>15.780976551950738</v>
      </c>
      <c r="AQ207" s="112">
        <f>IF(OR(AC207&lt;0.01,AC207="n/a",AF207="n/a"),"n/a",(I207/SQRT(22.5*AC207*(I207/AF207))-1)*100)</f>
        <v>699.07455471218759</v>
      </c>
      <c r="AR207" s="101">
        <f>INDEX(Historical!$C$7:$C$1063,MATCH(B207,Historical!$B$7:$B$1063,0))*IF(AH207="n/a",1.03,IF(AH207&lt;0,1.01,IF(AH207&gt;10,1.1,(1+AH207/100))))</f>
        <v>6.6000000000000005</v>
      </c>
      <c r="AS207" s="109">
        <f>IF($AI207="n/a",1.03*AR207,IF($AI207&lt;0,1.01*AR207,IF($AI207&gt;10,1.1*AR207,(1+$AI207/100)*AR207)))</f>
        <v>7.2600000000000016</v>
      </c>
      <c r="AT207" s="109">
        <f>IF($AK207="n/a",1.03*AS207,IF($AK207&lt;0,1.01*AS207,IF($AK207&gt;10,1.1*AS207,(1+$AK207/100)*AS207)))</f>
        <v>7.9860000000000024</v>
      </c>
      <c r="AU207" s="109">
        <f>IF($AK207="n/a",1.03*AT207,IF($AK207&lt;0,1.01*AT207,IF($AK207&gt;10,1.1*AT207,(1+$AK207/100)*AT207)))</f>
        <v>8.7846000000000029</v>
      </c>
      <c r="AV207" s="109">
        <f>IF($AK207="n/a",1.03*AU207,IF($AK207&lt;0,1.01*AU207,IF($AK207&gt;10,1.1*AU207,(1+$AK207/100)*AU207)))</f>
        <v>9.6630600000000033</v>
      </c>
      <c r="AW207" s="109">
        <f>SUM(AR207:AV207)</f>
        <v>40.29366000000001</v>
      </c>
      <c r="AX207" s="113">
        <f>AW207/I207*100</f>
        <v>3.5073343546533908</v>
      </c>
      <c r="AY207" s="100">
        <v>0.51</v>
      </c>
      <c r="AZ207" s="100">
        <v>84.17</v>
      </c>
      <c r="BA207" s="100">
        <v>-8.0500000000000007</v>
      </c>
      <c r="BB207" s="100">
        <v>0.13</v>
      </c>
      <c r="BC207" s="100">
        <v>12.1</v>
      </c>
      <c r="BE207" s="12">
        <v>2015</v>
      </c>
      <c r="BF207" s="12">
        <f>IF(BE207&gt;2020,0,IF(BE207&gt;2008,1,IF(BE207&gt;2001,2,IF(BE207&gt;1990,3,IF(BE207&gt;1980,4,IF(BE207&gt;1973,5,IF(BE207&gt;1970,6,IF(BE207&gt;1960,7,IF(BE207&gt;1958,8,IF(BE207&gt;1953,9,10))))))))))</f>
        <v>1</v>
      </c>
      <c r="BG207" s="100">
        <v>24.54</v>
      </c>
      <c r="BH207" t="s">
        <v>121</v>
      </c>
      <c r="BI207" t="s">
        <v>122</v>
      </c>
    </row>
    <row r="208" spans="1:61" ht="11.25" customHeight="1" x14ac:dyDescent="0.2">
      <c r="A208" s="123" t="s">
        <v>1000</v>
      </c>
      <c r="B208" s="55" t="s">
        <v>1001</v>
      </c>
      <c r="C208" s="156" t="s">
        <v>180</v>
      </c>
      <c r="D208" s="98" t="s">
        <v>181</v>
      </c>
      <c r="E208" s="157">
        <v>16</v>
      </c>
      <c r="F208" s="2">
        <v>290</v>
      </c>
      <c r="G208" s="2" t="s">
        <v>146</v>
      </c>
      <c r="H208" s="2" t="s">
        <v>146</v>
      </c>
      <c r="I208" s="100">
        <v>101.32</v>
      </c>
      <c r="J208" s="101">
        <f>(M208/I208)*100</f>
        <v>0.9869719699960523</v>
      </c>
      <c r="K208" s="104">
        <v>0.25</v>
      </c>
      <c r="L208" s="71">
        <v>4</v>
      </c>
      <c r="M208" s="28">
        <f>K208*L208</f>
        <v>1</v>
      </c>
      <c r="N208" s="103" t="s">
        <v>739</v>
      </c>
      <c r="O208" s="104">
        <v>0.2</v>
      </c>
      <c r="P208" s="158">
        <v>46093</v>
      </c>
      <c r="Q208" s="158">
        <v>46107</v>
      </c>
      <c r="R208" s="28">
        <f>(K208-O208)/O208*100</f>
        <v>24.999999999999993</v>
      </c>
      <c r="S208" s="105">
        <f>IF(INDEX(Historical!$D$7:$D1412,MATCH(B208,Historical!$B$7:$B$1062,0))=0,"n/a",(INDEX(Historical!$C$7:$C$1062,MATCH(B208,Historical!$B$7:$B$1062,0))/INDEX(Historical!$D$7:$D$1062,MATCH(B208,Historical!$B$7:$B$1062,0))-1)*100)</f>
        <v>25</v>
      </c>
      <c r="T208" s="105">
        <f>IF(INDEX(Historical!$F$7:$F$1062,MATCH(B208,Historical!$B$7:$B$1062,0))=0,"n/a",((INDEX(Historical!$C$7:$C$1062,MATCH(B208,Historical!$B$7:$B$1062,0))/INDEX(Historical!$F$7:$F$1062,MATCH(B208,Historical!$B$7:$B$1062,0)))^(1/3)-1)*100)</f>
        <v>16.960709528514649</v>
      </c>
      <c r="U208" s="105">
        <f>IF(INDEX(Historical!$H$7:$H$1062,MATCH(B208,Historical!$B$7:$B$1062,0))=0,"n/a",((INDEX(Historical!$C$7:$C$1062,MATCH(B208,Historical!$B$7:$B$1062,0))/INDEX(Historical!$H$7:$H$1062,MATCH(B208,Historical!$B$7:$B$1062,0)))^(1/5)-1)*100)</f>
        <v>16.054311135316702</v>
      </c>
      <c r="V208" s="105">
        <f>IF(INDEX(Historical!$M$7:$M$1062,MATCH(B208,Historical!$B$7:$B$1062,0))=0,"n/a",((INDEX(Historical!$C$7:$C$1062,MATCH(B208,Historical!$B$7:$B$1062,0))/INDEX(Historical!$M$7:$M$1062,MATCH(B208,Historical!$B$7:$B$1062,0)))^(1/10)-1)*100)</f>
        <v>17.461894308801895</v>
      </c>
      <c r="W208" s="106">
        <f>IF(OR(U208&lt;=0,U208="n/a",V208&lt;=0,V208="n/a"),"n/a",U208/V208)</f>
        <v>0.9193911526096179</v>
      </c>
      <c r="X208" s="107">
        <f>IF(OR(AJ208&lt;=0,AJ208="n/a",U208&lt;=0,U208="n/a"),"n/a",U208/AJ208)</f>
        <v>0.82626408313518795</v>
      </c>
      <c r="Y208" s="55"/>
      <c r="Z208" s="101">
        <f>IF(OR(AC208&lt;0.01,AC208="n/a"),"n/a",M208/AC208*100)</f>
        <v>36.900369003690038</v>
      </c>
      <c r="AA208" s="109">
        <f>IF(OR(AC208&lt;0.01,AC208="n/a"),"n/a",I208/AC208)</f>
        <v>37.387453874538743</v>
      </c>
      <c r="AB208" s="71">
        <v>12</v>
      </c>
      <c r="AC208" s="100">
        <v>2.71</v>
      </c>
      <c r="AD208" s="100">
        <v>2.66</v>
      </c>
      <c r="AE208" s="100">
        <v>9.0299999999999994</v>
      </c>
      <c r="AF208" s="100">
        <v>5.69</v>
      </c>
      <c r="AG208" s="100">
        <v>16.55</v>
      </c>
      <c r="AH208" s="100">
        <v>19.040000000000003</v>
      </c>
      <c r="AI208" s="100">
        <v>8.5299999999999994</v>
      </c>
      <c r="AJ208" s="100">
        <v>19.43</v>
      </c>
      <c r="AK208" s="100">
        <v>11.68</v>
      </c>
      <c r="AL208" s="100">
        <v>2320</v>
      </c>
      <c r="AM208" s="100">
        <v>6.9</v>
      </c>
      <c r="AN208" s="100">
        <v>0.47</v>
      </c>
      <c r="AO208" s="110">
        <f>IF(U208="n/a","n/a",IF(AA208&lt;0,"n/a",IF(AA208="n/a","n/a",J208+U208-AA208)))</f>
        <v>-20.346170769225989</v>
      </c>
      <c r="AP208" s="111">
        <f>IF(U208="n/a","n/a",J208+U208)</f>
        <v>17.041283105312754</v>
      </c>
      <c r="AQ208" s="112">
        <f>IF(OR(AC208&lt;0.01,AC208="n/a",AF208="n/a"),"n/a",(I208/SQRT(22.5*AC208*(I208/AF208))-1)*100)</f>
        <v>207.48775046685495</v>
      </c>
      <c r="AR208" s="101">
        <f>INDEX(Historical!$C$7:$C$1063,MATCH(B208,Historical!$B$7:$B$1063,0))*IF(AH208="n/a",1.03,IF(AH208&lt;0,1.01,IF(AH208&gt;10,1.1,(1+AH208/100))))</f>
        <v>0.88000000000000012</v>
      </c>
      <c r="AS208" s="109">
        <f>IF($AI208="n/a",1.03*AR208,IF($AI208&lt;0,1.01*AR208,IF($AI208&gt;10,1.1*AR208,(1+$AI208/100)*AR208)))</f>
        <v>0.95506400000000002</v>
      </c>
      <c r="AT208" s="109">
        <f>IF($AK208="n/a",1.03*AS208,IF($AK208&lt;0,1.01*AS208,IF($AK208&gt;10,1.1*AS208,(1+$AK208/100)*AS208)))</f>
        <v>1.0505704</v>
      </c>
      <c r="AU208" s="109">
        <f>IF($AK208="n/a",1.03*AT208,IF($AK208&lt;0,1.01*AT208,IF($AK208&gt;10,1.1*AT208,(1+$AK208/100)*AT208)))</f>
        <v>1.1556274400000002</v>
      </c>
      <c r="AV208" s="109">
        <f>IF($AK208="n/a",1.03*AU208,IF($AK208&lt;0,1.01*AU208,IF($AK208&gt;10,1.1*AU208,(1+$AK208/100)*AU208)))</f>
        <v>1.2711901840000004</v>
      </c>
      <c r="AW208" s="109">
        <f>SUM(AR208:AV208)</f>
        <v>5.3124520240000006</v>
      </c>
      <c r="AX208" s="113">
        <f>AW208/I208*100</f>
        <v>5.2432412396367951</v>
      </c>
      <c r="AY208" s="100">
        <v>0.52</v>
      </c>
      <c r="AZ208" s="100">
        <v>28.249999999999996</v>
      </c>
      <c r="BA208" s="100">
        <v>-14.14</v>
      </c>
      <c r="BB208" s="100">
        <v>4.1900000000000004</v>
      </c>
      <c r="BC208" s="100">
        <v>5.9799999999999995</v>
      </c>
      <c r="BE208" s="12">
        <v>2011</v>
      </c>
      <c r="BF208" s="12">
        <f>IF(BE208&gt;2020,0,IF(BE208&gt;2008,1,IF(BE208&gt;2001,2,IF(BE208&gt;1990,3,IF(BE208&gt;1980,4,IF(BE208&gt;1973,5,IF(BE208&gt;1970,6,IF(BE208&gt;1960,7,IF(BE208&gt;1958,8,IF(BE208&gt;1953,9,10))))))))))</f>
        <v>1</v>
      </c>
      <c r="BG208" s="100">
        <v>10.530000000000001</v>
      </c>
      <c r="BH208" t="s">
        <v>121</v>
      </c>
      <c r="BI208" t="s">
        <v>122</v>
      </c>
    </row>
    <row r="209" spans="1:61" ht="11.25" customHeight="1" x14ac:dyDescent="0.2">
      <c r="A209" s="123" t="s">
        <v>1002</v>
      </c>
      <c r="B209" s="55" t="s">
        <v>1003</v>
      </c>
      <c r="C209" s="156" t="s">
        <v>116</v>
      </c>
      <c r="D209" s="98" t="s">
        <v>329</v>
      </c>
      <c r="E209" s="157">
        <v>22</v>
      </c>
      <c r="F209" s="2">
        <v>181</v>
      </c>
      <c r="G209" s="2" t="s">
        <v>118</v>
      </c>
      <c r="H209" s="2" t="s">
        <v>118</v>
      </c>
      <c r="I209" s="100">
        <v>582.74</v>
      </c>
      <c r="J209" s="101">
        <f>(M209/I209)*100</f>
        <v>2.3681230051137732</v>
      </c>
      <c r="K209" s="104">
        <v>3.45</v>
      </c>
      <c r="L209" s="71">
        <v>4</v>
      </c>
      <c r="M209" s="28">
        <f>K209*L209</f>
        <v>13.8</v>
      </c>
      <c r="N209" s="103" t="s">
        <v>182</v>
      </c>
      <c r="O209" s="104">
        <v>3.3</v>
      </c>
      <c r="P209" s="158">
        <v>45992</v>
      </c>
      <c r="Q209" s="158">
        <v>46021</v>
      </c>
      <c r="R209" s="28">
        <f>(K209-O209)/O209*100</f>
        <v>4.5454545454545565</v>
      </c>
      <c r="S209" s="105">
        <f>IF(INDEX(Historical!$D$7:$D1413,MATCH(B209,Historical!$B$7:$B$1062,0))=0,"n/a",(INDEX(Historical!$C$7:$C$1062,MATCH(B209,Historical!$B$7:$B$1062,0))/INDEX(Historical!$D$7:$D$1062,MATCH(B209,Historical!$B$7:$B$1062,0))-1)*100)</f>
        <v>4.705882352941182</v>
      </c>
      <c r="T209" s="105">
        <f>IF(INDEX(Historical!$F$7:$F$1062,MATCH(B209,Historical!$B$7:$B$1062,0))=0,"n/a",((INDEX(Historical!$C$7:$C$1062,MATCH(B209,Historical!$B$7:$B$1062,0))/INDEX(Historical!$F$7:$F$1062,MATCH(B209,Historical!$B$7:$B$1062,0)))^(1/3)-1)*100)</f>
        <v>5.4044156177933234</v>
      </c>
      <c r="U209" s="105">
        <f>IF(INDEX(Historical!$H$7:$H$1062,MATCH(B209,Historical!$B$7:$B$1062,0))=0,"n/a",((INDEX(Historical!$C$7:$C$1062,MATCH(B209,Historical!$B$7:$B$1062,0))/INDEX(Historical!$H$7:$H$1062,MATCH(B209,Historical!$B$7:$B$1062,0)))^(1/5)-1)*100)</f>
        <v>6.3778082230860234</v>
      </c>
      <c r="V209" s="105">
        <f>IF(INDEX(Historical!$M$7:$M$1062,MATCH(B209,Historical!$B$7:$B$1062,0))=0,"n/a",((INDEX(Historical!$C$7:$C$1062,MATCH(B209,Historical!$B$7:$B$1062,0))/INDEX(Historical!$M$7:$M$1062,MATCH(B209,Historical!$B$7:$B$1062,0)))^(1/10)-1)*100)</f>
        <v>8.0589180951837101</v>
      </c>
      <c r="W209" s="106">
        <f>IF(OR(U209&lt;=0,U209="n/a",V209&lt;=0,V209="n/a"),"n/a",U209/V209)</f>
        <v>0.79139757319256332</v>
      </c>
      <c r="X209" s="107" t="str">
        <f>IF(OR(AJ209&lt;=0,AJ209="n/a",U209&lt;=0,U209="n/a"),"n/a",U209/AJ209)</f>
        <v>n/a</v>
      </c>
      <c r="Y209" s="55"/>
      <c r="Z209" s="101">
        <f>IF(OR(AC209&lt;0.01,AC209="n/a"),"n/a",M209/AC209*100)</f>
        <v>50.866199778842613</v>
      </c>
      <c r="AA209" s="109">
        <f>IF(OR(AC209&lt;0.01,AC209="n/a"),"n/a",I209/AC209)</f>
        <v>21.479542941393294</v>
      </c>
      <c r="AB209" s="71">
        <v>12</v>
      </c>
      <c r="AC209" s="100">
        <v>27.13</v>
      </c>
      <c r="AD209" s="100">
        <v>1.01</v>
      </c>
      <c r="AE209" s="100">
        <v>1.75</v>
      </c>
      <c r="AF209" s="100">
        <v>15.29</v>
      </c>
      <c r="AG209" s="100">
        <v>89.16</v>
      </c>
      <c r="AH209" s="100">
        <v>41.29</v>
      </c>
      <c r="AI209" s="100">
        <v>7.4700000000000006</v>
      </c>
      <c r="AJ209" s="100">
        <v>-2.4299999999999997</v>
      </c>
      <c r="AK209" s="100">
        <v>17.649999999999999</v>
      </c>
      <c r="AL209" s="100">
        <v>134490</v>
      </c>
      <c r="AM209" s="100">
        <v>0.1</v>
      </c>
      <c r="AN209" s="100">
        <v>2.34</v>
      </c>
      <c r="AO209" s="110">
        <f>IF(U209="n/a","n/a",IF(AA209&lt;0,"n/a",IF(AA209="n/a","n/a",J209+U209-AA209)))</f>
        <v>-12.733611713193497</v>
      </c>
      <c r="AP209" s="111">
        <f>IF(U209="n/a","n/a",J209+U209)</f>
        <v>8.7459312281997974</v>
      </c>
      <c r="AQ209" s="112">
        <f>IF(OR(AC209&lt;0.01,AC209="n/a",AF209="n/a"),"n/a",(I209/SQRT(22.5*AC209*(I209/AF209))-1)*100)</f>
        <v>282.05422045330073</v>
      </c>
      <c r="AR209" s="101">
        <f>INDEX(Historical!$C$7:$C$1063,MATCH(B209,Historical!$B$7:$B$1063,0))*IF(AH209="n/a",1.03,IF(AH209&lt;0,1.01,IF(AH209&gt;10,1.1,(1+AH209/100))))</f>
        <v>14.685</v>
      </c>
      <c r="AS209" s="109">
        <f>IF($AI209="n/a",1.03*AR209,IF($AI209&lt;0,1.01*AR209,IF($AI209&gt;10,1.1*AR209,(1+$AI209/100)*AR209)))</f>
        <v>15.781969500000001</v>
      </c>
      <c r="AT209" s="109">
        <f>IF($AK209="n/a",1.03*AS209,IF($AK209&lt;0,1.01*AS209,IF($AK209&gt;10,1.1*AS209,(1+$AK209/100)*AS209)))</f>
        <v>17.360166450000001</v>
      </c>
      <c r="AU209" s="109">
        <f>IF($AK209="n/a",1.03*AT209,IF($AK209&lt;0,1.01*AT209,IF($AK209&gt;10,1.1*AT209,(1+$AK209/100)*AT209)))</f>
        <v>19.096183095000004</v>
      </c>
      <c r="AV209" s="109">
        <f>IF($AK209="n/a",1.03*AU209,IF($AK209&lt;0,1.01*AU209,IF($AK209&gt;10,1.1*AU209,(1+$AK209/100)*AU209)))</f>
        <v>21.005801404500005</v>
      </c>
      <c r="AW209" s="109">
        <f>SUM(AR209:AV209)</f>
        <v>87.929120449500004</v>
      </c>
      <c r="AX209" s="113">
        <f>AW209/I209*100</f>
        <v>15.088911083759482</v>
      </c>
      <c r="AY209" s="100">
        <v>0.1</v>
      </c>
      <c r="AZ209" s="100">
        <v>41.25</v>
      </c>
      <c r="BA209" s="100">
        <v>-15.790000000000001</v>
      </c>
      <c r="BB209" s="100">
        <v>10.220000000000001</v>
      </c>
      <c r="BC209" s="100">
        <v>6.9099999999999993</v>
      </c>
      <c r="BE209" s="12">
        <v>2003</v>
      </c>
      <c r="BF209" s="12">
        <f>IF(BE209&gt;2020,0,IF(BE209&gt;2008,1,IF(BE209&gt;2001,2,IF(BE209&gt;1990,3,IF(BE209&gt;1980,4,IF(BE209&gt;1973,5,IF(BE209&gt;1970,6,IF(BE209&gt;1960,7,IF(BE209&gt;1958,8,IF(BE209&gt;1953,9,10))))))))))</f>
        <v>2</v>
      </c>
      <c r="BG209" s="100">
        <v>10.36</v>
      </c>
      <c r="BH209" t="s">
        <v>121</v>
      </c>
      <c r="BI209" t="s">
        <v>122</v>
      </c>
    </row>
    <row r="210" spans="1:61" ht="11.25" customHeight="1" x14ac:dyDescent="0.2">
      <c r="A210" s="123" t="s">
        <v>1004</v>
      </c>
      <c r="B210" s="55" t="s">
        <v>1005</v>
      </c>
      <c r="C210" s="156" t="s">
        <v>116</v>
      </c>
      <c r="D210" s="98" t="s">
        <v>215</v>
      </c>
      <c r="E210" s="157">
        <v>24</v>
      </c>
      <c r="F210" s="2">
        <v>157</v>
      </c>
      <c r="G210" s="2" t="s">
        <v>146</v>
      </c>
      <c r="H210" s="2" t="s">
        <v>146</v>
      </c>
      <c r="I210" s="100">
        <v>110.82</v>
      </c>
      <c r="J210" s="101">
        <f>(M210/I210)*100</f>
        <v>1.3715935751669375</v>
      </c>
      <c r="K210" s="104">
        <v>0.38</v>
      </c>
      <c r="L210" s="71">
        <v>4</v>
      </c>
      <c r="M210" s="28">
        <f>K210*L210</f>
        <v>1.52</v>
      </c>
      <c r="N210" s="103" t="s">
        <v>273</v>
      </c>
      <c r="O210" s="104">
        <v>0.37</v>
      </c>
      <c r="P210" s="158">
        <v>46251</v>
      </c>
      <c r="Q210" s="158">
        <v>46265</v>
      </c>
      <c r="R210" s="28">
        <f>(K210-O210)/O210*100</f>
        <v>2.7027027027027053</v>
      </c>
      <c r="S210" s="105">
        <f>IF(INDEX(Historical!$D$7:$D1415,MATCH(B210,Historical!$B$7:$B$1062,0))=0,"n/a",(INDEX(Historical!$C$7:$C$1062,MATCH(B210,Historical!$B$7:$B$1062,0))/INDEX(Historical!$D$7:$D$1062,MATCH(B210,Historical!$B$7:$B$1062,0))-1)*100)</f>
        <v>2.8169014084507005</v>
      </c>
      <c r="T210" s="105">
        <f>IF(INDEX(Historical!$F$7:$F$1062,MATCH(B210,Historical!$B$7:$B$1062,0))=0,"n/a",((INDEX(Historical!$C$7:$C$1062,MATCH(B210,Historical!$B$7:$B$1062,0))/INDEX(Historical!$F$7:$F$1062,MATCH(B210,Historical!$B$7:$B$1062,0)))^(1/3)-1)*100)</f>
        <v>2.9001526763311469</v>
      </c>
      <c r="U210" s="105">
        <f>IF(INDEX(Historical!$H$7:$H$1062,MATCH(B210,Historical!$B$7:$B$1062,0))=0,"n/a",((INDEX(Historical!$C$7:$C$1062,MATCH(B210,Historical!$B$7:$B$1062,0))/INDEX(Historical!$H$7:$H$1062,MATCH(B210,Historical!$B$7:$B$1062,0)))^(1/5)-1)*100)</f>
        <v>2.8276301862471653</v>
      </c>
      <c r="V210" s="105">
        <f>IF(INDEX(Historical!$M$7:$M$1062,MATCH(B210,Historical!$B$7:$B$1062,0))=0,"n/a",((INDEX(Historical!$C$7:$C$1062,MATCH(B210,Historical!$B$7:$B$1062,0))/INDEX(Historical!$M$7:$M$1062,MATCH(B210,Historical!$B$7:$B$1062,0)))^(1/10)-1)*100)</f>
        <v>2.8717237490898384</v>
      </c>
      <c r="W210" s="106">
        <f>IF(OR(U210&lt;=0,U210="n/a",V210&lt;=0,V210="n/a"),"n/a",U210/V210)</f>
        <v>0.98464561124424033</v>
      </c>
      <c r="X210" s="107">
        <f>IF(OR(AJ210&lt;=0,AJ210="n/a",U210&lt;=0,U210="n/a"),"n/a",U210/AJ210)</f>
        <v>0.20519812672330662</v>
      </c>
      <c r="Y210" s="165"/>
      <c r="Z210" s="101">
        <f>IF(OR(AC210&lt;0.01,AC210="n/a"),"n/a",M210/AC210*100)</f>
        <v>29.174664107485604</v>
      </c>
      <c r="AA210" s="109">
        <f>IF(OR(AC210&lt;0.01,AC210="n/a"),"n/a",I210/AC210)</f>
        <v>21.27063339731286</v>
      </c>
      <c r="AB210" s="71">
        <v>8</v>
      </c>
      <c r="AC210" s="100">
        <v>5.21</v>
      </c>
      <c r="AD210" s="100" t="s">
        <v>142</v>
      </c>
      <c r="AE210" s="100">
        <v>1.79</v>
      </c>
      <c r="AF210" s="100">
        <v>2.2599999999999998</v>
      </c>
      <c r="AG210" s="100">
        <v>10.74</v>
      </c>
      <c r="AH210" s="100">
        <v>-22.470000000000002</v>
      </c>
      <c r="AI210" s="100">
        <v>14.430000000000001</v>
      </c>
      <c r="AJ210" s="100">
        <v>13.780000000000001</v>
      </c>
      <c r="AK210" s="100">
        <v>-2.21</v>
      </c>
      <c r="AL210" s="100">
        <v>1130</v>
      </c>
      <c r="AM210" s="100">
        <v>1.18</v>
      </c>
      <c r="AN210" s="100">
        <v>0.28000000000000003</v>
      </c>
      <c r="AO210" s="110">
        <f>IF(U210="n/a","n/a",IF(AA210&lt;0,"n/a",IF(AA210="n/a","n/a",J210+U210-AA210)))</f>
        <v>-17.071409635898757</v>
      </c>
      <c r="AP210" s="111">
        <f>IF(U210="n/a","n/a",J210+U210)</f>
        <v>4.1992237614141033</v>
      </c>
      <c r="AQ210" s="112">
        <f>IF(OR(AC210&lt;0.01,AC210="n/a",AF210="n/a"),"n/a",(I210/SQRT(22.5*AC210*(I210/AF210))-1)*100)</f>
        <v>46.168291861625562</v>
      </c>
      <c r="AR210" s="101">
        <f>INDEX(Historical!$C$7:$C$1063,MATCH(B210,Historical!$B$7:$B$1063,0))*IF(AH210="n/a",1.03,IF(AH210&lt;0,1.01,IF(AH210&gt;10,1.1,(1+AH210/100))))</f>
        <v>1.4745999999999999</v>
      </c>
      <c r="AS210" s="109">
        <f>IF($AI210="n/a",1.03*AR210,IF($AI210&lt;0,1.01*AR210,IF($AI210&gt;10,1.1*AR210,(1+$AI210/100)*AR210)))</f>
        <v>1.6220600000000001</v>
      </c>
      <c r="AT210" s="109">
        <f>IF($AK210="n/a",1.03*AS210,IF($AK210&lt;0,1.01*AS210,IF($AK210&gt;10,1.1*AS210,(1+$AK210/100)*AS210)))</f>
        <v>1.6382806000000001</v>
      </c>
      <c r="AU210" s="109">
        <f>IF($AK210="n/a",1.03*AT210,IF($AK210&lt;0,1.01*AT210,IF($AK210&gt;10,1.1*AT210,(1+$AK210/100)*AT210)))</f>
        <v>1.6546634060000001</v>
      </c>
      <c r="AV210" s="109">
        <f>IF($AK210="n/a",1.03*AU210,IF($AK210&lt;0,1.01*AU210,IF($AK210&gt;10,1.1*AU210,(1+$AK210/100)*AU210)))</f>
        <v>1.6712100400600001</v>
      </c>
      <c r="AW210" s="109">
        <f>SUM(AR210:AV210)</f>
        <v>8.0608140460599991</v>
      </c>
      <c r="AX210" s="113">
        <f>AW210/I210*100</f>
        <v>7.2737899711784877</v>
      </c>
      <c r="AY210" s="100">
        <v>0.7</v>
      </c>
      <c r="AZ210" s="100">
        <v>13.930000000000001</v>
      </c>
      <c r="BA210" s="100">
        <v>-25.119999999999997</v>
      </c>
      <c r="BB210" s="100">
        <v>-3.5000000000000004</v>
      </c>
      <c r="BC210" s="100">
        <v>-6.2799999999999994</v>
      </c>
      <c r="BE210" s="12">
        <v>2003</v>
      </c>
      <c r="BF210" s="12">
        <f>IF(BE210&gt;2020,0,IF(BE210&gt;2008,1,IF(BE210&gt;2001,2,IF(BE210&gt;1990,3,IF(BE210&gt;1980,4,IF(BE210&gt;1973,5,IF(BE210&gt;1970,6,IF(BE210&gt;1960,7,IF(BE210&gt;1958,8,IF(BE210&gt;1953,9,10))))))))))</f>
        <v>2</v>
      </c>
      <c r="BG210" s="100">
        <v>6.64</v>
      </c>
      <c r="BH210" t="s">
        <v>121</v>
      </c>
      <c r="BI210" t="s">
        <v>122</v>
      </c>
    </row>
    <row r="211" spans="1:61" ht="11.25" customHeight="1" x14ac:dyDescent="0.2">
      <c r="A211" s="123" t="s">
        <v>1006</v>
      </c>
      <c r="B211" s="55" t="s">
        <v>1007</v>
      </c>
      <c r="C211" s="156" t="s">
        <v>162</v>
      </c>
      <c r="D211" s="98" t="s">
        <v>296</v>
      </c>
      <c r="E211" s="157">
        <v>23</v>
      </c>
      <c r="F211" s="2">
        <v>165</v>
      </c>
      <c r="G211" s="2" t="s">
        <v>119</v>
      </c>
      <c r="H211" s="2" t="s">
        <v>119</v>
      </c>
      <c r="I211" s="100">
        <v>70.77</v>
      </c>
      <c r="J211" s="101">
        <f>(M211/I211)*100</f>
        <v>3.0238801752154871</v>
      </c>
      <c r="K211" s="104">
        <v>0.53500000000000003</v>
      </c>
      <c r="L211" s="71">
        <v>4</v>
      </c>
      <c r="M211" s="28">
        <f>K211*L211</f>
        <v>2.14</v>
      </c>
      <c r="N211" s="103" t="s">
        <v>151</v>
      </c>
      <c r="O211" s="104">
        <v>0.50749999999999995</v>
      </c>
      <c r="P211" s="158">
        <v>46052</v>
      </c>
      <c r="Q211" s="158">
        <v>46070</v>
      </c>
      <c r="R211" s="28">
        <f>(K211-O211)/O211*100</f>
        <v>5.4187192118226761</v>
      </c>
      <c r="S211" s="105">
        <f>IF(INDEX(Historical!$D$7:$D1416,MATCH(B211,Historical!$B$7:$B$1062,0))=0,"n/a",(INDEX(Historical!$C$7:$C$1062,MATCH(B211,Historical!$B$7:$B$1062,0))/INDEX(Historical!$D$7:$D$1062,MATCH(B211,Historical!$B$7:$B$1062,0))-1)*100)</f>
        <v>5.7291666666666519</v>
      </c>
      <c r="T211" s="105">
        <f>IF(INDEX(Historical!$F$7:$F$1062,MATCH(B211,Historical!$B$7:$B$1062,0))=0,"n/a",((INDEX(Historical!$C$7:$C$1062,MATCH(B211,Historical!$B$7:$B$1062,0))/INDEX(Historical!$F$7:$F$1062,MATCH(B211,Historical!$B$7:$B$1062,0)))^(1/3)-1)*100)</f>
        <v>5.8847240625236052</v>
      </c>
      <c r="U211" s="105">
        <f>IF(INDEX(Historical!$H$7:$H$1062,MATCH(B211,Historical!$B$7:$B$1062,0))=0,"n/a",((INDEX(Historical!$C$7:$C$1062,MATCH(B211,Historical!$B$7:$B$1062,0))/INDEX(Historical!$H$7:$H$1062,MATCH(B211,Historical!$B$7:$B$1062,0)))^(1/5)-1)*100)</f>
        <v>5.95720409403111</v>
      </c>
      <c r="V211" s="105">
        <f>IF(INDEX(Historical!$M$7:$M$1062,MATCH(B211,Historical!$B$7:$B$1062,0))=0,"n/a",((INDEX(Historical!$C$7:$C$1062,MATCH(B211,Historical!$B$7:$B$1062,0))/INDEX(Historical!$M$7:$M$1062,MATCH(B211,Historical!$B$7:$B$1062,0)))^(1/10)-1)*100)</f>
        <v>6.3188658808315479</v>
      </c>
      <c r="W211" s="106">
        <f>IF(OR(U211&lt;=0,U211="n/a",V211&lt;=0,V211="n/a"),"n/a",U211/V211)</f>
        <v>0.94276476291456845</v>
      </c>
      <c r="X211" s="107">
        <f>IF(OR(AJ211&lt;=0,AJ211="n/a",U211&lt;=0,U211="n/a"),"n/a",U211/AJ211)</f>
        <v>1.205911759925326</v>
      </c>
      <c r="Y211" s="159"/>
      <c r="Z211" s="101">
        <f>IF(OR(AC211&lt;0.01,AC211="n/a"),"n/a",M211/AC211*100)</f>
        <v>67.721518987341781</v>
      </c>
      <c r="AA211" s="109">
        <f>IF(OR(AC211&lt;0.01,AC211="n/a"),"n/a",I211/AC211)</f>
        <v>22.395569620253163</v>
      </c>
      <c r="AB211" s="71">
        <v>12</v>
      </c>
      <c r="AC211" s="100">
        <v>3.16</v>
      </c>
      <c r="AD211" s="100">
        <v>2.46</v>
      </c>
      <c r="AE211" s="100">
        <v>4.13</v>
      </c>
      <c r="AF211" s="100">
        <v>2.44</v>
      </c>
      <c r="AG211" s="100">
        <v>11.14</v>
      </c>
      <c r="AH211" s="100">
        <v>6.18</v>
      </c>
      <c r="AI211" s="100">
        <v>7.75</v>
      </c>
      <c r="AJ211" s="100">
        <v>4.9399999999999995</v>
      </c>
      <c r="AK211" s="100">
        <v>7.82</v>
      </c>
      <c r="AL211" s="100">
        <v>18280</v>
      </c>
      <c r="AM211" s="100">
        <v>0.16999999999999998</v>
      </c>
      <c r="AN211" s="100">
        <v>1.61</v>
      </c>
      <c r="AO211" s="110">
        <f>IF(U211="n/a","n/a",IF(AA211&lt;0,"n/a",IF(AA211="n/a","n/a",J211+U211-AA211)))</f>
        <v>-13.414485351006565</v>
      </c>
      <c r="AP211" s="111">
        <f>IF(U211="n/a","n/a",J211+U211)</f>
        <v>8.9810842692465975</v>
      </c>
      <c r="AQ211" s="112">
        <f>IF(OR(AC211&lt;0.01,AC211="n/a",AF211="n/a"),"n/a",(I211/SQRT(22.5*AC211*(I211/AF211))-1)*100)</f>
        <v>55.842070875782191</v>
      </c>
      <c r="AR211" s="101">
        <f>INDEX(Historical!$C$7:$C$1063,MATCH(B211,Historical!$B$7:$B$1063,0))*IF(AH211="n/a",1.03,IF(AH211&lt;0,1.01,IF(AH211&gt;10,1.1,(1+AH211/100))))</f>
        <v>2.1554539999999998</v>
      </c>
      <c r="AS211" s="109">
        <f>IF($AI211="n/a",1.03*AR211,IF($AI211&lt;0,1.01*AR211,IF($AI211&gt;10,1.1*AR211,(1+$AI211/100)*AR211)))</f>
        <v>2.3225016849999993</v>
      </c>
      <c r="AT211" s="109">
        <f>IF($AK211="n/a",1.03*AS211,IF($AK211&lt;0,1.01*AS211,IF($AK211&gt;10,1.1*AS211,(1+$AK211/100)*AS211)))</f>
        <v>2.5041213167669993</v>
      </c>
      <c r="AU211" s="109">
        <f>IF($AK211="n/a",1.03*AT211,IF($AK211&lt;0,1.01*AT211,IF($AK211&gt;10,1.1*AT211,(1+$AK211/100)*AT211)))</f>
        <v>2.6999436037381788</v>
      </c>
      <c r="AV211" s="109">
        <f>IF($AK211="n/a",1.03*AU211,IF($AK211&lt;0,1.01*AU211,IF($AK211&gt;10,1.1*AU211,(1+$AK211/100)*AU211)))</f>
        <v>2.9110791935505045</v>
      </c>
      <c r="AW211" s="109">
        <f>SUM(AR211:AV211)</f>
        <v>12.593099799055683</v>
      </c>
      <c r="AX211" s="113">
        <f>AW211/I211*100</f>
        <v>17.794404124707764</v>
      </c>
      <c r="AY211" s="100">
        <v>0.55000000000000004</v>
      </c>
      <c r="AZ211" s="100">
        <v>11.84</v>
      </c>
      <c r="BA211" s="100">
        <v>-10.199999999999999</v>
      </c>
      <c r="BB211" s="100">
        <v>-4.34</v>
      </c>
      <c r="BC211" s="100">
        <v>0.71000000000000008</v>
      </c>
      <c r="BE211" s="12">
        <v>2004</v>
      </c>
      <c r="BF211" s="12">
        <f>IF(BE211&gt;2020,0,IF(BE211&gt;2008,1,IF(BE211&gt;2001,2,IF(BE211&gt;1990,3,IF(BE211&gt;1980,4,IF(BE211&gt;1973,5,IF(BE211&gt;1970,6,IF(BE211&gt;1960,7,IF(BE211&gt;1958,8,IF(BE211&gt;1953,9,10))))))))))</f>
        <v>2</v>
      </c>
      <c r="BG211" s="100">
        <v>3.3300000000000005</v>
      </c>
      <c r="BH211" t="s">
        <v>121</v>
      </c>
      <c r="BI211" t="s">
        <v>122</v>
      </c>
    </row>
    <row r="212" spans="1:61" ht="11.25" customHeight="1" x14ac:dyDescent="0.2">
      <c r="A212" s="146" t="s">
        <v>1008</v>
      </c>
      <c r="B212" s="55" t="s">
        <v>1009</v>
      </c>
      <c r="C212" s="156" t="s">
        <v>198</v>
      </c>
      <c r="D212" s="98" t="s">
        <v>549</v>
      </c>
      <c r="E212" s="157">
        <v>12</v>
      </c>
      <c r="F212" s="2">
        <v>454</v>
      </c>
      <c r="G212" s="2" t="s">
        <v>146</v>
      </c>
      <c r="H212" s="2" t="s">
        <v>146</v>
      </c>
      <c r="I212" s="100">
        <v>102.48</v>
      </c>
      <c r="J212" s="101">
        <f>(M212/I212)*100</f>
        <v>1.5518149882903982</v>
      </c>
      <c r="K212" s="104">
        <v>1.5903</v>
      </c>
      <c r="L212" s="71">
        <v>1</v>
      </c>
      <c r="M212" s="28">
        <f>K212*L212</f>
        <v>1.5903</v>
      </c>
      <c r="N212" s="103" t="s">
        <v>1010</v>
      </c>
      <c r="O212" s="104">
        <v>1.3712</v>
      </c>
      <c r="P212" s="158">
        <v>45923</v>
      </c>
      <c r="Q212" s="158">
        <v>45924</v>
      </c>
      <c r="R212" s="28">
        <f>(K212-O212)/O212*100</f>
        <v>15.978704784130693</v>
      </c>
      <c r="S212" s="105">
        <f>IF(INDEX(Historical!$D$7:$D1417,MATCH(B212,Historical!$B$7:$B$1062,0))=0,"n/a",(INDEX(Historical!$C$7:$C$1062,MATCH(B212,Historical!$B$7:$B$1062,0))/INDEX(Historical!$D$7:$D$1062,MATCH(B212,Historical!$B$7:$B$1062,0))-1)*100)</f>
        <v>15.978704784130704</v>
      </c>
      <c r="T212" s="105">
        <f>IF(INDEX(Historical!$F$7:$F$1062,MATCH(B212,Historical!$B$7:$B$1062,0))=0,"n/a",((INDEX(Historical!$C$7:$C$1062,MATCH(B212,Historical!$B$7:$B$1062,0))/INDEX(Historical!$F$7:$F$1062,MATCH(B212,Historical!$B$7:$B$1062,0)))^(1/3)-1)*100)</f>
        <v>17.943392451774763</v>
      </c>
      <c r="U212" s="105">
        <f>IF(INDEX(Historical!$H$7:$H$1062,MATCH(B212,Historical!$B$7:$B$1062,0))=0,"n/a",((INDEX(Historical!$C$7:$C$1062,MATCH(B212,Historical!$B$7:$B$1062,0))/INDEX(Historical!$H$7:$H$1062,MATCH(B212,Historical!$B$7:$B$1062,0)))^(1/5)-1)*100)</f>
        <v>12.790426385906063</v>
      </c>
      <c r="V212" s="105">
        <f>IF(INDEX(Historical!$M$7:$M$1062,MATCH(B212,Historical!$B$7:$B$1062,0))=0,"n/a",((INDEX(Historical!$C$7:$C$1062,MATCH(B212,Historical!$B$7:$B$1062,0))/INDEX(Historical!$M$7:$M$1062,MATCH(B212,Historical!$B$7:$B$1062,0)))^(1/10)-1)*100)</f>
        <v>11.614423117390782</v>
      </c>
      <c r="W212" s="106">
        <f>IF(OR(U212&lt;=0,U212="n/a",V212&lt;=0,V212="n/a"),"n/a",U212/V212)</f>
        <v>1.1012536960836565</v>
      </c>
      <c r="X212" s="107" t="str">
        <f>IF(OR(AJ212&lt;=0,AJ212="n/a",U212&lt;=0,U212="n/a"),"n/a",U212/AJ212)</f>
        <v>n/a</v>
      </c>
      <c r="Y212" s="123" t="s">
        <v>1011</v>
      </c>
      <c r="Z212" s="101">
        <f>IF(OR(AC212&lt;0.01,AC212="n/a"),"n/a",M212/AC212*100)</f>
        <v>29.233455882352938</v>
      </c>
      <c r="AA212" s="109">
        <f>IF(OR(AC212&lt;0.01,AC212="n/a"),"n/a",I212/AC212)</f>
        <v>18.838235294117645</v>
      </c>
      <c r="AB212" s="71">
        <v>12</v>
      </c>
      <c r="AC212" s="100">
        <v>5.44</v>
      </c>
      <c r="AD212" s="100">
        <v>3.63</v>
      </c>
      <c r="AE212" s="100">
        <v>2.99</v>
      </c>
      <c r="AF212" s="100">
        <v>6.26</v>
      </c>
      <c r="AG212" s="100">
        <v>35.29</v>
      </c>
      <c r="AH212" s="100">
        <v>-2.4500000000000002</v>
      </c>
      <c r="AI212" s="100">
        <v>7.42</v>
      </c>
      <c r="AJ212" s="100">
        <v>-3.11</v>
      </c>
      <c r="AK212" s="100">
        <v>4.66</v>
      </c>
      <c r="AL212" s="100">
        <v>14710</v>
      </c>
      <c r="AM212" s="100">
        <v>10.89</v>
      </c>
      <c r="AN212" s="100">
        <v>0.04</v>
      </c>
      <c r="AO212" s="110">
        <f>IF(U212="n/a","n/a",IF(AA212&lt;0,"n/a",IF(AA212="n/a","n/a",J212+U212-AA212)))</f>
        <v>-4.4959939199211831</v>
      </c>
      <c r="AP212" s="111">
        <f>IF(U212="n/a","n/a",J212+U212)</f>
        <v>14.342241374196462</v>
      </c>
      <c r="AQ212" s="112">
        <f>IF(OR(AC212&lt;0.01,AC212="n/a",AF212="n/a"),"n/a",(I212/SQRT(22.5*AC212*(I212/AF212))-1)*100)</f>
        <v>128.93701505598676</v>
      </c>
      <c r="AR212" s="101">
        <f>INDEX(Historical!$C$7:$C$1063,MATCH(B212,Historical!$B$7:$B$1063,0))*IF(AH212="n/a",1.03,IF(AH212&lt;0,1.01,IF(AH212&gt;10,1.1,(1+AH212/100))))</f>
        <v>1.606203</v>
      </c>
      <c r="AS212" s="109">
        <f>IF($AI212="n/a",1.03*AR212,IF($AI212&lt;0,1.01*AR212,IF($AI212&gt;10,1.1*AR212,(1+$AI212/100)*AR212)))</f>
        <v>1.7253832626000001</v>
      </c>
      <c r="AT212" s="109">
        <f>IF($AK212="n/a",1.03*AS212,IF($AK212&lt;0,1.01*AS212,IF($AK212&gt;10,1.1*AS212,(1+$AK212/100)*AS212)))</f>
        <v>1.8057861226371601</v>
      </c>
      <c r="AU212" s="109">
        <f>IF($AK212="n/a",1.03*AT212,IF($AK212&lt;0,1.01*AT212,IF($AK212&gt;10,1.1*AT212,(1+$AK212/100)*AT212)))</f>
        <v>1.8899357559520518</v>
      </c>
      <c r="AV212" s="109">
        <f>IF($AK212="n/a",1.03*AU212,IF($AK212&lt;0,1.01*AU212,IF($AK212&gt;10,1.1*AU212,(1+$AK212/100)*AU212)))</f>
        <v>1.9780067621794173</v>
      </c>
      <c r="AW212" s="109">
        <f>SUM(AR212:AV212)</f>
        <v>9.0053149033686299</v>
      </c>
      <c r="AX212" s="113">
        <f>AW212/I212*100</f>
        <v>8.7873876886891384</v>
      </c>
      <c r="AY212" s="100">
        <v>1.17</v>
      </c>
      <c r="AZ212" s="100">
        <v>23</v>
      </c>
      <c r="BA212" s="100">
        <v>-20.96</v>
      </c>
      <c r="BB212" s="100">
        <v>-3.51</v>
      </c>
      <c r="BC212" s="100">
        <v>0.01</v>
      </c>
      <c r="BE212" s="12">
        <v>2014</v>
      </c>
      <c r="BF212" s="12">
        <f>IF(BE212&gt;2020,0,IF(BE212&gt;2008,1,IF(BE212&gt;2001,2,IF(BE212&gt;1990,3,IF(BE212&gt;1980,4,IF(BE212&gt;1973,5,IF(BE212&gt;1970,6,IF(BE212&gt;1960,7,IF(BE212&gt;1958,8,IF(BE212&gt;1953,9,10))))))))))</f>
        <v>1</v>
      </c>
      <c r="BG212" s="100">
        <v>20.599999999999998</v>
      </c>
      <c r="BH212" t="s">
        <v>1012</v>
      </c>
      <c r="BI212" t="s">
        <v>122</v>
      </c>
    </row>
    <row r="213" spans="1:61" ht="11.25" customHeight="1" x14ac:dyDescent="0.2">
      <c r="A213" s="123" t="s">
        <v>1013</v>
      </c>
      <c r="B213" s="55" t="s">
        <v>1014</v>
      </c>
      <c r="C213" s="156" t="s">
        <v>198</v>
      </c>
      <c r="D213" s="98" t="s">
        <v>565</v>
      </c>
      <c r="E213" s="157">
        <v>12</v>
      </c>
      <c r="F213" s="2">
        <v>455</v>
      </c>
      <c r="G213" s="2" t="s">
        <v>146</v>
      </c>
      <c r="H213" s="2" t="s">
        <v>146</v>
      </c>
      <c r="I213" s="100">
        <v>293.14999999999998</v>
      </c>
      <c r="J213" s="101">
        <f>(M213/I213)*100</f>
        <v>0.35476718403547675</v>
      </c>
      <c r="K213" s="104">
        <v>0.26</v>
      </c>
      <c r="L213" s="71">
        <v>4</v>
      </c>
      <c r="M213" s="28">
        <f>K213*L213</f>
        <v>1.04</v>
      </c>
      <c r="N213" s="103" t="s">
        <v>147</v>
      </c>
      <c r="O213" s="104">
        <v>0.23</v>
      </c>
      <c r="P213" s="158">
        <v>45924</v>
      </c>
      <c r="Q213" s="158">
        <v>45945</v>
      </c>
      <c r="R213" s="28">
        <f>(K213-O213)/O213*100</f>
        <v>13.043478260869565</v>
      </c>
      <c r="S213" s="105">
        <f>IF(INDEX(Historical!$D$7:$D1420,MATCH(B213,Historical!$B$7:$B$1062,0))=0,"n/a",(INDEX(Historical!$C$7:$C$1062,MATCH(B213,Historical!$B$7:$B$1062,0))/INDEX(Historical!$D$7:$D$1062,MATCH(B213,Historical!$B$7:$B$1062,0))-1)*100)</f>
        <v>14.457831325301207</v>
      </c>
      <c r="T213" s="105">
        <f>IF(INDEX(Historical!$F$7:$F$1062,MATCH(B213,Historical!$B$7:$B$1062,0))=0,"n/a",((INDEX(Historical!$C$7:$C$1062,MATCH(B213,Historical!$B$7:$B$1062,0))/INDEX(Historical!$F$7:$F$1062,MATCH(B213,Historical!$B$7:$B$1062,0)))^(1/3)-1)*100)</f>
        <v>15.131655587569771</v>
      </c>
      <c r="U213" s="105">
        <f>IF(INDEX(Historical!$H$7:$H$1062,MATCH(B213,Historical!$B$7:$B$1062,0))=0,"n/a",((INDEX(Historical!$C$7:$C$1062,MATCH(B213,Historical!$B$7:$B$1062,0))/INDEX(Historical!$H$7:$H$1062,MATCH(B213,Historical!$B$7:$B$1062,0)))^(1/5)-1)*100)</f>
        <v>14.869835499703509</v>
      </c>
      <c r="V213" s="105">
        <f>IF(INDEX(Historical!$M$7:$M$1062,MATCH(B213,Historical!$B$7:$B$1062,0))=0,"n/a",((INDEX(Historical!$C$7:$C$1062,MATCH(B213,Historical!$B$7:$B$1062,0))/INDEX(Historical!$M$7:$M$1062,MATCH(B213,Historical!$B$7:$B$1062,0)))^(1/10)-1)*100)</f>
        <v>25.760784319760589</v>
      </c>
      <c r="W213" s="106">
        <f>IF(OR(U213&lt;=0,U213="n/a",V213&lt;=0,V213="n/a"),"n/a",U213/V213)</f>
        <v>0.57722759195251494</v>
      </c>
      <c r="X213" s="107">
        <f>IF(OR(AJ213&lt;=0,AJ213="n/a",U213&lt;=0,U213="n/a"),"n/a",U213/AJ213)</f>
        <v>0.90394136776313128</v>
      </c>
      <c r="Y213" s="159"/>
      <c r="Z213" s="101">
        <f>IF(OR(AC213&lt;0.01,AC213="n/a"),"n/a",M213/AC213*100)</f>
        <v>18.055555555555557</v>
      </c>
      <c r="AA213" s="109">
        <f>IF(OR(AC213&lt;0.01,AC213="n/a"),"n/a",I213/AC213)</f>
        <v>50.894097222222221</v>
      </c>
      <c r="AB213" s="71">
        <v>6</v>
      </c>
      <c r="AC213" s="100">
        <v>5.76</v>
      </c>
      <c r="AD213" s="100">
        <v>0.78</v>
      </c>
      <c r="AE213" s="100">
        <v>15.78</v>
      </c>
      <c r="AF213" s="100">
        <v>29.41</v>
      </c>
      <c r="AG213" s="100">
        <v>65.069999999999993</v>
      </c>
      <c r="AH213" s="100">
        <v>61.199999999999996</v>
      </c>
      <c r="AI213" s="100">
        <v>23.810000000000002</v>
      </c>
      <c r="AJ213" s="100">
        <v>16.45</v>
      </c>
      <c r="AK213" s="100">
        <v>32.409999999999997</v>
      </c>
      <c r="AL213" s="100">
        <v>366600</v>
      </c>
      <c r="AM213" s="100">
        <v>0.33</v>
      </c>
      <c r="AN213" s="100">
        <v>0.3</v>
      </c>
      <c r="AO213" s="110">
        <f>IF(U213="n/a","n/a",IF(AA213&lt;0,"n/a",IF(AA213="n/a","n/a",J213+U213-AA213)))</f>
        <v>-35.669494538483235</v>
      </c>
      <c r="AP213" s="111">
        <f>IF(U213="n/a","n/a",J213+U213)</f>
        <v>15.224602683738986</v>
      </c>
      <c r="AQ213" s="112">
        <f>IF(OR(AC213&lt;0.01,AC213="n/a",AF213="n/a"),"n/a",(I213/SQRT(22.5*AC213*(I213/AF213))-1)*100)</f>
        <v>715.62393276028752</v>
      </c>
      <c r="AR213" s="101">
        <f>INDEX(Historical!$C$7:$C$1063,MATCH(B213,Historical!$B$7:$B$1063,0))*IF(AH213="n/a",1.03,IF(AH213&lt;0,1.01,IF(AH213&gt;10,1.1,(1+AH213/100))))</f>
        <v>1.0449999999999999</v>
      </c>
      <c r="AS213" s="109">
        <f>IF($AI213="n/a",1.03*AR213,IF($AI213&lt;0,1.01*AR213,IF($AI213&gt;10,1.1*AR213,(1+$AI213/100)*AR213)))</f>
        <v>1.1495</v>
      </c>
      <c r="AT213" s="109">
        <f>IF($AK213="n/a",1.03*AS213,IF($AK213&lt;0,1.01*AS213,IF($AK213&gt;10,1.1*AS213,(1+$AK213/100)*AS213)))</f>
        <v>1.2644500000000001</v>
      </c>
      <c r="AU213" s="109">
        <f>IF($AK213="n/a",1.03*AT213,IF($AK213&lt;0,1.01*AT213,IF($AK213&gt;10,1.1*AT213,(1+$AK213/100)*AT213)))</f>
        <v>1.3908950000000002</v>
      </c>
      <c r="AV213" s="109">
        <f>IF($AK213="n/a",1.03*AU213,IF($AK213&lt;0,1.01*AU213,IF($AK213&gt;10,1.1*AU213,(1+$AK213/100)*AU213)))</f>
        <v>1.5299845000000003</v>
      </c>
      <c r="AW213" s="109">
        <f>SUM(AR213:AV213)</f>
        <v>6.3798295000000005</v>
      </c>
      <c r="AX213" s="113">
        <f>AW213/I213*100</f>
        <v>2.1763020637898691</v>
      </c>
      <c r="AY213" s="100">
        <v>1.86</v>
      </c>
      <c r="AZ213" s="100">
        <v>222.37</v>
      </c>
      <c r="BA213" s="100">
        <v>-33.15</v>
      </c>
      <c r="BB213" s="100">
        <v>-13.25</v>
      </c>
      <c r="BC213" s="100">
        <v>21.6</v>
      </c>
      <c r="BE213" s="12">
        <v>2014</v>
      </c>
      <c r="BF213" s="12">
        <f>IF(BE213&gt;2020,0,IF(BE213&gt;2008,1,IF(BE213&gt;2001,2,IF(BE213&gt;1990,3,IF(BE213&gt;1980,4,IF(BE213&gt;1973,5,IF(BE213&gt;1970,6,IF(BE213&gt;1960,7,IF(BE213&gt;1958,8,IF(BE213&gt;1953,9,10))))))))))</f>
        <v>1</v>
      </c>
      <c r="BG213" s="100">
        <v>32.379999999999995</v>
      </c>
      <c r="BH213" t="s">
        <v>121</v>
      </c>
      <c r="BI213" t="s">
        <v>122</v>
      </c>
    </row>
    <row r="214" spans="1:61" ht="11.25" customHeight="1" x14ac:dyDescent="0.2">
      <c r="A214" s="123" t="s">
        <v>1015</v>
      </c>
      <c r="B214" s="55" t="s">
        <v>1016</v>
      </c>
      <c r="C214" s="156" t="s">
        <v>116</v>
      </c>
      <c r="D214" s="98" t="s">
        <v>248</v>
      </c>
      <c r="E214" s="157">
        <v>22</v>
      </c>
      <c r="F214" s="2">
        <v>191</v>
      </c>
      <c r="G214" s="2" t="s">
        <v>146</v>
      </c>
      <c r="H214" s="2" t="s">
        <v>146</v>
      </c>
      <c r="I214" s="100">
        <v>174.77</v>
      </c>
      <c r="J214" s="101">
        <f>(M214/I214)*100</f>
        <v>1.0070378211363507</v>
      </c>
      <c r="K214" s="104">
        <v>0.44</v>
      </c>
      <c r="L214" s="71">
        <v>4</v>
      </c>
      <c r="M214" s="28">
        <f>K214*L214</f>
        <v>1.76</v>
      </c>
      <c r="N214" s="103" t="s">
        <v>355</v>
      </c>
      <c r="O214" s="104">
        <v>0.4</v>
      </c>
      <c r="P214" s="158">
        <v>46252</v>
      </c>
      <c r="Q214" s="158">
        <v>46274</v>
      </c>
      <c r="R214" s="28">
        <f>(K214-O214)/O214*100</f>
        <v>9.9999999999999947</v>
      </c>
      <c r="S214" s="105">
        <f>IF(INDEX(Historical!$D$7:$D1421,MATCH(B214,Historical!$B$7:$B$1062,0))=0,"n/a",(INDEX(Historical!$C$7:$C$1062,MATCH(B214,Historical!$B$7:$B$1062,0))/INDEX(Historical!$D$7:$D$1062,MATCH(B214,Historical!$B$7:$B$1062,0))-1)*100)</f>
        <v>13.043478260869579</v>
      </c>
      <c r="T214" s="105">
        <f>IF(INDEX(Historical!$F$7:$F$1062,MATCH(B214,Historical!$B$7:$B$1062,0))=0,"n/a",((INDEX(Historical!$C$7:$C$1062,MATCH(B214,Historical!$B$7:$B$1062,0))/INDEX(Historical!$F$7:$F$1062,MATCH(B214,Historical!$B$7:$B$1062,0)))^(1/3)-1)*100)</f>
        <v>12.351093677423597</v>
      </c>
      <c r="U214" s="105">
        <f>IF(INDEX(Historical!$H$7:$H$1062,MATCH(B214,Historical!$B$7:$B$1062,0))=0,"n/a",((INDEX(Historical!$C$7:$C$1062,MATCH(B214,Historical!$B$7:$B$1062,0))/INDEX(Historical!$H$7:$H$1062,MATCH(B214,Historical!$B$7:$B$1062,0)))^(1/5)-1)*100)</f>
        <v>14.577542052097847</v>
      </c>
      <c r="V214" s="105">
        <f>IF(INDEX(Historical!$M$7:$M$1062,MATCH(B214,Historical!$B$7:$B$1062,0))=0,"n/a",((INDEX(Historical!$C$7:$C$1062,MATCH(B214,Historical!$B$7:$B$1062,0))/INDEX(Historical!$M$7:$M$1062,MATCH(B214,Historical!$B$7:$B$1062,0)))^(1/10)-1)*100)</f>
        <v>17.923492854605392</v>
      </c>
      <c r="W214" s="106">
        <f>IF(OR(U214&lt;=0,U214="n/a",V214&lt;=0,V214="n/a"),"n/a",U214/V214)</f>
        <v>0.81332038182235156</v>
      </c>
      <c r="X214" s="107" t="str">
        <f>IF(OR(AJ214&lt;=0,AJ214="n/a",U214&lt;=0,U214="n/a"),"n/a",U214/AJ214)</f>
        <v>n/a</v>
      </c>
      <c r="Y214" s="164"/>
      <c r="Z214" s="101">
        <f>IF(OR(AC214&lt;0.01,AC214="n/a"),"n/a",M214/AC214*100)</f>
        <v>45.595854922279791</v>
      </c>
      <c r="AA214" s="109">
        <f>IF(OR(AC214&lt;0.01,AC214="n/a"),"n/a",I214/AC214)</f>
        <v>45.277202072538863</v>
      </c>
      <c r="AB214" s="71">
        <v>12</v>
      </c>
      <c r="AC214" s="100">
        <v>3.86</v>
      </c>
      <c r="AD214" s="100">
        <v>0.6</v>
      </c>
      <c r="AE214" s="100">
        <v>1.19</v>
      </c>
      <c r="AF214" s="100">
        <v>7.09</v>
      </c>
      <c r="AG214" s="100">
        <v>14.979999999999999</v>
      </c>
      <c r="AH214" s="100">
        <v>79.179999999999993</v>
      </c>
      <c r="AI214" s="100">
        <v>29.060000000000002</v>
      </c>
      <c r="AJ214" s="100">
        <v>-7.82</v>
      </c>
      <c r="AK214" s="100">
        <v>38.340000000000003</v>
      </c>
      <c r="AL214" s="100">
        <v>5930</v>
      </c>
      <c r="AM214" s="100">
        <v>0.73</v>
      </c>
      <c r="AN214" s="100">
        <v>0.17</v>
      </c>
      <c r="AO214" s="110">
        <f>IF(U214="n/a","n/a",IF(AA214&lt;0,"n/a",IF(AA214="n/a","n/a",J214+U214-AA214)))</f>
        <v>-29.692622199304665</v>
      </c>
      <c r="AP214" s="111">
        <f>IF(U214="n/a","n/a",J214+U214)</f>
        <v>15.584579873234198</v>
      </c>
      <c r="AQ214" s="112">
        <f>IF(OR(AC214&lt;0.01,AC214="n/a",AF214="n/a"),"n/a",(I214/SQRT(22.5*AC214*(I214/AF214))-1)*100)</f>
        <v>277.72145098048145</v>
      </c>
      <c r="AR214" s="101">
        <f>INDEX(Historical!$C$7:$C$1063,MATCH(B214,Historical!$B$7:$B$1063,0))*IF(AH214="n/a",1.03,IF(AH214&lt;0,1.01,IF(AH214&gt;10,1.1,(1+AH214/100))))</f>
        <v>1.7160000000000002</v>
      </c>
      <c r="AS214" s="109">
        <f>IF($AI214="n/a",1.03*AR214,IF($AI214&lt;0,1.01*AR214,IF($AI214&gt;10,1.1*AR214,(1+$AI214/100)*AR214)))</f>
        <v>1.8876000000000004</v>
      </c>
      <c r="AT214" s="109">
        <f>IF($AK214="n/a",1.03*AS214,IF($AK214&lt;0,1.01*AS214,IF($AK214&gt;10,1.1*AS214,(1+$AK214/100)*AS214)))</f>
        <v>2.0763600000000006</v>
      </c>
      <c r="AU214" s="109">
        <f>IF($AK214="n/a",1.03*AT214,IF($AK214&lt;0,1.01*AT214,IF($AK214&gt;10,1.1*AT214,(1+$AK214/100)*AT214)))</f>
        <v>2.283996000000001</v>
      </c>
      <c r="AV214" s="109">
        <f>IF($AK214="n/a",1.03*AU214,IF($AK214&lt;0,1.01*AU214,IF($AK214&gt;10,1.1*AU214,(1+$AK214/100)*AU214)))</f>
        <v>2.5123956000000014</v>
      </c>
      <c r="AW214" s="109">
        <f>SUM(AR214:AV214)</f>
        <v>10.476351600000005</v>
      </c>
      <c r="AX214" s="113">
        <f>AW214/I214*100</f>
        <v>5.9943649367740477</v>
      </c>
      <c r="AY214" s="100">
        <v>0.91</v>
      </c>
      <c r="AZ214" s="100">
        <v>48.44</v>
      </c>
      <c r="BA214" s="100">
        <v>-23.5</v>
      </c>
      <c r="BB214" s="100">
        <v>-15.459999999999999</v>
      </c>
      <c r="BC214" s="100">
        <v>6.05</v>
      </c>
      <c r="BE214" s="12">
        <v>2005</v>
      </c>
      <c r="BF214" s="12">
        <f>IF(BE214&gt;2020,0,IF(BE214&gt;2008,1,IF(BE214&gt;2001,2,IF(BE214&gt;1990,3,IF(BE214&gt;1980,4,IF(BE214&gt;1973,5,IF(BE214&gt;1970,6,IF(BE214&gt;1960,7,IF(BE214&gt;1958,8,IF(BE214&gt;1953,9,10))))))))))</f>
        <v>2</v>
      </c>
      <c r="BG214" s="100">
        <v>7.6499999999999995</v>
      </c>
      <c r="BH214" t="s">
        <v>121</v>
      </c>
      <c r="BI214" t="s">
        <v>122</v>
      </c>
    </row>
    <row r="215" spans="1:61" ht="11.25" customHeight="1" x14ac:dyDescent="0.2">
      <c r="A215" s="116" t="s">
        <v>1549</v>
      </c>
      <c r="B215" s="55" t="s">
        <v>1550</v>
      </c>
      <c r="C215" s="156" t="s">
        <v>125</v>
      </c>
      <c r="D215" s="98" t="s">
        <v>126</v>
      </c>
      <c r="E215" s="157">
        <v>10</v>
      </c>
      <c r="F215" s="2">
        <v>507</v>
      </c>
      <c r="G215" s="2" t="s">
        <v>146</v>
      </c>
      <c r="H215" s="2" t="s">
        <v>146</v>
      </c>
      <c r="I215" s="100">
        <v>52.55</v>
      </c>
      <c r="J215" s="101">
        <f>(M215/I215)*100</f>
        <v>2.8924833491912465</v>
      </c>
      <c r="K215" s="104">
        <v>0.38</v>
      </c>
      <c r="L215" s="71">
        <v>4</v>
      </c>
      <c r="M215" s="28">
        <f>K215*L215</f>
        <v>1.52</v>
      </c>
      <c r="N215" s="103" t="s">
        <v>1551</v>
      </c>
      <c r="O215" s="104">
        <v>0.37</v>
      </c>
      <c r="P215" s="158">
        <v>46052</v>
      </c>
      <c r="Q215" s="158">
        <v>46080</v>
      </c>
      <c r="R215" s="28">
        <f>(K215-O215)/O215*100</f>
        <v>2.7027027027027053</v>
      </c>
      <c r="S215" s="105">
        <f>IF(INDEX(Historical!$D$7:$D1422,MATCH(B215,Historical!$B$7:$B$1062,0))=0,"n/a",(INDEX(Historical!$C$7:$C$1062,MATCH(B215,Historical!$B$7:$B$1062,0))/INDEX(Historical!$D$7:$D$1062,MATCH(B215,Historical!$B$7:$B$1062,0))-1)*100)</f>
        <v>2.7777777777777901</v>
      </c>
      <c r="T215" s="105">
        <f>IF(INDEX(Historical!$F$7:$F$1062,MATCH(B215,Historical!$B$7:$B$1062,0))=0,"n/a",((INDEX(Historical!$C$7:$C$1062,MATCH(B215,Historical!$B$7:$B$1062,0))/INDEX(Historical!$F$7:$F$1062,MATCH(B215,Historical!$B$7:$B$1062,0)))^(1/3)-1)*100)</f>
        <v>14.730410260859351</v>
      </c>
      <c r="U215" s="105">
        <f>IF(INDEX(Historical!$H$7:$H$1062,MATCH(B215,Historical!$B$7:$B$1062,0))=0,"n/a",((INDEX(Historical!$C$7:$C$1062,MATCH(B215,Historical!$B$7:$B$1062,0))/INDEX(Historical!$H$7:$H$1062,MATCH(B215,Historical!$B$7:$B$1062,0)))^(1/5)-1)*100)</f>
        <v>9.9752043443329441</v>
      </c>
      <c r="V215" s="105" t="str">
        <f>IF(INDEX(Historical!$M$7:$M$1062,MATCH(B215,Historical!$B$7:$B$1062,0))=0,"n/a",((INDEX(Historical!$C$7:$C$1062,MATCH(B215,Historical!$B$7:$B$1062,0))/INDEX(Historical!$M$7:$M$1062,MATCH(B215,Historical!$B$7:$B$1062,0)))^(1/10)-1)*100)</f>
        <v>n/a</v>
      </c>
      <c r="W215" s="106" t="str">
        <f>IF(OR(U215&lt;=0,U215="n/a",V215&lt;=0,V215="n/a"),"n/a",U215/V215)</f>
        <v>n/a</v>
      </c>
      <c r="X215" s="107" t="str">
        <f>IF(OR(AJ215&lt;=0,AJ215="n/a",U215&lt;=0,U215="n/a"),"n/a",U215/AJ215)</f>
        <v>n/a</v>
      </c>
      <c r="Y215" s="165"/>
      <c r="Z215" s="101">
        <f>IF(OR(AC215&lt;0.01,AC215="n/a"),"n/a",M215/AC215*100)</f>
        <v>72.727272727272734</v>
      </c>
      <c r="AA215" s="109">
        <f>IF(OR(AC215&lt;0.01,AC215="n/a"),"n/a",I215/AC215)</f>
        <v>25.14354066985646</v>
      </c>
      <c r="AB215" s="71">
        <v>5</v>
      </c>
      <c r="AC215" s="100">
        <v>2.09</v>
      </c>
      <c r="AD215" s="100">
        <v>2.13</v>
      </c>
      <c r="AE215" s="100">
        <v>1.0900000000000001</v>
      </c>
      <c r="AF215" s="100">
        <v>3.96</v>
      </c>
      <c r="AG215" s="100">
        <v>16.28</v>
      </c>
      <c r="AH215" s="100">
        <v>1.0999999999999999</v>
      </c>
      <c r="AI215" s="100">
        <v>11.52</v>
      </c>
      <c r="AJ215" s="100">
        <v>-0.71000000000000008</v>
      </c>
      <c r="AK215" s="100">
        <v>7.26</v>
      </c>
      <c r="AL215" s="100">
        <v>7220</v>
      </c>
      <c r="AM215" s="100">
        <v>1.43</v>
      </c>
      <c r="AN215" s="100">
        <v>2.21</v>
      </c>
      <c r="AO215" s="110">
        <f>IF(U215="n/a","n/a",IF(AA215&lt;0,"n/a",IF(AA215="n/a","n/a",J215+U215-AA215)))</f>
        <v>-12.275852976332269</v>
      </c>
      <c r="AP215" s="111">
        <f>IF(U215="n/a","n/a",J215+U215)</f>
        <v>12.867687693524191</v>
      </c>
      <c r="AQ215" s="112">
        <f>IF(OR(AC215&lt;0.01,AC215="n/a",AF215="n/a"),"n/a",(I215/SQRT(22.5*AC215*(I215/AF215))-1)*100)</f>
        <v>110.36309462200676</v>
      </c>
      <c r="AR215" s="101">
        <f>INDEX(Historical!$C$7:$C$1063,MATCH(B215,Historical!$B$7:$B$1063,0))*IF(AH215="n/a",1.03,IF(AH215&lt;0,1.01,IF(AH215&gt;10,1.1,(1+AH215/100))))</f>
        <v>1.4962799999999998</v>
      </c>
      <c r="AS215" s="109">
        <f>IF($AI215="n/a",1.03*AR215,IF($AI215&lt;0,1.01*AR215,IF($AI215&gt;10,1.1*AR215,(1+$AI215/100)*AR215)))</f>
        <v>1.6459079999999999</v>
      </c>
      <c r="AT215" s="109">
        <f>IF($AK215="n/a",1.03*AS215,IF($AK215&lt;0,1.01*AS215,IF($AK215&gt;10,1.1*AS215,(1+$AK215/100)*AS215)))</f>
        <v>1.7654009207999999</v>
      </c>
      <c r="AU215" s="109">
        <f>IF($AK215="n/a",1.03*AT215,IF($AK215&lt;0,1.01*AT215,IF($AK215&gt;10,1.1*AT215,(1+$AK215/100)*AT215)))</f>
        <v>1.8935690276500798</v>
      </c>
      <c r="AV215" s="109">
        <f>IF($AK215="n/a",1.03*AU215,IF($AK215&lt;0,1.01*AU215,IF($AK215&gt;10,1.1*AU215,(1+$AK215/100)*AU215)))</f>
        <v>2.0310421390574755</v>
      </c>
      <c r="AW215" s="109">
        <f>SUM(AR215:AV215)</f>
        <v>8.8322000875075553</v>
      </c>
      <c r="AX215" s="113">
        <f>AW215/I215*100</f>
        <v>16.807231374895444</v>
      </c>
      <c r="AY215" s="100">
        <v>0.44</v>
      </c>
      <c r="AZ215" s="100">
        <v>39.69</v>
      </c>
      <c r="BA215" s="100">
        <v>-21.65</v>
      </c>
      <c r="BB215" s="100">
        <v>15.010000000000002</v>
      </c>
      <c r="BC215" s="100">
        <v>8.85</v>
      </c>
      <c r="BE215" s="12">
        <v>2017</v>
      </c>
      <c r="BF215" s="12">
        <f>IF(BE215&gt;2020,0,IF(BE215&gt;2008,1,IF(BE215&gt;2001,2,IF(BE215&gt;1990,3,IF(BE215&gt;1980,4,IF(BE215&gt;1973,5,IF(BE215&gt;1970,6,IF(BE215&gt;1960,7,IF(BE215&gt;1958,8,IF(BE215&gt;1953,9,10))))))))))</f>
        <v>1</v>
      </c>
      <c r="BG215" s="100">
        <v>3.93</v>
      </c>
      <c r="BH215" t="s">
        <v>121</v>
      </c>
      <c r="BI215" t="s">
        <v>122</v>
      </c>
    </row>
    <row r="216" spans="1:61" ht="11.25" customHeight="1" x14ac:dyDescent="0.2">
      <c r="A216" s="55" t="s">
        <v>1019</v>
      </c>
      <c r="B216" s="55" t="s">
        <v>1020</v>
      </c>
      <c r="C216" s="156" t="s">
        <v>134</v>
      </c>
      <c r="D216" s="98" t="s">
        <v>354</v>
      </c>
      <c r="E216" s="157">
        <v>15</v>
      </c>
      <c r="F216" s="2">
        <v>330</v>
      </c>
      <c r="G216" s="2" t="s">
        <v>146</v>
      </c>
      <c r="H216" s="2" t="s">
        <v>146</v>
      </c>
      <c r="I216" s="100">
        <v>573.1</v>
      </c>
      <c r="J216" s="101">
        <f>(M216/I216)*100</f>
        <v>0.60722387017972423</v>
      </c>
      <c r="K216" s="104">
        <v>0.87</v>
      </c>
      <c r="L216" s="71">
        <v>4</v>
      </c>
      <c r="M216" s="28">
        <f>K216*L216</f>
        <v>3.48</v>
      </c>
      <c r="N216" s="103" t="s">
        <v>372</v>
      </c>
      <c r="O216" s="104">
        <v>0.76</v>
      </c>
      <c r="P216" s="158">
        <v>46031</v>
      </c>
      <c r="Q216" s="158">
        <v>46062</v>
      </c>
      <c r="R216" s="28">
        <f>(K216-O216)/O216*100</f>
        <v>14.473684210526313</v>
      </c>
      <c r="S216" s="105">
        <f>IF(INDEX(Historical!$D$7:$D1425,MATCH(B216,Historical!$B$7:$B$1062,0))=0,"n/a",(INDEX(Historical!$C$7:$C$1062,MATCH(B216,Historical!$B$7:$B$1062,0))/INDEX(Historical!$D$7:$D$1062,MATCH(B216,Historical!$B$7:$B$1062,0))-1)*100)</f>
        <v>15.151515151515138</v>
      </c>
      <c r="T216" s="105">
        <f>IF(INDEX(Historical!$F$7:$F$1062,MATCH(B216,Historical!$B$7:$B$1062,0))=0,"n/a",((INDEX(Historical!$C$7:$C$1062,MATCH(B216,Historical!$B$7:$B$1062,0))/INDEX(Historical!$F$7:$F$1062,MATCH(B216,Historical!$B$7:$B$1062,0)))^(1/3)-1)*100)</f>
        <v>15.754843129198481</v>
      </c>
      <c r="U216" s="105">
        <f>IF(INDEX(Historical!$H$7:$H$1062,MATCH(B216,Historical!$B$7:$B$1062,0))=0,"n/a",((INDEX(Historical!$C$7:$C$1062,MATCH(B216,Historical!$B$7:$B$1062,0))/INDEX(Historical!$H$7:$H$1062,MATCH(B216,Historical!$B$7:$B$1062,0)))^(1/5)-1)*100)</f>
        <v>13.697448881013807</v>
      </c>
      <c r="V216" s="105">
        <f>IF(INDEX(Historical!$M$7:$M$1062,MATCH(B216,Historical!$B$7:$B$1062,0))=0,"n/a",((INDEX(Historical!$C$7:$C$1062,MATCH(B216,Historical!$B$7:$B$1062,0))/INDEX(Historical!$M$7:$M$1062,MATCH(B216,Historical!$B$7:$B$1062,0)))^(1/10)-1)*100)</f>
        <v>16.860936130231497</v>
      </c>
      <c r="W216" s="106">
        <f>IF(OR(U216&lt;=0,U216="n/a",V216&lt;=0,V216="n/a"),"n/a",U216/V216)</f>
        <v>0.81237772180717849</v>
      </c>
      <c r="X216" s="107">
        <f>IF(OR(AJ216&lt;=0,AJ216="n/a",U216&lt;=0,U216="n/a"),"n/a",U216/AJ216)</f>
        <v>0.65257021824744188</v>
      </c>
      <c r="Y216" s="159"/>
      <c r="Z216" s="101">
        <f>IF(OR(AC216&lt;0.01,AC216="n/a"),"n/a",M216/AC216*100)</f>
        <v>19.141914191419144</v>
      </c>
      <c r="AA216" s="109">
        <f>IF(OR(AC216&lt;0.01,AC216="n/a"),"n/a",I216/AC216)</f>
        <v>31.523652365236526</v>
      </c>
      <c r="AB216" s="71">
        <v>12</v>
      </c>
      <c r="AC216" s="100">
        <v>18.18</v>
      </c>
      <c r="AD216" s="100">
        <v>1.54</v>
      </c>
      <c r="AE216" s="100">
        <v>14.42</v>
      </c>
      <c r="AF216" s="100">
        <v>89.68</v>
      </c>
      <c r="AG216" s="100">
        <v>241.48999999999998</v>
      </c>
      <c r="AH216" s="100">
        <v>16.850000000000001</v>
      </c>
      <c r="AI216" s="100">
        <v>15.64</v>
      </c>
      <c r="AJ216" s="100">
        <v>20.990000000000002</v>
      </c>
      <c r="AK216" s="100">
        <v>16.21</v>
      </c>
      <c r="AL216" s="100">
        <v>506640</v>
      </c>
      <c r="AM216" s="100">
        <v>8.42</v>
      </c>
      <c r="AN216" s="100">
        <v>4.3899999999999997</v>
      </c>
      <c r="AO216" s="110">
        <f>IF(U216="n/a","n/a",IF(AA216&lt;0,"n/a",IF(AA216="n/a","n/a",J216+U216-AA216)))</f>
        <v>-17.218979614042993</v>
      </c>
      <c r="AP216" s="111">
        <f>IF(U216="n/a","n/a",J216+U216)</f>
        <v>14.304672751193532</v>
      </c>
      <c r="AQ216" s="112">
        <f>IF(OR(AC216&lt;0.01,AC216="n/a",AF216="n/a"),"n/a",(I216/SQRT(22.5*AC216*(I216/AF216))-1)*100)</f>
        <v>1020.9204836729126</v>
      </c>
      <c r="AR216" s="101">
        <f>INDEX(Historical!$C$7:$C$1063,MATCH(B216,Historical!$B$7:$B$1063,0))*IF(AH216="n/a",1.03,IF(AH216&lt;0,1.01,IF(AH216&gt;10,1.1,(1+AH216/100))))</f>
        <v>3.3440000000000003</v>
      </c>
      <c r="AS216" s="109">
        <f>IF($AI216="n/a",1.03*AR216,IF($AI216&lt;0,1.01*AR216,IF($AI216&gt;10,1.1*AR216,(1+$AI216/100)*AR216)))</f>
        <v>3.6784000000000008</v>
      </c>
      <c r="AT216" s="109">
        <f>IF($AK216="n/a",1.03*AS216,IF($AK216&lt;0,1.01*AS216,IF($AK216&gt;10,1.1*AS216,(1+$AK216/100)*AS216)))</f>
        <v>4.0462400000000009</v>
      </c>
      <c r="AU216" s="109">
        <f>IF($AK216="n/a",1.03*AT216,IF($AK216&lt;0,1.01*AT216,IF($AK216&gt;10,1.1*AT216,(1+$AK216/100)*AT216)))</f>
        <v>4.450864000000001</v>
      </c>
      <c r="AV216" s="109">
        <f>IF($AK216="n/a",1.03*AU216,IF($AK216&lt;0,1.01*AU216,IF($AK216&gt;10,1.1*AU216,(1+$AK216/100)*AU216)))</f>
        <v>4.8959504000000011</v>
      </c>
      <c r="AW216" s="109">
        <f>SUM(AR216:AV216)</f>
        <v>20.415454400000005</v>
      </c>
      <c r="AX216" s="113">
        <f>AW216/I216*100</f>
        <v>3.562284836852208</v>
      </c>
      <c r="AY216" s="100">
        <v>0.71</v>
      </c>
      <c r="AZ216" s="100">
        <v>23.369999999999997</v>
      </c>
      <c r="BA216" s="100">
        <v>-4.7600000000000007</v>
      </c>
      <c r="BB216" s="100">
        <v>11.469999999999999</v>
      </c>
      <c r="BC216" s="100">
        <v>8.5500000000000007</v>
      </c>
      <c r="BE216" s="12">
        <v>2012</v>
      </c>
      <c r="BF216" s="12">
        <f>IF(BE216&gt;2020,0,IF(BE216&gt;2008,1,IF(BE216&gt;2001,2,IF(BE216&gt;1990,3,IF(BE216&gt;1980,4,IF(BE216&gt;1973,5,IF(BE216&gt;1970,6,IF(BE216&gt;1960,7,IF(BE216&gt;1958,8,IF(BE216&gt;1953,9,10))))))))))</f>
        <v>1</v>
      </c>
      <c r="BG216" s="100">
        <v>29.799999999999997</v>
      </c>
      <c r="BH216" t="s">
        <v>121</v>
      </c>
      <c r="BI216" t="s">
        <v>122</v>
      </c>
    </row>
    <row r="217" spans="1:61" ht="12.75" customHeight="1" x14ac:dyDescent="0.2">
      <c r="A217" s="55" t="s">
        <v>1021</v>
      </c>
      <c r="B217" s="55" t="s">
        <v>1022</v>
      </c>
      <c r="C217" s="156" t="s">
        <v>300</v>
      </c>
      <c r="D217" s="98" t="s">
        <v>301</v>
      </c>
      <c r="E217" s="157">
        <v>16</v>
      </c>
      <c r="F217" s="2">
        <v>279</v>
      </c>
      <c r="G217" s="2" t="s">
        <v>119</v>
      </c>
      <c r="H217" s="2" t="s">
        <v>119</v>
      </c>
      <c r="I217" s="100">
        <v>132.34</v>
      </c>
      <c r="J217" s="101">
        <f>(M217/I217)*100</f>
        <v>4.6244521686564903</v>
      </c>
      <c r="K217" s="104">
        <v>1.53</v>
      </c>
      <c r="L217" s="71">
        <v>4</v>
      </c>
      <c r="M217" s="28">
        <f>K217*L217</f>
        <v>6.12</v>
      </c>
      <c r="N217" s="103" t="s">
        <v>202</v>
      </c>
      <c r="O217" s="104">
        <v>1.5149999999999999</v>
      </c>
      <c r="P217" s="158">
        <v>46037</v>
      </c>
      <c r="Q217" s="158">
        <v>46052</v>
      </c>
      <c r="R217" s="28">
        <f>(K217-O217)/O217*100</f>
        <v>0.99009900990099842</v>
      </c>
      <c r="S217" s="105">
        <f>IF(INDEX(Historical!$D$7:$D1426,MATCH(B217,Historical!$B$7:$B$1062,0))=0,"n/a",(INDEX(Historical!$C$7:$C$1062,MATCH(B217,Historical!$B$7:$B$1062,0))/INDEX(Historical!$D$7:$D$1062,MATCH(B217,Historical!$B$7:$B$1062,0))-1)*100)</f>
        <v>3.0612244897959107</v>
      </c>
      <c r="T217" s="105">
        <f>IF(INDEX(Historical!$F$7:$F$1062,MATCH(B217,Historical!$B$7:$B$1062,0))=0,"n/a",((INDEX(Historical!$C$7:$C$1062,MATCH(B217,Historical!$B$7:$B$1062,0))/INDEX(Historical!$F$7:$F$1062,MATCH(B217,Historical!$B$7:$B$1062,0)))^(1/3)-1)*100)</f>
        <v>9.0344330373093307</v>
      </c>
      <c r="U217" s="105">
        <f>IF(INDEX(Historical!$H$7:$H$1062,MATCH(B217,Historical!$B$7:$B$1062,0))=0,"n/a",((INDEX(Historical!$C$7:$C$1062,MATCH(B217,Historical!$B$7:$B$1062,0))/INDEX(Historical!$H$7:$H$1062,MATCH(B217,Historical!$B$7:$B$1062,0)))^(1/5)-1)*100)</f>
        <v>8.6632090658934189</v>
      </c>
      <c r="V217" s="105">
        <f>IF(INDEX(Historical!$M$7:$M$1062,MATCH(B217,Historical!$B$7:$B$1062,0))=0,"n/a",((INDEX(Historical!$C$7:$C$1062,MATCH(B217,Historical!$B$7:$B$1062,0))/INDEX(Historical!$M$7:$M$1062,MATCH(B217,Historical!$B$7:$B$1062,0)))^(1/10)-1)*100)</f>
        <v>7.0020728065032012</v>
      </c>
      <c r="W217" s="106">
        <f>IF(OR(U217&lt;=0,U217="n/a",V217&lt;=0,V217="n/a"),"n/a",U217/V217)</f>
        <v>1.2372349310403388</v>
      </c>
      <c r="X217" s="107">
        <f>IF(OR(AJ217&lt;=0,AJ217="n/a",U217&lt;=0,U217="n/a"),"n/a",U217/AJ217)</f>
        <v>0.75136245150853598</v>
      </c>
      <c r="Y217" s="159"/>
      <c r="Z217" s="101">
        <f>IF(OR(AC217&lt;0.01,AC217="n/a"),"n/a",M217/AC217*100)</f>
        <v>178.94736842105263</v>
      </c>
      <c r="AA217" s="109">
        <f>IF(OR(AC217&lt;0.01,AC217="n/a"),"n/a",I217/AC217)</f>
        <v>38.695906432748536</v>
      </c>
      <c r="AB217" s="71">
        <v>12</v>
      </c>
      <c r="AC217" s="100">
        <v>3.42</v>
      </c>
      <c r="AD217" s="100" t="s">
        <v>142</v>
      </c>
      <c r="AE217" s="100">
        <v>7.12</v>
      </c>
      <c r="AF217" s="100">
        <v>2.82</v>
      </c>
      <c r="AG217" s="100">
        <v>7.0900000000000007</v>
      </c>
      <c r="AH217" s="100">
        <v>-8.6900000000000013</v>
      </c>
      <c r="AI217" s="100">
        <v>-3.7699999999999996</v>
      </c>
      <c r="AJ217" s="100">
        <v>11.53</v>
      </c>
      <c r="AK217" s="100">
        <v>-1.66</v>
      </c>
      <c r="AL217" s="100">
        <v>15790</v>
      </c>
      <c r="AM217" s="100">
        <v>0.83</v>
      </c>
      <c r="AN217" s="100">
        <v>1.04</v>
      </c>
      <c r="AO217" s="110">
        <f>IF(U217="n/a","n/a",IF(AA217&lt;0,"n/a",IF(AA217="n/a","n/a",J217+U217-AA217)))</f>
        <v>-25.408245198198628</v>
      </c>
      <c r="AP217" s="111">
        <f>IF(U217="n/a","n/a",J217+U217)</f>
        <v>13.287661234549908</v>
      </c>
      <c r="AQ217" s="112">
        <f>IF(OR(AC217&lt;0.01,AC217="n/a",AF217="n/a"),"n/a",(I217/SQRT(22.5*AC217*(I217/AF217))-1)*100)</f>
        <v>120.22458853568443</v>
      </c>
      <c r="AR217" s="101">
        <f>INDEX(Historical!$C$7:$C$1063,MATCH(B217,Historical!$B$7:$B$1063,0))*IF(AH217="n/a",1.03,IF(AH217&lt;0,1.01,IF(AH217&gt;10,1.1,(1+AH217/100))))</f>
        <v>6.1205999999999996</v>
      </c>
      <c r="AS217" s="109">
        <f>IF($AI217="n/a",1.03*AR217,IF($AI217&lt;0,1.01*AR217,IF($AI217&gt;10,1.1*AR217,(1+$AI217/100)*AR217)))</f>
        <v>6.1818059999999999</v>
      </c>
      <c r="AT217" s="109">
        <f>IF($AK217="n/a",1.03*AS217,IF($AK217&lt;0,1.01*AS217,IF($AK217&gt;10,1.1*AS217,(1+$AK217/100)*AS217)))</f>
        <v>6.2436240600000001</v>
      </c>
      <c r="AU217" s="109">
        <f>IF($AK217="n/a",1.03*AT217,IF($AK217&lt;0,1.01*AT217,IF($AK217&gt;10,1.1*AT217,(1+$AK217/100)*AT217)))</f>
        <v>6.3060603006000004</v>
      </c>
      <c r="AV217" s="109">
        <f>IF($AK217="n/a",1.03*AU217,IF($AK217&lt;0,1.01*AU217,IF($AK217&gt;10,1.1*AU217,(1+$AK217/100)*AU217)))</f>
        <v>6.3691209036060004</v>
      </c>
      <c r="AW217" s="109">
        <f>SUM(AR217:AV217)</f>
        <v>31.221211264206001</v>
      </c>
      <c r="AX217" s="113">
        <f>AW217/I217*100</f>
        <v>23.591666362555539</v>
      </c>
      <c r="AY217" s="100">
        <v>0.72</v>
      </c>
      <c r="AZ217" s="100">
        <v>10.01</v>
      </c>
      <c r="BA217" s="100">
        <v>-11.29</v>
      </c>
      <c r="BB217" s="100">
        <v>-1.92</v>
      </c>
      <c r="BC217" s="100">
        <v>0.16</v>
      </c>
      <c r="BE217" s="12">
        <v>2011</v>
      </c>
      <c r="BF217" s="12">
        <f>IF(BE217&gt;2020,0,IF(BE217&gt;2008,1,IF(BE217&gt;2001,2,IF(BE217&gt;1990,3,IF(BE217&gt;1980,4,IF(BE217&gt;1973,5,IF(BE217&gt;1970,6,IF(BE217&gt;1960,7,IF(BE217&gt;1958,8,IF(BE217&gt;1953,9,10))))))))))</f>
        <v>1</v>
      </c>
      <c r="BG217" s="100">
        <v>3.38</v>
      </c>
      <c r="BH217" t="s">
        <v>121</v>
      </c>
      <c r="BI217" t="s">
        <v>302</v>
      </c>
    </row>
    <row r="218" spans="1:61" ht="12.75" customHeight="1" x14ac:dyDescent="0.2">
      <c r="A218" s="55" t="s">
        <v>1023</v>
      </c>
      <c r="B218" s="55" t="s">
        <v>1024</v>
      </c>
      <c r="C218" s="156" t="s">
        <v>134</v>
      </c>
      <c r="D218" s="98" t="s">
        <v>186</v>
      </c>
      <c r="E218" s="157">
        <v>16</v>
      </c>
      <c r="F218" s="2">
        <v>305</v>
      </c>
      <c r="G218" s="2" t="s">
        <v>146</v>
      </c>
      <c r="H218" s="2" t="s">
        <v>146</v>
      </c>
      <c r="I218" s="100">
        <v>54.41</v>
      </c>
      <c r="J218" s="101">
        <f>(M218/I218)*100</f>
        <v>5.8445138761257125</v>
      </c>
      <c r="K218" s="104">
        <v>0.26500000000000001</v>
      </c>
      <c r="L218" s="71">
        <v>12</v>
      </c>
      <c r="M218" s="28">
        <f>K218*L218</f>
        <v>3.18</v>
      </c>
      <c r="N218" s="103" t="s">
        <v>562</v>
      </c>
      <c r="O218" s="104">
        <v>0.26</v>
      </c>
      <c r="P218" s="158">
        <v>46211</v>
      </c>
      <c r="Q218" s="158">
        <v>46218</v>
      </c>
      <c r="R218" s="28">
        <f>(K218-O218)/O218*100</f>
        <v>1.9230769230769247</v>
      </c>
      <c r="S218" s="105">
        <f>IF(INDEX(Historical!$D$7:$D1427,MATCH(B218,Historical!$B$7:$B$1062,0))=0,"n/a",(INDEX(Historical!$C$7:$C$1062,MATCH(B218,Historical!$B$7:$B$1062,0))/INDEX(Historical!$D$7:$D$1062,MATCH(B218,Historical!$B$7:$B$1062,0))-1)*100)</f>
        <v>4.1237113402061709</v>
      </c>
      <c r="T218" s="105">
        <f>IF(INDEX(Historical!$F$7:$F$1062,MATCH(B218,Historical!$B$7:$B$1062,0))=0,"n/a",((INDEX(Historical!$C$7:$C$1062,MATCH(B218,Historical!$B$7:$B$1062,0))/INDEX(Historical!$F$7:$F$1062,MATCH(B218,Historical!$B$7:$B$1062,0)))^(1/3)-1)*100)</f>
        <v>5.3016287736183942</v>
      </c>
      <c r="U218" s="105">
        <f>IF(INDEX(Historical!$H$7:$H$1062,MATCH(B218,Historical!$B$7:$B$1062,0))=0,"n/a",((INDEX(Historical!$C$7:$C$1062,MATCH(B218,Historical!$B$7:$B$1062,0))/INDEX(Historical!$H$7:$H$1062,MATCH(B218,Historical!$B$7:$B$1062,0)))^(1/5)-1)*100)</f>
        <v>4.2561070630344089</v>
      </c>
      <c r="V218" s="105">
        <f>IF(INDEX(Historical!$M$7:$M$1062,MATCH(B218,Historical!$B$7:$B$1062,0))=0,"n/a",((INDEX(Historical!$C$7:$C$1062,MATCH(B218,Historical!$B$7:$B$1062,0))/INDEX(Historical!$M$7:$M$1062,MATCH(B218,Historical!$B$7:$B$1062,0)))^(1/10)-1)*100)</f>
        <v>3.7342887042178363</v>
      </c>
      <c r="W218" s="106">
        <f>IF(OR(U218&lt;=0,U218="n/a",V218&lt;=0,V218="n/a"),"n/a",U218/V218)</f>
        <v>1.1397370155733231</v>
      </c>
      <c r="X218" s="107">
        <f>IF(OR(AJ218&lt;=0,AJ218="n/a",U218&lt;=0,U218="n/a"),"n/a",U218/AJ218)</f>
        <v>6.516777006636669E-2</v>
      </c>
      <c r="Y218" s="165"/>
      <c r="Z218" s="101">
        <f>IF(OR(AC218&lt;0.01,AC218="n/a"),"n/a",M218/AC218*100)</f>
        <v>66.94736842105263</v>
      </c>
      <c r="AA218" s="109">
        <f>IF(OR(AC218&lt;0.01,AC218="n/a"),"n/a",I218/AC218)</f>
        <v>11.454736842105262</v>
      </c>
      <c r="AB218" s="71">
        <v>12</v>
      </c>
      <c r="AC218" s="100">
        <v>4.75</v>
      </c>
      <c r="AD218" s="100">
        <v>9.17</v>
      </c>
      <c r="AE218" s="100">
        <v>7.28</v>
      </c>
      <c r="AF218" s="100">
        <v>1.63</v>
      </c>
      <c r="AG218" s="100">
        <v>14.37</v>
      </c>
      <c r="AH218" s="100">
        <v>-3.05</v>
      </c>
      <c r="AI218" s="100">
        <v>3.3000000000000003</v>
      </c>
      <c r="AJ218" s="100">
        <v>65.31</v>
      </c>
      <c r="AK218" s="100">
        <v>1.5</v>
      </c>
      <c r="AL218" s="100">
        <v>5060</v>
      </c>
      <c r="AM218" s="100">
        <v>4.03</v>
      </c>
      <c r="AN218" s="100">
        <v>0.82</v>
      </c>
      <c r="AO218" s="110">
        <f>IF(U218="n/a","n/a",IF(AA218&lt;0,"n/a",IF(AA218="n/a","n/a",J218+U218-AA218)))</f>
        <v>-1.3541159029451411</v>
      </c>
      <c r="AP218" s="111">
        <f>IF(U218="n/a","n/a",J218+U218)</f>
        <v>10.100620939160121</v>
      </c>
      <c r="AQ218" s="112">
        <f>IF(OR(AC218&lt;0.01,AC218="n/a",AF218="n/a"),"n/a",(I218/SQRT(22.5*AC218*(I218/AF218))-1)*100)</f>
        <v>-8.9048823051627206</v>
      </c>
      <c r="AR218" s="101">
        <f>INDEX(Historical!$C$7:$C$1063,MATCH(B218,Historical!$B$7:$B$1063,0))*IF(AH218="n/a",1.03,IF(AH218&lt;0,1.01,IF(AH218&gt;10,1.1,(1+AH218/100))))</f>
        <v>3.0602999999999998</v>
      </c>
      <c r="AS218" s="109">
        <f>IF($AI218="n/a",1.03*AR218,IF($AI218&lt;0,1.01*AR218,IF($AI218&gt;10,1.1*AR218,(1+$AI218/100)*AR218)))</f>
        <v>3.1612898999999994</v>
      </c>
      <c r="AT218" s="109">
        <f>IF($AK218="n/a",1.03*AS218,IF($AK218&lt;0,1.01*AS218,IF($AK218&gt;10,1.1*AS218,(1+$AK218/100)*AS218)))</f>
        <v>3.2087092484999991</v>
      </c>
      <c r="AU218" s="109">
        <f>IF($AK218="n/a",1.03*AT218,IF($AK218&lt;0,1.01*AT218,IF($AK218&gt;10,1.1*AT218,(1+$AK218/100)*AT218)))</f>
        <v>3.2568398872274988</v>
      </c>
      <c r="AV218" s="109">
        <f>IF($AK218="n/a",1.03*AU218,IF($AK218&lt;0,1.01*AU218,IF($AK218&gt;10,1.1*AU218,(1+$AK218/100)*AU218)))</f>
        <v>3.3056924855359111</v>
      </c>
      <c r="AW218" s="109">
        <f>SUM(AR218:AV218)</f>
        <v>15.992831521263408</v>
      </c>
      <c r="AX218" s="113">
        <f>AW218/I218*100</f>
        <v>29.393184196403986</v>
      </c>
      <c r="AY218" s="100">
        <v>0.71</v>
      </c>
      <c r="AZ218" s="100">
        <v>11.81</v>
      </c>
      <c r="BA218" s="100">
        <v>-18.02</v>
      </c>
      <c r="BB218" s="100">
        <v>4.6100000000000003</v>
      </c>
      <c r="BC218" s="100">
        <v>-2.67</v>
      </c>
      <c r="BE218" s="12">
        <v>2011</v>
      </c>
      <c r="BF218" s="12">
        <f>IF(BE218&gt;2020,0,IF(BE218&gt;2008,1,IF(BE218&gt;2001,2,IF(BE218&gt;1990,3,IF(BE218&gt;1980,4,IF(BE218&gt;1973,5,IF(BE218&gt;1970,6,IF(BE218&gt;1960,7,IF(BE218&gt;1958,8,IF(BE218&gt;1953,9,10))))))))))</f>
        <v>1</v>
      </c>
      <c r="BG218" s="100">
        <v>7.68</v>
      </c>
      <c r="BH218" t="s">
        <v>121</v>
      </c>
      <c r="BI218" t="s">
        <v>122</v>
      </c>
    </row>
    <row r="219" spans="1:61" ht="12.75" customHeight="1" x14ac:dyDescent="0.2">
      <c r="A219" s="116" t="s">
        <v>1025</v>
      </c>
      <c r="B219" s="55" t="s">
        <v>1026</v>
      </c>
      <c r="C219" s="156" t="s">
        <v>116</v>
      </c>
      <c r="D219" s="98" t="s">
        <v>150</v>
      </c>
      <c r="E219" s="157">
        <v>13</v>
      </c>
      <c r="F219" s="2">
        <v>426</v>
      </c>
      <c r="G219" s="2" t="s">
        <v>146</v>
      </c>
      <c r="H219" s="2" t="s">
        <v>146</v>
      </c>
      <c r="I219" s="100">
        <v>71.48</v>
      </c>
      <c r="J219" s="101">
        <f>(M219/I219)*100</f>
        <v>1.7907106883044206</v>
      </c>
      <c r="K219" s="104">
        <v>0.32</v>
      </c>
      <c r="L219" s="71">
        <v>4</v>
      </c>
      <c r="M219" s="28">
        <f>K219*L219</f>
        <v>1.28</v>
      </c>
      <c r="N219" s="55" t="s">
        <v>1027</v>
      </c>
      <c r="O219" s="104">
        <v>0.31</v>
      </c>
      <c r="P219" s="158">
        <v>46073</v>
      </c>
      <c r="Q219" s="158">
        <v>46090</v>
      </c>
      <c r="R219" s="28">
        <f>(K219-O219)/O219*100</f>
        <v>3.2258064516129057</v>
      </c>
      <c r="S219" s="105">
        <f>IF(INDEX(Historical!$D$7:$D1428,MATCH(B219,Historical!$B$7:$B$1062,0))=0,"n/a",(INDEX(Historical!$C$7:$C$1062,MATCH(B219,Historical!$B$7:$B$1062,0))/INDEX(Historical!$D$7:$D$1062,MATCH(B219,Historical!$B$7:$B$1062,0))-1)*100)</f>
        <v>6.8965517241379448</v>
      </c>
      <c r="T219" s="105">
        <f>IF(INDEX(Historical!$F$7:$F$1062,MATCH(B219,Historical!$B$7:$B$1062,0))=0,"n/a",((INDEX(Historical!$C$7:$C$1062,MATCH(B219,Historical!$B$7:$B$1062,0))/INDEX(Historical!$F$7:$F$1062,MATCH(B219,Historical!$B$7:$B$1062,0)))^(1/3)-1)*100)</f>
        <v>3.4509669068251148</v>
      </c>
      <c r="U219" s="105">
        <f>IF(INDEX(Historical!$H$7:$H$1062,MATCH(B219,Historical!$B$7:$B$1062,0))=0,"n/a",((INDEX(Historical!$C$7:$C$1062,MATCH(B219,Historical!$B$7:$B$1062,0))/INDEX(Historical!$H$7:$H$1062,MATCH(B219,Historical!$B$7:$B$1062,0)))^(1/5)-1)*100)</f>
        <v>17.870475787550632</v>
      </c>
      <c r="V219" s="105">
        <f>IF(INDEX(Historical!$M$7:$M$1062,MATCH(B219,Historical!$B$7:$B$1062,0))=0,"n/a",((INDEX(Historical!$C$7:$C$1062,MATCH(B219,Historical!$B$7:$B$1062,0))/INDEX(Historical!$M$7:$M$1062,MATCH(B219,Historical!$B$7:$B$1062,0)))^(1/10)-1)*100)</f>
        <v>13.008961004136488</v>
      </c>
      <c r="W219" s="106">
        <f>IF(OR(U219&lt;=0,U219="n/a",V219&lt;=0,V219="n/a"),"n/a",U219/V219)</f>
        <v>1.3737050777435891</v>
      </c>
      <c r="X219" s="107">
        <f>IF(OR(AJ219&lt;=0,AJ219="n/a",U219&lt;=0,U219="n/a"),"n/a",U219/AJ219)</f>
        <v>1.6732655231788982</v>
      </c>
      <c r="Y219" s="123"/>
      <c r="Z219" s="101">
        <f>IF(OR(AC219&lt;0.01,AC219="n/a"),"n/a",M219/AC219*100)</f>
        <v>29.493087557603687</v>
      </c>
      <c r="AA219" s="109">
        <f>IF(OR(AC219&lt;0.01,AC219="n/a"),"n/a",I219/AC219)</f>
        <v>16.47004608294931</v>
      </c>
      <c r="AB219" s="71">
        <v>12</v>
      </c>
      <c r="AC219" s="100">
        <v>4.34</v>
      </c>
      <c r="AD219" s="100">
        <v>1.71</v>
      </c>
      <c r="AE219" s="100">
        <v>1.85</v>
      </c>
      <c r="AF219" s="100" t="s">
        <v>142</v>
      </c>
      <c r="AG219" s="100" t="s">
        <v>142</v>
      </c>
      <c r="AH219" s="100">
        <v>13.54</v>
      </c>
      <c r="AI219" s="100">
        <v>3.51</v>
      </c>
      <c r="AJ219" s="100">
        <v>10.68</v>
      </c>
      <c r="AK219" s="100">
        <v>8.98</v>
      </c>
      <c r="AL219" s="100">
        <v>14090</v>
      </c>
      <c r="AM219" s="100">
        <v>0.31</v>
      </c>
      <c r="AN219" s="100" t="s">
        <v>142</v>
      </c>
      <c r="AO219" s="110">
        <f>IF(U219="n/a","n/a",IF(AA219&lt;0,"n/a",IF(AA219="n/a","n/a",J219+U219-AA219)))</f>
        <v>3.1911403929057442</v>
      </c>
      <c r="AP219" s="111">
        <f>IF(U219="n/a","n/a",J219+U219)</f>
        <v>19.661186475855054</v>
      </c>
      <c r="AQ219" s="112" t="str">
        <f>IF(OR(AC219&lt;0.01,AC219="n/a",AF219="n/a"),"n/a",(I219/SQRT(22.5*AC219*(I219/AF219))-1)*100)</f>
        <v>n/a</v>
      </c>
      <c r="AR219" s="101">
        <f>INDEX(Historical!$C$7:$C$1063,MATCH(B219,Historical!$B$7:$B$1063,0))*IF(AH219="n/a",1.03,IF(AH219&lt;0,1.01,IF(AH219&gt;10,1.1,(1+AH219/100))))</f>
        <v>1.3640000000000001</v>
      </c>
      <c r="AS219" s="109">
        <f>IF($AI219="n/a",1.03*AR219,IF($AI219&lt;0,1.01*AR219,IF($AI219&gt;10,1.1*AR219,(1+$AI219/100)*AR219)))</f>
        <v>1.4118763999999999</v>
      </c>
      <c r="AT219" s="109">
        <f>IF($AK219="n/a",1.03*AS219,IF($AK219&lt;0,1.01*AS219,IF($AK219&gt;10,1.1*AS219,(1+$AK219/100)*AS219)))</f>
        <v>1.5386629007200001</v>
      </c>
      <c r="AU219" s="109">
        <f>IF($AK219="n/a",1.03*AT219,IF($AK219&lt;0,1.01*AT219,IF($AK219&gt;10,1.1*AT219,(1+$AK219/100)*AT219)))</f>
        <v>1.6768348292046562</v>
      </c>
      <c r="AV219" s="109">
        <f>IF($AK219="n/a",1.03*AU219,IF($AK219&lt;0,1.01*AU219,IF($AK219&gt;10,1.1*AU219,(1+$AK219/100)*AU219)))</f>
        <v>1.8274145968672344</v>
      </c>
      <c r="AW219" s="109">
        <f>SUM(AR219:AV219)</f>
        <v>7.8187887267918903</v>
      </c>
      <c r="AX219" s="113">
        <f>AW219/I219*100</f>
        <v>10.9384285489534</v>
      </c>
      <c r="AY219" s="100">
        <v>1.3</v>
      </c>
      <c r="AZ219" s="100">
        <v>22.89</v>
      </c>
      <c r="BA219" s="100">
        <v>-14.540000000000001</v>
      </c>
      <c r="BB219" s="100">
        <v>-4.54</v>
      </c>
      <c r="BC219" s="100">
        <v>4.34</v>
      </c>
      <c r="BE219" s="12">
        <v>2014</v>
      </c>
      <c r="BF219" s="12">
        <f>IF(BE219&gt;2020,0,IF(BE219&gt;2008,1,IF(BE219&gt;2001,2,IF(BE219&gt;1990,3,IF(BE219&gt;1980,4,IF(BE219&gt;1973,5,IF(BE219&gt;1970,6,IF(BE219&gt;1960,7,IF(BE219&gt;1958,8,IF(BE219&gt;1953,9,10))))))))))</f>
        <v>1</v>
      </c>
      <c r="BG219" s="100">
        <v>16.54</v>
      </c>
      <c r="BH219" t="s">
        <v>121</v>
      </c>
      <c r="BI219" t="s">
        <v>122</v>
      </c>
    </row>
    <row r="220" spans="1:61" ht="12.75" customHeight="1" x14ac:dyDescent="0.2">
      <c r="A220" s="149" t="s">
        <v>1028</v>
      </c>
      <c r="B220" s="55" t="s">
        <v>1029</v>
      </c>
      <c r="C220" s="156" t="s">
        <v>116</v>
      </c>
      <c r="D220" s="98" t="s">
        <v>1030</v>
      </c>
      <c r="E220" s="157">
        <v>15</v>
      </c>
      <c r="F220" s="2">
        <v>357</v>
      </c>
      <c r="G220" s="2" t="s">
        <v>146</v>
      </c>
      <c r="H220" s="2" t="s">
        <v>146</v>
      </c>
      <c r="I220" s="100">
        <v>202.59</v>
      </c>
      <c r="J220" s="101">
        <f>(M220/I220)*100</f>
        <v>0.75028382447307373</v>
      </c>
      <c r="K220" s="104">
        <v>0.38</v>
      </c>
      <c r="L220" s="2">
        <v>4</v>
      </c>
      <c r="M220" s="28">
        <f>K220*L220</f>
        <v>1.52</v>
      </c>
      <c r="N220" s="2" t="s">
        <v>1031</v>
      </c>
      <c r="O220" s="104">
        <v>0.36</v>
      </c>
      <c r="P220" s="158">
        <v>46240</v>
      </c>
      <c r="Q220" s="158">
        <v>46268</v>
      </c>
      <c r="R220" s="28">
        <f>(K220-O220)/O220*100</f>
        <v>5.5555555555555607</v>
      </c>
      <c r="S220" s="105">
        <f>IF(INDEX(Historical!$D$7:$D1430,MATCH(B220,Historical!$B$7:$B$1062,0))=0,"n/a",(INDEX(Historical!$C$7:$C$1062,MATCH(B220,Historical!$B$7:$B$1062,0))/INDEX(Historical!$D$7:$D$1062,MATCH(B220,Historical!$B$7:$B$1062,0))-1)*100)</f>
        <v>6.0606060606060552</v>
      </c>
      <c r="T220" s="105">
        <f>IF(INDEX(Historical!$F$7:$F$1062,MATCH(B220,Historical!$B$7:$B$1062,0))=0,"n/a",((INDEX(Historical!$C$7:$C$1062,MATCH(B220,Historical!$B$7:$B$1062,0))/INDEX(Historical!$F$7:$F$1062,MATCH(B220,Historical!$B$7:$B$1062,0)))^(1/3)-1)*100)</f>
        <v>4.6942270783173923</v>
      </c>
      <c r="U220" s="105">
        <f>IF(INDEX(Historical!$H$7:$H$1062,MATCH(B220,Historical!$B$7:$B$1062,0))=0,"n/a",((INDEX(Historical!$C$7:$C$1062,MATCH(B220,Historical!$B$7:$B$1062,0))/INDEX(Historical!$H$7:$H$1062,MATCH(B220,Historical!$B$7:$B$1062,0)))^(1/5)-1)*100)</f>
        <v>9.2388464140372939</v>
      </c>
      <c r="V220" s="105">
        <f>IF(INDEX(Historical!$M$7:$M$1062,MATCH(B220,Historical!$B$7:$B$1062,0))=0,"n/a",((INDEX(Historical!$C$7:$C$1062,MATCH(B220,Historical!$B$7:$B$1062,0))/INDEX(Historical!$M$7:$M$1062,MATCH(B220,Historical!$B$7:$B$1062,0)))^(1/10)-1)*100)</f>
        <v>7.1773462536293131</v>
      </c>
      <c r="W220" s="106">
        <f>IF(OR(U220&lt;=0,U220="n/a",V220&lt;=0,V220="n/a"),"n/a",U220/V220)</f>
        <v>1.2872231724038057</v>
      </c>
      <c r="X220" s="107">
        <f>IF(OR(AJ220&lt;=0,AJ220="n/a",U220&lt;=0,U220="n/a"),"n/a",U220/AJ220)</f>
        <v>0.36244983970330691</v>
      </c>
      <c r="Z220" s="101">
        <f>IF(OR(AC220&lt;0.01,AC220="n/a"),"n/a",M220/AC220*100)</f>
        <v>11.168258633357826</v>
      </c>
      <c r="AA220" s="109">
        <f>IF(OR(AC220&lt;0.01,AC220="n/a"),"n/a",I220/AC220)</f>
        <v>14.885378398236591</v>
      </c>
      <c r="AB220" s="71">
        <v>12</v>
      </c>
      <c r="AC220" s="100">
        <v>13.61</v>
      </c>
      <c r="AD220" s="100">
        <v>1.79</v>
      </c>
      <c r="AE220" s="100">
        <v>1.85</v>
      </c>
      <c r="AF220" s="100">
        <v>2.25</v>
      </c>
      <c r="AG220" s="100">
        <v>16</v>
      </c>
      <c r="AH220" s="100">
        <v>6.58</v>
      </c>
      <c r="AI220" s="100">
        <v>4.84</v>
      </c>
      <c r="AJ220" s="100">
        <v>25.490000000000002</v>
      </c>
      <c r="AK220" s="100">
        <v>7.35</v>
      </c>
      <c r="AL220" s="100">
        <v>6130</v>
      </c>
      <c r="AM220" s="100">
        <v>2.5</v>
      </c>
      <c r="AN220" s="100">
        <v>0.26</v>
      </c>
      <c r="AO220" s="110">
        <f>IF(U220="n/a","n/a",IF(AA220&lt;0,"n/a",IF(AA220="n/a","n/a",J220+U220-AA220)))</f>
        <v>-4.8962481597262233</v>
      </c>
      <c r="AP220" s="111">
        <f>IF(U220="n/a","n/a",J220+U220)</f>
        <v>9.9891302385103682</v>
      </c>
      <c r="AQ220" s="112">
        <f>IF(OR(AC220&lt;0.01,AC220="n/a",AF220="n/a"),"n/a",(I220/SQRT(22.5*AC220*(I220/AF220))-1)*100)</f>
        <v>22.005649042315213</v>
      </c>
      <c r="AR220" s="101">
        <f>INDEX(Historical!$C$7:$C$1063,MATCH(B220,Historical!$B$7:$B$1063,0))*IF(AH220="n/a",1.03,IF(AH220&lt;0,1.01,IF(AH220&gt;10,1.1,(1+AH220/100))))</f>
        <v>1.4921200000000001</v>
      </c>
      <c r="AS220" s="109">
        <f>IF($AI220="n/a",1.03*AR220,IF($AI220&lt;0,1.01*AR220,IF($AI220&gt;10,1.1*AR220,(1+$AI220/100)*AR220)))</f>
        <v>1.5643386080000001</v>
      </c>
      <c r="AT220" s="109">
        <f>IF($AK220="n/a",1.03*AS220,IF($AK220&lt;0,1.01*AS220,IF($AK220&gt;10,1.1*AS220,(1+$AK220/100)*AS220)))</f>
        <v>1.6793174956879999</v>
      </c>
      <c r="AU220" s="109">
        <f>IF($AK220="n/a",1.03*AT220,IF($AK220&lt;0,1.01*AT220,IF($AK220&gt;10,1.1*AT220,(1+$AK220/100)*AT220)))</f>
        <v>1.8027473316210678</v>
      </c>
      <c r="AV220" s="109">
        <f>IF($AK220="n/a",1.03*AU220,IF($AK220&lt;0,1.01*AU220,IF($AK220&gt;10,1.1*AU220,(1+$AK220/100)*AU220)))</f>
        <v>1.9352492604952161</v>
      </c>
      <c r="AW220" s="109">
        <f>SUM(AR220:AV220)</f>
        <v>8.4737726958042838</v>
      </c>
      <c r="AX220" s="113">
        <f>AW220/I220*100</f>
        <v>4.1827201223181225</v>
      </c>
      <c r="AY220" s="100">
        <v>1.27</v>
      </c>
      <c r="AZ220" s="100">
        <v>132.94</v>
      </c>
      <c r="BA220" s="100">
        <v>-12.2</v>
      </c>
      <c r="BB220" s="100">
        <v>1.9800000000000002</v>
      </c>
      <c r="BC220" s="100">
        <v>29.080000000000002</v>
      </c>
      <c r="BE220" s="12">
        <v>2012</v>
      </c>
      <c r="BF220" s="12">
        <f>IF(BE220&gt;2020,0,IF(BE220&gt;2008,1,IF(BE220&gt;2001,2,IF(BE220&gt;1990,3,IF(BE220&gt;1980,4,IF(BE220&gt;1973,5,IF(BE220&gt;1970,6,IF(BE220&gt;1960,7,IF(BE220&gt;1958,8,IF(BE220&gt;1953,9,10))))))))))</f>
        <v>1</v>
      </c>
      <c r="BG220" s="100">
        <v>9.42</v>
      </c>
      <c r="BH220" t="s">
        <v>121</v>
      </c>
      <c r="BI220" t="s">
        <v>122</v>
      </c>
    </row>
    <row r="221" spans="1:61" ht="12.75" customHeight="1" x14ac:dyDescent="0.2">
      <c r="A221" s="123" t="s">
        <v>1032</v>
      </c>
      <c r="B221" s="55" t="s">
        <v>1033</v>
      </c>
      <c r="C221" s="156" t="s">
        <v>134</v>
      </c>
      <c r="D221" s="98" t="s">
        <v>157</v>
      </c>
      <c r="E221" s="157">
        <v>15</v>
      </c>
      <c r="F221" s="2">
        <v>361</v>
      </c>
      <c r="G221" s="2" t="s">
        <v>119</v>
      </c>
      <c r="H221" s="2" t="s">
        <v>119</v>
      </c>
      <c r="I221" s="100">
        <v>60.08</v>
      </c>
      <c r="J221" s="101">
        <f>(M221/I221)*100</f>
        <v>2.6631158455392812</v>
      </c>
      <c r="K221" s="104">
        <v>0.4</v>
      </c>
      <c r="L221" s="71">
        <v>4</v>
      </c>
      <c r="M221" s="28">
        <f>K221*L221</f>
        <v>1.6</v>
      </c>
      <c r="N221" s="103" t="s">
        <v>581</v>
      </c>
      <c r="O221" s="104">
        <v>0.39</v>
      </c>
      <c r="P221" s="158">
        <v>46269</v>
      </c>
      <c r="Q221" s="158">
        <v>46281</v>
      </c>
      <c r="R221" s="28">
        <f>(K221-O221)/O221*100</f>
        <v>2.5641025641025665</v>
      </c>
      <c r="S221" s="105">
        <f>IF(INDEX(Historical!$D$7:$D1432,MATCH(B221,Historical!$B$7:$B$1062,0))=0,"n/a",(INDEX(Historical!$C$7:$C$1062,MATCH(B221,Historical!$B$7:$B$1062,0))/INDEX(Historical!$D$7:$D$1062,MATCH(B221,Historical!$B$7:$B$1062,0))-1)*100)</f>
        <v>5.6338028169014231</v>
      </c>
      <c r="T221" s="105">
        <f>IF(INDEX(Historical!$F$7:$F$1062,MATCH(B221,Historical!$B$7:$B$1062,0))=0,"n/a",((INDEX(Historical!$C$7:$C$1062,MATCH(B221,Historical!$B$7:$B$1062,0))/INDEX(Historical!$F$7:$F$1062,MATCH(B221,Historical!$B$7:$B$1062,0)))^(1/3)-1)*100)</f>
        <v>5.983983294832651</v>
      </c>
      <c r="U221" s="105">
        <f>IF(INDEX(Historical!$H$7:$H$1062,MATCH(B221,Historical!$B$7:$B$1062,0))=0,"n/a",((INDEX(Historical!$C$7:$C$1062,MATCH(B221,Historical!$B$7:$B$1062,0))/INDEX(Historical!$H$7:$H$1062,MATCH(B221,Historical!$B$7:$B$1062,0)))^(1/5)-1)*100)</f>
        <v>6.0167892317174232</v>
      </c>
      <c r="V221" s="105">
        <f>IF(INDEX(Historical!$M$7:$M$1062,MATCH(B221,Historical!$B$7:$B$1062,0))=0,"n/a",((INDEX(Historical!$C$7:$C$1062,MATCH(B221,Historical!$B$7:$B$1062,0))/INDEX(Historical!$M$7:$M$1062,MATCH(B221,Historical!$B$7:$B$1062,0)))^(1/10)-1)*100)</f>
        <v>9.9679999960219803</v>
      </c>
      <c r="W221" s="106">
        <f>IF(OR(U221&lt;=0,U221="n/a",V221&lt;=0,V221="n/a"),"n/a",U221/V221)</f>
        <v>0.60361047693806158</v>
      </c>
      <c r="X221" s="107">
        <f>IF(OR(AJ221&lt;=0,AJ221="n/a",U221&lt;=0,U221="n/a"),"n/a",U221/AJ221)</f>
        <v>0.4000524755131265</v>
      </c>
      <c r="Y221" s="123"/>
      <c r="Z221" s="101">
        <f>IF(OR(AC221&lt;0.01,AC221="n/a"),"n/a",M221/AC221*100)</f>
        <v>28.169014084507044</v>
      </c>
      <c r="AA221" s="109">
        <f>IF(OR(AC221&lt;0.01,AC221="n/a"),"n/a",I221/AC221)</f>
        <v>10.577464788732394</v>
      </c>
      <c r="AB221" s="71">
        <v>12</v>
      </c>
      <c r="AC221" s="100">
        <v>5.68</v>
      </c>
      <c r="AD221" s="100" t="s">
        <v>142</v>
      </c>
      <c r="AE221" s="100">
        <v>2.7</v>
      </c>
      <c r="AF221" s="100">
        <v>1.37</v>
      </c>
      <c r="AG221" s="100">
        <v>13.73</v>
      </c>
      <c r="AH221" s="100">
        <v>0.85000000000000009</v>
      </c>
      <c r="AI221" s="100">
        <v>4.5900000000000007</v>
      </c>
      <c r="AJ221" s="100">
        <v>15.040000000000001</v>
      </c>
      <c r="AK221" s="100" t="s">
        <v>142</v>
      </c>
      <c r="AL221" s="100">
        <v>1040</v>
      </c>
      <c r="AM221" s="100">
        <v>3.8600000000000003</v>
      </c>
      <c r="AN221" s="100">
        <v>0.91</v>
      </c>
      <c r="AO221" s="110">
        <f>IF(U221="n/a","n/a",IF(AA221&lt;0,"n/a",IF(AA221="n/a","n/a",J221+U221-AA221)))</f>
        <v>-1.8975597114756901</v>
      </c>
      <c r="AP221" s="111">
        <f>IF(U221="n/a","n/a",J221+U221)</f>
        <v>8.6799050772567039</v>
      </c>
      <c r="AQ221" s="112">
        <f>IF(OR(AC221&lt;0.01,AC221="n/a",AF221="n/a"),"n/a",(I221/SQRT(22.5*AC221*(I221/AF221))-1)*100)</f>
        <v>-19.747269314542237</v>
      </c>
      <c r="AR221" s="101">
        <f>INDEX(Historical!$C$7:$C$1063,MATCH(B221,Historical!$B$7:$B$1063,0))*IF(AH221="n/a",1.03,IF(AH221&lt;0,1.01,IF(AH221&gt;10,1.1,(1+AH221/100))))</f>
        <v>1.51275</v>
      </c>
      <c r="AS221" s="109">
        <f>IF($AI221="n/a",1.03*AR221,IF($AI221&lt;0,1.01*AR221,IF($AI221&gt;10,1.1*AR221,(1+$AI221/100)*AR221)))</f>
        <v>1.5821852250000001</v>
      </c>
      <c r="AT221" s="109">
        <f>IF($AK221="n/a",1.03*AS221,IF($AK221&lt;0,1.01*AS221,IF($AK221&gt;10,1.1*AS221,(1+$AK221/100)*AS221)))</f>
        <v>1.6296507817500001</v>
      </c>
      <c r="AU221" s="109">
        <f>IF($AK221="n/a",1.03*AT221,IF($AK221&lt;0,1.01*AT221,IF($AK221&gt;10,1.1*AT221,(1+$AK221/100)*AT221)))</f>
        <v>1.6785403052025001</v>
      </c>
      <c r="AV221" s="109">
        <f>IF($AK221="n/a",1.03*AU221,IF($AK221&lt;0,1.01*AU221,IF($AK221&gt;10,1.1*AU221,(1+$AK221/100)*AU221)))</f>
        <v>1.7288965143585751</v>
      </c>
      <c r="AW221" s="109">
        <f>SUM(AR221:AV221)</f>
        <v>8.1320228263110756</v>
      </c>
      <c r="AX221" s="113">
        <f>AW221/I221*100</f>
        <v>13.535324278147595</v>
      </c>
      <c r="AY221" s="100">
        <v>0.81</v>
      </c>
      <c r="AZ221" s="100">
        <v>40.54</v>
      </c>
      <c r="BA221" s="100">
        <v>-3.6999999999999997</v>
      </c>
      <c r="BB221" s="100">
        <v>7.7399999999999993</v>
      </c>
      <c r="BC221" s="100">
        <v>17.46</v>
      </c>
      <c r="BE221" s="12">
        <v>2012</v>
      </c>
      <c r="BF221" s="12">
        <f>IF(BE221&gt;2020,0,IF(BE221&gt;2008,1,IF(BE221&gt;2001,2,IF(BE221&gt;1990,3,IF(BE221&gt;1980,4,IF(BE221&gt;1973,5,IF(BE221&gt;1970,6,IF(BE221&gt;1960,7,IF(BE221&gt;1958,8,IF(BE221&gt;1953,9,10))))))))))</f>
        <v>1</v>
      </c>
      <c r="BG221" s="100">
        <v>1.46</v>
      </c>
      <c r="BH221" t="s">
        <v>121</v>
      </c>
      <c r="BI221" t="s">
        <v>122</v>
      </c>
    </row>
    <row r="222" spans="1:61" ht="12.75" customHeight="1" x14ac:dyDescent="0.2">
      <c r="A222" s="123" t="s">
        <v>1034</v>
      </c>
      <c r="B222" s="55" t="s">
        <v>1035</v>
      </c>
      <c r="C222" s="156" t="s">
        <v>198</v>
      </c>
      <c r="D222" s="98" t="s">
        <v>565</v>
      </c>
      <c r="E222" s="157">
        <v>24</v>
      </c>
      <c r="F222" s="2">
        <v>148</v>
      </c>
      <c r="G222" s="2" t="s">
        <v>146</v>
      </c>
      <c r="H222" s="2" t="s">
        <v>146</v>
      </c>
      <c r="I222" s="100">
        <v>74.290000000000006</v>
      </c>
      <c r="J222" s="101">
        <f>(M222/I222)*100</f>
        <v>2.4498586620002691</v>
      </c>
      <c r="K222" s="104">
        <v>0.45500000000000002</v>
      </c>
      <c r="L222" s="71">
        <v>4</v>
      </c>
      <c r="M222" s="28">
        <f>K222*L222</f>
        <v>1.82</v>
      </c>
      <c r="N222" s="103" t="s">
        <v>482</v>
      </c>
      <c r="O222" s="104">
        <v>0.45400000000000001</v>
      </c>
      <c r="P222" s="115">
        <v>45618</v>
      </c>
      <c r="Q222" s="115">
        <v>45632</v>
      </c>
      <c r="R222" s="28">
        <f>(K222-O222)/O222*100</f>
        <v>0.22026431718061693</v>
      </c>
      <c r="S222" s="105">
        <f>IF(INDEX(Historical!$D$7:$D1434,MATCH(B222,Historical!$B$7:$B$1062,0))=0,"n/a",(INDEX(Historical!$C$7:$C$1062,MATCH(B222,Historical!$B$7:$B$1062,0))/INDEX(Historical!$D$7:$D$1062,MATCH(B222,Historical!$B$7:$B$1062,0))-1)*100)</f>
        <v>0.49696300386528058</v>
      </c>
      <c r="T222" s="105">
        <f>IF(INDEX(Historical!$F$7:$F$1062,MATCH(B222,Historical!$B$7:$B$1062,0))=0,"n/a",((INDEX(Historical!$C$7:$C$1062,MATCH(B222,Historical!$B$7:$B$1062,0))/INDEX(Historical!$F$7:$F$1062,MATCH(B222,Historical!$B$7:$B$1062,0)))^(1/3)-1)*100)</f>
        <v>16.2664135854919</v>
      </c>
      <c r="U222" s="105">
        <f>IF(INDEX(Historical!$H$7:$H$1062,MATCH(B222,Historical!$B$7:$B$1062,0))=0,"n/a",((INDEX(Historical!$C$7:$C$1062,MATCH(B222,Historical!$B$7:$B$1062,0))/INDEX(Historical!$H$7:$H$1062,MATCH(B222,Historical!$B$7:$B$1062,0)))^(1/5)-1)*100)</f>
        <v>19.866477285226992</v>
      </c>
      <c r="V222" s="105">
        <f>IF(INDEX(Historical!$M$7:$M$1062,MATCH(B222,Historical!$B$7:$B$1062,0))=0,"n/a",((INDEX(Historical!$C$7:$C$1062,MATCH(B222,Historical!$B$7:$B$1062,0))/INDEX(Historical!$M$7:$M$1062,MATCH(B222,Historical!$B$7:$B$1062,0)))^(1/10)-1)*100)</f>
        <v>9.7781320188840901</v>
      </c>
      <c r="W222" s="106">
        <f>IF(OR(U222&lt;=0,U222="n/a",V222&lt;=0,V222="n/a"),"n/a",U222/V222)</f>
        <v>2.0317252054747992</v>
      </c>
      <c r="X222" s="107" t="str">
        <f>IF(OR(AJ222&lt;=0,AJ222="n/a",U222&lt;=0,U222="n/a"),"n/a",U222/AJ222)</f>
        <v>n/a</v>
      </c>
      <c r="Y222" s="165" t="s">
        <v>1717</v>
      </c>
      <c r="Z222" s="101">
        <f>IF(OR(AC222&lt;0.01,AC222="n/a"),"n/a",M222/AC222*100)</f>
        <v>827.27272727272737</v>
      </c>
      <c r="AA222" s="109">
        <f>IF(OR(AC222&lt;0.01,AC222="n/a"),"n/a",I222/AC222)</f>
        <v>337.68181818181819</v>
      </c>
      <c r="AB222" s="71">
        <v>3</v>
      </c>
      <c r="AC222" s="100">
        <v>0.22</v>
      </c>
      <c r="AD222" s="100">
        <v>0.44</v>
      </c>
      <c r="AE222" s="100">
        <v>8.56</v>
      </c>
      <c r="AF222" s="100">
        <v>6.26</v>
      </c>
      <c r="AG222" s="100">
        <v>3.4000000000000004</v>
      </c>
      <c r="AH222" s="100">
        <v>94.08</v>
      </c>
      <c r="AI222" s="100">
        <v>31.03</v>
      </c>
      <c r="AJ222" s="100">
        <v>-19.53</v>
      </c>
      <c r="AK222" s="100">
        <v>40.67</v>
      </c>
      <c r="AL222" s="100">
        <v>40340</v>
      </c>
      <c r="AM222" s="100">
        <v>1.82</v>
      </c>
      <c r="AN222" s="100">
        <v>0.88</v>
      </c>
      <c r="AO222" s="110">
        <f>IF(U222="n/a","n/a",IF(AA222&lt;0,"n/a",IF(AA222="n/a","n/a",J222+U222-AA222)))</f>
        <v>-315.3654822345909</v>
      </c>
      <c r="AP222" s="111">
        <f>IF(U222="n/a","n/a",J222+U222)</f>
        <v>22.316335947227262</v>
      </c>
      <c r="AQ222" s="112">
        <f>IF(OR(AC222&lt;0.01,AC222="n/a",AF222="n/a"),"n/a",(I222/SQRT(22.5*AC222*(I222/AF222))-1)*100)</f>
        <v>869.2811040074281</v>
      </c>
      <c r="AR222" s="101">
        <f>INDEX(Historical!$C$7:$C$1063,MATCH(B222,Historical!$B$7:$B$1063,0))*IF(AH222="n/a",1.03,IF(AH222&lt;0,1.01,IF(AH222&gt;10,1.1,(1+AH222/100))))</f>
        <v>2.0020000000000002</v>
      </c>
      <c r="AS222" s="109">
        <f>IF($AI222="n/a",1.03*AR222,IF($AI222&lt;0,1.01*AR222,IF($AI222&gt;10,1.1*AR222,(1+$AI222/100)*AR222)))</f>
        <v>2.2022000000000004</v>
      </c>
      <c r="AT222" s="109">
        <f>IF($AK222="n/a",1.03*AS222,IF($AK222&lt;0,1.01*AS222,IF($AK222&gt;10,1.1*AS222,(1+$AK222/100)*AS222)))</f>
        <v>2.4224200000000007</v>
      </c>
      <c r="AU222" s="109">
        <f>IF($AK222="n/a",1.03*AT222,IF($AK222&lt;0,1.01*AT222,IF($AK222&gt;10,1.1*AT222,(1+$AK222/100)*AT222)))</f>
        <v>2.6646620000000008</v>
      </c>
      <c r="AV222" s="109">
        <f>IF($AK222="n/a",1.03*AU222,IF($AK222&lt;0,1.01*AU222,IF($AK222&gt;10,1.1*AU222,(1+$AK222/100)*AU222)))</f>
        <v>2.9311282000000012</v>
      </c>
      <c r="AW222" s="109">
        <f>SUM(AR222:AV222)</f>
        <v>12.222410200000004</v>
      </c>
      <c r="AX222" s="113">
        <f>AW222/I222*100</f>
        <v>16.452295329115632</v>
      </c>
      <c r="AY222" s="100">
        <v>1.76</v>
      </c>
      <c r="AZ222" s="100">
        <v>53.11</v>
      </c>
      <c r="BA222" s="100">
        <v>-29.86</v>
      </c>
      <c r="BB222" s="100">
        <v>-16.420000000000002</v>
      </c>
      <c r="BC222" s="100">
        <v>-1.53</v>
      </c>
      <c r="BE222" s="12">
        <v>2002</v>
      </c>
      <c r="BF222" s="12">
        <f>IF(BE222&gt;2020,0,IF(BE222&gt;2008,1,IF(BE222&gt;2001,2,IF(BE222&gt;1990,3,IF(BE222&gt;1980,4,IF(BE222&gt;1973,5,IF(BE222&gt;1970,6,IF(BE222&gt;1960,7,IF(BE222&gt;1958,8,IF(BE222&gt;1953,9,10))))))))))</f>
        <v>2</v>
      </c>
      <c r="BG222" s="100">
        <v>1.55</v>
      </c>
      <c r="BH222" t="s">
        <v>121</v>
      </c>
      <c r="BI222" t="s">
        <v>122</v>
      </c>
    </row>
    <row r="223" spans="1:61" ht="12.75" customHeight="1" x14ac:dyDescent="0.2">
      <c r="A223" s="123" t="s">
        <v>1036</v>
      </c>
      <c r="B223" s="55" t="s">
        <v>1037</v>
      </c>
      <c r="C223" s="156" t="s">
        <v>180</v>
      </c>
      <c r="D223" s="98" t="s">
        <v>208</v>
      </c>
      <c r="E223" s="157">
        <v>19</v>
      </c>
      <c r="F223" s="2">
        <v>221</v>
      </c>
      <c r="G223" s="2" t="s">
        <v>118</v>
      </c>
      <c r="H223" s="2" t="s">
        <v>118</v>
      </c>
      <c r="I223" s="100">
        <v>856.19</v>
      </c>
      <c r="J223" s="101">
        <f>(M223/I223)*100</f>
        <v>0.43915486048657421</v>
      </c>
      <c r="K223" s="104">
        <v>0.94</v>
      </c>
      <c r="L223" s="71">
        <v>4</v>
      </c>
      <c r="M223" s="28">
        <f>K223*L223</f>
        <v>3.76</v>
      </c>
      <c r="N223" s="103" t="s">
        <v>141</v>
      </c>
      <c r="O223" s="104">
        <v>0.82</v>
      </c>
      <c r="P223" s="158">
        <v>46266</v>
      </c>
      <c r="Q223" s="158">
        <v>46296</v>
      </c>
      <c r="R223" s="28">
        <f>(K223-O223)/O223*100</f>
        <v>14.634146341463413</v>
      </c>
      <c r="S223" s="105">
        <f>IF(INDEX(Historical!$D$7:$D1435,MATCH(B223,Historical!$B$7:$B$1062,0))=0,"n/a",(INDEX(Historical!$C$7:$C$1062,MATCH(B223,Historical!$B$7:$B$1062,0))/INDEX(Historical!$D$7:$D$1062,MATCH(B223,Historical!$B$7:$B$1062,0))-1)*100)</f>
        <v>14.785992217898848</v>
      </c>
      <c r="T223" s="105">
        <f>IF(INDEX(Historical!$F$7:$F$1062,MATCH(B223,Historical!$B$7:$B$1062,0))=0,"n/a",((INDEX(Historical!$C$7:$C$1062,MATCH(B223,Historical!$B$7:$B$1062,0))/INDEX(Historical!$F$7:$F$1062,MATCH(B223,Historical!$B$7:$B$1062,0)))^(1/3)-1)*100)</f>
        <v>14.796628912442532</v>
      </c>
      <c r="U223" s="105">
        <f>IF(INDEX(Historical!$H$7:$H$1062,MATCH(B223,Historical!$B$7:$B$1062,0))=0,"n/a",((INDEX(Historical!$C$7:$C$1062,MATCH(B223,Historical!$B$7:$B$1062,0))/INDEX(Historical!$H$7:$H$1062,MATCH(B223,Historical!$B$7:$B$1062,0)))^(1/5)-1)*100)</f>
        <v>12.322720670278752</v>
      </c>
      <c r="V223" s="105">
        <f>IF(INDEX(Historical!$M$7:$M$1062,MATCH(B223,Historical!$B$7:$B$1062,0))=0,"n/a",((INDEX(Historical!$C$7:$C$1062,MATCH(B223,Historical!$B$7:$B$1062,0))/INDEX(Historical!$M$7:$M$1062,MATCH(B223,Historical!$B$7:$B$1062,0)))^(1/10)-1)*100)</f>
        <v>10.988726346451783</v>
      </c>
      <c r="W223" s="106">
        <f>IF(OR(U223&lt;=0,U223="n/a",V223&lt;=0,V223="n/a"),"n/a",U223/V223)</f>
        <v>1.1213966279411181</v>
      </c>
      <c r="X223" s="107" t="str">
        <f>IF(OR(AJ223&lt;=0,AJ223="n/a",U223&lt;=0,U223="n/a"),"n/a",U223/AJ223)</f>
        <v>n/a</v>
      </c>
      <c r="Y223" s="165"/>
      <c r="Z223" s="101">
        <f>IF(OR(AC223&lt;0.01,AC223="n/a"),"n/a",M223/AC223*100)</f>
        <v>9.7738497530543285</v>
      </c>
      <c r="AA223" s="109">
        <f>IF(OR(AC223&lt;0.01,AC223="n/a"),"n/a",I223/AC223)</f>
        <v>22.256043670392515</v>
      </c>
      <c r="AB223" s="71">
        <v>3</v>
      </c>
      <c r="AC223" s="100">
        <v>38.47</v>
      </c>
      <c r="AD223" s="100">
        <v>1.23</v>
      </c>
      <c r="AE223" s="100">
        <v>0.25</v>
      </c>
      <c r="AF223" s="100" t="s">
        <v>142</v>
      </c>
      <c r="AG223" s="100" t="s">
        <v>142</v>
      </c>
      <c r="AH223" s="100">
        <v>13.170000000000002</v>
      </c>
      <c r="AI223" s="100">
        <v>13.919999999999998</v>
      </c>
      <c r="AJ223" s="100" t="s">
        <v>142</v>
      </c>
      <c r="AK223" s="100">
        <v>13.84</v>
      </c>
      <c r="AL223" s="100">
        <v>100240</v>
      </c>
      <c r="AM223" s="100">
        <v>0.05</v>
      </c>
      <c r="AN223" s="100" t="s">
        <v>142</v>
      </c>
      <c r="AO223" s="110">
        <f>IF(U223="n/a","n/a",IF(AA223&lt;0,"n/a",IF(AA223="n/a","n/a",J223+U223-AA223)))</f>
        <v>-9.4941681396271882</v>
      </c>
      <c r="AP223" s="111">
        <f>IF(U223="n/a","n/a",J223+U223)</f>
        <v>12.761875530765327</v>
      </c>
      <c r="AQ223" s="112" t="str">
        <f>IF(OR(AC223&lt;0.01,AC223="n/a",AF223="n/a"),"n/a",(I223/SQRT(22.5*AC223*(I223/AF223))-1)*100)</f>
        <v>n/a</v>
      </c>
      <c r="AR223" s="101">
        <f>INDEX(Historical!$C$7:$C$1063,MATCH(B223,Historical!$B$7:$B$1063,0))*IF(AH223="n/a",1.03,IF(AH223&lt;0,1.01,IF(AH223&gt;10,1.1,(1+AH223/100))))</f>
        <v>3.2450000000000006</v>
      </c>
      <c r="AS223" s="109">
        <f>IF($AI223="n/a",1.03*AR223,IF($AI223&lt;0,1.01*AR223,IF($AI223&gt;10,1.1*AR223,(1+$AI223/100)*AR223)))</f>
        <v>3.569500000000001</v>
      </c>
      <c r="AT223" s="109">
        <f>IF($AK223="n/a",1.03*AS223,IF($AK223&lt;0,1.01*AS223,IF($AK223&gt;10,1.1*AS223,(1+$AK223/100)*AS223)))</f>
        <v>3.9264500000000013</v>
      </c>
      <c r="AU223" s="109">
        <f>IF($AK223="n/a",1.03*AT223,IF($AK223&lt;0,1.01*AT223,IF($AK223&gt;10,1.1*AT223,(1+$AK223/100)*AT223)))</f>
        <v>4.3190950000000017</v>
      </c>
      <c r="AV223" s="109">
        <f>IF($AK223="n/a",1.03*AU223,IF($AK223&lt;0,1.01*AU223,IF($AK223&gt;10,1.1*AU223,(1+$AK223/100)*AU223)))</f>
        <v>4.7510045000000023</v>
      </c>
      <c r="AW223" s="109">
        <f>SUM(AR223:AV223)</f>
        <v>19.81104950000001</v>
      </c>
      <c r="AX223" s="113">
        <f>AW223/I223*100</f>
        <v>2.313861350868383</v>
      </c>
      <c r="AY223" s="100">
        <v>0.28999999999999998</v>
      </c>
      <c r="AZ223" s="100">
        <v>34.410000000000004</v>
      </c>
      <c r="BA223" s="100">
        <v>-14.299999999999999</v>
      </c>
      <c r="BB223" s="100">
        <v>8.3699999999999992</v>
      </c>
      <c r="BC223" s="100">
        <v>2.4299999999999997</v>
      </c>
      <c r="BE223" s="12">
        <v>2008</v>
      </c>
      <c r="BF223" s="12">
        <f>IF(BE223&gt;2020,0,IF(BE223&gt;2008,1,IF(BE223&gt;2001,2,IF(BE223&gt;1990,3,IF(BE223&gt;1980,4,IF(BE223&gt;1973,5,IF(BE223&gt;1970,6,IF(BE223&gt;1960,7,IF(BE223&gt;1958,8,IF(BE223&gt;1953,9,10))))))))))</f>
        <v>2</v>
      </c>
      <c r="BG223" s="100">
        <v>6.05</v>
      </c>
      <c r="BH223" t="s">
        <v>121</v>
      </c>
      <c r="BI223" t="s">
        <v>122</v>
      </c>
    </row>
    <row r="224" spans="1:61" ht="12.75" customHeight="1" x14ac:dyDescent="0.2">
      <c r="A224" s="55" t="s">
        <v>1038</v>
      </c>
      <c r="B224" s="55" t="s">
        <v>1039</v>
      </c>
      <c r="C224" s="156" t="s">
        <v>134</v>
      </c>
      <c r="D224" s="98" t="s">
        <v>186</v>
      </c>
      <c r="E224" s="157">
        <v>17</v>
      </c>
      <c r="F224" s="2">
        <v>245</v>
      </c>
      <c r="G224" s="2" t="s">
        <v>146</v>
      </c>
      <c r="H224" s="2" t="s">
        <v>146</v>
      </c>
      <c r="I224" s="100">
        <v>478.38</v>
      </c>
      <c r="J224" s="101">
        <f>(M224/I224)*100</f>
        <v>0.86124001839541797</v>
      </c>
      <c r="K224" s="104">
        <v>1.03</v>
      </c>
      <c r="L224" s="71">
        <v>4</v>
      </c>
      <c r="M224" s="28">
        <f>K224*L224</f>
        <v>4.12</v>
      </c>
      <c r="N224" s="103" t="s">
        <v>265</v>
      </c>
      <c r="O224" s="104">
        <v>0.94</v>
      </c>
      <c r="P224" s="158">
        <v>46083</v>
      </c>
      <c r="Q224" s="158">
        <v>46094</v>
      </c>
      <c r="R224" s="28">
        <f>(K224-O224)/O224*100</f>
        <v>9.5744680851063926</v>
      </c>
      <c r="S224" s="105">
        <f>IF(INDEX(Historical!$D$7:$D1436,MATCH(B224,Historical!$B$7:$B$1062,0))=0,"n/a",(INDEX(Historical!$C$7:$C$1062,MATCH(B224,Historical!$B$7:$B$1062,0))/INDEX(Historical!$D$7:$D$1062,MATCH(B224,Historical!$B$7:$B$1062,0))-1)*100)</f>
        <v>10.588235294117654</v>
      </c>
      <c r="T224" s="105">
        <f>IF(INDEX(Historical!$F$7:$F$1062,MATCH(B224,Historical!$B$7:$B$1062,0))=0,"n/a",((INDEX(Historical!$C$7:$C$1062,MATCH(B224,Historical!$B$7:$B$1062,0))/INDEX(Historical!$F$7:$F$1062,MATCH(B224,Historical!$B$7:$B$1062,0)))^(1/3)-1)*100)</f>
        <v>10.325677865290107</v>
      </c>
      <c r="U224" s="105">
        <f>IF(INDEX(Historical!$H$7:$H$1062,MATCH(B224,Historical!$B$7:$B$1062,0))=0,"n/a",((INDEX(Historical!$C$7:$C$1062,MATCH(B224,Historical!$B$7:$B$1062,0))/INDEX(Historical!$H$7:$H$1062,MATCH(B224,Historical!$B$7:$B$1062,0)))^(1/5)-1)*100)</f>
        <v>10.914407948053938</v>
      </c>
      <c r="V224" s="105">
        <f>IF(INDEX(Historical!$M$7:$M$1062,MATCH(B224,Historical!$B$7:$B$1062,0))=0,"n/a",((INDEX(Historical!$C$7:$C$1062,MATCH(B224,Historical!$B$7:$B$1062,0))/INDEX(Historical!$M$7:$M$1062,MATCH(B224,Historical!$B$7:$B$1062,0)))^(1/10)-1)*100)</f>
        <v>10.704402852259133</v>
      </c>
      <c r="W224" s="106">
        <f>IF(OR(U224&lt;=0,U224="n/a",V224&lt;=0,V224="n/a"),"n/a",U224/V224)</f>
        <v>1.019618571787074</v>
      </c>
      <c r="X224" s="107">
        <f>IF(OR(AJ224&lt;=0,AJ224="n/a",U224&lt;=0,U224="n/a"),"n/a",U224/AJ224)</f>
        <v>1.4010793258092347</v>
      </c>
      <c r="Y224" s="159"/>
      <c r="Z224" s="101">
        <f>IF(OR(AC224&lt;0.01,AC224="n/a"),"n/a",M224/AC224*100)</f>
        <v>26.12555485098288</v>
      </c>
      <c r="AA224" s="109">
        <f>IF(OR(AC224&lt;0.01,AC224="n/a"),"n/a",I224/AC224)</f>
        <v>30.334812935954343</v>
      </c>
      <c r="AB224" s="71">
        <v>12</v>
      </c>
      <c r="AC224" s="100">
        <v>15.77</v>
      </c>
      <c r="AD224" s="100">
        <v>2.0699999999999998</v>
      </c>
      <c r="AE224" s="100">
        <v>10.15</v>
      </c>
      <c r="AF224" s="100">
        <v>27.39</v>
      </c>
      <c r="AG224" s="100">
        <v>80.150000000000006</v>
      </c>
      <c r="AH224" s="100">
        <v>13.26</v>
      </c>
      <c r="AI224" s="100">
        <v>11.67</v>
      </c>
      <c r="AJ224" s="100">
        <v>7.79</v>
      </c>
      <c r="AK224" s="100">
        <v>12.22</v>
      </c>
      <c r="AL224" s="100">
        <v>82860</v>
      </c>
      <c r="AM224" s="100">
        <v>0.13</v>
      </c>
      <c r="AN224" s="100">
        <v>2.4900000000000002</v>
      </c>
      <c r="AO224" s="110">
        <f>IF(U224="n/a","n/a",IF(AA224&lt;0,"n/a",IF(AA224="n/a","n/a",J224+U224-AA224)))</f>
        <v>-18.559164969504987</v>
      </c>
      <c r="AP224" s="111">
        <f>IF(U224="n/a","n/a",J224+U224)</f>
        <v>11.775647966449355</v>
      </c>
      <c r="AQ224" s="112">
        <f>IF(OR(AC224&lt;0.01,AC224="n/a",AF224="n/a"),"n/a",(I224/SQRT(22.5*AC224*(I224/AF224))-1)*100)</f>
        <v>507.68066406105447</v>
      </c>
      <c r="AR224" s="101">
        <f>INDEX(Historical!$C$7:$C$1063,MATCH(B224,Historical!$B$7:$B$1063,0))*IF(AH224="n/a",1.03,IF(AH224&lt;0,1.01,IF(AH224&gt;10,1.1,(1+AH224/100))))</f>
        <v>4.1360000000000001</v>
      </c>
      <c r="AS224" s="109">
        <f>IF($AI224="n/a",1.03*AR224,IF($AI224&lt;0,1.01*AR224,IF($AI224&gt;10,1.1*AR224,(1+$AI224/100)*AR224)))</f>
        <v>4.5496000000000008</v>
      </c>
      <c r="AT224" s="109">
        <f>IF($AK224="n/a",1.03*AS224,IF($AK224&lt;0,1.01*AS224,IF($AK224&gt;10,1.1*AS224,(1+$AK224/100)*AS224)))</f>
        <v>5.0045600000000015</v>
      </c>
      <c r="AU224" s="109">
        <f>IF($AK224="n/a",1.03*AT224,IF($AK224&lt;0,1.01*AT224,IF($AK224&gt;10,1.1*AT224,(1+$AK224/100)*AT224)))</f>
        <v>5.5050160000000021</v>
      </c>
      <c r="AV224" s="109">
        <f>IF($AK224="n/a",1.03*AU224,IF($AK224&lt;0,1.01*AU224,IF($AK224&gt;10,1.1*AU224,(1+$AK224/100)*AU224)))</f>
        <v>6.0555176000000026</v>
      </c>
      <c r="AW224" s="109">
        <f>SUM(AR224:AV224)</f>
        <v>25.250693600000005</v>
      </c>
      <c r="AX224" s="113">
        <f>AW224/I224*100</f>
        <v>5.2783756846022003</v>
      </c>
      <c r="AY224" s="100">
        <v>1.32</v>
      </c>
      <c r="AZ224" s="100">
        <v>18.920000000000002</v>
      </c>
      <c r="BA224" s="100">
        <v>-12.53</v>
      </c>
      <c r="BB224" s="100">
        <v>2.23</v>
      </c>
      <c r="BC224" s="100">
        <v>1.4000000000000001</v>
      </c>
      <c r="BE224" s="12">
        <v>2010</v>
      </c>
      <c r="BF224" s="12">
        <f>IF(BE224&gt;2020,0,IF(BE224&gt;2008,1,IF(BE224&gt;2001,2,IF(BE224&gt;1990,3,IF(BE224&gt;1980,4,IF(BE224&gt;1973,5,IF(BE224&gt;1970,6,IF(BE224&gt;1960,7,IF(BE224&gt;1958,8,IF(BE224&gt;1953,9,10))))))))))</f>
        <v>1</v>
      </c>
      <c r="BG224" s="100">
        <v>18.529999999999998</v>
      </c>
      <c r="BH224" t="s">
        <v>121</v>
      </c>
      <c r="BI224" t="s">
        <v>122</v>
      </c>
    </row>
    <row r="225" spans="1:61" ht="12.75" customHeight="1" x14ac:dyDescent="0.2">
      <c r="A225" s="149" t="s">
        <v>1040</v>
      </c>
      <c r="B225" s="55" t="s">
        <v>1041</v>
      </c>
      <c r="C225" s="156" t="s">
        <v>125</v>
      </c>
      <c r="D225" s="98" t="s">
        <v>126</v>
      </c>
      <c r="E225" s="157">
        <v>15</v>
      </c>
      <c r="F225" s="2">
        <v>362</v>
      </c>
      <c r="G225" s="2" t="s">
        <v>146</v>
      </c>
      <c r="H225" s="2" t="s">
        <v>146</v>
      </c>
      <c r="I225" s="100">
        <v>62.31</v>
      </c>
      <c r="J225" s="101">
        <f>(M225/I225)*100</f>
        <v>3.3381479698282779</v>
      </c>
      <c r="K225" s="104">
        <v>0.52</v>
      </c>
      <c r="L225" s="2">
        <v>4</v>
      </c>
      <c r="M225" s="28">
        <f>K225*L225</f>
        <v>2.08</v>
      </c>
      <c r="N225" s="2" t="s">
        <v>147</v>
      </c>
      <c r="O225" s="104">
        <v>0.5</v>
      </c>
      <c r="P225" s="158">
        <v>46295</v>
      </c>
      <c r="Q225" s="158">
        <v>46309</v>
      </c>
      <c r="R225" s="28">
        <f>(K225-O225)/O225*100</f>
        <v>4.0000000000000036</v>
      </c>
      <c r="S225" s="105">
        <f>IF(INDEX(Historical!$D$7:$D1437,MATCH(B225,Historical!$B$7:$B$1062,0))=0,"n/a",(INDEX(Historical!$C$7:$C$1062,MATCH(B225,Historical!$B$7:$B$1062,0))/INDEX(Historical!$D$7:$D$1062,MATCH(B225,Historical!$B$7:$B$1062,0))-1)*100)</f>
        <v>9.4555873925501253</v>
      </c>
      <c r="T225" s="105">
        <f>IF(INDEX(Historical!$F$7:$F$1062,MATCH(B225,Historical!$B$7:$B$1062,0))=0,"n/a",((INDEX(Historical!$C$7:$C$1062,MATCH(B225,Historical!$B$7:$B$1062,0))/INDEX(Historical!$F$7:$F$1062,MATCH(B225,Historical!$B$7:$B$1062,0)))^(1/3)-1)*100)</f>
        <v>10.000287959622822</v>
      </c>
      <c r="U225" s="105">
        <f>IF(INDEX(Historical!$H$7:$H$1062,MATCH(B225,Historical!$B$7:$B$1062,0))=0,"n/a",((INDEX(Historical!$C$7:$C$1062,MATCH(B225,Historical!$B$7:$B$1062,0))/INDEX(Historical!$H$7:$H$1062,MATCH(B225,Historical!$B$7:$B$1062,0)))^(1/5)-1)*100)</f>
        <v>10.298473279704723</v>
      </c>
      <c r="V225" s="105">
        <f>IF(INDEX(Historical!$M$7:$M$1062,MATCH(B225,Historical!$B$7:$B$1062,0))=0,"n/a",((INDEX(Historical!$C$7:$C$1062,MATCH(B225,Historical!$B$7:$B$1062,0))/INDEX(Historical!$M$7:$M$1062,MATCH(B225,Historical!$B$7:$B$1062,0)))^(1/10)-1)*100)</f>
        <v>11.554049291446633</v>
      </c>
      <c r="W225" s="106">
        <f>IF(OR(U225&lt;=0,U225="n/a",V225&lt;=0,V225="n/a"),"n/a",U225/V225)</f>
        <v>0.89133021851729488</v>
      </c>
      <c r="X225" s="107" t="str">
        <f>IF(OR(AJ225&lt;=0,AJ225="n/a",U225&lt;=0,U225="n/a"),"n/a",U225/AJ225)</f>
        <v>n/a</v>
      </c>
      <c r="Z225" s="101">
        <f>IF(OR(AC225&lt;0.01,AC225="n/a"),"n/a",M225/AC225*100)</f>
        <v>76.190476190476204</v>
      </c>
      <c r="AA225" s="109">
        <f>IF(OR(AC225&lt;0.01,AC225="n/a"),"n/a",I225/AC225)</f>
        <v>22.824175824175825</v>
      </c>
      <c r="AB225" s="71">
        <v>12</v>
      </c>
      <c r="AC225" s="100">
        <v>2.73</v>
      </c>
      <c r="AD225" s="100">
        <v>2.52</v>
      </c>
      <c r="AE225" s="100">
        <v>2</v>
      </c>
      <c r="AF225" s="100">
        <v>3</v>
      </c>
      <c r="AG225" s="100">
        <v>13.309999999999999</v>
      </c>
      <c r="AH225" s="100">
        <v>4.3900000000000006</v>
      </c>
      <c r="AI225" s="100">
        <v>9.89</v>
      </c>
      <c r="AJ225" s="100">
        <v>-5.21</v>
      </c>
      <c r="AK225" s="100">
        <v>7.37</v>
      </c>
      <c r="AL225" s="100">
        <v>79530</v>
      </c>
      <c r="AM225" s="100">
        <v>0.21</v>
      </c>
      <c r="AN225" s="100">
        <v>0.83</v>
      </c>
      <c r="AO225" s="110">
        <f>IF(U225="n/a","n/a",IF(AA225&lt;0,"n/a",IF(AA225="n/a","n/a",J225+U225-AA225)))</f>
        <v>-9.1875545746428244</v>
      </c>
      <c r="AP225" s="111">
        <f>IF(U225="n/a","n/a",J225+U225)</f>
        <v>13.636621249533</v>
      </c>
      <c r="AQ225" s="112">
        <f>IF(OR(AC225&lt;0.01,AC225="n/a",AF225="n/a"),"n/a",(I225/SQRT(22.5*AC225*(I225/AF225))-1)*100)</f>
        <v>74.448371824544225</v>
      </c>
      <c r="AR225" s="101">
        <f>INDEX(Historical!$C$7:$C$1063,MATCH(B225,Historical!$B$7:$B$1063,0))*IF(AH225="n/a",1.03,IF(AH225&lt;0,1.01,IF(AH225&gt;10,1.1,(1+AH225/100))))</f>
        <v>1.993849</v>
      </c>
      <c r="AS225" s="109">
        <f>IF($AI225="n/a",1.03*AR225,IF($AI225&lt;0,1.01*AR225,IF($AI225&gt;10,1.1*AR225,(1+$AI225/100)*AR225)))</f>
        <v>2.1910406661000001</v>
      </c>
      <c r="AT225" s="109">
        <f>IF($AK225="n/a",1.03*AS225,IF($AK225&lt;0,1.01*AS225,IF($AK225&gt;10,1.1*AS225,(1+$AK225/100)*AS225)))</f>
        <v>2.3525203631915703</v>
      </c>
      <c r="AU225" s="109">
        <f>IF($AK225="n/a",1.03*AT225,IF($AK225&lt;0,1.01*AT225,IF($AK225&gt;10,1.1*AT225,(1+$AK225/100)*AT225)))</f>
        <v>2.5259011139587892</v>
      </c>
      <c r="AV225" s="109">
        <f>IF($AK225="n/a",1.03*AU225,IF($AK225&lt;0,1.01*AU225,IF($AK225&gt;10,1.1*AU225,(1+$AK225/100)*AU225)))</f>
        <v>2.7120600260575523</v>
      </c>
      <c r="AW225" s="109">
        <f>SUM(AR225:AV225)</f>
        <v>11.775371169307912</v>
      </c>
      <c r="AX225" s="113">
        <f>AW225/I225*100</f>
        <v>18.898043924422904</v>
      </c>
      <c r="AY225" s="100">
        <v>0.39</v>
      </c>
      <c r="AZ225" s="100">
        <v>21.7</v>
      </c>
      <c r="BA225" s="100">
        <v>-6.5100000000000007</v>
      </c>
      <c r="BB225" s="100">
        <v>2.09</v>
      </c>
      <c r="BC225" s="100">
        <v>6.2700000000000005</v>
      </c>
      <c r="BE225" s="12">
        <v>2012</v>
      </c>
      <c r="BF225" s="12">
        <f>IF(BE225&gt;2020,0,IF(BE225&gt;2008,1,IF(BE225&gt;2001,2,IF(BE225&gt;1990,3,IF(BE225&gt;1980,4,IF(BE225&gt;1973,5,IF(BE225&gt;1970,6,IF(BE225&gt;1960,7,IF(BE225&gt;1958,8,IF(BE225&gt;1953,9,10))))))))))</f>
        <v>1</v>
      </c>
      <c r="BG225" s="100">
        <v>4.9399999999999995</v>
      </c>
      <c r="BH225" t="s">
        <v>121</v>
      </c>
      <c r="BI225" t="s">
        <v>122</v>
      </c>
    </row>
    <row r="226" spans="1:61" ht="12.75" customHeight="1" x14ac:dyDescent="0.2">
      <c r="A226" s="123" t="s">
        <v>1042</v>
      </c>
      <c r="B226" s="55" t="s">
        <v>1043</v>
      </c>
      <c r="C226" s="156" t="s">
        <v>134</v>
      </c>
      <c r="D226" s="98" t="s">
        <v>135</v>
      </c>
      <c r="E226" s="157">
        <v>14</v>
      </c>
      <c r="F226" s="2">
        <v>398</v>
      </c>
      <c r="G226" s="2" t="s">
        <v>146</v>
      </c>
      <c r="H226" s="2" t="s">
        <v>146</v>
      </c>
      <c r="I226" s="100">
        <v>96.13</v>
      </c>
      <c r="J226" s="101">
        <f>(M226/I226)*100</f>
        <v>2.4654114220326644</v>
      </c>
      <c r="K226" s="104">
        <v>0.59250000000000003</v>
      </c>
      <c r="L226" s="71">
        <v>4</v>
      </c>
      <c r="M226" s="28">
        <f>K226*L226</f>
        <v>2.37</v>
      </c>
      <c r="N226" s="103" t="s">
        <v>127</v>
      </c>
      <c r="O226" s="104">
        <v>0.5675</v>
      </c>
      <c r="P226" s="158">
        <v>46154</v>
      </c>
      <c r="Q226" s="158">
        <v>46182</v>
      </c>
      <c r="R226" s="28">
        <f>(K226-O226)/O226*100</f>
        <v>4.4052863436123388</v>
      </c>
      <c r="S226" s="105">
        <f>IF(INDEX(Historical!$D$7:$D1439,MATCH(B226,Historical!$B$7:$B$1062,0))=0,"n/a",(INDEX(Historical!$C$7:$C$1062,MATCH(B226,Historical!$B$7:$B$1062,0))/INDEX(Historical!$D$7:$D$1062,MATCH(B226,Historical!$B$7:$B$1062,0))-1)*100)</f>
        <v>4.2923433874710204</v>
      </c>
      <c r="T226" s="105">
        <f>IF(INDEX(Historical!$F$7:$F$1062,MATCH(B226,Historical!$B$7:$B$1062,0))=0,"n/a",((INDEX(Historical!$C$7:$C$1062,MATCH(B226,Historical!$B$7:$B$1062,0))/INDEX(Historical!$F$7:$F$1062,MATCH(B226,Historical!$B$7:$B$1062,0)))^(1/3)-1)*100)</f>
        <v>4.3145374640022549</v>
      </c>
      <c r="U226" s="105">
        <f>IF(INDEX(Historical!$H$7:$H$1062,MATCH(B226,Historical!$B$7:$B$1062,0))=0,"n/a",((INDEX(Historical!$C$7:$C$1062,MATCH(B226,Historical!$B$7:$B$1062,0))/INDEX(Historical!$H$7:$H$1062,MATCH(B226,Historical!$B$7:$B$1062,0)))^(1/5)-1)*100)</f>
        <v>4.3099320478148906</v>
      </c>
      <c r="V226" s="105">
        <f>IF(INDEX(Historical!$M$7:$M$1062,MATCH(B226,Historical!$B$7:$B$1062,0))=0,"n/a",((INDEX(Historical!$C$7:$C$1062,MATCH(B226,Historical!$B$7:$B$1062,0))/INDEX(Historical!$M$7:$M$1062,MATCH(B226,Historical!$B$7:$B$1062,0)))^(1/10)-1)*100)</f>
        <v>4.3015513424678797</v>
      </c>
      <c r="W226" s="106">
        <f>IF(OR(U226&lt;=0,U226="n/a",V226&lt;=0,V226="n/a"),"n/a",U226/V226)</f>
        <v>1.0019482983416403</v>
      </c>
      <c r="X226" s="107" t="str">
        <f>IF(OR(AJ226&lt;=0,AJ226="n/a",U226&lt;=0,U226="n/a"),"n/a",U226/AJ226)</f>
        <v>n/a</v>
      </c>
      <c r="Y226" s="162"/>
      <c r="Z226" s="101">
        <f>IF(OR(AC226&lt;0.01,AC226="n/a"),"n/a",M226/AC226*100)</f>
        <v>45.841392649903291</v>
      </c>
      <c r="AA226" s="109">
        <f>IF(OR(AC226&lt;0.01,AC226="n/a"),"n/a",I226/AC226)</f>
        <v>18.593810444874276</v>
      </c>
      <c r="AB226" s="71">
        <v>12</v>
      </c>
      <c r="AC226" s="100">
        <v>5.17</v>
      </c>
      <c r="AD226" s="100">
        <v>0.76</v>
      </c>
      <c r="AE226" s="100">
        <v>0.8</v>
      </c>
      <c r="AF226" s="100">
        <v>2.27</v>
      </c>
      <c r="AG226" s="100">
        <v>13.200000000000001</v>
      </c>
      <c r="AH226" s="100">
        <v>11.59</v>
      </c>
      <c r="AI226" s="100">
        <v>11.37</v>
      </c>
      <c r="AJ226" s="100">
        <v>-3.6799999999999997</v>
      </c>
      <c r="AK226" s="100">
        <v>11.59</v>
      </c>
      <c r="AL226" s="100">
        <v>61850</v>
      </c>
      <c r="AM226" s="100">
        <v>16.43</v>
      </c>
      <c r="AN226" s="100">
        <v>0.78</v>
      </c>
      <c r="AO226" s="110">
        <f>IF(U226="n/a","n/a",IF(AA226&lt;0,"n/a",IF(AA226="n/a","n/a",J226+U226-AA226)))</f>
        <v>-11.81846697502672</v>
      </c>
      <c r="AP226" s="111">
        <f>IF(U226="n/a","n/a",J226+U226)</f>
        <v>6.775343469847555</v>
      </c>
      <c r="AQ226" s="112">
        <f>IF(OR(AC226&lt;0.01,AC226="n/a",AF226="n/a"),"n/a",(I226/SQRT(22.5*AC226*(I226/AF226))-1)*100)</f>
        <v>36.96382281441997</v>
      </c>
      <c r="AR226" s="101">
        <f>INDEX(Historical!$C$7:$C$1063,MATCH(B226,Historical!$B$7:$B$1063,0))*IF(AH226="n/a",1.03,IF(AH226&lt;0,1.01,IF(AH226&gt;10,1.1,(1+AH226/100))))</f>
        <v>2.4722500000000003</v>
      </c>
      <c r="AS226" s="109">
        <f>IF($AI226="n/a",1.03*AR226,IF($AI226&lt;0,1.01*AR226,IF($AI226&gt;10,1.1*AR226,(1+$AI226/100)*AR226)))</f>
        <v>2.7194750000000005</v>
      </c>
      <c r="AT226" s="109">
        <f>IF($AK226="n/a",1.03*AS226,IF($AK226&lt;0,1.01*AS226,IF($AK226&gt;10,1.1*AS226,(1+$AK226/100)*AS226)))</f>
        <v>2.991422500000001</v>
      </c>
      <c r="AU226" s="109">
        <f>IF($AK226="n/a",1.03*AT226,IF($AK226&lt;0,1.01*AT226,IF($AK226&gt;10,1.1*AT226,(1+$AK226/100)*AT226)))</f>
        <v>3.2905647500000015</v>
      </c>
      <c r="AV226" s="109">
        <f>IF($AK226="n/a",1.03*AU226,IF($AK226&lt;0,1.01*AU226,IF($AK226&gt;10,1.1*AU226,(1+$AK226/100)*AU226)))</f>
        <v>3.6196212250000017</v>
      </c>
      <c r="AW226" s="109">
        <f>SUM(AR226:AV226)</f>
        <v>15.093333475000005</v>
      </c>
      <c r="AX226" s="113">
        <f>AW226/I226*100</f>
        <v>15.700960652241761</v>
      </c>
      <c r="AY226" s="100">
        <v>0.76</v>
      </c>
      <c r="AZ226" s="100">
        <v>42.77</v>
      </c>
      <c r="BA226" s="100">
        <v>-1.71</v>
      </c>
      <c r="BB226" s="100">
        <v>8.66</v>
      </c>
      <c r="BC226" s="100">
        <v>20.580000000000002</v>
      </c>
      <c r="BE226" s="12">
        <v>2013</v>
      </c>
      <c r="BF226" s="12">
        <f>IF(BE226&gt;2020,0,IF(BE226&gt;2008,1,IF(BE226&gt;2001,2,IF(BE226&gt;1990,3,IF(BE226&gt;1980,4,IF(BE226&gt;1973,5,IF(BE226&gt;1970,6,IF(BE226&gt;1960,7,IF(BE226&gt;1958,8,IF(BE226&gt;1953,9,10))))))))))</f>
        <v>1</v>
      </c>
      <c r="BG226" s="100">
        <v>0.51</v>
      </c>
      <c r="BH226" t="s">
        <v>121</v>
      </c>
      <c r="BI226" t="s">
        <v>122</v>
      </c>
    </row>
    <row r="227" spans="1:61" ht="12.75" customHeight="1" x14ac:dyDescent="0.2">
      <c r="A227" s="149" t="s">
        <v>1044</v>
      </c>
      <c r="B227" s="55" t="s">
        <v>1045</v>
      </c>
      <c r="C227" s="156" t="s">
        <v>134</v>
      </c>
      <c r="D227" s="98" t="s">
        <v>135</v>
      </c>
      <c r="E227" s="157">
        <v>13</v>
      </c>
      <c r="F227" s="2">
        <v>428</v>
      </c>
      <c r="G227" s="2" t="s">
        <v>146</v>
      </c>
      <c r="H227" s="2" t="s">
        <v>146</v>
      </c>
      <c r="I227" s="100">
        <v>44.44</v>
      </c>
      <c r="J227" s="101">
        <f>(M227/I227)*100</f>
        <v>3.1908190819081907</v>
      </c>
      <c r="K227" s="104">
        <v>0.35449999999999998</v>
      </c>
      <c r="L227" s="2">
        <v>4</v>
      </c>
      <c r="M227" s="28">
        <f>K227*L227</f>
        <v>1.4179999999999999</v>
      </c>
      <c r="N227" s="2" t="s">
        <v>312</v>
      </c>
      <c r="O227" s="104">
        <v>0.30940000000000001</v>
      </c>
      <c r="P227" s="158">
        <v>46078</v>
      </c>
      <c r="Q227" s="158">
        <v>46100</v>
      </c>
      <c r="R227" s="28">
        <f>(K227-O227)/O227*100</f>
        <v>14.576599870717507</v>
      </c>
      <c r="S227" s="105">
        <f>IF(INDEX(Historical!$D$7:$D1440,MATCH(B227,Historical!$B$7:$B$1062,0))=0,"n/a",(INDEX(Historical!$C$7:$C$1062,MATCH(B227,Historical!$B$7:$B$1062,0))/INDEX(Historical!$D$7:$D$1062,MATCH(B227,Historical!$B$7:$B$1062,0))-1)*100)</f>
        <v>7.2705499957232078</v>
      </c>
      <c r="T227" s="105">
        <f>IF(INDEX(Historical!$F$7:$F$1062,MATCH(B227,Historical!$B$7:$B$1062,0))=0,"n/a",((INDEX(Historical!$C$7:$C$1062,MATCH(B227,Historical!$B$7:$B$1062,0))/INDEX(Historical!$F$7:$F$1062,MATCH(B227,Historical!$B$7:$B$1062,0)))^(1/3)-1)*100)</f>
        <v>7.3443065882893066</v>
      </c>
      <c r="U227" s="105">
        <f>IF(INDEX(Historical!$H$7:$H$1062,MATCH(B227,Historical!$B$7:$B$1062,0))=0,"n/a",((INDEX(Historical!$C$7:$C$1062,MATCH(B227,Historical!$B$7:$B$1062,0))/INDEX(Historical!$H$7:$H$1062,MATCH(B227,Historical!$B$7:$B$1062,0)))^(1/5)-1)*100)</f>
        <v>8.4203900079000924</v>
      </c>
      <c r="V227" s="105">
        <f>IF(INDEX(Historical!$M$7:$M$1062,MATCH(B227,Historical!$B$7:$B$1062,0))=0,"n/a",((INDEX(Historical!$C$7:$C$1062,MATCH(B227,Historical!$B$7:$B$1062,0))/INDEX(Historical!$M$7:$M$1062,MATCH(B227,Historical!$B$7:$B$1062,0)))^(1/10)-1)*100)</f>
        <v>9.1899835111178376</v>
      </c>
      <c r="W227" s="106">
        <f>IF(OR(U227&lt;=0,U227="n/a",V227&lt;=0,V227="n/a"),"n/a",U227/V227)</f>
        <v>0.91625735755818194</v>
      </c>
      <c r="X227" s="107">
        <f>IF(OR(AJ227&lt;=0,AJ227="n/a",U227&lt;=0,U227="n/a"),"n/a",U227/AJ227)</f>
        <v>52.627437549375578</v>
      </c>
      <c r="Y227" s="165" t="s">
        <v>1046</v>
      </c>
      <c r="Z227" s="101">
        <f>IF(OR(AC227&lt;0.01,AC227="n/a"),"n/a",M227/AC227*100)</f>
        <v>56.269841269841272</v>
      </c>
      <c r="AA227" s="109">
        <f>IF(OR(AC227&lt;0.01,AC227="n/a"),"n/a",I227/AC227)</f>
        <v>17.634920634920633</v>
      </c>
      <c r="AB227" s="71">
        <v>12</v>
      </c>
      <c r="AC227" s="100">
        <v>2.52</v>
      </c>
      <c r="AD227" s="100">
        <v>1.74</v>
      </c>
      <c r="AE227" s="100">
        <v>1.67</v>
      </c>
      <c r="AF227" s="100">
        <v>2.36</v>
      </c>
      <c r="AG227" s="100">
        <v>12.559999999999999</v>
      </c>
      <c r="AH227" s="100">
        <v>2.35</v>
      </c>
      <c r="AI227" s="100">
        <v>10.91</v>
      </c>
      <c r="AJ227" s="100">
        <v>0.16</v>
      </c>
      <c r="AK227" s="100">
        <v>7.26</v>
      </c>
      <c r="AL227" s="100">
        <v>74170</v>
      </c>
      <c r="AM227" s="100">
        <v>0.18</v>
      </c>
      <c r="AN227" s="100">
        <v>0.27</v>
      </c>
      <c r="AO227" s="110">
        <f>IF(U227="n/a","n/a",IF(AA227&lt;0,"n/a",IF(AA227="n/a","n/a",J227+U227-AA227)))</f>
        <v>-6.0237115451123486</v>
      </c>
      <c r="AP227" s="111">
        <f>IF(U227="n/a","n/a",J227+U227)</f>
        <v>11.611209089808284</v>
      </c>
      <c r="AQ227" s="112">
        <f>IF(OR(AC227&lt;0.01,AC227="n/a",AF227="n/a"),"n/a",(I227/SQRT(22.5*AC227*(I227/AF227))-1)*100)</f>
        <v>36.003942260530231</v>
      </c>
      <c r="AR227" s="101">
        <f>INDEX(Historical!$C$7:$C$1063,MATCH(B227,Historical!$B$7:$B$1063,0))*IF(AH227="n/a",1.03,IF(AH227&lt;0,1.01,IF(AH227&gt;10,1.1,(1+AH227/100))))</f>
        <v>1.2835713500000001</v>
      </c>
      <c r="AS227" s="109">
        <f>IF($AI227="n/a",1.03*AR227,IF($AI227&lt;0,1.01*AR227,IF($AI227&gt;10,1.1*AR227,(1+$AI227/100)*AR227)))</f>
        <v>1.4119284850000002</v>
      </c>
      <c r="AT227" s="109">
        <f>IF($AK227="n/a",1.03*AS227,IF($AK227&lt;0,1.01*AS227,IF($AK227&gt;10,1.1*AS227,(1+$AK227/100)*AS227)))</f>
        <v>1.5144344930110003</v>
      </c>
      <c r="AU227" s="109">
        <f>IF($AK227="n/a",1.03*AT227,IF($AK227&lt;0,1.01*AT227,IF($AK227&gt;10,1.1*AT227,(1+$AK227/100)*AT227)))</f>
        <v>1.6243824372035989</v>
      </c>
      <c r="AV227" s="109">
        <f>IF($AK227="n/a",1.03*AU227,IF($AK227&lt;0,1.01*AU227,IF($AK227&gt;10,1.1*AU227,(1+$AK227/100)*AU227)))</f>
        <v>1.7423126021445801</v>
      </c>
      <c r="AW227" s="109">
        <f>SUM(AR227:AV227)</f>
        <v>7.57662936735918</v>
      </c>
      <c r="AX227" s="113">
        <f>AW227/I227*100</f>
        <v>17.04912098865702</v>
      </c>
      <c r="AY227" s="100">
        <v>0.82</v>
      </c>
      <c r="AZ227" s="100">
        <v>49.63</v>
      </c>
      <c r="BA227" s="100">
        <v>-0.54</v>
      </c>
      <c r="BB227" s="100">
        <v>8.84</v>
      </c>
      <c r="BC227" s="100">
        <v>19.830000000000002</v>
      </c>
      <c r="BE227" s="12">
        <v>2014</v>
      </c>
      <c r="BF227" s="12">
        <f>IF(BE227&gt;2020,0,IF(BE227&gt;2008,1,IF(BE227&gt;2001,2,IF(BE227&gt;1990,3,IF(BE227&gt;1980,4,IF(BE227&gt;1973,5,IF(BE227&gt;1970,6,IF(BE227&gt;1960,7,IF(BE227&gt;1958,8,IF(BE227&gt;1953,9,10))))))))))</f>
        <v>1</v>
      </c>
      <c r="BG227" s="100">
        <v>0.64</v>
      </c>
      <c r="BH227" t="s">
        <v>250</v>
      </c>
      <c r="BI227" t="s">
        <v>122</v>
      </c>
    </row>
    <row r="228" spans="1:61" ht="12.75" customHeight="1" x14ac:dyDescent="0.2">
      <c r="A228" s="55" t="s">
        <v>1047</v>
      </c>
      <c r="B228" s="55" t="s">
        <v>1048</v>
      </c>
      <c r="C228" s="156" t="s">
        <v>335</v>
      </c>
      <c r="D228" s="98" t="s">
        <v>1049</v>
      </c>
      <c r="E228" s="157">
        <v>17</v>
      </c>
      <c r="F228" s="2">
        <v>244</v>
      </c>
      <c r="G228" s="2" t="s">
        <v>146</v>
      </c>
      <c r="H228" s="2" t="s">
        <v>146</v>
      </c>
      <c r="I228" s="100">
        <v>68.599999999999994</v>
      </c>
      <c r="J228" s="101">
        <f>(M228/I228)*100</f>
        <v>2.8862973760932946</v>
      </c>
      <c r="K228" s="104">
        <v>0.495</v>
      </c>
      <c r="L228" s="71">
        <v>4</v>
      </c>
      <c r="M228" s="28">
        <f>K228*L228</f>
        <v>1.98</v>
      </c>
      <c r="N228" s="103" t="s">
        <v>609</v>
      </c>
      <c r="O228" s="104">
        <v>0.48499999999999999</v>
      </c>
      <c r="P228" s="158">
        <v>46080</v>
      </c>
      <c r="Q228" s="158">
        <v>46094</v>
      </c>
      <c r="R228" s="28">
        <f>(K228-O228)/O228*100</f>
        <v>2.0618556701030948</v>
      </c>
      <c r="S228" s="105">
        <f>IF(INDEX(Historical!$D$7:$D1441,MATCH(B228,Historical!$B$7:$B$1062,0))=0,"n/a",(INDEX(Historical!$C$7:$C$1062,MATCH(B228,Historical!$B$7:$B$1062,0))/INDEX(Historical!$D$7:$D$1062,MATCH(B228,Historical!$B$7:$B$1062,0))-1)*100)</f>
        <v>2.1052631578947434</v>
      </c>
      <c r="T228" s="105">
        <f>IF(INDEX(Historical!$F$7:$F$1062,MATCH(B228,Historical!$B$7:$B$1062,0))=0,"n/a",((INDEX(Historical!$C$7:$C$1062,MATCH(B228,Historical!$B$7:$B$1062,0))/INDEX(Historical!$F$7:$F$1062,MATCH(B228,Historical!$B$7:$B$1062,0)))^(1/3)-1)*100)</f>
        <v>2.5281391005111731</v>
      </c>
      <c r="U228" s="105">
        <f>IF(INDEX(Historical!$H$7:$H$1062,MATCH(B228,Historical!$B$7:$B$1062,0))=0,"n/a",((INDEX(Historical!$C$7:$C$1062,MATCH(B228,Historical!$B$7:$B$1062,0))/INDEX(Historical!$H$7:$H$1062,MATCH(B228,Historical!$B$7:$B$1062,0)))^(1/5)-1)*100)</f>
        <v>3.9289044956138053</v>
      </c>
      <c r="V228" s="105">
        <f>IF(INDEX(Historical!$M$7:$M$1062,MATCH(B228,Historical!$B$7:$B$1062,0))=0,"n/a",((INDEX(Historical!$C$7:$C$1062,MATCH(B228,Historical!$B$7:$B$1062,0))/INDEX(Historical!$M$7:$M$1062,MATCH(B228,Historical!$B$7:$B$1062,0)))^(1/10)-1)*100)</f>
        <v>8.226074367738768</v>
      </c>
      <c r="W228" s="106">
        <f>IF(OR(U228&lt;=0,U228="n/a",V228&lt;=0,V228="n/a"),"n/a",U228/V228)</f>
        <v>0.47761597087211916</v>
      </c>
      <c r="X228" s="107">
        <f>IF(OR(AJ228&lt;=0,AJ228="n/a",U228&lt;=0,U228="n/a"),"n/a",U228/AJ228)</f>
        <v>1.2924027946098045</v>
      </c>
      <c r="Y228" s="123" t="s">
        <v>509</v>
      </c>
      <c r="Z228" s="101">
        <f>IF(OR(AC228&lt;0.01,AC228="n/a"),"n/a",M228/AC228*100)</f>
        <v>83.193277310924373</v>
      </c>
      <c r="AA228" s="109">
        <f>IF(OR(AC228&lt;0.01,AC228="n/a"),"n/a",I228/AC228)</f>
        <v>28.823529411764707</v>
      </c>
      <c r="AB228" s="71">
        <v>12</v>
      </c>
      <c r="AC228" s="100">
        <v>2.38</v>
      </c>
      <c r="AD228" s="100">
        <v>0.7</v>
      </c>
      <c r="AE228" s="100">
        <v>0.44</v>
      </c>
      <c r="AF228" s="100">
        <v>1.58</v>
      </c>
      <c r="AG228" s="100">
        <v>5.67</v>
      </c>
      <c r="AH228" s="100">
        <v>18.05</v>
      </c>
      <c r="AI228" s="100">
        <v>11.84</v>
      </c>
      <c r="AJ228" s="100">
        <v>3.04</v>
      </c>
      <c r="AK228" s="100">
        <v>12.98</v>
      </c>
      <c r="AL228" s="100">
        <v>18670</v>
      </c>
      <c r="AM228" s="100">
        <v>5.48</v>
      </c>
      <c r="AN228" s="100">
        <v>0.56000000000000005</v>
      </c>
      <c r="AO228" s="110">
        <f>IF(U228="n/a","n/a",IF(AA228&lt;0,"n/a",IF(AA228="n/a","n/a",J228+U228-AA228)))</f>
        <v>-22.008327540057607</v>
      </c>
      <c r="AP228" s="111">
        <f>IF(U228="n/a","n/a",J228+U228)</f>
        <v>6.8152018717070995</v>
      </c>
      <c r="AQ228" s="112">
        <f>IF(OR(AC228&lt;0.01,AC228="n/a",AF228="n/a"),"n/a",(I228/SQRT(22.5*AC228*(I228/AF228))-1)*100)</f>
        <v>42.269191590509124</v>
      </c>
      <c r="AR228" s="101">
        <f>INDEX(Historical!$C$7:$C$1063,MATCH(B228,Historical!$B$7:$B$1063,0))*IF(AH228="n/a",1.03,IF(AH228&lt;0,1.01,IF(AH228&gt;10,1.1,(1+AH228/100))))</f>
        <v>2.1339999999999999</v>
      </c>
      <c r="AS228" s="109">
        <f>IF($AI228="n/a",1.03*AR228,IF($AI228&lt;0,1.01*AR228,IF($AI228&gt;10,1.1*AR228,(1+$AI228/100)*AR228)))</f>
        <v>2.3473999999999999</v>
      </c>
      <c r="AT228" s="109">
        <f>IF($AK228="n/a",1.03*AS228,IF($AK228&lt;0,1.01*AS228,IF($AK228&gt;10,1.1*AS228,(1+$AK228/100)*AS228)))</f>
        <v>2.5821400000000003</v>
      </c>
      <c r="AU228" s="109">
        <f>IF($AK228="n/a",1.03*AT228,IF($AK228&lt;0,1.01*AT228,IF($AK228&gt;10,1.1*AT228,(1+$AK228/100)*AT228)))</f>
        <v>2.8403540000000005</v>
      </c>
      <c r="AV228" s="109">
        <f>IF($AK228="n/a",1.03*AU228,IF($AK228&lt;0,1.01*AU228,IF($AK228&gt;10,1.1*AU228,(1+$AK228/100)*AU228)))</f>
        <v>3.124389400000001</v>
      </c>
      <c r="AW228" s="109">
        <f>SUM(AR228:AV228)</f>
        <v>13.028283400000003</v>
      </c>
      <c r="AX228" s="113">
        <f>AW228/I228*100</f>
        <v>18.991666763848404</v>
      </c>
      <c r="AY228" s="100">
        <v>1.41</v>
      </c>
      <c r="AZ228" s="100">
        <v>69.34</v>
      </c>
      <c r="BA228" s="100">
        <v>-2.5</v>
      </c>
      <c r="BB228" s="100">
        <v>4.37</v>
      </c>
      <c r="BC228" s="100">
        <v>19.100000000000001</v>
      </c>
      <c r="BE228" s="12">
        <v>2011</v>
      </c>
      <c r="BF228" s="12">
        <f>IF(BE228&gt;2020,0,IF(BE228&gt;2008,1,IF(BE228&gt;2001,2,IF(BE228&gt;1990,3,IF(BE228&gt;1980,4,IF(BE228&gt;1973,5,IF(BE228&gt;1970,6,IF(BE228&gt;1960,7,IF(BE228&gt;1958,8,IF(BE228&gt;1953,9,10))))))))))</f>
        <v>1</v>
      </c>
      <c r="BG228" s="100">
        <v>2.11</v>
      </c>
      <c r="BH228" t="s">
        <v>121</v>
      </c>
      <c r="BI228" t="s">
        <v>122</v>
      </c>
    </row>
    <row r="229" spans="1:61" ht="12.75" customHeight="1" x14ac:dyDescent="0.2">
      <c r="A229" s="55" t="s">
        <v>1050</v>
      </c>
      <c r="B229" s="55" t="s">
        <v>1051</v>
      </c>
      <c r="C229" s="156" t="s">
        <v>134</v>
      </c>
      <c r="D229" s="98" t="s">
        <v>186</v>
      </c>
      <c r="E229" s="157">
        <v>18</v>
      </c>
      <c r="F229" s="2">
        <v>228</v>
      </c>
      <c r="G229" s="2" t="s">
        <v>146</v>
      </c>
      <c r="H229" s="2" t="s">
        <v>146</v>
      </c>
      <c r="I229" s="100">
        <v>162.30000000000001</v>
      </c>
      <c r="J229" s="101">
        <f>(M229/I229)*100</f>
        <v>1.9223659889094267</v>
      </c>
      <c r="K229" s="104">
        <v>0.78</v>
      </c>
      <c r="L229" s="71">
        <v>4</v>
      </c>
      <c r="M229" s="28">
        <f>K229*L229</f>
        <v>3.12</v>
      </c>
      <c r="N229" s="103" t="s">
        <v>585</v>
      </c>
      <c r="O229" s="104">
        <v>0.76</v>
      </c>
      <c r="P229" s="158">
        <v>46071</v>
      </c>
      <c r="Q229" s="158">
        <v>46085</v>
      </c>
      <c r="R229" s="28">
        <f>(K229-O229)/O229*100</f>
        <v>2.6315789473684235</v>
      </c>
      <c r="S229" s="105">
        <f>IF(INDEX(Historical!$D$7:$D1445,MATCH(B229,Historical!$B$7:$B$1062,0))=0,"n/a",(INDEX(Historical!$C$7:$C$1062,MATCH(B229,Historical!$B$7:$B$1062,0))/INDEX(Historical!$D$7:$D$1062,MATCH(B229,Historical!$B$7:$B$1062,0))-1)*100)</f>
        <v>2.7027027027026973</v>
      </c>
      <c r="T229" s="105">
        <f>IF(INDEX(Historical!$F$7:$F$1062,MATCH(B229,Historical!$B$7:$B$1062,0))=0,"n/a",((INDEX(Historical!$C$7:$C$1062,MATCH(B229,Historical!$B$7:$B$1062,0))/INDEX(Historical!$F$7:$F$1062,MATCH(B229,Historical!$B$7:$B$1062,0)))^(1/3)-1)*100)</f>
        <v>2.7791884355023111</v>
      </c>
      <c r="U229" s="105">
        <f>IF(INDEX(Historical!$H$7:$H$1062,MATCH(B229,Historical!$B$7:$B$1062,0))=0,"n/a",((INDEX(Historical!$C$7:$C$1062,MATCH(B229,Historical!$B$7:$B$1062,0))/INDEX(Historical!$H$7:$H$1062,MATCH(B229,Historical!$B$7:$B$1062,0)))^(1/5)-1)*100)</f>
        <v>4.8413171284721557</v>
      </c>
      <c r="V229" s="105">
        <f>IF(INDEX(Historical!$M$7:$M$1062,MATCH(B229,Historical!$B$7:$B$1062,0))=0,"n/a",((INDEX(Historical!$C$7:$C$1062,MATCH(B229,Historical!$B$7:$B$1062,0))/INDEX(Historical!$M$7:$M$1062,MATCH(B229,Historical!$B$7:$B$1062,0)))^(1/10)-1)*100)</f>
        <v>14.282138804355625</v>
      </c>
      <c r="W229" s="106">
        <f>IF(OR(U229&lt;=0,U229="n/a",V229&lt;=0,V229="n/a"),"n/a",U229/V229)</f>
        <v>0.33897703941903284</v>
      </c>
      <c r="X229" s="107" t="str">
        <f>IF(OR(AJ229&lt;=0,AJ229="n/a",U229&lt;=0,U229="n/a"),"n/a",U229/AJ229)</f>
        <v>n/a</v>
      </c>
      <c r="Y229" s="55"/>
      <c r="Z229" s="101">
        <f>IF(OR(AC229&lt;0.01,AC229="n/a"),"n/a",M229/AC229*100)</f>
        <v>36.79245283018868</v>
      </c>
      <c r="AA229" s="109">
        <f>IF(OR(AC229&lt;0.01,AC229="n/a"),"n/a",I229/AC229)</f>
        <v>19.139150943396228</v>
      </c>
      <c r="AB229" s="71">
        <v>12</v>
      </c>
      <c r="AC229" s="100">
        <v>8.48</v>
      </c>
      <c r="AD229" s="100">
        <v>2.0699999999999998</v>
      </c>
      <c r="AE229" s="100">
        <v>6.55</v>
      </c>
      <c r="AF229" s="100">
        <v>4.8499999999999996</v>
      </c>
      <c r="AG229" s="100">
        <v>23.34</v>
      </c>
      <c r="AH229" s="100">
        <v>7.0499999999999989</v>
      </c>
      <c r="AI229" s="100">
        <v>9.31</v>
      </c>
      <c r="AJ229" s="100">
        <v>-3.29</v>
      </c>
      <c r="AK229" s="100">
        <v>9.07</v>
      </c>
      <c r="AL229" s="100">
        <v>5710</v>
      </c>
      <c r="AM229" s="100">
        <v>0.94000000000000006</v>
      </c>
      <c r="AN229" s="100">
        <v>0.14000000000000001</v>
      </c>
      <c r="AO229" s="110">
        <f>IF(U229="n/a","n/a",IF(AA229&lt;0,"n/a",IF(AA229="n/a","n/a",J229+U229-AA229)))</f>
        <v>-12.375467826014646</v>
      </c>
      <c r="AP229" s="111">
        <f>IF(U229="n/a","n/a",J229+U229)</f>
        <v>6.7636831173815821</v>
      </c>
      <c r="AQ229" s="112">
        <f>IF(OR(AC229&lt;0.01,AC229="n/a",AF229="n/a"),"n/a",(I229/SQRT(22.5*AC229*(I229/AF229))-1)*100)</f>
        <v>103.11450746968838</v>
      </c>
      <c r="AR229" s="101">
        <f>INDEX(Historical!$C$7:$C$1063,MATCH(B229,Historical!$B$7:$B$1063,0))*IF(AH229="n/a",1.03,IF(AH229&lt;0,1.01,IF(AH229&gt;10,1.1,(1+AH229/100))))</f>
        <v>3.2543199999999999</v>
      </c>
      <c r="AS229" s="109">
        <f>IF($AI229="n/a",1.03*AR229,IF($AI229&lt;0,1.01*AR229,IF($AI229&gt;10,1.1*AR229,(1+$AI229/100)*AR229)))</f>
        <v>3.5572971919999996</v>
      </c>
      <c r="AT229" s="109">
        <f>IF($AK229="n/a",1.03*AS229,IF($AK229&lt;0,1.01*AS229,IF($AK229&gt;10,1.1*AS229,(1+$AK229/100)*AS229)))</f>
        <v>3.8799440473143996</v>
      </c>
      <c r="AU229" s="109">
        <f>IF($AK229="n/a",1.03*AT229,IF($AK229&lt;0,1.01*AT229,IF($AK229&gt;10,1.1*AT229,(1+$AK229/100)*AT229)))</f>
        <v>4.2318549724058157</v>
      </c>
      <c r="AV229" s="109">
        <f>IF($AK229="n/a",1.03*AU229,IF($AK229&lt;0,1.01*AU229,IF($AK229&gt;10,1.1*AU229,(1+$AK229/100)*AU229)))</f>
        <v>4.6156842184030236</v>
      </c>
      <c r="AW229" s="109">
        <f>SUM(AR229:AV229)</f>
        <v>19.539100430123241</v>
      </c>
      <c r="AX229" s="113">
        <f>AW229/I229*100</f>
        <v>12.038878884857203</v>
      </c>
      <c r="AY229" s="100">
        <v>0.8</v>
      </c>
      <c r="AZ229" s="100">
        <v>49.24</v>
      </c>
      <c r="BA229" s="100">
        <v>-22.73</v>
      </c>
      <c r="BB229" s="100">
        <v>33.869999999999997</v>
      </c>
      <c r="BC229" s="100">
        <v>2.88</v>
      </c>
      <c r="BE229" s="12">
        <v>2009</v>
      </c>
      <c r="BF229" s="12">
        <f>IF(BE229&gt;2020,0,IF(BE229&gt;2008,1,IF(BE229&gt;2001,2,IF(BE229&gt;1990,3,IF(BE229&gt;1980,4,IF(BE229&gt;1973,5,IF(BE229&gt;1970,6,IF(BE229&gt;1960,7,IF(BE229&gt;1958,8,IF(BE229&gt;1953,9,10))))))))))</f>
        <v>1</v>
      </c>
      <c r="BG229" s="100">
        <v>13.94</v>
      </c>
      <c r="BH229" s="55" t="s">
        <v>121</v>
      </c>
      <c r="BI229" s="55" t="s">
        <v>122</v>
      </c>
    </row>
    <row r="230" spans="1:61" ht="12.75" customHeight="1" x14ac:dyDescent="0.2">
      <c r="A230" s="116" t="s">
        <v>1052</v>
      </c>
      <c r="B230" s="55" t="s">
        <v>1053</v>
      </c>
      <c r="C230" s="156" t="s">
        <v>139</v>
      </c>
      <c r="D230" s="98" t="s">
        <v>1054</v>
      </c>
      <c r="E230" s="157">
        <v>10</v>
      </c>
      <c r="F230" s="2">
        <v>501</v>
      </c>
      <c r="G230" s="2" t="s">
        <v>146</v>
      </c>
      <c r="H230" s="2" t="s">
        <v>146</v>
      </c>
      <c r="I230" s="100">
        <v>525.14</v>
      </c>
      <c r="J230" s="101">
        <f>(M230/I230)*100</f>
        <v>0.63221236241764101</v>
      </c>
      <c r="K230" s="104">
        <v>0.83</v>
      </c>
      <c r="L230" s="71">
        <v>4</v>
      </c>
      <c r="M230" s="28">
        <f>K230*L230</f>
        <v>3.32</v>
      </c>
      <c r="N230" s="103" t="s">
        <v>270</v>
      </c>
      <c r="O230" s="104">
        <v>0.79</v>
      </c>
      <c r="P230" s="158">
        <v>45902</v>
      </c>
      <c r="Q230" s="158">
        <v>45930</v>
      </c>
      <c r="R230" s="28">
        <f>(K230-O230)/O230*100</f>
        <v>5.0632911392404969</v>
      </c>
      <c r="S230" s="105">
        <f>IF(INDEX(Historical!$D$7:$D1446,MATCH(B230,Historical!$B$7:$B$1062,0))=0,"n/a",(INDEX(Historical!$C$7:$C$1062,MATCH(B230,Historical!$B$7:$B$1062,0))/INDEX(Historical!$D$7:$D$1062,MATCH(B230,Historical!$B$7:$B$1062,0))-1)*100)</f>
        <v>5.8823529411764719</v>
      </c>
      <c r="T230" s="105">
        <f>IF(INDEX(Historical!$F$7:$F$1062,MATCH(B230,Historical!$B$7:$B$1062,0))=0,"n/a",((INDEX(Historical!$C$7:$C$1062,MATCH(B230,Historical!$B$7:$B$1062,0))/INDEX(Historical!$F$7:$F$1062,MATCH(B230,Historical!$B$7:$B$1062,0)))^(1/3)-1)*100)</f>
        <v>8.4518832476881514</v>
      </c>
      <c r="U230" s="105">
        <f>IF(INDEX(Historical!$H$7:$H$1062,MATCH(B230,Historical!$B$7:$B$1062,0))=0,"n/a",((INDEX(Historical!$C$7:$C$1062,MATCH(B230,Historical!$B$7:$B$1062,0))/INDEX(Historical!$H$7:$H$1062,MATCH(B230,Historical!$B$7:$B$1062,0)))^(1/5)-1)*100)</f>
        <v>7.6612451642977364</v>
      </c>
      <c r="V230" s="105">
        <f>IF(INDEX(Historical!$M$7:$M$1062,MATCH(B230,Historical!$B$7:$B$1062,0))=0,"n/a",((INDEX(Historical!$C$7:$C$1062,MATCH(B230,Historical!$B$7:$B$1062,0))/INDEX(Historical!$M$7:$M$1062,MATCH(B230,Historical!$B$7:$B$1062,0)))^(1/10)-1)*100)</f>
        <v>7.3105702581126142</v>
      </c>
      <c r="W230" s="106">
        <f>IF(OR(U230&lt;=0,U230="n/a",V230&lt;=0,V230="n/a"),"n/a",U230/V230)</f>
        <v>1.0479682013582969</v>
      </c>
      <c r="X230" s="107">
        <f>IF(OR(AJ230&lt;=0,AJ230="n/a",U230&lt;=0,U230="n/a"),"n/a",U230/AJ230)</f>
        <v>0.75110246708801343</v>
      </c>
      <c r="Y230" s="123"/>
      <c r="Z230" s="101">
        <f>IF(OR(AC230&lt;0.01,AC230="n/a"),"n/a",M230/AC230*100)</f>
        <v>8.1592528876873924</v>
      </c>
      <c r="AA230" s="109">
        <f>IF(OR(AC230&lt;0.01,AC230="n/a"),"n/a",I230/AC230)</f>
        <v>12.905873679036619</v>
      </c>
      <c r="AB230" s="71">
        <v>12</v>
      </c>
      <c r="AC230" s="100">
        <v>40.69</v>
      </c>
      <c r="AD230" s="100">
        <v>1.47</v>
      </c>
      <c r="AE230" s="100">
        <v>4.71</v>
      </c>
      <c r="AF230" s="100">
        <v>2.73</v>
      </c>
      <c r="AG230" s="100">
        <v>8.89</v>
      </c>
      <c r="AH230" s="100">
        <v>14.280000000000001</v>
      </c>
      <c r="AI230" s="100">
        <v>19.009999999999998</v>
      </c>
      <c r="AJ230" s="100">
        <v>10.199999999999999</v>
      </c>
      <c r="AK230" s="100">
        <v>16.13</v>
      </c>
      <c r="AL230" s="100">
        <v>31530</v>
      </c>
      <c r="AM230" s="100">
        <v>0.75</v>
      </c>
      <c r="AN230" s="100">
        <v>0.55000000000000004</v>
      </c>
      <c r="AO230" s="110">
        <f>IF(U230="n/a","n/a",IF(AA230&lt;0,"n/a",IF(AA230="n/a","n/a",J230+U230-AA230)))</f>
        <v>-4.6124161523212415</v>
      </c>
      <c r="AP230" s="111">
        <f>IF(U230="n/a","n/a",J230+U230)</f>
        <v>8.2934575267153772</v>
      </c>
      <c r="AQ230" s="112">
        <f>IF(OR(AC230&lt;0.01,AC230="n/a",AF230="n/a"),"n/a",(I230/SQRT(22.5*AC230*(I230/AF230))-1)*100)</f>
        <v>25.136432466985514</v>
      </c>
      <c r="AR230" s="101">
        <f>INDEX(Historical!$C$7:$C$1063,MATCH(B230,Historical!$B$7:$B$1063,0))*IF(AH230="n/a",1.03,IF(AH230&lt;0,1.01,IF(AH230&gt;10,1.1,(1+AH230/100))))</f>
        <v>3.5640000000000005</v>
      </c>
      <c r="AS230" s="109">
        <f>IF($AI230="n/a",1.03*AR230,IF($AI230&lt;0,1.01*AR230,IF($AI230&gt;10,1.1*AR230,(1+$AI230/100)*AR230)))</f>
        <v>3.9204000000000008</v>
      </c>
      <c r="AT230" s="109">
        <f>IF($AK230="n/a",1.03*AS230,IF($AK230&lt;0,1.01*AS230,IF($AK230&gt;10,1.1*AS230,(1+$AK230/100)*AS230)))</f>
        <v>4.3124400000000014</v>
      </c>
      <c r="AU230" s="109">
        <f>IF($AK230="n/a",1.03*AT230,IF($AK230&lt;0,1.01*AT230,IF($AK230&gt;10,1.1*AT230,(1+$AK230/100)*AT230)))</f>
        <v>4.7436840000000018</v>
      </c>
      <c r="AV230" s="109">
        <f>IF($AK230="n/a",1.03*AU230,IF($AK230&lt;0,1.01*AU230,IF($AK230&gt;10,1.1*AU230,(1+$AK230/100)*AU230)))</f>
        <v>5.2180524000000021</v>
      </c>
      <c r="AW230" s="109">
        <f>SUM(AR230:AV230)</f>
        <v>21.758576400000006</v>
      </c>
      <c r="AX230" s="113">
        <f>AW230/I230*100</f>
        <v>4.143385839966486</v>
      </c>
      <c r="AY230" s="100">
        <v>1.1100000000000001</v>
      </c>
      <c r="AZ230" s="100">
        <v>-0.05</v>
      </c>
      <c r="BA230" s="100">
        <v>-26.14</v>
      </c>
      <c r="BB230" s="100">
        <v>-8.6499999999999986</v>
      </c>
      <c r="BC230" s="100">
        <v>-14.13</v>
      </c>
      <c r="BE230" s="12">
        <v>2016</v>
      </c>
      <c r="BF230" s="12">
        <f>IF(BE230&gt;2020,0,IF(BE230&gt;2008,1,IF(BE230&gt;2001,2,IF(BE230&gt;1990,3,IF(BE230&gt;1980,4,IF(BE230&gt;1973,5,IF(BE230&gt;1970,6,IF(BE230&gt;1960,7,IF(BE230&gt;1958,8,IF(BE230&gt;1953,9,10))))))))))</f>
        <v>1</v>
      </c>
      <c r="BG230" s="100">
        <v>4.72</v>
      </c>
      <c r="BH230" s="55" t="s">
        <v>121</v>
      </c>
      <c r="BI230" s="55" t="s">
        <v>122</v>
      </c>
    </row>
    <row r="231" spans="1:61" ht="12.75" customHeight="1" x14ac:dyDescent="0.2">
      <c r="A231" s="55" t="s">
        <v>1057</v>
      </c>
      <c r="B231" s="55" t="s">
        <v>1058</v>
      </c>
      <c r="C231" s="156" t="s">
        <v>134</v>
      </c>
      <c r="D231" s="98" t="s">
        <v>186</v>
      </c>
      <c r="E231" s="157">
        <v>16</v>
      </c>
      <c r="F231" s="2">
        <v>278</v>
      </c>
      <c r="G231" s="2" t="s">
        <v>146</v>
      </c>
      <c r="H231" s="2" t="s">
        <v>146</v>
      </c>
      <c r="I231" s="100">
        <v>192.7</v>
      </c>
      <c r="J231" s="101">
        <f>(M231/I231)*100</f>
        <v>1.0378827192527245</v>
      </c>
      <c r="K231" s="104">
        <v>0.5</v>
      </c>
      <c r="L231" s="71">
        <v>4</v>
      </c>
      <c r="M231" s="28">
        <f>K231*L231</f>
        <v>2</v>
      </c>
      <c r="N231" s="103" t="s">
        <v>202</v>
      </c>
      <c r="O231" s="104">
        <v>0.45500000000000002</v>
      </c>
      <c r="P231" s="158">
        <v>46024</v>
      </c>
      <c r="Q231" s="158">
        <v>46052</v>
      </c>
      <c r="R231" s="28">
        <f>(K231-O231)/O231*100</f>
        <v>9.8901098901098869</v>
      </c>
      <c r="S231" s="105">
        <f>IF(INDEX(Historical!$D$7:$D1449,MATCH(B231,Historical!$B$7:$B$1062,0))=0,"n/a",(INDEX(Historical!$C$7:$C$1062,MATCH(B231,Historical!$B$7:$B$1062,0))/INDEX(Historical!$D$7:$D$1062,MATCH(B231,Historical!$B$7:$B$1062,0))-1)*100)</f>
        <v>9.8901098901098763</v>
      </c>
      <c r="T231" s="105">
        <f>IF(INDEX(Historical!$F$7:$F$1062,MATCH(B231,Historical!$B$7:$B$1062,0))=0,"n/a",((INDEX(Historical!$C$7:$C$1062,MATCH(B231,Historical!$B$7:$B$1062,0))/INDEX(Historical!$F$7:$F$1062,MATCH(B231,Historical!$B$7:$B$1062,0)))^(1/3)-1)*100)</f>
        <v>11.57215834702825</v>
      </c>
      <c r="U231" s="105">
        <f>IF(INDEX(Historical!$H$7:$H$1062,MATCH(B231,Historical!$B$7:$B$1062,0))=0,"n/a",((INDEX(Historical!$C$7:$C$1062,MATCH(B231,Historical!$B$7:$B$1062,0))/INDEX(Historical!$H$7:$H$1062,MATCH(B231,Historical!$B$7:$B$1062,0)))^(1/5)-1)*100)</f>
        <v>10.756634324829006</v>
      </c>
      <c r="V231" s="105">
        <f>IF(INDEX(Historical!$M$7:$M$1062,MATCH(B231,Historical!$B$7:$B$1062,0))=0,"n/a",((INDEX(Historical!$C$7:$C$1062,MATCH(B231,Historical!$B$7:$B$1062,0))/INDEX(Historical!$M$7:$M$1062,MATCH(B231,Historical!$B$7:$B$1062,0)))^(1/10)-1)*100)</f>
        <v>10.159419920323188</v>
      </c>
      <c r="W231" s="106">
        <f>IF(OR(U231&lt;=0,U231="n/a",V231&lt;=0,V231="n/a"),"n/a",U231/V231)</f>
        <v>1.0587843015831184</v>
      </c>
      <c r="X231" s="107">
        <f>IF(OR(AJ231&lt;=0,AJ231="n/a",U231&lt;=0,U231="n/a"),"n/a",U231/AJ231)</f>
        <v>0.94605403032796898</v>
      </c>
      <c r="Y231" s="159"/>
      <c r="Z231" s="101">
        <f>IF(OR(AC231&lt;0.01,AC231="n/a"),"n/a",M231/AC231*100)</f>
        <v>18.957345971563981</v>
      </c>
      <c r="AA231" s="109">
        <f>IF(OR(AC231&lt;0.01,AC231="n/a"),"n/a",I231/AC231)</f>
        <v>18.265402843601894</v>
      </c>
      <c r="AB231" s="71">
        <v>12</v>
      </c>
      <c r="AC231" s="100">
        <v>10.55</v>
      </c>
      <c r="AD231" s="100">
        <v>0.77</v>
      </c>
      <c r="AE231" s="100">
        <v>2.82</v>
      </c>
      <c r="AF231" s="100">
        <v>7.06</v>
      </c>
      <c r="AG231" s="100">
        <v>31.96</v>
      </c>
      <c r="AH231" s="100">
        <v>23.74</v>
      </c>
      <c r="AI231" s="100">
        <v>13.120000000000001</v>
      </c>
      <c r="AJ231" s="100">
        <v>11.37</v>
      </c>
      <c r="AK231" s="100">
        <v>18.02</v>
      </c>
      <c r="AL231" s="100">
        <v>7230</v>
      </c>
      <c r="AM231" s="100">
        <v>48.77</v>
      </c>
      <c r="AN231" s="100">
        <v>1.86</v>
      </c>
      <c r="AO231" s="110">
        <f>IF(U231="n/a","n/a",IF(AA231&lt;0,"n/a",IF(AA231="n/a","n/a",J231+U231-AA231)))</f>
        <v>-6.470885799520163</v>
      </c>
      <c r="AP231" s="111">
        <f>IF(U231="n/a","n/a",J231+U231)</f>
        <v>11.794517044081731</v>
      </c>
      <c r="AQ231" s="112">
        <f>IF(OR(AC231&lt;0.01,AC231="n/a",AF231="n/a"),"n/a",(I231/SQRT(22.5*AC231*(I231/AF231))-1)*100)</f>
        <v>139.40086705108871</v>
      </c>
      <c r="AR231" s="101">
        <f>INDEX(Historical!$C$7:$C$1063,MATCH(B231,Historical!$B$7:$B$1063,0))*IF(AH231="n/a",1.03,IF(AH231&lt;0,1.01,IF(AH231&gt;10,1.1,(1+AH231/100))))</f>
        <v>2.2000000000000002</v>
      </c>
      <c r="AS231" s="109">
        <f>IF($AI231="n/a",1.03*AR231,IF($AI231&lt;0,1.01*AR231,IF($AI231&gt;10,1.1*AR231,(1+$AI231/100)*AR231)))</f>
        <v>2.4200000000000004</v>
      </c>
      <c r="AT231" s="109">
        <f>IF($AK231="n/a",1.03*AS231,IF($AK231&lt;0,1.01*AS231,IF($AK231&gt;10,1.1*AS231,(1+$AK231/100)*AS231)))</f>
        <v>2.6620000000000008</v>
      </c>
      <c r="AU231" s="109">
        <f>IF($AK231="n/a",1.03*AT231,IF($AK231&lt;0,1.01*AT231,IF($AK231&gt;10,1.1*AT231,(1+$AK231/100)*AT231)))</f>
        <v>2.9282000000000012</v>
      </c>
      <c r="AV231" s="109">
        <f>IF($AK231="n/a",1.03*AU231,IF($AK231&lt;0,1.01*AU231,IF($AK231&gt;10,1.1*AU231,(1+$AK231/100)*AU231)))</f>
        <v>3.2210200000000015</v>
      </c>
      <c r="AW231" s="109">
        <f>SUM(AR231:AV231)</f>
        <v>13.431220000000005</v>
      </c>
      <c r="AX231" s="113">
        <f>AW231/I231*100</f>
        <v>6.9700155682407923</v>
      </c>
      <c r="AY231" s="100">
        <v>0.97</v>
      </c>
      <c r="AZ231" s="100">
        <v>36.19</v>
      </c>
      <c r="BA231" s="100">
        <v>-31.009999999999998</v>
      </c>
      <c r="BB231" s="100">
        <v>11.52</v>
      </c>
      <c r="BC231" s="100">
        <v>2.0699999999999998</v>
      </c>
      <c r="BE231" s="12">
        <v>2011</v>
      </c>
      <c r="BF231" s="12">
        <f>IF(BE231&gt;2020,0,IF(BE231&gt;2008,1,IF(BE231&gt;2001,2,IF(BE231&gt;1990,3,IF(BE231&gt;1980,4,IF(BE231&gt;1973,5,IF(BE231&gt;1970,6,IF(BE231&gt;1960,7,IF(BE231&gt;1958,8,IF(BE231&gt;1953,9,10))))))))))</f>
        <v>1</v>
      </c>
      <c r="BG231" s="100">
        <v>11.129999999999999</v>
      </c>
      <c r="BH231" s="55" t="s">
        <v>121</v>
      </c>
      <c r="BI231" s="55" t="s">
        <v>122</v>
      </c>
    </row>
    <row r="232" spans="1:61" x14ac:dyDescent="0.2">
      <c r="A232" s="123" t="s">
        <v>1059</v>
      </c>
      <c r="B232" s="55" t="s">
        <v>1060</v>
      </c>
      <c r="C232" s="156" t="s">
        <v>263</v>
      </c>
      <c r="D232" s="98" t="s">
        <v>264</v>
      </c>
      <c r="E232" s="157">
        <v>13</v>
      </c>
      <c r="F232" s="2">
        <v>414</v>
      </c>
      <c r="G232" s="2" t="s">
        <v>146</v>
      </c>
      <c r="H232" s="2" t="s">
        <v>146</v>
      </c>
      <c r="I232" s="100">
        <v>58.45</v>
      </c>
      <c r="J232" s="101">
        <f>(M232/I232)*100</f>
        <v>7.3669803250641568</v>
      </c>
      <c r="K232" s="104">
        <v>1.0765</v>
      </c>
      <c r="L232" s="71">
        <v>4</v>
      </c>
      <c r="M232" s="28">
        <f>K232*L232</f>
        <v>4.306</v>
      </c>
      <c r="N232" s="103" t="s">
        <v>151</v>
      </c>
      <c r="O232" s="104">
        <v>0.95650000000000002</v>
      </c>
      <c r="P232" s="158">
        <v>45968</v>
      </c>
      <c r="Q232" s="158">
        <v>45975</v>
      </c>
      <c r="R232" s="28">
        <f>(K232-O232)/O232*100</f>
        <v>12.545739675901723</v>
      </c>
      <c r="S232" s="105">
        <f>IF(INDEX(Historical!$D$7:$D1451,MATCH(B232,Historical!$B$7:$B$1062,0))=0,"n/a",(INDEX(Historical!$C$7:$C$1062,MATCH(B232,Historical!$B$7:$B$1062,0))/INDEX(Historical!$D$7:$D$1062,MATCH(B232,Historical!$B$7:$B$1062,0))-1)*100)</f>
        <v>12.533865678026523</v>
      </c>
      <c r="T232" s="105">
        <f>IF(INDEX(Historical!$F$7:$F$1062,MATCH(B232,Historical!$B$7:$B$1062,0))=0,"n/a",((INDEX(Historical!$C$7:$C$1062,MATCH(B232,Historical!$B$7:$B$1062,0))/INDEX(Historical!$F$7:$F$1062,MATCH(B232,Historical!$B$7:$B$1062,0)))^(1/3)-1)*100)</f>
        <v>10.939553266194668</v>
      </c>
      <c r="U232" s="105">
        <f>IF(INDEX(Historical!$H$7:$H$1062,MATCH(B232,Historical!$B$7:$B$1062,0))=0,"n/a",((INDEX(Historical!$C$7:$C$1062,MATCH(B232,Historical!$B$7:$B$1062,0))/INDEX(Historical!$H$7:$H$1062,MATCH(B232,Historical!$B$7:$B$1062,0)))^(1/5)-1)*100)</f>
        <v>7.4892115838966822</v>
      </c>
      <c r="V232" s="105">
        <f>IF(INDEX(Historical!$M$7:$M$1062,MATCH(B232,Historical!$B$7:$B$1062,0))=0,"n/a",((INDEX(Historical!$C$7:$C$1062,MATCH(B232,Historical!$B$7:$B$1062,0))/INDEX(Historical!$M$7:$M$1062,MATCH(B232,Historical!$B$7:$B$1062,0)))^(1/10)-1)*100)</f>
        <v>8.7694659121376528</v>
      </c>
      <c r="W232" s="106">
        <f>IF(OR(U232&lt;=0,U232="n/a",V232&lt;=0,V232="n/a"),"n/a",U232/V232)</f>
        <v>0.85401000003101735</v>
      </c>
      <c r="X232" s="107" t="str">
        <f>IF(OR(AJ232&lt;=0,AJ232="n/a",U232&lt;=0,U232="n/a"),"n/a",U232/AJ232)</f>
        <v>n/a</v>
      </c>
      <c r="Y232" s="123"/>
      <c r="Z232" s="101">
        <f>IF(OR(AC232&lt;0.01,AC232="n/a"),"n/a",M232/AC232*100)</f>
        <v>93.405639913232093</v>
      </c>
      <c r="AA232" s="109">
        <f>IF(OR(AC232&lt;0.01,AC232="n/a"),"n/a",I232/AC232)</f>
        <v>12.678958785249458</v>
      </c>
      <c r="AB232" s="71">
        <v>12</v>
      </c>
      <c r="AC232" s="100">
        <v>4.6100000000000003</v>
      </c>
      <c r="AD232" s="100">
        <v>5.16</v>
      </c>
      <c r="AE232" s="100">
        <v>5.05</v>
      </c>
      <c r="AF232" s="100">
        <v>4.22</v>
      </c>
      <c r="AG232" s="100">
        <v>33.650000000000006</v>
      </c>
      <c r="AH232" s="100">
        <v>-11.04</v>
      </c>
      <c r="AI232" s="100">
        <v>12.479999999999999</v>
      </c>
      <c r="AJ232" s="100" t="s">
        <v>142</v>
      </c>
      <c r="AK232" s="100">
        <v>2.35</v>
      </c>
      <c r="AL232" s="100">
        <v>59310</v>
      </c>
      <c r="AM232" s="100">
        <v>64.16</v>
      </c>
      <c r="AN232" s="100">
        <v>1.86</v>
      </c>
      <c r="AO232" s="110">
        <f>IF(U232="n/a","n/a",IF(AA232&lt;0,"n/a",IF(AA232="n/a","n/a",J232+U232-AA232)))</f>
        <v>2.17723312371138</v>
      </c>
      <c r="AP232" s="111">
        <f>IF(U232="n/a","n/a",J232+U232)</f>
        <v>14.856191908960838</v>
      </c>
      <c r="AQ232" s="112">
        <f>IF(OR(AC232&lt;0.01,AC232="n/a",AF232="n/a"),"n/a",(I232/SQRT(22.5*AC232*(I232/AF232))-1)*100)</f>
        <v>54.207949173622481</v>
      </c>
      <c r="AR232" s="101">
        <f>INDEX(Historical!$C$7:$C$1063,MATCH(B232,Historical!$B$7:$B$1063,0))*IF(AH232="n/a",1.03,IF(AH232&lt;0,1.01,IF(AH232&gt;10,1.1,(1+AH232/100))))</f>
        <v>3.9854600000000002</v>
      </c>
      <c r="AS232" s="109">
        <f>IF($AI232="n/a",1.03*AR232,IF($AI232&lt;0,1.01*AR232,IF($AI232&gt;10,1.1*AR232,(1+$AI232/100)*AR232)))</f>
        <v>4.3840060000000003</v>
      </c>
      <c r="AT232" s="109">
        <f>IF($AK232="n/a",1.03*AS232,IF($AK232&lt;0,1.01*AS232,IF($AK232&gt;10,1.1*AS232,(1+$AK232/100)*AS232)))</f>
        <v>4.4870301410000009</v>
      </c>
      <c r="AU232" s="109">
        <f>IF($AK232="n/a",1.03*AT232,IF($AK232&lt;0,1.01*AT232,IF($AK232&gt;10,1.1*AT232,(1+$AK232/100)*AT232)))</f>
        <v>4.5924753493135011</v>
      </c>
      <c r="AV232" s="109">
        <f>IF($AK232="n/a",1.03*AU232,IF($AK232&lt;0,1.01*AU232,IF($AK232&gt;10,1.1*AU232,(1+$AK232/100)*AU232)))</f>
        <v>4.700398520022369</v>
      </c>
      <c r="AW232" s="109">
        <f>SUM(AR232:AV232)</f>
        <v>22.149370010335872</v>
      </c>
      <c r="AX232" s="113">
        <f>AW232/I232*100</f>
        <v>37.894559470206794</v>
      </c>
      <c r="AY232" s="100">
        <v>0.45</v>
      </c>
      <c r="AZ232" s="100">
        <v>22.28</v>
      </c>
      <c r="BA232" s="100">
        <v>-2.58</v>
      </c>
      <c r="BB232" s="100">
        <v>3.16</v>
      </c>
      <c r="BC232" s="100">
        <v>5.54</v>
      </c>
      <c r="BE232" s="12">
        <v>2013</v>
      </c>
      <c r="BF232" s="12">
        <f>IF(BE232&gt;2020,0,IF(BE232&gt;2008,1,IF(BE232&gt;2001,2,IF(BE232&gt;1990,3,IF(BE232&gt;1980,4,IF(BE232&gt;1973,5,IF(BE232&gt;1970,6,IF(BE232&gt;1960,7,IF(BE232&gt;1958,8,IF(BE232&gt;1953,9,10))))))))))</f>
        <v>1</v>
      </c>
      <c r="BG232" s="100">
        <v>11.459999999999999</v>
      </c>
      <c r="BH232" s="55" t="s">
        <v>121</v>
      </c>
      <c r="BI232" s="55" t="s">
        <v>290</v>
      </c>
    </row>
    <row r="233" spans="1:61" ht="12.75" customHeight="1" x14ac:dyDescent="0.2">
      <c r="A233" s="123" t="s">
        <v>1061</v>
      </c>
      <c r="B233" s="55" t="s">
        <v>1062</v>
      </c>
      <c r="C233" s="156" t="s">
        <v>180</v>
      </c>
      <c r="D233" s="98" t="s">
        <v>358</v>
      </c>
      <c r="E233" s="157">
        <v>15</v>
      </c>
      <c r="F233" s="2">
        <v>327</v>
      </c>
      <c r="G233" s="2" t="s">
        <v>118</v>
      </c>
      <c r="H233" s="2" t="s">
        <v>118</v>
      </c>
      <c r="I233" s="100">
        <v>130.19999999999999</v>
      </c>
      <c r="J233" s="101">
        <f>(M233/I233)*100</f>
        <v>2.6113671274961598</v>
      </c>
      <c r="K233" s="104">
        <v>0.85</v>
      </c>
      <c r="L233" s="71">
        <v>4</v>
      </c>
      <c r="M233" s="28">
        <f>K233*L233</f>
        <v>3.4</v>
      </c>
      <c r="N233" s="103" t="s">
        <v>1063</v>
      </c>
      <c r="O233" s="104">
        <v>0.81</v>
      </c>
      <c r="P233" s="158">
        <v>46006</v>
      </c>
      <c r="Q233" s="158">
        <v>46030</v>
      </c>
      <c r="R233" s="28">
        <f>(K233-O233)/O233*100</f>
        <v>4.9382716049382616</v>
      </c>
      <c r="S233" s="105">
        <f>IF(INDEX(Historical!$D$7:$D1453,MATCH(B233,Historical!$B$7:$B$1062,0))=0,"n/a",(INDEX(Historical!$C$7:$C$1062,MATCH(B233,Historical!$B$7:$B$1062,0))/INDEX(Historical!$D$7:$D$1062,MATCH(B233,Historical!$B$7:$B$1062,0))-1)*100)</f>
        <v>5.1948051948051965</v>
      </c>
      <c r="T233" s="105">
        <f>IF(INDEX(Historical!$F$7:$F$1062,MATCH(B233,Historical!$B$7:$B$1062,0))=0,"n/a",((INDEX(Historical!$C$7:$C$1062,MATCH(B233,Historical!$B$7:$B$1062,0))/INDEX(Historical!$F$7:$F$1062,MATCH(B233,Historical!$B$7:$B$1062,0)))^(1/3)-1)*100)</f>
        <v>5.4901660750877879</v>
      </c>
      <c r="U233" s="105">
        <f>IF(INDEX(Historical!$H$7:$H$1062,MATCH(B233,Historical!$B$7:$B$1062,0))=0,"n/a",((INDEX(Historical!$C$7:$C$1062,MATCH(B233,Historical!$B$7:$B$1062,0))/INDEX(Historical!$H$7:$H$1062,MATCH(B233,Historical!$B$7:$B$1062,0)))^(1/5)-1)*100)</f>
        <v>5.8354197970304833</v>
      </c>
      <c r="V233" s="105">
        <f>IF(INDEX(Historical!$M$7:$M$1062,MATCH(B233,Historical!$B$7:$B$1062,0))=0,"n/a",((INDEX(Historical!$C$7:$C$1062,MATCH(B233,Historical!$B$7:$B$1062,0))/INDEX(Historical!$M$7:$M$1062,MATCH(B233,Historical!$B$7:$B$1062,0)))^(1/10)-1)*100)</f>
        <v>6.0540481614018704</v>
      </c>
      <c r="W233" s="106">
        <f>IF(OR(U233&lt;=0,U233="n/a",V233&lt;=0,V233="n/a"),"n/a",U233/V233)</f>
        <v>0.96388724394938385</v>
      </c>
      <c r="X233" s="107">
        <f>IF(OR(AJ233&lt;=0,AJ233="n/a",U233&lt;=0,U233="n/a"),"n/a",U233/AJ233)</f>
        <v>0.27486668850826579</v>
      </c>
      <c r="Y233" s="159"/>
      <c r="Z233" s="101">
        <f>IF(OR(AC233&lt;0.01,AC233="n/a"),"n/a",M233/AC233*100)</f>
        <v>95.774647887323951</v>
      </c>
      <c r="AA233" s="109">
        <f>IF(OR(AC233&lt;0.01,AC233="n/a"),"n/a",I233/AC233)</f>
        <v>36.676056338028168</v>
      </c>
      <c r="AB233" s="71">
        <v>12</v>
      </c>
      <c r="AC233" s="100">
        <v>3.55</v>
      </c>
      <c r="AD233" s="100">
        <v>2.4</v>
      </c>
      <c r="AE233" s="100">
        <v>4.91</v>
      </c>
      <c r="AF233" s="100">
        <v>7.01</v>
      </c>
      <c r="AG233" s="100">
        <v>18.970000000000002</v>
      </c>
      <c r="AH233" s="100">
        <v>-68.989999999999995</v>
      </c>
      <c r="AI233" s="100">
        <v>245.16</v>
      </c>
      <c r="AJ233" s="100">
        <v>21.23</v>
      </c>
      <c r="AK233" s="100">
        <v>5.65</v>
      </c>
      <c r="AL233" s="100">
        <v>321570</v>
      </c>
      <c r="AM233" s="100">
        <v>0.18</v>
      </c>
      <c r="AN233" s="100">
        <v>1.07</v>
      </c>
      <c r="AO233" s="110">
        <f>IF(U233="n/a","n/a",IF(AA233&lt;0,"n/a",IF(AA233="n/a","n/a",J233+U233-AA233)))</f>
        <v>-28.229269413501527</v>
      </c>
      <c r="AP233" s="111">
        <f>IF(U233="n/a","n/a",J233+U233)</f>
        <v>8.4467869245266431</v>
      </c>
      <c r="AQ233" s="112">
        <f>IF(OR(AC233&lt;0.01,AC233="n/a",AF233="n/a"),"n/a",(I233/SQRT(22.5*AC233*(I233/AF233))-1)*100)</f>
        <v>238.03297336178932</v>
      </c>
      <c r="AR233" s="101">
        <f>INDEX(Historical!$C$7:$C$1063,MATCH(B233,Historical!$B$7:$B$1063,0))*IF(AH233="n/a",1.03,IF(AH233&lt;0,1.01,IF(AH233&gt;10,1.1,(1+AH233/100))))</f>
        <v>3.2724000000000002</v>
      </c>
      <c r="AS233" s="109">
        <f>IF($AI233="n/a",1.03*AR233,IF($AI233&lt;0,1.01*AR233,IF($AI233&gt;10,1.1*AR233,(1+$AI233/100)*AR233)))</f>
        <v>3.5996400000000004</v>
      </c>
      <c r="AT233" s="109">
        <f>IF($AK233="n/a",1.03*AS233,IF($AK233&lt;0,1.01*AS233,IF($AK233&gt;10,1.1*AS233,(1+$AK233/100)*AS233)))</f>
        <v>3.8030196600000004</v>
      </c>
      <c r="AU233" s="109">
        <f>IF($AK233="n/a",1.03*AT233,IF($AK233&lt;0,1.01*AT233,IF($AK233&gt;10,1.1*AT233,(1+$AK233/100)*AT233)))</f>
        <v>4.0178902707900006</v>
      </c>
      <c r="AV233" s="109">
        <f>IF($AK233="n/a",1.03*AU233,IF($AK233&lt;0,1.01*AU233,IF($AK233&gt;10,1.1*AU233,(1+$AK233/100)*AU233)))</f>
        <v>4.244901071089636</v>
      </c>
      <c r="AW233" s="109">
        <f>SUM(AR233:AV233)</f>
        <v>18.937851001879636</v>
      </c>
      <c r="AX233" s="113">
        <f>AW233/I233*100</f>
        <v>14.545200462273147</v>
      </c>
      <c r="AY233" s="100">
        <v>0.21</v>
      </c>
      <c r="AZ233" s="100">
        <v>67.930000000000007</v>
      </c>
      <c r="BA233" s="100">
        <v>-3.5900000000000003</v>
      </c>
      <c r="BB233" s="100">
        <v>5.9799999999999995</v>
      </c>
      <c r="BC233" s="100">
        <v>16.68</v>
      </c>
      <c r="BE233" s="12">
        <v>2012</v>
      </c>
      <c r="BF233" s="12">
        <f>IF(BE233&gt;2020,0,IF(BE233&gt;2008,1,IF(BE233&gt;2001,2,IF(BE233&gt;1990,3,IF(BE233&gt;1980,4,IF(BE233&gt;1973,5,IF(BE233&gt;1970,6,IF(BE233&gt;1960,7,IF(BE233&gt;1958,8,IF(BE233&gt;1953,9,10))))))))))</f>
        <v>1</v>
      </c>
      <c r="BG233" s="100">
        <v>7.33</v>
      </c>
      <c r="BH233" s="55" t="s">
        <v>121</v>
      </c>
      <c r="BI233" s="55" t="s">
        <v>122</v>
      </c>
    </row>
    <row r="234" spans="1:61" ht="12.75" customHeight="1" x14ac:dyDescent="0.2">
      <c r="A234" s="55" t="s">
        <v>1055</v>
      </c>
      <c r="B234" s="55" t="s">
        <v>5542</v>
      </c>
      <c r="C234" s="156" t="s">
        <v>134</v>
      </c>
      <c r="D234" s="98" t="s">
        <v>135</v>
      </c>
      <c r="E234" s="157">
        <v>17</v>
      </c>
      <c r="F234" s="2">
        <v>256</v>
      </c>
      <c r="G234" s="2" t="s">
        <v>118</v>
      </c>
      <c r="H234" s="2" t="s">
        <v>118</v>
      </c>
      <c r="I234" s="100">
        <v>189.69</v>
      </c>
      <c r="J234" s="101">
        <f>(M234/I234)*100</f>
        <v>2.0876166376719909</v>
      </c>
      <c r="K234" s="104">
        <v>0.99</v>
      </c>
      <c r="L234" s="71">
        <v>4</v>
      </c>
      <c r="M234" s="28">
        <f>K234*L234</f>
        <v>3.96</v>
      </c>
      <c r="N234" s="103" t="s">
        <v>151</v>
      </c>
      <c r="O234" s="104">
        <v>0.9</v>
      </c>
      <c r="P234" s="158">
        <v>46226</v>
      </c>
      <c r="Q234" s="158">
        <v>46248</v>
      </c>
      <c r="R234" s="28">
        <f>(K234-O234)/O234*100</f>
        <v>9.9999999999999964</v>
      </c>
      <c r="S234" s="105">
        <f>IF(INDEX(Historical!$D$7:$D1447,MATCH(B234,Historical!$B$7:$B$1062,0))=0,"n/a",(INDEX(Historical!$C$7:$C$1062,MATCH(B234,Historical!$B$7:$B$1062,0))/INDEX(Historical!$D$7:$D$1062,MATCH(B234,Historical!$B$7:$B$1062,0))-1)*100)</f>
        <v>12.459016393442646</v>
      </c>
      <c r="T234" s="105">
        <f>IF(INDEX(Historical!$F$7:$F$1062,MATCH(B234,Historical!$B$7:$B$1062,0))=0,"n/a",((INDEX(Historical!$C$7:$C$1062,MATCH(B234,Historical!$B$7:$B$1062,0))/INDEX(Historical!$F$7:$F$1062,MATCH(B234,Historical!$B$7:$B$1062,0)))^(1/3)-1)*100)</f>
        <v>15.08989680208861</v>
      </c>
      <c r="U234" s="105">
        <f>IF(INDEX(Historical!$H$7:$H$1062,MATCH(B234,Historical!$B$7:$B$1062,0))=0,"n/a",((INDEX(Historical!$C$7:$C$1062,MATCH(B234,Historical!$B$7:$B$1062,0))/INDEX(Historical!$H$7:$H$1062,MATCH(B234,Historical!$B$7:$B$1062,0)))^(1/5)-1)*100)</f>
        <v>13.264877444616086</v>
      </c>
      <c r="V234" s="105">
        <f>IF(INDEX(Historical!$M$7:$M$1062,MATCH(B234,Historical!$B$7:$B$1062,0))=0,"n/a",((INDEX(Historical!$C$7:$C$1062,MATCH(B234,Historical!$B$7:$B$1062,0))/INDEX(Historical!$M$7:$M$1062,MATCH(B234,Historical!$B$7:$B$1062,0)))^(1/10)-1)*100)</f>
        <v>11.260552252727308</v>
      </c>
      <c r="W234" s="106">
        <f>IF(OR(U234&lt;=0,U234="n/a",V234&lt;=0,V234="n/a"),"n/a",U234/V234)</f>
        <v>1.1779952836152712</v>
      </c>
      <c r="X234" s="107">
        <f>IF(OR(AJ234&lt;=0,AJ234="n/a",U234&lt;=0,U234="n/a"),"n/a",U234/AJ234)</f>
        <v>0.80784880905091871</v>
      </c>
      <c r="Y234" s="165"/>
      <c r="Z234" s="101">
        <f>IF(OR(AC234&lt;0.01,AC234="n/a"),"n/a",M234/AC234*100)</f>
        <v>48.470012239902083</v>
      </c>
      <c r="AA234" s="109">
        <f>IF(OR(AC234&lt;0.01,AC234="n/a"),"n/a",I234/AC234)</f>
        <v>23.217870257037944</v>
      </c>
      <c r="AB234" s="71">
        <v>12</v>
      </c>
      <c r="AC234" s="100">
        <v>8.17</v>
      </c>
      <c r="AD234" s="100">
        <v>1.94</v>
      </c>
      <c r="AE234" s="100">
        <v>3.24</v>
      </c>
      <c r="AF234" s="100">
        <v>5.97</v>
      </c>
      <c r="AG234" s="100">
        <v>25.72</v>
      </c>
      <c r="AH234" s="100">
        <v>7.16</v>
      </c>
      <c r="AI234" s="100">
        <v>9.1300000000000008</v>
      </c>
      <c r="AJ234" s="100">
        <v>16.420000000000002</v>
      </c>
      <c r="AK234" s="100">
        <v>8.58</v>
      </c>
      <c r="AL234" s="100">
        <v>90520</v>
      </c>
      <c r="AM234" s="100">
        <v>0.11</v>
      </c>
      <c r="AN234" s="100">
        <v>1.47</v>
      </c>
      <c r="AO234" s="110">
        <f>IF(U234="n/a","n/a",IF(AA234&lt;0,"n/a",IF(AA234="n/a","n/a",J234+U234-AA234)))</f>
        <v>-7.8653761747498674</v>
      </c>
      <c r="AP234" s="111">
        <f>IF(U234="n/a","n/a",J234+U234)</f>
        <v>15.352494082288077</v>
      </c>
      <c r="AQ234" s="112">
        <f>IF(OR(AC234&lt;0.01,AC234="n/a",AF234="n/a"),"n/a",(I234/SQRT(22.5*AC234*(I234/AF234))-1)*100)</f>
        <v>148.20304003377424</v>
      </c>
      <c r="AR234" s="101">
        <f>INDEX(Historical!$C$7:$C$1063,MATCH(B234,Historical!$B$7:$B$1063,0))*IF(AH234="n/a",1.03,IF(AH234&lt;0,1.01,IF(AH234&gt;10,1.1,(1+AH234/100))))</f>
        <v>3.6755880000000007</v>
      </c>
      <c r="AS234" s="109">
        <f>IF($AI234="n/a",1.03*AR234,IF($AI234&lt;0,1.01*AR234,IF($AI234&gt;10,1.1*AR234,(1+$AI234/100)*AR234)))</f>
        <v>4.0111691844000008</v>
      </c>
      <c r="AT234" s="109">
        <f>IF($AK234="n/a",1.03*AS234,IF($AK234&lt;0,1.01*AS234,IF($AK234&gt;10,1.1*AS234,(1+$AK234/100)*AS234)))</f>
        <v>4.3553275004215211</v>
      </c>
      <c r="AU234" s="109">
        <f>IF($AK234="n/a",1.03*AT234,IF($AK234&lt;0,1.01*AT234,IF($AK234&gt;10,1.1*AT234,(1+$AK234/100)*AT234)))</f>
        <v>4.7290145999576882</v>
      </c>
      <c r="AV234" s="109">
        <f>IF($AK234="n/a",1.03*AU234,IF($AK234&lt;0,1.01*AU234,IF($AK234&gt;10,1.1*AU234,(1+$AK234/100)*AU234)))</f>
        <v>5.1347640526340586</v>
      </c>
      <c r="AW234" s="109">
        <f>SUM(AR234:AV234)</f>
        <v>21.905863337413269</v>
      </c>
      <c r="AX234" s="113">
        <f>AW234/I234*100</f>
        <v>11.548243627715362</v>
      </c>
      <c r="AY234" s="100">
        <v>0.57999999999999996</v>
      </c>
      <c r="AZ234" s="100">
        <v>21.13</v>
      </c>
      <c r="BA234" s="100">
        <v>-11.28</v>
      </c>
      <c r="BB234" s="100">
        <v>10.54</v>
      </c>
      <c r="BC234" s="100">
        <v>7.0000000000000009</v>
      </c>
      <c r="BE234" s="12">
        <v>2010</v>
      </c>
      <c r="BF234" s="12">
        <f>IF(BE234&gt;2020,0,IF(BE234&gt;2008,1,IF(BE234&gt;2001,2,IF(BE234&gt;1990,3,IF(BE234&gt;1980,4,IF(BE234&gt;1973,5,IF(BE234&gt;1970,6,IF(BE234&gt;1960,7,IF(BE234&gt;1958,8,IF(BE234&gt;1953,9,10))))))))))</f>
        <v>1</v>
      </c>
      <c r="BG234" s="100">
        <v>6.7299999999999995</v>
      </c>
      <c r="BH234" s="55" t="s">
        <v>121</v>
      </c>
      <c r="BI234" s="55" t="s">
        <v>122</v>
      </c>
    </row>
    <row r="235" spans="1:61" ht="12.75" customHeight="1" x14ac:dyDescent="0.2">
      <c r="A235" s="55" t="s">
        <v>1064</v>
      </c>
      <c r="B235" s="55" t="s">
        <v>1065</v>
      </c>
      <c r="C235" s="156" t="s">
        <v>134</v>
      </c>
      <c r="D235" s="98" t="s">
        <v>186</v>
      </c>
      <c r="E235" s="157">
        <v>13</v>
      </c>
      <c r="F235" s="2">
        <v>448</v>
      </c>
      <c r="G235" s="2" t="s">
        <v>146</v>
      </c>
      <c r="H235" s="2" t="s">
        <v>146</v>
      </c>
      <c r="I235" s="100">
        <v>210.42</v>
      </c>
      <c r="J235" s="101">
        <f>(M235/I235)*100</f>
        <v>2.1861039825111681</v>
      </c>
      <c r="K235" s="104">
        <v>1.1499999999999999</v>
      </c>
      <c r="L235" s="2">
        <v>4</v>
      </c>
      <c r="M235" s="28">
        <f>K235*L235</f>
        <v>4.5999999999999996</v>
      </c>
      <c r="N235" s="2" t="s">
        <v>154</v>
      </c>
      <c r="O235" s="104">
        <v>1</v>
      </c>
      <c r="P235" s="158">
        <v>46234</v>
      </c>
      <c r="Q235" s="158">
        <v>46248</v>
      </c>
      <c r="R235" s="28">
        <f>(K235-O235)/O235*100</f>
        <v>14.999999999999991</v>
      </c>
      <c r="S235" s="105">
        <f>IF(INDEX(Historical!$D$7:$D1454,MATCH(B235,Historical!$B$7:$B$1062,0))=0,"n/a",(INDEX(Historical!$C$7:$C$1062,MATCH(B235,Historical!$B$7:$B$1062,0))/INDEX(Historical!$D$7:$D$1062,MATCH(B235,Historical!$B$7:$B$1062,0))-1)*100)</f>
        <v>8.4507042253521227</v>
      </c>
      <c r="T235" s="105">
        <f>IF(INDEX(Historical!$F$7:$F$1062,MATCH(B235,Historical!$B$7:$B$1062,0))=0,"n/a",((INDEX(Historical!$C$7:$C$1062,MATCH(B235,Historical!$B$7:$B$1062,0))/INDEX(Historical!$F$7:$F$1062,MATCH(B235,Historical!$B$7:$B$1062,0)))^(1/3)-1)*100)</f>
        <v>9.2813969149440965</v>
      </c>
      <c r="U235" s="105">
        <f>IF(INDEX(Historical!$H$7:$H$1062,MATCH(B235,Historical!$B$7:$B$1062,0))=0,"n/a",((INDEX(Historical!$C$7:$C$1062,MATCH(B235,Historical!$B$7:$B$1062,0))/INDEX(Historical!$H$7:$H$1062,MATCH(B235,Historical!$B$7:$B$1062,0)))^(1/5)-1)*100)</f>
        <v>22.423992536427463</v>
      </c>
      <c r="V235" s="105">
        <f>IF(INDEX(Historical!$M$7:$M$1062,MATCH(B235,Historical!$B$7:$B$1062,0))=0,"n/a",((INDEX(Historical!$C$7:$C$1062,MATCH(B235,Historical!$B$7:$B$1062,0))/INDEX(Historical!$M$7:$M$1062,MATCH(B235,Historical!$B$7:$B$1062,0)))^(1/10)-1)*100)</f>
        <v>21.481404403906691</v>
      </c>
      <c r="W235" s="106">
        <f>IF(OR(U235&lt;=0,U235="n/a",V235&lt;=0,V235="n/a"),"n/a",U235/V235)</f>
        <v>1.0438792601637046</v>
      </c>
      <c r="X235" s="107">
        <f>IF(OR(AJ235&lt;=0,AJ235="n/a",U235&lt;=0,U235="n/a"),"n/a",U235/AJ235)</f>
        <v>2.3456059138522449</v>
      </c>
      <c r="Y235" s="162"/>
      <c r="Z235" s="101">
        <f>IF(OR(AC235&lt;0.01,AC235="n/a"),"n/a",M235/AC235*100)</f>
        <v>37.186742118027482</v>
      </c>
      <c r="AA235" s="109">
        <f>IF(OR(AC235&lt;0.01,AC235="n/a"),"n/a",I235/AC235)</f>
        <v>17.01050929668553</v>
      </c>
      <c r="AB235" s="2">
        <v>12</v>
      </c>
      <c r="AC235" s="100">
        <v>12.37</v>
      </c>
      <c r="AD235" s="100">
        <v>1.19</v>
      </c>
      <c r="AE235" s="100">
        <v>2.58</v>
      </c>
      <c r="AF235" s="100">
        <v>3.1</v>
      </c>
      <c r="AG235" s="100">
        <v>17.95</v>
      </c>
      <c r="AH235" s="100">
        <v>26.009999999999998</v>
      </c>
      <c r="AI235" s="100">
        <v>6.08</v>
      </c>
      <c r="AJ235" s="100">
        <v>9.56</v>
      </c>
      <c r="AK235" s="100">
        <v>12.950000000000001</v>
      </c>
      <c r="AL235" s="100">
        <v>331890</v>
      </c>
      <c r="AM235" s="100">
        <v>24.16</v>
      </c>
      <c r="AN235" s="100">
        <v>3.59</v>
      </c>
      <c r="AO235" s="110">
        <f>IF(U235="n/a","n/a",IF(AA235&lt;0,"n/a",IF(AA235="n/a","n/a",J235+U235-AA235)))</f>
        <v>7.5995872222530991</v>
      </c>
      <c r="AP235" s="111">
        <f>IF(U235="n/a","n/a",J235+U235)</f>
        <v>24.610096518938629</v>
      </c>
      <c r="AQ235" s="112">
        <f>IF(OR(AC235&lt;0.01,AC235="n/a",AF235="n/a"),"n/a",(I235/SQRT(22.5*AC235*(I235/AF235))-1)*100)</f>
        <v>53.090501657208058</v>
      </c>
      <c r="AR235" s="101">
        <f>INDEX(Historical!$C$7:$C$1063,MATCH(B235,Historical!$B$7:$B$1063,0))*IF(AH235="n/a",1.03,IF(AH235&lt;0,1.01,IF(AH235&gt;10,1.1,(1+AH235/100))))</f>
        <v>4.2350000000000003</v>
      </c>
      <c r="AS235" s="109">
        <f>IF($AI235="n/a",1.03*AR235,IF($AI235&lt;0,1.01*AR235,IF($AI235&gt;10,1.1*AR235,(1+$AI235/100)*AR235)))</f>
        <v>4.4924879999999998</v>
      </c>
      <c r="AT235" s="109">
        <f>IF($AK235="n/a",1.03*AS235,IF($AK235&lt;0,1.01*AS235,IF($AK235&gt;10,1.1*AS235,(1+$AK235/100)*AS235)))</f>
        <v>4.9417368000000002</v>
      </c>
      <c r="AU235" s="109">
        <f>IF($AK235="n/a",1.03*AT235,IF($AK235&lt;0,1.01*AT235,IF($AK235&gt;10,1.1*AT235,(1+$AK235/100)*AT235)))</f>
        <v>5.4359104800000004</v>
      </c>
      <c r="AV235" s="109">
        <f>IF($AK235="n/a",1.03*AU235,IF($AK235&lt;0,1.01*AU235,IF($AK235&gt;10,1.1*AU235,(1+$AK235/100)*AU235)))</f>
        <v>5.979501528000001</v>
      </c>
      <c r="AW235" s="109">
        <f>SUM(AR235:AV235)</f>
        <v>25.084636808000003</v>
      </c>
      <c r="AX235" s="113">
        <f>AW235/I235*100</f>
        <v>11.92122270126414</v>
      </c>
      <c r="AY235" s="100">
        <v>1.22</v>
      </c>
      <c r="AZ235" s="100">
        <v>54.53</v>
      </c>
      <c r="BA235" s="100">
        <v>-9.4</v>
      </c>
      <c r="BB235" s="100">
        <v>-1.8499999999999999</v>
      </c>
      <c r="BC235" s="100">
        <v>14.11</v>
      </c>
      <c r="BE235" s="12">
        <v>2014</v>
      </c>
      <c r="BF235" s="12">
        <f>IF(BE235&gt;2020,0,IF(BE235&gt;2008,1,IF(BE235&gt;2001,2,IF(BE235&gt;1990,3,IF(BE235&gt;1980,4,IF(BE235&gt;1973,5,IF(BE235&gt;1970,6,IF(BE235&gt;1960,7,IF(BE235&gt;1958,8,IF(BE235&gt;1953,9,10))))))))))</f>
        <v>1</v>
      </c>
      <c r="BG235" s="100">
        <v>1.3299999999999998</v>
      </c>
      <c r="BH235" s="55" t="s">
        <v>121</v>
      </c>
      <c r="BI235" s="55" t="s">
        <v>122</v>
      </c>
    </row>
    <row r="236" spans="1:61" ht="12.75" customHeight="1" x14ac:dyDescent="0.2">
      <c r="A236" s="116" t="s">
        <v>1066</v>
      </c>
      <c r="B236" s="55" t="s">
        <v>1067</v>
      </c>
      <c r="C236" s="156" t="s">
        <v>134</v>
      </c>
      <c r="D236" s="98" t="s">
        <v>157</v>
      </c>
      <c r="E236" s="157">
        <v>10</v>
      </c>
      <c r="F236" s="2">
        <v>500</v>
      </c>
      <c r="G236" s="2" t="s">
        <v>146</v>
      </c>
      <c r="H236" s="2" t="s">
        <v>146</v>
      </c>
      <c r="I236" s="100">
        <v>33.67</v>
      </c>
      <c r="J236" s="101">
        <f>(M236/I236)*100</f>
        <v>3.8016038016038012</v>
      </c>
      <c r="K236" s="104">
        <v>0.32</v>
      </c>
      <c r="L236" s="71">
        <v>4</v>
      </c>
      <c r="M236" s="28">
        <f>K236*L236</f>
        <v>1.28</v>
      </c>
      <c r="N236" s="103" t="s">
        <v>670</v>
      </c>
      <c r="O236" s="104">
        <v>0.31</v>
      </c>
      <c r="P236" s="163">
        <v>45884</v>
      </c>
      <c r="Q236" s="163">
        <v>45891</v>
      </c>
      <c r="R236" s="28">
        <f>(K236-O236)/O236*100</f>
        <v>3.2258064516129057</v>
      </c>
      <c r="S236" s="105">
        <f>IF(INDEX(Historical!$D$7:$D1456,MATCH(B236,Historical!$B$7:$B$1062,0))=0,"n/a",(INDEX(Historical!$C$7:$C$1062,MATCH(B236,Historical!$B$7:$B$1062,0))/INDEX(Historical!$D$7:$D$1062,MATCH(B236,Historical!$B$7:$B$1062,0))-1)*100)</f>
        <v>1.6129032258064502</v>
      </c>
      <c r="T236" s="105">
        <f>IF(INDEX(Historical!$F$7:$F$1062,MATCH(B236,Historical!$B$7:$B$1062,0))=0,"n/a",((INDEX(Historical!$C$7:$C$1062,MATCH(B236,Historical!$B$7:$B$1062,0))/INDEX(Historical!$F$7:$F$1062,MATCH(B236,Historical!$B$7:$B$1062,0)))^(1/3)-1)*100)</f>
        <v>2.7947304270344864</v>
      </c>
      <c r="U236" s="105">
        <f>IF(INDEX(Historical!$H$7:$H$1062,MATCH(B236,Historical!$B$7:$B$1062,0))=0,"n/a",((INDEX(Historical!$C$7:$C$1062,MATCH(B236,Historical!$B$7:$B$1062,0))/INDEX(Historical!$H$7:$H$1062,MATCH(B236,Historical!$B$7:$B$1062,0)))^(1/5)-1)*100)</f>
        <v>3.3230823149103417</v>
      </c>
      <c r="V236" s="105" t="str">
        <f>IF(INDEX(Historical!$M$7:$M$1062,MATCH(B236,Historical!$B$7:$B$1062,0))=0,"n/a",((INDEX(Historical!$C$7:$C$1062,MATCH(B236,Historical!$B$7:$B$1062,0))/INDEX(Historical!$M$7:$M$1062,MATCH(B236,Historical!$B$7:$B$1062,0)))^(1/10)-1)*100)</f>
        <v>n/a</v>
      </c>
      <c r="W236" s="106" t="str">
        <f>IF(OR(U236&lt;=0,U236="n/a",V236&lt;=0,V236="n/a"),"n/a",U236/V236)</f>
        <v>n/a</v>
      </c>
      <c r="X236" s="107" t="str">
        <f>IF(OR(AJ236&lt;=0,AJ236="n/a",U236&lt;=0,U236="n/a"),"n/a",U236/AJ236)</f>
        <v>n/a</v>
      </c>
      <c r="Y236" s="123"/>
      <c r="Z236" s="101">
        <f>IF(OR(AC236&lt;0.01,AC236="n/a"),"n/a",M236/AC236*100)</f>
        <v>82.051282051282044</v>
      </c>
      <c r="AA236" s="109">
        <f>IF(OR(AC236&lt;0.01,AC236="n/a"),"n/a",I236/AC236)</f>
        <v>21.583333333333332</v>
      </c>
      <c r="AB236" s="71">
        <v>12</v>
      </c>
      <c r="AC236" s="100">
        <v>1.56</v>
      </c>
      <c r="AD236" s="100" t="s">
        <v>142</v>
      </c>
      <c r="AE236" s="100">
        <v>1.61</v>
      </c>
      <c r="AF236" s="100">
        <v>1.52</v>
      </c>
      <c r="AG236" s="100">
        <v>7.33</v>
      </c>
      <c r="AH236" s="100">
        <v>154.46</v>
      </c>
      <c r="AI236" s="100">
        <v>1.67</v>
      </c>
      <c r="AJ236" s="100" t="s">
        <v>142</v>
      </c>
      <c r="AK236" s="100" t="s">
        <v>142</v>
      </c>
      <c r="AL236" s="100">
        <v>697.97</v>
      </c>
      <c r="AM236" s="100">
        <v>8.92</v>
      </c>
      <c r="AN236" s="100">
        <v>0.62</v>
      </c>
      <c r="AO236" s="110">
        <f>IF(U236="n/a","n/a",IF(AA236&lt;0,"n/a",IF(AA236="n/a","n/a",J236+U236-AA236)))</f>
        <v>-14.458647216819189</v>
      </c>
      <c r="AP236" s="111">
        <f>IF(U236="n/a","n/a",J236+U236)</f>
        <v>7.1246861165141429</v>
      </c>
      <c r="AQ236" s="112">
        <f>IF(OR(AC236&lt;0.01,AC236="n/a",AF236="n/a"),"n/a",(I236/SQRT(22.5*AC236*(I236/AF236))-1)*100)</f>
        <v>20.750738054641893</v>
      </c>
      <c r="AR236" s="101">
        <f>INDEX(Historical!$C$7:$C$1063,MATCH(B236,Historical!$B$7:$B$1063,0))*IF(AH236="n/a",1.03,IF(AH236&lt;0,1.01,IF(AH236&gt;10,1.1,(1+AH236/100))))</f>
        <v>1.3860000000000001</v>
      </c>
      <c r="AS236" s="109">
        <f>IF($AI236="n/a",1.03*AR236,IF($AI236&lt;0,1.01*AR236,IF($AI236&gt;10,1.1*AR236,(1+$AI236/100)*AR236)))</f>
        <v>1.4091462000000001</v>
      </c>
      <c r="AT236" s="109">
        <f>IF($AK236="n/a",1.03*AS236,IF($AK236&lt;0,1.01*AS236,IF($AK236&gt;10,1.1*AS236,(1+$AK236/100)*AS236)))</f>
        <v>1.4514205860000002</v>
      </c>
      <c r="AU236" s="109">
        <f>IF($AK236="n/a",1.03*AT236,IF($AK236&lt;0,1.01*AT236,IF($AK236&gt;10,1.1*AT236,(1+$AK236/100)*AT236)))</f>
        <v>1.4949632035800002</v>
      </c>
      <c r="AV236" s="109">
        <f>IF($AK236="n/a",1.03*AU236,IF($AK236&lt;0,1.01*AU236,IF($AK236&gt;10,1.1*AU236,(1+$AK236/100)*AU236)))</f>
        <v>1.5398120996874003</v>
      </c>
      <c r="AW236" s="109">
        <f>SUM(AR236:AV236)</f>
        <v>7.281342089267401</v>
      </c>
      <c r="AX236" s="113">
        <f>AW236/I236*100</f>
        <v>21.62560763073181</v>
      </c>
      <c r="AY236" s="100">
        <v>0.64</v>
      </c>
      <c r="AZ236" s="100">
        <v>136.45000000000002</v>
      </c>
      <c r="BA236" s="100">
        <v>-1.9900000000000002</v>
      </c>
      <c r="BB236" s="100">
        <v>11.940000000000001</v>
      </c>
      <c r="BC236" s="100">
        <v>43.1</v>
      </c>
      <c r="BE236" s="12">
        <v>2016</v>
      </c>
      <c r="BF236" s="12">
        <f>IF(BE236&gt;2020,0,IF(BE236&gt;2008,1,IF(BE236&gt;2001,2,IF(BE236&gt;1990,3,IF(BE236&gt;1980,4,IF(BE236&gt;1973,5,IF(BE236&gt;1970,6,IF(BE236&gt;1960,7,IF(BE236&gt;1958,8,IF(BE236&gt;1953,9,10))))))))))</f>
        <v>1</v>
      </c>
      <c r="BG236" s="100">
        <v>0.61</v>
      </c>
      <c r="BH236" s="55" t="s">
        <v>121</v>
      </c>
      <c r="BI236" s="55" t="s">
        <v>122</v>
      </c>
    </row>
    <row r="237" spans="1:61" ht="12.75" customHeight="1" x14ac:dyDescent="0.2">
      <c r="A237" s="146" t="s">
        <v>1068</v>
      </c>
      <c r="B237" s="55" t="s">
        <v>1069</v>
      </c>
      <c r="C237" s="156" t="s">
        <v>134</v>
      </c>
      <c r="D237" s="98" t="s">
        <v>186</v>
      </c>
      <c r="E237" s="157">
        <v>13</v>
      </c>
      <c r="F237" s="2">
        <v>424</v>
      </c>
      <c r="G237" s="2" t="s">
        <v>146</v>
      </c>
      <c r="H237" s="2" t="s">
        <v>146</v>
      </c>
      <c r="I237" s="100">
        <v>572.24</v>
      </c>
      <c r="J237" s="101">
        <f>(M237/I237)*100</f>
        <v>1.4329651894310078</v>
      </c>
      <c r="K237" s="104">
        <v>2.0499999999999998</v>
      </c>
      <c r="L237" s="71">
        <v>4</v>
      </c>
      <c r="M237" s="28">
        <f>K237*L237</f>
        <v>8.1999999999999993</v>
      </c>
      <c r="N237" s="103" t="s">
        <v>696</v>
      </c>
      <c r="O237" s="104">
        <v>1.8</v>
      </c>
      <c r="P237" s="158">
        <v>46066</v>
      </c>
      <c r="Q237" s="158">
        <v>46080</v>
      </c>
      <c r="R237" s="28">
        <f>(K237-O237)/O237*100</f>
        <v>13.888888888888875</v>
      </c>
      <c r="S237" s="105">
        <f>IF(INDEX(Historical!$D$7:$D1457,MATCH(B237,Historical!$B$7:$B$1062,0))=0,"n/a",(INDEX(Historical!$C$7:$C$1062,MATCH(B237,Historical!$B$7:$B$1062,0))/INDEX(Historical!$D$7:$D$1062,MATCH(B237,Historical!$B$7:$B$1062,0))-1)*100)</f>
        <v>12.5</v>
      </c>
      <c r="T237" s="105">
        <f>IF(INDEX(Historical!$F$7:$F$1062,MATCH(B237,Historical!$B$7:$B$1062,0))=0,"n/a",((INDEX(Historical!$C$7:$C$1062,MATCH(B237,Historical!$B$7:$B$1062,0))/INDEX(Historical!$F$7:$F$1062,MATCH(B237,Historical!$B$7:$B$1062,0)))^(1/3)-1)*100)</f>
        <v>16.275711625708244</v>
      </c>
      <c r="U237" s="105">
        <f>IF(INDEX(Historical!$H$7:$H$1062,MATCH(B237,Historical!$B$7:$B$1062,0))=0,"n/a",((INDEX(Historical!$C$7:$C$1062,MATCH(B237,Historical!$B$7:$B$1062,0))/INDEX(Historical!$H$7:$H$1062,MATCH(B237,Historical!$B$7:$B$1062,0)))^(1/5)-1)*100)</f>
        <v>19.781550095004576</v>
      </c>
      <c r="V237" s="105">
        <f>IF(INDEX(Historical!$M$7:$M$1062,MATCH(B237,Historical!$B$7:$B$1062,0))=0,"n/a",((INDEX(Historical!$C$7:$C$1062,MATCH(B237,Historical!$B$7:$B$1062,0))/INDEX(Historical!$M$7:$M$1062,MATCH(B237,Historical!$B$7:$B$1062,0)))^(1/10)-1)*100)</f>
        <v>24.573093961551741</v>
      </c>
      <c r="W237" s="106">
        <f>IF(OR(U237&lt;=0,U237="n/a",V237&lt;=0,V237="n/a"),"n/a",U237/V237)</f>
        <v>0.8050085237925575</v>
      </c>
      <c r="X237" s="107">
        <f>IF(OR(AJ237&lt;=0,AJ237="n/a",U237&lt;=0,U237="n/a"),"n/a",U237/AJ237)</f>
        <v>1.1561396899476666</v>
      </c>
      <c r="Y237" s="159"/>
      <c r="Z237" s="101">
        <f>IF(OR(AC237&lt;0.01,AC237="n/a"),"n/a",M237/AC237*100)</f>
        <v>44.857768052516406</v>
      </c>
      <c r="AA237" s="109">
        <f>IF(OR(AC237&lt;0.01,AC237="n/a"),"n/a",I237/AC237)</f>
        <v>31.304157549234134</v>
      </c>
      <c r="AB237" s="71">
        <v>12</v>
      </c>
      <c r="AC237" s="100">
        <v>18.28</v>
      </c>
      <c r="AD237" s="100">
        <v>1.83</v>
      </c>
      <c r="AE237" s="100">
        <v>12.48</v>
      </c>
      <c r="AF237" s="100" t="s">
        <v>142</v>
      </c>
      <c r="AG237" s="100" t="s">
        <v>142</v>
      </c>
      <c r="AH237" s="100">
        <v>14.13</v>
      </c>
      <c r="AI237" s="100">
        <v>13.98</v>
      </c>
      <c r="AJ237" s="100">
        <v>17.11</v>
      </c>
      <c r="AK237" s="100">
        <v>13.94</v>
      </c>
      <c r="AL237" s="100">
        <v>41600</v>
      </c>
      <c r="AM237" s="100">
        <v>3.62</v>
      </c>
      <c r="AN237" s="100" t="s">
        <v>142</v>
      </c>
      <c r="AO237" s="110">
        <f>IF(U237="n/a","n/a",IF(AA237&lt;0,"n/a",IF(AA237="n/a","n/a",J237+U237-AA237)))</f>
        <v>-10.089642264798549</v>
      </c>
      <c r="AP237" s="111">
        <f>IF(U237="n/a","n/a",J237+U237)</f>
        <v>21.214515284435585</v>
      </c>
      <c r="AQ237" s="112" t="str">
        <f>IF(OR(AC237&lt;0.01,AC237="n/a",AF237="n/a"),"n/a",(I237/SQRT(22.5*AC237*(I237/AF237))-1)*100)</f>
        <v>n/a</v>
      </c>
      <c r="AR237" s="101">
        <f>INDEX(Historical!$C$7:$C$1063,MATCH(B237,Historical!$B$7:$B$1063,0))*IF(AH237="n/a",1.03,IF(AH237&lt;0,1.01,IF(AH237&gt;10,1.1,(1+AH237/100))))</f>
        <v>7.9200000000000008</v>
      </c>
      <c r="AS237" s="109">
        <f>IF($AI237="n/a",1.03*AR237,IF($AI237&lt;0,1.01*AR237,IF($AI237&gt;10,1.1*AR237,(1+$AI237/100)*AR237)))</f>
        <v>8.7120000000000015</v>
      </c>
      <c r="AT237" s="109">
        <f>IF($AK237="n/a",1.03*AS237,IF($AK237&lt;0,1.01*AS237,IF($AK237&gt;10,1.1*AS237,(1+$AK237/100)*AS237)))</f>
        <v>9.5832000000000033</v>
      </c>
      <c r="AU237" s="109">
        <f>IF($AK237="n/a",1.03*AT237,IF($AK237&lt;0,1.01*AT237,IF($AK237&gt;10,1.1*AT237,(1+$AK237/100)*AT237)))</f>
        <v>10.541520000000004</v>
      </c>
      <c r="AV237" s="109">
        <f>IF($AK237="n/a",1.03*AU237,IF($AK237&lt;0,1.01*AU237,IF($AK237&gt;10,1.1*AU237,(1+$AK237/100)*AU237)))</f>
        <v>11.595672000000006</v>
      </c>
      <c r="AW237" s="109">
        <f>SUM(AR237:AV237)</f>
        <v>48.352392000000016</v>
      </c>
      <c r="AX237" s="113">
        <f>AW237/I237*100</f>
        <v>8.4496700685027299</v>
      </c>
      <c r="AY237" s="100">
        <v>1.22</v>
      </c>
      <c r="AZ237" s="100">
        <v>14.2</v>
      </c>
      <c r="BA237" s="100">
        <v>-11.25</v>
      </c>
      <c r="BB237" s="100">
        <v>-3.9</v>
      </c>
      <c r="BC237" s="100">
        <v>-0.06</v>
      </c>
      <c r="BE237" s="12">
        <v>2014</v>
      </c>
      <c r="BF237" s="12">
        <f>IF(BE237&gt;2020,0,IF(BE237&gt;2008,1,IF(BE237&gt;2001,2,IF(BE237&gt;1990,3,IF(BE237&gt;1980,4,IF(BE237&gt;1973,5,IF(BE237&gt;1970,6,IF(BE237&gt;1960,7,IF(BE237&gt;1958,8,IF(BE237&gt;1953,9,10))))))))))</f>
        <v>1</v>
      </c>
      <c r="BG237" s="100">
        <v>24.75</v>
      </c>
      <c r="BH237" s="55" t="s">
        <v>121</v>
      </c>
      <c r="BI237" s="55" t="s">
        <v>122</v>
      </c>
    </row>
    <row r="238" spans="1:61" ht="12.75" customHeight="1" x14ac:dyDescent="0.2">
      <c r="A238" s="123" t="s">
        <v>1070</v>
      </c>
      <c r="B238" s="55" t="s">
        <v>1071</v>
      </c>
      <c r="C238" s="156" t="s">
        <v>198</v>
      </c>
      <c r="D238" s="98" t="s">
        <v>957</v>
      </c>
      <c r="E238" s="157">
        <v>24</v>
      </c>
      <c r="F238" s="2">
        <v>149</v>
      </c>
      <c r="G238" s="2" t="s">
        <v>119</v>
      </c>
      <c r="H238" s="2" t="s">
        <v>118</v>
      </c>
      <c r="I238" s="100">
        <v>465.1</v>
      </c>
      <c r="J238" s="101">
        <f>(M238/I238)*100</f>
        <v>0.78262739195871855</v>
      </c>
      <c r="K238" s="104">
        <v>0.91</v>
      </c>
      <c r="L238" s="71">
        <v>4</v>
      </c>
      <c r="M238" s="28">
        <f>K238*L238</f>
        <v>3.64</v>
      </c>
      <c r="N238" s="103" t="s">
        <v>661</v>
      </c>
      <c r="O238" s="104">
        <v>0.83</v>
      </c>
      <c r="P238" s="158">
        <v>45981</v>
      </c>
      <c r="Q238" s="158">
        <v>46002</v>
      </c>
      <c r="R238" s="28">
        <f>(K238-O238)/O238*100</f>
        <v>9.6385542168674796</v>
      </c>
      <c r="S238" s="105">
        <f>IF(INDEX(Historical!$D$7:$D1459,MATCH(B238,Historical!$B$7:$B$1062,0))=0,"n/a",(INDEX(Historical!$C$7:$C$1062,MATCH(B238,Historical!$B$7:$B$1062,0))/INDEX(Historical!$D$7:$D$1062,MATCH(B238,Historical!$B$7:$B$1062,0))-1)*100)</f>
        <v>10.389610389610393</v>
      </c>
      <c r="T238" s="105">
        <f>IF(INDEX(Historical!$F$7:$F$1062,MATCH(B238,Historical!$B$7:$B$1062,0))=0,"n/a",((INDEX(Historical!$C$7:$C$1062,MATCH(B238,Historical!$B$7:$B$1062,0))/INDEX(Historical!$F$7:$F$1062,MATCH(B238,Historical!$B$7:$B$1062,0)))^(1/3)-1)*100)</f>
        <v>10.208493749856039</v>
      </c>
      <c r="U238" s="105">
        <f>IF(INDEX(Historical!$H$7:$H$1062,MATCH(B238,Historical!$B$7:$B$1062,0))=0,"n/a",((INDEX(Historical!$C$7:$C$1062,MATCH(B238,Historical!$B$7:$B$1062,0))/INDEX(Historical!$H$7:$H$1062,MATCH(B238,Historical!$B$7:$B$1062,0)))^(1/5)-1)*100)</f>
        <v>10.221553083716572</v>
      </c>
      <c r="V238" s="105">
        <f>IF(INDEX(Historical!$M$7:$M$1062,MATCH(B238,Historical!$B$7:$B$1062,0))=0,"n/a",((INDEX(Historical!$C$7:$C$1062,MATCH(B238,Historical!$B$7:$B$1062,0))/INDEX(Historical!$M$7:$M$1062,MATCH(B238,Historical!$B$7:$B$1062,0)))^(1/10)-1)*100)</f>
        <v>10.176486996275379</v>
      </c>
      <c r="W238" s="106">
        <f>IF(OR(U238&lt;=0,U238="n/a",V238&lt;=0,V238="n/a"),"n/a",U238/V238)</f>
        <v>1.0044284523193208</v>
      </c>
      <c r="X238" s="107">
        <f>IF(OR(AJ238&lt;=0,AJ238="n/a",U238&lt;=0,U238="n/a"),"n/a",U238/AJ238)</f>
        <v>0.58812158134157477</v>
      </c>
      <c r="Y238" s="55" t="s">
        <v>183</v>
      </c>
      <c r="Z238" s="101">
        <f>IF(OR(AC238&lt;0.01,AC238="n/a"),"n/a",M238/AC238*100)</f>
        <v>20.278551532033429</v>
      </c>
      <c r="AA238" s="109">
        <f>IF(OR(AC238&lt;0.01,AC238="n/a"),"n/a",I238/AC238)</f>
        <v>25.910863509749305</v>
      </c>
      <c r="AB238" s="71">
        <v>6</v>
      </c>
      <c r="AC238" s="100">
        <v>17.95</v>
      </c>
      <c r="AD238" s="100">
        <v>1.1299999999999999</v>
      </c>
      <c r="AE238" s="100">
        <v>10.41</v>
      </c>
      <c r="AF238" s="100">
        <v>7.81</v>
      </c>
      <c r="AG238" s="100">
        <v>34.04</v>
      </c>
      <c r="AH238" s="100">
        <v>13.56</v>
      </c>
      <c r="AI238" s="100">
        <v>18.5</v>
      </c>
      <c r="AJ238" s="100">
        <v>17.380000000000003</v>
      </c>
      <c r="AK238" s="100">
        <v>17.740000000000002</v>
      </c>
      <c r="AL238" s="100">
        <v>3453620</v>
      </c>
      <c r="AM238" s="100">
        <v>1.54</v>
      </c>
      <c r="AN238" s="100">
        <v>0.28999999999999998</v>
      </c>
      <c r="AO238" s="110">
        <f>IF(U238="n/a","n/a",IF(AA238&lt;0,"n/a",IF(AA238="n/a","n/a",J238+U238-AA238)))</f>
        <v>-14.906683034074014</v>
      </c>
      <c r="AP238" s="111">
        <f>IF(U238="n/a","n/a",J238+U238)</f>
        <v>11.004180475675291</v>
      </c>
      <c r="AQ238" s="112">
        <f>IF(OR(AC238&lt;0.01,AC238="n/a",AF238="n/a"),"n/a",(I238/SQRT(22.5*AC238*(I238/AF238))-1)*100)</f>
        <v>199.89912675293718</v>
      </c>
      <c r="AR238" s="101">
        <f>INDEX(Historical!$C$7:$C$1063,MATCH(B238,Historical!$B$7:$B$1063,0))*IF(AH238="n/a",1.03,IF(AH238&lt;0,1.01,IF(AH238&gt;10,1.1,(1+AH238/100))))</f>
        <v>3.74</v>
      </c>
      <c r="AS238" s="109">
        <f>IF($AI238="n/a",1.03*AR238,IF($AI238&lt;0,1.01*AR238,IF($AI238&gt;10,1.1*AR238,(1+$AI238/100)*AR238)))</f>
        <v>4.1140000000000008</v>
      </c>
      <c r="AT238" s="109">
        <f>IF($AK238="n/a",1.03*AS238,IF($AK238&lt;0,1.01*AS238,IF($AK238&gt;10,1.1*AS238,(1+$AK238/100)*AS238)))</f>
        <v>4.5254000000000012</v>
      </c>
      <c r="AU238" s="109">
        <f>IF($AK238="n/a",1.03*AT238,IF($AK238&lt;0,1.01*AT238,IF($AK238&gt;10,1.1*AT238,(1+$AK238/100)*AT238)))</f>
        <v>4.977940000000002</v>
      </c>
      <c r="AV238" s="109">
        <f>IF($AK238="n/a",1.03*AU238,IF($AK238&lt;0,1.01*AU238,IF($AK238&gt;10,1.1*AU238,(1+$AK238/100)*AU238)))</f>
        <v>5.4757340000000028</v>
      </c>
      <c r="AW238" s="109">
        <f>SUM(AR238:AV238)</f>
        <v>22.833074000000007</v>
      </c>
      <c r="AX238" s="113">
        <f>AW238/I238*100</f>
        <v>4.9092827348957222</v>
      </c>
      <c r="AY238" s="100">
        <v>1.0900000000000001</v>
      </c>
      <c r="AZ238" s="100">
        <v>33.19</v>
      </c>
      <c r="BA238" s="100">
        <v>-16.27</v>
      </c>
      <c r="BB238" s="100">
        <v>16.45</v>
      </c>
      <c r="BC238" s="100">
        <v>7.2700000000000005</v>
      </c>
      <c r="BE238" s="12">
        <v>2002</v>
      </c>
      <c r="BF238" s="12">
        <f>IF(BE238&gt;2020,0,IF(BE238&gt;2008,1,IF(BE238&gt;2001,2,IF(BE238&gt;1990,3,IF(BE238&gt;1980,4,IF(BE238&gt;1973,5,IF(BE238&gt;1970,6,IF(BE238&gt;1960,7,IF(BE238&gt;1958,8,IF(BE238&gt;1953,9,10))))))))))</f>
        <v>2</v>
      </c>
      <c r="BG238" s="100">
        <v>19.420000000000002</v>
      </c>
      <c r="BH238" s="55" t="s">
        <v>121</v>
      </c>
      <c r="BI238" s="55" t="s">
        <v>122</v>
      </c>
    </row>
    <row r="239" spans="1:61" ht="12.75" customHeight="1" x14ac:dyDescent="0.2">
      <c r="A239" s="123" t="s">
        <v>1072</v>
      </c>
      <c r="B239" s="55" t="s">
        <v>1073</v>
      </c>
      <c r="C239" s="156" t="s">
        <v>198</v>
      </c>
      <c r="D239" s="98" t="s">
        <v>747</v>
      </c>
      <c r="E239" s="157">
        <v>16</v>
      </c>
      <c r="F239" s="2">
        <v>275</v>
      </c>
      <c r="G239" s="2" t="s">
        <v>146</v>
      </c>
      <c r="H239" s="2" t="s">
        <v>146</v>
      </c>
      <c r="I239" s="100">
        <v>435.75</v>
      </c>
      <c r="J239" s="101">
        <f>(M239/I239)*100</f>
        <v>1.1107286288009179</v>
      </c>
      <c r="K239" s="104">
        <v>1.21</v>
      </c>
      <c r="L239" s="71">
        <v>4</v>
      </c>
      <c r="M239" s="28">
        <f>K239*L239</f>
        <v>4.84</v>
      </c>
      <c r="N239" s="103" t="s">
        <v>366</v>
      </c>
      <c r="O239" s="104">
        <v>1.0900000000000001</v>
      </c>
      <c r="P239" s="158">
        <v>46006</v>
      </c>
      <c r="Q239" s="158">
        <v>46037</v>
      </c>
      <c r="R239" s="28">
        <f>(K239-O239)/O239*100</f>
        <v>11.009174311926593</v>
      </c>
      <c r="S239" s="105">
        <f>IF(INDEX(Historical!$D$7:$D1460,MATCH(B239,Historical!$B$7:$B$1062,0))=0,"n/a",(INDEX(Historical!$C$7:$C$1062,MATCH(B239,Historical!$B$7:$B$1062,0))/INDEX(Historical!$D$7:$D$1062,MATCH(B239,Historical!$B$7:$B$1062,0))-1)*100)</f>
        <v>11.22448979591837</v>
      </c>
      <c r="T239" s="105">
        <f>IF(INDEX(Historical!$F$7:$F$1062,MATCH(B239,Historical!$B$7:$B$1062,0))=0,"n/a",((INDEX(Historical!$C$7:$C$1062,MATCH(B239,Historical!$B$7:$B$1062,0))/INDEX(Historical!$F$7:$F$1062,MATCH(B239,Historical!$B$7:$B$1062,0)))^(1/3)-1)*100)</f>
        <v>11.326819588712734</v>
      </c>
      <c r="U239" s="105">
        <f>IF(INDEX(Historical!$H$7:$H$1062,MATCH(B239,Historical!$B$7:$B$1062,0))=0,"n/a",((INDEX(Historical!$C$7:$C$1062,MATCH(B239,Historical!$B$7:$B$1062,0))/INDEX(Historical!$H$7:$H$1062,MATCH(B239,Historical!$B$7:$B$1062,0)))^(1/5)-1)*100)</f>
        <v>11.237009508113482</v>
      </c>
      <c r="V239" s="105">
        <f>IF(INDEX(Historical!$M$7:$M$1062,MATCH(B239,Historical!$B$7:$B$1062,0))=0,"n/a",((INDEX(Historical!$C$7:$C$1062,MATCH(B239,Historical!$B$7:$B$1062,0))/INDEX(Historical!$M$7:$M$1062,MATCH(B239,Historical!$B$7:$B$1062,0)))^(1/10)-1)*100)</f>
        <v>12.355609002321355</v>
      </c>
      <c r="W239" s="106">
        <f>IF(OR(U239&lt;=0,U239="n/a",V239&lt;=0,V239="n/a"),"n/a",U239/V239)</f>
        <v>0.90946625989882723</v>
      </c>
      <c r="X239" s="107">
        <f>IF(OR(AJ239&lt;=0,AJ239="n/a",U239&lt;=0,U239="n/a"),"n/a",U239/AJ239)</f>
        <v>0.60187517451063099</v>
      </c>
      <c r="Y239" s="159"/>
      <c r="Z239" s="101">
        <f>IF(OR(AC239&lt;0.01,AC239="n/a"),"n/a",M239/AC239*100)</f>
        <v>39.032258064516128</v>
      </c>
      <c r="AA239" s="109">
        <f>IF(OR(AC239&lt;0.01,AC239="n/a"),"n/a",I239/AC239)</f>
        <v>35.141129032258064</v>
      </c>
      <c r="AB239" s="71">
        <v>12</v>
      </c>
      <c r="AC239" s="100">
        <v>12.4</v>
      </c>
      <c r="AD239" s="100">
        <v>2.33</v>
      </c>
      <c r="AE239" s="100">
        <v>6.09</v>
      </c>
      <c r="AF239" s="100">
        <v>28.47</v>
      </c>
      <c r="AG239" s="100">
        <v>99.88</v>
      </c>
      <c r="AH239" s="100">
        <v>10.31</v>
      </c>
      <c r="AI239" s="100">
        <v>9.25</v>
      </c>
      <c r="AJ239" s="100">
        <v>18.670000000000002</v>
      </c>
      <c r="AK239" s="100">
        <v>10.07</v>
      </c>
      <c r="AL239" s="100">
        <v>72330</v>
      </c>
      <c r="AM239" s="100">
        <v>0.41000000000000003</v>
      </c>
      <c r="AN239" s="100">
        <v>3.77</v>
      </c>
      <c r="AO239" s="110">
        <f>IF(U239="n/a","n/a",IF(AA239&lt;0,"n/a",IF(AA239="n/a","n/a",J239+U239-AA239)))</f>
        <v>-22.793390895343663</v>
      </c>
      <c r="AP239" s="111">
        <f>IF(U239="n/a","n/a",J239+U239)</f>
        <v>12.347738136914401</v>
      </c>
      <c r="AQ239" s="112">
        <f>IF(OR(AC239&lt;0.01,AC239="n/a",AF239="n/a"),"n/a",(I239/SQRT(22.5*AC239*(I239/AF239))-1)*100)</f>
        <v>566.82262960613355</v>
      </c>
      <c r="AR239" s="101">
        <f>INDEX(Historical!$C$7:$C$1063,MATCH(B239,Historical!$B$7:$B$1063,0))*IF(AH239="n/a",1.03,IF(AH239&lt;0,1.01,IF(AH239&gt;10,1.1,(1+AH239/100))))</f>
        <v>4.7960000000000012</v>
      </c>
      <c r="AS239" s="109">
        <f>IF($AI239="n/a",1.03*AR239,IF($AI239&lt;0,1.01*AR239,IF($AI239&gt;10,1.1*AR239,(1+$AI239/100)*AR239)))</f>
        <v>5.2396300000000018</v>
      </c>
      <c r="AT239" s="109">
        <f>IF($AK239="n/a",1.03*AS239,IF($AK239&lt;0,1.01*AS239,IF($AK239&gt;10,1.1*AS239,(1+$AK239/100)*AS239)))</f>
        <v>5.7635930000000029</v>
      </c>
      <c r="AU239" s="109">
        <f>IF($AK239="n/a",1.03*AT239,IF($AK239&lt;0,1.01*AT239,IF($AK239&gt;10,1.1*AT239,(1+$AK239/100)*AT239)))</f>
        <v>6.3399523000000038</v>
      </c>
      <c r="AV239" s="109">
        <f>IF($AK239="n/a",1.03*AU239,IF($AK239&lt;0,1.01*AU239,IF($AK239&gt;10,1.1*AU239,(1+$AK239/100)*AU239)))</f>
        <v>6.9739475300000047</v>
      </c>
      <c r="AW239" s="109">
        <f>SUM(AR239:AV239)</f>
        <v>29.113122830000012</v>
      </c>
      <c r="AX239" s="113">
        <f>AW239/I239*100</f>
        <v>6.6811526861732666</v>
      </c>
      <c r="AY239" s="100">
        <v>0.88</v>
      </c>
      <c r="AZ239" s="100">
        <v>21.26</v>
      </c>
      <c r="BA239" s="100">
        <v>-11.469999999999999</v>
      </c>
      <c r="BB239" s="100">
        <v>5.79</v>
      </c>
      <c r="BC239" s="100">
        <v>4.75</v>
      </c>
      <c r="BE239" s="12">
        <v>2011</v>
      </c>
      <c r="BF239" s="12">
        <f>IF(BE239&gt;2020,0,IF(BE239&gt;2008,1,IF(BE239&gt;2001,2,IF(BE239&gt;1990,3,IF(BE239&gt;1980,4,IF(BE239&gt;1973,5,IF(BE239&gt;1970,6,IF(BE239&gt;1960,7,IF(BE239&gt;1958,8,IF(BE239&gt;1953,9,10))))))))))</f>
        <v>1</v>
      </c>
      <c r="BG239" s="100">
        <v>12.47</v>
      </c>
      <c r="BH239" s="55" t="s">
        <v>121</v>
      </c>
      <c r="BI239" s="55" t="s">
        <v>122</v>
      </c>
    </row>
    <row r="240" spans="1:61" ht="12.75" customHeight="1" x14ac:dyDescent="0.2">
      <c r="A240" s="123" t="s">
        <v>1074</v>
      </c>
      <c r="B240" s="55" t="s">
        <v>1075</v>
      </c>
      <c r="C240" s="156" t="s">
        <v>139</v>
      </c>
      <c r="D240" s="98" t="s">
        <v>420</v>
      </c>
      <c r="E240" s="157">
        <v>14</v>
      </c>
      <c r="F240" s="2">
        <v>401</v>
      </c>
      <c r="G240" s="2" t="s">
        <v>146</v>
      </c>
      <c r="H240" s="2" t="s">
        <v>146</v>
      </c>
      <c r="I240" s="100">
        <v>210.84</v>
      </c>
      <c r="J240" s="101">
        <f>(M240/I240)*100</f>
        <v>0.27509011572756592</v>
      </c>
      <c r="K240" s="104">
        <v>0.14499999999999999</v>
      </c>
      <c r="L240" s="71">
        <v>4</v>
      </c>
      <c r="M240" s="28">
        <f>K240*L240</f>
        <v>0.57999999999999996</v>
      </c>
      <c r="N240" s="103" t="s">
        <v>1076</v>
      </c>
      <c r="O240" s="104">
        <v>0.14000000000000001</v>
      </c>
      <c r="P240" s="158">
        <v>46170</v>
      </c>
      <c r="Q240" s="158">
        <v>46185</v>
      </c>
      <c r="R240" s="28">
        <f>(K240-O240)/O240*100</f>
        <v>3.5714285714285547</v>
      </c>
      <c r="S240" s="105">
        <f>IF(INDEX(Historical!$D$7:$D1463,MATCH(B240,Historical!$B$7:$B$1062,0))=0,"n/a",(INDEX(Historical!$C$7:$C$1062,MATCH(B240,Historical!$B$7:$B$1062,0))/INDEX(Historical!$D$7:$D$1062,MATCH(B240,Historical!$B$7:$B$1062,0))-1)*100)</f>
        <v>3.7383177570093462</v>
      </c>
      <c r="T240" s="105">
        <f>IF(INDEX(Historical!$F$7:$F$1062,MATCH(B240,Historical!$B$7:$B$1062,0))=0,"n/a",((INDEX(Historical!$C$7:$C$1062,MATCH(B240,Historical!$B$7:$B$1062,0))/INDEX(Historical!$F$7:$F$1062,MATCH(B240,Historical!$B$7:$B$1062,0)))^(1/3)-1)*100)</f>
        <v>3.8873324124418351</v>
      </c>
      <c r="U240" s="105">
        <f>IF(INDEX(Historical!$H$7:$H$1062,MATCH(B240,Historical!$B$7:$B$1062,0))=0,"n/a",((INDEX(Historical!$C$7:$C$1062,MATCH(B240,Historical!$B$7:$B$1062,0))/INDEX(Historical!$H$7:$H$1062,MATCH(B240,Historical!$B$7:$B$1062,0)))^(1/5)-1)*100)</f>
        <v>4.0534099936660573</v>
      </c>
      <c r="V240" s="105">
        <f>IF(INDEX(Historical!$M$7:$M$1062,MATCH(B240,Historical!$B$7:$B$1062,0))=0,"n/a",((INDEX(Historical!$C$7:$C$1062,MATCH(B240,Historical!$B$7:$B$1062,0))/INDEX(Historical!$M$7:$M$1062,MATCH(B240,Historical!$B$7:$B$1062,0)))^(1/10)-1)*100)</f>
        <v>4.5698446932423753</v>
      </c>
      <c r="W240" s="106">
        <f>IF(OR(U240&lt;=0,U240="n/a",V240&lt;=0,V240="n/a"),"n/a",U240/V240)</f>
        <v>0.88699075477554146</v>
      </c>
      <c r="X240" s="107">
        <f>IF(OR(AJ240&lt;=0,AJ240="n/a",U240&lt;=0,U240="n/a"),"n/a",U240/AJ240)</f>
        <v>0.11053749641849078</v>
      </c>
      <c r="Y240" s="123"/>
      <c r="Z240" s="101">
        <f>IF(OR(AC240&lt;0.01,AC240="n/a"),"n/a",M240/AC240*100)</f>
        <v>15.846994535519125</v>
      </c>
      <c r="AA240" s="109">
        <f>IF(OR(AC240&lt;0.01,AC240="n/a"),"n/a",I240/AC240)</f>
        <v>57.606557377049178</v>
      </c>
      <c r="AB240" s="71">
        <v>12</v>
      </c>
      <c r="AC240" s="100">
        <v>3.66</v>
      </c>
      <c r="AD240" s="100" t="s">
        <v>142</v>
      </c>
      <c r="AE240" s="100">
        <v>2.29</v>
      </c>
      <c r="AF240" s="100">
        <v>4.58</v>
      </c>
      <c r="AG240" s="100">
        <v>8.2900000000000009</v>
      </c>
      <c r="AH240" s="100">
        <v>18.2</v>
      </c>
      <c r="AI240" s="100">
        <v>17.78</v>
      </c>
      <c r="AJ240" s="100">
        <v>36.67</v>
      </c>
      <c r="AK240" s="100" t="s">
        <v>142</v>
      </c>
      <c r="AL240" s="100">
        <v>4390</v>
      </c>
      <c r="AM240" s="100">
        <v>1.91</v>
      </c>
      <c r="AN240" s="100">
        <v>0.59</v>
      </c>
      <c r="AO240" s="110">
        <f>IF(U240="n/a","n/a",IF(AA240&lt;0,"n/a",IF(AA240="n/a","n/a",J240+U240-AA240)))</f>
        <v>-53.278057267655555</v>
      </c>
      <c r="AP240" s="111">
        <f>IF(U240="n/a","n/a",J240+U240)</f>
        <v>4.3285001093936231</v>
      </c>
      <c r="AQ240" s="112">
        <f>IF(OR(AC240&lt;0.01,AC240="n/a",AF240="n/a"),"n/a",(I240/SQRT(22.5*AC240*(I240/AF240))-1)*100)</f>
        <v>242.43444322276099</v>
      </c>
      <c r="AR240" s="101">
        <f>INDEX(Historical!$C$7:$C$1063,MATCH(B240,Historical!$B$7:$B$1063,0))*IF(AH240="n/a",1.03,IF(AH240&lt;0,1.01,IF(AH240&gt;10,1.1,(1+AH240/100))))</f>
        <v>0.61050000000000015</v>
      </c>
      <c r="AS240" s="109">
        <f>IF($AI240="n/a",1.03*AR240,IF($AI240&lt;0,1.01*AR240,IF($AI240&gt;10,1.1*AR240,(1+$AI240/100)*AR240)))</f>
        <v>0.6715500000000002</v>
      </c>
      <c r="AT240" s="109">
        <f>IF($AK240="n/a",1.03*AS240,IF($AK240&lt;0,1.01*AS240,IF($AK240&gt;10,1.1*AS240,(1+$AK240/100)*AS240)))</f>
        <v>0.69169650000000027</v>
      </c>
      <c r="AU240" s="109">
        <f>IF($AK240="n/a",1.03*AT240,IF($AK240&lt;0,1.01*AT240,IF($AK240&gt;10,1.1*AT240,(1+$AK240/100)*AT240)))</f>
        <v>0.71244739500000032</v>
      </c>
      <c r="AV240" s="109">
        <f>IF($AK240="n/a",1.03*AU240,IF($AK240&lt;0,1.01*AU240,IF($AK240&gt;10,1.1*AU240,(1+$AK240/100)*AU240)))</f>
        <v>0.73382081685000033</v>
      </c>
      <c r="AW240" s="109">
        <f>SUM(AR240:AV240)</f>
        <v>3.4200147118500013</v>
      </c>
      <c r="AX240" s="113">
        <f>AW240/I240*100</f>
        <v>1.6220900739186119</v>
      </c>
      <c r="AY240" s="100">
        <v>1.08</v>
      </c>
      <c r="AZ240" s="100">
        <v>110.84</v>
      </c>
      <c r="BA240" s="100">
        <v>-29.45</v>
      </c>
      <c r="BB240" s="100">
        <v>-13.55</v>
      </c>
      <c r="BC240" s="100">
        <v>24.08</v>
      </c>
      <c r="BE240" s="12">
        <v>2013</v>
      </c>
      <c r="BF240" s="12">
        <f>IF(BE240&gt;2020,0,IF(BE240&gt;2008,1,IF(BE240&gt;2001,2,IF(BE240&gt;1990,3,IF(BE240&gt;1980,4,IF(BE240&gt;1973,5,IF(BE240&gt;1970,6,IF(BE240&gt;1960,7,IF(BE240&gt;1958,8,IF(BE240&gt;1953,9,10))))))))))</f>
        <v>1</v>
      </c>
      <c r="BG240" s="100">
        <v>4.22</v>
      </c>
      <c r="BH240" s="55" t="s">
        <v>121</v>
      </c>
      <c r="BI240" s="55" t="s">
        <v>122</v>
      </c>
    </row>
    <row r="241" spans="1:61" ht="12.75" customHeight="1" x14ac:dyDescent="0.2">
      <c r="A241" s="116" t="s">
        <v>1077</v>
      </c>
      <c r="B241" s="55" t="s">
        <v>1078</v>
      </c>
      <c r="C241" s="156" t="s">
        <v>116</v>
      </c>
      <c r="D241" s="98" t="s">
        <v>215</v>
      </c>
      <c r="E241" s="157">
        <v>11</v>
      </c>
      <c r="F241" s="2">
        <v>480</v>
      </c>
      <c r="G241" s="2" t="s">
        <v>146</v>
      </c>
      <c r="H241" s="2" t="s">
        <v>146</v>
      </c>
      <c r="I241" s="100">
        <v>25.24</v>
      </c>
      <c r="J241" s="101">
        <f>(M241/I241)*100</f>
        <v>1.1093502377179083</v>
      </c>
      <c r="K241" s="104">
        <v>7.0000000000000007E-2</v>
      </c>
      <c r="L241" s="71">
        <v>4</v>
      </c>
      <c r="M241" s="28">
        <f>K241*L241</f>
        <v>0.28000000000000003</v>
      </c>
      <c r="N241" s="103" t="s">
        <v>873</v>
      </c>
      <c r="O241" s="104">
        <v>6.7000000000000004E-2</v>
      </c>
      <c r="P241" s="158">
        <v>45971</v>
      </c>
      <c r="Q241" s="158">
        <v>45981</v>
      </c>
      <c r="R241" s="28">
        <f>(K241-O241)/O241*100</f>
        <v>4.4776119402985115</v>
      </c>
      <c r="S241" s="105">
        <f>IF(INDEX(Historical!$D$7:$D1465,MATCH(B241,Historical!$B$7:$B$1062,0))=0,"n/a",(INDEX(Historical!$C$7:$C$1062,MATCH(B241,Historical!$B$7:$B$1062,0))/INDEX(Historical!$D$7:$D$1062,MATCH(B241,Historical!$B$7:$B$1062,0))-1)*100)</f>
        <v>4.6332046332046462</v>
      </c>
      <c r="T241" s="105">
        <f>IF(INDEX(Historical!$F$7:$F$1062,MATCH(B241,Historical!$B$7:$B$1062,0))=0,"n/a",((INDEX(Historical!$C$7:$C$1062,MATCH(B241,Historical!$B$7:$B$1062,0))/INDEX(Historical!$F$7:$F$1062,MATCH(B241,Historical!$B$7:$B$1062,0)))^(1/3)-1)*100)</f>
        <v>4.8657843513146171</v>
      </c>
      <c r="U241" s="105">
        <f>IF(INDEX(Historical!$H$7:$H$1062,MATCH(B241,Historical!$B$7:$B$1062,0))=0,"n/a",((INDEX(Historical!$C$7:$C$1062,MATCH(B241,Historical!$B$7:$B$1062,0))/INDEX(Historical!$H$7:$H$1062,MATCH(B241,Historical!$B$7:$B$1062,0)))^(1/5)-1)*100)</f>
        <v>4.9837475029862244</v>
      </c>
      <c r="V241" s="105">
        <f>IF(INDEX(Historical!$M$7:$M$1062,MATCH(B241,Historical!$B$7:$B$1062,0))=0,"n/a",((INDEX(Historical!$C$7:$C$1062,MATCH(B241,Historical!$B$7:$B$1062,0))/INDEX(Historical!$M$7:$M$1062,MATCH(B241,Historical!$B$7:$B$1062,0)))^(1/10)-1)*100)</f>
        <v>13.335707181304478</v>
      </c>
      <c r="W241" s="106">
        <f>IF(OR(U241&lt;=0,U241="n/a",V241&lt;=0,V241="n/a"),"n/a",U241/V241)</f>
        <v>0.37371452711356862</v>
      </c>
      <c r="X241" s="107">
        <f>IF(OR(AJ241&lt;=0,AJ241="n/a",U241&lt;=0,U241="n/a"),"n/a",U241/AJ241)</f>
        <v>0.22861227077918458</v>
      </c>
      <c r="Y241" s="123"/>
      <c r="Z241" s="101">
        <f>IF(OR(AC241&lt;0.01,AC241="n/a"),"n/a",M241/AC241*100)</f>
        <v>21.212121212121211</v>
      </c>
      <c r="AA241" s="109">
        <f>IF(OR(AC241&lt;0.01,AC241="n/a"),"n/a",I241/AC241)</f>
        <v>19.121212121212118</v>
      </c>
      <c r="AB241" s="71">
        <v>9</v>
      </c>
      <c r="AC241" s="100">
        <v>1.32</v>
      </c>
      <c r="AD241" s="100">
        <v>2.21</v>
      </c>
      <c r="AE241" s="100">
        <v>2.7</v>
      </c>
      <c r="AF241" s="100">
        <v>3.69</v>
      </c>
      <c r="AG241" s="100">
        <v>21.33</v>
      </c>
      <c r="AH241" s="100">
        <v>12.72</v>
      </c>
      <c r="AI241" s="100">
        <v>6.43</v>
      </c>
      <c r="AJ241" s="100">
        <v>21.8</v>
      </c>
      <c r="AK241" s="100">
        <v>7.26</v>
      </c>
      <c r="AL241" s="100">
        <v>3950</v>
      </c>
      <c r="AM241" s="100">
        <v>0.89999999999999991</v>
      </c>
      <c r="AN241" s="100">
        <v>0.42</v>
      </c>
      <c r="AO241" s="110">
        <f>IF(U241="n/a","n/a",IF(AA241&lt;0,"n/a",IF(AA241="n/a","n/a",J241+U241-AA241)))</f>
        <v>-13.028114380507985</v>
      </c>
      <c r="AP241" s="111">
        <f>IF(U241="n/a","n/a",J241+U241)</f>
        <v>6.0930977407041329</v>
      </c>
      <c r="AQ241" s="112">
        <f>IF(OR(AC241&lt;0.01,AC241="n/a",AF241="n/a"),"n/a",(I241/SQRT(22.5*AC241*(I241/AF241))-1)*100)</f>
        <v>77.084126557938191</v>
      </c>
      <c r="AR241" s="101">
        <f>INDEX(Historical!$C$7:$C$1063,MATCH(B241,Historical!$B$7:$B$1063,0))*IF(AH241="n/a",1.03,IF(AH241&lt;0,1.01,IF(AH241&gt;10,1.1,(1+AH241/100))))</f>
        <v>0.29810000000000003</v>
      </c>
      <c r="AS241" s="109">
        <f>IF($AI241="n/a",1.03*AR241,IF($AI241&lt;0,1.01*AR241,IF($AI241&gt;10,1.1*AR241,(1+$AI241/100)*AR241)))</f>
        <v>0.31726783000000003</v>
      </c>
      <c r="AT241" s="109">
        <f>IF($AK241="n/a",1.03*AS241,IF($AK241&lt;0,1.01*AS241,IF($AK241&gt;10,1.1*AS241,(1+$AK241/100)*AS241)))</f>
        <v>0.34030147445800002</v>
      </c>
      <c r="AU241" s="109">
        <f>IF($AK241="n/a",1.03*AT241,IF($AK241&lt;0,1.01*AT241,IF($AK241&gt;10,1.1*AT241,(1+$AK241/100)*AT241)))</f>
        <v>0.36500736150365082</v>
      </c>
      <c r="AV241" s="109">
        <f>IF($AK241="n/a",1.03*AU241,IF($AK241&lt;0,1.01*AU241,IF($AK241&gt;10,1.1*AU241,(1+$AK241/100)*AU241)))</f>
        <v>0.39150689594881588</v>
      </c>
      <c r="AW241" s="109">
        <f>SUM(AR241:AV241)</f>
        <v>1.7121835619104668</v>
      </c>
      <c r="AX241" s="113">
        <f>AW241/I241*100</f>
        <v>6.7836115765073961</v>
      </c>
      <c r="AY241" s="100">
        <v>1.03</v>
      </c>
      <c r="AZ241" s="100">
        <v>10.99</v>
      </c>
      <c r="BA241" s="100">
        <v>-18.579999999999998</v>
      </c>
      <c r="BB241" s="100">
        <v>-0.69</v>
      </c>
      <c r="BC241" s="100">
        <v>-4</v>
      </c>
      <c r="BE241" s="12">
        <v>2015</v>
      </c>
      <c r="BF241" s="12">
        <f>IF(BE241&gt;2020,0,IF(BE241&gt;2008,1,IF(BE241&gt;2001,2,IF(BE241&gt;1990,3,IF(BE241&gt;1980,4,IF(BE241&gt;1973,5,IF(BE241&gt;1970,6,IF(BE241&gt;1960,7,IF(BE241&gt;1958,8,IF(BE241&gt;1953,9,10))))))))))</f>
        <v>1</v>
      </c>
      <c r="BG241" s="100">
        <v>11.67</v>
      </c>
      <c r="BH241" s="55" t="s">
        <v>121</v>
      </c>
      <c r="BI241" s="55" t="s">
        <v>122</v>
      </c>
    </row>
    <row r="242" spans="1:61" ht="12.75" customHeight="1" x14ac:dyDescent="0.2">
      <c r="A242" s="116" t="s">
        <v>1079</v>
      </c>
      <c r="B242" s="55" t="s">
        <v>1080</v>
      </c>
      <c r="C242" s="156" t="s">
        <v>134</v>
      </c>
      <c r="D242" s="98" t="s">
        <v>157</v>
      </c>
      <c r="E242" s="157">
        <v>11</v>
      </c>
      <c r="F242" s="2">
        <v>488</v>
      </c>
      <c r="G242" s="2" t="s">
        <v>146</v>
      </c>
      <c r="H242" s="2" t="s">
        <v>146</v>
      </c>
      <c r="I242" s="100">
        <v>43.19</v>
      </c>
      <c r="J242" s="101">
        <f>(M242/I242)*100</f>
        <v>2.9636489928224128</v>
      </c>
      <c r="K242" s="104">
        <v>0.32</v>
      </c>
      <c r="L242" s="71">
        <v>4</v>
      </c>
      <c r="M242" s="28">
        <f>K242*L242</f>
        <v>1.28</v>
      </c>
      <c r="N242" s="103" t="s">
        <v>209</v>
      </c>
      <c r="O242" s="104">
        <v>0.31</v>
      </c>
      <c r="P242" s="158">
        <v>46080</v>
      </c>
      <c r="Q242" s="158">
        <v>46094</v>
      </c>
      <c r="R242" s="28">
        <f>(K242-O242)/O242*100</f>
        <v>3.2258064516129057</v>
      </c>
      <c r="S242" s="105">
        <f>IF(INDEX(Historical!$D$7:$D1467,MATCH(B242,Historical!$B$7:$B$1062,0))=0,"n/a",(INDEX(Historical!$C$7:$C$1062,MATCH(B242,Historical!$B$7:$B$1062,0))/INDEX(Historical!$D$7:$D$1062,MATCH(B242,Historical!$B$7:$B$1062,0))-1)*100)</f>
        <v>7.1428571428571397</v>
      </c>
      <c r="T242" s="105">
        <f>IF(INDEX(Historical!$F$7:$F$1062,MATCH(B242,Historical!$B$7:$B$1062,0))=0,"n/a",((INDEX(Historical!$C$7:$C$1062,MATCH(B242,Historical!$B$7:$B$1062,0))/INDEX(Historical!$F$7:$F$1062,MATCH(B242,Historical!$B$7:$B$1062,0)))^(1/3)-1)*100)</f>
        <v>8.4803632603543733</v>
      </c>
      <c r="U242" s="105">
        <f>IF(INDEX(Historical!$H$7:$H$1062,MATCH(B242,Historical!$B$7:$B$1062,0))=0,"n/a",((INDEX(Historical!$C$7:$C$1062,MATCH(B242,Historical!$B$7:$B$1062,0))/INDEX(Historical!$H$7:$H$1062,MATCH(B242,Historical!$B$7:$B$1062,0)))^(1/5)-1)*100)</f>
        <v>8.4471771197698544</v>
      </c>
      <c r="V242" s="105">
        <f>IF(INDEX(Historical!$M$7:$M$1062,MATCH(B242,Historical!$B$7:$B$1062,0))=0,"n/a",((INDEX(Historical!$C$7:$C$1062,MATCH(B242,Historical!$B$7:$B$1062,0))/INDEX(Historical!$M$7:$M$1062,MATCH(B242,Historical!$B$7:$B$1062,0)))^(1/10)-1)*100)</f>
        <v>19.623119885131544</v>
      </c>
      <c r="W242" s="106">
        <f>IF(OR(U242&lt;=0,U242="n/a",V242&lt;=0,V242="n/a"),"n/a",U242/V242)</f>
        <v>0.43047064733932999</v>
      </c>
      <c r="X242" s="107">
        <f>IF(OR(AJ242&lt;=0,AJ242="n/a",U242&lt;=0,U242="n/a"),"n/a",U242/AJ242)</f>
        <v>168.94354239539709</v>
      </c>
      <c r="Y242" s="165"/>
      <c r="Z242" s="101">
        <f>IF(OR(AC242&lt;0.01,AC242="n/a"),"n/a",M242/AC242*100)</f>
        <v>53.781512605042025</v>
      </c>
      <c r="AA242" s="109">
        <f>IF(OR(AC242&lt;0.01,AC242="n/a"),"n/a",I242/AC242)</f>
        <v>18.147058823529413</v>
      </c>
      <c r="AB242" s="71">
        <v>12</v>
      </c>
      <c r="AC242" s="100">
        <v>2.38</v>
      </c>
      <c r="AD242" s="100" t="s">
        <v>142</v>
      </c>
      <c r="AE242" s="100">
        <v>3</v>
      </c>
      <c r="AF242" s="100">
        <v>1.1499999999999999</v>
      </c>
      <c r="AG242" s="100">
        <v>6.47</v>
      </c>
      <c r="AH242" s="100">
        <v>7.84</v>
      </c>
      <c r="AI242" s="100">
        <v>19.09</v>
      </c>
      <c r="AJ242" s="100">
        <v>0.05</v>
      </c>
      <c r="AK242" s="100" t="s">
        <v>142</v>
      </c>
      <c r="AL242" s="100">
        <v>1930</v>
      </c>
      <c r="AM242" s="100">
        <v>7.8299999999999992</v>
      </c>
      <c r="AN242" s="100">
        <v>0.21</v>
      </c>
      <c r="AO242" s="110">
        <f>IF(U242="n/a","n/a",IF(AA242&lt;0,"n/a",IF(AA242="n/a","n/a",J242+U242-AA242)))</f>
        <v>-6.7362327109371449</v>
      </c>
      <c r="AP242" s="111">
        <f>IF(U242="n/a","n/a",J242+U242)</f>
        <v>11.410826112592268</v>
      </c>
      <c r="AQ242" s="112">
        <f>IF(OR(AC242&lt;0.01,AC242="n/a",AF242="n/a"),"n/a",(I242/SQRT(22.5*AC242*(I242/AF242))-1)*100)</f>
        <v>-3.692350258700583</v>
      </c>
      <c r="AR242" s="101">
        <f>INDEX(Historical!$C$7:$C$1063,MATCH(B242,Historical!$B$7:$B$1063,0))*IF(AH242="n/a",1.03,IF(AH242&lt;0,1.01,IF(AH242&gt;10,1.1,(1+AH242/100))))</f>
        <v>1.2940799999999999</v>
      </c>
      <c r="AS242" s="109">
        <f>IF($AI242="n/a",1.03*AR242,IF($AI242&lt;0,1.01*AR242,IF($AI242&gt;10,1.1*AR242,(1+$AI242/100)*AR242)))</f>
        <v>1.4234880000000001</v>
      </c>
      <c r="AT242" s="109">
        <f>IF($AK242="n/a",1.03*AS242,IF($AK242&lt;0,1.01*AS242,IF($AK242&gt;10,1.1*AS242,(1+$AK242/100)*AS242)))</f>
        <v>1.46619264</v>
      </c>
      <c r="AU242" s="109">
        <f>IF($AK242="n/a",1.03*AT242,IF($AK242&lt;0,1.01*AT242,IF($AK242&gt;10,1.1*AT242,(1+$AK242/100)*AT242)))</f>
        <v>1.5101784192000001</v>
      </c>
      <c r="AV242" s="109">
        <f>IF($AK242="n/a",1.03*AU242,IF($AK242&lt;0,1.01*AU242,IF($AK242&gt;10,1.1*AU242,(1+$AK242/100)*AU242)))</f>
        <v>1.5554837717760002</v>
      </c>
      <c r="AW242" s="109">
        <f>SUM(AR242:AV242)</f>
        <v>7.249422830976</v>
      </c>
      <c r="AX242" s="113">
        <f>AW242/I242*100</f>
        <v>16.784956774660802</v>
      </c>
      <c r="AY242" s="100">
        <v>0.78</v>
      </c>
      <c r="AZ242" s="100">
        <v>23.189999999999998</v>
      </c>
      <c r="BA242" s="100">
        <v>-8.6499999999999986</v>
      </c>
      <c r="BB242" s="100">
        <v>-0.5</v>
      </c>
      <c r="BC242" s="100">
        <v>6.5600000000000005</v>
      </c>
      <c r="BE242" s="12">
        <v>2016</v>
      </c>
      <c r="BF242" s="12">
        <f>IF(BE242&gt;2020,0,IF(BE242&gt;2008,1,IF(BE242&gt;2001,2,IF(BE242&gt;1990,3,IF(BE242&gt;1980,4,IF(BE242&gt;1973,5,IF(BE242&gt;1970,6,IF(BE242&gt;1960,7,IF(BE242&gt;1958,8,IF(BE242&gt;1953,9,10))))))))))</f>
        <v>1</v>
      </c>
      <c r="BG242" s="100">
        <v>0.86999999999999988</v>
      </c>
      <c r="BH242" s="55" t="s">
        <v>121</v>
      </c>
      <c r="BI242" s="55" t="s">
        <v>122</v>
      </c>
    </row>
    <row r="243" spans="1:61" x14ac:dyDescent="0.2">
      <c r="A243" s="146" t="s">
        <v>1081</v>
      </c>
      <c r="B243" s="55" t="s">
        <v>1082</v>
      </c>
      <c r="C243" s="156" t="s">
        <v>134</v>
      </c>
      <c r="D243" s="98" t="s">
        <v>157</v>
      </c>
      <c r="E243" s="157">
        <v>14</v>
      </c>
      <c r="F243" s="2">
        <v>407</v>
      </c>
      <c r="G243" s="2" t="s">
        <v>146</v>
      </c>
      <c r="H243" s="2" t="s">
        <v>146</v>
      </c>
      <c r="I243" s="100">
        <v>52.65</v>
      </c>
      <c r="J243" s="101">
        <f>(M243/I243)*100</f>
        <v>3.0389363722697058</v>
      </c>
      <c r="K243" s="104">
        <v>0.4</v>
      </c>
      <c r="L243" s="71">
        <v>4</v>
      </c>
      <c r="M243" s="28">
        <f>K243*L243</f>
        <v>1.6</v>
      </c>
      <c r="N243" s="103" t="s">
        <v>158</v>
      </c>
      <c r="O243" s="104">
        <v>0.37</v>
      </c>
      <c r="P243" s="158">
        <v>46266</v>
      </c>
      <c r="Q243" s="158">
        <v>46280</v>
      </c>
      <c r="R243" s="28">
        <f>(K243-O243)/O243*100</f>
        <v>8.1081081081081159</v>
      </c>
      <c r="S243" s="105">
        <f>IF(INDEX(Historical!$D$7:$D1468,MATCH(B243,Historical!$B$7:$B$1062,0))=0,"n/a",(INDEX(Historical!$C$7:$C$1062,MATCH(B243,Historical!$B$7:$B$1062,0))/INDEX(Historical!$D$7:$D$1062,MATCH(B243,Historical!$B$7:$B$1062,0))-1)*100)</f>
        <v>7.575757575757569</v>
      </c>
      <c r="T243" s="105">
        <f>IF(INDEX(Historical!$F$7:$F$1062,MATCH(B243,Historical!$B$7:$B$1062,0))=0,"n/a",((INDEX(Historical!$C$7:$C$1062,MATCH(B243,Historical!$B$7:$B$1062,0))/INDEX(Historical!$F$7:$F$1062,MATCH(B243,Historical!$B$7:$B$1062,0)))^(1/3)-1)*100)</f>
        <v>6.9736427650992416</v>
      </c>
      <c r="U243" s="105">
        <f>IF(INDEX(Historical!$H$7:$H$1062,MATCH(B243,Historical!$B$7:$B$1062,0))=0,"n/a",((INDEX(Historical!$C$7:$C$1062,MATCH(B243,Historical!$B$7:$B$1062,0))/INDEX(Historical!$H$7:$H$1062,MATCH(B243,Historical!$B$7:$B$1062,0)))^(1/5)-1)*100)</f>
        <v>5.6265068998998302</v>
      </c>
      <c r="V243" s="105">
        <f>IF(INDEX(Historical!$M$7:$M$1062,MATCH(B243,Historical!$B$7:$B$1062,0))=0,"n/a",((INDEX(Historical!$C$7:$C$1062,MATCH(B243,Historical!$B$7:$B$1062,0))/INDEX(Historical!$M$7:$M$1062,MATCH(B243,Historical!$B$7:$B$1062,0)))^(1/10)-1)*100)</f>
        <v>5.0211837577747387</v>
      </c>
      <c r="W243" s="106">
        <f>IF(OR(U243&lt;=0,U243="n/a",V243&lt;=0,V243="n/a"),"n/a",U243/V243)</f>
        <v>1.120553871621969</v>
      </c>
      <c r="X243" s="107">
        <f>IF(OR(AJ243&lt;=0,AJ243="n/a",U243&lt;=0,U243="n/a"),"n/a",U243/AJ243)</f>
        <v>0.8049366094277296</v>
      </c>
      <c r="Y243" s="165"/>
      <c r="Z243" s="101">
        <f>IF(OR(AC243&lt;0.01,AC243="n/a"),"n/a",M243/AC243*100)</f>
        <v>39.119804400977998</v>
      </c>
      <c r="AA243" s="109">
        <f>IF(OR(AC243&lt;0.01,AC243="n/a"),"n/a",I243/AC243)</f>
        <v>12.872860635696822</v>
      </c>
      <c r="AB243" s="71">
        <v>12</v>
      </c>
      <c r="AC243" s="100">
        <v>4.09</v>
      </c>
      <c r="AD243" s="100" t="s">
        <v>142</v>
      </c>
      <c r="AE243" s="100">
        <v>2.89</v>
      </c>
      <c r="AF243" s="100">
        <v>1.43</v>
      </c>
      <c r="AG243" s="100">
        <v>11.42</v>
      </c>
      <c r="AH243" s="100">
        <v>9.16</v>
      </c>
      <c r="AI243" s="100">
        <v>8.94</v>
      </c>
      <c r="AJ243" s="100">
        <v>6.99</v>
      </c>
      <c r="AK243" s="100" t="s">
        <v>142</v>
      </c>
      <c r="AL243" s="100">
        <v>2740</v>
      </c>
      <c r="AM243" s="100">
        <v>1.43</v>
      </c>
      <c r="AN243" s="100">
        <v>0.24</v>
      </c>
      <c r="AO243" s="110">
        <f>IF(U243="n/a","n/a",IF(AA243&lt;0,"n/a",IF(AA243="n/a","n/a",J243+U243-AA243)))</f>
        <v>-4.207417363527286</v>
      </c>
      <c r="AP243" s="111">
        <f>IF(U243="n/a","n/a",J243+U243)</f>
        <v>8.6654432721695365</v>
      </c>
      <c r="AQ243" s="112">
        <f>IF(OR(AC243&lt;0.01,AC243="n/a",AF243="n/a"),"n/a",(I243/SQRT(22.5*AC243*(I243/AF243))-1)*100)</f>
        <v>-9.5488082283625495</v>
      </c>
      <c r="AR243" s="101">
        <f>INDEX(Historical!$C$7:$C$1063,MATCH(B243,Historical!$B$7:$B$1063,0))*IF(AH243="n/a",1.03,IF(AH243&lt;0,1.01,IF(AH243&gt;10,1.1,(1+AH243/100))))</f>
        <v>1.5500719999999999</v>
      </c>
      <c r="AS243" s="109">
        <f>IF($AI243="n/a",1.03*AR243,IF($AI243&lt;0,1.01*AR243,IF($AI243&gt;10,1.1*AR243,(1+$AI243/100)*AR243)))</f>
        <v>1.6886484367999999</v>
      </c>
      <c r="AT243" s="109">
        <f>IF($AK243="n/a",1.03*AS243,IF($AK243&lt;0,1.01*AS243,IF($AK243&gt;10,1.1*AS243,(1+$AK243/100)*AS243)))</f>
        <v>1.739307889904</v>
      </c>
      <c r="AU243" s="109">
        <f>IF($AK243="n/a",1.03*AT243,IF($AK243&lt;0,1.01*AT243,IF($AK243&gt;10,1.1*AT243,(1+$AK243/100)*AT243)))</f>
        <v>1.7914871266011201</v>
      </c>
      <c r="AV243" s="109">
        <f>IF($AK243="n/a",1.03*AU243,IF($AK243&lt;0,1.01*AU243,IF($AK243&gt;10,1.1*AU243,(1+$AK243/100)*AU243)))</f>
        <v>1.8452317403991538</v>
      </c>
      <c r="AW243" s="109">
        <f>SUM(AR243:AV243)</f>
        <v>8.6147471937042734</v>
      </c>
      <c r="AX243" s="113">
        <f>AW243/I243*100</f>
        <v>16.362292865535181</v>
      </c>
      <c r="AY243" s="100">
        <v>0.48</v>
      </c>
      <c r="AZ243" s="100">
        <v>34.33</v>
      </c>
      <c r="BA243" s="100">
        <v>-3.39</v>
      </c>
      <c r="BB243" s="100">
        <v>7.3800000000000008</v>
      </c>
      <c r="BC243" s="100">
        <v>18.23</v>
      </c>
      <c r="BE243" s="12">
        <v>2013</v>
      </c>
      <c r="BF243" s="12">
        <f>IF(BE243&gt;2020,0,IF(BE243&gt;2008,1,IF(BE243&gt;2001,2,IF(BE243&gt;1990,3,IF(BE243&gt;1980,4,IF(BE243&gt;1973,5,IF(BE243&gt;1970,6,IF(BE243&gt;1960,7,IF(BE243&gt;1958,8,IF(BE243&gt;1953,9,10))))))))))</f>
        <v>1</v>
      </c>
      <c r="BG243" s="100">
        <v>1.3299999999999998</v>
      </c>
      <c r="BH243" s="55" t="s">
        <v>121</v>
      </c>
      <c r="BI243" s="55" t="s">
        <v>122</v>
      </c>
    </row>
    <row r="244" spans="1:61" ht="12.75" customHeight="1" x14ac:dyDescent="0.2">
      <c r="A244" s="123" t="s">
        <v>1083</v>
      </c>
      <c r="B244" s="55" t="s">
        <v>1084</v>
      </c>
      <c r="C244" s="156" t="s">
        <v>134</v>
      </c>
      <c r="D244" s="98" t="s">
        <v>186</v>
      </c>
      <c r="E244" s="157">
        <v>15</v>
      </c>
      <c r="F244" s="2">
        <v>354</v>
      </c>
      <c r="G244" s="2" t="s">
        <v>146</v>
      </c>
      <c r="H244" s="2" t="s">
        <v>146</v>
      </c>
      <c r="I244" s="100">
        <v>94.22</v>
      </c>
      <c r="J244" s="101">
        <f>(M244/I244)*100</f>
        <v>1.3160687752069624</v>
      </c>
      <c r="K244" s="104">
        <v>0.31</v>
      </c>
      <c r="L244" s="71">
        <v>4</v>
      </c>
      <c r="M244" s="28">
        <f>K244*L244</f>
        <v>1.24</v>
      </c>
      <c r="N244" s="103" t="s">
        <v>182</v>
      </c>
      <c r="O244" s="104">
        <v>0.27</v>
      </c>
      <c r="P244" s="158">
        <v>46185</v>
      </c>
      <c r="Q244" s="158">
        <v>46199</v>
      </c>
      <c r="R244" s="28">
        <f>(K244-O244)/O244*100</f>
        <v>14.814814814814806</v>
      </c>
      <c r="S244" s="105">
        <f>IF(INDEX(Historical!$D$7:$D1470,MATCH(B244,Historical!$B$7:$B$1062,0))=0,"n/a",(INDEX(Historical!$C$7:$C$1062,MATCH(B244,Historical!$B$7:$B$1062,0))/INDEX(Historical!$D$7:$D$1062,MATCH(B244,Historical!$B$7:$B$1062,0))-1)*100)</f>
        <v>11.702127659574479</v>
      </c>
      <c r="T244" s="105">
        <f>IF(INDEX(Historical!$F$7:$F$1062,MATCH(B244,Historical!$B$7:$B$1062,0))=0,"n/a",((INDEX(Historical!$C$7:$C$1062,MATCH(B244,Historical!$B$7:$B$1062,0))/INDEX(Historical!$F$7:$F$1062,MATCH(B244,Historical!$B$7:$B$1062,0)))^(1/3)-1)*100)</f>
        <v>10.415886963424924</v>
      </c>
      <c r="U244" s="105">
        <f>IF(INDEX(Historical!$H$7:$H$1062,MATCH(B244,Historical!$B$7:$B$1062,0))=0,"n/a",((INDEX(Historical!$C$7:$C$1062,MATCH(B244,Historical!$B$7:$B$1062,0))/INDEX(Historical!$H$7:$H$1062,MATCH(B244,Historical!$B$7:$B$1062,0)))^(1/5)-1)*100)</f>
        <v>10.179745473033265</v>
      </c>
      <c r="V244" s="105">
        <f>IF(INDEX(Historical!$M$7:$M$1062,MATCH(B244,Historical!$B$7:$B$1062,0))=0,"n/a",((INDEX(Historical!$C$7:$C$1062,MATCH(B244,Historical!$B$7:$B$1062,0))/INDEX(Historical!$M$7:$M$1062,MATCH(B244,Historical!$B$7:$B$1062,0)))^(1/10)-1)*100)</f>
        <v>13.346158167069744</v>
      </c>
      <c r="W244" s="106">
        <f>IF(OR(U244&lt;=0,U244="n/a",V244&lt;=0,V244="n/a"),"n/a",U244/V244)</f>
        <v>0.7627472524753024</v>
      </c>
      <c r="X244" s="107">
        <f>IF(OR(AJ244&lt;=0,AJ244="n/a",U244&lt;=0,U244="n/a"),"n/a",U244/AJ244)</f>
        <v>0.95584464535523606</v>
      </c>
      <c r="Y244" s="165"/>
      <c r="Z244" s="101">
        <f>IF(OR(AC244&lt;0.01,AC244="n/a"),"n/a",M244/AC244*100)</f>
        <v>36.151603498542272</v>
      </c>
      <c r="AA244" s="109">
        <f>IF(OR(AC244&lt;0.01,AC244="n/a"),"n/a",I244/AC244)</f>
        <v>27.469387755102041</v>
      </c>
      <c r="AB244" s="71">
        <v>12</v>
      </c>
      <c r="AC244" s="100">
        <v>3.43</v>
      </c>
      <c r="AD244" s="100">
        <v>1.34</v>
      </c>
      <c r="AE244" s="100">
        <v>6.05</v>
      </c>
      <c r="AF244" s="100">
        <v>4.42</v>
      </c>
      <c r="AG244" s="100">
        <v>16.54</v>
      </c>
      <c r="AH244" s="100">
        <v>18.41</v>
      </c>
      <c r="AI244" s="100">
        <v>12.93</v>
      </c>
      <c r="AJ244" s="100">
        <v>10.65</v>
      </c>
      <c r="AK244" s="100">
        <v>15.15</v>
      </c>
      <c r="AL244" s="100">
        <v>52670</v>
      </c>
      <c r="AM244" s="100">
        <v>21.349999999999998</v>
      </c>
      <c r="AN244" s="100">
        <v>0.78</v>
      </c>
      <c r="AO244" s="110">
        <f>IF(U244="n/a","n/a",IF(AA244&lt;0,"n/a",IF(AA244="n/a","n/a",J244+U244-AA244)))</f>
        <v>-15.973573506861813</v>
      </c>
      <c r="AP244" s="111">
        <f>IF(U244="n/a","n/a",J244+U244)</f>
        <v>11.495814248240228</v>
      </c>
      <c r="AQ244" s="112">
        <f>IF(OR(AC244&lt;0.01,AC244="n/a",AF244="n/a"),"n/a",(I244/SQRT(22.5*AC244*(I244/AF244))-1)*100)</f>
        <v>132.29740887018187</v>
      </c>
      <c r="AR244" s="101">
        <f>INDEX(Historical!$C$7:$C$1063,MATCH(B244,Historical!$B$7:$B$1063,0))*IF(AH244="n/a",1.03,IF(AH244&lt;0,1.01,IF(AH244&gt;10,1.1,(1+AH244/100))))</f>
        <v>1.1550000000000002</v>
      </c>
      <c r="AS244" s="109">
        <f>IF($AI244="n/a",1.03*AR244,IF($AI244&lt;0,1.01*AR244,IF($AI244&gt;10,1.1*AR244,(1+$AI244/100)*AR244)))</f>
        <v>1.2705000000000004</v>
      </c>
      <c r="AT244" s="109">
        <f>IF($AK244="n/a",1.03*AS244,IF($AK244&lt;0,1.01*AS244,IF($AK244&gt;10,1.1*AS244,(1+$AK244/100)*AS244)))</f>
        <v>1.3975500000000005</v>
      </c>
      <c r="AU244" s="109">
        <f>IF($AK244="n/a",1.03*AT244,IF($AK244&lt;0,1.01*AT244,IF($AK244&gt;10,1.1*AT244,(1+$AK244/100)*AT244)))</f>
        <v>1.5373050000000006</v>
      </c>
      <c r="AV244" s="109">
        <f>IF($AK244="n/a",1.03*AU244,IF($AK244&lt;0,1.01*AU244,IF($AK244&gt;10,1.1*AU244,(1+$AK244/100)*AU244)))</f>
        <v>1.6910355000000008</v>
      </c>
      <c r="AW244" s="109">
        <f>SUM(AR244:AV244)</f>
        <v>7.0513905000000028</v>
      </c>
      <c r="AX244" s="113">
        <f>AW244/I244*100</f>
        <v>7.4839635958395281</v>
      </c>
      <c r="AY244" s="100">
        <v>0.96</v>
      </c>
      <c r="AZ244" s="100">
        <v>23.080000000000002</v>
      </c>
      <c r="BA244" s="100">
        <v>-7.4300000000000006</v>
      </c>
      <c r="BB244" s="100">
        <v>6.97</v>
      </c>
      <c r="BC244" s="100">
        <v>5.6000000000000005</v>
      </c>
      <c r="BE244" s="12">
        <v>2012</v>
      </c>
      <c r="BF244" s="12">
        <f>IF(BE244&gt;2020,0,IF(BE244&gt;2008,1,IF(BE244&gt;2001,2,IF(BE244&gt;1990,3,IF(BE244&gt;1980,4,IF(BE244&gt;1973,5,IF(BE244&gt;1970,6,IF(BE244&gt;1960,7,IF(BE244&gt;1958,8,IF(BE244&gt;1953,9,10))))))))))</f>
        <v>1</v>
      </c>
      <c r="BG244" s="100">
        <v>6.8199999999999994</v>
      </c>
      <c r="BH244" s="55" t="s">
        <v>121</v>
      </c>
      <c r="BI244" s="55" t="s">
        <v>122</v>
      </c>
    </row>
    <row r="245" spans="1:61" ht="12.75" customHeight="1" x14ac:dyDescent="0.2">
      <c r="A245" s="123" t="s">
        <v>1085</v>
      </c>
      <c r="B245" s="55" t="s">
        <v>1086</v>
      </c>
      <c r="C245" s="156" t="s">
        <v>139</v>
      </c>
      <c r="D245" s="98" t="s">
        <v>140</v>
      </c>
      <c r="E245" s="157">
        <v>21</v>
      </c>
      <c r="F245" s="2">
        <v>202</v>
      </c>
      <c r="G245" s="2" t="s">
        <v>146</v>
      </c>
      <c r="H245" s="2" t="s">
        <v>146</v>
      </c>
      <c r="I245" s="100">
        <v>850.16</v>
      </c>
      <c r="J245" s="101">
        <f>(M245/I245)*100</f>
        <v>1.4114990119506918</v>
      </c>
      <c r="K245" s="104">
        <v>3</v>
      </c>
      <c r="L245" s="71">
        <v>4</v>
      </c>
      <c r="M245" s="28">
        <f>K245*L245</f>
        <v>12</v>
      </c>
      <c r="N245" s="103" t="s">
        <v>361</v>
      </c>
      <c r="O245" s="104">
        <v>2.75</v>
      </c>
      <c r="P245" s="158">
        <v>46006</v>
      </c>
      <c r="Q245" s="158">
        <v>46024</v>
      </c>
      <c r="R245" s="28">
        <f>(K245-O245)/O245*100</f>
        <v>9.0909090909090917</v>
      </c>
      <c r="S245" s="105">
        <f>IF(INDEX(Historical!$D$7:$D1473,MATCH(B245,Historical!$B$7:$B$1062,0))=0,"n/a",(INDEX(Historical!$C$7:$C$1062,MATCH(B245,Historical!$B$7:$B$1062,0))/INDEX(Historical!$D$7:$D$1062,MATCH(B245,Historical!$B$7:$B$1062,0))-1)*100)</f>
        <v>10.256410256410264</v>
      </c>
      <c r="T245" s="105">
        <f>IF(INDEX(Historical!$F$7:$F$1062,MATCH(B245,Historical!$B$7:$B$1062,0))=0,"n/a",((INDEX(Historical!$C$7:$C$1062,MATCH(B245,Historical!$B$7:$B$1062,0))/INDEX(Historical!$F$7:$F$1062,MATCH(B245,Historical!$B$7:$B$1062,0)))^(1/3)-1)*100)</f>
        <v>8.5699720597817386</v>
      </c>
      <c r="U245" s="105">
        <f>IF(INDEX(Historical!$H$7:$H$1062,MATCH(B245,Historical!$B$7:$B$1062,0))=0,"n/a",((INDEX(Historical!$C$7:$C$1062,MATCH(B245,Historical!$B$7:$B$1062,0))/INDEX(Historical!$H$7:$H$1062,MATCH(B245,Historical!$B$7:$B$1062,0)))^(1/5)-1)*100)</f>
        <v>7.1812886733651604</v>
      </c>
      <c r="V245" s="105">
        <f>IF(INDEX(Historical!$M$7:$M$1062,MATCH(B245,Historical!$B$7:$B$1062,0))=0,"n/a",((INDEX(Historical!$C$7:$C$1062,MATCH(B245,Historical!$B$7:$B$1062,0))/INDEX(Historical!$M$7:$M$1062,MATCH(B245,Historical!$B$7:$B$1062,0)))^(1/10)-1)*100)</f>
        <v>6.7387330854334238</v>
      </c>
      <c r="W245" s="106">
        <f>IF(OR(U245&lt;=0,U245="n/a",V245&lt;=0,V245="n/a"),"n/a",U245/V245)</f>
        <v>1.0656734110582853</v>
      </c>
      <c r="X245" s="107">
        <f>IF(OR(AJ245&lt;=0,AJ245="n/a",U245&lt;=0,U245="n/a"),"n/a",U245/AJ245)</f>
        <v>0.57358535729753668</v>
      </c>
      <c r="Y245" s="165"/>
      <c r="Z245" s="101">
        <f>IF(OR(AC245&lt;0.01,AC245="n/a"),"n/a",M245/AC245*100)</f>
        <v>25.834230355220665</v>
      </c>
      <c r="AA245" s="109">
        <f>IF(OR(AC245&lt;0.01,AC245="n/a"),"n/a",I245/AC245)</f>
        <v>18.302691065662</v>
      </c>
      <c r="AB245" s="71">
        <v>12</v>
      </c>
      <c r="AC245" s="100">
        <v>46.45</v>
      </c>
      <c r="AD245" s="100" t="s">
        <v>142</v>
      </c>
      <c r="AE245" s="100">
        <v>2.85</v>
      </c>
      <c r="AF245" s="100">
        <v>4.25</v>
      </c>
      <c r="AG245" s="100">
        <v>25.019999999999996</v>
      </c>
      <c r="AH245" s="100" t="s">
        <v>142</v>
      </c>
      <c r="AI245" s="100" t="s">
        <v>142</v>
      </c>
      <c r="AJ245" s="100">
        <v>12.520000000000001</v>
      </c>
      <c r="AK245" s="100" t="s">
        <v>142</v>
      </c>
      <c r="AL245" s="100">
        <v>7820</v>
      </c>
      <c r="AM245" s="100">
        <v>17.14</v>
      </c>
      <c r="AN245" s="100">
        <v>0.51</v>
      </c>
      <c r="AO245" s="110">
        <f>IF(U245="n/a","n/a",IF(AA245&lt;0,"n/a",IF(AA245="n/a","n/a",J245+U245-AA245)))</f>
        <v>-9.7099033803461481</v>
      </c>
      <c r="AP245" s="111">
        <f>IF(U245="n/a","n/a",J245+U245)</f>
        <v>8.5927876853158516</v>
      </c>
      <c r="AQ245" s="112">
        <f>IF(OR(AC245&lt;0.01,AC245="n/a",AF245="n/a"),"n/a",(I245/SQRT(22.5*AC245*(I245/AF245))-1)*100)</f>
        <v>85.93479983772508</v>
      </c>
      <c r="AR245" s="101">
        <f>INDEX(Historical!$C$7:$C$1063,MATCH(B245,Historical!$B$7:$B$1063,0))*IF(AH245="n/a",1.03,IF(AH245&lt;0,1.01,IF(AH245&gt;10,1.1,(1+AH245/100))))</f>
        <v>11.0725</v>
      </c>
      <c r="AS245" s="109">
        <f>IF($AI245="n/a",1.03*AR245,IF($AI245&lt;0,1.01*AR245,IF($AI245&gt;10,1.1*AR245,(1+$AI245/100)*AR245)))</f>
        <v>11.404674999999999</v>
      </c>
      <c r="AT245" s="109">
        <f>IF($AK245="n/a",1.03*AS245,IF($AK245&lt;0,1.01*AS245,IF($AK245&gt;10,1.1*AS245,(1+$AK245/100)*AS245)))</f>
        <v>11.746815249999999</v>
      </c>
      <c r="AU245" s="109">
        <f>IF($AK245="n/a",1.03*AT245,IF($AK245&lt;0,1.01*AT245,IF($AK245&gt;10,1.1*AT245,(1+$AK245/100)*AT245)))</f>
        <v>12.0992197075</v>
      </c>
      <c r="AV245" s="109">
        <f>IF($AK245="n/a",1.03*AU245,IF($AK245&lt;0,1.01*AU245,IF($AK245&gt;10,1.1*AU245,(1+$AK245/100)*AU245)))</f>
        <v>12.462196298725001</v>
      </c>
      <c r="AW245" s="109">
        <f>SUM(AR245:AV245)</f>
        <v>58.785406256225002</v>
      </c>
      <c r="AX245" s="113">
        <f>AW245/I245*100</f>
        <v>6.9146285706484667</v>
      </c>
      <c r="AY245" s="100">
        <v>0.56999999999999995</v>
      </c>
      <c r="AZ245" s="100">
        <v>46.57</v>
      </c>
      <c r="BA245" s="100">
        <v>-2.9899999999999998</v>
      </c>
      <c r="BB245" s="100">
        <v>8.3800000000000008</v>
      </c>
      <c r="BC245" s="100">
        <v>19.040000000000003</v>
      </c>
      <c r="BE245" s="12">
        <v>2006</v>
      </c>
      <c r="BF245" s="12">
        <f>IF(BE245&gt;2020,0,IF(BE245&gt;2008,1,IF(BE245&gt;2001,2,IF(BE245&gt;1990,3,IF(BE245&gt;1980,4,IF(BE245&gt;1973,5,IF(BE245&gt;1970,6,IF(BE245&gt;1960,7,IF(BE245&gt;1958,8,IF(BE245&gt;1953,9,10))))))))))</f>
        <v>2</v>
      </c>
      <c r="BG245" s="100">
        <v>12.67</v>
      </c>
      <c r="BH245" s="55" t="s">
        <v>121</v>
      </c>
      <c r="BI245" s="55" t="s">
        <v>122</v>
      </c>
    </row>
    <row r="246" spans="1:61" ht="12.75" customHeight="1" x14ac:dyDescent="0.2">
      <c r="A246" s="123" t="s">
        <v>1087</v>
      </c>
      <c r="B246" s="55" t="s">
        <v>1088</v>
      </c>
      <c r="C246" s="156" t="s">
        <v>162</v>
      </c>
      <c r="D246" s="98" t="s">
        <v>192</v>
      </c>
      <c r="E246" s="157">
        <v>15</v>
      </c>
      <c r="F246" s="2">
        <v>334</v>
      </c>
      <c r="G246" s="2" t="s">
        <v>119</v>
      </c>
      <c r="H246" s="2" t="s">
        <v>119</v>
      </c>
      <c r="I246" s="100">
        <v>44.43</v>
      </c>
      <c r="J246" s="101">
        <f>(M246/I246)*100</f>
        <v>2.7008777852802162</v>
      </c>
      <c r="K246" s="104">
        <v>0.3</v>
      </c>
      <c r="L246" s="71">
        <v>4</v>
      </c>
      <c r="M246" s="28">
        <f>K246*L246</f>
        <v>1.2</v>
      </c>
      <c r="N246" s="103" t="s">
        <v>873</v>
      </c>
      <c r="O246" s="104">
        <v>0.28000000000000003</v>
      </c>
      <c r="P246" s="158">
        <v>46056</v>
      </c>
      <c r="Q246" s="158">
        <v>46073</v>
      </c>
      <c r="R246" s="28">
        <f>(K246-O246)/O246*100</f>
        <v>7.1428571428571281</v>
      </c>
      <c r="S246" s="105">
        <f>IF(INDEX(Historical!$D$7:$D1475,MATCH(B246,Historical!$B$7:$B$1062,0))=0,"n/a",(INDEX(Historical!$C$7:$C$1062,MATCH(B246,Historical!$B$7:$B$1062,0))/INDEX(Historical!$D$7:$D$1062,MATCH(B246,Historical!$B$7:$B$1062,0))-1)*100)</f>
        <v>5.6603773584905648</v>
      </c>
      <c r="T246" s="105">
        <f>IF(INDEX(Historical!$F$7:$F$1062,MATCH(B246,Historical!$B$7:$B$1062,0))=0,"n/a",((INDEX(Historical!$C$7:$C$1062,MATCH(B246,Historical!$B$7:$B$1062,0))/INDEX(Historical!$F$7:$F$1062,MATCH(B246,Historical!$B$7:$B$1062,0)))^(1/3)-1)*100)</f>
        <v>6.014041147633864</v>
      </c>
      <c r="U246" s="105">
        <f>IF(INDEX(Historical!$H$7:$H$1062,MATCH(B246,Historical!$B$7:$B$1062,0))=0,"n/a",((INDEX(Historical!$C$7:$C$1062,MATCH(B246,Historical!$B$7:$B$1062,0))/INDEX(Historical!$H$7:$H$1062,MATCH(B246,Historical!$B$7:$B$1062,0)))^(1/5)-1)*100)</f>
        <v>5.9223841048812176</v>
      </c>
      <c r="V246" s="105">
        <f>IF(INDEX(Historical!$M$7:$M$1062,MATCH(B246,Historical!$B$7:$B$1062,0))=0,"n/a",((INDEX(Historical!$C$7:$C$1062,MATCH(B246,Historical!$B$7:$B$1062,0))/INDEX(Historical!$M$7:$M$1062,MATCH(B246,Historical!$B$7:$B$1062,0)))^(1/10)-1)*100)</f>
        <v>8.0932216710607019</v>
      </c>
      <c r="W246" s="106">
        <f>IF(OR(U246&lt;=0,U246="n/a",V246&lt;=0,V246="n/a"),"n/a",U246/V246)</f>
        <v>0.73177089984550325</v>
      </c>
      <c r="X246" s="107" t="str">
        <f>IF(OR(AJ246&lt;=0,AJ246="n/a",U246&lt;=0,U246="n/a"),"n/a",U246/AJ246)</f>
        <v>n/a</v>
      </c>
      <c r="Y246" s="166"/>
      <c r="Z246" s="101">
        <f>IF(OR(AC246&lt;0.01,AC246="n/a"),"n/a",M246/AC246*100)</f>
        <v>59.701492537313442</v>
      </c>
      <c r="AA246" s="109">
        <f>IF(OR(AC246&lt;0.01,AC246="n/a"),"n/a",I246/AC246)</f>
        <v>22.1044776119403</v>
      </c>
      <c r="AB246" s="71">
        <v>12</v>
      </c>
      <c r="AC246" s="100">
        <v>2.0099999999999998</v>
      </c>
      <c r="AD246" s="100">
        <v>2.13</v>
      </c>
      <c r="AE246" s="100">
        <v>3.12</v>
      </c>
      <c r="AF246" s="100">
        <v>2.21</v>
      </c>
      <c r="AG246" s="100">
        <v>10.34</v>
      </c>
      <c r="AH246" s="100">
        <v>8.32</v>
      </c>
      <c r="AI246" s="100">
        <v>9.379999999999999</v>
      </c>
      <c r="AJ246" s="100" t="s">
        <v>142</v>
      </c>
      <c r="AK246" s="100">
        <v>9.27</v>
      </c>
      <c r="AL246" s="100">
        <v>21300</v>
      </c>
      <c r="AM246" s="100">
        <v>0.38</v>
      </c>
      <c r="AN246" s="100">
        <v>1.74</v>
      </c>
      <c r="AO246" s="110">
        <f>IF(U246="n/a","n/a",IF(AA246&lt;0,"n/a",IF(AA246="n/a","n/a",J246+U246-AA246)))</f>
        <v>-13.481215721778867</v>
      </c>
      <c r="AP246" s="111">
        <f>IF(U246="n/a","n/a",J246+U246)</f>
        <v>8.6232618901614337</v>
      </c>
      <c r="AQ246" s="112">
        <f>IF(OR(AC246&lt;0.01,AC246="n/a",AF246="n/a"),"n/a",(I246/SQRT(22.5*AC246*(I246/AF246))-1)*100)</f>
        <v>47.348257950548444</v>
      </c>
      <c r="AR246" s="101">
        <f>INDEX(Historical!$C$7:$C$1063,MATCH(B246,Historical!$B$7:$B$1063,0))*IF(AH246="n/a",1.03,IF(AH246&lt;0,1.01,IF(AH246&gt;10,1.1,(1+AH246/100))))</f>
        <v>1.213184</v>
      </c>
      <c r="AS246" s="109">
        <f>IF($AI246="n/a",1.03*AR246,IF($AI246&lt;0,1.01*AR246,IF($AI246&gt;10,1.1*AR246,(1+$AI246/100)*AR246)))</f>
        <v>1.3269806592</v>
      </c>
      <c r="AT246" s="109">
        <f>IF($AK246="n/a",1.03*AS246,IF($AK246&lt;0,1.01*AS246,IF($AK246&gt;10,1.1*AS246,(1+$AK246/100)*AS246)))</f>
        <v>1.4499917663078399</v>
      </c>
      <c r="AU246" s="109">
        <f>IF($AK246="n/a",1.03*AT246,IF($AK246&lt;0,1.01*AT246,IF($AK246&gt;10,1.1*AT246,(1+$AK246/100)*AT246)))</f>
        <v>1.5844060030445766</v>
      </c>
      <c r="AV246" s="109">
        <f>IF($AK246="n/a",1.03*AU246,IF($AK246&lt;0,1.01*AU246,IF($AK246&gt;10,1.1*AU246,(1+$AK246/100)*AU246)))</f>
        <v>1.7312804395268089</v>
      </c>
      <c r="AW246" s="109">
        <f>SUM(AR246:AV246)</f>
        <v>7.3058428680792256</v>
      </c>
      <c r="AX246" s="113">
        <f>AW246/I246*100</f>
        <v>16.443490587619234</v>
      </c>
      <c r="AY246" s="100">
        <v>0.55000000000000004</v>
      </c>
      <c r="AZ246" s="100">
        <v>15.55</v>
      </c>
      <c r="BA246" s="100">
        <v>-9.7100000000000009</v>
      </c>
      <c r="BB246" s="100">
        <v>-4.8500000000000005</v>
      </c>
      <c r="BC246" s="100">
        <v>-1.7399999999999998</v>
      </c>
      <c r="BE246" s="12">
        <v>2012</v>
      </c>
      <c r="BF246" s="12">
        <f>IF(BE246&gt;2020,0,IF(BE246&gt;2008,1,IF(BE246&gt;2001,2,IF(BE246&gt;1990,3,IF(BE246&gt;1980,4,IF(BE246&gt;1973,5,IF(BE246&gt;1970,6,IF(BE246&gt;1960,7,IF(BE246&gt;1958,8,IF(BE246&gt;1953,9,10))))))))))</f>
        <v>1</v>
      </c>
      <c r="BG246" s="100">
        <v>2.75</v>
      </c>
      <c r="BH246" s="55" t="s">
        <v>121</v>
      </c>
      <c r="BI246" s="55" t="s">
        <v>122</v>
      </c>
    </row>
    <row r="247" spans="1:61" ht="12.75" customHeight="1" x14ac:dyDescent="0.2">
      <c r="A247" s="123" t="s">
        <v>1089</v>
      </c>
      <c r="B247" s="55" t="s">
        <v>1090</v>
      </c>
      <c r="C247" s="156" t="s">
        <v>335</v>
      </c>
      <c r="D247" s="98" t="s">
        <v>1091</v>
      </c>
      <c r="E247" s="157">
        <v>23</v>
      </c>
      <c r="F247" s="2">
        <v>161</v>
      </c>
      <c r="G247" s="2" t="s">
        <v>118</v>
      </c>
      <c r="H247" s="2" t="s">
        <v>118</v>
      </c>
      <c r="I247" s="100">
        <v>41.71</v>
      </c>
      <c r="J247" s="101">
        <f>(M247/I247)*100</f>
        <v>3.9319108127547344</v>
      </c>
      <c r="K247" s="104">
        <v>0.41</v>
      </c>
      <c r="L247" s="71">
        <v>4</v>
      </c>
      <c r="M247" s="28">
        <f>K247*L247</f>
        <v>1.64</v>
      </c>
      <c r="N247" s="103" t="s">
        <v>141</v>
      </c>
      <c r="O247" s="104">
        <v>0.4</v>
      </c>
      <c r="P247" s="158">
        <v>45992</v>
      </c>
      <c r="Q247" s="158">
        <v>46024</v>
      </c>
      <c r="R247" s="28">
        <f>(K247-O247)/O247*100</f>
        <v>2.4999999999999885</v>
      </c>
      <c r="S247" s="105">
        <f>IF(INDEX(Historical!$D$7:$D1478,MATCH(B247,Historical!$B$7:$B$1062,0))=0,"n/a",(INDEX(Historical!$C$7:$C$1062,MATCH(B247,Historical!$B$7:$B$1062,0))/INDEX(Historical!$D$7:$D$1062,MATCH(B247,Historical!$B$7:$B$1062,0))-1)*100)</f>
        <v>8.1081081081081141</v>
      </c>
      <c r="T247" s="105">
        <f>IF(INDEX(Historical!$F$7:$F$1062,MATCH(B247,Historical!$B$7:$B$1062,0))=0,"n/a",((INDEX(Historical!$C$7:$C$1062,MATCH(B247,Historical!$B$7:$B$1062,0))/INDEX(Historical!$F$7:$F$1062,MATCH(B247,Historical!$B$7:$B$1062,0)))^(1/3)-1)*100)</f>
        <v>8.4323205776936518</v>
      </c>
      <c r="U247" s="105">
        <f>IF(INDEX(Historical!$H$7:$H$1062,MATCH(B247,Historical!$B$7:$B$1062,0))=0,"n/a",((INDEX(Historical!$C$7:$C$1062,MATCH(B247,Historical!$B$7:$B$1062,0))/INDEX(Historical!$H$7:$H$1062,MATCH(B247,Historical!$B$7:$B$1062,0)))^(1/5)-1)*100)</f>
        <v>10.300830235778413</v>
      </c>
      <c r="V247" s="105">
        <f>IF(INDEX(Historical!$M$7:$M$1062,MATCH(B247,Historical!$B$7:$B$1062,0))=0,"n/a",((INDEX(Historical!$C$7:$C$1062,MATCH(B247,Historical!$B$7:$B$1062,0))/INDEX(Historical!$M$7:$M$1062,MATCH(B247,Historical!$B$7:$B$1062,0)))^(1/10)-1)*100)</f>
        <v>11.069085371075271</v>
      </c>
      <c r="W247" s="106">
        <f>IF(OR(U247&lt;=0,U247="n/a",V247&lt;=0,V247="n/a"),"n/a",U247/V247)</f>
        <v>0.93059452434034051</v>
      </c>
      <c r="X247" s="107" t="str">
        <f>IF(OR(AJ247&lt;=0,AJ247="n/a",U247&lt;=0,U247="n/a"),"n/a",U247/AJ247)</f>
        <v>n/a</v>
      </c>
      <c r="Y247" s="159"/>
      <c r="Z247" s="101">
        <f>IF(OR(AC247&lt;0.01,AC247="n/a"),"n/a",M247/AC247*100)</f>
        <v>78.095238095238088</v>
      </c>
      <c r="AA247" s="109">
        <f>IF(OR(AC247&lt;0.01,AC247="n/a"),"n/a",I247/AC247)</f>
        <v>19.861904761904761</v>
      </c>
      <c r="AB247" s="71">
        <v>5</v>
      </c>
      <c r="AC247" s="100">
        <v>2.1</v>
      </c>
      <c r="AD247" s="100">
        <v>4.5</v>
      </c>
      <c r="AE247" s="100">
        <v>1.33</v>
      </c>
      <c r="AF247" s="100">
        <v>4.16</v>
      </c>
      <c r="AG247" s="100">
        <v>22.14</v>
      </c>
      <c r="AH247" s="100">
        <v>-17.57</v>
      </c>
      <c r="AI247" s="100">
        <v>26.169999999999998</v>
      </c>
      <c r="AJ247" s="100">
        <v>-10.02</v>
      </c>
      <c r="AK247" s="100">
        <v>4.24</v>
      </c>
      <c r="AL247" s="100">
        <v>61880</v>
      </c>
      <c r="AM247" s="100">
        <v>21.029999999999998</v>
      </c>
      <c r="AN247" s="100">
        <v>0.74</v>
      </c>
      <c r="AO247" s="110">
        <f>IF(U247="n/a","n/a",IF(AA247&lt;0,"n/a",IF(AA247="n/a","n/a",J247+U247-AA247)))</f>
        <v>-5.6291637133716126</v>
      </c>
      <c r="AP247" s="111">
        <f>IF(U247="n/a","n/a",J247+U247)</f>
        <v>14.232741048533148</v>
      </c>
      <c r="AQ247" s="112">
        <f>IF(OR(AC247&lt;0.01,AC247="n/a",AF247="n/a"),"n/a",(I247/SQRT(22.5*AC247*(I247/AF247))-1)*100)</f>
        <v>91.631038786661662</v>
      </c>
      <c r="AR247" s="101">
        <f>INDEX(Historical!$C$7:$C$1063,MATCH(B247,Historical!$B$7:$B$1063,0))*IF(AH247="n/a",1.03,IF(AH247&lt;0,1.01,IF(AH247&gt;10,1.1,(1+AH247/100))))</f>
        <v>1.6160000000000001</v>
      </c>
      <c r="AS247" s="109">
        <f>IF($AI247="n/a",1.03*AR247,IF($AI247&lt;0,1.01*AR247,IF($AI247&gt;10,1.1*AR247,(1+$AI247/100)*AR247)))</f>
        <v>1.7776000000000003</v>
      </c>
      <c r="AT247" s="109">
        <f>IF($AK247="n/a",1.03*AS247,IF($AK247&lt;0,1.01*AS247,IF($AK247&gt;10,1.1*AS247,(1+$AK247/100)*AS247)))</f>
        <v>1.8529702400000003</v>
      </c>
      <c r="AU247" s="109">
        <f>IF($AK247="n/a",1.03*AT247,IF($AK247&lt;0,1.01*AT247,IF($AK247&gt;10,1.1*AT247,(1+$AK247/100)*AT247)))</f>
        <v>1.9315361781760003</v>
      </c>
      <c r="AV247" s="109">
        <f>IF($AK247="n/a",1.03*AU247,IF($AK247&lt;0,1.01*AU247,IF($AK247&gt;10,1.1*AU247,(1+$AK247/100)*AU247)))</f>
        <v>2.0134333121306627</v>
      </c>
      <c r="AW247" s="109">
        <f>SUM(AR247:AV247)</f>
        <v>9.1915397303066637</v>
      </c>
      <c r="AX247" s="113">
        <f>AW247/I247*100</f>
        <v>22.036777104547266</v>
      </c>
      <c r="AY247" s="100">
        <v>1.1100000000000001</v>
      </c>
      <c r="AZ247" s="100">
        <v>4.2700000000000005</v>
      </c>
      <c r="BA247" s="100">
        <v>-47.97</v>
      </c>
      <c r="BB247" s="100">
        <v>-4.2</v>
      </c>
      <c r="BC247" s="100">
        <v>-23.549999999999997</v>
      </c>
      <c r="BE247" s="12">
        <v>2003</v>
      </c>
      <c r="BF247" s="12">
        <f>IF(BE247&gt;2020,0,IF(BE247&gt;2008,1,IF(BE247&gt;2001,2,IF(BE247&gt;1990,3,IF(BE247&gt;1980,4,IF(BE247&gt;1973,5,IF(BE247&gt;1970,6,IF(BE247&gt;1960,7,IF(BE247&gt;1958,8,IF(BE247&gt;1953,9,10))))))))))</f>
        <v>2</v>
      </c>
      <c r="BG247" s="100">
        <v>8.2900000000000009</v>
      </c>
      <c r="BH247" s="55" t="s">
        <v>121</v>
      </c>
      <c r="BI247" s="55" t="s">
        <v>122</v>
      </c>
    </row>
    <row r="248" spans="1:61" ht="12.75" customHeight="1" x14ac:dyDescent="0.2">
      <c r="A248" s="116" t="s">
        <v>1092</v>
      </c>
      <c r="B248" s="55" t="s">
        <v>1093</v>
      </c>
      <c r="C248" s="156" t="s">
        <v>134</v>
      </c>
      <c r="D248" s="98" t="s">
        <v>826</v>
      </c>
      <c r="E248" s="157">
        <v>11</v>
      </c>
      <c r="F248" s="2">
        <v>484</v>
      </c>
      <c r="G248" s="2" t="s">
        <v>146</v>
      </c>
      <c r="H248" s="2" t="s">
        <v>146</v>
      </c>
      <c r="I248" s="100">
        <v>135.87</v>
      </c>
      <c r="J248" s="101">
        <f>(M248/I248)*100</f>
        <v>0.97151689114594841</v>
      </c>
      <c r="K248" s="104">
        <v>0.33</v>
      </c>
      <c r="L248" s="71">
        <v>4</v>
      </c>
      <c r="M248" s="28">
        <f>K248*L248</f>
        <v>1.32</v>
      </c>
      <c r="N248" s="103" t="s">
        <v>696</v>
      </c>
      <c r="O248" s="104">
        <v>0.3</v>
      </c>
      <c r="P248" s="158">
        <v>45992</v>
      </c>
      <c r="Q248" s="158">
        <v>46006</v>
      </c>
      <c r="R248" s="28">
        <f>(K248-O248)/O248*100</f>
        <v>10.000000000000009</v>
      </c>
      <c r="S248" s="105">
        <f>IF(INDEX(Historical!$D$7:$D1479,MATCH(B248,Historical!$B$7:$B$1062,0))=0,"n/a",(INDEX(Historical!$C$7:$C$1062,MATCH(B248,Historical!$B$7:$B$1062,0))/INDEX(Historical!$D$7:$D$1062,MATCH(B248,Historical!$B$7:$B$1062,0))-1)*100)</f>
        <v>6.2499999999999778</v>
      </c>
      <c r="T248" s="105">
        <f>IF(INDEX(Historical!$F$7:$F$1062,MATCH(B248,Historical!$B$7:$B$1062,0))=0,"n/a",((INDEX(Historical!$C$7:$C$1062,MATCH(B248,Historical!$B$7:$B$1062,0))/INDEX(Historical!$F$7:$F$1062,MATCH(B248,Historical!$B$7:$B$1062,0)))^(1/3)-1)*100)</f>
        <v>6.6858844342181811</v>
      </c>
      <c r="U248" s="105">
        <f>IF(INDEX(Historical!$H$7:$H$1062,MATCH(B248,Historical!$B$7:$B$1062,0))=0,"n/a",((INDEX(Historical!$C$7:$C$1062,MATCH(B248,Historical!$B$7:$B$1062,0))/INDEX(Historical!$H$7:$H$1062,MATCH(B248,Historical!$B$7:$B$1062,0)))^(1/5)-1)*100)</f>
        <v>7.7324711661702183</v>
      </c>
      <c r="V248" s="105">
        <f>IF(INDEX(Historical!$M$7:$M$1062,MATCH(B248,Historical!$B$7:$B$1062,0))=0,"n/a",((INDEX(Historical!$C$7:$C$1062,MATCH(B248,Historical!$B$7:$B$1062,0))/INDEX(Historical!$M$7:$M$1062,MATCH(B248,Historical!$B$7:$B$1062,0)))^(1/10)-1)*100)</f>
        <v>10.97617886603237</v>
      </c>
      <c r="W248" s="106">
        <f>IF(OR(U248&lt;=0,U248="n/a",V248&lt;=0,V248="n/a"),"n/a",U248/V248)</f>
        <v>0.70447751084848387</v>
      </c>
      <c r="X248" s="107">
        <f>IF(OR(AJ248&lt;=0,AJ248="n/a",U248&lt;=0,U248="n/a"),"n/a",U248/AJ248)</f>
        <v>1.5132037507182423</v>
      </c>
      <c r="Y248" s="165"/>
      <c r="Z248" s="101">
        <f>IF(OR(AC248&lt;0.01,AC248="n/a"),"n/a",M248/AC248*100)</f>
        <v>11.702127659574471</v>
      </c>
      <c r="AA248" s="109">
        <f>IF(OR(AC248&lt;0.01,AC248="n/a"),"n/a",I248/AC248)</f>
        <v>12.045212765957448</v>
      </c>
      <c r="AB248" s="71">
        <v>12</v>
      </c>
      <c r="AC248" s="100">
        <v>11.28</v>
      </c>
      <c r="AD248" s="100" t="s">
        <v>142</v>
      </c>
      <c r="AE248" s="100">
        <v>2.16</v>
      </c>
      <c r="AF248" s="100">
        <v>1.31</v>
      </c>
      <c r="AG248" s="100">
        <v>11.450000000000001</v>
      </c>
      <c r="AH248" s="100">
        <v>-31.72</v>
      </c>
      <c r="AI248" s="100">
        <v>17.11</v>
      </c>
      <c r="AJ248" s="100">
        <v>5.1100000000000003</v>
      </c>
      <c r="AK248" s="100" t="s">
        <v>142</v>
      </c>
      <c r="AL248" s="100">
        <v>4880</v>
      </c>
      <c r="AM248" s="100">
        <v>52.28</v>
      </c>
      <c r="AN248" s="100">
        <v>2.06</v>
      </c>
      <c r="AO248" s="110">
        <f>IF(U248="n/a","n/a",IF(AA248&lt;0,"n/a",IF(AA248="n/a","n/a",J248+U248-AA248)))</f>
        <v>-3.3412247086412812</v>
      </c>
      <c r="AP248" s="111">
        <f>IF(U248="n/a","n/a",J248+U248)</f>
        <v>8.7039880573161668</v>
      </c>
      <c r="AQ248" s="112">
        <f>IF(OR(AC248&lt;0.01,AC248="n/a",AF248="n/a"),"n/a",(I248/SQRT(22.5*AC248*(I248/AF248))-1)*100)</f>
        <v>-16.256399983430235</v>
      </c>
      <c r="AR248" s="101">
        <f>INDEX(Historical!$C$7:$C$1063,MATCH(B248,Historical!$B$7:$B$1063,0))*IF(AH248="n/a",1.03,IF(AH248&lt;0,1.01,IF(AH248&gt;10,1.1,(1+AH248/100))))</f>
        <v>1.2019</v>
      </c>
      <c r="AS248" s="109">
        <f>IF($AI248="n/a",1.03*AR248,IF($AI248&lt;0,1.01*AR248,IF($AI248&gt;10,1.1*AR248,(1+$AI248/100)*AR248)))</f>
        <v>1.32209</v>
      </c>
      <c r="AT248" s="109">
        <f>IF($AK248="n/a",1.03*AS248,IF($AK248&lt;0,1.01*AS248,IF($AK248&gt;10,1.1*AS248,(1+$AK248/100)*AS248)))</f>
        <v>1.3617527</v>
      </c>
      <c r="AU248" s="109">
        <f>IF($AK248="n/a",1.03*AT248,IF($AK248&lt;0,1.01*AT248,IF($AK248&gt;10,1.1*AT248,(1+$AK248/100)*AT248)))</f>
        <v>1.402605281</v>
      </c>
      <c r="AV248" s="109">
        <f>IF($AK248="n/a",1.03*AU248,IF($AK248&lt;0,1.01*AU248,IF($AK248&gt;10,1.1*AU248,(1+$AK248/100)*AU248)))</f>
        <v>1.4446834394300001</v>
      </c>
      <c r="AW248" s="109">
        <f>SUM(AR248:AV248)</f>
        <v>6.7330314204299997</v>
      </c>
      <c r="AX248" s="113">
        <f>AW248/I248*100</f>
        <v>4.9554952678516218</v>
      </c>
      <c r="AY248" s="100">
        <v>0.78</v>
      </c>
      <c r="AZ248" s="100">
        <v>16.509999999999998</v>
      </c>
      <c r="BA248" s="100">
        <v>-5.89</v>
      </c>
      <c r="BB248" s="100">
        <v>3.1300000000000003</v>
      </c>
      <c r="BC248" s="100">
        <v>2.98</v>
      </c>
      <c r="BE248" s="12">
        <v>2015</v>
      </c>
      <c r="BF248" s="12">
        <f>IF(BE248&gt;2020,0,IF(BE248&gt;2008,1,IF(BE248&gt;2001,2,IF(BE248&gt;1990,3,IF(BE248&gt;1980,4,IF(BE248&gt;1973,5,IF(BE248&gt;1970,6,IF(BE248&gt;1960,7,IF(BE248&gt;1958,8,IF(BE248&gt;1953,9,10))))))))))</f>
        <v>1</v>
      </c>
      <c r="BG248" s="100">
        <v>2.8899999999999997</v>
      </c>
      <c r="BH248" s="55" t="s">
        <v>121</v>
      </c>
      <c r="BI248" s="55" t="s">
        <v>122</v>
      </c>
    </row>
    <row r="249" spans="1:61" x14ac:dyDescent="0.2">
      <c r="A249" s="123" t="s">
        <v>1094</v>
      </c>
      <c r="B249" s="55" t="s">
        <v>1095</v>
      </c>
      <c r="C249" s="156" t="s">
        <v>116</v>
      </c>
      <c r="D249" s="98" t="s">
        <v>329</v>
      </c>
      <c r="E249" s="157">
        <v>23</v>
      </c>
      <c r="F249" s="2">
        <v>175</v>
      </c>
      <c r="G249" s="2" t="s">
        <v>119</v>
      </c>
      <c r="H249" s="2" t="s">
        <v>119</v>
      </c>
      <c r="I249" s="100">
        <v>542.48</v>
      </c>
      <c r="J249" s="101">
        <f>(M249/I249)*100</f>
        <v>1.8212653001032297</v>
      </c>
      <c r="K249" s="104">
        <v>2.4700000000000002</v>
      </c>
      <c r="L249" s="71">
        <v>4</v>
      </c>
      <c r="M249" s="28">
        <f>K249*L249</f>
        <v>9.8800000000000008</v>
      </c>
      <c r="N249" s="103" t="s">
        <v>581</v>
      </c>
      <c r="O249" s="104">
        <v>2.31</v>
      </c>
      <c r="P249" s="158">
        <v>46174</v>
      </c>
      <c r="Q249" s="158">
        <v>46190</v>
      </c>
      <c r="R249" s="28">
        <f>(K249-O249)/O249*100</f>
        <v>6.9264069264069317</v>
      </c>
      <c r="S249" s="105">
        <f>IF(INDEX(Historical!$D$7:$D1481,MATCH(B249,Historical!$B$7:$B$1062,0))=0,"n/a",(INDEX(Historical!$C$7:$C$1062,MATCH(B249,Historical!$B$7:$B$1062,0))/INDEX(Historical!$D$7:$D$1062,MATCH(B249,Historical!$B$7:$B$1062,0))-1)*100)</f>
        <v>11.67701863354036</v>
      </c>
      <c r="T249" s="105">
        <f>IF(INDEX(Historical!$F$7:$F$1062,MATCH(B249,Historical!$B$7:$B$1062,0))=0,"n/a",((INDEX(Historical!$C$7:$C$1062,MATCH(B249,Historical!$B$7:$B$1062,0))/INDEX(Historical!$F$7:$F$1062,MATCH(B249,Historical!$B$7:$B$1062,0)))^(1/3)-1)*100)</f>
        <v>9.9691830148052283</v>
      </c>
      <c r="U249" s="105">
        <f>IF(INDEX(Historical!$H$7:$H$1062,MATCH(B249,Historical!$B$7:$B$1062,0))=0,"n/a",((INDEX(Historical!$C$7:$C$1062,MATCH(B249,Historical!$B$7:$B$1062,0))/INDEX(Historical!$H$7:$H$1062,MATCH(B249,Historical!$B$7:$B$1062,0)))^(1/5)-1)*100)</f>
        <v>9.656738997058989</v>
      </c>
      <c r="V249" s="105">
        <f>IF(INDEX(Historical!$M$7:$M$1062,MATCH(B249,Historical!$B$7:$B$1062,0))=0,"n/a",((INDEX(Historical!$C$7:$C$1062,MATCH(B249,Historical!$B$7:$B$1062,0))/INDEX(Historical!$M$7:$M$1062,MATCH(B249,Historical!$B$7:$B$1062,0)))^(1/10)-1)*100)</f>
        <v>11.234574993260459</v>
      </c>
      <c r="W249" s="106">
        <f>IF(OR(U249&lt;=0,U249="n/a",V249&lt;=0,V249="n/a"),"n/a",U249/V249)</f>
        <v>0.85955534613921736</v>
      </c>
      <c r="X249" s="107">
        <f>IF(OR(AJ249&lt;=0,AJ249="n/a",U249&lt;=0,U249="n/a"),"n/a",U249/AJ249)</f>
        <v>1.0899253947019176</v>
      </c>
      <c r="Y249" s="55"/>
      <c r="Z249" s="101">
        <f>IF(OR(AC249&lt;0.01,AC249="n/a"),"n/a",M249/AC249*100)</f>
        <v>31.325301204819279</v>
      </c>
      <c r="AA249" s="109">
        <f>IF(OR(AC249&lt;0.01,AC249="n/a"),"n/a",I249/AC249)</f>
        <v>17.199746353836399</v>
      </c>
      <c r="AB249" s="71">
        <v>12</v>
      </c>
      <c r="AC249" s="100">
        <v>31.54</v>
      </c>
      <c r="AD249" s="100">
        <v>2.3199999999999998</v>
      </c>
      <c r="AE249" s="100">
        <v>1.8</v>
      </c>
      <c r="AF249" s="100">
        <v>4.3099999999999996</v>
      </c>
      <c r="AG249" s="100">
        <v>26.96</v>
      </c>
      <c r="AH249" s="100">
        <v>9.49</v>
      </c>
      <c r="AI249" s="100">
        <v>5.37</v>
      </c>
      <c r="AJ249" s="100">
        <v>8.86</v>
      </c>
      <c r="AK249" s="100">
        <v>7.68</v>
      </c>
      <c r="AL249" s="100">
        <v>77070</v>
      </c>
      <c r="AM249" s="100">
        <v>0.22999999999999998</v>
      </c>
      <c r="AN249" s="100">
        <v>0.95</v>
      </c>
      <c r="AO249" s="110">
        <f>IF(U249="n/a","n/a",IF(AA249&lt;0,"n/a",IF(AA249="n/a","n/a",J249+U249-AA249)))</f>
        <v>-5.7217420566741808</v>
      </c>
      <c r="AP249" s="111">
        <f>IF(U249="n/a","n/a",J249+U249)</f>
        <v>11.478004297162219</v>
      </c>
      <c r="AQ249" s="112">
        <f>IF(OR(AC249&lt;0.01,AC249="n/a",AF249="n/a"),"n/a",(I249/SQRT(22.5*AC249*(I249/AF249))-1)*100)</f>
        <v>81.513276875929151</v>
      </c>
      <c r="AR249" s="101">
        <f>INDEX(Historical!$C$7:$C$1063,MATCH(B249,Historical!$B$7:$B$1063,0))*IF(AH249="n/a",1.03,IF(AH249&lt;0,1.01,IF(AH249&gt;10,1.1,(1+AH249/100))))</f>
        <v>9.8431510000000006</v>
      </c>
      <c r="AS249" s="109">
        <f>IF($AI249="n/a",1.03*AR249,IF($AI249&lt;0,1.01*AR249,IF($AI249&gt;10,1.1*AR249,(1+$AI249/100)*AR249)))</f>
        <v>10.371728208700002</v>
      </c>
      <c r="AT249" s="109">
        <f>IF($AK249="n/a",1.03*AS249,IF($AK249&lt;0,1.01*AS249,IF($AK249&gt;10,1.1*AS249,(1+$AK249/100)*AS249)))</f>
        <v>11.168276935128162</v>
      </c>
      <c r="AU249" s="109">
        <f>IF($AK249="n/a",1.03*AT249,IF($AK249&lt;0,1.01*AT249,IF($AK249&gt;10,1.1*AT249,(1+$AK249/100)*AT249)))</f>
        <v>12.026000603746004</v>
      </c>
      <c r="AV249" s="109">
        <f>IF($AK249="n/a",1.03*AU249,IF($AK249&lt;0,1.01*AU249,IF($AK249&gt;10,1.1*AU249,(1+$AK249/100)*AU249)))</f>
        <v>12.949597450113696</v>
      </c>
      <c r="AW249" s="109">
        <f>SUM(AR249:AV249)</f>
        <v>56.358754197687873</v>
      </c>
      <c r="AX249" s="113">
        <f>AW249/I249*100</f>
        <v>10.389093459240502</v>
      </c>
      <c r="AY249" s="100">
        <v>-0.11</v>
      </c>
      <c r="AZ249" s="100">
        <v>13.25</v>
      </c>
      <c r="BA249" s="100">
        <v>-29.909999999999997</v>
      </c>
      <c r="BB249" s="100">
        <v>1.29</v>
      </c>
      <c r="BC249" s="100">
        <v>-10.530000000000001</v>
      </c>
      <c r="BE249" s="12">
        <v>2004</v>
      </c>
      <c r="BF249" s="12">
        <f>IF(BE249&gt;2020,0,IF(BE249&gt;2008,1,IF(BE249&gt;2001,2,IF(BE249&gt;1990,3,IF(BE249&gt;1980,4,IF(BE249&gt;1973,5,IF(BE249&gt;1970,6,IF(BE249&gt;1960,7,IF(BE249&gt;1958,8,IF(BE249&gt;1953,9,10))))))))))</f>
        <v>2</v>
      </c>
      <c r="BG249" s="100">
        <v>8.9700000000000006</v>
      </c>
      <c r="BH249" s="55" t="s">
        <v>121</v>
      </c>
      <c r="BI249" s="55" t="s">
        <v>122</v>
      </c>
    </row>
    <row r="250" spans="1:61" ht="12.75" customHeight="1" x14ac:dyDescent="0.2">
      <c r="A250" s="116" t="s">
        <v>1096</v>
      </c>
      <c r="B250" s="55" t="s">
        <v>1097</v>
      </c>
      <c r="C250" s="156" t="s">
        <v>116</v>
      </c>
      <c r="D250" s="98" t="s">
        <v>215</v>
      </c>
      <c r="E250" s="157">
        <v>12</v>
      </c>
      <c r="F250" s="2">
        <v>467</v>
      </c>
      <c r="G250" s="2" t="s">
        <v>146</v>
      </c>
      <c r="H250" s="2" t="s">
        <v>146</v>
      </c>
      <c r="I250" s="100">
        <v>313.92</v>
      </c>
      <c r="J250" s="101">
        <f>(M250/I250)*100</f>
        <v>0.4077471967380224</v>
      </c>
      <c r="K250" s="104">
        <v>0.32</v>
      </c>
      <c r="L250" s="71">
        <v>4</v>
      </c>
      <c r="M250" s="28">
        <f>K250*L250</f>
        <v>1.28</v>
      </c>
      <c r="N250" s="103" t="s">
        <v>312</v>
      </c>
      <c r="O250" s="104">
        <v>0.31</v>
      </c>
      <c r="P250" s="158">
        <v>46085</v>
      </c>
      <c r="Q250" s="158">
        <v>46099</v>
      </c>
      <c r="R250" s="28">
        <f>(K250-O250)/O250*100</f>
        <v>3.2258064516129057</v>
      </c>
      <c r="S250" s="105">
        <f>IF(INDEX(Historical!$D$7:$D1482,MATCH(B250,Historical!$B$7:$B$1062,0))=0,"n/a",(INDEX(Historical!$C$7:$C$1062,MATCH(B250,Historical!$B$7:$B$1062,0))/INDEX(Historical!$D$7:$D$1062,MATCH(B250,Historical!$B$7:$B$1062,0))-1)*100)</f>
        <v>3.3333333333333437</v>
      </c>
      <c r="T250" s="105">
        <f>IF(INDEX(Historical!$F$7:$F$1062,MATCH(B250,Historical!$B$7:$B$1062,0))=0,"n/a",((INDEX(Historical!$C$7:$C$1062,MATCH(B250,Historical!$B$7:$B$1062,0))/INDEX(Historical!$F$7:$F$1062,MATCH(B250,Historical!$B$7:$B$1062,0)))^(1/3)-1)*100)</f>
        <v>3.4509669068251148</v>
      </c>
      <c r="U250" s="105">
        <f>IF(INDEX(Historical!$H$7:$H$1062,MATCH(B250,Historical!$B$7:$B$1062,0))=0,"n/a",((INDEX(Historical!$C$7:$C$1062,MATCH(B250,Historical!$B$7:$B$1062,0))/INDEX(Historical!$H$7:$H$1062,MATCH(B250,Historical!$B$7:$B$1062,0)))^(1/5)-1)*100)</f>
        <v>3.5804203580214189</v>
      </c>
      <c r="V250" s="105">
        <f>IF(INDEX(Historical!$M$7:$M$1062,MATCH(B250,Historical!$B$7:$B$1062,0))=0,"n/a",((INDEX(Historical!$C$7:$C$1062,MATCH(B250,Historical!$B$7:$B$1062,0))/INDEX(Historical!$M$7:$M$1062,MATCH(B250,Historical!$B$7:$B$1062,0)))^(1/10)-1)*100)</f>
        <v>4.4800014160264245</v>
      </c>
      <c r="W250" s="106">
        <f>IF(OR(U250&lt;=0,U250="n/a",V250&lt;=0,V250="n/a"),"n/a",U250/V250)</f>
        <v>0.79920072016341082</v>
      </c>
      <c r="X250" s="107" t="str">
        <f>IF(OR(AJ250&lt;=0,AJ250="n/a",U250&lt;=0,U250="n/a"),"n/a",U250/AJ250)</f>
        <v>n/a</v>
      </c>
      <c r="Y250" s="123"/>
      <c r="Z250" s="101">
        <f>IF(OR(AC250&lt;0.01,AC250="n/a"),"n/a",M250/AC250*100)</f>
        <v>63.054187192118235</v>
      </c>
      <c r="AA250" s="109">
        <f>IF(OR(AC250&lt;0.01,AC250="n/a"),"n/a",I250/AC250)</f>
        <v>154.64039408866998</v>
      </c>
      <c r="AB250" s="71">
        <v>12</v>
      </c>
      <c r="AC250" s="100">
        <v>2.0299999999999998</v>
      </c>
      <c r="AD250" s="100">
        <v>2</v>
      </c>
      <c r="AE250" s="100">
        <v>5.65</v>
      </c>
      <c r="AF250" s="100">
        <v>4.24</v>
      </c>
      <c r="AG250" s="100">
        <v>2.87</v>
      </c>
      <c r="AH250" s="100">
        <v>16.59</v>
      </c>
      <c r="AI250" s="100">
        <v>14.530000000000001</v>
      </c>
      <c r="AJ250" s="100" t="s">
        <v>142</v>
      </c>
      <c r="AK250" s="100">
        <v>14.87</v>
      </c>
      <c r="AL250" s="100">
        <v>6630</v>
      </c>
      <c r="AM250" s="100">
        <v>0.67</v>
      </c>
      <c r="AN250" s="100">
        <v>0.4</v>
      </c>
      <c r="AO250" s="110">
        <f>IF(U250="n/a","n/a",IF(AA250&lt;0,"n/a",IF(AA250="n/a","n/a",J250+U250-AA250)))</f>
        <v>-150.65222653391055</v>
      </c>
      <c r="AP250" s="111">
        <f>IF(U250="n/a","n/a",J250+U250)</f>
        <v>3.9881675547594413</v>
      </c>
      <c r="AQ250" s="112">
        <f>IF(OR(AC250&lt;0.01,AC250="n/a",AF250="n/a"),"n/a",(I250/SQRT(22.5*AC250*(I250/AF250))-1)*100)</f>
        <v>439.82518608072894</v>
      </c>
      <c r="AR250" s="101">
        <f>INDEX(Historical!$C$7:$C$1063,MATCH(B250,Historical!$B$7:$B$1063,0))*IF(AH250="n/a",1.03,IF(AH250&lt;0,1.01,IF(AH250&gt;10,1.1,(1+AH250/100))))</f>
        <v>1.3640000000000001</v>
      </c>
      <c r="AS250" s="109">
        <f>IF($AI250="n/a",1.03*AR250,IF($AI250&lt;0,1.01*AR250,IF($AI250&gt;10,1.1*AR250,(1+$AI250/100)*AR250)))</f>
        <v>1.5004000000000002</v>
      </c>
      <c r="AT250" s="109">
        <f>IF($AK250="n/a",1.03*AS250,IF($AK250&lt;0,1.01*AS250,IF($AK250&gt;10,1.1*AS250,(1+$AK250/100)*AS250)))</f>
        <v>1.6504400000000004</v>
      </c>
      <c r="AU250" s="109">
        <f>IF($AK250="n/a",1.03*AT250,IF($AK250&lt;0,1.01*AT250,IF($AK250&gt;10,1.1*AT250,(1+$AK250/100)*AT250)))</f>
        <v>1.8154840000000005</v>
      </c>
      <c r="AV250" s="109">
        <f>IF($AK250="n/a",1.03*AU250,IF($AK250&lt;0,1.01*AU250,IF($AK250&gt;10,1.1*AU250,(1+$AK250/100)*AU250)))</f>
        <v>1.9970324000000008</v>
      </c>
      <c r="AW250" s="109">
        <f>SUM(AR250:AV250)</f>
        <v>8.3273564000000011</v>
      </c>
      <c r="AX250" s="113">
        <f>AW250/I250*100</f>
        <v>2.6527001783893991</v>
      </c>
      <c r="AY250" s="100">
        <v>1.55</v>
      </c>
      <c r="AZ250" s="100">
        <v>55.410000000000004</v>
      </c>
      <c r="BA250" s="100">
        <v>-19.59</v>
      </c>
      <c r="BB250" s="100">
        <v>-5.89</v>
      </c>
      <c r="BC250" s="100">
        <v>16.55</v>
      </c>
      <c r="BE250" s="12">
        <v>2015</v>
      </c>
      <c r="BF250" s="12">
        <f>IF(BE250&gt;2020,0,IF(BE250&gt;2008,1,IF(BE250&gt;2001,2,IF(BE250&gt;1990,3,IF(BE250&gt;1980,4,IF(BE250&gt;1973,5,IF(BE250&gt;1970,6,IF(BE250&gt;1960,7,IF(BE250&gt;1958,8,IF(BE250&gt;1953,9,10))))))))))</f>
        <v>1</v>
      </c>
      <c r="BG250" s="100">
        <v>1.69</v>
      </c>
      <c r="BH250" s="55" t="s">
        <v>121</v>
      </c>
      <c r="BI250" s="55" t="s">
        <v>122</v>
      </c>
    </row>
    <row r="251" spans="1:61" ht="12.75" customHeight="1" x14ac:dyDescent="0.2">
      <c r="A251" s="123" t="s">
        <v>1098</v>
      </c>
      <c r="B251" s="55" t="s">
        <v>1099</v>
      </c>
      <c r="C251" s="156" t="s">
        <v>134</v>
      </c>
      <c r="D251" s="98" t="s">
        <v>157</v>
      </c>
      <c r="E251" s="157">
        <v>16</v>
      </c>
      <c r="F251" s="2">
        <v>260</v>
      </c>
      <c r="G251" s="2" t="s">
        <v>146</v>
      </c>
      <c r="H251" s="2" t="s">
        <v>146</v>
      </c>
      <c r="I251" s="100">
        <v>26.51</v>
      </c>
      <c r="J251" s="101">
        <f>(M251/I251)*100</f>
        <v>2.4141833270463975</v>
      </c>
      <c r="K251" s="104">
        <v>0.16</v>
      </c>
      <c r="L251" s="71">
        <v>4</v>
      </c>
      <c r="M251" s="28">
        <f>K251*L251</f>
        <v>0.64</v>
      </c>
      <c r="N251" s="103" t="s">
        <v>355</v>
      </c>
      <c r="O251" s="104">
        <v>0.155</v>
      </c>
      <c r="P251" s="115">
        <v>45722</v>
      </c>
      <c r="Q251" s="115">
        <v>45730</v>
      </c>
      <c r="R251" s="28">
        <f>(K251-O251)/O251*100</f>
        <v>3.2258064516129057</v>
      </c>
      <c r="S251" s="105">
        <f>IF(INDEX(Historical!$D$7:$D1484,MATCH(B251,Historical!$B$7:$B$1062,0))=0,"n/a",(INDEX(Historical!$C$7:$C$1062,MATCH(B251,Historical!$B$7:$B$1062,0))/INDEX(Historical!$D$7:$D$1062,MATCH(B251,Historical!$B$7:$B$1062,0))-1)*100)</f>
        <v>4.0650406504065151</v>
      </c>
      <c r="T251" s="105">
        <f>IF(INDEX(Historical!$F$7:$F$1062,MATCH(B251,Historical!$B$7:$B$1062,0))=0,"n/a",((INDEX(Historical!$C$7:$C$1062,MATCH(B251,Historical!$B$7:$B$1062,0))/INDEX(Historical!$F$7:$F$1062,MATCH(B251,Historical!$B$7:$B$1062,0)))^(1/3)-1)*100)</f>
        <v>12.044237589467022</v>
      </c>
      <c r="U251" s="105">
        <f>IF(INDEX(Historical!$H$7:$H$1062,MATCH(B251,Historical!$B$7:$B$1062,0))=0,"n/a",((INDEX(Historical!$C$7:$C$1062,MATCH(B251,Historical!$B$7:$B$1062,0))/INDEX(Historical!$H$7:$H$1062,MATCH(B251,Historical!$B$7:$B$1062,0)))^(1/5)-1)*100)</f>
        <v>13.154590110316878</v>
      </c>
      <c r="V251" s="105">
        <f>IF(INDEX(Historical!$M$7:$M$1062,MATCH(B251,Historical!$B$7:$B$1062,0))=0,"n/a",((INDEX(Historical!$C$7:$C$1062,MATCH(B251,Historical!$B$7:$B$1062,0))/INDEX(Historical!$M$7:$M$1062,MATCH(B251,Historical!$B$7:$B$1062,0)))^(1/10)-1)*100)</f>
        <v>13.214179793258163</v>
      </c>
      <c r="W251" s="106">
        <f>IF(OR(U251&lt;=0,U251="n/a",V251&lt;=0,V251="n/a"),"n/a",U251/V251)</f>
        <v>0.99549047433336069</v>
      </c>
      <c r="X251" s="107">
        <f>IF(OR(AJ251&lt;=0,AJ251="n/a",U251&lt;=0,U251="n/a"),"n/a",U251/AJ251)</f>
        <v>0.74827019967672792</v>
      </c>
      <c r="Y251" s="55"/>
      <c r="Z251" s="101">
        <f>IF(OR(AC251&lt;0.01,AC251="n/a"),"n/a",M251/AC251*100)</f>
        <v>21.052631578947366</v>
      </c>
      <c r="AA251" s="109">
        <f>IF(OR(AC251&lt;0.01,AC251="n/a"),"n/a",I251/AC251)</f>
        <v>8.7203947368421062</v>
      </c>
      <c r="AB251" s="71">
        <v>12</v>
      </c>
      <c r="AC251" s="100">
        <v>3.04</v>
      </c>
      <c r="AD251" s="100" t="s">
        <v>142</v>
      </c>
      <c r="AE251" s="100">
        <v>2.2400000000000002</v>
      </c>
      <c r="AF251" s="100">
        <v>1.7</v>
      </c>
      <c r="AG251" s="100">
        <v>21.490000000000002</v>
      </c>
      <c r="AH251" s="100">
        <v>5.88</v>
      </c>
      <c r="AI251" s="100">
        <v>7.1400000000000006</v>
      </c>
      <c r="AJ251" s="100">
        <v>17.580000000000002</v>
      </c>
      <c r="AK251" s="100" t="s">
        <v>142</v>
      </c>
      <c r="AL251" s="100">
        <v>589.70000000000005</v>
      </c>
      <c r="AM251" s="100">
        <v>2.93</v>
      </c>
      <c r="AN251" s="100">
        <v>0.27</v>
      </c>
      <c r="AO251" s="110">
        <f>IF(U251="n/a","n/a",IF(AA251&lt;0,"n/a",IF(AA251="n/a","n/a",J251+U251-AA251)))</f>
        <v>6.8483787005211703</v>
      </c>
      <c r="AP251" s="111">
        <f>IF(U251="n/a","n/a",J251+U251)</f>
        <v>15.568773437363276</v>
      </c>
      <c r="AQ251" s="112">
        <f>IF(OR(AC251&lt;0.01,AC251="n/a",AF251="n/a"),"n/a",(I251/SQRT(22.5*AC251*(I251/AF251))-1)*100)</f>
        <v>-18.828929475714816</v>
      </c>
      <c r="AR251" s="101">
        <f>INDEX(Historical!$C$7:$C$1063,MATCH(B251,Historical!$B$7:$B$1063,0))*IF(AH251="n/a",1.03,IF(AH251&lt;0,1.01,IF(AH251&gt;10,1.1,(1+AH251/100))))</f>
        <v>0.67763200000000001</v>
      </c>
      <c r="AS251" s="109">
        <f>IF($AI251="n/a",1.03*AR251,IF($AI251&lt;0,1.01*AR251,IF($AI251&gt;10,1.1*AR251,(1+$AI251/100)*AR251)))</f>
        <v>0.72601492479999996</v>
      </c>
      <c r="AT251" s="109">
        <f>IF($AK251="n/a",1.03*AS251,IF($AK251&lt;0,1.01*AS251,IF($AK251&gt;10,1.1*AS251,(1+$AK251/100)*AS251)))</f>
        <v>0.74779537254399997</v>
      </c>
      <c r="AU251" s="109">
        <f>IF($AK251="n/a",1.03*AT251,IF($AK251&lt;0,1.01*AT251,IF($AK251&gt;10,1.1*AT251,(1+$AK251/100)*AT251)))</f>
        <v>0.77022923372032004</v>
      </c>
      <c r="AV251" s="109">
        <f>IF($AK251="n/a",1.03*AU251,IF($AK251&lt;0,1.01*AU251,IF($AK251&gt;10,1.1*AU251,(1+$AK251/100)*AU251)))</f>
        <v>0.79333611073192967</v>
      </c>
      <c r="AW251" s="109">
        <f>SUM(AR251:AV251)</f>
        <v>3.7150076417962499</v>
      </c>
      <c r="AX251" s="113">
        <f>AW251/I251*100</f>
        <v>14.013608607303846</v>
      </c>
      <c r="AY251" s="100">
        <v>0.9</v>
      </c>
      <c r="AZ251" s="100">
        <v>35.260000000000005</v>
      </c>
      <c r="BA251" s="100">
        <v>-13.98</v>
      </c>
      <c r="BB251" s="100">
        <v>1.1900000000000002</v>
      </c>
      <c r="BC251" s="100">
        <v>6.45</v>
      </c>
      <c r="BE251" s="12">
        <v>2010</v>
      </c>
      <c r="BF251" s="12">
        <f>IF(BE251&gt;2020,0,IF(BE251&gt;2008,1,IF(BE251&gt;2001,2,IF(BE251&gt;1990,3,IF(BE251&gt;1980,4,IF(BE251&gt;1973,5,IF(BE251&gt;1970,6,IF(BE251&gt;1960,7,IF(BE251&gt;1958,8,IF(BE251&gt;1953,9,10))))))))))</f>
        <v>1</v>
      </c>
      <c r="BG251" s="100">
        <v>2.06</v>
      </c>
      <c r="BH251" s="55" t="s">
        <v>121</v>
      </c>
      <c r="BI251" s="55" t="s">
        <v>122</v>
      </c>
    </row>
    <row r="252" spans="1:61" ht="12.75" customHeight="1" x14ac:dyDescent="0.2">
      <c r="A252" s="55" t="s">
        <v>1102</v>
      </c>
      <c r="B252" s="55" t="s">
        <v>1103</v>
      </c>
      <c r="C252" s="156" t="s">
        <v>116</v>
      </c>
      <c r="D252" s="98" t="s">
        <v>130</v>
      </c>
      <c r="E252" s="157">
        <v>15</v>
      </c>
      <c r="F252" s="2">
        <v>314</v>
      </c>
      <c r="G252" s="2" t="s">
        <v>146</v>
      </c>
      <c r="H252" s="2" t="s">
        <v>146</v>
      </c>
      <c r="I252" s="100">
        <v>50.61</v>
      </c>
      <c r="J252" s="101">
        <f>(M252/I252)*100</f>
        <v>4.7421458209839953</v>
      </c>
      <c r="K252" s="104">
        <v>0.6</v>
      </c>
      <c r="L252" s="71">
        <v>4</v>
      </c>
      <c r="M252" s="28">
        <f>K252*L252</f>
        <v>2.4</v>
      </c>
      <c r="N252" s="103" t="s">
        <v>667</v>
      </c>
      <c r="O252" s="104">
        <v>0.56999999999999995</v>
      </c>
      <c r="P252" s="115">
        <v>45450</v>
      </c>
      <c r="Q252" s="115">
        <v>45464</v>
      </c>
      <c r="R252" s="28">
        <f>(K252-O252)/O252*100</f>
        <v>5.2631578947368478</v>
      </c>
      <c r="S252" s="105">
        <f>IF(INDEX(Historical!$D$7:$D1486,MATCH(B252,Historical!$B$7:$B$1062,0))=0,"n/a",(INDEX(Historical!$C$7:$C$1062,MATCH(B252,Historical!$B$7:$B$1062,0))/INDEX(Historical!$D$7:$D$1062,MATCH(B252,Historical!$B$7:$B$1062,0))-1)*100)</f>
        <v>1.2658227848101111</v>
      </c>
      <c r="T252" s="105">
        <f>IF(INDEX(Historical!$F$7:$F$1062,MATCH(B252,Historical!$B$7:$B$1062,0))=0,"n/a",((INDEX(Historical!$C$7:$C$1062,MATCH(B252,Historical!$B$7:$B$1062,0))/INDEX(Historical!$F$7:$F$1062,MATCH(B252,Historical!$B$7:$B$1062,0)))^(1/3)-1)*100)</f>
        <v>6.0893352362600073</v>
      </c>
      <c r="U252" s="105">
        <f>IF(INDEX(Historical!$H$7:$H$1062,MATCH(B252,Historical!$B$7:$B$1062,0))=0,"n/a",((INDEX(Historical!$C$7:$C$1062,MATCH(B252,Historical!$B$7:$B$1062,0))/INDEX(Historical!$H$7:$H$1062,MATCH(B252,Historical!$B$7:$B$1062,0)))^(1/5)-1)*100)</f>
        <v>8.4471771197698544</v>
      </c>
      <c r="V252" s="105">
        <f>IF(INDEX(Historical!$M$7:$M$1062,MATCH(B252,Historical!$B$7:$B$1062,0))=0,"n/a",((INDEX(Historical!$C$7:$C$1062,MATCH(B252,Historical!$B$7:$B$1062,0))/INDEX(Historical!$M$7:$M$1062,MATCH(B252,Historical!$B$7:$B$1062,0)))^(1/10)-1)*100)</f>
        <v>18.900103090210997</v>
      </c>
      <c r="W252" s="106">
        <f>IF(OR(U252&lt;=0,U252="n/a",V252&lt;=0,V252="n/a"),"n/a",U252/V252)</f>
        <v>0.44693815051966213</v>
      </c>
      <c r="X252" s="107" t="str">
        <f>IF(OR(AJ252&lt;=0,AJ252="n/a",U252&lt;=0,U252="n/a"),"n/a",U252/AJ252)</f>
        <v>n/a</v>
      </c>
      <c r="Y252" s="165" t="s">
        <v>1718</v>
      </c>
      <c r="Z252" s="101" t="str">
        <f>IF(OR(AC252&lt;0.01,AC252="n/a"),"n/a",M252/AC252*100)</f>
        <v>n/a</v>
      </c>
      <c r="AA252" s="109" t="str">
        <f>IF(OR(AC252&lt;0.01,AC252="n/a"),"n/a",I252/AC252)</f>
        <v>n/a</v>
      </c>
      <c r="AB252" s="71">
        <v>12</v>
      </c>
      <c r="AC252" s="100">
        <v>-0.43</v>
      </c>
      <c r="AD252" s="100">
        <v>0.41</v>
      </c>
      <c r="AE252" s="100">
        <v>0.28000000000000003</v>
      </c>
      <c r="AF252" s="100">
        <v>30.72</v>
      </c>
      <c r="AG252" s="100">
        <v>-18.5</v>
      </c>
      <c r="AH252" s="100">
        <v>105.24</v>
      </c>
      <c r="AI252" s="100">
        <v>27.63</v>
      </c>
      <c r="AJ252" s="100" t="s">
        <v>142</v>
      </c>
      <c r="AK252" s="100">
        <v>45.23</v>
      </c>
      <c r="AL252" s="100">
        <v>1930</v>
      </c>
      <c r="AM252" s="100">
        <v>6.8599999999999994</v>
      </c>
      <c r="AN252" s="100">
        <v>7.84</v>
      </c>
      <c r="AO252" s="110" t="str">
        <f>IF(U252="n/a","n/a",IF(AA252&lt;0,"n/a",IF(AA252="n/a","n/a",J252+U252-AA252)))</f>
        <v>n/a</v>
      </c>
      <c r="AP252" s="111">
        <f>IF(U252="n/a","n/a",J252+U252)</f>
        <v>13.189322940753851</v>
      </c>
      <c r="AQ252" s="112" t="str">
        <f>IF(OR(AC252&lt;0.01,AC252="n/a",AF252="n/a"),"n/a",(I252/SQRT(22.5*AC252*(I252/AF252))-1)*100)</f>
        <v>n/a</v>
      </c>
      <c r="AR252" s="101">
        <f>INDEX(Historical!$C$7:$C$1063,MATCH(B252,Historical!$B$7:$B$1063,0))*IF(AH252="n/a",1.03,IF(AH252&lt;0,1.01,IF(AH252&gt;10,1.1,(1+AH252/100))))</f>
        <v>2.64</v>
      </c>
      <c r="AS252" s="109">
        <f>IF($AI252="n/a",1.03*AR252,IF($AI252&lt;0,1.01*AR252,IF($AI252&gt;10,1.1*AR252,(1+$AI252/100)*AR252)))</f>
        <v>2.9040000000000004</v>
      </c>
      <c r="AT252" s="109">
        <f>IF($AK252="n/a",1.03*AS252,IF($AK252&lt;0,1.01*AS252,IF($AK252&gt;10,1.1*AS252,(1+$AK252/100)*AS252)))</f>
        <v>3.1944000000000008</v>
      </c>
      <c r="AU252" s="109">
        <f>IF($AK252="n/a",1.03*AT252,IF($AK252&lt;0,1.01*AT252,IF($AK252&gt;10,1.1*AT252,(1+$AK252/100)*AT252)))</f>
        <v>3.513840000000001</v>
      </c>
      <c r="AV252" s="109">
        <f>IF($AK252="n/a",1.03*AU252,IF($AK252&lt;0,1.01*AU252,IF($AK252&gt;10,1.1*AU252,(1+$AK252/100)*AU252)))</f>
        <v>3.8652240000000013</v>
      </c>
      <c r="AW252" s="109">
        <f>SUM(AR252:AV252)</f>
        <v>16.117464000000005</v>
      </c>
      <c r="AX252" s="113">
        <f>AW252/I252*100</f>
        <v>31.846401896858339</v>
      </c>
      <c r="AY252" s="100">
        <v>0.52</v>
      </c>
      <c r="AZ252" s="100">
        <v>172.54</v>
      </c>
      <c r="BA252" s="100">
        <v>-16.350000000000001</v>
      </c>
      <c r="BB252" s="100">
        <v>22.37</v>
      </c>
      <c r="BC252" s="100">
        <v>40.93</v>
      </c>
      <c r="BE252" s="12">
        <v>2011</v>
      </c>
      <c r="BF252" s="12">
        <f>IF(BE252&gt;2020,0,IF(BE252&gt;2008,1,IF(BE252&gt;2001,2,IF(BE252&gt;1990,3,IF(BE252&gt;1980,4,IF(BE252&gt;1973,5,IF(BE252&gt;1970,6,IF(BE252&gt;1960,7,IF(BE252&gt;1958,8,IF(BE252&gt;1953,9,10))))))))))</f>
        <v>1</v>
      </c>
      <c r="BG252" s="100">
        <v>-0.75</v>
      </c>
      <c r="BH252" s="55" t="s">
        <v>121</v>
      </c>
      <c r="BI252" s="55" t="s">
        <v>122</v>
      </c>
    </row>
    <row r="253" spans="1:61" ht="12.75" customHeight="1" x14ac:dyDescent="0.2">
      <c r="A253" s="123" t="s">
        <v>1104</v>
      </c>
      <c r="B253" s="55" t="s">
        <v>1105</v>
      </c>
      <c r="C253" s="156" t="s">
        <v>162</v>
      </c>
      <c r="D253" s="98" t="s">
        <v>192</v>
      </c>
      <c r="E253" s="157">
        <v>22</v>
      </c>
      <c r="F253" s="2">
        <v>184</v>
      </c>
      <c r="G253" s="2" t="s">
        <v>119</v>
      </c>
      <c r="H253" s="2" t="s">
        <v>119</v>
      </c>
      <c r="I253" s="100">
        <v>68.739999999999995</v>
      </c>
      <c r="J253" s="101">
        <f>(M253/I253)*100</f>
        <v>3.8987489089322089</v>
      </c>
      <c r="K253" s="104">
        <v>0.67</v>
      </c>
      <c r="L253" s="71">
        <v>4</v>
      </c>
      <c r="M253" s="28">
        <f>K253*L253</f>
        <v>2.68</v>
      </c>
      <c r="N253" s="103" t="s">
        <v>270</v>
      </c>
      <c r="O253" s="104">
        <v>0.66</v>
      </c>
      <c r="P253" s="158">
        <v>46094</v>
      </c>
      <c r="Q253" s="158">
        <v>46112</v>
      </c>
      <c r="R253" s="28">
        <f>(K253-O253)/O253*100</f>
        <v>1.5151515151515165</v>
      </c>
      <c r="S253" s="105">
        <f>IF(INDEX(Historical!$D$7:$D1490,MATCH(B253,Historical!$B$7:$B$1062,0))=0,"n/a",(INDEX(Historical!$C$7:$C$1062,MATCH(B253,Historical!$B$7:$B$1062,0))/INDEX(Historical!$D$7:$D$1062,MATCH(B253,Historical!$B$7:$B$1062,0))-1)*100)</f>
        <v>1.538461538461533</v>
      </c>
      <c r="T253" s="105">
        <f>IF(INDEX(Historical!$F$7:$F$1062,MATCH(B253,Historical!$B$7:$B$1062,0))=0,"n/a",((INDEX(Historical!$C$7:$C$1062,MATCH(B253,Historical!$B$7:$B$1062,0))/INDEX(Historical!$F$7:$F$1062,MATCH(B253,Historical!$B$7:$B$1062,0)))^(1/3)-1)*100)</f>
        <v>1.5627524178942975</v>
      </c>
      <c r="U253" s="105">
        <f>IF(INDEX(Historical!$H$7:$H$1062,MATCH(B253,Historical!$B$7:$B$1062,0))=0,"n/a",((INDEX(Historical!$C$7:$C$1062,MATCH(B253,Historical!$B$7:$B$1062,0))/INDEX(Historical!$H$7:$H$1062,MATCH(B253,Historical!$B$7:$B$1062,0)))^(1/5)-1)*100)</f>
        <v>1.9244876491456564</v>
      </c>
      <c r="V253" s="105">
        <f>IF(INDEX(Historical!$M$7:$M$1062,MATCH(B253,Historical!$B$7:$B$1062,0))=0,"n/a",((INDEX(Historical!$C$7:$C$1062,MATCH(B253,Historical!$B$7:$B$1062,0))/INDEX(Historical!$M$7:$M$1062,MATCH(B253,Historical!$B$7:$B$1062,0)))^(1/10)-1)*100)</f>
        <v>3.2357862679155636</v>
      </c>
      <c r="W253" s="106">
        <f>IF(OR(U253&lt;=0,U253="n/a",V253&lt;=0,V253="n/a"),"n/a",U253/V253)</f>
        <v>0.59475116395291994</v>
      </c>
      <c r="X253" s="107" t="str">
        <f>IF(OR(AJ253&lt;=0,AJ253="n/a",U253&lt;=0,U253="n/a"),"n/a",U253/AJ253)</f>
        <v>n/a</v>
      </c>
      <c r="Y253" s="165"/>
      <c r="Z253" s="101">
        <f>IF(OR(AC253&lt;0.01,AC253="n/a"),"n/a",M253/AC253*100)</f>
        <v>96.402877697841731</v>
      </c>
      <c r="AA253" s="109">
        <f>IF(OR(AC253&lt;0.01,AC253="n/a"),"n/a",I253/AC253)</f>
        <v>24.726618705035971</v>
      </c>
      <c r="AB253" s="71">
        <v>12</v>
      </c>
      <c r="AC253" s="100">
        <v>2.78</v>
      </c>
      <c r="AD253" s="100">
        <v>2.98</v>
      </c>
      <c r="AE253" s="100">
        <v>2.5</v>
      </c>
      <c r="AF253" s="100">
        <v>1.46</v>
      </c>
      <c r="AG253" s="100">
        <v>5.94</v>
      </c>
      <c r="AH253" s="100">
        <v>4.91</v>
      </c>
      <c r="AI253" s="100">
        <v>5.48</v>
      </c>
      <c r="AJ253" s="100">
        <v>-0.79</v>
      </c>
      <c r="AK253" s="100">
        <v>5.83</v>
      </c>
      <c r="AL253" s="100">
        <v>4230</v>
      </c>
      <c r="AM253" s="100">
        <v>0.71000000000000008</v>
      </c>
      <c r="AN253" s="100">
        <v>1.24</v>
      </c>
      <c r="AO253" s="110">
        <f>IF(U253="n/a","n/a",IF(AA253&lt;0,"n/a",IF(AA253="n/a","n/a",J253+U253-AA253)))</f>
        <v>-18.903382146958105</v>
      </c>
      <c r="AP253" s="111">
        <f>IF(U253="n/a","n/a",J253+U253)</f>
        <v>5.8232365580778653</v>
      </c>
      <c r="AQ253" s="112">
        <f>IF(OR(AC253&lt;0.01,AC253="n/a",AF253="n/a"),"n/a",(I253/SQRT(22.5*AC253*(I253/AF253))-1)*100)</f>
        <v>26.668181235423162</v>
      </c>
      <c r="AR253" s="101">
        <f>INDEX(Historical!$C$7:$C$1063,MATCH(B253,Historical!$B$7:$B$1063,0))*IF(AH253="n/a",1.03,IF(AH253&lt;0,1.01,IF(AH253&gt;10,1.1,(1+AH253/100))))</f>
        <v>2.7696239999999999</v>
      </c>
      <c r="AS253" s="109">
        <f>IF($AI253="n/a",1.03*AR253,IF($AI253&lt;0,1.01*AR253,IF($AI253&gt;10,1.1*AR253,(1+$AI253/100)*AR253)))</f>
        <v>2.9213993951999999</v>
      </c>
      <c r="AT253" s="109">
        <f>IF($AK253="n/a",1.03*AS253,IF($AK253&lt;0,1.01*AS253,IF($AK253&gt;10,1.1*AS253,(1+$AK253/100)*AS253)))</f>
        <v>3.09171697994016</v>
      </c>
      <c r="AU253" s="109">
        <f>IF($AK253="n/a",1.03*AT253,IF($AK253&lt;0,1.01*AT253,IF($AK253&gt;10,1.1*AT253,(1+$AK253/100)*AT253)))</f>
        <v>3.2719640798706715</v>
      </c>
      <c r="AV253" s="109">
        <f>IF($AK253="n/a",1.03*AU253,IF($AK253&lt;0,1.01*AU253,IF($AK253&gt;10,1.1*AU253,(1+$AK253/100)*AU253)))</f>
        <v>3.4627195857271316</v>
      </c>
      <c r="AW253" s="109">
        <f>SUM(AR253:AV253)</f>
        <v>15.517424040737964</v>
      </c>
      <c r="AX253" s="113">
        <f>AW253/I253*100</f>
        <v>22.574082107561779</v>
      </c>
      <c r="AY253" s="100">
        <v>0.36</v>
      </c>
      <c r="AZ253" s="100">
        <v>31.580000000000002</v>
      </c>
      <c r="BA253" s="100">
        <v>-8.57</v>
      </c>
      <c r="BB253" s="100">
        <v>-3.2399999999999998</v>
      </c>
      <c r="BC253" s="100">
        <v>0.86</v>
      </c>
      <c r="BE253" s="12">
        <v>2005</v>
      </c>
      <c r="BF253" s="12">
        <f>IF(BE253&gt;2020,0,IF(BE253&gt;2008,1,IF(BE253&gt;2001,2,IF(BE253&gt;1990,3,IF(BE253&gt;1980,4,IF(BE253&gt;1973,5,IF(BE253&gt;1970,6,IF(BE253&gt;1960,7,IF(BE253&gt;1958,8,IF(BE253&gt;1953,9,10))))))))))</f>
        <v>2</v>
      </c>
      <c r="BG253" s="100">
        <v>2.04</v>
      </c>
      <c r="BH253" s="55" t="s">
        <v>121</v>
      </c>
      <c r="BI253" s="55" t="s">
        <v>122</v>
      </c>
    </row>
    <row r="254" spans="1:61" ht="12.75" customHeight="1" x14ac:dyDescent="0.2">
      <c r="A254" s="116" t="s">
        <v>1106</v>
      </c>
      <c r="B254" s="55" t="s">
        <v>1107</v>
      </c>
      <c r="C254" s="156" t="s">
        <v>300</v>
      </c>
      <c r="D254" s="98" t="s">
        <v>301</v>
      </c>
      <c r="E254" s="157">
        <v>11</v>
      </c>
      <c r="F254" s="2">
        <v>485</v>
      </c>
      <c r="G254" s="2" t="s">
        <v>146</v>
      </c>
      <c r="H254" s="2" t="s">
        <v>146</v>
      </c>
      <c r="I254" s="100">
        <v>26.11</v>
      </c>
      <c r="J254" s="101">
        <f>(M254/I254)*100</f>
        <v>8.1194944465721957</v>
      </c>
      <c r="K254" s="104">
        <v>0.53</v>
      </c>
      <c r="L254" s="71">
        <v>4</v>
      </c>
      <c r="M254" s="28">
        <f>K254*L254</f>
        <v>2.12</v>
      </c>
      <c r="N254" s="103" t="s">
        <v>270</v>
      </c>
      <c r="O254" s="104">
        <v>0.51</v>
      </c>
      <c r="P254" s="158">
        <v>46006</v>
      </c>
      <c r="Q254" s="158">
        <v>46022</v>
      </c>
      <c r="R254" s="28">
        <f>(K254-O254)/O254*100</f>
        <v>3.9215686274509838</v>
      </c>
      <c r="S254" s="105">
        <f>IF(INDEX(Historical!$D$7:$D1493,MATCH(B254,Historical!$B$7:$B$1062,0))=0,"n/a",(INDEX(Historical!$C$7:$C$1062,MATCH(B254,Historical!$B$7:$B$1062,0))/INDEX(Historical!$D$7:$D$1062,MATCH(B254,Historical!$B$7:$B$1062,0))-1)*100)</f>
        <v>8.5810668353362818</v>
      </c>
      <c r="T254" s="105">
        <f>IF(INDEX(Historical!$F$7:$F$1062,MATCH(B254,Historical!$B$7:$B$1062,0))=0,"n/a",((INDEX(Historical!$C$7:$C$1062,MATCH(B254,Historical!$B$7:$B$1062,0))/INDEX(Historical!$F$7:$F$1062,MATCH(B254,Historical!$B$7:$B$1062,0)))^(1/3)-1)*100)</f>
        <v>9.7103348725905647</v>
      </c>
      <c r="U254" s="105">
        <f>IF(INDEX(Historical!$H$7:$H$1062,MATCH(B254,Historical!$B$7:$B$1062,0))=0,"n/a",((INDEX(Historical!$C$7:$C$1062,MATCH(B254,Historical!$B$7:$B$1062,0))/INDEX(Historical!$H$7:$H$1062,MATCH(B254,Historical!$B$7:$B$1062,0)))^(1/5)-1)*100)</f>
        <v>10.005985163737851</v>
      </c>
      <c r="V254" s="105">
        <f>IF(INDEX(Historical!$M$7:$M$1062,MATCH(B254,Historical!$B$7:$B$1062,0))=0,"n/a",((INDEX(Historical!$C$7:$C$1062,MATCH(B254,Historical!$B$7:$B$1062,0))/INDEX(Historical!$M$7:$M$1062,MATCH(B254,Historical!$B$7:$B$1062,0)))^(1/10)-1)*100)</f>
        <v>12.79448730054995</v>
      </c>
      <c r="W254" s="106">
        <f>IF(OR(U254&lt;=0,U254="n/a",V254&lt;=0,V254="n/a"),"n/a",U254/V254)</f>
        <v>0.78205440583052988</v>
      </c>
      <c r="X254" s="107" t="str">
        <f>IF(OR(AJ254&lt;=0,AJ254="n/a",U254&lt;=0,U254="n/a"),"n/a",U254/AJ254)</f>
        <v>n/a</v>
      </c>
      <c r="Y254" s="123"/>
      <c r="Z254" s="101" t="str">
        <f>IF(OR(AC254&lt;0.01,AC254="n/a"),"n/a",M254/AC254*100)</f>
        <v>n/a</v>
      </c>
      <c r="AA254" s="109" t="str">
        <f>IF(OR(AC254&lt;0.01,AC254="n/a"),"n/a",I254/AC254)</f>
        <v>n/a</v>
      </c>
      <c r="AB254" s="71">
        <v>12</v>
      </c>
      <c r="AC254" s="100">
        <v>-1.26</v>
      </c>
      <c r="AD254" s="100" t="s">
        <v>142</v>
      </c>
      <c r="AE254" s="100">
        <v>2.66</v>
      </c>
      <c r="AF254" s="100">
        <v>2.44</v>
      </c>
      <c r="AG254" s="100">
        <v>-9.7799999999999994</v>
      </c>
      <c r="AH254" s="100">
        <v>-21.029999999999998</v>
      </c>
      <c r="AI254" s="100">
        <v>-31.15</v>
      </c>
      <c r="AJ254" s="100" t="s">
        <v>142</v>
      </c>
      <c r="AK254" s="100">
        <v>-10.5</v>
      </c>
      <c r="AL254" s="100">
        <v>668.27</v>
      </c>
      <c r="AM254" s="100">
        <v>19.040000000000003</v>
      </c>
      <c r="AN254" s="100">
        <v>5.75</v>
      </c>
      <c r="AO254" s="110" t="str">
        <f>IF(U254="n/a","n/a",IF(AA254&lt;0,"n/a",IF(AA254="n/a","n/a",J254+U254-AA254)))</f>
        <v>n/a</v>
      </c>
      <c r="AP254" s="111">
        <f>IF(U254="n/a","n/a",J254+U254)</f>
        <v>18.125479610310045</v>
      </c>
      <c r="AQ254" s="112" t="str">
        <f>IF(OR(AC254&lt;0.01,AC254="n/a",AF254="n/a"),"n/a",(I254/SQRT(22.5*AC254*(I254/AF254))-1)*100)</f>
        <v>n/a</v>
      </c>
      <c r="AR254" s="101">
        <f>INDEX(Historical!$C$7:$C$1063,MATCH(B254,Historical!$B$7:$B$1063,0))*IF(AH254="n/a",1.03,IF(AH254&lt;0,1.01,IF(AH254&gt;10,1.1,(1+AH254/100))))</f>
        <v>2.0806</v>
      </c>
      <c r="AS254" s="109">
        <f>IF($AI254="n/a",1.03*AR254,IF($AI254&lt;0,1.01*AR254,IF($AI254&gt;10,1.1*AR254,(1+$AI254/100)*AR254)))</f>
        <v>2.1014059999999999</v>
      </c>
      <c r="AT254" s="109">
        <f>IF($AK254="n/a",1.03*AS254,IF($AK254&lt;0,1.01*AS254,IF($AK254&gt;10,1.1*AS254,(1+$AK254/100)*AS254)))</f>
        <v>2.1224200600000001</v>
      </c>
      <c r="AU254" s="109">
        <f>IF($AK254="n/a",1.03*AT254,IF($AK254&lt;0,1.01*AT254,IF($AK254&gt;10,1.1*AT254,(1+$AK254/100)*AT254)))</f>
        <v>2.1436442605999999</v>
      </c>
      <c r="AV254" s="109">
        <f>IF($AK254="n/a",1.03*AU254,IF($AK254&lt;0,1.01*AU254,IF($AK254&gt;10,1.1*AU254,(1+$AK254/100)*AU254)))</f>
        <v>2.1650807032059998</v>
      </c>
      <c r="AW254" s="109">
        <f>SUM(AR254:AV254)</f>
        <v>10.613151023805999</v>
      </c>
      <c r="AX254" s="113">
        <f>AW254/I254*100</f>
        <v>40.647839999256988</v>
      </c>
      <c r="AY254" s="100">
        <v>1.19</v>
      </c>
      <c r="AZ254" s="100">
        <v>9.75</v>
      </c>
      <c r="BA254" s="100">
        <v>-25.119999999999997</v>
      </c>
      <c r="BB254" s="100">
        <v>-6.21</v>
      </c>
      <c r="BC254" s="100">
        <v>-9.17</v>
      </c>
      <c r="BE254" s="12">
        <v>2015</v>
      </c>
      <c r="BF254" s="12">
        <f>IF(BE254&gt;2020,0,IF(BE254&gt;2008,1,IF(BE254&gt;2001,2,IF(BE254&gt;1990,3,IF(BE254&gt;1980,4,IF(BE254&gt;1973,5,IF(BE254&gt;1970,6,IF(BE254&gt;1960,7,IF(BE254&gt;1958,8,IF(BE254&gt;1953,9,10))))))))))</f>
        <v>1</v>
      </c>
      <c r="BG254" s="100">
        <v>-1.7000000000000002</v>
      </c>
      <c r="BH254" s="55" t="s">
        <v>121</v>
      </c>
      <c r="BI254" s="55" t="s">
        <v>302</v>
      </c>
    </row>
    <row r="255" spans="1:61" ht="12.75" customHeight="1" x14ac:dyDescent="0.2">
      <c r="A255" s="123" t="s">
        <v>1108</v>
      </c>
      <c r="B255" s="55" t="s">
        <v>1109</v>
      </c>
      <c r="C255" s="156" t="s">
        <v>527</v>
      </c>
      <c r="D255" s="98" t="s">
        <v>528</v>
      </c>
      <c r="E255" s="157">
        <v>13</v>
      </c>
      <c r="F255" s="2">
        <v>409</v>
      </c>
      <c r="G255" s="2" t="s">
        <v>146</v>
      </c>
      <c r="H255" s="2" t="s">
        <v>146</v>
      </c>
      <c r="I255" s="100">
        <v>190.41</v>
      </c>
      <c r="J255" s="101">
        <f>(M255/I255)*100</f>
        <v>3.9073578068378767</v>
      </c>
      <c r="K255" s="104">
        <v>1.86</v>
      </c>
      <c r="L255" s="71">
        <v>4</v>
      </c>
      <c r="M255" s="28">
        <f>K255*L255</f>
        <v>7.44</v>
      </c>
      <c r="N255" s="103" t="s">
        <v>670</v>
      </c>
      <c r="O255" s="104">
        <v>1.69</v>
      </c>
      <c r="P255" s="115">
        <v>45700</v>
      </c>
      <c r="Q255" s="115">
        <v>45714</v>
      </c>
      <c r="R255" s="28">
        <f>(K255-O255)/O255*100</f>
        <v>10.059171597633146</v>
      </c>
      <c r="S255" s="105">
        <f>IF(INDEX(Historical!$D$7:$D1494,MATCH(B255,Historical!$B$7:$B$1062,0))=0,"n/a",(INDEX(Historical!$C$7:$C$1062,MATCH(B255,Historical!$B$7:$B$1062,0))/INDEX(Historical!$D$7:$D$1062,MATCH(B255,Historical!$B$7:$B$1062,0))-1)*100)</f>
        <v>10.059171597633142</v>
      </c>
      <c r="T255" s="105">
        <f>IF(INDEX(Historical!$F$7:$F$1062,MATCH(B255,Historical!$B$7:$B$1062,0))=0,"n/a",((INDEX(Historical!$C$7:$C$1062,MATCH(B255,Historical!$B$7:$B$1062,0))/INDEX(Historical!$F$7:$F$1062,MATCH(B255,Historical!$B$7:$B$1062,0)))^(1/3)-1)*100)</f>
        <v>27.37674448553733</v>
      </c>
      <c r="U255" s="105">
        <f>IF(INDEX(Historical!$H$7:$H$1062,MATCH(B255,Historical!$B$7:$B$1062,0))=0,"n/a",((INDEX(Historical!$C$7:$C$1062,MATCH(B255,Historical!$B$7:$B$1062,0))/INDEX(Historical!$H$7:$H$1062,MATCH(B255,Historical!$B$7:$B$1062,0)))^(1/5)-1)*100)</f>
        <v>27.134957864314835</v>
      </c>
      <c r="V255" s="105">
        <f>IF(INDEX(Historical!$M$7:$M$1062,MATCH(B255,Historical!$B$7:$B$1062,0))=0,"n/a",((INDEX(Historical!$C$7:$C$1062,MATCH(B255,Historical!$B$7:$B$1062,0))/INDEX(Historical!$M$7:$M$1062,MATCH(B255,Historical!$B$7:$B$1062,0)))^(1/10)-1)*100)</f>
        <v>25.62495937657836</v>
      </c>
      <c r="W255" s="106">
        <f>IF(OR(U255&lt;=0,U255="n/a",V255&lt;=0,V255="n/a"),"n/a",U255/V255)</f>
        <v>1.0589268636701388</v>
      </c>
      <c r="X255" s="107" t="str">
        <f>IF(OR(AJ255&lt;=0,AJ255="n/a",U255&lt;=0,U255="n/a"),"n/a",U255/AJ255)</f>
        <v>n/a</v>
      </c>
      <c r="Y255" s="165"/>
      <c r="Z255" s="101">
        <f>IF(OR(AC255&lt;0.01,AC255="n/a"),"n/a",M255/AC255*100)</f>
        <v>160.69114470842334</v>
      </c>
      <c r="AA255" s="109">
        <f>IF(OR(AC255&lt;0.01,AC255="n/a"),"n/a",I255/AC255)</f>
        <v>41.125269978401725</v>
      </c>
      <c r="AB255" s="71">
        <v>12</v>
      </c>
      <c r="AC255" s="100">
        <v>4.63</v>
      </c>
      <c r="AD255" s="100">
        <v>7.0000000000000007E-2</v>
      </c>
      <c r="AE255" s="100">
        <v>1.1399999999999999</v>
      </c>
      <c r="AF255" s="100">
        <v>2.68</v>
      </c>
      <c r="AG255" s="100">
        <v>6.61</v>
      </c>
      <c r="AH255" s="100">
        <v>1016.2900000000001</v>
      </c>
      <c r="AI255" s="100">
        <v>-40.31</v>
      </c>
      <c r="AJ255" s="100">
        <v>-29.630000000000003</v>
      </c>
      <c r="AK255" s="100">
        <v>137.69999999999999</v>
      </c>
      <c r="AL255" s="100">
        <v>5810</v>
      </c>
      <c r="AM255" s="100">
        <v>7.0000000000000009</v>
      </c>
      <c r="AN255" s="100">
        <v>5.65</v>
      </c>
      <c r="AO255" s="110">
        <f>IF(U255="n/a","n/a",IF(AA255&lt;0,"n/a",IF(AA255="n/a","n/a",J255+U255-AA255)))</f>
        <v>-10.082954307249015</v>
      </c>
      <c r="AP255" s="111">
        <f>IF(U255="n/a","n/a",J255+U255)</f>
        <v>31.042315671152711</v>
      </c>
      <c r="AQ255" s="112">
        <f>IF(OR(AC255&lt;0.01,AC255="n/a",AF255="n/a"),"n/a",(I255/SQRT(22.5*AC255*(I255/AF255))-1)*100)</f>
        <v>121.32502348066861</v>
      </c>
      <c r="AR255" s="101">
        <f>INDEX(Historical!$C$7:$C$1063,MATCH(B255,Historical!$B$7:$B$1063,0))*IF(AH255="n/a",1.03,IF(AH255&lt;0,1.01,IF(AH255&gt;10,1.1,(1+AH255/100))))</f>
        <v>8.1840000000000011</v>
      </c>
      <c r="AS255" s="109">
        <f>IF($AI255="n/a",1.03*AR255,IF($AI255&lt;0,1.01*AR255,IF($AI255&gt;10,1.1*AR255,(1+$AI255/100)*AR255)))</f>
        <v>8.2658400000000007</v>
      </c>
      <c r="AT255" s="109">
        <f>IF($AK255="n/a",1.03*AS255,IF($AK255&lt;0,1.01*AS255,IF($AK255&gt;10,1.1*AS255,(1+$AK255/100)*AS255)))</f>
        <v>9.0924240000000012</v>
      </c>
      <c r="AU255" s="109">
        <f>IF($AK255="n/a",1.03*AT255,IF($AK255&lt;0,1.01*AT255,IF($AK255&gt;10,1.1*AT255,(1+$AK255/100)*AT255)))</f>
        <v>10.001666400000001</v>
      </c>
      <c r="AV255" s="109">
        <f>IF($AK255="n/a",1.03*AU255,IF($AK255&lt;0,1.01*AU255,IF($AK255&gt;10,1.1*AU255,(1+$AK255/100)*AU255)))</f>
        <v>11.001833040000003</v>
      </c>
      <c r="AW255" s="109">
        <f>SUM(AR255:AV255)</f>
        <v>46.545763440000009</v>
      </c>
      <c r="AX255" s="113">
        <f>AW255/I255*100</f>
        <v>24.445020450606592</v>
      </c>
      <c r="AY255" s="100">
        <v>0.89</v>
      </c>
      <c r="AZ255" s="100">
        <v>23.27</v>
      </c>
      <c r="BA255" s="100">
        <v>-25.119999999999997</v>
      </c>
      <c r="BB255" s="100">
        <v>6.2</v>
      </c>
      <c r="BC255" s="100">
        <v>-4.84</v>
      </c>
      <c r="BE255" s="12">
        <v>2013</v>
      </c>
      <c r="BF255" s="12">
        <f>IF(BE255&gt;2020,0,IF(BE255&gt;2008,1,IF(BE255&gt;2001,2,IF(BE255&gt;1990,3,IF(BE255&gt;1980,4,IF(BE255&gt;1973,5,IF(BE255&gt;1970,6,IF(BE255&gt;1960,7,IF(BE255&gt;1958,8,IF(BE255&gt;1953,9,10))))))))))</f>
        <v>1</v>
      </c>
      <c r="BG255" s="100">
        <v>0.9900000000000001</v>
      </c>
      <c r="BH255" s="55" t="s">
        <v>121</v>
      </c>
      <c r="BI255" s="55" t="s">
        <v>122</v>
      </c>
    </row>
    <row r="256" spans="1:61" ht="12.75" customHeight="1" x14ac:dyDescent="0.2">
      <c r="A256" s="55" t="s">
        <v>1110</v>
      </c>
      <c r="B256" s="55" t="s">
        <v>1111</v>
      </c>
      <c r="C256" s="156" t="s">
        <v>116</v>
      </c>
      <c r="D256" s="98" t="s">
        <v>150</v>
      </c>
      <c r="E256" s="157">
        <v>13</v>
      </c>
      <c r="F256" s="2">
        <v>419</v>
      </c>
      <c r="G256" s="2" t="s">
        <v>146</v>
      </c>
      <c r="H256" s="2" t="s">
        <v>146</v>
      </c>
      <c r="I256" s="100">
        <v>138.9</v>
      </c>
      <c r="J256" s="101">
        <f>(M256/I256)*100</f>
        <v>2.2750179985601151</v>
      </c>
      <c r="K256" s="104">
        <v>0.79</v>
      </c>
      <c r="L256" s="71">
        <v>4</v>
      </c>
      <c r="M256" s="28">
        <f>K256*L256</f>
        <v>3.16</v>
      </c>
      <c r="N256" s="103" t="s">
        <v>742</v>
      </c>
      <c r="O256" s="104">
        <v>0.69</v>
      </c>
      <c r="P256" s="158">
        <v>46027</v>
      </c>
      <c r="Q256" s="158">
        <v>46043</v>
      </c>
      <c r="R256" s="28">
        <f>(K256-O256)/O256*100</f>
        <v>14.49275362318842</v>
      </c>
      <c r="S256" s="105">
        <f>IF(INDEX(Historical!$D$7:$D1497,MATCH(B256,Historical!$B$7:$B$1062,0))=0,"n/a",(INDEX(Historical!$C$7:$C$1062,MATCH(B256,Historical!$B$7:$B$1062,0))/INDEX(Historical!$D$7:$D$1062,MATCH(B256,Historical!$B$7:$B$1062,0))-1)*100)</f>
        <v>14.999999999999991</v>
      </c>
      <c r="T256" s="105">
        <f>IF(INDEX(Historical!$F$7:$F$1062,MATCH(B256,Historical!$B$7:$B$1062,0))=0,"n/a",((INDEX(Historical!$C$7:$C$1062,MATCH(B256,Historical!$B$7:$B$1062,0))/INDEX(Historical!$F$7:$F$1062,MATCH(B256,Historical!$B$7:$B$1062,0)))^(1/3)-1)*100)</f>
        <v>25.389262728393792</v>
      </c>
      <c r="U256" s="105">
        <f>IF(INDEX(Historical!$H$7:$H$1062,MATCH(B256,Historical!$B$7:$B$1062,0))=0,"n/a",((INDEX(Historical!$C$7:$C$1062,MATCH(B256,Historical!$B$7:$B$1062,0))/INDEX(Historical!$H$7:$H$1062,MATCH(B256,Historical!$B$7:$B$1062,0)))^(1/5)-1)*100)</f>
        <v>23.517237451927929</v>
      </c>
      <c r="V256" s="105">
        <f>IF(INDEX(Historical!$M$7:$M$1062,MATCH(B256,Historical!$B$7:$B$1062,0))=0,"n/a",((INDEX(Historical!$C$7:$C$1062,MATCH(B256,Historical!$B$7:$B$1062,0))/INDEX(Historical!$M$7:$M$1062,MATCH(B256,Historical!$B$7:$B$1062,0)))^(1/10)-1)*100)</f>
        <v>15.208209716265863</v>
      </c>
      <c r="W256" s="106">
        <f>IF(OR(U256&lt;=0,U256="n/a",V256&lt;=0,V256="n/a"),"n/a",U256/V256)</f>
        <v>1.5463514700731138</v>
      </c>
      <c r="X256" s="107" t="str">
        <f>IF(OR(AJ256&lt;=0,AJ256="n/a",U256&lt;=0,U256="n/a"),"n/a",U256/AJ256)</f>
        <v>n/a</v>
      </c>
      <c r="Y256" s="159"/>
      <c r="Z256" s="101" t="str">
        <f>IF(OR(AC256&lt;0.01,AC256="n/a"),"n/a",M256/AC256*100)</f>
        <v>n/a</v>
      </c>
      <c r="AA256" s="109" t="str">
        <f>IF(OR(AC256&lt;0.01,AC256="n/a"),"n/a",I256/AC256)</f>
        <v>n/a</v>
      </c>
      <c r="AB256" s="71">
        <v>12</v>
      </c>
      <c r="AC256" s="100">
        <v>-6.69</v>
      </c>
      <c r="AD256" s="100">
        <v>2.16</v>
      </c>
      <c r="AE256" s="100">
        <v>1.1399999999999999</v>
      </c>
      <c r="AF256" s="100">
        <v>3.07</v>
      </c>
      <c r="AG256" s="100">
        <v>-9.5</v>
      </c>
      <c r="AH256" s="100">
        <v>-21.32</v>
      </c>
      <c r="AI256" s="100">
        <v>24.25</v>
      </c>
      <c r="AJ256" s="100">
        <v>-11.88</v>
      </c>
      <c r="AK256" s="100">
        <v>5.46</v>
      </c>
      <c r="AL256" s="100">
        <v>11190</v>
      </c>
      <c r="AM256" s="100">
        <v>1.4200000000000002</v>
      </c>
      <c r="AN256" s="100">
        <v>1.65</v>
      </c>
      <c r="AO256" s="110" t="str">
        <f>IF(U256="n/a","n/a",IF(AA256&lt;0,"n/a",IF(AA256="n/a","n/a",J256+U256-AA256)))</f>
        <v>n/a</v>
      </c>
      <c r="AP256" s="111">
        <f>IF(U256="n/a","n/a",J256+U256)</f>
        <v>25.792255450488046</v>
      </c>
      <c r="AQ256" s="112" t="str">
        <f>IF(OR(AC256&lt;0.01,AC256="n/a",AF256="n/a"),"n/a",(I256/SQRT(22.5*AC256*(I256/AF256))-1)*100)</f>
        <v>n/a</v>
      </c>
      <c r="AR256" s="101">
        <f>INDEX(Historical!$C$7:$C$1063,MATCH(B256,Historical!$B$7:$B$1063,0))*IF(AH256="n/a",1.03,IF(AH256&lt;0,1.01,IF(AH256&gt;10,1.1,(1+AH256/100))))</f>
        <v>2.7875999999999999</v>
      </c>
      <c r="AS256" s="109">
        <f>IF($AI256="n/a",1.03*AR256,IF($AI256&lt;0,1.01*AR256,IF($AI256&gt;10,1.1*AR256,(1+$AI256/100)*AR256)))</f>
        <v>3.06636</v>
      </c>
      <c r="AT256" s="109">
        <f>IF($AK256="n/a",1.03*AS256,IF($AK256&lt;0,1.01*AS256,IF($AK256&gt;10,1.1*AS256,(1+$AK256/100)*AS256)))</f>
        <v>3.2337832559999997</v>
      </c>
      <c r="AU256" s="109">
        <f>IF($AK256="n/a",1.03*AT256,IF($AK256&lt;0,1.01*AT256,IF($AK256&gt;10,1.1*AT256,(1+$AK256/100)*AT256)))</f>
        <v>3.4103478217775995</v>
      </c>
      <c r="AV256" s="109">
        <f>IF($AK256="n/a",1.03*AU256,IF($AK256&lt;0,1.01*AU256,IF($AK256&gt;10,1.1*AU256,(1+$AK256/100)*AU256)))</f>
        <v>3.5965528128466566</v>
      </c>
      <c r="AW256" s="109">
        <f>SUM(AR256:AV256)</f>
        <v>16.094643890624255</v>
      </c>
      <c r="AX256" s="113">
        <f>AW256/I256*100</f>
        <v>11.587216623919549</v>
      </c>
      <c r="AY256" s="100">
        <v>1.32</v>
      </c>
      <c r="AZ256" s="100">
        <v>42.42</v>
      </c>
      <c r="BA256" s="100">
        <v>-13.139999999999999</v>
      </c>
      <c r="BB256" s="100">
        <v>4.51</v>
      </c>
      <c r="BC256" s="100">
        <v>14.6</v>
      </c>
      <c r="BE256" s="12">
        <v>2014</v>
      </c>
      <c r="BF256" s="12">
        <f>IF(BE256&gt;2020,0,IF(BE256&gt;2008,1,IF(BE256&gt;2001,2,IF(BE256&gt;1990,3,IF(BE256&gt;1980,4,IF(BE256&gt;1973,5,IF(BE256&gt;1970,6,IF(BE256&gt;1960,7,IF(BE256&gt;1958,8,IF(BE256&gt;1953,9,10))))))))))</f>
        <v>1</v>
      </c>
      <c r="BG256" s="100">
        <v>-2.96</v>
      </c>
      <c r="BH256" s="55" t="s">
        <v>121</v>
      </c>
      <c r="BI256" s="55" t="s">
        <v>122</v>
      </c>
    </row>
    <row r="257" spans="1:61" ht="12.75" customHeight="1" x14ac:dyDescent="0.2">
      <c r="A257" s="123" t="s">
        <v>1112</v>
      </c>
      <c r="B257" s="55" t="s">
        <v>1113</v>
      </c>
      <c r="C257" s="156" t="s">
        <v>125</v>
      </c>
      <c r="D257" s="98" t="s">
        <v>233</v>
      </c>
      <c r="E257" s="157">
        <v>24</v>
      </c>
      <c r="F257" s="2">
        <v>156</v>
      </c>
      <c r="G257" s="2" t="s">
        <v>146</v>
      </c>
      <c r="H257" s="2" t="s">
        <v>146</v>
      </c>
      <c r="I257" s="100">
        <v>99.21</v>
      </c>
      <c r="J257" s="101">
        <f>(M257/I257)*100</f>
        <v>0.90716661626852135</v>
      </c>
      <c r="K257" s="104">
        <v>0.22500000000000001</v>
      </c>
      <c r="L257" s="71">
        <v>4</v>
      </c>
      <c r="M257" s="28">
        <f>K257*L257</f>
        <v>0.9</v>
      </c>
      <c r="N257" s="103" t="s">
        <v>136</v>
      </c>
      <c r="O257" s="104">
        <v>0.20499999999999999</v>
      </c>
      <c r="P257" s="158">
        <v>46241</v>
      </c>
      <c r="Q257" s="158">
        <v>46255</v>
      </c>
      <c r="R257" s="28">
        <f>(K257-O257)/O257*100</f>
        <v>9.7560975609756184</v>
      </c>
      <c r="S257" s="105">
        <f>IF(INDEX(Historical!$D$7:$D1498,MATCH(B257,Historical!$B$7:$B$1062,0))=0,"n/a",(INDEX(Historical!$C$7:$C$1062,MATCH(B257,Historical!$B$7:$B$1062,0))/INDEX(Historical!$D$7:$D$1062,MATCH(B257,Historical!$B$7:$B$1062,0))-1)*100)</f>
        <v>11.66666666666667</v>
      </c>
      <c r="T257" s="105">
        <f>IF(INDEX(Historical!$F$7:$F$1062,MATCH(B257,Historical!$B$7:$B$1062,0))=0,"n/a",((INDEX(Historical!$C$7:$C$1062,MATCH(B257,Historical!$B$7:$B$1062,0))/INDEX(Historical!$F$7:$F$1062,MATCH(B257,Historical!$B$7:$B$1062,0)))^(1/3)-1)*100)</f>
        <v>6.799865166668817</v>
      </c>
      <c r="U257" s="105">
        <f>IF(INDEX(Historical!$H$7:$H$1062,MATCH(B257,Historical!$B$7:$B$1062,0))=0,"n/a",((INDEX(Historical!$C$7:$C$1062,MATCH(B257,Historical!$B$7:$B$1062,0))/INDEX(Historical!$H$7:$H$1062,MATCH(B257,Historical!$B$7:$B$1062,0)))^(1/5)-1)*100)</f>
        <v>5.6089987757983018</v>
      </c>
      <c r="V257" s="105">
        <f>IF(INDEX(Historical!$M$7:$M$1062,MATCH(B257,Historical!$B$7:$B$1062,0))=0,"n/a",((INDEX(Historical!$C$7:$C$1062,MATCH(B257,Historical!$B$7:$B$1062,0))/INDEX(Historical!$M$7:$M$1062,MATCH(B257,Historical!$B$7:$B$1062,0)))^(1/10)-1)*100)</f>
        <v>5.0338040057319455</v>
      </c>
      <c r="W257" s="106">
        <f>IF(OR(U257&lt;=0,U257="n/a",V257&lt;=0,V257="n/a"),"n/a",U257/V257)</f>
        <v>1.1142664214600702</v>
      </c>
      <c r="X257" s="107">
        <f>IF(OR(AJ257&lt;=0,AJ257="n/a",U257&lt;=0,U257="n/a"),"n/a",U257/AJ257)</f>
        <v>0.24176718861199573</v>
      </c>
      <c r="Y257" s="164"/>
      <c r="Z257" s="101">
        <f>IF(OR(AC257&lt;0.01,AC257="n/a"),"n/a",M257/AC257*100)</f>
        <v>23.255813953488371</v>
      </c>
      <c r="AA257" s="109">
        <f>IF(OR(AC257&lt;0.01,AC257="n/a"),"n/a",I257/AC257)</f>
        <v>25.63565891472868</v>
      </c>
      <c r="AB257" s="71">
        <v>7</v>
      </c>
      <c r="AC257" s="100">
        <v>3.87</v>
      </c>
      <c r="AD257" s="100" t="s">
        <v>142</v>
      </c>
      <c r="AE257" s="100">
        <v>2.72</v>
      </c>
      <c r="AF257" s="100">
        <v>4.67</v>
      </c>
      <c r="AG257" s="100">
        <v>19.98</v>
      </c>
      <c r="AH257" s="100" t="s">
        <v>142</v>
      </c>
      <c r="AI257" s="100" t="s">
        <v>142</v>
      </c>
      <c r="AJ257" s="100">
        <v>23.200000000000003</v>
      </c>
      <c r="AK257" s="100" t="s">
        <v>142</v>
      </c>
      <c r="AL257" s="100">
        <v>1330</v>
      </c>
      <c r="AM257" s="100">
        <v>27.35</v>
      </c>
      <c r="AN257" s="100">
        <v>0.19</v>
      </c>
      <c r="AO257" s="110">
        <f>IF(U257="n/a","n/a",IF(AA257&lt;0,"n/a",IF(AA257="n/a","n/a",J257+U257-AA257)))</f>
        <v>-19.119493522661855</v>
      </c>
      <c r="AP257" s="111">
        <f>IF(U257="n/a","n/a",J257+U257)</f>
        <v>6.5161653920668234</v>
      </c>
      <c r="AQ257" s="112">
        <f>IF(OR(AC257&lt;0.01,AC257="n/a",AF257="n/a"),"n/a",(I257/SQRT(22.5*AC257*(I257/AF257))-1)*100)</f>
        <v>130.66910127017968</v>
      </c>
      <c r="AR257" s="101">
        <f>INDEX(Historical!$C$7:$C$1063,MATCH(B257,Historical!$B$7:$B$1063,0))*IF(AH257="n/a",1.03,IF(AH257&lt;0,1.01,IF(AH257&gt;10,1.1,(1+AH257/100))))</f>
        <v>0.69010000000000005</v>
      </c>
      <c r="AS257" s="109">
        <f>IF($AI257="n/a",1.03*AR257,IF($AI257&lt;0,1.01*AR257,IF($AI257&gt;10,1.1*AR257,(1+$AI257/100)*AR257)))</f>
        <v>0.71080300000000007</v>
      </c>
      <c r="AT257" s="109">
        <f>IF($AK257="n/a",1.03*AS257,IF($AK257&lt;0,1.01*AS257,IF($AK257&gt;10,1.1*AS257,(1+$AK257/100)*AS257)))</f>
        <v>0.73212709000000009</v>
      </c>
      <c r="AU257" s="109">
        <f>IF($AK257="n/a",1.03*AT257,IF($AK257&lt;0,1.01*AT257,IF($AK257&gt;10,1.1*AT257,(1+$AK257/100)*AT257)))</f>
        <v>0.75409090270000012</v>
      </c>
      <c r="AV257" s="109">
        <f>IF($AK257="n/a",1.03*AU257,IF($AK257&lt;0,1.01*AU257,IF($AK257&gt;10,1.1*AU257,(1+$AK257/100)*AU257)))</f>
        <v>0.77671362978100011</v>
      </c>
      <c r="AW257" s="109">
        <f>SUM(AR257:AV257)</f>
        <v>3.6638346224810006</v>
      </c>
      <c r="AX257" s="113">
        <f>AW257/I257*100</f>
        <v>3.6930093967150497</v>
      </c>
      <c r="AY257" s="100">
        <v>0.78</v>
      </c>
      <c r="AZ257" s="100">
        <v>117.52</v>
      </c>
      <c r="BA257" s="100">
        <v>-7.28</v>
      </c>
      <c r="BB257" s="100">
        <v>6.1899999999999995</v>
      </c>
      <c r="BC257" s="100">
        <v>43.09</v>
      </c>
      <c r="BE257" s="12">
        <v>2003</v>
      </c>
      <c r="BF257" s="12">
        <f>IF(BE257&gt;2020,0,IF(BE257&gt;2008,1,IF(BE257&gt;2001,2,IF(BE257&gt;1990,3,IF(BE257&gt;1980,4,IF(BE257&gt;1973,5,IF(BE257&gt;1970,6,IF(BE257&gt;1960,7,IF(BE257&gt;1958,8,IF(BE257&gt;1953,9,10))))))))))</f>
        <v>2</v>
      </c>
      <c r="BG257" s="100">
        <v>13.66</v>
      </c>
      <c r="BH257" s="55" t="s">
        <v>121</v>
      </c>
      <c r="BI257" s="55" t="s">
        <v>122</v>
      </c>
    </row>
    <row r="258" spans="1:61" ht="12.75" customHeight="1" x14ac:dyDescent="0.2">
      <c r="A258" s="116" t="s">
        <v>1575</v>
      </c>
      <c r="B258" s="55" t="s">
        <v>1576</v>
      </c>
      <c r="C258" s="156" t="s">
        <v>116</v>
      </c>
      <c r="D258" s="98" t="s">
        <v>248</v>
      </c>
      <c r="E258" s="157">
        <v>10</v>
      </c>
      <c r="F258" s="2">
        <v>513</v>
      </c>
      <c r="G258" s="2" t="s">
        <v>146</v>
      </c>
      <c r="H258" s="2" t="s">
        <v>146</v>
      </c>
      <c r="I258" s="100">
        <v>212.14</v>
      </c>
      <c r="J258" s="101">
        <f>(M258/I258)*100</f>
        <v>0.54680871122843411</v>
      </c>
      <c r="K258" s="104">
        <v>0.28999999999999998</v>
      </c>
      <c r="L258" s="71">
        <v>4</v>
      </c>
      <c r="M258" s="28">
        <f>K258*L258</f>
        <v>1.1599999999999999</v>
      </c>
      <c r="N258" s="103" t="s">
        <v>312</v>
      </c>
      <c r="O258" s="104">
        <v>0.28000000000000003</v>
      </c>
      <c r="P258" s="158">
        <v>46085</v>
      </c>
      <c r="Q258" s="158">
        <v>46099</v>
      </c>
      <c r="R258" s="28">
        <f>(K258-O258)/O258*100</f>
        <v>3.5714285714285547</v>
      </c>
      <c r="S258" s="105">
        <f>IF(INDEX(Historical!$D$7:$D1499,MATCH(B258,Historical!$B$7:$B$1062,0))=0,"n/a",(INDEX(Historical!$C$7:$C$1062,MATCH(B258,Historical!$B$7:$B$1062,0))/INDEX(Historical!$D$7:$D$1062,MATCH(B258,Historical!$B$7:$B$1062,0))-1)*100)</f>
        <v>7.6923076923077094</v>
      </c>
      <c r="T258" s="105">
        <f>IF(INDEX(Historical!$F$7:$F$1062,MATCH(B258,Historical!$B$7:$B$1062,0))=0,"n/a",((INDEX(Historical!$C$7:$C$1062,MATCH(B258,Historical!$B$7:$B$1062,0))/INDEX(Historical!$F$7:$F$1062,MATCH(B258,Historical!$B$7:$B$1062,0)))^(1/3)-1)*100)</f>
        <v>23.127650029855573</v>
      </c>
      <c r="U258" s="105">
        <f>IF(INDEX(Historical!$H$7:$H$1062,MATCH(B258,Historical!$B$7:$B$1062,0))=0,"n/a",((INDEX(Historical!$C$7:$C$1062,MATCH(B258,Historical!$B$7:$B$1062,0))/INDEX(Historical!$H$7:$H$1062,MATCH(B258,Historical!$B$7:$B$1062,0)))^(1/5)-1)*100)</f>
        <v>29.999876163746752</v>
      </c>
      <c r="V258" s="105" t="str">
        <f>IF(INDEX(Historical!$M$7:$M$1062,MATCH(B258,Historical!$B$7:$B$1062,0))=0,"n/a",((INDEX(Historical!$C$7:$C$1062,MATCH(B258,Historical!$B$7:$B$1062,0))/INDEX(Historical!$M$7:$M$1062,MATCH(B258,Historical!$B$7:$B$1062,0)))^(1/10)-1)*100)</f>
        <v>n/a</v>
      </c>
      <c r="W258" s="106" t="str">
        <f>IF(OR(U258&lt;=0,U258="n/a",V258&lt;=0,V258="n/a"),"n/a",U258/V258)</f>
        <v>n/a</v>
      </c>
      <c r="X258" s="107">
        <f>IF(OR(AJ258&lt;=0,AJ258="n/a",U258&lt;=0,U258="n/a"),"n/a",U258/AJ258)</f>
        <v>2.6666556589997112</v>
      </c>
      <c r="Y258" s="165"/>
      <c r="Z258" s="101">
        <f>IF(OR(AC258&lt;0.01,AC258="n/a"),"n/a",M258/AC258*100)</f>
        <v>22.307692307692307</v>
      </c>
      <c r="AA258" s="109">
        <f>IF(OR(AC258&lt;0.01,AC258="n/a"),"n/a",I258/AC258)</f>
        <v>40.796153846153842</v>
      </c>
      <c r="AB258" s="71">
        <v>12</v>
      </c>
      <c r="AC258" s="100">
        <v>5.2</v>
      </c>
      <c r="AD258" s="100">
        <v>1.96</v>
      </c>
      <c r="AE258" s="100">
        <v>7.87</v>
      </c>
      <c r="AF258" s="100">
        <v>10.039999999999999</v>
      </c>
      <c r="AG258" s="100">
        <v>24.82</v>
      </c>
      <c r="AH258" s="100">
        <v>19.670000000000002</v>
      </c>
      <c r="AI258" s="100">
        <v>14.41</v>
      </c>
      <c r="AJ258" s="100">
        <v>11.25</v>
      </c>
      <c r="AK258" s="100">
        <v>16.350000000000001</v>
      </c>
      <c r="AL258" s="100">
        <v>44120</v>
      </c>
      <c r="AM258" s="100">
        <v>11.690000000000001</v>
      </c>
      <c r="AN258" s="100">
        <v>0</v>
      </c>
      <c r="AO258" s="110">
        <f>IF(U258="n/a","n/a",IF(AA258&lt;0,"n/a",IF(AA258="n/a","n/a",J258+U258-AA258)))</f>
        <v>-10.249468971178658</v>
      </c>
      <c r="AP258" s="111">
        <f>IF(U258="n/a","n/a",J258+U258)</f>
        <v>30.546684874975185</v>
      </c>
      <c r="AQ258" s="112">
        <f>IF(OR(AC258&lt;0.01,AC258="n/a",AF258="n/a"),"n/a",(I258/SQRT(22.5*AC258*(I258/AF258))-1)*100)</f>
        <v>326.66322113993402</v>
      </c>
      <c r="AR258" s="101">
        <f>INDEX(Historical!$C$7:$C$1063,MATCH(B258,Historical!$B$7:$B$1063,0))*IF(AH258="n/a",1.03,IF(AH258&lt;0,1.01,IF(AH258&gt;10,1.1,(1+AH258/100))))</f>
        <v>1.2320000000000002</v>
      </c>
      <c r="AS258" s="109">
        <f>IF($AI258="n/a",1.03*AR258,IF($AI258&lt;0,1.01*AR258,IF($AI258&gt;10,1.1*AR258,(1+$AI258/100)*AR258)))</f>
        <v>1.3552000000000004</v>
      </c>
      <c r="AT258" s="109">
        <f>IF($AK258="n/a",1.03*AS258,IF($AK258&lt;0,1.01*AS258,IF($AK258&gt;10,1.1*AS258,(1+$AK258/100)*AS258)))</f>
        <v>1.4907200000000005</v>
      </c>
      <c r="AU258" s="109">
        <f>IF($AK258="n/a",1.03*AT258,IF($AK258&lt;0,1.01*AT258,IF($AK258&gt;10,1.1*AT258,(1+$AK258/100)*AT258)))</f>
        <v>1.6397920000000006</v>
      </c>
      <c r="AV258" s="109">
        <f>IF($AK258="n/a",1.03*AU258,IF($AK258&lt;0,1.01*AU258,IF($AK258&gt;10,1.1*AU258,(1+$AK258/100)*AU258)))</f>
        <v>1.8037712000000008</v>
      </c>
      <c r="AW258" s="109">
        <f>SUM(AR258:AV258)</f>
        <v>7.5214832000000023</v>
      </c>
      <c r="AX258" s="113">
        <f>AW258/I258*100</f>
        <v>3.5455280475157926</v>
      </c>
      <c r="AY258" s="100">
        <v>1.18</v>
      </c>
      <c r="AZ258" s="100">
        <v>68.349999999999994</v>
      </c>
      <c r="BA258" s="100">
        <v>-15.83</v>
      </c>
      <c r="BB258" s="100">
        <v>-6.2799999999999994</v>
      </c>
      <c r="BC258" s="100">
        <v>12.73</v>
      </c>
      <c r="BE258" s="12">
        <v>2017</v>
      </c>
      <c r="BF258" s="12">
        <f>IF(BE258&gt;2020,0,IF(BE258&gt;2008,1,IF(BE258&gt;2001,2,IF(BE258&gt;1990,3,IF(BE258&gt;1980,4,IF(BE258&gt;1973,5,IF(BE258&gt;1970,6,IF(BE258&gt;1960,7,IF(BE258&gt;1958,8,IF(BE258&gt;1953,9,10))))))))))</f>
        <v>1</v>
      </c>
      <c r="BG258" s="100">
        <v>19.3</v>
      </c>
      <c r="BH258" s="55" t="s">
        <v>121</v>
      </c>
      <c r="BI258" s="55" t="s">
        <v>122</v>
      </c>
    </row>
    <row r="259" spans="1:61" x14ac:dyDescent="0.2">
      <c r="A259" s="123" t="s">
        <v>1114</v>
      </c>
      <c r="B259" s="55" t="s">
        <v>1115</v>
      </c>
      <c r="C259" s="156" t="s">
        <v>162</v>
      </c>
      <c r="D259" s="98" t="s">
        <v>296</v>
      </c>
      <c r="E259" s="157">
        <v>19</v>
      </c>
      <c r="F259" s="2">
        <v>215</v>
      </c>
      <c r="G259" s="2" t="s">
        <v>119</v>
      </c>
      <c r="H259" s="2" t="s">
        <v>119</v>
      </c>
      <c r="I259" s="100">
        <v>47.35</v>
      </c>
      <c r="J259" s="101">
        <f>(M259/I259)*100</f>
        <v>3.5902851108764517</v>
      </c>
      <c r="K259" s="104">
        <v>0.42499999999999999</v>
      </c>
      <c r="L259" s="71">
        <v>4</v>
      </c>
      <c r="M259" s="28">
        <f>K259*L259</f>
        <v>1.7</v>
      </c>
      <c r="N259" s="103" t="s">
        <v>386</v>
      </c>
      <c r="O259" s="104">
        <v>0.42130000000000001</v>
      </c>
      <c r="P259" s="158">
        <v>45936</v>
      </c>
      <c r="Q259" s="158">
        <v>45961</v>
      </c>
      <c r="R259" s="28">
        <f>(K259-O259)/O259*100</f>
        <v>0.87823403750296247</v>
      </c>
      <c r="S259" s="105">
        <f>IF(INDEX(Historical!$D$7:$D1501,MATCH(B259,Historical!$B$7:$B$1062,0))=0,"n/a",(INDEX(Historical!$C$7:$C$1062,MATCH(B259,Historical!$B$7:$B$1062,0))/INDEX(Historical!$D$7:$D$1062,MATCH(B259,Historical!$B$7:$B$1062,0))-1)*100)</f>
        <v>0.76975862994896893</v>
      </c>
      <c r="T259" s="105">
        <f>IF(INDEX(Historical!$F$7:$F$1062,MATCH(B259,Historical!$B$7:$B$1062,0))=0,"n/a",((INDEX(Historical!$C$7:$C$1062,MATCH(B259,Historical!$B$7:$B$1062,0))/INDEX(Historical!$F$7:$F$1062,MATCH(B259,Historical!$B$7:$B$1062,0)))^(1/3)-1)*100)</f>
        <v>0.8971837233190838</v>
      </c>
      <c r="U259" s="105">
        <f>IF(INDEX(Historical!$H$7:$H$1062,MATCH(B259,Historical!$B$7:$B$1062,0))=0,"n/a",((INDEX(Historical!$C$7:$C$1062,MATCH(B259,Historical!$B$7:$B$1062,0))/INDEX(Historical!$H$7:$H$1062,MATCH(B259,Historical!$B$7:$B$1062,0)))^(1/5)-1)*100)</f>
        <v>1.5336979864031486</v>
      </c>
      <c r="V259" s="105">
        <f>IF(INDEX(Historical!$M$7:$M$1062,MATCH(B259,Historical!$B$7:$B$1062,0))=0,"n/a",((INDEX(Historical!$C$7:$C$1062,MATCH(B259,Historical!$B$7:$B$1062,0))/INDEX(Historical!$M$7:$M$1062,MATCH(B259,Historical!$B$7:$B$1062,0)))^(1/10)-1)*100)</f>
        <v>5.1197089254336303</v>
      </c>
      <c r="W259" s="106">
        <f>IF(OR(U259&lt;=0,U259="n/a",V259&lt;=0,V259="n/a"),"n/a",U259/V259)</f>
        <v>0.29956741852726465</v>
      </c>
      <c r="X259" s="107" t="str">
        <f>IF(OR(AJ259&lt;=0,AJ259="n/a",U259&lt;=0,U259="n/a"),"n/a",U259/AJ259)</f>
        <v>n/a</v>
      </c>
      <c r="Y259" s="123"/>
      <c r="Z259" s="101">
        <f>IF(OR(AC259&lt;0.01,AC259="n/a"),"n/a",M259/AC259*100)</f>
        <v>74.561403508771946</v>
      </c>
      <c r="AA259" s="109">
        <f>IF(OR(AC259&lt;0.01,AC259="n/a"),"n/a",I259/AC259)</f>
        <v>20.767543859649127</v>
      </c>
      <c r="AB259" s="71">
        <v>12</v>
      </c>
      <c r="AC259" s="100">
        <v>2.2799999999999998</v>
      </c>
      <c r="AD259" s="100">
        <v>2.73</v>
      </c>
      <c r="AE259" s="100">
        <v>3.02</v>
      </c>
      <c r="AF259" s="100">
        <v>1.96</v>
      </c>
      <c r="AG259" s="100">
        <v>9.7000000000000011</v>
      </c>
      <c r="AH259" s="100">
        <v>4.6100000000000003</v>
      </c>
      <c r="AI259" s="100">
        <v>7.28</v>
      </c>
      <c r="AJ259" s="100" t="s">
        <v>142</v>
      </c>
      <c r="AK259" s="100">
        <v>6.67</v>
      </c>
      <c r="AL259" s="100">
        <v>9780</v>
      </c>
      <c r="AM259" s="100">
        <v>0.48</v>
      </c>
      <c r="AN259" s="100">
        <v>1.17</v>
      </c>
      <c r="AO259" s="110">
        <f>IF(U259="n/a","n/a",IF(AA259&lt;0,"n/a",IF(AA259="n/a","n/a",J259+U259-AA259)))</f>
        <v>-15.643560762369527</v>
      </c>
      <c r="AP259" s="111">
        <f>IF(U259="n/a","n/a",J259+U259)</f>
        <v>5.1239830972796003</v>
      </c>
      <c r="AQ259" s="112">
        <f>IF(OR(AC259&lt;0.01,AC259="n/a",AF259="n/a"),"n/a",(I259/SQRT(22.5*AC259*(I259/AF259))-1)*100)</f>
        <v>34.502186623964135</v>
      </c>
      <c r="AR259" s="101">
        <f>INDEX(Historical!$C$7:$C$1063,MATCH(B259,Historical!$B$7:$B$1063,0))*IF(AH259="n/a",1.03,IF(AH259&lt;0,1.01,IF(AH259&gt;10,1.1,(1+AH259/100))))</f>
        <v>1.766601375</v>
      </c>
      <c r="AS259" s="109">
        <f>IF($AI259="n/a",1.03*AR259,IF($AI259&lt;0,1.01*AR259,IF($AI259&gt;10,1.1*AR259,(1+$AI259/100)*AR259)))</f>
        <v>1.8952099550999999</v>
      </c>
      <c r="AT259" s="109">
        <f>IF($AK259="n/a",1.03*AS259,IF($AK259&lt;0,1.01*AS259,IF($AK259&gt;10,1.1*AS259,(1+$AK259/100)*AS259)))</f>
        <v>2.0216204591051699</v>
      </c>
      <c r="AU259" s="109">
        <f>IF($AK259="n/a",1.03*AT259,IF($AK259&lt;0,1.01*AT259,IF($AK259&gt;10,1.1*AT259,(1+$AK259/100)*AT259)))</f>
        <v>2.1564625437274847</v>
      </c>
      <c r="AV259" s="109">
        <f>IF($AK259="n/a",1.03*AU259,IF($AK259&lt;0,1.01*AU259,IF($AK259&gt;10,1.1*AU259,(1+$AK259/100)*AU259)))</f>
        <v>2.300298595394108</v>
      </c>
      <c r="AW259" s="109">
        <f>SUM(AR259:AV259)</f>
        <v>10.140192928326762</v>
      </c>
      <c r="AX259" s="113">
        <f>AW259/I259*100</f>
        <v>21.415402171756625</v>
      </c>
      <c r="AY259" s="100">
        <v>0.52</v>
      </c>
      <c r="AZ259" s="100">
        <v>13.56</v>
      </c>
      <c r="BA259" s="100">
        <v>-6.4</v>
      </c>
      <c r="BB259" s="100">
        <v>-1.76</v>
      </c>
      <c r="BC259" s="100">
        <v>2.13</v>
      </c>
      <c r="BE259" s="12">
        <v>2007</v>
      </c>
      <c r="BF259" s="12">
        <f>IF(BE259&gt;2020,0,IF(BE259&gt;2008,1,IF(BE259&gt;2001,2,IF(BE259&gt;1990,3,IF(BE259&gt;1980,4,IF(BE259&gt;1973,5,IF(BE259&gt;1970,6,IF(BE259&gt;1960,7,IF(BE259&gt;1958,8,IF(BE259&gt;1953,9,10))))))))))</f>
        <v>2</v>
      </c>
      <c r="BG259" s="100">
        <v>3.25</v>
      </c>
      <c r="BH259" s="55" t="s">
        <v>121</v>
      </c>
      <c r="BI259" s="55" t="s">
        <v>122</v>
      </c>
    </row>
    <row r="260" spans="1:61" ht="12.75" customHeight="1" x14ac:dyDescent="0.2">
      <c r="A260" s="123" t="s">
        <v>1116</v>
      </c>
      <c r="B260" s="55" t="s">
        <v>1117</v>
      </c>
      <c r="C260" s="156" t="s">
        <v>162</v>
      </c>
      <c r="D260" s="98" t="s">
        <v>167</v>
      </c>
      <c r="E260" s="157">
        <v>13</v>
      </c>
      <c r="F260" s="2">
        <v>427</v>
      </c>
      <c r="G260" s="2" t="s">
        <v>118</v>
      </c>
      <c r="H260" s="2" t="s">
        <v>118</v>
      </c>
      <c r="I260" s="100">
        <v>77.650000000000006</v>
      </c>
      <c r="J260" s="101">
        <f>(M260/I260)*100</f>
        <v>3.5028976175144879</v>
      </c>
      <c r="K260" s="104">
        <v>0.68</v>
      </c>
      <c r="L260" s="71">
        <v>4</v>
      </c>
      <c r="M260" s="28">
        <f>K260*L260</f>
        <v>2.72</v>
      </c>
      <c r="N260" s="103" t="s">
        <v>349</v>
      </c>
      <c r="O260" s="104">
        <v>0.67</v>
      </c>
      <c r="P260" s="158">
        <v>46073</v>
      </c>
      <c r="Q260" s="158">
        <v>46087</v>
      </c>
      <c r="R260" s="28">
        <f>(K260-O260)/O260*100</f>
        <v>1.492537313432837</v>
      </c>
      <c r="S260" s="105">
        <f>IF(INDEX(Historical!$D$7:$D1502,MATCH(B260,Historical!$B$7:$B$1062,0))=0,"n/a",(INDEX(Historical!$C$7:$C$1062,MATCH(B260,Historical!$B$7:$B$1062,0))/INDEX(Historical!$D$7:$D$1062,MATCH(B260,Historical!$B$7:$B$1062,0))-1)*100)</f>
        <v>1.5151515151515138</v>
      </c>
      <c r="T260" s="105">
        <f>IF(INDEX(Historical!$F$7:$F$1062,MATCH(B260,Historical!$B$7:$B$1062,0))=0,"n/a",((INDEX(Historical!$C$7:$C$1062,MATCH(B260,Historical!$B$7:$B$1062,0))/INDEX(Historical!$F$7:$F$1062,MATCH(B260,Historical!$B$7:$B$1062,0)))^(1/3)-1)*100)</f>
        <v>2.6189825540382738</v>
      </c>
      <c r="U260" s="105">
        <f>IF(INDEX(Historical!$H$7:$H$1062,MATCH(B260,Historical!$B$7:$B$1062,0))=0,"n/a",((INDEX(Historical!$C$7:$C$1062,MATCH(B260,Historical!$B$7:$B$1062,0))/INDEX(Historical!$H$7:$H$1062,MATCH(B260,Historical!$B$7:$B$1062,0)))^(1/5)-1)*100)</f>
        <v>4.4085846538828521</v>
      </c>
      <c r="V260" s="105">
        <f>IF(INDEX(Historical!$M$7:$M$1062,MATCH(B260,Historical!$B$7:$B$1062,0))=0,"n/a",((INDEX(Historical!$C$7:$C$1062,MATCH(B260,Historical!$B$7:$B$1062,0))/INDEX(Historical!$M$7:$M$1062,MATCH(B260,Historical!$B$7:$B$1062,0)))^(1/10)-1)*100)</f>
        <v>8.3665768436569579</v>
      </c>
      <c r="W260" s="106">
        <f>IF(OR(U260&lt;=0,U260="n/a",V260&lt;=0,V260="n/a"),"n/a",U260/V260)</f>
        <v>0.52692812559597535</v>
      </c>
      <c r="X260" s="107">
        <f>IF(OR(AJ260&lt;=0,AJ260="n/a",U260&lt;=0,U260="n/a"),"n/a",U260/AJ260)</f>
        <v>1.2668346706559921</v>
      </c>
      <c r="Y260" s="166"/>
      <c r="Z260" s="101">
        <f>IF(OR(AC260&lt;0.01,AC260="n/a"),"n/a",M260/AC260*100)</f>
        <v>61.53846153846154</v>
      </c>
      <c r="AA260" s="109">
        <f>IF(OR(AC260&lt;0.01,AC260="n/a"),"n/a",I260/AC260)</f>
        <v>17.567873303167424</v>
      </c>
      <c r="AB260" s="71">
        <v>12</v>
      </c>
      <c r="AC260" s="100">
        <v>4.42</v>
      </c>
      <c r="AD260" s="100">
        <v>2.27</v>
      </c>
      <c r="AE260" s="100">
        <v>2.1</v>
      </c>
      <c r="AF260" s="100">
        <v>1.38</v>
      </c>
      <c r="AG260" s="100">
        <v>8.15</v>
      </c>
      <c r="AH260" s="100">
        <v>8.3800000000000008</v>
      </c>
      <c r="AI260" s="100">
        <v>3.44</v>
      </c>
      <c r="AJ260" s="100">
        <v>3.4799999999999995</v>
      </c>
      <c r="AK260" s="100">
        <v>6.8000000000000007</v>
      </c>
      <c r="AL260" s="100">
        <v>4870</v>
      </c>
      <c r="AM260" s="100">
        <v>1.0900000000000001</v>
      </c>
      <c r="AN260" s="100">
        <v>0.96</v>
      </c>
      <c r="AO260" s="110">
        <f>IF(U260="n/a","n/a",IF(AA260&lt;0,"n/a",IF(AA260="n/a","n/a",J260+U260-AA260)))</f>
        <v>-9.6563910317700845</v>
      </c>
      <c r="AP260" s="111">
        <f>IF(U260="n/a","n/a",J260+U260)</f>
        <v>7.9114822713973396</v>
      </c>
      <c r="AQ260" s="112">
        <f>IF(OR(AC260&lt;0.01,AC260="n/a",AF260="n/a"),"n/a",(I260/SQRT(22.5*AC260*(I260/AF260))-1)*100)</f>
        <v>3.8025158298648831</v>
      </c>
      <c r="AR260" s="101">
        <f>INDEX(Historical!$C$7:$C$1063,MATCH(B260,Historical!$B$7:$B$1063,0))*IF(AH260="n/a",1.03,IF(AH260&lt;0,1.01,IF(AH260&gt;10,1.1,(1+AH260/100))))</f>
        <v>2.9045840000000003</v>
      </c>
      <c r="AS260" s="109">
        <f>IF($AI260="n/a",1.03*AR260,IF($AI260&lt;0,1.01*AR260,IF($AI260&gt;10,1.1*AR260,(1+$AI260/100)*AR260)))</f>
        <v>3.0045016896000001</v>
      </c>
      <c r="AT260" s="109">
        <f>IF($AK260="n/a",1.03*AS260,IF($AK260&lt;0,1.01*AS260,IF($AK260&gt;10,1.1*AS260,(1+$AK260/100)*AS260)))</f>
        <v>3.2088078044928001</v>
      </c>
      <c r="AU260" s="109">
        <f>IF($AK260="n/a",1.03*AT260,IF($AK260&lt;0,1.01*AT260,IF($AK260&gt;10,1.1*AT260,(1+$AK260/100)*AT260)))</f>
        <v>3.4270067351983107</v>
      </c>
      <c r="AV260" s="109">
        <f>IF($AK260="n/a",1.03*AU260,IF($AK260&lt;0,1.01*AU260,IF($AK260&gt;10,1.1*AU260,(1+$AK260/100)*AU260)))</f>
        <v>3.6600431931917958</v>
      </c>
      <c r="AW260" s="109">
        <f>SUM(AR260:AV260)</f>
        <v>16.204943422482909</v>
      </c>
      <c r="AX260" s="113">
        <f>AW260/I260*100</f>
        <v>20.869212392122225</v>
      </c>
      <c r="AY260" s="100">
        <v>0.65</v>
      </c>
      <c r="AZ260" s="100">
        <v>8.2799999999999994</v>
      </c>
      <c r="BA260" s="100">
        <v>-14.46</v>
      </c>
      <c r="BB260" s="100">
        <v>-1.0999999999999999</v>
      </c>
      <c r="BC260" s="100">
        <v>-5.1400000000000006</v>
      </c>
      <c r="BE260" s="12">
        <v>2014</v>
      </c>
      <c r="BF260" s="12">
        <f>IF(BE260&gt;2020,0,IF(BE260&gt;2008,1,IF(BE260&gt;2001,2,IF(BE260&gt;1990,3,IF(BE260&gt;1980,4,IF(BE260&gt;1973,5,IF(BE260&gt;1970,6,IF(BE260&gt;1960,7,IF(BE260&gt;1958,8,IF(BE260&gt;1953,9,10))))))))))</f>
        <v>1</v>
      </c>
      <c r="BG260" s="100">
        <v>3.19</v>
      </c>
      <c r="BH260" s="55" t="s">
        <v>121</v>
      </c>
      <c r="BI260" s="55" t="s">
        <v>122</v>
      </c>
    </row>
    <row r="261" spans="1:61" ht="12.75" customHeight="1" x14ac:dyDescent="0.2">
      <c r="A261" s="116" t="s">
        <v>1579</v>
      </c>
      <c r="B261" s="55" t="s">
        <v>1580</v>
      </c>
      <c r="C261" s="156" t="s">
        <v>198</v>
      </c>
      <c r="D261" s="98" t="s">
        <v>565</v>
      </c>
      <c r="E261" s="157">
        <v>10</v>
      </c>
      <c r="F261" s="2">
        <v>517</v>
      </c>
      <c r="G261" s="2" t="s">
        <v>146</v>
      </c>
      <c r="H261" s="2" t="s">
        <v>146</v>
      </c>
      <c r="I261" s="100">
        <v>80.16</v>
      </c>
      <c r="J261" s="101">
        <f>(M261/I261)*100</f>
        <v>2.4950099800399204</v>
      </c>
      <c r="K261" s="104">
        <v>0.5</v>
      </c>
      <c r="L261" s="71">
        <v>4</v>
      </c>
      <c r="M261" s="28">
        <f>K261*L261</f>
        <v>2</v>
      </c>
      <c r="N261" s="103" t="s">
        <v>158</v>
      </c>
      <c r="O261" s="104">
        <v>0.45</v>
      </c>
      <c r="P261" s="158">
        <v>46098</v>
      </c>
      <c r="Q261" s="158">
        <v>46112</v>
      </c>
      <c r="R261" s="28">
        <f>(K261-O261)/O261*100</f>
        <v>11.111111111111107</v>
      </c>
      <c r="S261" s="105">
        <f>IF(INDEX(Historical!$D$7:$D1503,MATCH(B261,Historical!$B$7:$B$1062,0))=0,"n/a",(INDEX(Historical!$C$7:$C$1062,MATCH(B261,Historical!$B$7:$B$1062,0))/INDEX(Historical!$D$7:$D$1062,MATCH(B261,Historical!$B$7:$B$1062,0))-1)*100)</f>
        <v>12.5</v>
      </c>
      <c r="T261" s="105">
        <f>IF(INDEX(Historical!$F$7:$F$1062,MATCH(B261,Historical!$B$7:$B$1062,0))=0,"n/a",((INDEX(Historical!$C$7:$C$1062,MATCH(B261,Historical!$B$7:$B$1062,0))/INDEX(Historical!$F$7:$F$1062,MATCH(B261,Historical!$B$7:$B$1062,0)))^(1/3)-1)*100)</f>
        <v>14.471424255333186</v>
      </c>
      <c r="U261" s="105">
        <f>IF(INDEX(Historical!$H$7:$H$1062,MATCH(B261,Historical!$B$7:$B$1062,0))=0,"n/a",((INDEX(Historical!$C$7:$C$1062,MATCH(B261,Historical!$B$7:$B$1062,0))/INDEX(Historical!$H$7:$H$1062,MATCH(B261,Historical!$B$7:$B$1062,0)))^(1/5)-1)*100)</f>
        <v>24.573093961551741</v>
      </c>
      <c r="V261" s="105" t="str">
        <f>IF(INDEX(Historical!$M$7:$M$1062,MATCH(B261,Historical!$B$7:$B$1062,0))=0,"n/a",((INDEX(Historical!$C$7:$C$1062,MATCH(B261,Historical!$B$7:$B$1062,0))/INDEX(Historical!$M$7:$M$1062,MATCH(B261,Historical!$B$7:$B$1062,0)))^(1/10)-1)*100)</f>
        <v>n/a</v>
      </c>
      <c r="W261" s="106" t="str">
        <f>IF(OR(U261&lt;=0,U261="n/a",V261&lt;=0,V261="n/a"),"n/a",U261/V261)</f>
        <v>n/a</v>
      </c>
      <c r="X261" s="107">
        <f>IF(OR(AJ261&lt;=0,AJ261="n/a",U261&lt;=0,U261="n/a"),"n/a",U261/AJ261)</f>
        <v>1.947154830550851</v>
      </c>
      <c r="Y261" s="165"/>
      <c r="Z261" s="101">
        <f>IF(OR(AC261&lt;0.01,AC261="n/a"),"n/a",M261/AC261*100)</f>
        <v>48.426150121065376</v>
      </c>
      <c r="AA261" s="109">
        <f>IF(OR(AC261&lt;0.01,AC261="n/a"),"n/a",I261/AC261)</f>
        <v>19.409200968523002</v>
      </c>
      <c r="AB261" s="71">
        <v>12</v>
      </c>
      <c r="AC261" s="100">
        <v>4.13</v>
      </c>
      <c r="AD261" s="100">
        <v>3.98</v>
      </c>
      <c r="AE261" s="100">
        <v>6.17</v>
      </c>
      <c r="AF261" s="100">
        <v>2.2000000000000002</v>
      </c>
      <c r="AG261" s="100">
        <v>11.51</v>
      </c>
      <c r="AH261" s="100">
        <v>-17.29</v>
      </c>
      <c r="AI261" s="100">
        <v>13.530000000000001</v>
      </c>
      <c r="AJ261" s="100">
        <v>12.620000000000001</v>
      </c>
      <c r="AK261" s="100">
        <v>4.22</v>
      </c>
      <c r="AL261" s="100">
        <v>3750</v>
      </c>
      <c r="AM261" s="100">
        <v>8.129999999999999</v>
      </c>
      <c r="AN261" s="100">
        <v>0.01</v>
      </c>
      <c r="AO261" s="110">
        <f>IF(U261="n/a","n/a",IF(AA261&lt;0,"n/a",IF(AA261="n/a","n/a",J261+U261-AA261)))</f>
        <v>7.6589029730686597</v>
      </c>
      <c r="AP261" s="111">
        <f>IF(U261="n/a","n/a",J261+U261)</f>
        <v>27.068103941591662</v>
      </c>
      <c r="AQ261" s="112">
        <f>IF(OR(AC261&lt;0.01,AC261="n/a",AF261="n/a"),"n/a",(I261/SQRT(22.5*AC261*(I261/AF261))-1)*100)</f>
        <v>37.760246048868225</v>
      </c>
      <c r="AR261" s="101">
        <f>INDEX(Historical!$C$7:$C$1063,MATCH(B261,Historical!$B$7:$B$1063,0))*IF(AH261="n/a",1.03,IF(AH261&lt;0,1.01,IF(AH261&gt;10,1.1,(1+AH261/100))))</f>
        <v>1.8180000000000001</v>
      </c>
      <c r="AS261" s="109">
        <f>IF($AI261="n/a",1.03*AR261,IF($AI261&lt;0,1.01*AR261,IF($AI261&gt;10,1.1*AR261,(1+$AI261/100)*AR261)))</f>
        <v>1.9998000000000002</v>
      </c>
      <c r="AT261" s="109">
        <f>IF($AK261="n/a",1.03*AS261,IF($AK261&lt;0,1.01*AS261,IF($AK261&gt;10,1.1*AS261,(1+$AK261/100)*AS261)))</f>
        <v>2.0841915600000003</v>
      </c>
      <c r="AU261" s="109">
        <f>IF($AK261="n/a",1.03*AT261,IF($AK261&lt;0,1.01*AT261,IF($AK261&gt;10,1.1*AT261,(1+$AK261/100)*AT261)))</f>
        <v>2.1721444438320003</v>
      </c>
      <c r="AV261" s="109">
        <f>IF($AK261="n/a",1.03*AU261,IF($AK261&lt;0,1.01*AU261,IF($AK261&gt;10,1.1*AU261,(1+$AK261/100)*AU261)))</f>
        <v>2.2638089393617107</v>
      </c>
      <c r="AW261" s="109">
        <f>SUM(AR261:AV261)</f>
        <v>10.337944943193712</v>
      </c>
      <c r="AX261" s="113">
        <f>AW261/I261*100</f>
        <v>12.896637903185768</v>
      </c>
      <c r="AY261" s="100">
        <v>1.54</v>
      </c>
      <c r="AZ261" s="100">
        <v>3.9</v>
      </c>
      <c r="BA261" s="100">
        <v>-47.74</v>
      </c>
      <c r="BB261" s="100">
        <v>-6.5</v>
      </c>
      <c r="BC261" s="100">
        <v>-24.54</v>
      </c>
      <c r="BE261" s="12">
        <v>2017</v>
      </c>
      <c r="BF261" s="12">
        <f>IF(BE261&gt;2020,0,IF(BE261&gt;2008,1,IF(BE261&gt;2001,2,IF(BE261&gt;1990,3,IF(BE261&gt;1980,4,IF(BE261&gt;1973,5,IF(BE261&gt;1970,6,IF(BE261&gt;1960,7,IF(BE261&gt;1958,8,IF(BE261&gt;1953,9,10))))))))))</f>
        <v>1</v>
      </c>
      <c r="BG261" s="100">
        <v>10.24</v>
      </c>
      <c r="BH261" s="55" t="s">
        <v>121</v>
      </c>
      <c r="BI261" s="55" t="s">
        <v>122</v>
      </c>
    </row>
    <row r="262" spans="1:61" x14ac:dyDescent="0.2">
      <c r="A262" s="55" t="s">
        <v>1118</v>
      </c>
      <c r="B262" s="55" t="s">
        <v>1119</v>
      </c>
      <c r="C262" s="156" t="s">
        <v>198</v>
      </c>
      <c r="D262" s="98" t="s">
        <v>957</v>
      </c>
      <c r="E262" s="157">
        <v>17</v>
      </c>
      <c r="F262" s="2">
        <v>231</v>
      </c>
      <c r="G262" s="2" t="s">
        <v>146</v>
      </c>
      <c r="H262" s="2" t="s">
        <v>146</v>
      </c>
      <c r="I262" s="100">
        <v>129.87</v>
      </c>
      <c r="J262" s="101">
        <f>(M262/I262)*100</f>
        <v>1.5400015400015399</v>
      </c>
      <c r="K262" s="104">
        <v>0.5</v>
      </c>
      <c r="L262" s="71">
        <v>4</v>
      </c>
      <c r="M262" s="28">
        <f>K262*L262</f>
        <v>2</v>
      </c>
      <c r="N262" s="103" t="s">
        <v>380</v>
      </c>
      <c r="O262" s="104">
        <v>0.4</v>
      </c>
      <c r="P262" s="115">
        <v>45757</v>
      </c>
      <c r="Q262" s="115">
        <v>45770</v>
      </c>
      <c r="R262" s="28">
        <f>(K262-O262)/O262*100</f>
        <v>24.999999999999993</v>
      </c>
      <c r="S262" s="105">
        <f>IF(INDEX(Historical!$D$7:$D1505,MATCH(B262,Historical!$B$7:$B$1062,0))=0,"n/a",(INDEX(Historical!$C$7:$C$1062,MATCH(B262,Historical!$B$7:$B$1062,0))/INDEX(Historical!$D$7:$D$1062,MATCH(B262,Historical!$B$7:$B$1062,0))-1)*100)</f>
        <v>18.749999999999979</v>
      </c>
      <c r="T262" s="105">
        <f>IF(INDEX(Historical!$F$7:$F$1062,MATCH(B262,Historical!$B$7:$B$1062,0))=0,"n/a",((INDEX(Historical!$C$7:$C$1062,MATCH(B262,Historical!$B$7:$B$1062,0))/INDEX(Historical!$F$7:$F$1062,MATCH(B262,Historical!$B$7:$B$1062,0)))^(1/3)-1)*100)</f>
        <v>14.072565884674159</v>
      </c>
      <c r="U262" s="105">
        <f>IF(INDEX(Historical!$H$7:$H$1062,MATCH(B262,Historical!$B$7:$B$1062,0))=0,"n/a",((INDEX(Historical!$C$7:$C$1062,MATCH(B262,Historical!$B$7:$B$1062,0))/INDEX(Historical!$H$7:$H$1062,MATCH(B262,Historical!$B$7:$B$1062,0)))^(1/5)-1)*100)</f>
        <v>14.629519930531231</v>
      </c>
      <c r="V262" s="105">
        <f>IF(INDEX(Historical!$M$7:$M$1062,MATCH(B262,Historical!$B$7:$B$1062,0))=0,"n/a",((INDEX(Historical!$C$7:$C$1062,MATCH(B262,Historical!$B$7:$B$1062,0))/INDEX(Historical!$M$7:$M$1062,MATCH(B262,Historical!$B$7:$B$1062,0)))^(1/10)-1)*100)</f>
        <v>12.79448730054995</v>
      </c>
      <c r="W262" s="106">
        <f>IF(OR(U262&lt;=0,U262="n/a",V262&lt;=0,V262="n/a"),"n/a",U262/V262)</f>
        <v>1.1434236938827869</v>
      </c>
      <c r="X262" s="107">
        <f>IF(OR(AJ262&lt;=0,AJ262="n/a",U262&lt;=0,U262="n/a"),"n/a",U262/AJ262)</f>
        <v>2.8798267579785888</v>
      </c>
      <c r="Y262" s="165"/>
      <c r="Z262" s="101">
        <f>IF(OR(AC262&lt;0.01,AC262="n/a"),"n/a",M262/AC262*100)</f>
        <v>34.364261168384878</v>
      </c>
      <c r="AA262" s="109">
        <f>IF(OR(AC262&lt;0.01,AC262="n/a"),"n/a",I262/AC262)</f>
        <v>22.314432989690722</v>
      </c>
      <c r="AB262" s="71">
        <v>5</v>
      </c>
      <c r="AC262" s="100">
        <v>5.82</v>
      </c>
      <c r="AD262" s="100">
        <v>0.45</v>
      </c>
      <c r="AE262" s="100">
        <v>5.55</v>
      </c>
      <c r="AF262" s="100">
        <v>9.9600000000000009</v>
      </c>
      <c r="AG262" s="100">
        <v>54.279999999999994</v>
      </c>
      <c r="AH262" s="100">
        <v>5.5</v>
      </c>
      <c r="AI262" s="100">
        <v>35.5</v>
      </c>
      <c r="AJ262" s="100">
        <v>5.08</v>
      </c>
      <c r="AK262" s="100">
        <v>26.290000000000003</v>
      </c>
      <c r="AL262" s="100">
        <v>374090</v>
      </c>
      <c r="AM262" s="100">
        <v>40.479999999999997</v>
      </c>
      <c r="AN262" s="100">
        <v>3.94</v>
      </c>
      <c r="AO262" s="110">
        <f>IF(U262="n/a","n/a",IF(AA262&lt;0,"n/a",IF(AA262="n/a","n/a",J262+U262-AA262)))</f>
        <v>-6.1449115191579509</v>
      </c>
      <c r="AP262" s="111">
        <f>IF(U262="n/a","n/a",J262+U262)</f>
        <v>16.169521470532771</v>
      </c>
      <c r="AQ262" s="112">
        <f>IF(OR(AC262&lt;0.01,AC262="n/a",AF262="n/a"),"n/a",(I262/SQRT(22.5*AC262*(I262/AF262))-1)*100)</f>
        <v>214.29056094803568</v>
      </c>
      <c r="AR262" s="101">
        <f>INDEX(Historical!$C$7:$C$1063,MATCH(B262,Historical!$B$7:$B$1063,0))*IF(AH262="n/a",1.03,IF(AH262&lt;0,1.01,IF(AH262&gt;10,1.1,(1+AH262/100))))</f>
        <v>2.0044999999999997</v>
      </c>
      <c r="AS262" s="109">
        <f>IF($AI262="n/a",1.03*AR262,IF($AI262&lt;0,1.01*AR262,IF($AI262&gt;10,1.1*AR262,(1+$AI262/100)*AR262)))</f>
        <v>2.2049499999999997</v>
      </c>
      <c r="AT262" s="109">
        <f>IF($AK262="n/a",1.03*AS262,IF($AK262&lt;0,1.01*AS262,IF($AK262&gt;10,1.1*AS262,(1+$AK262/100)*AS262)))</f>
        <v>2.4254449999999999</v>
      </c>
      <c r="AU262" s="109">
        <f>IF($AK262="n/a",1.03*AT262,IF($AK262&lt;0,1.01*AT262,IF($AK262&gt;10,1.1*AT262,(1+$AK262/100)*AT262)))</f>
        <v>2.6679895</v>
      </c>
      <c r="AV262" s="109">
        <f>IF($AK262="n/a",1.03*AU262,IF($AK262&lt;0,1.01*AU262,IF($AK262&gt;10,1.1*AU262,(1+$AK262/100)*AU262)))</f>
        <v>2.9347884500000001</v>
      </c>
      <c r="AW262" s="109">
        <f>SUM(AR262:AV262)</f>
        <v>12.23767295</v>
      </c>
      <c r="AX262" s="113">
        <f>AW262/I262*100</f>
        <v>9.4230175945175958</v>
      </c>
      <c r="AY262" s="100">
        <v>1.72</v>
      </c>
      <c r="AZ262" s="100">
        <v>13.420000000000002</v>
      </c>
      <c r="BA262" s="100">
        <v>-62.43</v>
      </c>
      <c r="BB262" s="100">
        <v>-21.25</v>
      </c>
      <c r="BC262" s="100">
        <v>-29.080000000000002</v>
      </c>
      <c r="BE262" s="12">
        <v>2010</v>
      </c>
      <c r="BF262" s="12">
        <f>IF(BE262&gt;2020,0,IF(BE262&gt;2008,1,IF(BE262&gt;2001,2,IF(BE262&gt;1990,3,IF(BE262&gt;1980,4,IF(BE262&gt;1973,5,IF(BE262&gt;1970,6,IF(BE262&gt;1960,7,IF(BE262&gt;1958,8,IF(BE262&gt;1953,9,10))))))))))</f>
        <v>1</v>
      </c>
      <c r="BG262" s="100">
        <v>7.95</v>
      </c>
      <c r="BH262" s="55" t="s">
        <v>121</v>
      </c>
      <c r="BI262" s="55" t="s">
        <v>122</v>
      </c>
    </row>
    <row r="263" spans="1:61" ht="12.75" customHeight="1" x14ac:dyDescent="0.2">
      <c r="A263" s="123" t="s">
        <v>1120</v>
      </c>
      <c r="B263" s="55" t="s">
        <v>1121</v>
      </c>
      <c r="C263" s="156" t="s">
        <v>134</v>
      </c>
      <c r="D263" s="98" t="s">
        <v>157</v>
      </c>
      <c r="E263" s="157">
        <v>12</v>
      </c>
      <c r="F263" s="2">
        <v>463</v>
      </c>
      <c r="G263" s="2" t="s">
        <v>146</v>
      </c>
      <c r="H263" s="2" t="s">
        <v>146</v>
      </c>
      <c r="I263" s="100">
        <v>42.73</v>
      </c>
      <c r="J263" s="101">
        <f>(M263/I263)*100</f>
        <v>2.808331383103206</v>
      </c>
      <c r="K263" s="104">
        <v>0.3</v>
      </c>
      <c r="L263" s="71">
        <v>4</v>
      </c>
      <c r="M263" s="28">
        <f>K263*L263</f>
        <v>1.2</v>
      </c>
      <c r="N263" s="103" t="s">
        <v>326</v>
      </c>
      <c r="O263" s="104">
        <v>0.27</v>
      </c>
      <c r="P263" s="158">
        <v>46063</v>
      </c>
      <c r="Q263" s="158">
        <v>46070</v>
      </c>
      <c r="R263" s="28">
        <f>(K263-O263)/O263*100</f>
        <v>11.1111111111111</v>
      </c>
      <c r="S263" s="105">
        <f>IF(INDEX(Historical!$D$7:$D1507,MATCH(B263,Historical!$B$7:$B$1062,0))=0,"n/a",(INDEX(Historical!$C$7:$C$1062,MATCH(B263,Historical!$B$7:$B$1062,0))/INDEX(Historical!$D$7:$D$1062,MATCH(B263,Historical!$B$7:$B$1062,0))-1)*100)</f>
        <v>23.255813953488392</v>
      </c>
      <c r="T263" s="105">
        <f>IF(INDEX(Historical!$F$7:$F$1062,MATCH(B263,Historical!$B$7:$B$1062,0))=0,"n/a",((INDEX(Historical!$C$7:$C$1062,MATCH(B263,Historical!$B$7:$B$1062,0))/INDEX(Historical!$F$7:$F$1062,MATCH(B263,Historical!$B$7:$B$1062,0)))^(1/3)-1)*100)</f>
        <v>11.72853158368412</v>
      </c>
      <c r="U263" s="105">
        <f>IF(INDEX(Historical!$H$7:$H$1062,MATCH(B263,Historical!$B$7:$B$1062,0))=0,"n/a",((INDEX(Historical!$C$7:$C$1062,MATCH(B263,Historical!$B$7:$B$1062,0))/INDEX(Historical!$H$7:$H$1062,MATCH(B263,Historical!$B$7:$B$1062,0)))^(1/5)-1)*100)</f>
        <v>9.2847065672327478</v>
      </c>
      <c r="V263" s="105">
        <f>IF(INDEX(Historical!$M$7:$M$1062,MATCH(B263,Historical!$B$7:$B$1062,0))=0,"n/a",((INDEX(Historical!$C$7:$C$1062,MATCH(B263,Historical!$B$7:$B$1062,0))/INDEX(Historical!$M$7:$M$1062,MATCH(B263,Historical!$B$7:$B$1062,0)))^(1/10)-1)*100)</f>
        <v>17.027605342220898</v>
      </c>
      <c r="W263" s="106">
        <f>IF(OR(U263&lt;=0,U263="n/a",V263&lt;=0,V263="n/a"),"n/a",U263/V263)</f>
        <v>0.54527377048203007</v>
      </c>
      <c r="X263" s="107">
        <f>IF(OR(AJ263&lt;=0,AJ263="n/a",U263&lt;=0,U263="n/a"),"n/a",U263/AJ263)</f>
        <v>0.79086086603345385</v>
      </c>
      <c r="Y263" s="165"/>
      <c r="Z263" s="101">
        <f>IF(OR(AC263&lt;0.01,AC263="n/a"),"n/a",M263/AC263*100)</f>
        <v>26.966292134831459</v>
      </c>
      <c r="AA263" s="109">
        <f>IF(OR(AC263&lt;0.01,AC263="n/a"),"n/a",I263/AC263)</f>
        <v>9.6022471910112355</v>
      </c>
      <c r="AB263" s="71">
        <v>12</v>
      </c>
      <c r="AC263" s="100">
        <v>4.45</v>
      </c>
      <c r="AD263" s="100" t="s">
        <v>142</v>
      </c>
      <c r="AE263" s="100">
        <v>2.33</v>
      </c>
      <c r="AF263" s="100">
        <v>1.35</v>
      </c>
      <c r="AG263" s="100">
        <v>14.75</v>
      </c>
      <c r="AH263" s="100">
        <v>0.73</v>
      </c>
      <c r="AI263" s="100">
        <v>1.7999999999999998</v>
      </c>
      <c r="AJ263" s="100">
        <v>11.74</v>
      </c>
      <c r="AK263" s="100" t="s">
        <v>142</v>
      </c>
      <c r="AL263" s="100">
        <v>839.55</v>
      </c>
      <c r="AM263" s="100">
        <v>5.0500000000000007</v>
      </c>
      <c r="AN263" s="100">
        <v>0.47</v>
      </c>
      <c r="AO263" s="110">
        <f>IF(U263="n/a","n/a",IF(AA263&lt;0,"n/a",IF(AA263="n/a","n/a",J263+U263-AA263)))</f>
        <v>2.4907907593247192</v>
      </c>
      <c r="AP263" s="111">
        <f>IF(U263="n/a","n/a",J263+U263)</f>
        <v>12.093037950335955</v>
      </c>
      <c r="AQ263" s="112">
        <f>IF(OR(AC263&lt;0.01,AC263="n/a",AF263="n/a"),"n/a",(I263/SQRT(22.5*AC263*(I263/AF263))-1)*100)</f>
        <v>-24.096453873308775</v>
      </c>
      <c r="AR263" s="101">
        <f>INDEX(Historical!$C$7:$C$1063,MATCH(B263,Historical!$B$7:$B$1063,0))*IF(AH263="n/a",1.03,IF(AH263&lt;0,1.01,IF(AH263&gt;10,1.1,(1+AH263/100))))</f>
        <v>1.0677380000000001</v>
      </c>
      <c r="AS263" s="109">
        <f>IF($AI263="n/a",1.03*AR263,IF($AI263&lt;0,1.01*AR263,IF($AI263&gt;10,1.1*AR263,(1+$AI263/100)*AR263)))</f>
        <v>1.0869572840000001</v>
      </c>
      <c r="AT263" s="109">
        <f>IF($AK263="n/a",1.03*AS263,IF($AK263&lt;0,1.01*AS263,IF($AK263&gt;10,1.1*AS263,(1+$AK263/100)*AS263)))</f>
        <v>1.1195660025200003</v>
      </c>
      <c r="AU263" s="109">
        <f>IF($AK263="n/a",1.03*AT263,IF($AK263&lt;0,1.01*AT263,IF($AK263&gt;10,1.1*AT263,(1+$AK263/100)*AT263)))</f>
        <v>1.1531529825956004</v>
      </c>
      <c r="AV263" s="109">
        <f>IF($AK263="n/a",1.03*AU263,IF($AK263&lt;0,1.01*AU263,IF($AK263&gt;10,1.1*AU263,(1+$AK263/100)*AU263)))</f>
        <v>1.1877475720734685</v>
      </c>
      <c r="AW263" s="109">
        <f>SUM(AR263:AV263)</f>
        <v>5.61516184118907</v>
      </c>
      <c r="AX263" s="113">
        <f>AW263/I263*100</f>
        <v>13.141029349845706</v>
      </c>
      <c r="AY263" s="100">
        <v>0.68</v>
      </c>
      <c r="AZ263" s="100">
        <v>35.61</v>
      </c>
      <c r="BA263" s="100">
        <v>-2.4</v>
      </c>
      <c r="BB263" s="100">
        <v>7.3800000000000008</v>
      </c>
      <c r="BC263" s="100">
        <v>15.590000000000002</v>
      </c>
      <c r="BE263" s="12">
        <v>2015</v>
      </c>
      <c r="BF263" s="12">
        <f>IF(BE263&gt;2020,0,IF(BE263&gt;2008,1,IF(BE263&gt;2001,2,IF(BE263&gt;1990,3,IF(BE263&gt;1980,4,IF(BE263&gt;1973,5,IF(BE263&gt;1970,6,IF(BE263&gt;1960,7,IF(BE263&gt;1958,8,IF(BE263&gt;1953,9,10))))))))))</f>
        <v>1</v>
      </c>
      <c r="BG263" s="100">
        <v>1.5699999999999998</v>
      </c>
      <c r="BH263" s="55" t="s">
        <v>121</v>
      </c>
      <c r="BI263" s="55" t="s">
        <v>122</v>
      </c>
    </row>
    <row r="264" spans="1:61" ht="12.75" customHeight="1" x14ac:dyDescent="0.2">
      <c r="A264" s="123" t="s">
        <v>1122</v>
      </c>
      <c r="B264" s="55" t="s">
        <v>1123</v>
      </c>
      <c r="C264" s="156" t="s">
        <v>116</v>
      </c>
      <c r="D264" s="98" t="s">
        <v>215</v>
      </c>
      <c r="E264" s="157">
        <v>14</v>
      </c>
      <c r="F264" s="2">
        <v>382</v>
      </c>
      <c r="G264" s="2" t="s">
        <v>146</v>
      </c>
      <c r="H264" s="2" t="s">
        <v>146</v>
      </c>
      <c r="I264" s="100">
        <v>142.41</v>
      </c>
      <c r="J264" s="101">
        <f>(M264/I264)*100</f>
        <v>1.6010111649462817</v>
      </c>
      <c r="K264" s="104">
        <v>0.56999999999999995</v>
      </c>
      <c r="L264" s="71">
        <v>4</v>
      </c>
      <c r="M264" s="28">
        <f>K264*L264</f>
        <v>2.2799999999999998</v>
      </c>
      <c r="N264" s="103" t="s">
        <v>696</v>
      </c>
      <c r="O264" s="104">
        <v>0.51</v>
      </c>
      <c r="P264" s="158">
        <v>46070</v>
      </c>
      <c r="Q264" s="158">
        <v>46084</v>
      </c>
      <c r="R264" s="28">
        <f>(K264-O264)/O264*100</f>
        <v>11.76470588235293</v>
      </c>
      <c r="S264" s="105">
        <f>IF(INDEX(Historical!$D$7:$D1508,MATCH(B264,Historical!$B$7:$B$1062,0))=0,"n/a",(INDEX(Historical!$C$7:$C$1062,MATCH(B264,Historical!$B$7:$B$1062,0))/INDEX(Historical!$D$7:$D$1062,MATCH(B264,Historical!$B$7:$B$1062,0))-1)*100)</f>
        <v>10.869565217391308</v>
      </c>
      <c r="T264" s="105">
        <f>IF(INDEX(Historical!$F$7:$F$1062,MATCH(B264,Historical!$B$7:$B$1062,0))=0,"n/a",((INDEX(Historical!$C$7:$C$1062,MATCH(B264,Historical!$B$7:$B$1062,0))/INDEX(Historical!$F$7:$F$1062,MATCH(B264,Historical!$B$7:$B$1062,0)))^(1/3)-1)*100)</f>
        <v>11.290002117788411</v>
      </c>
      <c r="U264" s="105">
        <f>IF(INDEX(Historical!$H$7:$H$1062,MATCH(B264,Historical!$B$7:$B$1062,0))=0,"n/a",((INDEX(Historical!$C$7:$C$1062,MATCH(B264,Historical!$B$7:$B$1062,0))/INDEX(Historical!$H$7:$H$1062,MATCH(B264,Historical!$B$7:$B$1062,0)))^(1/5)-1)*100)</f>
        <v>10.64836761310486</v>
      </c>
      <c r="V264" s="105">
        <f>IF(INDEX(Historical!$M$7:$M$1062,MATCH(B264,Historical!$B$7:$B$1062,0))=0,"n/a",((INDEX(Historical!$C$7:$C$1062,MATCH(B264,Historical!$B$7:$B$1062,0))/INDEX(Historical!$M$7:$M$1062,MATCH(B264,Historical!$B$7:$B$1062,0)))^(1/10)-1)*100)</f>
        <v>11.289249260474055</v>
      </c>
      <c r="W264" s="106">
        <f>IF(OR(U264&lt;=0,U264="n/a",V264&lt;=0,V264="n/a"),"n/a",U264/V264)</f>
        <v>0.94323080015488259</v>
      </c>
      <c r="X264" s="107">
        <f>IF(OR(AJ264&lt;=0,AJ264="n/a",U264&lt;=0,U264="n/a"),"n/a",U264/AJ264)</f>
        <v>0.65447864862353167</v>
      </c>
      <c r="Y264" s="165"/>
      <c r="Z264" s="101">
        <f>IF(OR(AC264&lt;0.01,AC264="n/a"),"n/a",M264/AC264*100)</f>
        <v>26.086956521739129</v>
      </c>
      <c r="AA264" s="109">
        <f>IF(OR(AC264&lt;0.01,AC264="n/a"),"n/a",I264/AC264)</f>
        <v>16.294050343249427</v>
      </c>
      <c r="AB264" s="71">
        <v>9</v>
      </c>
      <c r="AC264" s="100">
        <v>8.74</v>
      </c>
      <c r="AD264" s="100">
        <v>0.68</v>
      </c>
      <c r="AE264" s="100">
        <v>0.83</v>
      </c>
      <c r="AF264" s="100">
        <v>1.95</v>
      </c>
      <c r="AG264" s="100">
        <v>12.389999999999999</v>
      </c>
      <c r="AH264" s="100">
        <v>-0.91999999999999993</v>
      </c>
      <c r="AI264" s="100">
        <v>30.270000000000003</v>
      </c>
      <c r="AJ264" s="100">
        <v>16.27</v>
      </c>
      <c r="AK264" s="100">
        <v>15.120000000000001</v>
      </c>
      <c r="AL264" s="100">
        <v>8790</v>
      </c>
      <c r="AM264" s="100">
        <v>0.86</v>
      </c>
      <c r="AN264" s="100">
        <v>0.24</v>
      </c>
      <c r="AO264" s="110">
        <f>IF(U264="n/a","n/a",IF(AA264&lt;0,"n/a",IF(AA264="n/a","n/a",J264+U264-AA264)))</f>
        <v>-4.0446715651982856</v>
      </c>
      <c r="AP264" s="111">
        <f>IF(U264="n/a","n/a",J264+U264)</f>
        <v>12.249378778051142</v>
      </c>
      <c r="AQ264" s="112">
        <f>IF(OR(AC264&lt;0.01,AC264="n/a",AF264="n/a"),"n/a",(I264/SQRT(22.5*AC264*(I264/AF264))-1)*100)</f>
        <v>18.833961044319448</v>
      </c>
      <c r="AR264" s="101">
        <f>INDEX(Historical!$C$7:$C$1063,MATCH(B264,Historical!$B$7:$B$1063,0))*IF(AH264="n/a",1.03,IF(AH264&lt;0,1.01,IF(AH264&gt;10,1.1,(1+AH264/100))))</f>
        <v>2.0604</v>
      </c>
      <c r="AS264" s="109">
        <f>IF($AI264="n/a",1.03*AR264,IF($AI264&lt;0,1.01*AR264,IF($AI264&gt;10,1.1*AR264,(1+$AI264/100)*AR264)))</f>
        <v>2.2664400000000002</v>
      </c>
      <c r="AT264" s="109">
        <f>IF($AK264="n/a",1.03*AS264,IF($AK264&lt;0,1.01*AS264,IF($AK264&gt;10,1.1*AS264,(1+$AK264/100)*AS264)))</f>
        <v>2.4930840000000005</v>
      </c>
      <c r="AU264" s="109">
        <f>IF($AK264="n/a",1.03*AT264,IF($AK264&lt;0,1.01*AT264,IF($AK264&gt;10,1.1*AT264,(1+$AK264/100)*AT264)))</f>
        <v>2.7423924000000008</v>
      </c>
      <c r="AV264" s="109">
        <f>IF($AK264="n/a",1.03*AU264,IF($AK264&lt;0,1.01*AU264,IF($AK264&gt;10,1.1*AU264,(1+$AK264/100)*AU264)))</f>
        <v>3.0166316400000013</v>
      </c>
      <c r="AW264" s="109">
        <f>SUM(AR264:AV264)</f>
        <v>12.578948040000004</v>
      </c>
      <c r="AX264" s="113">
        <f>AW264/I264*100</f>
        <v>8.832910638297875</v>
      </c>
      <c r="AY264" s="100">
        <v>1.25</v>
      </c>
      <c r="AZ264" s="100">
        <v>21.959999999999997</v>
      </c>
      <c r="BA264" s="100">
        <v>-21.099999999999998</v>
      </c>
      <c r="BB264" s="100">
        <v>1.54</v>
      </c>
      <c r="BC264" s="100">
        <v>-0.1</v>
      </c>
      <c r="BE264" s="12">
        <v>2014</v>
      </c>
      <c r="BF264" s="12">
        <f>IF(BE264&gt;2020,0,IF(BE264&gt;2008,1,IF(BE264&gt;2001,2,IF(BE264&gt;1990,3,IF(BE264&gt;1980,4,IF(BE264&gt;1973,5,IF(BE264&gt;1970,6,IF(BE264&gt;1960,7,IF(BE264&gt;1958,8,IF(BE264&gt;1953,9,10))))))))))</f>
        <v>1</v>
      </c>
      <c r="BG264" s="100">
        <v>5.54</v>
      </c>
      <c r="BH264" s="55" t="s">
        <v>121</v>
      </c>
      <c r="BI264" s="55" t="s">
        <v>122</v>
      </c>
    </row>
    <row r="265" spans="1:61" ht="12.75" customHeight="1" x14ac:dyDescent="0.2">
      <c r="A265" s="123" t="s">
        <v>1124</v>
      </c>
      <c r="B265" s="55" t="s">
        <v>1125</v>
      </c>
      <c r="C265" s="156" t="s">
        <v>198</v>
      </c>
      <c r="D265" s="98" t="s">
        <v>957</v>
      </c>
      <c r="E265" s="157">
        <v>13</v>
      </c>
      <c r="F265" s="2">
        <v>410</v>
      </c>
      <c r="G265" s="2" t="s">
        <v>146</v>
      </c>
      <c r="H265" s="2" t="s">
        <v>146</v>
      </c>
      <c r="I265" s="100">
        <v>25.34</v>
      </c>
      <c r="J265" s="101">
        <f>(M265/I265)*100</f>
        <v>4.3409629044988165</v>
      </c>
      <c r="K265" s="104">
        <v>0.27500000000000002</v>
      </c>
      <c r="L265" s="71">
        <v>4</v>
      </c>
      <c r="M265" s="28">
        <f>K265*L265</f>
        <v>1.1000000000000001</v>
      </c>
      <c r="N265" s="103" t="s">
        <v>355</v>
      </c>
      <c r="O265" s="104">
        <v>0.26250000000000001</v>
      </c>
      <c r="P265" s="158">
        <v>45905</v>
      </c>
      <c r="Q265" s="158">
        <v>45919</v>
      </c>
      <c r="R265" s="28">
        <f>(K265-O265)/O265*100</f>
        <v>4.7619047619047654</v>
      </c>
      <c r="S265" s="105">
        <f>IF(INDEX(Historical!$D$7:$D1509,MATCH(B265,Historical!$B$7:$B$1062,0))=0,"n/a",(INDEX(Historical!$C$7:$C$1062,MATCH(B265,Historical!$B$7:$B$1062,0))/INDEX(Historical!$D$7:$D$1062,MATCH(B265,Historical!$B$7:$B$1062,0))-1)*100)</f>
        <v>4.8780487804878092</v>
      </c>
      <c r="T265" s="105">
        <f>IF(INDEX(Historical!$F$7:$F$1062,MATCH(B265,Historical!$B$7:$B$1062,0))=0,"n/a",((INDEX(Historical!$C$7:$C$1062,MATCH(B265,Historical!$B$7:$B$1062,0))/INDEX(Historical!$F$7:$F$1062,MATCH(B265,Historical!$B$7:$B$1062,0)))^(1/3)-1)*100)</f>
        <v>5.0311285640682657</v>
      </c>
      <c r="U265" s="105">
        <f>IF(INDEX(Historical!$H$7:$H$1062,MATCH(B265,Historical!$B$7:$B$1062,0))=0,"n/a",((INDEX(Historical!$C$7:$C$1062,MATCH(B265,Historical!$B$7:$B$1062,0))/INDEX(Historical!$H$7:$H$1062,MATCH(B265,Historical!$B$7:$B$1062,0)))^(1/5)-1)*100)</f>
        <v>8.2086619726523313</v>
      </c>
      <c r="V265" s="105">
        <f>IF(INDEX(Historical!$M$7:$M$1062,MATCH(B265,Historical!$B$7:$B$1062,0))=0,"n/a",((INDEX(Historical!$C$7:$C$1062,MATCH(B265,Historical!$B$7:$B$1062,0))/INDEX(Historical!$M$7:$M$1062,MATCH(B265,Historical!$B$7:$B$1062,0)))^(1/10)-1)*100)</f>
        <v>10.770954145062772</v>
      </c>
      <c r="W265" s="106">
        <f>IF(OR(U265&lt;=0,U265="n/a",V265&lt;=0,V265="n/a"),"n/a",U265/V265)</f>
        <v>0.76211093855738365</v>
      </c>
      <c r="X265" s="107">
        <f>IF(OR(AJ265&lt;=0,AJ265="n/a",U265&lt;=0,U265="n/a"),"n/a",U265/AJ265)</f>
        <v>0.5931114142089835</v>
      </c>
      <c r="Y265" s="123" t="s">
        <v>509</v>
      </c>
      <c r="Z265" s="101">
        <f>IF(OR(AC265&lt;0.01,AC265="n/a"),"n/a",M265/AC265*100)</f>
        <v>53.658536585365866</v>
      </c>
      <c r="AA265" s="109">
        <f>IF(OR(AC265&lt;0.01,AC265="n/a"),"n/a",I265/AC265)</f>
        <v>12.360975609756098</v>
      </c>
      <c r="AB265" s="71">
        <v>6</v>
      </c>
      <c r="AC265" s="100">
        <v>2.0499999999999998</v>
      </c>
      <c r="AD265" s="100">
        <v>0.7</v>
      </c>
      <c r="AE265" s="100">
        <v>1.18</v>
      </c>
      <c r="AF265" s="100">
        <v>1.55</v>
      </c>
      <c r="AG265" s="100">
        <v>12.76</v>
      </c>
      <c r="AH265" s="100">
        <v>10.82</v>
      </c>
      <c r="AI265" s="100">
        <v>5.53</v>
      </c>
      <c r="AJ265" s="100">
        <v>13.84</v>
      </c>
      <c r="AK265" s="100">
        <v>8.07</v>
      </c>
      <c r="AL265" s="100">
        <v>6150</v>
      </c>
      <c r="AM265" s="100">
        <v>1.8499999999999999</v>
      </c>
      <c r="AN265" s="100">
        <v>1.62</v>
      </c>
      <c r="AO265" s="110">
        <f>IF(U265="n/a","n/a",IF(AA265&lt;0,"n/a",IF(AA265="n/a","n/a",J265+U265-AA265)))</f>
        <v>0.18864926739504995</v>
      </c>
      <c r="AP265" s="111">
        <f>IF(U265="n/a","n/a",J265+U265)</f>
        <v>12.549624877151148</v>
      </c>
      <c r="AQ265" s="112">
        <f>IF(OR(AC265&lt;0.01,AC265="n/a",AF265="n/a"),"n/a",(I265/SQRT(22.5*AC265*(I265/AF265))-1)*100)</f>
        <v>-7.7214068519272594</v>
      </c>
      <c r="AR265" s="101">
        <f>INDEX(Historical!$C$7:$C$1063,MATCH(B265,Historical!$B$7:$B$1063,0))*IF(AH265="n/a",1.03,IF(AH265&lt;0,1.01,IF(AH265&gt;10,1.1,(1+AH265/100))))</f>
        <v>1.1825000000000001</v>
      </c>
      <c r="AS265" s="109">
        <f>IF($AI265="n/a",1.03*AR265,IF($AI265&lt;0,1.01*AR265,IF($AI265&gt;10,1.1*AR265,(1+$AI265/100)*AR265)))</f>
        <v>1.24789225</v>
      </c>
      <c r="AT265" s="109">
        <f>IF($AK265="n/a",1.03*AS265,IF($AK265&lt;0,1.01*AS265,IF($AK265&gt;10,1.1*AS265,(1+$AK265/100)*AS265)))</f>
        <v>1.348597154575</v>
      </c>
      <c r="AU265" s="109">
        <f>IF($AK265="n/a",1.03*AT265,IF($AK265&lt;0,1.01*AT265,IF($AK265&gt;10,1.1*AT265,(1+$AK265/100)*AT265)))</f>
        <v>1.4574289449492024</v>
      </c>
      <c r="AV265" s="109">
        <f>IF($AK265="n/a",1.03*AU265,IF($AK265&lt;0,1.01*AU265,IF($AK265&gt;10,1.1*AU265,(1+$AK265/100)*AU265)))</f>
        <v>1.5750434608066031</v>
      </c>
      <c r="AW265" s="109">
        <f>SUM(AR265:AV265)</f>
        <v>6.8114618103308064</v>
      </c>
      <c r="AX265" s="113">
        <f>AW265/I265*100</f>
        <v>26.880275494596713</v>
      </c>
      <c r="AY265" s="100">
        <v>1.03</v>
      </c>
      <c r="AZ265" s="100">
        <v>28.139999999999997</v>
      </c>
      <c r="BA265" s="100">
        <v>-36.49</v>
      </c>
      <c r="BB265" s="100">
        <v>10.82</v>
      </c>
      <c r="BC265" s="100">
        <v>-6.8199999999999994</v>
      </c>
      <c r="BE265" s="12">
        <v>2013</v>
      </c>
      <c r="BF265" s="12">
        <f>IF(BE265&gt;2020,0,IF(BE265&gt;2008,1,IF(BE265&gt;2001,2,IF(BE265&gt;1990,3,IF(BE265&gt;1980,4,IF(BE265&gt;1973,5,IF(BE265&gt;1970,6,IF(BE265&gt;1960,7,IF(BE265&gt;1958,8,IF(BE265&gt;1953,9,10))))))))))</f>
        <v>1</v>
      </c>
      <c r="BG265" s="100">
        <v>3.81</v>
      </c>
      <c r="BH265" s="55" t="s">
        <v>121</v>
      </c>
      <c r="BI265" s="55" t="s">
        <v>122</v>
      </c>
    </row>
    <row r="266" spans="1:61" ht="12.75" customHeight="1" x14ac:dyDescent="0.2">
      <c r="A266" s="55" t="s">
        <v>1126</v>
      </c>
      <c r="B266" s="55" t="s">
        <v>1127</v>
      </c>
      <c r="C266" s="156" t="s">
        <v>162</v>
      </c>
      <c r="D266" s="98" t="s">
        <v>296</v>
      </c>
      <c r="E266" s="157">
        <v>13</v>
      </c>
      <c r="F266" s="2">
        <v>425</v>
      </c>
      <c r="G266" s="2" t="s">
        <v>119</v>
      </c>
      <c r="H266" s="2" t="s">
        <v>119</v>
      </c>
      <c r="I266" s="100">
        <v>88.42</v>
      </c>
      <c r="J266" s="101">
        <f>(M266/I266)*100</f>
        <v>2.6125311015607329</v>
      </c>
      <c r="K266" s="104">
        <v>0.57750000000000001</v>
      </c>
      <c r="L266" s="71">
        <v>4</v>
      </c>
      <c r="M266" s="28">
        <f>K266*L266</f>
        <v>2.31</v>
      </c>
      <c r="N266" s="103" t="s">
        <v>395</v>
      </c>
      <c r="O266" s="104">
        <v>0.52500000000000002</v>
      </c>
      <c r="P266" s="158">
        <v>46066</v>
      </c>
      <c r="Q266" s="158">
        <v>46091</v>
      </c>
      <c r="R266" s="28">
        <f>(K266-O266)/O266*100</f>
        <v>9.9999999999999982</v>
      </c>
      <c r="S266" s="105">
        <f>IF(INDEX(Historical!$D$7:$D1511,MATCH(B266,Historical!$B$7:$B$1062,0))=0,"n/a",(INDEX(Historical!$C$7:$C$1062,MATCH(B266,Historical!$B$7:$B$1062,0))/INDEX(Historical!$D$7:$D$1062,MATCH(B266,Historical!$B$7:$B$1062,0))-1)*100)</f>
        <v>12.299465240641716</v>
      </c>
      <c r="T266" s="105">
        <f>IF(INDEX(Historical!$F$7:$F$1062,MATCH(B266,Historical!$B$7:$B$1062,0))=0,"n/a",((INDEX(Historical!$C$7:$C$1062,MATCH(B266,Historical!$B$7:$B$1062,0))/INDEX(Historical!$F$7:$F$1062,MATCH(B266,Historical!$B$7:$B$1062,0)))^(1/3)-1)*100)</f>
        <v>8.3706762661827092</v>
      </c>
      <c r="U266" s="105">
        <f>IF(INDEX(Historical!$H$7:$H$1062,MATCH(B266,Historical!$B$7:$B$1062,0))=0,"n/a",((INDEX(Historical!$C$7:$C$1062,MATCH(B266,Historical!$B$7:$B$1062,0))/INDEX(Historical!$H$7:$H$1062,MATCH(B266,Historical!$B$7:$B$1062,0)))^(1/5)-1)*100)</f>
        <v>7.2485713934655305</v>
      </c>
      <c r="V266" s="105">
        <f>IF(INDEX(Historical!$M$7:$M$1062,MATCH(B266,Historical!$B$7:$B$1062,0))=0,"n/a",((INDEX(Historical!$C$7:$C$1062,MATCH(B266,Historical!$B$7:$B$1062,0))/INDEX(Historical!$M$7:$M$1062,MATCH(B266,Historical!$B$7:$B$1062,0)))^(1/10)-1)*100)</f>
        <v>5.4948887128035251</v>
      </c>
      <c r="W266" s="106">
        <f>IF(OR(U266&lt;=0,U266="n/a",V266&lt;=0,V266="n/a"),"n/a",U266/V266)</f>
        <v>1.3191479886709601</v>
      </c>
      <c r="X266" s="107">
        <f>IF(OR(AJ266&lt;=0,AJ266="n/a",U266&lt;=0,U266="n/a"),"n/a",U266/AJ266)</f>
        <v>0.31750203212726807</v>
      </c>
      <c r="Y266" s="166"/>
      <c r="Z266" s="101">
        <f>IF(OR(AC266&lt;0.01,AC266="n/a"),"n/a",M266/AC266*100)</f>
        <v>34.684684684684683</v>
      </c>
      <c r="AA266" s="109">
        <f>IF(OR(AC266&lt;0.01,AC266="n/a"),"n/a",I266/AC266)</f>
        <v>13.276276276276276</v>
      </c>
      <c r="AB266" s="71">
        <v>12</v>
      </c>
      <c r="AC266" s="100">
        <v>6.66</v>
      </c>
      <c r="AD266" s="100" t="s">
        <v>142</v>
      </c>
      <c r="AE266" s="100">
        <v>2.83</v>
      </c>
      <c r="AF266" s="100">
        <v>1.94</v>
      </c>
      <c r="AG266" s="100">
        <v>15.47</v>
      </c>
      <c r="AH266" s="100">
        <v>-9.92</v>
      </c>
      <c r="AI266" s="100">
        <v>-8.93</v>
      </c>
      <c r="AJ266" s="100">
        <v>22.830000000000002</v>
      </c>
      <c r="AK266" s="100">
        <v>-9.91</v>
      </c>
      <c r="AL266" s="100">
        <v>3710</v>
      </c>
      <c r="AM266" s="100">
        <v>9.0399999999999991</v>
      </c>
      <c r="AN266" s="100">
        <v>0.63</v>
      </c>
      <c r="AO266" s="110">
        <f>IF(U266="n/a","n/a",IF(AA266&lt;0,"n/a",IF(AA266="n/a","n/a",J266+U266-AA266)))</f>
        <v>-3.4151737812500134</v>
      </c>
      <c r="AP266" s="111">
        <f>IF(U266="n/a","n/a",J266+U266)</f>
        <v>9.8611024950262625</v>
      </c>
      <c r="AQ266" s="112">
        <f>IF(OR(AC266&lt;0.01,AC266="n/a",AF266="n/a"),"n/a",(I266/SQRT(22.5*AC266*(I266/AF266))-1)*100)</f>
        <v>6.9911231540593644</v>
      </c>
      <c r="AR266" s="101">
        <f>INDEX(Historical!$C$7:$C$1063,MATCH(B266,Historical!$B$7:$B$1063,0))*IF(AH266="n/a",1.03,IF(AH266&lt;0,1.01,IF(AH266&gt;10,1.1,(1+AH266/100))))</f>
        <v>2.121</v>
      </c>
      <c r="AS266" s="109">
        <f>IF($AI266="n/a",1.03*AR266,IF($AI266&lt;0,1.01*AR266,IF($AI266&gt;10,1.1*AR266,(1+$AI266/100)*AR266)))</f>
        <v>2.1422099999999999</v>
      </c>
      <c r="AT266" s="109">
        <f>IF($AK266="n/a",1.03*AS266,IF($AK266&lt;0,1.01*AS266,IF($AK266&gt;10,1.1*AS266,(1+$AK266/100)*AS266)))</f>
        <v>2.1636321000000001</v>
      </c>
      <c r="AU266" s="109">
        <f>IF($AK266="n/a",1.03*AT266,IF($AK266&lt;0,1.01*AT266,IF($AK266&gt;10,1.1*AT266,(1+$AK266/100)*AT266)))</f>
        <v>2.185268421</v>
      </c>
      <c r="AV266" s="109">
        <f>IF($AK266="n/a",1.03*AU266,IF($AK266&lt;0,1.01*AU266,IF($AK266&gt;10,1.1*AU266,(1+$AK266/100)*AU266)))</f>
        <v>2.2071211052100002</v>
      </c>
      <c r="AW266" s="109">
        <f>SUM(AR266:AV266)</f>
        <v>10.81923162621</v>
      </c>
      <c r="AX266" s="113">
        <f>AW266/I266*100</f>
        <v>12.236181436564125</v>
      </c>
      <c r="AY266" s="100">
        <v>0.44</v>
      </c>
      <c r="AZ266" s="100">
        <v>19.239999999999998</v>
      </c>
      <c r="BA266" s="100">
        <v>-6.93</v>
      </c>
      <c r="BB266" s="100">
        <v>-0.84</v>
      </c>
      <c r="BC266" s="100">
        <v>2.6</v>
      </c>
      <c r="BE266" s="12">
        <v>2014</v>
      </c>
      <c r="BF266" s="12">
        <f>IF(BE266&gt;2020,0,IF(BE266&gt;2008,1,IF(BE266&gt;2001,2,IF(BE266&gt;1990,3,IF(BE266&gt;1980,4,IF(BE266&gt;1973,5,IF(BE266&gt;1970,6,IF(BE266&gt;1960,7,IF(BE266&gt;1958,8,IF(BE266&gt;1953,9,10))))))))))</f>
        <v>1</v>
      </c>
      <c r="BG266" s="100">
        <v>7.1400000000000006</v>
      </c>
      <c r="BH266" s="55" t="s">
        <v>121</v>
      </c>
      <c r="BI266" s="55" t="s">
        <v>122</v>
      </c>
    </row>
    <row r="267" spans="1:61" ht="12.75" customHeight="1" x14ac:dyDescent="0.2">
      <c r="A267" s="123" t="s">
        <v>1128</v>
      </c>
      <c r="B267" s="55" t="s">
        <v>1129</v>
      </c>
      <c r="C267" s="156" t="s">
        <v>134</v>
      </c>
      <c r="D267" s="98" t="s">
        <v>157</v>
      </c>
      <c r="E267" s="157">
        <v>13</v>
      </c>
      <c r="F267" s="2">
        <v>421</v>
      </c>
      <c r="G267" s="2" t="s">
        <v>146</v>
      </c>
      <c r="H267" s="2" t="s">
        <v>146</v>
      </c>
      <c r="I267" s="100">
        <v>33.869999999999997</v>
      </c>
      <c r="J267" s="101">
        <f>(M267/I267)*100</f>
        <v>2.2143489813994686</v>
      </c>
      <c r="K267" s="104">
        <v>0.375</v>
      </c>
      <c r="L267" s="71">
        <v>2</v>
      </c>
      <c r="M267" s="28">
        <f>K267*L267</f>
        <v>0.75</v>
      </c>
      <c r="N267" s="103" t="s">
        <v>372</v>
      </c>
      <c r="O267" s="104">
        <v>0.3</v>
      </c>
      <c r="P267" s="158">
        <v>46055</v>
      </c>
      <c r="Q267" s="158">
        <v>46066</v>
      </c>
      <c r="R267" s="28">
        <f>(K267-O267)/O267*100</f>
        <v>25.000000000000007</v>
      </c>
      <c r="S267" s="105">
        <f>IF(INDEX(Historical!$D$7:$D1512,MATCH(B267,Historical!$B$7:$B$1062,0))=0,"n/a",(INDEX(Historical!$C$7:$C$1062,MATCH(B267,Historical!$B$7:$B$1062,0))/INDEX(Historical!$D$7:$D$1062,MATCH(B267,Historical!$B$7:$B$1062,0))-1)*100)</f>
        <v>33.333333333333329</v>
      </c>
      <c r="T267" s="105">
        <f>IF(INDEX(Historical!$F$7:$F$1062,MATCH(B267,Historical!$B$7:$B$1062,0))=0,"n/a",((INDEX(Historical!$C$7:$C$1062,MATCH(B267,Historical!$B$7:$B$1062,0))/INDEX(Historical!$F$7:$F$1062,MATCH(B267,Historical!$B$7:$B$1062,0)))^(1/3)-1)*100)</f>
        <v>25.99210498948732</v>
      </c>
      <c r="U267" s="105">
        <f>IF(INDEX(Historical!$H$7:$H$1062,MATCH(B267,Historical!$B$7:$B$1062,0))=0,"n/a",((INDEX(Historical!$C$7:$C$1062,MATCH(B267,Historical!$B$7:$B$1062,0))/INDEX(Historical!$H$7:$H$1062,MATCH(B267,Historical!$B$7:$B$1062,0)))^(1/5)-1)*100)</f>
        <v>16.465861577965679</v>
      </c>
      <c r="V267" s="105">
        <f>IF(INDEX(Historical!$M$7:$M$1062,MATCH(B267,Historical!$B$7:$B$1062,0))=0,"n/a",((INDEX(Historical!$C$7:$C$1062,MATCH(B267,Historical!$B$7:$B$1062,0))/INDEX(Historical!$M$7:$M$1062,MATCH(B267,Historical!$B$7:$B$1062,0)))^(1/10)-1)*100)</f>
        <v>11.069085371075271</v>
      </c>
      <c r="W267" s="106">
        <f>IF(OR(U267&lt;=0,U267="n/a",V267&lt;=0,V267="n/a"),"n/a",U267/V267)</f>
        <v>1.4875539419898931</v>
      </c>
      <c r="X267" s="107">
        <f>IF(OR(AJ267&lt;=0,AJ267="n/a",U267&lt;=0,U267="n/a"),"n/a",U267/AJ267)</f>
        <v>1.4456419295843441</v>
      </c>
      <c r="Y267" s="123"/>
      <c r="Z267" s="101">
        <f>IF(OR(AC267&lt;0.01,AC267="n/a"),"n/a",M267/AC267*100)</f>
        <v>26.595744680851062</v>
      </c>
      <c r="AA267" s="109">
        <f>IF(OR(AC267&lt;0.01,AC267="n/a"),"n/a",I267/AC267)</f>
        <v>12.01063829787234</v>
      </c>
      <c r="AB267" s="71">
        <v>12</v>
      </c>
      <c r="AC267" s="100">
        <v>2.82</v>
      </c>
      <c r="AD267" s="100" t="s">
        <v>142</v>
      </c>
      <c r="AE267" s="100">
        <v>3.03</v>
      </c>
      <c r="AF267" s="100">
        <v>1.31</v>
      </c>
      <c r="AG267" s="100">
        <v>11.64</v>
      </c>
      <c r="AH267" s="100" t="s">
        <v>142</v>
      </c>
      <c r="AI267" s="100" t="s">
        <v>142</v>
      </c>
      <c r="AJ267" s="100">
        <v>11.39</v>
      </c>
      <c r="AK267" s="100" t="s">
        <v>142</v>
      </c>
      <c r="AL267" s="100">
        <v>284.95999999999998</v>
      </c>
      <c r="AM267" s="100">
        <v>16.43</v>
      </c>
      <c r="AN267" s="100">
        <v>0</v>
      </c>
      <c r="AO267" s="110">
        <f>IF(U267="n/a","n/a",IF(AA267&lt;0,"n/a",IF(AA267="n/a","n/a",J267+U267-AA267)))</f>
        <v>6.6695722614928066</v>
      </c>
      <c r="AP267" s="111">
        <f>IF(U267="n/a","n/a",J267+U267)</f>
        <v>18.680210559365147</v>
      </c>
      <c r="AQ267" s="112">
        <f>IF(OR(AC267&lt;0.01,AC267="n/a",AF267="n/a"),"n/a",(I267/SQRT(22.5*AC267*(I267/AF267))-1)*100)</f>
        <v>-16.376674784516233</v>
      </c>
      <c r="AR267" s="101">
        <f>INDEX(Historical!$C$7:$C$1063,MATCH(B267,Historical!$B$7:$B$1063,0))*IF(AH267="n/a",1.03,IF(AH267&lt;0,1.01,IF(AH267&gt;10,1.1,(1+AH267/100))))</f>
        <v>0.61799999999999999</v>
      </c>
      <c r="AS267" s="109">
        <f>IF($AI267="n/a",1.03*AR267,IF($AI267&lt;0,1.01*AR267,IF($AI267&gt;10,1.1*AR267,(1+$AI267/100)*AR267)))</f>
        <v>0.63653999999999999</v>
      </c>
      <c r="AT267" s="109">
        <f>IF($AK267="n/a",1.03*AS267,IF($AK267&lt;0,1.01*AS267,IF($AK267&gt;10,1.1*AS267,(1+$AK267/100)*AS267)))</f>
        <v>0.6556362</v>
      </c>
      <c r="AU267" s="109">
        <f>IF($AK267="n/a",1.03*AT267,IF($AK267&lt;0,1.01*AT267,IF($AK267&gt;10,1.1*AT267,(1+$AK267/100)*AT267)))</f>
        <v>0.67530528600000006</v>
      </c>
      <c r="AV267" s="109">
        <f>IF($AK267="n/a",1.03*AU267,IF($AK267&lt;0,1.01*AU267,IF($AK267&gt;10,1.1*AU267,(1+$AK267/100)*AU267)))</f>
        <v>0.69556444458000011</v>
      </c>
      <c r="AW267" s="109">
        <f>SUM(AR267:AV267)</f>
        <v>3.2810459305799999</v>
      </c>
      <c r="AX267" s="113">
        <f>AW267/I267*100</f>
        <v>9.6871742857395926</v>
      </c>
      <c r="AY267" s="100">
        <v>0.21</v>
      </c>
      <c r="AZ267" s="100">
        <v>33.29</v>
      </c>
      <c r="BA267" s="100">
        <v>-5.84</v>
      </c>
      <c r="BB267" s="100">
        <v>0.67999999999999994</v>
      </c>
      <c r="BC267" s="100">
        <v>6.78</v>
      </c>
      <c r="BE267" s="12">
        <v>2014</v>
      </c>
      <c r="BF267" s="12">
        <f>IF(BE267&gt;2020,0,IF(BE267&gt;2008,1,IF(BE267&gt;2001,2,IF(BE267&gt;1990,3,IF(BE267&gt;1980,4,IF(BE267&gt;1973,5,IF(BE267&gt;1970,6,IF(BE267&gt;1960,7,IF(BE267&gt;1958,8,IF(BE267&gt;1953,9,10))))))))))</f>
        <v>1</v>
      </c>
      <c r="BG267" s="100">
        <v>1.2</v>
      </c>
      <c r="BH267" s="55" t="s">
        <v>121</v>
      </c>
      <c r="BI267" s="55" t="s">
        <v>122</v>
      </c>
    </row>
    <row r="268" spans="1:61" ht="12.75" customHeight="1" x14ac:dyDescent="0.2">
      <c r="A268" s="55" t="s">
        <v>1130</v>
      </c>
      <c r="B268" s="55" t="s">
        <v>1131</v>
      </c>
      <c r="C268" s="156" t="s">
        <v>116</v>
      </c>
      <c r="D268" s="98" t="s">
        <v>130</v>
      </c>
      <c r="E268" s="157">
        <v>16</v>
      </c>
      <c r="F268" s="2">
        <v>299</v>
      </c>
      <c r="G268" s="2" t="s">
        <v>119</v>
      </c>
      <c r="H268" s="2" t="s">
        <v>119</v>
      </c>
      <c r="I268" s="100">
        <v>116.84</v>
      </c>
      <c r="J268" s="101">
        <f>(M268/I268)*100</f>
        <v>4.0739472783293387</v>
      </c>
      <c r="K268" s="104">
        <v>1.19</v>
      </c>
      <c r="L268" s="71">
        <v>4</v>
      </c>
      <c r="M268" s="28">
        <f>K268*L268</f>
        <v>4.76</v>
      </c>
      <c r="N268" s="103" t="s">
        <v>1132</v>
      </c>
      <c r="O268" s="104">
        <v>1.08</v>
      </c>
      <c r="P268" s="158">
        <v>46155</v>
      </c>
      <c r="Q268" s="158">
        <v>46171</v>
      </c>
      <c r="R268" s="28">
        <f>(K268-O268)/O268*100</f>
        <v>10.185185185185173</v>
      </c>
      <c r="S268" s="105">
        <f>IF(INDEX(Historical!$D$7:$D1517,MATCH(B268,Historical!$B$7:$B$1062,0))=0,"n/a",(INDEX(Historical!$C$7:$C$1062,MATCH(B268,Historical!$B$7:$B$1062,0))/INDEX(Historical!$D$7:$D$1062,MATCH(B268,Historical!$B$7:$B$1062,0))-1)*100)</f>
        <v>10.182767624020883</v>
      </c>
      <c r="T268" s="105">
        <f>IF(INDEX(Historical!$F$7:$F$1062,MATCH(B268,Historical!$B$7:$B$1062,0))=0,"n/a",((INDEX(Historical!$C$7:$C$1062,MATCH(B268,Historical!$B$7:$B$1062,0))/INDEX(Historical!$F$7:$F$1062,MATCH(B268,Historical!$B$7:$B$1062,0)))^(1/3)-1)*100)</f>
        <v>11.675166201424037</v>
      </c>
      <c r="U268" s="105">
        <f>IF(INDEX(Historical!$H$7:$H$1062,MATCH(B268,Historical!$B$7:$B$1062,0))=0,"n/a",((INDEX(Historical!$C$7:$C$1062,MATCH(B268,Historical!$B$7:$B$1062,0))/INDEX(Historical!$H$7:$H$1062,MATCH(B268,Historical!$B$7:$B$1062,0)))^(1/5)-1)*100)</f>
        <v>11.21725043122408</v>
      </c>
      <c r="V268" s="105">
        <f>IF(INDEX(Historical!$M$7:$M$1062,MATCH(B268,Historical!$B$7:$B$1062,0))=0,"n/a",((INDEX(Historical!$C$7:$C$1062,MATCH(B268,Historical!$B$7:$B$1062,0))/INDEX(Historical!$M$7:$M$1062,MATCH(B268,Historical!$B$7:$B$1062,0)))^(1/10)-1)*100)</f>
        <v>10.184180729815552</v>
      </c>
      <c r="W268" s="106">
        <f>IF(OR(U268&lt;=0,U268="n/a",V268&lt;=0,V268="n/a"),"n/a",U268/V268)</f>
        <v>1.1014386653983936</v>
      </c>
      <c r="X268" s="107">
        <f>IF(OR(AJ268&lt;=0,AJ268="n/a",U268&lt;=0,U268="n/a"),"n/a",U268/AJ268)</f>
        <v>1.1172560190462231</v>
      </c>
      <c r="Y268" s="165"/>
      <c r="Z268" s="101">
        <f>IF(OR(AC268&lt;0.01,AC268="n/a"),"n/a",M268/AC268*100)</f>
        <v>97.341513292433532</v>
      </c>
      <c r="AA268" s="109">
        <f>IF(OR(AC268&lt;0.01,AC268="n/a"),"n/a",I268/AC268)</f>
        <v>23.893660531697343</v>
      </c>
      <c r="AB268" s="71">
        <v>5</v>
      </c>
      <c r="AC268" s="100">
        <v>4.8899999999999997</v>
      </c>
      <c r="AD268" s="100">
        <v>2.4900000000000002</v>
      </c>
      <c r="AE268" s="100">
        <v>6.38</v>
      </c>
      <c r="AF268" s="100">
        <v>11.12</v>
      </c>
      <c r="AG268" s="100">
        <v>44.769999999999996</v>
      </c>
      <c r="AH268" s="100">
        <v>8.2799999999999994</v>
      </c>
      <c r="AI268" s="100">
        <v>7.3999999999999995</v>
      </c>
      <c r="AJ268" s="100">
        <v>10.040000000000001</v>
      </c>
      <c r="AK268" s="100">
        <v>7.33</v>
      </c>
      <c r="AL268" s="100">
        <v>41560</v>
      </c>
      <c r="AM268" s="100">
        <v>10.25</v>
      </c>
      <c r="AN268" s="100">
        <v>1.24</v>
      </c>
      <c r="AO268" s="110">
        <f>IF(U268="n/a","n/a",IF(AA268&lt;0,"n/a",IF(AA268="n/a","n/a",J268+U268-AA268)))</f>
        <v>-8.6024628221439237</v>
      </c>
      <c r="AP268" s="111">
        <f>IF(U268="n/a","n/a",J268+U268)</f>
        <v>15.291197709553419</v>
      </c>
      <c r="AQ268" s="112">
        <f>IF(OR(AC268&lt;0.01,AC268="n/a",AF268="n/a"),"n/a",(I268/SQRT(22.5*AC268*(I268/AF268))-1)*100)</f>
        <v>243.63902579594864</v>
      </c>
      <c r="AR268" s="101">
        <f>INDEX(Historical!$C$7:$C$1063,MATCH(B268,Historical!$B$7:$B$1063,0))*IF(AH268="n/a",1.03,IF(AH268&lt;0,1.01,IF(AH268&gt;10,1.1,(1+AH268/100))))</f>
        <v>4.5694159999999995</v>
      </c>
      <c r="AS268" s="109">
        <f>IF($AI268="n/a",1.03*AR268,IF($AI268&lt;0,1.01*AR268,IF($AI268&gt;10,1.1*AR268,(1+$AI268/100)*AR268)))</f>
        <v>4.9075527839999999</v>
      </c>
      <c r="AT268" s="109">
        <f>IF($AK268="n/a",1.03*AS268,IF($AK268&lt;0,1.01*AS268,IF($AK268&gt;10,1.1*AS268,(1+$AK268/100)*AS268)))</f>
        <v>5.2672764030671999</v>
      </c>
      <c r="AU268" s="109">
        <f>IF($AK268="n/a",1.03*AT268,IF($AK268&lt;0,1.01*AT268,IF($AK268&gt;10,1.1*AT268,(1+$AK268/100)*AT268)))</f>
        <v>5.6533677634120254</v>
      </c>
      <c r="AV268" s="109">
        <f>IF($AK268="n/a",1.03*AU268,IF($AK268&lt;0,1.01*AU268,IF($AK268&gt;10,1.1*AU268,(1+$AK268/100)*AU268)))</f>
        <v>6.0677596204701265</v>
      </c>
      <c r="AW268" s="109">
        <f>SUM(AR268:AV268)</f>
        <v>26.465372570949352</v>
      </c>
      <c r="AX268" s="113">
        <f>AW268/I268*100</f>
        <v>22.65095221751913</v>
      </c>
      <c r="AY268" s="100">
        <v>0.79</v>
      </c>
      <c r="AZ268" s="100">
        <v>36.730000000000004</v>
      </c>
      <c r="BA268" s="100">
        <v>-20.43</v>
      </c>
      <c r="BB268" s="100">
        <v>12.22</v>
      </c>
      <c r="BC268" s="100">
        <v>12.78</v>
      </c>
      <c r="BE268" s="12">
        <v>2011</v>
      </c>
      <c r="BF268" s="12">
        <f>IF(BE268&gt;2020,0,IF(BE268&gt;2008,1,IF(BE268&gt;2001,2,IF(BE268&gt;1990,3,IF(BE268&gt;1980,4,IF(BE268&gt;1973,5,IF(BE268&gt;1970,6,IF(BE268&gt;1960,7,IF(BE268&gt;1958,8,IF(BE268&gt;1953,9,10))))))))))</f>
        <v>1</v>
      </c>
      <c r="BG268" s="100">
        <v>10.75</v>
      </c>
      <c r="BH268" s="55" t="s">
        <v>121</v>
      </c>
      <c r="BI268" s="55" t="s">
        <v>122</v>
      </c>
    </row>
    <row r="269" spans="1:61" ht="12.75" customHeight="1" x14ac:dyDescent="0.2">
      <c r="A269" s="116" t="s">
        <v>1133</v>
      </c>
      <c r="B269" s="55" t="s">
        <v>1134</v>
      </c>
      <c r="C269" s="156" t="s">
        <v>134</v>
      </c>
      <c r="D269" s="98" t="s">
        <v>157</v>
      </c>
      <c r="E269" s="157">
        <v>11</v>
      </c>
      <c r="F269" s="2">
        <v>491</v>
      </c>
      <c r="G269" s="2" t="s">
        <v>146</v>
      </c>
      <c r="H269" s="2" t="s">
        <v>146</v>
      </c>
      <c r="I269" s="100">
        <v>41.64</v>
      </c>
      <c r="J269" s="101">
        <f>(M269/I269)*100</f>
        <v>4.0345821325648412</v>
      </c>
      <c r="K269" s="104">
        <v>0.42</v>
      </c>
      <c r="L269" s="71">
        <v>4</v>
      </c>
      <c r="M269" s="28">
        <f>K269*L269</f>
        <v>1.68</v>
      </c>
      <c r="N269" s="103" t="s">
        <v>873</v>
      </c>
      <c r="O269" s="104">
        <v>0.41</v>
      </c>
      <c r="P269" s="158">
        <v>46146</v>
      </c>
      <c r="Q269" s="158">
        <v>46160</v>
      </c>
      <c r="R269" s="28">
        <f>(K269-O269)/O269*100</f>
        <v>2.4390243902439046</v>
      </c>
      <c r="S269" s="105">
        <f>IF(INDEX(Historical!$D$7:$D1520,MATCH(B269,Historical!$B$7:$B$1062,0))=0,"n/a",(INDEX(Historical!$C$7:$C$1062,MATCH(B269,Historical!$B$7:$B$1062,0))/INDEX(Historical!$D$7:$D$1062,MATCH(B269,Historical!$B$7:$B$1062,0))-1)*100)</f>
        <v>2.5157232704402288</v>
      </c>
      <c r="T269" s="105">
        <f>IF(INDEX(Historical!$F$7:$F$1062,MATCH(B269,Historical!$B$7:$B$1062,0))=0,"n/a",((INDEX(Historical!$C$7:$C$1062,MATCH(B269,Historical!$B$7:$B$1062,0))/INDEX(Historical!$F$7:$F$1062,MATCH(B269,Historical!$B$7:$B$1062,0)))^(1/3)-1)*100)</f>
        <v>2.8092320468116938</v>
      </c>
      <c r="U269" s="105">
        <f>IF(INDEX(Historical!$H$7:$H$1062,MATCH(B269,Historical!$B$7:$B$1062,0))=0,"n/a",((INDEX(Historical!$C$7:$C$1062,MATCH(B269,Historical!$B$7:$B$1062,0))/INDEX(Historical!$H$7:$H$1062,MATCH(B269,Historical!$B$7:$B$1062,0)))^(1/5)-1)*100)</f>
        <v>3.536482755213588</v>
      </c>
      <c r="V269" s="105">
        <f>IF(INDEX(Historical!$M$7:$M$1062,MATCH(B269,Historical!$B$7:$B$1062,0))=0,"n/a",((INDEX(Historical!$C$7:$C$1062,MATCH(B269,Historical!$B$7:$B$1062,0))/INDEX(Historical!$M$7:$M$1062,MATCH(B269,Historical!$B$7:$B$1062,0)))^(1/10)-1)*100)</f>
        <v>10.510523293259677</v>
      </c>
      <c r="W269" s="106">
        <f>IF(OR(U269&lt;=0,U269="n/a",V269&lt;=0,V269="n/a"),"n/a",U269/V269)</f>
        <v>0.33647066435612288</v>
      </c>
      <c r="X269" s="107">
        <f>IF(OR(AJ269&lt;=0,AJ269="n/a",U269&lt;=0,U269="n/a"),"n/a",U269/AJ269)</f>
        <v>0.30645431154363845</v>
      </c>
      <c r="Y269" s="123"/>
      <c r="Z269" s="101">
        <f>IF(OR(AC269&lt;0.01,AC269="n/a"),"n/a",M269/AC269*100)</f>
        <v>50.909090909090914</v>
      </c>
      <c r="AA269" s="109">
        <f>IF(OR(AC269&lt;0.01,AC269="n/a"),"n/a",I269/AC269)</f>
        <v>12.618181818181819</v>
      </c>
      <c r="AB269" s="71">
        <v>12</v>
      </c>
      <c r="AC269" s="100">
        <v>3.3</v>
      </c>
      <c r="AD269" s="100" t="s">
        <v>142</v>
      </c>
      <c r="AE269" s="100">
        <v>2.4300000000000002</v>
      </c>
      <c r="AF269" s="100">
        <v>1.21</v>
      </c>
      <c r="AG269" s="100">
        <v>9.8000000000000007</v>
      </c>
      <c r="AH269" s="100">
        <v>14.26</v>
      </c>
      <c r="AI269" s="100">
        <v>6.67</v>
      </c>
      <c r="AJ269" s="100">
        <v>11.540000000000001</v>
      </c>
      <c r="AK269" s="100" t="s">
        <v>142</v>
      </c>
      <c r="AL269" s="100">
        <v>1500</v>
      </c>
      <c r="AM269" s="100">
        <v>3.3000000000000003</v>
      </c>
      <c r="AN269" s="100">
        <v>0.6</v>
      </c>
      <c r="AO269" s="110">
        <f>IF(U269="n/a","n/a",IF(AA269&lt;0,"n/a",IF(AA269="n/a","n/a",J269+U269-AA269)))</f>
        <v>-5.0471169304033898</v>
      </c>
      <c r="AP269" s="111">
        <f>IF(U269="n/a","n/a",J269+U269)</f>
        <v>7.5710648877784292</v>
      </c>
      <c r="AQ269" s="112">
        <f>IF(OR(AC269&lt;0.01,AC269="n/a",AF269="n/a"),"n/a",(I269/SQRT(22.5*AC269*(I269/AF269))-1)*100)</f>
        <v>-17.624167513901401</v>
      </c>
      <c r="AR269" s="101">
        <f>INDEX(Historical!$C$7:$C$1063,MATCH(B269,Historical!$B$7:$B$1063,0))*IF(AH269="n/a",1.03,IF(AH269&lt;0,1.01,IF(AH269&gt;10,1.1,(1+AH269/100))))</f>
        <v>1.7929999999999999</v>
      </c>
      <c r="AS269" s="109">
        <f>IF($AI269="n/a",1.03*AR269,IF($AI269&lt;0,1.01*AR269,IF($AI269&gt;10,1.1*AR269,(1+$AI269/100)*AR269)))</f>
        <v>1.9125930999999998</v>
      </c>
      <c r="AT269" s="109">
        <f>IF($AK269="n/a",1.03*AS269,IF($AK269&lt;0,1.01*AS269,IF($AK269&gt;10,1.1*AS269,(1+$AK269/100)*AS269)))</f>
        <v>1.9699708929999999</v>
      </c>
      <c r="AU269" s="109">
        <f>IF($AK269="n/a",1.03*AT269,IF($AK269&lt;0,1.01*AT269,IF($AK269&gt;10,1.1*AT269,(1+$AK269/100)*AT269)))</f>
        <v>2.0290700197899998</v>
      </c>
      <c r="AV269" s="109">
        <f>IF($AK269="n/a",1.03*AU269,IF($AK269&lt;0,1.01*AU269,IF($AK269&gt;10,1.1*AU269,(1+$AK269/100)*AU269)))</f>
        <v>2.0899421203836996</v>
      </c>
      <c r="AW269" s="109">
        <f>SUM(AR269:AV269)</f>
        <v>9.7945761331736989</v>
      </c>
      <c r="AX269" s="113">
        <f>AW269/I269*100</f>
        <v>23.522036823183715</v>
      </c>
      <c r="AY269" s="100">
        <v>0.59</v>
      </c>
      <c r="AZ269" s="100">
        <v>51.470000000000006</v>
      </c>
      <c r="BA269" s="100">
        <v>-1.54</v>
      </c>
      <c r="BB269" s="100">
        <v>11.01</v>
      </c>
      <c r="BC269" s="100">
        <v>25.569999999999997</v>
      </c>
      <c r="BE269" s="12">
        <v>2016</v>
      </c>
      <c r="BF269" s="12">
        <f>IF(BE269&gt;2020,0,IF(BE269&gt;2008,1,IF(BE269&gt;2001,2,IF(BE269&gt;1990,3,IF(BE269&gt;1980,4,IF(BE269&gt;1973,5,IF(BE269&gt;1970,6,IF(BE269&gt;1960,7,IF(BE269&gt;1958,8,IF(BE269&gt;1953,9,10))))))))))</f>
        <v>1</v>
      </c>
      <c r="BG269" s="100">
        <v>1.23</v>
      </c>
      <c r="BH269" s="55" t="s">
        <v>121</v>
      </c>
      <c r="BI269" s="55" t="s">
        <v>122</v>
      </c>
    </row>
    <row r="270" spans="1:61" ht="12.75" customHeight="1" x14ac:dyDescent="0.2">
      <c r="A270" s="123" t="s">
        <v>1135</v>
      </c>
      <c r="B270" s="55" t="s">
        <v>91</v>
      </c>
      <c r="C270" s="156" t="s">
        <v>162</v>
      </c>
      <c r="D270" s="98" t="s">
        <v>192</v>
      </c>
      <c r="E270" s="157">
        <v>15</v>
      </c>
      <c r="F270" s="2">
        <v>338</v>
      </c>
      <c r="G270" s="2" t="s">
        <v>119</v>
      </c>
      <c r="H270" s="2" t="s">
        <v>119</v>
      </c>
      <c r="I270" s="100">
        <v>76.680000000000007</v>
      </c>
      <c r="J270" s="101">
        <f>(M270/I270)*100</f>
        <v>3.4950443401147626</v>
      </c>
      <c r="K270" s="104">
        <v>0.67</v>
      </c>
      <c r="L270" s="71">
        <v>4</v>
      </c>
      <c r="M270" s="28">
        <f>K270*L270</f>
        <v>2.68</v>
      </c>
      <c r="N270" s="103" t="s">
        <v>270</v>
      </c>
      <c r="O270" s="104">
        <v>0.63</v>
      </c>
      <c r="P270" s="158">
        <v>46091</v>
      </c>
      <c r="Q270" s="158">
        <v>46112</v>
      </c>
      <c r="R270" s="28">
        <f>(K270-O270)/O270*100</f>
        <v>6.3492063492063542</v>
      </c>
      <c r="S270" s="105">
        <f>IF(INDEX(Historical!$D$7:$D1522,MATCH(B270,Historical!$B$7:$B$1062,0))=0,"n/a",(INDEX(Historical!$C$7:$C$1062,MATCH(B270,Historical!$B$7:$B$1062,0))/INDEX(Historical!$D$7:$D$1062,MATCH(B270,Historical!$B$7:$B$1062,0))-1)*100)</f>
        <v>5.0000000000000044</v>
      </c>
      <c r="T270" s="105">
        <f>IF(INDEX(Historical!$F$7:$F$1062,MATCH(B270,Historical!$B$7:$B$1062,0))=0,"n/a",((INDEX(Historical!$C$7:$C$1062,MATCH(B270,Historical!$B$7:$B$1062,0))/INDEX(Historical!$F$7:$F$1062,MATCH(B270,Historical!$B$7:$B$1062,0)))^(1/3)-1)*100)</f>
        <v>5.2726599609396407</v>
      </c>
      <c r="U270" s="105">
        <f>IF(INDEX(Historical!$H$7:$H$1062,MATCH(B270,Historical!$B$7:$B$1062,0))=0,"n/a",((INDEX(Historical!$C$7:$C$1062,MATCH(B270,Historical!$B$7:$B$1062,0))/INDEX(Historical!$H$7:$H$1062,MATCH(B270,Historical!$B$7:$B$1062,0)))^(1/5)-1)*100)</f>
        <v>5.1547496797280434</v>
      </c>
      <c r="V270" s="105">
        <f>IF(INDEX(Historical!$M$7:$M$1062,MATCH(B270,Historical!$B$7:$B$1062,0))=0,"n/a",((INDEX(Historical!$C$7:$C$1062,MATCH(B270,Historical!$B$7:$B$1062,0))/INDEX(Historical!$M$7:$M$1062,MATCH(B270,Historical!$B$7:$B$1062,0)))^(1/10)-1)*100)</f>
        <v>4.9125865114427736</v>
      </c>
      <c r="W270" s="106">
        <f>IF(OR(U270&lt;=0,U270="n/a",V270&lt;=0,V270="n/a"),"n/a",U270/V270)</f>
        <v>1.0492944333338874</v>
      </c>
      <c r="X270" s="107">
        <f>IF(OR(AJ270&lt;=0,AJ270="n/a",U270&lt;=0,U270="n/a"),"n/a",U270/AJ270)</f>
        <v>2.221874861951743</v>
      </c>
      <c r="Y270" s="166"/>
      <c r="Z270" s="101">
        <f>IF(OR(AC270&lt;0.01,AC270="n/a"),"n/a",M270/AC270*100)</f>
        <v>59.292035398230105</v>
      </c>
      <c r="AA270" s="109">
        <f>IF(OR(AC270&lt;0.01,AC270="n/a"),"n/a",I270/AC270)</f>
        <v>16.964601769911507</v>
      </c>
      <c r="AB270" s="71">
        <v>12</v>
      </c>
      <c r="AC270" s="100">
        <v>4.5199999999999996</v>
      </c>
      <c r="AD270" s="100">
        <v>2.17</v>
      </c>
      <c r="AE270" s="100">
        <v>2.94</v>
      </c>
      <c r="AF270" s="100">
        <v>2.21</v>
      </c>
      <c r="AG270" s="100">
        <v>13.44</v>
      </c>
      <c r="AH270" s="100">
        <v>8.17</v>
      </c>
      <c r="AI270" s="100">
        <v>6.88</v>
      </c>
      <c r="AJ270" s="100">
        <v>2.3199999999999998</v>
      </c>
      <c r="AK270" s="100">
        <v>7.5399999999999991</v>
      </c>
      <c r="AL270" s="100">
        <v>38210</v>
      </c>
      <c r="AM270" s="100">
        <v>0.18</v>
      </c>
      <c r="AN270" s="100">
        <v>1.41</v>
      </c>
      <c r="AO270" s="110">
        <f>IF(U270="n/a","n/a",IF(AA270&lt;0,"n/a",IF(AA270="n/a","n/a",J270+U270-AA270)))</f>
        <v>-8.3148077500687005</v>
      </c>
      <c r="AP270" s="111">
        <f>IF(U270="n/a","n/a",J270+U270)</f>
        <v>8.6497940198428065</v>
      </c>
      <c r="AQ270" s="112">
        <f>IF(OR(AC270&lt;0.01,AC270="n/a",AF270="n/a"),"n/a",(I270/SQRT(22.5*AC270*(I270/AF270))-1)*100)</f>
        <v>29.085277431462032</v>
      </c>
      <c r="AR270" s="101">
        <f>INDEX(Historical!$C$7:$C$1063,MATCH(B270,Historical!$B$7:$B$1063,0))*IF(AH270="n/a",1.03,IF(AH270&lt;0,1.01,IF(AH270&gt;10,1.1,(1+AH270/100))))</f>
        <v>2.7258840000000002</v>
      </c>
      <c r="AS270" s="109">
        <f>IF($AI270="n/a",1.03*AR270,IF($AI270&lt;0,1.01*AR270,IF($AI270&gt;10,1.1*AR270,(1+$AI270/100)*AR270)))</f>
        <v>2.9134248192000003</v>
      </c>
      <c r="AT270" s="109">
        <f>IF($AK270="n/a",1.03*AS270,IF($AK270&lt;0,1.01*AS270,IF($AK270&gt;10,1.1*AS270,(1+$AK270/100)*AS270)))</f>
        <v>3.1330970505676801</v>
      </c>
      <c r="AU270" s="109">
        <f>IF($AK270="n/a",1.03*AT270,IF($AK270&lt;0,1.01*AT270,IF($AK270&gt;10,1.1*AT270,(1+$AK270/100)*AT270)))</f>
        <v>3.3693325681804827</v>
      </c>
      <c r="AV270" s="109">
        <f>IF($AK270="n/a",1.03*AU270,IF($AK270&lt;0,1.01*AU270,IF($AK270&gt;10,1.1*AU270,(1+$AK270/100)*AU270)))</f>
        <v>3.6233802438212908</v>
      </c>
      <c r="AW270" s="109">
        <f>SUM(AR270:AV270)</f>
        <v>15.765118681769454</v>
      </c>
      <c r="AX270" s="113">
        <f>AW270/I270*100</f>
        <v>20.55962269401337</v>
      </c>
      <c r="AY270" s="100">
        <v>0.53</v>
      </c>
      <c r="AZ270" s="100">
        <v>0.83</v>
      </c>
      <c r="BA270" s="100">
        <v>-15.97</v>
      </c>
      <c r="BB270" s="100">
        <v>-3.7199999999999998</v>
      </c>
      <c r="BC270" s="100">
        <v>-5.28</v>
      </c>
      <c r="BE270" s="12">
        <v>2012</v>
      </c>
      <c r="BF270" s="12">
        <f>IF(BE270&gt;2020,0,IF(BE270&gt;2008,1,IF(BE270&gt;2001,2,IF(BE270&gt;1990,3,IF(BE270&gt;1980,4,IF(BE270&gt;1973,5,IF(BE270&gt;1970,6,IF(BE270&gt;1960,7,IF(BE270&gt;1958,8,IF(BE270&gt;1953,9,10))))))))))</f>
        <v>1</v>
      </c>
      <c r="BG270" s="100">
        <v>3.9899999999999998</v>
      </c>
      <c r="BH270" s="55" t="s">
        <v>121</v>
      </c>
      <c r="BI270" s="55" t="s">
        <v>122</v>
      </c>
    </row>
    <row r="271" spans="1:61" ht="12.75" customHeight="1" x14ac:dyDescent="0.2">
      <c r="A271" s="55" t="s">
        <v>1136</v>
      </c>
      <c r="B271" s="55" t="s">
        <v>1137</v>
      </c>
      <c r="C271" s="156" t="s">
        <v>180</v>
      </c>
      <c r="D271" s="98" t="s">
        <v>358</v>
      </c>
      <c r="E271" s="157">
        <v>15</v>
      </c>
      <c r="F271" s="2">
        <v>315</v>
      </c>
      <c r="G271" s="2" t="s">
        <v>119</v>
      </c>
      <c r="H271" s="2" t="s">
        <v>119</v>
      </c>
      <c r="I271" s="100">
        <v>25.01</v>
      </c>
      <c r="J271" s="101">
        <f>(M271/I271)*100</f>
        <v>6.8772491003598555</v>
      </c>
      <c r="K271" s="104">
        <v>0.43</v>
      </c>
      <c r="L271" s="71">
        <v>4</v>
      </c>
      <c r="M271" s="28">
        <f>K271*L271</f>
        <v>1.72</v>
      </c>
      <c r="N271" s="103" t="s">
        <v>136</v>
      </c>
      <c r="O271" s="104">
        <v>0.42</v>
      </c>
      <c r="P271" s="115">
        <v>45681</v>
      </c>
      <c r="Q271" s="115">
        <v>45723</v>
      </c>
      <c r="R271" s="28">
        <f>(K271-O271)/O271*100</f>
        <v>2.3809523809523832</v>
      </c>
      <c r="S271" s="105">
        <f>IF(INDEX(Historical!$D$7:$D1525,MATCH(B271,Historical!$B$7:$B$1062,0))=0,"n/a",(INDEX(Historical!$C$7:$C$1062,MATCH(B271,Historical!$B$7:$B$1062,0))/INDEX(Historical!$D$7:$D$1062,MATCH(B271,Historical!$B$7:$B$1062,0))-1)*100)</f>
        <v>2.3809523809523725</v>
      </c>
      <c r="T271" s="105">
        <f>IF(INDEX(Historical!$F$7:$F$1062,MATCH(B271,Historical!$B$7:$B$1062,0))=0,"n/a",((INDEX(Historical!$C$7:$C$1062,MATCH(B271,Historical!$B$7:$B$1062,0))/INDEX(Historical!$F$7:$F$1062,MATCH(B271,Historical!$B$7:$B$1062,0)))^(1/3)-1)*100)</f>
        <v>2.4399807259133155</v>
      </c>
      <c r="U271" s="105">
        <f>IF(INDEX(Historical!$H$7:$H$1062,MATCH(B271,Historical!$B$7:$B$1062,0))=0,"n/a",((INDEX(Historical!$C$7:$C$1062,MATCH(B271,Historical!$B$7:$B$1062,0))/INDEX(Historical!$H$7:$H$1062,MATCH(B271,Historical!$B$7:$B$1062,0)))^(1/5)-1)*100)</f>
        <v>2.5030933534903488</v>
      </c>
      <c r="V271" s="105">
        <f>IF(INDEX(Historical!$M$7:$M$1062,MATCH(B271,Historical!$B$7:$B$1062,0))=0,"n/a",((INDEX(Historical!$C$7:$C$1062,MATCH(B271,Historical!$B$7:$B$1062,0))/INDEX(Historical!$M$7:$M$1062,MATCH(B271,Historical!$B$7:$B$1062,0)))^(1/10)-1)*100)</f>
        <v>4.3833047570025707</v>
      </c>
      <c r="W271" s="106">
        <f>IF(OR(U271&lt;=0,U271="n/a",V271&lt;=0,V271="n/a"),"n/a",U271/V271)</f>
        <v>0.57105163620930521</v>
      </c>
      <c r="X271" s="107" t="str">
        <f>IF(OR(AJ271&lt;=0,AJ271="n/a",U271&lt;=0,U271="n/a"),"n/a",U271/AJ271)</f>
        <v>n/a</v>
      </c>
      <c r="Y271" s="159"/>
      <c r="Z271" s="101">
        <f>IF(OR(AC271&lt;0.01,AC271="n/a"),"n/a",M271/AC271*100)</f>
        <v>132.30769230769229</v>
      </c>
      <c r="AA271" s="109">
        <f>IF(OR(AC271&lt;0.01,AC271="n/a"),"n/a",I271/AC271)</f>
        <v>19.238461538461539</v>
      </c>
      <c r="AB271" s="71">
        <v>12</v>
      </c>
      <c r="AC271" s="100">
        <v>1.3</v>
      </c>
      <c r="AD271" s="100" t="s">
        <v>142</v>
      </c>
      <c r="AE271" s="100">
        <v>2.25</v>
      </c>
      <c r="AF271" s="100">
        <v>1.58</v>
      </c>
      <c r="AG271" s="100">
        <v>8.2900000000000009</v>
      </c>
      <c r="AH271" s="100">
        <v>-8.59</v>
      </c>
      <c r="AI271" s="100">
        <v>-3.6799999999999997</v>
      </c>
      <c r="AJ271" s="100">
        <v>-3.5700000000000003</v>
      </c>
      <c r="AK271" s="100">
        <v>-8.85</v>
      </c>
      <c r="AL271" s="100">
        <v>142540</v>
      </c>
      <c r="AM271" s="100">
        <v>0.11</v>
      </c>
      <c r="AN271" s="100">
        <v>0.72</v>
      </c>
      <c r="AO271" s="110">
        <f>IF(U271="n/a","n/a",IF(AA271&lt;0,"n/a",IF(AA271="n/a","n/a",J271+U271-AA271)))</f>
        <v>-9.8581190846113351</v>
      </c>
      <c r="AP271" s="111">
        <f>IF(U271="n/a","n/a",J271+U271)</f>
        <v>9.3803424538502043</v>
      </c>
      <c r="AQ271" s="112">
        <f>IF(OR(AC271&lt;0.01,AC271="n/a",AF271="n/a"),"n/a",(I271/SQRT(22.5*AC271*(I271/AF271))-1)*100)</f>
        <v>16.231128419521145</v>
      </c>
      <c r="AR271" s="101">
        <f>INDEX(Historical!$C$7:$C$1063,MATCH(B271,Historical!$B$7:$B$1063,0))*IF(AH271="n/a",1.03,IF(AH271&lt;0,1.01,IF(AH271&gt;10,1.1,(1+AH271/100))))</f>
        <v>1.7372000000000001</v>
      </c>
      <c r="AS271" s="109">
        <f>IF($AI271="n/a",1.03*AR271,IF($AI271&lt;0,1.01*AR271,IF($AI271&gt;10,1.1*AR271,(1+$AI271/100)*AR271)))</f>
        <v>1.754572</v>
      </c>
      <c r="AT271" s="109">
        <f>IF($AK271="n/a",1.03*AS271,IF($AK271&lt;0,1.01*AS271,IF($AK271&gt;10,1.1*AS271,(1+$AK271/100)*AS271)))</f>
        <v>1.77211772</v>
      </c>
      <c r="AU271" s="109">
        <f>IF($AK271="n/a",1.03*AT271,IF($AK271&lt;0,1.01*AT271,IF($AK271&gt;10,1.1*AT271,(1+$AK271/100)*AT271)))</f>
        <v>1.7898388972000001</v>
      </c>
      <c r="AV271" s="109">
        <f>IF($AK271="n/a",1.03*AU271,IF($AK271&lt;0,1.01*AU271,IF($AK271&gt;10,1.1*AU271,(1+$AK271/100)*AU271)))</f>
        <v>1.807737286172</v>
      </c>
      <c r="AW271" s="109">
        <f>SUM(AR271:AV271)</f>
        <v>8.8614659033720002</v>
      </c>
      <c r="AX271" s="113">
        <f>AW271/I271*100</f>
        <v>35.431690937113153</v>
      </c>
      <c r="AY271" s="100">
        <v>0.28999999999999998</v>
      </c>
      <c r="AZ271" s="100">
        <v>8.2199999999999989</v>
      </c>
      <c r="BA271" s="100">
        <v>-12.989999999999998</v>
      </c>
      <c r="BB271" s="100">
        <v>-0.3</v>
      </c>
      <c r="BC271" s="100">
        <v>-3.18</v>
      </c>
      <c r="BE271" s="12">
        <v>2011</v>
      </c>
      <c r="BF271" s="12">
        <f>IF(BE271&gt;2020,0,IF(BE271&gt;2008,1,IF(BE271&gt;2001,2,IF(BE271&gt;1990,3,IF(BE271&gt;1980,4,IF(BE271&gt;1973,5,IF(BE271&gt;1970,6,IF(BE271&gt;1960,7,IF(BE271&gt;1958,8,IF(BE271&gt;1953,9,10))))))))))</f>
        <v>1</v>
      </c>
      <c r="BG271" s="100">
        <v>3.5999999999999996</v>
      </c>
      <c r="BH271" s="55" t="s">
        <v>121</v>
      </c>
      <c r="BI271" s="55" t="s">
        <v>122</v>
      </c>
    </row>
    <row r="272" spans="1:61" ht="12.75" customHeight="1" x14ac:dyDescent="0.2">
      <c r="A272" s="123" t="s">
        <v>1138</v>
      </c>
      <c r="B272" s="55" t="s">
        <v>1139</v>
      </c>
      <c r="C272" s="156" t="s">
        <v>134</v>
      </c>
      <c r="D272" s="98" t="s">
        <v>135</v>
      </c>
      <c r="E272" s="157">
        <v>18</v>
      </c>
      <c r="F272" s="2">
        <v>230</v>
      </c>
      <c r="G272" s="2" t="s">
        <v>146</v>
      </c>
      <c r="H272" s="2" t="s">
        <v>146</v>
      </c>
      <c r="I272" s="100">
        <v>113.73</v>
      </c>
      <c r="J272" s="101">
        <f>(M272/I272)*100</f>
        <v>2.9543656027433394</v>
      </c>
      <c r="K272" s="104">
        <v>0.84</v>
      </c>
      <c r="L272" s="71">
        <v>4</v>
      </c>
      <c r="M272" s="28">
        <f>K272*L272</f>
        <v>3.36</v>
      </c>
      <c r="N272" s="103" t="s">
        <v>182</v>
      </c>
      <c r="O272" s="104">
        <v>0.82</v>
      </c>
      <c r="P272" s="158">
        <v>46268</v>
      </c>
      <c r="Q272" s="158">
        <v>46290</v>
      </c>
      <c r="R272" s="28">
        <f>(K272-O272)/O272*100</f>
        <v>2.4390243902439046</v>
      </c>
      <c r="S272" s="105">
        <f>IF(INDEX(Historical!$D$7:$D1526,MATCH(B272,Historical!$B$7:$B$1062,0))=0,"n/a",(INDEX(Historical!$C$7:$C$1062,MATCH(B272,Historical!$B$7:$B$1062,0))/INDEX(Historical!$D$7:$D$1062,MATCH(B272,Historical!$B$7:$B$1062,0))-1)*100)</f>
        <v>8.0701754385964932</v>
      </c>
      <c r="T272" s="105">
        <f>IF(INDEX(Historical!$F$7:$F$1062,MATCH(B272,Historical!$B$7:$B$1062,0))=0,"n/a",((INDEX(Historical!$C$7:$C$1062,MATCH(B272,Historical!$B$7:$B$1062,0))/INDEX(Historical!$F$7:$F$1062,MATCH(B272,Historical!$B$7:$B$1062,0)))^(1/3)-1)*100)</f>
        <v>6.3580216278751545</v>
      </c>
      <c r="U272" s="105">
        <f>IF(INDEX(Historical!$H$7:$H$1062,MATCH(B272,Historical!$B$7:$B$1062,0))=0,"n/a",((INDEX(Historical!$C$7:$C$1062,MATCH(B272,Historical!$B$7:$B$1062,0))/INDEX(Historical!$H$7:$H$1062,MATCH(B272,Historical!$B$7:$B$1062,0)))^(1/5)-1)*100)</f>
        <v>6.5762756635474151</v>
      </c>
      <c r="V272" s="105">
        <f>IF(INDEX(Historical!$M$7:$M$1062,MATCH(B272,Historical!$B$7:$B$1062,0))=0,"n/a",((INDEX(Historical!$C$7:$C$1062,MATCH(B272,Historical!$B$7:$B$1062,0))/INDEX(Historical!$M$7:$M$1062,MATCH(B272,Historical!$B$7:$B$1062,0)))^(1/10)-1)*100)</f>
        <v>7.4597796615712753</v>
      </c>
      <c r="W272" s="106">
        <f>IF(OR(U272&lt;=0,U272="n/a",V272&lt;=0,V272="n/a"),"n/a",U272/V272)</f>
        <v>0.88156433056928052</v>
      </c>
      <c r="X272" s="107">
        <f>IF(OR(AJ272&lt;=0,AJ272="n/a",U272&lt;=0,U272="n/a"),"n/a",U272/AJ272)</f>
        <v>8.2203445794342684</v>
      </c>
      <c r="Y272" s="165"/>
      <c r="Z272" s="101">
        <f>IF(OR(AC272&lt;0.01,AC272="n/a"),"n/a",M272/AC272*100)</f>
        <v>47.659574468085111</v>
      </c>
      <c r="AA272" s="109">
        <f>IF(OR(AC272&lt;0.01,AC272="n/a"),"n/a",I272/AC272)</f>
        <v>16.131914893617022</v>
      </c>
      <c r="AB272" s="71">
        <v>12</v>
      </c>
      <c r="AC272" s="100">
        <v>7.05</v>
      </c>
      <c r="AD272" s="100">
        <v>1.02</v>
      </c>
      <c r="AE272" s="100">
        <v>1.55</v>
      </c>
      <c r="AF272" s="100">
        <v>2.0099999999999998</v>
      </c>
      <c r="AG272" s="100">
        <v>13.23</v>
      </c>
      <c r="AH272" s="100">
        <v>14.71</v>
      </c>
      <c r="AI272" s="100">
        <v>9.2899999999999991</v>
      </c>
      <c r="AJ272" s="100">
        <v>0.8</v>
      </c>
      <c r="AK272" s="100">
        <v>10.73</v>
      </c>
      <c r="AL272" s="100">
        <v>24350</v>
      </c>
      <c r="AM272" s="100">
        <v>0.77</v>
      </c>
      <c r="AN272" s="100">
        <v>0.36</v>
      </c>
      <c r="AO272" s="110">
        <f>IF(U272="n/a","n/a",IF(AA272&lt;0,"n/a",IF(AA272="n/a","n/a",J272+U272-AA272)))</f>
        <v>-6.6012736273262682</v>
      </c>
      <c r="AP272" s="111">
        <f>IF(U272="n/a","n/a",J272+U272)</f>
        <v>9.530641266290754</v>
      </c>
      <c r="AQ272" s="112">
        <f>IF(OR(AC272&lt;0.01,AC272="n/a",AF272="n/a"),"n/a",(I272/SQRT(22.5*AC272*(I272/AF272))-1)*100)</f>
        <v>20.046563070187638</v>
      </c>
      <c r="AR272" s="101">
        <f>INDEX(Historical!$C$7:$C$1063,MATCH(B272,Historical!$B$7:$B$1063,0))*IF(AH272="n/a",1.03,IF(AH272&lt;0,1.01,IF(AH272&gt;10,1.1,(1+AH272/100))))</f>
        <v>3.3880000000000003</v>
      </c>
      <c r="AS272" s="109">
        <f>IF($AI272="n/a",1.03*AR272,IF($AI272&lt;0,1.01*AR272,IF($AI272&gt;10,1.1*AR272,(1+$AI272/100)*AR272)))</f>
        <v>3.7027452000000003</v>
      </c>
      <c r="AT272" s="109">
        <f>IF($AK272="n/a",1.03*AS272,IF($AK272&lt;0,1.01*AS272,IF($AK272&gt;10,1.1*AS272,(1+$AK272/100)*AS272)))</f>
        <v>4.0730197200000005</v>
      </c>
      <c r="AU272" s="109">
        <f>IF($AK272="n/a",1.03*AT272,IF($AK272&lt;0,1.01*AT272,IF($AK272&gt;10,1.1*AT272,(1+$AK272/100)*AT272)))</f>
        <v>4.4803216920000013</v>
      </c>
      <c r="AV272" s="109">
        <f>IF($AK272="n/a",1.03*AU272,IF($AK272&lt;0,1.01*AU272,IF($AK272&gt;10,1.1*AU272,(1+$AK272/100)*AU272)))</f>
        <v>4.9283538612000015</v>
      </c>
      <c r="AW272" s="109">
        <f>SUM(AR272:AV272)</f>
        <v>20.572440473200004</v>
      </c>
      <c r="AX272" s="113">
        <f>AW272/I272*100</f>
        <v>18.08884241026994</v>
      </c>
      <c r="AY272" s="100">
        <v>0.88</v>
      </c>
      <c r="AZ272" s="100">
        <v>51.64</v>
      </c>
      <c r="BA272" s="100">
        <v>-1.06</v>
      </c>
      <c r="BB272" s="100">
        <v>4.43</v>
      </c>
      <c r="BC272" s="100">
        <v>19.78</v>
      </c>
      <c r="BE272" s="12">
        <v>2009</v>
      </c>
      <c r="BF272" s="12">
        <f>IF(BE272&gt;2020,0,IF(BE272&gt;2008,1,IF(BE272&gt;2001,2,IF(BE272&gt;1990,3,IF(BE272&gt;1980,4,IF(BE272&gt;1973,5,IF(BE272&gt;1970,6,IF(BE272&gt;1960,7,IF(BE272&gt;1958,8,IF(BE272&gt;1953,9,10))))))))))</f>
        <v>1</v>
      </c>
      <c r="BG272" s="100">
        <v>0.49</v>
      </c>
      <c r="BH272" s="55" t="s">
        <v>121</v>
      </c>
      <c r="BI272" s="55" t="s">
        <v>122</v>
      </c>
    </row>
    <row r="273" spans="1:61" ht="12.75" customHeight="1" x14ac:dyDescent="0.2">
      <c r="A273" s="116" t="s">
        <v>1598</v>
      </c>
      <c r="B273" s="55" t="s">
        <v>1599</v>
      </c>
      <c r="C273" s="156" t="s">
        <v>134</v>
      </c>
      <c r="D273" s="98" t="s">
        <v>157</v>
      </c>
      <c r="E273" s="157">
        <v>10</v>
      </c>
      <c r="F273" s="2">
        <v>512</v>
      </c>
      <c r="G273" s="2" t="s">
        <v>146</v>
      </c>
      <c r="H273" s="2" t="s">
        <v>146</v>
      </c>
      <c r="I273" s="100">
        <v>70.36</v>
      </c>
      <c r="J273" s="101">
        <f>(M273/I273)*100</f>
        <v>3.5531552018192158</v>
      </c>
      <c r="K273" s="104">
        <v>0.625</v>
      </c>
      <c r="L273" s="71">
        <v>4</v>
      </c>
      <c r="M273" s="28">
        <f>K273*L273</f>
        <v>2.5</v>
      </c>
      <c r="N273" s="103" t="s">
        <v>158</v>
      </c>
      <c r="O273" s="104">
        <v>0.61750000000000005</v>
      </c>
      <c r="P273" s="158">
        <v>46080</v>
      </c>
      <c r="Q273" s="158">
        <v>46094</v>
      </c>
      <c r="R273" s="28">
        <f>(K273-O273)/O273*100</f>
        <v>1.214574898785417</v>
      </c>
      <c r="S273" s="105">
        <f>IF(INDEX(Historical!$D$7:$D1527,MATCH(B273,Historical!$B$7:$B$1062,0))=0,"n/a",(INDEX(Historical!$C$7:$C$1062,MATCH(B273,Historical!$B$7:$B$1062,0))/INDEX(Historical!$D$7:$D$1062,MATCH(B273,Historical!$B$7:$B$1062,0))-1)*100)</f>
        <v>20.194647201946481</v>
      </c>
      <c r="T273" s="105">
        <f>IF(INDEX(Historical!$F$7:$F$1062,MATCH(B273,Historical!$B$7:$B$1062,0))=0,"n/a",((INDEX(Historical!$C$7:$C$1062,MATCH(B273,Historical!$B$7:$B$1062,0))/INDEX(Historical!$F$7:$F$1062,MATCH(B273,Historical!$B$7:$B$1062,0)))^(1/3)-1)*100)</f>
        <v>16.05930229881476</v>
      </c>
      <c r="U273" s="105">
        <f>IF(INDEX(Historical!$H$7:$H$1062,MATCH(B273,Historical!$B$7:$B$1062,0))=0,"n/a",((INDEX(Historical!$C$7:$C$1062,MATCH(B273,Historical!$B$7:$B$1062,0))/INDEX(Historical!$H$7:$H$1062,MATCH(B273,Historical!$B$7:$B$1062,0)))^(1/5)-1)*100)</f>
        <v>11.395306360732583</v>
      </c>
      <c r="V273" s="105">
        <f>IF(INDEX(Historical!$M$7:$M$1062,MATCH(B273,Historical!$B$7:$B$1062,0))=0,"n/a",((INDEX(Historical!$C$7:$C$1062,MATCH(B273,Historical!$B$7:$B$1062,0))/INDEX(Historical!$M$7:$M$1062,MATCH(B273,Historical!$B$7:$B$1062,0)))^(1/10)-1)*100)</f>
        <v>7.1340509635580585</v>
      </c>
      <c r="W273" s="106">
        <f>IF(OR(U273&lt;=0,U273="n/a",V273&lt;=0,V273="n/a"),"n/a",U273/V273)</f>
        <v>1.5973121609225585</v>
      </c>
      <c r="X273" s="107">
        <f>IF(OR(AJ273&lt;=0,AJ273="n/a",U273&lt;=0,U273="n/a"),"n/a",U273/AJ273)</f>
        <v>1.4261960401417499</v>
      </c>
      <c r="Y273" s="165" t="s">
        <v>1719</v>
      </c>
      <c r="Z273" s="101">
        <f>IF(OR(AC273&lt;0.01,AC273="n/a"),"n/a",M273/AC273*100)</f>
        <v>44.326241134751776</v>
      </c>
      <c r="AA273" s="109">
        <f>IF(OR(AC273&lt;0.01,AC273="n/a"),"n/a",I273/AC273)</f>
        <v>12.475177304964539</v>
      </c>
      <c r="AB273" s="71">
        <v>12</v>
      </c>
      <c r="AC273" s="100">
        <v>5.64</v>
      </c>
      <c r="AD273" s="100" t="s">
        <v>142</v>
      </c>
      <c r="AE273" s="100">
        <v>2.4700000000000002</v>
      </c>
      <c r="AF273" s="100">
        <v>1.31</v>
      </c>
      <c r="AG273" s="100">
        <v>11.020000000000001</v>
      </c>
      <c r="AH273" s="100">
        <v>7.66</v>
      </c>
      <c r="AI273" s="100">
        <v>11.78</v>
      </c>
      <c r="AJ273" s="100">
        <v>7.99</v>
      </c>
      <c r="AK273" s="100" t="s">
        <v>142</v>
      </c>
      <c r="AL273" s="100">
        <v>704.36</v>
      </c>
      <c r="AM273" s="100">
        <v>8.2100000000000009</v>
      </c>
      <c r="AN273" s="100">
        <v>0.62</v>
      </c>
      <c r="AO273" s="110">
        <f>IF(U273="n/a","n/a",IF(AA273&lt;0,"n/a",IF(AA273="n/a","n/a",J273+U273-AA273)))</f>
        <v>2.4732842575872596</v>
      </c>
      <c r="AP273" s="111">
        <f>IF(U273="n/a","n/a",J273+U273)</f>
        <v>14.948461562551799</v>
      </c>
      <c r="AQ273" s="112">
        <f>IF(OR(AC273&lt;0.01,AC273="n/a",AF273="n/a"),"n/a",(I273/SQRT(22.5*AC273*(I273/AF273))-1)*100)</f>
        <v>-14.774854337979059</v>
      </c>
      <c r="AR273" s="101">
        <f>INDEX(Historical!$C$7:$C$1063,MATCH(B273,Historical!$B$7:$B$1063,0))*IF(AH273="n/a",1.03,IF(AH273&lt;0,1.01,IF(AH273&gt;10,1.1,(1+AH273/100))))</f>
        <v>2.6592020000000001</v>
      </c>
      <c r="AS273" s="109">
        <f>IF($AI273="n/a",1.03*AR273,IF($AI273&lt;0,1.01*AR273,IF($AI273&gt;10,1.1*AR273,(1+$AI273/100)*AR273)))</f>
        <v>2.9251222000000001</v>
      </c>
      <c r="AT273" s="109">
        <f>IF($AK273="n/a",1.03*AS273,IF($AK273&lt;0,1.01*AS273,IF($AK273&gt;10,1.1*AS273,(1+$AK273/100)*AS273)))</f>
        <v>3.0128758660000003</v>
      </c>
      <c r="AU273" s="109">
        <f>IF($AK273="n/a",1.03*AT273,IF($AK273&lt;0,1.01*AT273,IF($AK273&gt;10,1.1*AT273,(1+$AK273/100)*AT273)))</f>
        <v>3.1032621419800006</v>
      </c>
      <c r="AV273" s="109">
        <f>IF($AK273="n/a",1.03*AU273,IF($AK273&lt;0,1.01*AU273,IF($AK273&gt;10,1.1*AU273,(1+$AK273/100)*AU273)))</f>
        <v>3.1963600062394009</v>
      </c>
      <c r="AW273" s="109">
        <f>SUM(AR273:AV273)</f>
        <v>14.896822214219402</v>
      </c>
      <c r="AX273" s="113">
        <f>AW273/I273*100</f>
        <v>21.172288536411884</v>
      </c>
      <c r="AY273" s="100">
        <v>0.73</v>
      </c>
      <c r="AZ273" s="100">
        <v>61.23</v>
      </c>
      <c r="BA273" s="100">
        <v>-4.1000000000000005</v>
      </c>
      <c r="BB273" s="100">
        <v>8.7800000000000011</v>
      </c>
      <c r="BC273" s="100">
        <v>27.18</v>
      </c>
      <c r="BE273" s="12">
        <v>2017</v>
      </c>
      <c r="BF273" s="12">
        <f>IF(BE273&gt;2020,0,IF(BE273&gt;2008,1,IF(BE273&gt;2001,2,IF(BE273&gt;1990,3,IF(BE273&gt;1980,4,IF(BE273&gt;1973,5,IF(BE273&gt;1970,6,IF(BE273&gt;1960,7,IF(BE273&gt;1958,8,IF(BE273&gt;1953,9,10))))))))))</f>
        <v>1</v>
      </c>
      <c r="BG273" s="100">
        <v>1.08</v>
      </c>
      <c r="BH273" s="55" t="s">
        <v>121</v>
      </c>
      <c r="BI273" s="55" t="s">
        <v>122</v>
      </c>
    </row>
    <row r="274" spans="1:61" ht="12.75" customHeight="1" x14ac:dyDescent="0.2">
      <c r="A274" s="55" t="s">
        <v>1140</v>
      </c>
      <c r="B274" s="55" t="s">
        <v>1141</v>
      </c>
      <c r="C274" s="156" t="s">
        <v>300</v>
      </c>
      <c r="D274" s="98" t="s">
        <v>794</v>
      </c>
      <c r="E274" s="157">
        <v>13</v>
      </c>
      <c r="F274" s="2">
        <v>433</v>
      </c>
      <c r="G274" s="2" t="s">
        <v>146</v>
      </c>
      <c r="H274" s="2" t="s">
        <v>146</v>
      </c>
      <c r="I274" s="100">
        <v>144.61000000000001</v>
      </c>
      <c r="J274" s="101">
        <f>(M274/I274)*100</f>
        <v>2.95968466911002</v>
      </c>
      <c r="K274" s="104">
        <v>1.07</v>
      </c>
      <c r="L274" s="71">
        <v>4</v>
      </c>
      <c r="M274" s="28">
        <f>K274*L274</f>
        <v>4.28</v>
      </c>
      <c r="N274" s="103" t="s">
        <v>182</v>
      </c>
      <c r="O274" s="104">
        <v>1.01</v>
      </c>
      <c r="P274" s="158">
        <v>46098</v>
      </c>
      <c r="Q274" s="158">
        <v>46112</v>
      </c>
      <c r="R274" s="28">
        <f>(K274-O274)/O274*100</f>
        <v>5.9405940594059459</v>
      </c>
      <c r="S274" s="105">
        <f>IF(INDEX(Historical!$D$7:$D1534,MATCH(B274,Historical!$B$7:$B$1062,0))=0,"n/a",(INDEX(Historical!$C$7:$C$1062,MATCH(B274,Historical!$B$7:$B$1062,0))/INDEX(Historical!$D$7:$D$1062,MATCH(B274,Historical!$B$7:$B$1062,0))-1)*100)</f>
        <v>5.2083333333333481</v>
      </c>
      <c r="T274" s="105">
        <f>IF(INDEX(Historical!$F$7:$F$1062,MATCH(B274,Historical!$B$7:$B$1062,0))=0,"n/a",((INDEX(Historical!$C$7:$C$1062,MATCH(B274,Historical!$B$7:$B$1062,0))/INDEX(Historical!$F$7:$F$1062,MATCH(B274,Historical!$B$7:$B$1062,0)))^(1/3)-1)*100)</f>
        <v>8.5337380171791608</v>
      </c>
      <c r="U274" s="105">
        <f>IF(INDEX(Historical!$H$7:$H$1062,MATCH(B274,Historical!$B$7:$B$1062,0))=0,"n/a",((INDEX(Historical!$C$7:$C$1062,MATCH(B274,Historical!$B$7:$B$1062,0))/INDEX(Historical!$H$7:$H$1062,MATCH(B274,Historical!$B$7:$B$1062,0)))^(1/5)-1)*100)</f>
        <v>11.732283861391091</v>
      </c>
      <c r="V274" s="105">
        <f>IF(INDEX(Historical!$M$7:$M$1062,MATCH(B274,Historical!$B$7:$B$1062,0))=0,"n/a",((INDEX(Historical!$C$7:$C$1062,MATCH(B274,Historical!$B$7:$B$1062,0))/INDEX(Historical!$M$7:$M$1062,MATCH(B274,Historical!$B$7:$B$1062,0)))^(1/10)-1)*100)</f>
        <v>10.269086739811751</v>
      </c>
      <c r="W274" s="106">
        <f>IF(OR(U274&lt;=0,U274="n/a",V274&lt;=0,V274="n/a"),"n/a",U274/V274)</f>
        <v>1.1424856132441397</v>
      </c>
      <c r="X274" s="107">
        <f>IF(OR(AJ274&lt;=0,AJ274="n/a",U274&lt;=0,U274="n/a"),"n/a",U274/AJ274)</f>
        <v>0.92162481236379346</v>
      </c>
      <c r="Y274" s="165"/>
      <c r="Z274" s="101">
        <f>IF(OR(AC274&lt;0.01,AC274="n/a"),"n/a",M274/AC274*100)</f>
        <v>95.322939866369722</v>
      </c>
      <c r="AA274" s="109">
        <f>IF(OR(AC274&lt;0.01,AC274="n/a"),"n/a",I274/AC274)</f>
        <v>32.207126948775056</v>
      </c>
      <c r="AB274" s="71">
        <v>12</v>
      </c>
      <c r="AC274" s="100">
        <v>4.49</v>
      </c>
      <c r="AD274" s="100">
        <v>12.16</v>
      </c>
      <c r="AE274" s="100">
        <v>14.99</v>
      </c>
      <c r="AF274" s="100">
        <v>2.5099999999999998</v>
      </c>
      <c r="AG274" s="100">
        <v>7.91</v>
      </c>
      <c r="AH274" s="100">
        <v>2.34</v>
      </c>
      <c r="AI274" s="100">
        <v>0.09</v>
      </c>
      <c r="AJ274" s="100">
        <v>12.73</v>
      </c>
      <c r="AK274" s="100">
        <v>3.26</v>
      </c>
      <c r="AL274" s="100">
        <v>137780</v>
      </c>
      <c r="AM274" s="100">
        <v>0.25</v>
      </c>
      <c r="AN274" s="100">
        <v>0.69</v>
      </c>
      <c r="AO274" s="110">
        <f>IF(U274="n/a","n/a",IF(AA274&lt;0,"n/a",IF(AA274="n/a","n/a",J274+U274-AA274)))</f>
        <v>-17.515158418273945</v>
      </c>
      <c r="AP274" s="111">
        <f>IF(U274="n/a","n/a",J274+U274)</f>
        <v>14.691968530501111</v>
      </c>
      <c r="AQ274" s="112">
        <f>IF(OR(AC274&lt;0.01,AC274="n/a",AF274="n/a"),"n/a",(I274/SQRT(22.5*AC274*(I274/AF274))-1)*100)</f>
        <v>89.549042192750377</v>
      </c>
      <c r="AR274" s="101">
        <f>INDEX(Historical!$C$7:$C$1063,MATCH(B274,Historical!$B$7:$B$1063,0))*IF(AH274="n/a",1.03,IF(AH274&lt;0,1.01,IF(AH274&gt;10,1.1,(1+AH274/100))))</f>
        <v>4.1345360000000007</v>
      </c>
      <c r="AS274" s="109">
        <f>IF($AI274="n/a",1.03*AR274,IF($AI274&lt;0,1.01*AR274,IF($AI274&gt;10,1.1*AR274,(1+$AI274/100)*AR274)))</f>
        <v>4.1382570824</v>
      </c>
      <c r="AT274" s="109">
        <f>IF($AK274="n/a",1.03*AS274,IF($AK274&lt;0,1.01*AS274,IF($AK274&gt;10,1.1*AS274,(1+$AK274/100)*AS274)))</f>
        <v>4.2731642632862394</v>
      </c>
      <c r="AU274" s="109">
        <f>IF($AK274="n/a",1.03*AT274,IF($AK274&lt;0,1.01*AT274,IF($AK274&gt;10,1.1*AT274,(1+$AK274/100)*AT274)))</f>
        <v>4.4124694182693709</v>
      </c>
      <c r="AV274" s="109">
        <f>IF($AK274="n/a",1.03*AU274,IF($AK274&lt;0,1.01*AU274,IF($AK274&gt;10,1.1*AU274,(1+$AK274/100)*AU274)))</f>
        <v>4.556315921304952</v>
      </c>
      <c r="AW274" s="109">
        <f>SUM(AR274:AV274)</f>
        <v>21.514742685260565</v>
      </c>
      <c r="AX274" s="113">
        <f>AW274/I274*100</f>
        <v>14.877769646124447</v>
      </c>
      <c r="AY274" s="100">
        <v>1.32</v>
      </c>
      <c r="AZ274" s="100">
        <v>39.839999999999996</v>
      </c>
      <c r="BA274" s="100">
        <v>-5.7</v>
      </c>
      <c r="BB274" s="100">
        <v>0.47000000000000003</v>
      </c>
      <c r="BC274" s="100">
        <v>6.88</v>
      </c>
      <c r="BE274" s="12">
        <v>2014</v>
      </c>
      <c r="BF274" s="12">
        <f>IF(BE274&gt;2020,0,IF(BE274&gt;2008,1,IF(BE274&gt;2001,2,IF(BE274&gt;1990,3,IF(BE274&gt;1980,4,IF(BE274&gt;1973,5,IF(BE274&gt;1970,6,IF(BE274&gt;1960,7,IF(BE274&gt;1958,8,IF(BE274&gt;1953,9,10))))))))))</f>
        <v>1</v>
      </c>
      <c r="BG274" s="100">
        <v>4.24</v>
      </c>
      <c r="BH274" s="55" t="s">
        <v>121</v>
      </c>
      <c r="BI274" s="55" t="s">
        <v>302</v>
      </c>
    </row>
    <row r="275" spans="1:61" ht="12.75" customHeight="1" x14ac:dyDescent="0.2">
      <c r="A275" s="55" t="s">
        <v>1142</v>
      </c>
      <c r="B275" s="55" t="s">
        <v>1143</v>
      </c>
      <c r="C275" s="156" t="s">
        <v>125</v>
      </c>
      <c r="D275" s="98" t="s">
        <v>392</v>
      </c>
      <c r="E275" s="157">
        <v>18</v>
      </c>
      <c r="F275" s="2">
        <v>224</v>
      </c>
      <c r="G275" s="2" t="s">
        <v>118</v>
      </c>
      <c r="H275" s="2" t="s">
        <v>118</v>
      </c>
      <c r="I275" s="100">
        <v>190.82</v>
      </c>
      <c r="J275" s="101">
        <f>(M275/I275)*100</f>
        <v>3.0814380044020542</v>
      </c>
      <c r="K275" s="104">
        <v>1.47</v>
      </c>
      <c r="L275" s="71">
        <v>4</v>
      </c>
      <c r="M275" s="28">
        <f>K275*L275</f>
        <v>5.88</v>
      </c>
      <c r="N275" s="103" t="s">
        <v>147</v>
      </c>
      <c r="O275" s="104">
        <v>1.35</v>
      </c>
      <c r="P275" s="158">
        <v>45933</v>
      </c>
      <c r="Q275" s="158">
        <v>45950</v>
      </c>
      <c r="R275" s="28">
        <f>(K275-O275)/O275*100</f>
        <v>8.8888888888888786</v>
      </c>
      <c r="S275" s="105">
        <f>IF(INDEX(Historical!$D$7:$D1535,MATCH(B275,Historical!$B$7:$B$1062,0))=0,"n/a",(INDEX(Historical!$C$7:$C$1062,MATCH(B275,Historical!$B$7:$B$1062,0))/INDEX(Historical!$D$7:$D$1062,MATCH(B275,Historical!$B$7:$B$1062,0))-1)*100)</f>
        <v>5.1428571428571379</v>
      </c>
      <c r="T275" s="105">
        <f>IF(INDEX(Historical!$F$7:$F$1062,MATCH(B275,Historical!$B$7:$B$1062,0))=0,"n/a",((INDEX(Historical!$C$7:$C$1062,MATCH(B275,Historical!$B$7:$B$1062,0))/INDEX(Historical!$F$7:$F$1062,MATCH(B275,Historical!$B$7:$B$1062,0)))^(1/3)-1)*100)</f>
        <v>3.2155474050246546</v>
      </c>
      <c r="U275" s="105">
        <f>IF(INDEX(Historical!$H$7:$H$1062,MATCH(B275,Historical!$B$7:$B$1062,0))=0,"n/a",((INDEX(Historical!$C$7:$C$1062,MATCH(B275,Historical!$B$7:$B$1062,0))/INDEX(Historical!$H$7:$H$1062,MATCH(B275,Historical!$B$7:$B$1062,0)))^(1/5)-1)*100)</f>
        <v>3.2247011297944939</v>
      </c>
      <c r="V275" s="105">
        <f>IF(INDEX(Historical!$M$7:$M$1062,MATCH(B275,Historical!$B$7:$B$1062,0))=0,"n/a",((INDEX(Historical!$C$7:$C$1062,MATCH(B275,Historical!$B$7:$B$1062,0))/INDEX(Historical!$M$7:$M$1062,MATCH(B275,Historical!$B$7:$B$1062,0)))^(1/10)-1)*100)</f>
        <v>3.2217701383970843</v>
      </c>
      <c r="W275" s="106">
        <f>IF(OR(U275&lt;=0,U275="n/a",V275&lt;=0,V275="n/a"),"n/a",U275/V275)</f>
        <v>1.0009097456589091</v>
      </c>
      <c r="X275" s="107">
        <f>IF(OR(AJ275&lt;=0,AJ275="n/a",U275&lt;=0,U275="n/a"),"n/a",U275/AJ275)</f>
        <v>0.45482385469597936</v>
      </c>
      <c r="Y275" s="55"/>
      <c r="Z275" s="101">
        <f>IF(OR(AC275&lt;0.01,AC275="n/a"),"n/a",M275/AC275*100)</f>
        <v>84.482758620689651</v>
      </c>
      <c r="AA275" s="109">
        <f>IF(OR(AC275&lt;0.01,AC275="n/a"),"n/a",I275/AC275)</f>
        <v>27.416666666666664</v>
      </c>
      <c r="AB275" s="71">
        <v>12</v>
      </c>
      <c r="AC275" s="100">
        <v>6.96</v>
      </c>
      <c r="AD275" s="100">
        <v>2.1</v>
      </c>
      <c r="AE275" s="100">
        <v>7.01</v>
      </c>
      <c r="AF275" s="100" t="s">
        <v>142</v>
      </c>
      <c r="AG275" s="100" t="s">
        <v>142</v>
      </c>
      <c r="AH275" s="100">
        <v>10.95</v>
      </c>
      <c r="AI275" s="100">
        <v>9.33</v>
      </c>
      <c r="AJ275" s="100">
        <v>7.0900000000000007</v>
      </c>
      <c r="AK275" s="100">
        <v>9.9500000000000011</v>
      </c>
      <c r="AL275" s="100">
        <v>297410</v>
      </c>
      <c r="AM275" s="100">
        <v>0.22</v>
      </c>
      <c r="AN275" s="100" t="s">
        <v>142</v>
      </c>
      <c r="AO275" s="110">
        <f>IF(U275="n/a","n/a",IF(AA275&lt;0,"n/a",IF(AA275="n/a","n/a",J275+U275-AA275)))</f>
        <v>-21.110527532470115</v>
      </c>
      <c r="AP275" s="111">
        <f>IF(U275="n/a","n/a",J275+U275)</f>
        <v>6.306139134196548</v>
      </c>
      <c r="AQ275" s="112" t="str">
        <f>IF(OR(AC275&lt;0.01,AC275="n/a",AF275="n/a"),"n/a",(I275/SQRT(22.5*AC275*(I275/AF275))-1)*100)</f>
        <v>n/a</v>
      </c>
      <c r="AR275" s="101">
        <f>INDEX(Historical!$C$7:$C$1063,MATCH(B275,Historical!$B$7:$B$1063,0))*IF(AH275="n/a",1.03,IF(AH275&lt;0,1.01,IF(AH275&gt;10,1.1,(1+AH275/100))))</f>
        <v>6.0720000000000001</v>
      </c>
      <c r="AS275" s="109">
        <f>IF($AI275="n/a",1.03*AR275,IF($AI275&lt;0,1.01*AR275,IF($AI275&gt;10,1.1*AR275,(1+$AI275/100)*AR275)))</f>
        <v>6.6385176000000001</v>
      </c>
      <c r="AT275" s="109">
        <f>IF($AK275="n/a",1.03*AS275,IF($AK275&lt;0,1.01*AS275,IF($AK275&gt;10,1.1*AS275,(1+$AK275/100)*AS275)))</f>
        <v>7.2990501011999998</v>
      </c>
      <c r="AU275" s="109">
        <f>IF($AK275="n/a",1.03*AT275,IF($AK275&lt;0,1.01*AT275,IF($AK275&gt;10,1.1*AT275,(1+$AK275/100)*AT275)))</f>
        <v>8.0253055862693987</v>
      </c>
      <c r="AV275" s="109">
        <f>IF($AK275="n/a",1.03*AU275,IF($AK275&lt;0,1.01*AU275,IF($AK275&gt;10,1.1*AU275,(1+$AK275/100)*AU275)))</f>
        <v>8.8238234921032035</v>
      </c>
      <c r="AW275" s="109">
        <f>SUM(AR275:AV275)</f>
        <v>36.858696779572597</v>
      </c>
      <c r="AX275" s="113">
        <f>AW275/I275*100</f>
        <v>19.31595051858956</v>
      </c>
      <c r="AY275" s="100">
        <v>0.4</v>
      </c>
      <c r="AZ275" s="100">
        <v>34.28</v>
      </c>
      <c r="BA275" s="100">
        <v>-8.15</v>
      </c>
      <c r="BB275" s="100">
        <v>3.93</v>
      </c>
      <c r="BC275" s="100">
        <v>12.27</v>
      </c>
      <c r="BE275" s="12">
        <v>2008</v>
      </c>
      <c r="BF275" s="12">
        <f>IF(BE275&gt;2020,0,IF(BE275&gt;2008,1,IF(BE275&gt;2001,2,IF(BE275&gt;1990,3,IF(BE275&gt;1980,4,IF(BE275&gt;1973,5,IF(BE275&gt;1970,6,IF(BE275&gt;1960,7,IF(BE275&gt;1958,8,IF(BE275&gt;1953,9,10))))))))))</f>
        <v>2</v>
      </c>
      <c r="BG275" s="100">
        <v>15.86</v>
      </c>
      <c r="BH275" s="55" t="s">
        <v>121</v>
      </c>
      <c r="BI275" s="55" t="s">
        <v>122</v>
      </c>
    </row>
    <row r="276" spans="1:61" x14ac:dyDescent="0.2">
      <c r="A276" s="55" t="s">
        <v>1144</v>
      </c>
      <c r="B276" s="55" t="s">
        <v>1145</v>
      </c>
      <c r="C276" s="156" t="s">
        <v>134</v>
      </c>
      <c r="D276" s="98" t="s">
        <v>157</v>
      </c>
      <c r="E276" s="157">
        <v>16</v>
      </c>
      <c r="F276" s="2">
        <v>306</v>
      </c>
      <c r="G276" s="2" t="s">
        <v>119</v>
      </c>
      <c r="H276" s="2" t="s">
        <v>118</v>
      </c>
      <c r="I276" s="100">
        <v>249.87</v>
      </c>
      <c r="J276" s="101">
        <f>(M276/I276)*100</f>
        <v>3.2016648657301796</v>
      </c>
      <c r="K276" s="104">
        <v>2</v>
      </c>
      <c r="L276" s="71">
        <v>4</v>
      </c>
      <c r="M276" s="28">
        <f>K276*L276</f>
        <v>8</v>
      </c>
      <c r="N276" s="103" t="s">
        <v>120</v>
      </c>
      <c r="O276" s="104">
        <v>1.7</v>
      </c>
      <c r="P276" s="158">
        <v>46223</v>
      </c>
      <c r="Q276" s="158">
        <v>46239</v>
      </c>
      <c r="R276" s="28">
        <f>(K276-O276)/O276*100</f>
        <v>17.647058823529417</v>
      </c>
      <c r="S276" s="105">
        <f>IF(INDEX(Historical!$D$7:$D1536,MATCH(B276,Historical!$B$7:$B$1062,0))=0,"n/a",(INDEX(Historical!$C$7:$C$1062,MATCH(B276,Historical!$B$7:$B$1062,0))/INDEX(Historical!$D$7:$D$1062,MATCH(B276,Historical!$B$7:$B$1062,0))-1)*100)</f>
        <v>4.7619047619047672</v>
      </c>
      <c r="T276" s="105">
        <f>IF(INDEX(Historical!$F$7:$F$1062,MATCH(B276,Historical!$B$7:$B$1062,0))=0,"n/a",((INDEX(Historical!$C$7:$C$1062,MATCH(B276,Historical!$B$7:$B$1062,0))/INDEX(Historical!$F$7:$F$1062,MATCH(B276,Historical!$B$7:$B$1062,0)))^(1/3)-1)*100)</f>
        <v>4.7028966897414426</v>
      </c>
      <c r="U276" s="105">
        <f>IF(INDEX(Historical!$H$7:$H$1062,MATCH(B276,Historical!$B$7:$B$1062,0))=0,"n/a",((INDEX(Historical!$C$7:$C$1062,MATCH(B276,Historical!$B$7:$B$1062,0))/INDEX(Historical!$H$7:$H$1062,MATCH(B276,Historical!$B$7:$B$1062,0)))^(1/5)-1)*100)</f>
        <v>7.4873165575328748</v>
      </c>
      <c r="V276" s="105">
        <f>IF(INDEX(Historical!$M$7:$M$1062,MATCH(B276,Historical!$B$7:$B$1062,0))=0,"n/a",((INDEX(Historical!$C$7:$C$1062,MATCH(B276,Historical!$B$7:$B$1062,0))/INDEX(Historical!$M$7:$M$1062,MATCH(B276,Historical!$B$7:$B$1062,0)))^(1/10)-1)*100)</f>
        <v>12.624995805364048</v>
      </c>
      <c r="W276" s="106">
        <f>IF(OR(U276&lt;=0,U276="n/a",V276&lt;=0,V276="n/a"),"n/a",U276/V276)</f>
        <v>0.59305497387584871</v>
      </c>
      <c r="X276" s="107" t="str">
        <f>IF(OR(AJ276&lt;=0,AJ276="n/a",U276&lt;=0,U276="n/a"),"n/a",U276/AJ276)</f>
        <v>n/a</v>
      </c>
      <c r="Y276" s="165"/>
      <c r="Z276" s="101">
        <f>IF(OR(AC276&lt;0.01,AC276="n/a"),"n/a",M276/AC276*100)</f>
        <v>44.004400440044009</v>
      </c>
      <c r="AA276" s="109">
        <f>IF(OR(AC276&lt;0.01,AC276="n/a"),"n/a",I276/AC276)</f>
        <v>13.744224422442244</v>
      </c>
      <c r="AB276" s="71">
        <v>12</v>
      </c>
      <c r="AC276" s="100">
        <v>18.18</v>
      </c>
      <c r="AD276" s="100">
        <v>0.9</v>
      </c>
      <c r="AE276" s="100">
        <v>2.84</v>
      </c>
      <c r="AF276" s="100">
        <v>1.56</v>
      </c>
      <c r="AG276" s="100">
        <v>12.47</v>
      </c>
      <c r="AH276" s="100">
        <v>14.46</v>
      </c>
      <c r="AI276" s="100">
        <v>13.469999999999999</v>
      </c>
      <c r="AJ276" s="100">
        <v>-0.44</v>
      </c>
      <c r="AK276" s="100">
        <v>12.920000000000002</v>
      </c>
      <c r="AL276" s="100">
        <v>99700</v>
      </c>
      <c r="AM276" s="100">
        <v>0.35000000000000003</v>
      </c>
      <c r="AN276" s="100">
        <v>1.34</v>
      </c>
      <c r="AO276" s="110">
        <f>IF(U276="n/a","n/a",IF(AA276&lt;0,"n/a",IF(AA276="n/a","n/a",J276+U276-AA276)))</f>
        <v>-3.055242999179189</v>
      </c>
      <c r="AP276" s="111">
        <f>IF(U276="n/a","n/a",J276+U276)</f>
        <v>10.688981423263055</v>
      </c>
      <c r="AQ276" s="112">
        <f>IF(OR(AC276&lt;0.01,AC276="n/a",AF276="n/a"),"n/a",(I276/SQRT(22.5*AC276*(I276/AF276))-1)*100)</f>
        <v>-2.3817182445148299</v>
      </c>
      <c r="AR276" s="101">
        <f>INDEX(Historical!$C$7:$C$1063,MATCH(B276,Historical!$B$7:$B$1063,0))*IF(AH276="n/a",1.03,IF(AH276&lt;0,1.01,IF(AH276&gt;10,1.1,(1+AH276/100))))</f>
        <v>7.26</v>
      </c>
      <c r="AS276" s="109">
        <f>IF($AI276="n/a",1.03*AR276,IF($AI276&lt;0,1.01*AR276,IF($AI276&gt;10,1.1*AR276,(1+$AI276/100)*AR276)))</f>
        <v>7.9860000000000007</v>
      </c>
      <c r="AT276" s="109">
        <f>IF($AK276="n/a",1.03*AS276,IF($AK276&lt;0,1.01*AS276,IF($AK276&gt;10,1.1*AS276,(1+$AK276/100)*AS276)))</f>
        <v>8.7846000000000011</v>
      </c>
      <c r="AU276" s="109">
        <f>IF($AK276="n/a",1.03*AT276,IF($AK276&lt;0,1.01*AT276,IF($AK276&gt;10,1.1*AT276,(1+$AK276/100)*AT276)))</f>
        <v>9.6630600000000015</v>
      </c>
      <c r="AV276" s="109">
        <f>IF($AK276="n/a",1.03*AU276,IF($AK276&lt;0,1.01*AU276,IF($AK276&gt;10,1.1*AU276,(1+$AK276/100)*AU276)))</f>
        <v>10.629366000000003</v>
      </c>
      <c r="AW276" s="109">
        <f>SUM(AR276:AV276)</f>
        <v>44.323026000000006</v>
      </c>
      <c r="AX276" s="113">
        <f>AW276/I276*100</f>
        <v>17.738434385880662</v>
      </c>
      <c r="AY276" s="100">
        <v>0.9</v>
      </c>
      <c r="AZ276" s="100">
        <v>41.27</v>
      </c>
      <c r="BA276" s="100">
        <v>-2.58</v>
      </c>
      <c r="BB276" s="100">
        <v>4.42</v>
      </c>
      <c r="BC276" s="100">
        <v>15.39</v>
      </c>
      <c r="BE276" s="12">
        <v>2011</v>
      </c>
      <c r="BF276" s="12">
        <f>IF(BE276&gt;2020,0,IF(BE276&gt;2008,1,IF(BE276&gt;2001,2,IF(BE276&gt;1990,3,IF(BE276&gt;1980,4,IF(BE276&gt;1973,5,IF(BE276&gt;1970,6,IF(BE276&gt;1960,7,IF(BE276&gt;1958,8,IF(BE276&gt;1953,9,10))))))))))</f>
        <v>1</v>
      </c>
      <c r="BG276" s="100">
        <v>1.29</v>
      </c>
      <c r="BH276" s="55" t="s">
        <v>121</v>
      </c>
      <c r="BI276" s="55" t="s">
        <v>122</v>
      </c>
    </row>
    <row r="277" spans="1:61" ht="12.75" customHeight="1" x14ac:dyDescent="0.2">
      <c r="A277" s="123" t="s">
        <v>1146</v>
      </c>
      <c r="B277" s="55" t="s">
        <v>1147</v>
      </c>
      <c r="C277" s="156" t="s">
        <v>162</v>
      </c>
      <c r="D277" s="98" t="s">
        <v>296</v>
      </c>
      <c r="E277" s="157">
        <v>14</v>
      </c>
      <c r="F277" s="2">
        <v>367</v>
      </c>
      <c r="G277" s="2" t="s">
        <v>119</v>
      </c>
      <c r="H277" s="2" t="s">
        <v>119</v>
      </c>
      <c r="I277" s="100">
        <v>100.99</v>
      </c>
      <c r="J277" s="101">
        <f>(M277/I277)*100</f>
        <v>3.604317259134568</v>
      </c>
      <c r="K277" s="104">
        <v>0.91</v>
      </c>
      <c r="L277" s="71">
        <v>4</v>
      </c>
      <c r="M277" s="28">
        <f>K277*L277</f>
        <v>3.64</v>
      </c>
      <c r="N277" s="103" t="s">
        <v>136</v>
      </c>
      <c r="O277" s="104">
        <v>0.89500000000000002</v>
      </c>
      <c r="P277" s="158">
        <v>45964</v>
      </c>
      <c r="Q277" s="158">
        <v>45992</v>
      </c>
      <c r="R277" s="28">
        <f>(K277-O277)/O277*100</f>
        <v>1.6759776536312863</v>
      </c>
      <c r="S277" s="105">
        <f>IF(INDEX(Historical!$D$7:$D1538,MATCH(B277,Historical!$B$7:$B$1062,0))=0,"n/a",(INDEX(Historical!$C$7:$C$1062,MATCH(B277,Historical!$B$7:$B$1062,0))/INDEX(Historical!$D$7:$D$1062,MATCH(B277,Historical!$B$7:$B$1062,0))-1)*100)</f>
        <v>1.6973125884016893</v>
      </c>
      <c r="T277" s="105">
        <f>IF(INDEX(Historical!$F$7:$F$1062,MATCH(B277,Historical!$B$7:$B$1062,0))=0,"n/a",((INDEX(Historical!$C$7:$C$1062,MATCH(B277,Historical!$B$7:$B$1062,0))/INDEX(Historical!$F$7:$F$1062,MATCH(B277,Historical!$B$7:$B$1062,0)))^(1/3)-1)*100)</f>
        <v>1.7269590542156266</v>
      </c>
      <c r="U277" s="105">
        <f>IF(INDEX(Historical!$H$7:$H$1062,MATCH(B277,Historical!$B$7:$B$1062,0))=0,"n/a",((INDEX(Historical!$C$7:$C$1062,MATCH(B277,Historical!$B$7:$B$1062,0))/INDEX(Historical!$H$7:$H$1062,MATCH(B277,Historical!$B$7:$B$1062,0)))^(1/5)-1)*100)</f>
        <v>2.4997171852536137</v>
      </c>
      <c r="V277" s="105">
        <f>IF(INDEX(Historical!$M$7:$M$1062,MATCH(B277,Historical!$B$7:$B$1062,0))=0,"n/a",((INDEX(Historical!$C$7:$C$1062,MATCH(B277,Historical!$B$7:$B$1062,0))/INDEX(Historical!$M$7:$M$1062,MATCH(B277,Historical!$B$7:$B$1062,0)))^(1/10)-1)*100)</f>
        <v>4.0802160860085479</v>
      </c>
      <c r="W277" s="106">
        <f>IF(OR(U277&lt;=0,U277="n/a",V277&lt;=0,V277="n/a"),"n/a",U277/V277)</f>
        <v>0.61264333372572688</v>
      </c>
      <c r="X277" s="107">
        <f>IF(OR(AJ277&lt;=0,AJ277="n/a",U277&lt;=0,U277="n/a"),"n/a",U277/AJ277)</f>
        <v>3.4242701167857725</v>
      </c>
      <c r="Y277" s="166"/>
      <c r="Z277" s="101">
        <f>IF(OR(AC277&lt;0.01,AC277="n/a"),"n/a",M277/AC277*100)</f>
        <v>67.910447761194021</v>
      </c>
      <c r="AA277" s="109">
        <f>IF(OR(AC277&lt;0.01,AC277="n/a"),"n/a",I277/AC277)</f>
        <v>18.84141791044776</v>
      </c>
      <c r="AB277" s="71">
        <v>12</v>
      </c>
      <c r="AC277" s="100">
        <v>5.36</v>
      </c>
      <c r="AD277" s="100">
        <v>2.69</v>
      </c>
      <c r="AE277" s="100">
        <v>2.2400000000000002</v>
      </c>
      <c r="AF277" s="100">
        <v>1.73</v>
      </c>
      <c r="AG277" s="100">
        <v>9.48</v>
      </c>
      <c r="AH277" s="100">
        <v>-5.92</v>
      </c>
      <c r="AI277" s="100">
        <v>17.07</v>
      </c>
      <c r="AJ277" s="100">
        <v>0.73</v>
      </c>
      <c r="AK277" s="100">
        <v>6.76</v>
      </c>
      <c r="AL277" s="100">
        <v>12240</v>
      </c>
      <c r="AM277" s="100">
        <v>0.18</v>
      </c>
      <c r="AN277" s="100">
        <v>2.14</v>
      </c>
      <c r="AO277" s="110">
        <f>IF(U277="n/a","n/a",IF(AA277&lt;0,"n/a",IF(AA277="n/a","n/a",J277+U277-AA277)))</f>
        <v>-12.737383466059578</v>
      </c>
      <c r="AP277" s="111">
        <f>IF(U277="n/a","n/a",J277+U277)</f>
        <v>6.1040344443881818</v>
      </c>
      <c r="AQ277" s="112">
        <f>IF(OR(AC277&lt;0.01,AC277="n/a",AF277="n/a"),"n/a",(I277/SQRT(22.5*AC277*(I277/AF277))-1)*100)</f>
        <v>20.361775004589333</v>
      </c>
      <c r="AR277" s="101">
        <f>INDEX(Historical!$C$7:$C$1063,MATCH(B277,Historical!$B$7:$B$1063,0))*IF(AH277="n/a",1.03,IF(AH277&lt;0,1.01,IF(AH277&gt;10,1.1,(1+AH277/100))))</f>
        <v>3.6309500000000003</v>
      </c>
      <c r="AS277" s="109">
        <f>IF($AI277="n/a",1.03*AR277,IF($AI277&lt;0,1.01*AR277,IF($AI277&gt;10,1.1*AR277,(1+$AI277/100)*AR277)))</f>
        <v>3.9940450000000007</v>
      </c>
      <c r="AT277" s="109">
        <f>IF($AK277="n/a",1.03*AS277,IF($AK277&lt;0,1.01*AS277,IF($AK277&gt;10,1.1*AS277,(1+$AK277/100)*AS277)))</f>
        <v>4.2640424420000009</v>
      </c>
      <c r="AU277" s="109">
        <f>IF($AK277="n/a",1.03*AT277,IF($AK277&lt;0,1.01*AT277,IF($AK277&gt;10,1.1*AT277,(1+$AK277/100)*AT277)))</f>
        <v>4.5522917110792012</v>
      </c>
      <c r="AV277" s="109">
        <f>IF($AK277="n/a",1.03*AU277,IF($AK277&lt;0,1.01*AU277,IF($AK277&gt;10,1.1*AU277,(1+$AK277/100)*AU277)))</f>
        <v>4.8600266307481554</v>
      </c>
      <c r="AW277" s="109">
        <f>SUM(AR277:AV277)</f>
        <v>21.301355783827358</v>
      </c>
      <c r="AX277" s="113">
        <f>AW277/I277*100</f>
        <v>21.092539641377719</v>
      </c>
      <c r="AY277" s="100">
        <v>0.43</v>
      </c>
      <c r="AZ277" s="100">
        <v>18.360000000000003</v>
      </c>
      <c r="BA277" s="100">
        <v>-9.15</v>
      </c>
      <c r="BB277" s="100">
        <v>-3.26</v>
      </c>
      <c r="BC277" s="100">
        <v>3.6799999999999997</v>
      </c>
      <c r="BE277" s="12">
        <v>2013</v>
      </c>
      <c r="BF277" s="12">
        <f>IF(BE277&gt;2020,0,IF(BE277&gt;2008,1,IF(BE277&gt;2001,2,IF(BE277&gt;1990,3,IF(BE277&gt;1980,4,IF(BE277&gt;1973,5,IF(BE277&gt;1970,6,IF(BE277&gt;1960,7,IF(BE277&gt;1958,8,IF(BE277&gt;1953,9,10))))))))))</f>
        <v>1</v>
      </c>
      <c r="BG277" s="100">
        <v>2.2599999999999998</v>
      </c>
      <c r="BH277" s="55" t="s">
        <v>121</v>
      </c>
      <c r="BI277" s="55" t="s">
        <v>122</v>
      </c>
    </row>
    <row r="278" spans="1:61" ht="12.75" customHeight="1" x14ac:dyDescent="0.2">
      <c r="A278" s="55" t="s">
        <v>1148</v>
      </c>
      <c r="B278" s="55" t="s">
        <v>1149</v>
      </c>
      <c r="C278" s="156" t="s">
        <v>335</v>
      </c>
      <c r="D278" s="98" t="s">
        <v>336</v>
      </c>
      <c r="E278" s="157">
        <v>16</v>
      </c>
      <c r="F278" s="2">
        <v>300</v>
      </c>
      <c r="G278" s="2" t="s">
        <v>146</v>
      </c>
      <c r="H278" s="2" t="s">
        <v>146</v>
      </c>
      <c r="I278" s="100">
        <v>185.71</v>
      </c>
      <c r="J278" s="101">
        <f>(M278/I278)*100</f>
        <v>2.8000646168757739</v>
      </c>
      <c r="K278" s="104">
        <v>1.3</v>
      </c>
      <c r="L278" s="71">
        <v>4</v>
      </c>
      <c r="M278" s="28">
        <f>K278*L278</f>
        <v>5.2</v>
      </c>
      <c r="N278" s="103" t="s">
        <v>273</v>
      </c>
      <c r="O278" s="104">
        <v>1.25</v>
      </c>
      <c r="P278" s="158">
        <v>46156</v>
      </c>
      <c r="Q278" s="158">
        <v>46170</v>
      </c>
      <c r="R278" s="28">
        <f>(K278-O278)/O278*100</f>
        <v>4.0000000000000036</v>
      </c>
      <c r="S278" s="105">
        <f>IF(INDEX(Historical!$D$7:$D1539,MATCH(B278,Historical!$B$7:$B$1062,0))=0,"n/a",(INDEX(Historical!$C$7:$C$1062,MATCH(B278,Historical!$B$7:$B$1062,0))/INDEX(Historical!$D$7:$D$1062,MATCH(B278,Historical!$B$7:$B$1062,0))-1)*100)</f>
        <v>5.3191489361702038</v>
      </c>
      <c r="T278" s="105">
        <f>IF(INDEX(Historical!$F$7:$F$1062,MATCH(B278,Historical!$B$7:$B$1062,0))=0,"n/a",((INDEX(Historical!$C$7:$C$1062,MATCH(B278,Historical!$B$7:$B$1062,0))/INDEX(Historical!$F$7:$F$1062,MATCH(B278,Historical!$B$7:$B$1062,0)))^(1/3)-1)*100)</f>
        <v>9.2128819145921739</v>
      </c>
      <c r="U278" s="105">
        <f>IF(INDEX(Historical!$H$7:$H$1062,MATCH(B278,Historical!$B$7:$B$1062,0))=0,"n/a",((INDEX(Historical!$C$7:$C$1062,MATCH(B278,Historical!$B$7:$B$1062,0))/INDEX(Historical!$H$7:$H$1062,MATCH(B278,Historical!$B$7:$B$1062,0)))^(1/5)-1)*100)</f>
        <v>16.668588412984487</v>
      </c>
      <c r="V278" s="105">
        <f>IF(INDEX(Historical!$M$7:$M$1062,MATCH(B278,Historical!$B$7:$B$1062,0))=0,"n/a",((INDEX(Historical!$C$7:$C$1062,MATCH(B278,Historical!$B$7:$B$1062,0))/INDEX(Historical!$M$7:$M$1062,MATCH(B278,Historical!$B$7:$B$1062,0)))^(1/10)-1)*100)</f>
        <v>17.343900463843287</v>
      </c>
      <c r="W278" s="106">
        <f>IF(OR(U278&lt;=0,U278="n/a",V278&lt;=0,V278="n/a"),"n/a",U278/V278)</f>
        <v>0.96106342674955858</v>
      </c>
      <c r="X278" s="107">
        <f>IF(OR(AJ278&lt;=0,AJ278="n/a",U278&lt;=0,U278="n/a"),"n/a",U278/AJ278)</f>
        <v>4.3182871536229239</v>
      </c>
      <c r="Y278" s="166"/>
      <c r="Z278" s="101">
        <f>IF(OR(AC278&lt;0.01,AC278="n/a"),"n/a",M278/AC278*100)</f>
        <v>47.794117647058819</v>
      </c>
      <c r="AA278" s="109">
        <f>IF(OR(AC278&lt;0.01,AC278="n/a"),"n/a",I278/AC278)</f>
        <v>17.068933823529413</v>
      </c>
      <c r="AB278" s="71">
        <v>12</v>
      </c>
      <c r="AC278" s="100">
        <v>10.88</v>
      </c>
      <c r="AD278" s="100">
        <v>2.4900000000000002</v>
      </c>
      <c r="AE278" s="100">
        <v>1.25</v>
      </c>
      <c r="AF278" s="100">
        <v>5.36</v>
      </c>
      <c r="AG278" s="100">
        <v>31.080000000000002</v>
      </c>
      <c r="AH278" s="100">
        <v>2.31</v>
      </c>
      <c r="AI278" s="100">
        <v>7.6899999999999995</v>
      </c>
      <c r="AJ278" s="100">
        <v>3.8600000000000003</v>
      </c>
      <c r="AK278" s="100">
        <v>6.32</v>
      </c>
      <c r="AL278" s="100">
        <v>6750</v>
      </c>
      <c r="AM278" s="100">
        <v>3.5000000000000004</v>
      </c>
      <c r="AN278" s="100">
        <v>1.35</v>
      </c>
      <c r="AO278" s="110">
        <f>IF(U278="n/a","n/a",IF(AA278&lt;0,"n/a",IF(AA278="n/a","n/a",J278+U278-AA278)))</f>
        <v>2.3997192063308468</v>
      </c>
      <c r="AP278" s="111">
        <f>IF(U278="n/a","n/a",J278+U278)</f>
        <v>19.46865302986026</v>
      </c>
      <c r="AQ278" s="112">
        <f>IF(OR(AC278&lt;0.01,AC278="n/a",AF278="n/a"),"n/a",(I278/SQRT(22.5*AC278*(I278/AF278))-1)*100)</f>
        <v>101.64819231535969</v>
      </c>
      <c r="AR278" s="101">
        <f>INDEX(Historical!$C$7:$C$1063,MATCH(B278,Historical!$B$7:$B$1063,0))*IF(AH278="n/a",1.03,IF(AH278&lt;0,1.01,IF(AH278&gt;10,1.1,(1+AH278/100))))</f>
        <v>5.0643449999999994</v>
      </c>
      <c r="AS278" s="109">
        <f>IF($AI278="n/a",1.03*AR278,IF($AI278&lt;0,1.01*AR278,IF($AI278&gt;10,1.1*AR278,(1+$AI278/100)*AR278)))</f>
        <v>5.4537931304999994</v>
      </c>
      <c r="AT278" s="109">
        <f>IF($AK278="n/a",1.03*AS278,IF($AK278&lt;0,1.01*AS278,IF($AK278&gt;10,1.1*AS278,(1+$AK278/100)*AS278)))</f>
        <v>5.7984728563475993</v>
      </c>
      <c r="AU278" s="109">
        <f>IF($AK278="n/a",1.03*AT278,IF($AK278&lt;0,1.01*AT278,IF($AK278&gt;10,1.1*AT278,(1+$AK278/100)*AT278)))</f>
        <v>6.164936340868767</v>
      </c>
      <c r="AV278" s="109">
        <f>IF($AK278="n/a",1.03*AU278,IF($AK278&lt;0,1.01*AU278,IF($AK278&gt;10,1.1*AU278,(1+$AK278/100)*AU278)))</f>
        <v>6.5545603176116725</v>
      </c>
      <c r="AW278" s="109">
        <f>SUM(AR278:AV278)</f>
        <v>29.036107645328038</v>
      </c>
      <c r="AX278" s="113">
        <f>AW278/I278*100</f>
        <v>15.635188005669074</v>
      </c>
      <c r="AY278" s="100">
        <v>1.06</v>
      </c>
      <c r="AZ278" s="100">
        <v>7.55</v>
      </c>
      <c r="BA278" s="100">
        <v>-44.75</v>
      </c>
      <c r="BB278" s="100">
        <v>-5.1400000000000006</v>
      </c>
      <c r="BC278" s="100">
        <v>-17.649999999999999</v>
      </c>
      <c r="BE278" s="12">
        <v>2011</v>
      </c>
      <c r="BF278" s="12">
        <f>IF(BE278&gt;2020,0,IF(BE278&gt;2008,1,IF(BE278&gt;2001,2,IF(BE278&gt;1990,3,IF(BE278&gt;1980,4,IF(BE278&gt;1973,5,IF(BE278&gt;1970,6,IF(BE278&gt;1960,7,IF(BE278&gt;1958,8,IF(BE278&gt;1953,9,10))))))))))</f>
        <v>1</v>
      </c>
      <c r="BG278" s="100">
        <v>10.7</v>
      </c>
      <c r="BH278" s="55" t="s">
        <v>121</v>
      </c>
      <c r="BI278" s="55" t="s">
        <v>122</v>
      </c>
    </row>
    <row r="279" spans="1:61" ht="12.75" customHeight="1" x14ac:dyDescent="0.2">
      <c r="A279" s="123" t="s">
        <v>1150</v>
      </c>
      <c r="B279" s="55" t="s">
        <v>1151</v>
      </c>
      <c r="C279" s="156" t="s">
        <v>162</v>
      </c>
      <c r="D279" s="98" t="s">
        <v>296</v>
      </c>
      <c r="E279" s="157">
        <v>21</v>
      </c>
      <c r="F279" s="2">
        <v>206</v>
      </c>
      <c r="G279" s="2" t="s">
        <v>146</v>
      </c>
      <c r="H279" s="2" t="s">
        <v>146</v>
      </c>
      <c r="I279" s="100">
        <v>49.33</v>
      </c>
      <c r="J279" s="101">
        <f>(M279/I279)*100</f>
        <v>4.4698966146361245</v>
      </c>
      <c r="K279" s="104">
        <v>0.55125000000000002</v>
      </c>
      <c r="L279" s="71">
        <v>4</v>
      </c>
      <c r="M279" s="28">
        <f>K279*L279</f>
        <v>2.2050000000000001</v>
      </c>
      <c r="N279" s="103" t="s">
        <v>240</v>
      </c>
      <c r="O279" s="104">
        <v>0.52500000000000002</v>
      </c>
      <c r="P279" s="158">
        <v>46198</v>
      </c>
      <c r="Q279" s="158">
        <v>46218</v>
      </c>
      <c r="R279" s="28">
        <f>(K279-O279)/O279*100</f>
        <v>4.9999999999999991</v>
      </c>
      <c r="S279" s="105">
        <f>IF(INDEX(Historical!$D$7:$D1540,MATCH(B279,Historical!$B$7:$B$1062,0))=0,"n/a",(INDEX(Historical!$C$7:$C$1062,MATCH(B279,Historical!$B$7:$B$1062,0))/INDEX(Historical!$D$7:$D$1062,MATCH(B279,Historical!$B$7:$B$1062,0))-1)*100)</f>
        <v>5.1282051282051322</v>
      </c>
      <c r="T279" s="105">
        <f>IF(INDEX(Historical!$F$7:$F$1062,MATCH(B279,Historical!$B$7:$B$1062,0))=0,"n/a",((INDEX(Historical!$C$7:$C$1062,MATCH(B279,Historical!$B$7:$B$1062,0))/INDEX(Historical!$F$7:$F$1062,MATCH(B279,Historical!$B$7:$B$1062,0)))^(1/3)-1)*100)</f>
        <v>5.1162156261971736</v>
      </c>
      <c r="U279" s="105">
        <f>IF(INDEX(Historical!$H$7:$H$1062,MATCH(B279,Historical!$B$7:$B$1062,0))=0,"n/a",((INDEX(Historical!$C$7:$C$1062,MATCH(B279,Historical!$B$7:$B$1062,0))/INDEX(Historical!$H$7:$H$1062,MATCH(B279,Historical!$B$7:$B$1062,0)))^(1/5)-1)*100)</f>
        <v>5.5812421240159171</v>
      </c>
      <c r="V279" s="105">
        <f>IF(INDEX(Historical!$M$7:$M$1062,MATCH(B279,Historical!$B$7:$B$1062,0))=0,"n/a",((INDEX(Historical!$C$7:$C$1062,MATCH(B279,Historical!$B$7:$B$1062,0))/INDEX(Historical!$M$7:$M$1062,MATCH(B279,Historical!$B$7:$B$1062,0)))^(1/10)-1)*100)</f>
        <v>5.8594387700312556</v>
      </c>
      <c r="W279" s="106">
        <f>IF(OR(U279&lt;=0,U279="n/a",V279&lt;=0,V279="n/a"),"n/a",U279/V279)</f>
        <v>0.95252162247377581</v>
      </c>
      <c r="X279" s="107">
        <f>IF(OR(AJ279&lt;=0,AJ279="n/a",U279&lt;=0,U279="n/a"),"n/a",U279/AJ279)</f>
        <v>0.56777641139531199</v>
      </c>
      <c r="Y279" s="55"/>
      <c r="Z279" s="101">
        <f>IF(OR(AC279&lt;0.01,AC279="n/a"),"n/a",M279/AC279*100)</f>
        <v>98.437499999999986</v>
      </c>
      <c r="AA279" s="109">
        <f>IF(OR(AC279&lt;0.01,AC279="n/a"),"n/a",I279/AC279)</f>
        <v>22.022321428571427</v>
      </c>
      <c r="AB279" s="71">
        <v>12</v>
      </c>
      <c r="AC279" s="100">
        <v>2.2400000000000002</v>
      </c>
      <c r="AD279" s="100">
        <v>1.86</v>
      </c>
      <c r="AE279" s="100">
        <v>1.71</v>
      </c>
      <c r="AF279" s="100">
        <v>1.39</v>
      </c>
      <c r="AG279" s="100">
        <v>6.3</v>
      </c>
      <c r="AH279" s="100">
        <v>11.200000000000001</v>
      </c>
      <c r="AI279" s="100">
        <v>5.4</v>
      </c>
      <c r="AJ279" s="100">
        <v>9.83</v>
      </c>
      <c r="AK279" s="100">
        <v>7.41</v>
      </c>
      <c r="AL279" s="100">
        <v>5710</v>
      </c>
      <c r="AM279" s="100">
        <v>0.52</v>
      </c>
      <c r="AN279" s="100">
        <v>1.2</v>
      </c>
      <c r="AO279" s="110">
        <f>IF(U279="n/a","n/a",IF(AA279&lt;0,"n/a",IF(AA279="n/a","n/a",J279+U279-AA279)))</f>
        <v>-11.971182689919385</v>
      </c>
      <c r="AP279" s="111">
        <f>IF(U279="n/a","n/a",J279+U279)</f>
        <v>10.051138738652043</v>
      </c>
      <c r="AQ279" s="112">
        <f>IF(OR(AC279&lt;0.01,AC279="n/a",AF279="n/a"),"n/a",(I279/SQRT(22.5*AC279*(I279/AF279))-1)*100)</f>
        <v>16.640047983746964</v>
      </c>
      <c r="AR279" s="101">
        <f>INDEX(Historical!$C$7:$C$1063,MATCH(B279,Historical!$B$7:$B$1063,0))*IF(AH279="n/a",1.03,IF(AH279&lt;0,1.01,IF(AH279&gt;10,1.1,(1+AH279/100))))</f>
        <v>2.2549999999999999</v>
      </c>
      <c r="AS279" s="109">
        <f>IF($AI279="n/a",1.03*AR279,IF($AI279&lt;0,1.01*AR279,IF($AI279&gt;10,1.1*AR279,(1+$AI279/100)*AR279)))</f>
        <v>2.37677</v>
      </c>
      <c r="AT279" s="109">
        <f>IF($AK279="n/a",1.03*AS279,IF($AK279&lt;0,1.01*AS279,IF($AK279&gt;10,1.1*AS279,(1+$AK279/100)*AS279)))</f>
        <v>2.552888657</v>
      </c>
      <c r="AU279" s="109">
        <f>IF($AK279="n/a",1.03*AT279,IF($AK279&lt;0,1.01*AT279,IF($AK279&gt;10,1.1*AT279,(1+$AK279/100)*AT279)))</f>
        <v>2.7420577064837</v>
      </c>
      <c r="AV279" s="109">
        <f>IF($AK279="n/a",1.03*AU279,IF($AK279&lt;0,1.01*AU279,IF($AK279&gt;10,1.1*AU279,(1+$AK279/100)*AU279)))</f>
        <v>2.9452441825341422</v>
      </c>
      <c r="AW279" s="109">
        <f>SUM(AR279:AV279)</f>
        <v>12.871960546017842</v>
      </c>
      <c r="AX279" s="113">
        <f>AW279/I279*100</f>
        <v>26.093574996995422</v>
      </c>
      <c r="AY279" s="100">
        <v>0.54</v>
      </c>
      <c r="AZ279" s="100">
        <v>20.880000000000003</v>
      </c>
      <c r="BA279" s="100">
        <v>-9.69</v>
      </c>
      <c r="BB279" s="100">
        <v>-3.5000000000000004</v>
      </c>
      <c r="BC279" s="100">
        <v>-1.8499999999999999</v>
      </c>
      <c r="BE279" s="12">
        <v>2006</v>
      </c>
      <c r="BF279" s="12">
        <f>IF(BE279&gt;2020,0,IF(BE279&gt;2008,1,IF(BE279&gt;2001,2,IF(BE279&gt;1990,3,IF(BE279&gt;1980,4,IF(BE279&gt;1973,5,IF(BE279&gt;1970,6,IF(BE279&gt;1960,7,IF(BE279&gt;1958,8,IF(BE279&gt;1953,9,10))))))))))</f>
        <v>2</v>
      </c>
      <c r="BG279" s="100">
        <v>1.94</v>
      </c>
      <c r="BH279" s="55" t="s">
        <v>121</v>
      </c>
      <c r="BI279" s="55" t="s">
        <v>122</v>
      </c>
    </row>
    <row r="280" spans="1:61" x14ac:dyDescent="0.2">
      <c r="A280" s="55" t="s">
        <v>1152</v>
      </c>
      <c r="B280" s="55" t="s">
        <v>1153</v>
      </c>
      <c r="C280" s="156" t="s">
        <v>198</v>
      </c>
      <c r="D280" s="98" t="s">
        <v>565</v>
      </c>
      <c r="E280" s="157">
        <v>14</v>
      </c>
      <c r="F280" s="2">
        <v>384</v>
      </c>
      <c r="G280" s="2" t="s">
        <v>146</v>
      </c>
      <c r="H280" s="2" t="s">
        <v>146</v>
      </c>
      <c r="I280" s="100">
        <v>60.71</v>
      </c>
      <c r="J280" s="101">
        <f>(M280/I280)*100</f>
        <v>1.4165705814528085</v>
      </c>
      <c r="K280" s="104">
        <v>0.215</v>
      </c>
      <c r="L280" s="71">
        <v>4</v>
      </c>
      <c r="M280" s="28">
        <f>K280*L280</f>
        <v>0.86</v>
      </c>
      <c r="N280" s="103" t="s">
        <v>270</v>
      </c>
      <c r="O280" s="104">
        <v>0.21</v>
      </c>
      <c r="P280" s="158">
        <v>46080</v>
      </c>
      <c r="Q280" s="158">
        <v>46112</v>
      </c>
      <c r="R280" s="28">
        <f>(K280-O280)/O280*100</f>
        <v>2.3809523809523832</v>
      </c>
      <c r="S280" s="105">
        <f>IF(INDEX(Historical!$D$7:$D1541,MATCH(B280,Historical!$B$7:$B$1062,0))=0,"n/a",(INDEX(Historical!$C$7:$C$1062,MATCH(B280,Historical!$B$7:$B$1062,0))/INDEX(Historical!$D$7:$D$1062,MATCH(B280,Historical!$B$7:$B$1062,0))-1)*100)</f>
        <v>3.7037037037036979</v>
      </c>
      <c r="T280" s="105">
        <f>IF(INDEX(Historical!$F$7:$F$1062,MATCH(B280,Historical!$B$7:$B$1062,0))=0,"n/a",((INDEX(Historical!$C$7:$C$1062,MATCH(B280,Historical!$B$7:$B$1062,0))/INDEX(Historical!$F$7:$F$1062,MATCH(B280,Historical!$B$7:$B$1062,0)))^(1/3)-1)*100)</f>
        <v>5.2726599609396629</v>
      </c>
      <c r="U280" s="105">
        <f>IF(INDEX(Historical!$H$7:$H$1062,MATCH(B280,Historical!$B$7:$B$1062,0))=0,"n/a",((INDEX(Historical!$C$7:$C$1062,MATCH(B280,Historical!$B$7:$B$1062,0))/INDEX(Historical!$H$7:$H$1062,MATCH(B280,Historical!$B$7:$B$1062,0)))^(1/5)-1)*100)</f>
        <v>14.869835499703509</v>
      </c>
      <c r="V280" s="105">
        <f>IF(INDEX(Historical!$M$7:$M$1062,MATCH(B280,Historical!$B$7:$B$1062,0))=0,"n/a",((INDEX(Historical!$C$7:$C$1062,MATCH(B280,Historical!$B$7:$B$1062,0))/INDEX(Historical!$M$7:$M$1062,MATCH(B280,Historical!$B$7:$B$1062,0)))^(1/10)-1)*100)</f>
        <v>13.346158167069744</v>
      </c>
      <c r="W280" s="106">
        <f>IF(OR(U280&lt;=0,U280="n/a",V280&lt;=0,V280="n/a"),"n/a",U280/V280)</f>
        <v>1.1141659879614854</v>
      </c>
      <c r="X280" s="107" t="str">
        <f>IF(OR(AJ280&lt;=0,AJ280="n/a",U280&lt;=0,U280="n/a"),"n/a",U280/AJ280)</f>
        <v>n/a</v>
      </c>
      <c r="Y280" s="162" t="s">
        <v>1720</v>
      </c>
      <c r="Z280" s="101">
        <f>IF(OR(AC280&lt;0.01,AC280="n/a"),"n/a",M280/AC280*100)</f>
        <v>286.66666666666669</v>
      </c>
      <c r="AA280" s="109">
        <f>IF(OR(AC280&lt;0.01,AC280="n/a"),"n/a",I280/AC280)</f>
        <v>202.36666666666667</v>
      </c>
      <c r="AB280" s="71">
        <v>12</v>
      </c>
      <c r="AC280" s="100">
        <v>0.3</v>
      </c>
      <c r="AD280" s="100">
        <v>1.1399999999999999</v>
      </c>
      <c r="AE280" s="100">
        <v>7.58</v>
      </c>
      <c r="AF280" s="100">
        <v>5.0199999999999996</v>
      </c>
      <c r="AG280" s="100">
        <v>2.36</v>
      </c>
      <c r="AH280" s="100">
        <v>6.88</v>
      </c>
      <c r="AI280" s="100">
        <v>38.769999999999996</v>
      </c>
      <c r="AJ280" s="100">
        <v>-19.63</v>
      </c>
      <c r="AK280" s="100">
        <v>28.79</v>
      </c>
      <c r="AL280" s="100">
        <v>3380</v>
      </c>
      <c r="AM280" s="100">
        <v>1.41</v>
      </c>
      <c r="AN280" s="100">
        <v>0</v>
      </c>
      <c r="AO280" s="110">
        <f>IF(U280="n/a","n/a",IF(AA280&lt;0,"n/a",IF(AA280="n/a","n/a",J280+U280-AA280)))</f>
        <v>-186.08026058551036</v>
      </c>
      <c r="AP280" s="111">
        <f>IF(U280="n/a","n/a",J280+U280)</f>
        <v>16.286406081156318</v>
      </c>
      <c r="AQ280" s="112">
        <f>IF(OR(AC280&lt;0.01,AC280="n/a",AF280="n/a"),"n/a",(I280/SQRT(22.5*AC280*(I280/AF280))-1)*100)</f>
        <v>571.93937116269535</v>
      </c>
      <c r="AR280" s="101">
        <f>INDEX(Historical!$C$7:$C$1063,MATCH(B280,Historical!$B$7:$B$1063,0))*IF(AH280="n/a",1.03,IF(AH280&lt;0,1.01,IF(AH280&gt;10,1.1,(1+AH280/100))))</f>
        <v>0.89779199999999992</v>
      </c>
      <c r="AS280" s="109">
        <f>IF($AI280="n/a",1.03*AR280,IF($AI280&lt;0,1.01*AR280,IF($AI280&gt;10,1.1*AR280,(1+$AI280/100)*AR280)))</f>
        <v>0.98757119999999998</v>
      </c>
      <c r="AT280" s="109">
        <f>IF($AK280="n/a",1.03*AS280,IF($AK280&lt;0,1.01*AS280,IF($AK280&gt;10,1.1*AS280,(1+$AK280/100)*AS280)))</f>
        <v>1.08632832</v>
      </c>
      <c r="AU280" s="109">
        <f>IF($AK280="n/a",1.03*AT280,IF($AK280&lt;0,1.01*AT280,IF($AK280&gt;10,1.1*AT280,(1+$AK280/100)*AT280)))</f>
        <v>1.1949611520000001</v>
      </c>
      <c r="AV280" s="109">
        <f>IF($AK280="n/a",1.03*AU280,IF($AK280&lt;0,1.01*AU280,IF($AK280&gt;10,1.1*AU280,(1+$AK280/100)*AU280)))</f>
        <v>1.3144572672000001</v>
      </c>
      <c r="AW280" s="109">
        <f>SUM(AR280:AV280)</f>
        <v>5.4811099392000004</v>
      </c>
      <c r="AX280" s="113">
        <f>AW280/I280*100</f>
        <v>9.0283477832317569</v>
      </c>
      <c r="AY280" s="100">
        <v>1.58</v>
      </c>
      <c r="AZ280" s="100">
        <v>96.73</v>
      </c>
      <c r="BA280" s="100">
        <v>-33.42</v>
      </c>
      <c r="BB280" s="100">
        <v>-19.32</v>
      </c>
      <c r="BC280" s="100">
        <v>11.82</v>
      </c>
      <c r="BE280" s="12">
        <v>2013</v>
      </c>
      <c r="BF280" s="12">
        <f>IF(BE280&gt;2020,0,IF(BE280&gt;2008,1,IF(BE280&gt;2001,2,IF(BE280&gt;1990,3,IF(BE280&gt;1980,4,IF(BE280&gt;1973,5,IF(BE280&gt;1970,6,IF(BE280&gt;1960,7,IF(BE280&gt;1958,8,IF(BE280&gt;1953,9,10))))))))))</f>
        <v>1</v>
      </c>
      <c r="BG280" s="100">
        <v>2.09</v>
      </c>
      <c r="BH280" s="55" t="s">
        <v>121</v>
      </c>
      <c r="BI280" s="55" t="s">
        <v>122</v>
      </c>
    </row>
    <row r="281" spans="1:61" ht="12.75" customHeight="1" x14ac:dyDescent="0.2">
      <c r="A281" s="123" t="s">
        <v>1154</v>
      </c>
      <c r="B281" s="55" t="s">
        <v>1155</v>
      </c>
      <c r="C281" s="156" t="s">
        <v>134</v>
      </c>
      <c r="D281" s="98" t="s">
        <v>157</v>
      </c>
      <c r="E281" s="157">
        <v>15</v>
      </c>
      <c r="F281" s="2">
        <v>355</v>
      </c>
      <c r="G281" s="2" t="s">
        <v>146</v>
      </c>
      <c r="H281" s="2" t="s">
        <v>146</v>
      </c>
      <c r="I281" s="100">
        <v>59</v>
      </c>
      <c r="J281" s="101">
        <f>(M281/I281)*100</f>
        <v>2.3728813559322033</v>
      </c>
      <c r="K281" s="104">
        <v>0.35</v>
      </c>
      <c r="L281" s="71">
        <v>4</v>
      </c>
      <c r="M281" s="28">
        <f>K281*L281</f>
        <v>1.4</v>
      </c>
      <c r="N281" s="103" t="s">
        <v>182</v>
      </c>
      <c r="O281" s="104">
        <v>0.34</v>
      </c>
      <c r="P281" s="158">
        <v>46188</v>
      </c>
      <c r="Q281" s="158">
        <v>46203</v>
      </c>
      <c r="R281" s="28">
        <f>(K281-O281)/O281*100</f>
        <v>2.9411764705882213</v>
      </c>
      <c r="S281" s="105">
        <f>IF(INDEX(Historical!$D$7:$D1543,MATCH(B281,Historical!$B$7:$B$1062,0))=0,"n/a",(INDEX(Historical!$C$7:$C$1062,MATCH(B281,Historical!$B$7:$B$1062,0))/INDEX(Historical!$D$7:$D$1062,MATCH(B281,Historical!$B$7:$B$1062,0))-1)*100)</f>
        <v>9.6199999999999832</v>
      </c>
      <c r="T281" s="105">
        <f>IF(INDEX(Historical!$F$7:$F$1062,MATCH(B281,Historical!$B$7:$B$1062,0))=0,"n/a",((INDEX(Historical!$C$7:$C$1062,MATCH(B281,Historical!$B$7:$B$1062,0))/INDEX(Historical!$F$7:$F$1062,MATCH(B281,Historical!$B$7:$B$1062,0)))^(1/3)-1)*100)</f>
        <v>7.1357504443796183</v>
      </c>
      <c r="U281" s="105">
        <f>IF(INDEX(Historical!$H$7:$H$1062,MATCH(B281,Historical!$B$7:$B$1062,0))=0,"n/a",((INDEX(Historical!$C$7:$C$1062,MATCH(B281,Historical!$B$7:$B$1062,0))/INDEX(Historical!$H$7:$H$1062,MATCH(B281,Historical!$B$7:$B$1062,0)))^(1/5)-1)*100)</f>
        <v>7.4981736890812334</v>
      </c>
      <c r="V281" s="105">
        <f>IF(INDEX(Historical!$M$7:$M$1062,MATCH(B281,Historical!$B$7:$B$1062,0))=0,"n/a",((INDEX(Historical!$C$7:$C$1062,MATCH(B281,Historical!$B$7:$B$1062,0))/INDEX(Historical!$M$7:$M$1062,MATCH(B281,Historical!$B$7:$B$1062,0)))^(1/10)-1)*100)</f>
        <v>8.9385461875319159</v>
      </c>
      <c r="W281" s="106">
        <f>IF(OR(U281&lt;=0,U281="n/a",V281&lt;=0,V281="n/a"),"n/a",U281/V281)</f>
        <v>0.83885830332679712</v>
      </c>
      <c r="X281" s="107" t="str">
        <f>IF(OR(AJ281&lt;=0,AJ281="n/a",U281&lt;=0,U281="n/a"),"n/a",U281/AJ281)</f>
        <v>n/a</v>
      </c>
      <c r="Y281" s="170"/>
      <c r="Z281" s="101" t="str">
        <f>IF(OR(AC281&lt;0.01,AC281="n/a"),"n/a",M281/AC281*100)</f>
        <v>n/a</v>
      </c>
      <c r="AA281" s="109" t="str">
        <f>IF(OR(AC281&lt;0.01,AC281="n/a"),"n/a",I281/AC281)</f>
        <v>n/a</v>
      </c>
      <c r="AB281" s="71">
        <v>12</v>
      </c>
      <c r="AC281" s="100" t="s">
        <v>142</v>
      </c>
      <c r="AD281" s="100" t="s">
        <v>142</v>
      </c>
      <c r="AE281" s="100" t="s">
        <v>142</v>
      </c>
      <c r="AF281" s="100" t="s">
        <v>142</v>
      </c>
      <c r="AG281" s="100" t="s">
        <v>142</v>
      </c>
      <c r="AH281" s="100" t="s">
        <v>142</v>
      </c>
      <c r="AI281" s="100" t="s">
        <v>142</v>
      </c>
      <c r="AJ281" s="100" t="s">
        <v>142</v>
      </c>
      <c r="AK281" s="100" t="s">
        <v>142</v>
      </c>
      <c r="AL281" s="100" t="s">
        <v>142</v>
      </c>
      <c r="AM281" s="100" t="s">
        <v>142</v>
      </c>
      <c r="AN281" s="100" t="s">
        <v>142</v>
      </c>
      <c r="AO281" s="110" t="str">
        <f>IF(U281="n/a","n/a",IF(AA281&lt;0,"n/a",IF(AA281="n/a","n/a",J281+U281-AA281)))</f>
        <v>n/a</v>
      </c>
      <c r="AP281" s="111">
        <f>IF(U281="n/a","n/a",J281+U281)</f>
        <v>9.8710550450134367</v>
      </c>
      <c r="AQ281" s="112" t="str">
        <f>IF(OR(AC281&lt;0.01,AC281="n/a",AF281="n/a"),"n/a",(I281/SQRT(22.5*AC281*(I281/AF281))-1)*100)</f>
        <v>n/a</v>
      </c>
      <c r="AR281" s="101">
        <f>INDEX(Historical!$C$7:$C$1063,MATCH(B281,Historical!$B$7:$B$1063,0))*IF(AH281="n/a",1.03,IF(AH281&lt;0,1.01,IF(AH281&gt;10,1.1,(1+AH281/100))))</f>
        <v>1.2801428571428541</v>
      </c>
      <c r="AS281" s="109">
        <f>IF($AI281="n/a",1.03*AR281,IF($AI281&lt;0,1.01*AR281,IF($AI281&gt;10,1.1*AR281,(1+$AI281/100)*AR281)))</f>
        <v>1.3185471428571398</v>
      </c>
      <c r="AT281" s="109">
        <f>IF($AK281="n/a",1.03*AS281,IF($AK281&lt;0,1.01*AS281,IF($AK281&gt;10,1.1*AS281,(1+$AK281/100)*AS281)))</f>
        <v>1.3581035571428541</v>
      </c>
      <c r="AU281" s="109">
        <f>IF($AK281="n/a",1.03*AT281,IF($AK281&lt;0,1.01*AT281,IF($AK281&gt;10,1.1*AT281,(1+$AK281/100)*AT281)))</f>
        <v>1.3988466638571397</v>
      </c>
      <c r="AV281" s="109">
        <f>IF($AK281="n/a",1.03*AU281,IF($AK281&lt;0,1.01*AU281,IF($AK281&gt;10,1.1*AU281,(1+$AK281/100)*AU281)))</f>
        <v>1.4408120637728539</v>
      </c>
      <c r="AW281" s="109">
        <f>SUM(AR281:AV281)</f>
        <v>6.7964522847728421</v>
      </c>
      <c r="AX281" s="113">
        <f>AW281/I281*100</f>
        <v>11.51941065215736</v>
      </c>
      <c r="AY281" s="100" t="s">
        <v>142</v>
      </c>
      <c r="AZ281" s="100" t="s">
        <v>142</v>
      </c>
      <c r="BA281" s="100" t="s">
        <v>142</v>
      </c>
      <c r="BB281" s="100" t="s">
        <v>142</v>
      </c>
      <c r="BC281" s="100" t="s">
        <v>142</v>
      </c>
      <c r="BD281" s="20" t="s">
        <v>108</v>
      </c>
      <c r="BE281" s="12">
        <v>2012</v>
      </c>
      <c r="BF281" s="12">
        <f>IF(BE281&gt;2020,0,IF(BE281&gt;2008,1,IF(BE281&gt;2001,2,IF(BE281&gt;1990,3,IF(BE281&gt;1980,4,IF(BE281&gt;1973,5,IF(BE281&gt;1970,6,IF(BE281&gt;1960,7,IF(BE281&gt;1958,8,IF(BE281&gt;1953,9,10))))))))))</f>
        <v>1</v>
      </c>
      <c r="BG281" s="100" t="s">
        <v>142</v>
      </c>
      <c r="BH281" s="55" t="s">
        <v>121</v>
      </c>
      <c r="BI281" s="55" t="s">
        <v>122</v>
      </c>
    </row>
    <row r="282" spans="1:61" ht="12.75" customHeight="1" x14ac:dyDescent="0.2">
      <c r="A282" s="123" t="s">
        <v>1156</v>
      </c>
      <c r="B282" s="55" t="s">
        <v>1157</v>
      </c>
      <c r="C282" s="156" t="s">
        <v>180</v>
      </c>
      <c r="D282" s="98" t="s">
        <v>358</v>
      </c>
      <c r="E282" s="157">
        <v>23</v>
      </c>
      <c r="F282" s="2">
        <v>160</v>
      </c>
      <c r="G282" s="2" t="s">
        <v>146</v>
      </c>
      <c r="H282" s="2" t="s">
        <v>146</v>
      </c>
      <c r="I282" s="100">
        <v>10.11</v>
      </c>
      <c r="J282" s="101">
        <f>(M282/I282)*100</f>
        <v>11.473788328387736</v>
      </c>
      <c r="K282" s="104">
        <v>0.28999999999999998</v>
      </c>
      <c r="L282" s="71">
        <v>4</v>
      </c>
      <c r="M282" s="28">
        <f>K282*L282</f>
        <v>1.1599999999999999</v>
      </c>
      <c r="N282" s="103" t="s">
        <v>312</v>
      </c>
      <c r="O282" s="104">
        <v>0.27600000000000002</v>
      </c>
      <c r="P282" s="115">
        <v>45723</v>
      </c>
      <c r="Q282" s="115">
        <v>45741</v>
      </c>
      <c r="R282" s="28">
        <f>(K282-O282)/O282*100</f>
        <v>5.0724637681159255</v>
      </c>
      <c r="S282" s="105">
        <f>IF(INDEX(Historical!$D$7:$D1544,MATCH(B282,Historical!$B$7:$B$1062,0))=0,"n/a",(INDEX(Historical!$C$7:$C$1062,MATCH(B282,Historical!$B$7:$B$1062,0))/INDEX(Historical!$D$7:$D$1062,MATCH(B282,Historical!$B$7:$B$1062,0))-1)*100)</f>
        <v>5.0724637681159201</v>
      </c>
      <c r="T282" s="105">
        <f>IF(INDEX(Historical!$F$7:$F$1062,MATCH(B282,Historical!$B$7:$B$1062,0))=0,"n/a",((INDEX(Historical!$C$7:$C$1062,MATCH(B282,Historical!$B$7:$B$1062,0))/INDEX(Historical!$F$7:$F$1062,MATCH(B282,Historical!$B$7:$B$1062,0)))^(1/3)-1)*100)</f>
        <v>3.7070347012313709</v>
      </c>
      <c r="U282" s="105">
        <f>IF(INDEX(Historical!$H$7:$H$1062,MATCH(B282,Historical!$B$7:$B$1062,0))=0,"n/a",((INDEX(Historical!$C$7:$C$1062,MATCH(B282,Historical!$B$7:$B$1062,0))/INDEX(Historical!$H$7:$H$1062,MATCH(B282,Historical!$B$7:$B$1062,0)))^(1/5)-1)*100)</f>
        <v>5.2066267398430677</v>
      </c>
      <c r="V282" s="105">
        <f>IF(INDEX(Historical!$M$7:$M$1062,MATCH(B282,Historical!$B$7:$B$1062,0))=0,"n/a",((INDEX(Historical!$C$7:$C$1062,MATCH(B282,Historical!$B$7:$B$1062,0))/INDEX(Historical!$M$7:$M$1062,MATCH(B282,Historical!$B$7:$B$1062,0)))^(1/10)-1)*100)</f>
        <v>8.7799358808551951</v>
      </c>
      <c r="W282" s="106">
        <f>IF(OR(U282&lt;=0,U282="n/a",V282&lt;=0,V282="n/a"),"n/a",U282/V282)</f>
        <v>0.59301420995524678</v>
      </c>
      <c r="X282" s="107" t="str">
        <f>IF(OR(AJ282&lt;=0,AJ282="n/a",U282&lt;=0,U282="n/a"),"n/a",U282/AJ282)</f>
        <v>n/a</v>
      </c>
      <c r="Y282" s="123" t="s">
        <v>559</v>
      </c>
      <c r="Z282" s="101" t="str">
        <f>IF(OR(AC282&lt;0.01,AC282="n/a"),"n/a",M282/AC282*100)</f>
        <v>n/a</v>
      </c>
      <c r="AA282" s="109" t="str">
        <f>IF(OR(AC282&lt;0.01,AC282="n/a"),"n/a",I282/AC282)</f>
        <v>n/a</v>
      </c>
      <c r="AB282" s="71">
        <v>6</v>
      </c>
      <c r="AC282" s="100">
        <v>-13.1</v>
      </c>
      <c r="AD282" s="100" t="s">
        <v>142</v>
      </c>
      <c r="AE282" s="100">
        <v>0.33</v>
      </c>
      <c r="AF282" s="100">
        <v>0.56000000000000005</v>
      </c>
      <c r="AG282" s="100">
        <v>-52.23</v>
      </c>
      <c r="AH282" s="100">
        <v>-22.91</v>
      </c>
      <c r="AI282" s="100">
        <v>11.790000000000001</v>
      </c>
      <c r="AJ282" s="100">
        <v>-53.83</v>
      </c>
      <c r="AK282" s="100">
        <v>-0.91999999999999993</v>
      </c>
      <c r="AL282" s="100">
        <v>1400</v>
      </c>
      <c r="AM282" s="100">
        <v>0.43</v>
      </c>
      <c r="AN282" s="100">
        <v>1.52</v>
      </c>
      <c r="AO282" s="110" t="str">
        <f>IF(U282="n/a","n/a",IF(AA282&lt;0,"n/a",IF(AA282="n/a","n/a",J282+U282-AA282)))</f>
        <v>n/a</v>
      </c>
      <c r="AP282" s="111">
        <f>IF(U282="n/a","n/a",J282+U282)</f>
        <v>16.680415068230804</v>
      </c>
      <c r="AQ282" s="112" t="str">
        <f>IF(OR(AC282&lt;0.01,AC282="n/a",AF282="n/a"),"n/a",(I282/SQRT(22.5*AC282*(I282/AF282))-1)*100)</f>
        <v>n/a</v>
      </c>
      <c r="AR282" s="101">
        <f>INDEX(Historical!$C$7:$C$1063,MATCH(B282,Historical!$B$7:$B$1063,0))*IF(AH282="n/a",1.03,IF(AH282&lt;0,1.01,IF(AH282&gt;10,1.1,(1+AH282/100))))</f>
        <v>1.1716</v>
      </c>
      <c r="AS282" s="109">
        <f>IF($AI282="n/a",1.03*AR282,IF($AI282&lt;0,1.01*AR282,IF($AI282&gt;10,1.1*AR282,(1+$AI282/100)*AR282)))</f>
        <v>1.2887600000000001</v>
      </c>
      <c r="AT282" s="109">
        <f>IF($AK282="n/a",1.03*AS282,IF($AK282&lt;0,1.01*AS282,IF($AK282&gt;10,1.1*AS282,(1+$AK282/100)*AS282)))</f>
        <v>1.3016476000000001</v>
      </c>
      <c r="AU282" s="109">
        <f>IF($AK282="n/a",1.03*AT282,IF($AK282&lt;0,1.01*AT282,IF($AK282&gt;10,1.1*AT282,(1+$AK282/100)*AT282)))</f>
        <v>1.3146640760000001</v>
      </c>
      <c r="AV282" s="109">
        <f>IF($AK282="n/a",1.03*AU282,IF($AK282&lt;0,1.01*AU282,IF($AK282&gt;10,1.1*AU282,(1+$AK282/100)*AU282)))</f>
        <v>1.3278107167600002</v>
      </c>
      <c r="AW282" s="109">
        <f>SUM(AR282:AV282)</f>
        <v>6.4044823927600003</v>
      </c>
      <c r="AX282" s="113">
        <f>AW282/I282*100</f>
        <v>63.347995971909008</v>
      </c>
      <c r="AY282" s="100">
        <v>0.51</v>
      </c>
      <c r="AZ282" s="100">
        <v>9.59</v>
      </c>
      <c r="BA282" s="100">
        <v>-63.01</v>
      </c>
      <c r="BB282" s="100">
        <v>-4.22</v>
      </c>
      <c r="BC282" s="100">
        <v>-21.4</v>
      </c>
      <c r="BE282" s="12">
        <v>2003</v>
      </c>
      <c r="BF282" s="12">
        <f>IF(BE282&gt;2020,0,IF(BE282&gt;2008,1,IF(BE282&gt;2001,2,IF(BE282&gt;1990,3,IF(BE282&gt;1980,4,IF(BE282&gt;1973,5,IF(BE282&gt;1970,6,IF(BE282&gt;1960,7,IF(BE282&gt;1958,8,IF(BE282&gt;1953,9,10))))))))))</f>
        <v>2</v>
      </c>
      <c r="BG282" s="100">
        <v>-20.200000000000003</v>
      </c>
      <c r="BH282" s="55" t="s">
        <v>121</v>
      </c>
      <c r="BI282" s="55" t="s">
        <v>122</v>
      </c>
    </row>
    <row r="283" spans="1:61" ht="12.75" customHeight="1" x14ac:dyDescent="0.2">
      <c r="A283" s="55" t="s">
        <v>1158</v>
      </c>
      <c r="B283" s="55" t="s">
        <v>1159</v>
      </c>
      <c r="C283" s="156" t="s">
        <v>134</v>
      </c>
      <c r="D283" s="98" t="s">
        <v>135</v>
      </c>
      <c r="E283" s="157">
        <v>17</v>
      </c>
      <c r="F283" s="2">
        <v>241</v>
      </c>
      <c r="G283" s="2" t="s">
        <v>146</v>
      </c>
      <c r="H283" s="2" t="s">
        <v>146</v>
      </c>
      <c r="I283" s="100">
        <v>319.95999999999998</v>
      </c>
      <c r="J283" s="101">
        <f>(M283/I283)*100</f>
        <v>1.50018752344043</v>
      </c>
      <c r="K283" s="104">
        <v>1.2</v>
      </c>
      <c r="L283" s="71">
        <v>4</v>
      </c>
      <c r="M283" s="28">
        <f>K283*L283</f>
        <v>4.8</v>
      </c>
      <c r="N283" s="103" t="s">
        <v>355</v>
      </c>
      <c r="O283" s="104">
        <v>1.04</v>
      </c>
      <c r="P283" s="158">
        <v>46076</v>
      </c>
      <c r="Q283" s="158">
        <v>46094</v>
      </c>
      <c r="R283" s="28">
        <f>(K283-O283)/O283*100</f>
        <v>15.384615384615378</v>
      </c>
      <c r="S283" s="105">
        <f>IF(INDEX(Historical!$D$7:$D1545,MATCH(B283,Historical!$B$7:$B$1062,0))=0,"n/a",(INDEX(Historical!$C$7:$C$1062,MATCH(B283,Historical!$B$7:$B$1062,0))/INDEX(Historical!$D$7:$D$1062,MATCH(B283,Historical!$B$7:$B$1062,0))-1)*100)</f>
        <v>26.060606060606073</v>
      </c>
      <c r="T283" s="105">
        <f>IF(INDEX(Historical!$F$7:$F$1062,MATCH(B283,Historical!$B$7:$B$1062,0))=0,"n/a",((INDEX(Historical!$C$7:$C$1062,MATCH(B283,Historical!$B$7:$B$1062,0))/INDEX(Historical!$F$7:$F$1062,MATCH(B283,Historical!$B$7:$B$1062,0)))^(1/3)-1)*100)</f>
        <v>23.658379218865932</v>
      </c>
      <c r="U283" s="105">
        <f>IF(INDEX(Historical!$H$7:$H$1062,MATCH(B283,Historical!$B$7:$B$1062,0))=0,"n/a",((INDEX(Historical!$C$7:$C$1062,MATCH(B283,Historical!$B$7:$B$1062,0))/INDEX(Historical!$H$7:$H$1062,MATCH(B283,Historical!$B$7:$B$1062,0)))^(1/5)-1)*100)</f>
        <v>21.058327510759469</v>
      </c>
      <c r="V283" s="105">
        <f>IF(INDEX(Historical!$M$7:$M$1062,MATCH(B283,Historical!$B$7:$B$1062,0))=0,"n/a",((INDEX(Historical!$C$7:$C$1062,MATCH(B283,Historical!$B$7:$B$1062,0))/INDEX(Historical!$M$7:$M$1062,MATCH(B283,Historical!$B$7:$B$1062,0)))^(1/10)-1)*100)</f>
        <v>20.58445799940376</v>
      </c>
      <c r="W283" s="106">
        <f>IF(OR(U283&lt;=0,U283="n/a",V283&lt;=0,V283="n/a"),"n/a",U283/V283)</f>
        <v>1.0230207427064357</v>
      </c>
      <c r="X283" s="107">
        <f>IF(OR(AJ283&lt;=0,AJ283="n/a",U283&lt;=0,U283="n/a"),"n/a",U283/AJ283)</f>
        <v>1.1036859282368696</v>
      </c>
      <c r="Y283" s="123"/>
      <c r="Z283" s="101">
        <f>IF(OR(AC283&lt;0.01,AC283="n/a"),"n/a",M283/AC283*100)</f>
        <v>20.117351215423302</v>
      </c>
      <c r="AA283" s="109">
        <f>IF(OR(AC283&lt;0.01,AC283="n/a"),"n/a",I283/AC283)</f>
        <v>13.409891031014249</v>
      </c>
      <c r="AB283" s="71">
        <v>12</v>
      </c>
      <c r="AC283" s="100">
        <v>23.86</v>
      </c>
      <c r="AD283" s="100">
        <v>1.43</v>
      </c>
      <c r="AE283" s="100">
        <v>2.92</v>
      </c>
      <c r="AF283" s="100">
        <v>3.98</v>
      </c>
      <c r="AG283" s="100">
        <v>32.229999999999997</v>
      </c>
      <c r="AH283" s="100">
        <v>7.75</v>
      </c>
      <c r="AI283" s="100">
        <v>8.6</v>
      </c>
      <c r="AJ283" s="100">
        <v>19.079999999999998</v>
      </c>
      <c r="AK283" s="100">
        <v>8.35</v>
      </c>
      <c r="AL283" s="100">
        <v>9980</v>
      </c>
      <c r="AM283" s="100">
        <v>0.66</v>
      </c>
      <c r="AN283" s="100">
        <v>0.7</v>
      </c>
      <c r="AO283" s="110">
        <f>IF(U283="n/a","n/a",IF(AA283&lt;0,"n/a",IF(AA283="n/a","n/a",J283+U283-AA283)))</f>
        <v>9.1486240031856507</v>
      </c>
      <c r="AP283" s="111">
        <f>IF(U283="n/a","n/a",J283+U283)</f>
        <v>22.5585150341999</v>
      </c>
      <c r="AQ283" s="112">
        <f>IF(OR(AC283&lt;0.01,AC283="n/a",AF283="n/a"),"n/a",(I283/SQRT(22.5*AC283*(I283/AF283))-1)*100)</f>
        <v>54.014957864396628</v>
      </c>
      <c r="AR283" s="101">
        <f>INDEX(Historical!$C$7:$C$1063,MATCH(B283,Historical!$B$7:$B$1063,0))*IF(AH283="n/a",1.03,IF(AH283&lt;0,1.01,IF(AH283&gt;10,1.1,(1+AH283/100))))</f>
        <v>4.4824000000000002</v>
      </c>
      <c r="AS283" s="109">
        <f>IF($AI283="n/a",1.03*AR283,IF($AI283&lt;0,1.01*AR283,IF($AI283&gt;10,1.1*AR283,(1+$AI283/100)*AR283)))</f>
        <v>4.8678864000000006</v>
      </c>
      <c r="AT283" s="109">
        <f>IF($AK283="n/a",1.03*AS283,IF($AK283&lt;0,1.01*AS283,IF($AK283&gt;10,1.1*AS283,(1+$AK283/100)*AS283)))</f>
        <v>5.2743549143999999</v>
      </c>
      <c r="AU283" s="109">
        <f>IF($AK283="n/a",1.03*AT283,IF($AK283&lt;0,1.01*AT283,IF($AK283&gt;10,1.1*AT283,(1+$AK283/100)*AT283)))</f>
        <v>5.7147635497523996</v>
      </c>
      <c r="AV283" s="109">
        <f>IF($AK283="n/a",1.03*AU283,IF($AK283&lt;0,1.01*AU283,IF($AK283&gt;10,1.1*AU283,(1+$AK283/100)*AU283)))</f>
        <v>6.1919463061567246</v>
      </c>
      <c r="AW283" s="109">
        <f>SUM(AR283:AV283)</f>
        <v>26.531351170309122</v>
      </c>
      <c r="AX283" s="113">
        <f>AW283/I283*100</f>
        <v>8.2920837511904999</v>
      </c>
      <c r="AY283" s="100">
        <v>0.86</v>
      </c>
      <c r="AZ283" s="100">
        <v>39.06</v>
      </c>
      <c r="BA283" s="100">
        <v>-2.0500000000000003</v>
      </c>
      <c r="BB283" s="100">
        <v>10.18</v>
      </c>
      <c r="BC283" s="100">
        <v>19.09</v>
      </c>
      <c r="BE283" s="12">
        <v>2010</v>
      </c>
      <c r="BF283" s="12">
        <f>IF(BE283&gt;2020,0,IF(BE283&gt;2008,1,IF(BE283&gt;2001,2,IF(BE283&gt;1990,3,IF(BE283&gt;1980,4,IF(BE283&gt;1973,5,IF(BE283&gt;1970,6,IF(BE283&gt;1960,7,IF(BE283&gt;1958,8,IF(BE283&gt;1953,9,10))))))))))</f>
        <v>1</v>
      </c>
      <c r="BG283" s="100">
        <v>6.4</v>
      </c>
      <c r="BH283" s="55" t="s">
        <v>121</v>
      </c>
      <c r="BI283" s="55" t="s">
        <v>122</v>
      </c>
    </row>
    <row r="284" spans="1:61" ht="12.75" customHeight="1" x14ac:dyDescent="0.2">
      <c r="A284" s="55" t="s">
        <v>1160</v>
      </c>
      <c r="B284" s="55" t="s">
        <v>1161</v>
      </c>
      <c r="C284" s="156" t="s">
        <v>134</v>
      </c>
      <c r="D284" s="98" t="s">
        <v>135</v>
      </c>
      <c r="E284" s="157">
        <v>18</v>
      </c>
      <c r="F284" s="2">
        <v>227</v>
      </c>
      <c r="G284" s="2" t="s">
        <v>146</v>
      </c>
      <c r="H284" s="2" t="s">
        <v>146</v>
      </c>
      <c r="I284" s="100">
        <v>122.08</v>
      </c>
      <c r="J284" s="101">
        <f>(M284/I284)*100</f>
        <v>4.5871559633027514</v>
      </c>
      <c r="K284" s="104">
        <v>1.4</v>
      </c>
      <c r="L284" s="71">
        <v>4</v>
      </c>
      <c r="M284" s="28">
        <f>K284*L284</f>
        <v>5.6</v>
      </c>
      <c r="N284" s="103" t="s">
        <v>158</v>
      </c>
      <c r="O284" s="104">
        <v>1.35</v>
      </c>
      <c r="P284" s="158">
        <v>46070</v>
      </c>
      <c r="Q284" s="158">
        <v>46093</v>
      </c>
      <c r="R284" s="28">
        <f>(K284-O284)/O284*100</f>
        <v>3.7037037037036904</v>
      </c>
      <c r="S284" s="105">
        <f>IF(INDEX(Historical!$D$7:$D1547,MATCH(B284,Historical!$B$7:$B$1062,0))=0,"n/a",(INDEX(Historical!$C$7:$C$1062,MATCH(B284,Historical!$B$7:$B$1062,0))/INDEX(Historical!$D$7:$D$1062,MATCH(B284,Historical!$B$7:$B$1062,0))-1)*100)</f>
        <v>3.8461538461538547</v>
      </c>
      <c r="T284" s="105">
        <f>IF(INDEX(Historical!$F$7:$F$1062,MATCH(B284,Historical!$B$7:$B$1062,0))=0,"n/a",((INDEX(Historical!$C$7:$C$1062,MATCH(B284,Historical!$B$7:$B$1062,0))/INDEX(Historical!$F$7:$F$1062,MATCH(B284,Historical!$B$7:$B$1062,0)))^(1/3)-1)*100)</f>
        <v>4.0041911525952045</v>
      </c>
      <c r="U284" s="105">
        <f>IF(INDEX(Historical!$H$7:$H$1062,MATCH(B284,Historical!$B$7:$B$1062,0))=0,"n/a",((INDEX(Historical!$C$7:$C$1062,MATCH(B284,Historical!$B$7:$B$1062,0))/INDEX(Historical!$H$7:$H$1062,MATCH(B284,Historical!$B$7:$B$1062,0)))^(1/5)-1)*100)</f>
        <v>4.1809268102644292</v>
      </c>
      <c r="V284" s="105">
        <f>IF(INDEX(Historical!$M$7:$M$1062,MATCH(B284,Historical!$B$7:$B$1062,0))=0,"n/a",((INDEX(Historical!$C$7:$C$1062,MATCH(B284,Historical!$B$7:$B$1062,0))/INDEX(Historical!$M$7:$M$1062,MATCH(B284,Historical!$B$7:$B$1062,0)))^(1/10)-1)*100)</f>
        <v>8.2680695730485088</v>
      </c>
      <c r="W284" s="106">
        <f>IF(OR(U284&lt;=0,U284="n/a",V284&lt;=0,V284="n/a"),"n/a",U284/V284)</f>
        <v>0.5056714597435209</v>
      </c>
      <c r="X284" s="107" t="str">
        <f>IF(OR(AJ284&lt;=0,AJ284="n/a",U284&lt;=0,U284="n/a"),"n/a",U284/AJ284)</f>
        <v>n/a</v>
      </c>
      <c r="Y284" s="165"/>
      <c r="Z284" s="101">
        <f>IF(OR(AC284&lt;0.01,AC284="n/a"),"n/a",M284/AC284*100)</f>
        <v>57.553956834532372</v>
      </c>
      <c r="AA284" s="109">
        <f>IF(OR(AC284&lt;0.01,AC284="n/a"),"n/a",I284/AC284)</f>
        <v>12.546762589928058</v>
      </c>
      <c r="AB284" s="71">
        <v>12</v>
      </c>
      <c r="AC284" s="100">
        <v>9.73</v>
      </c>
      <c r="AD284" s="100">
        <v>2.83</v>
      </c>
      <c r="AE284" s="100">
        <v>0.67</v>
      </c>
      <c r="AF284" s="100">
        <v>1.33</v>
      </c>
      <c r="AG284" s="100">
        <v>11.21</v>
      </c>
      <c r="AH284" s="100">
        <v>-4.2299999999999995</v>
      </c>
      <c r="AI284" s="100">
        <v>5.64</v>
      </c>
      <c r="AJ284" s="100" t="s">
        <v>142</v>
      </c>
      <c r="AK284" s="100">
        <v>2.96</v>
      </c>
      <c r="AL284" s="100">
        <v>42360</v>
      </c>
      <c r="AM284" s="100">
        <v>0.21</v>
      </c>
      <c r="AN284" s="100">
        <v>1.07</v>
      </c>
      <c r="AO284" s="110">
        <f>IF(U284="n/a","n/a",IF(AA284&lt;0,"n/a",IF(AA284="n/a","n/a",J284+U284-AA284)))</f>
        <v>-3.7786798163608779</v>
      </c>
      <c r="AP284" s="111">
        <f>IF(U284="n/a","n/a",J284+U284)</f>
        <v>8.7680827735671798</v>
      </c>
      <c r="AQ284" s="112">
        <f>IF(OR(AC284&lt;0.01,AC284="n/a",AF284="n/a"),"n/a",(I284/SQRT(22.5*AC284*(I284/AF284))-1)*100)</f>
        <v>-13.880717749276993</v>
      </c>
      <c r="AR284" s="101">
        <f>INDEX(Historical!$C$7:$C$1063,MATCH(B284,Historical!$B$7:$B$1063,0))*IF(AH284="n/a",1.03,IF(AH284&lt;0,1.01,IF(AH284&gt;10,1.1,(1+AH284/100))))</f>
        <v>5.4540000000000006</v>
      </c>
      <c r="AS284" s="109">
        <f>IF($AI284="n/a",1.03*AR284,IF($AI284&lt;0,1.01*AR284,IF($AI284&gt;10,1.1*AR284,(1+$AI284/100)*AR284)))</f>
        <v>5.7616056000000011</v>
      </c>
      <c r="AT284" s="109">
        <f>IF($AK284="n/a",1.03*AS284,IF($AK284&lt;0,1.01*AS284,IF($AK284&gt;10,1.1*AS284,(1+$AK284/100)*AS284)))</f>
        <v>5.9321491257600014</v>
      </c>
      <c r="AU284" s="109">
        <f>IF($AK284="n/a",1.03*AT284,IF($AK284&lt;0,1.01*AT284,IF($AK284&gt;10,1.1*AT284,(1+$AK284/100)*AT284)))</f>
        <v>6.1077407398824981</v>
      </c>
      <c r="AV284" s="109">
        <f>IF($AK284="n/a",1.03*AU284,IF($AK284&lt;0,1.01*AU284,IF($AK284&gt;10,1.1*AU284,(1+$AK284/100)*AU284)))</f>
        <v>6.2885298657830209</v>
      </c>
      <c r="AW284" s="109">
        <f>SUM(AR284:AV284)</f>
        <v>29.544025331425523</v>
      </c>
      <c r="AX284" s="113">
        <f>AW284/I284*100</f>
        <v>24.200544996252887</v>
      </c>
      <c r="AY284" s="100">
        <v>0.82</v>
      </c>
      <c r="AZ284" s="100">
        <v>32.85</v>
      </c>
      <c r="BA284" s="100">
        <v>-2</v>
      </c>
      <c r="BB284" s="100">
        <v>10.38</v>
      </c>
      <c r="BC284" s="100">
        <v>15.440000000000001</v>
      </c>
      <c r="BE284" s="12">
        <v>2009</v>
      </c>
      <c r="BF284" s="12">
        <f>IF(BE284&gt;2020,0,IF(BE284&gt;2008,1,IF(BE284&gt;2001,2,IF(BE284&gt;1990,3,IF(BE284&gt;1980,4,IF(BE284&gt;1973,5,IF(BE284&gt;1970,6,IF(BE284&gt;1960,7,IF(BE284&gt;1958,8,IF(BE284&gt;1953,9,10))))))))))</f>
        <v>1</v>
      </c>
      <c r="BG284" s="100">
        <v>0.45999999999999996</v>
      </c>
      <c r="BH284" s="55" t="s">
        <v>121</v>
      </c>
      <c r="BI284" s="55" t="s">
        <v>122</v>
      </c>
    </row>
    <row r="285" spans="1:61" ht="12.75" customHeight="1" x14ac:dyDescent="0.2">
      <c r="A285" s="123" t="s">
        <v>1162</v>
      </c>
      <c r="B285" s="55" t="s">
        <v>1163</v>
      </c>
      <c r="C285" s="156" t="s">
        <v>263</v>
      </c>
      <c r="D285" s="98" t="s">
        <v>264</v>
      </c>
      <c r="E285" s="157">
        <v>15</v>
      </c>
      <c r="F285" s="2">
        <v>336</v>
      </c>
      <c r="G285" s="2" t="s">
        <v>119</v>
      </c>
      <c r="H285" s="2" t="s">
        <v>119</v>
      </c>
      <c r="I285" s="100">
        <v>211.68</v>
      </c>
      <c r="J285" s="101">
        <f>(M285/I285)*100</f>
        <v>2.3998488284202568</v>
      </c>
      <c r="K285" s="104">
        <v>1.27</v>
      </c>
      <c r="L285" s="71">
        <v>4</v>
      </c>
      <c r="M285" s="28">
        <f>K285*L285</f>
        <v>5.08</v>
      </c>
      <c r="N285" s="103" t="s">
        <v>136</v>
      </c>
      <c r="O285" s="104">
        <v>1.2</v>
      </c>
      <c r="P285" s="158">
        <v>46076</v>
      </c>
      <c r="Q285" s="158">
        <v>46085</v>
      </c>
      <c r="R285" s="28">
        <f>(K285-O285)/O285*100</f>
        <v>5.8333333333333393</v>
      </c>
      <c r="S285" s="105">
        <f>IF(INDEX(Historical!$D$7:$D1550,MATCH(B285,Historical!$B$7:$B$1062,0))=0,"n/a",(INDEX(Historical!$C$7:$C$1062,MATCH(B285,Historical!$B$7:$B$1062,0))/INDEX(Historical!$D$7:$D$1062,MATCH(B285,Historical!$B$7:$B$1062,0))-1)*100)</f>
        <v>5.555555555555558</v>
      </c>
      <c r="T285" s="105">
        <f>IF(INDEX(Historical!$F$7:$F$1062,MATCH(B285,Historical!$B$7:$B$1062,0))=0,"n/a",((INDEX(Historical!$C$7:$C$1062,MATCH(B285,Historical!$B$7:$B$1062,0))/INDEX(Historical!$F$7:$F$1062,MATCH(B285,Historical!$B$7:$B$1062,0)))^(1/3)-1)*100)</f>
        <v>7.4397391422039494</v>
      </c>
      <c r="U285" s="105">
        <f>IF(INDEX(Historical!$H$7:$H$1062,MATCH(B285,Historical!$B$7:$B$1062,0))=0,"n/a",((INDEX(Historical!$C$7:$C$1062,MATCH(B285,Historical!$B$7:$B$1062,0))/INDEX(Historical!$H$7:$H$1062,MATCH(B285,Historical!$B$7:$B$1062,0)))^(1/5)-1)*100)</f>
        <v>5.7007872172952334</v>
      </c>
      <c r="V285" s="105">
        <f>IF(INDEX(Historical!$M$7:$M$1062,MATCH(B285,Historical!$B$7:$B$1062,0))=0,"n/a",((INDEX(Historical!$C$7:$C$1062,MATCH(B285,Historical!$B$7:$B$1062,0))/INDEX(Historical!$M$7:$M$1062,MATCH(B285,Historical!$B$7:$B$1062,0)))^(1/10)-1)*100)</f>
        <v>8.0995065751611417</v>
      </c>
      <c r="W285" s="106">
        <f>IF(OR(U285&lt;=0,U285="n/a",V285&lt;=0,V285="n/a"),"n/a",U285/V285)</f>
        <v>0.70384376682622973</v>
      </c>
      <c r="X285" s="107" t="str">
        <f>IF(OR(AJ285&lt;=0,AJ285="n/a",U285&lt;=0,U285="n/a"),"n/a",U285/AJ285)</f>
        <v>n/a</v>
      </c>
      <c r="Y285" s="165"/>
      <c r="Z285" s="101">
        <f>IF(OR(AC285&lt;0.01,AC285="n/a"),"n/a",M285/AC285*100)</f>
        <v>50</v>
      </c>
      <c r="AA285" s="109">
        <f>IF(OR(AC285&lt;0.01,AC285="n/a"),"n/a",I285/AC285)</f>
        <v>20.834645669291341</v>
      </c>
      <c r="AB285" s="71">
        <v>12</v>
      </c>
      <c r="AC285" s="100">
        <v>10.16</v>
      </c>
      <c r="AD285" s="100">
        <v>0.28999999999999998</v>
      </c>
      <c r="AE285" s="100">
        <v>0.63</v>
      </c>
      <c r="AF285" s="100">
        <v>2.97</v>
      </c>
      <c r="AG285" s="100">
        <v>14.75</v>
      </c>
      <c r="AH285" s="100">
        <v>226.06</v>
      </c>
      <c r="AI285" s="100">
        <v>-9.4700000000000006</v>
      </c>
      <c r="AJ285" s="100" t="s">
        <v>142</v>
      </c>
      <c r="AK285" s="100">
        <v>38.659999999999997</v>
      </c>
      <c r="AL285" s="100">
        <v>84870</v>
      </c>
      <c r="AM285" s="100">
        <v>0.12</v>
      </c>
      <c r="AN285" s="100">
        <v>0.95</v>
      </c>
      <c r="AO285" s="110">
        <f>IF(U285="n/a","n/a",IF(AA285&lt;0,"n/a",IF(AA285="n/a","n/a",J285+U285-AA285)))</f>
        <v>-12.734009623575851</v>
      </c>
      <c r="AP285" s="111">
        <f>IF(U285="n/a","n/a",J285+U285)</f>
        <v>8.1006360457154898</v>
      </c>
      <c r="AQ285" s="112">
        <f>IF(OR(AC285&lt;0.01,AC285="n/a",AF285="n/a"),"n/a",(I285/SQRT(22.5*AC285*(I285/AF285))-1)*100)</f>
        <v>65.836462466686058</v>
      </c>
      <c r="AR285" s="101">
        <f>INDEX(Historical!$C$7:$C$1063,MATCH(B285,Historical!$B$7:$B$1063,0))*IF(AH285="n/a",1.03,IF(AH285&lt;0,1.01,IF(AH285&gt;10,1.1,(1+AH285/100))))</f>
        <v>5.2250000000000005</v>
      </c>
      <c r="AS285" s="109">
        <f>IF($AI285="n/a",1.03*AR285,IF($AI285&lt;0,1.01*AR285,IF($AI285&gt;10,1.1*AR285,(1+$AI285/100)*AR285)))</f>
        <v>5.2772500000000004</v>
      </c>
      <c r="AT285" s="109">
        <f>IF($AK285="n/a",1.03*AS285,IF($AK285&lt;0,1.01*AS285,IF($AK285&gt;10,1.1*AS285,(1+$AK285/100)*AS285)))</f>
        <v>5.8049750000000007</v>
      </c>
      <c r="AU285" s="109">
        <f>IF($AK285="n/a",1.03*AT285,IF($AK285&lt;0,1.01*AT285,IF($AK285&gt;10,1.1*AT285,(1+$AK285/100)*AT285)))</f>
        <v>6.3854725000000014</v>
      </c>
      <c r="AV285" s="109">
        <f>IF($AK285="n/a",1.03*AU285,IF($AK285&lt;0,1.01*AU285,IF($AK285&gt;10,1.1*AU285,(1+$AK285/100)*AU285)))</f>
        <v>7.0240197500000026</v>
      </c>
      <c r="AW285" s="109">
        <f>SUM(AR285:AV285)</f>
        <v>29.716717250000009</v>
      </c>
      <c r="AX285" s="113">
        <f>AW285/I285*100</f>
        <v>14.038509660808771</v>
      </c>
      <c r="AY285" s="100">
        <v>0.66</v>
      </c>
      <c r="AZ285" s="100">
        <v>79.28</v>
      </c>
      <c r="BA285" s="100">
        <v>-2.04</v>
      </c>
      <c r="BB285" s="100">
        <v>13.96</v>
      </c>
      <c r="BC285" s="100">
        <v>32.200000000000003</v>
      </c>
      <c r="BE285" s="12">
        <v>2012</v>
      </c>
      <c r="BF285" s="12">
        <f>IF(BE285&gt;2020,0,IF(BE285&gt;2008,1,IF(BE285&gt;2001,2,IF(BE285&gt;1990,3,IF(BE285&gt;1980,4,IF(BE285&gt;1973,5,IF(BE285&gt;1970,6,IF(BE285&gt;1960,7,IF(BE285&gt;1958,8,IF(BE285&gt;1953,9,10))))))))))</f>
        <v>1</v>
      </c>
      <c r="BG285" s="100">
        <v>5.28</v>
      </c>
      <c r="BH285" s="55" t="s">
        <v>121</v>
      </c>
      <c r="BI285" s="55" t="s">
        <v>122</v>
      </c>
    </row>
    <row r="286" spans="1:61" ht="12.75" customHeight="1" x14ac:dyDescent="0.2">
      <c r="A286" s="123" t="s">
        <v>1164</v>
      </c>
      <c r="B286" s="55" t="s">
        <v>1165</v>
      </c>
      <c r="C286" s="156" t="s">
        <v>198</v>
      </c>
      <c r="D286" s="98" t="s">
        <v>565</v>
      </c>
      <c r="E286" s="157">
        <v>24</v>
      </c>
      <c r="F286" s="2">
        <v>155</v>
      </c>
      <c r="G286" s="2" t="s">
        <v>119</v>
      </c>
      <c r="H286" s="2" t="s">
        <v>118</v>
      </c>
      <c r="I286" s="100">
        <v>147.61000000000001</v>
      </c>
      <c r="J286" s="101">
        <f>(M286/I286)*100</f>
        <v>2.4930560260144974</v>
      </c>
      <c r="K286" s="104">
        <v>0.92</v>
      </c>
      <c r="L286" s="71">
        <v>4</v>
      </c>
      <c r="M286" s="28">
        <f>K286*L286</f>
        <v>3.68</v>
      </c>
      <c r="N286" s="103" t="s">
        <v>312</v>
      </c>
      <c r="O286" s="104">
        <v>0.89</v>
      </c>
      <c r="P286" s="158">
        <v>46177</v>
      </c>
      <c r="Q286" s="158">
        <v>46198</v>
      </c>
      <c r="R286" s="28">
        <f>(K286-O286)/O286*100</f>
        <v>3.3707865168539355</v>
      </c>
      <c r="S286" s="105">
        <f>IF(INDEX(Historical!$D$7:$D1552,MATCH(B286,Historical!$B$7:$B$1062,0))=0,"n/a",(INDEX(Historical!$C$7:$C$1062,MATCH(B286,Historical!$B$7:$B$1062,0))/INDEX(Historical!$D$7:$D$1062,MATCH(B286,Historical!$B$7:$B$1062,0))-1)*100)</f>
        <v>5.0746268656716387</v>
      </c>
      <c r="T286" s="105">
        <f>IF(INDEX(Historical!$F$7:$F$1062,MATCH(B286,Historical!$B$7:$B$1062,0))=0,"n/a",((INDEX(Historical!$C$7:$C$1062,MATCH(B286,Historical!$B$7:$B$1062,0))/INDEX(Historical!$F$7:$F$1062,MATCH(B286,Historical!$B$7:$B$1062,0)))^(1/3)-1)*100)</f>
        <v>6.3061396578730999</v>
      </c>
      <c r="U286" s="105">
        <f>IF(INDEX(Historical!$H$7:$H$1062,MATCH(B286,Historical!$B$7:$B$1062,0))=0,"n/a",((INDEX(Historical!$C$7:$C$1062,MATCH(B286,Historical!$B$7:$B$1062,0))/INDEX(Historical!$H$7:$H$1062,MATCH(B286,Historical!$B$7:$B$1062,0)))^(1/5)-1)*100)</f>
        <v>6.4932075379008136</v>
      </c>
      <c r="V286" s="105">
        <f>IF(INDEX(Historical!$M$7:$M$1062,MATCH(B286,Historical!$B$7:$B$1062,0))=0,"n/a",((INDEX(Historical!$C$7:$C$1062,MATCH(B286,Historical!$B$7:$B$1062,0))/INDEX(Historical!$M$7:$M$1062,MATCH(B286,Historical!$B$7:$B$1062,0)))^(1/10)-1)*100)</f>
        <v>6.5866890969401126</v>
      </c>
      <c r="W286" s="106">
        <f>IF(OR(U286&lt;=0,U286="n/a",V286&lt;=0,V286="n/a"),"n/a",U286/V286)</f>
        <v>0.98580750394265204</v>
      </c>
      <c r="X286" s="107">
        <f>IF(OR(AJ286&lt;=0,AJ286="n/a",U286&lt;=0,U286="n/a"),"n/a",U286/AJ286)</f>
        <v>3.1217343932215451</v>
      </c>
      <c r="Y286" s="165"/>
      <c r="Z286" s="101">
        <f>IF(OR(AC286&lt;0.01,AC286="n/a"),"n/a",M286/AC286*100)</f>
        <v>42.592592592592595</v>
      </c>
      <c r="AA286" s="109">
        <f>IF(OR(AC286&lt;0.01,AC286="n/a"),"n/a",I286/AC286)</f>
        <v>17.08449074074074</v>
      </c>
      <c r="AB286" s="71">
        <v>9</v>
      </c>
      <c r="AC286" s="100">
        <v>8.64</v>
      </c>
      <c r="AD286" s="100">
        <v>4.8499999999999996</v>
      </c>
      <c r="AE286" s="100">
        <v>3.52</v>
      </c>
      <c r="AF286" s="100">
        <v>5.64</v>
      </c>
      <c r="AG286" s="100">
        <v>33.75</v>
      </c>
      <c r="AH286" s="100">
        <v>-11.66</v>
      </c>
      <c r="AI286" s="100">
        <v>-2.64</v>
      </c>
      <c r="AJ286" s="100">
        <v>2.08</v>
      </c>
      <c r="AK286" s="100">
        <v>2.94</v>
      </c>
      <c r="AL286" s="100">
        <v>154990</v>
      </c>
      <c r="AM286" s="100">
        <v>0.09</v>
      </c>
      <c r="AN286" s="100">
        <v>0.55000000000000004</v>
      </c>
      <c r="AO286" s="110">
        <f>IF(U286="n/a","n/a",IF(AA286&lt;0,"n/a",IF(AA286="n/a","n/a",J286+U286-AA286)))</f>
        <v>-8.0982271768254286</v>
      </c>
      <c r="AP286" s="111">
        <f>IF(U286="n/a","n/a",J286+U286)</f>
        <v>8.9862635639153119</v>
      </c>
      <c r="AQ286" s="112">
        <f>IF(OR(AC286&lt;0.01,AC286="n/a",AF286="n/a"),"n/a",(I286/SQRT(22.5*AC286*(I286/AF286))-1)*100)</f>
        <v>106.94231915388919</v>
      </c>
      <c r="AR286" s="101">
        <f>INDEX(Historical!$C$7:$C$1063,MATCH(B286,Historical!$B$7:$B$1063,0))*IF(AH286="n/a",1.03,IF(AH286&lt;0,1.01,IF(AH286&gt;10,1.1,(1+AH286/100))))</f>
        <v>3.5552000000000001</v>
      </c>
      <c r="AS286" s="109">
        <f>IF($AI286="n/a",1.03*AR286,IF($AI286&lt;0,1.01*AR286,IF($AI286&gt;10,1.1*AR286,(1+$AI286/100)*AR286)))</f>
        <v>3.5907520000000002</v>
      </c>
      <c r="AT286" s="109">
        <f>IF($AK286="n/a",1.03*AS286,IF($AK286&lt;0,1.01*AS286,IF($AK286&gt;10,1.1*AS286,(1+$AK286/100)*AS286)))</f>
        <v>3.6963201088000006</v>
      </c>
      <c r="AU286" s="109">
        <f>IF($AK286="n/a",1.03*AT286,IF($AK286&lt;0,1.01*AT286,IF($AK286&gt;10,1.1*AT286,(1+$AK286/100)*AT286)))</f>
        <v>3.804991919998721</v>
      </c>
      <c r="AV286" s="109">
        <f>IF($AK286="n/a",1.03*AU286,IF($AK286&lt;0,1.01*AU286,IF($AK286&gt;10,1.1*AU286,(1+$AK286/100)*AU286)))</f>
        <v>3.9168586824466836</v>
      </c>
      <c r="AW286" s="109">
        <f>SUM(AR286:AV286)</f>
        <v>18.564122711245407</v>
      </c>
      <c r="AX286" s="113">
        <f>AW286/I286*100</f>
        <v>12.57646684590841</v>
      </c>
      <c r="AY286" s="100">
        <v>1.66</v>
      </c>
      <c r="AZ286" s="100">
        <v>21</v>
      </c>
      <c r="BA286" s="100">
        <v>-43.21</v>
      </c>
      <c r="BB286" s="100">
        <v>-25.64</v>
      </c>
      <c r="BC286" s="100">
        <v>-12.659999999999998</v>
      </c>
      <c r="BE286" s="12">
        <v>2003</v>
      </c>
      <c r="BF286" s="12">
        <f>IF(BE286&gt;2020,0,IF(BE286&gt;2008,1,IF(BE286&gt;2001,2,IF(BE286&gt;1990,3,IF(BE286&gt;1980,4,IF(BE286&gt;1973,5,IF(BE286&gt;1970,6,IF(BE286&gt;1960,7,IF(BE286&gt;1958,8,IF(BE286&gt;1953,9,10))))))))))</f>
        <v>2</v>
      </c>
      <c r="BG286" s="100">
        <v>16.5</v>
      </c>
      <c r="BH286" s="55" t="s">
        <v>121</v>
      </c>
      <c r="BI286" s="55" t="s">
        <v>122</v>
      </c>
    </row>
    <row r="287" spans="1:61" ht="12.75" customHeight="1" x14ac:dyDescent="0.2">
      <c r="A287" s="55" t="s">
        <v>1166</v>
      </c>
      <c r="B287" s="55" t="s">
        <v>1167</v>
      </c>
      <c r="C287" s="156" t="s">
        <v>335</v>
      </c>
      <c r="D287" s="98" t="s">
        <v>377</v>
      </c>
      <c r="E287" s="157">
        <v>12</v>
      </c>
      <c r="F287" s="2">
        <v>469</v>
      </c>
      <c r="G287" s="2" t="s">
        <v>146</v>
      </c>
      <c r="H287" s="2" t="s">
        <v>146</v>
      </c>
      <c r="I287" s="100">
        <v>74.02</v>
      </c>
      <c r="J287" s="101">
        <f>(M287/I287)*100</f>
        <v>3.5125641718454474</v>
      </c>
      <c r="K287" s="104">
        <v>0.65</v>
      </c>
      <c r="L287" s="71">
        <v>4</v>
      </c>
      <c r="M287" s="28">
        <f>K287*L287</f>
        <v>2.6</v>
      </c>
      <c r="N287" s="103" t="s">
        <v>1168</v>
      </c>
      <c r="O287" s="104">
        <v>0.62</v>
      </c>
      <c r="P287" s="158">
        <v>46097</v>
      </c>
      <c r="Q287" s="158">
        <v>46114</v>
      </c>
      <c r="R287" s="28">
        <f>(K287-O287)/O287*100</f>
        <v>4.8387096774193585</v>
      </c>
      <c r="S287" s="105">
        <f>IF(INDEX(Historical!$D$7:$D1553,MATCH(B287,Historical!$B$7:$B$1062,0))=0,"n/a",(INDEX(Historical!$C$7:$C$1062,MATCH(B287,Historical!$B$7:$B$1062,0))/INDEX(Historical!$D$7:$D$1062,MATCH(B287,Historical!$B$7:$B$1062,0))-1)*100)</f>
        <v>6.5502183406113579</v>
      </c>
      <c r="T287" s="105">
        <f>IF(INDEX(Historical!$F$7:$F$1062,MATCH(B287,Historical!$B$7:$B$1062,0))=0,"n/a",((INDEX(Historical!$C$7:$C$1062,MATCH(B287,Historical!$B$7:$B$1062,0))/INDEX(Historical!$F$7:$F$1062,MATCH(B287,Historical!$B$7:$B$1062,0)))^(1/3)-1)*100)</f>
        <v>4.3078808270978319</v>
      </c>
      <c r="U287" s="105">
        <f>IF(INDEX(Historical!$H$7:$H$1062,MATCH(B287,Historical!$B$7:$B$1062,0))=0,"n/a",((INDEX(Historical!$C$7:$C$1062,MATCH(B287,Historical!$B$7:$B$1062,0))/INDEX(Historical!$H$7:$H$1062,MATCH(B287,Historical!$B$7:$B$1062,0)))^(1/5)-1)*100)</f>
        <v>3.4438131609215938</v>
      </c>
      <c r="V287" s="105">
        <f>IF(INDEX(Historical!$M$7:$M$1062,MATCH(B287,Historical!$B$7:$B$1062,0))=0,"n/a",((INDEX(Historical!$C$7:$C$1062,MATCH(B287,Historical!$B$7:$B$1062,0))/INDEX(Historical!$M$7:$M$1062,MATCH(B287,Historical!$B$7:$B$1062,0)))^(1/10)-1)*100)</f>
        <v>18.684420877085483</v>
      </c>
      <c r="W287" s="106">
        <f>IF(OR(U287&lt;=0,U287="n/a",V287&lt;=0,V287="n/a"),"n/a",U287/V287)</f>
        <v>0.1843146856719052</v>
      </c>
      <c r="X287" s="107">
        <f>IF(OR(AJ287&lt;=0,AJ287="n/a",U287&lt;=0,U287="n/a"),"n/a",U287/AJ287)</f>
        <v>0.43758744103196867</v>
      </c>
      <c r="Y287" s="123"/>
      <c r="Z287" s="101">
        <f>IF(OR(AC287&lt;0.01,AC287="n/a"),"n/a",M287/AC287*100)</f>
        <v>103.58565737051795</v>
      </c>
      <c r="AA287" s="109">
        <f>IF(OR(AC287&lt;0.01,AC287="n/a"),"n/a",I287/AC287)</f>
        <v>29.490039840637451</v>
      </c>
      <c r="AB287" s="71">
        <v>12</v>
      </c>
      <c r="AC287" s="100">
        <v>2.5099999999999998</v>
      </c>
      <c r="AD287" s="100">
        <v>1.78</v>
      </c>
      <c r="AE287" s="100">
        <v>3.52</v>
      </c>
      <c r="AF287" s="100">
        <v>6.87</v>
      </c>
      <c r="AG287" s="100">
        <v>31.46</v>
      </c>
      <c r="AH287" s="100">
        <v>9.77</v>
      </c>
      <c r="AI287" s="100">
        <v>9.0300000000000011</v>
      </c>
      <c r="AJ287" s="100">
        <v>7.870000000000001</v>
      </c>
      <c r="AK287" s="100">
        <v>9.41</v>
      </c>
      <c r="AL287" s="100">
        <v>33780</v>
      </c>
      <c r="AM287" s="100">
        <v>1.4500000000000002</v>
      </c>
      <c r="AN287" s="100">
        <v>4.1900000000000004</v>
      </c>
      <c r="AO287" s="110">
        <f>IF(U287="n/a","n/a",IF(AA287&lt;0,"n/a",IF(AA287="n/a","n/a",J287+U287-AA287)))</f>
        <v>-22.53366250787041</v>
      </c>
      <c r="AP287" s="111">
        <f>IF(U287="n/a","n/a",J287+U287)</f>
        <v>6.9563773327670413</v>
      </c>
      <c r="AQ287" s="112">
        <f>IF(OR(AC287&lt;0.01,AC287="n/a",AF287="n/a"),"n/a",(I287/SQRT(22.5*AC287*(I287/AF287))-1)*100)</f>
        <v>200.07152755092633</v>
      </c>
      <c r="AR287" s="101">
        <f>INDEX(Historical!$C$7:$C$1063,MATCH(B287,Historical!$B$7:$B$1063,0))*IF(AH287="n/a",1.03,IF(AH287&lt;0,1.01,IF(AH287&gt;10,1.1,(1+AH287/100))))</f>
        <v>2.6783879999999995</v>
      </c>
      <c r="AS287" s="109">
        <f>IF($AI287="n/a",1.03*AR287,IF($AI287&lt;0,1.01*AR287,IF($AI287&gt;10,1.1*AR287,(1+$AI287/100)*AR287)))</f>
        <v>2.9202464363999998</v>
      </c>
      <c r="AT287" s="109">
        <f>IF($AK287="n/a",1.03*AS287,IF($AK287&lt;0,1.01*AS287,IF($AK287&gt;10,1.1*AS287,(1+$AK287/100)*AS287)))</f>
        <v>3.1950416260652399</v>
      </c>
      <c r="AU287" s="109">
        <f>IF($AK287="n/a",1.03*AT287,IF($AK287&lt;0,1.01*AT287,IF($AK287&gt;10,1.1*AT287,(1+$AK287/100)*AT287)))</f>
        <v>3.4956950430779794</v>
      </c>
      <c r="AV287" s="109">
        <f>IF($AK287="n/a",1.03*AU287,IF($AK287&lt;0,1.01*AU287,IF($AK287&gt;10,1.1*AU287,(1+$AK287/100)*AU287)))</f>
        <v>3.8246399466316174</v>
      </c>
      <c r="AW287" s="109">
        <f>SUM(AR287:AV287)</f>
        <v>16.114011052174838</v>
      </c>
      <c r="AX287" s="113">
        <f>AW287/I287*100</f>
        <v>21.769806879458038</v>
      </c>
      <c r="AY287" s="100">
        <v>0.52</v>
      </c>
      <c r="AZ287" s="100">
        <v>20.69</v>
      </c>
      <c r="BA287" s="100">
        <v>-9.69</v>
      </c>
      <c r="BB287" s="100">
        <v>0.09</v>
      </c>
      <c r="BC287" s="100">
        <v>2.5100000000000002</v>
      </c>
      <c r="BE287" s="12">
        <v>2015</v>
      </c>
      <c r="BF287" s="12">
        <f>IF(BE287&gt;2020,0,IF(BE287&gt;2008,1,IF(BE287&gt;2001,2,IF(BE287&gt;1990,3,IF(BE287&gt;1980,4,IF(BE287&gt;1973,5,IF(BE287&gt;1970,6,IF(BE287&gt;1960,7,IF(BE287&gt;1958,8,IF(BE287&gt;1953,9,10))))))))))</f>
        <v>1</v>
      </c>
      <c r="BG287" s="100">
        <v>4.34</v>
      </c>
      <c r="BH287" s="55" t="s">
        <v>121</v>
      </c>
      <c r="BI287" s="55" t="s">
        <v>122</v>
      </c>
    </row>
    <row r="288" spans="1:61" ht="12.75" customHeight="1" x14ac:dyDescent="0.2">
      <c r="A288" s="123" t="s">
        <v>1169</v>
      </c>
      <c r="B288" s="55" t="s">
        <v>1170</v>
      </c>
      <c r="C288" s="156" t="s">
        <v>116</v>
      </c>
      <c r="D288" s="98" t="s">
        <v>248</v>
      </c>
      <c r="E288" s="157">
        <v>22</v>
      </c>
      <c r="F288" s="2">
        <v>192</v>
      </c>
      <c r="G288" s="2" t="s">
        <v>118</v>
      </c>
      <c r="H288" s="2" t="s">
        <v>118</v>
      </c>
      <c r="I288" s="100">
        <v>256.42</v>
      </c>
      <c r="J288" s="101">
        <f>(M288/I288)*100</f>
        <v>1.5755401294750799</v>
      </c>
      <c r="K288" s="104">
        <v>1.01</v>
      </c>
      <c r="L288" s="71">
        <v>4</v>
      </c>
      <c r="M288" s="28">
        <f>K288*L288</f>
        <v>4.04</v>
      </c>
      <c r="N288" s="103" t="s">
        <v>355</v>
      </c>
      <c r="O288" s="104">
        <v>0.91</v>
      </c>
      <c r="P288" s="158">
        <v>46258</v>
      </c>
      <c r="Q288" s="158">
        <v>46280</v>
      </c>
      <c r="R288" s="28">
        <f>(K288-O288)/O288*100</f>
        <v>10.989010989010985</v>
      </c>
      <c r="S288" s="105">
        <f>IF(INDEX(Historical!$D$7:$D1554,MATCH(B288,Historical!$B$7:$B$1062,0))=0,"n/a",(INDEX(Historical!$C$7:$C$1062,MATCH(B288,Historical!$B$7:$B$1062,0))/INDEX(Historical!$D$7:$D$1062,MATCH(B288,Historical!$B$7:$B$1062,0))-1)*100)</f>
        <v>13.157894736842103</v>
      </c>
      <c r="T288" s="105">
        <f>IF(INDEX(Historical!$F$7:$F$1062,MATCH(B288,Historical!$B$7:$B$1062,0))=0,"n/a",((INDEX(Historical!$C$7:$C$1062,MATCH(B288,Historical!$B$7:$B$1062,0))/INDEX(Historical!$F$7:$F$1062,MATCH(B288,Historical!$B$7:$B$1062,0)))^(1/3)-1)*100)</f>
        <v>12.749787911711174</v>
      </c>
      <c r="U288" s="105">
        <f>IF(INDEX(Historical!$H$7:$H$1062,MATCH(B288,Historical!$B$7:$B$1062,0))=0,"n/a",((INDEX(Historical!$C$7:$C$1062,MATCH(B288,Historical!$B$7:$B$1062,0))/INDEX(Historical!$H$7:$H$1062,MATCH(B288,Historical!$B$7:$B$1062,0)))^(1/5)-1)*100)</f>
        <v>8.9587431199327661</v>
      </c>
      <c r="V288" s="105">
        <f>IF(INDEX(Historical!$M$7:$M$1062,MATCH(B288,Historical!$B$7:$B$1062,0))=0,"n/a",((INDEX(Historical!$C$7:$C$1062,MATCH(B288,Historical!$B$7:$B$1062,0))/INDEX(Historical!$M$7:$M$1062,MATCH(B288,Historical!$B$7:$B$1062,0)))^(1/10)-1)*100)</f>
        <v>8.2289348806302129</v>
      </c>
      <c r="W288" s="106">
        <f>IF(OR(U288&lt;=0,U288="n/a",V288&lt;=0,V288="n/a"),"n/a",U288/V288)</f>
        <v>1.0886880562173875</v>
      </c>
      <c r="X288" s="107" t="str">
        <f>IF(OR(AJ288&lt;=0,AJ288="n/a",U288&lt;=0,U288="n/a"),"n/a",U288/AJ288)</f>
        <v>n/a</v>
      </c>
      <c r="Y288" s="162"/>
      <c r="Z288" s="101">
        <f>IF(OR(AC288&lt;0.01,AC288="n/a"),"n/a",M288/AC288*100)</f>
        <v>33.196384552177491</v>
      </c>
      <c r="AA288" s="109">
        <f>IF(OR(AC288&lt;0.01,AC288="n/a"),"n/a",I288/AC288)</f>
        <v>21.069843878389484</v>
      </c>
      <c r="AB288" s="71">
        <v>12</v>
      </c>
      <c r="AC288" s="100">
        <v>12.17</v>
      </c>
      <c r="AD288" s="100">
        <v>0.82</v>
      </c>
      <c r="AE288" s="100">
        <v>0.77</v>
      </c>
      <c r="AF288" s="100">
        <v>3.42</v>
      </c>
      <c r="AG288" s="100">
        <v>16.600000000000001</v>
      </c>
      <c r="AH288" s="100">
        <v>13.569999999999999</v>
      </c>
      <c r="AI288" s="100">
        <v>20.76</v>
      </c>
      <c r="AJ288" s="100" t="s">
        <v>142</v>
      </c>
      <c r="AK288" s="100">
        <v>17.59</v>
      </c>
      <c r="AL288" s="100">
        <v>9830</v>
      </c>
      <c r="AM288" s="100">
        <v>3.5999999999999996</v>
      </c>
      <c r="AN288" s="100">
        <v>2.94</v>
      </c>
      <c r="AO288" s="110">
        <f>IF(U288="n/a","n/a",IF(AA288&lt;0,"n/a",IF(AA288="n/a","n/a",J288+U288-AA288)))</f>
        <v>-10.535560628981639</v>
      </c>
      <c r="AP288" s="111">
        <f>IF(U288="n/a","n/a",J288+U288)</f>
        <v>10.534283249407846</v>
      </c>
      <c r="AQ288" s="112">
        <f>IF(OR(AC288&lt;0.01,AC288="n/a",AF288="n/a"),"n/a",(I288/SQRT(22.5*AC288*(I288/AF288))-1)*100)</f>
        <v>78.958550215271956</v>
      </c>
      <c r="AR288" s="101">
        <f>INDEX(Historical!$C$7:$C$1063,MATCH(B288,Historical!$B$7:$B$1063,0))*IF(AH288="n/a",1.03,IF(AH288&lt;0,1.01,IF(AH288&gt;10,1.1,(1+AH288/100))))</f>
        <v>3.7840000000000003</v>
      </c>
      <c r="AS288" s="109">
        <f>IF($AI288="n/a",1.03*AR288,IF($AI288&lt;0,1.01*AR288,IF($AI288&gt;10,1.1*AR288,(1+$AI288/100)*AR288)))</f>
        <v>4.1624000000000008</v>
      </c>
      <c r="AT288" s="109">
        <f>IF($AK288="n/a",1.03*AS288,IF($AK288&lt;0,1.01*AS288,IF($AK288&gt;10,1.1*AS288,(1+$AK288/100)*AS288)))</f>
        <v>4.5786400000000009</v>
      </c>
      <c r="AU288" s="109">
        <f>IF($AK288="n/a",1.03*AT288,IF($AK288&lt;0,1.01*AT288,IF($AK288&gt;10,1.1*AT288,(1+$AK288/100)*AT288)))</f>
        <v>5.0365040000000016</v>
      </c>
      <c r="AV288" s="109">
        <f>IF($AK288="n/a",1.03*AU288,IF($AK288&lt;0,1.01*AU288,IF($AK288&gt;10,1.1*AU288,(1+$AK288/100)*AU288)))</f>
        <v>5.5401544000000023</v>
      </c>
      <c r="AW288" s="109">
        <f>SUM(AR288:AV288)</f>
        <v>23.101698400000004</v>
      </c>
      <c r="AX288" s="113">
        <f>AW288/I288*100</f>
        <v>9.0093200218391711</v>
      </c>
      <c r="AY288" s="100">
        <v>1.01</v>
      </c>
      <c r="AZ288" s="100">
        <v>62.629999999999995</v>
      </c>
      <c r="BA288" s="100">
        <v>-9.7900000000000009</v>
      </c>
      <c r="BB288" s="100">
        <v>-2.74</v>
      </c>
      <c r="BC288" s="100">
        <v>18.82</v>
      </c>
      <c r="BE288" s="12">
        <v>2005</v>
      </c>
      <c r="BF288" s="12">
        <f>IF(BE288&gt;2020,0,IF(BE288&gt;2008,1,IF(BE288&gt;2001,2,IF(BE288&gt;1990,3,IF(BE288&gt;1980,4,IF(BE288&gt;1973,5,IF(BE288&gt;1970,6,IF(BE288&gt;1960,7,IF(BE288&gt;1958,8,IF(BE288&gt;1953,9,10))))))))))</f>
        <v>2</v>
      </c>
      <c r="BG288" s="100">
        <v>3.0300000000000002</v>
      </c>
      <c r="BH288" s="55" t="s">
        <v>121</v>
      </c>
      <c r="BI288" s="55" t="s">
        <v>122</v>
      </c>
    </row>
    <row r="289" spans="1:61" x14ac:dyDescent="0.2">
      <c r="A289" s="123" t="s">
        <v>1171</v>
      </c>
      <c r="B289" s="55" t="s">
        <v>1172</v>
      </c>
      <c r="C289" s="156" t="s">
        <v>116</v>
      </c>
      <c r="D289" s="98" t="s">
        <v>117</v>
      </c>
      <c r="E289" s="157">
        <v>24</v>
      </c>
      <c r="F289" s="2">
        <v>158</v>
      </c>
      <c r="G289" s="2" t="s">
        <v>146</v>
      </c>
      <c r="H289" s="2" t="s">
        <v>146</v>
      </c>
      <c r="I289" s="100">
        <v>109.74</v>
      </c>
      <c r="J289" s="101">
        <f>(M289/I289)*100</f>
        <v>1.2028430836522692</v>
      </c>
      <c r="K289" s="104">
        <v>0.33</v>
      </c>
      <c r="L289" s="71">
        <v>4</v>
      </c>
      <c r="M289" s="28">
        <f>K289*L289</f>
        <v>1.32</v>
      </c>
      <c r="N289" s="103" t="s">
        <v>609</v>
      </c>
      <c r="O289" s="104">
        <v>0.31</v>
      </c>
      <c r="P289" s="158">
        <v>46259</v>
      </c>
      <c r="Q289" s="158">
        <v>46282</v>
      </c>
      <c r="R289" s="28">
        <f>(K289-O289)/O289*100</f>
        <v>6.4516129032258114</v>
      </c>
      <c r="S289" s="105">
        <f>IF(INDEX(Historical!$D$7:$D1555,MATCH(B289,Historical!$B$7:$B$1062,0))=0,"n/a",(INDEX(Historical!$C$7:$C$1062,MATCH(B289,Historical!$B$7:$B$1062,0))/INDEX(Historical!$D$7:$D$1062,MATCH(B289,Historical!$B$7:$B$1062,0))-1)*100)</f>
        <v>7.1428571428571397</v>
      </c>
      <c r="T289" s="105">
        <f>IF(INDEX(Historical!$F$7:$F$1062,MATCH(B289,Historical!$B$7:$B$1062,0))=0,"n/a",((INDEX(Historical!$C$7:$C$1062,MATCH(B289,Historical!$B$7:$B$1062,0))/INDEX(Historical!$F$7:$F$1062,MATCH(B289,Historical!$B$7:$B$1062,0)))^(1/3)-1)*100)</f>
        <v>4.8856246288386806</v>
      </c>
      <c r="U289" s="105">
        <f>IF(INDEX(Historical!$H$7:$H$1062,MATCH(B289,Historical!$B$7:$B$1062,0))=0,"n/a",((INDEX(Historical!$C$7:$C$1062,MATCH(B289,Historical!$B$7:$B$1062,0))/INDEX(Historical!$H$7:$H$1062,MATCH(B289,Historical!$B$7:$B$1062,0)))^(1/5)-1)*100)</f>
        <v>7.3940923785779322</v>
      </c>
      <c r="V289" s="105">
        <f>IF(INDEX(Historical!$M$7:$M$1062,MATCH(B289,Historical!$B$7:$B$1062,0))=0,"n/a",((INDEX(Historical!$C$7:$C$1062,MATCH(B289,Historical!$B$7:$B$1062,0))/INDEX(Historical!$M$7:$M$1062,MATCH(B289,Historical!$B$7:$B$1062,0)))^(1/10)-1)*100)</f>
        <v>7.1773462536293131</v>
      </c>
      <c r="W289" s="106">
        <f>IF(OR(U289&lt;=0,U289="n/a",V289&lt;=0,V289="n/a"),"n/a",U289/V289)</f>
        <v>1.0301986440794908</v>
      </c>
      <c r="X289" s="107">
        <f>IF(OR(AJ289&lt;=0,AJ289="n/a",U289&lt;=0,U289="n/a"),"n/a",U289/AJ289)</f>
        <v>1.3274851667105803</v>
      </c>
      <c r="Y289" s="162" t="s">
        <v>509</v>
      </c>
      <c r="Z289" s="101">
        <f>IF(OR(AC289&lt;0.01,AC289="n/a"),"n/a",M289/AC289*100)</f>
        <v>61.111111111111107</v>
      </c>
      <c r="AA289" s="109">
        <f>IF(OR(AC289&lt;0.01,AC289="n/a"),"n/a",I289/AC289)</f>
        <v>50.80555555555555</v>
      </c>
      <c r="AB289" s="71">
        <v>12</v>
      </c>
      <c r="AC289" s="100">
        <v>2.16</v>
      </c>
      <c r="AD289" s="100">
        <v>2.2200000000000002</v>
      </c>
      <c r="AE289" s="100">
        <v>4.33</v>
      </c>
      <c r="AF289" s="100">
        <v>3.64</v>
      </c>
      <c r="AG289" s="100">
        <v>7.59</v>
      </c>
      <c r="AH289" s="100">
        <v>9.8000000000000007</v>
      </c>
      <c r="AI289" s="100">
        <v>9.94</v>
      </c>
      <c r="AJ289" s="100">
        <v>5.57</v>
      </c>
      <c r="AK289" s="100">
        <v>10.25</v>
      </c>
      <c r="AL289" s="100">
        <v>20440</v>
      </c>
      <c r="AM289" s="100">
        <v>0.22</v>
      </c>
      <c r="AN289" s="100">
        <v>0.7</v>
      </c>
      <c r="AO289" s="110">
        <f>IF(U289="n/a","n/a",IF(AA289&lt;0,"n/a",IF(AA289="n/a","n/a",J289+U289-AA289)))</f>
        <v>-42.208620093325351</v>
      </c>
      <c r="AP289" s="111">
        <f>IF(U289="n/a","n/a",J289+U289)</f>
        <v>8.596935462230201</v>
      </c>
      <c r="AQ289" s="112">
        <f>IF(OR(AC289&lt;0.01,AC289="n/a",AF289="n/a"),"n/a",(I289/SQRT(22.5*AC289*(I289/AF289))-1)*100)</f>
        <v>186.69164404536124</v>
      </c>
      <c r="AR289" s="101">
        <f>INDEX(Historical!$C$7:$C$1063,MATCH(B289,Historical!$B$7:$B$1063,0))*IF(AH289="n/a",1.03,IF(AH289&lt;0,1.01,IF(AH289&gt;10,1.1,(1+AH289/100))))</f>
        <v>1.3176000000000001</v>
      </c>
      <c r="AS289" s="109">
        <f>IF($AI289="n/a",1.03*AR289,IF($AI289&lt;0,1.01*AR289,IF($AI289&gt;10,1.1*AR289,(1+$AI289/100)*AR289)))</f>
        <v>1.44856944</v>
      </c>
      <c r="AT289" s="109">
        <f>IF($AK289="n/a",1.03*AS289,IF($AK289&lt;0,1.01*AS289,IF($AK289&gt;10,1.1*AS289,(1+$AK289/100)*AS289)))</f>
        <v>1.593426384</v>
      </c>
      <c r="AU289" s="109">
        <f>IF($AK289="n/a",1.03*AT289,IF($AK289&lt;0,1.01*AT289,IF($AK289&gt;10,1.1*AT289,(1+$AK289/100)*AT289)))</f>
        <v>1.7527690224000001</v>
      </c>
      <c r="AV289" s="109">
        <f>IF($AK289="n/a",1.03*AU289,IF($AK289&lt;0,1.01*AU289,IF($AK289&gt;10,1.1*AU289,(1+$AK289/100)*AU289)))</f>
        <v>1.9280459246400004</v>
      </c>
      <c r="AW289" s="109">
        <f>SUM(AR289:AV289)</f>
        <v>8.0404107710400012</v>
      </c>
      <c r="AX289" s="113">
        <f>AW289/I289*100</f>
        <v>7.3267821861126317</v>
      </c>
      <c r="AY289" s="100">
        <v>0.56000000000000005</v>
      </c>
      <c r="AZ289" s="100">
        <v>17.27</v>
      </c>
      <c r="BA289" s="100">
        <v>-8.23</v>
      </c>
      <c r="BB289" s="100">
        <v>0.24</v>
      </c>
      <c r="BC289" s="100">
        <v>4.55</v>
      </c>
      <c r="BE289" s="12">
        <v>2001</v>
      </c>
      <c r="BF289" s="12">
        <f>IF(BE289&gt;2020,0,IF(BE289&gt;2008,1,IF(BE289&gt;2001,2,IF(BE289&gt;1990,3,IF(BE289&gt;1980,4,IF(BE289&gt;1973,5,IF(BE289&gt;1970,6,IF(BE289&gt;1960,7,IF(BE289&gt;1958,8,IF(BE289&gt;1953,9,10))))))))))</f>
        <v>3</v>
      </c>
      <c r="BG289" s="100">
        <v>3.71</v>
      </c>
      <c r="BH289" s="55" t="s">
        <v>121</v>
      </c>
      <c r="BI289" s="55" t="s">
        <v>122</v>
      </c>
    </row>
    <row r="290" spans="1:61" ht="12.75" customHeight="1" x14ac:dyDescent="0.2">
      <c r="A290" s="123" t="s">
        <v>1173</v>
      </c>
      <c r="B290" s="55" t="s">
        <v>1174</v>
      </c>
      <c r="C290" s="156" t="s">
        <v>300</v>
      </c>
      <c r="D290" s="98" t="s">
        <v>323</v>
      </c>
      <c r="E290" s="157">
        <v>12</v>
      </c>
      <c r="F290" s="2">
        <v>460</v>
      </c>
      <c r="G290" s="2" t="s">
        <v>146</v>
      </c>
      <c r="H290" s="2" t="s">
        <v>146</v>
      </c>
      <c r="I290" s="100">
        <v>80.290000000000006</v>
      </c>
      <c r="J290" s="101">
        <f>(M290/I290)*100</f>
        <v>3.7613650516876316</v>
      </c>
      <c r="K290" s="104">
        <v>0.755</v>
      </c>
      <c r="L290" s="71">
        <v>4</v>
      </c>
      <c r="M290" s="28">
        <f>K290*L290</f>
        <v>3.02</v>
      </c>
      <c r="N290" s="103" t="s">
        <v>1076</v>
      </c>
      <c r="O290" s="104">
        <v>0.70499999999999996</v>
      </c>
      <c r="P290" s="158">
        <v>46006</v>
      </c>
      <c r="Q290" s="158">
        <v>46028</v>
      </c>
      <c r="R290" s="28">
        <f>(K290-O290)/O290*100</f>
        <v>7.0921985815602895</v>
      </c>
      <c r="S290" s="105">
        <f>IF(INDEX(Historical!$D$7:$D1558,MATCH(B290,Historical!$B$7:$B$1062,0))=0,"n/a",(INDEX(Historical!$C$7:$C$1062,MATCH(B290,Historical!$B$7:$B$1062,0))/INDEX(Historical!$D$7:$D$1062,MATCH(B290,Historical!$B$7:$B$1062,0))-1)*100)</f>
        <v>5.2238805970149071</v>
      </c>
      <c r="T290" s="105">
        <f>IF(INDEX(Historical!$F$7:$F$1062,MATCH(B290,Historical!$B$7:$B$1062,0))=0,"n/a",((INDEX(Historical!$C$7:$C$1062,MATCH(B290,Historical!$B$7:$B$1062,0))/INDEX(Historical!$F$7:$F$1062,MATCH(B290,Historical!$B$7:$B$1062,0)))^(1/3)-1)*100)</f>
        <v>4.0965572678840267</v>
      </c>
      <c r="U290" s="105">
        <f>IF(INDEX(Historical!$H$7:$H$1062,MATCH(B290,Historical!$B$7:$B$1062,0))=0,"n/a",((INDEX(Historical!$C$7:$C$1062,MATCH(B290,Historical!$B$7:$B$1062,0))/INDEX(Historical!$H$7:$H$1062,MATCH(B290,Historical!$B$7:$B$1062,0)))^(1/5)-1)*100)</f>
        <v>3.4509373905457164</v>
      </c>
      <c r="V290" s="105">
        <f>IF(INDEX(Historical!$M$7:$M$1062,MATCH(B290,Historical!$B$7:$B$1062,0))=0,"n/a",((INDEX(Historical!$C$7:$C$1062,MATCH(B290,Historical!$B$7:$B$1062,0))/INDEX(Historical!$M$7:$M$1062,MATCH(B290,Historical!$B$7:$B$1062,0)))^(1/10)-1)*100)</f>
        <v>3.8113258667158201</v>
      </c>
      <c r="W290" s="106">
        <f>IF(OR(U290&lt;=0,U290="n/a",V290&lt;=0,V290="n/a"),"n/a",U290/V290)</f>
        <v>0.90544275436604249</v>
      </c>
      <c r="X290" s="107">
        <f>IF(OR(AJ290&lt;=0,AJ290="n/a",U290&lt;=0,U290="n/a"),"n/a",U290/AJ290)</f>
        <v>5.70591499759543E-2</v>
      </c>
      <c r="Y290" s="178"/>
      <c r="Z290" s="101">
        <f>IF(OR(AC290&lt;0.01,AC290="n/a"),"n/a",M290/AC290*100)</f>
        <v>102.02702702702705</v>
      </c>
      <c r="AA290" s="109">
        <f>IF(OR(AC290&lt;0.01,AC290="n/a"),"n/a",I290/AC290)</f>
        <v>27.125000000000004</v>
      </c>
      <c r="AB290" s="71">
        <v>12</v>
      </c>
      <c r="AC290" s="100">
        <v>2.96</v>
      </c>
      <c r="AD290" s="100" t="s">
        <v>142</v>
      </c>
      <c r="AE290" s="100">
        <v>9.07</v>
      </c>
      <c r="AF290" s="100">
        <v>2.21</v>
      </c>
      <c r="AG290" s="100">
        <v>8.2100000000000009</v>
      </c>
      <c r="AH290" s="100">
        <v>-12.19</v>
      </c>
      <c r="AI290" s="100">
        <v>3.04</v>
      </c>
      <c r="AJ290" s="100">
        <v>60.480000000000004</v>
      </c>
      <c r="AK290" s="100">
        <v>-0.36</v>
      </c>
      <c r="AL290" s="100">
        <v>14700</v>
      </c>
      <c r="AM290" s="100">
        <v>0.53</v>
      </c>
      <c r="AN290" s="100">
        <v>0.8</v>
      </c>
      <c r="AO290" s="110">
        <f>IF(U290="n/a","n/a",IF(AA290&lt;0,"n/a",IF(AA290="n/a","n/a",J290+U290-AA290)))</f>
        <v>-19.912697557766656</v>
      </c>
      <c r="AP290" s="111">
        <f>IF(U290="n/a","n/a",J290+U290)</f>
        <v>7.2123024422333479</v>
      </c>
      <c r="AQ290" s="112">
        <f>IF(OR(AC290&lt;0.01,AC290="n/a",AF290="n/a"),"n/a",(I290/SQRT(22.5*AC290*(I290/AF290))-1)*100)</f>
        <v>63.226155311511853</v>
      </c>
      <c r="AR290" s="101">
        <f>INDEX(Historical!$C$7:$C$1063,MATCH(B290,Historical!$B$7:$B$1063,0))*IF(AH290="n/a",1.03,IF(AH290&lt;0,1.01,IF(AH290&gt;10,1.1,(1+AH290/100))))</f>
        <v>2.8481999999999998</v>
      </c>
      <c r="AS290" s="109">
        <f>IF($AI290="n/a",1.03*AR290,IF($AI290&lt;0,1.01*AR290,IF($AI290&gt;10,1.1*AR290,(1+$AI290/100)*AR290)))</f>
        <v>2.9347852799999998</v>
      </c>
      <c r="AT290" s="109">
        <f>IF($AK290="n/a",1.03*AS290,IF($AK290&lt;0,1.01*AS290,IF($AK290&gt;10,1.1*AS290,(1+$AK290/100)*AS290)))</f>
        <v>2.9641331327999998</v>
      </c>
      <c r="AU290" s="109">
        <f>IF($AK290="n/a",1.03*AT290,IF($AK290&lt;0,1.01*AT290,IF($AK290&gt;10,1.1*AT290,(1+$AK290/100)*AT290)))</f>
        <v>2.9937744641279997</v>
      </c>
      <c r="AV290" s="109">
        <f>IF($AK290="n/a",1.03*AU290,IF($AK290&lt;0,1.01*AU290,IF($AK290&gt;10,1.1*AU290,(1+$AK290/100)*AU290)))</f>
        <v>3.0237122087692798</v>
      </c>
      <c r="AW290" s="109">
        <f>SUM(AR290:AV290)</f>
        <v>14.76460508569728</v>
      </c>
      <c r="AX290" s="113">
        <f>AW290/I290*100</f>
        <v>18.38909588454014</v>
      </c>
      <c r="AY290" s="100">
        <v>0.82</v>
      </c>
      <c r="AZ290" s="100">
        <v>20.100000000000001</v>
      </c>
      <c r="BA290" s="100">
        <v>-4.03</v>
      </c>
      <c r="BB290" s="100">
        <v>0.84</v>
      </c>
      <c r="BC290" s="100">
        <v>6.77</v>
      </c>
      <c r="BE290" s="12">
        <v>2014</v>
      </c>
      <c r="BF290" s="12">
        <f>IF(BE290&gt;2020,0,IF(BE290&gt;2008,1,IF(BE290&gt;2001,2,IF(BE290&gt;1990,3,IF(BE290&gt;1980,4,IF(BE290&gt;1973,5,IF(BE290&gt;1970,6,IF(BE290&gt;1960,7,IF(BE290&gt;1958,8,IF(BE290&gt;1953,9,10))))))))))</f>
        <v>1</v>
      </c>
      <c r="BG290" s="100">
        <v>4.3</v>
      </c>
      <c r="BH290" s="55" t="s">
        <v>121</v>
      </c>
      <c r="BI290" s="55" t="s">
        <v>302</v>
      </c>
    </row>
    <row r="291" spans="1:61" ht="12.75" customHeight="1" x14ac:dyDescent="0.2">
      <c r="A291" s="116" t="s">
        <v>1175</v>
      </c>
      <c r="B291" s="55" t="s">
        <v>1176</v>
      </c>
      <c r="C291" s="156" t="s">
        <v>300</v>
      </c>
      <c r="D291" s="98" t="s">
        <v>794</v>
      </c>
      <c r="E291" s="157">
        <v>13</v>
      </c>
      <c r="F291" s="2">
        <v>436</v>
      </c>
      <c r="G291" s="2" t="s">
        <v>146</v>
      </c>
      <c r="H291" s="2" t="s">
        <v>146</v>
      </c>
      <c r="I291" s="100">
        <v>37.770000000000003</v>
      </c>
      <c r="J291" s="101">
        <f>(M291/I291)*100</f>
        <v>4.6068308181096107</v>
      </c>
      <c r="K291" s="104">
        <v>0.435</v>
      </c>
      <c r="L291" s="71">
        <v>4</v>
      </c>
      <c r="M291" s="28">
        <f>K291*L291</f>
        <v>1.74</v>
      </c>
      <c r="N291" s="103" t="s">
        <v>209</v>
      </c>
      <c r="O291" s="104">
        <v>0.43</v>
      </c>
      <c r="P291" s="158">
        <v>46112</v>
      </c>
      <c r="Q291" s="158">
        <v>46127</v>
      </c>
      <c r="R291" s="28">
        <f>(K291-O291)/O291*100</f>
        <v>1.1627906976744196</v>
      </c>
      <c r="S291" s="105">
        <f>IF(INDEX(Historical!$D$7:$D1559,MATCH(B291,Historical!$B$7:$B$1062,0))=0,"n/a",(INDEX(Historical!$C$7:$C$1062,MATCH(B291,Historical!$B$7:$B$1062,0))/INDEX(Historical!$D$7:$D$1062,MATCH(B291,Historical!$B$7:$B$1062,0))-1)*100)</f>
        <v>4.5941807044410421</v>
      </c>
      <c r="T291" s="105">
        <f>IF(INDEX(Historical!$F$7:$F$1062,MATCH(B291,Historical!$B$7:$B$1062,0))=0,"n/a",((INDEX(Historical!$C$7:$C$1062,MATCH(B291,Historical!$B$7:$B$1062,0))/INDEX(Historical!$F$7:$F$1062,MATCH(B291,Historical!$B$7:$B$1062,0)))^(1/3)-1)*100)</f>
        <v>12.94858313012468</v>
      </c>
      <c r="U291" s="105">
        <f>IF(INDEX(Historical!$H$7:$H$1062,MATCH(B291,Historical!$B$7:$B$1062,0))=0,"n/a",((INDEX(Historical!$C$7:$C$1062,MATCH(B291,Historical!$B$7:$B$1062,0))/INDEX(Historical!$H$7:$H$1062,MATCH(B291,Historical!$B$7:$B$1062,0)))^(1/5)-1)*100)</f>
        <v>15.519825446458668</v>
      </c>
      <c r="V291" s="105">
        <f>IF(INDEX(Historical!$M$7:$M$1062,MATCH(B291,Historical!$B$7:$B$1062,0))=0,"n/a",((INDEX(Historical!$C$7:$C$1062,MATCH(B291,Historical!$B$7:$B$1062,0))/INDEX(Historical!$M$7:$M$1062,MATCH(B291,Historical!$B$7:$B$1062,0)))^(1/10)-1)*100)</f>
        <v>12.844151056768194</v>
      </c>
      <c r="W291" s="106">
        <f>IF(OR(U291&lt;=0,U291="n/a",V291&lt;=0,V291="n/a"),"n/a",U291/V291)</f>
        <v>1.208318508390676</v>
      </c>
      <c r="X291" s="107">
        <f>IF(OR(AJ291&lt;=0,AJ291="n/a",U291&lt;=0,U291="n/a"),"n/a",U291/AJ291)</f>
        <v>1.3856987005766668</v>
      </c>
      <c r="Y291" s="123"/>
      <c r="Z291" s="101" t="str">
        <f>IF(OR(AC291&lt;0.01,AC291="n/a"),"n/a",M291/AC291*100)</f>
        <v>n/a</v>
      </c>
      <c r="AA291" s="109" t="str">
        <f>IF(OR(AC291&lt;0.01,AC291="n/a"),"n/a",I291/AC291)</f>
        <v>n/a</v>
      </c>
      <c r="AB291" s="71">
        <v>12</v>
      </c>
      <c r="AC291" s="100">
        <v>-1.81</v>
      </c>
      <c r="AD291" s="100">
        <v>4.2300000000000004</v>
      </c>
      <c r="AE291" s="100">
        <v>8.52</v>
      </c>
      <c r="AF291" s="100">
        <v>1.1399999999999999</v>
      </c>
      <c r="AG291" s="100">
        <v>-4.78</v>
      </c>
      <c r="AH291" s="100">
        <v>-12.33</v>
      </c>
      <c r="AI291" s="100">
        <v>60.4</v>
      </c>
      <c r="AJ291" s="100">
        <v>11.200000000000001</v>
      </c>
      <c r="AK291" s="100">
        <v>7.39</v>
      </c>
      <c r="AL291" s="100">
        <v>8420</v>
      </c>
      <c r="AM291" s="100">
        <v>0.37</v>
      </c>
      <c r="AN291" s="100">
        <v>0.45</v>
      </c>
      <c r="AO291" s="110" t="str">
        <f>IF(U291="n/a","n/a",IF(AA291&lt;0,"n/a",IF(AA291="n/a","n/a",J291+U291-AA291)))</f>
        <v>n/a</v>
      </c>
      <c r="AP291" s="111">
        <f>IF(U291="n/a","n/a",J291+U291)</f>
        <v>20.126656264568279</v>
      </c>
      <c r="AQ291" s="112" t="str">
        <f>IF(OR(AC291&lt;0.01,AC291="n/a",AF291="n/a"),"n/a",(I291/SQRT(22.5*AC291*(I291/AF291))-1)*100)</f>
        <v>n/a</v>
      </c>
      <c r="AR291" s="101">
        <f>INDEX(Historical!$C$7:$C$1063,MATCH(B291,Historical!$B$7:$B$1063,0))*IF(AH291="n/a",1.03,IF(AH291&lt;0,1.01,IF(AH291&gt;10,1.1,(1+AH291/100))))</f>
        <v>1.724575</v>
      </c>
      <c r="AS291" s="109">
        <f>IF($AI291="n/a",1.03*AR291,IF($AI291&lt;0,1.01*AR291,IF($AI291&gt;10,1.1*AR291,(1+$AI291/100)*AR291)))</f>
        <v>1.8970325000000001</v>
      </c>
      <c r="AT291" s="109">
        <f>IF($AK291="n/a",1.03*AS291,IF($AK291&lt;0,1.01*AS291,IF($AK291&gt;10,1.1*AS291,(1+$AK291/100)*AS291)))</f>
        <v>2.0372232017500003</v>
      </c>
      <c r="AU291" s="109">
        <f>IF($AK291="n/a",1.03*AT291,IF($AK291&lt;0,1.01*AT291,IF($AK291&gt;10,1.1*AT291,(1+$AK291/100)*AT291)))</f>
        <v>2.1877739963593252</v>
      </c>
      <c r="AV291" s="109">
        <f>IF($AK291="n/a",1.03*AU291,IF($AK291&lt;0,1.01*AU291,IF($AK291&gt;10,1.1*AU291,(1+$AK291/100)*AU291)))</f>
        <v>2.3494504946902794</v>
      </c>
      <c r="AW291" s="109">
        <f>SUM(AR291:AV291)</f>
        <v>10.196055192799605</v>
      </c>
      <c r="AX291" s="113">
        <f>AW291/I291*100</f>
        <v>26.995115681227439</v>
      </c>
      <c r="AY291" s="100">
        <v>1.19</v>
      </c>
      <c r="AZ291" s="100">
        <v>17.52</v>
      </c>
      <c r="BA291" s="100">
        <v>-14.89</v>
      </c>
      <c r="BB291" s="100">
        <v>6.98</v>
      </c>
      <c r="BC291" s="100">
        <v>0.4</v>
      </c>
      <c r="BE291" s="12">
        <v>2014</v>
      </c>
      <c r="BF291" s="12">
        <f>IF(BE291&gt;2020,0,IF(BE291&gt;2008,1,IF(BE291&gt;2001,2,IF(BE291&gt;1990,3,IF(BE291&gt;1980,4,IF(BE291&gt;1973,5,IF(BE291&gt;1970,6,IF(BE291&gt;1960,7,IF(BE291&gt;1958,8,IF(BE291&gt;1953,9,10))))))))))</f>
        <v>1</v>
      </c>
      <c r="BG291" s="100">
        <v>-3.17</v>
      </c>
      <c r="BH291" s="55" t="s">
        <v>121</v>
      </c>
      <c r="BI291" s="55" t="s">
        <v>302</v>
      </c>
    </row>
    <row r="292" spans="1:61" ht="12.75" customHeight="1" x14ac:dyDescent="0.2">
      <c r="A292" s="123" t="s">
        <v>1177</v>
      </c>
      <c r="B292" s="55" t="s">
        <v>1178</v>
      </c>
      <c r="C292" s="156" t="s">
        <v>134</v>
      </c>
      <c r="D292" s="98" t="s">
        <v>157</v>
      </c>
      <c r="E292" s="157">
        <v>14</v>
      </c>
      <c r="F292" s="2">
        <v>408</v>
      </c>
      <c r="G292" s="2" t="s">
        <v>118</v>
      </c>
      <c r="H292" s="2" t="s">
        <v>118</v>
      </c>
      <c r="I292" s="100">
        <v>30.95</v>
      </c>
      <c r="J292" s="101">
        <f>(M292/I292)*100</f>
        <v>3.877221324717286</v>
      </c>
      <c r="K292" s="104">
        <v>0.3</v>
      </c>
      <c r="L292" s="71">
        <v>4</v>
      </c>
      <c r="M292" s="28">
        <f>K292*L292</f>
        <v>1.2</v>
      </c>
      <c r="N292" s="103" t="s">
        <v>182</v>
      </c>
      <c r="O292" s="104">
        <v>0.26500000000000001</v>
      </c>
      <c r="P292" s="158">
        <v>46266</v>
      </c>
      <c r="Q292" s="158">
        <v>46296</v>
      </c>
      <c r="R292" s="28">
        <f>(K292-O292)/O292*100</f>
        <v>13.20754716981131</v>
      </c>
      <c r="S292" s="105">
        <f>IF(INDEX(Historical!$D$7:$D1560,MATCH(B292,Historical!$B$7:$B$1062,0))=0,"n/a",(INDEX(Historical!$C$7:$C$1062,MATCH(B292,Historical!$B$7:$B$1062,0))/INDEX(Historical!$D$7:$D$1062,MATCH(B292,Historical!$B$7:$B$1062,0))-1)*100)</f>
        <v>4.6391752577319423</v>
      </c>
      <c r="T292" s="105">
        <f>IF(INDEX(Historical!$F$7:$F$1062,MATCH(B292,Historical!$B$7:$B$1062,0))=0,"n/a",((INDEX(Historical!$C$7:$C$1062,MATCH(B292,Historical!$B$7:$B$1062,0))/INDEX(Historical!$F$7:$F$1062,MATCH(B292,Historical!$B$7:$B$1062,0)))^(1/3)-1)*100)</f>
        <v>12.651219584416772</v>
      </c>
      <c r="U292" s="105">
        <f>IF(INDEX(Historical!$H$7:$H$1062,MATCH(B292,Historical!$B$7:$B$1062,0))=0,"n/a",((INDEX(Historical!$C$7:$C$1062,MATCH(B292,Historical!$B$7:$B$1062,0))/INDEX(Historical!$H$7:$H$1062,MATCH(B292,Historical!$B$7:$B$1062,0)))^(1/5)-1)*100)</f>
        <v>10.360807763812808</v>
      </c>
      <c r="V292" s="105">
        <f>IF(INDEX(Historical!$M$7:$M$1062,MATCH(B292,Historical!$B$7:$B$1062,0))=0,"n/a",((INDEX(Historical!$C$7:$C$1062,MATCH(B292,Historical!$B$7:$B$1062,0))/INDEX(Historical!$M$7:$M$1062,MATCH(B292,Historical!$B$7:$B$1062,0)))^(1/10)-1)*100)</f>
        <v>16.521035682043951</v>
      </c>
      <c r="W292" s="106">
        <f>IF(OR(U292&lt;=0,U292="n/a",V292&lt;=0,V292="n/a"),"n/a",U292/V292)</f>
        <v>0.62712822387240241</v>
      </c>
      <c r="X292" s="107">
        <f>IF(OR(AJ292&lt;=0,AJ292="n/a",U292&lt;=0,U292="n/a"),"n/a",U292/AJ292)</f>
        <v>0.5944238533455426</v>
      </c>
      <c r="Y292" s="165"/>
      <c r="Z292" s="101">
        <f>IF(OR(AC292&lt;0.01,AC292="n/a"),"n/a",M292/AC292*100)</f>
        <v>48.780487804878049</v>
      </c>
      <c r="AA292" s="109">
        <f>IF(OR(AC292&lt;0.01,AC292="n/a"),"n/a",I292/AC292)</f>
        <v>12.581300813008131</v>
      </c>
      <c r="AB292" s="71">
        <v>12</v>
      </c>
      <c r="AC292" s="100">
        <v>2.46</v>
      </c>
      <c r="AD292" s="100">
        <v>1.03</v>
      </c>
      <c r="AE292" s="100">
        <v>2.78</v>
      </c>
      <c r="AF292" s="100">
        <v>1.51</v>
      </c>
      <c r="AG292" s="100">
        <v>11.899999999999999</v>
      </c>
      <c r="AH292" s="100">
        <v>12.85</v>
      </c>
      <c r="AI292" s="100">
        <v>8.36</v>
      </c>
      <c r="AJ292" s="100">
        <v>17.43</v>
      </c>
      <c r="AK292" s="100">
        <v>10.54</v>
      </c>
      <c r="AL292" s="100">
        <v>26410</v>
      </c>
      <c r="AM292" s="100">
        <v>0.3</v>
      </c>
      <c r="AN292" s="100">
        <v>0.4</v>
      </c>
      <c r="AO292" s="110">
        <f>IF(U292="n/a","n/a",IF(AA292&lt;0,"n/a",IF(AA292="n/a","n/a",J292+U292-AA292)))</f>
        <v>1.6567282755219637</v>
      </c>
      <c r="AP292" s="111">
        <f>IF(U292="n/a","n/a",J292+U292)</f>
        <v>14.238029088530094</v>
      </c>
      <c r="AQ292" s="112">
        <f>IF(OR(AC292&lt;0.01,AC292="n/a",AF292="n/a"),"n/a",(I292/SQRT(22.5*AC292*(I292/AF292))-1)*100)</f>
        <v>-8.1117484776154214</v>
      </c>
      <c r="AR292" s="101">
        <f>INDEX(Historical!$C$7:$C$1063,MATCH(B292,Historical!$B$7:$B$1063,0))*IF(AH292="n/a",1.03,IF(AH292&lt;0,1.01,IF(AH292&gt;10,1.1,(1+AH292/100))))</f>
        <v>1.1165</v>
      </c>
      <c r="AS292" s="109">
        <f>IF($AI292="n/a",1.03*AR292,IF($AI292&lt;0,1.01*AR292,IF($AI292&gt;10,1.1*AR292,(1+$AI292/100)*AR292)))</f>
        <v>1.2098393999999999</v>
      </c>
      <c r="AT292" s="109">
        <f>IF($AK292="n/a",1.03*AS292,IF($AK292&lt;0,1.01*AS292,IF($AK292&gt;10,1.1*AS292,(1+$AK292/100)*AS292)))</f>
        <v>1.33082334</v>
      </c>
      <c r="AU292" s="109">
        <f>IF($AK292="n/a",1.03*AT292,IF($AK292&lt;0,1.01*AT292,IF($AK292&gt;10,1.1*AT292,(1+$AK292/100)*AT292)))</f>
        <v>1.463905674</v>
      </c>
      <c r="AV292" s="109">
        <f>IF($AK292="n/a",1.03*AU292,IF($AK292&lt;0,1.01*AU292,IF($AK292&gt;10,1.1*AU292,(1+$AK292/100)*AU292)))</f>
        <v>1.6102962414000002</v>
      </c>
      <c r="AW292" s="109">
        <f>SUM(AR292:AV292)</f>
        <v>6.7313646554000011</v>
      </c>
      <c r="AX292" s="113">
        <f>AW292/I292*100</f>
        <v>21.749158821970923</v>
      </c>
      <c r="AY292" s="100">
        <v>1.01</v>
      </c>
      <c r="AZ292" s="100">
        <v>36.340000000000003</v>
      </c>
      <c r="BA292" s="100">
        <v>-4.68</v>
      </c>
      <c r="BB292" s="100">
        <v>4.42</v>
      </c>
      <c r="BC292" s="100">
        <v>11.959999999999999</v>
      </c>
      <c r="BE292" s="12">
        <v>2013</v>
      </c>
      <c r="BF292" s="12">
        <f>IF(BE292&gt;2020,0,IF(BE292&gt;2008,1,IF(BE292&gt;2001,2,IF(BE292&gt;1990,3,IF(BE292&gt;1980,4,IF(BE292&gt;1973,5,IF(BE292&gt;1970,6,IF(BE292&gt;1960,7,IF(BE292&gt;1958,8,IF(BE292&gt;1953,9,10))))))))))</f>
        <v>1</v>
      </c>
      <c r="BG292" s="100">
        <v>1.39</v>
      </c>
      <c r="BH292" s="55" t="s">
        <v>121</v>
      </c>
      <c r="BI292" s="55" t="s">
        <v>122</v>
      </c>
    </row>
    <row r="293" spans="1:61" ht="12.75" customHeight="1" x14ac:dyDescent="0.2">
      <c r="A293" s="55" t="s">
        <v>1179</v>
      </c>
      <c r="B293" s="55" t="s">
        <v>1180</v>
      </c>
      <c r="C293" s="156" t="s">
        <v>134</v>
      </c>
      <c r="D293" s="98" t="s">
        <v>135</v>
      </c>
      <c r="E293" s="157">
        <v>17</v>
      </c>
      <c r="F293" s="2">
        <v>233</v>
      </c>
      <c r="G293" s="2" t="s">
        <v>146</v>
      </c>
      <c r="H293" s="2" t="s">
        <v>146</v>
      </c>
      <c r="I293" s="100">
        <v>236.85</v>
      </c>
      <c r="J293" s="101">
        <f>(M293/I293)*100</f>
        <v>1.5706143128562382</v>
      </c>
      <c r="K293" s="104">
        <v>0.93</v>
      </c>
      <c r="L293" s="71">
        <v>4</v>
      </c>
      <c r="M293" s="28">
        <f>K293*L293</f>
        <v>3.72</v>
      </c>
      <c r="N293" s="103" t="s">
        <v>1181</v>
      </c>
      <c r="O293" s="104">
        <v>0.89</v>
      </c>
      <c r="P293" s="163">
        <v>45881</v>
      </c>
      <c r="Q293" s="163">
        <v>45895</v>
      </c>
      <c r="R293" s="28">
        <f>(K293-O293)/O293*100</f>
        <v>4.494382022471914</v>
      </c>
      <c r="S293" s="105">
        <f>IF(INDEX(Historical!$D$7:$D1561,MATCH(B293,Historical!$B$7:$B$1062,0))=0,"n/a",(INDEX(Historical!$C$7:$C$1062,MATCH(B293,Historical!$B$7:$B$1062,0))/INDEX(Historical!$D$7:$D$1062,MATCH(B293,Historical!$B$7:$B$1062,0))-1)*100)</f>
        <v>4.5977011494252817</v>
      </c>
      <c r="T293" s="105">
        <f>IF(INDEX(Historical!$F$7:$F$1062,MATCH(B293,Historical!$B$7:$B$1062,0))=0,"n/a",((INDEX(Historical!$C$7:$C$1062,MATCH(B293,Historical!$B$7:$B$1062,0))/INDEX(Historical!$F$7:$F$1062,MATCH(B293,Historical!$B$7:$B$1062,0)))^(1/3)-1)*100)</f>
        <v>5.9562678167658811</v>
      </c>
      <c r="U293" s="105">
        <f>IF(INDEX(Historical!$H$7:$H$1062,MATCH(B293,Historical!$B$7:$B$1062,0))=0,"n/a",((INDEX(Historical!$C$7:$C$1062,MATCH(B293,Historical!$B$7:$B$1062,0))/INDEX(Historical!$H$7:$H$1062,MATCH(B293,Historical!$B$7:$B$1062,0)))^(1/5)-1)*100)</f>
        <v>5.387395206178347</v>
      </c>
      <c r="V293" s="105">
        <f>IF(INDEX(Historical!$M$7:$M$1062,MATCH(B293,Historical!$B$7:$B$1062,0))=0,"n/a",((INDEX(Historical!$C$7:$C$1062,MATCH(B293,Historical!$B$7:$B$1062,0))/INDEX(Historical!$M$7:$M$1062,MATCH(B293,Historical!$B$7:$B$1062,0)))^(1/10)-1)*100)</f>
        <v>10.026509310601806</v>
      </c>
      <c r="W293" s="106">
        <f>IF(OR(U293&lt;=0,U293="n/a",V293&lt;=0,V293="n/a"),"n/a",U293/V293)</f>
        <v>0.53731513523673047</v>
      </c>
      <c r="X293" s="107">
        <f>IF(OR(AJ293&lt;=0,AJ293="n/a",U293&lt;=0,U293="n/a"),"n/a",U293/AJ293)</f>
        <v>0.235154744922669</v>
      </c>
      <c r="Y293" s="165"/>
      <c r="Z293" s="101">
        <f>IF(OR(AC293&lt;0.01,AC293="n/a"),"n/a",M293/AC293*100)</f>
        <v>20.184481823114488</v>
      </c>
      <c r="AA293" s="109">
        <f>IF(OR(AC293&lt;0.01,AC293="n/a"),"n/a",I293/AC293)</f>
        <v>12.851329354313618</v>
      </c>
      <c r="AB293" s="71">
        <v>12</v>
      </c>
      <c r="AC293" s="100">
        <v>18.43</v>
      </c>
      <c r="AD293" s="100">
        <v>0.68</v>
      </c>
      <c r="AE293" s="100">
        <v>0.62</v>
      </c>
      <c r="AF293" s="100">
        <v>1.17</v>
      </c>
      <c r="AG293" s="100">
        <v>9.93</v>
      </c>
      <c r="AH293" s="100">
        <v>18.790000000000003</v>
      </c>
      <c r="AI293" s="100">
        <v>8.4500000000000011</v>
      </c>
      <c r="AJ293" s="100">
        <v>22.91</v>
      </c>
      <c r="AK293" s="100">
        <v>11.91</v>
      </c>
      <c r="AL293" s="100">
        <v>15520</v>
      </c>
      <c r="AM293" s="100">
        <v>0.32</v>
      </c>
      <c r="AN293" s="100">
        <v>0.46</v>
      </c>
      <c r="AO293" s="110">
        <f>IF(U293="n/a","n/a",IF(AA293&lt;0,"n/a",IF(AA293="n/a","n/a",J293+U293-AA293)))</f>
        <v>-5.8933198352790335</v>
      </c>
      <c r="AP293" s="111">
        <f>IF(U293="n/a","n/a",J293+U293)</f>
        <v>6.9580095190345848</v>
      </c>
      <c r="AQ293" s="112">
        <f>IF(OR(AC293&lt;0.01,AC293="n/a",AF293="n/a"),"n/a",(I293/SQRT(22.5*AC293*(I293/AF293))-1)*100)</f>
        <v>-18.252270586620678</v>
      </c>
      <c r="AR293" s="101">
        <f>INDEX(Historical!$C$7:$C$1063,MATCH(B293,Historical!$B$7:$B$1063,0))*IF(AH293="n/a",1.03,IF(AH293&lt;0,1.01,IF(AH293&gt;10,1.1,(1+AH293/100))))</f>
        <v>4.0040000000000004</v>
      </c>
      <c r="AS293" s="109">
        <f>IF($AI293="n/a",1.03*AR293,IF($AI293&lt;0,1.01*AR293,IF($AI293&gt;10,1.1*AR293,(1+$AI293/100)*AR293)))</f>
        <v>4.3423380000000007</v>
      </c>
      <c r="AT293" s="109">
        <f>IF($AK293="n/a",1.03*AS293,IF($AK293&lt;0,1.01*AS293,IF($AK293&gt;10,1.1*AS293,(1+$AK293/100)*AS293)))</f>
        <v>4.776571800000001</v>
      </c>
      <c r="AU293" s="109">
        <f>IF($AK293="n/a",1.03*AT293,IF($AK293&lt;0,1.01*AT293,IF($AK293&gt;10,1.1*AT293,(1+$AK293/100)*AT293)))</f>
        <v>5.2542289800000015</v>
      </c>
      <c r="AV293" s="109">
        <f>IF($AK293="n/a",1.03*AU293,IF($AK293&lt;0,1.01*AU293,IF($AK293&gt;10,1.1*AU293,(1+$AK293/100)*AU293)))</f>
        <v>5.7796518780000019</v>
      </c>
      <c r="AW293" s="109">
        <f>SUM(AR293:AV293)</f>
        <v>24.156790658000006</v>
      </c>
      <c r="AX293" s="113">
        <f>AW293/I293*100</f>
        <v>10.199193860249105</v>
      </c>
      <c r="AY293" s="100">
        <v>0.46</v>
      </c>
      <c r="AZ293" s="100">
        <v>43.09</v>
      </c>
      <c r="BA293" s="100">
        <v>-3.3300000000000005</v>
      </c>
      <c r="BB293" s="100">
        <v>8.0399999999999991</v>
      </c>
      <c r="BC293" s="100">
        <v>14.64</v>
      </c>
      <c r="BE293" s="12">
        <v>2009</v>
      </c>
      <c r="BF293" s="12">
        <f>IF(BE293&gt;2020,0,IF(BE293&gt;2008,1,IF(BE293&gt;2001,2,IF(BE293&gt;1990,3,IF(BE293&gt;1980,4,IF(BE293&gt;1973,5,IF(BE293&gt;1970,6,IF(BE293&gt;1960,7,IF(BE293&gt;1958,8,IF(BE293&gt;1953,9,10))))))))))</f>
        <v>1</v>
      </c>
      <c r="BG293" s="100">
        <v>0.88</v>
      </c>
      <c r="BH293" s="55" t="s">
        <v>121</v>
      </c>
      <c r="BI293" s="55" t="s">
        <v>122</v>
      </c>
    </row>
    <row r="294" spans="1:61" ht="12.75" customHeight="1" x14ac:dyDescent="0.2">
      <c r="A294" s="123" t="s">
        <v>1182</v>
      </c>
      <c r="B294" s="55" t="s">
        <v>1183</v>
      </c>
      <c r="C294" s="156" t="s">
        <v>162</v>
      </c>
      <c r="D294" s="98" t="s">
        <v>167</v>
      </c>
      <c r="E294" s="157">
        <v>22</v>
      </c>
      <c r="F294" s="2">
        <v>182</v>
      </c>
      <c r="G294" s="2" t="s">
        <v>119</v>
      </c>
      <c r="H294" s="2" t="s">
        <v>119</v>
      </c>
      <c r="I294" s="100">
        <v>21.4</v>
      </c>
      <c r="J294" s="101">
        <f>(M294/I294)*100</f>
        <v>4.0654205607476639</v>
      </c>
      <c r="K294" s="104">
        <v>0.2175</v>
      </c>
      <c r="L294" s="71">
        <v>4</v>
      </c>
      <c r="M294" s="28">
        <f>K294*L294</f>
        <v>0.87</v>
      </c>
      <c r="N294" s="103" t="s">
        <v>423</v>
      </c>
      <c r="O294" s="104">
        <v>0.20749999999999999</v>
      </c>
      <c r="P294" s="158">
        <v>46038</v>
      </c>
      <c r="Q294" s="158">
        <v>46055</v>
      </c>
      <c r="R294" s="28">
        <f>(K294-O294)/O294*100</f>
        <v>4.8192771084337398</v>
      </c>
      <c r="S294" s="105">
        <f>IF(INDEX(Historical!$D$7:$D1562,MATCH(B294,Historical!$B$7:$B$1062,0))=0,"n/a",(INDEX(Historical!$C$7:$C$1062,MATCH(B294,Historical!$B$7:$B$1062,0))/INDEX(Historical!$D$7:$D$1062,MATCH(B294,Historical!$B$7:$B$1062,0))-1)*100)</f>
        <v>3.7499999999999867</v>
      </c>
      <c r="T294" s="105">
        <f>IF(INDEX(Historical!$F$7:$F$1062,MATCH(B294,Historical!$B$7:$B$1062,0))=0,"n/a",((INDEX(Historical!$C$7:$C$1062,MATCH(B294,Historical!$B$7:$B$1062,0))/INDEX(Historical!$F$7:$F$1062,MATCH(B294,Historical!$B$7:$B$1062,0)))^(1/3)-1)*100)</f>
        <v>2.0926546307085125</v>
      </c>
      <c r="U294" s="105">
        <f>IF(INDEX(Historical!$H$7:$H$1062,MATCH(B294,Historical!$B$7:$B$1062,0))=0,"n/a",((INDEX(Historical!$C$7:$C$1062,MATCH(B294,Historical!$B$7:$B$1062,0))/INDEX(Historical!$H$7:$H$1062,MATCH(B294,Historical!$B$7:$B$1062,0)))^(1/5)-1)*100)</f>
        <v>3.4656071213384987</v>
      </c>
      <c r="V294" s="105">
        <f>IF(INDEX(Historical!$M$7:$M$1062,MATCH(B294,Historical!$B$7:$B$1062,0))=0,"n/a",((INDEX(Historical!$C$7:$C$1062,MATCH(B294,Historical!$B$7:$B$1062,0))/INDEX(Historical!$M$7:$M$1062,MATCH(B294,Historical!$B$7:$B$1062,0)))^(1/10)-1)*100)</f>
        <v>4.9223146021241337</v>
      </c>
      <c r="W294" s="106">
        <f>IF(OR(U294&lt;=0,U294="n/a",V294&lt;=0,V294="n/a"),"n/a",U294/V294)</f>
        <v>0.70406046778135234</v>
      </c>
      <c r="X294" s="107" t="str">
        <f>IF(OR(AJ294&lt;=0,AJ294="n/a",U294&lt;=0,U294="n/a"),"n/a",U294/AJ294)</f>
        <v>n/a</v>
      </c>
      <c r="Y294" s="159"/>
      <c r="Z294" s="101">
        <f>IF(OR(AC294&lt;0.01,AC294="n/a"),"n/a",M294/AC294*100)</f>
        <v>64.925373134328353</v>
      </c>
      <c r="AA294" s="109">
        <f>IF(OR(AC294&lt;0.01,AC294="n/a"),"n/a",I294/AC294)</f>
        <v>15.970149253731341</v>
      </c>
      <c r="AB294" s="71">
        <v>9</v>
      </c>
      <c r="AC294" s="100">
        <v>1.34</v>
      </c>
      <c r="AD294" s="100" t="s">
        <v>142</v>
      </c>
      <c r="AE294" s="100">
        <v>2.08</v>
      </c>
      <c r="AF294" s="100">
        <v>1.79</v>
      </c>
      <c r="AG294" s="100">
        <v>11.540000000000001</v>
      </c>
      <c r="AH294" s="100" t="s">
        <v>142</v>
      </c>
      <c r="AI294" s="100" t="s">
        <v>142</v>
      </c>
      <c r="AJ294" s="100">
        <v>-0.12</v>
      </c>
      <c r="AK294" s="100" t="s">
        <v>142</v>
      </c>
      <c r="AL294" s="100">
        <v>222.71</v>
      </c>
      <c r="AM294" s="100">
        <v>20.23</v>
      </c>
      <c r="AN294" s="100">
        <v>1.19</v>
      </c>
      <c r="AO294" s="110">
        <f>IF(U294="n/a","n/a",IF(AA294&lt;0,"n/a",IF(AA294="n/a","n/a",J294+U294-AA294)))</f>
        <v>-8.4391215716451775</v>
      </c>
      <c r="AP294" s="111">
        <f>IF(U294="n/a","n/a",J294+U294)</f>
        <v>7.5310276820861626</v>
      </c>
      <c r="AQ294" s="112">
        <f>IF(OR(AC294&lt;0.01,AC294="n/a",AF294="n/a"),"n/a",(I294/SQRT(22.5*AC294*(I294/AF294))-1)*100)</f>
        <v>12.717083717852539</v>
      </c>
      <c r="AR294" s="101">
        <f>INDEX(Historical!$C$7:$C$1063,MATCH(B294,Historical!$B$7:$B$1063,0))*IF(AH294="n/a",1.03,IF(AH294&lt;0,1.01,IF(AH294&gt;10,1.1,(1+AH294/100))))</f>
        <v>0.85489999999999999</v>
      </c>
      <c r="AS294" s="109">
        <f>IF($AI294="n/a",1.03*AR294,IF($AI294&lt;0,1.01*AR294,IF($AI294&gt;10,1.1*AR294,(1+$AI294/100)*AR294)))</f>
        <v>0.88054699999999997</v>
      </c>
      <c r="AT294" s="109">
        <f>IF($AK294="n/a",1.03*AS294,IF($AK294&lt;0,1.01*AS294,IF($AK294&gt;10,1.1*AS294,(1+$AK294/100)*AS294)))</f>
        <v>0.90696341000000003</v>
      </c>
      <c r="AU294" s="109">
        <f>IF($AK294="n/a",1.03*AT294,IF($AK294&lt;0,1.01*AT294,IF($AK294&gt;10,1.1*AT294,(1+$AK294/100)*AT294)))</f>
        <v>0.93417231230000009</v>
      </c>
      <c r="AV294" s="109">
        <f>IF($AK294="n/a",1.03*AU294,IF($AK294&lt;0,1.01*AU294,IF($AK294&gt;10,1.1*AU294,(1+$AK294/100)*AU294)))</f>
        <v>0.9621974816690001</v>
      </c>
      <c r="AW294" s="109">
        <f>SUM(AR294:AV294)</f>
        <v>4.5387802039690008</v>
      </c>
      <c r="AX294" s="113">
        <f>AW294/I294*100</f>
        <v>21.209253289574772</v>
      </c>
      <c r="AY294" s="100">
        <v>0.5</v>
      </c>
      <c r="AZ294" s="100">
        <v>8.74</v>
      </c>
      <c r="BA294" s="100">
        <v>-21.240000000000002</v>
      </c>
      <c r="BB294" s="100">
        <v>-8.99</v>
      </c>
      <c r="BC294" s="100">
        <v>-4.12</v>
      </c>
      <c r="BE294" s="12">
        <v>2004</v>
      </c>
      <c r="BF294" s="12">
        <f>IF(BE294&gt;2020,0,IF(BE294&gt;2008,1,IF(BE294&gt;2001,2,IF(BE294&gt;1990,3,IF(BE294&gt;1980,4,IF(BE294&gt;1973,5,IF(BE294&gt;1970,6,IF(BE294&gt;1960,7,IF(BE294&gt;1958,8,IF(BE294&gt;1953,9,10))))))))))</f>
        <v>2</v>
      </c>
      <c r="BG294" s="100">
        <v>4.21</v>
      </c>
      <c r="BH294" s="55" t="s">
        <v>121</v>
      </c>
      <c r="BI294" s="55" t="s">
        <v>122</v>
      </c>
    </row>
    <row r="295" spans="1:61" x14ac:dyDescent="0.2">
      <c r="A295" s="123" t="s">
        <v>1184</v>
      </c>
      <c r="B295" s="55" t="s">
        <v>1185</v>
      </c>
      <c r="C295" s="156" t="s">
        <v>116</v>
      </c>
      <c r="D295" s="98" t="s">
        <v>130</v>
      </c>
      <c r="E295" s="157">
        <v>22</v>
      </c>
      <c r="F295" s="2">
        <v>177</v>
      </c>
      <c r="G295" s="2" t="s">
        <v>146</v>
      </c>
      <c r="H295" s="2" t="s">
        <v>146</v>
      </c>
      <c r="I295" s="100">
        <v>37.799999999999997</v>
      </c>
      <c r="J295" s="101">
        <f>(M295/I295)*100</f>
        <v>6.2433862433862437</v>
      </c>
      <c r="K295" s="104">
        <v>0.59</v>
      </c>
      <c r="L295" s="71">
        <v>4</v>
      </c>
      <c r="M295" s="28">
        <f>K295*L295</f>
        <v>2.36</v>
      </c>
      <c r="N295" s="103" t="s">
        <v>158</v>
      </c>
      <c r="O295" s="104">
        <v>0.53</v>
      </c>
      <c r="P295" s="115">
        <v>45713</v>
      </c>
      <c r="Q295" s="115">
        <v>45730</v>
      </c>
      <c r="R295" s="28">
        <f>(K295-O295)/O295*100</f>
        <v>11.320754716981121</v>
      </c>
      <c r="S295" s="105">
        <f>IF(INDEX(Historical!$D$7:$D1564,MATCH(B295,Historical!$B$7:$B$1062,0))=0,"n/a",(INDEX(Historical!$C$7:$C$1062,MATCH(B295,Historical!$B$7:$B$1062,0))/INDEX(Historical!$D$7:$D$1062,MATCH(B295,Historical!$B$7:$B$1062,0))-1)*100)</f>
        <v>11.32075471698113</v>
      </c>
      <c r="T295" s="105">
        <f>IF(INDEX(Historical!$F$7:$F$1062,MATCH(B295,Historical!$B$7:$B$1062,0))=0,"n/a",((INDEX(Historical!$C$7:$C$1062,MATCH(B295,Historical!$B$7:$B$1062,0))/INDEX(Historical!$F$7:$F$1062,MATCH(B295,Historical!$B$7:$B$1062,0)))^(1/3)-1)*100)</f>
        <v>11.120584894184994</v>
      </c>
      <c r="U295" s="105">
        <f>IF(INDEX(Historical!$H$7:$H$1062,MATCH(B295,Historical!$B$7:$B$1062,0))=0,"n/a",((INDEX(Historical!$C$7:$C$1062,MATCH(B295,Historical!$B$7:$B$1062,0))/INDEX(Historical!$H$7:$H$1062,MATCH(B295,Historical!$B$7:$B$1062,0)))^(1/5)-1)*100)</f>
        <v>11.654085522403058</v>
      </c>
      <c r="V295" s="105">
        <f>IF(INDEX(Historical!$M$7:$M$1062,MATCH(B295,Historical!$B$7:$B$1062,0))=0,"n/a",((INDEX(Historical!$C$7:$C$1062,MATCH(B295,Historical!$B$7:$B$1062,0))/INDEX(Historical!$M$7:$M$1062,MATCH(B295,Historical!$B$7:$B$1062,0)))^(1/10)-1)*100)</f>
        <v>11.424886813500068</v>
      </c>
      <c r="W295" s="106">
        <f>IF(OR(U295&lt;=0,U295="n/a",V295&lt;=0,V295="n/a"),"n/a",U295/V295)</f>
        <v>1.0200613548864361</v>
      </c>
      <c r="X295" s="107" t="str">
        <f>IF(OR(AJ295&lt;=0,AJ295="n/a",U295&lt;=0,U295="n/a"),"n/a",U295/AJ295)</f>
        <v>n/a</v>
      </c>
      <c r="Y295" s="55"/>
      <c r="Z295" s="101">
        <f>IF(OR(AC295&lt;0.01,AC295="n/a"),"n/a",M295/AC295*100)</f>
        <v>205.21739130434784</v>
      </c>
      <c r="AA295" s="109">
        <f>IF(OR(AC295&lt;0.01,AC295="n/a"),"n/a",I295/AC295)</f>
        <v>32.869565217391305</v>
      </c>
      <c r="AB295" s="71">
        <v>12</v>
      </c>
      <c r="AC295" s="100">
        <v>1.1499999999999999</v>
      </c>
      <c r="AD295" s="100">
        <v>0.83</v>
      </c>
      <c r="AE295" s="100">
        <v>0.73</v>
      </c>
      <c r="AF295" s="100">
        <v>3.14</v>
      </c>
      <c r="AG295" s="100">
        <v>9.11</v>
      </c>
      <c r="AH295" s="100">
        <v>-4.6500000000000004</v>
      </c>
      <c r="AI295" s="100">
        <v>55.37</v>
      </c>
      <c r="AJ295" s="100">
        <v>-13.28</v>
      </c>
      <c r="AK295" s="100">
        <v>23.169999999999998</v>
      </c>
      <c r="AL295" s="100">
        <v>3870</v>
      </c>
      <c r="AM295" s="100">
        <v>3.7900000000000005</v>
      </c>
      <c r="AN295" s="100">
        <v>0.21</v>
      </c>
      <c r="AO295" s="110">
        <f>IF(U295="n/a","n/a",IF(AA295&lt;0,"n/a",IF(AA295="n/a","n/a",J295+U295-AA295)))</f>
        <v>-14.972093451602003</v>
      </c>
      <c r="AP295" s="111">
        <f>IF(U295="n/a","n/a",J295+U295)</f>
        <v>17.897471765789302</v>
      </c>
      <c r="AQ295" s="112">
        <f>IF(OR(AC295&lt;0.01,AC295="n/a",AF295="n/a"),"n/a",(I295/SQRT(22.5*AC295*(I295/AF295))-1)*100)</f>
        <v>114.17587246892703</v>
      </c>
      <c r="AR295" s="101">
        <f>INDEX(Historical!$C$7:$C$1063,MATCH(B295,Historical!$B$7:$B$1063,0))*IF(AH295="n/a",1.03,IF(AH295&lt;0,1.01,IF(AH295&gt;10,1.1,(1+AH295/100))))</f>
        <v>2.3835999999999999</v>
      </c>
      <c r="AS295" s="109">
        <f>IF($AI295="n/a",1.03*AR295,IF($AI295&lt;0,1.01*AR295,IF($AI295&gt;10,1.1*AR295,(1+$AI295/100)*AR295)))</f>
        <v>2.6219600000000001</v>
      </c>
      <c r="AT295" s="109">
        <f>IF($AK295="n/a",1.03*AS295,IF($AK295&lt;0,1.01*AS295,IF($AK295&gt;10,1.1*AS295,(1+$AK295/100)*AS295)))</f>
        <v>2.8841560000000004</v>
      </c>
      <c r="AU295" s="109">
        <f>IF($AK295="n/a",1.03*AT295,IF($AK295&lt;0,1.01*AT295,IF($AK295&gt;10,1.1*AT295,(1+$AK295/100)*AT295)))</f>
        <v>3.1725716000000008</v>
      </c>
      <c r="AV295" s="109">
        <f>IF($AK295="n/a",1.03*AU295,IF($AK295&lt;0,1.01*AU295,IF($AK295&gt;10,1.1*AU295,(1+$AK295/100)*AU295)))</f>
        <v>3.4898287600000013</v>
      </c>
      <c r="AW295" s="109">
        <f>SUM(AR295:AV295)</f>
        <v>14.552116360000003</v>
      </c>
      <c r="AX295" s="113">
        <f>AW295/I295*100</f>
        <v>38.497662328042338</v>
      </c>
      <c r="AY295" s="100">
        <v>0.76</v>
      </c>
      <c r="AZ295" s="100">
        <v>73.16</v>
      </c>
      <c r="BA295" s="100">
        <v>-10.530000000000001</v>
      </c>
      <c r="BB295" s="100">
        <v>13.81</v>
      </c>
      <c r="BC295" s="100">
        <v>32.840000000000003</v>
      </c>
      <c r="BE295" s="12">
        <v>2004</v>
      </c>
      <c r="BF295" s="12">
        <f>IF(BE295&gt;2020,0,IF(BE295&gt;2008,1,IF(BE295&gt;2001,2,IF(BE295&gt;1990,3,IF(BE295&gt;1980,4,IF(BE295&gt;1973,5,IF(BE295&gt;1970,6,IF(BE295&gt;1960,7,IF(BE295&gt;1958,8,IF(BE295&gt;1953,9,10))))))))))</f>
        <v>2</v>
      </c>
      <c r="BG295" s="100">
        <v>4.03</v>
      </c>
      <c r="BH295" s="55" t="s">
        <v>121</v>
      </c>
      <c r="BI295" s="55" t="s">
        <v>122</v>
      </c>
    </row>
    <row r="296" spans="1:61" ht="12.75" customHeight="1" x14ac:dyDescent="0.2">
      <c r="A296" s="123" t="s">
        <v>1186</v>
      </c>
      <c r="B296" s="55" t="s">
        <v>1187</v>
      </c>
      <c r="C296" s="156" t="s">
        <v>134</v>
      </c>
      <c r="D296" s="98" t="s">
        <v>186</v>
      </c>
      <c r="E296" s="157">
        <v>14</v>
      </c>
      <c r="F296" s="2">
        <v>375</v>
      </c>
      <c r="G296" s="2" t="s">
        <v>146</v>
      </c>
      <c r="H296" s="2" t="s">
        <v>146</v>
      </c>
      <c r="I296" s="100">
        <v>175.98</v>
      </c>
      <c r="J296" s="101">
        <f>(M296/I296)*100</f>
        <v>1.2274122059324926</v>
      </c>
      <c r="K296" s="104">
        <v>0.54</v>
      </c>
      <c r="L296" s="71">
        <v>4</v>
      </c>
      <c r="M296" s="28">
        <f>K296*L296</f>
        <v>2.16</v>
      </c>
      <c r="N296" s="103" t="s">
        <v>742</v>
      </c>
      <c r="O296" s="104">
        <v>0.5</v>
      </c>
      <c r="P296" s="158">
        <v>46024</v>
      </c>
      <c r="Q296" s="158">
        <v>46038</v>
      </c>
      <c r="R296" s="28">
        <f>(K296-O296)/O296*100</f>
        <v>8.0000000000000071</v>
      </c>
      <c r="S296" s="105">
        <f>IF(INDEX(Historical!$D$7:$D1566,MATCH(B296,Historical!$B$7:$B$1062,0))=0,"n/a",(INDEX(Historical!$C$7:$C$1062,MATCH(B296,Historical!$B$7:$B$1062,0))/INDEX(Historical!$D$7:$D$1062,MATCH(B296,Historical!$B$7:$B$1062,0))-1)*100)</f>
        <v>11.111111111111116</v>
      </c>
      <c r="T296" s="105">
        <f>IF(INDEX(Historical!$F$7:$F$1062,MATCH(B296,Historical!$B$7:$B$1062,0))=0,"n/a",((INDEX(Historical!$C$7:$C$1062,MATCH(B296,Historical!$B$7:$B$1062,0))/INDEX(Historical!$F$7:$F$1062,MATCH(B296,Historical!$B$7:$B$1062,0)))^(1/3)-1)*100)</f>
        <v>13.718300976297648</v>
      </c>
      <c r="U296" s="105">
        <f>IF(INDEX(Historical!$H$7:$H$1062,MATCH(B296,Historical!$B$7:$B$1062,0))=0,"n/a",((INDEX(Historical!$C$7:$C$1062,MATCH(B296,Historical!$B$7:$B$1062,0))/INDEX(Historical!$H$7:$H$1062,MATCH(B296,Historical!$B$7:$B$1062,0)))^(1/5)-1)*100)</f>
        <v>15.178629837003466</v>
      </c>
      <c r="V296" s="105">
        <f>IF(INDEX(Historical!$M$7:$M$1062,MATCH(B296,Historical!$B$7:$B$1062,0))=0,"n/a",((INDEX(Historical!$C$7:$C$1062,MATCH(B296,Historical!$B$7:$B$1062,0))/INDEX(Historical!$M$7:$M$1062,MATCH(B296,Historical!$B$7:$B$1062,0)))^(1/10)-1)*100)</f>
        <v>15.339715498651451</v>
      </c>
      <c r="W296" s="106">
        <f>IF(OR(U296&lt;=0,U296="n/a",V296&lt;=0,V296="n/a"),"n/a",U296/V296)</f>
        <v>0.98949878427261928</v>
      </c>
      <c r="X296" s="107">
        <f>IF(OR(AJ296&lt;=0,AJ296="n/a",U296&lt;=0,U296="n/a"),"n/a",U296/AJ296)</f>
        <v>0.70532666528826515</v>
      </c>
      <c r="Y296" s="167" t="s">
        <v>453</v>
      </c>
      <c r="Z296" s="101">
        <f>IF(OR(AC296&lt;0.01,AC296="n/a"),"n/a",M296/AC296*100)</f>
        <v>18.831734960767218</v>
      </c>
      <c r="AA296" s="109">
        <f>IF(OR(AC296&lt;0.01,AC296="n/a"),"n/a",I296/AC296)</f>
        <v>15.34263295553618</v>
      </c>
      <c r="AB296" s="71">
        <v>9</v>
      </c>
      <c r="AC296" s="100">
        <v>11.47</v>
      </c>
      <c r="AD296" s="100">
        <v>0.76</v>
      </c>
      <c r="AE296" s="100">
        <v>1.99</v>
      </c>
      <c r="AF296" s="100">
        <v>2.66</v>
      </c>
      <c r="AG296" s="100">
        <v>18.459999999999997</v>
      </c>
      <c r="AH296" s="100">
        <v>14.12</v>
      </c>
      <c r="AI296" s="100">
        <v>17.740000000000002</v>
      </c>
      <c r="AJ296" s="100">
        <v>21.52</v>
      </c>
      <c r="AK296" s="100">
        <v>16.259999999999998</v>
      </c>
      <c r="AL296" s="100">
        <v>33810</v>
      </c>
      <c r="AM296" s="100">
        <v>10.440000000000001</v>
      </c>
      <c r="AN296" s="100">
        <v>0.47</v>
      </c>
      <c r="AO296" s="110">
        <f>IF(U296="n/a","n/a",IF(AA296&lt;0,"n/a",IF(AA296="n/a","n/a",J296+U296-AA296)))</f>
        <v>1.0634090873997781</v>
      </c>
      <c r="AP296" s="111">
        <f>IF(U296="n/a","n/a",J296+U296)</f>
        <v>16.406042042935958</v>
      </c>
      <c r="AQ296" s="112">
        <f>IF(OR(AC296&lt;0.01,AC296="n/a",AF296="n/a"),"n/a",(I296/SQRT(22.5*AC296*(I296/AF296))-1)*100)</f>
        <v>34.678883376102767</v>
      </c>
      <c r="AR296" s="101">
        <f>INDEX(Historical!$C$7:$C$1063,MATCH(B296,Historical!$B$7:$B$1063,0))*IF(AH296="n/a",1.03,IF(AH296&lt;0,1.01,IF(AH296&gt;10,1.1,(1+AH296/100))))</f>
        <v>2.2000000000000002</v>
      </c>
      <c r="AS296" s="109">
        <f>IF($AI296="n/a",1.03*AR296,IF($AI296&lt;0,1.01*AR296,IF($AI296&gt;10,1.1*AR296,(1+$AI296/100)*AR296)))</f>
        <v>2.4200000000000004</v>
      </c>
      <c r="AT296" s="109">
        <f>IF($AK296="n/a",1.03*AS296,IF($AK296&lt;0,1.01*AS296,IF($AK296&gt;10,1.1*AS296,(1+$AK296/100)*AS296)))</f>
        <v>2.6620000000000008</v>
      </c>
      <c r="AU296" s="109">
        <f>IF($AK296="n/a",1.03*AT296,IF($AK296&lt;0,1.01*AT296,IF($AK296&gt;10,1.1*AT296,(1+$AK296/100)*AT296)))</f>
        <v>2.9282000000000012</v>
      </c>
      <c r="AV296" s="109">
        <f>IF($AK296="n/a",1.03*AU296,IF($AK296&lt;0,1.01*AU296,IF($AK296&gt;10,1.1*AU296,(1+$AK296/100)*AU296)))</f>
        <v>3.2210200000000015</v>
      </c>
      <c r="AW296" s="109">
        <f>SUM(AR296:AV296)</f>
        <v>13.431220000000005</v>
      </c>
      <c r="AX296" s="113">
        <f>AW296/I296*100</f>
        <v>7.6322423002613968</v>
      </c>
      <c r="AY296" s="100">
        <v>0.92</v>
      </c>
      <c r="AZ296" s="100">
        <v>26.77</v>
      </c>
      <c r="BA296" s="100">
        <v>-1.29</v>
      </c>
      <c r="BB296" s="100">
        <v>10.7</v>
      </c>
      <c r="BC296" s="100">
        <v>11.19</v>
      </c>
      <c r="BE296" s="12">
        <v>2013</v>
      </c>
      <c r="BF296" s="12">
        <f>IF(BE296&gt;2020,0,IF(BE296&gt;2008,1,IF(BE296&gt;2001,2,IF(BE296&gt;1990,3,IF(BE296&gt;1980,4,IF(BE296&gt;1973,5,IF(BE296&gt;1970,6,IF(BE296&gt;1960,7,IF(BE296&gt;1958,8,IF(BE296&gt;1953,9,10))))))))))</f>
        <v>1</v>
      </c>
      <c r="BG296" s="100">
        <v>2.5700000000000003</v>
      </c>
      <c r="BH296" s="55" t="s">
        <v>121</v>
      </c>
      <c r="BI296" s="55" t="s">
        <v>122</v>
      </c>
    </row>
    <row r="297" spans="1:61" ht="12.75" customHeight="1" x14ac:dyDescent="0.2">
      <c r="A297" s="123" t="s">
        <v>1188</v>
      </c>
      <c r="B297" s="55" t="s">
        <v>1189</v>
      </c>
      <c r="C297" s="156" t="s">
        <v>180</v>
      </c>
      <c r="D297" s="98" t="s">
        <v>181</v>
      </c>
      <c r="E297" s="157">
        <v>14</v>
      </c>
      <c r="F297" s="2">
        <v>364</v>
      </c>
      <c r="G297" s="2" t="s">
        <v>146</v>
      </c>
      <c r="H297" s="2" t="s">
        <v>146</v>
      </c>
      <c r="I297" s="100">
        <v>210.98</v>
      </c>
      <c r="J297" s="101">
        <f>(M297/I297)*100</f>
        <v>1.1375485828040572</v>
      </c>
      <c r="K297" s="104">
        <v>0.6</v>
      </c>
      <c r="L297" s="71">
        <v>4</v>
      </c>
      <c r="M297" s="28">
        <f>K297*L297</f>
        <v>2.4</v>
      </c>
      <c r="N297" s="103" t="s">
        <v>581</v>
      </c>
      <c r="O297" s="104">
        <v>0.53</v>
      </c>
      <c r="P297" s="163">
        <v>45883</v>
      </c>
      <c r="Q297" s="163">
        <v>45918</v>
      </c>
      <c r="R297" s="28">
        <f>(K297-O297)/O297*100</f>
        <v>13.20754716981131</v>
      </c>
      <c r="S297" s="105">
        <f>IF(INDEX(Historical!$D$7:$D1568,MATCH(B297,Historical!$B$7:$B$1062,0))=0,"n/a",(INDEX(Historical!$C$7:$C$1062,MATCH(B297,Historical!$B$7:$B$1062,0))/INDEX(Historical!$D$7:$D$1062,MATCH(B297,Historical!$B$7:$B$1062,0))-1)*100)</f>
        <v>11.88118811881187</v>
      </c>
      <c r="T297" s="105">
        <f>IF(INDEX(Historical!$F$7:$F$1062,MATCH(B297,Historical!$B$7:$B$1062,0))=0,"n/a",((INDEX(Historical!$C$7:$C$1062,MATCH(B297,Historical!$B$7:$B$1062,0))/INDEX(Historical!$F$7:$F$1062,MATCH(B297,Historical!$B$7:$B$1062,0)))^(1/3)-1)*100)</f>
        <v>9.5283799689441793</v>
      </c>
      <c r="U297" s="105">
        <f>IF(INDEX(Historical!$H$7:$H$1062,MATCH(B297,Historical!$B$7:$B$1062,0))=0,"n/a",((INDEX(Historical!$C$7:$C$1062,MATCH(B297,Historical!$B$7:$B$1062,0))/INDEX(Historical!$H$7:$H$1062,MATCH(B297,Historical!$B$7:$B$1062,0)))^(1/5)-1)*100)</f>
        <v>7.6953044071672361</v>
      </c>
      <c r="V297" s="105">
        <f>IF(INDEX(Historical!$M$7:$M$1062,MATCH(B297,Historical!$B$7:$B$1062,0))=0,"n/a",((INDEX(Historical!$C$7:$C$1062,MATCH(B297,Historical!$B$7:$B$1062,0))/INDEX(Historical!$M$7:$M$1062,MATCH(B297,Historical!$B$7:$B$1062,0)))^(1/10)-1)*100)</f>
        <v>6.896883779327867</v>
      </c>
      <c r="W297" s="106">
        <f>IF(OR(U297&lt;=0,U297="n/a",V297&lt;=0,V297="n/a"),"n/a",U297/V297)</f>
        <v>1.1157654171631088</v>
      </c>
      <c r="X297" s="107">
        <f>IF(OR(AJ297&lt;=0,AJ297="n/a",U297&lt;=0,U297="n/a"),"n/a",U297/AJ297)</f>
        <v>0.44302270622724443</v>
      </c>
      <c r="Y297" s="165"/>
      <c r="Z297" s="101">
        <f>IF(OR(AC297&lt;0.01,AC297="n/a"),"n/a",M297/AC297*100)</f>
        <v>23.143683702989392</v>
      </c>
      <c r="AA297" s="109">
        <f>IF(OR(AC297&lt;0.01,AC297="n/a"),"n/a",I297/AC297)</f>
        <v>20.34522661523626</v>
      </c>
      <c r="AB297" s="71">
        <v>6</v>
      </c>
      <c r="AC297" s="100">
        <v>10.37</v>
      </c>
      <c r="AD297" s="100">
        <v>1.51</v>
      </c>
      <c r="AE297" s="100">
        <v>5.53</v>
      </c>
      <c r="AF297" s="100">
        <v>4.71</v>
      </c>
      <c r="AG297" s="100">
        <v>25.25</v>
      </c>
      <c r="AH297" s="100">
        <v>16.5</v>
      </c>
      <c r="AI297" s="100">
        <v>8.3800000000000008</v>
      </c>
      <c r="AJ297" s="100">
        <v>17.37</v>
      </c>
      <c r="AK297" s="100">
        <v>11.559999999999999</v>
      </c>
      <c r="AL297" s="100">
        <v>30600</v>
      </c>
      <c r="AM297" s="100">
        <v>0.92999999999999994</v>
      </c>
      <c r="AN297" s="100">
        <v>0.13</v>
      </c>
      <c r="AO297" s="110">
        <f>IF(U297="n/a","n/a",IF(AA297&lt;0,"n/a",IF(AA297="n/a","n/a",J297+U297-AA297)))</f>
        <v>-11.512373625264967</v>
      </c>
      <c r="AP297" s="111">
        <f>IF(U297="n/a","n/a",J297+U297)</f>
        <v>8.8328529899712933</v>
      </c>
      <c r="AQ297" s="112">
        <f>IF(OR(AC297&lt;0.01,AC297="n/a",AF297="n/a"),"n/a",(I297/SQRT(22.5*AC297*(I297/AF297))-1)*100)</f>
        <v>106.3718513942601</v>
      </c>
      <c r="AR297" s="101">
        <f>INDEX(Historical!$C$7:$C$1063,MATCH(B297,Historical!$B$7:$B$1063,0))*IF(AH297="n/a",1.03,IF(AH297&lt;0,1.01,IF(AH297&gt;10,1.1,(1+AH297/100))))</f>
        <v>2.4859999999999998</v>
      </c>
      <c r="AS297" s="109">
        <f>IF($AI297="n/a",1.03*AR297,IF($AI297&lt;0,1.01*AR297,IF($AI297&gt;10,1.1*AR297,(1+$AI297/100)*AR297)))</f>
        <v>2.6943267999999998</v>
      </c>
      <c r="AT297" s="109">
        <f>IF($AK297="n/a",1.03*AS297,IF($AK297&lt;0,1.01*AS297,IF($AK297&gt;10,1.1*AS297,(1+$AK297/100)*AS297)))</f>
        <v>2.9637594800000002</v>
      </c>
      <c r="AU297" s="109">
        <f>IF($AK297="n/a",1.03*AT297,IF($AK297&lt;0,1.01*AT297,IF($AK297&gt;10,1.1*AT297,(1+$AK297/100)*AT297)))</f>
        <v>3.2601354280000003</v>
      </c>
      <c r="AV297" s="109">
        <f>IF($AK297="n/a",1.03*AU297,IF($AK297&lt;0,1.01*AU297,IF($AK297&gt;10,1.1*AU297,(1+$AK297/100)*AU297)))</f>
        <v>3.5861489708000005</v>
      </c>
      <c r="AW297" s="109">
        <f>SUM(AR297:AV297)</f>
        <v>14.9903706788</v>
      </c>
      <c r="AX297" s="113">
        <f>AW297/I297*100</f>
        <v>7.1051145505735143</v>
      </c>
      <c r="AY297" s="100">
        <v>0.75</v>
      </c>
      <c r="AZ297" s="100">
        <v>17.04</v>
      </c>
      <c r="BA297" s="100">
        <v>-28.189999999999998</v>
      </c>
      <c r="BB297" s="100">
        <v>5.8999999999999995</v>
      </c>
      <c r="BC297" s="100">
        <v>-9.06</v>
      </c>
      <c r="BE297" s="12">
        <v>2012</v>
      </c>
      <c r="BF297" s="12">
        <f>IF(BE297&gt;2020,0,IF(BE297&gt;2008,1,IF(BE297&gt;2001,2,IF(BE297&gt;1990,3,IF(BE297&gt;1980,4,IF(BE297&gt;1973,5,IF(BE297&gt;1970,6,IF(BE297&gt;1960,7,IF(BE297&gt;1958,8,IF(BE297&gt;1953,9,10))))))))))</f>
        <v>1</v>
      </c>
      <c r="BG297" s="100">
        <v>18.59</v>
      </c>
      <c r="BH297" s="55" t="s">
        <v>121</v>
      </c>
      <c r="BI297" s="55" t="s">
        <v>122</v>
      </c>
    </row>
    <row r="298" spans="1:61" ht="12.75" customHeight="1" x14ac:dyDescent="0.2">
      <c r="A298" s="55" t="s">
        <v>1190</v>
      </c>
      <c r="B298" s="55" t="s">
        <v>1191</v>
      </c>
      <c r="C298" s="156" t="s">
        <v>116</v>
      </c>
      <c r="D298" s="98" t="s">
        <v>287</v>
      </c>
      <c r="E298" s="157">
        <v>16</v>
      </c>
      <c r="F298" s="2">
        <v>268</v>
      </c>
      <c r="G298" s="2" t="s">
        <v>119</v>
      </c>
      <c r="H298" s="2" t="s">
        <v>118</v>
      </c>
      <c r="I298" s="100">
        <v>480.08</v>
      </c>
      <c r="J298" s="101">
        <f>(M298/I298)*100</f>
        <v>1.1498083652724544</v>
      </c>
      <c r="K298" s="104">
        <v>1.38</v>
      </c>
      <c r="L298" s="71">
        <v>4</v>
      </c>
      <c r="M298" s="28">
        <f>K298*L298</f>
        <v>5.52</v>
      </c>
      <c r="N298" s="103" t="s">
        <v>168</v>
      </c>
      <c r="O298" s="104">
        <v>1.31</v>
      </c>
      <c r="P298" s="158">
        <v>45978</v>
      </c>
      <c r="Q298" s="158">
        <v>46001</v>
      </c>
      <c r="R298" s="28">
        <f>(K298-O298)/O298*100</f>
        <v>5.3435114503816665</v>
      </c>
      <c r="S298" s="105">
        <f>IF(INDEX(Historical!$D$7:$D1570,MATCH(B298,Historical!$B$7:$B$1062,0))=0,"n/a",(INDEX(Historical!$C$7:$C$1062,MATCH(B298,Historical!$B$7:$B$1062,0))/INDEX(Historical!$D$7:$D$1062,MATCH(B298,Historical!$B$7:$B$1062,0))-1)*100)</f>
        <v>4.9407114624505866</v>
      </c>
      <c r="T298" s="105">
        <f>IF(INDEX(Historical!$F$7:$F$1062,MATCH(B298,Historical!$B$7:$B$1062,0))=0,"n/a",((INDEX(Historical!$C$7:$C$1062,MATCH(B298,Historical!$B$7:$B$1062,0))/INDEX(Historical!$F$7:$F$1062,MATCH(B298,Historical!$B$7:$B$1062,0)))^(1/3)-1)*100)</f>
        <v>5.3609204591764437</v>
      </c>
      <c r="U298" s="105">
        <f>IF(INDEX(Historical!$H$7:$H$1062,MATCH(B298,Historical!$B$7:$B$1062,0))=0,"n/a",((INDEX(Historical!$C$7:$C$1062,MATCH(B298,Historical!$B$7:$B$1062,0))/INDEX(Historical!$H$7:$H$1062,MATCH(B298,Historical!$B$7:$B$1062,0)))^(1/5)-1)*100)</f>
        <v>5.1547496797280434</v>
      </c>
      <c r="V298" s="105">
        <f>IF(INDEX(Historical!$M$7:$M$1062,MATCH(B298,Historical!$B$7:$B$1062,0))=0,"n/a",((INDEX(Historical!$C$7:$C$1062,MATCH(B298,Historical!$B$7:$B$1062,0))/INDEX(Historical!$M$7:$M$1062,MATCH(B298,Historical!$B$7:$B$1062,0)))^(1/10)-1)*100)</f>
        <v>7.0969427697109566</v>
      </c>
      <c r="W298" s="106">
        <f>IF(OR(U298&lt;=0,U298="n/a",V298&lt;=0,V298="n/a"),"n/a",U298/V298)</f>
        <v>0.72633383796301709</v>
      </c>
      <c r="X298" s="107" t="str">
        <f>IF(OR(AJ298&lt;=0,AJ298="n/a",U298&lt;=0,U298="n/a"),"n/a",U298/AJ298)</f>
        <v>n/a</v>
      </c>
      <c r="Y298" s="174"/>
      <c r="Z298" s="101">
        <f>IF(OR(AC298&lt;0.01,AC298="n/a"),"n/a",M298/AC298*100)</f>
        <v>57.380457380457386</v>
      </c>
      <c r="AA298" s="109">
        <f>IF(OR(AC298&lt;0.01,AC298="n/a"),"n/a",I298/AC298)</f>
        <v>49.904365904365903</v>
      </c>
      <c r="AB298" s="71">
        <v>9</v>
      </c>
      <c r="AC298" s="100">
        <v>9.6199999999999992</v>
      </c>
      <c r="AD298" s="100">
        <v>2.11</v>
      </c>
      <c r="AE298" s="100">
        <v>6.07</v>
      </c>
      <c r="AF298" s="100">
        <v>15.17</v>
      </c>
      <c r="AG298" s="100">
        <v>31.2</v>
      </c>
      <c r="AH298" s="100">
        <v>23.73</v>
      </c>
      <c r="AI298" s="100">
        <v>12.07</v>
      </c>
      <c r="AJ298" s="100">
        <v>-2.65</v>
      </c>
      <c r="AK298" s="100">
        <v>15.590000000000002</v>
      </c>
      <c r="AL298" s="100">
        <v>53420</v>
      </c>
      <c r="AM298" s="100">
        <v>0.22</v>
      </c>
      <c r="AN298" s="100">
        <v>1.1499999999999999</v>
      </c>
      <c r="AO298" s="110">
        <f>IF(U298="n/a","n/a",IF(AA298&lt;0,"n/a",IF(AA298="n/a","n/a",J298+U298-AA298)))</f>
        <v>-43.599807859365406</v>
      </c>
      <c r="AP298" s="111">
        <f>IF(U298="n/a","n/a",J298+U298)</f>
        <v>6.3045580450004977</v>
      </c>
      <c r="AQ298" s="112">
        <f>IF(OR(AC298&lt;0.01,AC298="n/a",AF298="n/a"),"n/a",(I298/SQRT(22.5*AC298*(I298/AF298))-1)*100)</f>
        <v>480.05717372197438</v>
      </c>
      <c r="AR298" s="101">
        <f>INDEX(Historical!$C$7:$C$1063,MATCH(B298,Historical!$B$7:$B$1063,0))*IF(AH298="n/a",1.03,IF(AH298&lt;0,1.01,IF(AH298&gt;10,1.1,(1+AH298/100))))</f>
        <v>5.8410000000000002</v>
      </c>
      <c r="AS298" s="109">
        <f>IF($AI298="n/a",1.03*AR298,IF($AI298&lt;0,1.01*AR298,IF($AI298&gt;10,1.1*AR298,(1+$AI298/100)*AR298)))</f>
        <v>6.4251000000000005</v>
      </c>
      <c r="AT298" s="109">
        <f>IF($AK298="n/a",1.03*AS298,IF($AK298&lt;0,1.01*AS298,IF($AK298&gt;10,1.1*AS298,(1+$AK298/100)*AS298)))</f>
        <v>7.0676100000000011</v>
      </c>
      <c r="AU298" s="109">
        <f>IF($AK298="n/a",1.03*AT298,IF($AK298&lt;0,1.01*AT298,IF($AK298&gt;10,1.1*AT298,(1+$AK298/100)*AT298)))</f>
        <v>7.7743710000000021</v>
      </c>
      <c r="AV298" s="109">
        <f>IF($AK298="n/a",1.03*AU298,IF($AK298&lt;0,1.01*AU298,IF($AK298&gt;10,1.1*AU298,(1+$AK298/100)*AU298)))</f>
        <v>8.5518081000000024</v>
      </c>
      <c r="AW298" s="109">
        <f>SUM(AR298:AV298)</f>
        <v>35.659889100000008</v>
      </c>
      <c r="AX298" s="113">
        <f>AW298/I298*100</f>
        <v>7.4279055782369623</v>
      </c>
      <c r="AY298" s="100">
        <v>1.54</v>
      </c>
      <c r="AZ298" s="100">
        <v>57.18</v>
      </c>
      <c r="BA298" s="100">
        <v>-3.47</v>
      </c>
      <c r="BB298" s="100">
        <v>3.55</v>
      </c>
      <c r="BC298" s="100">
        <v>16.689999999999998</v>
      </c>
      <c r="BE298" s="12">
        <v>2010</v>
      </c>
      <c r="BF298" s="12">
        <f>IF(BE298&gt;2020,0,IF(BE298&gt;2008,1,IF(BE298&gt;2001,2,IF(BE298&gt;1990,3,IF(BE298&gt;1980,4,IF(BE298&gt;1973,5,IF(BE298&gt;1970,6,IF(BE298&gt;1960,7,IF(BE298&gt;1958,8,IF(BE298&gt;1953,9,10))))))))))</f>
        <v>1</v>
      </c>
      <c r="BG298" s="100">
        <v>9.76</v>
      </c>
      <c r="BH298" s="55" t="s">
        <v>121</v>
      </c>
      <c r="BI298" s="55" t="s">
        <v>122</v>
      </c>
    </row>
    <row r="299" spans="1:61" ht="12.75" customHeight="1" x14ac:dyDescent="0.2">
      <c r="A299" s="55" t="s">
        <v>1192</v>
      </c>
      <c r="B299" s="55" t="s">
        <v>1193</v>
      </c>
      <c r="C299" s="156" t="s">
        <v>139</v>
      </c>
      <c r="D299" s="98" t="s">
        <v>420</v>
      </c>
      <c r="E299" s="157">
        <v>16</v>
      </c>
      <c r="F299" s="2">
        <v>287</v>
      </c>
      <c r="G299" s="2" t="s">
        <v>146</v>
      </c>
      <c r="H299" s="2" t="s">
        <v>146</v>
      </c>
      <c r="I299" s="100">
        <v>406.1</v>
      </c>
      <c r="J299" s="101">
        <f>(M299/I299)*100</f>
        <v>1.2312238364934744</v>
      </c>
      <c r="K299" s="104">
        <v>1.25</v>
      </c>
      <c r="L299" s="71">
        <v>4</v>
      </c>
      <c r="M299" s="28">
        <f>K299*L299</f>
        <v>5</v>
      </c>
      <c r="N299" s="103" t="s">
        <v>270</v>
      </c>
      <c r="O299" s="104">
        <v>1.2</v>
      </c>
      <c r="P299" s="158">
        <v>46087</v>
      </c>
      <c r="Q299" s="158">
        <v>46101</v>
      </c>
      <c r="R299" s="28">
        <f>(K299-O299)/O299*100</f>
        <v>4.1666666666666705</v>
      </c>
      <c r="S299" s="105">
        <f>IF(INDEX(Historical!$D$7:$D1576,MATCH(B299,Historical!$B$7:$B$1062,0))=0,"n/a",(INDEX(Historical!$C$7:$C$1062,MATCH(B299,Historical!$B$7:$B$1062,0))/INDEX(Historical!$D$7:$D$1062,MATCH(B299,Historical!$B$7:$B$1062,0))-1)*100)</f>
        <v>9.0909090909090828</v>
      </c>
      <c r="T299" s="105">
        <f>IF(INDEX(Historical!$F$7:$F$1062,MATCH(B299,Historical!$B$7:$B$1062,0))=0,"n/a",((INDEX(Historical!$C$7:$C$1062,MATCH(B299,Historical!$B$7:$B$1062,0))/INDEX(Historical!$F$7:$F$1062,MATCH(B299,Historical!$B$7:$B$1062,0)))^(1/3)-1)*100)</f>
        <v>11.102644857564847</v>
      </c>
      <c r="U299" s="105">
        <f>IF(INDEX(Historical!$H$7:$H$1062,MATCH(B299,Historical!$B$7:$B$1062,0))=0,"n/a",((INDEX(Historical!$C$7:$C$1062,MATCH(B299,Historical!$B$7:$B$1062,0))/INDEX(Historical!$H$7:$H$1062,MATCH(B299,Historical!$B$7:$B$1062,0)))^(1/5)-1)*100)</f>
        <v>13.935810405670246</v>
      </c>
      <c r="V299" s="105">
        <f>IF(INDEX(Historical!$M$7:$M$1062,MATCH(B299,Historical!$B$7:$B$1062,0))=0,"n/a",((INDEX(Historical!$C$7:$C$1062,MATCH(B299,Historical!$B$7:$B$1062,0))/INDEX(Historical!$M$7:$M$1062,MATCH(B299,Historical!$B$7:$B$1062,0)))^(1/10)-1)*100)</f>
        <v>11.612317403390438</v>
      </c>
      <c r="W299" s="106">
        <f>IF(OR(U299&lt;=0,U299="n/a",V299&lt;=0,V299="n/a"),"n/a",U299/V299)</f>
        <v>1.2000886577214485</v>
      </c>
      <c r="X299" s="107">
        <f>IF(OR(AJ299&lt;=0,AJ299="n/a",U299&lt;=0,U299="n/a"),"n/a",U299/AJ299)</f>
        <v>0.70205593983225412</v>
      </c>
      <c r="Y299" s="174"/>
      <c r="Z299" s="101">
        <f>IF(OR(AC299&lt;0.01,AC299="n/a"),"n/a",M299/AC299*100)</f>
        <v>29.086678301337987</v>
      </c>
      <c r="AA299" s="109">
        <f>IF(OR(AC299&lt;0.01,AC299="n/a"),"n/a",I299/AC299)</f>
        <v>23.624200116346714</v>
      </c>
      <c r="AB299" s="71">
        <v>12</v>
      </c>
      <c r="AC299" s="100">
        <v>17.190000000000001</v>
      </c>
      <c r="AD299" s="100">
        <v>1.1200000000000001</v>
      </c>
      <c r="AE299" s="100">
        <v>1.31</v>
      </c>
      <c r="AF299" s="100">
        <v>2.8</v>
      </c>
      <c r="AG299" s="100">
        <v>12.21</v>
      </c>
      <c r="AH299" s="100">
        <v>61.67</v>
      </c>
      <c r="AI299" s="100">
        <v>0.11</v>
      </c>
      <c r="AJ299" s="100">
        <v>19.850000000000001</v>
      </c>
      <c r="AK299" s="100">
        <v>15.78</v>
      </c>
      <c r="AL299" s="100">
        <v>20730</v>
      </c>
      <c r="AM299" s="100">
        <v>0.45999999999999996</v>
      </c>
      <c r="AN299" s="100">
        <v>0.27</v>
      </c>
      <c r="AO299" s="110">
        <f>IF(U299="n/a","n/a",IF(AA299&lt;0,"n/a",IF(AA299="n/a","n/a",J299+U299-AA299)))</f>
        <v>-8.4571658741829943</v>
      </c>
      <c r="AP299" s="111">
        <f>IF(U299="n/a","n/a",J299+U299)</f>
        <v>15.167034242163719</v>
      </c>
      <c r="AQ299" s="112">
        <f>IF(OR(AC299&lt;0.01,AC299="n/a",AF299="n/a"),"n/a",(I299/SQRT(22.5*AC299*(I299/AF299))-1)*100)</f>
        <v>71.4613792935058</v>
      </c>
      <c r="AR299" s="101">
        <f>INDEX(Historical!$C$7:$C$1063,MATCH(B299,Historical!$B$7:$B$1063,0))*IF(AH299="n/a",1.03,IF(AH299&lt;0,1.01,IF(AH299&gt;10,1.1,(1+AH299/100))))</f>
        <v>5.28</v>
      </c>
      <c r="AS299" s="109">
        <f>IF($AI299="n/a",1.03*AR299,IF($AI299&lt;0,1.01*AR299,IF($AI299&gt;10,1.1*AR299,(1+$AI299/100)*AR299)))</f>
        <v>5.2858080000000012</v>
      </c>
      <c r="AT299" s="109">
        <f>IF($AK299="n/a",1.03*AS299,IF($AK299&lt;0,1.01*AS299,IF($AK299&gt;10,1.1*AS299,(1+$AK299/100)*AS299)))</f>
        <v>5.8143888000000015</v>
      </c>
      <c r="AU299" s="109">
        <f>IF($AK299="n/a",1.03*AT299,IF($AK299&lt;0,1.01*AT299,IF($AK299&gt;10,1.1*AT299,(1+$AK299/100)*AT299)))</f>
        <v>6.3958276800000018</v>
      </c>
      <c r="AV299" s="109">
        <f>IF($AK299="n/a",1.03*AU299,IF($AK299&lt;0,1.01*AU299,IF($AK299&gt;10,1.1*AU299,(1+$AK299/100)*AU299)))</f>
        <v>7.0354104480000021</v>
      </c>
      <c r="AW299" s="109">
        <f>SUM(AR299:AV299)</f>
        <v>29.811434928000004</v>
      </c>
      <c r="AX299" s="113">
        <f>AW299/I299*100</f>
        <v>7.3409098566855455</v>
      </c>
      <c r="AY299" s="100">
        <v>0.95</v>
      </c>
      <c r="AZ299" s="100">
        <v>56.010000000000005</v>
      </c>
      <c r="BA299" s="100">
        <v>-3.27</v>
      </c>
      <c r="BB299" s="100">
        <v>4.01</v>
      </c>
      <c r="BC299" s="100">
        <v>22.900000000000002</v>
      </c>
      <c r="BE299" s="12">
        <v>2011</v>
      </c>
      <c r="BF299" s="12">
        <f>IF(BE299&gt;2020,0,IF(BE299&gt;2008,1,IF(BE299&gt;2001,2,IF(BE299&gt;1990,3,IF(BE299&gt;1980,4,IF(BE299&gt;1973,5,IF(BE299&gt;1970,6,IF(BE299&gt;1960,7,IF(BE299&gt;1958,8,IF(BE299&gt;1953,9,10))))))))))</f>
        <v>1</v>
      </c>
      <c r="BG299" s="100">
        <v>8.25</v>
      </c>
      <c r="BH299" s="55" t="s">
        <v>121</v>
      </c>
      <c r="BI299" s="55" t="s">
        <v>122</v>
      </c>
    </row>
    <row r="300" spans="1:61" ht="12.75" customHeight="1" x14ac:dyDescent="0.2">
      <c r="A300" s="123" t="s">
        <v>1194</v>
      </c>
      <c r="B300" s="55" t="s">
        <v>1195</v>
      </c>
      <c r="C300" s="156" t="s">
        <v>116</v>
      </c>
      <c r="D300" s="98" t="s">
        <v>117</v>
      </c>
      <c r="E300" s="157">
        <v>24</v>
      </c>
      <c r="F300" s="2">
        <v>159</v>
      </c>
      <c r="G300" s="2" t="s">
        <v>146</v>
      </c>
      <c r="H300" s="2" t="s">
        <v>146</v>
      </c>
      <c r="I300" s="100">
        <v>210.55</v>
      </c>
      <c r="J300" s="101">
        <f>(M300/I300)*100</f>
        <v>1.272856803609594</v>
      </c>
      <c r="K300" s="104">
        <v>0.67</v>
      </c>
      <c r="L300" s="71">
        <v>4</v>
      </c>
      <c r="M300" s="28">
        <f>K300*L300</f>
        <v>2.68</v>
      </c>
      <c r="N300" s="103" t="s">
        <v>240</v>
      </c>
      <c r="O300" s="104">
        <v>0.625</v>
      </c>
      <c r="P300" s="158">
        <v>46297</v>
      </c>
      <c r="Q300" s="158">
        <v>46310</v>
      </c>
      <c r="R300" s="28">
        <f>(K300-O300)/O300*100</f>
        <v>7.2000000000000064</v>
      </c>
      <c r="S300" s="105">
        <f>IF(INDEX(Historical!$D$7:$D1577,MATCH(B300,Historical!$B$7:$B$1062,0))=0,"n/a",(INDEX(Historical!$C$7:$C$1062,MATCH(B300,Historical!$B$7:$B$1062,0))/INDEX(Historical!$D$7:$D$1062,MATCH(B300,Historical!$B$7:$B$1062,0))-1)*100)</f>
        <v>8.2379862700229012</v>
      </c>
      <c r="T300" s="105">
        <f>IF(INDEX(Historical!$F$7:$F$1062,MATCH(B300,Historical!$B$7:$B$1062,0))=0,"n/a",((INDEX(Historical!$C$7:$C$1062,MATCH(B300,Historical!$B$7:$B$1062,0))/INDEX(Historical!$F$7:$F$1062,MATCH(B300,Historical!$B$7:$B$1062,0)))^(1/3)-1)*100)</f>
        <v>8.0463145359580768</v>
      </c>
      <c r="U300" s="105">
        <f>IF(INDEX(Historical!$H$7:$H$1062,MATCH(B300,Historical!$B$7:$B$1062,0))=0,"n/a",((INDEX(Historical!$C$7:$C$1062,MATCH(B300,Historical!$B$7:$B$1062,0))/INDEX(Historical!$H$7:$H$1062,MATCH(B300,Historical!$B$7:$B$1062,0)))^(1/5)-1)*100)</f>
        <v>7.5963302873188976</v>
      </c>
      <c r="V300" s="105">
        <f>IF(INDEX(Historical!$M$7:$M$1062,MATCH(B300,Historical!$B$7:$B$1062,0))=0,"n/a",((INDEX(Historical!$C$7:$C$1062,MATCH(B300,Historical!$B$7:$B$1062,0))/INDEX(Historical!$M$7:$M$1062,MATCH(B300,Historical!$B$7:$B$1062,0)))^(1/10)-1)*100)</f>
        <v>7.5703618120804395</v>
      </c>
      <c r="W300" s="106">
        <f>IF(OR(U300&lt;=0,U300="n/a",V300&lt;=0,V300="n/a"),"n/a",U300/V300)</f>
        <v>1.0034302819182326</v>
      </c>
      <c r="X300" s="107">
        <f>IF(OR(AJ300&lt;=0,AJ300="n/a",U300&lt;=0,U300="n/a"),"n/a",U300/AJ300)</f>
        <v>0.42724017363998296</v>
      </c>
      <c r="Y300" s="55"/>
      <c r="Z300" s="101">
        <f>IF(OR(AC300&lt;0.01,AC300="n/a"),"n/a",M300/AC300*100)</f>
        <v>38.395415472779369</v>
      </c>
      <c r="AA300" s="109">
        <f>IF(OR(AC300&lt;0.01,AC300="n/a"),"n/a",I300/AC300)</f>
        <v>30.164756446991404</v>
      </c>
      <c r="AB300" s="71">
        <v>12</v>
      </c>
      <c r="AC300" s="100">
        <v>6.98</v>
      </c>
      <c r="AD300" s="100">
        <v>3.17</v>
      </c>
      <c r="AE300" s="100">
        <v>3.88</v>
      </c>
      <c r="AF300" s="100">
        <v>5.41</v>
      </c>
      <c r="AG300" s="100">
        <v>18.360000000000003</v>
      </c>
      <c r="AH300" s="100">
        <v>3.7699999999999996</v>
      </c>
      <c r="AI300" s="100">
        <v>10.879999999999999</v>
      </c>
      <c r="AJ300" s="100">
        <v>17.78</v>
      </c>
      <c r="AK300" s="100">
        <v>8.23</v>
      </c>
      <c r="AL300" s="100">
        <v>64780</v>
      </c>
      <c r="AM300" s="100">
        <v>36.159999999999997</v>
      </c>
      <c r="AN300" s="100">
        <v>1.18</v>
      </c>
      <c r="AO300" s="110">
        <f>IF(U300="n/a","n/a",IF(AA300&lt;0,"n/a",IF(AA300="n/a","n/a",J300+U300-AA300)))</f>
        <v>-21.295569356062913</v>
      </c>
      <c r="AP300" s="111">
        <f>IF(U300="n/a","n/a",J300+U300)</f>
        <v>8.8691870909284916</v>
      </c>
      <c r="AQ300" s="112">
        <f>IF(OR(AC300&lt;0.01,AC300="n/a",AF300="n/a"),"n/a",(I300/SQRT(22.5*AC300*(I300/AF300))-1)*100)</f>
        <v>169.31297974102222</v>
      </c>
      <c r="AR300" s="101">
        <f>INDEX(Historical!$C$7:$C$1063,MATCH(B300,Historical!$B$7:$B$1063,0))*IF(AH300="n/a",1.03,IF(AH300&lt;0,1.01,IF(AH300&gt;10,1.1,(1+AH300/100))))</f>
        <v>2.4541605000000004</v>
      </c>
      <c r="AS300" s="109">
        <f>IF($AI300="n/a",1.03*AR300,IF($AI300&lt;0,1.01*AR300,IF($AI300&gt;10,1.1*AR300,(1+$AI300/100)*AR300)))</f>
        <v>2.6995765500000006</v>
      </c>
      <c r="AT300" s="109">
        <f>IF($AK300="n/a",1.03*AS300,IF($AK300&lt;0,1.01*AS300,IF($AK300&gt;10,1.1*AS300,(1+$AK300/100)*AS300)))</f>
        <v>2.9217517000650006</v>
      </c>
      <c r="AU300" s="109">
        <f>IF($AK300="n/a",1.03*AT300,IF($AK300&lt;0,1.01*AT300,IF($AK300&gt;10,1.1*AT300,(1+$AK300/100)*AT300)))</f>
        <v>3.1622118649803501</v>
      </c>
      <c r="AV300" s="109">
        <f>IF($AK300="n/a",1.03*AU300,IF($AK300&lt;0,1.01*AU300,IF($AK300&gt;10,1.1*AU300,(1+$AK300/100)*AU300)))</f>
        <v>3.4224619014682331</v>
      </c>
      <c r="AW300" s="109">
        <f>SUM(AR300:AV300)</f>
        <v>14.660162516513585</v>
      </c>
      <c r="AX300" s="113">
        <f>AW300/I300*100</f>
        <v>6.9627938810323364</v>
      </c>
      <c r="AY300" s="100">
        <v>0.4</v>
      </c>
      <c r="AZ300" s="100">
        <v>7.1999999999999993</v>
      </c>
      <c r="BA300" s="100">
        <v>-11.76</v>
      </c>
      <c r="BB300" s="100">
        <v>-0.92999999999999994</v>
      </c>
      <c r="BC300" s="100">
        <v>-1.83</v>
      </c>
      <c r="BE300" s="12">
        <v>2003</v>
      </c>
      <c r="BF300" s="12">
        <f>IF(BE300&gt;2020,0,IF(BE300&gt;2008,1,IF(BE300&gt;2001,2,IF(BE300&gt;1990,3,IF(BE300&gt;1980,4,IF(BE300&gt;1973,5,IF(BE300&gt;1970,6,IF(BE300&gt;1960,7,IF(BE300&gt;1958,8,IF(BE300&gt;1953,9,10))))))))))</f>
        <v>2</v>
      </c>
      <c r="BG300" s="100">
        <v>6.41</v>
      </c>
      <c r="BH300" s="55" t="s">
        <v>121</v>
      </c>
      <c r="BI300" s="55" t="s">
        <v>122</v>
      </c>
    </row>
    <row r="301" spans="1:61" ht="12.75" customHeight="1" x14ac:dyDescent="0.2">
      <c r="A301" s="116" t="s">
        <v>1196</v>
      </c>
      <c r="B301" s="55" t="s">
        <v>1197</v>
      </c>
      <c r="C301" s="156" t="s">
        <v>134</v>
      </c>
      <c r="D301" s="98" t="s">
        <v>157</v>
      </c>
      <c r="E301" s="157">
        <v>11</v>
      </c>
      <c r="F301" s="2">
        <v>493</v>
      </c>
      <c r="G301" s="2" t="s">
        <v>146</v>
      </c>
      <c r="H301" s="2" t="s">
        <v>146</v>
      </c>
      <c r="I301" s="100">
        <v>209.51</v>
      </c>
      <c r="J301" s="101">
        <f>(M301/I301)*100</f>
        <v>2.4193594577824449</v>
      </c>
      <c r="K301" s="104">
        <v>1.2672000000000001</v>
      </c>
      <c r="L301" s="71">
        <v>4</v>
      </c>
      <c r="M301" s="28">
        <f>K301*L301</f>
        <v>5.0688000000000004</v>
      </c>
      <c r="N301" s="103" t="s">
        <v>670</v>
      </c>
      <c r="O301" s="104">
        <v>1.1757</v>
      </c>
      <c r="P301" s="158">
        <v>46230</v>
      </c>
      <c r="Q301" s="158">
        <v>46258</v>
      </c>
      <c r="R301" s="28">
        <f>(K301-O301)/O301*100</f>
        <v>7.7825976014289475</v>
      </c>
      <c r="S301" s="105">
        <f>IF(INDEX(Historical!$D$7:$D1579,MATCH(B301,Historical!$B$7:$B$1062,0))=0,"n/a",(INDEX(Historical!$C$7:$C$1062,MATCH(B301,Historical!$B$7:$B$1062,0))/INDEX(Historical!$D$7:$D$1062,MATCH(B301,Historical!$B$7:$B$1062,0))-1)*100)</f>
        <v>5.9165074231956272</v>
      </c>
      <c r="T301" s="105">
        <f>IF(INDEX(Historical!$F$7:$F$1062,MATCH(B301,Historical!$B$7:$B$1062,0))=0,"n/a",((INDEX(Historical!$C$7:$C$1062,MATCH(B301,Historical!$B$7:$B$1062,0))/INDEX(Historical!$F$7:$F$1062,MATCH(B301,Historical!$B$7:$B$1062,0)))^(1/3)-1)*100)</f>
        <v>4.1202222826653534</v>
      </c>
      <c r="U301" s="105">
        <f>IF(INDEX(Historical!$H$7:$H$1062,MATCH(B301,Historical!$B$7:$B$1062,0))=0,"n/a",((INDEX(Historical!$C$7:$C$1062,MATCH(B301,Historical!$B$7:$B$1062,0))/INDEX(Historical!$H$7:$H$1062,MATCH(B301,Historical!$B$7:$B$1062,0)))^(1/5)-1)*100)</f>
        <v>6.2745921793501136</v>
      </c>
      <c r="V301" s="105">
        <f>IF(INDEX(Historical!$M$7:$M$1062,MATCH(B301,Historical!$B$7:$B$1062,0))=0,"n/a",((INDEX(Historical!$C$7:$C$1062,MATCH(B301,Historical!$B$7:$B$1062,0))/INDEX(Historical!$M$7:$M$1062,MATCH(B301,Historical!$B$7:$B$1062,0)))^(1/10)-1)*100)</f>
        <v>5.9296008017970303</v>
      </c>
      <c r="W301" s="106">
        <f>IF(OR(U301&lt;=0,U301="n/a",V301&lt;=0,V301="n/a"),"n/a",U301/V301)</f>
        <v>1.0581812147368386</v>
      </c>
      <c r="X301" s="107">
        <f>IF(OR(AJ301&lt;=0,AJ301="n/a",U301&lt;=0,U301="n/a"),"n/a",U301/AJ301)</f>
        <v>0.54278479060122098</v>
      </c>
      <c r="Y301" s="165" t="s">
        <v>671</v>
      </c>
      <c r="Z301" s="101">
        <f>IF(OR(AC301&lt;0.01,AC301="n/a"),"n/a",M301/AC301*100)</f>
        <v>45.460089686098662</v>
      </c>
      <c r="AA301" s="109">
        <f>IF(OR(AC301&lt;0.01,AC301="n/a"),"n/a",I301/AC301)</f>
        <v>18.790134529147981</v>
      </c>
      <c r="AB301" s="71">
        <v>10</v>
      </c>
      <c r="AC301" s="100">
        <v>11.15</v>
      </c>
      <c r="AD301" s="100">
        <v>1.65</v>
      </c>
      <c r="AE301" s="100">
        <v>2.92</v>
      </c>
      <c r="AF301" s="100">
        <v>3.06</v>
      </c>
      <c r="AG301" s="100">
        <v>16.100000000000001</v>
      </c>
      <c r="AH301" s="100">
        <v>11.690000000000001</v>
      </c>
      <c r="AI301" s="100">
        <v>9.56</v>
      </c>
      <c r="AJ301" s="100">
        <v>11.559999999999999</v>
      </c>
      <c r="AK301" s="100">
        <v>10.02</v>
      </c>
      <c r="AL301" s="100">
        <v>291170</v>
      </c>
      <c r="AM301" s="100">
        <v>0.27</v>
      </c>
      <c r="AN301" s="100">
        <v>2.77</v>
      </c>
      <c r="AO301" s="110">
        <f>IF(U301="n/a","n/a",IF(AA301&lt;0,"n/a",IF(AA301="n/a","n/a",J301+U301-AA301)))</f>
        <v>-10.096182892015422</v>
      </c>
      <c r="AP301" s="111">
        <f>IF(U301="n/a","n/a",J301+U301)</f>
        <v>8.6939516371325585</v>
      </c>
      <c r="AQ301" s="112">
        <f>IF(OR(AC301&lt;0.01,AC301="n/a",AF301="n/a"),"n/a",(I301/SQRT(22.5*AC301*(I301/AF301))-1)*100)</f>
        <v>59.858008744139113</v>
      </c>
      <c r="AR301" s="101">
        <f>INDEX(Historical!$C$7:$C$1063,MATCH(B301,Historical!$B$7:$B$1063,0))*IF(AH301="n/a",1.03,IF(AH301&lt;0,1.01,IF(AH301&gt;10,1.1,(1+AH301/100))))</f>
        <v>4.75563</v>
      </c>
      <c r="AS301" s="109">
        <f>IF($AI301="n/a",1.03*AR301,IF($AI301&lt;0,1.01*AR301,IF($AI301&gt;10,1.1*AR301,(1+$AI301/100)*AR301)))</f>
        <v>5.2102682279999994</v>
      </c>
      <c r="AT301" s="109">
        <f>IF($AK301="n/a",1.03*AS301,IF($AK301&lt;0,1.01*AS301,IF($AK301&gt;10,1.1*AS301,(1+$AK301/100)*AS301)))</f>
        <v>5.7312950508</v>
      </c>
      <c r="AU301" s="109">
        <f>IF($AK301="n/a",1.03*AT301,IF($AK301&lt;0,1.01*AT301,IF($AK301&gt;10,1.1*AT301,(1+$AK301/100)*AT301)))</f>
        <v>6.3044245558800007</v>
      </c>
      <c r="AV301" s="109">
        <f>IF($AK301="n/a",1.03*AU301,IF($AK301&lt;0,1.01*AU301,IF($AK301&gt;10,1.1*AU301,(1+$AK301/100)*AU301)))</f>
        <v>6.9348670114680013</v>
      </c>
      <c r="AW301" s="109">
        <f>SUM(AR301:AV301)</f>
        <v>28.936484846148002</v>
      </c>
      <c r="AX301" s="113">
        <f>AW301/I301*100</f>
        <v>13.811505343968308</v>
      </c>
      <c r="AY301" s="100">
        <v>0.79</v>
      </c>
      <c r="AZ301" s="100">
        <v>64.48</v>
      </c>
      <c r="BA301" s="100">
        <v>-4.1399999999999997</v>
      </c>
      <c r="BB301" s="100">
        <v>3.4099999999999997</v>
      </c>
      <c r="BC301" s="100">
        <v>20.23</v>
      </c>
      <c r="BE301" s="12">
        <v>2016</v>
      </c>
      <c r="BF301" s="12">
        <f>IF(BE301&gt;2020,0,IF(BE301&gt;2008,1,IF(BE301&gt;2001,2,IF(BE301&gt;1990,3,IF(BE301&gt;1980,4,IF(BE301&gt;1973,5,IF(BE301&gt;1970,6,IF(BE301&gt;1960,7,IF(BE301&gt;1958,8,IF(BE301&gt;1953,9,10))))))))))</f>
        <v>1</v>
      </c>
      <c r="BG301" s="100">
        <v>0.95</v>
      </c>
      <c r="BH301" s="55" t="s">
        <v>250</v>
      </c>
      <c r="BI301" s="55" t="s">
        <v>122</v>
      </c>
    </row>
    <row r="302" spans="1:61" ht="12.75" customHeight="1" x14ac:dyDescent="0.2">
      <c r="A302" s="116" t="s">
        <v>1198</v>
      </c>
      <c r="B302" s="55" t="s">
        <v>1199</v>
      </c>
      <c r="C302" s="156" t="s">
        <v>335</v>
      </c>
      <c r="D302" s="98" t="s">
        <v>371</v>
      </c>
      <c r="E302" s="157">
        <v>11</v>
      </c>
      <c r="F302" s="2">
        <v>492</v>
      </c>
      <c r="G302" s="2" t="s">
        <v>146</v>
      </c>
      <c r="H302" s="2" t="s">
        <v>146</v>
      </c>
      <c r="I302" s="100">
        <v>91.58</v>
      </c>
      <c r="J302" s="101">
        <f>(M302/I302)*100</f>
        <v>1.7907840139768507</v>
      </c>
      <c r="K302" s="104">
        <v>0.41</v>
      </c>
      <c r="L302" s="71">
        <v>4</v>
      </c>
      <c r="M302" s="28">
        <f>K302*L302</f>
        <v>1.64</v>
      </c>
      <c r="N302" s="103" t="s">
        <v>209</v>
      </c>
      <c r="O302" s="104">
        <v>0.38</v>
      </c>
      <c r="P302" s="158">
        <v>46188</v>
      </c>
      <c r="Q302" s="158">
        <v>46218</v>
      </c>
      <c r="R302" s="28">
        <f>(K302-O302)/O302*100</f>
        <v>7.8947368421052557</v>
      </c>
      <c r="S302" s="105">
        <f>IF(INDEX(Historical!$D$7:$D1580,MATCH(B302,Historical!$B$7:$B$1062,0))=0,"n/a",(INDEX(Historical!$C$7:$C$1062,MATCH(B302,Historical!$B$7:$B$1062,0))/INDEX(Historical!$D$7:$D$1062,MATCH(B302,Historical!$B$7:$B$1062,0))-1)*100)</f>
        <v>19.166666666666664</v>
      </c>
      <c r="T302" s="105">
        <f>IF(INDEX(Historical!$F$7:$F$1062,MATCH(B302,Historical!$B$7:$B$1062,0))=0,"n/a",((INDEX(Historical!$C$7:$C$1062,MATCH(B302,Historical!$B$7:$B$1062,0))/INDEX(Historical!$F$7:$F$1062,MATCH(B302,Historical!$B$7:$B$1062,0)))^(1/3)-1)*100)</f>
        <v>18.015466729676731</v>
      </c>
      <c r="U302" s="105">
        <f>IF(INDEX(Historical!$H$7:$H$1062,MATCH(B302,Historical!$B$7:$B$1062,0))=0,"n/a",((INDEX(Historical!$C$7:$C$1062,MATCH(B302,Historical!$B$7:$B$1062,0))/INDEX(Historical!$H$7:$H$1062,MATCH(B302,Historical!$B$7:$B$1062,0)))^(1/5)-1)*100)</f>
        <v>29.019456841547097</v>
      </c>
      <c r="V302" s="105">
        <f>IF(INDEX(Historical!$M$7:$M$1062,MATCH(B302,Historical!$B$7:$B$1062,0))=0,"n/a",((INDEX(Historical!$C$7:$C$1062,MATCH(B302,Historical!$B$7:$B$1062,0))/INDEX(Historical!$M$7:$M$1062,MATCH(B302,Historical!$B$7:$B$1062,0)))^(1/10)-1)*100)</f>
        <v>30.476892186334425</v>
      </c>
      <c r="W302" s="106">
        <f>IF(OR(U302&lt;=0,U302="n/a",V302&lt;=0,V302="n/a"),"n/a",U302/V302)</f>
        <v>0.95217900382110388</v>
      </c>
      <c r="X302" s="107" t="str">
        <f>IF(OR(AJ302&lt;=0,AJ302="n/a",U302&lt;=0,U302="n/a"),"n/a",U302/AJ302)</f>
        <v>n/a</v>
      </c>
      <c r="Y302" s="165"/>
      <c r="Z302" s="101">
        <f>IF(OR(AC302&lt;0.01,AC302="n/a"),"n/a",M302/AC302*100)</f>
        <v>26.156299840510368</v>
      </c>
      <c r="AA302" s="109">
        <f>IF(OR(AC302&lt;0.01,AC302="n/a"),"n/a",I302/AC302)</f>
        <v>14.606060606060607</v>
      </c>
      <c r="AB302" s="71">
        <v>12</v>
      </c>
      <c r="AC302" s="100">
        <v>6.27</v>
      </c>
      <c r="AD302" s="100">
        <v>1.48</v>
      </c>
      <c r="AE302" s="100">
        <v>0.19</v>
      </c>
      <c r="AF302" s="100">
        <v>2.82</v>
      </c>
      <c r="AG302" s="100">
        <v>20.62</v>
      </c>
      <c r="AH302" s="100">
        <v>5.6899999999999995</v>
      </c>
      <c r="AI302" s="100">
        <v>10.43</v>
      </c>
      <c r="AJ302" s="100" t="s">
        <v>142</v>
      </c>
      <c r="AK302" s="100">
        <v>8.0399999999999991</v>
      </c>
      <c r="AL302" s="100">
        <v>2890</v>
      </c>
      <c r="AM302" s="100">
        <v>65.94</v>
      </c>
      <c r="AN302" s="100">
        <v>4.5599999999999996</v>
      </c>
      <c r="AO302" s="110">
        <f>IF(U302="n/a","n/a",IF(AA302&lt;0,"n/a",IF(AA302="n/a","n/a",J302+U302-AA302)))</f>
        <v>16.204180249463342</v>
      </c>
      <c r="AP302" s="111">
        <f>IF(U302="n/a","n/a",J302+U302)</f>
        <v>30.810240855523947</v>
      </c>
      <c r="AQ302" s="112">
        <f>IF(OR(AC302&lt;0.01,AC302="n/a",AF302="n/a"),"n/a",(I302/SQRT(22.5*AC302*(I302/AF302))-1)*100)</f>
        <v>35.300637937382362</v>
      </c>
      <c r="AR302" s="101">
        <f>INDEX(Historical!$C$7:$C$1063,MATCH(B302,Historical!$B$7:$B$1063,0))*IF(AH302="n/a",1.03,IF(AH302&lt;0,1.01,IF(AH302&gt;10,1.1,(1+AH302/100))))</f>
        <v>1.5113669999999999</v>
      </c>
      <c r="AS302" s="109">
        <f>IF($AI302="n/a",1.03*AR302,IF($AI302&lt;0,1.01*AR302,IF($AI302&gt;10,1.1*AR302,(1+$AI302/100)*AR302)))</f>
        <v>1.6625037</v>
      </c>
      <c r="AT302" s="109">
        <f>IF($AK302="n/a",1.03*AS302,IF($AK302&lt;0,1.01*AS302,IF($AK302&gt;10,1.1*AS302,(1+$AK302/100)*AS302)))</f>
        <v>1.7961689974800001</v>
      </c>
      <c r="AU302" s="109">
        <f>IF($AK302="n/a",1.03*AT302,IF($AK302&lt;0,1.01*AT302,IF($AK302&gt;10,1.1*AT302,(1+$AK302/100)*AT302)))</f>
        <v>1.9405809848773923</v>
      </c>
      <c r="AV302" s="109">
        <f>IF($AK302="n/a",1.03*AU302,IF($AK302&lt;0,1.01*AU302,IF($AK302&gt;10,1.1*AU302,(1+$AK302/100)*AU302)))</f>
        <v>2.0966036960615346</v>
      </c>
      <c r="AW302" s="109">
        <f>SUM(AR302:AV302)</f>
        <v>9.007224378418929</v>
      </c>
      <c r="AX302" s="113">
        <f>AW302/I302*100</f>
        <v>9.8353618458385341</v>
      </c>
      <c r="AY302" s="100">
        <v>0.85</v>
      </c>
      <c r="AZ302" s="100">
        <v>69.25</v>
      </c>
      <c r="BA302" s="100">
        <v>-19.43</v>
      </c>
      <c r="BB302" s="100">
        <v>3.75</v>
      </c>
      <c r="BC302" s="100">
        <v>28.52</v>
      </c>
      <c r="BE302" s="12">
        <v>2016</v>
      </c>
      <c r="BF302" s="12">
        <f>IF(BE302&gt;2020,0,IF(BE302&gt;2008,1,IF(BE302&gt;2001,2,IF(BE302&gt;1990,3,IF(BE302&gt;1980,4,IF(BE302&gt;1973,5,IF(BE302&gt;1970,6,IF(BE302&gt;1960,7,IF(BE302&gt;1958,8,IF(BE302&gt;1953,9,10))))))))))</f>
        <v>1</v>
      </c>
      <c r="BG302" s="100">
        <v>3.44</v>
      </c>
      <c r="BH302" s="55" t="s">
        <v>121</v>
      </c>
      <c r="BI302" s="55" t="s">
        <v>122</v>
      </c>
    </row>
    <row r="303" spans="1:61" ht="12.75" customHeight="1" x14ac:dyDescent="0.2">
      <c r="A303" s="123" t="s">
        <v>1200</v>
      </c>
      <c r="B303" s="55" t="s">
        <v>1201</v>
      </c>
      <c r="C303" s="156" t="s">
        <v>134</v>
      </c>
      <c r="D303" s="98" t="s">
        <v>157</v>
      </c>
      <c r="E303" s="157">
        <v>14</v>
      </c>
      <c r="F303" s="2">
        <v>400</v>
      </c>
      <c r="G303" s="2" t="s">
        <v>146</v>
      </c>
      <c r="H303" s="2" t="s">
        <v>146</v>
      </c>
      <c r="I303" s="100">
        <v>26.28</v>
      </c>
      <c r="J303" s="101">
        <f>(M303/I303)*100</f>
        <v>2.4353120243531201</v>
      </c>
      <c r="K303" s="104">
        <v>0.16</v>
      </c>
      <c r="L303" s="71">
        <v>4</v>
      </c>
      <c r="M303" s="28">
        <f>K303*L303</f>
        <v>0.64</v>
      </c>
      <c r="N303" s="103" t="s">
        <v>670</v>
      </c>
      <c r="O303" s="104">
        <v>0.155</v>
      </c>
      <c r="P303" s="158">
        <v>46157</v>
      </c>
      <c r="Q303" s="158">
        <v>46171</v>
      </c>
      <c r="R303" s="28">
        <f>(K303-O303)/O303*100</f>
        <v>3.2258064516129057</v>
      </c>
      <c r="S303" s="105">
        <f>IF(INDEX(Historical!$D$7:$D1583,MATCH(B303,Historical!$B$7:$B$1062,0))=0,"n/a",(INDEX(Historical!$C$7:$C$1062,MATCH(B303,Historical!$B$7:$B$1062,0))/INDEX(Historical!$D$7:$D$1062,MATCH(B303,Historical!$B$7:$B$1062,0))-1)*100)</f>
        <v>7.1428571428571397</v>
      </c>
      <c r="T303" s="105">
        <f>IF(INDEX(Historical!$F$7:$F$1062,MATCH(B303,Historical!$B$7:$B$1062,0))=0,"n/a",((INDEX(Historical!$C$7:$C$1062,MATCH(B303,Historical!$B$7:$B$1062,0))/INDEX(Historical!$F$7:$F$1062,MATCH(B303,Historical!$B$7:$B$1062,0)))^(1/3)-1)*100)</f>
        <v>7.7217345015941907</v>
      </c>
      <c r="U303" s="105">
        <f>IF(INDEX(Historical!$H$7:$H$1062,MATCH(B303,Historical!$B$7:$B$1062,0))=0,"n/a",((INDEX(Historical!$C$7:$C$1062,MATCH(B303,Historical!$B$7:$B$1062,0))/INDEX(Historical!$H$7:$H$1062,MATCH(B303,Historical!$B$7:$B$1062,0)))^(1/5)-1)*100)</f>
        <v>8.4471771197698544</v>
      </c>
      <c r="V303" s="105">
        <f>IF(INDEX(Historical!$M$7:$M$1062,MATCH(B303,Historical!$B$7:$B$1062,0))=0,"n/a",((INDEX(Historical!$C$7:$C$1062,MATCH(B303,Historical!$B$7:$B$1062,0))/INDEX(Historical!$M$7:$M$1062,MATCH(B303,Historical!$B$7:$B$1062,0)))^(1/10)-1)*100)</f>
        <v>11.612317403390438</v>
      </c>
      <c r="W303" s="106">
        <f>IF(OR(U303&lt;=0,U303="n/a",V303&lt;=0,V303="n/a"),"n/a",U303/V303)</f>
        <v>0.72743250346425592</v>
      </c>
      <c r="X303" s="107">
        <f>IF(OR(AJ303&lt;=0,AJ303="n/a",U303&lt;=0,U303="n/a"),"n/a",U303/AJ303)</f>
        <v>2.6315193519532261</v>
      </c>
      <c r="Y303" s="123"/>
      <c r="Z303" s="101">
        <f>IF(OR(AC303&lt;0.01,AC303="n/a"),"n/a",M303/AC303*100)</f>
        <v>23.970037453183522</v>
      </c>
      <c r="AA303" s="109">
        <f>IF(OR(AC303&lt;0.01,AC303="n/a"),"n/a",I303/AC303)</f>
        <v>9.8426966292134832</v>
      </c>
      <c r="AB303" s="71">
        <v>12</v>
      </c>
      <c r="AC303" s="100">
        <v>2.67</v>
      </c>
      <c r="AD303" s="100" t="s">
        <v>142</v>
      </c>
      <c r="AE303" s="100">
        <v>1.74</v>
      </c>
      <c r="AF303" s="100">
        <v>1.1100000000000001</v>
      </c>
      <c r="AG303" s="100">
        <v>11.940000000000001</v>
      </c>
      <c r="AH303" s="100">
        <v>6.93</v>
      </c>
      <c r="AI303" s="100">
        <v>4.45</v>
      </c>
      <c r="AJ303" s="100">
        <v>3.2099999999999995</v>
      </c>
      <c r="AK303" s="100" t="s">
        <v>142</v>
      </c>
      <c r="AL303" s="100">
        <v>164.91</v>
      </c>
      <c r="AM303" s="100">
        <v>11</v>
      </c>
      <c r="AN303" s="100">
        <v>0.4</v>
      </c>
      <c r="AO303" s="110">
        <f>IF(U303="n/a","n/a",IF(AA303&lt;0,"n/a",IF(AA303="n/a","n/a",J303+U303-AA303)))</f>
        <v>1.0397925149094913</v>
      </c>
      <c r="AP303" s="111">
        <f>IF(U303="n/a","n/a",J303+U303)</f>
        <v>10.882489144122975</v>
      </c>
      <c r="AQ303" s="112">
        <f>IF(OR(AC303&lt;0.01,AC303="n/a",AF303="n/a"),"n/a",(I303/SQRT(22.5*AC303*(I303/AF303))-1)*100)</f>
        <v>-30.316929336612517</v>
      </c>
      <c r="AR303" s="101">
        <f>INDEX(Historical!$C$7:$C$1063,MATCH(B303,Historical!$B$7:$B$1063,0))*IF(AH303="n/a",1.03,IF(AH303&lt;0,1.01,IF(AH303&gt;10,1.1,(1+AH303/100))))</f>
        <v>0.64157999999999993</v>
      </c>
      <c r="AS303" s="109">
        <f>IF($AI303="n/a",1.03*AR303,IF($AI303&lt;0,1.01*AR303,IF($AI303&gt;10,1.1*AR303,(1+$AI303/100)*AR303)))</f>
        <v>0.6701303099999999</v>
      </c>
      <c r="AT303" s="109">
        <f>IF($AK303="n/a",1.03*AS303,IF($AK303&lt;0,1.01*AS303,IF($AK303&gt;10,1.1*AS303,(1+$AK303/100)*AS303)))</f>
        <v>0.69023421929999995</v>
      </c>
      <c r="AU303" s="109">
        <f>IF($AK303="n/a",1.03*AT303,IF($AK303&lt;0,1.01*AT303,IF($AK303&gt;10,1.1*AT303,(1+$AK303/100)*AT303)))</f>
        <v>0.71094124587899998</v>
      </c>
      <c r="AV303" s="109">
        <f>IF($AK303="n/a",1.03*AU303,IF($AK303&lt;0,1.01*AU303,IF($AK303&gt;10,1.1*AU303,(1+$AK303/100)*AU303)))</f>
        <v>0.73226948325537</v>
      </c>
      <c r="AW303" s="109">
        <f>SUM(AR303:AV303)</f>
        <v>3.4451552584343696</v>
      </c>
      <c r="AX303" s="113">
        <f>AW303/I303*100</f>
        <v>13.109418791607188</v>
      </c>
      <c r="AY303" s="100">
        <v>0.18</v>
      </c>
      <c r="AZ303" s="100">
        <v>44.72</v>
      </c>
      <c r="BA303" s="100">
        <v>-5.07</v>
      </c>
      <c r="BB303" s="100">
        <v>8.2799999999999994</v>
      </c>
      <c r="BC303" s="100">
        <v>19.38</v>
      </c>
      <c r="BE303" s="12">
        <v>2013</v>
      </c>
      <c r="BF303" s="12">
        <f>IF(BE303&gt;2020,0,IF(BE303&gt;2008,1,IF(BE303&gt;2001,2,IF(BE303&gt;1990,3,IF(BE303&gt;1980,4,IF(BE303&gt;1973,5,IF(BE303&gt;1970,6,IF(BE303&gt;1960,7,IF(BE303&gt;1958,8,IF(BE303&gt;1953,9,10))))))))))</f>
        <v>1</v>
      </c>
      <c r="BG303" s="100">
        <v>1.08</v>
      </c>
      <c r="BH303" s="55" t="s">
        <v>121</v>
      </c>
      <c r="BI303" s="55" t="s">
        <v>122</v>
      </c>
    </row>
    <row r="304" spans="1:61" ht="12.75" customHeight="1" x14ac:dyDescent="0.2">
      <c r="A304" s="55" t="s">
        <v>1202</v>
      </c>
      <c r="B304" s="55" t="s">
        <v>1203</v>
      </c>
      <c r="C304" s="156" t="s">
        <v>335</v>
      </c>
      <c r="D304" s="98" t="s">
        <v>377</v>
      </c>
      <c r="E304" s="157">
        <v>16</v>
      </c>
      <c r="F304" s="2">
        <v>267</v>
      </c>
      <c r="G304" s="2" t="s">
        <v>118</v>
      </c>
      <c r="H304" s="2" t="s">
        <v>118</v>
      </c>
      <c r="I304" s="100">
        <v>105.21</v>
      </c>
      <c r="J304" s="101">
        <f>(M304/I304)*100</f>
        <v>2.3571903811424768</v>
      </c>
      <c r="K304" s="104">
        <v>0.62</v>
      </c>
      <c r="L304" s="71">
        <v>4</v>
      </c>
      <c r="M304" s="28">
        <f>K304*L304</f>
        <v>2.48</v>
      </c>
      <c r="N304" s="103" t="s">
        <v>136</v>
      </c>
      <c r="O304" s="104">
        <v>0.61</v>
      </c>
      <c r="P304" s="158">
        <v>45975</v>
      </c>
      <c r="Q304" s="158">
        <v>45989</v>
      </c>
      <c r="R304" s="28">
        <f>(K304-O304)/O304*100</f>
        <v>1.6393442622950833</v>
      </c>
      <c r="S304" s="105">
        <f>IF(INDEX(Historical!$D$7:$D1584,MATCH(B304,Historical!$B$7:$B$1062,0))=0,"n/a",(INDEX(Historical!$C$7:$C$1062,MATCH(B304,Historical!$B$7:$B$1062,0))/INDEX(Historical!$D$7:$D$1062,MATCH(B304,Historical!$B$7:$B$1062,0))-1)*100)</f>
        <v>5.6034482758620774</v>
      </c>
      <c r="T304" s="105">
        <f>IF(INDEX(Historical!$F$7:$F$1062,MATCH(B304,Historical!$B$7:$B$1062,0))=0,"n/a",((INDEX(Historical!$C$7:$C$1062,MATCH(B304,Historical!$B$7:$B$1062,0))/INDEX(Historical!$F$7:$F$1062,MATCH(B304,Historical!$B$7:$B$1062,0)))^(1/3)-1)*100)</f>
        <v>6.998748056507953</v>
      </c>
      <c r="U304" s="105">
        <f>IF(INDEX(Historical!$H$7:$H$1062,MATCH(B304,Historical!$B$7:$B$1062,0))=0,"n/a",((INDEX(Historical!$C$7:$C$1062,MATCH(B304,Historical!$B$7:$B$1062,0))/INDEX(Historical!$H$7:$H$1062,MATCH(B304,Historical!$B$7:$B$1062,0)))^(1/5)-1)*100)</f>
        <v>7.8378847447949207</v>
      </c>
      <c r="V304" s="105">
        <f>IF(INDEX(Historical!$M$7:$M$1062,MATCH(B304,Historical!$B$7:$B$1062,0))=0,"n/a",((INDEX(Historical!$C$7:$C$1062,MATCH(B304,Historical!$B$7:$B$1062,0))/INDEX(Historical!$M$7:$M$1062,MATCH(B304,Historical!$B$7:$B$1062,0)))^(1/10)-1)*100)</f>
        <v>13.675197432489172</v>
      </c>
      <c r="W304" s="106">
        <f>IF(OR(U304&lt;=0,U304="n/a",V304&lt;=0,V304="n/a"),"n/a",U304/V304)</f>
        <v>0.57314600271685157</v>
      </c>
      <c r="X304" s="107">
        <f>IF(OR(AJ304&lt;=0,AJ304="n/a",U304&lt;=0,U304="n/a"),"n/a",U304/AJ304)</f>
        <v>0.49922832769394404</v>
      </c>
      <c r="Y304" s="165"/>
      <c r="Z304" s="101">
        <f>IF(OR(AC304&lt;0.01,AC304="n/a"),"n/a",M304/AC304*100)</f>
        <v>143.35260115606937</v>
      </c>
      <c r="AA304" s="109">
        <f>IF(OR(AC304&lt;0.01,AC304="n/a"),"n/a",I304/AC304)</f>
        <v>60.815028901734102</v>
      </c>
      <c r="AB304" s="71">
        <v>9</v>
      </c>
      <c r="AC304" s="100">
        <v>1.73</v>
      </c>
      <c r="AD304" s="100">
        <v>1.63</v>
      </c>
      <c r="AE304" s="100">
        <v>3.13</v>
      </c>
      <c r="AF304" s="100" t="s">
        <v>142</v>
      </c>
      <c r="AG304" s="100" t="s">
        <v>142</v>
      </c>
      <c r="AH304" s="100">
        <v>20.87</v>
      </c>
      <c r="AI304" s="100">
        <v>21.81</v>
      </c>
      <c r="AJ304" s="100">
        <v>15.7</v>
      </c>
      <c r="AK304" s="100">
        <v>20.54</v>
      </c>
      <c r="AL304" s="100">
        <v>119940</v>
      </c>
      <c r="AM304" s="100">
        <v>0.21</v>
      </c>
      <c r="AN304" s="100" t="s">
        <v>142</v>
      </c>
      <c r="AO304" s="110">
        <f>IF(U304="n/a","n/a",IF(AA304&lt;0,"n/a",IF(AA304="n/a","n/a",J304+U304-AA304)))</f>
        <v>-50.619953775796702</v>
      </c>
      <c r="AP304" s="111">
        <f>IF(U304="n/a","n/a",J304+U304)</f>
        <v>10.195075125937397</v>
      </c>
      <c r="AQ304" s="112" t="str">
        <f>IF(OR(AC304&lt;0.01,AC304="n/a",AF304="n/a"),"n/a",(I304/SQRT(22.5*AC304*(I304/AF304))-1)*100)</f>
        <v>n/a</v>
      </c>
      <c r="AR304" s="101">
        <f>INDEX(Historical!$C$7:$C$1063,MATCH(B304,Historical!$B$7:$B$1063,0))*IF(AH304="n/a",1.03,IF(AH304&lt;0,1.01,IF(AH304&gt;10,1.1,(1+AH304/100))))</f>
        <v>2.6950000000000003</v>
      </c>
      <c r="AS304" s="109">
        <f>IF($AI304="n/a",1.03*AR304,IF($AI304&lt;0,1.01*AR304,IF($AI304&gt;10,1.1*AR304,(1+$AI304/100)*AR304)))</f>
        <v>2.9645000000000006</v>
      </c>
      <c r="AT304" s="109">
        <f>IF($AK304="n/a",1.03*AS304,IF($AK304&lt;0,1.01*AS304,IF($AK304&gt;10,1.1*AS304,(1+$AK304/100)*AS304)))</f>
        <v>3.2609500000000007</v>
      </c>
      <c r="AU304" s="109">
        <f>IF($AK304="n/a",1.03*AT304,IF($AK304&lt;0,1.01*AT304,IF($AK304&gt;10,1.1*AT304,(1+$AK304/100)*AT304)))</f>
        <v>3.5870450000000011</v>
      </c>
      <c r="AV304" s="109">
        <f>IF($AK304="n/a",1.03*AU304,IF($AK304&lt;0,1.01*AU304,IF($AK304&gt;10,1.1*AU304,(1+$AK304/100)*AU304)))</f>
        <v>3.9457495000000016</v>
      </c>
      <c r="AW304" s="109">
        <f>SUM(AR304:AV304)</f>
        <v>16.453244500000004</v>
      </c>
      <c r="AX304" s="113">
        <f>AW304/I304*100</f>
        <v>15.638479707252168</v>
      </c>
      <c r="AY304" s="100">
        <v>0.95</v>
      </c>
      <c r="AZ304" s="100">
        <v>34.9</v>
      </c>
      <c r="BA304" s="100">
        <v>-3.6799999999999997</v>
      </c>
      <c r="BB304" s="100">
        <v>2.8000000000000003</v>
      </c>
      <c r="BC304" s="100">
        <v>10.879999999999999</v>
      </c>
      <c r="BD304" s="69"/>
      <c r="BE304" s="12">
        <v>2010</v>
      </c>
      <c r="BF304" s="12">
        <f>IF(BE304&gt;2020,0,IF(BE304&gt;2008,1,IF(BE304&gt;2001,2,IF(BE304&gt;1990,3,IF(BE304&gt;1980,4,IF(BE304&gt;1973,5,IF(BE304&gt;1970,6,IF(BE304&gt;1960,7,IF(BE304&gt;1958,8,IF(BE304&gt;1953,9,10))))))))))</f>
        <v>1</v>
      </c>
      <c r="BG304" s="100">
        <v>6.4</v>
      </c>
      <c r="BH304" s="55" t="s">
        <v>121</v>
      </c>
      <c r="BI304" s="55" t="s">
        <v>122</v>
      </c>
    </row>
    <row r="305" spans="1:61" ht="12.75" customHeight="1" x14ac:dyDescent="0.2">
      <c r="A305" s="123" t="s">
        <v>1204</v>
      </c>
      <c r="B305" s="55" t="s">
        <v>1205</v>
      </c>
      <c r="C305" s="156" t="s">
        <v>335</v>
      </c>
      <c r="D305" s="98" t="s">
        <v>926</v>
      </c>
      <c r="E305" s="157">
        <v>16</v>
      </c>
      <c r="F305" s="2">
        <v>304</v>
      </c>
      <c r="G305" s="2" t="s">
        <v>146</v>
      </c>
      <c r="H305" s="2" t="s">
        <v>146</v>
      </c>
      <c r="I305" s="100">
        <v>86.19</v>
      </c>
      <c r="J305" s="101">
        <f>(M305/I305)*100</f>
        <v>1.6707274625826662</v>
      </c>
      <c r="K305" s="104">
        <v>0.36</v>
      </c>
      <c r="L305" s="71">
        <v>4</v>
      </c>
      <c r="M305" s="28">
        <f>K305*L305</f>
        <v>1.44</v>
      </c>
      <c r="N305" s="103" t="s">
        <v>270</v>
      </c>
      <c r="O305" s="104">
        <v>0.34</v>
      </c>
      <c r="P305" s="158">
        <v>46188</v>
      </c>
      <c r="Q305" s="158">
        <v>46203</v>
      </c>
      <c r="R305" s="28">
        <f>(K305-O305)/O305*100</f>
        <v>5.8823529411764595</v>
      </c>
      <c r="S305" s="105">
        <f>IF(INDEX(Historical!$D$7:$D1585,MATCH(B305,Historical!$B$7:$B$1062,0))=0,"n/a",(INDEX(Historical!$C$7:$C$1062,MATCH(B305,Historical!$B$7:$B$1062,0))/INDEX(Historical!$D$7:$D$1062,MATCH(B305,Historical!$B$7:$B$1062,0))-1)*100)</f>
        <v>8.3333333333333481</v>
      </c>
      <c r="T305" s="105">
        <f>IF(INDEX(Historical!$F$7:$F$1062,MATCH(B305,Historical!$B$7:$B$1062,0))=0,"n/a",((INDEX(Historical!$C$7:$C$1062,MATCH(B305,Historical!$B$7:$B$1062,0))/INDEX(Historical!$F$7:$F$1062,MATCH(B305,Historical!$B$7:$B$1062,0)))^(1/3)-1)*100)</f>
        <v>8.4212458844721283</v>
      </c>
      <c r="U305" s="105">
        <f>IF(INDEX(Historical!$H$7:$H$1062,MATCH(B305,Historical!$B$7:$B$1062,0))=0,"n/a",((INDEX(Historical!$C$7:$C$1062,MATCH(B305,Historical!$B$7:$B$1062,0))/INDEX(Historical!$H$7:$H$1062,MATCH(B305,Historical!$B$7:$B$1062,0)))^(1/5)-1)*100)</f>
        <v>10.756634324829006</v>
      </c>
      <c r="V305" s="105">
        <f>IF(INDEX(Historical!$M$7:$M$1062,MATCH(B305,Historical!$B$7:$B$1062,0))=0,"n/a",((INDEX(Historical!$C$7:$C$1062,MATCH(B305,Historical!$B$7:$B$1062,0))/INDEX(Historical!$M$7:$M$1062,MATCH(B305,Historical!$B$7:$B$1062,0)))^(1/10)-1)*100)</f>
        <v>11.442043624433351</v>
      </c>
      <c r="W305" s="106">
        <f>IF(OR(U305&lt;=0,U305="n/a",V305&lt;=0,V305="n/a"),"n/a",U305/V305)</f>
        <v>0.94009730061326446</v>
      </c>
      <c r="X305" s="107">
        <f>IF(OR(AJ305&lt;=0,AJ305="n/a",U305&lt;=0,U305="n/a"),"n/a",U305/AJ305)</f>
        <v>1.8871288289173695</v>
      </c>
      <c r="Y305" s="123"/>
      <c r="Z305" s="101">
        <f>IF(OR(AC305&lt;0.01,AC305="n/a"),"n/a",M305/AC305*100)</f>
        <v>37.597911227154043</v>
      </c>
      <c r="AA305" s="109">
        <f>IF(OR(AC305&lt;0.01,AC305="n/a"),"n/a",I305/AC305)</f>
        <v>22.503916449086162</v>
      </c>
      <c r="AB305" s="71">
        <v>12</v>
      </c>
      <c r="AC305" s="100">
        <v>3.83</v>
      </c>
      <c r="AD305" s="100">
        <v>1.93</v>
      </c>
      <c r="AE305" s="100">
        <v>2.73</v>
      </c>
      <c r="AF305" s="100">
        <v>7.66</v>
      </c>
      <c r="AG305" s="100">
        <v>34.71</v>
      </c>
      <c r="AH305" s="100">
        <v>8.52</v>
      </c>
      <c r="AI305" s="100">
        <v>9.7900000000000009</v>
      </c>
      <c r="AJ305" s="100">
        <v>5.7</v>
      </c>
      <c r="AK305" s="100">
        <v>9.76</v>
      </c>
      <c r="AL305" s="100">
        <v>11910</v>
      </c>
      <c r="AM305" s="100">
        <v>2.17</v>
      </c>
      <c r="AN305" s="100">
        <v>3.45</v>
      </c>
      <c r="AO305" s="110">
        <f>IF(U305="n/a","n/a",IF(AA305&lt;0,"n/a",IF(AA305="n/a","n/a",J305+U305-AA305)))</f>
        <v>-10.076554661674489</v>
      </c>
      <c r="AP305" s="111">
        <f>IF(U305="n/a","n/a",J305+U305)</f>
        <v>12.427361787411673</v>
      </c>
      <c r="AQ305" s="112">
        <f>IF(OR(AC305&lt;0.01,AC305="n/a",AF305="n/a"),"n/a",(I305/SQRT(22.5*AC305*(I305/AF305))-1)*100)</f>
        <v>176.79113665963607</v>
      </c>
      <c r="AR305" s="101">
        <f>INDEX(Historical!$C$7:$C$1063,MATCH(B305,Historical!$B$7:$B$1063,0))*IF(AH305="n/a",1.03,IF(AH305&lt;0,1.01,IF(AH305&gt;10,1.1,(1+AH305/100))))</f>
        <v>1.41076</v>
      </c>
      <c r="AS305" s="109">
        <f>IF($AI305="n/a",1.03*AR305,IF($AI305&lt;0,1.01*AR305,IF($AI305&gt;10,1.1*AR305,(1+$AI305/100)*AR305)))</f>
        <v>1.5488734040000001</v>
      </c>
      <c r="AT305" s="109">
        <f>IF($AK305="n/a",1.03*AS305,IF($AK305&lt;0,1.01*AS305,IF($AK305&gt;10,1.1*AS305,(1+$AK305/100)*AS305)))</f>
        <v>1.7000434482303999</v>
      </c>
      <c r="AU305" s="109">
        <f>IF($AK305="n/a",1.03*AT305,IF($AK305&lt;0,1.01*AT305,IF($AK305&gt;10,1.1*AT305,(1+$AK305/100)*AT305)))</f>
        <v>1.8659676887776868</v>
      </c>
      <c r="AV305" s="109">
        <f>IF($AK305="n/a",1.03*AU305,IF($AK305&lt;0,1.01*AU305,IF($AK305&gt;10,1.1*AU305,(1+$AK305/100)*AU305)))</f>
        <v>2.0480861352023889</v>
      </c>
      <c r="AW305" s="109">
        <f>SUM(AR305:AV305)</f>
        <v>8.5737306762104755</v>
      </c>
      <c r="AX305" s="113">
        <f>AW305/I305*100</f>
        <v>9.9474772899529835</v>
      </c>
      <c r="AY305" s="100">
        <v>0.81</v>
      </c>
      <c r="AZ305" s="100">
        <v>25.990000000000002</v>
      </c>
      <c r="BA305" s="100">
        <v>-5.28</v>
      </c>
      <c r="BB305" s="100">
        <v>12.55</v>
      </c>
      <c r="BC305" s="100">
        <v>8.36</v>
      </c>
      <c r="BE305" s="12">
        <v>2011</v>
      </c>
      <c r="BF305" s="12">
        <f>IF(BE305&gt;2020,0,IF(BE305&gt;2008,1,IF(BE305&gt;2001,2,IF(BE305&gt;1990,3,IF(BE305&gt;1980,4,IF(BE305&gt;1973,5,IF(BE305&gt;1970,6,IF(BE305&gt;1960,7,IF(BE305&gt;1958,8,IF(BE305&gt;1953,9,10))))))))))</f>
        <v>1</v>
      </c>
      <c r="BG305" s="100">
        <v>2.8899999999999997</v>
      </c>
      <c r="BH305" s="55" t="s">
        <v>121</v>
      </c>
      <c r="BI305" s="55" t="s">
        <v>122</v>
      </c>
    </row>
    <row r="306" spans="1:61" ht="12.75" customHeight="1" x14ac:dyDescent="0.2">
      <c r="A306" s="116" t="s">
        <v>1628</v>
      </c>
      <c r="B306" s="55" t="s">
        <v>1629</v>
      </c>
      <c r="C306" s="156" t="s">
        <v>134</v>
      </c>
      <c r="D306" s="98" t="s">
        <v>186</v>
      </c>
      <c r="E306" s="157">
        <v>10</v>
      </c>
      <c r="F306" s="2">
        <v>510</v>
      </c>
      <c r="G306" s="2" t="s">
        <v>146</v>
      </c>
      <c r="H306" s="2" t="s">
        <v>146</v>
      </c>
      <c r="I306" s="100">
        <v>82.91</v>
      </c>
      <c r="J306" s="101">
        <f>(M306/I306)*100</f>
        <v>1.6403328910867205</v>
      </c>
      <c r="K306" s="104">
        <v>0.34</v>
      </c>
      <c r="L306" s="71">
        <v>4</v>
      </c>
      <c r="M306" s="28">
        <f>K306*L306</f>
        <v>1.36</v>
      </c>
      <c r="N306" s="103" t="s">
        <v>158</v>
      </c>
      <c r="O306" s="104">
        <v>0.3066666666666667</v>
      </c>
      <c r="P306" s="158">
        <v>46065</v>
      </c>
      <c r="Q306" s="158">
        <v>46079</v>
      </c>
      <c r="R306" s="28">
        <f>(K306-O306)/O306*100</f>
        <v>10.869565217391301</v>
      </c>
      <c r="S306" s="105">
        <f>IF(INDEX(Historical!$D$7:$D1589,MATCH(B306,Historical!$B$7:$B$1062,0))=0,"n/a",(INDEX(Historical!$C$7:$C$1062,MATCH(B306,Historical!$B$7:$B$1062,0))/INDEX(Historical!$D$7:$D$1062,MATCH(B306,Historical!$B$7:$B$1062,0))-1)*100)</f>
        <v>9.5238095238095575</v>
      </c>
      <c r="T306" s="105">
        <f>IF(INDEX(Historical!$F$7:$F$1062,MATCH(B306,Historical!$B$7:$B$1062,0))=0,"n/a",((INDEX(Historical!$C$7:$C$1062,MATCH(B306,Historical!$B$7:$B$1062,0))/INDEX(Historical!$F$7:$F$1062,MATCH(B306,Historical!$B$7:$B$1062,0)))^(1/3)-1)*100)</f>
        <v>15.313156133323268</v>
      </c>
      <c r="U306" s="105">
        <f>IF(INDEX(Historical!$H$7:$H$1062,MATCH(B306,Historical!$B$7:$B$1062,0))=0,"n/a",((INDEX(Historical!$C$7:$C$1062,MATCH(B306,Historical!$B$7:$B$1062,0))/INDEX(Historical!$H$7:$H$1062,MATCH(B306,Historical!$B$7:$B$1062,0)))^(1/5)-1)*100)</f>
        <v>32.336618691666487</v>
      </c>
      <c r="V306" s="105" t="str">
        <f>IF(INDEX(Historical!$M$7:$M$1062,MATCH(B306,Historical!$B$7:$B$1062,0))=0,"n/a",((INDEX(Historical!$C$7:$C$1062,MATCH(B306,Historical!$B$7:$B$1062,0))/INDEX(Historical!$M$7:$M$1062,MATCH(B306,Historical!$B$7:$B$1062,0)))^(1/10)-1)*100)</f>
        <v>n/a</v>
      </c>
      <c r="W306" s="106" t="str">
        <f>IF(OR(U306&lt;=0,U306="n/a",V306&lt;=0,V306="n/a"),"n/a",U306/V306)</f>
        <v>n/a</v>
      </c>
      <c r="X306" s="107">
        <f>IF(OR(AJ306&lt;=0,AJ306="n/a",U306&lt;=0,U306="n/a"),"n/a",U306/AJ306)</f>
        <v>4.5162875267690623</v>
      </c>
      <c r="Y306" s="165"/>
      <c r="Z306" s="101">
        <f>IF(OR(AC306&lt;0.01,AC306="n/a"),"n/a",M306/AC306*100)</f>
        <v>24.329159212880143</v>
      </c>
      <c r="AA306" s="109">
        <f>IF(OR(AC306&lt;0.01,AC306="n/a"),"n/a",I306/AC306)</f>
        <v>14.831842576028622</v>
      </c>
      <c r="AB306" s="71">
        <v>12</v>
      </c>
      <c r="AC306" s="100">
        <v>5.59</v>
      </c>
      <c r="AD306" s="100">
        <v>0.74</v>
      </c>
      <c r="AE306" s="100">
        <v>1.88</v>
      </c>
      <c r="AF306" s="100">
        <v>2.36</v>
      </c>
      <c r="AG306" s="100">
        <v>16.43</v>
      </c>
      <c r="AH306" s="100">
        <v>23.59</v>
      </c>
      <c r="AI306" s="100">
        <v>15.049999999999999</v>
      </c>
      <c r="AJ306" s="100">
        <v>7.16</v>
      </c>
      <c r="AK306" s="100">
        <v>14.85</v>
      </c>
      <c r="AL306" s="100">
        <v>12570</v>
      </c>
      <c r="AM306" s="100">
        <v>3.5000000000000004</v>
      </c>
      <c r="AN306" s="100">
        <v>0.4</v>
      </c>
      <c r="AO306" s="110">
        <f>IF(U306="n/a","n/a",IF(AA306&lt;0,"n/a",IF(AA306="n/a","n/a",J306+U306-AA306)))</f>
        <v>19.145109006724589</v>
      </c>
      <c r="AP306" s="111">
        <f>IF(U306="n/a","n/a",J306+U306)</f>
        <v>33.976951582753209</v>
      </c>
      <c r="AQ306" s="112">
        <f>IF(OR(AC306&lt;0.01,AC306="n/a",AF306="n/a"),"n/a",(I306/SQRT(22.5*AC306*(I306/AF306))-1)*100)</f>
        <v>24.727522543124291</v>
      </c>
      <c r="AR306" s="101">
        <f>INDEX(Historical!$C$7:$C$1063,MATCH(B306,Historical!$B$7:$B$1063,0))*IF(AH306="n/a",1.03,IF(AH306&lt;0,1.01,IF(AH306&gt;10,1.1,(1+AH306/100))))</f>
        <v>1.3493333333333335</v>
      </c>
      <c r="AS306" s="109">
        <f>IF($AI306="n/a",1.03*AR306,IF($AI306&lt;0,1.01*AR306,IF($AI306&gt;10,1.1*AR306,(1+$AI306/100)*AR306)))</f>
        <v>1.4842666666666671</v>
      </c>
      <c r="AT306" s="109">
        <f>IF($AK306="n/a",1.03*AS306,IF($AK306&lt;0,1.01*AS306,IF($AK306&gt;10,1.1*AS306,(1+$AK306/100)*AS306)))</f>
        <v>1.632693333333334</v>
      </c>
      <c r="AU306" s="109">
        <f>IF($AK306="n/a",1.03*AT306,IF($AK306&lt;0,1.01*AT306,IF($AK306&gt;10,1.1*AT306,(1+$AK306/100)*AT306)))</f>
        <v>1.7959626666666675</v>
      </c>
      <c r="AV306" s="109">
        <f>IF($AK306="n/a",1.03*AU306,IF($AK306&lt;0,1.01*AU306,IF($AK306&gt;10,1.1*AU306,(1+$AK306/100)*AU306)))</f>
        <v>1.9755589333333343</v>
      </c>
      <c r="AW306" s="109">
        <f>SUM(AR306:AV306)</f>
        <v>8.2378149333333361</v>
      </c>
      <c r="AX306" s="113">
        <f>AW306/I306*100</f>
        <v>9.9358520484059056</v>
      </c>
      <c r="AY306" s="100">
        <v>0.98</v>
      </c>
      <c r="AZ306" s="100">
        <v>22.28</v>
      </c>
      <c r="BA306" s="100">
        <v>-7.7</v>
      </c>
      <c r="BB306" s="100">
        <v>11.55</v>
      </c>
      <c r="BC306" s="100">
        <v>6.09</v>
      </c>
      <c r="BE306" s="12">
        <v>2017</v>
      </c>
      <c r="BF306" s="12">
        <f>IF(BE306&gt;2020,0,IF(BE306&gt;2008,1,IF(BE306&gt;2001,2,IF(BE306&gt;1990,3,IF(BE306&gt;1980,4,IF(BE306&gt;1973,5,IF(BE306&gt;1970,6,IF(BE306&gt;1960,7,IF(BE306&gt;1958,8,IF(BE306&gt;1953,9,10))))))))))</f>
        <v>1</v>
      </c>
      <c r="BG306" s="100">
        <v>2.25</v>
      </c>
      <c r="BH306" s="55" t="s">
        <v>121</v>
      </c>
      <c r="BI306" s="55" t="s">
        <v>122</v>
      </c>
    </row>
    <row r="307" spans="1:61" ht="12.75" customHeight="1" x14ac:dyDescent="0.2">
      <c r="A307" s="146" t="s">
        <v>1207</v>
      </c>
      <c r="B307" s="55" t="s">
        <v>1208</v>
      </c>
      <c r="C307" s="156" t="s">
        <v>134</v>
      </c>
      <c r="D307" s="98" t="s">
        <v>157</v>
      </c>
      <c r="E307" s="157">
        <v>13</v>
      </c>
      <c r="F307" s="2">
        <v>418</v>
      </c>
      <c r="G307" s="2" t="s">
        <v>146</v>
      </c>
      <c r="H307" s="2" t="s">
        <v>146</v>
      </c>
      <c r="I307" s="100">
        <v>89.5</v>
      </c>
      <c r="J307" s="101">
        <f>(M307/I307)*100</f>
        <v>1.6983240223463689</v>
      </c>
      <c r="K307" s="104">
        <v>0.38</v>
      </c>
      <c r="L307" s="71">
        <v>4</v>
      </c>
      <c r="M307" s="28">
        <f>K307*L307</f>
        <v>1.52</v>
      </c>
      <c r="N307" s="103" t="s">
        <v>177</v>
      </c>
      <c r="O307" s="104">
        <v>0.33500000000000002</v>
      </c>
      <c r="P307" s="158">
        <v>46024</v>
      </c>
      <c r="Q307" s="158">
        <v>46035</v>
      </c>
      <c r="R307" s="28">
        <f>(K307-O307)/O307*100</f>
        <v>13.432835820895516</v>
      </c>
      <c r="S307" s="105">
        <f>IF(INDEX(Historical!$D$7:$D1590,MATCH(B307,Historical!$B$7:$B$1062,0))=0,"n/a",(INDEX(Historical!$C$7:$C$1062,MATCH(B307,Historical!$B$7:$B$1062,0))/INDEX(Historical!$D$7:$D$1062,MATCH(B307,Historical!$B$7:$B$1062,0))-1)*100)</f>
        <v>11.66666666666667</v>
      </c>
      <c r="T307" s="105">
        <f>IF(INDEX(Historical!$F$7:$F$1062,MATCH(B307,Historical!$B$7:$B$1062,0))=0,"n/a",((INDEX(Historical!$C$7:$C$1062,MATCH(B307,Historical!$B$7:$B$1062,0))/INDEX(Historical!$F$7:$F$1062,MATCH(B307,Historical!$B$7:$B$1062,0)))^(1/3)-1)*100)</f>
        <v>13.354558651041915</v>
      </c>
      <c r="U307" s="105">
        <f>IF(INDEX(Historical!$H$7:$H$1062,MATCH(B307,Historical!$B$7:$B$1062,0))=0,"n/a",((INDEX(Historical!$C$7:$C$1062,MATCH(B307,Historical!$B$7:$B$1062,0))/INDEX(Historical!$H$7:$H$1062,MATCH(B307,Historical!$B$7:$B$1062,0)))^(1/5)-1)*100)</f>
        <v>13.867910589603927</v>
      </c>
      <c r="V307" s="105">
        <f>IF(INDEX(Historical!$M$7:$M$1062,MATCH(B307,Historical!$B$7:$B$1062,0))=0,"n/a",((INDEX(Historical!$C$7:$C$1062,MATCH(B307,Historical!$B$7:$B$1062,0))/INDEX(Historical!$M$7:$M$1062,MATCH(B307,Historical!$B$7:$B$1062,0)))^(1/10)-1)*100)</f>
        <v>27.832327328211104</v>
      </c>
      <c r="W307" s="106">
        <f>IF(OR(U307&lt;=0,U307="n/a",V307&lt;=0,V307="n/a"),"n/a",U307/V307)</f>
        <v>0.49826629394183952</v>
      </c>
      <c r="X307" s="107">
        <f>IF(OR(AJ307&lt;=0,AJ307="n/a",U307&lt;=0,U307="n/a"),"n/a",U307/AJ307)</f>
        <v>1.3730604544162301</v>
      </c>
      <c r="Y307" s="165"/>
      <c r="Z307" s="101">
        <f>IF(OR(AC307&lt;0.01,AC307="n/a"),"n/a",M307/AC307*100)</f>
        <v>25.894378194207835</v>
      </c>
      <c r="AA307" s="109">
        <f>IF(OR(AC307&lt;0.01,AC307="n/a"),"n/a",I307/AC307)</f>
        <v>15.24701873935264</v>
      </c>
      <c r="AB307" s="71">
        <v>12</v>
      </c>
      <c r="AC307" s="100">
        <v>5.87</v>
      </c>
      <c r="AD307" s="100" t="s">
        <v>142</v>
      </c>
      <c r="AE307" s="100">
        <v>4.72</v>
      </c>
      <c r="AF307" s="100">
        <v>2.4700000000000002</v>
      </c>
      <c r="AG307" s="100">
        <v>17.34</v>
      </c>
      <c r="AH307" s="100">
        <v>22.48</v>
      </c>
      <c r="AI307" s="100">
        <v>13.01</v>
      </c>
      <c r="AJ307" s="100">
        <v>10.100000000000001</v>
      </c>
      <c r="AK307" s="100" t="s">
        <v>142</v>
      </c>
      <c r="AL307" s="100">
        <v>4890</v>
      </c>
      <c r="AM307" s="100">
        <v>6.5600000000000005</v>
      </c>
      <c r="AN307" s="100">
        <v>0.82</v>
      </c>
      <c r="AO307" s="110">
        <f>IF(U307="n/a","n/a",IF(AA307&lt;0,"n/a",IF(AA307="n/a","n/a",J307+U307-AA307)))</f>
        <v>0.31921587259765616</v>
      </c>
      <c r="AP307" s="111">
        <f>IF(U307="n/a","n/a",J307+U307)</f>
        <v>15.566234611950296</v>
      </c>
      <c r="AQ307" s="112">
        <f>IF(OR(AC307&lt;0.01,AC307="n/a",AF307="n/a"),"n/a",(I307/SQRT(22.5*AC307*(I307/AF307))-1)*100)</f>
        <v>29.374797968625543</v>
      </c>
      <c r="AR307" s="101">
        <f>INDEX(Historical!$C$7:$C$1063,MATCH(B307,Historical!$B$7:$B$1063,0))*IF(AH307="n/a",1.03,IF(AH307&lt;0,1.01,IF(AH307&gt;10,1.1,(1+AH307/100))))</f>
        <v>1.4740000000000002</v>
      </c>
      <c r="AS307" s="109">
        <f>IF($AI307="n/a",1.03*AR307,IF($AI307&lt;0,1.01*AR307,IF($AI307&gt;10,1.1*AR307,(1+$AI307/100)*AR307)))</f>
        <v>1.6214000000000004</v>
      </c>
      <c r="AT307" s="109">
        <f>IF($AK307="n/a",1.03*AS307,IF($AK307&lt;0,1.01*AS307,IF($AK307&gt;10,1.1*AS307,(1+$AK307/100)*AS307)))</f>
        <v>1.6700420000000005</v>
      </c>
      <c r="AU307" s="109">
        <f>IF($AK307="n/a",1.03*AT307,IF($AK307&lt;0,1.01*AT307,IF($AK307&gt;10,1.1*AT307,(1+$AK307/100)*AT307)))</f>
        <v>1.7201432600000006</v>
      </c>
      <c r="AV307" s="109">
        <f>IF($AK307="n/a",1.03*AU307,IF($AK307&lt;0,1.01*AU307,IF($AK307&gt;10,1.1*AU307,(1+$AK307/100)*AU307)))</f>
        <v>1.7717475578000006</v>
      </c>
      <c r="AW307" s="109">
        <f>SUM(AR307:AV307)</f>
        <v>8.2573328178000018</v>
      </c>
      <c r="AX307" s="113">
        <f>AW307/I307*100</f>
        <v>9.2260701874860356</v>
      </c>
      <c r="AY307" s="100">
        <v>0.86</v>
      </c>
      <c r="AZ307" s="100">
        <v>33.18</v>
      </c>
      <c r="BA307" s="100">
        <v>-1.26</v>
      </c>
      <c r="BB307" s="100">
        <v>7.32</v>
      </c>
      <c r="BC307" s="100">
        <v>14.66</v>
      </c>
      <c r="BE307" s="12">
        <v>2014</v>
      </c>
      <c r="BF307" s="12">
        <f>IF(BE307&gt;2020,0,IF(BE307&gt;2008,1,IF(BE307&gt;2001,2,IF(BE307&gt;1990,3,IF(BE307&gt;1980,4,IF(BE307&gt;1973,5,IF(BE307&gt;1970,6,IF(BE307&gt;1960,7,IF(BE307&gt;1958,8,IF(BE307&gt;1953,9,10))))))))))</f>
        <v>1</v>
      </c>
      <c r="BG307" s="100">
        <v>1.7999999999999998</v>
      </c>
      <c r="BH307" s="55" t="s">
        <v>121</v>
      </c>
      <c r="BI307" s="55" t="s">
        <v>122</v>
      </c>
    </row>
    <row r="308" spans="1:61" ht="12.75" customHeight="1" x14ac:dyDescent="0.2">
      <c r="A308" s="123" t="s">
        <v>1209</v>
      </c>
      <c r="B308" s="55" t="s">
        <v>1210</v>
      </c>
      <c r="C308" s="156" t="s">
        <v>134</v>
      </c>
      <c r="D308" s="98" t="s">
        <v>157</v>
      </c>
      <c r="E308" s="157">
        <v>15</v>
      </c>
      <c r="F308" s="2">
        <v>340</v>
      </c>
      <c r="G308" s="2" t="s">
        <v>146</v>
      </c>
      <c r="H308" s="2" t="s">
        <v>146</v>
      </c>
      <c r="I308" s="100">
        <v>23.59</v>
      </c>
      <c r="J308" s="101">
        <f>(M308/I308)*100</f>
        <v>3.6456125476896992</v>
      </c>
      <c r="K308" s="104">
        <v>0.215</v>
      </c>
      <c r="L308" s="71">
        <v>4</v>
      </c>
      <c r="M308" s="28">
        <f>K308*L308</f>
        <v>0.86</v>
      </c>
      <c r="N308" s="103" t="s">
        <v>739</v>
      </c>
      <c r="O308" s="104">
        <v>0.21249999999999999</v>
      </c>
      <c r="P308" s="158">
        <v>46094</v>
      </c>
      <c r="Q308" s="158">
        <v>46113</v>
      </c>
      <c r="R308" s="28">
        <f>(K308-O308)/O308*100</f>
        <v>1.176470588235295</v>
      </c>
      <c r="S308" s="105">
        <f>IF(INDEX(Historical!$D$7:$D1591,MATCH(B308,Historical!$B$7:$B$1062,0))=0,"n/a",(INDEX(Historical!$C$7:$C$1062,MATCH(B308,Historical!$B$7:$B$1062,0))/INDEX(Historical!$D$7:$D$1062,MATCH(B308,Historical!$B$7:$B$1062,0))-1)*100)</f>
        <v>2.108433734939763</v>
      </c>
      <c r="T308" s="105">
        <f>IF(INDEX(Historical!$F$7:$F$1062,MATCH(B308,Historical!$B$7:$B$1062,0))=0,"n/a",((INDEX(Historical!$C$7:$C$1062,MATCH(B308,Historical!$B$7:$B$1062,0))/INDEX(Historical!$F$7:$F$1062,MATCH(B308,Historical!$B$7:$B$1062,0)))^(1/3)-1)*100)</f>
        <v>4.1580437306558915</v>
      </c>
      <c r="U308" s="105">
        <f>IF(INDEX(Historical!$H$7:$H$1062,MATCH(B308,Historical!$B$7:$B$1062,0))=0,"n/a",((INDEX(Historical!$C$7:$C$1062,MATCH(B308,Historical!$B$7:$B$1062,0))/INDEX(Historical!$H$7:$H$1062,MATCH(B308,Historical!$B$7:$B$1062,0)))^(1/5)-1)*100)</f>
        <v>4.8124760795454025</v>
      </c>
      <c r="V308" s="105">
        <f>IF(INDEX(Historical!$M$7:$M$1062,MATCH(B308,Historical!$B$7:$B$1062,0))=0,"n/a",((INDEX(Historical!$C$7:$C$1062,MATCH(B308,Historical!$B$7:$B$1062,0))/INDEX(Historical!$M$7:$M$1062,MATCH(B308,Historical!$B$7:$B$1062,0)))^(1/10)-1)*100)</f>
        <v>6.417445828293511</v>
      </c>
      <c r="W308" s="106">
        <f>IF(OR(U308&lt;=0,U308="n/a",V308&lt;=0,V308="n/a"),"n/a",U308/V308)</f>
        <v>0.74990521280724354</v>
      </c>
      <c r="X308" s="107" t="str">
        <f>IF(OR(AJ308&lt;=0,AJ308="n/a",U308&lt;=0,U308="n/a"),"n/a",U308/AJ308)</f>
        <v>n/a</v>
      </c>
      <c r="Y308" s="159"/>
      <c r="Z308" s="101" t="str">
        <f>IF(OR(AC308&lt;0.01,AC308="n/a"),"n/a",M308/AC308*100)</f>
        <v>n/a</v>
      </c>
      <c r="AA308" s="109" t="str">
        <f>IF(OR(AC308&lt;0.01,AC308="n/a"),"n/a",I308/AC308)</f>
        <v>n/a</v>
      </c>
      <c r="AB308" s="71">
        <v>12</v>
      </c>
      <c r="AC308" s="100">
        <v>-2.54</v>
      </c>
      <c r="AD308" s="100">
        <v>0.84</v>
      </c>
      <c r="AE308" s="100">
        <v>5.55</v>
      </c>
      <c r="AF308" s="100">
        <v>0.98</v>
      </c>
      <c r="AG308" s="100">
        <v>-9.94</v>
      </c>
      <c r="AH308" s="100">
        <v>18</v>
      </c>
      <c r="AI308" s="100">
        <v>7.7700000000000005</v>
      </c>
      <c r="AJ308" s="100" t="s">
        <v>142</v>
      </c>
      <c r="AK308" s="100">
        <v>12.75</v>
      </c>
      <c r="AL308" s="100">
        <v>3420</v>
      </c>
      <c r="AM308" s="100">
        <v>1.37</v>
      </c>
      <c r="AN308" s="100">
        <v>0.37</v>
      </c>
      <c r="AO308" s="110" t="str">
        <f>IF(U308="n/a","n/a",IF(AA308&lt;0,"n/a",IF(AA308="n/a","n/a",J308+U308-AA308)))</f>
        <v>n/a</v>
      </c>
      <c r="AP308" s="111">
        <f>IF(U308="n/a","n/a",J308+U308)</f>
        <v>8.4580886272351012</v>
      </c>
      <c r="AQ308" s="112" t="str">
        <f>IF(OR(AC308&lt;0.01,AC308="n/a",AF308="n/a"),"n/a",(I308/SQRT(22.5*AC308*(I308/AF308))-1)*100)</f>
        <v>n/a</v>
      </c>
      <c r="AR308" s="101">
        <f>INDEX(Historical!$C$7:$C$1063,MATCH(B308,Historical!$B$7:$B$1063,0))*IF(AH308="n/a",1.03,IF(AH308&lt;0,1.01,IF(AH308&gt;10,1.1,(1+AH308/100))))</f>
        <v>0.93225000000000013</v>
      </c>
      <c r="AS308" s="109">
        <f>IF($AI308="n/a",1.03*AR308,IF($AI308&lt;0,1.01*AR308,IF($AI308&gt;10,1.1*AR308,(1+$AI308/100)*AR308)))</f>
        <v>1.0046858250000001</v>
      </c>
      <c r="AT308" s="109">
        <f>IF($AK308="n/a",1.03*AS308,IF($AK308&lt;0,1.01*AS308,IF($AK308&gt;10,1.1*AS308,(1+$AK308/100)*AS308)))</f>
        <v>1.1051544075000002</v>
      </c>
      <c r="AU308" s="109">
        <f>IF($AK308="n/a",1.03*AT308,IF($AK308&lt;0,1.01*AT308,IF($AK308&gt;10,1.1*AT308,(1+$AK308/100)*AT308)))</f>
        <v>1.2156698482500004</v>
      </c>
      <c r="AV308" s="109">
        <f>IF($AK308="n/a",1.03*AU308,IF($AK308&lt;0,1.01*AU308,IF($AK308&gt;10,1.1*AU308,(1+$AK308/100)*AU308)))</f>
        <v>1.3372368330750004</v>
      </c>
      <c r="AW308" s="109">
        <f>SUM(AR308:AV308)</f>
        <v>5.5949969138250015</v>
      </c>
      <c r="AX308" s="113">
        <f>AW308/I308*100</f>
        <v>23.717663899215776</v>
      </c>
      <c r="AY308" s="100">
        <v>0.92</v>
      </c>
      <c r="AZ308" s="100">
        <v>38.76</v>
      </c>
      <c r="BA308" s="100">
        <v>-1.34</v>
      </c>
      <c r="BB308" s="100">
        <v>5.42</v>
      </c>
      <c r="BC308" s="100">
        <v>16.220000000000002</v>
      </c>
      <c r="BE308" s="12">
        <v>2012</v>
      </c>
      <c r="BF308" s="12">
        <f>IF(BE308&gt;2020,0,IF(BE308&gt;2008,1,IF(BE308&gt;2001,2,IF(BE308&gt;1990,3,IF(BE308&gt;1980,4,IF(BE308&gt;1973,5,IF(BE308&gt;1970,6,IF(BE308&gt;1960,7,IF(BE308&gt;1958,8,IF(BE308&gt;1953,9,10))))))))))</f>
        <v>1</v>
      </c>
      <c r="BG308" s="100">
        <v>-1.3599999999999999</v>
      </c>
      <c r="BH308" s="55" t="s">
        <v>121</v>
      </c>
      <c r="BI308" s="55" t="s">
        <v>122</v>
      </c>
    </row>
    <row r="309" spans="1:61" ht="12.75" customHeight="1" x14ac:dyDescent="0.2">
      <c r="A309" s="123" t="s">
        <v>1211</v>
      </c>
      <c r="B309" s="55" t="s">
        <v>1212</v>
      </c>
      <c r="C309" s="156" t="s">
        <v>162</v>
      </c>
      <c r="D309" s="98" t="s">
        <v>167</v>
      </c>
      <c r="E309" s="157">
        <v>14</v>
      </c>
      <c r="F309" s="2">
        <v>396</v>
      </c>
      <c r="G309" s="2" t="s">
        <v>146</v>
      </c>
      <c r="H309" s="2" t="s">
        <v>146</v>
      </c>
      <c r="I309" s="100">
        <v>12.54</v>
      </c>
      <c r="J309" s="101">
        <f>(M309/I309)*100</f>
        <v>6.2998405103668258</v>
      </c>
      <c r="K309" s="104">
        <v>0.19750000000000001</v>
      </c>
      <c r="L309" s="71">
        <v>4</v>
      </c>
      <c r="M309" s="28">
        <f>K309*L309</f>
        <v>0.79</v>
      </c>
      <c r="N309" s="103" t="s">
        <v>332</v>
      </c>
      <c r="O309" s="104">
        <v>0.185</v>
      </c>
      <c r="P309" s="158">
        <v>46139</v>
      </c>
      <c r="Q309" s="158">
        <v>46148</v>
      </c>
      <c r="R309" s="28">
        <f>(K309-O309)/O309*100</f>
        <v>6.7567567567567623</v>
      </c>
      <c r="S309" s="105">
        <f>IF(INDEX(Historical!$D$7:$D1592,MATCH(B309,Historical!$B$7:$B$1062,0))=0,"n/a",(INDEX(Historical!$C$7:$C$1062,MATCH(B309,Historical!$B$7:$B$1062,0))/INDEX(Historical!$D$7:$D$1062,MATCH(B309,Historical!$B$7:$B$1062,0))-1)*100)</f>
        <v>6.9852941176470562</v>
      </c>
      <c r="T309" s="105">
        <f>IF(INDEX(Historical!$F$7:$F$1062,MATCH(B309,Historical!$B$7:$B$1062,0))=0,"n/a",((INDEX(Historical!$C$7:$C$1062,MATCH(B309,Historical!$B$7:$B$1062,0))/INDEX(Historical!$F$7:$F$1062,MATCH(B309,Historical!$B$7:$B$1062,0)))^(1/3)-1)*100)</f>
        <v>6.6335617752943499</v>
      </c>
      <c r="U309" s="105">
        <f>IF(INDEX(Historical!$H$7:$H$1062,MATCH(B309,Historical!$B$7:$B$1062,0))=0,"n/a",((INDEX(Historical!$C$7:$C$1062,MATCH(B309,Historical!$B$7:$B$1062,0))/INDEX(Historical!$H$7:$H$1062,MATCH(B309,Historical!$B$7:$B$1062,0)))^(1/5)-1)*100)</f>
        <v>6.8438036558605697</v>
      </c>
      <c r="V309" s="105">
        <f>IF(INDEX(Historical!$M$7:$M$1062,MATCH(B309,Historical!$B$7:$B$1062,0))=0,"n/a",((INDEX(Historical!$C$7:$C$1062,MATCH(B309,Historical!$B$7:$B$1062,0))/INDEX(Historical!$M$7:$M$1062,MATCH(B309,Historical!$B$7:$B$1062,0)))^(1/10)-1)*100)</f>
        <v>6.9228858995565412</v>
      </c>
      <c r="W309" s="106">
        <f>IF(OR(U309&lt;=0,U309="n/a",V309&lt;=0,V309="n/a"),"n/a",U309/V309)</f>
        <v>0.98857669404878723</v>
      </c>
      <c r="X309" s="107">
        <f>IF(OR(AJ309&lt;=0,AJ309="n/a",U309&lt;=0,U309="n/a"),"n/a",U309/AJ309)</f>
        <v>0.60618278617011256</v>
      </c>
      <c r="Y309" s="123"/>
      <c r="Z309" s="101">
        <f>IF(OR(AC309&lt;0.01,AC309="n/a"),"n/a",M309/AC309*100)</f>
        <v>32.644628099173559</v>
      </c>
      <c r="AA309" s="109">
        <f>IF(OR(AC309&lt;0.01,AC309="n/a"),"n/a",I309/AC309)</f>
        <v>5.1818181818181817</v>
      </c>
      <c r="AB309" s="71">
        <v>9</v>
      </c>
      <c r="AC309" s="100">
        <v>2.42</v>
      </c>
      <c r="AD309" s="100" t="s">
        <v>142</v>
      </c>
      <c r="AE309" s="100">
        <v>0.22</v>
      </c>
      <c r="AF309" s="100">
        <v>0.96</v>
      </c>
      <c r="AG309" s="100">
        <v>19.509999999999998</v>
      </c>
      <c r="AH309" s="100" t="s">
        <v>142</v>
      </c>
      <c r="AI309" s="100" t="s">
        <v>142</v>
      </c>
      <c r="AJ309" s="100">
        <v>11.29</v>
      </c>
      <c r="AK309" s="100" t="s">
        <v>142</v>
      </c>
      <c r="AL309" s="100">
        <v>411.74</v>
      </c>
      <c r="AM309" s="100">
        <v>22.35</v>
      </c>
      <c r="AN309" s="100">
        <v>0.84</v>
      </c>
      <c r="AO309" s="110">
        <f>IF(U309="n/a","n/a",IF(AA309&lt;0,"n/a",IF(AA309="n/a","n/a",J309+U309-AA309)))</f>
        <v>7.9618259844092147</v>
      </c>
      <c r="AP309" s="111">
        <f>IF(U309="n/a","n/a",J309+U309)</f>
        <v>13.143644166227396</v>
      </c>
      <c r="AQ309" s="112">
        <f>IF(OR(AC309&lt;0.01,AC309="n/a",AF309="n/a"),"n/a",(I309/SQRT(22.5*AC309*(I309/AF309))-1)*100)</f>
        <v>-52.979694908379301</v>
      </c>
      <c r="AR309" s="101">
        <f>INDEX(Historical!$C$7:$C$1063,MATCH(B309,Historical!$B$7:$B$1063,0))*IF(AH309="n/a",1.03,IF(AH309&lt;0,1.01,IF(AH309&gt;10,1.1,(1+AH309/100))))</f>
        <v>0.74932500000000002</v>
      </c>
      <c r="AS309" s="109">
        <f>IF($AI309="n/a",1.03*AR309,IF($AI309&lt;0,1.01*AR309,IF($AI309&gt;10,1.1*AR309,(1+$AI309/100)*AR309)))</f>
        <v>0.77180475000000004</v>
      </c>
      <c r="AT309" s="109">
        <f>IF($AK309="n/a",1.03*AS309,IF($AK309&lt;0,1.01*AS309,IF($AK309&gt;10,1.1*AS309,(1+$AK309/100)*AS309)))</f>
        <v>0.79495889250000007</v>
      </c>
      <c r="AU309" s="109">
        <f>IF($AK309="n/a",1.03*AT309,IF($AK309&lt;0,1.01*AT309,IF($AK309&gt;10,1.1*AT309,(1+$AK309/100)*AT309)))</f>
        <v>0.8188076592750001</v>
      </c>
      <c r="AV309" s="109">
        <f>IF($AK309="n/a",1.03*AU309,IF($AK309&lt;0,1.01*AU309,IF($AK309&gt;10,1.1*AU309,(1+$AK309/100)*AU309)))</f>
        <v>0.84337188905325011</v>
      </c>
      <c r="AW309" s="109">
        <f>SUM(AR309:AV309)</f>
        <v>3.97826819082825</v>
      </c>
      <c r="AX309" s="113">
        <f>AW309/I309*100</f>
        <v>31.724626721118419</v>
      </c>
      <c r="AY309" s="100">
        <v>0.31</v>
      </c>
      <c r="AZ309" s="100">
        <v>10.290000000000001</v>
      </c>
      <c r="BA309" s="100">
        <v>-7.32</v>
      </c>
      <c r="BB309" s="100">
        <v>-1.9300000000000002</v>
      </c>
      <c r="BC309" s="100">
        <v>0.57000000000000006</v>
      </c>
      <c r="BE309" s="12">
        <v>2013</v>
      </c>
      <c r="BF309" s="12">
        <f>IF(BE309&gt;2020,0,IF(BE309&gt;2008,1,IF(BE309&gt;2001,2,IF(BE309&gt;1990,3,IF(BE309&gt;1980,4,IF(BE309&gt;1973,5,IF(BE309&gt;1970,6,IF(BE309&gt;1960,7,IF(BE309&gt;1958,8,IF(BE309&gt;1953,9,10))))))))))</f>
        <v>1</v>
      </c>
      <c r="BG309" s="100">
        <v>7.07</v>
      </c>
      <c r="BH309" s="55" t="s">
        <v>121</v>
      </c>
      <c r="BI309" s="55" t="s">
        <v>122</v>
      </c>
    </row>
    <row r="310" spans="1:61" ht="12.75" customHeight="1" x14ac:dyDescent="0.2">
      <c r="A310" s="123" t="s">
        <v>5660</v>
      </c>
      <c r="B310" s="55" t="s">
        <v>5661</v>
      </c>
      <c r="C310" s="156" t="s">
        <v>335</v>
      </c>
      <c r="D310" s="98" t="s">
        <v>371</v>
      </c>
      <c r="E310" s="157">
        <v>15</v>
      </c>
      <c r="F310" s="2">
        <v>346</v>
      </c>
      <c r="G310" s="2" t="s">
        <v>146</v>
      </c>
      <c r="H310" s="2" t="s">
        <v>146</v>
      </c>
      <c r="I310" s="100">
        <v>15.2</v>
      </c>
      <c r="J310" s="101">
        <f>(M310/I310)*100</f>
        <v>4.4736842105263168</v>
      </c>
      <c r="K310" s="104">
        <v>0.17</v>
      </c>
      <c r="L310" s="71">
        <v>4</v>
      </c>
      <c r="M310" s="28">
        <f>K310*L310</f>
        <v>0.68</v>
      </c>
      <c r="N310" s="103" t="s">
        <v>742</v>
      </c>
      <c r="O310" s="104">
        <v>0.15</v>
      </c>
      <c r="P310" s="158">
        <v>46118</v>
      </c>
      <c r="Q310" s="158">
        <v>46132</v>
      </c>
      <c r="R310" s="28">
        <f>(K310-O310)/O310*100</f>
        <v>13.333333333333346</v>
      </c>
      <c r="S310" s="105">
        <f>IF(INDEX(Historical!$D$7:$D1587,MATCH(B310,Historical!$B$7:$B$1062,0))=0,"n/a",(INDEX(Historical!$C$7:$C$1062,MATCH(B310,Historical!$B$7:$B$1062,0))/INDEX(Historical!$D$7:$D$1062,MATCH(B310,Historical!$B$7:$B$1062,0))-1)*100)</f>
        <v>11.428571428571409</v>
      </c>
      <c r="T310" s="105">
        <f>IF(INDEX(Historical!$F$7:$F$1062,MATCH(B310,Historical!$B$7:$B$1062,0))=0,"n/a",((INDEX(Historical!$C$7:$C$1062,MATCH(B310,Historical!$B$7:$B$1062,0))/INDEX(Historical!$F$7:$F$1062,MATCH(B310,Historical!$B$7:$B$1062,0)))^(1/3)-1)*100)</f>
        <v>19.828185488068904</v>
      </c>
      <c r="U310" s="105">
        <f>IF(INDEX(Historical!$H$7:$H$1062,MATCH(B310,Historical!$B$7:$B$1062,0))=0,"n/a",((INDEX(Historical!$C$7:$C$1062,MATCH(B310,Historical!$B$7:$B$1062,0))/INDEX(Historical!$H$7:$H$1062,MATCH(B310,Historical!$B$7:$B$1062,0)))^(1/5)-1)*100)</f>
        <v>27.298581260404475</v>
      </c>
      <c r="V310" s="105">
        <f>IF(INDEX(Historical!$M$7:$M$1062,MATCH(B310,Historical!$B$7:$B$1062,0))=0,"n/a",((INDEX(Historical!$C$7:$C$1062,MATCH(B310,Historical!$B$7:$B$1062,0))/INDEX(Historical!$M$7:$M$1062,MATCH(B310,Historical!$B$7:$B$1062,0)))^(1/10)-1)*100)</f>
        <v>16.687567174574959</v>
      </c>
      <c r="W310" s="106">
        <f>IF(OR(U310&lt;=0,U310="n/a",V310&lt;=0,V310="n/a"),"n/a",U310/V310)</f>
        <v>1.6358634530020872</v>
      </c>
      <c r="X310" s="107">
        <f>IF(OR(AJ310&lt;=0,AJ310="n/a",U310&lt;=0,U310="n/a"),"n/a",U310/AJ310)</f>
        <v>0.98907903117407514</v>
      </c>
      <c r="Y310" s="55"/>
      <c r="Z310" s="101">
        <f>IF(OR(AC310&lt;0.01,AC310="n/a"),"n/a",M310/AC310*100)</f>
        <v>50.370370370370367</v>
      </c>
      <c r="AA310" s="109">
        <f>IF(OR(AC310&lt;0.01,AC310="n/a"),"n/a",I310/AC310)</f>
        <v>11.259259259259258</v>
      </c>
      <c r="AB310" s="71">
        <v>1</v>
      </c>
      <c r="AC310" s="100">
        <v>1.35</v>
      </c>
      <c r="AD310" s="100">
        <v>5.32</v>
      </c>
      <c r="AE310" s="100">
        <v>0.37</v>
      </c>
      <c r="AF310" s="100">
        <v>0.61</v>
      </c>
      <c r="AG310" s="100">
        <v>5.62</v>
      </c>
      <c r="AH310" s="100">
        <v>-21.23</v>
      </c>
      <c r="AI310" s="100">
        <v>23.16</v>
      </c>
      <c r="AJ310" s="100">
        <v>27.6</v>
      </c>
      <c r="AK310" s="100">
        <v>1.55</v>
      </c>
      <c r="AL310" s="100">
        <v>412.7</v>
      </c>
      <c r="AM310" s="100">
        <v>34.050000000000004</v>
      </c>
      <c r="AN310" s="100">
        <v>0.54</v>
      </c>
      <c r="AO310" s="110">
        <f>IF(U310="n/a","n/a",IF(AA310&lt;0,"n/a",IF(AA310="n/a","n/a",J310+U310-AA310)))</f>
        <v>20.513006211671531</v>
      </c>
      <c r="AP310" s="111">
        <f>IF(U310="n/a","n/a",J310+U310)</f>
        <v>31.77226547093079</v>
      </c>
      <c r="AQ310" s="112">
        <f>IF(OR(AC310&lt;0.01,AC310="n/a",AF310="n/a"),"n/a",(I310/SQRT(22.5*AC310*(I310/AF310))-1)*100)</f>
        <v>-44.750472508211956</v>
      </c>
      <c r="AR310" s="101">
        <f>INDEX(Historical!$C$7:$C$1063,MATCH(B310,Historical!$B$7:$B$1063,0))*IF(AH310="n/a",1.03,IF(AH310&lt;0,1.01,IF(AH310&gt;10,1.1,(1+AH310/100))))</f>
        <v>0.59084999999999999</v>
      </c>
      <c r="AS310" s="109">
        <f>IF($AI310="n/a",1.03*AR310,IF($AI310&lt;0,1.01*AR310,IF($AI310&gt;10,1.1*AR310,(1+$AI310/100)*AR310)))</f>
        <v>0.64993500000000004</v>
      </c>
      <c r="AT310" s="109">
        <f>IF($AK310="n/a",1.03*AS310,IF($AK310&lt;0,1.01*AS310,IF($AK310&gt;10,1.1*AS310,(1+$AK310/100)*AS310)))</f>
        <v>0.66000899250000011</v>
      </c>
      <c r="AU310" s="109">
        <f>IF($AK310="n/a",1.03*AT310,IF($AK310&lt;0,1.01*AT310,IF($AK310&gt;10,1.1*AT310,(1+$AK310/100)*AT310)))</f>
        <v>0.67023913188375017</v>
      </c>
      <c r="AV310" s="109">
        <f>IF($AK310="n/a",1.03*AU310,IF($AK310&lt;0,1.01*AU310,IF($AK310&gt;10,1.1*AU310,(1+$AK310/100)*AU310)))</f>
        <v>0.68062783842794838</v>
      </c>
      <c r="AW310" s="109">
        <f>SUM(AR310:AV310)</f>
        <v>3.2516609628116986</v>
      </c>
      <c r="AX310" s="113">
        <f>AW310/I310*100</f>
        <v>21.392506334287493</v>
      </c>
      <c r="AY310" s="100">
        <v>1.42</v>
      </c>
      <c r="AZ310" s="100">
        <v>8.57</v>
      </c>
      <c r="BA310" s="100">
        <v>-42.79</v>
      </c>
      <c r="BB310" s="100">
        <v>-4.3</v>
      </c>
      <c r="BC310" s="100">
        <v>-14.04</v>
      </c>
      <c r="BE310" s="12">
        <v>2012</v>
      </c>
      <c r="BF310" s="12">
        <f>IF(BE310&gt;2020,0,IF(BE310&gt;2008,1,IF(BE310&gt;2001,2,IF(BE310&gt;1990,3,IF(BE310&gt;1980,4,IF(BE310&gt;1973,5,IF(BE310&gt;1970,6,IF(BE310&gt;1960,7,IF(BE310&gt;1958,8,IF(BE310&gt;1953,9,10))))))))))</f>
        <v>1</v>
      </c>
      <c r="BG310" s="100">
        <v>3.2399999999999998</v>
      </c>
      <c r="BH310" s="55" t="s">
        <v>121</v>
      </c>
      <c r="BI310" s="55" t="s">
        <v>122</v>
      </c>
    </row>
    <row r="311" spans="1:61" ht="12.75" customHeight="1" x14ac:dyDescent="0.2">
      <c r="A311" s="146" t="s">
        <v>1213</v>
      </c>
      <c r="B311" s="55" t="s">
        <v>1214</v>
      </c>
      <c r="C311" s="156" t="s">
        <v>134</v>
      </c>
      <c r="D311" s="98" t="s">
        <v>135</v>
      </c>
      <c r="E311" s="157">
        <v>12</v>
      </c>
      <c r="F311" s="2">
        <v>457</v>
      </c>
      <c r="G311" s="2" t="s">
        <v>146</v>
      </c>
      <c r="H311" s="2" t="s">
        <v>146</v>
      </c>
      <c r="I311" s="100">
        <v>94.79</v>
      </c>
      <c r="J311" s="101">
        <f>(M311/I311)*100</f>
        <v>1.814537398459753</v>
      </c>
      <c r="K311" s="104">
        <v>0.43</v>
      </c>
      <c r="L311" s="71">
        <v>4</v>
      </c>
      <c r="M311" s="28">
        <f>K311*L311</f>
        <v>1.72</v>
      </c>
      <c r="N311" s="103" t="s">
        <v>707</v>
      </c>
      <c r="O311" s="104">
        <v>0.38</v>
      </c>
      <c r="P311" s="158">
        <v>45975</v>
      </c>
      <c r="Q311" s="158">
        <v>45992</v>
      </c>
      <c r="R311" s="28">
        <f>(K311-O311)/O311*100</f>
        <v>13.157894736842103</v>
      </c>
      <c r="S311" s="105">
        <f>IF(INDEX(Historical!$D$7:$D1594,MATCH(B311,Historical!$B$7:$B$1062,0))=0,"n/a",(INDEX(Historical!$C$7:$C$1062,MATCH(B311,Historical!$B$7:$B$1062,0))/INDEX(Historical!$D$7:$D$1062,MATCH(B311,Historical!$B$7:$B$1062,0))-1)*100)</f>
        <v>9.7902097902097918</v>
      </c>
      <c r="T311" s="105">
        <f>IF(INDEX(Historical!$F$7:$F$1062,MATCH(B311,Historical!$B$7:$B$1062,0))=0,"n/a",((INDEX(Historical!$C$7:$C$1062,MATCH(B311,Historical!$B$7:$B$1062,0))/INDEX(Historical!$F$7:$F$1062,MATCH(B311,Historical!$B$7:$B$1062,0)))^(1/3)-1)*100)</f>
        <v>11.258090089280316</v>
      </c>
      <c r="U311" s="105">
        <f>IF(INDEX(Historical!$H$7:$H$1062,MATCH(B311,Historical!$B$7:$B$1062,0))=0,"n/a",((INDEX(Historical!$C$7:$C$1062,MATCH(B311,Historical!$B$7:$B$1062,0))/INDEX(Historical!$H$7:$H$1062,MATCH(B311,Historical!$B$7:$B$1062,0)))^(1/5)-1)*100)</f>
        <v>10.803724747600763</v>
      </c>
      <c r="V311" s="105">
        <f>IF(INDEX(Historical!$M$7:$M$1062,MATCH(B311,Historical!$B$7:$B$1062,0))=0,"n/a",((INDEX(Historical!$C$7:$C$1062,MATCH(B311,Historical!$B$7:$B$1062,0))/INDEX(Historical!$M$7:$M$1062,MATCH(B311,Historical!$B$7:$B$1062,0)))^(1/10)-1)*100)</f>
        <v>10.663010244085802</v>
      </c>
      <c r="W311" s="106">
        <f>IF(OR(U311&lt;=0,U311="n/a",V311&lt;=0,V311="n/a"),"n/a",U311/V311)</f>
        <v>1.0131965083305634</v>
      </c>
      <c r="X311" s="107">
        <f>IF(OR(AJ311&lt;=0,AJ311="n/a",U311&lt;=0,U311="n/a"),"n/a",U311/AJ311)</f>
        <v>0.83879850524850652</v>
      </c>
      <c r="Y311" s="159"/>
      <c r="Z311" s="101">
        <f>IF(OR(AC311&lt;0.01,AC311="n/a"),"n/a",M311/AC311*100)</f>
        <v>21.339950372208435</v>
      </c>
      <c r="AA311" s="109">
        <f>IF(OR(AC311&lt;0.01,AC311="n/a"),"n/a",I311/AC311)</f>
        <v>11.760545905707197</v>
      </c>
      <c r="AB311" s="71">
        <v>12</v>
      </c>
      <c r="AC311" s="100">
        <v>8.06</v>
      </c>
      <c r="AD311" s="100">
        <v>1.5</v>
      </c>
      <c r="AE311" s="100">
        <v>1.03</v>
      </c>
      <c r="AF311" s="100">
        <v>1.63</v>
      </c>
      <c r="AG311" s="100">
        <v>14.149999999999999</v>
      </c>
      <c r="AH311" s="100">
        <v>9.32</v>
      </c>
      <c r="AI311" s="100">
        <v>8.59</v>
      </c>
      <c r="AJ311" s="100">
        <v>12.879999999999999</v>
      </c>
      <c r="AK311" s="100">
        <v>7.21</v>
      </c>
      <c r="AL311" s="100">
        <v>5650</v>
      </c>
      <c r="AM311" s="100">
        <v>0.92999999999999994</v>
      </c>
      <c r="AN311" s="100">
        <v>0.25</v>
      </c>
      <c r="AO311" s="110">
        <f>IF(U311="n/a","n/a",IF(AA311&lt;0,"n/a",IF(AA311="n/a","n/a",J311+U311-AA311)))</f>
        <v>0.85771624035331939</v>
      </c>
      <c r="AP311" s="111">
        <f>IF(U311="n/a","n/a",J311+U311)</f>
        <v>12.618262146060516</v>
      </c>
      <c r="AQ311" s="112">
        <f>IF(OR(AC311&lt;0.01,AC311="n/a",AF311="n/a"),"n/a",(I311/SQRT(22.5*AC311*(I311/AF311))-1)*100)</f>
        <v>-7.6969006748774831</v>
      </c>
      <c r="AR311" s="101">
        <f>INDEX(Historical!$C$7:$C$1063,MATCH(B311,Historical!$B$7:$B$1063,0))*IF(AH311="n/a",1.03,IF(AH311&lt;0,1.01,IF(AH311&gt;10,1.1,(1+AH311/100))))</f>
        <v>1.716324</v>
      </c>
      <c r="AS311" s="109">
        <f>IF($AI311="n/a",1.03*AR311,IF($AI311&lt;0,1.01*AR311,IF($AI311&gt;10,1.1*AR311,(1+$AI311/100)*AR311)))</f>
        <v>1.8637562316</v>
      </c>
      <c r="AT311" s="109">
        <f>IF($AK311="n/a",1.03*AS311,IF($AK311&lt;0,1.01*AS311,IF($AK311&gt;10,1.1*AS311,(1+$AK311/100)*AS311)))</f>
        <v>1.9981330558983601</v>
      </c>
      <c r="AU311" s="109">
        <f>IF($AK311="n/a",1.03*AT311,IF($AK311&lt;0,1.01*AT311,IF($AK311&gt;10,1.1*AT311,(1+$AK311/100)*AT311)))</f>
        <v>2.1421984492286321</v>
      </c>
      <c r="AV311" s="109">
        <f>IF($AK311="n/a",1.03*AU311,IF($AK311&lt;0,1.01*AU311,IF($AK311&gt;10,1.1*AU311,(1+$AK311/100)*AU311)))</f>
        <v>2.2966509574180165</v>
      </c>
      <c r="AW311" s="109">
        <f>SUM(AR311:AV311)</f>
        <v>10.017062694145009</v>
      </c>
      <c r="AX311" s="113">
        <f>AW311/I311*100</f>
        <v>10.567636558861704</v>
      </c>
      <c r="AY311" s="100">
        <v>0.28999999999999998</v>
      </c>
      <c r="AZ311" s="100">
        <v>30.240000000000002</v>
      </c>
      <c r="BA311" s="100">
        <v>-5.59</v>
      </c>
      <c r="BB311" s="100">
        <v>1.54</v>
      </c>
      <c r="BC311" s="100">
        <v>12.44</v>
      </c>
      <c r="BE311" s="12">
        <v>2014</v>
      </c>
      <c r="BF311" s="12">
        <f>IF(BE311&gt;2020,0,IF(BE311&gt;2008,1,IF(BE311&gt;2001,2,IF(BE311&gt;1990,3,IF(BE311&gt;1980,4,IF(BE311&gt;1973,5,IF(BE311&gt;1970,6,IF(BE311&gt;1960,7,IF(BE311&gt;1958,8,IF(BE311&gt;1953,9,10))))))))))</f>
        <v>1</v>
      </c>
      <c r="BG311" s="100">
        <v>3.5900000000000003</v>
      </c>
      <c r="BH311" s="55" t="s">
        <v>121</v>
      </c>
      <c r="BI311" s="55" t="s">
        <v>122</v>
      </c>
    </row>
    <row r="312" spans="1:61" ht="12.75" customHeight="1" x14ac:dyDescent="0.2">
      <c r="A312" s="116" t="s">
        <v>1630</v>
      </c>
      <c r="B312" s="55" t="s">
        <v>1631</v>
      </c>
      <c r="C312" s="156" t="s">
        <v>527</v>
      </c>
      <c r="D312" s="98" t="s">
        <v>528</v>
      </c>
      <c r="E312" s="157">
        <v>10</v>
      </c>
      <c r="F312" s="2">
        <v>496</v>
      </c>
      <c r="G312" s="2" t="s">
        <v>146</v>
      </c>
      <c r="H312" s="2" t="s">
        <v>146</v>
      </c>
      <c r="I312" s="100">
        <v>29.61</v>
      </c>
      <c r="J312" s="101">
        <f>(M312/I312)*100</f>
        <v>3.6474164133738607</v>
      </c>
      <c r="K312" s="104">
        <v>0.27</v>
      </c>
      <c r="L312" s="71">
        <v>4</v>
      </c>
      <c r="M312" s="28">
        <f>K312*L312</f>
        <v>1.08</v>
      </c>
      <c r="N312" s="103" t="s">
        <v>696</v>
      </c>
      <c r="O312" s="104">
        <v>0.26600000000000001</v>
      </c>
      <c r="P312" s="115">
        <v>45601</v>
      </c>
      <c r="Q312" s="115">
        <v>45617</v>
      </c>
      <c r="R312" s="28">
        <f>(K312-O312)/O312*100</f>
        <v>1.5037593984962419</v>
      </c>
      <c r="S312" s="105">
        <f>IF(INDEX(Historical!$D$7:$D1595,MATCH(B312,Historical!$B$7:$B$1062,0))=0,"n/a",(INDEX(Historical!$C$7:$C$1062,MATCH(B312,Historical!$B$7:$B$1062,0))/INDEX(Historical!$D$7:$D$1062,MATCH(B312,Historical!$B$7:$B$1062,0))-1)*100)</f>
        <v>1.1235955056179803</v>
      </c>
      <c r="T312" s="105">
        <f>IF(INDEX(Historical!$F$7:$F$1062,MATCH(B312,Historical!$B$7:$B$1062,0))=0,"n/a",((INDEX(Historical!$C$7:$C$1062,MATCH(B312,Historical!$B$7:$B$1062,0))/INDEX(Historical!$F$7:$F$1062,MATCH(B312,Historical!$B$7:$B$1062,0)))^(1/3)-1)*100)</f>
        <v>6.232620442220993</v>
      </c>
      <c r="U312" s="105">
        <f>IF(INDEX(Historical!$H$7:$H$1062,MATCH(B312,Historical!$B$7:$B$1062,0))=0,"n/a",((INDEX(Historical!$C$7:$C$1062,MATCH(B312,Historical!$B$7:$B$1062,0))/INDEX(Historical!$H$7:$H$1062,MATCH(B312,Historical!$B$7:$B$1062,0)))^(1/5)-1)*100)</f>
        <v>14.628436464634609</v>
      </c>
      <c r="V312" s="105" t="str">
        <f>IF(INDEX(Historical!$M$7:$M$1062,MATCH(B312,Historical!$B$7:$B$1062,0))=0,"n/a",((INDEX(Historical!$C$7:$C$1062,MATCH(B312,Historical!$B$7:$B$1062,0))/INDEX(Historical!$M$7:$M$1062,MATCH(B312,Historical!$B$7:$B$1062,0)))^(1/10)-1)*100)</f>
        <v>n/a</v>
      </c>
      <c r="W312" s="106" t="str">
        <f>IF(OR(U312&lt;=0,U312="n/a",V312&lt;=0,V312="n/a"),"n/a",U312/V312)</f>
        <v>n/a</v>
      </c>
      <c r="X312" s="107">
        <f>IF(OR(AJ312&lt;=0,AJ312="n/a",U312&lt;=0,U312="n/a"),"n/a",U312/AJ312)</f>
        <v>0.29186824550348384</v>
      </c>
      <c r="Y312" s="165" t="s">
        <v>1716</v>
      </c>
      <c r="Z312" s="101">
        <f>IF(OR(AC312&lt;0.01,AC312="n/a"),"n/a",M312/AC312*100)</f>
        <v>42.519685039370081</v>
      </c>
      <c r="AA312" s="109">
        <f>IF(OR(AC312&lt;0.01,AC312="n/a"),"n/a",I312/AC312)</f>
        <v>11.65748031496063</v>
      </c>
      <c r="AB312" s="71">
        <v>12</v>
      </c>
      <c r="AC312" s="100">
        <v>2.54</v>
      </c>
      <c r="AD312" s="100">
        <v>0.56999999999999995</v>
      </c>
      <c r="AE312" s="100">
        <v>1.1599999999999999</v>
      </c>
      <c r="AF312" s="100">
        <v>0.84</v>
      </c>
      <c r="AG312" s="100">
        <v>7.57</v>
      </c>
      <c r="AH312" s="100">
        <v>35.79</v>
      </c>
      <c r="AI312" s="100">
        <v>8.76</v>
      </c>
      <c r="AJ312" s="100">
        <v>50.12</v>
      </c>
      <c r="AK312" s="100">
        <v>15.9</v>
      </c>
      <c r="AL312" s="100">
        <v>9970</v>
      </c>
      <c r="AM312" s="100">
        <v>7.6899999999999995</v>
      </c>
      <c r="AN312" s="100">
        <v>0.79</v>
      </c>
      <c r="AO312" s="110">
        <f>IF(U312="n/a","n/a",IF(AA312&lt;0,"n/a",IF(AA312="n/a","n/a",J312+U312-AA312)))</f>
        <v>6.6183725630478385</v>
      </c>
      <c r="AP312" s="111">
        <f>IF(U312="n/a","n/a",J312+U312)</f>
        <v>18.275852878008468</v>
      </c>
      <c r="AQ312" s="112">
        <f>IF(OR(AC312&lt;0.01,AC312="n/a",AF312="n/a"),"n/a",(I312/SQRT(22.5*AC312*(I312/AF312))-1)*100)</f>
        <v>-34.02935513236234</v>
      </c>
      <c r="AR312" s="101">
        <f>INDEX(Historical!$C$7:$C$1063,MATCH(B312,Historical!$B$7:$B$1063,0))*IF(AH312="n/a",1.03,IF(AH312&lt;0,1.01,IF(AH312&gt;10,1.1,(1+AH312/100))))</f>
        <v>1.1880000000000002</v>
      </c>
      <c r="AS312" s="109">
        <f>IF($AI312="n/a",1.03*AR312,IF($AI312&lt;0,1.01*AR312,IF($AI312&gt;10,1.1*AR312,(1+$AI312/100)*AR312)))</f>
        <v>1.2920688</v>
      </c>
      <c r="AT312" s="109">
        <f>IF($AK312="n/a",1.03*AS312,IF($AK312&lt;0,1.01*AS312,IF($AK312&gt;10,1.1*AS312,(1+$AK312/100)*AS312)))</f>
        <v>1.4212756800000002</v>
      </c>
      <c r="AU312" s="109">
        <f>IF($AK312="n/a",1.03*AT312,IF($AK312&lt;0,1.01*AT312,IF($AK312&gt;10,1.1*AT312,(1+$AK312/100)*AT312)))</f>
        <v>1.5634032480000002</v>
      </c>
      <c r="AV312" s="109">
        <f>IF($AK312="n/a",1.03*AU312,IF($AK312&lt;0,1.01*AU312,IF($AK312&gt;10,1.1*AU312,(1+$AK312/100)*AU312)))</f>
        <v>1.7197435728000003</v>
      </c>
      <c r="AW312" s="109">
        <f>SUM(AR312:AV312)</f>
        <v>7.1844913008000013</v>
      </c>
      <c r="AX312" s="113">
        <f>AW312/I312*100</f>
        <v>24.26373286322189</v>
      </c>
      <c r="AY312" s="100">
        <v>0.94</v>
      </c>
      <c r="AZ312" s="100">
        <v>49.81</v>
      </c>
      <c r="BA312" s="100">
        <v>-9.34</v>
      </c>
      <c r="BB312" s="100">
        <v>1.03</v>
      </c>
      <c r="BC312" s="100">
        <v>22.74</v>
      </c>
      <c r="BE312" s="12">
        <v>2016</v>
      </c>
      <c r="BF312" s="12">
        <f>IF(BE312&gt;2020,0,IF(BE312&gt;2008,1,IF(BE312&gt;2001,2,IF(BE312&gt;1990,3,IF(BE312&gt;1980,4,IF(BE312&gt;1973,5,IF(BE312&gt;1970,6,IF(BE312&gt;1960,7,IF(BE312&gt;1958,8,IF(BE312&gt;1953,9,10))))))))))</f>
        <v>1</v>
      </c>
      <c r="BG312" s="100">
        <v>3.2300000000000004</v>
      </c>
      <c r="BH312" s="55" t="s">
        <v>121</v>
      </c>
      <c r="BI312" s="55" t="s">
        <v>122</v>
      </c>
    </row>
    <row r="313" spans="1:61" ht="12.75" customHeight="1" x14ac:dyDescent="0.2">
      <c r="A313" s="123" t="s">
        <v>1215</v>
      </c>
      <c r="B313" s="55" t="s">
        <v>1216</v>
      </c>
      <c r="C313" s="156" t="s">
        <v>139</v>
      </c>
      <c r="D313" s="98" t="s">
        <v>171</v>
      </c>
      <c r="E313" s="157">
        <v>23</v>
      </c>
      <c r="F313" s="2">
        <v>170</v>
      </c>
      <c r="G313" s="2" t="s">
        <v>146</v>
      </c>
      <c r="H313" s="2" t="s">
        <v>146</v>
      </c>
      <c r="I313" s="100">
        <v>39.979999999999997</v>
      </c>
      <c r="J313" s="101">
        <f>(M313/I313)*100</f>
        <v>2.1010505252626315</v>
      </c>
      <c r="K313" s="104">
        <v>0.21</v>
      </c>
      <c r="L313" s="71">
        <v>4</v>
      </c>
      <c r="M313" s="28">
        <f>K313*L313</f>
        <v>0.84</v>
      </c>
      <c r="N313" s="103" t="s">
        <v>270</v>
      </c>
      <c r="O313" s="104">
        <v>0.2</v>
      </c>
      <c r="P313" s="158">
        <v>46098</v>
      </c>
      <c r="Q313" s="158">
        <v>46112</v>
      </c>
      <c r="R313" s="28">
        <f>(K313-O313)/O313*100</f>
        <v>4.9999999999999902</v>
      </c>
      <c r="S313" s="105">
        <f>IF(INDEX(Historical!$D$7:$D1598,MATCH(B313,Historical!$B$7:$B$1062,0))=0,"n/a",(INDEX(Historical!$C$7:$C$1062,MATCH(B313,Historical!$B$7:$B$1062,0))/INDEX(Historical!$D$7:$D$1062,MATCH(B313,Historical!$B$7:$B$1062,0))-1)*100)</f>
        <v>5.2631578947368363</v>
      </c>
      <c r="T313" s="105">
        <f>IF(INDEX(Historical!$F$7:$F$1062,MATCH(B313,Historical!$B$7:$B$1062,0))=0,"n/a",((INDEX(Historical!$C$7:$C$1062,MATCH(B313,Historical!$B$7:$B$1062,0))/INDEX(Historical!$F$7:$F$1062,MATCH(B313,Historical!$B$7:$B$1062,0)))^(1/3)-1)*100)</f>
        <v>7.7217345015941907</v>
      </c>
      <c r="U313" s="105">
        <f>IF(INDEX(Historical!$H$7:$H$1062,MATCH(B313,Historical!$B$7:$B$1062,0))=0,"n/a",((INDEX(Historical!$C$7:$C$1062,MATCH(B313,Historical!$B$7:$B$1062,0))/INDEX(Historical!$H$7:$H$1062,MATCH(B313,Historical!$B$7:$B$1062,0)))^(1/5)-1)*100)</f>
        <v>10.756634324829006</v>
      </c>
      <c r="V313" s="105">
        <f>IF(INDEX(Historical!$M$7:$M$1062,MATCH(B313,Historical!$B$7:$B$1062,0))=0,"n/a",((INDEX(Historical!$C$7:$C$1062,MATCH(B313,Historical!$B$7:$B$1062,0))/INDEX(Historical!$M$7:$M$1062,MATCH(B313,Historical!$B$7:$B$1062,0)))^(1/10)-1)*100)</f>
        <v>9.5958226385217227</v>
      </c>
      <c r="W313" s="106">
        <f>IF(OR(U313&lt;=0,U313="n/a",V313&lt;=0,V313="n/a"),"n/a",U313/V313)</f>
        <v>1.1209705233241067</v>
      </c>
      <c r="X313" s="107" t="str">
        <f>IF(OR(AJ313&lt;=0,AJ313="n/a",U313&lt;=0,U313="n/a"),"n/a",U313/AJ313)</f>
        <v>n/a</v>
      </c>
      <c r="Y313" s="159"/>
      <c r="Z313" s="101">
        <f>IF(OR(AC313&lt;0.01,AC313="n/a"),"n/a",M313/AC313*100)</f>
        <v>33.070866141732282</v>
      </c>
      <c r="AA313" s="109">
        <f>IF(OR(AC313&lt;0.01,AC313="n/a"),"n/a",I313/AC313)</f>
        <v>15.740157480314959</v>
      </c>
      <c r="AB313" s="71">
        <v>12</v>
      </c>
      <c r="AC313" s="100">
        <v>2.54</v>
      </c>
      <c r="AD313" s="100">
        <v>1.64</v>
      </c>
      <c r="AE313" s="100">
        <v>0.63</v>
      </c>
      <c r="AF313" s="100">
        <v>1.82</v>
      </c>
      <c r="AG313" s="100">
        <v>11.75</v>
      </c>
      <c r="AH313" s="100">
        <v>2.6100000000000003</v>
      </c>
      <c r="AI313" s="100">
        <v>7.0499999999999989</v>
      </c>
      <c r="AJ313" s="100">
        <v>-0.52</v>
      </c>
      <c r="AK313" s="100">
        <v>5.9499999999999993</v>
      </c>
      <c r="AL313" s="100">
        <v>4230</v>
      </c>
      <c r="AM313" s="100">
        <v>10.549999999999999</v>
      </c>
      <c r="AN313" s="100">
        <v>2.0299999999999998</v>
      </c>
      <c r="AO313" s="110">
        <f>IF(U313="n/a","n/a",IF(AA313&lt;0,"n/a",IF(AA313="n/a","n/a",J313+U313-AA313)))</f>
        <v>-2.8824726302233223</v>
      </c>
      <c r="AP313" s="111">
        <f>IF(U313="n/a","n/a",J313+U313)</f>
        <v>12.857684850091637</v>
      </c>
      <c r="AQ313" s="112">
        <f>IF(OR(AC313&lt;0.01,AC313="n/a",AF313="n/a"),"n/a",(I313/SQRT(22.5*AC313*(I313/AF313))-1)*100)</f>
        <v>12.836334995373267</v>
      </c>
      <c r="AR313" s="101">
        <f>INDEX(Historical!$C$7:$C$1063,MATCH(B313,Historical!$B$7:$B$1063,0))*IF(AH313="n/a",1.03,IF(AH313&lt;0,1.01,IF(AH313&gt;10,1.1,(1+AH313/100))))</f>
        <v>0.82088000000000005</v>
      </c>
      <c r="AS313" s="109">
        <f>IF($AI313="n/a",1.03*AR313,IF($AI313&lt;0,1.01*AR313,IF($AI313&gt;10,1.1*AR313,(1+$AI313/100)*AR313)))</f>
        <v>0.87875204000000007</v>
      </c>
      <c r="AT313" s="109">
        <f>IF($AK313="n/a",1.03*AS313,IF($AK313&lt;0,1.01*AS313,IF($AK313&gt;10,1.1*AS313,(1+$AK313/100)*AS313)))</f>
        <v>0.93103778638000001</v>
      </c>
      <c r="AU313" s="109">
        <f>IF($AK313="n/a",1.03*AT313,IF($AK313&lt;0,1.01*AT313,IF($AK313&gt;10,1.1*AT313,(1+$AK313/100)*AT313)))</f>
        <v>0.98643453466960995</v>
      </c>
      <c r="AV313" s="109">
        <f>IF($AK313="n/a",1.03*AU313,IF($AK313&lt;0,1.01*AU313,IF($AK313&gt;10,1.1*AU313,(1+$AK313/100)*AU313)))</f>
        <v>1.0451273894824515</v>
      </c>
      <c r="AW313" s="109">
        <f>SUM(AR313:AV313)</f>
        <v>4.6622317505320616</v>
      </c>
      <c r="AX313" s="113">
        <f>AW313/I313*100</f>
        <v>11.661410081370841</v>
      </c>
      <c r="AY313" s="100">
        <v>0.68</v>
      </c>
      <c r="AZ313" s="100">
        <v>12.049999999999999</v>
      </c>
      <c r="BA313" s="100">
        <v>-19.309999999999999</v>
      </c>
      <c r="BB313" s="100">
        <v>-5.55</v>
      </c>
      <c r="BC313" s="100">
        <v>-4.3600000000000003</v>
      </c>
      <c r="BE313" s="12">
        <v>2004</v>
      </c>
      <c r="BF313" s="12">
        <f>IF(BE313&gt;2020,0,IF(BE313&gt;2008,1,IF(BE313&gt;2001,2,IF(BE313&gt;1990,3,IF(BE313&gt;1980,4,IF(BE313&gt;1973,5,IF(BE313&gt;1970,6,IF(BE313&gt;1960,7,IF(BE313&gt;1958,8,IF(BE313&gt;1953,9,10))))))))))</f>
        <v>2</v>
      </c>
      <c r="BG313" s="100">
        <v>2.8400000000000003</v>
      </c>
      <c r="BH313" s="55" t="s">
        <v>121</v>
      </c>
      <c r="BI313" s="55" t="s">
        <v>122</v>
      </c>
    </row>
    <row r="314" spans="1:61" ht="12.75" customHeight="1" x14ac:dyDescent="0.2">
      <c r="A314" s="123" t="s">
        <v>1217</v>
      </c>
      <c r="B314" s="55" t="s">
        <v>1218</v>
      </c>
      <c r="C314" s="156" t="s">
        <v>134</v>
      </c>
      <c r="D314" s="98" t="s">
        <v>412</v>
      </c>
      <c r="E314" s="157">
        <v>15</v>
      </c>
      <c r="F314" s="2">
        <v>360</v>
      </c>
      <c r="G314" s="2" t="s">
        <v>146</v>
      </c>
      <c r="H314" s="2" t="s">
        <v>146</v>
      </c>
      <c r="I314" s="100">
        <v>77.39</v>
      </c>
      <c r="J314" s="101">
        <f>(M314/I314)*100</f>
        <v>1.3955291381315416</v>
      </c>
      <c r="K314" s="104">
        <v>0.27</v>
      </c>
      <c r="L314" s="71">
        <v>4</v>
      </c>
      <c r="M314" s="28">
        <f>K314*L314</f>
        <v>1.08</v>
      </c>
      <c r="N314" s="103" t="s">
        <v>273</v>
      </c>
      <c r="O314" s="104">
        <v>0.25</v>
      </c>
      <c r="P314" s="158">
        <v>46248</v>
      </c>
      <c r="Q314" s="158">
        <v>46265</v>
      </c>
      <c r="R314" s="28">
        <f>(K314-O314)/O314*100</f>
        <v>8.0000000000000071</v>
      </c>
      <c r="S314" s="105">
        <f>IF(INDEX(Historical!$D$7:$D1599,MATCH(B314,Historical!$B$7:$B$1062,0))=0,"n/a",(INDEX(Historical!$C$7:$C$1062,MATCH(B314,Historical!$B$7:$B$1062,0))/INDEX(Historical!$D$7:$D$1062,MATCH(B314,Historical!$B$7:$B$1062,0))-1)*100)</f>
        <v>11.363636363636353</v>
      </c>
      <c r="T314" s="105">
        <f>IF(INDEX(Historical!$F$7:$F$1062,MATCH(B314,Historical!$B$7:$B$1062,0))=0,"n/a",((INDEX(Historical!$C$7:$C$1062,MATCH(B314,Historical!$B$7:$B$1062,0))/INDEX(Historical!$F$7:$F$1062,MATCH(B314,Historical!$B$7:$B$1062,0)))^(1/3)-1)*100)</f>
        <v>6.1216696897209211</v>
      </c>
      <c r="U314" s="105">
        <f>IF(INDEX(Historical!$H$7:$H$1062,MATCH(B314,Historical!$B$7:$B$1062,0))=0,"n/a",((INDEX(Historical!$C$7:$C$1062,MATCH(B314,Historical!$B$7:$B$1062,0))/INDEX(Historical!$H$7:$H$1062,MATCH(B314,Historical!$B$7:$B$1062,0)))^(1/5)-1)*100)</f>
        <v>10.310020440058288</v>
      </c>
      <c r="V314" s="105">
        <f>IF(INDEX(Historical!$M$7:$M$1062,MATCH(B314,Historical!$B$7:$B$1062,0))=0,"n/a",((INDEX(Historical!$C$7:$C$1062,MATCH(B314,Historical!$B$7:$B$1062,0))/INDEX(Historical!$M$7:$M$1062,MATCH(B314,Historical!$B$7:$B$1062,0)))^(1/10)-1)*100)</f>
        <v>10.8449222600272</v>
      </c>
      <c r="W314" s="106">
        <f>IF(OR(U314&lt;=0,U314="n/a",V314&lt;=0,V314="n/a"),"n/a",U314/V314)</f>
        <v>0.95067721029771857</v>
      </c>
      <c r="X314" s="107">
        <f>IF(OR(AJ314&lt;=0,AJ314="n/a",U314&lt;=0,U314="n/a"),"n/a",U314/AJ314)</f>
        <v>2.4201925915629787</v>
      </c>
      <c r="Y314" s="162"/>
      <c r="Z314" s="101">
        <f>IF(OR(AC314&lt;0.01,AC314="n/a"),"n/a",M314/AC314*100)</f>
        <v>16.796267496111977</v>
      </c>
      <c r="AA314" s="109">
        <f>IF(OR(AC314&lt;0.01,AC314="n/a"),"n/a",I314/AC314)</f>
        <v>12.035769828926906</v>
      </c>
      <c r="AB314" s="71">
        <v>12</v>
      </c>
      <c r="AC314" s="100">
        <v>6.43</v>
      </c>
      <c r="AD314" s="100" t="s">
        <v>142</v>
      </c>
      <c r="AE314" s="100">
        <v>2.69</v>
      </c>
      <c r="AF314" s="100">
        <v>1.44</v>
      </c>
      <c r="AG314" s="100">
        <v>12.6</v>
      </c>
      <c r="AH314" s="100">
        <v>2.7</v>
      </c>
      <c r="AI314" s="100">
        <v>8.2799999999999994</v>
      </c>
      <c r="AJ314" s="100">
        <v>4.26</v>
      </c>
      <c r="AK314" s="100" t="s">
        <v>142</v>
      </c>
      <c r="AL314" s="100">
        <v>852.5</v>
      </c>
      <c r="AM314" s="100">
        <v>14.680000000000001</v>
      </c>
      <c r="AN314" s="100">
        <v>0.28000000000000003</v>
      </c>
      <c r="AO314" s="110">
        <f>IF(U314="n/a","n/a",IF(AA314&lt;0,"n/a",IF(AA314="n/a","n/a",J314+U314-AA314)))</f>
        <v>-0.33022025073707617</v>
      </c>
      <c r="AP314" s="111">
        <f>IF(U314="n/a","n/a",J314+U314)</f>
        <v>11.70554957818983</v>
      </c>
      <c r="AQ314" s="112">
        <f>IF(OR(AC314&lt;0.01,AC314="n/a",AF314="n/a"),"n/a",(I314/SQRT(22.5*AC314*(I314/AF314))-1)*100)</f>
        <v>-12.233875039892405</v>
      </c>
      <c r="AR314" s="101">
        <f>INDEX(Historical!$C$7:$C$1063,MATCH(B314,Historical!$B$7:$B$1063,0))*IF(AH314="n/a",1.03,IF(AH314&lt;0,1.01,IF(AH314&gt;10,1.1,(1+AH314/100))))</f>
        <v>1.0064599999999999</v>
      </c>
      <c r="AS314" s="109">
        <f>IF($AI314="n/a",1.03*AR314,IF($AI314&lt;0,1.01*AR314,IF($AI314&gt;10,1.1*AR314,(1+$AI314/100)*AR314)))</f>
        <v>1.0897948879999999</v>
      </c>
      <c r="AT314" s="109">
        <f>IF($AK314="n/a",1.03*AS314,IF($AK314&lt;0,1.01*AS314,IF($AK314&gt;10,1.1*AS314,(1+$AK314/100)*AS314)))</f>
        <v>1.1224887346399999</v>
      </c>
      <c r="AU314" s="109">
        <f>IF($AK314="n/a",1.03*AT314,IF($AK314&lt;0,1.01*AT314,IF($AK314&gt;10,1.1*AT314,(1+$AK314/100)*AT314)))</f>
        <v>1.1561633966792</v>
      </c>
      <c r="AV314" s="109">
        <f>IF($AK314="n/a",1.03*AU314,IF($AK314&lt;0,1.01*AU314,IF($AK314&gt;10,1.1*AU314,(1+$AK314/100)*AU314)))</f>
        <v>1.1908482985795761</v>
      </c>
      <c r="AW314" s="109">
        <f>SUM(AR314:AV314)</f>
        <v>5.565755317898776</v>
      </c>
      <c r="AX314" s="113">
        <f>AW314/I314*100</f>
        <v>7.1918275202206683</v>
      </c>
      <c r="AY314" s="100">
        <v>0.86</v>
      </c>
      <c r="AZ314" s="100">
        <v>62.580000000000005</v>
      </c>
      <c r="BA314" s="100">
        <v>-2.52</v>
      </c>
      <c r="BB314" s="100">
        <v>5.18</v>
      </c>
      <c r="BC314" s="100">
        <v>20.349999999999998</v>
      </c>
      <c r="BE314" s="12">
        <v>2012</v>
      </c>
      <c r="BF314" s="12">
        <f>IF(BE314&gt;2020,0,IF(BE314&gt;2008,1,IF(BE314&gt;2001,2,IF(BE314&gt;1990,3,IF(BE314&gt;1980,4,IF(BE314&gt;1973,5,IF(BE314&gt;1970,6,IF(BE314&gt;1960,7,IF(BE314&gt;1958,8,IF(BE314&gt;1953,9,10))))))))))</f>
        <v>1</v>
      </c>
      <c r="BG314" s="100">
        <v>1.39</v>
      </c>
      <c r="BH314" s="55" t="s">
        <v>121</v>
      </c>
      <c r="BI314" s="55" t="s">
        <v>122</v>
      </c>
    </row>
    <row r="315" spans="1:61" ht="12.75" customHeight="1" x14ac:dyDescent="0.2">
      <c r="A315" s="55" t="s">
        <v>1219</v>
      </c>
      <c r="B315" s="55" t="s">
        <v>1220</v>
      </c>
      <c r="C315" s="156" t="s">
        <v>116</v>
      </c>
      <c r="D315" s="98" t="s">
        <v>215</v>
      </c>
      <c r="E315" s="157">
        <v>16</v>
      </c>
      <c r="F315" s="2">
        <v>269</v>
      </c>
      <c r="G315" s="2" t="s">
        <v>119</v>
      </c>
      <c r="H315" s="2" t="s">
        <v>119</v>
      </c>
      <c r="I315" s="100">
        <v>410.41</v>
      </c>
      <c r="J315" s="101">
        <f>(M315/I315)*100</f>
        <v>2.3781096951828657</v>
      </c>
      <c r="K315" s="104">
        <v>2.44</v>
      </c>
      <c r="L315" s="71">
        <v>4</v>
      </c>
      <c r="M315" s="28">
        <f>K315*L315</f>
        <v>9.76</v>
      </c>
      <c r="N315" s="103" t="s">
        <v>339</v>
      </c>
      <c r="O315" s="104">
        <v>2.14</v>
      </c>
      <c r="P315" s="158">
        <v>45982</v>
      </c>
      <c r="Q315" s="158">
        <v>46001</v>
      </c>
      <c r="R315" s="28">
        <f>(K315-O315)/O315*100</f>
        <v>14.018691588785037</v>
      </c>
      <c r="S315" s="105">
        <f>IF(INDEX(Historical!$D$7:$D1600,MATCH(B315,Historical!$B$7:$B$1062,0))=0,"n/a",(INDEX(Historical!$C$7:$C$1062,MATCH(B315,Historical!$B$7:$B$1062,0))/INDEX(Historical!$D$7:$D$1062,MATCH(B315,Historical!$B$7:$B$1062,0))-1)*100)</f>
        <v>14.766839378238327</v>
      </c>
      <c r="T315" s="105">
        <f>IF(INDEX(Historical!$F$7:$F$1062,MATCH(B315,Historical!$B$7:$B$1062,0))=0,"n/a",((INDEX(Historical!$C$7:$C$1062,MATCH(B315,Historical!$B$7:$B$1062,0))/INDEX(Historical!$F$7:$F$1062,MATCH(B315,Historical!$B$7:$B$1062,0)))^(1/3)-1)*100)</f>
        <v>14.644211573066723</v>
      </c>
      <c r="U315" s="105">
        <f>IF(INDEX(Historical!$H$7:$H$1062,MATCH(B315,Historical!$B$7:$B$1062,0))=0,"n/a",((INDEX(Historical!$C$7:$C$1062,MATCH(B315,Historical!$B$7:$B$1062,0))/INDEX(Historical!$H$7:$H$1062,MATCH(B315,Historical!$B$7:$B$1062,0)))^(1/5)-1)*100)</f>
        <v>14.663512055894312</v>
      </c>
      <c r="V315" s="105">
        <f>IF(INDEX(Historical!$M$7:$M$1062,MATCH(B315,Historical!$B$7:$B$1062,0))=0,"n/a",((INDEX(Historical!$C$7:$C$1062,MATCH(B315,Historical!$B$7:$B$1062,0))/INDEX(Historical!$M$7:$M$1062,MATCH(B315,Historical!$B$7:$B$1062,0)))^(1/10)-1)*100)</f>
        <v>14.947916573600551</v>
      </c>
      <c r="W315" s="106">
        <f>IF(OR(U315&lt;=0,U315="n/a",V315&lt;=0,V315="n/a"),"n/a",U315/V315)</f>
        <v>0.98097363493394629</v>
      </c>
      <c r="X315" s="107">
        <f>IF(OR(AJ315&lt;=0,AJ315="n/a",U315&lt;=0,U315="n/a"),"n/a",U315/AJ315)</f>
        <v>1.3465116672079258</v>
      </c>
      <c r="Y315" s="55"/>
      <c r="Z315" s="101">
        <f>IF(OR(AC315&lt;0.01,AC315="n/a"),"n/a",M315/AC315*100)</f>
        <v>49.795918367346935</v>
      </c>
      <c r="AA315" s="109">
        <f>IF(OR(AC315&lt;0.01,AC315="n/a"),"n/a",I315/AC315)</f>
        <v>20.939285714285713</v>
      </c>
      <c r="AB315" s="71">
        <v>12</v>
      </c>
      <c r="AC315" s="100">
        <v>19.600000000000001</v>
      </c>
      <c r="AD315" s="100">
        <v>2.89</v>
      </c>
      <c r="AE315" s="100">
        <v>4.0199999999999996</v>
      </c>
      <c r="AF315" s="100">
        <v>3.51</v>
      </c>
      <c r="AG315" s="100">
        <v>17.580000000000002</v>
      </c>
      <c r="AH315" s="100">
        <v>2.8400000000000003</v>
      </c>
      <c r="AI315" s="100">
        <v>7.59</v>
      </c>
      <c r="AJ315" s="100">
        <v>10.89</v>
      </c>
      <c r="AK315" s="100">
        <v>6.68</v>
      </c>
      <c r="AL315" s="100">
        <v>21230</v>
      </c>
      <c r="AM315" s="100">
        <v>2.36</v>
      </c>
      <c r="AN315" s="100">
        <v>0.22</v>
      </c>
      <c r="AO315" s="110">
        <f>IF(U315="n/a","n/a",IF(AA315&lt;0,"n/a",IF(AA315="n/a","n/a",J315+U315-AA315)))</f>
        <v>-3.8976639632085366</v>
      </c>
      <c r="AP315" s="111">
        <f>IF(U315="n/a","n/a",J315+U315)</f>
        <v>17.041621751077177</v>
      </c>
      <c r="AQ315" s="112">
        <f>IF(OR(AC315&lt;0.01,AC315="n/a",AF315="n/a"),"n/a",(I315/SQRT(22.5*AC315*(I315/AF315))-1)*100)</f>
        <v>80.735402492941915</v>
      </c>
      <c r="AR315" s="101">
        <f>INDEX(Historical!$C$7:$C$1063,MATCH(B315,Historical!$B$7:$B$1063,0))*IF(AH315="n/a",1.03,IF(AH315&lt;0,1.01,IF(AH315&gt;10,1.1,(1+AH315/100))))</f>
        <v>9.1116239999999991</v>
      </c>
      <c r="AS315" s="109">
        <f>IF($AI315="n/a",1.03*AR315,IF($AI315&lt;0,1.01*AR315,IF($AI315&gt;10,1.1*AR315,(1+$AI315/100)*AR315)))</f>
        <v>9.8031962616000001</v>
      </c>
      <c r="AT315" s="109">
        <f>IF($AK315="n/a",1.03*AS315,IF($AK315&lt;0,1.01*AS315,IF($AK315&gt;10,1.1*AS315,(1+$AK315/100)*AS315)))</f>
        <v>10.458049771874879</v>
      </c>
      <c r="AU315" s="109">
        <f>IF($AK315="n/a",1.03*AT315,IF($AK315&lt;0,1.01*AT315,IF($AK315&gt;10,1.1*AT315,(1+$AK315/100)*AT315)))</f>
        <v>11.156647496636122</v>
      </c>
      <c r="AV315" s="109">
        <f>IF($AK315="n/a",1.03*AU315,IF($AK315&lt;0,1.01*AU315,IF($AK315&gt;10,1.1*AU315,(1+$AK315/100)*AU315)))</f>
        <v>11.901911549411414</v>
      </c>
      <c r="AW315" s="109">
        <f>SUM(AR315:AV315)</f>
        <v>52.431429079522417</v>
      </c>
      <c r="AX315" s="113">
        <f>AW315/I315*100</f>
        <v>12.775378055973881</v>
      </c>
      <c r="AY315" s="100">
        <v>0.72</v>
      </c>
      <c r="AZ315" s="100">
        <v>31.209999999999997</v>
      </c>
      <c r="BA315" s="100">
        <v>-2.4899999999999998</v>
      </c>
      <c r="BB315" s="100">
        <v>4.4799999999999995</v>
      </c>
      <c r="BC315" s="100">
        <v>11.19</v>
      </c>
      <c r="BE315" s="12">
        <v>2011</v>
      </c>
      <c r="BF315" s="12">
        <f>IF(BE315&gt;2020,0,IF(BE315&gt;2008,1,IF(BE315&gt;2001,2,IF(BE315&gt;1990,3,IF(BE315&gt;1980,4,IF(BE315&gt;1973,5,IF(BE315&gt;1970,6,IF(BE315&gt;1960,7,IF(BE315&gt;1958,8,IF(BE315&gt;1953,9,10))))))))))</f>
        <v>1</v>
      </c>
      <c r="BG315" s="100">
        <v>12.27</v>
      </c>
      <c r="BH315" s="55" t="s">
        <v>121</v>
      </c>
      <c r="BI315" s="55" t="s">
        <v>122</v>
      </c>
    </row>
    <row r="316" spans="1:61" ht="12.75" customHeight="1" x14ac:dyDescent="0.2">
      <c r="A316" s="116" t="s">
        <v>1634</v>
      </c>
      <c r="B316" s="55" t="s">
        <v>1635</v>
      </c>
      <c r="C316" s="156" t="s">
        <v>116</v>
      </c>
      <c r="D316" s="98" t="s">
        <v>248</v>
      </c>
      <c r="E316" s="157">
        <v>10</v>
      </c>
      <c r="F316" s="2">
        <v>515</v>
      </c>
      <c r="G316" s="2" t="s">
        <v>146</v>
      </c>
      <c r="H316" s="2" t="s">
        <v>146</v>
      </c>
      <c r="I316" s="100">
        <v>35.74</v>
      </c>
      <c r="J316" s="101">
        <f>(M316/I316)*100</f>
        <v>1.119194180190263</v>
      </c>
      <c r="K316" s="104">
        <v>0.1</v>
      </c>
      <c r="L316" s="71">
        <v>4</v>
      </c>
      <c r="M316" s="28">
        <f>K316*L316</f>
        <v>0.4</v>
      </c>
      <c r="N316" s="103" t="s">
        <v>147</v>
      </c>
      <c r="O316" s="104">
        <v>9.5000000000000001E-2</v>
      </c>
      <c r="P316" s="158">
        <v>46094</v>
      </c>
      <c r="Q316" s="158">
        <v>46120</v>
      </c>
      <c r="R316" s="28">
        <f>(K316-O316)/O316*100</f>
        <v>5.2631578947368469</v>
      </c>
      <c r="S316" s="105">
        <f>IF(INDEX(Historical!$D$7:$D1601,MATCH(B316,Historical!$B$7:$B$1062,0))=0,"n/a",(INDEX(Historical!$C$7:$C$1062,MATCH(B316,Historical!$B$7:$B$1062,0))/INDEX(Historical!$D$7:$D$1062,MATCH(B316,Historical!$B$7:$B$1062,0))-1)*100)</f>
        <v>1.3333333333333419</v>
      </c>
      <c r="T316" s="105">
        <f>IF(INDEX(Historical!$F$7:$F$1062,MATCH(B316,Historical!$B$7:$B$1062,0))=0,"n/a",((INDEX(Historical!$C$7:$C$1062,MATCH(B316,Historical!$B$7:$B$1062,0))/INDEX(Historical!$F$7:$F$1062,MATCH(B316,Historical!$B$7:$B$1062,0)))^(1/3)-1)*100)</f>
        <v>7.0222229910164247</v>
      </c>
      <c r="U316" s="105">
        <f>IF(INDEX(Historical!$H$7:$H$1062,MATCH(B316,Historical!$B$7:$B$1062,0))=0,"n/a",((INDEX(Historical!$C$7:$C$1062,MATCH(B316,Historical!$B$7:$B$1062,0))/INDEX(Historical!$H$7:$H$1062,MATCH(B316,Historical!$B$7:$B$1062,0)))^(1/5)-1)*100)</f>
        <v>8.3050440268092487</v>
      </c>
      <c r="V316" s="105" t="str">
        <f>IF(INDEX(Historical!$M$7:$M$1062,MATCH(B316,Historical!$B$7:$B$1062,0))=0,"n/a",((INDEX(Historical!$C$7:$C$1062,MATCH(B316,Historical!$B$7:$B$1062,0))/INDEX(Historical!$M$7:$M$1062,MATCH(B316,Historical!$B$7:$B$1062,0)))^(1/10)-1)*100)</f>
        <v>n/a</v>
      </c>
      <c r="W316" s="106" t="str">
        <f>IF(OR(U316&lt;=0,U316="n/a",V316&lt;=0,V316="n/a"),"n/a",U316/V316)</f>
        <v>n/a</v>
      </c>
      <c r="X316" s="107" t="str">
        <f>IF(OR(AJ316&lt;=0,AJ316="n/a",U316&lt;=0,U316="n/a"),"n/a",U316/AJ316)</f>
        <v>n/a</v>
      </c>
      <c r="Y316" s="165" t="s">
        <v>1719</v>
      </c>
      <c r="Z316" s="101">
        <f>IF(OR(AC316&lt;0.01,AC316="n/a"),"n/a",M316/AC316*100)</f>
        <v>63.492063492063501</v>
      </c>
      <c r="AA316" s="109">
        <f>IF(OR(AC316&lt;0.01,AC316="n/a"),"n/a",I316/AC316)</f>
        <v>56.730158730158735</v>
      </c>
      <c r="AB316" s="71">
        <v>12</v>
      </c>
      <c r="AC316" s="100">
        <v>0.63</v>
      </c>
      <c r="AD316" s="100">
        <v>0.38</v>
      </c>
      <c r="AE316" s="100">
        <v>1.08</v>
      </c>
      <c r="AF316" s="100">
        <v>2.0699999999999998</v>
      </c>
      <c r="AG316" s="100">
        <v>3.6799999999999997</v>
      </c>
      <c r="AH316" s="100">
        <v>66.569999999999993</v>
      </c>
      <c r="AI316" s="100">
        <v>61.9</v>
      </c>
      <c r="AJ316" s="100">
        <v>-13.15</v>
      </c>
      <c r="AK316" s="100">
        <v>54.84</v>
      </c>
      <c r="AL316" s="100">
        <v>6260</v>
      </c>
      <c r="AM316" s="100">
        <v>70.19</v>
      </c>
      <c r="AN316" s="100">
        <v>0.13</v>
      </c>
      <c r="AO316" s="110">
        <f>IF(U316="n/a","n/a",IF(AA316&lt;0,"n/a",IF(AA316="n/a","n/a",J316+U316-AA316)))</f>
        <v>-47.305920523159223</v>
      </c>
      <c r="AP316" s="111">
        <f>IF(U316="n/a","n/a",J316+U316)</f>
        <v>9.4242382069995116</v>
      </c>
      <c r="AQ316" s="112">
        <f>IF(OR(AC316&lt;0.01,AC316="n/a",AF316="n/a"),"n/a",(I316/SQRT(22.5*AC316*(I316/AF316))-1)*100)</f>
        <v>128.45512914300267</v>
      </c>
      <c r="AR316" s="101">
        <f>INDEX(Historical!$C$7:$C$1063,MATCH(B316,Historical!$B$7:$B$1063,0))*IF(AH316="n/a",1.03,IF(AH316&lt;0,1.01,IF(AH316&gt;10,1.1,(1+AH316/100))))</f>
        <v>0.41800000000000004</v>
      </c>
      <c r="AS316" s="109">
        <f>IF($AI316="n/a",1.03*AR316,IF($AI316&lt;0,1.01*AR316,IF($AI316&gt;10,1.1*AR316,(1+$AI316/100)*AR316)))</f>
        <v>0.4598000000000001</v>
      </c>
      <c r="AT316" s="109">
        <f>IF($AK316="n/a",1.03*AS316,IF($AK316&lt;0,1.01*AS316,IF($AK316&gt;10,1.1*AS316,(1+$AK316/100)*AS316)))</f>
        <v>0.50578000000000012</v>
      </c>
      <c r="AU316" s="109">
        <f>IF($AK316="n/a",1.03*AT316,IF($AK316&lt;0,1.01*AT316,IF($AK316&gt;10,1.1*AT316,(1+$AK316/100)*AT316)))</f>
        <v>0.55635800000000013</v>
      </c>
      <c r="AV316" s="109">
        <f>IF($AK316="n/a",1.03*AU316,IF($AK316&lt;0,1.01*AU316,IF($AK316&gt;10,1.1*AU316,(1+$AK316/100)*AU316)))</f>
        <v>0.61199380000000014</v>
      </c>
      <c r="AW316" s="109">
        <f>SUM(AR316:AV316)</f>
        <v>2.5519318000000006</v>
      </c>
      <c r="AX316" s="113">
        <f>AW316/I316*100</f>
        <v>7.140268047006157</v>
      </c>
      <c r="AY316" s="100">
        <v>1.19</v>
      </c>
      <c r="AZ316" s="100">
        <v>77.72</v>
      </c>
      <c r="BA316" s="100">
        <v>-8.99</v>
      </c>
      <c r="BB316" s="100">
        <v>-1.79</v>
      </c>
      <c r="BC316" s="100">
        <v>22.61</v>
      </c>
      <c r="BE316" s="12">
        <v>2017</v>
      </c>
      <c r="BF316" s="12">
        <f>IF(BE316&gt;2020,0,IF(BE316&gt;2008,1,IF(BE316&gt;2001,2,IF(BE316&gt;1990,3,IF(BE316&gt;1980,4,IF(BE316&gt;1973,5,IF(BE316&gt;1970,6,IF(BE316&gt;1960,7,IF(BE316&gt;1958,8,IF(BE316&gt;1953,9,10))))))))))</f>
        <v>1</v>
      </c>
      <c r="BG316" s="100">
        <v>2.2399999999999998</v>
      </c>
      <c r="BH316" s="55" t="s">
        <v>121</v>
      </c>
      <c r="BI316" s="55" t="s">
        <v>122</v>
      </c>
    </row>
    <row r="317" spans="1:61" ht="12.75" customHeight="1" x14ac:dyDescent="0.2">
      <c r="A317" s="123" t="s">
        <v>1223</v>
      </c>
      <c r="B317" s="55" t="s">
        <v>1224</v>
      </c>
      <c r="C317" s="156" t="s">
        <v>134</v>
      </c>
      <c r="D317" s="98" t="s">
        <v>157</v>
      </c>
      <c r="E317" s="157">
        <v>15</v>
      </c>
      <c r="F317" s="2">
        <v>344</v>
      </c>
      <c r="G317" s="2" t="s">
        <v>146</v>
      </c>
      <c r="H317" s="2" t="s">
        <v>146</v>
      </c>
      <c r="I317" s="100">
        <v>31</v>
      </c>
      <c r="J317" s="101">
        <f>(M317/I317)*100</f>
        <v>2.1935483870967745</v>
      </c>
      <c r="K317" s="104">
        <v>0.17</v>
      </c>
      <c r="L317" s="71">
        <v>4</v>
      </c>
      <c r="M317" s="28">
        <f>K317*L317</f>
        <v>0.68</v>
      </c>
      <c r="N317" s="103" t="s">
        <v>219</v>
      </c>
      <c r="O317" s="104">
        <v>0.16</v>
      </c>
      <c r="P317" s="158">
        <v>46114</v>
      </c>
      <c r="Q317" s="158">
        <v>46129</v>
      </c>
      <c r="R317" s="28">
        <f>(K317-O317)/O317*100</f>
        <v>6.2500000000000053</v>
      </c>
      <c r="S317" s="105">
        <f>IF(INDEX(Historical!$D$7:$D1605,MATCH(B317,Historical!$B$7:$B$1062,0))=0,"n/a",(INDEX(Historical!$C$7:$C$1062,MATCH(B317,Historical!$B$7:$B$1062,0))/INDEX(Historical!$D$7:$D$1062,MATCH(B317,Historical!$B$7:$B$1062,0))-1)*100)</f>
        <v>6.7796610169491567</v>
      </c>
      <c r="T317" s="105">
        <f>IF(INDEX(Historical!$F$7:$F$1062,MATCH(B317,Historical!$B$7:$B$1062,0))=0,"n/a",((INDEX(Historical!$C$7:$C$1062,MATCH(B317,Historical!$B$7:$B$1062,0))/INDEX(Historical!$F$7:$F$1062,MATCH(B317,Historical!$B$7:$B$1062,0)))^(1/3)-1)*100)</f>
        <v>7.2976287935406559</v>
      </c>
      <c r="U317" s="105">
        <f>IF(INDEX(Historical!$H$7:$H$1062,MATCH(B317,Historical!$B$7:$B$1062,0))=0,"n/a",((INDEX(Historical!$C$7:$C$1062,MATCH(B317,Historical!$B$7:$B$1062,0))/INDEX(Historical!$H$7:$H$1062,MATCH(B317,Historical!$B$7:$B$1062,0)))^(1/5)-1)*100)</f>
        <v>6.49189212487713</v>
      </c>
      <c r="V317" s="105">
        <f>IF(INDEX(Historical!$M$7:$M$1062,MATCH(B317,Historical!$B$7:$B$1062,0))=0,"n/a",((INDEX(Historical!$C$7:$C$1062,MATCH(B317,Historical!$B$7:$B$1062,0))/INDEX(Historical!$M$7:$M$1062,MATCH(B317,Historical!$B$7:$B$1062,0)))^(1/10)-1)*100)</f>
        <v>7.348970932152854</v>
      </c>
      <c r="W317" s="106">
        <f>IF(OR(U317&lt;=0,U317="n/a",V317&lt;=0,V317="n/a"),"n/a",U317/V317)</f>
        <v>0.88337430979269826</v>
      </c>
      <c r="X317" s="107" t="str">
        <f>IF(OR(AJ317&lt;=0,AJ317="n/a",U317&lt;=0,U317="n/a"),"n/a",U317/AJ317)</f>
        <v>n/a</v>
      </c>
      <c r="Y317" s="165"/>
      <c r="Z317" s="101" t="str">
        <f>IF(OR(AC317&lt;0.01,AC317="n/a"),"n/a",M317/AC317*100)</f>
        <v>n/a</v>
      </c>
      <c r="AA317" s="109" t="str">
        <f>IF(OR(AC317&lt;0.01,AC317="n/a"),"n/a",I317/AC317)</f>
        <v>n/a</v>
      </c>
      <c r="AB317" s="71">
        <v>12</v>
      </c>
      <c r="AC317" s="100" t="s">
        <v>142</v>
      </c>
      <c r="AD317" s="100" t="s">
        <v>142</v>
      </c>
      <c r="AE317" s="100" t="s">
        <v>142</v>
      </c>
      <c r="AF317" s="100" t="s">
        <v>142</v>
      </c>
      <c r="AG317" s="100" t="s">
        <v>142</v>
      </c>
      <c r="AH317" s="100" t="s">
        <v>142</v>
      </c>
      <c r="AI317" s="100" t="s">
        <v>142</v>
      </c>
      <c r="AJ317" s="100" t="s">
        <v>142</v>
      </c>
      <c r="AK317" s="100" t="s">
        <v>142</v>
      </c>
      <c r="AL317" s="100" t="s">
        <v>142</v>
      </c>
      <c r="AM317" s="100" t="s">
        <v>142</v>
      </c>
      <c r="AN317" s="100" t="s">
        <v>142</v>
      </c>
      <c r="AO317" s="110" t="str">
        <f>IF(U317="n/a","n/a",IF(AA317&lt;0,"n/a",IF(AA317="n/a","n/a",J317+U317-AA317)))</f>
        <v>n/a</v>
      </c>
      <c r="AP317" s="111">
        <f>IF(U317="n/a","n/a",J317+U317)</f>
        <v>8.6854405119739049</v>
      </c>
      <c r="AQ317" s="112" t="str">
        <f>IF(OR(AC317&lt;0.01,AC317="n/a",AF317="n/a"),"n/a",(I317/SQRT(22.5*AC317*(I317/AF317))-1)*100)</f>
        <v>n/a</v>
      </c>
      <c r="AR317" s="101">
        <f>INDEX(Historical!$C$7:$C$1063,MATCH(B317,Historical!$B$7:$B$1063,0))*IF(AH317="n/a",1.03,IF(AH317&lt;0,1.01,IF(AH317&gt;10,1.1,(1+AH317/100))))</f>
        <v>0.64890000000000003</v>
      </c>
      <c r="AS317" s="109">
        <f>IF($AI317="n/a",1.03*AR317,IF($AI317&lt;0,1.01*AR317,IF($AI317&gt;10,1.1*AR317,(1+$AI317/100)*AR317)))</f>
        <v>0.66836700000000004</v>
      </c>
      <c r="AT317" s="109">
        <f>IF($AK317="n/a",1.03*AS317,IF($AK317&lt;0,1.01*AS317,IF($AK317&gt;10,1.1*AS317,(1+$AK317/100)*AS317)))</f>
        <v>0.68841801000000002</v>
      </c>
      <c r="AU317" s="109">
        <f>IF($AK317="n/a",1.03*AT317,IF($AK317&lt;0,1.01*AT317,IF($AK317&gt;10,1.1*AT317,(1+$AK317/100)*AT317)))</f>
        <v>0.70907055029999999</v>
      </c>
      <c r="AV317" s="109">
        <f>IF($AK317="n/a",1.03*AU317,IF($AK317&lt;0,1.01*AU317,IF($AK317&gt;10,1.1*AU317,(1+$AK317/100)*AU317)))</f>
        <v>0.73034266680900006</v>
      </c>
      <c r="AW317" s="109">
        <f>SUM(AR317:AV317)</f>
        <v>3.4450982271089998</v>
      </c>
      <c r="AX317" s="113">
        <f>AW317/I317*100</f>
        <v>11.113220087448386</v>
      </c>
      <c r="AY317" s="100" t="s">
        <v>142</v>
      </c>
      <c r="AZ317" s="100" t="s">
        <v>142</v>
      </c>
      <c r="BA317" s="100" t="s">
        <v>142</v>
      </c>
      <c r="BB317" s="100" t="s">
        <v>142</v>
      </c>
      <c r="BC317" s="100" t="s">
        <v>142</v>
      </c>
      <c r="BD317" s="20" t="s">
        <v>108</v>
      </c>
      <c r="BE317" s="12">
        <v>2012</v>
      </c>
      <c r="BF317" s="12">
        <f>IF(BE317&gt;2020,0,IF(BE317&gt;2008,1,IF(BE317&gt;2001,2,IF(BE317&gt;1990,3,IF(BE317&gt;1980,4,IF(BE317&gt;1973,5,IF(BE317&gt;1970,6,IF(BE317&gt;1960,7,IF(BE317&gt;1958,8,IF(BE317&gt;1953,9,10))))))))))</f>
        <v>1</v>
      </c>
      <c r="BG317" s="100" t="s">
        <v>142</v>
      </c>
      <c r="BH317" s="55" t="s">
        <v>121</v>
      </c>
      <c r="BI317" s="55" t="s">
        <v>122</v>
      </c>
    </row>
    <row r="318" spans="1:61" ht="12.75" customHeight="1" x14ac:dyDescent="0.2">
      <c r="A318" s="123" t="s">
        <v>1225</v>
      </c>
      <c r="B318" s="55" t="s">
        <v>1226</v>
      </c>
      <c r="C318" s="156" t="s">
        <v>162</v>
      </c>
      <c r="D318" s="98" t="s">
        <v>167</v>
      </c>
      <c r="E318" s="157">
        <v>23</v>
      </c>
      <c r="F318" s="2">
        <v>162</v>
      </c>
      <c r="G318" s="2" t="s">
        <v>119</v>
      </c>
      <c r="H318" s="2" t="s">
        <v>119</v>
      </c>
      <c r="I318" s="100">
        <v>79.86</v>
      </c>
      <c r="J318" s="101">
        <f>(M318/I318)*100</f>
        <v>4.1322314049586781</v>
      </c>
      <c r="K318" s="104">
        <v>0.82499999999999996</v>
      </c>
      <c r="L318" s="71">
        <v>4</v>
      </c>
      <c r="M318" s="28">
        <f>K318*L318</f>
        <v>3.3</v>
      </c>
      <c r="N318" s="103" t="s">
        <v>361</v>
      </c>
      <c r="O318" s="104">
        <v>0.78500000000000003</v>
      </c>
      <c r="P318" s="158">
        <v>46002</v>
      </c>
      <c r="Q318" s="158">
        <v>46027</v>
      </c>
      <c r="R318" s="28">
        <f>(K318-O318)/O318*100</f>
        <v>5.0955414012738753</v>
      </c>
      <c r="S318" s="105">
        <f>IF(INDEX(Historical!$D$7:$D1609,MATCH(B318,Historical!$B$7:$B$1062,0))=0,"n/a",(INDEX(Historical!$C$7:$C$1062,MATCH(B318,Historical!$B$7:$B$1062,0))/INDEX(Historical!$D$7:$D$1062,MATCH(B318,Historical!$B$7:$B$1062,0))-1)*100)</f>
        <v>3.9735099337748325</v>
      </c>
      <c r="T318" s="105">
        <f>IF(INDEX(Historical!$F$7:$F$1062,MATCH(B318,Historical!$B$7:$B$1062,0))=0,"n/a",((INDEX(Historical!$C$7:$C$1062,MATCH(B318,Historical!$B$7:$B$1062,0))/INDEX(Historical!$F$7:$F$1062,MATCH(B318,Historical!$B$7:$B$1062,0)))^(1/3)-1)*100)</f>
        <v>4.6468985969915444</v>
      </c>
      <c r="U318" s="105">
        <f>IF(INDEX(Historical!$H$7:$H$1062,MATCH(B318,Historical!$B$7:$B$1062,0))=0,"n/a",((INDEX(Historical!$C$7:$C$1062,MATCH(B318,Historical!$B$7:$B$1062,0))/INDEX(Historical!$H$7:$H$1062,MATCH(B318,Historical!$B$7:$B$1062,0)))^(1/5)-1)*100)</f>
        <v>4.7480773392046594</v>
      </c>
      <c r="V318" s="105">
        <f>IF(INDEX(Historical!$M$7:$M$1062,MATCH(B318,Historical!$B$7:$B$1062,0))=0,"n/a",((INDEX(Historical!$C$7:$C$1062,MATCH(B318,Historical!$B$7:$B$1062,0))/INDEX(Historical!$M$7:$M$1062,MATCH(B318,Historical!$B$7:$B$1062,0)))^(1/10)-1)*100)</f>
        <v>5.4899733241458692</v>
      </c>
      <c r="W318" s="106">
        <f>IF(OR(U318&lt;=0,U318="n/a",V318&lt;=0,V318="n/a"),"n/a",U318/V318)</f>
        <v>0.8648634626914814</v>
      </c>
      <c r="X318" s="107">
        <f>IF(OR(AJ318&lt;=0,AJ318="n/a",U318&lt;=0,U318="n/a"),"n/a",U318/AJ318)</f>
        <v>0.19045637140812913</v>
      </c>
      <c r="Y318" s="161"/>
      <c r="Z318" s="101">
        <f>IF(OR(AC318&lt;0.01,AC318="n/a"),"n/a",M318/AC318*100)</f>
        <v>57.894736842105253</v>
      </c>
      <c r="AA318" s="109">
        <f>IF(OR(AC318&lt;0.01,AC318="n/a"),"n/a",I318/AC318)</f>
        <v>14.010526315789473</v>
      </c>
      <c r="AB318" s="71">
        <v>9</v>
      </c>
      <c r="AC318" s="100">
        <v>5.7</v>
      </c>
      <c r="AD318" s="100">
        <v>1.26</v>
      </c>
      <c r="AE318" s="100">
        <v>1.86</v>
      </c>
      <c r="AF318" s="100">
        <v>1.38</v>
      </c>
      <c r="AG318" s="100">
        <v>8.4699999999999989</v>
      </c>
      <c r="AH318" s="100">
        <v>-9.5</v>
      </c>
      <c r="AI318" s="100">
        <v>36.74</v>
      </c>
      <c r="AJ318" s="100">
        <v>24.93</v>
      </c>
      <c r="AK318" s="100">
        <v>11.57</v>
      </c>
      <c r="AL318" s="100">
        <v>4720</v>
      </c>
      <c r="AM318" s="100">
        <v>2.36</v>
      </c>
      <c r="AN318" s="100">
        <v>2.33</v>
      </c>
      <c r="AO318" s="110">
        <f>IF(U318="n/a","n/a",IF(AA318&lt;0,"n/a",IF(AA318="n/a","n/a",J318+U318-AA318)))</f>
        <v>-5.1302175716261367</v>
      </c>
      <c r="AP318" s="111">
        <f>IF(U318="n/a","n/a",J318+U318)</f>
        <v>8.8803087441633366</v>
      </c>
      <c r="AQ318" s="112">
        <f>IF(OR(AC318&lt;0.01,AC318="n/a",AF318="n/a"),"n/a",(I318/SQRT(22.5*AC318*(I318/AF318))-1)*100)</f>
        <v>-7.3009018004083215</v>
      </c>
      <c r="AR318" s="101">
        <f>INDEX(Historical!$C$7:$C$1063,MATCH(B318,Historical!$B$7:$B$1063,0))*IF(AH318="n/a",1.03,IF(AH318&lt;0,1.01,IF(AH318&gt;10,1.1,(1+AH318/100))))</f>
        <v>3.1714000000000002</v>
      </c>
      <c r="AS318" s="109">
        <f>IF($AI318="n/a",1.03*AR318,IF($AI318&lt;0,1.01*AR318,IF($AI318&gt;10,1.1*AR318,(1+$AI318/100)*AR318)))</f>
        <v>3.4885400000000004</v>
      </c>
      <c r="AT318" s="109">
        <f>IF($AK318="n/a",1.03*AS318,IF($AK318&lt;0,1.01*AS318,IF($AK318&gt;10,1.1*AS318,(1+$AK318/100)*AS318)))</f>
        <v>3.8373940000000006</v>
      </c>
      <c r="AU318" s="109">
        <f>IF($AK318="n/a",1.03*AT318,IF($AK318&lt;0,1.01*AT318,IF($AK318&gt;10,1.1*AT318,(1+$AK318/100)*AT318)))</f>
        <v>4.2211334000000011</v>
      </c>
      <c r="AV318" s="109">
        <f>IF($AK318="n/a",1.03*AU318,IF($AK318&lt;0,1.01*AU318,IF($AK318&gt;10,1.1*AU318,(1+$AK318/100)*AU318)))</f>
        <v>4.6432467400000013</v>
      </c>
      <c r="AW318" s="109">
        <f>SUM(AR318:AV318)</f>
        <v>19.361714140000004</v>
      </c>
      <c r="AX318" s="113">
        <f>AW318/I318*100</f>
        <v>24.244570673678943</v>
      </c>
      <c r="AY318" s="100">
        <v>0.54</v>
      </c>
      <c r="AZ318" s="100">
        <v>8.7900000000000009</v>
      </c>
      <c r="BA318" s="100">
        <v>-16.21</v>
      </c>
      <c r="BB318" s="100">
        <v>-1.3599999999999999</v>
      </c>
      <c r="BC318" s="100">
        <v>-7.01</v>
      </c>
      <c r="BE318" s="12">
        <v>2004</v>
      </c>
      <c r="BF318" s="12">
        <f>IF(BE318&gt;2020,0,IF(BE318&gt;2008,1,IF(BE318&gt;2001,2,IF(BE318&gt;1990,3,IF(BE318&gt;1980,4,IF(BE318&gt;1973,5,IF(BE318&gt;1970,6,IF(BE318&gt;1960,7,IF(BE318&gt;1958,8,IF(BE318&gt;1953,9,10))))))))))</f>
        <v>2</v>
      </c>
      <c r="BG318" s="100">
        <v>2.25</v>
      </c>
      <c r="BH318" s="55" t="s">
        <v>121</v>
      </c>
      <c r="BI318" s="55" t="s">
        <v>122</v>
      </c>
    </row>
    <row r="319" spans="1:61" ht="12.75" customHeight="1" x14ac:dyDescent="0.2">
      <c r="A319" s="123" t="s">
        <v>1227</v>
      </c>
      <c r="B319" s="55" t="s">
        <v>1228</v>
      </c>
      <c r="C319" s="156" t="s">
        <v>162</v>
      </c>
      <c r="D319" s="98" t="s">
        <v>192</v>
      </c>
      <c r="E319" s="157">
        <v>23</v>
      </c>
      <c r="F319" s="2">
        <v>171</v>
      </c>
      <c r="G319" s="2" t="s">
        <v>119</v>
      </c>
      <c r="H319" s="2" t="s">
        <v>119</v>
      </c>
      <c r="I319" s="100">
        <v>88.55</v>
      </c>
      <c r="J319" s="101">
        <f>(M319/I319)*100</f>
        <v>2.9700734048560133</v>
      </c>
      <c r="K319" s="104">
        <v>0.65749999999999997</v>
      </c>
      <c r="L319" s="71">
        <v>4</v>
      </c>
      <c r="M319" s="28">
        <f>K319*L319</f>
        <v>2.63</v>
      </c>
      <c r="N319" s="103" t="s">
        <v>209</v>
      </c>
      <c r="O319" s="104">
        <v>0.64500000000000002</v>
      </c>
      <c r="P319" s="158">
        <v>46100</v>
      </c>
      <c r="Q319" s="158">
        <v>46127</v>
      </c>
      <c r="R319" s="28">
        <f>(K319-O319)/O319*100</f>
        <v>1.937984496124024</v>
      </c>
      <c r="S319" s="105">
        <f>IF(INDEX(Historical!$D$7:$D1611,MATCH(B319,Historical!$B$7:$B$1062,0))=0,"n/a",(INDEX(Historical!$C$7:$C$1062,MATCH(B319,Historical!$B$7:$B$1062,0))/INDEX(Historical!$D$7:$D$1062,MATCH(B319,Historical!$B$7:$B$1062,0))-1)*100)</f>
        <v>4.0733197556008127</v>
      </c>
      <c r="T319" s="105">
        <f>IF(INDEX(Historical!$F$7:$F$1062,MATCH(B319,Historical!$B$7:$B$1062,0))=0,"n/a",((INDEX(Historical!$C$7:$C$1062,MATCH(B319,Historical!$B$7:$B$1062,0))/INDEX(Historical!$F$7:$F$1062,MATCH(B319,Historical!$B$7:$B$1062,0)))^(1/3)-1)*100)</f>
        <v>4.0593725556910876</v>
      </c>
      <c r="U319" s="105">
        <f>IF(INDEX(Historical!$H$7:$H$1062,MATCH(B319,Historical!$B$7:$B$1062,0))=0,"n/a",((INDEX(Historical!$C$7:$C$1062,MATCH(B319,Historical!$B$7:$B$1062,0))/INDEX(Historical!$H$7:$H$1062,MATCH(B319,Historical!$B$7:$B$1062,0)))^(1/5)-1)*100)</f>
        <v>4.4899357374966087</v>
      </c>
      <c r="V319" s="105">
        <f>IF(INDEX(Historical!$M$7:$M$1062,MATCH(B319,Historical!$B$7:$B$1062,0))=0,"n/a",((INDEX(Historical!$C$7:$C$1062,MATCH(B319,Historical!$B$7:$B$1062,0))/INDEX(Historical!$M$7:$M$1062,MATCH(B319,Historical!$B$7:$B$1062,0)))^(1/10)-1)*100)</f>
        <v>6.3533518634894648</v>
      </c>
      <c r="W319" s="106">
        <f>IF(OR(U319&lt;=0,U319="n/a",V319&lt;=0,V319="n/a"),"n/a",U319/V319)</f>
        <v>0.70670345889367947</v>
      </c>
      <c r="X319" s="107" t="str">
        <f>IF(OR(AJ319&lt;=0,AJ319="n/a",U319&lt;=0,U319="n/a"),"n/a",U319/AJ319)</f>
        <v>n/a</v>
      </c>
      <c r="Y319" s="55"/>
      <c r="Z319" s="101">
        <f>IF(OR(AC319&lt;0.01,AC319="n/a"),"n/a",M319/AC319*100)</f>
        <v>89.455782312925166</v>
      </c>
      <c r="AA319" s="109">
        <f>IF(OR(AC319&lt;0.01,AC319="n/a"),"n/a",I319/AC319)</f>
        <v>30.11904761904762</v>
      </c>
      <c r="AB319" s="71">
        <v>12</v>
      </c>
      <c r="AC319" s="100">
        <v>2.94</v>
      </c>
      <c r="AD319" s="100">
        <v>1.89</v>
      </c>
      <c r="AE319" s="100">
        <v>4.29</v>
      </c>
      <c r="AF319" s="100">
        <v>1.79</v>
      </c>
      <c r="AG319" s="100">
        <v>6.12</v>
      </c>
      <c r="AH319" s="100">
        <v>8.9700000000000006</v>
      </c>
      <c r="AI319" s="100">
        <v>8</v>
      </c>
      <c r="AJ319" s="100">
        <v>-15.67</v>
      </c>
      <c r="AK319" s="100">
        <v>8.5</v>
      </c>
      <c r="AL319" s="100">
        <v>57890</v>
      </c>
      <c r="AM319" s="100">
        <v>0.11</v>
      </c>
      <c r="AN319" s="100">
        <v>1.1299999999999999</v>
      </c>
      <c r="AO319" s="110">
        <f>IF(U319="n/a","n/a",IF(AA319&lt;0,"n/a",IF(AA319="n/a","n/a",J319+U319-AA319)))</f>
        <v>-22.659038476694999</v>
      </c>
      <c r="AP319" s="111">
        <f>IF(U319="n/a","n/a",J319+U319)</f>
        <v>7.4600091423526216</v>
      </c>
      <c r="AQ319" s="112">
        <f>IF(OR(AC319&lt;0.01,AC319="n/a",AF319="n/a"),"n/a",(I319/SQRT(22.5*AC319*(I319/AF319))-1)*100)</f>
        <v>54.794624135903568</v>
      </c>
      <c r="AR319" s="101">
        <f>INDEX(Historical!$C$7:$C$1063,MATCH(B319,Historical!$B$7:$B$1063,0))*IF(AH319="n/a",1.03,IF(AH319&lt;0,1.01,IF(AH319&gt;10,1.1,(1+AH319/100))))</f>
        <v>2.7841835000000006</v>
      </c>
      <c r="AS319" s="109">
        <f>IF($AI319="n/a",1.03*AR319,IF($AI319&lt;0,1.01*AR319,IF($AI319&gt;10,1.1*AR319,(1+$AI319/100)*AR319)))</f>
        <v>3.0069181800000009</v>
      </c>
      <c r="AT319" s="109">
        <f>IF($AK319="n/a",1.03*AS319,IF($AK319&lt;0,1.01*AS319,IF($AK319&gt;10,1.1*AS319,(1+$AK319/100)*AS319)))</f>
        <v>3.262506225300001</v>
      </c>
      <c r="AU319" s="109">
        <f>IF($AK319="n/a",1.03*AT319,IF($AK319&lt;0,1.01*AT319,IF($AK319&gt;10,1.1*AT319,(1+$AK319/100)*AT319)))</f>
        <v>3.5398192544505012</v>
      </c>
      <c r="AV319" s="109">
        <f>IF($AK319="n/a",1.03*AU319,IF($AK319&lt;0,1.01*AU319,IF($AK319&gt;10,1.1*AU319,(1+$AK319/100)*AU319)))</f>
        <v>3.8407038910787938</v>
      </c>
      <c r="AW319" s="109">
        <f>SUM(AR319:AV319)</f>
        <v>16.434131050829297</v>
      </c>
      <c r="AX319" s="113">
        <f>AW319/I319*100</f>
        <v>18.55915420759943</v>
      </c>
      <c r="AY319" s="100">
        <v>0.57999999999999996</v>
      </c>
      <c r="AZ319" s="100">
        <v>12.13</v>
      </c>
      <c r="BA319" s="100">
        <v>-12.36</v>
      </c>
      <c r="BB319" s="100">
        <v>-3.49</v>
      </c>
      <c r="BC319" s="100">
        <v>-3.6700000000000004</v>
      </c>
      <c r="BE319" s="12">
        <v>2004</v>
      </c>
      <c r="BF319" s="12">
        <f>IF(BE319&gt;2020,0,IF(BE319&gt;2008,1,IF(BE319&gt;2001,2,IF(BE319&gt;1990,3,IF(BE319&gt;1980,4,IF(BE319&gt;1973,5,IF(BE319&gt;1970,6,IF(BE319&gt;1960,7,IF(BE319&gt;1958,8,IF(BE319&gt;1953,9,10))))))))))</f>
        <v>2</v>
      </c>
      <c r="BG319" s="100">
        <v>1.8399999999999999</v>
      </c>
      <c r="BH319" s="55" t="s">
        <v>121</v>
      </c>
      <c r="BI319" s="55" t="s">
        <v>122</v>
      </c>
    </row>
    <row r="320" spans="1:61" ht="12.75" customHeight="1" x14ac:dyDescent="0.2">
      <c r="A320" s="55" t="s">
        <v>1229</v>
      </c>
      <c r="B320" s="55" t="s">
        <v>1230</v>
      </c>
      <c r="C320" s="156" t="s">
        <v>134</v>
      </c>
      <c r="D320" s="98" t="s">
        <v>157</v>
      </c>
      <c r="E320" s="157">
        <v>15</v>
      </c>
      <c r="F320" s="2">
        <v>359</v>
      </c>
      <c r="G320" s="2" t="s">
        <v>146</v>
      </c>
      <c r="H320" s="2" t="s">
        <v>146</v>
      </c>
      <c r="I320" s="100">
        <v>105.09</v>
      </c>
      <c r="J320" s="101">
        <f>(M320/I320)*100</f>
        <v>2.5121324578932342</v>
      </c>
      <c r="K320" s="104">
        <v>0.66</v>
      </c>
      <c r="L320" s="71">
        <v>4</v>
      </c>
      <c r="M320" s="28">
        <f>K320*L320</f>
        <v>2.64</v>
      </c>
      <c r="N320" s="103" t="s">
        <v>550</v>
      </c>
      <c r="O320" s="104">
        <v>0.6</v>
      </c>
      <c r="P320" s="158">
        <v>46241</v>
      </c>
      <c r="Q320" s="158">
        <v>46248</v>
      </c>
      <c r="R320" s="28">
        <f>(K320-O320)/O320*100</f>
        <v>10.000000000000009</v>
      </c>
      <c r="S320" s="105">
        <f>IF(INDEX(Historical!$D$7:$D1612,MATCH(B320,Historical!$B$7:$B$1062,0))=0,"n/a",(INDEX(Historical!$C$7:$C$1062,MATCH(B320,Historical!$B$7:$B$1062,0))/INDEX(Historical!$D$7:$D$1062,MATCH(B320,Historical!$B$7:$B$1062,0))-1)*100)</f>
        <v>7.5471698113207308</v>
      </c>
      <c r="T320" s="105">
        <f>IF(INDEX(Historical!$F$7:$F$1062,MATCH(B320,Historical!$B$7:$B$1062,0))=0,"n/a",((INDEX(Historical!$C$7:$C$1062,MATCH(B320,Historical!$B$7:$B$1062,0))/INDEX(Historical!$F$7:$F$1062,MATCH(B320,Historical!$B$7:$B$1062,0)))^(1/3)-1)*100)</f>
        <v>4.8149469628073316</v>
      </c>
      <c r="U320" s="105">
        <f>IF(INDEX(Historical!$H$7:$H$1062,MATCH(B320,Historical!$B$7:$B$1062,0))=0,"n/a",((INDEX(Historical!$C$7:$C$1062,MATCH(B320,Historical!$B$7:$B$1062,0))/INDEX(Historical!$H$7:$H$1062,MATCH(B320,Historical!$B$7:$B$1062,0)))^(1/5)-1)*100)</f>
        <v>3.9334633807695418</v>
      </c>
      <c r="V320" s="105">
        <f>IF(INDEX(Historical!$M$7:$M$1062,MATCH(B320,Historical!$B$7:$B$1062,0))=0,"n/a",((INDEX(Historical!$C$7:$C$1062,MATCH(B320,Historical!$B$7:$B$1062,0))/INDEX(Historical!$M$7:$M$1062,MATCH(B320,Historical!$B$7:$B$1062,0)))^(1/10)-1)*100)</f>
        <v>8.8105178338498078</v>
      </c>
      <c r="W320" s="106">
        <f>IF(OR(U320&lt;=0,U320="n/a",V320&lt;=0,V320="n/a"),"n/a",U320/V320)</f>
        <v>0.44645087325710475</v>
      </c>
      <c r="X320" s="107">
        <f>IF(OR(AJ320&lt;=0,AJ320="n/a",U320&lt;=0,U320="n/a"),"n/a",U320/AJ320)</f>
        <v>0.13498501649861158</v>
      </c>
      <c r="Y320" s="123"/>
      <c r="Z320" s="101">
        <f>IF(OR(AC320&lt;0.01,AC320="n/a"),"n/a",M320/AC320*100)</f>
        <v>27.731092436974791</v>
      </c>
      <c r="AA320" s="109">
        <f>IF(OR(AC320&lt;0.01,AC320="n/a"),"n/a",I320/AC320)</f>
        <v>11.038865546218489</v>
      </c>
      <c r="AB320" s="71">
        <v>12</v>
      </c>
      <c r="AC320" s="100">
        <v>9.52</v>
      </c>
      <c r="AD320" s="100">
        <v>0.74</v>
      </c>
      <c r="AE320" s="100">
        <v>2.69</v>
      </c>
      <c r="AF320" s="100">
        <v>1.1200000000000001</v>
      </c>
      <c r="AG320" s="100">
        <v>10.6</v>
      </c>
      <c r="AH320" s="100">
        <v>20.419999999999998</v>
      </c>
      <c r="AI320" s="100">
        <v>8.73</v>
      </c>
      <c r="AJ320" s="100">
        <v>29.14</v>
      </c>
      <c r="AK320" s="100">
        <v>13.719999999999999</v>
      </c>
      <c r="AL320" s="100">
        <v>10190</v>
      </c>
      <c r="AM320" s="100">
        <v>1.34</v>
      </c>
      <c r="AN320" s="100">
        <v>0.17</v>
      </c>
      <c r="AO320" s="110">
        <f>IF(U320="n/a","n/a",IF(AA320&lt;0,"n/a",IF(AA320="n/a","n/a",J320+U320-AA320)))</f>
        <v>-4.593269707555713</v>
      </c>
      <c r="AP320" s="111">
        <f>IF(U320="n/a","n/a",J320+U320)</f>
        <v>6.4455958386627756</v>
      </c>
      <c r="AQ320" s="112">
        <f>IF(OR(AC320&lt;0.01,AC320="n/a",AF320="n/a"),"n/a",(I320/SQRT(22.5*AC320*(I320/AF320))-1)*100)</f>
        <v>-25.872394070870509</v>
      </c>
      <c r="AR320" s="101">
        <f>INDEX(Historical!$C$7:$C$1063,MATCH(B320,Historical!$B$7:$B$1063,0))*IF(AH320="n/a",1.03,IF(AH320&lt;0,1.01,IF(AH320&gt;10,1.1,(1+AH320/100))))</f>
        <v>2.508</v>
      </c>
      <c r="AS320" s="109">
        <f>IF($AI320="n/a",1.03*AR320,IF($AI320&lt;0,1.01*AR320,IF($AI320&gt;10,1.1*AR320,(1+$AI320/100)*AR320)))</f>
        <v>2.7269483999999999</v>
      </c>
      <c r="AT320" s="109">
        <f>IF($AK320="n/a",1.03*AS320,IF($AK320&lt;0,1.01*AS320,IF($AK320&gt;10,1.1*AS320,(1+$AK320/100)*AS320)))</f>
        <v>2.9996432400000002</v>
      </c>
      <c r="AU320" s="109">
        <f>IF($AK320="n/a",1.03*AT320,IF($AK320&lt;0,1.01*AT320,IF($AK320&gt;10,1.1*AT320,(1+$AK320/100)*AT320)))</f>
        <v>3.2996075640000004</v>
      </c>
      <c r="AV320" s="109">
        <f>IF($AK320="n/a",1.03*AU320,IF($AK320&lt;0,1.01*AU320,IF($AK320&gt;10,1.1*AU320,(1+$AK320/100)*AU320)))</f>
        <v>3.6295683204000007</v>
      </c>
      <c r="AW320" s="109">
        <f>SUM(AR320:AV320)</f>
        <v>15.163767524400003</v>
      </c>
      <c r="AX320" s="113">
        <f>AW320/I320*100</f>
        <v>14.429315371966888</v>
      </c>
      <c r="AY320" s="100">
        <v>0.71</v>
      </c>
      <c r="AZ320" s="100">
        <v>24.4</v>
      </c>
      <c r="BA320" s="100">
        <v>-3.11</v>
      </c>
      <c r="BB320" s="100">
        <v>6.13</v>
      </c>
      <c r="BC320" s="100">
        <v>9.1800000000000015</v>
      </c>
      <c r="BE320" s="12">
        <v>2012</v>
      </c>
      <c r="BF320" s="12">
        <f>IF(BE320&gt;2020,0,IF(BE320&gt;2008,1,IF(BE320&gt;2001,2,IF(BE320&gt;1990,3,IF(BE320&gt;1980,4,IF(BE320&gt;1973,5,IF(BE320&gt;1970,6,IF(BE320&gt;1960,7,IF(BE320&gt;1958,8,IF(BE320&gt;1953,9,10))))))))))</f>
        <v>1</v>
      </c>
      <c r="BG320" s="100">
        <v>1.41</v>
      </c>
      <c r="BH320" s="55" t="s">
        <v>121</v>
      </c>
      <c r="BI320" s="55" t="s">
        <v>122</v>
      </c>
    </row>
    <row r="321" spans="1:61" ht="12.75" customHeight="1" x14ac:dyDescent="0.2">
      <c r="A321" s="55" t="s">
        <v>1231</v>
      </c>
      <c r="B321" s="55" t="s">
        <v>1232</v>
      </c>
      <c r="C321" s="156" t="s">
        <v>116</v>
      </c>
      <c r="D321" s="98" t="s">
        <v>150</v>
      </c>
      <c r="E321" s="157">
        <v>13</v>
      </c>
      <c r="F321" s="2">
        <v>445</v>
      </c>
      <c r="G321" s="2" t="s">
        <v>146</v>
      </c>
      <c r="H321" s="2" t="s">
        <v>146</v>
      </c>
      <c r="I321" s="100">
        <v>187.74</v>
      </c>
      <c r="J321" s="101">
        <f>(M321/I321)*100</f>
        <v>0.63918184723553839</v>
      </c>
      <c r="K321" s="104">
        <v>0.3</v>
      </c>
      <c r="L321" s="2">
        <v>4</v>
      </c>
      <c r="M321" s="28">
        <f>K321*L321</f>
        <v>1.2</v>
      </c>
      <c r="N321" s="2" t="s">
        <v>575</v>
      </c>
      <c r="O321" s="104">
        <v>0.28999999999999998</v>
      </c>
      <c r="P321" s="158">
        <v>46205</v>
      </c>
      <c r="Q321" s="158">
        <v>46226</v>
      </c>
      <c r="R321" s="28">
        <f>(K321-O321)/O321*100</f>
        <v>3.4482758620689689</v>
      </c>
      <c r="S321" s="105">
        <f>IF(INDEX(Historical!$D$7:$D1613,MATCH(B321,Historical!$B$7:$B$1062,0))=0,"n/a",(INDEX(Historical!$C$7:$C$1062,MATCH(B321,Historical!$B$7:$B$1062,0))/INDEX(Historical!$D$7:$D$1062,MATCH(B321,Historical!$B$7:$B$1062,0))-1)*100)</f>
        <v>3.6363636363636154</v>
      </c>
      <c r="T321" s="105">
        <f>IF(INDEX(Historical!$F$7:$F$1062,MATCH(B321,Historical!$B$7:$B$1062,0))=0,"n/a",((INDEX(Historical!$C$7:$C$1062,MATCH(B321,Historical!$B$7:$B$1062,0))/INDEX(Historical!$F$7:$F$1062,MATCH(B321,Historical!$B$7:$B$1062,0)))^(1/3)-1)*100)</f>
        <v>3.7771070432953691</v>
      </c>
      <c r="U321" s="105">
        <f>IF(INDEX(Historical!$H$7:$H$1062,MATCH(B321,Historical!$B$7:$B$1062,0))=0,"n/a",((INDEX(Historical!$C$7:$C$1062,MATCH(B321,Historical!$B$7:$B$1062,0))/INDEX(Historical!$H$7:$H$1062,MATCH(B321,Historical!$B$7:$B$1062,0)))^(1/5)-1)*100)</f>
        <v>4.3814690588328764</v>
      </c>
      <c r="V321" s="105">
        <f>IF(INDEX(Historical!$M$7:$M$1062,MATCH(B321,Historical!$B$7:$B$1062,0))=0,"n/a",((INDEX(Historical!$C$7:$C$1062,MATCH(B321,Historical!$B$7:$B$1062,0))/INDEX(Historical!$M$7:$M$1062,MATCH(B321,Historical!$B$7:$B$1062,0)))^(1/10)-1)*100)</f>
        <v>6.629005847852576</v>
      </c>
      <c r="W321" s="106">
        <f>IF(OR(U321&lt;=0,U321="n/a",V321&lt;=0,V321="n/a"),"n/a",U321/V321)</f>
        <v>0.66095417011168056</v>
      </c>
      <c r="X321" s="107">
        <f>IF(OR(AJ321&lt;=0,AJ321="n/a",U321&lt;=0,U321="n/a"),"n/a",U321/AJ321)</f>
        <v>0.31096302759637162</v>
      </c>
      <c r="Y321" s="162"/>
      <c r="Z321" s="101">
        <f>IF(OR(AC321&lt;0.01,AC321="n/a"),"n/a",M321/AC321*100)</f>
        <v>13.114754098360654</v>
      </c>
      <c r="AA321" s="109">
        <f>IF(OR(AC321&lt;0.01,AC321="n/a"),"n/a",I321/AC321)</f>
        <v>20.518032786885247</v>
      </c>
      <c r="AB321" s="2">
        <v>12</v>
      </c>
      <c r="AC321" s="100">
        <v>9.15</v>
      </c>
      <c r="AD321" s="100">
        <v>2.2000000000000002</v>
      </c>
      <c r="AE321" s="100">
        <v>3.19</v>
      </c>
      <c r="AF321" s="100">
        <v>3.75</v>
      </c>
      <c r="AG321" s="100">
        <v>18.72</v>
      </c>
      <c r="AH321" s="100">
        <v>11.53</v>
      </c>
      <c r="AI321" s="100">
        <v>6.01</v>
      </c>
      <c r="AJ321" s="100">
        <v>14.09</v>
      </c>
      <c r="AK321" s="100">
        <v>8.76</v>
      </c>
      <c r="AL321" s="100">
        <v>7720</v>
      </c>
      <c r="AM321" s="100">
        <v>0.38</v>
      </c>
      <c r="AN321" s="100">
        <v>0.2</v>
      </c>
      <c r="AO321" s="110">
        <f>IF(U321="n/a","n/a",IF(AA321&lt;0,"n/a",IF(AA321="n/a","n/a",J321+U321-AA321)))</f>
        <v>-15.497381880816832</v>
      </c>
      <c r="AP321" s="111">
        <f>IF(U321="n/a","n/a",J321+U321)</f>
        <v>5.0206509060684148</v>
      </c>
      <c r="AQ321" s="112">
        <f>IF(OR(AC321&lt;0.01,AC321="n/a",AF321="n/a"),"n/a",(I321/SQRT(22.5*AC321*(I321/AF321))-1)*100)</f>
        <v>84.923555318070328</v>
      </c>
      <c r="AR321" s="101">
        <f>INDEX(Historical!$C$7:$C$1063,MATCH(B321,Historical!$B$7:$B$1063,0))*IF(AH321="n/a",1.03,IF(AH321&lt;0,1.01,IF(AH321&gt;10,1.1,(1+AH321/100))))</f>
        <v>1.254</v>
      </c>
      <c r="AS321" s="109">
        <f>IF($AI321="n/a",1.03*AR321,IF($AI321&lt;0,1.01*AR321,IF($AI321&gt;10,1.1*AR321,(1+$AI321/100)*AR321)))</f>
        <v>1.3293654000000001</v>
      </c>
      <c r="AT321" s="109">
        <f>IF($AK321="n/a",1.03*AS321,IF($AK321&lt;0,1.01*AS321,IF($AK321&gt;10,1.1*AS321,(1+$AK321/100)*AS321)))</f>
        <v>1.44581780904</v>
      </c>
      <c r="AU321" s="109">
        <f>IF($AK321="n/a",1.03*AT321,IF($AK321&lt;0,1.01*AT321,IF($AK321&gt;10,1.1*AT321,(1+$AK321/100)*AT321)))</f>
        <v>1.5724714491119038</v>
      </c>
      <c r="AV321" s="109">
        <f>IF($AK321="n/a",1.03*AU321,IF($AK321&lt;0,1.01*AU321,IF($AK321&gt;10,1.1*AU321,(1+$AK321/100)*AU321)))</f>
        <v>1.7102199480541065</v>
      </c>
      <c r="AW321" s="109">
        <f>SUM(AR321:AV321)</f>
        <v>7.3118746062060112</v>
      </c>
      <c r="AX321" s="113">
        <f>AW321/I321*100</f>
        <v>3.8946812646244866</v>
      </c>
      <c r="AY321" s="100">
        <v>1.32</v>
      </c>
      <c r="AZ321" s="100">
        <v>20.100000000000001</v>
      </c>
      <c r="BA321" s="100">
        <v>-12.06</v>
      </c>
      <c r="BB321" s="100">
        <v>-2.5</v>
      </c>
      <c r="BC321" s="100">
        <v>3.32</v>
      </c>
      <c r="BE321" s="12">
        <v>2014</v>
      </c>
      <c r="BF321" s="12">
        <f>IF(BE321&gt;2020,0,IF(BE321&gt;2008,1,IF(BE321&gt;2001,2,IF(BE321&gt;1990,3,IF(BE321&gt;1980,4,IF(BE321&gt;1973,5,IF(BE321&gt;1970,6,IF(BE321&gt;1960,7,IF(BE321&gt;1958,8,IF(BE321&gt;1953,9,10))))))))))</f>
        <v>1</v>
      </c>
      <c r="BG321" s="100">
        <v>12.41</v>
      </c>
      <c r="BH321" s="55" t="s">
        <v>121</v>
      </c>
      <c r="BI321" s="55" t="s">
        <v>122</v>
      </c>
    </row>
    <row r="322" spans="1:61" ht="12.75" customHeight="1" x14ac:dyDescent="0.2">
      <c r="A322" s="55" t="s">
        <v>1233</v>
      </c>
      <c r="B322" s="55" t="s">
        <v>1234</v>
      </c>
      <c r="C322" s="156" t="s">
        <v>300</v>
      </c>
      <c r="D322" s="98" t="s">
        <v>794</v>
      </c>
      <c r="E322" s="157">
        <v>16</v>
      </c>
      <c r="F322" s="2">
        <v>294</v>
      </c>
      <c r="G322" s="2" t="s">
        <v>146</v>
      </c>
      <c r="H322" s="2" t="s">
        <v>146</v>
      </c>
      <c r="I322" s="100">
        <v>38.26</v>
      </c>
      <c r="J322" s="101">
        <f>(M322/I322)*100</f>
        <v>4.0512284370099323</v>
      </c>
      <c r="K322" s="104">
        <v>0.38750000000000001</v>
      </c>
      <c r="L322" s="71">
        <v>4</v>
      </c>
      <c r="M322" s="28">
        <f>K322*L322</f>
        <v>1.55</v>
      </c>
      <c r="N322" s="103" t="s">
        <v>209</v>
      </c>
      <c r="O322" s="104">
        <v>0.37250099999999997</v>
      </c>
      <c r="P322" s="158">
        <v>46112</v>
      </c>
      <c r="Q322" s="158">
        <v>46127</v>
      </c>
      <c r="R322" s="28">
        <f>(K322-O322)/O322*100</f>
        <v>4.0265663716339128</v>
      </c>
      <c r="S322" s="105">
        <f>IF(INDEX(Historical!$D$7:$D1616,MATCH(B322,Historical!$B$7:$B$1062,0))=0,"n/a",(INDEX(Historical!$C$7:$C$1062,MATCH(B322,Historical!$B$7:$B$1062,0))/INDEX(Historical!$D$7:$D$1062,MATCH(B322,Historical!$B$7:$B$1062,0))-1)*100)</f>
        <v>0.67653125450002349</v>
      </c>
      <c r="T322" s="105">
        <f>IF(INDEX(Historical!$F$7:$F$1062,MATCH(B322,Historical!$B$7:$B$1062,0))=0,"n/a",((INDEX(Historical!$C$7:$C$1062,MATCH(B322,Historical!$B$7:$B$1062,0))/INDEX(Historical!$F$7:$F$1062,MATCH(B322,Historical!$B$7:$B$1062,0)))^(1/3)-1)*100)</f>
        <v>0.68067737785768578</v>
      </c>
      <c r="U322" s="105">
        <f>IF(INDEX(Historical!$H$7:$H$1062,MATCH(B322,Historical!$B$7:$B$1062,0))=0,"n/a",((INDEX(Historical!$C$7:$C$1062,MATCH(B322,Historical!$B$7:$B$1062,0))/INDEX(Historical!$H$7:$H$1062,MATCH(B322,Historical!$B$7:$B$1062,0)))^(1/5)-1)*100)</f>
        <v>0.6849655134525845</v>
      </c>
      <c r="V322" s="105">
        <f>IF(INDEX(Historical!$M$7:$M$1062,MATCH(B322,Historical!$B$7:$B$1062,0))=0,"n/a",((INDEX(Historical!$C$7:$C$1062,MATCH(B322,Historical!$B$7:$B$1062,0))/INDEX(Historical!$M$7:$M$1062,MATCH(B322,Historical!$B$7:$B$1062,0)))^(1/10)-1)*100)</f>
        <v>0.91147100745487819</v>
      </c>
      <c r="W322" s="106">
        <f>IF(OR(U322&lt;=0,U322="n/a",V322&lt;=0,V322="n/a"),"n/a",U322/V322)</f>
        <v>0.75149457069976333</v>
      </c>
      <c r="X322" s="107">
        <f>IF(OR(AJ322&lt;=0,AJ322="n/a",U322&lt;=0,U322="n/a"),"n/a",U322/AJ322)</f>
        <v>0.33090121422830171</v>
      </c>
      <c r="Y322" s="123"/>
      <c r="Z322" s="101">
        <f>IF(OR(AC322&lt;0.01,AC322="n/a"),"n/a",M322/AC322*100)</f>
        <v>119.23076923076923</v>
      </c>
      <c r="AA322" s="109">
        <f>IF(OR(AC322&lt;0.01,AC322="n/a"),"n/a",I322/AC322)</f>
        <v>29.430769230769229</v>
      </c>
      <c r="AB322" s="71">
        <v>12</v>
      </c>
      <c r="AC322" s="100">
        <v>1.3</v>
      </c>
      <c r="AD322" s="100" t="s">
        <v>142</v>
      </c>
      <c r="AE322" s="100">
        <v>8.3800000000000008</v>
      </c>
      <c r="AF322" s="100">
        <v>2.0299999999999998</v>
      </c>
      <c r="AG322" s="100">
        <v>6.98</v>
      </c>
      <c r="AH322" s="100">
        <v>-23.44</v>
      </c>
      <c r="AI322" s="100">
        <v>1.79</v>
      </c>
      <c r="AJ322" s="100">
        <v>2.0699999999999998</v>
      </c>
      <c r="AK322" s="100">
        <v>-4.04</v>
      </c>
      <c r="AL322" s="100">
        <v>7380</v>
      </c>
      <c r="AM322" s="100">
        <v>0.13999999999999999</v>
      </c>
      <c r="AN322" s="100">
        <v>0.96</v>
      </c>
      <c r="AO322" s="110">
        <f>IF(U322="n/a","n/a",IF(AA322&lt;0,"n/a",IF(AA322="n/a","n/a",J322+U322-AA322)))</f>
        <v>-24.694575280306712</v>
      </c>
      <c r="AP322" s="111">
        <f>IF(U322="n/a","n/a",J322+U322)</f>
        <v>4.7361939504625168</v>
      </c>
      <c r="AQ322" s="112">
        <f>IF(OR(AC322&lt;0.01,AC322="n/a",AF322="n/a"),"n/a",(I322/SQRT(22.5*AC322*(I322/AF322))-1)*100)</f>
        <v>62.951201336762217</v>
      </c>
      <c r="AR322" s="101">
        <f>INDEX(Historical!$C$7:$C$1063,MATCH(B322,Historical!$B$7:$B$1063,0))*IF(AH322="n/a",1.03,IF(AH322&lt;0,1.01,IF(AH322&gt;10,1.1,(1+AH322/100))))</f>
        <v>1.5040617000000001</v>
      </c>
      <c r="AS322" s="109">
        <f>IF($AI322="n/a",1.03*AR322,IF($AI322&lt;0,1.01*AR322,IF($AI322&gt;10,1.1*AR322,(1+$AI322/100)*AR322)))</f>
        <v>1.5309844044300001</v>
      </c>
      <c r="AT322" s="109">
        <f>IF($AK322="n/a",1.03*AS322,IF($AK322&lt;0,1.01*AS322,IF($AK322&gt;10,1.1*AS322,(1+$AK322/100)*AS322)))</f>
        <v>1.5462942484743001</v>
      </c>
      <c r="AU322" s="109">
        <f>IF($AK322="n/a",1.03*AT322,IF($AK322&lt;0,1.01*AT322,IF($AK322&gt;10,1.1*AT322,(1+$AK322/100)*AT322)))</f>
        <v>1.5617571909590431</v>
      </c>
      <c r="AV322" s="109">
        <f>IF($AK322="n/a",1.03*AU322,IF($AK322&lt;0,1.01*AU322,IF($AK322&gt;10,1.1*AU322,(1+$AK322/100)*AU322)))</f>
        <v>1.5773747628686334</v>
      </c>
      <c r="AW322" s="109">
        <f>SUM(AR322:AV322)</f>
        <v>7.7204723067319776</v>
      </c>
      <c r="AX322" s="113">
        <f>AW322/I322*100</f>
        <v>20.17896577818081</v>
      </c>
      <c r="AY322" s="100">
        <v>0.96</v>
      </c>
      <c r="AZ322" s="100">
        <v>13.459999999999999</v>
      </c>
      <c r="BA322" s="100">
        <v>-10.209999999999999</v>
      </c>
      <c r="BB322" s="100">
        <v>-1.5599999999999998</v>
      </c>
      <c r="BC322" s="100">
        <v>-0.16</v>
      </c>
      <c r="BE322" s="12">
        <v>2011</v>
      </c>
      <c r="BF322" s="12">
        <f>IF(BE322&gt;2020,0,IF(BE322&gt;2008,1,IF(BE322&gt;2001,2,IF(BE322&gt;1990,3,IF(BE322&gt;1980,4,IF(BE322&gt;1973,5,IF(BE322&gt;1970,6,IF(BE322&gt;1960,7,IF(BE322&gt;1958,8,IF(BE322&gt;1953,9,10))))))))))</f>
        <v>1</v>
      </c>
      <c r="BG322" s="100">
        <v>3.45</v>
      </c>
      <c r="BH322" s="55" t="s">
        <v>121</v>
      </c>
      <c r="BI322" s="55" t="s">
        <v>302</v>
      </c>
    </row>
    <row r="323" spans="1:61" ht="12.75" customHeight="1" x14ac:dyDescent="0.2">
      <c r="A323" s="123" t="s">
        <v>1235</v>
      </c>
      <c r="B323" s="55" t="s">
        <v>1236</v>
      </c>
      <c r="C323" s="156" t="s">
        <v>134</v>
      </c>
      <c r="D323" s="98" t="s">
        <v>157</v>
      </c>
      <c r="E323" s="157">
        <v>14</v>
      </c>
      <c r="F323" s="2">
        <v>399</v>
      </c>
      <c r="G323" s="2" t="s">
        <v>118</v>
      </c>
      <c r="H323" s="2" t="s">
        <v>118</v>
      </c>
      <c r="I323" s="100">
        <v>52.15</v>
      </c>
      <c r="J323" s="101">
        <f>(M323/I323)*100</f>
        <v>2.8379674017257912</v>
      </c>
      <c r="K323" s="104">
        <v>0.37</v>
      </c>
      <c r="L323" s="71">
        <v>4</v>
      </c>
      <c r="M323" s="28">
        <f>K323*L323</f>
        <v>1.48</v>
      </c>
      <c r="N323" s="103" t="s">
        <v>315</v>
      </c>
      <c r="O323" s="104">
        <v>0.36</v>
      </c>
      <c r="P323" s="158">
        <v>46156</v>
      </c>
      <c r="Q323" s="158">
        <v>46170</v>
      </c>
      <c r="R323" s="28">
        <f>(K323-O323)/O323*100</f>
        <v>2.7777777777777803</v>
      </c>
      <c r="S323" s="105">
        <f>IF(INDEX(Historical!$D$7:$D1617,MATCH(B323,Historical!$B$7:$B$1062,0))=0,"n/a",(INDEX(Historical!$C$7:$C$1062,MATCH(B323,Historical!$B$7:$B$1062,0))/INDEX(Historical!$D$7:$D$1062,MATCH(B323,Historical!$B$7:$B$1062,0))-1)*100)</f>
        <v>3.7593984962405846</v>
      </c>
      <c r="T323" s="105">
        <f>IF(INDEX(Historical!$F$7:$F$1062,MATCH(B323,Historical!$B$7:$B$1062,0))=0,"n/a",((INDEX(Historical!$C$7:$C$1062,MATCH(B323,Historical!$B$7:$B$1062,0))/INDEX(Historical!$F$7:$F$1062,MATCH(B323,Historical!$B$7:$B$1062,0)))^(1/3)-1)*100)</f>
        <v>4.7689553171647248</v>
      </c>
      <c r="U323" s="105">
        <f>IF(INDEX(Historical!$H$7:$H$1062,MATCH(B323,Historical!$B$7:$B$1062,0))=0,"n/a",((INDEX(Historical!$C$7:$C$1062,MATCH(B323,Historical!$B$7:$B$1062,0))/INDEX(Historical!$H$7:$H$1062,MATCH(B323,Historical!$B$7:$B$1062,0)))^(1/5)-1)*100)</f>
        <v>4.2634791538352701</v>
      </c>
      <c r="V323" s="105">
        <f>IF(INDEX(Historical!$M$7:$M$1062,MATCH(B323,Historical!$B$7:$B$1062,0))=0,"n/a",((INDEX(Historical!$C$7:$C$1062,MATCH(B323,Historical!$B$7:$B$1062,0))/INDEX(Historical!$M$7:$M$1062,MATCH(B323,Historical!$B$7:$B$1062,0)))^(1/10)-1)*100)</f>
        <v>6.575069032667602</v>
      </c>
      <c r="W323" s="106">
        <f>IF(OR(U323&lt;=0,U323="n/a",V323&lt;=0,V323="n/a"),"n/a",U323/V323)</f>
        <v>0.64843108606960342</v>
      </c>
      <c r="X323" s="107">
        <f>IF(OR(AJ323&lt;=0,AJ323="n/a",U323&lt;=0,U323="n/a"),"n/a",U323/AJ323)</f>
        <v>9.3476850555476221E-2</v>
      </c>
      <c r="Y323" s="165"/>
      <c r="Z323" s="101">
        <f>IF(OR(AC323&lt;0.01,AC323="n/a"),"n/a",M323/AC323*100)</f>
        <v>39.361702127659576</v>
      </c>
      <c r="AA323" s="109">
        <f>IF(OR(AC323&lt;0.01,AC323="n/a"),"n/a",I323/AC323)</f>
        <v>13.86968085106383</v>
      </c>
      <c r="AB323" s="71">
        <v>12</v>
      </c>
      <c r="AC323" s="100">
        <v>3.76</v>
      </c>
      <c r="AD323" s="100" t="s">
        <v>142</v>
      </c>
      <c r="AE323" s="100">
        <v>3.21</v>
      </c>
      <c r="AF323" s="100">
        <v>1.31</v>
      </c>
      <c r="AG323" s="100">
        <v>9.8699999999999992</v>
      </c>
      <c r="AH323" s="100">
        <v>12.16</v>
      </c>
      <c r="AI323" s="100">
        <v>1.72</v>
      </c>
      <c r="AJ323" s="100">
        <v>45.61</v>
      </c>
      <c r="AK323" s="100" t="s">
        <v>142</v>
      </c>
      <c r="AL323" s="100">
        <v>1840</v>
      </c>
      <c r="AM323" s="100">
        <v>1.48</v>
      </c>
      <c r="AN323" s="100">
        <v>0.2</v>
      </c>
      <c r="AO323" s="110">
        <f>IF(U323="n/a","n/a",IF(AA323&lt;0,"n/a",IF(AA323="n/a","n/a",J323+U323-AA323)))</f>
        <v>-6.7682342955027686</v>
      </c>
      <c r="AP323" s="111">
        <f>IF(U323="n/a","n/a",J323+U323)</f>
        <v>7.1014465555610613</v>
      </c>
      <c r="AQ323" s="112">
        <f>IF(OR(AC323&lt;0.01,AC323="n/a",AF323="n/a"),"n/a",(I323/SQRT(22.5*AC323*(I323/AF323))-1)*100)</f>
        <v>-10.137680829953066</v>
      </c>
      <c r="AR323" s="101">
        <f>INDEX(Historical!$C$7:$C$1063,MATCH(B323,Historical!$B$7:$B$1063,0))*IF(AH323="n/a",1.03,IF(AH323&lt;0,1.01,IF(AH323&gt;10,1.1,(1+AH323/100))))</f>
        <v>1.518</v>
      </c>
      <c r="AS323" s="109">
        <f>IF($AI323="n/a",1.03*AR323,IF($AI323&lt;0,1.01*AR323,IF($AI323&gt;10,1.1*AR323,(1+$AI323/100)*AR323)))</f>
        <v>1.5441096000000001</v>
      </c>
      <c r="AT323" s="109">
        <f>IF($AK323="n/a",1.03*AS323,IF($AK323&lt;0,1.01*AS323,IF($AK323&gt;10,1.1*AS323,(1+$AK323/100)*AS323)))</f>
        <v>1.590432888</v>
      </c>
      <c r="AU323" s="109">
        <f>IF($AK323="n/a",1.03*AT323,IF($AK323&lt;0,1.01*AT323,IF($AK323&gt;10,1.1*AT323,(1+$AK323/100)*AT323)))</f>
        <v>1.6381458746400002</v>
      </c>
      <c r="AV323" s="109">
        <f>IF($AK323="n/a",1.03*AU323,IF($AK323&lt;0,1.01*AU323,IF($AK323&gt;10,1.1*AU323,(1+$AK323/100)*AU323)))</f>
        <v>1.6872902508792003</v>
      </c>
      <c r="AW323" s="109">
        <f>SUM(AR323:AV323)</f>
        <v>7.9779786135192001</v>
      </c>
      <c r="AX323" s="113">
        <f>AW323/I323*100</f>
        <v>15.298137322184468</v>
      </c>
      <c r="AY323" s="100">
        <v>0.83</v>
      </c>
      <c r="AZ323" s="100">
        <v>53.339999999999996</v>
      </c>
      <c r="BA323" s="100">
        <v>-2.52</v>
      </c>
      <c r="BB323" s="100">
        <v>8.27</v>
      </c>
      <c r="BC323" s="100">
        <v>21.490000000000002</v>
      </c>
      <c r="BE323" s="12">
        <v>2013</v>
      </c>
      <c r="BF323" s="12">
        <f>IF(BE323&gt;2020,0,IF(BE323&gt;2008,1,IF(BE323&gt;2001,2,IF(BE323&gt;1990,3,IF(BE323&gt;1980,4,IF(BE323&gt;1973,5,IF(BE323&gt;1970,6,IF(BE323&gt;1960,7,IF(BE323&gt;1958,8,IF(BE323&gt;1953,9,10))))))))))</f>
        <v>1</v>
      </c>
      <c r="BG323" s="100">
        <v>1.4200000000000002</v>
      </c>
      <c r="BH323" s="55" t="s">
        <v>121</v>
      </c>
      <c r="BI323" s="55" t="s">
        <v>122</v>
      </c>
    </row>
    <row r="324" spans="1:61" ht="12.75" customHeight="1" x14ac:dyDescent="0.2">
      <c r="A324" s="123" t="s">
        <v>1237</v>
      </c>
      <c r="B324" s="55" t="s">
        <v>1238</v>
      </c>
      <c r="C324" s="156" t="s">
        <v>180</v>
      </c>
      <c r="D324" s="98" t="s">
        <v>181</v>
      </c>
      <c r="E324" s="157">
        <v>22</v>
      </c>
      <c r="F324" s="2">
        <v>193</v>
      </c>
      <c r="G324" s="2" t="s">
        <v>146</v>
      </c>
      <c r="H324" s="2" t="s">
        <v>146</v>
      </c>
      <c r="I324" s="100">
        <v>228.4</v>
      </c>
      <c r="J324" s="101">
        <f>(M324/I324)*100</f>
        <v>1.2084063047285463</v>
      </c>
      <c r="K324" s="104">
        <v>0.69</v>
      </c>
      <c r="L324" s="71">
        <v>4</v>
      </c>
      <c r="M324" s="28">
        <f>K324*L324</f>
        <v>2.76</v>
      </c>
      <c r="N324" s="103" t="s">
        <v>884</v>
      </c>
      <c r="O324" s="104">
        <v>0.63</v>
      </c>
      <c r="P324" s="158">
        <v>46269</v>
      </c>
      <c r="Q324" s="158">
        <v>46290</v>
      </c>
      <c r="R324" s="28">
        <f>(K324-O324)/O324*100</f>
        <v>9.5238095238095148</v>
      </c>
      <c r="S324" s="105">
        <f>IF(INDEX(Historical!$D$7:$D1619,MATCH(B324,Historical!$B$7:$B$1062,0))=0,"n/a",(INDEX(Historical!$C$7:$C$1062,MATCH(B324,Historical!$B$7:$B$1062,0))/INDEX(Historical!$D$7:$D$1062,MATCH(B324,Historical!$B$7:$B$1062,0))-1)*100)</f>
        <v>10.091743119266038</v>
      </c>
      <c r="T324" s="105">
        <f>IF(INDEX(Historical!$F$7:$F$1062,MATCH(B324,Historical!$B$7:$B$1062,0))=0,"n/a",((INDEX(Historical!$C$7:$C$1062,MATCH(B324,Historical!$B$7:$B$1062,0))/INDEX(Historical!$F$7:$F$1062,MATCH(B324,Historical!$B$7:$B$1062,0)))^(1/3)-1)*100)</f>
        <v>10.064241629820891</v>
      </c>
      <c r="U324" s="105">
        <f>IF(INDEX(Historical!$H$7:$H$1062,MATCH(B324,Historical!$B$7:$B$1062,0))=0,"n/a",((INDEX(Historical!$C$7:$C$1062,MATCH(B324,Historical!$B$7:$B$1062,0))/INDEX(Historical!$H$7:$H$1062,MATCH(B324,Historical!$B$7:$B$1062,0)))^(1/5)-1)*100)</f>
        <v>9.2793502614398662</v>
      </c>
      <c r="V324" s="105">
        <f>IF(INDEX(Historical!$M$7:$M$1062,MATCH(B324,Historical!$B$7:$B$1062,0))=0,"n/a",((INDEX(Historical!$C$7:$C$1062,MATCH(B324,Historical!$B$7:$B$1062,0))/INDEX(Historical!$M$7:$M$1062,MATCH(B324,Historical!$B$7:$B$1062,0)))^(1/10)-1)*100)</f>
        <v>9.5958226385217227</v>
      </c>
      <c r="W324" s="106">
        <f>IF(OR(U324&lt;=0,U324="n/a",V324&lt;=0,V324="n/a"),"n/a",U324/V324)</f>
        <v>0.96701977631272573</v>
      </c>
      <c r="X324" s="107">
        <f>IF(OR(AJ324&lt;=0,AJ324="n/a",U324&lt;=0,U324="n/a"),"n/a",U324/AJ324)</f>
        <v>0.8161257925628731</v>
      </c>
      <c r="Y324" s="55" t="s">
        <v>559</v>
      </c>
      <c r="Z324" s="101">
        <f>IF(OR(AC324&lt;0.01,AC324="n/a"),"n/a",M324/AC324*100)</f>
        <v>34.804539722572507</v>
      </c>
      <c r="AA324" s="109">
        <f>IF(OR(AC324&lt;0.01,AC324="n/a"),"n/a",I324/AC324)</f>
        <v>28.802017654476671</v>
      </c>
      <c r="AB324" s="71">
        <v>3</v>
      </c>
      <c r="AC324" s="100">
        <v>7.93</v>
      </c>
      <c r="AD324" s="100">
        <v>2.06</v>
      </c>
      <c r="AE324" s="100">
        <v>3.75</v>
      </c>
      <c r="AF324" s="100">
        <v>3.11</v>
      </c>
      <c r="AG324" s="100">
        <v>11.35</v>
      </c>
      <c r="AH324" s="100">
        <v>9.7000000000000011</v>
      </c>
      <c r="AI324" s="100">
        <v>9.19</v>
      </c>
      <c r="AJ324" s="100">
        <v>11.37</v>
      </c>
      <c r="AK324" s="100">
        <v>9.08</v>
      </c>
      <c r="AL324" s="100">
        <v>22260</v>
      </c>
      <c r="AM324" s="100">
        <v>0.33999999999999997</v>
      </c>
      <c r="AN324" s="100">
        <v>0.28999999999999998</v>
      </c>
      <c r="AO324" s="110">
        <f>IF(U324="n/a","n/a",IF(AA324&lt;0,"n/a",IF(AA324="n/a","n/a",J324+U324-AA324)))</f>
        <v>-18.314261088308257</v>
      </c>
      <c r="AP324" s="111">
        <f>IF(U324="n/a","n/a",J324+U324)</f>
        <v>10.487756566168413</v>
      </c>
      <c r="AQ324" s="112">
        <f>IF(OR(AC324&lt;0.01,AC324="n/a",AF324="n/a"),"n/a",(I324/SQRT(22.5*AC324*(I324/AF324))-1)*100)</f>
        <v>99.526411401735061</v>
      </c>
      <c r="AR324" s="101">
        <f>INDEX(Historical!$C$7:$C$1063,MATCH(B324,Historical!$B$7:$B$1063,0))*IF(AH324="n/a",1.03,IF(AH324&lt;0,1.01,IF(AH324&gt;10,1.1,(1+AH324/100))))</f>
        <v>2.6328</v>
      </c>
      <c r="AS324" s="109">
        <f>IF($AI324="n/a",1.03*AR324,IF($AI324&lt;0,1.01*AR324,IF($AI324&gt;10,1.1*AR324,(1+$AI324/100)*AR324)))</f>
        <v>2.8747543200000001</v>
      </c>
      <c r="AT324" s="109">
        <f>IF($AK324="n/a",1.03*AS324,IF($AK324&lt;0,1.01*AS324,IF($AK324&gt;10,1.1*AS324,(1+$AK324/100)*AS324)))</f>
        <v>3.1357820122560001</v>
      </c>
      <c r="AU324" s="109">
        <f>IF($AK324="n/a",1.03*AT324,IF($AK324&lt;0,1.01*AT324,IF($AK324&gt;10,1.1*AT324,(1+$AK324/100)*AT324)))</f>
        <v>3.420511018968845</v>
      </c>
      <c r="AV324" s="109">
        <f>IF($AK324="n/a",1.03*AU324,IF($AK324&lt;0,1.01*AU324,IF($AK324&gt;10,1.1*AU324,(1+$AK324/100)*AU324)))</f>
        <v>3.731093419491216</v>
      </c>
      <c r="AW324" s="109">
        <f>SUM(AR324:AV324)</f>
        <v>15.794940770716062</v>
      </c>
      <c r="AX324" s="113">
        <f>AW324/I324*100</f>
        <v>6.9154731920823389</v>
      </c>
      <c r="AY324" s="100">
        <v>0.9</v>
      </c>
      <c r="AZ324" s="100">
        <v>17.04</v>
      </c>
      <c r="BA324" s="100">
        <v>-15.229999999999999</v>
      </c>
      <c r="BB324" s="100">
        <v>7.0499999999999989</v>
      </c>
      <c r="BC324" s="100">
        <v>-2.62</v>
      </c>
      <c r="BE324" s="12">
        <v>2005</v>
      </c>
      <c r="BF324" s="12">
        <f>IF(BE324&gt;2020,0,IF(BE324&gt;2008,1,IF(BE324&gt;2001,2,IF(BE324&gt;1990,3,IF(BE324&gt;1980,4,IF(BE324&gt;1973,5,IF(BE324&gt;1970,6,IF(BE324&gt;1960,7,IF(BE324&gt;1958,8,IF(BE324&gt;1953,9,10))))))))))</f>
        <v>2</v>
      </c>
      <c r="BG324" s="100">
        <v>7.4899999999999993</v>
      </c>
      <c r="BH324" s="55" t="s">
        <v>121</v>
      </c>
      <c r="BI324" s="55" t="s">
        <v>122</v>
      </c>
    </row>
    <row r="325" spans="1:61" ht="12.75" customHeight="1" x14ac:dyDescent="0.2">
      <c r="A325" s="116" t="s">
        <v>1239</v>
      </c>
      <c r="B325" s="55" t="s">
        <v>1240</v>
      </c>
      <c r="C325" s="156" t="s">
        <v>139</v>
      </c>
      <c r="D325" s="98" t="s">
        <v>420</v>
      </c>
      <c r="E325" s="157">
        <v>16</v>
      </c>
      <c r="F325" s="2">
        <v>295</v>
      </c>
      <c r="G325" s="2" t="s">
        <v>119</v>
      </c>
      <c r="H325" s="2" t="s">
        <v>118</v>
      </c>
      <c r="I325" s="100">
        <v>251.42</v>
      </c>
      <c r="J325" s="101">
        <f>(M325/I325)*100</f>
        <v>0.84321056399649996</v>
      </c>
      <c r="K325" s="104">
        <v>0.53</v>
      </c>
      <c r="L325" s="71">
        <v>4</v>
      </c>
      <c r="M325" s="28">
        <f>K325*L325</f>
        <v>2.12</v>
      </c>
      <c r="N325" s="103" t="s">
        <v>177</v>
      </c>
      <c r="O325" s="104">
        <v>0.5</v>
      </c>
      <c r="P325" s="158">
        <v>46112</v>
      </c>
      <c r="Q325" s="158">
        <v>46122</v>
      </c>
      <c r="R325" s="28">
        <f>(K325-O325)/O325*100</f>
        <v>6.0000000000000053</v>
      </c>
      <c r="S325" s="105">
        <f>IF(INDEX(Historical!$D$7:$D1620,MATCH(B325,Historical!$B$7:$B$1062,0))=0,"n/a",(INDEX(Historical!$C$7:$C$1062,MATCH(B325,Historical!$B$7:$B$1062,0))/INDEX(Historical!$D$7:$D$1062,MATCH(B325,Historical!$B$7:$B$1062,0))-1)*100)</f>
        <v>8.5872576177285396</v>
      </c>
      <c r="T325" s="105">
        <f>IF(INDEX(Historical!$F$7:$F$1062,MATCH(B325,Historical!$B$7:$B$1062,0))=0,"n/a",((INDEX(Historical!$C$7:$C$1062,MATCH(B325,Historical!$B$7:$B$1062,0))/INDEX(Historical!$F$7:$F$1062,MATCH(B325,Historical!$B$7:$B$1062,0)))^(1/3)-1)*100)</f>
        <v>15.260907301461168</v>
      </c>
      <c r="U325" s="105">
        <f>IF(INDEX(Historical!$H$7:$H$1062,MATCH(B325,Historical!$B$7:$B$1062,0))=0,"n/a",((INDEX(Historical!$C$7:$C$1062,MATCH(B325,Historical!$B$7:$B$1062,0))/INDEX(Historical!$H$7:$H$1062,MATCH(B325,Historical!$B$7:$B$1062,0)))^(1/5)-1)*100)</f>
        <v>14.636831885679747</v>
      </c>
      <c r="V325" s="105">
        <f>IF(INDEX(Historical!$M$7:$M$1062,MATCH(B325,Historical!$B$7:$B$1062,0))=0,"n/a",((INDEX(Historical!$C$7:$C$1062,MATCH(B325,Historical!$B$7:$B$1062,0))/INDEX(Historical!$M$7:$M$1062,MATCH(B325,Historical!$B$7:$B$1062,0)))^(1/10)-1)*100)</f>
        <v>14.025861128918393</v>
      </c>
      <c r="W325" s="106">
        <f>IF(OR(U325&lt;=0,U325="n/a",V325&lt;=0,V325="n/a"),"n/a",U325/V325)</f>
        <v>1.0435603027254889</v>
      </c>
      <c r="X325" s="107">
        <f>IF(OR(AJ325&lt;=0,AJ325="n/a",U325&lt;=0,U325="n/a"),"n/a",U325/AJ325)</f>
        <v>0.58013602400633157</v>
      </c>
      <c r="Y325" s="165"/>
      <c r="Z325" s="101">
        <f>IF(OR(AC325&lt;0.01,AC325="n/a"),"n/a",M325/AC325*100)</f>
        <v>19.237749546279492</v>
      </c>
      <c r="AA325" s="109">
        <f>IF(OR(AC325&lt;0.01,AC325="n/a"),"n/a",I325/AC325)</f>
        <v>22.814882032667878</v>
      </c>
      <c r="AB325" s="71">
        <v>12</v>
      </c>
      <c r="AC325" s="100">
        <v>11.02</v>
      </c>
      <c r="AD325" s="100">
        <v>0.4</v>
      </c>
      <c r="AE325" s="100">
        <v>1.75</v>
      </c>
      <c r="AF325" s="100">
        <v>3.83</v>
      </c>
      <c r="AG325" s="100">
        <v>17.580000000000002</v>
      </c>
      <c r="AH325" s="100">
        <v>108.08</v>
      </c>
      <c r="AI325" s="100">
        <v>16.329999999999998</v>
      </c>
      <c r="AJ325" s="100">
        <v>25.230000000000004</v>
      </c>
      <c r="AK325" s="100">
        <v>32.42</v>
      </c>
      <c r="AL325" s="100">
        <v>36040</v>
      </c>
      <c r="AM325" s="100">
        <v>6.76</v>
      </c>
      <c r="AN325" s="100">
        <v>0.44</v>
      </c>
      <c r="AO325" s="110">
        <f>IF(U325="n/a","n/a",IF(AA325&lt;0,"n/a",IF(AA325="n/a","n/a",J325+U325-AA325)))</f>
        <v>-7.3348395829916306</v>
      </c>
      <c r="AP325" s="111">
        <f>IF(U325="n/a","n/a",J325+U325)</f>
        <v>15.480042449676247</v>
      </c>
      <c r="AQ325" s="112">
        <f>IF(OR(AC325&lt;0.01,AC325="n/a",AF325="n/a"),"n/a",(I325/SQRT(22.5*AC325*(I325/AF325))-1)*100)</f>
        <v>97.068513957419796</v>
      </c>
      <c r="AR325" s="101">
        <f>INDEX(Historical!$C$7:$C$1063,MATCH(B325,Historical!$B$7:$B$1063,0))*IF(AH325="n/a",1.03,IF(AH325&lt;0,1.01,IF(AH325&gt;10,1.1,(1+AH325/100))))</f>
        <v>2.1560000000000001</v>
      </c>
      <c r="AS325" s="109">
        <f>IF($AI325="n/a",1.03*AR325,IF($AI325&lt;0,1.01*AR325,IF($AI325&gt;10,1.1*AR325,(1+$AI325/100)*AR325)))</f>
        <v>2.3716000000000004</v>
      </c>
      <c r="AT325" s="109">
        <f>IF($AK325="n/a",1.03*AS325,IF($AK325&lt;0,1.01*AS325,IF($AK325&gt;10,1.1*AS325,(1+$AK325/100)*AS325)))</f>
        <v>2.6087600000000006</v>
      </c>
      <c r="AU325" s="109">
        <f>IF($AK325="n/a",1.03*AT325,IF($AK325&lt;0,1.01*AT325,IF($AK325&gt;10,1.1*AT325,(1+$AK325/100)*AT325)))</f>
        <v>2.8696360000000007</v>
      </c>
      <c r="AV325" s="109">
        <f>IF($AK325="n/a",1.03*AU325,IF($AK325&lt;0,1.01*AU325,IF($AK325&gt;10,1.1*AU325,(1+$AK325/100)*AU325)))</f>
        <v>3.1565996000000012</v>
      </c>
      <c r="AW325" s="109">
        <f>SUM(AR325:AV325)</f>
        <v>13.162595600000005</v>
      </c>
      <c r="AX325" s="113">
        <f>AW325/I325*100</f>
        <v>5.2353017261952139</v>
      </c>
      <c r="AY325" s="100">
        <v>1.52</v>
      </c>
      <c r="AZ325" s="100">
        <v>109.71</v>
      </c>
      <c r="BA325" s="100">
        <v>-12.93</v>
      </c>
      <c r="BB325" s="100">
        <v>1.2</v>
      </c>
      <c r="BC325" s="100">
        <v>26.650000000000002</v>
      </c>
      <c r="BE325" s="12">
        <v>2011</v>
      </c>
      <c r="BF325" s="12">
        <f>IF(BE325&gt;2020,0,IF(BE325&gt;2008,1,IF(BE325&gt;2001,2,IF(BE325&gt;1990,3,IF(BE325&gt;1980,4,IF(BE325&gt;1973,5,IF(BE325&gt;1970,6,IF(BE325&gt;1960,7,IF(BE325&gt;1958,8,IF(BE325&gt;1953,9,10))))))))))</f>
        <v>1</v>
      </c>
      <c r="BG325" s="100">
        <v>9.84</v>
      </c>
      <c r="BH325" s="55" t="s">
        <v>121</v>
      </c>
      <c r="BI325" s="55" t="s">
        <v>122</v>
      </c>
    </row>
    <row r="326" spans="1:61" ht="12.75" customHeight="1" x14ac:dyDescent="0.2">
      <c r="A326" s="55" t="s">
        <v>1241</v>
      </c>
      <c r="B326" s="55" t="s">
        <v>1242</v>
      </c>
      <c r="C326" s="156" t="s">
        <v>134</v>
      </c>
      <c r="D326" s="98" t="s">
        <v>186</v>
      </c>
      <c r="E326" s="157">
        <v>16</v>
      </c>
      <c r="F326" s="2">
        <v>313</v>
      </c>
      <c r="G326" s="2" t="s">
        <v>118</v>
      </c>
      <c r="H326" s="2" t="s">
        <v>118</v>
      </c>
      <c r="I326" s="100">
        <v>184.16</v>
      </c>
      <c r="J326" s="101">
        <f>(M326/I326)*100</f>
        <v>1.9982623805386619</v>
      </c>
      <c r="K326" s="104">
        <v>0.92</v>
      </c>
      <c r="L326" s="71">
        <v>4</v>
      </c>
      <c r="M326" s="28">
        <f>K326*L326</f>
        <v>3.68</v>
      </c>
      <c r="N326" s="103" t="s">
        <v>240</v>
      </c>
      <c r="O326" s="104">
        <v>0.84</v>
      </c>
      <c r="P326" s="158">
        <v>46296</v>
      </c>
      <c r="Q326" s="158">
        <v>46308</v>
      </c>
      <c r="R326" s="28">
        <f>(K326-O326)/O326*100</f>
        <v>9.5238095238095326</v>
      </c>
      <c r="S326" s="105">
        <f>IF(INDEX(Historical!$D$7:$D1621,MATCH(B326,Historical!$B$7:$B$1062,0))=0,"n/a",(INDEX(Historical!$C$7:$C$1062,MATCH(B326,Historical!$B$7:$B$1062,0))/INDEX(Historical!$D$7:$D$1062,MATCH(B326,Historical!$B$7:$B$1062,0))-1)*100)</f>
        <v>10.24734982332156</v>
      </c>
      <c r="T326" s="105">
        <f>IF(INDEX(Historical!$F$7:$F$1062,MATCH(B326,Historical!$B$7:$B$1062,0))=0,"n/a",((INDEX(Historical!$C$7:$C$1062,MATCH(B326,Historical!$B$7:$B$1062,0))/INDEX(Historical!$F$7:$F$1062,MATCH(B326,Historical!$B$7:$B$1062,0)))^(1/3)-1)*100)</f>
        <v>10.064241629820891</v>
      </c>
      <c r="U326" s="105">
        <f>IF(INDEX(Historical!$H$7:$H$1062,MATCH(B326,Historical!$B$7:$B$1062,0))=0,"n/a",((INDEX(Historical!$C$7:$C$1062,MATCH(B326,Historical!$B$7:$B$1062,0))/INDEX(Historical!$H$7:$H$1062,MATCH(B326,Historical!$B$7:$B$1062,0)))^(1/5)-1)*100)</f>
        <v>8.4471771197698544</v>
      </c>
      <c r="V326" s="105">
        <f>IF(INDEX(Historical!$M$7:$M$1062,MATCH(B326,Historical!$B$7:$B$1062,0))=0,"n/a",((INDEX(Historical!$C$7:$C$1062,MATCH(B326,Historical!$B$7:$B$1062,0))/INDEX(Historical!$M$7:$M$1062,MATCH(B326,Historical!$B$7:$B$1062,0)))^(1/10)-1)*100)</f>
        <v>9.3187009928353159</v>
      </c>
      <c r="W326" s="106">
        <f>IF(OR(U326&lt;=0,U326="n/a",V326&lt;=0,V326="n/a"),"n/a",U326/V326)</f>
        <v>0.90647581956588874</v>
      </c>
      <c r="X326" s="107">
        <f>IF(OR(AJ326&lt;=0,AJ326="n/a",U326&lt;=0,U326="n/a"),"n/a",U326/AJ326)</f>
        <v>1.0226606682530088</v>
      </c>
      <c r="Y326" s="165"/>
      <c r="Z326" s="101">
        <f>IF(OR(AC326&lt;0.01,AC326="n/a"),"n/a",M326/AC326*100)</f>
        <v>32.451499118165792</v>
      </c>
      <c r="AA326" s="109">
        <f>IF(OR(AC326&lt;0.01,AC326="n/a"),"n/a",I326/AC326)</f>
        <v>16.239858906525573</v>
      </c>
      <c r="AB326" s="71">
        <v>12</v>
      </c>
      <c r="AC326" s="100">
        <v>11.34</v>
      </c>
      <c r="AD326" s="100">
        <v>0.67</v>
      </c>
      <c r="AE326" s="100">
        <v>2.34</v>
      </c>
      <c r="AF326" s="100">
        <v>2.0499999999999998</v>
      </c>
      <c r="AG326" s="100">
        <v>12.43</v>
      </c>
      <c r="AH326" s="100">
        <v>31.55</v>
      </c>
      <c r="AI326" s="100">
        <v>11.690000000000001</v>
      </c>
      <c r="AJ326" s="100">
        <v>8.2600000000000016</v>
      </c>
      <c r="AK326" s="100">
        <v>18.2</v>
      </c>
      <c r="AL326" s="100">
        <v>50970</v>
      </c>
      <c r="AM326" s="100">
        <v>0.48</v>
      </c>
      <c r="AN326" s="100">
        <v>1.08</v>
      </c>
      <c r="AO326" s="110">
        <f>IF(U326="n/a","n/a",IF(AA326&lt;0,"n/a",IF(AA326="n/a","n/a",J326+U326-AA326)))</f>
        <v>-5.794419406217056</v>
      </c>
      <c r="AP326" s="111">
        <f>IF(U326="n/a","n/a",J326+U326)</f>
        <v>10.445439500308517</v>
      </c>
      <c r="AQ326" s="112">
        <f>IF(OR(AC326&lt;0.01,AC326="n/a",AF326="n/a"),"n/a",(I326/SQRT(22.5*AC326*(I326/AF326))-1)*100)</f>
        <v>21.640108075470678</v>
      </c>
      <c r="AR326" s="101">
        <f>INDEX(Historical!$C$7:$C$1063,MATCH(B326,Historical!$B$7:$B$1063,0))*IF(AH326="n/a",1.03,IF(AH326&lt;0,1.01,IF(AH326&gt;10,1.1,(1+AH326/100))))</f>
        <v>3.4320000000000004</v>
      </c>
      <c r="AS326" s="109">
        <f>IF($AI326="n/a",1.03*AR326,IF($AI326&lt;0,1.01*AR326,IF($AI326&gt;10,1.1*AR326,(1+$AI326/100)*AR326)))</f>
        <v>3.7752000000000008</v>
      </c>
      <c r="AT326" s="109">
        <f>IF($AK326="n/a",1.03*AS326,IF($AK326&lt;0,1.01*AS326,IF($AK326&gt;10,1.1*AS326,(1+$AK326/100)*AS326)))</f>
        <v>4.1527200000000013</v>
      </c>
      <c r="AU326" s="109">
        <f>IF($AK326="n/a",1.03*AT326,IF($AK326&lt;0,1.01*AT326,IF($AK326&gt;10,1.1*AT326,(1+$AK326/100)*AT326)))</f>
        <v>4.5679920000000021</v>
      </c>
      <c r="AV326" s="109">
        <f>IF($AK326="n/a",1.03*AU326,IF($AK326&lt;0,1.01*AU326,IF($AK326&gt;10,1.1*AU326,(1+$AK326/100)*AU326)))</f>
        <v>5.0247912000000028</v>
      </c>
      <c r="AW326" s="109">
        <f>SUM(AR326:AV326)</f>
        <v>20.952703200000009</v>
      </c>
      <c r="AX326" s="113">
        <f>AW326/I326*100</f>
        <v>11.377445264986973</v>
      </c>
      <c r="AY326" s="100">
        <v>1.42</v>
      </c>
      <c r="AZ326" s="100">
        <v>76</v>
      </c>
      <c r="BA326" s="100">
        <v>-4.34</v>
      </c>
      <c r="BB326" s="100">
        <v>7.4899999999999993</v>
      </c>
      <c r="BC326" s="100">
        <v>31.69</v>
      </c>
      <c r="BE326" s="12">
        <v>2011</v>
      </c>
      <c r="BF326" s="12">
        <f>IF(BE326&gt;2020,0,IF(BE326&gt;2008,1,IF(BE326&gt;2001,2,IF(BE326&gt;1990,3,IF(BE326&gt;1980,4,IF(BE326&gt;1973,5,IF(BE326&gt;1970,6,IF(BE326&gt;1960,7,IF(BE326&gt;1958,8,IF(BE326&gt;1953,9,10))))))))))</f>
        <v>1</v>
      </c>
      <c r="BG326" s="100">
        <v>0.86999999999999988</v>
      </c>
      <c r="BH326" s="55" t="s">
        <v>121</v>
      </c>
      <c r="BI326" s="55" t="s">
        <v>122</v>
      </c>
    </row>
    <row r="327" spans="1:61" ht="12.75" customHeight="1" x14ac:dyDescent="0.2">
      <c r="A327" s="116" t="s">
        <v>1243</v>
      </c>
      <c r="B327" s="55" t="s">
        <v>1244</v>
      </c>
      <c r="C327" s="156" t="s">
        <v>125</v>
      </c>
      <c r="D327" s="98" t="s">
        <v>189</v>
      </c>
      <c r="E327" s="157">
        <v>12</v>
      </c>
      <c r="F327" s="2">
        <v>473</v>
      </c>
      <c r="G327" s="2" t="s">
        <v>146</v>
      </c>
      <c r="H327" s="2" t="s">
        <v>146</v>
      </c>
      <c r="I327" s="100">
        <v>130.22999999999999</v>
      </c>
      <c r="J327" s="101">
        <f>(M327/I327)*100</f>
        <v>3.1636335713737238</v>
      </c>
      <c r="K327" s="104">
        <v>1.03</v>
      </c>
      <c r="L327" s="71">
        <v>4</v>
      </c>
      <c r="M327" s="28">
        <f>K327*L327</f>
        <v>4.12</v>
      </c>
      <c r="N327" s="103" t="s">
        <v>670</v>
      </c>
      <c r="O327" s="104">
        <v>1.02</v>
      </c>
      <c r="P327" s="158">
        <v>46141</v>
      </c>
      <c r="Q327" s="158">
        <v>46156</v>
      </c>
      <c r="R327" s="28">
        <f>(K327-O327)/O327*100</f>
        <v>0.98039215686274594</v>
      </c>
      <c r="S327" s="105">
        <f>IF(INDEX(Historical!$D$7:$D1622,MATCH(B327,Historical!$B$7:$B$1062,0))=0,"n/a",(INDEX(Historical!$C$7:$C$1062,MATCH(B327,Historical!$B$7:$B$1062,0))/INDEX(Historical!$D$7:$D$1062,MATCH(B327,Historical!$B$7:$B$1062,0))-1)*100)</f>
        <v>3.8265306122449161</v>
      </c>
      <c r="T327" s="105">
        <f>IF(INDEX(Historical!$F$7:$F$1062,MATCH(B327,Historical!$B$7:$B$1062,0))=0,"n/a",((INDEX(Historical!$C$7:$C$1062,MATCH(B327,Historical!$B$7:$B$1062,0))/INDEX(Historical!$F$7:$F$1062,MATCH(B327,Historical!$B$7:$B$1062,0)))^(1/3)-1)*100)</f>
        <v>8.8017236433604253</v>
      </c>
      <c r="U327" s="105">
        <f>IF(INDEX(Historical!$H$7:$H$1062,MATCH(B327,Historical!$B$7:$B$1062,0))=0,"n/a",((INDEX(Historical!$C$7:$C$1062,MATCH(B327,Historical!$B$7:$B$1062,0))/INDEX(Historical!$H$7:$H$1062,MATCH(B327,Historical!$B$7:$B$1062,0)))^(1/5)-1)*100)</f>
        <v>6.2905442699547232</v>
      </c>
      <c r="V327" s="105">
        <f>IF(INDEX(Historical!$M$7:$M$1062,MATCH(B327,Historical!$B$7:$B$1062,0))=0,"n/a",((INDEX(Historical!$C$7:$C$1062,MATCH(B327,Historical!$B$7:$B$1062,0))/INDEX(Historical!$M$7:$M$1062,MATCH(B327,Historical!$B$7:$B$1062,0)))^(1/10)-1)*100)</f>
        <v>15.907395220508945</v>
      </c>
      <c r="W327" s="106">
        <f>IF(OR(U327&lt;=0,U327="n/a",V327&lt;=0,V327="n/a"),"n/a",U327/V327)</f>
        <v>0.39544778907891254</v>
      </c>
      <c r="X327" s="107">
        <f>IF(OR(AJ327&lt;=0,AJ327="n/a",U327&lt;=0,U327="n/a"),"n/a",U327/AJ327)</f>
        <v>7.4887431785175282</v>
      </c>
      <c r="Y327" s="165"/>
      <c r="Z327" s="101">
        <f>IF(OR(AC327&lt;0.01,AC327="n/a"),"n/a",M327/AC327*100)</f>
        <v>39.31297709923664</v>
      </c>
      <c r="AA327" s="109">
        <f>IF(OR(AC327&lt;0.01,AC327="n/a"),"n/a",I327/AC327)</f>
        <v>12.42652671755725</v>
      </c>
      <c r="AB327" s="71">
        <v>2</v>
      </c>
      <c r="AC327" s="100">
        <v>10.48</v>
      </c>
      <c r="AD327" s="100" t="s">
        <v>142</v>
      </c>
      <c r="AE327" s="100">
        <v>2.46</v>
      </c>
      <c r="AF327" s="100">
        <v>2.72</v>
      </c>
      <c r="AG327" s="100">
        <v>23.51</v>
      </c>
      <c r="AH327" s="100">
        <v>-0.15</v>
      </c>
      <c r="AI327" s="100" t="s">
        <v>142</v>
      </c>
      <c r="AJ327" s="100">
        <v>0.84</v>
      </c>
      <c r="AK327" s="100">
        <v>3.81</v>
      </c>
      <c r="AL327" s="100">
        <v>22240</v>
      </c>
      <c r="AM327" s="100">
        <v>21.94</v>
      </c>
      <c r="AN327" s="100">
        <v>1.28</v>
      </c>
      <c r="AO327" s="110">
        <f>IF(U327="n/a","n/a",IF(AA327&lt;0,"n/a",IF(AA327="n/a","n/a",J327+U327-AA327)))</f>
        <v>-2.9723488762288035</v>
      </c>
      <c r="AP327" s="111">
        <f>IF(U327="n/a","n/a",J327+U327)</f>
        <v>9.4541778413284465</v>
      </c>
      <c r="AQ327" s="112">
        <f>IF(OR(AC327&lt;0.01,AC327="n/a",AF327="n/a"),"n/a",(I327/SQRT(22.5*AC327*(I327/AF327))-1)*100)</f>
        <v>22.565452213647362</v>
      </c>
      <c r="AR327" s="101">
        <f>INDEX(Historical!$C$7:$C$1063,MATCH(B327,Historical!$B$7:$B$1063,0))*IF(AH327="n/a",1.03,IF(AH327&lt;0,1.01,IF(AH327&gt;10,1.1,(1+AH327/100))))</f>
        <v>4.1107000000000005</v>
      </c>
      <c r="AS327" s="109">
        <f>IF($AI327="n/a",1.03*AR327,IF($AI327&lt;0,1.01*AR327,IF($AI327&gt;10,1.1*AR327,(1+$AI327/100)*AR327)))</f>
        <v>4.2340210000000003</v>
      </c>
      <c r="AT327" s="109">
        <f>IF($AK327="n/a",1.03*AS327,IF($AK327&lt;0,1.01*AS327,IF($AK327&gt;10,1.1*AS327,(1+$AK327/100)*AS327)))</f>
        <v>4.3953372001000002</v>
      </c>
      <c r="AU327" s="109">
        <f>IF($AK327="n/a",1.03*AT327,IF($AK327&lt;0,1.01*AT327,IF($AK327&gt;10,1.1*AT327,(1+$AK327/100)*AT327)))</f>
        <v>4.5627995474238103</v>
      </c>
      <c r="AV327" s="109">
        <f>IF($AK327="n/a",1.03*AU327,IF($AK327&lt;0,1.01*AU327,IF($AK327&gt;10,1.1*AU327,(1+$AK327/100)*AU327)))</f>
        <v>4.7366422101806576</v>
      </c>
      <c r="AW327" s="109">
        <f>SUM(AR327:AV327)</f>
        <v>22.039499957704468</v>
      </c>
      <c r="AX327" s="113">
        <f>AW327/I327*100</f>
        <v>16.923519893806706</v>
      </c>
      <c r="AY327" s="100">
        <v>0.39</v>
      </c>
      <c r="AZ327" s="100">
        <v>2.9899999999999998</v>
      </c>
      <c r="BA327" s="100">
        <v>-25.290000000000003</v>
      </c>
      <c r="BB327" s="100">
        <v>-5.71</v>
      </c>
      <c r="BC327" s="100">
        <v>-10.38</v>
      </c>
      <c r="BE327" s="12">
        <v>2015</v>
      </c>
      <c r="BF327" s="12">
        <f>IF(BE327&gt;2020,0,IF(BE327&gt;2008,1,IF(BE327&gt;2001,2,IF(BE327&gt;1990,3,IF(BE327&gt;1980,4,IF(BE327&gt;1973,5,IF(BE327&gt;1970,6,IF(BE327&gt;1960,7,IF(BE327&gt;1958,8,IF(BE327&gt;1953,9,10))))))))))</f>
        <v>1</v>
      </c>
      <c r="BG327" s="100">
        <v>8.2199999999999989</v>
      </c>
      <c r="BH327" s="55" t="s">
        <v>121</v>
      </c>
      <c r="BI327" s="55" t="s">
        <v>122</v>
      </c>
    </row>
    <row r="328" spans="1:61" ht="12.75" customHeight="1" x14ac:dyDescent="0.2">
      <c r="A328" s="116" t="s">
        <v>1646</v>
      </c>
      <c r="B328" s="55" t="s">
        <v>1647</v>
      </c>
      <c r="C328" s="156" t="s">
        <v>300</v>
      </c>
      <c r="D328" s="98" t="s">
        <v>301</v>
      </c>
      <c r="E328" s="157">
        <v>10</v>
      </c>
      <c r="F328" s="2">
        <v>518</v>
      </c>
      <c r="G328" s="2" t="s">
        <v>146</v>
      </c>
      <c r="H328" s="2" t="s">
        <v>146</v>
      </c>
      <c r="I328" s="100">
        <v>123.48</v>
      </c>
      <c r="J328" s="101">
        <f>(M328/I328)*100</f>
        <v>3.6281179138321997</v>
      </c>
      <c r="K328" s="104">
        <v>1.1200000000000001</v>
      </c>
      <c r="L328" s="71">
        <v>4</v>
      </c>
      <c r="M328" s="28">
        <f>K328*L328</f>
        <v>4.4800000000000004</v>
      </c>
      <c r="N328" s="103" t="s">
        <v>209</v>
      </c>
      <c r="O328" s="104">
        <v>1.04</v>
      </c>
      <c r="P328" s="158">
        <v>46112</v>
      </c>
      <c r="Q328" s="158">
        <v>46127</v>
      </c>
      <c r="R328" s="28">
        <f>(K328-O328)/O328*100</f>
        <v>7.6923076923076987</v>
      </c>
      <c r="S328" s="105">
        <f>IF(INDEX(Historical!$D$7:$D1623,MATCH(B328,Historical!$B$7:$B$1062,0))=0,"n/a",(INDEX(Historical!$C$7:$C$1062,MATCH(B328,Historical!$B$7:$B$1062,0))/INDEX(Historical!$D$7:$D$1062,MATCH(B328,Historical!$B$7:$B$1062,0))-1)*100)</f>
        <v>5.600000000000005</v>
      </c>
      <c r="T328" s="105">
        <f>IF(INDEX(Historical!$F$7:$F$1062,MATCH(B328,Historical!$B$7:$B$1062,0))=0,"n/a",((INDEX(Historical!$C$7:$C$1062,MATCH(B328,Historical!$B$7:$B$1062,0))/INDEX(Historical!$F$7:$F$1062,MATCH(B328,Historical!$B$7:$B$1062,0)))^(1/3)-1)*100)</f>
        <v>4.5013506732246134</v>
      </c>
      <c r="U328" s="105">
        <f>IF(INDEX(Historical!$H$7:$H$1062,MATCH(B328,Historical!$B$7:$B$1062,0))=0,"n/a",((INDEX(Historical!$C$7:$C$1062,MATCH(B328,Historical!$B$7:$B$1062,0))/INDEX(Historical!$H$7:$H$1062,MATCH(B328,Historical!$B$7:$B$1062,0)))^(1/5)-1)*100)</f>
        <v>4.8837286784054301</v>
      </c>
      <c r="V328" s="105">
        <f>IF(INDEX(Historical!$M$7:$M$1062,MATCH(B328,Historical!$B$7:$B$1062,0))=0,"n/a",((INDEX(Historical!$C$7:$C$1062,MATCH(B328,Historical!$B$7:$B$1062,0))/INDEX(Historical!$M$7:$M$1062,MATCH(B328,Historical!$B$7:$B$1062,0)))^(1/10)-1)*100)</f>
        <v>4.2970881937946848</v>
      </c>
      <c r="W328" s="106">
        <f>IF(OR(U328&lt;=0,U328="n/a",V328&lt;=0,V328="n/a"),"n/a",U328/V328)</f>
        <v>1.136520466453981</v>
      </c>
      <c r="X328" s="107">
        <f>IF(OR(AJ328&lt;=0,AJ328="n/a",U328&lt;=0,U328="n/a"),"n/a",U328/AJ328)</f>
        <v>9.4153242305869092E-2</v>
      </c>
      <c r="Y328" s="165"/>
      <c r="Z328" s="101" t="str">
        <f>IF(OR(AC328&lt;0.01,AC328="n/a"),"n/a",M328/AC328*100)</f>
        <v>n/a</v>
      </c>
      <c r="AA328" s="109" t="str">
        <f>IF(OR(AC328&lt;0.01,AC328="n/a"),"n/a",I328/AC328)</f>
        <v>n/a</v>
      </c>
      <c r="AB328" s="71">
        <v>12</v>
      </c>
      <c r="AC328" s="100">
        <v>-6.79</v>
      </c>
      <c r="AD328" s="100" t="s">
        <v>142</v>
      </c>
      <c r="AE328" s="100">
        <v>6.8</v>
      </c>
      <c r="AF328" s="100">
        <v>2.74</v>
      </c>
      <c r="AG328" s="100">
        <v>2.8899999999999997</v>
      </c>
      <c r="AH328" s="100">
        <v>-79.59</v>
      </c>
      <c r="AI328" s="100">
        <v>26.640000000000004</v>
      </c>
      <c r="AJ328" s="100">
        <v>51.870000000000005</v>
      </c>
      <c r="AK328" s="100" t="s">
        <v>142</v>
      </c>
      <c r="AL328" s="100">
        <v>15040</v>
      </c>
      <c r="AM328" s="100">
        <v>1.1900000000000002</v>
      </c>
      <c r="AN328" s="100">
        <v>0.73</v>
      </c>
      <c r="AO328" s="110" t="str">
        <f>IF(U328="n/a","n/a",IF(AA328&lt;0,"n/a",IF(AA328="n/a","n/a",J328+U328-AA328)))</f>
        <v>n/a</v>
      </c>
      <c r="AP328" s="111">
        <f>IF(U328="n/a","n/a",J328+U328)</f>
        <v>8.5118465922376298</v>
      </c>
      <c r="AQ328" s="112" t="str">
        <f>IF(OR(AC328&lt;0.01,AC328="n/a",AF328="n/a"),"n/a",(I328/SQRT(22.5*AC328*(I328/AF328))-1)*100)</f>
        <v>n/a</v>
      </c>
      <c r="AR328" s="101">
        <f>INDEX(Historical!$C$7:$C$1063,MATCH(B328,Historical!$B$7:$B$1063,0))*IF(AH328="n/a",1.03,IF(AH328&lt;0,1.01,IF(AH328&gt;10,1.1,(1+AH328/100))))</f>
        <v>3.9996</v>
      </c>
      <c r="AS328" s="109">
        <f>IF($AI328="n/a",1.03*AR328,IF($AI328&lt;0,1.01*AR328,IF($AI328&gt;10,1.1*AR328,(1+$AI328/100)*AR328)))</f>
        <v>4.3995600000000001</v>
      </c>
      <c r="AT328" s="109">
        <f>IF($AK328="n/a",1.03*AS328,IF($AK328&lt;0,1.01*AS328,IF($AK328&gt;10,1.1*AS328,(1+$AK328/100)*AS328)))</f>
        <v>4.5315468000000001</v>
      </c>
      <c r="AU328" s="109">
        <f>IF($AK328="n/a",1.03*AT328,IF($AK328&lt;0,1.01*AT328,IF($AK328&gt;10,1.1*AT328,(1+$AK328/100)*AT328)))</f>
        <v>4.6674932040000003</v>
      </c>
      <c r="AV328" s="109">
        <f>IF($AK328="n/a",1.03*AU328,IF($AK328&lt;0,1.01*AU328,IF($AK328&gt;10,1.1*AU328,(1+$AK328/100)*AU328)))</f>
        <v>4.8075180001200009</v>
      </c>
      <c r="AW328" s="109">
        <f>SUM(AR328:AV328)</f>
        <v>22.405718004120001</v>
      </c>
      <c r="AX328" s="113">
        <f>AW328/I328*100</f>
        <v>18.1452202819242</v>
      </c>
      <c r="AY328" s="100">
        <v>0.79</v>
      </c>
      <c r="AZ328" s="100">
        <v>6.54</v>
      </c>
      <c r="BA328" s="100">
        <v>-10.42</v>
      </c>
      <c r="BB328" s="100">
        <v>1.08</v>
      </c>
      <c r="BC328" s="100">
        <v>-1.94</v>
      </c>
      <c r="BE328" s="12">
        <v>2017</v>
      </c>
      <c r="BF328" s="12">
        <f>IF(BE328&gt;2020,0,IF(BE328&gt;2008,1,IF(BE328&gt;2001,2,IF(BE328&gt;1990,3,IF(BE328&gt;1980,4,IF(BE328&gt;1973,5,IF(BE328&gt;1970,6,IF(BE328&gt;1960,7,IF(BE328&gt;1958,8,IF(BE328&gt;1953,9,10))))))))))</f>
        <v>1</v>
      </c>
      <c r="BG328" s="100">
        <v>1.54</v>
      </c>
      <c r="BH328" s="55" t="s">
        <v>121</v>
      </c>
      <c r="BI328" s="55" t="s">
        <v>302</v>
      </c>
    </row>
    <row r="329" spans="1:61" ht="12.75" customHeight="1" x14ac:dyDescent="0.2">
      <c r="A329" s="55" t="s">
        <v>1245</v>
      </c>
      <c r="B329" s="55" t="s">
        <v>1246</v>
      </c>
      <c r="C329" s="156" t="s">
        <v>198</v>
      </c>
      <c r="D329" s="98" t="s">
        <v>565</v>
      </c>
      <c r="E329" s="157">
        <v>12</v>
      </c>
      <c r="F329" s="2">
        <v>452</v>
      </c>
      <c r="G329" s="2" t="s">
        <v>146</v>
      </c>
      <c r="H329" s="2" t="s">
        <v>146</v>
      </c>
      <c r="I329" s="100">
        <v>62.26</v>
      </c>
      <c r="J329" s="101">
        <f>(M329/I329)*100</f>
        <v>4.5615162222936076</v>
      </c>
      <c r="K329" s="104">
        <v>0.71</v>
      </c>
      <c r="L329" s="2">
        <v>4</v>
      </c>
      <c r="M329" s="28">
        <f>K329*L329</f>
        <v>2.84</v>
      </c>
      <c r="N329" s="2" t="s">
        <v>158</v>
      </c>
      <c r="O329" s="104">
        <v>0.7</v>
      </c>
      <c r="P329" s="163">
        <v>45895</v>
      </c>
      <c r="Q329" s="163">
        <v>45916</v>
      </c>
      <c r="R329" s="28">
        <f>(K329-O329)/O329*100</f>
        <v>1.4285714285714299</v>
      </c>
      <c r="S329" s="105">
        <f>IF(INDEX(Historical!$D$7:$D1626,MATCH(B329,Historical!$B$7:$B$1062,0))=0,"n/a",(INDEX(Historical!$C$7:$C$1062,MATCH(B329,Historical!$B$7:$B$1062,0))/INDEX(Historical!$D$7:$D$1062,MATCH(B329,Historical!$B$7:$B$1062,0))-1)*100)</f>
        <v>2.1739130434782705</v>
      </c>
      <c r="T329" s="105">
        <f>IF(INDEX(Historical!$F$7:$F$1062,MATCH(B329,Historical!$B$7:$B$1062,0))=0,"n/a",((INDEX(Historical!$C$7:$C$1062,MATCH(B329,Historical!$B$7:$B$1062,0))/INDEX(Historical!$F$7:$F$1062,MATCH(B329,Historical!$B$7:$B$1062,0)))^(1/3)-1)*100)</f>
        <v>6.1155514037638969</v>
      </c>
      <c r="U329" s="105">
        <f>IF(INDEX(Historical!$H$7:$H$1062,MATCH(B329,Historical!$B$7:$B$1062,0))=0,"n/a",((INDEX(Historical!$C$7:$C$1062,MATCH(B329,Historical!$B$7:$B$1062,0))/INDEX(Historical!$H$7:$H$1062,MATCH(B329,Historical!$B$7:$B$1062,0)))^(1/5)-1)*100)</f>
        <v>8.4471771197698544</v>
      </c>
      <c r="V329" s="105">
        <f>IF(INDEX(Historical!$M$7:$M$1062,MATCH(B329,Historical!$B$7:$B$1062,0))=0,"n/a",((INDEX(Historical!$C$7:$C$1062,MATCH(B329,Historical!$B$7:$B$1062,0))/INDEX(Historical!$M$7:$M$1062,MATCH(B329,Historical!$B$7:$B$1062,0)))^(1/10)-1)*100)</f>
        <v>13.714396429282981</v>
      </c>
      <c r="W329" s="106">
        <f>IF(OR(U329&lt;=0,U329="n/a",V329&lt;=0,V329="n/a"),"n/a",U329/V329)</f>
        <v>0.61593502589245852</v>
      </c>
      <c r="X329" s="107" t="str">
        <f>IF(OR(AJ329&lt;=0,AJ329="n/a",U329&lt;=0,U329="n/a"),"n/a",U329/AJ329)</f>
        <v>n/a</v>
      </c>
      <c r="Y329" s="55"/>
      <c r="Z329" s="101">
        <f>IF(OR(AC329&lt;0.01,AC329="n/a"),"n/a",M329/AC329*100)</f>
        <v>147.1502590673575</v>
      </c>
      <c r="AA329" s="109">
        <f>IF(OR(AC329&lt;0.01,AC329="n/a"),"n/a",I329/AC329)</f>
        <v>32.259067357512954</v>
      </c>
      <c r="AB329" s="2">
        <v>12</v>
      </c>
      <c r="AC329" s="100">
        <v>1.93</v>
      </c>
      <c r="AD329" s="100" t="s">
        <v>142</v>
      </c>
      <c r="AE329" s="100">
        <v>2.33</v>
      </c>
      <c r="AF329" s="100">
        <v>1.63</v>
      </c>
      <c r="AG329" s="100">
        <v>5.09</v>
      </c>
      <c r="AH329" s="100">
        <v>-14.979999999999999</v>
      </c>
      <c r="AI329" s="100">
        <v>-2.1999999999999997</v>
      </c>
      <c r="AJ329" s="100">
        <v>-8.5</v>
      </c>
      <c r="AK329" s="100">
        <v>-0.69</v>
      </c>
      <c r="AL329" s="100">
        <v>9370</v>
      </c>
      <c r="AM329" s="100">
        <v>0.44</v>
      </c>
      <c r="AN329" s="100">
        <v>0.12</v>
      </c>
      <c r="AO329" s="110">
        <f>IF(U329="n/a","n/a",IF(AA329&lt;0,"n/a",IF(AA329="n/a","n/a",J329+U329-AA329)))</f>
        <v>-19.250374015449491</v>
      </c>
      <c r="AP329" s="111">
        <f>IF(U329="n/a","n/a",J329+U329)</f>
        <v>13.008693342063463</v>
      </c>
      <c r="AQ329" s="112">
        <f>IF(OR(AC329&lt;0.01,AC329="n/a",AF329="n/a"),"n/a",(I329/SQRT(22.5*AC329*(I329/AF329))-1)*100)</f>
        <v>52.872175787843709</v>
      </c>
      <c r="AR329" s="101">
        <f>INDEX(Historical!$C$7:$C$1063,MATCH(B329,Historical!$B$7:$B$1063,0))*IF(AH329="n/a",1.03,IF(AH329&lt;0,1.01,IF(AH329&gt;10,1.1,(1+AH329/100))))</f>
        <v>2.8481999999999998</v>
      </c>
      <c r="AS329" s="109">
        <f>IF($AI329="n/a",1.03*AR329,IF($AI329&lt;0,1.01*AR329,IF($AI329&gt;10,1.1*AR329,(1+$AI329/100)*AR329)))</f>
        <v>2.8766819999999997</v>
      </c>
      <c r="AT329" s="109">
        <f>IF($AK329="n/a",1.03*AS329,IF($AK329&lt;0,1.01*AS329,IF($AK329&gt;10,1.1*AS329,(1+$AK329/100)*AS329)))</f>
        <v>2.9054488199999997</v>
      </c>
      <c r="AU329" s="109">
        <f>IF($AK329="n/a",1.03*AT329,IF($AK329&lt;0,1.01*AT329,IF($AK329&gt;10,1.1*AT329,(1+$AK329/100)*AT329)))</f>
        <v>2.9345033081999996</v>
      </c>
      <c r="AV329" s="109">
        <f>IF($AK329="n/a",1.03*AU329,IF($AK329&lt;0,1.01*AU329,IF($AK329&gt;10,1.1*AU329,(1+$AK329/100)*AU329)))</f>
        <v>2.9638483412819996</v>
      </c>
      <c r="AW329" s="109">
        <f>SUM(AR329:AV329)</f>
        <v>14.528682469482</v>
      </c>
      <c r="AX329" s="113">
        <f>AW329/I329*100</f>
        <v>23.33550027221651</v>
      </c>
      <c r="AY329" s="100">
        <v>1.51</v>
      </c>
      <c r="AZ329" s="100">
        <v>19.89</v>
      </c>
      <c r="BA329" s="100">
        <v>-31.509999999999998</v>
      </c>
      <c r="BB329" s="100">
        <v>-9.2200000000000006</v>
      </c>
      <c r="BC329" s="100">
        <v>-3.54</v>
      </c>
      <c r="BE329" s="12">
        <v>2014</v>
      </c>
      <c r="BF329" s="12">
        <f>IF(BE329&gt;2020,0,IF(BE329&gt;2008,1,IF(BE329&gt;2001,2,IF(BE329&gt;1990,3,IF(BE329&gt;1980,4,IF(BE329&gt;1973,5,IF(BE329&gt;1970,6,IF(BE329&gt;1960,7,IF(BE329&gt;1958,8,IF(BE329&gt;1953,9,10))))))))))</f>
        <v>1</v>
      </c>
      <c r="BG329" s="100">
        <v>3.83</v>
      </c>
      <c r="BH329" s="55" t="s">
        <v>121</v>
      </c>
      <c r="BI329" s="55" t="s">
        <v>122</v>
      </c>
    </row>
    <row r="330" spans="1:61" ht="12.75" customHeight="1" x14ac:dyDescent="0.2">
      <c r="A330" s="123" t="s">
        <v>1247</v>
      </c>
      <c r="B330" s="55" t="s">
        <v>1248</v>
      </c>
      <c r="C330" s="156" t="s">
        <v>116</v>
      </c>
      <c r="D330" s="98" t="s">
        <v>215</v>
      </c>
      <c r="E330" s="157">
        <v>15</v>
      </c>
      <c r="F330" s="2">
        <v>323</v>
      </c>
      <c r="G330" s="2" t="s">
        <v>146</v>
      </c>
      <c r="H330" s="2" t="s">
        <v>146</v>
      </c>
      <c r="I330" s="100">
        <v>296.5</v>
      </c>
      <c r="J330" s="101">
        <f>(M330/I330)*100</f>
        <v>0.45868465430016864</v>
      </c>
      <c r="K330" s="104">
        <v>0.34</v>
      </c>
      <c r="L330" s="71">
        <v>4</v>
      </c>
      <c r="M330" s="28">
        <f>K330*L330</f>
        <v>1.36</v>
      </c>
      <c r="N330" s="103" t="s">
        <v>585</v>
      </c>
      <c r="O330" s="104">
        <v>0.32</v>
      </c>
      <c r="P330" s="158">
        <v>45968</v>
      </c>
      <c r="Q330" s="158">
        <v>45982</v>
      </c>
      <c r="R330" s="28">
        <f>(K330-O330)/O330*100</f>
        <v>6.2500000000000053</v>
      </c>
      <c r="S330" s="105">
        <f>IF(INDEX(Historical!$D$7:$D1627,MATCH(B330,Historical!$B$7:$B$1062,0))=0,"n/a",(INDEX(Historical!$C$7:$C$1062,MATCH(B330,Historical!$B$7:$B$1062,0))/INDEX(Historical!$D$7:$D$1062,MATCH(B330,Historical!$B$7:$B$1062,0))-1)*100)</f>
        <v>6.5573770491803351</v>
      </c>
      <c r="T330" s="105">
        <f>IF(INDEX(Historical!$F$7:$F$1062,MATCH(B330,Historical!$B$7:$B$1062,0))=0,"n/a",((INDEX(Historical!$C$7:$C$1062,MATCH(B330,Historical!$B$7:$B$1062,0))/INDEX(Historical!$F$7:$F$1062,MATCH(B330,Historical!$B$7:$B$1062,0)))^(1/3)-1)*100)</f>
        <v>7.0399331060163606</v>
      </c>
      <c r="U330" s="105">
        <f>IF(INDEX(Historical!$H$7:$H$1062,MATCH(B330,Historical!$B$7:$B$1062,0))=0,"n/a",((INDEX(Historical!$C$7:$C$1062,MATCH(B330,Historical!$B$7:$B$1062,0))/INDEX(Historical!$H$7:$H$1062,MATCH(B330,Historical!$B$7:$B$1062,0)))^(1/5)-1)*100)</f>
        <v>7.6316922514810814</v>
      </c>
      <c r="V330" s="105">
        <f>IF(INDEX(Historical!$M$7:$M$1062,MATCH(B330,Historical!$B$7:$B$1062,0))=0,"n/a",((INDEX(Historical!$C$7:$C$1062,MATCH(B330,Historical!$B$7:$B$1062,0))/INDEX(Historical!$M$7:$M$1062,MATCH(B330,Historical!$B$7:$B$1062,0)))^(1/10)-1)*100)</f>
        <v>10.026509310601806</v>
      </c>
      <c r="W330" s="106">
        <f>IF(OR(U330&lt;=0,U330="n/a",V330&lt;=0,V330="n/a"),"n/a",U330/V330)</f>
        <v>0.76115146508780485</v>
      </c>
      <c r="X330" s="107">
        <f>IF(OR(AJ330&lt;=0,AJ330="n/a",U330&lt;=0,U330="n/a"),"n/a",U330/AJ330)</f>
        <v>0.31958510265833673</v>
      </c>
      <c r="Y330" s="123"/>
      <c r="Z330" s="101">
        <f>IF(OR(AC330&lt;0.01,AC330="n/a"),"n/a",M330/AC330*100)</f>
        <v>15.686274509803924</v>
      </c>
      <c r="AA330" s="109">
        <f>IF(OR(AC330&lt;0.01,AC330="n/a"),"n/a",I330/AC330)</f>
        <v>34.198385236447521</v>
      </c>
      <c r="AB330" s="71">
        <v>6</v>
      </c>
      <c r="AC330" s="100">
        <v>8.67</v>
      </c>
      <c r="AD330" s="100" t="s">
        <v>142</v>
      </c>
      <c r="AE330" s="100">
        <v>4.03</v>
      </c>
      <c r="AF330" s="100">
        <v>4.74</v>
      </c>
      <c r="AG330" s="100">
        <v>14.29</v>
      </c>
      <c r="AH330" s="100">
        <v>13.96</v>
      </c>
      <c r="AI330" s="100">
        <v>15.160000000000002</v>
      </c>
      <c r="AJ330" s="100">
        <v>23.880000000000003</v>
      </c>
      <c r="AK330" s="100" t="s">
        <v>142</v>
      </c>
      <c r="AL330" s="100">
        <v>3590</v>
      </c>
      <c r="AM330" s="100">
        <v>1.82</v>
      </c>
      <c r="AN330" s="100">
        <v>0.73</v>
      </c>
      <c r="AO330" s="110">
        <f>IF(U330="n/a","n/a",IF(AA330&lt;0,"n/a",IF(AA330="n/a","n/a",J330+U330-AA330)))</f>
        <v>-26.108008330666273</v>
      </c>
      <c r="AP330" s="111">
        <f>IF(U330="n/a","n/a",J330+U330)</f>
        <v>8.09037690578125</v>
      </c>
      <c r="AQ330" s="112">
        <f>IF(OR(AC330&lt;0.01,AC330="n/a",AF330="n/a"),"n/a",(I330/SQRT(22.5*AC330*(I330/AF330))-1)*100)</f>
        <v>168.41124833257166</v>
      </c>
      <c r="AR330" s="101">
        <f>INDEX(Historical!$C$7:$C$1063,MATCH(B330,Historical!$B$7:$B$1063,0))*IF(AH330="n/a",1.03,IF(AH330&lt;0,1.01,IF(AH330&gt;10,1.1,(1+AH330/100))))</f>
        <v>1.4300000000000002</v>
      </c>
      <c r="AS330" s="109">
        <f>IF($AI330="n/a",1.03*AR330,IF($AI330&lt;0,1.01*AR330,IF($AI330&gt;10,1.1*AR330,(1+$AI330/100)*AR330)))</f>
        <v>1.5730000000000004</v>
      </c>
      <c r="AT330" s="109">
        <f>IF($AK330="n/a",1.03*AS330,IF($AK330&lt;0,1.01*AS330,IF($AK330&gt;10,1.1*AS330,(1+$AK330/100)*AS330)))</f>
        <v>1.6201900000000005</v>
      </c>
      <c r="AU330" s="109">
        <f>IF($AK330="n/a",1.03*AT330,IF($AK330&lt;0,1.01*AT330,IF($AK330&gt;10,1.1*AT330,(1+$AK330/100)*AT330)))</f>
        <v>1.6687957000000004</v>
      </c>
      <c r="AV330" s="109">
        <f>IF($AK330="n/a",1.03*AU330,IF($AK330&lt;0,1.01*AU330,IF($AK330&gt;10,1.1*AU330,(1+$AK330/100)*AU330)))</f>
        <v>1.7188595710000005</v>
      </c>
      <c r="AW330" s="109">
        <f>SUM(AR330:AV330)</f>
        <v>8.0108452710000027</v>
      </c>
      <c r="AX330" s="113">
        <f>AW330/I330*100</f>
        <v>2.701802789544689</v>
      </c>
      <c r="AY330" s="100">
        <v>1.07</v>
      </c>
      <c r="AZ330" s="100">
        <v>81.569999999999993</v>
      </c>
      <c r="BA330" s="100">
        <v>-18.52</v>
      </c>
      <c r="BB330" s="100">
        <v>-2.02</v>
      </c>
      <c r="BC330" s="100">
        <v>13.389999999999999</v>
      </c>
      <c r="BE330" s="12">
        <v>2012</v>
      </c>
      <c r="BF330" s="12">
        <f>IF(BE330&gt;2020,0,IF(BE330&gt;2008,1,IF(BE330&gt;2001,2,IF(BE330&gt;1990,3,IF(BE330&gt;1980,4,IF(BE330&gt;1973,5,IF(BE330&gt;1970,6,IF(BE330&gt;1960,7,IF(BE330&gt;1958,8,IF(BE330&gt;1953,9,10))))))))))</f>
        <v>1</v>
      </c>
      <c r="BG330" s="100">
        <v>6.65</v>
      </c>
      <c r="BH330" s="55" t="s">
        <v>121</v>
      </c>
      <c r="BI330" s="55" t="s">
        <v>122</v>
      </c>
    </row>
    <row r="331" spans="1:61" ht="12.75" customHeight="1" x14ac:dyDescent="0.2">
      <c r="A331" s="55" t="s">
        <v>1249</v>
      </c>
      <c r="B331" s="55" t="s">
        <v>1250</v>
      </c>
      <c r="C331" s="156" t="s">
        <v>134</v>
      </c>
      <c r="D331" s="98" t="s">
        <v>157</v>
      </c>
      <c r="E331" s="157">
        <v>16</v>
      </c>
      <c r="F331" s="2">
        <v>262</v>
      </c>
      <c r="G331" s="2" t="s">
        <v>119</v>
      </c>
      <c r="H331" s="2" t="s">
        <v>119</v>
      </c>
      <c r="I331" s="100">
        <v>85.1</v>
      </c>
      <c r="J331" s="101">
        <f>(M331/I331)*100</f>
        <v>1.5041128084606348</v>
      </c>
      <c r="K331" s="104">
        <v>0.32</v>
      </c>
      <c r="L331" s="71">
        <v>4</v>
      </c>
      <c r="M331" s="28">
        <f>K331*L331</f>
        <v>1.28</v>
      </c>
      <c r="N331" s="103" t="s">
        <v>141</v>
      </c>
      <c r="O331" s="104">
        <v>0.31</v>
      </c>
      <c r="P331" s="158">
        <v>45915</v>
      </c>
      <c r="Q331" s="158">
        <v>45931</v>
      </c>
      <c r="R331" s="28">
        <f>(K331-O331)/O331*100</f>
        <v>3.2258064516129057</v>
      </c>
      <c r="S331" s="105">
        <f>IF(INDEX(Historical!$D$7:$D1628,MATCH(B331,Historical!$B$7:$B$1062,0))=0,"n/a",(INDEX(Historical!$C$7:$C$1062,MATCH(B331,Historical!$B$7:$B$1062,0))/INDEX(Historical!$D$7:$D$1062,MATCH(B331,Historical!$B$7:$B$1062,0))-1)*100)</f>
        <v>3.2786885245901676</v>
      </c>
      <c r="T331" s="105">
        <f>IF(INDEX(Historical!$F$7:$F$1062,MATCH(B331,Historical!$B$7:$B$1062,0))=0,"n/a",((INDEX(Historical!$C$7:$C$1062,MATCH(B331,Historical!$B$7:$B$1062,0))/INDEX(Historical!$F$7:$F$1062,MATCH(B331,Historical!$B$7:$B$1062,0)))^(1/3)-1)*100)</f>
        <v>3.3923876378405105</v>
      </c>
      <c r="U331" s="105">
        <f>IF(INDEX(Historical!$H$7:$H$1062,MATCH(B331,Historical!$B$7:$B$1062,0))=0,"n/a",((INDEX(Historical!$C$7:$C$1062,MATCH(B331,Historical!$B$7:$B$1062,0))/INDEX(Historical!$H$7:$H$1062,MATCH(B331,Historical!$B$7:$B$1062,0)))^(1/5)-1)*100)</f>
        <v>3.1310306477545069</v>
      </c>
      <c r="V331" s="105">
        <f>IF(INDEX(Historical!$M$7:$M$1062,MATCH(B331,Historical!$B$7:$B$1062,0))=0,"n/a",((INDEX(Historical!$C$7:$C$1062,MATCH(B331,Historical!$B$7:$B$1062,0))/INDEX(Historical!$M$7:$M$1062,MATCH(B331,Historical!$B$7:$B$1062,0)))^(1/10)-1)*100)</f>
        <v>7.0086923787872069</v>
      </c>
      <c r="W331" s="106">
        <f>IF(OR(U331&lt;=0,U331="n/a",V331&lt;=0,V331="n/a"),"n/a",U331/V331)</f>
        <v>0.44673535069551795</v>
      </c>
      <c r="X331" s="107">
        <f>IF(OR(AJ331&lt;=0,AJ331="n/a",U331&lt;=0,U331="n/a"),"n/a",U331/AJ331)</f>
        <v>0.24215240895239806</v>
      </c>
      <c r="Y331" s="165"/>
      <c r="Z331" s="101">
        <f>IF(OR(AC331&lt;0.01,AC331="n/a"),"n/a",M331/AC331*100)</f>
        <v>25.498007968127496</v>
      </c>
      <c r="AA331" s="109">
        <f>IF(OR(AC331&lt;0.01,AC331="n/a"),"n/a",I331/AC331)</f>
        <v>16.952191235059761</v>
      </c>
      <c r="AB331" s="71">
        <v>12</v>
      </c>
      <c r="AC331" s="100">
        <v>5.0199999999999996</v>
      </c>
      <c r="AD331" s="100" t="s">
        <v>142</v>
      </c>
      <c r="AE331" s="100">
        <v>4.2699999999999996</v>
      </c>
      <c r="AF331" s="100" t="s">
        <v>142</v>
      </c>
      <c r="AG331" s="100">
        <v>31.66</v>
      </c>
      <c r="AH331" s="100">
        <v>9.4700000000000006</v>
      </c>
      <c r="AI331" s="100">
        <v>9.2299999999999986</v>
      </c>
      <c r="AJ331" s="100">
        <v>12.93</v>
      </c>
      <c r="AK331" s="100" t="s">
        <v>142</v>
      </c>
      <c r="AL331" s="100">
        <v>2510</v>
      </c>
      <c r="AM331" s="100">
        <v>7.8100000000000005</v>
      </c>
      <c r="AN331" s="100" t="s">
        <v>142</v>
      </c>
      <c r="AO331" s="110">
        <f>IF(U331="n/a","n/a",IF(AA331&lt;0,"n/a",IF(AA331="n/a","n/a",J331+U331-AA331)))</f>
        <v>-12.31704777884462</v>
      </c>
      <c r="AP331" s="111">
        <f>IF(U331="n/a","n/a",J331+U331)</f>
        <v>4.6351434562151415</v>
      </c>
      <c r="AQ331" s="112" t="str">
        <f>IF(OR(AC331&lt;0.01,AC331="n/a",AF331="n/a"),"n/a",(I331/SQRT(22.5*AC331*(I331/AF331))-1)*100)</f>
        <v>n/a</v>
      </c>
      <c r="AR331" s="101">
        <f>INDEX(Historical!$C$7:$C$1063,MATCH(B331,Historical!$B$7:$B$1063,0))*IF(AH331="n/a",1.03,IF(AH331&lt;0,1.01,IF(AH331&gt;10,1.1,(1+AH331/100))))</f>
        <v>1.3793219999999999</v>
      </c>
      <c r="AS331" s="109">
        <f>IF($AI331="n/a",1.03*AR331,IF($AI331&lt;0,1.01*AR331,IF($AI331&gt;10,1.1*AR331,(1+$AI331/100)*AR331)))</f>
        <v>1.5066334206000001</v>
      </c>
      <c r="AT331" s="109">
        <f>IF($AK331="n/a",1.03*AS331,IF($AK331&lt;0,1.01*AS331,IF($AK331&gt;10,1.1*AS331,(1+$AK331/100)*AS331)))</f>
        <v>1.5518324232180001</v>
      </c>
      <c r="AU331" s="109">
        <f>IF($AK331="n/a",1.03*AT331,IF($AK331&lt;0,1.01*AT331,IF($AK331&gt;10,1.1*AT331,(1+$AK331/100)*AT331)))</f>
        <v>1.59838739591454</v>
      </c>
      <c r="AV331" s="109">
        <f>IF($AK331="n/a",1.03*AU331,IF($AK331&lt;0,1.01*AU331,IF($AK331&gt;10,1.1*AU331,(1+$AK331/100)*AU331)))</f>
        <v>1.6463390177919763</v>
      </c>
      <c r="AW331" s="109">
        <f>SUM(AR331:AV331)</f>
        <v>7.6825142575245167</v>
      </c>
      <c r="AX331" s="113">
        <f>AW331/I331*100</f>
        <v>9.0276313249406783</v>
      </c>
      <c r="AY331" s="100">
        <v>0.68</v>
      </c>
      <c r="AZ331" s="100">
        <v>38.35</v>
      </c>
      <c r="BA331" s="100">
        <v>-4.6100000000000003</v>
      </c>
      <c r="BB331" s="100">
        <v>11.59</v>
      </c>
      <c r="BC331" s="100">
        <v>21.9</v>
      </c>
      <c r="BE331" s="12">
        <v>2010</v>
      </c>
      <c r="BF331" s="12">
        <f>IF(BE331&gt;2020,0,IF(BE331&gt;2008,1,IF(BE331&gt;2001,2,IF(BE331&gt;1990,3,IF(BE331&gt;1980,4,IF(BE331&gt;1973,5,IF(BE331&gt;1970,6,IF(BE331&gt;1960,7,IF(BE331&gt;1958,8,IF(BE331&gt;1953,9,10))))))))))</f>
        <v>1</v>
      </c>
      <c r="BG331" s="100">
        <v>1.53</v>
      </c>
      <c r="BH331" s="55" t="s">
        <v>121</v>
      </c>
      <c r="BI331" s="55" t="s">
        <v>122</v>
      </c>
    </row>
    <row r="332" spans="1:61" ht="12.75" customHeight="1" x14ac:dyDescent="0.2">
      <c r="A332" s="146" t="s">
        <v>1251</v>
      </c>
      <c r="B332" s="55" t="s">
        <v>1252</v>
      </c>
      <c r="C332" s="156" t="s">
        <v>134</v>
      </c>
      <c r="D332" s="98" t="s">
        <v>157</v>
      </c>
      <c r="E332" s="157">
        <v>13</v>
      </c>
      <c r="F332" s="2">
        <v>411</v>
      </c>
      <c r="G332" s="2" t="s">
        <v>146</v>
      </c>
      <c r="H332" s="2" t="s">
        <v>146</v>
      </c>
      <c r="I332" s="100">
        <v>57.54</v>
      </c>
      <c r="J332" s="101">
        <f>(M332/I332)*100</f>
        <v>2.502606882168926</v>
      </c>
      <c r="K332" s="104">
        <v>0.36</v>
      </c>
      <c r="L332" s="71">
        <v>4</v>
      </c>
      <c r="M332" s="28">
        <f>K332*L332</f>
        <v>1.44</v>
      </c>
      <c r="N332" s="103" t="s">
        <v>270</v>
      </c>
      <c r="O332" s="104">
        <v>0.33</v>
      </c>
      <c r="P332" s="158">
        <v>45905</v>
      </c>
      <c r="Q332" s="158">
        <v>45919</v>
      </c>
      <c r="R332" s="28">
        <f>(K332-O332)/O332*100</f>
        <v>9.0909090909090811</v>
      </c>
      <c r="S332" s="105">
        <f>IF(INDEX(Historical!$D$7:$D1632,MATCH(B332,Historical!$B$7:$B$1062,0))=0,"n/a",(INDEX(Historical!$C$7:$C$1062,MATCH(B332,Historical!$B$7:$B$1062,0))/INDEX(Historical!$D$7:$D$1062,MATCH(B332,Historical!$B$7:$B$1062,0))-1)*100)</f>
        <v>4.5454545454545414</v>
      </c>
      <c r="T332" s="105">
        <f>IF(INDEX(Historical!$F$7:$F$1062,MATCH(B332,Historical!$B$7:$B$1062,0))=0,"n/a",((INDEX(Historical!$C$7:$C$1062,MATCH(B332,Historical!$B$7:$B$1062,0))/INDEX(Historical!$F$7:$F$1062,MATCH(B332,Historical!$B$7:$B$1062,0)))^(1/3)-1)*100)</f>
        <v>7.8521483511042822</v>
      </c>
      <c r="U332" s="105">
        <f>IF(INDEX(Historical!$H$7:$H$1062,MATCH(B332,Historical!$B$7:$B$1062,0))=0,"n/a",((INDEX(Historical!$C$7:$C$1062,MATCH(B332,Historical!$B$7:$B$1062,0))/INDEX(Historical!$H$7:$H$1062,MATCH(B332,Historical!$B$7:$B$1062,0)))^(1/5)-1)*100)</f>
        <v>9.4156092263382618</v>
      </c>
      <c r="V332" s="105">
        <f>IF(INDEX(Historical!$M$7:$M$1062,MATCH(B332,Historical!$B$7:$B$1062,0))=0,"n/a",((INDEX(Historical!$C$7:$C$1062,MATCH(B332,Historical!$B$7:$B$1062,0))/INDEX(Historical!$M$7:$M$1062,MATCH(B332,Historical!$B$7:$B$1062,0)))^(1/10)-1)*100)</f>
        <v>10.252278705686614</v>
      </c>
      <c r="W332" s="106">
        <f>IF(OR(U332&lt;=0,U332="n/a",V332&lt;=0,V332="n/a"),"n/a",U332/V332)</f>
        <v>0.91839185186369565</v>
      </c>
      <c r="X332" s="107">
        <f>IF(OR(AJ332&lt;=0,AJ332="n/a",U332&lt;=0,U332="n/a"),"n/a",U332/AJ332)</f>
        <v>0.82738218157629728</v>
      </c>
      <c r="Y332" s="162"/>
      <c r="Z332" s="101">
        <f>IF(OR(AC332&lt;0.01,AC332="n/a"),"n/a",M332/AC332*100)</f>
        <v>34.532374100719423</v>
      </c>
      <c r="AA332" s="109">
        <f>IF(OR(AC332&lt;0.01,AC332="n/a"),"n/a",I332/AC332)</f>
        <v>13.798561151079136</v>
      </c>
      <c r="AB332" s="71">
        <v>12</v>
      </c>
      <c r="AC332" s="100">
        <v>4.17</v>
      </c>
      <c r="AD332" s="100" t="s">
        <v>142</v>
      </c>
      <c r="AE332" s="100">
        <v>3.35</v>
      </c>
      <c r="AF332" s="100">
        <v>1.37</v>
      </c>
      <c r="AG332" s="100">
        <v>10.38</v>
      </c>
      <c r="AH332" s="100">
        <v>15.73</v>
      </c>
      <c r="AI332" s="100">
        <v>2.34</v>
      </c>
      <c r="AJ332" s="100">
        <v>11.379999999999999</v>
      </c>
      <c r="AK332" s="100" t="s">
        <v>142</v>
      </c>
      <c r="AL332" s="100">
        <v>1840</v>
      </c>
      <c r="AM332" s="100">
        <v>8.66</v>
      </c>
      <c r="AN332" s="100">
        <v>0.06</v>
      </c>
      <c r="AO332" s="110">
        <f>IF(U332="n/a","n/a",IF(AA332&lt;0,"n/a",IF(AA332="n/a","n/a",J332+U332-AA332)))</f>
        <v>-1.8803450425719479</v>
      </c>
      <c r="AP332" s="111">
        <f>IF(U332="n/a","n/a",J332+U332)</f>
        <v>11.918216108507188</v>
      </c>
      <c r="AQ332" s="112">
        <f>IF(OR(AC332&lt;0.01,AC332="n/a",AF332="n/a"),"n/a",(I332/SQRT(22.5*AC332*(I332/AF332))-1)*100)</f>
        <v>-8.3387182745846324</v>
      </c>
      <c r="AR332" s="101">
        <f>INDEX(Historical!$C$7:$C$1063,MATCH(B332,Historical!$B$7:$B$1063,0))*IF(AH332="n/a",1.03,IF(AH332&lt;0,1.01,IF(AH332&gt;10,1.1,(1+AH332/100))))</f>
        <v>1.518</v>
      </c>
      <c r="AS332" s="109">
        <f>IF($AI332="n/a",1.03*AR332,IF($AI332&lt;0,1.01*AR332,IF($AI332&gt;10,1.1*AR332,(1+$AI332/100)*AR332)))</f>
        <v>1.5535212</v>
      </c>
      <c r="AT332" s="109">
        <f>IF($AK332="n/a",1.03*AS332,IF($AK332&lt;0,1.01*AS332,IF($AK332&gt;10,1.1*AS332,(1+$AK332/100)*AS332)))</f>
        <v>1.6001268360000001</v>
      </c>
      <c r="AU332" s="109">
        <f>IF($AK332="n/a",1.03*AT332,IF($AK332&lt;0,1.01*AT332,IF($AK332&gt;10,1.1*AT332,(1+$AK332/100)*AT332)))</f>
        <v>1.6481306410800001</v>
      </c>
      <c r="AV332" s="109">
        <f>IF($AK332="n/a",1.03*AU332,IF($AK332&lt;0,1.01*AU332,IF($AK332&gt;10,1.1*AU332,(1+$AK332/100)*AU332)))</f>
        <v>1.6975745603124002</v>
      </c>
      <c r="AW332" s="109">
        <f>SUM(AR332:AV332)</f>
        <v>8.0173532373924008</v>
      </c>
      <c r="AX332" s="113">
        <f>AW332/I332*100</f>
        <v>13.933530131026069</v>
      </c>
      <c r="AY332" s="100">
        <v>0.61</v>
      </c>
      <c r="AZ332" s="100">
        <v>44.43</v>
      </c>
      <c r="BA332" s="100">
        <v>-6.76</v>
      </c>
      <c r="BB332" s="100">
        <v>6.34</v>
      </c>
      <c r="BC332" s="100">
        <v>15.89</v>
      </c>
      <c r="BE332" s="12">
        <v>2014</v>
      </c>
      <c r="BF332" s="12">
        <f>IF(BE332&gt;2020,0,IF(BE332&gt;2008,1,IF(BE332&gt;2001,2,IF(BE332&gt;1990,3,IF(BE332&gt;1980,4,IF(BE332&gt;1973,5,IF(BE332&gt;1970,6,IF(BE332&gt;1960,7,IF(BE332&gt;1958,8,IF(BE332&gt;1953,9,10))))))))))</f>
        <v>1</v>
      </c>
      <c r="BG332" s="100">
        <v>1.3599999999999999</v>
      </c>
      <c r="BH332" s="55" t="s">
        <v>121</v>
      </c>
      <c r="BI332" s="55" t="s">
        <v>122</v>
      </c>
    </row>
    <row r="333" spans="1:61" ht="12.75" customHeight="1" x14ac:dyDescent="0.2">
      <c r="A333" s="55" t="s">
        <v>1255</v>
      </c>
      <c r="B333" s="55" t="s">
        <v>1256</v>
      </c>
      <c r="C333" s="156" t="s">
        <v>198</v>
      </c>
      <c r="D333" s="98" t="s">
        <v>199</v>
      </c>
      <c r="E333" s="157">
        <v>13</v>
      </c>
      <c r="F333" s="2">
        <v>441</v>
      </c>
      <c r="G333" s="2" t="s">
        <v>146</v>
      </c>
      <c r="H333" s="2" t="s">
        <v>146</v>
      </c>
      <c r="I333" s="100">
        <v>205.69</v>
      </c>
      <c r="J333" s="101">
        <f>(M333/I333)*100</f>
        <v>1.516845738733045</v>
      </c>
      <c r="K333" s="104">
        <v>0.78</v>
      </c>
      <c r="L333" s="71">
        <v>4</v>
      </c>
      <c r="M333" s="28">
        <f>K333*L333</f>
        <v>3.12</v>
      </c>
      <c r="N333" s="103" t="s">
        <v>349</v>
      </c>
      <c r="O333" s="104">
        <v>0.71</v>
      </c>
      <c r="P333" s="158">
        <v>46164</v>
      </c>
      <c r="Q333" s="158">
        <v>46185</v>
      </c>
      <c r="R333" s="28">
        <f>(K333-O333)/O333*100</f>
        <v>9.8591549295774747</v>
      </c>
      <c r="S333" s="105">
        <f>IF(INDEX(Historical!$D$7:$D1633,MATCH(B333,Historical!$B$7:$B$1062,0))=0,"n/a",(INDEX(Historical!$C$7:$C$1062,MATCH(B333,Historical!$B$7:$B$1062,0))/INDEX(Historical!$D$7:$D$1062,MATCH(B333,Historical!$B$7:$B$1062,0))-1)*100)</f>
        <v>9.4488188976377785</v>
      </c>
      <c r="T333" s="105">
        <f>IF(INDEX(Historical!$F$7:$F$1062,MATCH(B333,Historical!$B$7:$B$1062,0))=0,"n/a",((INDEX(Historical!$C$7:$C$1062,MATCH(B333,Historical!$B$7:$B$1062,0))/INDEX(Historical!$F$7:$F$1062,MATCH(B333,Historical!$B$7:$B$1062,0)))^(1/3)-1)*100)</f>
        <v>8.4416459500336707</v>
      </c>
      <c r="U333" s="105">
        <f>IF(INDEX(Historical!$H$7:$H$1062,MATCH(B333,Historical!$B$7:$B$1062,0))=0,"n/a",((INDEX(Historical!$C$7:$C$1062,MATCH(B333,Historical!$B$7:$B$1062,0))/INDEX(Historical!$H$7:$H$1062,MATCH(B333,Historical!$B$7:$B$1062,0)))^(1/5)-1)*100)</f>
        <v>7.9091418942949687</v>
      </c>
      <c r="V333" s="105">
        <f>IF(INDEX(Historical!$M$7:$M$1062,MATCH(B333,Historical!$B$7:$B$1062,0))=0,"n/a",((INDEX(Historical!$C$7:$C$1062,MATCH(B333,Historical!$B$7:$B$1062,0))/INDEX(Historical!$M$7:$M$1062,MATCH(B333,Historical!$B$7:$B$1062,0)))^(1/10)-1)*100)</f>
        <v>8.0646080521233685</v>
      </c>
      <c r="W333" s="106">
        <f>IF(OR(U333&lt;=0,U333="n/a",V333&lt;=0,V333="n/a"),"n/a",U333/V333)</f>
        <v>0.98072241616411027</v>
      </c>
      <c r="X333" s="107" t="str">
        <f>IF(OR(AJ333&lt;=0,AJ333="n/a",U333&lt;=0,U333="n/a"),"n/a",U333/AJ333)</f>
        <v>n/a</v>
      </c>
      <c r="Y333" s="123" t="s">
        <v>1257</v>
      </c>
      <c r="Z333" s="101">
        <f>IF(OR(AC333&lt;0.01,AC333="n/a"),"n/a",M333/AC333*100)</f>
        <v>30.588235294117649</v>
      </c>
      <c r="AA333" s="109">
        <f>IF(OR(AC333&lt;0.01,AC333="n/a"),"n/a",I333/AC333)</f>
        <v>20.165686274509806</v>
      </c>
      <c r="AB333" s="71">
        <v>9</v>
      </c>
      <c r="AC333" s="100">
        <v>10.199999999999999</v>
      </c>
      <c r="AD333" s="100">
        <v>0.89</v>
      </c>
      <c r="AE333" s="100">
        <v>3.08</v>
      </c>
      <c r="AF333" s="100">
        <v>4.5</v>
      </c>
      <c r="AG333" s="100">
        <v>23.549999999999997</v>
      </c>
      <c r="AH333" s="100">
        <v>30.55</v>
      </c>
      <c r="AI333" s="100">
        <v>13.34</v>
      </c>
      <c r="AJ333" s="100" t="s">
        <v>142</v>
      </c>
      <c r="AK333" s="100">
        <v>17.79</v>
      </c>
      <c r="AL333" s="100">
        <v>59550</v>
      </c>
      <c r="AM333" s="100">
        <v>0.12</v>
      </c>
      <c r="AN333" s="100">
        <v>0.43</v>
      </c>
      <c r="AO333" s="110">
        <f>IF(U333="n/a","n/a",IF(AA333&lt;0,"n/a",IF(AA333="n/a","n/a",J333+U333-AA333)))</f>
        <v>-10.739698641481793</v>
      </c>
      <c r="AP333" s="111">
        <f>IF(U333="n/a","n/a",J333+U333)</f>
        <v>9.4259876330280132</v>
      </c>
      <c r="AQ333" s="112">
        <f>IF(OR(AC333&lt;0.01,AC333="n/a",AF333="n/a"),"n/a",(I333/SQRT(22.5*AC333*(I333/AF333))-1)*100)</f>
        <v>100.82672269650672</v>
      </c>
      <c r="AR333" s="101">
        <f>INDEX(Historical!$C$7:$C$1063,MATCH(B333,Historical!$B$7:$B$1063,0))*IF(AH333="n/a",1.03,IF(AH333&lt;0,1.01,IF(AH333&gt;10,1.1,(1+AH333/100))))</f>
        <v>3.0579999999999998</v>
      </c>
      <c r="AS333" s="109">
        <f>IF($AI333="n/a",1.03*AR333,IF($AI333&lt;0,1.01*AR333,IF($AI333&gt;10,1.1*AR333,(1+$AI333/100)*AR333)))</f>
        <v>3.3637999999999999</v>
      </c>
      <c r="AT333" s="109">
        <f>IF($AK333="n/a",1.03*AS333,IF($AK333&lt;0,1.01*AS333,IF($AK333&gt;10,1.1*AS333,(1+$AK333/100)*AS333)))</f>
        <v>3.70018</v>
      </c>
      <c r="AU333" s="109">
        <f>IF($AK333="n/a",1.03*AT333,IF($AK333&lt;0,1.01*AT333,IF($AK333&gt;10,1.1*AT333,(1+$AK333/100)*AT333)))</f>
        <v>4.0701980000000004</v>
      </c>
      <c r="AV333" s="109">
        <f>IF($AK333="n/a",1.03*AU333,IF($AK333&lt;0,1.01*AU333,IF($AK333&gt;10,1.1*AU333,(1+$AK333/100)*AU333)))</f>
        <v>4.4772178000000009</v>
      </c>
      <c r="AW333" s="109">
        <f>SUM(AR333:AV333)</f>
        <v>18.6693958</v>
      </c>
      <c r="AX333" s="113">
        <f>AW333/I333*100</f>
        <v>9.0764722640867319</v>
      </c>
      <c r="AY333" s="100">
        <v>1.1599999999999999</v>
      </c>
      <c r="AZ333" s="100">
        <v>8.1</v>
      </c>
      <c r="BA333" s="100">
        <v>-18.559999999999999</v>
      </c>
      <c r="BB333" s="100">
        <v>-0.06</v>
      </c>
      <c r="BC333" s="100">
        <v>-6.370000000000001</v>
      </c>
      <c r="BE333" s="12">
        <v>2013</v>
      </c>
      <c r="BF333" s="12">
        <f>IF(BE333&gt;2020,0,IF(BE333&gt;2008,1,IF(BE333&gt;2001,2,IF(BE333&gt;1990,3,IF(BE333&gt;1980,4,IF(BE333&gt;1973,5,IF(BE333&gt;1970,6,IF(BE333&gt;1960,7,IF(BE333&gt;1958,8,IF(BE333&gt;1953,9,10))))))))))</f>
        <v>1</v>
      </c>
      <c r="BG333" s="100">
        <v>11.85</v>
      </c>
      <c r="BH333" s="55" t="s">
        <v>121</v>
      </c>
      <c r="BI333" s="55" t="s">
        <v>122</v>
      </c>
    </row>
    <row r="334" spans="1:61" ht="12.75" customHeight="1" x14ac:dyDescent="0.2">
      <c r="A334" s="116" t="s">
        <v>1258</v>
      </c>
      <c r="B334" s="55" t="s">
        <v>1259</v>
      </c>
      <c r="C334" s="156" t="s">
        <v>116</v>
      </c>
      <c r="D334" s="98" t="s">
        <v>1260</v>
      </c>
      <c r="E334" s="157">
        <v>10</v>
      </c>
      <c r="F334" s="2">
        <v>506</v>
      </c>
      <c r="G334" s="2" t="s">
        <v>146</v>
      </c>
      <c r="H334" s="2" t="s">
        <v>146</v>
      </c>
      <c r="I334" s="100">
        <v>135.02000000000001</v>
      </c>
      <c r="J334" s="101">
        <f>(M334/I334)*100</f>
        <v>1.3923863131387941</v>
      </c>
      <c r="K334" s="104">
        <v>0.47</v>
      </c>
      <c r="L334" s="71">
        <v>4</v>
      </c>
      <c r="M334" s="28">
        <f>K334*L334</f>
        <v>1.88</v>
      </c>
      <c r="N334" s="103" t="s">
        <v>270</v>
      </c>
      <c r="O334" s="104">
        <v>0.45</v>
      </c>
      <c r="P334" s="158">
        <v>46022</v>
      </c>
      <c r="Q334" s="158">
        <v>46037</v>
      </c>
      <c r="R334" s="28">
        <f>(K334-O334)/O334*100</f>
        <v>4.4444444444444366</v>
      </c>
      <c r="S334" s="105">
        <f>IF(INDEX(Historical!$D$7:$D1634,MATCH(B334,Historical!$B$7:$B$1062,0))=0,"n/a",(INDEX(Historical!$C$7:$C$1062,MATCH(B334,Historical!$B$7:$B$1062,0))/INDEX(Historical!$D$7:$D$1062,MATCH(B334,Historical!$B$7:$B$1062,0))-1)*100)</f>
        <v>12.5</v>
      </c>
      <c r="T334" s="105">
        <f>IF(INDEX(Historical!$F$7:$F$1062,MATCH(B334,Historical!$B$7:$B$1062,0))=0,"n/a",((INDEX(Historical!$C$7:$C$1062,MATCH(B334,Historical!$B$7:$B$1062,0))/INDEX(Historical!$F$7:$F$1062,MATCH(B334,Historical!$B$7:$B$1062,0)))^(1/3)-1)*100)</f>
        <v>18.563110149668759</v>
      </c>
      <c r="U334" s="105">
        <f>IF(INDEX(Historical!$H$7:$H$1062,MATCH(B334,Historical!$B$7:$B$1062,0))=0,"n/a",((INDEX(Historical!$C$7:$C$1062,MATCH(B334,Historical!$B$7:$B$1062,0))/INDEX(Historical!$H$7:$H$1062,MATCH(B334,Historical!$B$7:$B$1062,0)))^(1/5)-1)*100)</f>
        <v>18.624593145367751</v>
      </c>
      <c r="V334" s="105">
        <f>IF(INDEX(Historical!$M$7:$M$1062,MATCH(B334,Historical!$B$7:$B$1062,0))=0,"n/a",((INDEX(Historical!$C$7:$C$1062,MATCH(B334,Historical!$B$7:$B$1062,0))/INDEX(Historical!$M$7:$M$1062,MATCH(B334,Historical!$B$7:$B$1062,0)))^(1/10)-1)*100)</f>
        <v>12.665793802809478</v>
      </c>
      <c r="W334" s="106">
        <f>IF(OR(U334&lt;=0,U334="n/a",V334&lt;=0,V334="n/a"),"n/a",U334/V334)</f>
        <v>1.4704639468579155</v>
      </c>
      <c r="X334" s="107">
        <f>IF(OR(AJ334&lt;=0,AJ334="n/a",U334&lt;=0,U334="n/a"),"n/a",U334/AJ334)</f>
        <v>4.8250241309242874</v>
      </c>
      <c r="Y334" s="162" t="s">
        <v>671</v>
      </c>
      <c r="Z334" s="101">
        <f>IF(OR(AC334&lt;0.01,AC334="n/a"),"n/a",M334/AC334*100)</f>
        <v>46.191646191646186</v>
      </c>
      <c r="AA334" s="109">
        <f>IF(OR(AC334&lt;0.01,AC334="n/a"),"n/a",I334/AC334)</f>
        <v>33.174447174447174</v>
      </c>
      <c r="AB334" s="71">
        <v>12</v>
      </c>
      <c r="AC334" s="100">
        <v>4.07</v>
      </c>
      <c r="AD334" s="100">
        <v>0.55000000000000004</v>
      </c>
      <c r="AE334" s="100">
        <v>1.37</v>
      </c>
      <c r="AF334" s="100">
        <v>4.0599999999999996</v>
      </c>
      <c r="AG334" s="100">
        <v>12.41</v>
      </c>
      <c r="AH334" s="100">
        <v>36.74</v>
      </c>
      <c r="AI334" s="100">
        <v>32.49</v>
      </c>
      <c r="AJ334" s="100">
        <v>3.8600000000000003</v>
      </c>
      <c r="AK334" s="100">
        <v>31.119999999999997</v>
      </c>
      <c r="AL334" s="100">
        <v>11100</v>
      </c>
      <c r="AM334" s="100">
        <v>6.370000000000001</v>
      </c>
      <c r="AN334" s="100">
        <v>1.1100000000000001</v>
      </c>
      <c r="AO334" s="110">
        <f>IF(U334="n/a","n/a",IF(AA334&lt;0,"n/a",IF(AA334="n/a","n/a",J334+U334-AA334)))</f>
        <v>-13.15746771594063</v>
      </c>
      <c r="AP334" s="111">
        <f>IF(U334="n/a","n/a",J334+U334)</f>
        <v>20.016979458506544</v>
      </c>
      <c r="AQ334" s="112">
        <f>IF(OR(AC334&lt;0.01,AC334="n/a",AF334="n/a"),"n/a",(I334/SQRT(22.5*AC334*(I334/AF334))-1)*100)</f>
        <v>144.66599048794438</v>
      </c>
      <c r="AR334" s="101">
        <f>INDEX(Historical!$C$7:$C$1063,MATCH(B334,Historical!$B$7:$B$1063,0))*IF(AH334="n/a",1.03,IF(AH334&lt;0,1.01,IF(AH334&gt;10,1.1,(1+AH334/100))))</f>
        <v>1.9800000000000002</v>
      </c>
      <c r="AS334" s="109">
        <f>IF($AI334="n/a",1.03*AR334,IF($AI334&lt;0,1.01*AR334,IF($AI334&gt;10,1.1*AR334,(1+$AI334/100)*AR334)))</f>
        <v>2.1780000000000004</v>
      </c>
      <c r="AT334" s="109">
        <f>IF($AK334="n/a",1.03*AS334,IF($AK334&lt;0,1.01*AS334,IF($AK334&gt;10,1.1*AS334,(1+$AK334/100)*AS334)))</f>
        <v>2.3958000000000008</v>
      </c>
      <c r="AU334" s="109">
        <f>IF($AK334="n/a",1.03*AT334,IF($AK334&lt;0,1.01*AT334,IF($AK334&gt;10,1.1*AT334,(1+$AK334/100)*AT334)))</f>
        <v>2.6353800000000009</v>
      </c>
      <c r="AV334" s="109">
        <f>IF($AK334="n/a",1.03*AU334,IF($AK334&lt;0,1.01*AU334,IF($AK334&gt;10,1.1*AU334,(1+$AK334/100)*AU334)))</f>
        <v>2.8989180000000014</v>
      </c>
      <c r="AW334" s="109">
        <f>SUM(AR334:AV334)</f>
        <v>12.088098000000004</v>
      </c>
      <c r="AX334" s="113">
        <f>AW334/I334*100</f>
        <v>8.9528203229151249</v>
      </c>
      <c r="AY334" s="100">
        <v>1.64</v>
      </c>
      <c r="AZ334" s="100">
        <v>67.47</v>
      </c>
      <c r="BA334" s="100">
        <v>-19.48</v>
      </c>
      <c r="BB334" s="100">
        <v>-9.74</v>
      </c>
      <c r="BC334" s="100">
        <v>12.770000000000001</v>
      </c>
      <c r="BE334" s="12">
        <v>2017</v>
      </c>
      <c r="BF334" s="12">
        <f>IF(BE334&gt;2020,0,IF(BE334&gt;2008,1,IF(BE334&gt;2001,2,IF(BE334&gt;1990,3,IF(BE334&gt;1980,4,IF(BE334&gt;1973,5,IF(BE334&gt;1970,6,IF(BE334&gt;1960,7,IF(BE334&gt;1958,8,IF(BE334&gt;1953,9,10))))))))))</f>
        <v>1</v>
      </c>
      <c r="BG334" s="100">
        <v>4.5699999999999994</v>
      </c>
      <c r="BH334" s="55" t="s">
        <v>121</v>
      </c>
      <c r="BI334" s="55" t="s">
        <v>122</v>
      </c>
    </row>
    <row r="335" spans="1:61" ht="12.75" customHeight="1" x14ac:dyDescent="0.2">
      <c r="A335" s="123" t="s">
        <v>1261</v>
      </c>
      <c r="B335" s="55" t="s">
        <v>1262</v>
      </c>
      <c r="C335" s="156" t="s">
        <v>134</v>
      </c>
      <c r="D335" s="98" t="s">
        <v>135</v>
      </c>
      <c r="E335" s="157">
        <v>21</v>
      </c>
      <c r="F335" s="2">
        <v>201</v>
      </c>
      <c r="G335" s="2" t="s">
        <v>146</v>
      </c>
      <c r="H335" s="2" t="s">
        <v>146</v>
      </c>
      <c r="I335" s="100">
        <v>232.63</v>
      </c>
      <c r="J335" s="101">
        <f>(M335/I335)*100</f>
        <v>1.6334952499677597</v>
      </c>
      <c r="K335" s="104">
        <v>0.95</v>
      </c>
      <c r="L335" s="71">
        <v>4</v>
      </c>
      <c r="M335" s="28">
        <f>K335*L335</f>
        <v>3.8</v>
      </c>
      <c r="N335" s="103" t="s">
        <v>182</v>
      </c>
      <c r="O335" s="104">
        <v>0.9</v>
      </c>
      <c r="P335" s="158">
        <v>46003</v>
      </c>
      <c r="Q335" s="158">
        <v>46017</v>
      </c>
      <c r="R335" s="28">
        <f>(K335-O335)/O335*100</f>
        <v>5.5555555555555483</v>
      </c>
      <c r="S335" s="105">
        <f>IF(INDEX(Historical!$D$7:$D1637,MATCH(B335,Historical!$B$7:$B$1062,0))=0,"n/a",(INDEX(Historical!$C$7:$C$1062,MATCH(B335,Historical!$B$7:$B$1062,0))/INDEX(Historical!$D$7:$D$1062,MATCH(B335,Historical!$B$7:$B$1062,0))-1)*100)</f>
        <v>5.7971014492753437</v>
      </c>
      <c r="T335" s="105">
        <f>IF(INDEX(Historical!$F$7:$F$1062,MATCH(B335,Historical!$B$7:$B$1062,0))=0,"n/a",((INDEX(Historical!$C$7:$C$1062,MATCH(B335,Historical!$B$7:$B$1062,0))/INDEX(Historical!$F$7:$F$1062,MATCH(B335,Historical!$B$7:$B$1062,0)))^(1/3)-1)*100)</f>
        <v>6.0532086465170609</v>
      </c>
      <c r="U335" s="105">
        <f>IF(INDEX(Historical!$H$7:$H$1062,MATCH(B335,Historical!$B$7:$B$1062,0))=0,"n/a",((INDEX(Historical!$C$7:$C$1062,MATCH(B335,Historical!$B$7:$B$1062,0))/INDEX(Historical!$H$7:$H$1062,MATCH(B335,Historical!$B$7:$B$1062,0)))^(1/5)-1)*100)</f>
        <v>6.6128119339313285</v>
      </c>
      <c r="V335" s="105">
        <f>IF(INDEX(Historical!$M$7:$M$1062,MATCH(B335,Historical!$B$7:$B$1062,0))=0,"n/a",((INDEX(Historical!$C$7:$C$1062,MATCH(B335,Historical!$B$7:$B$1062,0))/INDEX(Historical!$M$7:$M$1062,MATCH(B335,Historical!$B$7:$B$1062,0)))^(1/10)-1)*100)</f>
        <v>8.0041929362099538</v>
      </c>
      <c r="W335" s="106">
        <f>IF(OR(U335&lt;=0,U335="n/a",V335&lt;=0,V335="n/a"),"n/a",U335/V335)</f>
        <v>0.82616848277304833</v>
      </c>
      <c r="X335" s="107">
        <f>IF(OR(AJ335&lt;=0,AJ335="n/a",U335&lt;=0,U335="n/a"),"n/a",U335/AJ335)</f>
        <v>0.47133370876203334</v>
      </c>
      <c r="Y335" s="165"/>
      <c r="Z335" s="101">
        <f>IF(OR(AC335&lt;0.01,AC335="n/a"),"n/a",M335/AC335*100)</f>
        <v>18.12977099236641</v>
      </c>
      <c r="AA335" s="109">
        <f>IF(OR(AC335&lt;0.01,AC335="n/a"),"n/a",I335/AC335)</f>
        <v>11.098759541984732</v>
      </c>
      <c r="AB335" s="71">
        <v>12</v>
      </c>
      <c r="AC335" s="100">
        <v>20.96</v>
      </c>
      <c r="AD335" s="100">
        <v>80.849999999999994</v>
      </c>
      <c r="AE335" s="100">
        <v>1.2</v>
      </c>
      <c r="AF335" s="100">
        <v>2.21</v>
      </c>
      <c r="AG335" s="100">
        <v>21.88</v>
      </c>
      <c r="AH335" s="100">
        <v>3.05</v>
      </c>
      <c r="AI335" s="100">
        <v>-2.4899999999999998</v>
      </c>
      <c r="AJ335" s="100">
        <v>14.030000000000001</v>
      </c>
      <c r="AK335" s="100">
        <v>0.15</v>
      </c>
      <c r="AL335" s="100">
        <v>8100</v>
      </c>
      <c r="AM335" s="100">
        <v>1.0900000000000001</v>
      </c>
      <c r="AN335" s="100">
        <v>0.23</v>
      </c>
      <c r="AO335" s="110">
        <f>IF(U335="n/a","n/a",IF(AA335&lt;0,"n/a",IF(AA335="n/a","n/a",J335+U335-AA335)))</f>
        <v>-2.8524523580856442</v>
      </c>
      <c r="AP335" s="111">
        <f>IF(U335="n/a","n/a",J335+U335)</f>
        <v>8.2463071838990878</v>
      </c>
      <c r="AQ335" s="112">
        <f>IF(OR(AC335&lt;0.01,AC335="n/a",AF335="n/a"),"n/a",(I335/SQRT(22.5*AC335*(I335/AF335))-1)*100)</f>
        <v>4.4100007721402879</v>
      </c>
      <c r="AR335" s="101">
        <f>INDEX(Historical!$C$7:$C$1063,MATCH(B335,Historical!$B$7:$B$1063,0))*IF(AH335="n/a",1.03,IF(AH335&lt;0,1.01,IF(AH335&gt;10,1.1,(1+AH335/100))))</f>
        <v>3.7613249999999998</v>
      </c>
      <c r="AS335" s="109">
        <f>IF($AI335="n/a",1.03*AR335,IF($AI335&lt;0,1.01*AR335,IF($AI335&gt;10,1.1*AR335,(1+$AI335/100)*AR335)))</f>
        <v>3.79893825</v>
      </c>
      <c r="AT335" s="109">
        <f>IF($AK335="n/a",1.03*AS335,IF($AK335&lt;0,1.01*AS335,IF($AK335&gt;10,1.1*AS335,(1+$AK335/100)*AS335)))</f>
        <v>3.8046366573750001</v>
      </c>
      <c r="AU335" s="109">
        <f>IF($AK335="n/a",1.03*AT335,IF($AK335&lt;0,1.01*AT335,IF($AK335&gt;10,1.1*AT335,(1+$AK335/100)*AT335)))</f>
        <v>3.8103436123610628</v>
      </c>
      <c r="AV335" s="109">
        <f>IF($AK335="n/a",1.03*AU335,IF($AK335&lt;0,1.01*AU335,IF($AK335&gt;10,1.1*AU335,(1+$AK335/100)*AU335)))</f>
        <v>3.8160591277796048</v>
      </c>
      <c r="AW335" s="109">
        <f>SUM(AR335:AV335)</f>
        <v>18.991302647515667</v>
      </c>
      <c r="AX335" s="113">
        <f>AW335/I335*100</f>
        <v>8.163737543530786</v>
      </c>
      <c r="AY335" s="100">
        <v>0.28000000000000003</v>
      </c>
      <c r="AZ335" s="100">
        <v>40.839999999999996</v>
      </c>
      <c r="BA335" s="100">
        <v>-1.0699999999999998</v>
      </c>
      <c r="BB335" s="100">
        <v>12.8</v>
      </c>
      <c r="BC335" s="100">
        <v>25.7</v>
      </c>
      <c r="BE335" s="12">
        <v>2006</v>
      </c>
      <c r="BF335" s="12">
        <f>IF(BE335&gt;2020,0,IF(BE335&gt;2008,1,IF(BE335&gt;2001,2,IF(BE335&gt;1990,3,IF(BE335&gt;1980,4,IF(BE335&gt;1973,5,IF(BE335&gt;1970,6,IF(BE335&gt;1960,7,IF(BE335&gt;1958,8,IF(BE335&gt;1953,9,10))))))))))</f>
        <v>2</v>
      </c>
      <c r="BG335" s="100">
        <v>5.28</v>
      </c>
      <c r="BH335" s="55" t="s">
        <v>121</v>
      </c>
      <c r="BI335" s="55" t="s">
        <v>122</v>
      </c>
    </row>
    <row r="336" spans="1:61" ht="12.75" customHeight="1" x14ac:dyDescent="0.2">
      <c r="A336" s="55" t="s">
        <v>1263</v>
      </c>
      <c r="B336" s="55" t="s">
        <v>1264</v>
      </c>
      <c r="C336" s="156" t="s">
        <v>335</v>
      </c>
      <c r="D336" s="98" t="s">
        <v>1265</v>
      </c>
      <c r="E336" s="157">
        <v>16</v>
      </c>
      <c r="F336" s="2">
        <v>264</v>
      </c>
      <c r="G336" s="2" t="s">
        <v>146</v>
      </c>
      <c r="H336" s="2" t="s">
        <v>146</v>
      </c>
      <c r="I336" s="100">
        <v>74.97</v>
      </c>
      <c r="J336" s="101">
        <f>(M336/I336)*100</f>
        <v>2.7744431105775647</v>
      </c>
      <c r="K336" s="104">
        <v>0.52</v>
      </c>
      <c r="L336" s="71">
        <v>4</v>
      </c>
      <c r="M336" s="28">
        <f>K336*L336</f>
        <v>2.08</v>
      </c>
      <c r="N336" s="103" t="s">
        <v>332</v>
      </c>
      <c r="O336" s="104">
        <v>0.5</v>
      </c>
      <c r="P336" s="158">
        <v>45953</v>
      </c>
      <c r="Q336" s="158">
        <v>45967</v>
      </c>
      <c r="R336" s="28">
        <f>(K336-O336)/O336*100</f>
        <v>4.0000000000000036</v>
      </c>
      <c r="S336" s="105">
        <f>IF(INDEX(Historical!$D$7:$D1638,MATCH(B336,Historical!$B$7:$B$1062,0))=0,"n/a",(INDEX(Historical!$C$7:$C$1062,MATCH(B336,Historical!$B$7:$B$1062,0))/INDEX(Historical!$D$7:$D$1062,MATCH(B336,Historical!$B$7:$B$1062,0))-1)*100)</f>
        <v>4.1237113402061931</v>
      </c>
      <c r="T336" s="105">
        <f>IF(INDEX(Historical!$F$7:$F$1062,MATCH(B336,Historical!$B$7:$B$1062,0))=0,"n/a",((INDEX(Historical!$C$7:$C$1062,MATCH(B336,Historical!$B$7:$B$1062,0))/INDEX(Historical!$F$7:$F$1062,MATCH(B336,Historical!$B$7:$B$1062,0)))^(1/3)-1)*100)</f>
        <v>5.0995138261193951</v>
      </c>
      <c r="U336" s="105">
        <f>IF(INDEX(Historical!$H$7:$H$1062,MATCH(B336,Historical!$B$7:$B$1062,0))=0,"n/a",((INDEX(Historical!$C$7:$C$1062,MATCH(B336,Historical!$B$7:$B$1062,0))/INDEX(Historical!$H$7:$H$1062,MATCH(B336,Historical!$B$7:$B$1062,0)))^(1/5)-1)*100)</f>
        <v>4.641775207811305</v>
      </c>
      <c r="V336" s="105">
        <f>IF(INDEX(Historical!$M$7:$M$1062,MATCH(B336,Historical!$B$7:$B$1062,0))=0,"n/a",((INDEX(Historical!$C$7:$C$1062,MATCH(B336,Historical!$B$7:$B$1062,0))/INDEX(Historical!$M$7:$M$1062,MATCH(B336,Historical!$B$7:$B$1062,0)))^(1/10)-1)*100)</f>
        <v>6.1702497728096217</v>
      </c>
      <c r="W336" s="106">
        <f>IF(OR(U336&lt;=0,U336="n/a",V336&lt;=0,V336="n/a"),"n/a",U336/V336)</f>
        <v>0.75228319415304212</v>
      </c>
      <c r="X336" s="107">
        <f>IF(OR(AJ336&lt;=0,AJ336="n/a",U336&lt;=0,U336="n/a"),"n/a",U336/AJ336)</f>
        <v>1.2345146829285385</v>
      </c>
      <c r="Y336" s="159"/>
      <c r="Z336" s="101">
        <f>IF(OR(AC336&lt;0.01,AC336="n/a"),"n/a",M336/AC336*100)</f>
        <v>41.935483870967744</v>
      </c>
      <c r="AA336" s="109">
        <f>IF(OR(AC336&lt;0.01,AC336="n/a"),"n/a",I336/AC336)</f>
        <v>15.11491935483871</v>
      </c>
      <c r="AB336" s="71">
        <v>7</v>
      </c>
      <c r="AC336" s="100">
        <v>4.96</v>
      </c>
      <c r="AD336" s="100">
        <v>10.19</v>
      </c>
      <c r="AE336" s="100">
        <v>0.4</v>
      </c>
      <c r="AF336" s="100">
        <v>0.9</v>
      </c>
      <c r="AG336" s="100">
        <v>6.15</v>
      </c>
      <c r="AH336" s="100">
        <v>-27.310000000000002</v>
      </c>
      <c r="AI336" s="100">
        <v>27.49</v>
      </c>
      <c r="AJ336" s="100">
        <v>3.7600000000000002</v>
      </c>
      <c r="AK336" s="100">
        <v>1.6400000000000001</v>
      </c>
      <c r="AL336" s="100">
        <v>3900</v>
      </c>
      <c r="AM336" s="100">
        <v>4.8599999999999994</v>
      </c>
      <c r="AN336" s="100">
        <v>0.23</v>
      </c>
      <c r="AO336" s="110">
        <f>IF(U336="n/a","n/a",IF(AA336&lt;0,"n/a",IF(AA336="n/a","n/a",J336+U336-AA336)))</f>
        <v>-7.6987010364498403</v>
      </c>
      <c r="AP336" s="111">
        <f>IF(U336="n/a","n/a",J336+U336)</f>
        <v>7.4162183183888697</v>
      </c>
      <c r="AQ336" s="112">
        <f>IF(OR(AC336&lt;0.01,AC336="n/a",AF336="n/a"),"n/a",(I336/SQRT(22.5*AC336*(I336/AF336))-1)*100)</f>
        <v>-22.244178726377772</v>
      </c>
      <c r="AR336" s="101">
        <f>INDEX(Historical!$C$7:$C$1063,MATCH(B336,Historical!$B$7:$B$1063,0))*IF(AH336="n/a",1.03,IF(AH336&lt;0,1.01,IF(AH336&gt;10,1.1,(1+AH336/100))))</f>
        <v>2.0402</v>
      </c>
      <c r="AS336" s="109">
        <f>IF($AI336="n/a",1.03*AR336,IF($AI336&lt;0,1.01*AR336,IF($AI336&gt;10,1.1*AR336,(1+$AI336/100)*AR336)))</f>
        <v>2.2442200000000003</v>
      </c>
      <c r="AT336" s="109">
        <f>IF($AK336="n/a",1.03*AS336,IF($AK336&lt;0,1.01*AS336,IF($AK336&gt;10,1.1*AS336,(1+$AK336/100)*AS336)))</f>
        <v>2.2810252080000004</v>
      </c>
      <c r="AU336" s="109">
        <f>IF($AK336="n/a",1.03*AT336,IF($AK336&lt;0,1.01*AT336,IF($AK336&gt;10,1.1*AT336,(1+$AK336/100)*AT336)))</f>
        <v>2.3184340214112003</v>
      </c>
      <c r="AV336" s="109">
        <f>IF($AK336="n/a",1.03*AU336,IF($AK336&lt;0,1.01*AU336,IF($AK336&gt;10,1.1*AU336,(1+$AK336/100)*AU336)))</f>
        <v>2.3564563393623437</v>
      </c>
      <c r="AW336" s="109">
        <f>SUM(AR336:AV336)</f>
        <v>11.240335568773546</v>
      </c>
      <c r="AX336" s="113">
        <f>AW336/I336*100</f>
        <v>14.993111336232554</v>
      </c>
      <c r="AY336" s="100">
        <v>1.32</v>
      </c>
      <c r="AZ336" s="100">
        <v>7.55</v>
      </c>
      <c r="BA336" s="100">
        <v>-38.96</v>
      </c>
      <c r="BB336" s="100">
        <v>-1.37</v>
      </c>
      <c r="BC336" s="100">
        <v>-18.360000000000003</v>
      </c>
      <c r="BE336" s="12">
        <v>2011</v>
      </c>
      <c r="BF336" s="12">
        <f>IF(BE336&gt;2020,0,IF(BE336&gt;2008,1,IF(BE336&gt;2001,2,IF(BE336&gt;1990,3,IF(BE336&gt;1980,4,IF(BE336&gt;1973,5,IF(BE336&gt;1970,6,IF(BE336&gt;1960,7,IF(BE336&gt;1958,8,IF(BE336&gt;1953,9,10))))))))))</f>
        <v>1</v>
      </c>
      <c r="BG336" s="100">
        <v>3.66</v>
      </c>
      <c r="BH336" s="55" t="s">
        <v>121</v>
      </c>
      <c r="BI336" s="55" t="s">
        <v>122</v>
      </c>
    </row>
    <row r="337" spans="1:61" ht="12.75" customHeight="1" x14ac:dyDescent="0.2">
      <c r="A337" s="149" t="s">
        <v>1266</v>
      </c>
      <c r="B337" s="55" t="s">
        <v>1267</v>
      </c>
      <c r="C337" s="156" t="s">
        <v>116</v>
      </c>
      <c r="D337" s="98" t="s">
        <v>215</v>
      </c>
      <c r="E337" s="157">
        <v>13</v>
      </c>
      <c r="F337" s="2">
        <v>440</v>
      </c>
      <c r="G337" s="2" t="s">
        <v>146</v>
      </c>
      <c r="H337" s="2" t="s">
        <v>146</v>
      </c>
      <c r="I337" s="100">
        <v>137.55000000000001</v>
      </c>
      <c r="J337" s="101">
        <f>(M337/I337)*100</f>
        <v>1.0468920392584513</v>
      </c>
      <c r="K337" s="104">
        <v>0.36</v>
      </c>
      <c r="L337" s="2">
        <v>4</v>
      </c>
      <c r="M337" s="28">
        <f>K337*L337</f>
        <v>1.44</v>
      </c>
      <c r="N337" s="2" t="s">
        <v>1031</v>
      </c>
      <c r="O337" s="104">
        <v>0.35</v>
      </c>
      <c r="P337" s="158">
        <v>46161</v>
      </c>
      <c r="Q337" s="158">
        <v>46171</v>
      </c>
      <c r="R337" s="28">
        <f>(K337-O337)/O337*100</f>
        <v>2.8571428571428599</v>
      </c>
      <c r="S337" s="105">
        <f>IF(INDEX(Historical!$D$7:$D1640,MATCH(B337,Historical!$B$7:$B$1062,0))=0,"n/a",(INDEX(Historical!$C$7:$C$1062,MATCH(B337,Historical!$B$7:$B$1062,0))/INDEX(Historical!$D$7:$D$1062,MATCH(B337,Historical!$B$7:$B$1062,0))-1)*100)</f>
        <v>2.962962962962945</v>
      </c>
      <c r="T337" s="105">
        <f>IF(INDEX(Historical!$F$7:$F$1062,MATCH(B337,Historical!$B$7:$B$1062,0))=0,"n/a",((INDEX(Historical!$C$7:$C$1062,MATCH(B337,Historical!$B$7:$B$1062,0))/INDEX(Historical!$F$7:$F$1062,MATCH(B337,Historical!$B$7:$B$1062,0)))^(1/3)-1)*100)</f>
        <v>4.1605416452745958</v>
      </c>
      <c r="U337" s="105">
        <f>IF(INDEX(Historical!$H$7:$H$1062,MATCH(B337,Historical!$B$7:$B$1062,0))=0,"n/a",((INDEX(Historical!$C$7:$C$1062,MATCH(B337,Historical!$B$7:$B$1062,0))/INDEX(Historical!$H$7:$H$1062,MATCH(B337,Historical!$B$7:$B$1062,0)))^(1/5)-1)*100)</f>
        <v>4.2286880778094282</v>
      </c>
      <c r="V337" s="105">
        <f>IF(INDEX(Historical!$M$7:$M$1062,MATCH(B337,Historical!$B$7:$B$1062,0))=0,"n/a",((INDEX(Historical!$C$7:$C$1062,MATCH(B337,Historical!$B$7:$B$1062,0))/INDEX(Historical!$M$7:$M$1062,MATCH(B337,Historical!$B$7:$B$1062,0)))^(1/10)-1)*100)</f>
        <v>3.0428252020373803</v>
      </c>
      <c r="W337" s="106">
        <f>IF(OR(U337&lt;=0,U337="n/a",V337&lt;=0,V337="n/a"),"n/a",U337/V337)</f>
        <v>1.3897242848448972</v>
      </c>
      <c r="X337" s="107">
        <f>IF(OR(AJ337&lt;=0,AJ337="n/a",U337&lt;=0,U337="n/a"),"n/a",U337/AJ337)</f>
        <v>2.1357010493987008</v>
      </c>
      <c r="Y337" s="165"/>
      <c r="Z337" s="101">
        <f>IF(OR(AC337&lt;0.01,AC337="n/a"),"n/a",M337/AC337*100)</f>
        <v>32.801822323462417</v>
      </c>
      <c r="AA337" s="109">
        <f>IF(OR(AC337&lt;0.01,AC337="n/a"),"n/a",I337/AC337)</f>
        <v>31.332574031890665</v>
      </c>
      <c r="AB337" s="71">
        <v>12</v>
      </c>
      <c r="AC337" s="100">
        <v>4.3899999999999997</v>
      </c>
      <c r="AD337" s="100">
        <v>1.1000000000000001</v>
      </c>
      <c r="AE337" s="100">
        <v>2.0499999999999998</v>
      </c>
      <c r="AF337" s="100">
        <v>2.98</v>
      </c>
      <c r="AG337" s="100">
        <v>10.07</v>
      </c>
      <c r="AH337" s="100">
        <v>15.72</v>
      </c>
      <c r="AI337" s="100">
        <v>17.66</v>
      </c>
      <c r="AJ337" s="100">
        <v>1.9800000000000002</v>
      </c>
      <c r="AK337" s="100">
        <v>17.18</v>
      </c>
      <c r="AL337" s="100">
        <v>9560</v>
      </c>
      <c r="AM337" s="100">
        <v>8.9599999999999991</v>
      </c>
      <c r="AN337" s="100">
        <v>0.69</v>
      </c>
      <c r="AO337" s="110">
        <f>IF(U337="n/a","n/a",IF(AA337&lt;0,"n/a",IF(AA337="n/a","n/a",J337+U337-AA337)))</f>
        <v>-26.056993914822787</v>
      </c>
      <c r="AP337" s="111">
        <f>IF(U337="n/a","n/a",J337+U337)</f>
        <v>5.2755801170678795</v>
      </c>
      <c r="AQ337" s="112">
        <f>IF(OR(AC337&lt;0.01,AC337="n/a",AF337="n/a"),"n/a",(I337/SQRT(22.5*AC337*(I337/AF337))-1)*100)</f>
        <v>103.7112014757212</v>
      </c>
      <c r="AR337" s="101">
        <f>INDEX(Historical!$C$7:$C$1063,MATCH(B337,Historical!$B$7:$B$1063,0))*IF(AH337="n/a",1.03,IF(AH337&lt;0,1.01,IF(AH337&gt;10,1.1,(1+AH337/100))))</f>
        <v>1.5289999999999999</v>
      </c>
      <c r="AS337" s="109">
        <f>IF($AI337="n/a",1.03*AR337,IF($AI337&lt;0,1.01*AR337,IF($AI337&gt;10,1.1*AR337,(1+$AI337/100)*AR337)))</f>
        <v>1.6819</v>
      </c>
      <c r="AT337" s="109">
        <f>IF($AK337="n/a",1.03*AS337,IF($AK337&lt;0,1.01*AS337,IF($AK337&gt;10,1.1*AS337,(1+$AK337/100)*AS337)))</f>
        <v>1.85009</v>
      </c>
      <c r="AU337" s="109">
        <f>IF($AK337="n/a",1.03*AT337,IF($AK337&lt;0,1.01*AT337,IF($AK337&gt;10,1.1*AT337,(1+$AK337/100)*AT337)))</f>
        <v>2.0350990000000002</v>
      </c>
      <c r="AV337" s="109">
        <f>IF($AK337="n/a",1.03*AU337,IF($AK337&lt;0,1.01*AU337,IF($AK337&gt;10,1.1*AU337,(1+$AK337/100)*AU337)))</f>
        <v>2.2386089000000005</v>
      </c>
      <c r="AW337" s="109">
        <f>SUM(AR337:AV337)</f>
        <v>9.3346979000000001</v>
      </c>
      <c r="AX337" s="113">
        <f>AW337/I337*100</f>
        <v>6.7864034169392946</v>
      </c>
      <c r="AY337" s="100">
        <v>1.21</v>
      </c>
      <c r="AZ337" s="100">
        <v>94.93</v>
      </c>
      <c r="BA337" s="100">
        <v>-6.03</v>
      </c>
      <c r="BB337" s="100">
        <v>1.0900000000000001</v>
      </c>
      <c r="BC337" s="100">
        <v>31.080000000000002</v>
      </c>
      <c r="BE337" s="12">
        <v>2014</v>
      </c>
      <c r="BF337" s="12">
        <f>IF(BE337&gt;2020,0,IF(BE337&gt;2008,1,IF(BE337&gt;2001,2,IF(BE337&gt;1990,3,IF(BE337&gt;1980,4,IF(BE337&gt;1973,5,IF(BE337&gt;1970,6,IF(BE337&gt;1960,7,IF(BE337&gt;1958,8,IF(BE337&gt;1953,9,10))))))))))</f>
        <v>1</v>
      </c>
      <c r="BG337" s="100">
        <v>4.58</v>
      </c>
      <c r="BH337" s="55" t="s">
        <v>121</v>
      </c>
      <c r="BI337" s="55" t="s">
        <v>122</v>
      </c>
    </row>
    <row r="338" spans="1:61" ht="12.75" customHeight="1" x14ac:dyDescent="0.2">
      <c r="A338" s="146" t="s">
        <v>1268</v>
      </c>
      <c r="B338" s="55" t="s">
        <v>1269</v>
      </c>
      <c r="C338" s="156" t="s">
        <v>134</v>
      </c>
      <c r="D338" s="98" t="s">
        <v>157</v>
      </c>
      <c r="E338" s="157">
        <v>15</v>
      </c>
      <c r="F338" s="2">
        <v>356</v>
      </c>
      <c r="G338" s="2" t="s">
        <v>119</v>
      </c>
      <c r="H338" s="2" t="s">
        <v>119</v>
      </c>
      <c r="I338" s="100">
        <v>37.909999999999997</v>
      </c>
      <c r="J338" s="101">
        <f>(M338/I338)*100</f>
        <v>2.9543656027433403</v>
      </c>
      <c r="K338" s="104">
        <v>0.28000000000000003</v>
      </c>
      <c r="L338" s="71">
        <v>4</v>
      </c>
      <c r="M338" s="28">
        <f>K338*L338</f>
        <v>1.1200000000000001</v>
      </c>
      <c r="N338" s="103" t="s">
        <v>366</v>
      </c>
      <c r="O338" s="104">
        <v>0.27</v>
      </c>
      <c r="P338" s="158">
        <v>46199</v>
      </c>
      <c r="Q338" s="158">
        <v>46213</v>
      </c>
      <c r="R338" s="28">
        <f>(K338-O338)/O338*100</f>
        <v>3.7037037037037068</v>
      </c>
      <c r="S338" s="105">
        <f>IF(INDEX(Historical!$D$7:$D1645,MATCH(B338,Historical!$B$7:$B$1062,0))=0,"n/a",(INDEX(Historical!$C$7:$C$1062,MATCH(B338,Historical!$B$7:$B$1062,0))/INDEX(Historical!$D$7:$D$1062,MATCH(B338,Historical!$B$7:$B$1062,0))-1)*100)</f>
        <v>4.0000000000000036</v>
      </c>
      <c r="T338" s="105">
        <f>IF(INDEX(Historical!$F$7:$F$1062,MATCH(B338,Historical!$B$7:$B$1062,0))=0,"n/a",((INDEX(Historical!$C$7:$C$1062,MATCH(B338,Historical!$B$7:$B$1062,0))/INDEX(Historical!$F$7:$F$1062,MATCH(B338,Historical!$B$7:$B$1062,0)))^(1/3)-1)*100)</f>
        <v>6.5397392040924318</v>
      </c>
      <c r="U338" s="105">
        <f>IF(INDEX(Historical!$H$7:$H$1062,MATCH(B338,Historical!$B$7:$B$1062,0))=0,"n/a",((INDEX(Historical!$C$7:$C$1062,MATCH(B338,Historical!$B$7:$B$1062,0))/INDEX(Historical!$H$7:$H$1062,MATCH(B338,Historical!$B$7:$B$1062,0)))^(1/5)-1)*100)</f>
        <v>7.6316922514810814</v>
      </c>
      <c r="V338" s="105">
        <f>IF(INDEX(Historical!$M$7:$M$1062,MATCH(B338,Historical!$B$7:$B$1062,0))=0,"n/a",((INDEX(Historical!$C$7:$C$1062,MATCH(B338,Historical!$B$7:$B$1062,0))/INDEX(Historical!$M$7:$M$1062,MATCH(B338,Historical!$B$7:$B$1062,0)))^(1/10)-1)*100)</f>
        <v>8.4994535164755867</v>
      </c>
      <c r="W338" s="106">
        <f>IF(OR(U338&lt;=0,U338="n/a",V338&lt;=0,V338="n/a"),"n/a",U338/V338)</f>
        <v>0.89790387543006012</v>
      </c>
      <c r="X338" s="107">
        <f>IF(OR(AJ338&lt;=0,AJ338="n/a",U338&lt;=0,U338="n/a"),"n/a",U338/AJ338)</f>
        <v>4.0379324081910477</v>
      </c>
      <c r="Y338" s="165"/>
      <c r="Z338" s="101">
        <f>IF(OR(AC338&lt;0.01,AC338="n/a"),"n/a",M338/AC338*100)</f>
        <v>31.372549019607849</v>
      </c>
      <c r="AA338" s="109">
        <f>IF(OR(AC338&lt;0.01,AC338="n/a"),"n/a",I338/AC338)</f>
        <v>10.619047619047619</v>
      </c>
      <c r="AB338" s="71">
        <v>12</v>
      </c>
      <c r="AC338" s="100">
        <v>3.57</v>
      </c>
      <c r="AD338" s="100" t="s">
        <v>142</v>
      </c>
      <c r="AE338" s="100">
        <v>2.46</v>
      </c>
      <c r="AF338" s="100">
        <v>1.1499999999999999</v>
      </c>
      <c r="AG338" s="100">
        <v>11.87</v>
      </c>
      <c r="AH338" s="100">
        <v>4.01</v>
      </c>
      <c r="AI338" s="100">
        <v>11.469999999999999</v>
      </c>
      <c r="AJ338" s="100">
        <v>1.8900000000000001</v>
      </c>
      <c r="AK338" s="100" t="s">
        <v>142</v>
      </c>
      <c r="AL338" s="100">
        <v>3490</v>
      </c>
      <c r="AM338" s="100">
        <v>1.69</v>
      </c>
      <c r="AN338" s="100">
        <v>0.15</v>
      </c>
      <c r="AO338" s="110">
        <f>IF(U338="n/a","n/a",IF(AA338&lt;0,"n/a",IF(AA338="n/a","n/a",J338+U338-AA338)))</f>
        <v>-3.2989764823197376E-2</v>
      </c>
      <c r="AP338" s="111">
        <f>IF(U338="n/a","n/a",J338+U338)</f>
        <v>10.586057854224421</v>
      </c>
      <c r="AQ338" s="112">
        <f>IF(OR(AC338&lt;0.01,AC338="n/a",AF338="n/a"),"n/a",(I338/SQRT(22.5*AC338*(I338/AF338))-1)*100)</f>
        <v>-26.328341762159134</v>
      </c>
      <c r="AR338" s="101">
        <f>INDEX(Historical!$C$7:$C$1063,MATCH(B338,Historical!$B$7:$B$1063,0))*IF(AH338="n/a",1.03,IF(AH338&lt;0,1.01,IF(AH338&gt;10,1.1,(1+AH338/100))))</f>
        <v>1.081704</v>
      </c>
      <c r="AS338" s="109">
        <f>IF($AI338="n/a",1.03*AR338,IF($AI338&lt;0,1.01*AR338,IF($AI338&gt;10,1.1*AR338,(1+$AI338/100)*AR338)))</f>
        <v>1.1898744000000001</v>
      </c>
      <c r="AT338" s="109">
        <f>IF($AK338="n/a",1.03*AS338,IF($AK338&lt;0,1.01*AS338,IF($AK338&gt;10,1.1*AS338,(1+$AK338/100)*AS338)))</f>
        <v>1.2255706320000002</v>
      </c>
      <c r="AU338" s="109">
        <f>IF($AK338="n/a",1.03*AT338,IF($AK338&lt;0,1.01*AT338,IF($AK338&gt;10,1.1*AT338,(1+$AK338/100)*AT338)))</f>
        <v>1.2623377509600002</v>
      </c>
      <c r="AV338" s="109">
        <f>IF($AK338="n/a",1.03*AU338,IF($AK338&lt;0,1.01*AU338,IF($AK338&gt;10,1.1*AU338,(1+$AK338/100)*AU338)))</f>
        <v>1.3002078834888002</v>
      </c>
      <c r="AW338" s="109">
        <f>SUM(AR338:AV338)</f>
        <v>6.0596946664488005</v>
      </c>
      <c r="AX338" s="113">
        <f>AW338/I338*100</f>
        <v>15.984422755074654</v>
      </c>
      <c r="AY338" s="100">
        <v>0.7</v>
      </c>
      <c r="AZ338" s="100">
        <v>21.18</v>
      </c>
      <c r="BA338" s="100">
        <v>-2.86</v>
      </c>
      <c r="BB338" s="100">
        <v>6.4399999999999995</v>
      </c>
      <c r="BC338" s="100">
        <v>10.73</v>
      </c>
      <c r="BE338" s="12">
        <v>2012</v>
      </c>
      <c r="BF338" s="12">
        <f>IF(BE338&gt;2020,0,IF(BE338&gt;2008,1,IF(BE338&gt;2001,2,IF(BE338&gt;1990,3,IF(BE338&gt;1980,4,IF(BE338&gt;1973,5,IF(BE338&gt;1970,6,IF(BE338&gt;1960,7,IF(BE338&gt;1958,8,IF(BE338&gt;1953,9,10))))))))))</f>
        <v>1</v>
      </c>
      <c r="BG338" s="100">
        <v>1.54</v>
      </c>
      <c r="BH338" s="55" t="s">
        <v>121</v>
      </c>
      <c r="BI338" s="55" t="s">
        <v>122</v>
      </c>
    </row>
    <row r="339" spans="1:61" ht="12.75" customHeight="1" x14ac:dyDescent="0.2">
      <c r="A339" s="123" t="s">
        <v>1270</v>
      </c>
      <c r="B339" s="55" t="s">
        <v>1271</v>
      </c>
      <c r="C339" s="156" t="s">
        <v>263</v>
      </c>
      <c r="D339" s="98" t="s">
        <v>264</v>
      </c>
      <c r="E339" s="157">
        <v>20</v>
      </c>
      <c r="F339" s="2">
        <v>211</v>
      </c>
      <c r="G339" s="2" t="s">
        <v>146</v>
      </c>
      <c r="H339" s="2" t="s">
        <v>146</v>
      </c>
      <c r="I339" s="100">
        <v>402.58</v>
      </c>
      <c r="J339" s="101">
        <f>(M339/I339)*100</f>
        <v>0.59615480153013067</v>
      </c>
      <c r="K339" s="104">
        <v>0.6</v>
      </c>
      <c r="L339" s="71">
        <v>4</v>
      </c>
      <c r="M339" s="28">
        <f>K339*L339</f>
        <v>2.4</v>
      </c>
      <c r="N339" s="103" t="s">
        <v>158</v>
      </c>
      <c r="O339" s="104">
        <v>0.53333333333333299</v>
      </c>
      <c r="P339" s="158">
        <v>46083</v>
      </c>
      <c r="Q339" s="158">
        <v>46097</v>
      </c>
      <c r="R339" s="28">
        <f>(K339-O339)/O339*100</f>
        <v>12.500000000000068</v>
      </c>
      <c r="S339" s="105">
        <f>IF(INDEX(Historical!$D$7:$D1647,MATCH(B339,Historical!$B$7:$B$1062,0))=0,"n/a",(INDEX(Historical!$C$7:$C$1062,MATCH(B339,Historical!$B$7:$B$1062,0))/INDEX(Historical!$D$7:$D$1062,MATCH(B339,Historical!$B$7:$B$1062,0))-1)*100)</f>
        <v>25.32637075718014</v>
      </c>
      <c r="T339" s="105">
        <f>IF(INDEX(Historical!$F$7:$F$1062,MATCH(B339,Historical!$B$7:$B$1062,0))=0,"n/a",((INDEX(Historical!$C$7:$C$1062,MATCH(B339,Historical!$B$7:$B$1062,0))/INDEX(Historical!$F$7:$F$1062,MATCH(B339,Historical!$B$7:$B$1062,0)))^(1/3)-1)*100)</f>
        <v>16.960709528514673</v>
      </c>
      <c r="U339" s="105">
        <f>IF(INDEX(Historical!$H$7:$H$1062,MATCH(B339,Historical!$B$7:$B$1062,0))=0,"n/a",((INDEX(Historical!$C$7:$C$1062,MATCH(B339,Historical!$B$7:$B$1062,0))/INDEX(Historical!$H$7:$H$1062,MATCH(B339,Historical!$B$7:$B$1062,0)))^(1/5)-1)*100)</f>
        <v>13.935810405670225</v>
      </c>
      <c r="V339" s="105">
        <f>IF(INDEX(Historical!$M$7:$M$1062,MATCH(B339,Historical!$B$7:$B$1062,0))=0,"n/a",((INDEX(Historical!$C$7:$C$1062,MATCH(B339,Historical!$B$7:$B$1062,0))/INDEX(Historical!$M$7:$M$1062,MATCH(B339,Historical!$B$7:$B$1062,0)))^(1/10)-1)*100)</f>
        <v>52.08638008927138</v>
      </c>
      <c r="W339" s="106">
        <f>IF(OR(U339&lt;=0,U339="n/a",V339&lt;=0,V339="n/a"),"n/a",U339/V339)</f>
        <v>0.26755190861383527</v>
      </c>
      <c r="X339" s="107">
        <f>IF(OR(AJ339&lt;=0,AJ339="n/a",U339&lt;=0,U339="n/a"),"n/a",U339/AJ339)</f>
        <v>0.61772209244992138</v>
      </c>
      <c r="Y339" s="123"/>
      <c r="Z339" s="101">
        <f>IF(OR(AC339&lt;0.01,AC339="n/a"),"n/a",M339/AC339*100)</f>
        <v>32.87671232876712</v>
      </c>
      <c r="AA339" s="109">
        <f>IF(OR(AC339&lt;0.01,AC339="n/a"),"n/a",I339/AC339)</f>
        <v>55.147945205479452</v>
      </c>
      <c r="AB339" s="71">
        <v>12</v>
      </c>
      <c r="AC339" s="100">
        <v>7.3</v>
      </c>
      <c r="AD339" s="100" t="s">
        <v>142</v>
      </c>
      <c r="AE339" s="100">
        <v>33.1</v>
      </c>
      <c r="AF339" s="100">
        <v>17.850000000000001</v>
      </c>
      <c r="AG339" s="100">
        <v>36.47</v>
      </c>
      <c r="AH339" s="100">
        <v>24.22</v>
      </c>
      <c r="AI339" s="100">
        <v>11.899999999999999</v>
      </c>
      <c r="AJ339" s="100">
        <v>22.56</v>
      </c>
      <c r="AK339" s="100" t="s">
        <v>142</v>
      </c>
      <c r="AL339" s="100">
        <v>27770</v>
      </c>
      <c r="AM339" s="100">
        <v>0.49</v>
      </c>
      <c r="AN339" s="100">
        <v>0.01</v>
      </c>
      <c r="AO339" s="110">
        <f>IF(U339="n/a","n/a",IF(AA339&lt;0,"n/a",IF(AA339="n/a","n/a",J339+U339-AA339)))</f>
        <v>-40.615979998279094</v>
      </c>
      <c r="AP339" s="111">
        <f>IF(U339="n/a","n/a",J339+U339)</f>
        <v>14.531965207200356</v>
      </c>
      <c r="AQ339" s="112">
        <f>IF(OR(AC339&lt;0.01,AC339="n/a",AF339="n/a"),"n/a",(I339/SQRT(22.5*AC339*(I339/AF339))-1)*100)</f>
        <v>561.44314340952258</v>
      </c>
      <c r="AR339" s="101">
        <f>INDEX(Historical!$C$7:$C$1063,MATCH(B339,Historical!$B$7:$B$1063,0))*IF(AH339="n/a",1.03,IF(AH339&lt;0,1.01,IF(AH339&gt;10,1.1,(1+AH339/100))))</f>
        <v>2.3466666666666636</v>
      </c>
      <c r="AS339" s="109">
        <f>IF($AI339="n/a",1.03*AR339,IF($AI339&lt;0,1.01*AR339,IF($AI339&gt;10,1.1*AR339,(1+$AI339/100)*AR339)))</f>
        <v>2.5813333333333301</v>
      </c>
      <c r="AT339" s="109">
        <f>IF($AK339="n/a",1.03*AS339,IF($AK339&lt;0,1.01*AS339,IF($AK339&gt;10,1.1*AS339,(1+$AK339/100)*AS339)))</f>
        <v>2.6587733333333303</v>
      </c>
      <c r="AU339" s="109">
        <f>IF($AK339="n/a",1.03*AT339,IF($AK339&lt;0,1.01*AT339,IF($AK339&gt;10,1.1*AT339,(1+$AK339/100)*AT339)))</f>
        <v>2.7385365333333302</v>
      </c>
      <c r="AV339" s="109">
        <f>IF($AK339="n/a",1.03*AU339,IF($AK339&lt;0,1.01*AU339,IF($AK339&gt;10,1.1*AU339,(1+$AK339/100)*AU339)))</f>
        <v>2.8206926293333301</v>
      </c>
      <c r="AW339" s="109">
        <f>SUM(AR339:AV339)</f>
        <v>13.146002495999983</v>
      </c>
      <c r="AX339" s="113">
        <f>AW339/I339*100</f>
        <v>3.2654385453822798</v>
      </c>
      <c r="AY339" s="100">
        <v>0.61</v>
      </c>
      <c r="AZ339" s="100">
        <v>49.53</v>
      </c>
      <c r="BA339" s="100">
        <v>-26.43</v>
      </c>
      <c r="BB339" s="100">
        <v>1.7399999999999998</v>
      </c>
      <c r="BC339" s="100">
        <v>4.5199999999999996</v>
      </c>
      <c r="BE339" s="12">
        <v>2004</v>
      </c>
      <c r="BF339" s="12">
        <f>IF(BE339&gt;2020,0,IF(BE339&gt;2008,1,IF(BE339&gt;2001,2,IF(BE339&gt;1990,3,IF(BE339&gt;1980,4,IF(BE339&gt;1973,5,IF(BE339&gt;1970,6,IF(BE339&gt;1960,7,IF(BE339&gt;1958,8,IF(BE339&gt;1953,9,10))))))))))</f>
        <v>2</v>
      </c>
      <c r="BG339" s="100">
        <v>32.440000000000005</v>
      </c>
      <c r="BH339" s="55" t="s">
        <v>121</v>
      </c>
      <c r="BI339" s="55" t="s">
        <v>122</v>
      </c>
    </row>
    <row r="340" spans="1:61" ht="12.75" customHeight="1" x14ac:dyDescent="0.2">
      <c r="A340" s="146" t="s">
        <v>1272</v>
      </c>
      <c r="B340" s="55" t="s">
        <v>1273</v>
      </c>
      <c r="C340" s="156" t="s">
        <v>116</v>
      </c>
      <c r="D340" s="98" t="s">
        <v>215</v>
      </c>
      <c r="E340" s="157">
        <v>16</v>
      </c>
      <c r="F340" s="2">
        <v>280</v>
      </c>
      <c r="G340" s="2" t="s">
        <v>146</v>
      </c>
      <c r="H340" s="2" t="s">
        <v>146</v>
      </c>
      <c r="I340" s="100">
        <v>31.24</v>
      </c>
      <c r="J340" s="101">
        <f>(M340/I340)*100</f>
        <v>3.9692701664532657</v>
      </c>
      <c r="K340" s="104">
        <v>0.31</v>
      </c>
      <c r="L340" s="71">
        <v>4</v>
      </c>
      <c r="M340" s="28">
        <f>K340*L340</f>
        <v>1.24</v>
      </c>
      <c r="N340" s="103" t="s">
        <v>202</v>
      </c>
      <c r="O340" s="104">
        <v>0.3</v>
      </c>
      <c r="P340" s="158">
        <v>46037</v>
      </c>
      <c r="Q340" s="158">
        <v>46052</v>
      </c>
      <c r="R340" s="28">
        <f>(K340-O340)/O340*100</f>
        <v>3.3333333333333366</v>
      </c>
      <c r="S340" s="105">
        <f>IF(INDEX(Historical!$D$7:$D1650,MATCH(B340,Historical!$B$7:$B$1062,0))=0,"n/a",(INDEX(Historical!$C$7:$C$1062,MATCH(B340,Historical!$B$7:$B$1062,0))/INDEX(Historical!$D$7:$D$1062,MATCH(B340,Historical!$B$7:$B$1062,0))-1)*100)</f>
        <v>7.1428571428571397</v>
      </c>
      <c r="T340" s="105">
        <f>IF(INDEX(Historical!$F$7:$F$1062,MATCH(B340,Historical!$B$7:$B$1062,0))=0,"n/a",((INDEX(Historical!$C$7:$C$1062,MATCH(B340,Historical!$B$7:$B$1062,0))/INDEX(Historical!$F$7:$F$1062,MATCH(B340,Historical!$B$7:$B$1062,0)))^(1/3)-1)*100)</f>
        <v>9.2608243623279343</v>
      </c>
      <c r="U340" s="105">
        <f>IF(INDEX(Historical!$H$7:$H$1062,MATCH(B340,Historical!$B$7:$B$1062,0))=0,"n/a",((INDEX(Historical!$C$7:$C$1062,MATCH(B340,Historical!$B$7:$B$1062,0))/INDEX(Historical!$H$7:$H$1062,MATCH(B340,Historical!$B$7:$B$1062,0)))^(1/5)-1)*100)</f>
        <v>9.5654257747853855</v>
      </c>
      <c r="V340" s="105">
        <f>IF(INDEX(Historical!$M$7:$M$1062,MATCH(B340,Historical!$B$7:$B$1062,0))=0,"n/a",((INDEX(Historical!$C$7:$C$1062,MATCH(B340,Historical!$B$7:$B$1062,0))/INDEX(Historical!$M$7:$M$1062,MATCH(B340,Historical!$B$7:$B$1062,0)))^(1/10)-1)*100)</f>
        <v>11.069085371075271</v>
      </c>
      <c r="W340" s="106">
        <f>IF(OR(U340&lt;=0,U340="n/a",V340&lt;=0,V340="n/a"),"n/a",U340/V340)</f>
        <v>0.86415683447350466</v>
      </c>
      <c r="X340" s="107" t="str">
        <f>IF(OR(AJ340&lt;=0,AJ340="n/a",U340&lt;=0,U340="n/a"),"n/a",U340/AJ340)</f>
        <v>n/a</v>
      </c>
      <c r="Y340" s="165"/>
      <c r="Z340" s="101">
        <f>IF(OR(AC340&lt;0.01,AC340="n/a"),"n/a",M340/AC340*100)</f>
        <v>29.879518072289152</v>
      </c>
      <c r="AA340" s="109">
        <f>IF(OR(AC340&lt;0.01,AC340="n/a"),"n/a",I340/AC340)</f>
        <v>7.5277108433734927</v>
      </c>
      <c r="AB340" s="71">
        <v>12</v>
      </c>
      <c r="AC340" s="100">
        <v>4.1500000000000004</v>
      </c>
      <c r="AD340" s="100" t="s">
        <v>142</v>
      </c>
      <c r="AE340" s="100">
        <v>1.22</v>
      </c>
      <c r="AF340" s="100">
        <v>2.1800000000000002</v>
      </c>
      <c r="AG340" s="100">
        <v>32.39</v>
      </c>
      <c r="AH340" s="100">
        <v>-29.14</v>
      </c>
      <c r="AI340" s="100">
        <v>0</v>
      </c>
      <c r="AJ340" s="100" t="s">
        <v>142</v>
      </c>
      <c r="AK340" s="100">
        <v>-8.57</v>
      </c>
      <c r="AL340" s="100">
        <v>2480</v>
      </c>
      <c r="AM340" s="100">
        <v>1.52</v>
      </c>
      <c r="AN340" s="100">
        <v>4.57</v>
      </c>
      <c r="AO340" s="110">
        <f>IF(U340="n/a","n/a",IF(AA340&lt;0,"n/a",IF(AA340="n/a","n/a",J340+U340-AA340)))</f>
        <v>6.006985097865158</v>
      </c>
      <c r="AP340" s="111">
        <f>IF(U340="n/a","n/a",J340+U340)</f>
        <v>13.534695941238651</v>
      </c>
      <c r="AQ340" s="112">
        <f>IF(OR(AC340&lt;0.01,AC340="n/a",AF340="n/a"),"n/a",(I340/SQRT(22.5*AC340*(I340/AF340))-1)*100)</f>
        <v>-14.5979192588788</v>
      </c>
      <c r="AR340" s="101">
        <f>INDEX(Historical!$C$7:$C$1063,MATCH(B340,Historical!$B$7:$B$1063,0))*IF(AH340="n/a",1.03,IF(AH340&lt;0,1.01,IF(AH340&gt;10,1.1,(1+AH340/100))))</f>
        <v>1.212</v>
      </c>
      <c r="AS340" s="109">
        <f>IF($AI340="n/a",1.03*AR340,IF($AI340&lt;0,1.01*AR340,IF($AI340&gt;10,1.1*AR340,(1+$AI340/100)*AR340)))</f>
        <v>1.212</v>
      </c>
      <c r="AT340" s="109">
        <f>IF($AK340="n/a",1.03*AS340,IF($AK340&lt;0,1.01*AS340,IF($AK340&gt;10,1.1*AS340,(1+$AK340/100)*AS340)))</f>
        <v>1.2241199999999999</v>
      </c>
      <c r="AU340" s="109">
        <f>IF($AK340="n/a",1.03*AT340,IF($AK340&lt;0,1.01*AT340,IF($AK340&gt;10,1.1*AT340,(1+$AK340/100)*AT340)))</f>
        <v>1.2363611999999999</v>
      </c>
      <c r="AV340" s="109">
        <f>IF($AK340="n/a",1.03*AU340,IF($AK340&lt;0,1.01*AU340,IF($AK340&gt;10,1.1*AU340,(1+$AK340/100)*AU340)))</f>
        <v>1.2487248119999999</v>
      </c>
      <c r="AW340" s="109">
        <f>SUM(AR340:AV340)</f>
        <v>6.1332060119999996</v>
      </c>
      <c r="AX340" s="113">
        <f>AW340/I340*100</f>
        <v>19.632541651728552</v>
      </c>
      <c r="AY340" s="100">
        <v>1.35</v>
      </c>
      <c r="AZ340" s="100">
        <v>39.589999999999996</v>
      </c>
      <c r="BA340" s="100">
        <v>-18.440000000000001</v>
      </c>
      <c r="BB340" s="100">
        <v>-9.879999999999999</v>
      </c>
      <c r="BC340" s="100">
        <v>0.08</v>
      </c>
      <c r="BE340" s="12">
        <v>2012</v>
      </c>
      <c r="BF340" s="12">
        <f>IF(BE340&gt;2020,0,IF(BE340&gt;2008,1,IF(BE340&gt;2001,2,IF(BE340&gt;1990,3,IF(BE340&gt;1980,4,IF(BE340&gt;1973,5,IF(BE340&gt;1970,6,IF(BE340&gt;1960,7,IF(BE340&gt;1958,8,IF(BE340&gt;1953,9,10))))))))))</f>
        <v>1</v>
      </c>
      <c r="BG340" s="100">
        <v>4.09</v>
      </c>
      <c r="BH340" s="55" t="s">
        <v>121</v>
      </c>
      <c r="BI340" s="55" t="s">
        <v>122</v>
      </c>
    </row>
    <row r="341" spans="1:61" ht="12.75" customHeight="1" x14ac:dyDescent="0.2">
      <c r="A341" s="123" t="s">
        <v>1274</v>
      </c>
      <c r="B341" s="55" t="s">
        <v>1275</v>
      </c>
      <c r="C341" s="156" t="s">
        <v>300</v>
      </c>
      <c r="D341" s="98" t="s">
        <v>794</v>
      </c>
      <c r="E341" s="157">
        <v>15</v>
      </c>
      <c r="F341" s="2">
        <v>317</v>
      </c>
      <c r="G341" s="2" t="s">
        <v>146</v>
      </c>
      <c r="H341" s="2" t="s">
        <v>146</v>
      </c>
      <c r="I341" s="100">
        <v>71.650000000000006</v>
      </c>
      <c r="J341" s="101">
        <f>(M341/I341)*100</f>
        <v>2.9030006978367062</v>
      </c>
      <c r="K341" s="104">
        <v>0.52</v>
      </c>
      <c r="L341" s="71">
        <v>4</v>
      </c>
      <c r="M341" s="28">
        <f>K341*L341</f>
        <v>2.08</v>
      </c>
      <c r="N341" s="103" t="s">
        <v>433</v>
      </c>
      <c r="O341" s="104">
        <v>0.49</v>
      </c>
      <c r="P341" s="158">
        <v>45929</v>
      </c>
      <c r="Q341" s="158">
        <v>45940</v>
      </c>
      <c r="R341" s="28">
        <f>(K341-O341)/O341*100</f>
        <v>6.1224489795918418</v>
      </c>
      <c r="S341" s="105">
        <f>IF(INDEX(Historical!$D$7:$D1651,MATCH(B341,Historical!$B$7:$B$1062,0))=0,"n/a",(INDEX(Historical!$C$7:$C$1062,MATCH(B341,Historical!$B$7:$B$1062,0))/INDEX(Historical!$D$7:$D$1062,MATCH(B341,Historical!$B$7:$B$1062,0))-1)*100)</f>
        <v>8.1521739130434803</v>
      </c>
      <c r="T341" s="105">
        <f>IF(INDEX(Historical!$F$7:$F$1062,MATCH(B341,Historical!$B$7:$B$1062,0))=0,"n/a",((INDEX(Historical!$C$7:$C$1062,MATCH(B341,Historical!$B$7:$B$1062,0))/INDEX(Historical!$F$7:$F$1062,MATCH(B341,Historical!$B$7:$B$1062,0)))^(1/3)-1)*100)</f>
        <v>11.906396354498394</v>
      </c>
      <c r="U341" s="105">
        <f>IF(INDEX(Historical!$H$7:$H$1062,MATCH(B341,Historical!$B$7:$B$1062,0))=0,"n/a",((INDEX(Historical!$C$7:$C$1062,MATCH(B341,Historical!$B$7:$B$1062,0))/INDEX(Historical!$H$7:$H$1062,MATCH(B341,Historical!$B$7:$B$1062,0)))^(1/5)-1)*100)</f>
        <v>12.587993209161041</v>
      </c>
      <c r="V341" s="105">
        <f>IF(INDEX(Historical!$M$7:$M$1062,MATCH(B341,Historical!$B$7:$B$1062,0))=0,"n/a",((INDEX(Historical!$C$7:$C$1062,MATCH(B341,Historical!$B$7:$B$1062,0))/INDEX(Historical!$M$7:$M$1062,MATCH(B341,Historical!$B$7:$B$1062,0)))^(1/10)-1)*100)</f>
        <v>12.012711470192938</v>
      </c>
      <c r="W341" s="106">
        <f>IF(OR(U341&lt;=0,U341="n/a",V341&lt;=0,V341="n/a"),"n/a",U341/V341)</f>
        <v>1.047889416173488</v>
      </c>
      <c r="X341" s="107">
        <f>IF(OR(AJ341&lt;=0,AJ341="n/a",U341&lt;=0,U341="n/a"),"n/a",U341/AJ341)</f>
        <v>0.45975139551355154</v>
      </c>
      <c r="Y341" s="123"/>
      <c r="Z341" s="101">
        <f>IF(OR(AC341&lt;0.01,AC341="n/a"),"n/a",M341/AC341*100)</f>
        <v>50.980392156862742</v>
      </c>
      <c r="AA341" s="109">
        <f>IF(OR(AC341&lt;0.01,AC341="n/a"),"n/a",I341/AC341)</f>
        <v>17.561274509803923</v>
      </c>
      <c r="AB341" s="71">
        <v>12</v>
      </c>
      <c r="AC341" s="100">
        <v>4.08</v>
      </c>
      <c r="AD341" s="100" t="s">
        <v>142</v>
      </c>
      <c r="AE341" s="100">
        <v>15.53</v>
      </c>
      <c r="AF341" s="100">
        <v>1.76</v>
      </c>
      <c r="AG341" s="100">
        <v>10.31</v>
      </c>
      <c r="AH341" s="100">
        <v>-50.339999999999996</v>
      </c>
      <c r="AI341" s="100">
        <v>-6.8500000000000005</v>
      </c>
      <c r="AJ341" s="100">
        <v>27.38</v>
      </c>
      <c r="AK341" s="100">
        <v>-21.45</v>
      </c>
      <c r="AL341" s="100">
        <v>7620</v>
      </c>
      <c r="AM341" s="100">
        <v>2.0299999999999998</v>
      </c>
      <c r="AN341" s="100">
        <v>0.25</v>
      </c>
      <c r="AO341" s="110">
        <f>IF(U341="n/a","n/a",IF(AA341&lt;0,"n/a",IF(AA341="n/a","n/a",J341+U341-AA341)))</f>
        <v>-2.0702806028061751</v>
      </c>
      <c r="AP341" s="111">
        <f>IF(U341="n/a","n/a",J341+U341)</f>
        <v>15.490993906997748</v>
      </c>
      <c r="AQ341" s="112">
        <f>IF(OR(AC341&lt;0.01,AC341="n/a",AF341="n/a"),"n/a",(I341/SQRT(22.5*AC341*(I341/AF341))-1)*100)</f>
        <v>17.20417728098813</v>
      </c>
      <c r="AR341" s="101">
        <f>INDEX(Historical!$C$7:$C$1063,MATCH(B341,Historical!$B$7:$B$1063,0))*IF(AH341="n/a",1.03,IF(AH341&lt;0,1.01,IF(AH341&gt;10,1.1,(1+AH341/100))))</f>
        <v>2.0099</v>
      </c>
      <c r="AS341" s="109">
        <f>IF($AI341="n/a",1.03*AR341,IF($AI341&lt;0,1.01*AR341,IF($AI341&gt;10,1.1*AR341,(1+$AI341/100)*AR341)))</f>
        <v>2.0299990000000001</v>
      </c>
      <c r="AT341" s="109">
        <f>IF($AK341="n/a",1.03*AS341,IF($AK341&lt;0,1.01*AS341,IF($AK341&gt;10,1.1*AS341,(1+$AK341/100)*AS341)))</f>
        <v>2.0502989899999999</v>
      </c>
      <c r="AU341" s="109">
        <f>IF($AK341="n/a",1.03*AT341,IF($AK341&lt;0,1.01*AT341,IF($AK341&gt;10,1.1*AT341,(1+$AK341/100)*AT341)))</f>
        <v>2.0708019799000001</v>
      </c>
      <c r="AV341" s="109">
        <f>IF($AK341="n/a",1.03*AU341,IF($AK341&lt;0,1.01*AU341,IF($AK341&gt;10,1.1*AU341,(1+$AK341/100)*AU341)))</f>
        <v>2.0915099996990003</v>
      </c>
      <c r="AW341" s="109">
        <f>SUM(AR341:AV341)</f>
        <v>10.252509969599</v>
      </c>
      <c r="AX341" s="113">
        <f>AW341/I341*100</f>
        <v>14.309155575155616</v>
      </c>
      <c r="AY341" s="100">
        <v>1.04</v>
      </c>
      <c r="AZ341" s="100">
        <v>35.19</v>
      </c>
      <c r="BA341" s="100">
        <v>-9.2299999999999986</v>
      </c>
      <c r="BB341" s="100">
        <v>5.3</v>
      </c>
      <c r="BC341" s="100">
        <v>12.09</v>
      </c>
      <c r="BE341" s="12">
        <v>2011</v>
      </c>
      <c r="BF341" s="12">
        <f>IF(BE341&gt;2020,0,IF(BE341&gt;2008,1,IF(BE341&gt;2001,2,IF(BE341&gt;1990,3,IF(BE341&gt;1980,4,IF(BE341&gt;1973,5,IF(BE341&gt;1970,6,IF(BE341&gt;1960,7,IF(BE341&gt;1958,8,IF(BE341&gt;1953,9,10))))))))))</f>
        <v>1</v>
      </c>
      <c r="BG341" s="100">
        <v>8.08</v>
      </c>
      <c r="BH341" s="55" t="s">
        <v>121</v>
      </c>
      <c r="BI341" s="55" t="s">
        <v>302</v>
      </c>
    </row>
    <row r="342" spans="1:61" ht="12.75" customHeight="1" x14ac:dyDescent="0.2">
      <c r="A342" s="123" t="s">
        <v>1276</v>
      </c>
      <c r="B342" s="55" t="s">
        <v>1277</v>
      </c>
      <c r="C342" s="156" t="s">
        <v>134</v>
      </c>
      <c r="D342" s="98" t="s">
        <v>157</v>
      </c>
      <c r="E342" s="157">
        <v>14</v>
      </c>
      <c r="F342" s="2">
        <v>389</v>
      </c>
      <c r="G342" s="2" t="s">
        <v>146</v>
      </c>
      <c r="H342" s="2" t="s">
        <v>146</v>
      </c>
      <c r="I342" s="100">
        <v>100</v>
      </c>
      <c r="J342" s="101">
        <f>(M342/I342)*100</f>
        <v>3.52</v>
      </c>
      <c r="K342" s="104">
        <v>0.88</v>
      </c>
      <c r="L342" s="71">
        <v>4</v>
      </c>
      <c r="M342" s="28">
        <f>K342*L342</f>
        <v>3.52</v>
      </c>
      <c r="N342" s="103" t="s">
        <v>182</v>
      </c>
      <c r="O342" s="104">
        <v>0.5</v>
      </c>
      <c r="P342" s="158">
        <v>46091</v>
      </c>
      <c r="Q342" s="158">
        <v>46105</v>
      </c>
      <c r="R342" s="28">
        <f>(K342-O342)/O342*100</f>
        <v>76</v>
      </c>
      <c r="S342" s="105">
        <f>IF(INDEX(Historical!$D$7:$D1653,MATCH(B342,Historical!$B$7:$B$1062,0))=0,"n/a",(INDEX(Historical!$C$7:$C$1062,MATCH(B342,Historical!$B$7:$B$1062,0))/INDEX(Historical!$D$7:$D$1062,MATCH(B342,Historical!$B$7:$B$1062,0))-1)*100)</f>
        <v>16.279069767441868</v>
      </c>
      <c r="T342" s="105">
        <f>IF(INDEX(Historical!$F$7:$F$1062,MATCH(B342,Historical!$B$7:$B$1062,0))=0,"n/a",((INDEX(Historical!$C$7:$C$1062,MATCH(B342,Historical!$B$7:$B$1062,0))/INDEX(Historical!$F$7:$F$1062,MATCH(B342,Historical!$B$7:$B$1062,0)))^(1/3)-1)*100)</f>
        <v>13.718300976297648</v>
      </c>
      <c r="U342" s="105">
        <f>IF(INDEX(Historical!$H$7:$H$1062,MATCH(B342,Historical!$B$7:$B$1062,0))=0,"n/a",((INDEX(Historical!$C$7:$C$1062,MATCH(B342,Historical!$B$7:$B$1062,0))/INDEX(Historical!$H$7:$H$1062,MATCH(B342,Historical!$B$7:$B$1062,0)))^(1/5)-1)*100)</f>
        <v>12.295510705682089</v>
      </c>
      <c r="V342" s="105">
        <f>IF(INDEX(Historical!$M$7:$M$1062,MATCH(B342,Historical!$B$7:$B$1062,0))=0,"n/a",((INDEX(Historical!$C$7:$C$1062,MATCH(B342,Historical!$B$7:$B$1062,0))/INDEX(Historical!$M$7:$M$1062,MATCH(B342,Historical!$B$7:$B$1062,0)))^(1/10)-1)*100)</f>
        <v>12.79448730054995</v>
      </c>
      <c r="W342" s="106">
        <f>IF(OR(U342&lt;=0,U342="n/a",V342&lt;=0,V342="n/a"),"n/a",U342/V342)</f>
        <v>0.96100065730289852</v>
      </c>
      <c r="X342" s="107" t="str">
        <f>IF(OR(AJ342&lt;=0,AJ342="n/a",U342&lt;=0,U342="n/a"),"n/a",U342/AJ342)</f>
        <v>n/a</v>
      </c>
      <c r="Y342" s="64"/>
      <c r="Z342" s="101" t="str">
        <f>IF(OR(AC342&lt;0.01,AC342="n/a"),"n/a",M342/AC342*100)</f>
        <v>n/a</v>
      </c>
      <c r="AA342" s="109" t="str">
        <f>IF(OR(AC342&lt;0.01,AC342="n/a"),"n/a",I342/AC342)</f>
        <v>n/a</v>
      </c>
      <c r="AB342" s="71">
        <v>12</v>
      </c>
      <c r="AC342" s="100" t="s">
        <v>142</v>
      </c>
      <c r="AD342" s="100" t="s">
        <v>142</v>
      </c>
      <c r="AE342" s="100" t="s">
        <v>142</v>
      </c>
      <c r="AF342" s="100" t="s">
        <v>142</v>
      </c>
      <c r="AG342" s="100" t="s">
        <v>142</v>
      </c>
      <c r="AH342" s="100" t="s">
        <v>142</v>
      </c>
      <c r="AI342" s="100" t="s">
        <v>142</v>
      </c>
      <c r="AJ342" s="100" t="s">
        <v>142</v>
      </c>
      <c r="AK342" s="100" t="s">
        <v>142</v>
      </c>
      <c r="AL342" s="100" t="s">
        <v>142</v>
      </c>
      <c r="AM342" s="100" t="s">
        <v>142</v>
      </c>
      <c r="AN342" s="100" t="s">
        <v>142</v>
      </c>
      <c r="AO342" s="110" t="str">
        <f>IF(U342="n/a","n/a",IF(AA342&lt;0,"n/a",IF(AA342="n/a","n/a",J342+U342-AA342)))</f>
        <v>n/a</v>
      </c>
      <c r="AP342" s="111">
        <f>IF(U342="n/a","n/a",J342+U342)</f>
        <v>15.815510705682088</v>
      </c>
      <c r="AQ342" s="112" t="str">
        <f>IF(OR(AC342&lt;0.01,AC342="n/a",AF342="n/a"),"n/a",(I342/SQRT(22.5*AC342*(I342/AF342))-1)*100)</f>
        <v>n/a</v>
      </c>
      <c r="AR342" s="101">
        <f>INDEX(Historical!$C$7:$C$1063,MATCH(B342,Historical!$B$7:$B$1063,0))*IF(AH342="n/a",1.03,IF(AH342&lt;0,1.01,IF(AH342&gt;10,1.1,(1+AH342/100))))</f>
        <v>2.06</v>
      </c>
      <c r="AS342" s="109">
        <f>IF($AI342="n/a",1.03*AR342,IF($AI342&lt;0,1.01*AR342,IF($AI342&gt;10,1.1*AR342,(1+$AI342/100)*AR342)))</f>
        <v>2.1217999999999999</v>
      </c>
      <c r="AT342" s="109">
        <f>IF($AK342="n/a",1.03*AS342,IF($AK342&lt;0,1.01*AS342,IF($AK342&gt;10,1.1*AS342,(1+$AK342/100)*AS342)))</f>
        <v>2.185454</v>
      </c>
      <c r="AU342" s="109">
        <f>IF($AK342="n/a",1.03*AT342,IF($AK342&lt;0,1.01*AT342,IF($AK342&gt;10,1.1*AT342,(1+$AK342/100)*AT342)))</f>
        <v>2.2510176200000003</v>
      </c>
      <c r="AV342" s="109">
        <f>IF($AK342="n/a",1.03*AU342,IF($AK342&lt;0,1.01*AU342,IF($AK342&gt;10,1.1*AU342,(1+$AK342/100)*AU342)))</f>
        <v>2.3185481486000001</v>
      </c>
      <c r="AW342" s="109">
        <f>SUM(AR342:AV342)</f>
        <v>10.936819768599999</v>
      </c>
      <c r="AX342" s="113">
        <f>AW342/I342*100</f>
        <v>10.936819768599999</v>
      </c>
      <c r="AY342" s="100" t="s">
        <v>142</v>
      </c>
      <c r="AZ342" s="100" t="s">
        <v>142</v>
      </c>
      <c r="BA342" s="100" t="s">
        <v>142</v>
      </c>
      <c r="BB342" s="100" t="s">
        <v>142</v>
      </c>
      <c r="BC342" s="100" t="s">
        <v>142</v>
      </c>
      <c r="BD342" s="20" t="s">
        <v>108</v>
      </c>
      <c r="BE342" s="12">
        <v>2013</v>
      </c>
      <c r="BF342" s="12">
        <f>IF(BE342&gt;2020,0,IF(BE342&gt;2008,1,IF(BE342&gt;2001,2,IF(BE342&gt;1990,3,IF(BE342&gt;1980,4,IF(BE342&gt;1973,5,IF(BE342&gt;1970,6,IF(BE342&gt;1960,7,IF(BE342&gt;1958,8,IF(BE342&gt;1953,9,10))))))))))</f>
        <v>1</v>
      </c>
      <c r="BG342" s="100" t="s">
        <v>142</v>
      </c>
      <c r="BH342" s="55" t="s">
        <v>121</v>
      </c>
      <c r="BI342" s="55" t="s">
        <v>122</v>
      </c>
    </row>
    <row r="343" spans="1:61" ht="12.75" customHeight="1" x14ac:dyDescent="0.2">
      <c r="A343" s="123" t="s">
        <v>1278</v>
      </c>
      <c r="B343" s="55" t="s">
        <v>1279</v>
      </c>
      <c r="C343" s="156" t="s">
        <v>134</v>
      </c>
      <c r="D343" s="98" t="s">
        <v>135</v>
      </c>
      <c r="E343" s="157">
        <v>22</v>
      </c>
      <c r="F343" s="2">
        <v>188</v>
      </c>
      <c r="G343" s="2" t="s">
        <v>118</v>
      </c>
      <c r="H343" s="2" t="s">
        <v>118</v>
      </c>
      <c r="I343" s="100">
        <v>374.36</v>
      </c>
      <c r="J343" s="101">
        <f>(M343/I343)*100</f>
        <v>1.3356127791430707</v>
      </c>
      <c r="K343" s="104">
        <v>1.25</v>
      </c>
      <c r="L343" s="71">
        <v>4</v>
      </c>
      <c r="M343" s="28">
        <f>K343*L343</f>
        <v>5</v>
      </c>
      <c r="N343" s="103" t="s">
        <v>182</v>
      </c>
      <c r="O343" s="104">
        <v>1.1000000000000001</v>
      </c>
      <c r="P343" s="158">
        <v>46183</v>
      </c>
      <c r="Q343" s="158">
        <v>46203</v>
      </c>
      <c r="R343" s="28">
        <f>(K343-O343)/O343*100</f>
        <v>13.636363636363628</v>
      </c>
      <c r="S343" s="105">
        <f>IF(INDEX(Historical!$D$7:$D1654,MATCH(B343,Historical!$B$7:$B$1062,0))=0,"n/a",(INDEX(Historical!$C$7:$C$1062,MATCH(B343,Historical!$B$7:$B$1062,0))/INDEX(Historical!$D$7:$D$1062,MATCH(B343,Historical!$B$7:$B$1062,0))-1)*100)</f>
        <v>4.8192771084337283</v>
      </c>
      <c r="T343" s="105">
        <f>IF(INDEX(Historical!$F$7:$F$1062,MATCH(B343,Historical!$B$7:$B$1062,0))=0,"n/a",((INDEX(Historical!$C$7:$C$1062,MATCH(B343,Historical!$B$7:$B$1062,0))/INDEX(Historical!$F$7:$F$1062,MATCH(B343,Historical!$B$7:$B$1062,0)))^(1/3)-1)*100)</f>
        <v>5.8297404233689898</v>
      </c>
      <c r="U343" s="105">
        <f>IF(INDEX(Historical!$H$7:$H$1062,MATCH(B343,Historical!$B$7:$B$1062,0))=0,"n/a",((INDEX(Historical!$C$7:$C$1062,MATCH(B343,Historical!$B$7:$B$1062,0))/INDEX(Historical!$H$7:$H$1062,MATCH(B343,Historical!$B$7:$B$1062,0)))^(1/5)-1)*100)</f>
        <v>5.2378268125721661</v>
      </c>
      <c r="V343" s="105">
        <f>IF(INDEX(Historical!$M$7:$M$1062,MATCH(B343,Historical!$B$7:$B$1062,0))=0,"n/a",((INDEX(Historical!$C$7:$C$1062,MATCH(B343,Historical!$B$7:$B$1062,0))/INDEX(Historical!$M$7:$M$1062,MATCH(B343,Historical!$B$7:$B$1062,0)))^(1/10)-1)*100)</f>
        <v>6.2163149453747568</v>
      </c>
      <c r="W343" s="106">
        <f>IF(OR(U343&lt;=0,U343="n/a",V343&lt;=0,V343="n/a"),"n/a",U343/V343)</f>
        <v>0.84259353951642457</v>
      </c>
      <c r="X343" s="107">
        <f>IF(OR(AJ343&lt;=0,AJ343="n/a",U343&lt;=0,U343="n/a"),"n/a",U343/AJ343)</f>
        <v>0.24788579330677551</v>
      </c>
      <c r="Y343" s="55"/>
      <c r="Z343" s="101">
        <f>IF(OR(AC343&lt;0.01,AC343="n/a"),"n/a",M343/AC343*100)</f>
        <v>13.386880856760374</v>
      </c>
      <c r="AA343" s="109">
        <f>IF(OR(AC343&lt;0.01,AC343="n/a"),"n/a",I343/AC343)</f>
        <v>10.023025435073627</v>
      </c>
      <c r="AB343" s="71">
        <v>12</v>
      </c>
      <c r="AC343" s="100">
        <v>37.35</v>
      </c>
      <c r="AD343" s="100">
        <v>3.63</v>
      </c>
      <c r="AE343" s="100">
        <v>1.59</v>
      </c>
      <c r="AF343" s="100">
        <v>2.36</v>
      </c>
      <c r="AG343" s="100">
        <v>26.51</v>
      </c>
      <c r="AH343" s="100">
        <v>23.46</v>
      </c>
      <c r="AI343" s="100">
        <v>-11.27</v>
      </c>
      <c r="AJ343" s="100">
        <v>21.13</v>
      </c>
      <c r="AK343" s="100">
        <v>3.4099999999999997</v>
      </c>
      <c r="AL343" s="100">
        <v>78080</v>
      </c>
      <c r="AM343" s="100">
        <v>0.51</v>
      </c>
      <c r="AN343" s="100">
        <v>0.27</v>
      </c>
      <c r="AO343" s="110">
        <f>IF(U343="n/a","n/a",IF(AA343&lt;0,"n/a",IF(AA343="n/a","n/a",J343+U343-AA343)))</f>
        <v>-3.4495858433583901</v>
      </c>
      <c r="AP343" s="111">
        <f>IF(U343="n/a","n/a",J343+U343)</f>
        <v>6.5734395917152373</v>
      </c>
      <c r="AQ343" s="112">
        <f>IF(OR(AC343&lt;0.01,AC343="n/a",AF343="n/a"),"n/a",(I343/SQRT(22.5*AC343*(I343/AF343))-1)*100)</f>
        <v>2.5331166594454446</v>
      </c>
      <c r="AR343" s="101">
        <f>INDEX(Historical!$C$7:$C$1063,MATCH(B343,Historical!$B$7:$B$1063,0))*IF(AH343="n/a",1.03,IF(AH343&lt;0,1.01,IF(AH343&gt;10,1.1,(1+AH343/100))))</f>
        <v>4.7850000000000001</v>
      </c>
      <c r="AS343" s="109">
        <f>IF($AI343="n/a",1.03*AR343,IF($AI343&lt;0,1.01*AR343,IF($AI343&gt;10,1.1*AR343,(1+$AI343/100)*AR343)))</f>
        <v>4.8328500000000005</v>
      </c>
      <c r="AT343" s="109">
        <f>IF($AK343="n/a",1.03*AS343,IF($AK343&lt;0,1.01*AS343,IF($AK343&gt;10,1.1*AS343,(1+$AK343/100)*AS343)))</f>
        <v>4.9976501850000004</v>
      </c>
      <c r="AU343" s="109">
        <f>IF($AK343="n/a",1.03*AT343,IF($AK343&lt;0,1.01*AT343,IF($AK343&gt;10,1.1*AT343,(1+$AK343/100)*AT343)))</f>
        <v>5.1680700563085002</v>
      </c>
      <c r="AV343" s="109">
        <f>IF($AK343="n/a",1.03*AU343,IF($AK343&lt;0,1.01*AU343,IF($AK343&gt;10,1.1*AU343,(1+$AK343/100)*AU343)))</f>
        <v>5.3443012452286203</v>
      </c>
      <c r="AW343" s="109">
        <f>SUM(AR343:AV343)</f>
        <v>25.127871486537124</v>
      </c>
      <c r="AX343" s="113">
        <f>AW343/I343*100</f>
        <v>6.7122212540167547</v>
      </c>
      <c r="AY343" s="100">
        <v>0.46</v>
      </c>
      <c r="AZ343" s="100">
        <v>48.4</v>
      </c>
      <c r="BA343" s="100">
        <v>-6.1</v>
      </c>
      <c r="BB343" s="100">
        <v>13.71</v>
      </c>
      <c r="BC343" s="100">
        <v>24.67</v>
      </c>
      <c r="BE343" s="12">
        <v>2005</v>
      </c>
      <c r="BF343" s="12">
        <f>IF(BE343&gt;2020,0,IF(BE343&gt;2008,1,IF(BE343&gt;2001,2,IF(BE343&gt;1990,3,IF(BE343&gt;1980,4,IF(BE343&gt;1973,5,IF(BE343&gt;1970,6,IF(BE343&gt;1960,7,IF(BE343&gt;1958,8,IF(BE343&gt;1953,9,10))))))))))</f>
        <v>2</v>
      </c>
      <c r="BG343" s="100">
        <v>6.3100000000000005</v>
      </c>
      <c r="BH343" s="55" t="s">
        <v>121</v>
      </c>
      <c r="BI343" s="55" t="s">
        <v>122</v>
      </c>
    </row>
    <row r="344" spans="1:61" ht="12.75" customHeight="1" x14ac:dyDescent="0.2">
      <c r="A344" s="123" t="s">
        <v>1280</v>
      </c>
      <c r="B344" s="55" t="s">
        <v>1281</v>
      </c>
      <c r="C344" s="156" t="s">
        <v>134</v>
      </c>
      <c r="D344" s="98" t="s">
        <v>412</v>
      </c>
      <c r="E344" s="157">
        <v>14</v>
      </c>
      <c r="F344" s="2">
        <v>404</v>
      </c>
      <c r="G344" s="2" t="s">
        <v>146</v>
      </c>
      <c r="H344" s="2" t="s">
        <v>146</v>
      </c>
      <c r="I344" s="100">
        <v>44.83</v>
      </c>
      <c r="J344" s="101">
        <f>(M344/I344)*100</f>
        <v>2.6767789426723176</v>
      </c>
      <c r="K344" s="104">
        <v>0.3</v>
      </c>
      <c r="L344" s="71">
        <v>4</v>
      </c>
      <c r="M344" s="28">
        <f>K344*L344</f>
        <v>1.2</v>
      </c>
      <c r="N344" s="103" t="s">
        <v>585</v>
      </c>
      <c r="O344" s="104">
        <v>0.28999999999999998</v>
      </c>
      <c r="P344" s="158">
        <v>46244</v>
      </c>
      <c r="Q344" s="158">
        <v>46258</v>
      </c>
      <c r="R344" s="28">
        <f>(K344-O344)/O344*100</f>
        <v>3.4482758620689689</v>
      </c>
      <c r="S344" s="105">
        <f>IF(INDEX(Historical!$D$7:$D1655,MATCH(B344,Historical!$B$7:$B$1062,0))=0,"n/a",(INDEX(Historical!$C$7:$C$1062,MATCH(B344,Historical!$B$7:$B$1062,0))/INDEX(Historical!$D$7:$D$1062,MATCH(B344,Historical!$B$7:$B$1062,0))-1)*100)</f>
        <v>8.2474226804123862</v>
      </c>
      <c r="T344" s="105">
        <f>IF(INDEX(Historical!$F$7:$F$1062,MATCH(B344,Historical!$B$7:$B$1062,0))=0,"n/a",((INDEX(Historical!$C$7:$C$1062,MATCH(B344,Historical!$B$7:$B$1062,0))/INDEX(Historical!$F$7:$F$1062,MATCH(B344,Historical!$B$7:$B$1062,0)))^(1/3)-1)*100)</f>
        <v>6.0642134415163085</v>
      </c>
      <c r="U344" s="105">
        <f>IF(INDEX(Historical!$H$7:$H$1062,MATCH(B344,Historical!$B$7:$B$1062,0))=0,"n/a",((INDEX(Historical!$C$7:$C$1062,MATCH(B344,Historical!$B$7:$B$1062,0))/INDEX(Historical!$H$7:$H$1062,MATCH(B344,Historical!$B$7:$B$1062,0)))^(1/5)-1)*100)</f>
        <v>5.5892882483376871</v>
      </c>
      <c r="V344" s="105">
        <f>IF(INDEX(Historical!$M$7:$M$1062,MATCH(B344,Historical!$B$7:$B$1062,0))=0,"n/a",((INDEX(Historical!$C$7:$C$1062,MATCH(B344,Historical!$B$7:$B$1062,0))/INDEX(Historical!$M$7:$M$1062,MATCH(B344,Historical!$B$7:$B$1062,0)))^(1/10)-1)*100)</f>
        <v>14.979812238566502</v>
      </c>
      <c r="W344" s="106">
        <f>IF(OR(U344&lt;=0,U344="n/a",V344&lt;=0,V344="n/a"),"n/a",U344/V344)</f>
        <v>0.37312138225255592</v>
      </c>
      <c r="X344" s="107">
        <f>IF(OR(AJ344&lt;=0,AJ344="n/a",U344&lt;=0,U344="n/a"),"n/a",U344/AJ344)</f>
        <v>1.1314348680845521</v>
      </c>
      <c r="Y344" s="159" t="s">
        <v>1282</v>
      </c>
      <c r="Z344" s="101">
        <f>IF(OR(AC344&lt;0.01,AC344="n/a"),"n/a",M344/AC344*100)</f>
        <v>30.150753768844218</v>
      </c>
      <c r="AA344" s="109">
        <f>IF(OR(AC344&lt;0.01,AC344="n/a"),"n/a",I344/AC344)</f>
        <v>11.263819095477386</v>
      </c>
      <c r="AB344" s="71">
        <v>12</v>
      </c>
      <c r="AC344" s="100">
        <v>3.98</v>
      </c>
      <c r="AD344" s="100" t="s">
        <v>142</v>
      </c>
      <c r="AE344" s="100">
        <v>2.95</v>
      </c>
      <c r="AF344" s="100">
        <v>1.27</v>
      </c>
      <c r="AG344" s="100">
        <v>11.89</v>
      </c>
      <c r="AH344" s="100" t="s">
        <v>142</v>
      </c>
      <c r="AI344" s="100" t="s">
        <v>142</v>
      </c>
      <c r="AJ344" s="100">
        <v>4.9399999999999995</v>
      </c>
      <c r="AK344" s="100" t="s">
        <v>142</v>
      </c>
      <c r="AL344" s="100">
        <v>350.93</v>
      </c>
      <c r="AM344" s="100">
        <v>7.04</v>
      </c>
      <c r="AN344" s="100">
        <v>0.05</v>
      </c>
      <c r="AO344" s="110">
        <f>IF(U344="n/a","n/a",IF(AA344&lt;0,"n/a",IF(AA344="n/a","n/a",J344+U344-AA344)))</f>
        <v>-2.9977519044673802</v>
      </c>
      <c r="AP344" s="111">
        <f>IF(U344="n/a","n/a",J344+U344)</f>
        <v>8.2660671910100056</v>
      </c>
      <c r="AQ344" s="112">
        <f>IF(OR(AC344&lt;0.01,AC344="n/a",AF344="n/a"),"n/a",(I344/SQRT(22.5*AC344*(I344/AF344))-1)*100)</f>
        <v>-20.264185514478751</v>
      </c>
      <c r="AR344" s="101">
        <f>INDEX(Historical!$C$7:$C$1063,MATCH(B344,Historical!$B$7:$B$1063,0))*IF(AH344="n/a",1.03,IF(AH344&lt;0,1.01,IF(AH344&gt;10,1.1,(1+AH344/100))))</f>
        <v>1.0815000000000001</v>
      </c>
      <c r="AS344" s="109">
        <f>IF($AI344="n/a",1.03*AR344,IF($AI344&lt;0,1.01*AR344,IF($AI344&gt;10,1.1*AR344,(1+$AI344/100)*AR344)))</f>
        <v>1.1139450000000002</v>
      </c>
      <c r="AT344" s="109">
        <f>IF($AK344="n/a",1.03*AS344,IF($AK344&lt;0,1.01*AS344,IF($AK344&gt;10,1.1*AS344,(1+$AK344/100)*AS344)))</f>
        <v>1.1473633500000002</v>
      </c>
      <c r="AU344" s="109">
        <f>IF($AK344="n/a",1.03*AT344,IF($AK344&lt;0,1.01*AT344,IF($AK344&gt;10,1.1*AT344,(1+$AK344/100)*AT344)))</f>
        <v>1.1817842505000002</v>
      </c>
      <c r="AV344" s="109">
        <f>IF($AK344="n/a",1.03*AU344,IF($AK344&lt;0,1.01*AU344,IF($AK344&gt;10,1.1*AU344,(1+$AK344/100)*AU344)))</f>
        <v>1.2172377780150003</v>
      </c>
      <c r="AW344" s="109">
        <f>SUM(AR344:AV344)</f>
        <v>5.7418303785150009</v>
      </c>
      <c r="AX344" s="113">
        <f>AW344/I344*100</f>
        <v>12.808008874670982</v>
      </c>
      <c r="AY344" s="100">
        <v>0.3</v>
      </c>
      <c r="AZ344" s="100">
        <v>46.89</v>
      </c>
      <c r="BA344" s="100">
        <v>-1.76</v>
      </c>
      <c r="BB344" s="100">
        <v>4.41</v>
      </c>
      <c r="BC344" s="100">
        <v>16.07</v>
      </c>
      <c r="BE344" s="12">
        <v>2013</v>
      </c>
      <c r="BF344" s="12">
        <f>IF(BE344&gt;2020,0,IF(BE344&gt;2008,1,IF(BE344&gt;2001,2,IF(BE344&gt;1990,3,IF(BE344&gt;1980,4,IF(BE344&gt;1973,5,IF(BE344&gt;1970,6,IF(BE344&gt;1960,7,IF(BE344&gt;1958,8,IF(BE344&gt;1953,9,10))))))))))</f>
        <v>1</v>
      </c>
      <c r="BG344" s="100">
        <v>1.5699999999999998</v>
      </c>
      <c r="BH344" s="55" t="s">
        <v>121</v>
      </c>
      <c r="BI344" s="55" t="s">
        <v>122</v>
      </c>
    </row>
    <row r="345" spans="1:61" ht="12.75" customHeight="1" x14ac:dyDescent="0.2">
      <c r="A345" s="55" t="s">
        <v>1283</v>
      </c>
      <c r="B345" s="55" t="s">
        <v>1284</v>
      </c>
      <c r="C345" s="156" t="s">
        <v>335</v>
      </c>
      <c r="D345" s="98" t="s">
        <v>371</v>
      </c>
      <c r="E345" s="157">
        <v>17</v>
      </c>
      <c r="F345" s="2">
        <v>242</v>
      </c>
      <c r="G345" s="2" t="s">
        <v>146</v>
      </c>
      <c r="H345" s="2" t="s">
        <v>146</v>
      </c>
      <c r="I345" s="100">
        <v>30.77</v>
      </c>
      <c r="J345" s="101">
        <f>(M345/I345)*100</f>
        <v>3.1199220019499512</v>
      </c>
      <c r="K345" s="104">
        <v>0.24</v>
      </c>
      <c r="L345" s="71">
        <v>4</v>
      </c>
      <c r="M345" s="28">
        <f>K345*L345</f>
        <v>0.96</v>
      </c>
      <c r="N345" s="103" t="s">
        <v>482</v>
      </c>
      <c r="O345" s="104">
        <v>0.23</v>
      </c>
      <c r="P345" s="158">
        <v>46077</v>
      </c>
      <c r="Q345" s="158">
        <v>46091</v>
      </c>
      <c r="R345" s="28">
        <f>(K345-O345)/O345*100</f>
        <v>4.3478260869565135</v>
      </c>
      <c r="S345" s="105">
        <f>IF(INDEX(Historical!$D$7:$D1656,MATCH(B345,Historical!$B$7:$B$1062,0))=0,"n/a",(INDEX(Historical!$C$7:$C$1062,MATCH(B345,Historical!$B$7:$B$1062,0))/INDEX(Historical!$D$7:$D$1062,MATCH(B345,Historical!$B$7:$B$1062,0))-1)*100)</f>
        <v>4.5454545454545414</v>
      </c>
      <c r="T345" s="105">
        <f>IF(INDEX(Historical!$F$7:$F$1062,MATCH(B345,Historical!$B$7:$B$1062,0))=0,"n/a",((INDEX(Historical!$C$7:$C$1062,MATCH(B345,Historical!$B$7:$B$1062,0))/INDEX(Historical!$F$7:$F$1062,MATCH(B345,Historical!$B$7:$B$1062,0)))^(1/3)-1)*100)</f>
        <v>7.7217345015941907</v>
      </c>
      <c r="U345" s="105">
        <f>IF(INDEX(Historical!$H$7:$H$1062,MATCH(B345,Historical!$B$7:$B$1062,0))=0,"n/a",((INDEX(Historical!$C$7:$C$1062,MATCH(B345,Historical!$B$7:$B$1062,0))/INDEX(Historical!$H$7:$H$1062,MATCH(B345,Historical!$B$7:$B$1062,0)))^(1/5)-1)*100)</f>
        <v>25.121895365706372</v>
      </c>
      <c r="V345" s="105">
        <f>IF(INDEX(Historical!$M$7:$M$1062,MATCH(B345,Historical!$B$7:$B$1062,0))=0,"n/a",((INDEX(Historical!$C$7:$C$1062,MATCH(B345,Historical!$B$7:$B$1062,0))/INDEX(Historical!$M$7:$M$1062,MATCH(B345,Historical!$B$7:$B$1062,0)))^(1/10)-1)*100)</f>
        <v>19.72764052557303</v>
      </c>
      <c r="W345" s="106">
        <f>IF(OR(U345&lt;=0,U345="n/a",V345&lt;=0,V345="n/a"),"n/a",U345/V345)</f>
        <v>1.2734363916019631</v>
      </c>
      <c r="X345" s="107">
        <f>IF(OR(AJ345&lt;=0,AJ345="n/a",U345&lt;=0,U345="n/a"),"n/a",U345/AJ345)</f>
        <v>2.4972062987779697</v>
      </c>
      <c r="Y345" s="55"/>
      <c r="Z345" s="101">
        <f>IF(OR(AC345&lt;0.01,AC345="n/a"),"n/a",M345/AC345*100)</f>
        <v>50</v>
      </c>
      <c r="AA345" s="109">
        <f>IF(OR(AC345&lt;0.01,AC345="n/a"),"n/a",I345/AC345)</f>
        <v>16.026041666666668</v>
      </c>
      <c r="AB345" s="71">
        <v>12</v>
      </c>
      <c r="AC345" s="100">
        <v>1.92</v>
      </c>
      <c r="AD345" s="100">
        <v>4.79</v>
      </c>
      <c r="AE345" s="100">
        <v>1.02</v>
      </c>
      <c r="AF345" s="100">
        <v>6.43</v>
      </c>
      <c r="AG345" s="100">
        <v>39.51</v>
      </c>
      <c r="AH345" s="100">
        <v>-5.62</v>
      </c>
      <c r="AI345" s="100">
        <v>6.16</v>
      </c>
      <c r="AJ345" s="100">
        <v>10.059999999999999</v>
      </c>
      <c r="AK345" s="100">
        <v>3.11</v>
      </c>
      <c r="AL345" s="100">
        <v>16140</v>
      </c>
      <c r="AM345" s="100">
        <v>0.27999999999999997</v>
      </c>
      <c r="AN345" s="100">
        <v>2.4900000000000002</v>
      </c>
      <c r="AO345" s="110">
        <f>IF(U345="n/a","n/a",IF(AA345&lt;0,"n/a",IF(AA345="n/a","n/a",J345+U345-AA345)))</f>
        <v>12.215775700989656</v>
      </c>
      <c r="AP345" s="111">
        <f>IF(U345="n/a","n/a",J345+U345)</f>
        <v>28.241817367656324</v>
      </c>
      <c r="AQ345" s="112">
        <f>IF(OR(AC345&lt;0.01,AC345="n/a",AF345="n/a"),"n/a",(I345/SQRT(22.5*AC345*(I345/AF345))-1)*100)</f>
        <v>114.00669555119238</v>
      </c>
      <c r="AR345" s="101">
        <f>INDEX(Historical!$C$7:$C$1063,MATCH(B345,Historical!$B$7:$B$1063,0))*IF(AH345="n/a",1.03,IF(AH345&lt;0,1.01,IF(AH345&gt;10,1.1,(1+AH345/100))))</f>
        <v>0.92920000000000003</v>
      </c>
      <c r="AS345" s="109">
        <f>IF($AI345="n/a",1.03*AR345,IF($AI345&lt;0,1.01*AR345,IF($AI345&gt;10,1.1*AR345,(1+$AI345/100)*AR345)))</f>
        <v>0.9864387200000001</v>
      </c>
      <c r="AT345" s="109">
        <f>IF($AK345="n/a",1.03*AS345,IF($AK345&lt;0,1.01*AS345,IF($AK345&gt;10,1.1*AS345,(1+$AK345/100)*AS345)))</f>
        <v>1.0171169641919999</v>
      </c>
      <c r="AU345" s="109">
        <f>IF($AK345="n/a",1.03*AT345,IF($AK345&lt;0,1.01*AT345,IF($AK345&gt;10,1.1*AT345,(1+$AK345/100)*AT345)))</f>
        <v>1.0487493017783711</v>
      </c>
      <c r="AV345" s="109">
        <f>IF($AK345="n/a",1.03*AU345,IF($AK345&lt;0,1.01*AU345,IF($AK345&gt;10,1.1*AU345,(1+$AK345/100)*AU345)))</f>
        <v>1.0813654050636783</v>
      </c>
      <c r="AW345" s="109">
        <f>SUM(AR345:AV345)</f>
        <v>5.0628703910340498</v>
      </c>
      <c r="AX345" s="113">
        <f>AW345/I345*100</f>
        <v>16.453917422925088</v>
      </c>
      <c r="AY345" s="100">
        <v>0.47</v>
      </c>
      <c r="AZ345" s="100">
        <v>8.5</v>
      </c>
      <c r="BA345" s="100">
        <v>-51.070000000000007</v>
      </c>
      <c r="BB345" s="100">
        <v>0.53</v>
      </c>
      <c r="BC345" s="100">
        <v>-30.69</v>
      </c>
      <c r="BE345" s="12">
        <v>2010</v>
      </c>
      <c r="BF345" s="12">
        <f>IF(BE345&gt;2020,0,IF(BE345&gt;2008,1,IF(BE345&gt;2001,2,IF(BE345&gt;1990,3,IF(BE345&gt;1980,4,IF(BE345&gt;1973,5,IF(BE345&gt;1970,6,IF(BE345&gt;1960,7,IF(BE345&gt;1958,8,IF(BE345&gt;1953,9,10))))))))))</f>
        <v>1</v>
      </c>
      <c r="BG345" s="100">
        <v>8.91</v>
      </c>
      <c r="BH345" s="55" t="s">
        <v>121</v>
      </c>
      <c r="BI345" s="55" t="s">
        <v>122</v>
      </c>
    </row>
    <row r="346" spans="1:61" ht="12.75" customHeight="1" x14ac:dyDescent="0.2">
      <c r="A346" s="123" t="s">
        <v>1285</v>
      </c>
      <c r="B346" s="55" t="s">
        <v>1286</v>
      </c>
      <c r="C346" s="156" t="s">
        <v>125</v>
      </c>
      <c r="D346" s="98" t="s">
        <v>126</v>
      </c>
      <c r="E346" s="157">
        <v>13</v>
      </c>
      <c r="F346" s="2">
        <v>416</v>
      </c>
      <c r="G346" s="2" t="s">
        <v>119</v>
      </c>
      <c r="H346" s="2" t="s">
        <v>118</v>
      </c>
      <c r="I346" s="100">
        <v>57.96</v>
      </c>
      <c r="J346" s="101">
        <f>(M346/I346)*100</f>
        <v>3.5196687370600417</v>
      </c>
      <c r="K346" s="104">
        <v>0.51</v>
      </c>
      <c r="L346" s="71">
        <v>4</v>
      </c>
      <c r="M346" s="28">
        <f>K346*L346</f>
        <v>2.04</v>
      </c>
      <c r="N346" s="103" t="s">
        <v>158</v>
      </c>
      <c r="O346" s="104">
        <v>0.5</v>
      </c>
      <c r="P346" s="158">
        <v>45992</v>
      </c>
      <c r="Q346" s="158">
        <v>46006</v>
      </c>
      <c r="R346" s="28">
        <f>(K346-O346)/O346*100</f>
        <v>2.0000000000000018</v>
      </c>
      <c r="S346" s="105">
        <f>IF(INDEX(Historical!$D$7:$D1657,MATCH(B346,Historical!$B$7:$B$1062,0))=0,"n/a",(INDEX(Historical!$C$7:$C$1062,MATCH(B346,Historical!$B$7:$B$1062,0))/INDEX(Historical!$D$7:$D$1062,MATCH(B346,Historical!$B$7:$B$1062,0))-1)*100)</f>
        <v>2.0304568527918621</v>
      </c>
      <c r="T346" s="105">
        <f>IF(INDEX(Historical!$F$7:$F$1062,MATCH(B346,Historical!$B$7:$B$1062,0))=0,"n/a",((INDEX(Historical!$C$7:$C$1062,MATCH(B346,Historical!$B$7:$B$1062,0))/INDEX(Historical!$F$7:$F$1062,MATCH(B346,Historical!$B$7:$B$1062,0)))^(1/3)-1)*100)</f>
        <v>2.6189825540382738</v>
      </c>
      <c r="U346" s="105">
        <f>IF(INDEX(Historical!$H$7:$H$1062,MATCH(B346,Historical!$B$7:$B$1062,0))=0,"n/a",((INDEX(Historical!$C$7:$C$1062,MATCH(B346,Historical!$B$7:$B$1062,0))/INDEX(Historical!$H$7:$H$1062,MATCH(B346,Historical!$B$7:$B$1062,0)))^(1/5)-1)*100)</f>
        <v>3.3461577382923435</v>
      </c>
      <c r="V346" s="105">
        <f>IF(INDEX(Historical!$M$7:$M$1062,MATCH(B346,Historical!$B$7:$B$1062,0))=0,"n/a",((INDEX(Historical!$C$7:$C$1062,MATCH(B346,Historical!$B$7:$B$1062,0))/INDEX(Historical!$M$7:$M$1062,MATCH(B346,Historical!$B$7:$B$1062,0)))^(1/10)-1)*100)</f>
        <v>16.144421286931522</v>
      </c>
      <c r="W346" s="106">
        <f>IF(OR(U346&lt;=0,U346="n/a",V346&lt;=0,V346="n/a"),"n/a",U346/V346)</f>
        <v>0.20726402506610558</v>
      </c>
      <c r="X346" s="107" t="str">
        <f>IF(OR(AJ346&lt;=0,AJ346="n/a",U346&lt;=0,U346="n/a"),"n/a",U346/AJ346)</f>
        <v>n/a</v>
      </c>
      <c r="Y346" s="123"/>
      <c r="Z346" s="101">
        <f>IF(OR(AC346&lt;0.01,AC346="n/a"),"n/a",M346/AC346*100)</f>
        <v>156.92307692307693</v>
      </c>
      <c r="AA346" s="109">
        <f>IF(OR(AC346&lt;0.01,AC346="n/a"),"n/a",I346/AC346)</f>
        <v>44.584615384615383</v>
      </c>
      <c r="AB346" s="71">
        <v>9</v>
      </c>
      <c r="AC346" s="100">
        <v>1.3</v>
      </c>
      <c r="AD346" s="100">
        <v>1.59</v>
      </c>
      <c r="AE346" s="100">
        <v>0.36</v>
      </c>
      <c r="AF346" s="100">
        <v>1.1100000000000001</v>
      </c>
      <c r="AG346" s="100">
        <v>2.48</v>
      </c>
      <c r="AH346" s="100">
        <v>-3.54</v>
      </c>
      <c r="AI346" s="100">
        <v>11.97</v>
      </c>
      <c r="AJ346" s="100">
        <v>-25.040000000000003</v>
      </c>
      <c r="AK346" s="100">
        <v>8.19</v>
      </c>
      <c r="AL346" s="100">
        <v>20000</v>
      </c>
      <c r="AM346" s="100">
        <v>20.380000000000003</v>
      </c>
      <c r="AN346" s="100">
        <v>0.45</v>
      </c>
      <c r="AO346" s="110">
        <f>IF(U346="n/a","n/a",IF(AA346&lt;0,"n/a",IF(AA346="n/a","n/a",J346+U346-AA346)))</f>
        <v>-37.718788909262997</v>
      </c>
      <c r="AP346" s="111">
        <f>IF(U346="n/a","n/a",J346+U346)</f>
        <v>6.8658264753523852</v>
      </c>
      <c r="AQ346" s="112">
        <f>IF(OR(AC346&lt;0.01,AC346="n/a",AF346="n/a"),"n/a",(I346/SQRT(22.5*AC346*(I346/AF346))-1)*100)</f>
        <v>48.307373124457051</v>
      </c>
      <c r="AR346" s="101">
        <f>INDEX(Historical!$C$7:$C$1063,MATCH(B346,Historical!$B$7:$B$1063,0))*IF(AH346="n/a",1.03,IF(AH346&lt;0,1.01,IF(AH346&gt;10,1.1,(1+AH346/100))))</f>
        <v>2.0301</v>
      </c>
      <c r="AS346" s="109">
        <f>IF($AI346="n/a",1.03*AR346,IF($AI346&lt;0,1.01*AR346,IF($AI346&gt;10,1.1*AR346,(1+$AI346/100)*AR346)))</f>
        <v>2.2331100000000004</v>
      </c>
      <c r="AT346" s="109">
        <f>IF($AK346="n/a",1.03*AS346,IF($AK346&lt;0,1.01*AS346,IF($AK346&gt;10,1.1*AS346,(1+$AK346/100)*AS346)))</f>
        <v>2.4160017090000006</v>
      </c>
      <c r="AU346" s="109">
        <f>IF($AK346="n/a",1.03*AT346,IF($AK346&lt;0,1.01*AT346,IF($AK346&gt;10,1.1*AT346,(1+$AK346/100)*AT346)))</f>
        <v>2.6138722489671009</v>
      </c>
      <c r="AV346" s="109">
        <f>IF($AK346="n/a",1.03*AU346,IF($AK346&lt;0,1.01*AU346,IF($AK346&gt;10,1.1*AU346,(1+$AK346/100)*AU346)))</f>
        <v>2.8279483861575065</v>
      </c>
      <c r="AW346" s="109">
        <f>SUM(AR346:AV346)</f>
        <v>12.121032344124609</v>
      </c>
      <c r="AX346" s="113">
        <f>AW346/I346*100</f>
        <v>20.912754216916166</v>
      </c>
      <c r="AY346" s="100">
        <v>0.38</v>
      </c>
      <c r="AZ346" s="100">
        <v>14.64</v>
      </c>
      <c r="BA346" s="100">
        <v>-16.59</v>
      </c>
      <c r="BB346" s="100">
        <v>-1.47</v>
      </c>
      <c r="BC346" s="100">
        <v>-3.3099999999999996</v>
      </c>
      <c r="BE346" s="12">
        <v>2013</v>
      </c>
      <c r="BF346" s="12">
        <f>IF(BE346&gt;2020,0,IF(BE346&gt;2008,1,IF(BE346&gt;2001,2,IF(BE346&gt;1990,3,IF(BE346&gt;1980,4,IF(BE346&gt;1973,5,IF(BE346&gt;1970,6,IF(BE346&gt;1960,7,IF(BE346&gt;1958,8,IF(BE346&gt;1953,9,10))))))))))</f>
        <v>1</v>
      </c>
      <c r="BG346" s="100">
        <v>1.27</v>
      </c>
      <c r="BH346" s="55" t="s">
        <v>121</v>
      </c>
      <c r="BI346" s="55" t="s">
        <v>122</v>
      </c>
    </row>
    <row r="347" spans="1:61" ht="12.75" customHeight="1" x14ac:dyDescent="0.2">
      <c r="A347" s="55" t="s">
        <v>1287</v>
      </c>
      <c r="B347" s="55" t="s">
        <v>1288</v>
      </c>
      <c r="C347" s="156" t="s">
        <v>116</v>
      </c>
      <c r="D347" s="98" t="s">
        <v>215</v>
      </c>
      <c r="E347" s="157">
        <v>17</v>
      </c>
      <c r="F347" s="2">
        <v>235</v>
      </c>
      <c r="G347" s="2" t="s">
        <v>119</v>
      </c>
      <c r="H347" s="2" t="s">
        <v>118</v>
      </c>
      <c r="I347" s="100">
        <v>91.87</v>
      </c>
      <c r="J347" s="101">
        <f>(M347/I347)*100</f>
        <v>1.6980515946446066</v>
      </c>
      <c r="K347" s="104">
        <v>0.39</v>
      </c>
      <c r="L347" s="71">
        <v>4</v>
      </c>
      <c r="M347" s="28">
        <f>K347*L347</f>
        <v>1.56</v>
      </c>
      <c r="N347" s="103" t="s">
        <v>147</v>
      </c>
      <c r="O347" s="104">
        <v>0.38</v>
      </c>
      <c r="P347" s="158">
        <v>46013</v>
      </c>
      <c r="Q347" s="158">
        <v>46034</v>
      </c>
      <c r="R347" s="28">
        <f>(K347-O347)/O347*100</f>
        <v>2.6315789473684235</v>
      </c>
      <c r="S347" s="105">
        <f>IF(INDEX(Historical!$D$7:$D1659,MATCH(B347,Historical!$B$7:$B$1062,0))=0,"n/a",(INDEX(Historical!$C$7:$C$1062,MATCH(B347,Historical!$B$7:$B$1062,0))/INDEX(Historical!$D$7:$D$1062,MATCH(B347,Historical!$B$7:$B$1062,0))-1)*100)</f>
        <v>5.555555555555558</v>
      </c>
      <c r="T347" s="105">
        <f>IF(INDEX(Historical!$F$7:$F$1062,MATCH(B347,Historical!$B$7:$B$1062,0))=0,"n/a",((INDEX(Historical!$C$7:$C$1062,MATCH(B347,Historical!$B$7:$B$1062,0))/INDEX(Historical!$F$7:$F$1062,MATCH(B347,Historical!$B$7:$B$1062,0)))^(1/3)-1)*100)</f>
        <v>8.1983855523197757</v>
      </c>
      <c r="U347" s="105">
        <f>IF(INDEX(Historical!$H$7:$H$1062,MATCH(B347,Historical!$B$7:$B$1062,0))=0,"n/a",((INDEX(Historical!$C$7:$C$1062,MATCH(B347,Historical!$B$7:$B$1062,0))/INDEX(Historical!$H$7:$H$1062,MATCH(B347,Historical!$B$7:$B$1062,0)))^(1/5)-1)*100)</f>
        <v>8.7348394571074905</v>
      </c>
      <c r="V347" s="105">
        <f>IF(INDEX(Historical!$M$7:$M$1062,MATCH(B347,Historical!$B$7:$B$1062,0))=0,"n/a",((INDEX(Historical!$C$7:$C$1062,MATCH(B347,Historical!$B$7:$B$1062,0))/INDEX(Historical!$M$7:$M$1062,MATCH(B347,Historical!$B$7:$B$1062,0)))^(1/10)-1)*100)</f>
        <v>11.760248395950734</v>
      </c>
      <c r="W347" s="106">
        <f>IF(OR(U347&lt;=0,U347="n/a",V347&lt;=0,V347="n/a"),"n/a",U347/V347)</f>
        <v>0.74274276894653457</v>
      </c>
      <c r="X347" s="107">
        <f>IF(OR(AJ347&lt;=0,AJ347="n/a",U347&lt;=0,U347="n/a"),"n/a",U347/AJ347)</f>
        <v>10.156790066404058</v>
      </c>
      <c r="Y347" s="159"/>
      <c r="Z347" s="101">
        <f>IF(OR(AC347&lt;0.01,AC347="n/a"),"n/a",M347/AC347*100)</f>
        <v>44.956772334293952</v>
      </c>
      <c r="AA347" s="109">
        <f>IF(OR(AC347&lt;0.01,AC347="n/a"),"n/a",I347/AC347)</f>
        <v>26.475504322766572</v>
      </c>
      <c r="AB347" s="71">
        <v>10</v>
      </c>
      <c r="AC347" s="100">
        <v>3.47</v>
      </c>
      <c r="AD347" s="100">
        <v>1.8</v>
      </c>
      <c r="AE347" s="100">
        <v>1.88</v>
      </c>
      <c r="AF347" s="100">
        <v>6.41</v>
      </c>
      <c r="AG347" s="100">
        <v>23.89</v>
      </c>
      <c r="AH347" s="100">
        <v>9.629999999999999</v>
      </c>
      <c r="AI347" s="100">
        <v>10.130000000000001</v>
      </c>
      <c r="AJ347" s="100">
        <v>0.86</v>
      </c>
      <c r="AK347" s="100">
        <v>10.07</v>
      </c>
      <c r="AL347" s="100">
        <v>8750</v>
      </c>
      <c r="AM347" s="100">
        <v>0.37</v>
      </c>
      <c r="AN347" s="100">
        <v>0.83</v>
      </c>
      <c r="AO347" s="110">
        <f>IF(U347="n/a","n/a",IF(AA347&lt;0,"n/a",IF(AA347="n/a","n/a",J347+U347-AA347)))</f>
        <v>-16.042613271014474</v>
      </c>
      <c r="AP347" s="111">
        <f>IF(U347="n/a","n/a",J347+U347)</f>
        <v>10.432891051752097</v>
      </c>
      <c r="AQ347" s="112">
        <f>IF(OR(AC347&lt;0.01,AC347="n/a",AF347="n/a"),"n/a",(I347/SQRT(22.5*AC347*(I347/AF347))-1)*100)</f>
        <v>174.63752491758919</v>
      </c>
      <c r="AR347" s="101">
        <f>INDEX(Historical!$C$7:$C$1063,MATCH(B347,Historical!$B$7:$B$1063,0))*IF(AH347="n/a",1.03,IF(AH347&lt;0,1.01,IF(AH347&gt;10,1.1,(1+AH347/100))))</f>
        <v>1.6663760000000001</v>
      </c>
      <c r="AS347" s="109">
        <f>IF($AI347="n/a",1.03*AR347,IF($AI347&lt;0,1.01*AR347,IF($AI347&gt;10,1.1*AR347,(1+$AI347/100)*AR347)))</f>
        <v>1.8330136000000001</v>
      </c>
      <c r="AT347" s="109">
        <f>IF($AK347="n/a",1.03*AS347,IF($AK347&lt;0,1.01*AS347,IF($AK347&gt;10,1.1*AS347,(1+$AK347/100)*AS347)))</f>
        <v>2.0163149600000003</v>
      </c>
      <c r="AU347" s="109">
        <f>IF($AK347="n/a",1.03*AT347,IF($AK347&lt;0,1.01*AT347,IF($AK347&gt;10,1.1*AT347,(1+$AK347/100)*AT347)))</f>
        <v>2.2179464560000004</v>
      </c>
      <c r="AV347" s="109">
        <f>IF($AK347="n/a",1.03*AU347,IF($AK347&lt;0,1.01*AU347,IF($AK347&gt;10,1.1*AU347,(1+$AK347/100)*AU347)))</f>
        <v>2.4397411016000006</v>
      </c>
      <c r="AW347" s="109">
        <f>SUM(AR347:AV347)</f>
        <v>10.173392117600002</v>
      </c>
      <c r="AX347" s="113">
        <f>AW347/I347*100</f>
        <v>11.0736825052792</v>
      </c>
      <c r="AY347" s="100">
        <v>0.69</v>
      </c>
      <c r="AZ347" s="100">
        <v>35.82</v>
      </c>
      <c r="BA347" s="100">
        <v>-12.659999999999998</v>
      </c>
      <c r="BB347" s="100">
        <v>-0.88</v>
      </c>
      <c r="BC347" s="100">
        <v>4.21</v>
      </c>
      <c r="BE347" s="12">
        <v>2010</v>
      </c>
      <c r="BF347" s="12">
        <f>IF(BE347&gt;2020,0,IF(BE347&gt;2008,1,IF(BE347&gt;2001,2,IF(BE347&gt;1990,3,IF(BE347&gt;1980,4,IF(BE347&gt;1973,5,IF(BE347&gt;1970,6,IF(BE347&gt;1960,7,IF(BE347&gt;1958,8,IF(BE347&gt;1953,9,10))))))))))</f>
        <v>1</v>
      </c>
      <c r="BG347" s="100">
        <v>9.07</v>
      </c>
      <c r="BH347" s="55" t="s">
        <v>121</v>
      </c>
      <c r="BI347" s="55" t="s">
        <v>122</v>
      </c>
    </row>
    <row r="348" spans="1:61" ht="12.75" customHeight="1" x14ac:dyDescent="0.2">
      <c r="A348" s="149" t="s">
        <v>1289</v>
      </c>
      <c r="B348" s="55" t="s">
        <v>1290</v>
      </c>
      <c r="C348" s="156" t="s">
        <v>116</v>
      </c>
      <c r="D348" s="98" t="s">
        <v>117</v>
      </c>
      <c r="E348" s="157">
        <v>13</v>
      </c>
      <c r="F348" s="2">
        <v>438</v>
      </c>
      <c r="G348" s="2" t="s">
        <v>146</v>
      </c>
      <c r="H348" s="2" t="s">
        <v>146</v>
      </c>
      <c r="I348" s="100">
        <v>33.159999999999997</v>
      </c>
      <c r="J348" s="101">
        <f>(M348/I348)*100</f>
        <v>0.8685162846803377</v>
      </c>
      <c r="K348" s="104">
        <v>7.1999999999999995E-2</v>
      </c>
      <c r="L348" s="2">
        <v>4</v>
      </c>
      <c r="M348" s="28">
        <f>K348*L348</f>
        <v>0.28799999999999998</v>
      </c>
      <c r="N348" s="2" t="s">
        <v>151</v>
      </c>
      <c r="O348" s="104">
        <v>6.5000000000000002E-2</v>
      </c>
      <c r="P348" s="158">
        <v>46156</v>
      </c>
      <c r="Q348" s="158">
        <v>46175</v>
      </c>
      <c r="R348" s="28">
        <f>(K348-O348)/O348*100</f>
        <v>10.769230769230758</v>
      </c>
      <c r="S348" s="105">
        <f>IF(INDEX(Historical!$D$7:$D1660,MATCH(B348,Historical!$B$7:$B$1062,0))=0,"n/a",(INDEX(Historical!$C$7:$C$1062,MATCH(B348,Historical!$B$7:$B$1062,0))/INDEX(Historical!$D$7:$D$1062,MATCH(B348,Historical!$B$7:$B$1062,0))-1)*100)</f>
        <v>11.946902654867264</v>
      </c>
      <c r="T348" s="105">
        <f>IF(INDEX(Historical!$F$7:$F$1062,MATCH(B348,Historical!$B$7:$B$1062,0))=0,"n/a",((INDEX(Historical!$C$7:$C$1062,MATCH(B348,Historical!$B$7:$B$1062,0))/INDEX(Historical!$F$7:$F$1062,MATCH(B348,Historical!$B$7:$B$1062,0)))^(1/3)-1)*100)</f>
        <v>12.434650167786199</v>
      </c>
      <c r="U348" s="105">
        <f>IF(INDEX(Historical!$H$7:$H$1062,MATCH(B348,Historical!$B$7:$B$1062,0))=0,"n/a",((INDEX(Historical!$C$7:$C$1062,MATCH(B348,Historical!$B$7:$B$1062,0))/INDEX(Historical!$H$7:$H$1062,MATCH(B348,Historical!$B$7:$B$1062,0)))^(1/5)-1)*100)</f>
        <v>13.896221858789893</v>
      </c>
      <c r="V348" s="105">
        <f>IF(INDEX(Historical!$M$7:$M$1062,MATCH(B348,Historical!$B$7:$B$1062,0))=0,"n/a",((INDEX(Historical!$C$7:$C$1062,MATCH(B348,Historical!$B$7:$B$1062,0))/INDEX(Historical!$M$7:$M$1062,MATCH(B348,Historical!$B$7:$B$1062,0)))^(1/10)-1)*100)</f>
        <v>15.099353212157318</v>
      </c>
      <c r="W348" s="106">
        <f>IF(OR(U348&lt;=0,U348="n/a",V348&lt;=0,V348="n/a"),"n/a",U348/V348)</f>
        <v>0.92031901390327642</v>
      </c>
      <c r="X348" s="107">
        <f>IF(OR(AJ348&lt;=0,AJ348="n/a",U348&lt;=0,U348="n/a"),"n/a",U348/AJ348)</f>
        <v>1.7435661052433997</v>
      </c>
      <c r="Z348" s="101">
        <f>IF(OR(AC348&lt;0.01,AC348="n/a"),"n/a",M348/AC348*100)</f>
        <v>17.349397590361445</v>
      </c>
      <c r="AA348" s="109">
        <f>IF(OR(AC348&lt;0.01,AC348="n/a"),"n/a",I348/AC348)</f>
        <v>19.975903614457831</v>
      </c>
      <c r="AB348" s="71">
        <v>9</v>
      </c>
      <c r="AC348" s="100">
        <v>1.66</v>
      </c>
      <c r="AD348" s="100">
        <v>2.57</v>
      </c>
      <c r="AE348" s="100">
        <v>1.7</v>
      </c>
      <c r="AF348" s="100">
        <v>4.58</v>
      </c>
      <c r="AG348" s="100">
        <v>24.26</v>
      </c>
      <c r="AH348" s="100">
        <v>0.45999999999999996</v>
      </c>
      <c r="AI348" s="100">
        <v>10.290000000000001</v>
      </c>
      <c r="AJ348" s="100">
        <v>7.9699999999999989</v>
      </c>
      <c r="AK348" s="100">
        <v>7.46</v>
      </c>
      <c r="AL348" s="100">
        <v>8610</v>
      </c>
      <c r="AM348" s="100">
        <v>0.51</v>
      </c>
      <c r="AN348" s="100">
        <v>0.55000000000000004</v>
      </c>
      <c r="AO348" s="110">
        <f>IF(U348="n/a","n/a",IF(AA348&lt;0,"n/a",IF(AA348="n/a","n/a",J348+U348-AA348)))</f>
        <v>-5.2111654709876003</v>
      </c>
      <c r="AP348" s="111">
        <f>IF(U348="n/a","n/a",J348+U348)</f>
        <v>14.764738143470231</v>
      </c>
      <c r="AQ348" s="112">
        <f>IF(OR(AC348&lt;0.01,AC348="n/a",AF348="n/a"),"n/a",(I348/SQRT(22.5*AC348*(I348/AF348))-1)*100)</f>
        <v>101.64836121241336</v>
      </c>
      <c r="AR348" s="101">
        <f>INDEX(Historical!$C$7:$C$1063,MATCH(B348,Historical!$B$7:$B$1063,0))*IF(AH348="n/a",1.03,IF(AH348&lt;0,1.01,IF(AH348&gt;10,1.1,(1+AH348/100))))</f>
        <v>0.2541638</v>
      </c>
      <c r="AS348" s="109">
        <f>IF($AI348="n/a",1.03*AR348,IF($AI348&lt;0,1.01*AR348,IF($AI348&gt;10,1.1*AR348,(1+$AI348/100)*AR348)))</f>
        <v>0.27958018000000001</v>
      </c>
      <c r="AT348" s="109">
        <f>IF($AK348="n/a",1.03*AS348,IF($AK348&lt;0,1.01*AS348,IF($AK348&gt;10,1.1*AS348,(1+$AK348/100)*AS348)))</f>
        <v>0.30043686142800002</v>
      </c>
      <c r="AU348" s="109">
        <f>IF($AK348="n/a",1.03*AT348,IF($AK348&lt;0,1.01*AT348,IF($AK348&gt;10,1.1*AT348,(1+$AK348/100)*AT348)))</f>
        <v>0.32284945129052883</v>
      </c>
      <c r="AV348" s="109">
        <f>IF($AK348="n/a",1.03*AU348,IF($AK348&lt;0,1.01*AU348,IF($AK348&gt;10,1.1*AU348,(1+$AK348/100)*AU348)))</f>
        <v>0.34693402035680226</v>
      </c>
      <c r="AW348" s="109">
        <f>SUM(AR348:AV348)</f>
        <v>1.5039643130753313</v>
      </c>
      <c r="AX348" s="113">
        <f>AW348/I348*100</f>
        <v>4.5354774218194551</v>
      </c>
      <c r="AY348" s="100">
        <v>0.89</v>
      </c>
      <c r="AZ348" s="100">
        <v>28.48</v>
      </c>
      <c r="BA348" s="100">
        <v>-23.13</v>
      </c>
      <c r="BB348" s="100">
        <v>12.53</v>
      </c>
      <c r="BC348" s="100">
        <v>1.6500000000000001</v>
      </c>
      <c r="BE348" s="12">
        <v>2014</v>
      </c>
      <c r="BF348" s="12">
        <f>IF(BE348&gt;2020,0,IF(BE348&gt;2008,1,IF(BE348&gt;2001,2,IF(BE348&gt;1990,3,IF(BE348&gt;1980,4,IF(BE348&gt;1973,5,IF(BE348&gt;1970,6,IF(BE348&gt;1960,7,IF(BE348&gt;1958,8,IF(BE348&gt;1953,9,10))))))))))</f>
        <v>1</v>
      </c>
      <c r="BG348" s="100">
        <v>9.9699999999999989</v>
      </c>
      <c r="BH348" s="55" t="s">
        <v>121</v>
      </c>
      <c r="BI348" s="55" t="s">
        <v>122</v>
      </c>
    </row>
    <row r="349" spans="1:61" ht="12.75" customHeight="1" x14ac:dyDescent="0.2">
      <c r="A349" s="123" t="s">
        <v>1291</v>
      </c>
      <c r="B349" s="55" t="s">
        <v>1292</v>
      </c>
      <c r="C349" s="156" t="s">
        <v>198</v>
      </c>
      <c r="D349" s="98" t="s">
        <v>565</v>
      </c>
      <c r="E349" s="157">
        <v>22</v>
      </c>
      <c r="F349" s="2">
        <v>179</v>
      </c>
      <c r="G349" s="2" t="s">
        <v>119</v>
      </c>
      <c r="H349" s="2" t="s">
        <v>118</v>
      </c>
      <c r="I349" s="100">
        <v>275.74</v>
      </c>
      <c r="J349" s="101">
        <f>(M349/I349)*100</f>
        <v>2.059911510843548</v>
      </c>
      <c r="K349" s="104">
        <v>1.42</v>
      </c>
      <c r="L349" s="71">
        <v>4</v>
      </c>
      <c r="M349" s="28">
        <f>K349*L349</f>
        <v>5.68</v>
      </c>
      <c r="N349" s="103" t="s">
        <v>1293</v>
      </c>
      <c r="O349" s="104">
        <v>1.36</v>
      </c>
      <c r="P349" s="158">
        <v>45961</v>
      </c>
      <c r="Q349" s="158">
        <v>45973</v>
      </c>
      <c r="R349" s="28">
        <f>(K349-O349)/O349*100</f>
        <v>4.4117647058823399</v>
      </c>
      <c r="S349" s="105">
        <f>IF(INDEX(Historical!$D$7:$D1661,MATCH(B349,Historical!$B$7:$B$1062,0))=0,"n/a",(INDEX(Historical!$C$7:$C$1062,MATCH(B349,Historical!$B$7:$B$1062,0))/INDEX(Historical!$D$7:$D$1062,MATCH(B349,Historical!$B$7:$B$1062,0))-1)*100)</f>
        <v>4.5627376425855459</v>
      </c>
      <c r="T349" s="105">
        <f>IF(INDEX(Historical!$F$7:$F$1062,MATCH(B349,Historical!$B$7:$B$1062,0))=0,"n/a",((INDEX(Historical!$C$7:$C$1062,MATCH(B349,Historical!$B$7:$B$1062,0))/INDEX(Historical!$F$7:$F$1062,MATCH(B349,Historical!$B$7:$B$1062,0)))^(1/3)-1)*100)</f>
        <v>5.4540545239468052</v>
      </c>
      <c r="U349" s="105">
        <f>IF(INDEX(Historical!$H$7:$H$1062,MATCH(B349,Historical!$B$7:$B$1062,0))=0,"n/a",((INDEX(Historical!$C$7:$C$1062,MATCH(B349,Historical!$B$7:$B$1062,0))/INDEX(Historical!$H$7:$H$1062,MATCH(B349,Historical!$B$7:$B$1062,0)))^(1/5)-1)*100)</f>
        <v>8.1344186952810649</v>
      </c>
      <c r="V349" s="105">
        <f>IF(INDEX(Historical!$M$7:$M$1062,MATCH(B349,Historical!$B$7:$B$1062,0))=0,"n/a",((INDEX(Historical!$C$7:$C$1062,MATCH(B349,Historical!$B$7:$B$1062,0))/INDEX(Historical!$M$7:$M$1062,MATCH(B349,Historical!$B$7:$B$1062,0)))^(1/10)-1)*100)</f>
        <v>14.66304358341195</v>
      </c>
      <c r="W349" s="106">
        <f>IF(OR(U349&lt;=0,U349="n/a",V349&lt;=0,V349="n/a"),"n/a",U349/V349)</f>
        <v>0.55475649710837616</v>
      </c>
      <c r="X349" s="107" t="str">
        <f>IF(OR(AJ349&lt;=0,AJ349="n/a",U349&lt;=0,U349="n/a"),"n/a",U349/AJ349)</f>
        <v>n/a</v>
      </c>
      <c r="Y349" s="123"/>
      <c r="Z349" s="101">
        <f>IF(OR(AC349&lt;0.01,AC349="n/a"),"n/a",M349/AC349*100)</f>
        <v>86.453576864535762</v>
      </c>
      <c r="AA349" s="109">
        <f>IF(OR(AC349&lt;0.01,AC349="n/a"),"n/a",I349/AC349)</f>
        <v>41.969558599695588</v>
      </c>
      <c r="AB349" s="71">
        <v>12</v>
      </c>
      <c r="AC349" s="100">
        <v>6.57</v>
      </c>
      <c r="AD349" s="100">
        <v>0.91</v>
      </c>
      <c r="AE349" s="100">
        <v>12.94</v>
      </c>
      <c r="AF349" s="100">
        <v>13.98</v>
      </c>
      <c r="AG349" s="100">
        <v>34.97</v>
      </c>
      <c r="AH349" s="100">
        <v>54.25</v>
      </c>
      <c r="AI349" s="100">
        <v>20.79</v>
      </c>
      <c r="AJ349" s="100">
        <v>-1.81</v>
      </c>
      <c r="AK349" s="100">
        <v>29.830000000000002</v>
      </c>
      <c r="AL349" s="100">
        <v>251820</v>
      </c>
      <c r="AM349" s="100">
        <v>0.26</v>
      </c>
      <c r="AN349" s="100">
        <v>0.78</v>
      </c>
      <c r="AO349" s="110">
        <f>IF(U349="n/a","n/a",IF(AA349&lt;0,"n/a",IF(AA349="n/a","n/a",J349+U349-AA349)))</f>
        <v>-31.775228393570977</v>
      </c>
      <c r="AP349" s="111">
        <f>IF(U349="n/a","n/a",J349+U349)</f>
        <v>10.194330206124613</v>
      </c>
      <c r="AQ349" s="112">
        <f>IF(OR(AC349&lt;0.01,AC349="n/a",AF349="n/a"),"n/a",(I349/SQRT(22.5*AC349*(I349/AF349))-1)*100)</f>
        <v>410.65727981962158</v>
      </c>
      <c r="AR349" s="101">
        <f>INDEX(Historical!$C$7:$C$1063,MATCH(B349,Historical!$B$7:$B$1063,0))*IF(AH349="n/a",1.03,IF(AH349&lt;0,1.01,IF(AH349&gt;10,1.1,(1+AH349/100))))</f>
        <v>6.0500000000000007</v>
      </c>
      <c r="AS349" s="109">
        <f>IF($AI349="n/a",1.03*AR349,IF($AI349&lt;0,1.01*AR349,IF($AI349&gt;10,1.1*AR349,(1+$AI349/100)*AR349)))</f>
        <v>6.6550000000000011</v>
      </c>
      <c r="AT349" s="109">
        <f>IF($AK349="n/a",1.03*AS349,IF($AK349&lt;0,1.01*AS349,IF($AK349&gt;10,1.1*AS349,(1+$AK349/100)*AS349)))</f>
        <v>7.3205000000000018</v>
      </c>
      <c r="AU349" s="109">
        <f>IF($AK349="n/a",1.03*AT349,IF($AK349&lt;0,1.01*AT349,IF($AK349&gt;10,1.1*AT349,(1+$AK349/100)*AT349)))</f>
        <v>8.0525500000000019</v>
      </c>
      <c r="AV349" s="109">
        <f>IF($AK349="n/a",1.03*AU349,IF($AK349&lt;0,1.01*AU349,IF($AK349&gt;10,1.1*AU349,(1+$AK349/100)*AU349)))</f>
        <v>8.8578050000000026</v>
      </c>
      <c r="AW349" s="109">
        <f>SUM(AR349:AV349)</f>
        <v>36.935855000000004</v>
      </c>
      <c r="AX349" s="113">
        <f>AW349/I349*100</f>
        <v>13.395174802350041</v>
      </c>
      <c r="AY349" s="100">
        <v>1.32</v>
      </c>
      <c r="AZ349" s="100">
        <v>80.540000000000006</v>
      </c>
      <c r="BA349" s="100">
        <v>-17.45</v>
      </c>
      <c r="BB349" s="100">
        <v>-7.5200000000000005</v>
      </c>
      <c r="BC349" s="100">
        <v>21.72</v>
      </c>
      <c r="BE349" s="12">
        <v>2004</v>
      </c>
      <c r="BF349" s="12">
        <f>IF(BE349&gt;2020,0,IF(BE349&gt;2008,1,IF(BE349&gt;2001,2,IF(BE349&gt;1990,3,IF(BE349&gt;1980,4,IF(BE349&gt;1973,5,IF(BE349&gt;1970,6,IF(BE349&gt;1960,7,IF(BE349&gt;1958,8,IF(BE349&gt;1953,9,10))))))))))</f>
        <v>2</v>
      </c>
      <c r="BG349" s="100">
        <v>16.989999999999998</v>
      </c>
      <c r="BH349" s="55" t="s">
        <v>121</v>
      </c>
      <c r="BI349" s="55" t="s">
        <v>122</v>
      </c>
    </row>
    <row r="350" spans="1:61" ht="12.75" customHeight="1" x14ac:dyDescent="0.2">
      <c r="A350" s="55" t="s">
        <v>1294</v>
      </c>
      <c r="B350" s="55" t="s">
        <v>1295</v>
      </c>
      <c r="C350" s="156" t="s">
        <v>162</v>
      </c>
      <c r="D350" s="98" t="s">
        <v>296</v>
      </c>
      <c r="E350" s="157">
        <v>15</v>
      </c>
      <c r="F350" s="2">
        <v>332</v>
      </c>
      <c r="G350" s="2" t="s">
        <v>119</v>
      </c>
      <c r="H350" s="2" t="s">
        <v>119</v>
      </c>
      <c r="I350" s="100">
        <v>57.92</v>
      </c>
      <c r="J350" s="101">
        <f>(M350/I350)*100</f>
        <v>2.9178176795580111</v>
      </c>
      <c r="K350" s="104">
        <v>0.42249999999999999</v>
      </c>
      <c r="L350" s="71">
        <v>4</v>
      </c>
      <c r="M350" s="28">
        <f>K350*L350</f>
        <v>1.69</v>
      </c>
      <c r="N350" s="103" t="s">
        <v>423</v>
      </c>
      <c r="O350" s="104">
        <v>0.40749999999999997</v>
      </c>
      <c r="P350" s="158">
        <v>46052</v>
      </c>
      <c r="Q350" s="158">
        <v>46066</v>
      </c>
      <c r="R350" s="28">
        <f>(K350-O350)/O350*100</f>
        <v>3.6809815950920282</v>
      </c>
      <c r="S350" s="105">
        <f>IF(INDEX(Historical!$D$7:$D1662,MATCH(B350,Historical!$B$7:$B$1062,0))=0,"n/a",(INDEX(Historical!$C$7:$C$1062,MATCH(B350,Historical!$B$7:$B$1062,0))/INDEX(Historical!$D$7:$D$1062,MATCH(B350,Historical!$B$7:$B$1062,0))-1)*100)</f>
        <v>5.1612903225806361</v>
      </c>
      <c r="T350" s="105">
        <f>IF(INDEX(Historical!$F$7:$F$1062,MATCH(B350,Historical!$B$7:$B$1062,0))=0,"n/a",((INDEX(Historical!$C$7:$C$1062,MATCH(B350,Historical!$B$7:$B$1062,0))/INDEX(Historical!$F$7:$F$1062,MATCH(B350,Historical!$B$7:$B$1062,0)))^(1/3)-1)*100)</f>
        <v>5.4526751199711398</v>
      </c>
      <c r="U350" s="105">
        <f>IF(INDEX(Historical!$H$7:$H$1062,MATCH(B350,Historical!$B$7:$B$1062,0))=0,"n/a",((INDEX(Historical!$C$7:$C$1062,MATCH(B350,Historical!$B$7:$B$1062,0))/INDEX(Historical!$H$7:$H$1062,MATCH(B350,Historical!$B$7:$B$1062,0)))^(1/5)-1)*100)</f>
        <v>5.7928942504797298</v>
      </c>
      <c r="V350" s="105">
        <f>IF(INDEX(Historical!$M$7:$M$1062,MATCH(B350,Historical!$B$7:$B$1062,0))=0,"n/a",((INDEX(Historical!$C$7:$C$1062,MATCH(B350,Historical!$B$7:$B$1062,0))/INDEX(Historical!$M$7:$M$1062,MATCH(B350,Historical!$B$7:$B$1062,0)))^(1/10)-1)*100)</f>
        <v>7.3766280639786519</v>
      </c>
      <c r="W350" s="106">
        <f>IF(OR(U350&lt;=0,U350="n/a",V350&lt;=0,V350="n/a"),"n/a",U350/V350)</f>
        <v>0.78530382720086322</v>
      </c>
      <c r="X350" s="107" t="str">
        <f>IF(OR(AJ350&lt;=0,AJ350="n/a",U350&lt;=0,U350="n/a"),"n/a",U350/AJ350)</f>
        <v>n/a</v>
      </c>
      <c r="Y350" s="159"/>
      <c r="Z350" s="101">
        <f>IF(OR(AC350&lt;0.01,AC350="n/a"),"n/a",M350/AC350*100)</f>
        <v>122.46376811594205</v>
      </c>
      <c r="AA350" s="109">
        <f>IF(OR(AC350&lt;0.01,AC350="n/a"),"n/a",I350/AC350)</f>
        <v>41.971014492753625</v>
      </c>
      <c r="AB350" s="71">
        <v>12</v>
      </c>
      <c r="AC350" s="100">
        <v>1.38</v>
      </c>
      <c r="AD350" s="100">
        <v>1.21</v>
      </c>
      <c r="AE350" s="100">
        <v>2.93</v>
      </c>
      <c r="AF350" s="100">
        <v>1.85</v>
      </c>
      <c r="AG350" s="100">
        <v>4.9000000000000004</v>
      </c>
      <c r="AH350" s="100">
        <v>24.68</v>
      </c>
      <c r="AI350" s="100">
        <v>11.82</v>
      </c>
      <c r="AJ350" s="100">
        <v>-7.23</v>
      </c>
      <c r="AK350" s="100">
        <v>14.71</v>
      </c>
      <c r="AL350" s="100">
        <v>6410</v>
      </c>
      <c r="AM350" s="100">
        <v>0.98</v>
      </c>
      <c r="AN350" s="100">
        <v>1.65</v>
      </c>
      <c r="AO350" s="110">
        <f>IF(U350="n/a","n/a",IF(AA350&lt;0,"n/a",IF(AA350="n/a","n/a",J350+U350-AA350)))</f>
        <v>-33.260302562715886</v>
      </c>
      <c r="AP350" s="111">
        <f>IF(U350="n/a","n/a",J350+U350)</f>
        <v>8.7107119300377409</v>
      </c>
      <c r="AQ350" s="112">
        <f>IF(OR(AC350&lt;0.01,AC350="n/a",AF350="n/a"),"n/a",(I350/SQRT(22.5*AC350*(I350/AF350))-1)*100)</f>
        <v>85.767329757287996</v>
      </c>
      <c r="AR350" s="101">
        <f>INDEX(Historical!$C$7:$C$1063,MATCH(B350,Historical!$B$7:$B$1063,0))*IF(AH350="n/a",1.03,IF(AH350&lt;0,1.01,IF(AH350&gt;10,1.1,(1+AH350/100))))</f>
        <v>1.7929999999999999</v>
      </c>
      <c r="AS350" s="109">
        <f>IF($AI350="n/a",1.03*AR350,IF($AI350&lt;0,1.01*AR350,IF($AI350&gt;10,1.1*AR350,(1+$AI350/100)*AR350)))</f>
        <v>1.9723000000000002</v>
      </c>
      <c r="AT350" s="109">
        <f>IF($AK350="n/a",1.03*AS350,IF($AK350&lt;0,1.01*AS350,IF($AK350&gt;10,1.1*AS350,(1+$AK350/100)*AS350)))</f>
        <v>2.1695300000000004</v>
      </c>
      <c r="AU350" s="109">
        <f>IF($AK350="n/a",1.03*AT350,IF($AK350&lt;0,1.01*AT350,IF($AK350&gt;10,1.1*AT350,(1+$AK350/100)*AT350)))</f>
        <v>2.3864830000000006</v>
      </c>
      <c r="AV350" s="109">
        <f>IF($AK350="n/a",1.03*AU350,IF($AK350&lt;0,1.01*AU350,IF($AK350&gt;10,1.1*AU350,(1+$AK350/100)*AU350)))</f>
        <v>2.6251313000000009</v>
      </c>
      <c r="AW350" s="109">
        <f>SUM(AR350:AV350)</f>
        <v>10.946444300000001</v>
      </c>
      <c r="AX350" s="113">
        <f>AW350/I350*100</f>
        <v>18.899247755524865</v>
      </c>
      <c r="AY350" s="100">
        <v>0.17</v>
      </c>
      <c r="AZ350" s="100">
        <v>4.1000000000000005</v>
      </c>
      <c r="BA350" s="100">
        <v>-2.7</v>
      </c>
      <c r="BB350" s="100">
        <v>0.18</v>
      </c>
      <c r="BC350" s="100">
        <v>-0.79</v>
      </c>
      <c r="BE350" s="12">
        <v>2012</v>
      </c>
      <c r="BF350" s="12">
        <f>IF(BE350&gt;2020,0,IF(BE350&gt;2008,1,IF(BE350&gt;2001,2,IF(BE350&gt;1990,3,IF(BE350&gt;1980,4,IF(BE350&gt;1973,5,IF(BE350&gt;1970,6,IF(BE350&gt;1960,7,IF(BE350&gt;1958,8,IF(BE350&gt;1953,9,10))))))))))</f>
        <v>1</v>
      </c>
      <c r="BG350" s="100">
        <v>1.25</v>
      </c>
      <c r="BH350" s="55" t="s">
        <v>121</v>
      </c>
      <c r="BI350" s="55" t="s">
        <v>122</v>
      </c>
    </row>
    <row r="351" spans="1:61" ht="12.75" customHeight="1" x14ac:dyDescent="0.2">
      <c r="A351" s="123" t="s">
        <v>1296</v>
      </c>
      <c r="B351" s="55" t="s">
        <v>1297</v>
      </c>
      <c r="C351" s="156" t="s">
        <v>134</v>
      </c>
      <c r="D351" s="98" t="s">
        <v>157</v>
      </c>
      <c r="E351" s="157">
        <v>15</v>
      </c>
      <c r="F351" s="2">
        <v>347</v>
      </c>
      <c r="G351" s="2" t="s">
        <v>146</v>
      </c>
      <c r="H351" s="2" t="s">
        <v>146</v>
      </c>
      <c r="I351" s="100">
        <v>97</v>
      </c>
      <c r="J351" s="101">
        <f>(M351/I351)*100</f>
        <v>2.123711340206186</v>
      </c>
      <c r="K351" s="104">
        <v>1.03</v>
      </c>
      <c r="L351" s="71">
        <v>2</v>
      </c>
      <c r="M351" s="28">
        <f>K351*L351</f>
        <v>2.06</v>
      </c>
      <c r="N351" s="103" t="s">
        <v>943</v>
      </c>
      <c r="O351" s="104">
        <v>1</v>
      </c>
      <c r="P351" s="158">
        <v>46127</v>
      </c>
      <c r="Q351" s="158">
        <v>46142</v>
      </c>
      <c r="R351" s="28">
        <f>(K351-O351)/O351*100</f>
        <v>3.0000000000000027</v>
      </c>
      <c r="S351" s="105">
        <f>IF(INDEX(Historical!$D$7:$D1663,MATCH(B351,Historical!$B$7:$B$1062,0))=0,"n/a",(INDEX(Historical!$C$7:$C$1062,MATCH(B351,Historical!$B$7:$B$1062,0))/INDEX(Historical!$D$7:$D$1062,MATCH(B351,Historical!$B$7:$B$1062,0))-1)*100)</f>
        <v>7.7348066298342566</v>
      </c>
      <c r="T351" s="105">
        <f>IF(INDEX(Historical!$F$7:$F$1062,MATCH(B351,Historical!$B$7:$B$1062,0))=0,"n/a",((INDEX(Historical!$C$7:$C$1062,MATCH(B351,Historical!$B$7:$B$1062,0))/INDEX(Historical!$F$7:$F$1062,MATCH(B351,Historical!$B$7:$B$1062,0)))^(1/3)-1)*100)</f>
        <v>8.4212458844721283</v>
      </c>
      <c r="U351" s="105">
        <f>IF(INDEX(Historical!$H$7:$H$1062,MATCH(B351,Historical!$B$7:$B$1062,0))=0,"n/a",((INDEX(Historical!$C$7:$C$1062,MATCH(B351,Historical!$B$7:$B$1062,0))/INDEX(Historical!$H$7:$H$1062,MATCH(B351,Historical!$B$7:$B$1062,0)))^(1/5)-1)*100)</f>
        <v>8.28110103069295</v>
      </c>
      <c r="V351" s="105">
        <f>IF(INDEX(Historical!$M$7:$M$1062,MATCH(B351,Historical!$B$7:$B$1062,0))=0,"n/a",((INDEX(Historical!$C$7:$C$1062,MATCH(B351,Historical!$B$7:$B$1062,0))/INDEX(Historical!$M$7:$M$1062,MATCH(B351,Historical!$B$7:$B$1062,0)))^(1/10)-1)*100)</f>
        <v>9.3187009928353159</v>
      </c>
      <c r="W351" s="106">
        <f>IF(OR(U351&lt;=0,U351="n/a",V351&lt;=0,V351="n/a"),"n/a",U351/V351)</f>
        <v>0.88865401272772626</v>
      </c>
      <c r="X351" s="107" t="str">
        <f>IF(OR(AJ351&lt;=0,AJ351="n/a",U351&lt;=0,U351="n/a"),"n/a",U351/AJ351)</f>
        <v>n/a</v>
      </c>
      <c r="Y351" s="123"/>
      <c r="Z351" s="101" t="str">
        <f>IF(OR(AC351&lt;0.01,AC351="n/a"),"n/a",M351/AC351*100)</f>
        <v>n/a</v>
      </c>
      <c r="AA351" s="109" t="str">
        <f>IF(OR(AC351&lt;0.01,AC351="n/a"),"n/a",I351/AC351)</f>
        <v>n/a</v>
      </c>
      <c r="AB351" s="71">
        <v>12</v>
      </c>
      <c r="AC351" s="100" t="s">
        <v>142</v>
      </c>
      <c r="AD351" s="100" t="s">
        <v>142</v>
      </c>
      <c r="AE351" s="100" t="s">
        <v>142</v>
      </c>
      <c r="AF351" s="100" t="s">
        <v>142</v>
      </c>
      <c r="AG351" s="100" t="s">
        <v>142</v>
      </c>
      <c r="AH351" s="100" t="s">
        <v>142</v>
      </c>
      <c r="AI351" s="100" t="s">
        <v>142</v>
      </c>
      <c r="AJ351" s="100" t="s">
        <v>142</v>
      </c>
      <c r="AK351" s="100" t="s">
        <v>142</v>
      </c>
      <c r="AL351" s="100" t="s">
        <v>142</v>
      </c>
      <c r="AM351" s="100" t="s">
        <v>142</v>
      </c>
      <c r="AN351" s="100" t="s">
        <v>142</v>
      </c>
      <c r="AO351" s="110" t="str">
        <f>IF(U351="n/a","n/a",IF(AA351&lt;0,"n/a",IF(AA351="n/a","n/a",J351+U351-AA351)))</f>
        <v>n/a</v>
      </c>
      <c r="AP351" s="111">
        <f>IF(U351="n/a","n/a",J351+U351)</f>
        <v>10.404812370899137</v>
      </c>
      <c r="AQ351" s="112" t="str">
        <f>IF(OR(AC351&lt;0.01,AC351="n/a",AF351="n/a"),"n/a",(I351/SQRT(22.5*AC351*(I351/AF351))-1)*100)</f>
        <v>n/a</v>
      </c>
      <c r="AR351" s="101">
        <f>INDEX(Historical!$C$7:$C$1063,MATCH(B351,Historical!$B$7:$B$1063,0))*IF(AH351="n/a",1.03,IF(AH351&lt;0,1.01,IF(AH351&gt;10,1.1,(1+AH351/100))))</f>
        <v>2.0085000000000002</v>
      </c>
      <c r="AS351" s="109">
        <f>IF($AI351="n/a",1.03*AR351,IF($AI351&lt;0,1.01*AR351,IF($AI351&gt;10,1.1*AR351,(1+$AI351/100)*AR351)))</f>
        <v>2.0687550000000003</v>
      </c>
      <c r="AT351" s="109">
        <f>IF($AK351="n/a",1.03*AS351,IF($AK351&lt;0,1.01*AS351,IF($AK351&gt;10,1.1*AS351,(1+$AK351/100)*AS351)))</f>
        <v>2.1308176500000005</v>
      </c>
      <c r="AU351" s="109">
        <f>IF($AK351="n/a",1.03*AT351,IF($AK351&lt;0,1.01*AT351,IF($AK351&gt;10,1.1*AT351,(1+$AK351/100)*AT351)))</f>
        <v>2.1947421795000004</v>
      </c>
      <c r="AV351" s="109">
        <f>IF($AK351="n/a",1.03*AU351,IF($AK351&lt;0,1.01*AU351,IF($AK351&gt;10,1.1*AU351,(1+$AK351/100)*AU351)))</f>
        <v>2.2605844448850005</v>
      </c>
      <c r="AW351" s="109">
        <f>SUM(AR351:AV351)</f>
        <v>10.663399274385004</v>
      </c>
      <c r="AX351" s="113">
        <f>AW351/I351*100</f>
        <v>10.993195128231962</v>
      </c>
      <c r="AY351" s="100" t="s">
        <v>142</v>
      </c>
      <c r="AZ351" s="100" t="s">
        <v>142</v>
      </c>
      <c r="BA351" s="100" t="s">
        <v>142</v>
      </c>
      <c r="BB351" s="100" t="s">
        <v>142</v>
      </c>
      <c r="BC351" s="100" t="s">
        <v>142</v>
      </c>
      <c r="BD351" s="20" t="s">
        <v>108</v>
      </c>
      <c r="BE351" s="12">
        <v>2012</v>
      </c>
      <c r="BF351" s="12">
        <f>IF(BE351&gt;2020,0,IF(BE351&gt;2008,1,IF(BE351&gt;2001,2,IF(BE351&gt;1990,3,IF(BE351&gt;1980,4,IF(BE351&gt;1973,5,IF(BE351&gt;1970,6,IF(BE351&gt;1960,7,IF(BE351&gt;1958,8,IF(BE351&gt;1953,9,10))))))))))</f>
        <v>1</v>
      </c>
      <c r="BG351" s="100" t="s">
        <v>142</v>
      </c>
      <c r="BH351" s="55" t="s">
        <v>121</v>
      </c>
      <c r="BI351" s="55" t="s">
        <v>122</v>
      </c>
    </row>
    <row r="352" spans="1:61" ht="12.75" customHeight="1" x14ac:dyDescent="0.2">
      <c r="A352" s="123" t="s">
        <v>1298</v>
      </c>
      <c r="B352" s="55" t="s">
        <v>1299</v>
      </c>
      <c r="C352" s="156" t="s">
        <v>134</v>
      </c>
      <c r="D352" s="98" t="s">
        <v>157</v>
      </c>
      <c r="E352" s="157">
        <v>13</v>
      </c>
      <c r="F352" s="2">
        <v>443</v>
      </c>
      <c r="G352" s="2" t="s">
        <v>146</v>
      </c>
      <c r="H352" s="2" t="s">
        <v>146</v>
      </c>
      <c r="I352" s="100">
        <v>15.25</v>
      </c>
      <c r="J352" s="101">
        <f>(M352/I352)*100</f>
        <v>5.1147540983606561</v>
      </c>
      <c r="K352" s="104">
        <v>0.19500000000000001</v>
      </c>
      <c r="L352" s="71">
        <v>4</v>
      </c>
      <c r="M352" s="28">
        <f>K352*L352</f>
        <v>0.78</v>
      </c>
      <c r="N352" s="103" t="s">
        <v>312</v>
      </c>
      <c r="O352" s="104">
        <v>0.1925</v>
      </c>
      <c r="P352" s="158">
        <v>46183</v>
      </c>
      <c r="Q352" s="158">
        <v>46192</v>
      </c>
      <c r="R352" s="28">
        <f>(K352-O352)/O352*100</f>
        <v>1.2987012987012998</v>
      </c>
      <c r="S352" s="105">
        <f>IF(INDEX(Historical!$D$7:$D1665,MATCH(B352,Historical!$B$7:$B$1062,0))=0,"n/a",(INDEX(Historical!$C$7:$C$1062,MATCH(B352,Historical!$B$7:$B$1062,0))/INDEX(Historical!$D$7:$D$1062,MATCH(B352,Historical!$B$7:$B$1062,0))-1)*100)</f>
        <v>5.6737588652482351</v>
      </c>
      <c r="T352" s="105">
        <f>IF(INDEX(Historical!$F$7:$F$1062,MATCH(B352,Historical!$B$7:$B$1062,0))=0,"n/a",((INDEX(Historical!$C$7:$C$1062,MATCH(B352,Historical!$B$7:$B$1062,0))/INDEX(Historical!$F$7:$F$1062,MATCH(B352,Historical!$B$7:$B$1062,0)))^(1/3)-1)*100)</f>
        <v>6.0291838476180803</v>
      </c>
      <c r="U352" s="105">
        <f>IF(INDEX(Historical!$H$7:$H$1062,MATCH(B352,Historical!$B$7:$B$1062,0))=0,"n/a",((INDEX(Historical!$C$7:$C$1062,MATCH(B352,Historical!$B$7:$B$1062,0))/INDEX(Historical!$H$7:$H$1062,MATCH(B352,Historical!$B$7:$B$1062,0)))^(1/5)-1)*100)</f>
        <v>5.5009288875074169</v>
      </c>
      <c r="V352" s="105">
        <f>IF(INDEX(Historical!$M$7:$M$1062,MATCH(B352,Historical!$B$7:$B$1062,0))=0,"n/a",((INDEX(Historical!$C$7:$C$1062,MATCH(B352,Historical!$B$7:$B$1062,0))/INDEX(Historical!$M$7:$M$1062,MATCH(B352,Historical!$B$7:$B$1062,0)))^(1/10)-1)*100)</f>
        <v>7.2495441299204266</v>
      </c>
      <c r="W352" s="106">
        <f>IF(OR(U352&lt;=0,U352="n/a",V352&lt;=0,V352="n/a"),"n/a",U352/V352)</f>
        <v>0.75879652415713994</v>
      </c>
      <c r="X352" s="107" t="str">
        <f>IF(OR(AJ352&lt;=0,AJ352="n/a",U352&lt;=0,U352="n/a"),"n/a",U352/AJ352)</f>
        <v>n/a</v>
      </c>
      <c r="Y352" s="165"/>
      <c r="Z352" s="101">
        <f>IF(OR(AC352&lt;0.01,AC352="n/a"),"n/a",M352/AC352*100)</f>
        <v>55.714285714285715</v>
      </c>
      <c r="AA352" s="109">
        <f>IF(OR(AC352&lt;0.01,AC352="n/a"),"n/a",I352/AC352)</f>
        <v>10.892857142857144</v>
      </c>
      <c r="AB352" s="71">
        <v>12</v>
      </c>
      <c r="AC352" s="100">
        <v>1.4</v>
      </c>
      <c r="AD352" s="100">
        <v>0.88</v>
      </c>
      <c r="AE352" s="100">
        <v>1.83</v>
      </c>
      <c r="AF352" s="100" t="s">
        <v>142</v>
      </c>
      <c r="AG352" s="100">
        <v>27.48</v>
      </c>
      <c r="AH352" s="100">
        <v>0.75</v>
      </c>
      <c r="AI352" s="100">
        <v>20</v>
      </c>
      <c r="AJ352" s="100">
        <v>-0.59</v>
      </c>
      <c r="AK352" s="100">
        <v>10.74</v>
      </c>
      <c r="AL352" s="100">
        <v>88.16</v>
      </c>
      <c r="AM352" s="100">
        <v>16.830000000000002</v>
      </c>
      <c r="AN352" s="100" t="s">
        <v>142</v>
      </c>
      <c r="AO352" s="110">
        <f>IF(U352="n/a","n/a",IF(AA352&lt;0,"n/a",IF(AA352="n/a","n/a",J352+U352-AA352)))</f>
        <v>-0.27717415698907111</v>
      </c>
      <c r="AP352" s="111">
        <f>IF(U352="n/a","n/a",J352+U352)</f>
        <v>10.615682985868073</v>
      </c>
      <c r="AQ352" s="112" t="str">
        <f>IF(OR(AC352&lt;0.01,AC352="n/a",AF352="n/a"),"n/a",(I352/SQRT(22.5*AC352*(I352/AF352))-1)*100)</f>
        <v>n/a</v>
      </c>
      <c r="AR352" s="101">
        <f>INDEX(Historical!$C$7:$C$1063,MATCH(B352,Historical!$B$7:$B$1063,0))*IF(AH352="n/a",1.03,IF(AH352&lt;0,1.01,IF(AH352&gt;10,1.1,(1+AH352/100))))</f>
        <v>0.75058750000000007</v>
      </c>
      <c r="AS352" s="109">
        <f>IF($AI352="n/a",1.03*AR352,IF($AI352&lt;0,1.01*AR352,IF($AI352&gt;10,1.1*AR352,(1+$AI352/100)*AR352)))</f>
        <v>0.82564625000000014</v>
      </c>
      <c r="AT352" s="109">
        <f>IF($AK352="n/a",1.03*AS352,IF($AK352&lt;0,1.01*AS352,IF($AK352&gt;10,1.1*AS352,(1+$AK352/100)*AS352)))</f>
        <v>0.9082108750000002</v>
      </c>
      <c r="AU352" s="109">
        <f>IF($AK352="n/a",1.03*AT352,IF($AK352&lt;0,1.01*AT352,IF($AK352&gt;10,1.1*AT352,(1+$AK352/100)*AT352)))</f>
        <v>0.99903196250000026</v>
      </c>
      <c r="AV352" s="109">
        <f>IF($AK352="n/a",1.03*AU352,IF($AK352&lt;0,1.01*AU352,IF($AK352&gt;10,1.1*AU352,(1+$AK352/100)*AU352)))</f>
        <v>1.0989351587500005</v>
      </c>
      <c r="AW352" s="109">
        <f>SUM(AR352:AV352)</f>
        <v>4.5824117462500009</v>
      </c>
      <c r="AX352" s="113">
        <f>AW352/I352*100</f>
        <v>30.048601614754105</v>
      </c>
      <c r="AY352" s="100">
        <v>0.37</v>
      </c>
      <c r="AZ352" s="100">
        <v>23.669999999999998</v>
      </c>
      <c r="BA352" s="100">
        <v>-12.030000000000001</v>
      </c>
      <c r="BB352" s="100">
        <v>-2.3199999999999998</v>
      </c>
      <c r="BC352" s="100">
        <v>3.9600000000000004</v>
      </c>
      <c r="BE352" s="12">
        <v>2014</v>
      </c>
      <c r="BF352" s="12">
        <f>IF(BE352&gt;2020,0,IF(BE352&gt;2008,1,IF(BE352&gt;2001,2,IF(BE352&gt;1990,3,IF(BE352&gt;1980,4,IF(BE352&gt;1973,5,IF(BE352&gt;1970,6,IF(BE352&gt;1960,7,IF(BE352&gt;1958,8,IF(BE352&gt;1953,9,10))))))))))</f>
        <v>1</v>
      </c>
      <c r="BG352" s="100">
        <v>0.89</v>
      </c>
      <c r="BH352" s="55" t="s">
        <v>121</v>
      </c>
      <c r="BI352" s="55" t="s">
        <v>122</v>
      </c>
    </row>
    <row r="353" spans="1:61" ht="12.75" customHeight="1" x14ac:dyDescent="0.2">
      <c r="A353" s="123" t="s">
        <v>1300</v>
      </c>
      <c r="B353" s="55" t="s">
        <v>1301</v>
      </c>
      <c r="C353" s="156" t="s">
        <v>134</v>
      </c>
      <c r="D353" s="98" t="s">
        <v>157</v>
      </c>
      <c r="E353" s="157">
        <v>12</v>
      </c>
      <c r="F353" s="2">
        <v>453</v>
      </c>
      <c r="G353" s="2" t="s">
        <v>146</v>
      </c>
      <c r="H353" s="2" t="s">
        <v>146</v>
      </c>
      <c r="I353" s="100">
        <v>35.44</v>
      </c>
      <c r="J353" s="101">
        <f>(M353/I353)*100</f>
        <v>2.8216704288939054</v>
      </c>
      <c r="K353" s="104">
        <v>0.25</v>
      </c>
      <c r="L353" s="71">
        <v>4</v>
      </c>
      <c r="M353" s="28">
        <f>K353*L353</f>
        <v>1</v>
      </c>
      <c r="N353" s="103" t="s">
        <v>739</v>
      </c>
      <c r="O353" s="104">
        <v>0.24</v>
      </c>
      <c r="P353" s="158">
        <v>45915</v>
      </c>
      <c r="Q353" s="158">
        <v>45933</v>
      </c>
      <c r="R353" s="28">
        <f>(K353-O353)/O353*100</f>
        <v>4.1666666666666705</v>
      </c>
      <c r="S353" s="105">
        <f>IF(INDEX(Historical!$D$7:$D1667,MATCH(B353,Historical!$B$7:$B$1062,0))=0,"n/a",(INDEX(Historical!$C$7:$C$1062,MATCH(B353,Historical!$B$7:$B$1062,0))/INDEX(Historical!$D$7:$D$1062,MATCH(B353,Historical!$B$7:$B$1062,0))-1)*100)</f>
        <v>4.3010752688172005</v>
      </c>
      <c r="T353" s="105">
        <f>IF(INDEX(Historical!$F$7:$F$1062,MATCH(B353,Historical!$B$7:$B$1062,0))=0,"n/a",((INDEX(Historical!$C$7:$C$1062,MATCH(B353,Historical!$B$7:$B$1062,0))/INDEX(Historical!$F$7:$F$1062,MATCH(B353,Historical!$B$7:$B$1062,0)))^(1/3)-1)*100)</f>
        <v>4.9133648112029693</v>
      </c>
      <c r="U353" s="105">
        <f>IF(INDEX(Historical!$H$7:$H$1062,MATCH(B353,Historical!$B$7:$B$1062,0))=0,"n/a",((INDEX(Historical!$C$7:$C$1062,MATCH(B353,Historical!$B$7:$B$1062,0))/INDEX(Historical!$H$7:$H$1062,MATCH(B353,Historical!$B$7:$B$1062,0)))^(1/5)-1)*100)</f>
        <v>6.1421419783766584</v>
      </c>
      <c r="V353" s="105">
        <f>IF(INDEX(Historical!$M$7:$M$1062,MATCH(B353,Historical!$B$7:$B$1062,0))=0,"n/a",((INDEX(Historical!$C$7:$C$1062,MATCH(B353,Historical!$B$7:$B$1062,0))/INDEX(Historical!$M$7:$M$1062,MATCH(B353,Historical!$B$7:$B$1062,0)))^(1/10)-1)*100)</f>
        <v>16.534695027790548</v>
      </c>
      <c r="W353" s="106">
        <f>IF(OR(U353&lt;=0,U353="n/a",V353&lt;=0,V353="n/a"),"n/a",U353/V353)</f>
        <v>0.37146992841738574</v>
      </c>
      <c r="X353" s="107">
        <f>IF(OR(AJ353&lt;=0,AJ353="n/a",U353&lt;=0,U353="n/a"),"n/a",U353/AJ353)</f>
        <v>0.94640092116743579</v>
      </c>
      <c r="Y353" s="123"/>
      <c r="Z353" s="101">
        <f>IF(OR(AC353&lt;0.01,AC353="n/a"),"n/a",M353/AC353*100)</f>
        <v>32.679738562091501</v>
      </c>
      <c r="AA353" s="109">
        <f>IF(OR(AC353&lt;0.01,AC353="n/a"),"n/a",I353/AC353)</f>
        <v>11.581699346405228</v>
      </c>
      <c r="AB353" s="71">
        <v>12</v>
      </c>
      <c r="AC353" s="100">
        <v>3.06</v>
      </c>
      <c r="AD353" s="100" t="s">
        <v>142</v>
      </c>
      <c r="AE353" s="100">
        <v>2.75</v>
      </c>
      <c r="AF353" s="100">
        <v>1.1299999999999999</v>
      </c>
      <c r="AG353" s="100">
        <v>10.209999999999999</v>
      </c>
      <c r="AH353" s="100">
        <v>9.0300000000000011</v>
      </c>
      <c r="AI353" s="100">
        <v>8.7900000000000009</v>
      </c>
      <c r="AJ353" s="100">
        <v>6.49</v>
      </c>
      <c r="AK353" s="100" t="s">
        <v>142</v>
      </c>
      <c r="AL353" s="100">
        <v>4240</v>
      </c>
      <c r="AM353" s="100">
        <v>0.70000000000000007</v>
      </c>
      <c r="AN353" s="100">
        <v>0.32</v>
      </c>
      <c r="AO353" s="110">
        <f>IF(U353="n/a","n/a",IF(AA353&lt;0,"n/a",IF(AA353="n/a","n/a",J353+U353-AA353)))</f>
        <v>-2.6178869391346655</v>
      </c>
      <c r="AP353" s="111">
        <f>IF(U353="n/a","n/a",J353+U353)</f>
        <v>8.9638124072705629</v>
      </c>
      <c r="AQ353" s="112">
        <f>IF(OR(AC353&lt;0.01,AC353="n/a",AF353="n/a"),"n/a",(I353/SQRT(22.5*AC353*(I353/AF353))-1)*100)</f>
        <v>-23.73344912177231</v>
      </c>
      <c r="AR353" s="101">
        <f>INDEX(Historical!$C$7:$C$1063,MATCH(B353,Historical!$B$7:$B$1063,0))*IF(AH353="n/a",1.03,IF(AH353&lt;0,1.01,IF(AH353&gt;10,1.1,(1+AH353/100))))</f>
        <v>1.0575909999999999</v>
      </c>
      <c r="AS353" s="109">
        <f>IF($AI353="n/a",1.03*AR353,IF($AI353&lt;0,1.01*AR353,IF($AI353&gt;10,1.1*AR353,(1+$AI353/100)*AR353)))</f>
        <v>1.1505532489000001</v>
      </c>
      <c r="AT353" s="109">
        <f>IF($AK353="n/a",1.03*AS353,IF($AK353&lt;0,1.01*AS353,IF($AK353&gt;10,1.1*AS353,(1+$AK353/100)*AS353)))</f>
        <v>1.1850698463670002</v>
      </c>
      <c r="AU353" s="109">
        <f>IF($AK353="n/a",1.03*AT353,IF($AK353&lt;0,1.01*AT353,IF($AK353&gt;10,1.1*AT353,(1+$AK353/100)*AT353)))</f>
        <v>1.2206219417580102</v>
      </c>
      <c r="AV353" s="109">
        <f>IF($AK353="n/a",1.03*AU353,IF($AK353&lt;0,1.01*AU353,IF($AK353&gt;10,1.1*AU353,(1+$AK353/100)*AU353)))</f>
        <v>1.2572406000107506</v>
      </c>
      <c r="AW353" s="109">
        <f>SUM(AR353:AV353)</f>
        <v>5.8710766370357605</v>
      </c>
      <c r="AX353" s="113">
        <f>AW353/I353*100</f>
        <v>16.566243332493684</v>
      </c>
      <c r="AY353" s="100">
        <v>0.84</v>
      </c>
      <c r="AZ353" s="100">
        <v>23.7</v>
      </c>
      <c r="BA353" s="100">
        <v>-4.68</v>
      </c>
      <c r="BB353" s="100">
        <v>2.78</v>
      </c>
      <c r="BC353" s="100">
        <v>8.14</v>
      </c>
      <c r="BE353" s="12">
        <v>2014</v>
      </c>
      <c r="BF353" s="12">
        <f>IF(BE353&gt;2020,0,IF(BE353&gt;2008,1,IF(BE353&gt;2001,2,IF(BE353&gt;1990,3,IF(BE353&gt;1980,4,IF(BE353&gt;1973,5,IF(BE353&gt;1970,6,IF(BE353&gt;1960,7,IF(BE353&gt;1958,8,IF(BE353&gt;1953,9,10))))))))))</f>
        <v>1</v>
      </c>
      <c r="BG353" s="100">
        <v>1.31</v>
      </c>
      <c r="BH353" s="55" t="s">
        <v>121</v>
      </c>
      <c r="BI353" s="55" t="s">
        <v>122</v>
      </c>
    </row>
    <row r="354" spans="1:61" ht="12.75" customHeight="1" x14ac:dyDescent="0.2">
      <c r="A354" s="55" t="s">
        <v>1302</v>
      </c>
      <c r="B354" s="55" t="s">
        <v>1303</v>
      </c>
      <c r="C354" s="156" t="s">
        <v>300</v>
      </c>
      <c r="D354" s="98" t="s">
        <v>301</v>
      </c>
      <c r="E354" s="157">
        <v>16</v>
      </c>
      <c r="F354" s="2">
        <v>298</v>
      </c>
      <c r="G354" s="2" t="s">
        <v>119</v>
      </c>
      <c r="H354" s="2" t="s">
        <v>119</v>
      </c>
      <c r="I354" s="100">
        <v>38.159999999999997</v>
      </c>
      <c r="J354" s="101">
        <f>(M354/I354)*100</f>
        <v>4.5597484276729556</v>
      </c>
      <c r="K354" s="104">
        <v>0.14499999999999999</v>
      </c>
      <c r="L354" s="71">
        <v>12</v>
      </c>
      <c r="M354" s="28">
        <f>K354*L354</f>
        <v>1.7399999999999998</v>
      </c>
      <c r="N354" s="103" t="s">
        <v>428</v>
      </c>
      <c r="O354" s="104">
        <v>0.14333333333333334</v>
      </c>
      <c r="P354" s="158">
        <v>46127</v>
      </c>
      <c r="Q354" s="158">
        <v>46142</v>
      </c>
      <c r="R354" s="28">
        <f>(K354-O354)/O354*100</f>
        <v>1.1627906976744067</v>
      </c>
      <c r="S354" s="105">
        <f>IF(INDEX(Historical!$D$7:$D1668,MATCH(B354,Historical!$B$7:$B$1062,0))=0,"n/a",(INDEX(Historical!$C$7:$C$1062,MATCH(B354,Historical!$B$7:$B$1062,0))/INDEX(Historical!$D$7:$D$1062,MATCH(B354,Historical!$B$7:$B$1062,0))-1)*100)</f>
        <v>1.1799410029498469</v>
      </c>
      <c r="T354" s="105">
        <f>IF(INDEX(Historical!$F$7:$F$1062,MATCH(B354,Historical!$B$7:$B$1062,0))=0,"n/a",((INDEX(Historical!$C$7:$C$1062,MATCH(B354,Historical!$B$7:$B$1062,0))/INDEX(Historical!$F$7:$F$1062,MATCH(B354,Historical!$B$7:$B$1062,0)))^(1/3)-1)*100)</f>
        <v>4.5080829326748173</v>
      </c>
      <c r="U354" s="105">
        <f>IF(INDEX(Historical!$H$7:$H$1062,MATCH(B354,Historical!$B$7:$B$1062,0))=0,"n/a",((INDEX(Historical!$C$7:$C$1062,MATCH(B354,Historical!$B$7:$B$1062,0))/INDEX(Historical!$H$7:$H$1062,MATCH(B354,Historical!$B$7:$B$1062,0)))^(1/5)-1)*100)</f>
        <v>3.8107598403714915</v>
      </c>
      <c r="V354" s="105">
        <f>IF(INDEX(Historical!$M$7:$M$1062,MATCH(B354,Historical!$B$7:$B$1062,0))=0,"n/a",((INDEX(Historical!$C$7:$C$1062,MATCH(B354,Historical!$B$7:$B$1062,0))/INDEX(Historical!$M$7:$M$1062,MATCH(B354,Historical!$B$7:$B$1062,0)))^(1/10)-1)*100)</f>
        <v>4.6126654858211769</v>
      </c>
      <c r="W354" s="106">
        <f>IF(OR(U354&lt;=0,U354="n/a",V354&lt;=0,V354="n/a"),"n/a",U354/V354)</f>
        <v>0.82615135480458002</v>
      </c>
      <c r="X354" s="107">
        <f>IF(OR(AJ354&lt;=0,AJ354="n/a",U354&lt;=0,U354="n/a"),"n/a",U354/AJ354)</f>
        <v>9.3423874488146402E-2</v>
      </c>
      <c r="Y354" s="164"/>
      <c r="Z354" s="101">
        <f>IF(OR(AC354&lt;0.01,AC354="n/a"),"n/a",M354/AC354*100)</f>
        <v>110.82802547770699</v>
      </c>
      <c r="AA354" s="109">
        <f>IF(OR(AC354&lt;0.01,AC354="n/a"),"n/a",I354/AC354)</f>
        <v>24.30573248407643</v>
      </c>
      <c r="AB354" s="71">
        <v>12</v>
      </c>
      <c r="AC354" s="100">
        <v>1.57</v>
      </c>
      <c r="AD354" s="100" t="s">
        <v>142</v>
      </c>
      <c r="AE354" s="100">
        <v>11.61</v>
      </c>
      <c r="AF354" s="100">
        <v>4.2300000000000004</v>
      </c>
      <c r="AG354" s="100">
        <v>16.669999999999998</v>
      </c>
      <c r="AH354" s="100">
        <v>-20.62</v>
      </c>
      <c r="AI354" s="100">
        <v>-41.33</v>
      </c>
      <c r="AJ354" s="100">
        <v>40.79</v>
      </c>
      <c r="AK354" s="100">
        <v>-16.939999999999998</v>
      </c>
      <c r="AL354" s="100">
        <v>19930</v>
      </c>
      <c r="AM354" s="100">
        <v>0.73</v>
      </c>
      <c r="AN354" s="100">
        <v>2.04</v>
      </c>
      <c r="AO354" s="110">
        <f>IF(U354="n/a","n/a",IF(AA354&lt;0,"n/a",IF(AA354="n/a","n/a",J354+U354-AA354)))</f>
        <v>-15.935224216031983</v>
      </c>
      <c r="AP354" s="111">
        <f>IF(U354="n/a","n/a",J354+U354)</f>
        <v>8.3705082680444463</v>
      </c>
      <c r="AQ354" s="112">
        <f>IF(OR(AC354&lt;0.01,AC354="n/a",AF354="n/a"),"n/a",(I354/SQRT(22.5*AC354*(I354/AF354))-1)*100)</f>
        <v>113.76336699739666</v>
      </c>
      <c r="AR354" s="101">
        <f>INDEX(Historical!$C$7:$C$1063,MATCH(B354,Historical!$B$7:$B$1063,0))*IF(AH354="n/a",1.03,IF(AH354&lt;0,1.01,IF(AH354&gt;10,1.1,(1+AH354/100))))</f>
        <v>1.7321500000000001</v>
      </c>
      <c r="AS354" s="109">
        <f>IF($AI354="n/a",1.03*AR354,IF($AI354&lt;0,1.01*AR354,IF($AI354&gt;10,1.1*AR354,(1+$AI354/100)*AR354)))</f>
        <v>1.7494715000000001</v>
      </c>
      <c r="AT354" s="109">
        <f>IF($AK354="n/a",1.03*AS354,IF($AK354&lt;0,1.01*AS354,IF($AK354&gt;10,1.1*AS354,(1+$AK354/100)*AS354)))</f>
        <v>1.7669662150000001</v>
      </c>
      <c r="AU354" s="109">
        <f>IF($AK354="n/a",1.03*AT354,IF($AK354&lt;0,1.01*AT354,IF($AK354&gt;10,1.1*AT354,(1+$AK354/100)*AT354)))</f>
        <v>1.7846358771500002</v>
      </c>
      <c r="AV354" s="109">
        <f>IF($AK354="n/a",1.03*AU354,IF($AK354&lt;0,1.01*AU354,IF($AK354&gt;10,1.1*AU354,(1+$AK354/100)*AU354)))</f>
        <v>1.8024822359215003</v>
      </c>
      <c r="AW354" s="109">
        <f>SUM(AR354:AV354)</f>
        <v>8.8357058280715002</v>
      </c>
      <c r="AX354" s="113">
        <f>AW354/I354*100</f>
        <v>23.154365377545862</v>
      </c>
      <c r="AY354" s="100">
        <v>0.69</v>
      </c>
      <c r="AZ354" s="100">
        <v>15.85</v>
      </c>
      <c r="BA354" s="100">
        <v>-9.1399999999999988</v>
      </c>
      <c r="BB354" s="100">
        <v>-2.1999999999999997</v>
      </c>
      <c r="BC354" s="100">
        <v>3.71</v>
      </c>
      <c r="BE354" s="12">
        <v>2011</v>
      </c>
      <c r="BF354" s="12">
        <f>IF(BE354&gt;2020,0,IF(BE354&gt;2008,1,IF(BE354&gt;2001,2,IF(BE354&gt;1990,3,IF(BE354&gt;1980,4,IF(BE354&gt;1973,5,IF(BE354&gt;1970,6,IF(BE354&gt;1960,7,IF(BE354&gt;1958,8,IF(BE354&gt;1953,9,10))))))))))</f>
        <v>1</v>
      </c>
      <c r="BG354" s="100">
        <v>4.99</v>
      </c>
      <c r="BH354" s="55" t="s">
        <v>121</v>
      </c>
      <c r="BI354" s="55" t="s">
        <v>302</v>
      </c>
    </row>
    <row r="355" spans="1:61" ht="12.75" customHeight="1" x14ac:dyDescent="0.2">
      <c r="A355" s="55" t="s">
        <v>1304</v>
      </c>
      <c r="B355" s="55" t="s">
        <v>1305</v>
      </c>
      <c r="C355" s="156" t="s">
        <v>116</v>
      </c>
      <c r="D355" s="98" t="s">
        <v>150</v>
      </c>
      <c r="E355" s="157">
        <v>14</v>
      </c>
      <c r="F355" s="2">
        <v>385</v>
      </c>
      <c r="G355" s="2" t="s">
        <v>146</v>
      </c>
      <c r="H355" s="2" t="s">
        <v>146</v>
      </c>
      <c r="I355" s="100">
        <v>86.74</v>
      </c>
      <c r="J355" s="101">
        <f>(M355/I355)*100</f>
        <v>1.660133732995158</v>
      </c>
      <c r="K355" s="104">
        <v>0.36</v>
      </c>
      <c r="L355" s="71">
        <v>4</v>
      </c>
      <c r="M355" s="28">
        <f>K355*L355</f>
        <v>1.44</v>
      </c>
      <c r="N355" s="103" t="s">
        <v>158</v>
      </c>
      <c r="O355" s="104">
        <v>0.35</v>
      </c>
      <c r="P355" s="158">
        <v>46083</v>
      </c>
      <c r="Q355" s="158">
        <v>46097</v>
      </c>
      <c r="R355" s="28">
        <f>(K355-O355)/O355*100</f>
        <v>2.8571428571428599</v>
      </c>
      <c r="S355" s="105">
        <f>IF(INDEX(Historical!$D$7:$D1669,MATCH(B355,Historical!$B$7:$B$1062,0))=0,"n/a",(INDEX(Historical!$C$7:$C$1062,MATCH(B355,Historical!$B$7:$B$1062,0))/INDEX(Historical!$D$7:$D$1062,MATCH(B355,Historical!$B$7:$B$1062,0))-1)*100)</f>
        <v>6.0606060606060552</v>
      </c>
      <c r="T355" s="105">
        <f>IF(INDEX(Historical!$F$7:$F$1062,MATCH(B355,Historical!$B$7:$B$1062,0))=0,"n/a",((INDEX(Historical!$C$7:$C$1062,MATCH(B355,Historical!$B$7:$B$1062,0))/INDEX(Historical!$F$7:$F$1062,MATCH(B355,Historical!$B$7:$B$1062,0)))^(1/3)-1)*100)</f>
        <v>13.798047356553855</v>
      </c>
      <c r="U355" s="105">
        <f>IF(INDEX(Historical!$H$7:$H$1062,MATCH(B355,Historical!$B$7:$B$1062,0))=0,"n/a",((INDEX(Historical!$C$7:$C$1062,MATCH(B355,Historical!$B$7:$B$1062,0))/INDEX(Historical!$H$7:$H$1062,MATCH(B355,Historical!$B$7:$B$1062,0)))^(1/5)-1)*100)</f>
        <v>22.865967908314722</v>
      </c>
      <c r="V355" s="105">
        <f>IF(INDEX(Historical!$M$7:$M$1062,MATCH(B355,Historical!$B$7:$B$1062,0))=0,"n/a",((INDEX(Historical!$C$7:$C$1062,MATCH(B355,Historical!$B$7:$B$1062,0))/INDEX(Historical!$M$7:$M$1062,MATCH(B355,Historical!$B$7:$B$1062,0)))^(1/10)-1)*100)</f>
        <v>17.745290034487816</v>
      </c>
      <c r="W355" s="106">
        <f>IF(OR(U355&lt;=0,U355="n/a",V355&lt;=0,V355="n/a"),"n/a",U355/V355)</f>
        <v>1.2885654651952667</v>
      </c>
      <c r="X355" s="107">
        <f>IF(OR(AJ355&lt;=0,AJ355="n/a",U355&lt;=0,U355="n/a"),"n/a",U355/AJ355)</f>
        <v>5.0476750349480621</v>
      </c>
      <c r="Y355" s="123"/>
      <c r="Z355" s="101">
        <f>IF(OR(AC355&lt;0.01,AC355="n/a"),"n/a",M355/AC355*100)</f>
        <v>33.179723502304149</v>
      </c>
      <c r="AA355" s="109">
        <f>IF(OR(AC355&lt;0.01,AC355="n/a"),"n/a",I355/AC355)</f>
        <v>19.986175115207374</v>
      </c>
      <c r="AB355" s="71">
        <v>12</v>
      </c>
      <c r="AC355" s="100">
        <v>4.34</v>
      </c>
      <c r="AD355" s="100">
        <v>1.2</v>
      </c>
      <c r="AE355" s="100">
        <v>0.79</v>
      </c>
      <c r="AF355" s="100">
        <v>1.59</v>
      </c>
      <c r="AG355" s="100">
        <v>7.82</v>
      </c>
      <c r="AH355" s="100">
        <v>-9.74</v>
      </c>
      <c r="AI355" s="100">
        <v>22.1</v>
      </c>
      <c r="AJ355" s="100">
        <v>4.53</v>
      </c>
      <c r="AK355" s="100">
        <v>13.139999999999999</v>
      </c>
      <c r="AL355" s="100">
        <v>4900</v>
      </c>
      <c r="AM355" s="100">
        <v>2.06</v>
      </c>
      <c r="AN355" s="100">
        <v>0.08</v>
      </c>
      <c r="AO355" s="110">
        <f>IF(U355="n/a","n/a",IF(AA355&lt;0,"n/a",IF(AA355="n/a","n/a",J355+U355-AA355)))</f>
        <v>4.539926526102505</v>
      </c>
      <c r="AP355" s="111">
        <f>IF(U355="n/a","n/a",J355+U355)</f>
        <v>24.526101641309879</v>
      </c>
      <c r="AQ355" s="112">
        <f>IF(OR(AC355&lt;0.01,AC355="n/a",AF355="n/a"),"n/a",(I355/SQRT(22.5*AC355*(I355/AF355))-1)*100)</f>
        <v>18.842600729199276</v>
      </c>
      <c r="AR355" s="101">
        <f>INDEX(Historical!$C$7:$C$1063,MATCH(B355,Historical!$B$7:$B$1063,0))*IF(AH355="n/a",1.03,IF(AH355&lt;0,1.01,IF(AH355&gt;10,1.1,(1+AH355/100))))</f>
        <v>1.4139999999999999</v>
      </c>
      <c r="AS355" s="109">
        <f>IF($AI355="n/a",1.03*AR355,IF($AI355&lt;0,1.01*AR355,IF($AI355&gt;10,1.1*AR355,(1+$AI355/100)*AR355)))</f>
        <v>1.5554000000000001</v>
      </c>
      <c r="AT355" s="109">
        <f>IF($AK355="n/a",1.03*AS355,IF($AK355&lt;0,1.01*AS355,IF($AK355&gt;10,1.1*AS355,(1+$AK355/100)*AS355)))</f>
        <v>1.7109400000000003</v>
      </c>
      <c r="AU355" s="109">
        <f>IF($AK355="n/a",1.03*AT355,IF($AK355&lt;0,1.01*AT355,IF($AK355&gt;10,1.1*AT355,(1+$AK355/100)*AT355)))</f>
        <v>1.8820340000000004</v>
      </c>
      <c r="AV355" s="109">
        <f>IF($AK355="n/a",1.03*AU355,IF($AK355&lt;0,1.01*AU355,IF($AK355&gt;10,1.1*AU355,(1+$AK355/100)*AU355)))</f>
        <v>2.0702374000000008</v>
      </c>
      <c r="AW355" s="109">
        <f>SUM(AR355:AV355)</f>
        <v>8.6326114000000018</v>
      </c>
      <c r="AX355" s="113">
        <f>AW355/I355*100</f>
        <v>9.9522842979017785</v>
      </c>
      <c r="AY355" s="100">
        <v>1.23</v>
      </c>
      <c r="AZ355" s="100">
        <v>11.360000000000001</v>
      </c>
      <c r="BA355" s="100">
        <v>-26.490000000000002</v>
      </c>
      <c r="BB355" s="100">
        <v>1.9800000000000002</v>
      </c>
      <c r="BC355" s="100">
        <v>-6.25</v>
      </c>
      <c r="BE355" s="12">
        <v>2013</v>
      </c>
      <c r="BF355" s="12">
        <f>IF(BE355&gt;2020,0,IF(BE355&gt;2008,1,IF(BE355&gt;2001,2,IF(BE355&gt;1990,3,IF(BE355&gt;1980,4,IF(BE355&gt;1973,5,IF(BE355&gt;1970,6,IF(BE355&gt;1960,7,IF(BE355&gt;1958,8,IF(BE355&gt;1953,9,10))))))))))</f>
        <v>1</v>
      </c>
      <c r="BG355" s="100">
        <v>5.91</v>
      </c>
      <c r="BH355" s="55" t="s">
        <v>121</v>
      </c>
      <c r="BI355" s="55" t="s">
        <v>122</v>
      </c>
    </row>
    <row r="356" spans="1:61" ht="12.75" customHeight="1" x14ac:dyDescent="0.2">
      <c r="A356" s="55" t="s">
        <v>1306</v>
      </c>
      <c r="B356" s="55" t="s">
        <v>1307</v>
      </c>
      <c r="C356" s="156" t="s">
        <v>180</v>
      </c>
      <c r="D356" s="98" t="s">
        <v>208</v>
      </c>
      <c r="E356" s="157">
        <v>17</v>
      </c>
      <c r="F356" s="2">
        <v>254</v>
      </c>
      <c r="G356" s="2" t="s">
        <v>146</v>
      </c>
      <c r="H356" s="2" t="s">
        <v>146</v>
      </c>
      <c r="I356" s="100">
        <v>414.4</v>
      </c>
      <c r="J356" s="101">
        <f>(M356/I356)*100</f>
        <v>2.2393822393822393</v>
      </c>
      <c r="K356" s="104">
        <v>2.3199999999999998</v>
      </c>
      <c r="L356" s="71">
        <v>4</v>
      </c>
      <c r="M356" s="28">
        <f>K356*L356</f>
        <v>9.2799999999999994</v>
      </c>
      <c r="N356" s="103" t="s">
        <v>506</v>
      </c>
      <c r="O356" s="104">
        <v>2.21</v>
      </c>
      <c r="P356" s="158">
        <v>46188</v>
      </c>
      <c r="Q356" s="158">
        <v>46196</v>
      </c>
      <c r="R356" s="28">
        <f>(K356-O356)/O356*100</f>
        <v>4.9773755656108536</v>
      </c>
      <c r="S356" s="105">
        <f>IF(INDEX(Historical!$D$7:$D1673,MATCH(B356,Historical!$B$7:$B$1062,0))=0,"n/a",(INDEX(Historical!$C$7:$C$1062,MATCH(B356,Historical!$B$7:$B$1062,0))/INDEX(Historical!$D$7:$D$1062,MATCH(B356,Historical!$B$7:$B$1062,0))-1)*100)</f>
        <v>6.72371638141811</v>
      </c>
      <c r="T356" s="105">
        <f>IF(INDEX(Historical!$F$7:$F$1062,MATCH(B356,Historical!$B$7:$B$1062,0))=0,"n/a",((INDEX(Historical!$C$7:$C$1062,MATCH(B356,Historical!$B$7:$B$1062,0))/INDEX(Historical!$F$7:$F$1062,MATCH(B356,Historical!$B$7:$B$1062,0)))^(1/3)-1)*100)</f>
        <v>10.903373421597816</v>
      </c>
      <c r="U356" s="105">
        <f>IF(INDEX(Historical!$H$7:$H$1062,MATCH(B356,Historical!$B$7:$B$1062,0))=0,"n/a",((INDEX(Historical!$C$7:$C$1062,MATCH(B356,Historical!$B$7:$B$1062,0))/INDEX(Historical!$H$7:$H$1062,MATCH(B356,Historical!$B$7:$B$1062,0)))^(1/5)-1)*100)</f>
        <v>12.567604092234653</v>
      </c>
      <c r="V356" s="105">
        <f>IF(INDEX(Historical!$M$7:$M$1062,MATCH(B356,Historical!$B$7:$B$1062,0))=0,"n/a",((INDEX(Historical!$C$7:$C$1062,MATCH(B356,Historical!$B$7:$B$1062,0))/INDEX(Historical!$M$7:$M$1062,MATCH(B356,Historical!$B$7:$B$1062,0)))^(1/10)-1)*100)</f>
        <v>16.627588854563768</v>
      </c>
      <c r="W356" s="106">
        <f>IF(OR(U356&lt;=0,U356="n/a",V356&lt;=0,V356="n/a"),"n/a",U356/V356)</f>
        <v>0.75582841277586843</v>
      </c>
      <c r="X356" s="107" t="str">
        <f>IF(OR(AJ356&lt;=0,AJ356="n/a",U356&lt;=0,U356="n/a"),"n/a",U356/AJ356)</f>
        <v>n/a</v>
      </c>
      <c r="Y356" s="55"/>
      <c r="Z356" s="101">
        <f>IF(OR(AC356&lt;0.01,AC356="n/a"),"n/a",M356/AC356*100)</f>
        <v>59.678456591639858</v>
      </c>
      <c r="AA356" s="109">
        <f>IF(OR(AC356&lt;0.01,AC356="n/a"),"n/a",I356/AC356)</f>
        <v>26.649517684887456</v>
      </c>
      <c r="AB356" s="71">
        <v>12</v>
      </c>
      <c r="AC356" s="100">
        <v>15.55</v>
      </c>
      <c r="AD356" s="100">
        <v>1.08</v>
      </c>
      <c r="AE356" s="100">
        <v>0.84</v>
      </c>
      <c r="AF356" s="100">
        <v>3.84</v>
      </c>
      <c r="AG356" s="100">
        <v>12.49</v>
      </c>
      <c r="AH356" s="100">
        <v>20.580000000000002</v>
      </c>
      <c r="AI356" s="100">
        <v>13.69</v>
      </c>
      <c r="AJ356" s="100">
        <v>-3.7600000000000002</v>
      </c>
      <c r="AK356" s="100">
        <v>17.05</v>
      </c>
      <c r="AL356" s="100">
        <v>376340</v>
      </c>
      <c r="AM356" s="100">
        <v>0.22</v>
      </c>
      <c r="AN356" s="100">
        <v>0.75</v>
      </c>
      <c r="AO356" s="110">
        <f>IF(U356="n/a","n/a",IF(AA356&lt;0,"n/a",IF(AA356="n/a","n/a",J356+U356-AA356)))</f>
        <v>-11.842531353270564</v>
      </c>
      <c r="AP356" s="111">
        <f>IF(U356="n/a","n/a",J356+U356)</f>
        <v>14.806986331616892</v>
      </c>
      <c r="AQ356" s="112">
        <f>IF(OR(AC356&lt;0.01,AC356="n/a",AF356="n/a"),"n/a",(I356/SQRT(22.5*AC356*(I356/AF356))-1)*100)</f>
        <v>113.26472637438489</v>
      </c>
      <c r="AR356" s="101">
        <f>INDEX(Historical!$C$7:$C$1063,MATCH(B356,Historical!$B$7:$B$1063,0))*IF(AH356="n/a",1.03,IF(AH356&lt;0,1.01,IF(AH356&gt;10,1.1,(1+AH356/100))))</f>
        <v>9.6030000000000015</v>
      </c>
      <c r="AS356" s="109">
        <f>IF($AI356="n/a",1.03*AR356,IF($AI356&lt;0,1.01*AR356,IF($AI356&gt;10,1.1*AR356,(1+$AI356/100)*AR356)))</f>
        <v>10.563300000000002</v>
      </c>
      <c r="AT356" s="109">
        <f>IF($AK356="n/a",1.03*AS356,IF($AK356&lt;0,1.01*AS356,IF($AK356&gt;10,1.1*AS356,(1+$AK356/100)*AS356)))</f>
        <v>11.619630000000003</v>
      </c>
      <c r="AU356" s="109">
        <f>IF($AK356="n/a",1.03*AT356,IF($AK356&lt;0,1.01*AT356,IF($AK356&gt;10,1.1*AT356,(1+$AK356/100)*AT356)))</f>
        <v>12.781593000000004</v>
      </c>
      <c r="AV356" s="109">
        <f>IF($AK356="n/a",1.03*AU356,IF($AK356&lt;0,1.01*AU356,IF($AK356&gt;10,1.1*AU356,(1+$AK356/100)*AU356)))</f>
        <v>14.059752300000007</v>
      </c>
      <c r="AW356" s="109">
        <f>SUM(AR356:AV356)</f>
        <v>58.627275300000015</v>
      </c>
      <c r="AX356" s="113">
        <f>AW356/I356*100</f>
        <v>14.147508518339771</v>
      </c>
      <c r="AY356" s="100">
        <v>0.63</v>
      </c>
      <c r="AZ356" s="100">
        <v>76.64</v>
      </c>
      <c r="BA356" s="100">
        <v>-10.23</v>
      </c>
      <c r="BB356" s="100">
        <v>1.03</v>
      </c>
      <c r="BC356" s="100">
        <v>20.22</v>
      </c>
      <c r="BE356" s="12">
        <v>2010</v>
      </c>
      <c r="BF356" s="12">
        <f>IF(BE356&gt;2020,0,IF(BE356&gt;2008,1,IF(BE356&gt;2001,2,IF(BE356&gt;1990,3,IF(BE356&gt;1980,4,IF(BE356&gt;1973,5,IF(BE356&gt;1970,6,IF(BE356&gt;1960,7,IF(BE356&gt;1958,8,IF(BE356&gt;1953,9,10))))))))))</f>
        <v>1</v>
      </c>
      <c r="BG356" s="100">
        <v>4.5699999999999994</v>
      </c>
      <c r="BH356" s="55" t="s">
        <v>121</v>
      </c>
      <c r="BI356" s="55" t="s">
        <v>122</v>
      </c>
    </row>
    <row r="357" spans="1:61" ht="12.75" customHeight="1" x14ac:dyDescent="0.2">
      <c r="A357" s="55" t="s">
        <v>1308</v>
      </c>
      <c r="B357" s="55" t="s">
        <v>1309</v>
      </c>
      <c r="C357" s="156" t="s">
        <v>134</v>
      </c>
      <c r="D357" s="98" t="s">
        <v>135</v>
      </c>
      <c r="E357" s="157">
        <v>18</v>
      </c>
      <c r="F357" s="2">
        <v>229</v>
      </c>
      <c r="G357" s="2" t="s">
        <v>118</v>
      </c>
      <c r="H357" s="2" t="s">
        <v>118</v>
      </c>
      <c r="I357" s="100">
        <v>86.11</v>
      </c>
      <c r="J357" s="101">
        <f>(M357/I357)*100</f>
        <v>2.3458367204738129</v>
      </c>
      <c r="K357" s="104">
        <v>0.505</v>
      </c>
      <c r="L357" s="71">
        <v>4</v>
      </c>
      <c r="M357" s="28">
        <f>K357*L357</f>
        <v>2.02</v>
      </c>
      <c r="N357" s="103" t="s">
        <v>550</v>
      </c>
      <c r="O357" s="104">
        <v>0.46</v>
      </c>
      <c r="P357" s="158">
        <v>46227</v>
      </c>
      <c r="Q357" s="158">
        <v>46248</v>
      </c>
      <c r="R357" s="28">
        <f>(K357-O357)/O357*100</f>
        <v>9.7826086956521703</v>
      </c>
      <c r="S357" s="105">
        <f>IF(INDEX(Historical!$D$7:$D1674,MATCH(B357,Historical!$B$7:$B$1062,0))=0,"n/a",(INDEX(Historical!$C$7:$C$1062,MATCH(B357,Historical!$B$7:$B$1062,0))/INDEX(Historical!$D$7:$D$1062,MATCH(B357,Historical!$B$7:$B$1062,0))-1)*100)</f>
        <v>12.101910828025474</v>
      </c>
      <c r="T357" s="105">
        <f>IF(INDEX(Historical!$F$7:$F$1062,MATCH(B357,Historical!$B$7:$B$1062,0))=0,"n/a",((INDEX(Historical!$C$7:$C$1062,MATCH(B357,Historical!$B$7:$B$1062,0))/INDEX(Historical!$F$7:$F$1062,MATCH(B357,Historical!$B$7:$B$1062,0)))^(1/3)-1)*100)</f>
        <v>11.78427322712794</v>
      </c>
      <c r="U357" s="105">
        <f>IF(INDEX(Historical!$H$7:$H$1062,MATCH(B357,Historical!$B$7:$B$1062,0))=0,"n/a",((INDEX(Historical!$C$7:$C$1062,MATCH(B357,Historical!$B$7:$B$1062,0))/INDEX(Historical!$H$7:$H$1062,MATCH(B357,Historical!$B$7:$B$1062,0)))^(1/5)-1)*100)</f>
        <v>9.0740811895722029</v>
      </c>
      <c r="V357" s="105">
        <f>IF(INDEX(Historical!$M$7:$M$1062,MATCH(B357,Historical!$B$7:$B$1062,0))=0,"n/a",((INDEX(Historical!$C$7:$C$1062,MATCH(B357,Historical!$B$7:$B$1062,0))/INDEX(Historical!$M$7:$M$1062,MATCH(B357,Historical!$B$7:$B$1062,0)))^(1/10)-1)*100)</f>
        <v>9.6582883645299766</v>
      </c>
      <c r="W357" s="106">
        <f>IF(OR(U357&lt;=0,U357="n/a",V357&lt;=0,V357="n/a"),"n/a",U357/V357)</f>
        <v>0.93951234909248804</v>
      </c>
      <c r="X357" s="107">
        <f>IF(OR(AJ357&lt;=0,AJ357="n/a",U357&lt;=0,U357="n/a"),"n/a",U357/AJ357)</f>
        <v>4.8524498339958297</v>
      </c>
      <c r="Y357" s="165"/>
      <c r="Z357" s="101">
        <f>IF(OR(AC357&lt;0.01,AC357="n/a"),"n/a",M357/AC357*100)</f>
        <v>47.086247086247084</v>
      </c>
      <c r="AA357" s="109">
        <f>IF(OR(AC357&lt;0.01,AC357="n/a"),"n/a",I357/AC357)</f>
        <v>20.072261072261071</v>
      </c>
      <c r="AB357" s="71">
        <v>12</v>
      </c>
      <c r="AC357" s="100">
        <v>4.29</v>
      </c>
      <c r="AD357" s="100">
        <v>0.94</v>
      </c>
      <c r="AE357" s="100">
        <v>1.02</v>
      </c>
      <c r="AF357" s="100">
        <v>1.26</v>
      </c>
      <c r="AG357" s="100">
        <v>6.35</v>
      </c>
      <c r="AH357" s="100">
        <v>7.2499999999999991</v>
      </c>
      <c r="AI357" s="100">
        <v>9.6</v>
      </c>
      <c r="AJ357" s="100">
        <v>1.87</v>
      </c>
      <c r="AK357" s="100">
        <v>9.58</v>
      </c>
      <c r="AL357" s="100">
        <v>13630</v>
      </c>
      <c r="AM357" s="100">
        <v>0.95</v>
      </c>
      <c r="AN357" s="100">
        <v>0.35</v>
      </c>
      <c r="AO357" s="110">
        <f>IF(U357="n/a","n/a",IF(AA357&lt;0,"n/a",IF(AA357="n/a","n/a",J357+U357-AA357)))</f>
        <v>-8.6523431622150557</v>
      </c>
      <c r="AP357" s="111">
        <f>IF(U357="n/a","n/a",J357+U357)</f>
        <v>11.419917910046015</v>
      </c>
      <c r="AQ357" s="112">
        <f>IF(OR(AC357&lt;0.01,AC357="n/a",AF357="n/a"),"n/a",(I357/SQRT(22.5*AC357*(I357/AF357))-1)*100)</f>
        <v>6.0210648902669694</v>
      </c>
      <c r="AR357" s="101">
        <f>INDEX(Historical!$C$7:$C$1063,MATCH(B357,Historical!$B$7:$B$1063,0))*IF(AH357="n/a",1.03,IF(AH357&lt;0,1.01,IF(AH357&gt;10,1.1,(1+AH357/100))))</f>
        <v>1.8875999999999999</v>
      </c>
      <c r="AS357" s="109">
        <f>IF($AI357="n/a",1.03*AR357,IF($AI357&lt;0,1.01*AR357,IF($AI357&gt;10,1.1*AR357,(1+$AI357/100)*AR357)))</f>
        <v>2.0688096000000002</v>
      </c>
      <c r="AT357" s="109">
        <f>IF($AK357="n/a",1.03*AS357,IF($AK357&lt;0,1.01*AS357,IF($AK357&gt;10,1.1*AS357,(1+$AK357/100)*AS357)))</f>
        <v>2.2670015596800006</v>
      </c>
      <c r="AU357" s="109">
        <f>IF($AK357="n/a",1.03*AT357,IF($AK357&lt;0,1.01*AT357,IF($AK357&gt;10,1.1*AT357,(1+$AK357/100)*AT357)))</f>
        <v>2.4841803090973449</v>
      </c>
      <c r="AV357" s="109">
        <f>IF($AK357="n/a",1.03*AU357,IF($AK357&lt;0,1.01*AU357,IF($AK357&gt;10,1.1*AU357,(1+$AK357/100)*AU357)))</f>
        <v>2.7221647827088709</v>
      </c>
      <c r="AW357" s="109">
        <f>SUM(AR357:AV357)</f>
        <v>11.429756251486218</v>
      </c>
      <c r="AX357" s="113">
        <f>AW357/I357*100</f>
        <v>13.273436594456181</v>
      </c>
      <c r="AY357" s="100">
        <v>0.25</v>
      </c>
      <c r="AZ357" s="100">
        <v>26.119999999999997</v>
      </c>
      <c r="BA357" s="100">
        <v>-7.62</v>
      </c>
      <c r="BB357" s="100">
        <v>-2.0099999999999998</v>
      </c>
      <c r="BC357" s="100">
        <v>8.82</v>
      </c>
      <c r="BE357" s="12">
        <v>2009</v>
      </c>
      <c r="BF357" s="12">
        <f>IF(BE357&gt;2020,0,IF(BE357&gt;2008,1,IF(BE357&gt;2001,2,IF(BE357&gt;1990,3,IF(BE357&gt;1980,4,IF(BE357&gt;1973,5,IF(BE357&gt;1970,6,IF(BE357&gt;1960,7,IF(BE357&gt;1958,8,IF(BE357&gt;1953,9,10))))))))))</f>
        <v>1</v>
      </c>
      <c r="BG357" s="100">
        <v>1.31</v>
      </c>
      <c r="BH357" s="55" t="s">
        <v>121</v>
      </c>
      <c r="BI357" s="55" t="s">
        <v>122</v>
      </c>
    </row>
    <row r="358" spans="1:61" ht="12.75" customHeight="1" x14ac:dyDescent="0.2">
      <c r="A358" s="123" t="s">
        <v>1310</v>
      </c>
      <c r="B358" s="55" t="s">
        <v>1311</v>
      </c>
      <c r="C358" s="156" t="s">
        <v>116</v>
      </c>
      <c r="D358" s="98" t="s">
        <v>248</v>
      </c>
      <c r="E358" s="157">
        <v>20</v>
      </c>
      <c r="F358" s="2">
        <v>213</v>
      </c>
      <c r="G358" s="2" t="s">
        <v>119</v>
      </c>
      <c r="H358" s="2" t="s">
        <v>119</v>
      </c>
      <c r="I358" s="100">
        <v>292.13</v>
      </c>
      <c r="J358" s="101">
        <f>(M358/I358)*100</f>
        <v>1.9443398486974974</v>
      </c>
      <c r="K358" s="104">
        <v>1.42</v>
      </c>
      <c r="L358" s="71">
        <v>4</v>
      </c>
      <c r="M358" s="28">
        <f>K358*L358</f>
        <v>5.68</v>
      </c>
      <c r="N358" s="103" t="s">
        <v>270</v>
      </c>
      <c r="O358" s="104">
        <v>1.38</v>
      </c>
      <c r="P358" s="158">
        <v>46265</v>
      </c>
      <c r="Q358" s="158">
        <v>46295</v>
      </c>
      <c r="R358" s="28">
        <f>(K358-O358)/O358*100</f>
        <v>2.8985507246376838</v>
      </c>
      <c r="S358" s="105">
        <f>IF(INDEX(Historical!$D$7:$D1675,MATCH(B358,Historical!$B$7:$B$1062,0))=0,"n/a",(INDEX(Historical!$C$7:$C$1062,MATCH(B358,Historical!$B$7:$B$1062,0))/INDEX(Historical!$D$7:$D$1062,MATCH(B358,Historical!$B$7:$B$1062,0))-1)*100)</f>
        <v>3.0303030303030276</v>
      </c>
      <c r="T358" s="105">
        <f>IF(INDEX(Historical!$F$7:$F$1062,MATCH(B358,Historical!$B$7:$B$1062,0))=0,"n/a",((INDEX(Historical!$C$7:$C$1062,MATCH(B358,Historical!$B$7:$B$1062,0))/INDEX(Historical!$F$7:$F$1062,MATCH(B358,Historical!$B$7:$B$1062,0)))^(1/3)-1)*100)</f>
        <v>2.3085027917231216</v>
      </c>
      <c r="U358" s="105">
        <f>IF(INDEX(Historical!$H$7:$H$1062,MATCH(B358,Historical!$B$7:$B$1062,0))=0,"n/a",((INDEX(Historical!$C$7:$C$1062,MATCH(B358,Historical!$B$7:$B$1062,0))/INDEX(Historical!$H$7:$H$1062,MATCH(B358,Historical!$B$7:$B$1062,0)))^(1/5)-1)*100)</f>
        <v>6.9925244892298455</v>
      </c>
      <c r="V358" s="105">
        <f>IF(INDEX(Historical!$M$7:$M$1062,MATCH(B358,Historical!$B$7:$B$1062,0))=0,"n/a",((INDEX(Historical!$C$7:$C$1062,MATCH(B358,Historical!$B$7:$B$1062,0))/INDEX(Historical!$M$7:$M$1062,MATCH(B358,Historical!$B$7:$B$1062,0)))^(1/10)-1)*100)</f>
        <v>9.4756725454151933</v>
      </c>
      <c r="W358" s="106">
        <f>IF(OR(U358&lt;=0,U358="n/a",V358&lt;=0,V358="n/a"),"n/a",U358/V358)</f>
        <v>0.73794492746725193</v>
      </c>
      <c r="X358" s="107">
        <f>IF(OR(AJ358&lt;=0,AJ358="n/a",U358&lt;=0,U358="n/a"),"n/a",U358/AJ358)</f>
        <v>0.79914565591198239</v>
      </c>
      <c r="Y358" s="162"/>
      <c r="Z358" s="101">
        <f>IF(OR(AC358&lt;0.01,AC358="n/a"),"n/a",M358/AC358*100)</f>
        <v>45.991902834008094</v>
      </c>
      <c r="AA358" s="109">
        <f>IF(OR(AC358&lt;0.01,AC358="n/a"),"n/a",I358/AC358)</f>
        <v>23.65425101214575</v>
      </c>
      <c r="AB358" s="71">
        <v>12</v>
      </c>
      <c r="AC358" s="100">
        <v>12.35</v>
      </c>
      <c r="AD358" s="100">
        <v>1.99</v>
      </c>
      <c r="AE358" s="100">
        <v>6.83</v>
      </c>
      <c r="AF358" s="100">
        <v>8.39</v>
      </c>
      <c r="AG358" s="100">
        <v>39.700000000000003</v>
      </c>
      <c r="AH358" s="100">
        <v>11.89</v>
      </c>
      <c r="AI358" s="100">
        <v>8.49</v>
      </c>
      <c r="AJ358" s="100">
        <v>8.75</v>
      </c>
      <c r="AK358" s="100">
        <v>10.37</v>
      </c>
      <c r="AL358" s="100">
        <v>173550</v>
      </c>
      <c r="AM358" s="100">
        <v>0.22</v>
      </c>
      <c r="AN358" s="100">
        <v>1.51</v>
      </c>
      <c r="AO358" s="110">
        <f>IF(U358="n/a","n/a",IF(AA358&lt;0,"n/a",IF(AA358="n/a","n/a",J358+U358-AA358)))</f>
        <v>-14.717386674218407</v>
      </c>
      <c r="AP358" s="111">
        <f>IF(U358="n/a","n/a",J358+U358)</f>
        <v>8.9368643379273429</v>
      </c>
      <c r="AQ358" s="112">
        <f>IF(OR(AC358&lt;0.01,AC358="n/a",AF358="n/a"),"n/a",(I358/SQRT(22.5*AC358*(I358/AF358))-1)*100)</f>
        <v>196.99170657474437</v>
      </c>
      <c r="AR358" s="101">
        <f>INDEX(Historical!$C$7:$C$1063,MATCH(B358,Historical!$B$7:$B$1063,0))*IF(AH358="n/a",1.03,IF(AH358&lt;0,1.01,IF(AH358&gt;10,1.1,(1+AH358/100))))</f>
        <v>5.9840000000000009</v>
      </c>
      <c r="AS358" s="109">
        <f>IF($AI358="n/a",1.03*AR358,IF($AI358&lt;0,1.01*AR358,IF($AI358&gt;10,1.1*AR358,(1+$AI358/100)*AR358)))</f>
        <v>6.4920416000000012</v>
      </c>
      <c r="AT358" s="109">
        <f>IF($AK358="n/a",1.03*AS358,IF($AK358&lt;0,1.01*AS358,IF($AK358&gt;10,1.1*AS358,(1+$AK358/100)*AS358)))</f>
        <v>7.1412457600000021</v>
      </c>
      <c r="AU358" s="109">
        <f>IF($AK358="n/a",1.03*AT358,IF($AK358&lt;0,1.01*AT358,IF($AK358&gt;10,1.1*AT358,(1+$AK358/100)*AT358)))</f>
        <v>7.8553703360000027</v>
      </c>
      <c r="AV358" s="109">
        <f>IF($AK358="n/a",1.03*AU358,IF($AK358&lt;0,1.01*AU358,IF($AK358&gt;10,1.1*AU358,(1+$AK358/100)*AU358)))</f>
        <v>8.6409073696000043</v>
      </c>
      <c r="AW358" s="109">
        <f>SUM(AR358:AV358)</f>
        <v>36.113565065600014</v>
      </c>
      <c r="AX358" s="113">
        <f>AW358/I358*100</f>
        <v>12.362155569643656</v>
      </c>
      <c r="AY358" s="100">
        <v>0.96</v>
      </c>
      <c r="AZ358" s="100">
        <v>38.56</v>
      </c>
      <c r="BA358" s="100">
        <v>-7.55</v>
      </c>
      <c r="BB358" s="100">
        <v>5.33</v>
      </c>
      <c r="BC358" s="100">
        <v>16.520000000000003</v>
      </c>
      <c r="BE358" s="12">
        <v>2007</v>
      </c>
      <c r="BF358" s="12">
        <f>IF(BE358&gt;2020,0,IF(BE358&gt;2008,1,IF(BE358&gt;2001,2,IF(BE358&gt;1990,3,IF(BE358&gt;1980,4,IF(BE358&gt;1973,5,IF(BE358&gt;1970,6,IF(BE358&gt;1960,7,IF(BE358&gt;1958,8,IF(BE358&gt;1953,9,10))))))))))</f>
        <v>2</v>
      </c>
      <c r="BG358" s="100">
        <v>10.489999999999998</v>
      </c>
      <c r="BH358" s="55" t="s">
        <v>121</v>
      </c>
      <c r="BI358" s="55" t="s">
        <v>122</v>
      </c>
    </row>
    <row r="359" spans="1:61" ht="12.75" customHeight="1" x14ac:dyDescent="0.2">
      <c r="A359" s="123" t="s">
        <v>1312</v>
      </c>
      <c r="B359" s="55" t="s">
        <v>1313</v>
      </c>
      <c r="C359" s="156" t="s">
        <v>134</v>
      </c>
      <c r="D359" s="98" t="s">
        <v>157</v>
      </c>
      <c r="E359" s="157">
        <v>14</v>
      </c>
      <c r="F359" s="2">
        <v>388</v>
      </c>
      <c r="G359" s="2" t="s">
        <v>146</v>
      </c>
      <c r="H359" s="2" t="s">
        <v>146</v>
      </c>
      <c r="I359" s="100">
        <v>58.89</v>
      </c>
      <c r="J359" s="101">
        <f>(M359/I359)*100</f>
        <v>1.0867719476991</v>
      </c>
      <c r="K359" s="104">
        <v>0.16</v>
      </c>
      <c r="L359" s="71">
        <v>4</v>
      </c>
      <c r="M359" s="28">
        <f>K359*L359</f>
        <v>0.64</v>
      </c>
      <c r="N359" s="103" t="s">
        <v>182</v>
      </c>
      <c r="O359" s="104">
        <v>0.15</v>
      </c>
      <c r="P359" s="158">
        <v>46087</v>
      </c>
      <c r="Q359" s="158">
        <v>46101</v>
      </c>
      <c r="R359" s="28">
        <f>(K359-O359)/O359*100</f>
        <v>6.6666666666666732</v>
      </c>
      <c r="S359" s="105">
        <f>IF(INDEX(Historical!$D$7:$D1676,MATCH(B359,Historical!$B$7:$B$1062,0))=0,"n/a",(INDEX(Historical!$C$7:$C$1062,MATCH(B359,Historical!$B$7:$B$1062,0))/INDEX(Historical!$D$7:$D$1062,MATCH(B359,Historical!$B$7:$B$1062,0))-1)*100)</f>
        <v>11.538461538461519</v>
      </c>
      <c r="T359" s="105">
        <f>IF(INDEX(Historical!$F$7:$F$1062,MATCH(B359,Historical!$B$7:$B$1062,0))=0,"n/a",((INDEX(Historical!$C$7:$C$1062,MATCH(B359,Historical!$B$7:$B$1062,0))/INDEX(Historical!$F$7:$F$1062,MATCH(B359,Historical!$B$7:$B$1062,0)))^(1/3)-1)*100)</f>
        <v>10.489204306989542</v>
      </c>
      <c r="U359" s="105">
        <f>IF(INDEX(Historical!$H$7:$H$1062,MATCH(B359,Historical!$B$7:$B$1062,0))=0,"n/a",((INDEX(Historical!$C$7:$C$1062,MATCH(B359,Historical!$B$7:$B$1062,0))/INDEX(Historical!$H$7:$H$1062,MATCH(B359,Historical!$B$7:$B$1062,0)))^(1/5)-1)*100)</f>
        <v>12.630393921616268</v>
      </c>
      <c r="V359" s="105">
        <f>IF(INDEX(Historical!$M$7:$M$1062,MATCH(B359,Historical!$B$7:$B$1062,0))=0,"n/a",((INDEX(Historical!$C$7:$C$1062,MATCH(B359,Historical!$B$7:$B$1062,0))/INDEX(Historical!$M$7:$M$1062,MATCH(B359,Historical!$B$7:$B$1062,0)))^(1/10)-1)*100)</f>
        <v>15.273636995125317</v>
      </c>
      <c r="W359" s="106">
        <f>IF(OR(U359&lt;=0,U359="n/a",V359&lt;=0,V359="n/a"),"n/a",U359/V359)</f>
        <v>0.82694082134119995</v>
      </c>
      <c r="X359" s="107">
        <f>IF(OR(AJ359&lt;=0,AJ359="n/a",U359&lt;=0,U359="n/a"),"n/a",U359/AJ359)</f>
        <v>1.1915465963788932</v>
      </c>
      <c r="Y359" s="165"/>
      <c r="Z359" s="101">
        <f>IF(OR(AC359&lt;0.01,AC359="n/a"),"n/a",M359/AC359*100)</f>
        <v>11.149825783972126</v>
      </c>
      <c r="AA359" s="109">
        <f>IF(OR(AC359&lt;0.01,AC359="n/a"),"n/a",I359/AC359)</f>
        <v>10.259581881533101</v>
      </c>
      <c r="AB359" s="71">
        <v>12</v>
      </c>
      <c r="AC359" s="100">
        <v>5.74</v>
      </c>
      <c r="AD359" s="100">
        <v>1.02</v>
      </c>
      <c r="AE359" s="100">
        <v>3.05</v>
      </c>
      <c r="AF359" s="100">
        <v>1.59</v>
      </c>
      <c r="AG359" s="100">
        <v>16.950000000000003</v>
      </c>
      <c r="AH359" s="100">
        <v>15.540000000000001</v>
      </c>
      <c r="AI359" s="100">
        <v>8.5400000000000009</v>
      </c>
      <c r="AJ359" s="100">
        <v>10.6</v>
      </c>
      <c r="AK359" s="100">
        <v>9.08</v>
      </c>
      <c r="AL359" s="100">
        <v>591.30999999999995</v>
      </c>
      <c r="AM359" s="100">
        <v>31.569999999999997</v>
      </c>
      <c r="AN359" s="100">
        <v>0.88</v>
      </c>
      <c r="AO359" s="110">
        <f>IF(U359="n/a","n/a",IF(AA359&lt;0,"n/a",IF(AA359="n/a","n/a",J359+U359-AA359)))</f>
        <v>3.4575839877822663</v>
      </c>
      <c r="AP359" s="111">
        <f>IF(U359="n/a","n/a",J359+U359)</f>
        <v>13.717165869315368</v>
      </c>
      <c r="AQ359" s="112">
        <f>IF(OR(AC359&lt;0.01,AC359="n/a",AF359="n/a"),"n/a",(I359/SQRT(22.5*AC359*(I359/AF359))-1)*100)</f>
        <v>-14.852454353535682</v>
      </c>
      <c r="AR359" s="101">
        <f>INDEX(Historical!$C$7:$C$1063,MATCH(B359,Historical!$B$7:$B$1063,0))*IF(AH359="n/a",1.03,IF(AH359&lt;0,1.01,IF(AH359&gt;10,1.1,(1+AH359/100))))</f>
        <v>0.63800000000000001</v>
      </c>
      <c r="AS359" s="109">
        <f>IF($AI359="n/a",1.03*AR359,IF($AI359&lt;0,1.01*AR359,IF($AI359&gt;10,1.1*AR359,(1+$AI359/100)*AR359)))</f>
        <v>0.69248519999999991</v>
      </c>
      <c r="AT359" s="109">
        <f>IF($AK359="n/a",1.03*AS359,IF($AK359&lt;0,1.01*AS359,IF($AK359&gt;10,1.1*AS359,(1+$AK359/100)*AS359)))</f>
        <v>0.75536285615999987</v>
      </c>
      <c r="AU359" s="109">
        <f>IF($AK359="n/a",1.03*AT359,IF($AK359&lt;0,1.01*AT359,IF($AK359&gt;10,1.1*AT359,(1+$AK359/100)*AT359)))</f>
        <v>0.82394980349932789</v>
      </c>
      <c r="AV359" s="109">
        <f>IF($AK359="n/a",1.03*AU359,IF($AK359&lt;0,1.01*AU359,IF($AK359&gt;10,1.1*AU359,(1+$AK359/100)*AU359)))</f>
        <v>0.89876444565706681</v>
      </c>
      <c r="AW359" s="109">
        <f>SUM(AR359:AV359)</f>
        <v>3.8085623053163942</v>
      </c>
      <c r="AX359" s="113">
        <f>AW359/I359*100</f>
        <v>6.4672479288782379</v>
      </c>
      <c r="AY359" s="100">
        <v>0.63</v>
      </c>
      <c r="AZ359" s="100">
        <v>32.81</v>
      </c>
      <c r="BA359" s="100">
        <v>-3.2399999999999998</v>
      </c>
      <c r="BB359" s="100">
        <v>4.07</v>
      </c>
      <c r="BC359" s="100">
        <v>10.97</v>
      </c>
      <c r="BE359" s="12">
        <v>2013</v>
      </c>
      <c r="BF359" s="12">
        <f>IF(BE359&gt;2020,0,IF(BE359&gt;2008,1,IF(BE359&gt;2001,2,IF(BE359&gt;1990,3,IF(BE359&gt;1980,4,IF(BE359&gt;1973,5,IF(BE359&gt;1970,6,IF(BE359&gt;1960,7,IF(BE359&gt;1958,8,IF(BE359&gt;1953,9,10))))))))))</f>
        <v>1</v>
      </c>
      <c r="BG359" s="100">
        <v>1.91</v>
      </c>
      <c r="BH359" s="55" t="s">
        <v>121</v>
      </c>
      <c r="BI359" s="55" t="s">
        <v>122</v>
      </c>
    </row>
    <row r="360" spans="1:61" ht="12.75" customHeight="1" x14ac:dyDescent="0.2">
      <c r="A360" s="55" t="s">
        <v>1314</v>
      </c>
      <c r="B360" s="55" t="s">
        <v>1315</v>
      </c>
      <c r="C360" s="156" t="s">
        <v>116</v>
      </c>
      <c r="D360" s="98" t="s">
        <v>236</v>
      </c>
      <c r="E360" s="157">
        <v>16</v>
      </c>
      <c r="F360" s="2">
        <v>259</v>
      </c>
      <c r="G360" s="2" t="s">
        <v>118</v>
      </c>
      <c r="H360" s="2" t="s">
        <v>118</v>
      </c>
      <c r="I360" s="100">
        <v>104.22</v>
      </c>
      <c r="J360" s="101">
        <f>(M360/I360)*100</f>
        <v>6.2943772788332364</v>
      </c>
      <c r="K360" s="104">
        <v>1.64</v>
      </c>
      <c r="L360" s="71">
        <v>4</v>
      </c>
      <c r="M360" s="28">
        <f>K360*L360</f>
        <v>6.56</v>
      </c>
      <c r="N360" s="103" t="s">
        <v>470</v>
      </c>
      <c r="O360" s="104">
        <v>1.63</v>
      </c>
      <c r="P360" s="115">
        <v>45706</v>
      </c>
      <c r="Q360" s="115">
        <v>45722</v>
      </c>
      <c r="R360" s="28">
        <f>(K360-O360)/O360*100</f>
        <v>0.6134969325153381</v>
      </c>
      <c r="S360" s="105">
        <f>IF(INDEX(Historical!$D$7:$D1677,MATCH(B360,Historical!$B$7:$B$1062,0))=0,"n/a",(INDEX(Historical!$C$7:$C$1062,MATCH(B360,Historical!$B$7:$B$1062,0))/INDEX(Historical!$D$7:$D$1062,MATCH(B360,Historical!$B$7:$B$1062,0))-1)*100)</f>
        <v>0.61349693251533388</v>
      </c>
      <c r="T360" s="105">
        <f>IF(INDEX(Historical!$F$7:$F$1062,MATCH(B360,Historical!$B$7:$B$1062,0))=0,"n/a",((INDEX(Historical!$C$7:$C$1062,MATCH(B360,Historical!$B$7:$B$1062,0))/INDEX(Historical!$F$7:$F$1062,MATCH(B360,Historical!$B$7:$B$1062,0)))^(1/3)-1)*100)</f>
        <v>2.5652131008858436</v>
      </c>
      <c r="U360" s="105">
        <f>IF(INDEX(Historical!$H$7:$H$1062,MATCH(B360,Historical!$B$7:$B$1062,0))=0,"n/a",((INDEX(Historical!$C$7:$C$1062,MATCH(B360,Historical!$B$7:$B$1062,0))/INDEX(Historical!$H$7:$H$1062,MATCH(B360,Historical!$B$7:$B$1062,0)))^(1/5)-1)*100)</f>
        <v>10.180438091988142</v>
      </c>
      <c r="V360" s="105">
        <f>IF(INDEX(Historical!$M$7:$M$1062,MATCH(B360,Historical!$B$7:$B$1062,0))=0,"n/a",((INDEX(Historical!$C$7:$C$1062,MATCH(B360,Historical!$B$7:$B$1062,0))/INDEX(Historical!$M$7:$M$1062,MATCH(B360,Historical!$B$7:$B$1062,0)))^(1/10)-1)*100)</f>
        <v>8.4306593834394974</v>
      </c>
      <c r="W360" s="106">
        <f>IF(OR(U360&lt;=0,U360="n/a",V360&lt;=0,V360="n/a"),"n/a",U360/V360)</f>
        <v>1.2075494488587415</v>
      </c>
      <c r="X360" s="107">
        <f>IF(OR(AJ360&lt;=0,AJ360="n/a",U360&lt;=0,U360="n/a"),"n/a",U360/AJ360)</f>
        <v>0.30325999678248861</v>
      </c>
      <c r="Y360" s="165"/>
      <c r="Z360" s="101">
        <f>IF(OR(AC360&lt;0.01,AC360="n/a"),"n/a",M360/AC360*100)</f>
        <v>122.16014897579142</v>
      </c>
      <c r="AA360" s="109">
        <f>IF(OR(AC360&lt;0.01,AC360="n/a"),"n/a",I360/AC360)</f>
        <v>19.407821229050278</v>
      </c>
      <c r="AB360" s="71">
        <v>12</v>
      </c>
      <c r="AC360" s="100">
        <v>5.37</v>
      </c>
      <c r="AD360" s="100">
        <v>2.02</v>
      </c>
      <c r="AE360" s="100">
        <v>0.98</v>
      </c>
      <c r="AF360" s="100">
        <v>5.62</v>
      </c>
      <c r="AG360" s="100">
        <v>29.659999999999997</v>
      </c>
      <c r="AH360" s="100">
        <v>0.27999999999999997</v>
      </c>
      <c r="AI360" s="100">
        <v>11.799999999999999</v>
      </c>
      <c r="AJ360" s="100">
        <v>33.57</v>
      </c>
      <c r="AK360" s="100">
        <v>6.43</v>
      </c>
      <c r="AL360" s="100">
        <v>88590</v>
      </c>
      <c r="AM360" s="100">
        <v>12.19</v>
      </c>
      <c r="AN360" s="100">
        <v>1.9</v>
      </c>
      <c r="AO360" s="110">
        <f>IF(U360="n/a","n/a",IF(AA360&lt;0,"n/a",IF(AA360="n/a","n/a",J360+U360-AA360)))</f>
        <v>-2.9330058582288991</v>
      </c>
      <c r="AP360" s="111">
        <f>IF(U360="n/a","n/a",J360+U360)</f>
        <v>16.474815370821378</v>
      </c>
      <c r="AQ360" s="112">
        <f>IF(OR(AC360&lt;0.01,AC360="n/a",AF360="n/a"),"n/a",(I360/SQRT(22.5*AC360*(I360/AF360))-1)*100)</f>
        <v>120.17362371775052</v>
      </c>
      <c r="AR360" s="101">
        <f>INDEX(Historical!$C$7:$C$1063,MATCH(B360,Historical!$B$7:$B$1063,0))*IF(AH360="n/a",1.03,IF(AH360&lt;0,1.01,IF(AH360&gt;10,1.1,(1+AH360/100))))</f>
        <v>6.5783679999999993</v>
      </c>
      <c r="AS360" s="109">
        <f>IF($AI360="n/a",1.03*AR360,IF($AI360&lt;0,1.01*AR360,IF($AI360&gt;10,1.1*AR360,(1+$AI360/100)*AR360)))</f>
        <v>7.2362047999999994</v>
      </c>
      <c r="AT360" s="109">
        <f>IF($AK360="n/a",1.03*AS360,IF($AK360&lt;0,1.01*AS360,IF($AK360&gt;10,1.1*AS360,(1+$AK360/100)*AS360)))</f>
        <v>7.7014927686399997</v>
      </c>
      <c r="AU360" s="109">
        <f>IF($AK360="n/a",1.03*AT360,IF($AK360&lt;0,1.01*AT360,IF($AK360&gt;10,1.1*AT360,(1+$AK360/100)*AT360)))</f>
        <v>8.1966987536635525</v>
      </c>
      <c r="AV360" s="109">
        <f>IF($AK360="n/a",1.03*AU360,IF($AK360&lt;0,1.01*AU360,IF($AK360&gt;10,1.1*AU360,(1+$AK360/100)*AU360)))</f>
        <v>8.7237464835241187</v>
      </c>
      <c r="AW360" s="109">
        <f>SUM(AR360:AV360)</f>
        <v>38.436510805827666</v>
      </c>
      <c r="AX360" s="113">
        <f>AW360/I360*100</f>
        <v>36.880167727717968</v>
      </c>
      <c r="AY360" s="100">
        <v>1.04</v>
      </c>
      <c r="AZ360" s="100">
        <v>27.1</v>
      </c>
      <c r="BA360" s="100">
        <v>-14.860000000000001</v>
      </c>
      <c r="BB360" s="100">
        <v>-4.1500000000000004</v>
      </c>
      <c r="BC360" s="100">
        <v>0.88</v>
      </c>
      <c r="BE360" s="12">
        <v>2010</v>
      </c>
      <c r="BF360" s="12">
        <f>IF(BE360&gt;2020,0,IF(BE360&gt;2008,1,IF(BE360&gt;2001,2,IF(BE360&gt;1990,3,IF(BE360&gt;1980,4,IF(BE360&gt;1973,5,IF(BE360&gt;1970,6,IF(BE360&gt;1960,7,IF(BE360&gt;1958,8,IF(BE360&gt;1953,9,10))))))))))</f>
        <v>1</v>
      </c>
      <c r="BG360" s="100">
        <v>6.43</v>
      </c>
      <c r="BH360" s="55" t="s">
        <v>121</v>
      </c>
      <c r="BI360" s="55" t="s">
        <v>122</v>
      </c>
    </row>
    <row r="361" spans="1:61" ht="12.75" customHeight="1" x14ac:dyDescent="0.2">
      <c r="A361" s="123" t="s">
        <v>1316</v>
      </c>
      <c r="B361" s="55" t="s">
        <v>1317</v>
      </c>
      <c r="C361" s="156" t="s">
        <v>134</v>
      </c>
      <c r="D361" s="98" t="s">
        <v>157</v>
      </c>
      <c r="E361" s="157">
        <v>14</v>
      </c>
      <c r="F361" s="2">
        <v>366</v>
      </c>
      <c r="G361" s="2" t="s">
        <v>119</v>
      </c>
      <c r="H361" s="2" t="s">
        <v>119</v>
      </c>
      <c r="I361" s="100">
        <v>63.01</v>
      </c>
      <c r="J361" s="101">
        <f>(M361/I361)*100</f>
        <v>3.301063323282019</v>
      </c>
      <c r="K361" s="104">
        <v>0.52</v>
      </c>
      <c r="L361" s="71">
        <v>4</v>
      </c>
      <c r="M361" s="28">
        <f>K361*L361</f>
        <v>2.08</v>
      </c>
      <c r="N361" s="103" t="s">
        <v>240</v>
      </c>
      <c r="O361" s="104">
        <v>0.5</v>
      </c>
      <c r="P361" s="158">
        <v>45930</v>
      </c>
      <c r="Q361" s="158">
        <v>45945</v>
      </c>
      <c r="R361" s="28">
        <f>(K361-O361)/O361*100</f>
        <v>4.0000000000000036</v>
      </c>
      <c r="S361" s="105">
        <f>IF(INDEX(Historical!$D$7:$D1678,MATCH(B361,Historical!$B$7:$B$1062,0))=0,"n/a",(INDEX(Historical!$C$7:$C$1062,MATCH(B361,Historical!$B$7:$B$1062,0))/INDEX(Historical!$D$7:$D$1062,MATCH(B361,Historical!$B$7:$B$1062,0))-1)*100)</f>
        <v>2.5380710659898442</v>
      </c>
      <c r="T361" s="105">
        <f>IF(INDEX(Historical!$F$7:$F$1062,MATCH(B361,Historical!$B$7:$B$1062,0))=0,"n/a",((INDEX(Historical!$C$7:$C$1062,MATCH(B361,Historical!$B$7:$B$1062,0))/INDEX(Historical!$F$7:$F$1062,MATCH(B361,Historical!$B$7:$B$1062,0)))^(1/3)-1)*100)</f>
        <v>2.7888818419952832</v>
      </c>
      <c r="U361" s="105">
        <f>IF(INDEX(Historical!$H$7:$H$1062,MATCH(B361,Historical!$B$7:$B$1062,0))=0,"n/a",((INDEX(Historical!$C$7:$C$1062,MATCH(B361,Historical!$B$7:$B$1062,0))/INDEX(Historical!$H$7:$H$1062,MATCH(B361,Historical!$B$7:$B$1062,0)))^(1/5)-1)*100)</f>
        <v>3.7548525504527142</v>
      </c>
      <c r="V361" s="105">
        <f>IF(INDEX(Historical!$M$7:$M$1062,MATCH(B361,Historical!$B$7:$B$1062,0))=0,"n/a",((INDEX(Historical!$C$7:$C$1062,MATCH(B361,Historical!$B$7:$B$1062,0))/INDEX(Historical!$M$7:$M$1062,MATCH(B361,Historical!$B$7:$B$1062,0)))^(1/10)-1)*100)</f>
        <v>7.2840443344049932</v>
      </c>
      <c r="W361" s="106">
        <f>IF(OR(U361&lt;=0,U361="n/a",V361&lt;=0,V361="n/a"),"n/a",U361/V361)</f>
        <v>0.515490073655549</v>
      </c>
      <c r="X361" s="107">
        <f>IF(OR(AJ361&lt;=0,AJ361="n/a",U361&lt;=0,U361="n/a"),"n/a",U361/AJ361)</f>
        <v>0.43813915407849641</v>
      </c>
      <c r="Y361" s="165"/>
      <c r="Z361" s="101">
        <f>IF(OR(AC361&lt;0.01,AC361="n/a"),"n/a",M361/AC361*100)</f>
        <v>41.516966067864274</v>
      </c>
      <c r="AA361" s="109">
        <f>IF(OR(AC361&lt;0.01,AC361="n/a"),"n/a",I361/AC361)</f>
        <v>12.57684630738523</v>
      </c>
      <c r="AB361" s="71">
        <v>12</v>
      </c>
      <c r="AC361" s="100">
        <v>5.01</v>
      </c>
      <c r="AD361" s="100">
        <v>0.95</v>
      </c>
      <c r="AE361" s="100">
        <v>2.2599999999999998</v>
      </c>
      <c r="AF361" s="100">
        <v>1.62</v>
      </c>
      <c r="AG361" s="100">
        <v>12.620000000000001</v>
      </c>
      <c r="AH361" s="100">
        <v>12.879999999999999</v>
      </c>
      <c r="AI361" s="100">
        <v>11.52</v>
      </c>
      <c r="AJ361" s="100">
        <v>8.57</v>
      </c>
      <c r="AK361" s="100">
        <v>11.459999999999999</v>
      </c>
      <c r="AL361" s="100">
        <v>98170</v>
      </c>
      <c r="AM361" s="100">
        <v>0.22999999999999998</v>
      </c>
      <c r="AN361" s="100">
        <v>1.42</v>
      </c>
      <c r="AO361" s="110">
        <f>IF(U361="n/a","n/a",IF(AA361&lt;0,"n/a",IF(AA361="n/a","n/a",J361+U361-AA361)))</f>
        <v>-5.5209304336504967</v>
      </c>
      <c r="AP361" s="111">
        <f>IF(U361="n/a","n/a",J361+U361)</f>
        <v>7.0559158737347332</v>
      </c>
      <c r="AQ361" s="112">
        <f>IF(OR(AC361&lt;0.01,AC361="n/a",AF361="n/a"),"n/a",(I361/SQRT(22.5*AC361*(I361/AF361))-1)*100)</f>
        <v>-4.8405057741616186</v>
      </c>
      <c r="AR361" s="101">
        <f>INDEX(Historical!$C$7:$C$1063,MATCH(B361,Historical!$B$7:$B$1063,0))*IF(AH361="n/a",1.03,IF(AH361&lt;0,1.01,IF(AH361&gt;10,1.1,(1+AH361/100))))</f>
        <v>2.2220000000000004</v>
      </c>
      <c r="AS361" s="109">
        <f>IF($AI361="n/a",1.03*AR361,IF($AI361&lt;0,1.01*AR361,IF($AI361&gt;10,1.1*AR361,(1+$AI361/100)*AR361)))</f>
        <v>2.4442000000000008</v>
      </c>
      <c r="AT361" s="109">
        <f>IF($AK361="n/a",1.03*AS361,IF($AK361&lt;0,1.01*AS361,IF($AK361&gt;10,1.1*AS361,(1+$AK361/100)*AS361)))</f>
        <v>2.6886200000000011</v>
      </c>
      <c r="AU361" s="109">
        <f>IF($AK361="n/a",1.03*AT361,IF($AK361&lt;0,1.01*AT361,IF($AK361&gt;10,1.1*AT361,(1+$AK361/100)*AT361)))</f>
        <v>2.9574820000000015</v>
      </c>
      <c r="AV361" s="109">
        <f>IF($AK361="n/a",1.03*AU361,IF($AK361&lt;0,1.01*AU361,IF($AK361&gt;10,1.1*AU361,(1+$AK361/100)*AU361)))</f>
        <v>3.2532302000000017</v>
      </c>
      <c r="AW361" s="109">
        <f>SUM(AR361:AV361)</f>
        <v>13.565532200000007</v>
      </c>
      <c r="AX361" s="113">
        <f>AW361/I361*100</f>
        <v>21.529173464529453</v>
      </c>
      <c r="AY361" s="100">
        <v>0.97</v>
      </c>
      <c r="AZ361" s="100">
        <v>44.98</v>
      </c>
      <c r="BA361" s="100">
        <v>-2.82</v>
      </c>
      <c r="BB361" s="100">
        <v>5.71</v>
      </c>
      <c r="BC361" s="100">
        <v>15.260000000000002</v>
      </c>
      <c r="BE361" s="12">
        <v>2011</v>
      </c>
      <c r="BF361" s="12">
        <f>IF(BE361&gt;2020,0,IF(BE361&gt;2008,1,IF(BE361&gt;2001,2,IF(BE361&gt;1990,3,IF(BE361&gt;1980,4,IF(BE361&gt;1973,5,IF(BE361&gt;1970,6,IF(BE361&gt;1960,7,IF(BE361&gt;1958,8,IF(BE361&gt;1953,9,10))))))))))</f>
        <v>1</v>
      </c>
      <c r="BG361" s="100">
        <v>1.1499999999999999</v>
      </c>
      <c r="BH361" s="55" t="s">
        <v>121</v>
      </c>
      <c r="BI361" s="55" t="s">
        <v>122</v>
      </c>
    </row>
    <row r="362" spans="1:61" ht="12.75" customHeight="1" x14ac:dyDescent="0.2">
      <c r="A362" s="123" t="s">
        <v>1318</v>
      </c>
      <c r="B362" s="55" t="s">
        <v>1319</v>
      </c>
      <c r="C362" s="156" t="s">
        <v>162</v>
      </c>
      <c r="D362" s="98" t="s">
        <v>192</v>
      </c>
      <c r="E362" s="157">
        <v>12</v>
      </c>
      <c r="F362" s="2">
        <v>464</v>
      </c>
      <c r="G362" s="2" t="s">
        <v>146</v>
      </c>
      <c r="H362" s="2" t="s">
        <v>146</v>
      </c>
      <c r="I362" s="100">
        <v>53.94</v>
      </c>
      <c r="J362" s="101">
        <f>(M362/I362)*100</f>
        <v>3.5224323322209865</v>
      </c>
      <c r="K362" s="104">
        <v>0.47499999999999998</v>
      </c>
      <c r="L362" s="71">
        <v>4</v>
      </c>
      <c r="M362" s="28">
        <f>K362*L362</f>
        <v>1.9</v>
      </c>
      <c r="N362" s="103" t="s">
        <v>585</v>
      </c>
      <c r="O362" s="104">
        <v>0.45</v>
      </c>
      <c r="P362" s="158">
        <v>46065</v>
      </c>
      <c r="Q362" s="158">
        <v>46080</v>
      </c>
      <c r="R362" s="28">
        <f>(K362-O362)/O362*100</f>
        <v>5.5555555555555483</v>
      </c>
      <c r="S362" s="105">
        <f>IF(INDEX(Historical!$D$7:$D1679,MATCH(B362,Historical!$B$7:$B$1062,0))=0,"n/a",(INDEX(Historical!$C$7:$C$1062,MATCH(B362,Historical!$B$7:$B$1062,0))/INDEX(Historical!$D$7:$D$1062,MATCH(B362,Historical!$B$7:$B$1062,0))-1)*100)</f>
        <v>5.8823529411764719</v>
      </c>
      <c r="T362" s="105">
        <f>IF(INDEX(Historical!$F$7:$F$1062,MATCH(B362,Historical!$B$7:$B$1062,0))=0,"n/a",((INDEX(Historical!$C$7:$C$1062,MATCH(B362,Historical!$B$7:$B$1062,0))/INDEX(Historical!$F$7:$F$1062,MATCH(B362,Historical!$B$7:$B$1062,0)))^(1/3)-1)*100)</f>
        <v>4.8856246288386806</v>
      </c>
      <c r="U362" s="105">
        <f>IF(INDEX(Historical!$H$7:$H$1062,MATCH(B362,Historical!$B$7:$B$1062,0))=0,"n/a",((INDEX(Historical!$C$7:$C$1062,MATCH(B362,Historical!$B$7:$B$1062,0))/INDEX(Historical!$H$7:$H$1062,MATCH(B362,Historical!$B$7:$B$1062,0)))^(1/5)-1)*100)</f>
        <v>3.7137289336648172</v>
      </c>
      <c r="V362" s="105">
        <f>IF(INDEX(Historical!$M$7:$M$1062,MATCH(B362,Historical!$B$7:$B$1062,0))=0,"n/a",((INDEX(Historical!$C$7:$C$1062,MATCH(B362,Historical!$B$7:$B$1062,0))/INDEX(Historical!$M$7:$M$1062,MATCH(B362,Historical!$B$7:$B$1062,0)))^(1/10)-1)*100)</f>
        <v>2.5449899701238676</v>
      </c>
      <c r="W362" s="106">
        <f>IF(OR(U362&lt;=0,U362="n/a",V362&lt;=0,V362="n/a"),"n/a",U362/V362)</f>
        <v>1.4592312650584103</v>
      </c>
      <c r="X362" s="107">
        <f>IF(OR(AJ362&lt;=0,AJ362="n/a",U362&lt;=0,U362="n/a"),"n/a",U362/AJ362)</f>
        <v>0.5576169570067292</v>
      </c>
      <c r="Y362" s="123"/>
      <c r="Z362" s="101">
        <f>IF(OR(AC362&lt;0.01,AC362="n/a"),"n/a",M362/AC362*100)</f>
        <v>60.70287539936102</v>
      </c>
      <c r="AA362" s="109">
        <f>IF(OR(AC362&lt;0.01,AC362="n/a"),"n/a",I362/AC362)</f>
        <v>17.233226837060702</v>
      </c>
      <c r="AB362" s="71">
        <v>12</v>
      </c>
      <c r="AC362" s="100">
        <v>3.13</v>
      </c>
      <c r="AD362" s="100">
        <v>2.82</v>
      </c>
      <c r="AE362" s="100">
        <v>1.67</v>
      </c>
      <c r="AF362" s="100">
        <v>1.53</v>
      </c>
      <c r="AG362" s="100">
        <v>9.5500000000000007</v>
      </c>
      <c r="AH362" s="100">
        <v>3.4799999999999995</v>
      </c>
      <c r="AI362" s="100">
        <v>6.32</v>
      </c>
      <c r="AJ362" s="100">
        <v>6.660000000000001</v>
      </c>
      <c r="AK362" s="100">
        <v>5.5</v>
      </c>
      <c r="AL362" s="100">
        <v>970.43</v>
      </c>
      <c r="AM362" s="100">
        <v>2.23</v>
      </c>
      <c r="AN362" s="100">
        <v>1.47</v>
      </c>
      <c r="AO362" s="110">
        <f>IF(U362="n/a","n/a",IF(AA362&lt;0,"n/a",IF(AA362="n/a","n/a",J362+U362-AA362)))</f>
        <v>-9.9970655711748986</v>
      </c>
      <c r="AP362" s="111">
        <f>IF(U362="n/a","n/a",J362+U362)</f>
        <v>7.2361612658858032</v>
      </c>
      <c r="AQ362" s="112">
        <f>IF(OR(AC362&lt;0.01,AC362="n/a",AF362="n/a"),"n/a",(I362/SQRT(22.5*AC362*(I362/AF362))-1)*100)</f>
        <v>8.2524560885399936</v>
      </c>
      <c r="AR362" s="101">
        <f>INDEX(Historical!$C$7:$C$1063,MATCH(B362,Historical!$B$7:$B$1063,0))*IF(AH362="n/a",1.03,IF(AH362&lt;0,1.01,IF(AH362&gt;10,1.1,(1+AH362/100))))</f>
        <v>1.8626399999999999</v>
      </c>
      <c r="AS362" s="109">
        <f>IF($AI362="n/a",1.03*AR362,IF($AI362&lt;0,1.01*AR362,IF($AI362&gt;10,1.1*AR362,(1+$AI362/100)*AR362)))</f>
        <v>1.9803588479999996</v>
      </c>
      <c r="AT362" s="109">
        <f>IF($AK362="n/a",1.03*AS362,IF($AK362&lt;0,1.01*AS362,IF($AK362&gt;10,1.1*AS362,(1+$AK362/100)*AS362)))</f>
        <v>2.0892785846399993</v>
      </c>
      <c r="AU362" s="109">
        <f>IF($AK362="n/a",1.03*AT362,IF($AK362&lt;0,1.01*AT362,IF($AK362&gt;10,1.1*AT362,(1+$AK362/100)*AT362)))</f>
        <v>2.2041889067951992</v>
      </c>
      <c r="AV362" s="109">
        <f>IF($AK362="n/a",1.03*AU362,IF($AK362&lt;0,1.01*AU362,IF($AK362&gt;10,1.1*AU362,(1+$AK362/100)*AU362)))</f>
        <v>2.3254192966689349</v>
      </c>
      <c r="AW362" s="109">
        <f>SUM(AR362:AV362)</f>
        <v>10.461885636104133</v>
      </c>
      <c r="AX362" s="113">
        <f>AW362/I362*100</f>
        <v>19.395412747690273</v>
      </c>
      <c r="AY362" s="100">
        <v>0.28999999999999998</v>
      </c>
      <c r="AZ362" s="100">
        <v>20.919999999999998</v>
      </c>
      <c r="BA362" s="100">
        <v>-5.8000000000000007</v>
      </c>
      <c r="BB362" s="100">
        <v>2.7199999999999998</v>
      </c>
      <c r="BC362" s="100">
        <v>5.58</v>
      </c>
      <c r="BE362" s="12">
        <v>2015</v>
      </c>
      <c r="BF362" s="12">
        <f>IF(BE362&gt;2020,0,IF(BE362&gt;2008,1,IF(BE362&gt;2001,2,IF(BE362&gt;1990,3,IF(BE362&gt;1980,4,IF(BE362&gt;1973,5,IF(BE362&gt;1970,6,IF(BE362&gt;1960,7,IF(BE362&gt;1958,8,IF(BE362&gt;1953,9,10))))))))))</f>
        <v>1</v>
      </c>
      <c r="BG362" s="100">
        <v>2.76</v>
      </c>
      <c r="BH362" s="55" t="s">
        <v>121</v>
      </c>
      <c r="BI362" s="55" t="s">
        <v>122</v>
      </c>
    </row>
    <row r="363" spans="1:61" ht="12.75" customHeight="1" x14ac:dyDescent="0.2">
      <c r="A363" s="123" t="s">
        <v>1320</v>
      </c>
      <c r="B363" s="55" t="s">
        <v>1321</v>
      </c>
      <c r="C363" s="156" t="s">
        <v>180</v>
      </c>
      <c r="D363" s="98" t="s">
        <v>181</v>
      </c>
      <c r="E363" s="157">
        <v>23</v>
      </c>
      <c r="F363" s="2">
        <v>163</v>
      </c>
      <c r="G363" s="2" t="s">
        <v>146</v>
      </c>
      <c r="H363" s="2" t="s">
        <v>146</v>
      </c>
      <c r="I363" s="100">
        <v>70.52</v>
      </c>
      <c r="J363" s="101">
        <f>(M363/I363)*100</f>
        <v>1.7583664208735112</v>
      </c>
      <c r="K363" s="104">
        <v>0.31</v>
      </c>
      <c r="L363" s="71">
        <v>4</v>
      </c>
      <c r="M363" s="28">
        <f>K363*L363</f>
        <v>1.24</v>
      </c>
      <c r="N363" s="103" t="s">
        <v>361</v>
      </c>
      <c r="O363" s="104">
        <v>0.30499999999999999</v>
      </c>
      <c r="P363" s="158">
        <v>46007</v>
      </c>
      <c r="Q363" s="158">
        <v>46027</v>
      </c>
      <c r="R363" s="28">
        <f>(K363-O363)/O363*100</f>
        <v>1.6393442622950833</v>
      </c>
      <c r="S363" s="105">
        <f>IF(INDEX(Historical!$D$7:$D1680,MATCH(B363,Historical!$B$7:$B$1062,0))=0,"n/a",(INDEX(Historical!$C$7:$C$1062,MATCH(B363,Historical!$B$7:$B$1062,0))/INDEX(Historical!$D$7:$D$1062,MATCH(B363,Historical!$B$7:$B$1062,0))-1)*100)</f>
        <v>1.6666666666666607</v>
      </c>
      <c r="T363" s="105">
        <f>IF(INDEX(Historical!$F$7:$F$1062,MATCH(B363,Historical!$B$7:$B$1062,0))=0,"n/a",((INDEX(Historical!$C$7:$C$1062,MATCH(B363,Historical!$B$7:$B$1062,0))/INDEX(Historical!$F$7:$F$1062,MATCH(B363,Historical!$B$7:$B$1062,0)))^(1/3)-1)*100)</f>
        <v>1.6952372438232333</v>
      </c>
      <c r="U363" s="105">
        <f>IF(INDEX(Historical!$H$7:$H$1062,MATCH(B363,Historical!$B$7:$B$1062,0))=0,"n/a",((INDEX(Historical!$C$7:$C$1062,MATCH(B363,Historical!$B$7:$B$1062,0))/INDEX(Historical!$H$7:$H$1062,MATCH(B363,Historical!$B$7:$B$1062,0)))^(1/5)-1)*100)</f>
        <v>1.7251553126248265</v>
      </c>
      <c r="V363" s="105">
        <f>IF(INDEX(Historical!$M$7:$M$1062,MATCH(B363,Historical!$B$7:$B$1062,0))=0,"n/a",((INDEX(Historical!$C$7:$C$1062,MATCH(B363,Historical!$B$7:$B$1062,0))/INDEX(Historical!$M$7:$M$1062,MATCH(B363,Historical!$B$7:$B$1062,0)))^(1/10)-1)*100)</f>
        <v>1.7568364337328557</v>
      </c>
      <c r="W363" s="106">
        <f>IF(OR(U363&lt;=0,U363="n/a",V363&lt;=0,V363="n/a"),"n/a",U363/V363)</f>
        <v>0.9819669489431555</v>
      </c>
      <c r="X363" s="107">
        <f>IF(OR(AJ363&lt;=0,AJ363="n/a",U363&lt;=0,U363="n/a"),"n/a",U363/AJ363)</f>
        <v>0.50004501815212354</v>
      </c>
      <c r="Y363" s="161"/>
      <c r="Z363" s="101">
        <f>IF(OR(AC363&lt;0.01,AC363="n/a"),"n/a",M363/AC363*100)</f>
        <v>37.804878048780488</v>
      </c>
      <c r="AA363" s="109">
        <f>IF(OR(AC363&lt;0.01,AC363="n/a"),"n/a",I363/AC363)</f>
        <v>21.5</v>
      </c>
      <c r="AB363" s="71">
        <v>12</v>
      </c>
      <c r="AC363" s="100">
        <v>3.28</v>
      </c>
      <c r="AD363" s="100" t="s">
        <v>142</v>
      </c>
      <c r="AE363" s="100">
        <v>6.22</v>
      </c>
      <c r="AF363" s="100">
        <v>1.84</v>
      </c>
      <c r="AG363" s="100">
        <v>8.75</v>
      </c>
      <c r="AH363" s="100" t="s">
        <v>142</v>
      </c>
      <c r="AI363" s="100" t="s">
        <v>142</v>
      </c>
      <c r="AJ363" s="100">
        <v>3.45</v>
      </c>
      <c r="AK363" s="100" t="s">
        <v>142</v>
      </c>
      <c r="AL363" s="100">
        <v>224.53</v>
      </c>
      <c r="AM363" s="100">
        <v>7.17</v>
      </c>
      <c r="AN363" s="100">
        <v>0</v>
      </c>
      <c r="AO363" s="110">
        <f>IF(U363="n/a","n/a",IF(AA363&lt;0,"n/a",IF(AA363="n/a","n/a",J363+U363-AA363)))</f>
        <v>-18.016478266501661</v>
      </c>
      <c r="AP363" s="111">
        <f>IF(U363="n/a","n/a",J363+U363)</f>
        <v>3.4835217334983377</v>
      </c>
      <c r="AQ363" s="112">
        <f>IF(OR(AC363&lt;0.01,AC363="n/a",AF363="n/a"),"n/a",(I363/SQRT(22.5*AC363*(I363/AF363))-1)*100)</f>
        <v>32.59797216481941</v>
      </c>
      <c r="AR363" s="101">
        <f>INDEX(Historical!$C$7:$C$1063,MATCH(B363,Historical!$B$7:$B$1063,0))*IF(AH363="n/a",1.03,IF(AH363&lt;0,1.01,IF(AH363&gt;10,1.1,(1+AH363/100))))</f>
        <v>1.2565999999999999</v>
      </c>
      <c r="AS363" s="109">
        <f>IF($AI363="n/a",1.03*AR363,IF($AI363&lt;0,1.01*AR363,IF($AI363&gt;10,1.1*AR363,(1+$AI363/100)*AR363)))</f>
        <v>1.2942979999999999</v>
      </c>
      <c r="AT363" s="109">
        <f>IF($AK363="n/a",1.03*AS363,IF($AK363&lt;0,1.01*AS363,IF($AK363&gt;10,1.1*AS363,(1+$AK363/100)*AS363)))</f>
        <v>1.3331269399999999</v>
      </c>
      <c r="AU363" s="109">
        <f>IF($AK363="n/a",1.03*AT363,IF($AK363&lt;0,1.01*AT363,IF($AK363&gt;10,1.1*AT363,(1+$AK363/100)*AT363)))</f>
        <v>1.3731207481999999</v>
      </c>
      <c r="AV363" s="109">
        <f>IF($AK363="n/a",1.03*AU363,IF($AK363&lt;0,1.01*AU363,IF($AK363&gt;10,1.1*AU363,(1+$AK363/100)*AU363)))</f>
        <v>1.414314370646</v>
      </c>
      <c r="AW363" s="109">
        <f>SUM(AR363:AV363)</f>
        <v>6.6714600588459998</v>
      </c>
      <c r="AX363" s="113">
        <f>AW363/I363*100</f>
        <v>9.4603801174787296</v>
      </c>
      <c r="AY363" s="718">
        <v>0.36</v>
      </c>
      <c r="AZ363" s="100">
        <v>31.419999999999998</v>
      </c>
      <c r="BA363" s="100">
        <v>-6.9</v>
      </c>
      <c r="BB363" s="100">
        <v>3.3300000000000005</v>
      </c>
      <c r="BC363" s="100">
        <v>11.600000000000001</v>
      </c>
      <c r="BE363" s="12">
        <v>2004</v>
      </c>
      <c r="BF363" s="12">
        <f>IF(BE363&gt;2020,0,IF(BE363&gt;2008,1,IF(BE363&gt;2001,2,IF(BE363&gt;1990,3,IF(BE363&gt;1980,4,IF(BE363&gt;1973,5,IF(BE363&gt;1970,6,IF(BE363&gt;1960,7,IF(BE363&gt;1958,8,IF(BE363&gt;1953,9,10))))))))))</f>
        <v>2</v>
      </c>
      <c r="BG363" s="100">
        <v>8.5500000000000007</v>
      </c>
      <c r="BH363" s="55" t="s">
        <v>121</v>
      </c>
      <c r="BI363" s="55" t="s">
        <v>122</v>
      </c>
    </row>
    <row r="364" spans="1:61" ht="12.75" customHeight="1" x14ac:dyDescent="0.2">
      <c r="A364" s="55" t="s">
        <v>1322</v>
      </c>
      <c r="B364" s="55" t="s">
        <v>1323</v>
      </c>
      <c r="C364" s="156" t="s">
        <v>134</v>
      </c>
      <c r="D364" s="98" t="s">
        <v>354</v>
      </c>
      <c r="E364" s="157">
        <v>18</v>
      </c>
      <c r="F364" s="2">
        <v>225</v>
      </c>
      <c r="G364" s="2" t="s">
        <v>146</v>
      </c>
      <c r="H364" s="2" t="s">
        <v>146</v>
      </c>
      <c r="I364" s="100">
        <v>366.13</v>
      </c>
      <c r="J364" s="101">
        <f>(M364/I364)*100</f>
        <v>0.7319804441045531</v>
      </c>
      <c r="K364" s="104">
        <v>0.67</v>
      </c>
      <c r="L364" s="71">
        <v>4</v>
      </c>
      <c r="M364" s="28">
        <f>K364*L364</f>
        <v>2.68</v>
      </c>
      <c r="N364" s="103" t="s">
        <v>482</v>
      </c>
      <c r="O364" s="104">
        <v>0.59</v>
      </c>
      <c r="P364" s="158">
        <v>45973</v>
      </c>
      <c r="Q364" s="158">
        <v>45992</v>
      </c>
      <c r="R364" s="28">
        <f>(K364-O364)/O364*100</f>
        <v>13.559322033898319</v>
      </c>
      <c r="S364" s="105">
        <f>IF(INDEX(Historical!$D$7:$D1682,MATCH(B364,Historical!$B$7:$B$1062,0))=0,"n/a",(INDEX(Historical!$C$7:$C$1062,MATCH(B364,Historical!$B$7:$B$1062,0))/INDEX(Historical!$D$7:$D$1062,MATCH(B364,Historical!$B$7:$B$1062,0))-1)*100)</f>
        <v>13.488372093023248</v>
      </c>
      <c r="T364" s="105">
        <f>IF(INDEX(Historical!$F$7:$F$1062,MATCH(B364,Historical!$B$7:$B$1062,0))=0,"n/a",((INDEX(Historical!$C$7:$C$1062,MATCH(B364,Historical!$B$7:$B$1062,0))/INDEX(Historical!$F$7:$F$1062,MATCH(B364,Historical!$B$7:$B$1062,0)))^(1/3)-1)*100)</f>
        <v>15.70969692995121</v>
      </c>
      <c r="U364" s="105">
        <f>IF(INDEX(Historical!$H$7:$H$1062,MATCH(B364,Historical!$B$7:$B$1062,0))=0,"n/a",((INDEX(Historical!$C$7:$C$1062,MATCH(B364,Historical!$B$7:$B$1062,0))/INDEX(Historical!$H$7:$H$1062,MATCH(B364,Historical!$B$7:$B$1062,0)))^(1/5)-1)*100)</f>
        <v>14.869835499703509</v>
      </c>
      <c r="V364" s="105">
        <f>IF(INDEX(Historical!$M$7:$M$1062,MATCH(B364,Historical!$B$7:$B$1062,0))=0,"n/a",((INDEX(Historical!$C$7:$C$1062,MATCH(B364,Historical!$B$7:$B$1062,0))/INDEX(Historical!$M$7:$M$1062,MATCH(B364,Historical!$B$7:$B$1062,0)))^(1/10)-1)*100)</f>
        <v>17.17689405143863</v>
      </c>
      <c r="W364" s="106">
        <f>IF(OR(U364&lt;=0,U364="n/a",V364&lt;=0,V364="n/a"),"n/a",U364/V364)</f>
        <v>0.86568825860913445</v>
      </c>
      <c r="X364" s="107">
        <f>IF(OR(AJ364&lt;=0,AJ364="n/a",U364&lt;=0,U364="n/a"),"n/a",U364/AJ364)</f>
        <v>0.90284368547076543</v>
      </c>
      <c r="Y364" s="123"/>
      <c r="Z364" s="101">
        <f>IF(OR(AC364&lt;0.01,AC364="n/a"),"n/a",M364/AC364*100)</f>
        <v>23.004291845493562</v>
      </c>
      <c r="AA364" s="109">
        <f>IF(OR(AC364&lt;0.01,AC364="n/a"),"n/a",I364/AC364)</f>
        <v>31.427467811158795</v>
      </c>
      <c r="AB364" s="71">
        <v>9</v>
      </c>
      <c r="AC364" s="100">
        <v>11.65</v>
      </c>
      <c r="AD364" s="100">
        <v>1.73</v>
      </c>
      <c r="AE364" s="100">
        <v>14.64</v>
      </c>
      <c r="AF364" s="100">
        <v>19.73</v>
      </c>
      <c r="AG364" s="100">
        <v>60.67</v>
      </c>
      <c r="AH364" s="100">
        <v>15.15</v>
      </c>
      <c r="AI364" s="100">
        <v>13.61</v>
      </c>
      <c r="AJ364" s="100">
        <v>16.470000000000002</v>
      </c>
      <c r="AK364" s="100">
        <v>14.11</v>
      </c>
      <c r="AL364" s="100">
        <v>651420</v>
      </c>
      <c r="AM364" s="100">
        <v>4.55</v>
      </c>
      <c r="AN364" s="100">
        <v>0.68</v>
      </c>
      <c r="AO364" s="110">
        <f>IF(U364="n/a","n/a",IF(AA364&lt;0,"n/a",IF(AA364="n/a","n/a",J364+U364-AA364)))</f>
        <v>-15.825651867350734</v>
      </c>
      <c r="AP364" s="111">
        <f>IF(U364="n/a","n/a",J364+U364)</f>
        <v>15.601815943808061</v>
      </c>
      <c r="AQ364" s="112">
        <f>IF(OR(AC364&lt;0.01,AC364="n/a",AF364="n/a"),"n/a",(I364/SQRT(22.5*AC364*(I364/AF364))-1)*100)</f>
        <v>424.96092549368251</v>
      </c>
      <c r="AR364" s="101">
        <f>INDEX(Historical!$C$7:$C$1063,MATCH(B364,Historical!$B$7:$B$1063,0))*IF(AH364="n/a",1.03,IF(AH364&lt;0,1.01,IF(AH364&gt;10,1.1,(1+AH364/100))))</f>
        <v>2.6840000000000002</v>
      </c>
      <c r="AS364" s="109">
        <f>IF($AI364="n/a",1.03*AR364,IF($AI364&lt;0,1.01*AR364,IF($AI364&gt;10,1.1*AR364,(1+$AI364/100)*AR364)))</f>
        <v>2.9524000000000004</v>
      </c>
      <c r="AT364" s="109">
        <f>IF($AK364="n/a",1.03*AS364,IF($AK364&lt;0,1.01*AS364,IF($AK364&gt;10,1.1*AS364,(1+$AK364/100)*AS364)))</f>
        <v>3.2476400000000005</v>
      </c>
      <c r="AU364" s="109">
        <f>IF($AK364="n/a",1.03*AT364,IF($AK364&lt;0,1.01*AT364,IF($AK364&gt;10,1.1*AT364,(1+$AK364/100)*AT364)))</f>
        <v>3.572404000000001</v>
      </c>
      <c r="AV364" s="109">
        <f>IF($AK364="n/a",1.03*AU364,IF($AK364&lt;0,1.01*AU364,IF($AK364&gt;10,1.1*AU364,(1+$AK364/100)*AU364)))</f>
        <v>3.9296444000000013</v>
      </c>
      <c r="AW364" s="109">
        <f>SUM(AR364:AV364)</f>
        <v>16.386088400000002</v>
      </c>
      <c r="AX364" s="113">
        <f>AW364/I364*100</f>
        <v>4.4754836806598757</v>
      </c>
      <c r="AY364" s="718">
        <v>0.74</v>
      </c>
      <c r="AZ364" s="100">
        <v>24.58</v>
      </c>
      <c r="BA364" s="100">
        <v>-2.1</v>
      </c>
      <c r="BB364" s="100">
        <v>7.5399999999999991</v>
      </c>
      <c r="BC364" s="100">
        <v>10.85</v>
      </c>
      <c r="BE364" s="12">
        <v>2008</v>
      </c>
      <c r="BF364" s="12">
        <f>IF(BE364&gt;2020,0,IF(BE364&gt;2008,1,IF(BE364&gt;2001,2,IF(BE364&gt;1990,3,IF(BE364&gt;1980,4,IF(BE364&gt;1973,5,IF(BE364&gt;1970,6,IF(BE364&gt;1960,7,IF(BE364&gt;1958,8,IF(BE364&gt;1953,9,10))))))))))</f>
        <v>2</v>
      </c>
      <c r="BG364" s="100">
        <v>23.02</v>
      </c>
      <c r="BH364" s="55" t="s">
        <v>121</v>
      </c>
      <c r="BI364" s="55" t="s">
        <v>122</v>
      </c>
    </row>
    <row r="365" spans="1:61" ht="12.75" customHeight="1" x14ac:dyDescent="0.2">
      <c r="A365" s="116" t="s">
        <v>1324</v>
      </c>
      <c r="B365" s="55" t="s">
        <v>1325</v>
      </c>
      <c r="C365" s="156" t="s">
        <v>134</v>
      </c>
      <c r="D365" s="98" t="s">
        <v>186</v>
      </c>
      <c r="E365" s="157">
        <v>12</v>
      </c>
      <c r="F365" s="2">
        <v>472</v>
      </c>
      <c r="G365" s="2" t="s">
        <v>146</v>
      </c>
      <c r="H365" s="2" t="s">
        <v>146</v>
      </c>
      <c r="I365" s="100">
        <v>34.19</v>
      </c>
      <c r="J365" s="101">
        <f>(M365/I365)*100</f>
        <v>4.094764551038315</v>
      </c>
      <c r="K365" s="104">
        <v>0.35</v>
      </c>
      <c r="L365" s="71">
        <v>4</v>
      </c>
      <c r="M365" s="28">
        <f>K365*L365</f>
        <v>1.4</v>
      </c>
      <c r="N365" s="55" t="s">
        <v>326</v>
      </c>
      <c r="O365" s="104">
        <v>0.32500000000000001</v>
      </c>
      <c r="P365" s="158">
        <v>46139</v>
      </c>
      <c r="Q365" s="158">
        <v>46154</v>
      </c>
      <c r="R365" s="28">
        <f>(K365-O365)/O365*100</f>
        <v>7.6923076923076819</v>
      </c>
      <c r="S365" s="105">
        <f>IF(INDEX(Historical!$D$7:$D1683,MATCH(B365,Historical!$B$7:$B$1062,0))=0,"n/a",(INDEX(Historical!$C$7:$C$1062,MATCH(B365,Historical!$B$7:$B$1062,0))/INDEX(Historical!$D$7:$D$1062,MATCH(B365,Historical!$B$7:$B$1062,0))-1)*100)</f>
        <v>8.0508474576271194</v>
      </c>
      <c r="T365" s="105">
        <f>IF(INDEX(Historical!$F$7:$F$1062,MATCH(B365,Historical!$B$7:$B$1062,0))=0,"n/a",((INDEX(Historical!$C$7:$C$1062,MATCH(B365,Historical!$B$7:$B$1062,0))/INDEX(Historical!$F$7:$F$1062,MATCH(B365,Historical!$B$7:$B$1062,0)))^(1/3)-1)*100)</f>
        <v>9.5417017533634407</v>
      </c>
      <c r="U365" s="105">
        <f>IF(INDEX(Historical!$H$7:$H$1062,MATCH(B365,Historical!$B$7:$B$1062,0))=0,"n/a",((INDEX(Historical!$C$7:$C$1062,MATCH(B365,Historical!$B$7:$B$1062,0))/INDEX(Historical!$H$7:$H$1062,MATCH(B365,Historical!$B$7:$B$1062,0)))^(1/5)-1)*100)</f>
        <v>8.9648482773151841</v>
      </c>
      <c r="V365" s="105">
        <f>IF(INDEX(Historical!$M$7:$M$1062,MATCH(B365,Historical!$B$7:$B$1062,0))=0,"n/a",((INDEX(Historical!$C$7:$C$1062,MATCH(B365,Historical!$B$7:$B$1062,0))/INDEX(Historical!$M$7:$M$1062,MATCH(B365,Historical!$B$7:$B$1062,0)))^(1/10)-1)*100)</f>
        <v>7.4760878202828174</v>
      </c>
      <c r="W365" s="106">
        <f>IF(OR(U365&lt;=0,U365="n/a",V365&lt;=0,V365="n/a"),"n/a",U365/V365)</f>
        <v>1.199136298665904</v>
      </c>
      <c r="X365" s="107" t="str">
        <f>IF(OR(AJ365&lt;=0,AJ365="n/a",U365&lt;=0,U365="n/a"),"n/a",U365/AJ365)</f>
        <v>n/a</v>
      </c>
      <c r="Y365" s="123"/>
      <c r="Z365" s="101">
        <f>IF(OR(AC365&lt;0.01,AC365="n/a"),"n/a",M365/AC365*100)</f>
        <v>60.869565217391312</v>
      </c>
      <c r="AA365" s="109">
        <f>IF(OR(AC365&lt;0.01,AC365="n/a"),"n/a",I365/AC365)</f>
        <v>14.865217391304348</v>
      </c>
      <c r="AB365" s="71">
        <v>13</v>
      </c>
      <c r="AC365" s="100">
        <v>2.2999999999999998</v>
      </c>
      <c r="AD365" s="100" t="s">
        <v>142</v>
      </c>
      <c r="AE365" s="100">
        <v>9.59</v>
      </c>
      <c r="AF365" s="100">
        <v>2.97</v>
      </c>
      <c r="AG365" s="100">
        <v>20.84</v>
      </c>
      <c r="AH365" s="100" t="s">
        <v>142</v>
      </c>
      <c r="AI365" s="100" t="s">
        <v>142</v>
      </c>
      <c r="AJ365" s="100">
        <v>-1.05</v>
      </c>
      <c r="AK365" s="100" t="s">
        <v>142</v>
      </c>
      <c r="AL365" s="100">
        <v>320.83</v>
      </c>
      <c r="AM365" s="100">
        <v>92.01</v>
      </c>
      <c r="AN365" s="100">
        <v>0.02</v>
      </c>
      <c r="AO365" s="110">
        <f>IF(U365="n/a","n/a",IF(AA365&lt;0,"n/a",IF(AA365="n/a","n/a",J365+U365-AA365)))</f>
        <v>-1.8056045629508493</v>
      </c>
      <c r="AP365" s="111">
        <f>IF(U365="n/a","n/a",J365+U365)</f>
        <v>13.059612828353499</v>
      </c>
      <c r="AQ365" s="112">
        <f>IF(OR(AC365&lt;0.01,AC365="n/a",AF365="n/a"),"n/a",(I365/SQRT(22.5*AC365*(I365/AF365))-1)*100)</f>
        <v>40.078859777347354</v>
      </c>
      <c r="AR365" s="101">
        <f>INDEX(Historical!$C$7:$C$1063,MATCH(B365,Historical!$B$7:$B$1063,0))*IF(AH365="n/a",1.03,IF(AH365&lt;0,1.01,IF(AH365&gt;10,1.1,(1+AH365/100))))</f>
        <v>1.31325</v>
      </c>
      <c r="AS365" s="109">
        <f>IF($AI365="n/a",1.03*AR365,IF($AI365&lt;0,1.01*AR365,IF($AI365&gt;10,1.1*AR365,(1+$AI365/100)*AR365)))</f>
        <v>1.3526475</v>
      </c>
      <c r="AT365" s="109">
        <f>IF($AK365="n/a",1.03*AS365,IF($AK365&lt;0,1.01*AS365,IF($AK365&gt;10,1.1*AS365,(1+$AK365/100)*AS365)))</f>
        <v>1.393226925</v>
      </c>
      <c r="AU365" s="109">
        <f>IF($AK365="n/a",1.03*AT365,IF($AK365&lt;0,1.01*AT365,IF($AK365&gt;10,1.1*AT365,(1+$AK365/100)*AT365)))</f>
        <v>1.4350237327499999</v>
      </c>
      <c r="AV365" s="109">
        <f>IF($AK365="n/a",1.03*AU365,IF($AK365&lt;0,1.01*AU365,IF($AK365&gt;10,1.1*AU365,(1+$AK365/100)*AU365)))</f>
        <v>1.4780744447325</v>
      </c>
      <c r="AW365" s="109">
        <f>SUM(AR365:AV365)</f>
        <v>6.9722226024825007</v>
      </c>
      <c r="AX365" s="113">
        <f>AW365/I365*100</f>
        <v>20.392578538995323</v>
      </c>
      <c r="AY365" s="718">
        <v>1.04</v>
      </c>
      <c r="AZ365" s="100">
        <v>6.84</v>
      </c>
      <c r="BA365" s="100">
        <v>-16.97</v>
      </c>
      <c r="BB365" s="100">
        <v>-5.47</v>
      </c>
      <c r="BC365" s="100">
        <v>-6.5100000000000007</v>
      </c>
      <c r="BE365" s="12">
        <v>2015</v>
      </c>
      <c r="BF365" s="12">
        <f>IF(BE365&gt;2020,0,IF(BE365&gt;2008,1,IF(BE365&gt;2001,2,IF(BE365&gt;1990,3,IF(BE365&gt;1980,4,IF(BE365&gt;1973,5,IF(BE365&gt;1970,6,IF(BE365&gt;1960,7,IF(BE365&gt;1958,8,IF(BE365&gt;1953,9,10))))))))))</f>
        <v>1</v>
      </c>
      <c r="BG365" s="100">
        <v>14.59</v>
      </c>
      <c r="BH365" s="55" t="s">
        <v>121</v>
      </c>
      <c r="BI365" s="55" t="s">
        <v>122</v>
      </c>
    </row>
    <row r="366" spans="1:61" ht="12.75" customHeight="1" x14ac:dyDescent="0.2">
      <c r="A366" s="55" t="s">
        <v>1326</v>
      </c>
      <c r="B366" s="55" t="s">
        <v>1327</v>
      </c>
      <c r="C366" s="156" t="s">
        <v>139</v>
      </c>
      <c r="D366" s="98" t="s">
        <v>1054</v>
      </c>
      <c r="E366" s="157">
        <v>13</v>
      </c>
      <c r="F366" s="2">
        <v>430</v>
      </c>
      <c r="G366" s="2" t="s">
        <v>146</v>
      </c>
      <c r="H366" s="2" t="s">
        <v>146</v>
      </c>
      <c r="I366" s="100">
        <v>268.57</v>
      </c>
      <c r="J366" s="101">
        <f>(M366/I366)*100</f>
        <v>0.77447220463938649</v>
      </c>
      <c r="K366" s="104">
        <v>0.52</v>
      </c>
      <c r="L366" s="71">
        <v>4</v>
      </c>
      <c r="M366" s="28">
        <f>K366*L366</f>
        <v>2.08</v>
      </c>
      <c r="N366" s="103" t="s">
        <v>349</v>
      </c>
      <c r="O366" s="104">
        <v>0.49</v>
      </c>
      <c r="P366" s="158">
        <v>46090</v>
      </c>
      <c r="Q366" s="158">
        <v>46104</v>
      </c>
      <c r="R366" s="28">
        <f>(K366-O366)/O366*100</f>
        <v>6.1224489795918418</v>
      </c>
      <c r="S366" s="105">
        <f>IF(INDEX(Historical!$D$7:$D1686,MATCH(B366,Historical!$B$7:$B$1062,0))=0,"n/a",(INDEX(Historical!$C$7:$C$1062,MATCH(B366,Historical!$B$7:$B$1062,0))/INDEX(Historical!$D$7:$D$1062,MATCH(B366,Historical!$B$7:$B$1062,0))-1)*100)</f>
        <v>6.5217391304347672</v>
      </c>
      <c r="T366" s="105">
        <f>IF(INDEX(Historical!$F$7:$F$1062,MATCH(B366,Historical!$B$7:$B$1062,0))=0,"n/a",((INDEX(Historical!$C$7:$C$1062,MATCH(B366,Historical!$B$7:$B$1062,0))/INDEX(Historical!$F$7:$F$1062,MATCH(B366,Historical!$B$7:$B$1062,0)))^(1/3)-1)*100)</f>
        <v>6.998748056507953</v>
      </c>
      <c r="U366" s="105">
        <f>IF(INDEX(Historical!$H$7:$H$1062,MATCH(B366,Historical!$B$7:$B$1062,0))=0,"n/a",((INDEX(Historical!$C$7:$C$1062,MATCH(B366,Historical!$B$7:$B$1062,0))/INDEX(Historical!$H$7:$H$1062,MATCH(B366,Historical!$B$7:$B$1062,0)))^(1/5)-1)*100)</f>
        <v>7.5829459940464305</v>
      </c>
      <c r="V366" s="105">
        <f>IF(INDEX(Historical!$M$7:$M$1062,MATCH(B366,Historical!$B$7:$B$1062,0))=0,"n/a",((INDEX(Historical!$C$7:$C$1062,MATCH(B366,Historical!$B$7:$B$1062,0))/INDEX(Historical!$M$7:$M$1062,MATCH(B366,Historical!$B$7:$B$1062,0)))^(1/10)-1)*100)</f>
        <v>17.224829030287236</v>
      </c>
      <c r="W366" s="106">
        <f>IF(OR(U366&lt;=0,U366="n/a",V366&lt;=0,V366="n/a"),"n/a",U366/V366)</f>
        <v>0.44023345489891225</v>
      </c>
      <c r="X366" s="107">
        <f>IF(OR(AJ366&lt;=0,AJ366="n/a",U366&lt;=0,U366="n/a"),"n/a",U366/AJ366)</f>
        <v>0.57929304767352419</v>
      </c>
      <c r="Y366" s="159"/>
      <c r="Z366" s="101">
        <f>IF(OR(AC366&lt;0.01,AC366="n/a"),"n/a",M366/AC366*100)</f>
        <v>24.557260920897285</v>
      </c>
      <c r="AA366" s="109">
        <f>IF(OR(AC366&lt;0.01,AC366="n/a"),"n/a",I366/AC366)</f>
        <v>31.708382526564343</v>
      </c>
      <c r="AB366" s="71">
        <v>12</v>
      </c>
      <c r="AC366" s="100">
        <v>8.4700000000000006</v>
      </c>
      <c r="AD366" s="100">
        <v>1.53</v>
      </c>
      <c r="AE366" s="100">
        <v>4.29</v>
      </c>
      <c r="AF366" s="100">
        <v>4.1100000000000003</v>
      </c>
      <c r="AG366" s="100">
        <v>13.239999999999998</v>
      </c>
      <c r="AH366" s="100">
        <v>14.01</v>
      </c>
      <c r="AI366" s="100">
        <v>17.93</v>
      </c>
      <c r="AJ366" s="100">
        <v>13.089999999999998</v>
      </c>
      <c r="AK366" s="100">
        <v>16.34</v>
      </c>
      <c r="AL366" s="100">
        <v>34800</v>
      </c>
      <c r="AM366" s="100">
        <v>0.21</v>
      </c>
      <c r="AN366" s="100">
        <v>0.57999999999999996</v>
      </c>
      <c r="AO366" s="110">
        <f>IF(U366="n/a","n/a",IF(AA366&lt;0,"n/a",IF(AA366="n/a","n/a",J366+U366-AA366)))</f>
        <v>-23.350964327878525</v>
      </c>
      <c r="AP366" s="111">
        <f>IF(U366="n/a","n/a",J366+U366)</f>
        <v>8.3574181986858171</v>
      </c>
      <c r="AQ366" s="112">
        <f>IF(OR(AC366&lt;0.01,AC366="n/a",AF366="n/a"),"n/a",(I366/SQRT(22.5*AC366*(I366/AF366))-1)*100)</f>
        <v>140.66708419555604</v>
      </c>
      <c r="AR366" s="101">
        <f>INDEX(Historical!$C$7:$C$1063,MATCH(B366,Historical!$B$7:$B$1063,0))*IF(AH366="n/a",1.03,IF(AH366&lt;0,1.01,IF(AH366&gt;10,1.1,(1+AH366/100))))</f>
        <v>2.1560000000000001</v>
      </c>
      <c r="AS366" s="109">
        <f>IF($AI366="n/a",1.03*AR366,IF($AI366&lt;0,1.01*AR366,IF($AI366&gt;10,1.1*AR366,(1+$AI366/100)*AR366)))</f>
        <v>2.3716000000000004</v>
      </c>
      <c r="AT366" s="109">
        <f>IF($AK366="n/a",1.03*AS366,IF($AK366&lt;0,1.01*AS366,IF($AK366&gt;10,1.1*AS366,(1+$AK366/100)*AS366)))</f>
        <v>2.6087600000000006</v>
      </c>
      <c r="AU366" s="109">
        <f>IF($AK366="n/a",1.03*AT366,IF($AK366&lt;0,1.01*AT366,IF($AK366&gt;10,1.1*AT366,(1+$AK366/100)*AT366)))</f>
        <v>2.8696360000000007</v>
      </c>
      <c r="AV366" s="109">
        <f>IF($AK366="n/a",1.03*AU366,IF($AK366&lt;0,1.01*AU366,IF($AK366&gt;10,1.1*AU366,(1+$AK366/100)*AU366)))</f>
        <v>3.1565996000000012</v>
      </c>
      <c r="AW366" s="109">
        <f>SUM(AR366:AV366)</f>
        <v>13.162595600000005</v>
      </c>
      <c r="AX366" s="113">
        <f>AW366/I366*100</f>
        <v>4.9009925159176397</v>
      </c>
      <c r="AY366" s="718">
        <v>1.06</v>
      </c>
      <c r="AZ366" s="100">
        <v>6.43</v>
      </c>
      <c r="BA366" s="100">
        <v>-18.88</v>
      </c>
      <c r="BB366" s="100">
        <v>-6.3100000000000005</v>
      </c>
      <c r="BC366" s="100">
        <v>-7.5200000000000005</v>
      </c>
      <c r="BE366" s="12">
        <v>2014</v>
      </c>
      <c r="BF366" s="12">
        <f>IF(BE366&gt;2020,0,IF(BE366&gt;2008,1,IF(BE366&gt;2001,2,IF(BE366&gt;1990,3,IF(BE366&gt;1980,4,IF(BE366&gt;1973,5,IF(BE366&gt;1970,6,IF(BE366&gt;1960,7,IF(BE366&gt;1958,8,IF(BE366&gt;1953,9,10))))))))))</f>
        <v>1</v>
      </c>
      <c r="BG366" s="100">
        <v>6.69</v>
      </c>
      <c r="BH366" s="55" t="s">
        <v>121</v>
      </c>
      <c r="BI366" s="55" t="s">
        <v>122</v>
      </c>
    </row>
    <row r="367" spans="1:61" ht="12.75" customHeight="1" x14ac:dyDescent="0.2">
      <c r="A367" s="123" t="s">
        <v>1328</v>
      </c>
      <c r="B367" s="55" t="s">
        <v>1329</v>
      </c>
      <c r="C367" s="156" t="s">
        <v>527</v>
      </c>
      <c r="D367" s="98" t="s">
        <v>1330</v>
      </c>
      <c r="E367" s="157">
        <v>22</v>
      </c>
      <c r="F367" s="2">
        <v>186</v>
      </c>
      <c r="G367" s="2" t="s">
        <v>118</v>
      </c>
      <c r="H367" s="2" t="s">
        <v>119</v>
      </c>
      <c r="I367" s="100">
        <v>46.81</v>
      </c>
      <c r="J367" s="101">
        <f>(M367/I367)*100</f>
        <v>6.0457167271950434</v>
      </c>
      <c r="K367" s="104">
        <v>0.70750000000000002</v>
      </c>
      <c r="L367" s="71">
        <v>4</v>
      </c>
      <c r="M367" s="28">
        <f>K367*L367</f>
        <v>2.83</v>
      </c>
      <c r="N367" s="103" t="s">
        <v>423</v>
      </c>
      <c r="O367" s="104">
        <v>0.69</v>
      </c>
      <c r="P367" s="158">
        <v>46122</v>
      </c>
      <c r="Q367" s="158">
        <v>46143</v>
      </c>
      <c r="R367" s="28">
        <f>(K367-O367)/O367*100</f>
        <v>2.5362318840579814</v>
      </c>
      <c r="S367" s="105">
        <f>IF(INDEX(Historical!$D$7:$D1692,MATCH(B367,Historical!$B$7:$B$1062,0))=0,"n/a",(INDEX(Historical!$C$7:$C$1062,MATCH(B367,Historical!$B$7:$B$1062,0))/INDEX(Historical!$D$7:$D$1062,MATCH(B367,Historical!$B$7:$B$1062,0))-1)*100)</f>
        <v>1.8709073900841977</v>
      </c>
      <c r="T367" s="105">
        <f>IF(INDEX(Historical!$F$7:$F$1062,MATCH(B367,Historical!$B$7:$B$1062,0))=0,"n/a",((INDEX(Historical!$C$7:$C$1062,MATCH(B367,Historical!$B$7:$B$1062,0))/INDEX(Historical!$F$7:$F$1062,MATCH(B367,Historical!$B$7:$B$1062,0)))^(1/3)-1)*100)</f>
        <v>1.907035567547255</v>
      </c>
      <c r="U367" s="105">
        <f>IF(INDEX(Historical!$H$7:$H$1062,MATCH(B367,Historical!$B$7:$B$1062,0))=0,"n/a",((INDEX(Historical!$C$7:$C$1062,MATCH(B367,Historical!$B$7:$B$1062,0))/INDEX(Historical!$H$7:$H$1062,MATCH(B367,Historical!$B$7:$B$1062,0)))^(1/5)-1)*100)</f>
        <v>1.9450909432588537</v>
      </c>
      <c r="V367" s="105">
        <f>IF(INDEX(Historical!$M$7:$M$1062,MATCH(B367,Historical!$B$7:$B$1062,0))=0,"n/a",((INDEX(Historical!$C$7:$C$1062,MATCH(B367,Historical!$B$7:$B$1062,0))/INDEX(Historical!$M$7:$M$1062,MATCH(B367,Historical!$B$7:$B$1062,0)))^(1/10)-1)*100)</f>
        <v>2.0844082795607788</v>
      </c>
      <c r="W367" s="106">
        <f>IF(OR(U367&lt;=0,U367="n/a",V367&lt;=0,V367="n/a"),"n/a",U367/V367)</f>
        <v>0.93316216517270711</v>
      </c>
      <c r="X367" s="107" t="str">
        <f>IF(OR(AJ367&lt;=0,AJ367="n/a",U367&lt;=0,U367="n/a"),"n/a",U367/AJ367)</f>
        <v>n/a</v>
      </c>
      <c r="Y367" s="165"/>
      <c r="Z367" s="101">
        <f>IF(OR(AC367&lt;0.01,AC367="n/a"),"n/a",M367/AC367*100)</f>
        <v>73.697916666666671</v>
      </c>
      <c r="AA367" s="109">
        <f>IF(OR(AC367&lt;0.01,AC367="n/a"),"n/a",I367/AC367)</f>
        <v>12.190104166666668</v>
      </c>
      <c r="AB367" s="71">
        <v>12</v>
      </c>
      <c r="AC367" s="100">
        <v>3.84</v>
      </c>
      <c r="AD367" s="100">
        <v>1.49</v>
      </c>
      <c r="AE367" s="100">
        <v>1.41</v>
      </c>
      <c r="AF367" s="100">
        <v>1.87</v>
      </c>
      <c r="AG367" s="100">
        <v>15.629999999999999</v>
      </c>
      <c r="AH367" s="100">
        <v>6.2</v>
      </c>
      <c r="AI367" s="100">
        <v>4.72</v>
      </c>
      <c r="AJ367" s="100">
        <v>-1.1400000000000001</v>
      </c>
      <c r="AK367" s="100">
        <v>5.99</v>
      </c>
      <c r="AL367" s="100">
        <v>195460</v>
      </c>
      <c r="AM367" s="100">
        <v>0.06</v>
      </c>
      <c r="AN367" s="100">
        <v>1.81</v>
      </c>
      <c r="AO367" s="110">
        <f>IF(U367="n/a","n/a",IF(AA367&lt;0,"n/a",IF(AA367="n/a","n/a",J367+U367-AA367)))</f>
        <v>-4.1992964962127708</v>
      </c>
      <c r="AP367" s="111">
        <f>IF(U367="n/a","n/a",J367+U367)</f>
        <v>7.9908076704538971</v>
      </c>
      <c r="AQ367" s="112">
        <f>IF(OR(AC367&lt;0.01,AC367="n/a",AF367="n/a"),"n/a",(I367/SQRT(22.5*AC367*(I367/AF367))-1)*100)</f>
        <v>0.65451315524067688</v>
      </c>
      <c r="AR367" s="101">
        <f>INDEX(Historical!$C$7:$C$1063,MATCH(B367,Historical!$B$7:$B$1063,0))*IF(AH367="n/a",1.03,IF(AH367&lt;0,1.01,IF(AH367&gt;10,1.1,(1+AH367/100))))</f>
        <v>2.8912950000000004</v>
      </c>
      <c r="AS367" s="109">
        <f>IF($AI367="n/a",1.03*AR367,IF($AI367&lt;0,1.01*AR367,IF($AI367&gt;10,1.1*AR367,(1+$AI367/100)*AR367)))</f>
        <v>3.0277641239999999</v>
      </c>
      <c r="AT367" s="109">
        <f>IF($AK367="n/a",1.03*AS367,IF($AK367&lt;0,1.01*AS367,IF($AK367&gt;10,1.1*AS367,(1+$AK367/100)*AS367)))</f>
        <v>3.2091271950276004</v>
      </c>
      <c r="AU367" s="109">
        <f>IF($AK367="n/a",1.03*AT367,IF($AK367&lt;0,1.01*AT367,IF($AK367&gt;10,1.1*AT367,(1+$AK367/100)*AT367)))</f>
        <v>3.401353914009754</v>
      </c>
      <c r="AV367" s="109">
        <f>IF($AK367="n/a",1.03*AU367,IF($AK367&lt;0,1.01*AU367,IF($AK367&gt;10,1.1*AU367,(1+$AK367/100)*AU367)))</f>
        <v>3.6050950134589383</v>
      </c>
      <c r="AW367" s="109">
        <f>SUM(AR367:AV367)</f>
        <v>16.134635246496291</v>
      </c>
      <c r="AX367" s="113">
        <f>AW367/I367*100</f>
        <v>34.468351306336878</v>
      </c>
      <c r="AY367" s="718">
        <v>0.22</v>
      </c>
      <c r="AZ367" s="100">
        <v>21.93</v>
      </c>
      <c r="BA367" s="100">
        <v>-9.42</v>
      </c>
      <c r="BB367" s="100">
        <v>2.9499999999999997</v>
      </c>
      <c r="BC367" s="100">
        <v>4.9000000000000004</v>
      </c>
      <c r="BE367" s="12">
        <v>2005</v>
      </c>
      <c r="BF367" s="12">
        <f>IF(BE367&gt;2020,0,IF(BE367&gt;2008,1,IF(BE367&gt;2001,2,IF(BE367&gt;1990,3,IF(BE367&gt;1980,4,IF(BE367&gt;1973,5,IF(BE367&gt;1970,6,IF(BE367&gt;1960,7,IF(BE367&gt;1958,8,IF(BE367&gt;1953,9,10))))))))))</f>
        <v>2</v>
      </c>
      <c r="BG367" s="100">
        <v>4.08</v>
      </c>
      <c r="BH367" s="55" t="s">
        <v>121</v>
      </c>
      <c r="BI367" s="55" t="s">
        <v>122</v>
      </c>
    </row>
    <row r="368" spans="1:61" ht="12.75" customHeight="1" x14ac:dyDescent="0.2">
      <c r="A368" s="55" t="s">
        <v>1331</v>
      </c>
      <c r="B368" s="55" t="s">
        <v>1332</v>
      </c>
      <c r="C368" s="156" t="s">
        <v>134</v>
      </c>
      <c r="D368" s="98" t="s">
        <v>412</v>
      </c>
      <c r="E368" s="157">
        <v>15</v>
      </c>
      <c r="F368" s="2">
        <v>316</v>
      </c>
      <c r="G368" s="2" t="s">
        <v>146</v>
      </c>
      <c r="H368" s="2" t="s">
        <v>146</v>
      </c>
      <c r="I368" s="100">
        <v>36.770000000000003</v>
      </c>
      <c r="J368" s="101">
        <f>(M368/I368)*100</f>
        <v>2.9371770465053033</v>
      </c>
      <c r="K368" s="104">
        <v>0.27</v>
      </c>
      <c r="L368" s="71">
        <v>4</v>
      </c>
      <c r="M368" s="28">
        <f>K368*L368</f>
        <v>1.08</v>
      </c>
      <c r="N368" s="103" t="s">
        <v>172</v>
      </c>
      <c r="O368" s="104">
        <v>0.26</v>
      </c>
      <c r="P368" s="115">
        <v>45709</v>
      </c>
      <c r="Q368" s="115">
        <v>45723</v>
      </c>
      <c r="R368" s="28">
        <f>(K368-O368)/O368*100</f>
        <v>3.8461538461538494</v>
      </c>
      <c r="S368" s="105">
        <f>IF(INDEX(Historical!$D$7:$D1694,MATCH(B368,Historical!$B$7:$B$1062,0))=0,"n/a",(INDEX(Historical!$C$7:$C$1062,MATCH(B368,Historical!$B$7:$B$1062,0))/INDEX(Historical!$D$7:$D$1062,MATCH(B368,Historical!$B$7:$B$1062,0))-1)*100)</f>
        <v>3.8461538461538547</v>
      </c>
      <c r="T368" s="105">
        <f>IF(INDEX(Historical!$F$7:$F$1062,MATCH(B368,Historical!$B$7:$B$1062,0))=0,"n/a",((INDEX(Historical!$C$7:$C$1062,MATCH(B368,Historical!$B$7:$B$1062,0))/INDEX(Historical!$F$7:$F$1062,MATCH(B368,Historical!$B$7:$B$1062,0)))^(1/3)-1)*100)</f>
        <v>4.0041911525952045</v>
      </c>
      <c r="U368" s="105">
        <f>IF(INDEX(Historical!$H$7:$H$1062,MATCH(B368,Historical!$B$7:$B$1062,0))=0,"n/a",((INDEX(Historical!$C$7:$C$1062,MATCH(B368,Historical!$B$7:$B$1062,0))/INDEX(Historical!$H$7:$H$1062,MATCH(B368,Historical!$B$7:$B$1062,0)))^(1/5)-1)*100)</f>
        <v>4.1809268102644292</v>
      </c>
      <c r="V368" s="105">
        <f>IF(INDEX(Historical!$M$7:$M$1062,MATCH(B368,Historical!$B$7:$B$1062,0))=0,"n/a",((INDEX(Historical!$C$7:$C$1062,MATCH(B368,Historical!$B$7:$B$1062,0))/INDEX(Historical!$M$7:$M$1062,MATCH(B368,Historical!$B$7:$B$1062,0)))^(1/10)-1)*100)</f>
        <v>7.5826013155565253</v>
      </c>
      <c r="W368" s="106">
        <f>IF(OR(U368&lt;=0,U368="n/a",V368&lt;=0,V368="n/a"),"n/a",U368/V368)</f>
        <v>0.55138423296590922</v>
      </c>
      <c r="X368" s="107">
        <f>IF(OR(AJ368&lt;=0,AJ368="n/a",U368&lt;=0,U368="n/a"),"n/a",U368/AJ368)</f>
        <v>1.3443494566766654</v>
      </c>
      <c r="Y368" s="164"/>
      <c r="Z368" s="101">
        <f>IF(OR(AC368&lt;0.01,AC368="n/a"),"n/a",M368/AC368*100)</f>
        <v>34.069400630914828</v>
      </c>
      <c r="AA368" s="109">
        <f>IF(OR(AC368&lt;0.01,AC368="n/a"),"n/a",I368/AC368)</f>
        <v>11.599369085173503</v>
      </c>
      <c r="AB368" s="71">
        <v>9</v>
      </c>
      <c r="AC368" s="100">
        <v>3.17</v>
      </c>
      <c r="AD368" s="100">
        <v>1.1499999999999999</v>
      </c>
      <c r="AE368" s="100">
        <v>1.96</v>
      </c>
      <c r="AF368" s="100">
        <v>1</v>
      </c>
      <c r="AG368" s="100">
        <v>8.5</v>
      </c>
      <c r="AH368" s="100">
        <v>25.19</v>
      </c>
      <c r="AI368" s="100">
        <v>2.13</v>
      </c>
      <c r="AJ368" s="100">
        <v>3.11</v>
      </c>
      <c r="AK368" s="100">
        <v>9.4700000000000006</v>
      </c>
      <c r="AL368" s="100">
        <v>2720</v>
      </c>
      <c r="AM368" s="100">
        <v>1.71</v>
      </c>
      <c r="AN368" s="100">
        <v>1.1000000000000001</v>
      </c>
      <c r="AO368" s="110">
        <f>IF(U368="n/a","n/a",IF(AA368&lt;0,"n/a",IF(AA368="n/a","n/a",J368+U368-AA368)))</f>
        <v>-4.4812652284037711</v>
      </c>
      <c r="AP368" s="111">
        <f>IF(U368="n/a","n/a",J368+U368)</f>
        <v>7.1181038567697321</v>
      </c>
      <c r="AQ368" s="112">
        <f>IF(OR(AC368&lt;0.01,AC368="n/a",AF368="n/a"),"n/a",(I368/SQRT(22.5*AC368*(I368/AF368))-1)*100)</f>
        <v>-28.19975523045899</v>
      </c>
      <c r="AR368" s="101">
        <f>INDEX(Historical!$C$7:$C$1063,MATCH(B368,Historical!$B$7:$B$1063,0))*IF(AH368="n/a",1.03,IF(AH368&lt;0,1.01,IF(AH368&gt;10,1.1,(1+AH368/100))))</f>
        <v>1.1880000000000002</v>
      </c>
      <c r="AS368" s="109">
        <f>IF($AI368="n/a",1.03*AR368,IF($AI368&lt;0,1.01*AR368,IF($AI368&gt;10,1.1*AR368,(1+$AI368/100)*AR368)))</f>
        <v>1.2133044000000004</v>
      </c>
      <c r="AT368" s="109">
        <f>IF($AK368="n/a",1.03*AS368,IF($AK368&lt;0,1.01*AS368,IF($AK368&gt;10,1.1*AS368,(1+$AK368/100)*AS368)))</f>
        <v>1.3282043266800005</v>
      </c>
      <c r="AU368" s="109">
        <f>IF($AK368="n/a",1.03*AT368,IF($AK368&lt;0,1.01*AT368,IF($AK368&gt;10,1.1*AT368,(1+$AK368/100)*AT368)))</f>
        <v>1.4539852764165966</v>
      </c>
      <c r="AV368" s="109">
        <f>IF($AK368="n/a",1.03*AU368,IF($AK368&lt;0,1.01*AU368,IF($AK368&gt;10,1.1*AU368,(1+$AK368/100)*AU368)))</f>
        <v>1.5916776820932483</v>
      </c>
      <c r="AW368" s="109">
        <f>SUM(AR368:AV368)</f>
        <v>6.7751716851898465</v>
      </c>
      <c r="AX368" s="113">
        <f>AW368/I368*100</f>
        <v>18.4258136665484</v>
      </c>
      <c r="AY368" s="718">
        <v>0.83</v>
      </c>
      <c r="AZ368" s="100">
        <v>39.76</v>
      </c>
      <c r="BA368" s="100">
        <v>-6.88</v>
      </c>
      <c r="BB368" s="100">
        <v>-0.21</v>
      </c>
      <c r="BC368" s="100">
        <v>10.050000000000001</v>
      </c>
      <c r="BE368" s="12">
        <v>2011</v>
      </c>
      <c r="BF368" s="12">
        <f>IF(BE368&gt;2020,0,IF(BE368&gt;2008,1,IF(BE368&gt;2001,2,IF(BE368&gt;1990,3,IF(BE368&gt;1980,4,IF(BE368&gt;1973,5,IF(BE368&gt;1970,6,IF(BE368&gt;1960,7,IF(BE368&gt;1958,8,IF(BE368&gt;1953,9,10))))))))))</f>
        <v>1</v>
      </c>
      <c r="BG368" s="100">
        <v>0.94000000000000006</v>
      </c>
      <c r="BH368" s="55" t="s">
        <v>121</v>
      </c>
      <c r="BI368" s="55" t="s">
        <v>122</v>
      </c>
    </row>
    <row r="369" spans="1:61" ht="12.75" customHeight="1" x14ac:dyDescent="0.2">
      <c r="A369" s="123" t="s">
        <v>1333</v>
      </c>
      <c r="B369" s="55" t="s">
        <v>1334</v>
      </c>
      <c r="C369" s="156" t="s">
        <v>116</v>
      </c>
      <c r="D369" s="98" t="s">
        <v>117</v>
      </c>
      <c r="E369" s="157">
        <v>16</v>
      </c>
      <c r="F369" s="2">
        <v>265</v>
      </c>
      <c r="G369" s="2" t="s">
        <v>146</v>
      </c>
      <c r="H369" s="2" t="s">
        <v>146</v>
      </c>
      <c r="I369" s="100">
        <v>167.38</v>
      </c>
      <c r="J369" s="101">
        <f>(M369/I369)*100</f>
        <v>0.83642012187836057</v>
      </c>
      <c r="K369" s="104">
        <v>0.35</v>
      </c>
      <c r="L369" s="71">
        <v>4</v>
      </c>
      <c r="M369" s="28">
        <f>K369*L369</f>
        <v>1.4</v>
      </c>
      <c r="N369" s="103" t="s">
        <v>164</v>
      </c>
      <c r="O369" s="104">
        <v>0.315</v>
      </c>
      <c r="P369" s="158">
        <v>45966</v>
      </c>
      <c r="Q369" s="158">
        <v>45981</v>
      </c>
      <c r="R369" s="28">
        <f>(K369-O369)/O369*100</f>
        <v>11.111111111111104</v>
      </c>
      <c r="S369" s="105">
        <f>IF(INDEX(Historical!$D$7:$D1696,MATCH(B369,Historical!$B$7:$B$1062,0))=0,"n/a",(INDEX(Historical!$C$7:$C$1062,MATCH(B369,Historical!$B$7:$B$1062,0))/INDEX(Historical!$D$7:$D$1062,MATCH(B369,Historical!$B$7:$B$1062,0))-1)*100)</f>
        <v>10.68376068376069</v>
      </c>
      <c r="T369" s="105">
        <f>IF(INDEX(Historical!$F$7:$F$1062,MATCH(B369,Historical!$B$7:$B$1062,0))=0,"n/a",((INDEX(Historical!$C$7:$C$1062,MATCH(B369,Historical!$B$7:$B$1062,0))/INDEX(Historical!$F$7:$F$1062,MATCH(B369,Historical!$B$7:$B$1062,0)))^(1/3)-1)*100)</f>
        <v>11.07406172153178</v>
      </c>
      <c r="U369" s="105">
        <f>IF(INDEX(Historical!$H$7:$H$1062,MATCH(B369,Historical!$B$7:$B$1062,0))=0,"n/a",((INDEX(Historical!$C$7:$C$1062,MATCH(B369,Historical!$B$7:$B$1062,0))/INDEX(Historical!$H$7:$H$1062,MATCH(B369,Historical!$B$7:$B$1062,0)))^(1/5)-1)*100)</f>
        <v>11.247749781511374</v>
      </c>
      <c r="V369" s="105">
        <f>IF(INDEX(Historical!$M$7:$M$1062,MATCH(B369,Historical!$B$7:$B$1062,0))=0,"n/a",((INDEX(Historical!$C$7:$C$1062,MATCH(B369,Historical!$B$7:$B$1062,0))/INDEX(Historical!$M$7:$M$1062,MATCH(B369,Historical!$B$7:$B$1062,0)))^(1/10)-1)*100)</f>
        <v>13.762918375923183</v>
      </c>
      <c r="W369" s="106">
        <f>IF(OR(U369&lt;=0,U369="n/a",V369&lt;=0,V369="n/a"),"n/a",U369/V369)</f>
        <v>0.81725034431564747</v>
      </c>
      <c r="X369" s="107">
        <f>IF(OR(AJ369&lt;=0,AJ369="n/a",U369&lt;=0,U369="n/a"),"n/a",U369/AJ369)</f>
        <v>0.28161616879097079</v>
      </c>
      <c r="Y369" s="55"/>
      <c r="Z369" s="101">
        <f>IF(OR(AC369&lt;0.01,AC369="n/a"),"n/a",M369/AC369*100)</f>
        <v>33.816425120772948</v>
      </c>
      <c r="AA369" s="109">
        <f>IF(OR(AC369&lt;0.01,AC369="n/a"),"n/a",I369/AC369)</f>
        <v>40.429951690821255</v>
      </c>
      <c r="AB369" s="71">
        <v>12</v>
      </c>
      <c r="AC369" s="100">
        <v>4.1399999999999997</v>
      </c>
      <c r="AD369" s="100">
        <v>2.84</v>
      </c>
      <c r="AE369" s="100">
        <v>4.32</v>
      </c>
      <c r="AF369" s="100">
        <v>5.33</v>
      </c>
      <c r="AG369" s="100">
        <v>13.03</v>
      </c>
      <c r="AH369" s="100">
        <v>9.1999999999999993</v>
      </c>
      <c r="AI369" s="100">
        <v>10.15</v>
      </c>
      <c r="AJ369" s="100">
        <v>39.94</v>
      </c>
      <c r="AK369" s="100">
        <v>9.5299999999999994</v>
      </c>
      <c r="AL369" s="100">
        <v>42190</v>
      </c>
      <c r="AM369" s="100">
        <v>0.36</v>
      </c>
      <c r="AN369" s="100">
        <v>1.22</v>
      </c>
      <c r="AO369" s="110">
        <f>IF(U369="n/a","n/a",IF(AA369&lt;0,"n/a",IF(AA369="n/a","n/a",J369+U369-AA369)))</f>
        <v>-28.34578178743152</v>
      </c>
      <c r="AP369" s="111">
        <f>IF(U369="n/a","n/a",J369+U369)</f>
        <v>12.084169903389734</v>
      </c>
      <c r="AQ369" s="112">
        <f>IF(OR(AC369&lt;0.01,AC369="n/a",AF369="n/a"),"n/a",(I369/SQRT(22.5*AC369*(I369/AF369))-1)*100)</f>
        <v>209.47384920005928</v>
      </c>
      <c r="AR369" s="101">
        <f>INDEX(Historical!$C$7:$C$1063,MATCH(B369,Historical!$B$7:$B$1063,0))*IF(AH369="n/a",1.03,IF(AH369&lt;0,1.01,IF(AH369&gt;10,1.1,(1+AH369/100))))</f>
        <v>1.41414</v>
      </c>
      <c r="AS369" s="109">
        <f>IF($AI369="n/a",1.03*AR369,IF($AI369&lt;0,1.01*AR369,IF($AI369&gt;10,1.1*AR369,(1+$AI369/100)*AR369)))</f>
        <v>1.5555540000000001</v>
      </c>
      <c r="AT369" s="109">
        <f>IF($AK369="n/a",1.03*AS369,IF($AK369&lt;0,1.01*AS369,IF($AK369&gt;10,1.1*AS369,(1+$AK369/100)*AS369)))</f>
        <v>1.7037982962</v>
      </c>
      <c r="AU369" s="109">
        <f>IF($AK369="n/a",1.03*AT369,IF($AK369&lt;0,1.01*AT369,IF($AK369&gt;10,1.1*AT369,(1+$AK369/100)*AT369)))</f>
        <v>1.8661702738278598</v>
      </c>
      <c r="AV369" s="109">
        <f>IF($AK369="n/a",1.03*AU369,IF($AK369&lt;0,1.01*AU369,IF($AK369&gt;10,1.1*AU369,(1+$AK369/100)*AU369)))</f>
        <v>2.0440163009236549</v>
      </c>
      <c r="AW369" s="109">
        <f>SUM(AR369:AV369)</f>
        <v>8.5836788709515144</v>
      </c>
      <c r="AX369" s="113">
        <f>AW369/I369*100</f>
        <v>5.1282583767185539</v>
      </c>
      <c r="AY369" s="718">
        <v>0.48</v>
      </c>
      <c r="AZ369" s="100">
        <v>13.950000000000001</v>
      </c>
      <c r="BA369" s="100">
        <v>-12.370000000000001</v>
      </c>
      <c r="BB369" s="100">
        <v>3.11</v>
      </c>
      <c r="BC369" s="100">
        <v>0.77999999999999992</v>
      </c>
      <c r="BE369" s="12">
        <v>2011</v>
      </c>
      <c r="BF369" s="12">
        <f>IF(BE369&gt;2020,0,IF(BE369&gt;2008,1,IF(BE369&gt;2001,2,IF(BE369&gt;1990,3,IF(BE369&gt;1980,4,IF(BE369&gt;1973,5,IF(BE369&gt;1970,6,IF(BE369&gt;1960,7,IF(BE369&gt;1958,8,IF(BE369&gt;1953,9,10))))))))))</f>
        <v>1</v>
      </c>
      <c r="BG369" s="100">
        <v>5.04</v>
      </c>
      <c r="BH369" s="55" t="s">
        <v>121</v>
      </c>
      <c r="BI369" s="55" t="s">
        <v>122</v>
      </c>
    </row>
    <row r="370" spans="1:61" ht="12.75" customHeight="1" x14ac:dyDescent="0.2">
      <c r="A370" s="55" t="s">
        <v>1335</v>
      </c>
      <c r="B370" s="55" t="s">
        <v>1336</v>
      </c>
      <c r="C370" s="156" t="s">
        <v>125</v>
      </c>
      <c r="D370" s="98" t="s">
        <v>233</v>
      </c>
      <c r="E370" s="157">
        <v>17</v>
      </c>
      <c r="F370" s="2">
        <v>238</v>
      </c>
      <c r="G370" s="2" t="s">
        <v>146</v>
      </c>
      <c r="H370" s="2" t="s">
        <v>146</v>
      </c>
      <c r="I370" s="100">
        <v>227.14</v>
      </c>
      <c r="J370" s="101">
        <f>(M370/I370)*100</f>
        <v>1.7962490094215022</v>
      </c>
      <c r="K370" s="104">
        <v>1.02</v>
      </c>
      <c r="L370" s="71">
        <v>4</v>
      </c>
      <c r="M370" s="28">
        <f>K370*L370</f>
        <v>4.08</v>
      </c>
      <c r="N370" s="103" t="s">
        <v>202</v>
      </c>
      <c r="O370" s="104">
        <v>0.94</v>
      </c>
      <c r="P370" s="158">
        <v>46038</v>
      </c>
      <c r="Q370" s="158">
        <v>46052</v>
      </c>
      <c r="R370" s="28">
        <f>(K370-O370)/O370*100</f>
        <v>8.5106382978723492</v>
      </c>
      <c r="S370" s="105">
        <f>IF(INDEX(Historical!$D$7:$D1698,MATCH(B370,Historical!$B$7:$B$1062,0))=0,"n/a",(INDEX(Historical!$C$7:$C$1062,MATCH(B370,Historical!$B$7:$B$1062,0))/INDEX(Historical!$D$7:$D$1062,MATCH(B370,Historical!$B$7:$B$1062,0))-1)*100)</f>
        <v>6.8181818181818121</v>
      </c>
      <c r="T370" s="105">
        <f>IF(INDEX(Historical!$F$7:$F$1062,MATCH(B370,Historical!$B$7:$B$1062,0))=0,"n/a",((INDEX(Historical!$C$7:$C$1062,MATCH(B370,Historical!$B$7:$B$1062,0))/INDEX(Historical!$F$7:$F$1062,MATCH(B370,Historical!$B$7:$B$1062,0)))^(1/3)-1)*100)</f>
        <v>6.4170176581825888</v>
      </c>
      <c r="U370" s="105">
        <f>IF(INDEX(Historical!$H$7:$H$1062,MATCH(B370,Historical!$B$7:$B$1062,0))=0,"n/a",((INDEX(Historical!$C$7:$C$1062,MATCH(B370,Historical!$B$7:$B$1062,0))/INDEX(Historical!$H$7:$H$1062,MATCH(B370,Historical!$B$7:$B$1062,0)))^(1/5)-1)*100)</f>
        <v>7.0066111031416467</v>
      </c>
      <c r="V370" s="105">
        <f>IF(INDEX(Historical!$M$7:$M$1062,MATCH(B370,Historical!$B$7:$B$1062,0))=0,"n/a",((INDEX(Historical!$C$7:$C$1062,MATCH(B370,Historical!$B$7:$B$1062,0))/INDEX(Historical!$M$7:$M$1062,MATCH(B370,Historical!$B$7:$B$1062,0)))^(1/10)-1)*100)</f>
        <v>9.4799084824191091</v>
      </c>
      <c r="W370" s="106">
        <f>IF(OR(U370&lt;=0,U370="n/a",V370&lt;=0,V370="n/a"),"n/a",U370/V370)</f>
        <v>0.73910113332166683</v>
      </c>
      <c r="X370" s="107">
        <f>IF(OR(AJ370&lt;=0,AJ370="n/a",U370&lt;=0,U370="n/a"),"n/a",U370/AJ370)</f>
        <v>0.80351044760798696</v>
      </c>
      <c r="Y370" s="159"/>
      <c r="Z370" s="101">
        <f>IF(OR(AC370&lt;0.01,AC370="n/a"),"n/a",M370/AC370*100)</f>
        <v>62.006079027355618</v>
      </c>
      <c r="AA370" s="109">
        <f>IF(OR(AC370&lt;0.01,AC370="n/a"),"n/a",I370/AC370)</f>
        <v>34.519756838905771</v>
      </c>
      <c r="AB370" s="71">
        <v>8</v>
      </c>
      <c r="AC370" s="100">
        <v>6.58</v>
      </c>
      <c r="AD370" s="100">
        <v>13.76</v>
      </c>
      <c r="AE370" s="100">
        <v>4.5199999999999996</v>
      </c>
      <c r="AF370" s="100">
        <v>10.95</v>
      </c>
      <c r="AG370" s="100">
        <v>33.22</v>
      </c>
      <c r="AH370" s="100">
        <v>-6.97</v>
      </c>
      <c r="AI370" s="100">
        <v>4.8500000000000005</v>
      </c>
      <c r="AJ370" s="100">
        <v>8.7200000000000006</v>
      </c>
      <c r="AK370" s="100">
        <v>2.5299999999999998</v>
      </c>
      <c r="AL370" s="100">
        <v>3050</v>
      </c>
      <c r="AM370" s="100">
        <v>0.52</v>
      </c>
      <c r="AN370" s="100">
        <v>0.41</v>
      </c>
      <c r="AO370" s="110">
        <f>IF(U370="n/a","n/a",IF(AA370&lt;0,"n/a",IF(AA370="n/a","n/a",J370+U370-AA370)))</f>
        <v>-25.716896726342622</v>
      </c>
      <c r="AP370" s="111">
        <f>IF(U370="n/a","n/a",J370+U370)</f>
        <v>8.8028601125631489</v>
      </c>
      <c r="AQ370" s="112">
        <f>IF(OR(AC370&lt;0.01,AC370="n/a",AF370="n/a"),"n/a",(I370/SQRT(22.5*AC370*(I370/AF370))-1)*100)</f>
        <v>309.87333403057755</v>
      </c>
      <c r="AR370" s="101">
        <f>INDEX(Historical!$C$7:$C$1063,MATCH(B370,Historical!$B$7:$B$1063,0))*IF(AH370="n/a",1.03,IF(AH370&lt;0,1.01,IF(AH370&gt;10,1.1,(1+AH370/100))))</f>
        <v>3.7975999999999996</v>
      </c>
      <c r="AS370" s="109">
        <f>IF($AI370="n/a",1.03*AR370,IF($AI370&lt;0,1.01*AR370,IF($AI370&gt;10,1.1*AR370,(1+$AI370/100)*AR370)))</f>
        <v>3.9817835999999995</v>
      </c>
      <c r="AT370" s="109">
        <f>IF($AK370="n/a",1.03*AS370,IF($AK370&lt;0,1.01*AS370,IF($AK370&gt;10,1.1*AS370,(1+$AK370/100)*AS370)))</f>
        <v>4.0825227250799996</v>
      </c>
      <c r="AU370" s="109">
        <f>IF($AK370="n/a",1.03*AT370,IF($AK370&lt;0,1.01*AT370,IF($AK370&gt;10,1.1*AT370,(1+$AK370/100)*AT370)))</f>
        <v>4.1858105500245237</v>
      </c>
      <c r="AV370" s="109">
        <f>IF($AK370="n/a",1.03*AU370,IF($AK370&lt;0,1.01*AU370,IF($AK370&gt;10,1.1*AU370,(1+$AK370/100)*AU370)))</f>
        <v>4.2917115569401449</v>
      </c>
      <c r="AW370" s="109">
        <f>SUM(AR370:AV370)</f>
        <v>20.33942843204467</v>
      </c>
      <c r="AX370" s="113">
        <f>AW370/I370*100</f>
        <v>8.9545779836421016</v>
      </c>
      <c r="AY370" s="718">
        <v>0.27</v>
      </c>
      <c r="AZ370" s="100">
        <v>29.509999999999998</v>
      </c>
      <c r="BA370" s="100">
        <v>-24.01</v>
      </c>
      <c r="BB370" s="100">
        <v>-0.5</v>
      </c>
      <c r="BC370" s="100">
        <v>5.46</v>
      </c>
      <c r="BE370" s="12">
        <v>2010</v>
      </c>
      <c r="BF370" s="12">
        <f>IF(BE370&gt;2020,0,IF(BE370&gt;2008,1,IF(BE370&gt;2001,2,IF(BE370&gt;1990,3,IF(BE370&gt;1980,4,IF(BE370&gt;1973,5,IF(BE370&gt;1970,6,IF(BE370&gt;1960,7,IF(BE370&gt;1958,8,IF(BE370&gt;1953,9,10))))))))))</f>
        <v>1</v>
      </c>
      <c r="BG370" s="100">
        <v>18.62</v>
      </c>
      <c r="BH370" s="55" t="s">
        <v>121</v>
      </c>
      <c r="BI370" s="55" t="s">
        <v>122</v>
      </c>
    </row>
    <row r="371" spans="1:61" ht="12.75" customHeight="1" x14ac:dyDescent="0.2">
      <c r="A371" s="123" t="s">
        <v>1337</v>
      </c>
      <c r="B371" s="55" t="s">
        <v>1338</v>
      </c>
      <c r="C371" s="156" t="s">
        <v>162</v>
      </c>
      <c r="D371" s="98" t="s">
        <v>192</v>
      </c>
      <c r="E371" s="157">
        <v>23</v>
      </c>
      <c r="F371" s="2">
        <v>167</v>
      </c>
      <c r="G371" s="2" t="s">
        <v>119</v>
      </c>
      <c r="H371" s="2" t="s">
        <v>119</v>
      </c>
      <c r="I371" s="100">
        <v>109.42</v>
      </c>
      <c r="J371" s="101">
        <f>(M371/I371)*100</f>
        <v>3.4819959787972947</v>
      </c>
      <c r="K371" s="104">
        <v>0.95250000000000001</v>
      </c>
      <c r="L371" s="71">
        <v>4</v>
      </c>
      <c r="M371" s="28">
        <f>K371*L371</f>
        <v>3.81</v>
      </c>
      <c r="N371" s="103" t="s">
        <v>136</v>
      </c>
      <c r="O371" s="104">
        <v>0.89249999999999996</v>
      </c>
      <c r="P371" s="158">
        <v>46066</v>
      </c>
      <c r="Q371" s="158">
        <v>46082</v>
      </c>
      <c r="R371" s="28">
        <f>(K371-O371)/O371*100</f>
        <v>6.7226890756302584</v>
      </c>
      <c r="S371" s="105">
        <f>IF(INDEX(Historical!$D$7:$D1699,MATCH(B371,Historical!$B$7:$B$1062,0))=0,"n/a",(INDEX(Historical!$C$7:$C$1062,MATCH(B371,Historical!$B$7:$B$1062,0))/INDEX(Historical!$D$7:$D$1062,MATCH(B371,Historical!$B$7:$B$1062,0))-1)*100)</f>
        <v>6.8862275449101729</v>
      </c>
      <c r="T371" s="105">
        <f>IF(INDEX(Historical!$F$7:$F$1062,MATCH(B371,Historical!$B$7:$B$1062,0))=0,"n/a",((INDEX(Historical!$C$7:$C$1062,MATCH(B371,Historical!$B$7:$B$1062,0))/INDEX(Historical!$F$7:$F$1062,MATCH(B371,Historical!$B$7:$B$1062,0)))^(1/3)-1)*100)</f>
        <v>7.0512499040185528</v>
      </c>
      <c r="U371" s="105">
        <f>IF(INDEX(Historical!$H$7:$H$1062,MATCH(B371,Historical!$B$7:$B$1062,0))=0,"n/a",((INDEX(Historical!$C$7:$C$1062,MATCH(B371,Historical!$B$7:$B$1062,0))/INDEX(Historical!$H$7:$H$1062,MATCH(B371,Historical!$B$7:$B$1062,0)))^(1/5)-1)*100)</f>
        <v>7.1296137246317004</v>
      </c>
      <c r="V371" s="105">
        <f>IF(INDEX(Historical!$M$7:$M$1062,MATCH(B371,Historical!$B$7:$B$1062,0))=0,"n/a",((INDEX(Historical!$C$7:$C$1062,MATCH(B371,Historical!$B$7:$B$1062,0))/INDEX(Historical!$M$7:$M$1062,MATCH(B371,Historical!$B$7:$B$1062,0)))^(1/10)-1)*100)</f>
        <v>7.4335824987020294</v>
      </c>
      <c r="W371" s="106">
        <f>IF(OR(U371&lt;=0,U371="n/a",V371&lt;=0,V371="n/a"),"n/a",U371/V371)</f>
        <v>0.95910871048738555</v>
      </c>
      <c r="X371" s="107">
        <f>IF(OR(AJ371&lt;=0,AJ371="n/a",U371&lt;=0,U371="n/a"),"n/a",U371/AJ371)</f>
        <v>1.460986418981906</v>
      </c>
      <c r="Y371" s="159"/>
      <c r="Z371" s="101">
        <f>IF(OR(AC371&lt;0.01,AC371="n/a"),"n/a",M371/AC371*100)</f>
        <v>73.837209302325576</v>
      </c>
      <c r="AA371" s="109">
        <f>IF(OR(AC371&lt;0.01,AC371="n/a"),"n/a",I371/AC371)</f>
        <v>21.205426356589147</v>
      </c>
      <c r="AB371" s="71">
        <v>12</v>
      </c>
      <c r="AC371" s="100">
        <v>5.16</v>
      </c>
      <c r="AD371" s="100">
        <v>2.54</v>
      </c>
      <c r="AE371" s="100">
        <v>3.52</v>
      </c>
      <c r="AF371" s="100">
        <v>2.52</v>
      </c>
      <c r="AG371" s="100">
        <v>12.35</v>
      </c>
      <c r="AH371" s="100">
        <v>6.23</v>
      </c>
      <c r="AI371" s="100">
        <v>7.16</v>
      </c>
      <c r="AJ371" s="100">
        <v>4.88</v>
      </c>
      <c r="AK371" s="100">
        <v>7.19</v>
      </c>
      <c r="AL371" s="100">
        <v>35640</v>
      </c>
      <c r="AM371" s="100">
        <v>0.16999999999999998</v>
      </c>
      <c r="AN371" s="100">
        <v>1.62</v>
      </c>
      <c r="AO371" s="110">
        <f>IF(U371="n/a","n/a",IF(AA371&lt;0,"n/a",IF(AA371="n/a","n/a",J371+U371-AA371)))</f>
        <v>-10.593816653160152</v>
      </c>
      <c r="AP371" s="111">
        <f>IF(U371="n/a","n/a",J371+U371)</f>
        <v>10.611609703428995</v>
      </c>
      <c r="AQ371" s="112">
        <f>IF(OR(AC371&lt;0.01,AC371="n/a",AF371="n/a"),"n/a",(I371/SQRT(22.5*AC371*(I371/AF371))-1)*100)</f>
        <v>54.110601580098461</v>
      </c>
      <c r="AR371" s="101">
        <f>INDEX(Historical!$C$7:$C$1063,MATCH(B371,Historical!$B$7:$B$1063,0))*IF(AH371="n/a",1.03,IF(AH371&lt;0,1.01,IF(AH371&gt;10,1.1,(1+AH371/100))))</f>
        <v>3.792411</v>
      </c>
      <c r="AS371" s="109">
        <f>IF($AI371="n/a",1.03*AR371,IF($AI371&lt;0,1.01*AR371,IF($AI371&gt;10,1.1*AR371,(1+$AI371/100)*AR371)))</f>
        <v>4.0639476276000002</v>
      </c>
      <c r="AT371" s="109">
        <f>IF($AK371="n/a",1.03*AS371,IF($AK371&lt;0,1.01*AS371,IF($AK371&gt;10,1.1*AS371,(1+$AK371/100)*AS371)))</f>
        <v>4.3561454620244406</v>
      </c>
      <c r="AU371" s="109">
        <f>IF($AK371="n/a",1.03*AT371,IF($AK371&lt;0,1.01*AT371,IF($AK371&gt;10,1.1*AT371,(1+$AK371/100)*AT371)))</f>
        <v>4.6693523207439984</v>
      </c>
      <c r="AV371" s="109">
        <f>IF($AK371="n/a",1.03*AU371,IF($AK371&lt;0,1.01*AU371,IF($AK371&gt;10,1.1*AU371,(1+$AK371/100)*AU371)))</f>
        <v>5.0050787526054918</v>
      </c>
      <c r="AW371" s="109">
        <f>SUM(AR371:AV371)</f>
        <v>21.886935162973934</v>
      </c>
      <c r="AX371" s="113">
        <f>AW371/I371*100</f>
        <v>20.002682473929749</v>
      </c>
      <c r="AY371" s="718">
        <v>0.46</v>
      </c>
      <c r="AZ371" s="100">
        <v>6.2799999999999994</v>
      </c>
      <c r="BA371" s="100">
        <v>-8.75</v>
      </c>
      <c r="BB371" s="100">
        <v>-3.75</v>
      </c>
      <c r="BC371" s="100">
        <v>-2.74</v>
      </c>
      <c r="BE371" s="12">
        <v>2004</v>
      </c>
      <c r="BF371" s="12">
        <f>IF(BE371&gt;2020,0,IF(BE371&gt;2008,1,IF(BE371&gt;2001,2,IF(BE371&gt;1990,3,IF(BE371&gt;1980,4,IF(BE371&gt;1973,5,IF(BE371&gt;1970,6,IF(BE371&gt;1960,7,IF(BE371&gt;1958,8,IF(BE371&gt;1953,9,10))))))))))</f>
        <v>2</v>
      </c>
      <c r="BG371" s="100">
        <v>3.34</v>
      </c>
      <c r="BH371" s="55" t="s">
        <v>121</v>
      </c>
      <c r="BI371" s="55" t="s">
        <v>122</v>
      </c>
    </row>
    <row r="372" spans="1:61" ht="12.75" customHeight="1" x14ac:dyDescent="0.2">
      <c r="A372" s="116" t="s">
        <v>1687</v>
      </c>
      <c r="B372" s="55" t="s">
        <v>1688</v>
      </c>
      <c r="C372" s="156" t="s">
        <v>335</v>
      </c>
      <c r="D372" s="98" t="s">
        <v>377</v>
      </c>
      <c r="E372" s="157">
        <v>10</v>
      </c>
      <c r="F372" s="2">
        <v>525</v>
      </c>
      <c r="G372" s="2" t="s">
        <v>146</v>
      </c>
      <c r="H372" s="2" t="s">
        <v>146</v>
      </c>
      <c r="I372" s="100">
        <v>129.49</v>
      </c>
      <c r="J372" s="101">
        <f>(M372/I372)*100</f>
        <v>1.0193837361958451</v>
      </c>
      <c r="K372" s="104">
        <v>0.33</v>
      </c>
      <c r="L372" s="71">
        <v>4</v>
      </c>
      <c r="M372" s="28">
        <f>K372*L372</f>
        <v>1.32</v>
      </c>
      <c r="N372" s="103" t="s">
        <v>1551</v>
      </c>
      <c r="O372" s="104">
        <v>0.3</v>
      </c>
      <c r="P372" s="158">
        <v>46248</v>
      </c>
      <c r="Q372" s="158">
        <v>46270</v>
      </c>
      <c r="R372" s="28">
        <f>(K372-O372)/O372*100</f>
        <v>10.000000000000009</v>
      </c>
      <c r="S372" s="105">
        <f>IF(INDEX(Historical!$D$7:$D1702,MATCH(B372,Historical!$B$7:$B$1062,0))=0,"n/a",(INDEX(Historical!$C$7:$C$1062,MATCH(B372,Historical!$B$7:$B$1062,0))/INDEX(Historical!$D$7:$D$1062,MATCH(B372,Historical!$B$7:$B$1062,0))-1)*100)</f>
        <v>16.326530612244895</v>
      </c>
      <c r="T372" s="105">
        <f>IF(INDEX(Historical!$F$7:$F$1062,MATCH(B372,Historical!$B$7:$B$1062,0))=0,"n/a",((INDEX(Historical!$C$7:$C$1062,MATCH(B372,Historical!$B$7:$B$1062,0))/INDEX(Historical!$F$7:$F$1062,MATCH(B372,Historical!$B$7:$B$1062,0)))^(1/3)-1)*100)</f>
        <v>16.553177619681136</v>
      </c>
      <c r="U372" s="105">
        <f>IF(INDEX(Historical!$H$7:$H$1062,MATCH(B372,Historical!$B$7:$B$1062,0))=0,"n/a",((INDEX(Historical!$C$7:$C$1062,MATCH(B372,Historical!$B$7:$B$1062,0))/INDEX(Historical!$H$7:$H$1062,MATCH(B372,Historical!$B$7:$B$1062,0)))^(1/5)-1)*100)</f>
        <v>17.919863936946779</v>
      </c>
      <c r="V372" s="105" t="str">
        <f>IF(INDEX(Historical!$M$7:$M$1062,MATCH(B372,Historical!$B$7:$B$1062,0))=0,"n/a",((INDEX(Historical!$C$7:$C$1062,MATCH(B372,Historical!$B$7:$B$1062,0))/INDEX(Historical!$M$7:$M$1062,MATCH(B372,Historical!$B$7:$B$1062,0)))^(1/10)-1)*100)</f>
        <v>n/a</v>
      </c>
      <c r="W372" s="106" t="str">
        <f>IF(OR(U372&lt;=0,U372="n/a",V372&lt;=0,V372="n/a"),"n/a",U372/V372)</f>
        <v>n/a</v>
      </c>
      <c r="X372" s="107">
        <f>IF(OR(AJ372&lt;=0,AJ372="n/a",U372&lt;=0,U372="n/a"),"n/a",U372/AJ372)</f>
        <v>0.34904292826152672</v>
      </c>
      <c r="Y372" s="165"/>
      <c r="Z372" s="101">
        <f>IF(OR(AC372&lt;0.01,AC372="n/a"),"n/a",M372/AC372*100)</f>
        <v>31.353919239904993</v>
      </c>
      <c r="AA372" s="109">
        <f>IF(OR(AC372&lt;0.01,AC372="n/a"),"n/a",I372/AC372)</f>
        <v>30.757719714964374</v>
      </c>
      <c r="AB372" s="71">
        <v>12</v>
      </c>
      <c r="AC372" s="100">
        <v>4.21</v>
      </c>
      <c r="AD372" s="100">
        <v>1.36</v>
      </c>
      <c r="AE372" s="100">
        <v>4.8899999999999997</v>
      </c>
      <c r="AF372" s="100" t="s">
        <v>142</v>
      </c>
      <c r="AG372" s="100" t="s">
        <v>142</v>
      </c>
      <c r="AH372" s="100">
        <v>9.25</v>
      </c>
      <c r="AI372" s="100">
        <v>20.54</v>
      </c>
      <c r="AJ372" s="100">
        <v>51.339999999999996</v>
      </c>
      <c r="AK372" s="100">
        <v>17.71</v>
      </c>
      <c r="AL372" s="100">
        <v>3530</v>
      </c>
      <c r="AM372" s="100">
        <v>0.71000000000000008</v>
      </c>
      <c r="AN372" s="100" t="s">
        <v>142</v>
      </c>
      <c r="AO372" s="110">
        <f>IF(U372="n/a","n/a",IF(AA372&lt;0,"n/a",IF(AA372="n/a","n/a",J372+U372-AA372)))</f>
        <v>-11.818472041821749</v>
      </c>
      <c r="AP372" s="111">
        <f>IF(U372="n/a","n/a",J372+U372)</f>
        <v>18.939247673142624</v>
      </c>
      <c r="AQ372" s="112" t="str">
        <f>IF(OR(AC372&lt;0.01,AC372="n/a",AF372="n/a"),"n/a",(I372/SQRT(22.5*AC372*(I372/AF372))-1)*100)</f>
        <v>n/a</v>
      </c>
      <c r="AR372" s="101">
        <f>INDEX(Historical!$C$7:$C$1063,MATCH(B372,Historical!$B$7:$B$1063,0))*IF(AH372="n/a",1.03,IF(AH372&lt;0,1.01,IF(AH372&gt;10,1.1,(1+AH372/100))))</f>
        <v>1.2454499999999999</v>
      </c>
      <c r="AS372" s="109">
        <f>IF($AI372="n/a",1.03*AR372,IF($AI372&lt;0,1.01*AR372,IF($AI372&gt;10,1.1*AR372,(1+$AI372/100)*AR372)))</f>
        <v>1.3699950000000001</v>
      </c>
      <c r="AT372" s="109">
        <f>IF($AK372="n/a",1.03*AS372,IF($AK372&lt;0,1.01*AS372,IF($AK372&gt;10,1.1*AS372,(1+$AK372/100)*AS372)))</f>
        <v>1.5069945000000002</v>
      </c>
      <c r="AU372" s="109">
        <f>IF($AK372="n/a",1.03*AT372,IF($AK372&lt;0,1.01*AT372,IF($AK372&gt;10,1.1*AT372,(1+$AK372/100)*AT372)))</f>
        <v>1.6576939500000003</v>
      </c>
      <c r="AV372" s="109">
        <f>IF($AK372="n/a",1.03*AU372,IF($AK372&lt;0,1.01*AU372,IF($AK372&gt;10,1.1*AU372,(1+$AK372/100)*AU372)))</f>
        <v>1.8234633450000004</v>
      </c>
      <c r="AW372" s="109">
        <f>SUM(AR372:AV372)</f>
        <v>7.6035967950000014</v>
      </c>
      <c r="AX372" s="113">
        <f>AW372/I372*100</f>
        <v>5.8719567495559506</v>
      </c>
      <c r="AY372" s="718">
        <v>1.81</v>
      </c>
      <c r="AZ372" s="100">
        <v>11.29</v>
      </c>
      <c r="BA372" s="100">
        <v>-66.05</v>
      </c>
      <c r="BB372" s="100">
        <v>-13.98</v>
      </c>
      <c r="BC372" s="100">
        <v>-37.25</v>
      </c>
      <c r="BE372" s="12">
        <v>2017</v>
      </c>
      <c r="BF372" s="12">
        <f>IF(BE372&gt;2020,0,IF(BE372&gt;2008,1,IF(BE372&gt;2001,2,IF(BE372&gt;1990,3,IF(BE372&gt;1980,4,IF(BE372&gt;1973,5,IF(BE372&gt;1970,6,IF(BE372&gt;1960,7,IF(BE372&gt;1958,8,IF(BE372&gt;1953,9,10))))))))))</f>
        <v>1</v>
      </c>
      <c r="BG372" s="100">
        <v>17.04</v>
      </c>
      <c r="BH372" s="55" t="s">
        <v>121</v>
      </c>
      <c r="BI372" s="55" t="s">
        <v>122</v>
      </c>
    </row>
    <row r="373" spans="1:61" ht="12.75" customHeight="1" x14ac:dyDescent="0.2">
      <c r="A373" s="123" t="s">
        <v>1339</v>
      </c>
      <c r="B373" s="55" t="s">
        <v>1340</v>
      </c>
      <c r="C373" s="156" t="s">
        <v>139</v>
      </c>
      <c r="D373" s="98" t="s">
        <v>140</v>
      </c>
      <c r="E373" s="157">
        <v>22</v>
      </c>
      <c r="F373" s="2">
        <v>178</v>
      </c>
      <c r="G373" s="2" t="s">
        <v>146</v>
      </c>
      <c r="H373" s="2" t="s">
        <v>146</v>
      </c>
      <c r="I373" s="100">
        <v>70.5</v>
      </c>
      <c r="J373" s="101">
        <f>(M373/I373)*100</f>
        <v>3.0070921985815602</v>
      </c>
      <c r="K373" s="104">
        <v>0.53</v>
      </c>
      <c r="L373" s="71">
        <v>4</v>
      </c>
      <c r="M373" s="28">
        <f>K373*L373</f>
        <v>2.12</v>
      </c>
      <c r="N373" s="103" t="s">
        <v>588</v>
      </c>
      <c r="O373" s="104">
        <v>0.52500000000000002</v>
      </c>
      <c r="P373" s="163">
        <v>45888</v>
      </c>
      <c r="Q373" s="163">
        <v>45904</v>
      </c>
      <c r="R373" s="28">
        <f>(K373-O373)/O373*100</f>
        <v>0.95238095238095322</v>
      </c>
      <c r="S373" s="105">
        <f>IF(INDEX(Historical!$D$7:$D1704,MATCH(B373,Historical!$B$7:$B$1062,0))=0,"n/a",(INDEX(Historical!$C$7:$C$1062,MATCH(B373,Historical!$B$7:$B$1062,0))/INDEX(Historical!$D$7:$D$1062,MATCH(B373,Historical!$B$7:$B$1062,0))-1)*100)</f>
        <v>2.9268292682926855</v>
      </c>
      <c r="T373" s="105">
        <f>IF(INDEX(Historical!$F$7:$F$1062,MATCH(B373,Historical!$B$7:$B$1062,0))=0,"n/a",((INDEX(Historical!$C$7:$C$1062,MATCH(B373,Historical!$B$7:$B$1062,0))/INDEX(Historical!$F$7:$F$1062,MATCH(B373,Historical!$B$7:$B$1062,0)))^(1/3)-1)*100)</f>
        <v>17.25038288227141</v>
      </c>
      <c r="U373" s="105">
        <f>IF(INDEX(Historical!$H$7:$H$1062,MATCH(B373,Historical!$B$7:$B$1062,0))=0,"n/a",((INDEX(Historical!$C$7:$C$1062,MATCH(B373,Historical!$B$7:$B$1062,0))/INDEX(Historical!$H$7:$H$1062,MATCH(B373,Historical!$B$7:$B$1062,0)))^(1/5)-1)*100)</f>
        <v>14.653302695538706</v>
      </c>
      <c r="V373" s="105">
        <f>IF(INDEX(Historical!$M$7:$M$1062,MATCH(B373,Historical!$B$7:$B$1062,0))=0,"n/a",((INDEX(Historical!$C$7:$C$1062,MATCH(B373,Historical!$B$7:$B$1062,0))/INDEX(Historical!$M$7:$M$1062,MATCH(B373,Historical!$B$7:$B$1062,0)))^(1/10)-1)*100)</f>
        <v>11.777636422867488</v>
      </c>
      <c r="W373" s="106">
        <f>IF(OR(U373&lt;=0,U373="n/a",V373&lt;=0,V373="n/a"),"n/a",U373/V373)</f>
        <v>1.2441632743126472</v>
      </c>
      <c r="X373" s="107" t="str">
        <f>IF(OR(AJ373&lt;=0,AJ373="n/a",U373&lt;=0,U373="n/a"),"n/a",U373/AJ373)</f>
        <v>n/a</v>
      </c>
      <c r="Y373" s="123"/>
      <c r="Z373" s="101" t="str">
        <f>IF(OR(AC373&lt;0.01,AC373="n/a"),"n/a",M373/AC373*100)</f>
        <v>n/a</v>
      </c>
      <c r="AA373" s="109" t="str">
        <f>IF(OR(AC373&lt;0.01,AC373="n/a"),"n/a",I373/AC373)</f>
        <v>n/a</v>
      </c>
      <c r="AB373" s="71">
        <v>12</v>
      </c>
      <c r="AC373" s="100">
        <v>-12.7</v>
      </c>
      <c r="AD373" s="100" t="s">
        <v>142</v>
      </c>
      <c r="AE373" s="100">
        <v>0.82</v>
      </c>
      <c r="AF373" s="100">
        <v>1.06</v>
      </c>
      <c r="AG373" s="100">
        <v>-17.190000000000001</v>
      </c>
      <c r="AH373" s="100">
        <v>449.53000000000003</v>
      </c>
      <c r="AI373" s="100">
        <v>6.02</v>
      </c>
      <c r="AJ373" s="100" t="s">
        <v>142</v>
      </c>
      <c r="AK373" s="100" t="s">
        <v>142</v>
      </c>
      <c r="AL373" s="100">
        <v>9030</v>
      </c>
      <c r="AM373" s="100">
        <v>74.03</v>
      </c>
      <c r="AN373" s="100">
        <v>0.75</v>
      </c>
      <c r="AO373" s="110" t="str">
        <f>IF(U373="n/a","n/a",IF(AA373&lt;0,"n/a",IF(AA373="n/a","n/a",J373+U373-AA373)))</f>
        <v>n/a</v>
      </c>
      <c r="AP373" s="111">
        <f>IF(U373="n/a","n/a",J373+U373)</f>
        <v>17.660394894120266</v>
      </c>
      <c r="AQ373" s="112" t="str">
        <f>IF(OR(AC373&lt;0.01,AC373="n/a",AF373="n/a"),"n/a",(I373/SQRT(22.5*AC373*(I373/AF373))-1)*100)</f>
        <v>n/a</v>
      </c>
      <c r="AR373" s="101">
        <f>INDEX(Historical!$C$7:$C$1063,MATCH(B373,Historical!$B$7:$B$1063,0))*IF(AH373="n/a",1.03,IF(AH373&lt;0,1.01,IF(AH373&gt;10,1.1,(1+AH373/100))))</f>
        <v>2.3210000000000002</v>
      </c>
      <c r="AS373" s="109">
        <f>IF($AI373="n/a",1.03*AR373,IF($AI373&lt;0,1.01*AR373,IF($AI373&gt;10,1.1*AR373,(1+$AI373/100)*AR373)))</f>
        <v>2.4607242000000005</v>
      </c>
      <c r="AT373" s="109">
        <f>IF($AK373="n/a",1.03*AS373,IF($AK373&lt;0,1.01*AS373,IF($AK373&gt;10,1.1*AS373,(1+$AK373/100)*AS373)))</f>
        <v>2.5345459260000007</v>
      </c>
      <c r="AU373" s="109">
        <f>IF($AK373="n/a",1.03*AT373,IF($AK373&lt;0,1.01*AT373,IF($AK373&gt;10,1.1*AT373,(1+$AK373/100)*AT373)))</f>
        <v>2.6105823037800007</v>
      </c>
      <c r="AV373" s="109">
        <f>IF($AK373="n/a",1.03*AU373,IF($AK373&lt;0,1.01*AU373,IF($AK373&gt;10,1.1*AU373,(1+$AK373/100)*AU373)))</f>
        <v>2.6888997728934005</v>
      </c>
      <c r="AW373" s="109">
        <f>SUM(AR373:AV373)</f>
        <v>12.615752202673402</v>
      </c>
      <c r="AX373" s="113">
        <f>AW373/I373*100</f>
        <v>17.894683975423263</v>
      </c>
      <c r="AY373" s="718">
        <v>0.63</v>
      </c>
      <c r="AZ373" s="100">
        <v>25.16</v>
      </c>
      <c r="BA373" s="100">
        <v>-43.25</v>
      </c>
      <c r="BB373" s="100">
        <v>-11.75</v>
      </c>
      <c r="BC373" s="100">
        <v>-19.220000000000002</v>
      </c>
      <c r="BE373" s="12">
        <v>2004</v>
      </c>
      <c r="BF373" s="12">
        <f>IF(BE373&gt;2020,0,IF(BE373&gt;2008,1,IF(BE373&gt;2001,2,IF(BE373&gt;1990,3,IF(BE373&gt;1980,4,IF(BE373&gt;1973,5,IF(BE373&gt;1970,6,IF(BE373&gt;1960,7,IF(BE373&gt;1958,8,IF(BE373&gt;1953,9,10))))))))))</f>
        <v>2</v>
      </c>
      <c r="BG373" s="100">
        <v>-8.06</v>
      </c>
      <c r="BH373" s="55" t="s">
        <v>121</v>
      </c>
      <c r="BI373" s="55" t="s">
        <v>122</v>
      </c>
    </row>
    <row r="374" spans="1:61" ht="12.75" customHeight="1" x14ac:dyDescent="0.2">
      <c r="A374" s="123" t="s">
        <v>1341</v>
      </c>
      <c r="B374" s="55" t="s">
        <v>1342</v>
      </c>
      <c r="C374" s="156" t="s">
        <v>116</v>
      </c>
      <c r="D374" s="98" t="s">
        <v>117</v>
      </c>
      <c r="E374" s="157">
        <v>23</v>
      </c>
      <c r="F374" s="2">
        <v>168</v>
      </c>
      <c r="G374" s="2" t="s">
        <v>119</v>
      </c>
      <c r="H374" s="2" t="s">
        <v>118</v>
      </c>
      <c r="I374" s="100">
        <v>226.55</v>
      </c>
      <c r="J374" s="101">
        <f>(M374/I374)*100</f>
        <v>1.6685058485985431</v>
      </c>
      <c r="K374" s="104">
        <v>0.94499999999999995</v>
      </c>
      <c r="L374" s="71">
        <v>4</v>
      </c>
      <c r="M374" s="28">
        <f>K374*L374</f>
        <v>3.78</v>
      </c>
      <c r="N374" s="103" t="s">
        <v>223</v>
      </c>
      <c r="O374" s="104">
        <v>0.82499999999999996</v>
      </c>
      <c r="P374" s="158">
        <v>46094</v>
      </c>
      <c r="Q374" s="158">
        <v>46108</v>
      </c>
      <c r="R374" s="28">
        <f>(K374-O374)/O374*100</f>
        <v>14.545454545454545</v>
      </c>
      <c r="S374" s="105">
        <f>IF(INDEX(Historical!$D$7:$D1706,MATCH(B374,Historical!$B$7:$B$1062,0))=0,"n/a",(INDEX(Historical!$C$7:$C$1062,MATCH(B374,Historical!$B$7:$B$1062,0))/INDEX(Historical!$D$7:$D$1062,MATCH(B374,Historical!$B$7:$B$1062,0))-1)*100)</f>
        <v>9.9999999999999858</v>
      </c>
      <c r="T374" s="105">
        <f>IF(INDEX(Historical!$F$7:$F$1062,MATCH(B374,Historical!$B$7:$B$1062,0))=0,"n/a",((INDEX(Historical!$C$7:$C$1062,MATCH(B374,Historical!$B$7:$B$1062,0))/INDEX(Historical!$F$7:$F$1062,MATCH(B374,Historical!$B$7:$B$1062,0)))^(1/3)-1)*100)</f>
        <v>8.2713447015707828</v>
      </c>
      <c r="U374" s="105">
        <f>IF(INDEX(Historical!$H$7:$H$1062,MATCH(B374,Historical!$B$7:$B$1062,0))=0,"n/a",((INDEX(Historical!$C$7:$C$1062,MATCH(B374,Historical!$B$7:$B$1062,0))/INDEX(Historical!$H$7:$H$1062,MATCH(B374,Historical!$B$7:$B$1062,0)))^(1/5)-1)*100)</f>
        <v>8.645436537245299</v>
      </c>
      <c r="V374" s="105">
        <f>IF(INDEX(Historical!$M$7:$M$1062,MATCH(B374,Historical!$B$7:$B$1062,0))=0,"n/a",((INDEX(Historical!$C$7:$C$1062,MATCH(B374,Historical!$B$7:$B$1062,0))/INDEX(Historical!$M$7:$M$1062,MATCH(B374,Historical!$B$7:$B$1062,0)))^(1/10)-1)*100)</f>
        <v>7.9193502472868271</v>
      </c>
      <c r="W374" s="106">
        <f>IF(OR(U374&lt;=0,U374="n/a",V374&lt;=0,V374="n/a"),"n/a",U374/V374)</f>
        <v>1.0916850836603962</v>
      </c>
      <c r="X374" s="107">
        <f>IF(OR(AJ374&lt;=0,AJ374="n/a",U374&lt;=0,U374="n/a"),"n/a",U374/AJ374)</f>
        <v>0.62921663298728525</v>
      </c>
      <c r="Y374" s="162"/>
      <c r="Z374" s="101">
        <f>IF(OR(AC374&lt;0.01,AC374="n/a"),"n/a",M374/AC374*100)</f>
        <v>53.541076487252127</v>
      </c>
      <c r="AA374" s="109">
        <f>IF(OR(AC374&lt;0.01,AC374="n/a"),"n/a",I374/AC374)</f>
        <v>32.089235127478759</v>
      </c>
      <c r="AB374" s="71">
        <v>12</v>
      </c>
      <c r="AC374" s="100">
        <v>7.06</v>
      </c>
      <c r="AD374" s="100">
        <v>2.57</v>
      </c>
      <c r="AE374" s="100">
        <v>3.53</v>
      </c>
      <c r="AF374" s="100">
        <v>9.1300000000000008</v>
      </c>
      <c r="AG374" s="100">
        <v>29.830000000000002</v>
      </c>
      <c r="AH374" s="100">
        <v>8.2900000000000009</v>
      </c>
      <c r="AI374" s="100">
        <v>11.89</v>
      </c>
      <c r="AJ374" s="100">
        <v>13.74</v>
      </c>
      <c r="AK374" s="100">
        <v>9.69</v>
      </c>
      <c r="AL374" s="100">
        <v>90560</v>
      </c>
      <c r="AM374" s="100">
        <v>0.24</v>
      </c>
      <c r="AN374" s="100">
        <v>2.35</v>
      </c>
      <c r="AO374" s="110">
        <f>IF(U374="n/a","n/a",IF(AA374&lt;0,"n/a",IF(AA374="n/a","n/a",J374+U374-AA374)))</f>
        <v>-21.775292741634917</v>
      </c>
      <c r="AP374" s="111">
        <f>IF(U374="n/a","n/a",J374+U374)</f>
        <v>10.313942385843841</v>
      </c>
      <c r="AQ374" s="112">
        <f>IF(OR(AC374&lt;0.01,AC374="n/a",AF374="n/a"),"n/a",(I374/SQRT(22.5*AC374*(I374/AF374))-1)*100)</f>
        <v>260.84759276759678</v>
      </c>
      <c r="AR374" s="101">
        <f>INDEX(Historical!$C$7:$C$1063,MATCH(B374,Historical!$B$7:$B$1063,0))*IF(AH374="n/a",1.03,IF(AH374&lt;0,1.01,IF(AH374&gt;10,1.1,(1+AH374/100))))</f>
        <v>3.5735699999999997</v>
      </c>
      <c r="AS374" s="109">
        <f>IF($AI374="n/a",1.03*AR374,IF($AI374&lt;0,1.01*AR374,IF($AI374&gt;10,1.1*AR374,(1+$AI374/100)*AR374)))</f>
        <v>3.9309270000000001</v>
      </c>
      <c r="AT374" s="109">
        <f>IF($AK374="n/a",1.03*AS374,IF($AK374&lt;0,1.01*AS374,IF($AK374&gt;10,1.1*AS374,(1+$AK374/100)*AS374)))</f>
        <v>4.3118338263</v>
      </c>
      <c r="AU374" s="109">
        <f>IF($AK374="n/a",1.03*AT374,IF($AK374&lt;0,1.01*AT374,IF($AK374&gt;10,1.1*AT374,(1+$AK374/100)*AT374)))</f>
        <v>4.7296505240684699</v>
      </c>
      <c r="AV374" s="109">
        <f>IF($AK374="n/a",1.03*AU374,IF($AK374&lt;0,1.01*AU374,IF($AK374&gt;10,1.1*AU374,(1+$AK374/100)*AU374)))</f>
        <v>5.1879536598507041</v>
      </c>
      <c r="AW374" s="109">
        <f>SUM(AR374:AV374)</f>
        <v>21.733935010219177</v>
      </c>
      <c r="AX374" s="113">
        <f>AW374/I374*100</f>
        <v>9.5934385390506183</v>
      </c>
      <c r="AY374" s="718">
        <v>0.44</v>
      </c>
      <c r="AZ374" s="100">
        <v>16.71</v>
      </c>
      <c r="BA374" s="100">
        <v>-8.6999999999999993</v>
      </c>
      <c r="BB374" s="100">
        <v>0.54</v>
      </c>
      <c r="BC374" s="100">
        <v>1.51</v>
      </c>
      <c r="BE374" s="12">
        <v>2004</v>
      </c>
      <c r="BF374" s="12">
        <f>IF(BE374&gt;2020,0,IF(BE374&gt;2008,1,IF(BE374&gt;2001,2,IF(BE374&gt;1990,3,IF(BE374&gt;1980,4,IF(BE374&gt;1973,5,IF(BE374&gt;1970,6,IF(BE374&gt;1960,7,IF(BE374&gt;1958,8,IF(BE374&gt;1953,9,10))))))))))</f>
        <v>2</v>
      </c>
      <c r="BG374" s="100">
        <v>6.1899999999999995</v>
      </c>
      <c r="BH374" s="55" t="s">
        <v>121</v>
      </c>
      <c r="BI374" s="55" t="s">
        <v>122</v>
      </c>
    </row>
    <row r="375" spans="1:61" ht="12.75" customHeight="1" x14ac:dyDescent="0.2">
      <c r="A375" s="149" t="s">
        <v>1343</v>
      </c>
      <c r="B375" s="55" t="s">
        <v>1344</v>
      </c>
      <c r="C375" s="156" t="s">
        <v>116</v>
      </c>
      <c r="D375" s="98" t="s">
        <v>150</v>
      </c>
      <c r="E375" s="157">
        <v>13</v>
      </c>
      <c r="F375" s="2">
        <v>442</v>
      </c>
      <c r="G375" s="2" t="s">
        <v>146</v>
      </c>
      <c r="H375" s="2" t="s">
        <v>146</v>
      </c>
      <c r="I375" s="100">
        <v>138.47999999999999</v>
      </c>
      <c r="J375" s="101">
        <f>(M375/I375)*100</f>
        <v>0.5777007510109764</v>
      </c>
      <c r="K375" s="104">
        <v>0.2</v>
      </c>
      <c r="L375" s="2">
        <v>4</v>
      </c>
      <c r="M375" s="28">
        <f>K375*L375</f>
        <v>0.8</v>
      </c>
      <c r="N375" s="2" t="s">
        <v>696</v>
      </c>
      <c r="O375" s="104">
        <v>0.18</v>
      </c>
      <c r="P375" s="158">
        <v>46174</v>
      </c>
      <c r="Q375" s="158">
        <v>46188</v>
      </c>
      <c r="R375" s="28">
        <f>(K375-O375)/O375*100</f>
        <v>11.111111111111121</v>
      </c>
      <c r="S375" s="105">
        <f>IF(INDEX(Historical!$D$7:$D1709,MATCH(B375,Historical!$B$7:$B$1062,0))=0,"n/a",(INDEX(Historical!$C$7:$C$1062,MATCH(B375,Historical!$B$7:$B$1062,0))/INDEX(Historical!$D$7:$D$1062,MATCH(B375,Historical!$B$7:$B$1062,0))-1)*100)</f>
        <v>12.903225806451601</v>
      </c>
      <c r="T375" s="105">
        <f>IF(INDEX(Historical!$F$7:$F$1062,MATCH(B375,Historical!$B$7:$B$1062,0))=0,"n/a",((INDEX(Historical!$C$7:$C$1062,MATCH(B375,Historical!$B$7:$B$1062,0))/INDEX(Historical!$F$7:$F$1062,MATCH(B375,Historical!$B$7:$B$1062,0)))^(1/3)-1)*100)</f>
        <v>14.200163939464971</v>
      </c>
      <c r="U375" s="105">
        <f>IF(INDEX(Historical!$H$7:$H$1062,MATCH(B375,Historical!$B$7:$B$1062,0))=0,"n/a",((INDEX(Historical!$C$7:$C$1062,MATCH(B375,Historical!$B$7:$B$1062,0))/INDEX(Historical!$H$7:$H$1062,MATCH(B375,Historical!$B$7:$B$1062,0)))^(1/5)-1)*100)</f>
        <v>14.224458489960789</v>
      </c>
      <c r="V375" s="105">
        <f>IF(INDEX(Historical!$M$7:$M$1062,MATCH(B375,Historical!$B$7:$B$1062,0))=0,"n/a",((INDEX(Historical!$C$7:$C$1062,MATCH(B375,Historical!$B$7:$B$1062,0))/INDEX(Historical!$M$7:$M$1062,MATCH(B375,Historical!$B$7:$B$1062,0)))^(1/10)-1)*100)</f>
        <v>13.929041575466616</v>
      </c>
      <c r="W375" s="106">
        <f>IF(OR(U375&lt;=0,U375="n/a",V375&lt;=0,V375="n/a"),"n/a",U375/V375)</f>
        <v>1.0212087036206778</v>
      </c>
      <c r="X375" s="107">
        <f>IF(OR(AJ375&lt;=0,AJ375="n/a",U375&lt;=0,U375="n/a"),"n/a",U375/AJ375)</f>
        <v>0.88902865562254929</v>
      </c>
      <c r="Y375" s="162"/>
      <c r="Z375" s="101">
        <f>IF(OR(AC375&lt;0.01,AC375="n/a"),"n/a",M375/AC375*100)</f>
        <v>14.678899082568808</v>
      </c>
      <c r="AA375" s="109">
        <f>IF(OR(AC375&lt;0.01,AC375="n/a"),"n/a",I375/AC375)</f>
        <v>25.409174311926602</v>
      </c>
      <c r="AB375" s="71">
        <v>3</v>
      </c>
      <c r="AC375" s="100">
        <v>5.45</v>
      </c>
      <c r="AD375" s="100">
        <v>1.57</v>
      </c>
      <c r="AE375" s="100">
        <v>3.48</v>
      </c>
      <c r="AF375" s="100">
        <v>5.41</v>
      </c>
      <c r="AG375" s="100">
        <v>24.08</v>
      </c>
      <c r="AH375" s="100">
        <v>0.35000000000000003</v>
      </c>
      <c r="AI375" s="100">
        <v>17.28</v>
      </c>
      <c r="AJ375" s="100">
        <v>16</v>
      </c>
      <c r="AK375" s="100">
        <v>11.92</v>
      </c>
      <c r="AL375" s="100">
        <v>10610</v>
      </c>
      <c r="AM375" s="100">
        <v>7.1099999999999994</v>
      </c>
      <c r="AN375" s="100">
        <v>0.96</v>
      </c>
      <c r="AO375" s="110">
        <f>IF(U375="n/a","n/a",IF(AA375&lt;0,"n/a",IF(AA375="n/a","n/a",J375+U375-AA375)))</f>
        <v>-10.607015070954837</v>
      </c>
      <c r="AP375" s="111">
        <f>IF(U375="n/a","n/a",J375+U375)</f>
        <v>14.802159240971765</v>
      </c>
      <c r="AQ375" s="112">
        <f>IF(OR(AC375&lt;0.01,AC375="n/a",AF375="n/a"),"n/a",(I375/SQRT(22.5*AC375*(I375/AF375))-1)*100)</f>
        <v>147.17392259749494</v>
      </c>
      <c r="AR375" s="101">
        <f>INDEX(Historical!$C$7:$C$1063,MATCH(B375,Historical!$B$7:$B$1063,0))*IF(AH375="n/a",1.03,IF(AH375&lt;0,1.01,IF(AH375&gt;10,1.1,(1+AH375/100))))</f>
        <v>0.70245000000000002</v>
      </c>
      <c r="AS375" s="109">
        <f>IF($AI375="n/a",1.03*AR375,IF($AI375&lt;0,1.01*AR375,IF($AI375&gt;10,1.1*AR375,(1+$AI375/100)*AR375)))</f>
        <v>0.77269500000000013</v>
      </c>
      <c r="AT375" s="109">
        <f>IF($AK375="n/a",1.03*AS375,IF($AK375&lt;0,1.01*AS375,IF($AK375&gt;10,1.1*AS375,(1+$AK375/100)*AS375)))</f>
        <v>0.84996450000000023</v>
      </c>
      <c r="AU375" s="109">
        <f>IF($AK375="n/a",1.03*AT375,IF($AK375&lt;0,1.01*AT375,IF($AK375&gt;10,1.1*AT375,(1+$AK375/100)*AT375)))</f>
        <v>0.93496095000000035</v>
      </c>
      <c r="AV375" s="109">
        <f>IF($AK375="n/a",1.03*AU375,IF($AK375&lt;0,1.01*AU375,IF($AK375&gt;10,1.1*AU375,(1+$AK375/100)*AU375)))</f>
        <v>1.0284570450000006</v>
      </c>
      <c r="AW375" s="109">
        <f>SUM(AR375:AV375)</f>
        <v>4.2885274950000012</v>
      </c>
      <c r="AX375" s="113">
        <f>AW375/I375*100</f>
        <v>3.0968569432409021</v>
      </c>
      <c r="AY375" s="718">
        <v>1.28</v>
      </c>
      <c r="AZ375" s="100">
        <v>24.93</v>
      </c>
      <c r="BA375" s="100">
        <v>-22.770000000000003</v>
      </c>
      <c r="BB375" s="100">
        <v>-2.7</v>
      </c>
      <c r="BC375" s="100">
        <v>-6.17</v>
      </c>
      <c r="BE375" s="12">
        <v>2014</v>
      </c>
      <c r="BF375" s="12">
        <f>IF(BE375&gt;2020,0,IF(BE375&gt;2008,1,IF(BE375&gt;2001,2,IF(BE375&gt;1990,3,IF(BE375&gt;1980,4,IF(BE375&gt;1973,5,IF(BE375&gt;1970,6,IF(BE375&gt;1960,7,IF(BE375&gt;1958,8,IF(BE375&gt;1953,9,10))))))))))</f>
        <v>1</v>
      </c>
      <c r="BG375" s="100">
        <v>10.290000000000001</v>
      </c>
      <c r="BH375" s="55" t="s">
        <v>121</v>
      </c>
      <c r="BI375" s="55" t="s">
        <v>122</v>
      </c>
    </row>
    <row r="376" spans="1:61" ht="12.75" customHeight="1" x14ac:dyDescent="0.2">
      <c r="A376" s="146" t="s">
        <v>1345</v>
      </c>
      <c r="B376" s="55" t="s">
        <v>1346</v>
      </c>
      <c r="C376" s="156" t="s">
        <v>139</v>
      </c>
      <c r="D376" s="98" t="s">
        <v>420</v>
      </c>
      <c r="E376" s="157">
        <v>16</v>
      </c>
      <c r="F376" s="2">
        <v>312</v>
      </c>
      <c r="G376" s="2" t="s">
        <v>119</v>
      </c>
      <c r="H376" s="2" t="s">
        <v>119</v>
      </c>
      <c r="I376" s="100">
        <v>56.21</v>
      </c>
      <c r="J376" s="101">
        <f>(M376/I376)*100</f>
        <v>1.4232342999466288</v>
      </c>
      <c r="K376" s="104">
        <v>0.2</v>
      </c>
      <c r="L376" s="71">
        <v>4</v>
      </c>
      <c r="M376" s="28">
        <f>K376*L376</f>
        <v>0.8</v>
      </c>
      <c r="N376" s="103" t="s">
        <v>182</v>
      </c>
      <c r="O376" s="104">
        <v>0.19</v>
      </c>
      <c r="P376" s="158">
        <v>46280</v>
      </c>
      <c r="Q376" s="158">
        <v>46294</v>
      </c>
      <c r="R376" s="28">
        <f>(K376-O376)/O376*100</f>
        <v>5.2631578947368469</v>
      </c>
      <c r="S376" s="105">
        <f>IF(INDEX(Historical!$D$7:$D1711,MATCH(B376,Historical!$B$7:$B$1062,0))=0,"n/a",(INDEX(Historical!$C$7:$C$1062,MATCH(B376,Historical!$B$7:$B$1062,0))/INDEX(Historical!$D$7:$D$1062,MATCH(B376,Historical!$B$7:$B$1062,0))-1)*100)</f>
        <v>9.0909090909090828</v>
      </c>
      <c r="T376" s="105">
        <f>IF(INDEX(Historical!$F$7:$F$1062,MATCH(B376,Historical!$B$7:$B$1062,0))=0,"n/a",((INDEX(Historical!$C$7:$C$1062,MATCH(B376,Historical!$B$7:$B$1062,0))/INDEX(Historical!$F$7:$F$1062,MATCH(B376,Historical!$B$7:$B$1062,0)))^(1/3)-1)*100)</f>
        <v>6.8628686412652851</v>
      </c>
      <c r="U376" s="105">
        <f>IF(INDEX(Historical!$H$7:$H$1062,MATCH(B376,Historical!$B$7:$B$1062,0))=0,"n/a",((INDEX(Historical!$C$7:$C$1062,MATCH(B376,Historical!$B$7:$B$1062,0))/INDEX(Historical!$H$7:$H$1062,MATCH(B376,Historical!$B$7:$B$1062,0)))^(1/5)-1)*100)</f>
        <v>8.0008772924185401</v>
      </c>
      <c r="V376" s="105">
        <f>IF(INDEX(Historical!$M$7:$M$1062,MATCH(B376,Historical!$B$7:$B$1062,0))=0,"n/a",((INDEX(Historical!$C$7:$C$1062,MATCH(B376,Historical!$B$7:$B$1062,0))/INDEX(Historical!$M$7:$M$1062,MATCH(B376,Historical!$B$7:$B$1062,0)))^(1/10)-1)*100)</f>
        <v>6.8840932443106739</v>
      </c>
      <c r="W376" s="106">
        <f>IF(OR(U376&lt;=0,U376="n/a",V376&lt;=0,V376="n/a"),"n/a",U376/V376)</f>
        <v>1.1622267462793052</v>
      </c>
      <c r="X376" s="107" t="str">
        <f>IF(OR(AJ376&lt;=0,AJ376="n/a",U376&lt;=0,U376="n/a"),"n/a",U376/AJ376)</f>
        <v>n/a</v>
      </c>
      <c r="Y376" s="179" t="s">
        <v>1347</v>
      </c>
      <c r="Z376" s="101">
        <f>IF(OR(AC376&lt;0.01,AC376="n/a"),"n/a",M376/AC376*100)</f>
        <v>25.477707006369428</v>
      </c>
      <c r="AA376" s="109">
        <f>IF(OR(AC376&lt;0.01,AC376="n/a"),"n/a",I376/AC376)</f>
        <v>17.901273885350317</v>
      </c>
      <c r="AB376" s="71">
        <v>5</v>
      </c>
      <c r="AC376" s="100">
        <v>3.14</v>
      </c>
      <c r="AD376" s="100">
        <v>1.53</v>
      </c>
      <c r="AE376" s="100">
        <v>2</v>
      </c>
      <c r="AF376" s="100">
        <v>2.66</v>
      </c>
      <c r="AG376" s="100">
        <v>15.89</v>
      </c>
      <c r="AH376" s="100">
        <v>10.8</v>
      </c>
      <c r="AI376" s="100">
        <v>10.67</v>
      </c>
      <c r="AJ376" s="100">
        <v>-25.22</v>
      </c>
      <c r="AK376" s="100">
        <v>8.8800000000000008</v>
      </c>
      <c r="AL376" s="100">
        <v>2770</v>
      </c>
      <c r="AM376" s="100">
        <v>37.39</v>
      </c>
      <c r="AN376" s="100">
        <v>0.34</v>
      </c>
      <c r="AO376" s="110">
        <f>IF(U376="n/a","n/a",IF(AA376&lt;0,"n/a",IF(AA376="n/a","n/a",J376+U376-AA376)))</f>
        <v>-8.4771622929851489</v>
      </c>
      <c r="AP376" s="111">
        <f>IF(U376="n/a","n/a",J376+U376)</f>
        <v>9.4241115923651684</v>
      </c>
      <c r="AQ376" s="112">
        <f>IF(OR(AC376&lt;0.01,AC376="n/a",AF376="n/a"),"n/a",(I376/SQRT(22.5*AC376*(I376/AF376))-1)*100)</f>
        <v>45.476059175891528</v>
      </c>
      <c r="AR376" s="101">
        <f>INDEX(Historical!$C$7:$C$1063,MATCH(B376,Historical!$B$7:$B$1063,0))*IF(AH376="n/a",1.03,IF(AH376&lt;0,1.01,IF(AH376&gt;10,1.1,(1+AH376/100))))</f>
        <v>0.79200000000000004</v>
      </c>
      <c r="AS376" s="109">
        <f>IF($AI376="n/a",1.03*AR376,IF($AI376&lt;0,1.01*AR376,IF($AI376&gt;10,1.1*AR376,(1+$AI376/100)*AR376)))</f>
        <v>0.87120000000000009</v>
      </c>
      <c r="AT376" s="109">
        <f>IF($AK376="n/a",1.03*AS376,IF($AK376&lt;0,1.01*AS376,IF($AK376&gt;10,1.1*AS376,(1+$AK376/100)*AS376)))</f>
        <v>0.94856256000000005</v>
      </c>
      <c r="AU376" s="109">
        <f>IF($AK376="n/a",1.03*AT376,IF($AK376&lt;0,1.01*AT376,IF($AK376&gt;10,1.1*AT376,(1+$AK376/100)*AT376)))</f>
        <v>1.0327949153280001</v>
      </c>
      <c r="AV376" s="109">
        <f>IF($AK376="n/a",1.03*AU376,IF($AK376&lt;0,1.01*AU376,IF($AK376&gt;10,1.1*AU376,(1+$AK376/100)*AU376)))</f>
        <v>1.1245071038091266</v>
      </c>
      <c r="AW376" s="109">
        <f>SUM(AR376:AV376)</f>
        <v>4.7690645791371269</v>
      </c>
      <c r="AX376" s="113">
        <f>AW376/I376*100</f>
        <v>8.4843703596106153</v>
      </c>
      <c r="AY376" s="718">
        <v>1.32</v>
      </c>
      <c r="AZ376" s="100">
        <v>24.88</v>
      </c>
      <c r="BA376" s="100">
        <v>-17.09</v>
      </c>
      <c r="BB376" s="100">
        <v>-0.19</v>
      </c>
      <c r="BC376" s="100">
        <v>2.5700000000000003</v>
      </c>
      <c r="BD376" s="69"/>
      <c r="BE376" s="12">
        <v>2011</v>
      </c>
      <c r="BF376" s="12">
        <f>IF(BE376&gt;2020,0,IF(BE376&gt;2008,1,IF(BE376&gt;2001,2,IF(BE376&gt;1990,3,IF(BE376&gt;1980,4,IF(BE376&gt;1973,5,IF(BE376&gt;1970,6,IF(BE376&gt;1960,7,IF(BE376&gt;1958,8,IF(BE376&gt;1953,9,10))))))))))</f>
        <v>1</v>
      </c>
      <c r="BG376" s="100">
        <v>8.6300000000000008</v>
      </c>
      <c r="BH376" s="55" t="s">
        <v>121</v>
      </c>
      <c r="BI376" s="55" t="s">
        <v>122</v>
      </c>
    </row>
    <row r="377" spans="1:61" ht="12.75" customHeight="1" x14ac:dyDescent="0.2">
      <c r="A377" s="55" t="s">
        <v>1350</v>
      </c>
      <c r="B377" s="55" t="s">
        <v>1351</v>
      </c>
      <c r="C377" s="156" t="s">
        <v>134</v>
      </c>
      <c r="D377" s="98" t="s">
        <v>157</v>
      </c>
      <c r="E377" s="157">
        <v>16</v>
      </c>
      <c r="F377" s="2">
        <v>271</v>
      </c>
      <c r="G377" s="2" t="s">
        <v>119</v>
      </c>
      <c r="H377" s="2" t="s">
        <v>119</v>
      </c>
      <c r="I377" s="100">
        <v>41.38</v>
      </c>
      <c r="J377" s="101">
        <f>(M377/I377)*100</f>
        <v>3.673272112131464</v>
      </c>
      <c r="K377" s="104">
        <v>0.38</v>
      </c>
      <c r="L377" s="71">
        <v>4</v>
      </c>
      <c r="M377" s="28">
        <f>K377*L377</f>
        <v>1.52</v>
      </c>
      <c r="N377" s="103" t="s">
        <v>141</v>
      </c>
      <c r="O377" s="104">
        <v>0.37</v>
      </c>
      <c r="P377" s="158">
        <v>45996</v>
      </c>
      <c r="Q377" s="158">
        <v>46024</v>
      </c>
      <c r="R377" s="28">
        <f>(K377-O377)/O377*100</f>
        <v>2.7027027027027053</v>
      </c>
      <c r="S377" s="105">
        <f>IF(INDEX(Historical!$D$7:$D1713,MATCH(B377,Historical!$B$7:$B$1062,0))=0,"n/a",(INDEX(Historical!$C$7:$C$1062,MATCH(B377,Historical!$B$7:$B$1062,0))/INDEX(Historical!$D$7:$D$1062,MATCH(B377,Historical!$B$7:$B$1062,0))-1)*100)</f>
        <v>2.7777777777777901</v>
      </c>
      <c r="T377" s="105">
        <f>IF(INDEX(Historical!$F$7:$F$1062,MATCH(B377,Historical!$B$7:$B$1062,0))=0,"n/a",((INDEX(Historical!$C$7:$C$1062,MATCH(B377,Historical!$B$7:$B$1062,0))/INDEX(Historical!$F$7:$F$1062,MATCH(B377,Historical!$B$7:$B$1062,0)))^(1/3)-1)*100)</f>
        <v>3.1120249181356918</v>
      </c>
      <c r="U377" s="105">
        <f>IF(INDEX(Historical!$H$7:$H$1062,MATCH(B377,Historical!$B$7:$B$1062,0))=0,"n/a",((INDEX(Historical!$C$7:$C$1062,MATCH(B377,Historical!$B$7:$B$1062,0))/INDEX(Historical!$H$7:$H$1062,MATCH(B377,Historical!$B$7:$B$1062,0)))^(1/5)-1)*100)</f>
        <v>3.1078186195983681</v>
      </c>
      <c r="V377" s="105">
        <f>IF(INDEX(Historical!$M$7:$M$1062,MATCH(B377,Historical!$B$7:$B$1062,0))=0,"n/a",((INDEX(Historical!$C$7:$C$1062,MATCH(B377,Historical!$B$7:$B$1062,0))/INDEX(Historical!$M$7:$M$1062,MATCH(B377,Historical!$B$7:$B$1062,0)))^(1/10)-1)*100)</f>
        <v>4.9837380777222329</v>
      </c>
      <c r="W377" s="106">
        <f>IF(OR(U377&lt;=0,U377="n/a",V377&lt;=0,V377="n/a"),"n/a",U377/V377)</f>
        <v>0.62359188447133751</v>
      </c>
      <c r="X377" s="107">
        <f>IF(OR(AJ377&lt;=0,AJ377="n/a",U377&lt;=0,U377="n/a"),"n/a",U377/AJ377)</f>
        <v>0.66978849560309661</v>
      </c>
      <c r="Y377" s="164"/>
      <c r="Z377" s="101">
        <f>IF(OR(AC377&lt;0.01,AC377="n/a"),"n/a",M377/AC377*100)</f>
        <v>44.05797101449275</v>
      </c>
      <c r="AA377" s="109">
        <f>IF(OR(AC377&lt;0.01,AC377="n/a"),"n/a",I377/AC377)</f>
        <v>11.994202898550725</v>
      </c>
      <c r="AB377" s="71">
        <v>12</v>
      </c>
      <c r="AC377" s="100">
        <v>3.45</v>
      </c>
      <c r="AD377" s="100" t="s">
        <v>142</v>
      </c>
      <c r="AE377" s="100">
        <v>2.61</v>
      </c>
      <c r="AF377" s="100">
        <v>1.02</v>
      </c>
      <c r="AG377" s="100">
        <v>8.98</v>
      </c>
      <c r="AH377" s="100">
        <v>5.29</v>
      </c>
      <c r="AI377" s="100">
        <v>8.07</v>
      </c>
      <c r="AJ377" s="100">
        <v>4.6399999999999997</v>
      </c>
      <c r="AK377" s="100" t="s">
        <v>142</v>
      </c>
      <c r="AL377" s="100">
        <v>3970</v>
      </c>
      <c r="AM377" s="100">
        <v>2.2399999999999998</v>
      </c>
      <c r="AN377" s="100">
        <v>0.43</v>
      </c>
      <c r="AO377" s="110">
        <f>IF(U377="n/a","n/a",IF(AA377&lt;0,"n/a",IF(AA377="n/a","n/a",J377+U377-AA377)))</f>
        <v>-5.2131121668208928</v>
      </c>
      <c r="AP377" s="111">
        <f>IF(U377="n/a","n/a",J377+U377)</f>
        <v>6.7810907317298321</v>
      </c>
      <c r="AQ377" s="112">
        <f>IF(OR(AC377&lt;0.01,AC377="n/a",AF377="n/a"),"n/a",(I377/SQRT(22.5*AC377*(I377/AF377))-1)*100)</f>
        <v>-26.261462038657633</v>
      </c>
      <c r="AR377" s="101">
        <f>INDEX(Historical!$C$7:$C$1063,MATCH(B377,Historical!$B$7:$B$1063,0))*IF(AH377="n/a",1.03,IF(AH377&lt;0,1.01,IF(AH377&gt;10,1.1,(1+AH377/100))))</f>
        <v>1.558292</v>
      </c>
      <c r="AS377" s="109">
        <f>IF($AI377="n/a",1.03*AR377,IF($AI377&lt;0,1.01*AR377,IF($AI377&gt;10,1.1*AR377,(1+$AI377/100)*AR377)))</f>
        <v>1.6840461644</v>
      </c>
      <c r="AT377" s="109">
        <f>IF($AK377="n/a",1.03*AS377,IF($AK377&lt;0,1.01*AS377,IF($AK377&gt;10,1.1*AS377,(1+$AK377/100)*AS377)))</f>
        <v>1.7345675493320001</v>
      </c>
      <c r="AU377" s="109">
        <f>IF($AK377="n/a",1.03*AT377,IF($AK377&lt;0,1.01*AT377,IF($AK377&gt;10,1.1*AT377,(1+$AK377/100)*AT377)))</f>
        <v>1.7866045758119602</v>
      </c>
      <c r="AV377" s="109">
        <f>IF($AK377="n/a",1.03*AU377,IF($AK377&lt;0,1.01*AU377,IF($AK377&gt;10,1.1*AU377,(1+$AK377/100)*AU377)))</f>
        <v>1.840202713086319</v>
      </c>
      <c r="AW377" s="109">
        <f>SUM(AR377:AV377)</f>
        <v>8.603713002630279</v>
      </c>
      <c r="AX377" s="113">
        <f>AW377/I377*100</f>
        <v>20.791959890358331</v>
      </c>
      <c r="AY377" s="718">
        <v>0.69</v>
      </c>
      <c r="AZ377" s="100">
        <v>41.81</v>
      </c>
      <c r="BA377" s="100">
        <v>-1.97</v>
      </c>
      <c r="BB377" s="100">
        <v>9.49</v>
      </c>
      <c r="BC377" s="100">
        <v>18.73</v>
      </c>
      <c r="BE377" s="12">
        <v>2011</v>
      </c>
      <c r="BF377" s="12">
        <f>IF(BE377&gt;2020,0,IF(BE377&gt;2008,1,IF(BE377&gt;2001,2,IF(BE377&gt;1990,3,IF(BE377&gt;1980,4,IF(BE377&gt;1973,5,IF(BE377&gt;1970,6,IF(BE377&gt;1960,7,IF(BE377&gt;1958,8,IF(BE377&gt;1953,9,10))))))))))</f>
        <v>1</v>
      </c>
      <c r="BG377" s="100">
        <v>1.29</v>
      </c>
      <c r="BH377" s="55" t="s">
        <v>121</v>
      </c>
      <c r="BI377" s="55" t="s">
        <v>122</v>
      </c>
    </row>
    <row r="378" spans="1:61" ht="12.75" customHeight="1" x14ac:dyDescent="0.2">
      <c r="A378" s="55" t="s">
        <v>1352</v>
      </c>
      <c r="B378" s="55" t="s">
        <v>1353</v>
      </c>
      <c r="C378" s="156" t="s">
        <v>335</v>
      </c>
      <c r="D378" s="98" t="s">
        <v>371</v>
      </c>
      <c r="E378" s="157">
        <v>21</v>
      </c>
      <c r="F378" s="2">
        <v>205</v>
      </c>
      <c r="G378" s="2" t="s">
        <v>146</v>
      </c>
      <c r="H378" s="2" t="s">
        <v>146</v>
      </c>
      <c r="I378" s="100">
        <v>228.66</v>
      </c>
      <c r="J378" s="101">
        <f>(M378/I378)*100</f>
        <v>1.3294848246304558</v>
      </c>
      <c r="K378" s="104">
        <v>0.76</v>
      </c>
      <c r="L378" s="71">
        <v>4</v>
      </c>
      <c r="M378" s="28">
        <f>K378*L378</f>
        <v>3.04</v>
      </c>
      <c r="N378" s="103" t="s">
        <v>670</v>
      </c>
      <c r="O378" s="104">
        <v>0.66</v>
      </c>
      <c r="P378" s="158">
        <v>46129</v>
      </c>
      <c r="Q378" s="158">
        <v>46164</v>
      </c>
      <c r="R378" s="28">
        <f>(K378-O378)/O378*100</f>
        <v>15.151515151515147</v>
      </c>
      <c r="S378" s="105">
        <f>IF(INDEX(Historical!$D$7:$D1714,MATCH(B378,Historical!$B$7:$B$1062,0))=0,"n/a",(INDEX(Historical!$C$7:$C$1062,MATCH(B378,Historical!$B$7:$B$1062,0))/INDEX(Historical!$D$7:$D$1062,MATCH(B378,Historical!$B$7:$B$1062,0))-1)*100)</f>
        <v>18.32946635730859</v>
      </c>
      <c r="T378" s="105">
        <f>IF(INDEX(Historical!$F$7:$F$1062,MATCH(B378,Historical!$B$7:$B$1062,0))=0,"n/a",((INDEX(Historical!$C$7:$C$1062,MATCH(B378,Historical!$B$7:$B$1062,0))/INDEX(Historical!$F$7:$F$1062,MATCH(B378,Historical!$B$7:$B$1062,0)))^(1/3)-1)*100)</f>
        <v>18.692545962225516</v>
      </c>
      <c r="U378" s="105">
        <f>IF(INDEX(Historical!$H$7:$H$1062,MATCH(B378,Historical!$B$7:$B$1062,0))=0,"n/a",((INDEX(Historical!$C$7:$C$1062,MATCH(B378,Historical!$B$7:$B$1062,0))/INDEX(Historical!$H$7:$H$1062,MATCH(B378,Historical!$B$7:$B$1062,0)))^(1/5)-1)*100)</f>
        <v>20.954154501637223</v>
      </c>
      <c r="V378" s="105">
        <f>IF(INDEX(Historical!$M$7:$M$1062,MATCH(B378,Historical!$B$7:$B$1062,0))=0,"n/a",((INDEX(Historical!$C$7:$C$1062,MATCH(B378,Historical!$B$7:$B$1062,0))/INDEX(Historical!$M$7:$M$1062,MATCH(B378,Historical!$B$7:$B$1062,0)))^(1/10)-1)*100)</f>
        <v>13.964373915972295</v>
      </c>
      <c r="W378" s="106">
        <f>IF(OR(U378&lt;=0,U378="n/a",V378&lt;=0,V378="n/a"),"n/a",U378/V378)</f>
        <v>1.5005437857597106</v>
      </c>
      <c r="X378" s="107">
        <f>IF(OR(AJ378&lt;=0,AJ378="n/a",U378&lt;=0,U378="n/a"),"n/a",U378/AJ378)</f>
        <v>1.354502553434856</v>
      </c>
      <c r="Y378" s="55"/>
      <c r="Z378" s="101">
        <f>IF(OR(AC378&lt;0.01,AC378="n/a"),"n/a",M378/AC378*100)</f>
        <v>34.042553191489361</v>
      </c>
      <c r="AA378" s="109">
        <f>IF(OR(AC378&lt;0.01,AC378="n/a"),"n/a",I378/AC378)</f>
        <v>25.605823068309071</v>
      </c>
      <c r="AB378" s="71">
        <v>1</v>
      </c>
      <c r="AC378" s="100">
        <v>8.93</v>
      </c>
      <c r="AD378" s="100">
        <v>2.2599999999999998</v>
      </c>
      <c r="AE378" s="100">
        <v>3.42</v>
      </c>
      <c r="AF378" s="100">
        <v>14.4</v>
      </c>
      <c r="AG378" s="100">
        <v>54.010000000000005</v>
      </c>
      <c r="AH378" s="100">
        <v>9.58</v>
      </c>
      <c r="AI378" s="100">
        <v>9.1800000000000015</v>
      </c>
      <c r="AJ378" s="100">
        <v>15.47</v>
      </c>
      <c r="AK378" s="100">
        <v>9.879999999999999</v>
      </c>
      <c r="AL378" s="100">
        <v>26920</v>
      </c>
      <c r="AM378" s="100">
        <v>2.02</v>
      </c>
      <c r="AN378" s="100">
        <v>0.8</v>
      </c>
      <c r="AO378" s="110">
        <f>IF(U378="n/a","n/a",IF(AA378&lt;0,"n/a",IF(AA378="n/a","n/a",J378+U378-AA378)))</f>
        <v>-3.3221837420413927</v>
      </c>
      <c r="AP378" s="111">
        <f>IF(U378="n/a","n/a",J378+U378)</f>
        <v>22.283639326267679</v>
      </c>
      <c r="AQ378" s="112">
        <f>IF(OR(AC378&lt;0.01,AC378="n/a",AF378="n/a"),"n/a",(I378/SQRT(22.5*AC378*(I378/AF378))-1)*100)</f>
        <v>304.81757328107443</v>
      </c>
      <c r="AR378" s="101">
        <f>INDEX(Historical!$C$7:$C$1063,MATCH(B378,Historical!$B$7:$B$1063,0))*IF(AH378="n/a",1.03,IF(AH378&lt;0,1.01,IF(AH378&gt;10,1.1,(1+AH378/100))))</f>
        <v>2.7942900000000002</v>
      </c>
      <c r="AS378" s="109">
        <f>IF($AI378="n/a",1.03*AR378,IF($AI378&lt;0,1.01*AR378,IF($AI378&gt;10,1.1*AR378,(1+$AI378/100)*AR378)))</f>
        <v>3.0508058220000005</v>
      </c>
      <c r="AT378" s="109">
        <f>IF($AK378="n/a",1.03*AS378,IF($AK378&lt;0,1.01*AS378,IF($AK378&gt;10,1.1*AS378,(1+$AK378/100)*AS378)))</f>
        <v>3.3522254372136007</v>
      </c>
      <c r="AU378" s="109">
        <f>IF($AK378="n/a",1.03*AT378,IF($AK378&lt;0,1.01*AT378,IF($AK378&gt;10,1.1*AT378,(1+$AK378/100)*AT378)))</f>
        <v>3.6834253104103043</v>
      </c>
      <c r="AV378" s="109">
        <f>IF($AK378="n/a",1.03*AU378,IF($AK378&lt;0,1.01*AU378,IF($AK378&gt;10,1.1*AU378,(1+$AK378/100)*AU378)))</f>
        <v>4.0473477310788422</v>
      </c>
      <c r="AW378" s="109">
        <f>SUM(AR378:AV378)</f>
        <v>16.928094300702746</v>
      </c>
      <c r="AX378" s="113">
        <f>AW378/I378*100</f>
        <v>7.4031725272031599</v>
      </c>
      <c r="AY378" s="718">
        <v>1.49</v>
      </c>
      <c r="AZ378" s="100">
        <v>38.15</v>
      </c>
      <c r="BA378" s="100">
        <v>-6.54</v>
      </c>
      <c r="BB378" s="100">
        <v>4.29</v>
      </c>
      <c r="BC378" s="100">
        <v>15.229999999999999</v>
      </c>
      <c r="BE378" s="12">
        <v>2006</v>
      </c>
      <c r="BF378" s="12">
        <f>IF(BE378&gt;2020,0,IF(BE378&gt;2008,1,IF(BE378&gt;2001,2,IF(BE378&gt;1990,3,IF(BE378&gt;1980,4,IF(BE378&gt;1973,5,IF(BE378&gt;1970,6,IF(BE378&gt;1960,7,IF(BE378&gt;1958,8,IF(BE378&gt;1953,9,10))))))))))</f>
        <v>2</v>
      </c>
      <c r="BG378" s="100">
        <v>21.310000000000002</v>
      </c>
      <c r="BH378" s="55" t="s">
        <v>121</v>
      </c>
      <c r="BI378" s="55" t="s">
        <v>122</v>
      </c>
    </row>
    <row r="379" spans="1:61" ht="12.75" customHeight="1" x14ac:dyDescent="0.2">
      <c r="A379" s="123" t="s">
        <v>1354</v>
      </c>
      <c r="B379" s="55" t="s">
        <v>1355</v>
      </c>
      <c r="C379" s="156" t="s">
        <v>116</v>
      </c>
      <c r="D379" s="98" t="s">
        <v>308</v>
      </c>
      <c r="E379" s="157">
        <v>13</v>
      </c>
      <c r="F379" s="2">
        <v>437</v>
      </c>
      <c r="G379" s="2" t="s">
        <v>146</v>
      </c>
      <c r="H379" s="2" t="s">
        <v>146</v>
      </c>
      <c r="I379" s="100">
        <v>309.3</v>
      </c>
      <c r="J379" s="101">
        <f>(M379/I379)*100</f>
        <v>4.2677012609117364</v>
      </c>
      <c r="K379" s="104">
        <v>3.3</v>
      </c>
      <c r="L379" s="71">
        <v>4</v>
      </c>
      <c r="M379" s="28">
        <f>K379*L379</f>
        <v>13.2</v>
      </c>
      <c r="N379" s="103" t="s">
        <v>386</v>
      </c>
      <c r="O379" s="104">
        <v>3</v>
      </c>
      <c r="P379" s="158">
        <v>46128</v>
      </c>
      <c r="Q379" s="158">
        <v>46142</v>
      </c>
      <c r="R379" s="28">
        <f>(K379-O379)/O379*100</f>
        <v>9.9999999999999929</v>
      </c>
      <c r="S379" s="105">
        <f>IF(INDEX(Historical!$D$7:$D1715,MATCH(B379,Historical!$B$7:$B$1062,0))=0,"n/a",(INDEX(Historical!$C$7:$C$1062,MATCH(B379,Historical!$B$7:$B$1062,0))/INDEX(Historical!$D$7:$D$1062,MATCH(B379,Historical!$B$7:$B$1062,0))-1)*100)</f>
        <v>10.90047393364928</v>
      </c>
      <c r="T379" s="105">
        <f>IF(INDEX(Historical!$F$7:$F$1062,MATCH(B379,Historical!$B$7:$B$1062,0))=0,"n/a",((INDEX(Historical!$C$7:$C$1062,MATCH(B379,Historical!$B$7:$B$1062,0))/INDEX(Historical!$F$7:$F$1062,MATCH(B379,Historical!$B$7:$B$1062,0)))^(1/3)-1)*100)</f>
        <v>11.021370033491195</v>
      </c>
      <c r="U379" s="105">
        <f>IF(INDEX(Historical!$H$7:$H$1062,MATCH(B379,Historical!$B$7:$B$1062,0))=0,"n/a",((INDEX(Historical!$C$7:$C$1062,MATCH(B379,Historical!$B$7:$B$1062,0))/INDEX(Historical!$H$7:$H$1062,MATCH(B379,Historical!$B$7:$B$1062,0)))^(1/5)-1)*100)</f>
        <v>11.058861432120271</v>
      </c>
      <c r="V379" s="105">
        <f>IF(INDEX(Historical!$M$7:$M$1062,MATCH(B379,Historical!$B$7:$B$1062,0))=0,"n/a",((INDEX(Historical!$C$7:$C$1062,MATCH(B379,Historical!$B$7:$B$1062,0))/INDEX(Historical!$M$7:$M$1062,MATCH(B379,Historical!$B$7:$B$1062,0)))^(1/10)-1)*100)</f>
        <v>15.372627409898731</v>
      </c>
      <c r="W379" s="106">
        <f>IF(OR(U379&lt;=0,U379="n/a",V379&lt;=0,V379="n/a"),"n/a",U379/V379)</f>
        <v>0.71938655229484427</v>
      </c>
      <c r="X379" s="107">
        <f>IF(OR(AJ379&lt;=0,AJ379="n/a",U379&lt;=0,U379="n/a"),"n/a",U379/AJ379)</f>
        <v>0.93719164678985356</v>
      </c>
      <c r="Y379" s="123" t="s">
        <v>1356</v>
      </c>
      <c r="Z379" s="101">
        <f>IF(OR(AC379&lt;0.01,AC379="n/a"),"n/a",M379/AC379*100)</f>
        <v>114.78260869565217</v>
      </c>
      <c r="AA379" s="109">
        <f>IF(OR(AC379&lt;0.01,AC379="n/a"),"n/a",I379/AC379)</f>
        <v>26.895652173913046</v>
      </c>
      <c r="AB379" s="71">
        <v>12</v>
      </c>
      <c r="AC379" s="100">
        <v>11.5</v>
      </c>
      <c r="AD379" s="100">
        <v>4.54</v>
      </c>
      <c r="AE379" s="100">
        <v>1.73</v>
      </c>
      <c r="AF379" s="100">
        <v>4.0999999999999996</v>
      </c>
      <c r="AG379" s="100">
        <v>15.35</v>
      </c>
      <c r="AH379" s="100">
        <v>-0.73</v>
      </c>
      <c r="AI379" s="100">
        <v>8.75</v>
      </c>
      <c r="AJ379" s="100">
        <v>11.799999999999999</v>
      </c>
      <c r="AK379" s="100">
        <v>5.1499999999999995</v>
      </c>
      <c r="AL379" s="100">
        <v>12610</v>
      </c>
      <c r="AM379" s="100">
        <v>14.24</v>
      </c>
      <c r="AN379" s="100">
        <v>0.18</v>
      </c>
      <c r="AO379" s="110">
        <f>IF(U379="n/a","n/a",IF(AA379&lt;0,"n/a",IF(AA379="n/a","n/a",J379+U379-AA379)))</f>
        <v>-11.56908948088104</v>
      </c>
      <c r="AP379" s="111">
        <f>IF(U379="n/a","n/a",J379+U379)</f>
        <v>15.326562693032006</v>
      </c>
      <c r="AQ379" s="112">
        <f>IF(OR(AC379&lt;0.01,AC379="n/a",AF379="n/a"),"n/a",(I379/SQRT(22.5*AC379*(I379/AF379))-1)*100)</f>
        <v>121.38169543226418</v>
      </c>
      <c r="AR379" s="101">
        <f>INDEX(Historical!$C$7:$C$1063,MATCH(B379,Historical!$B$7:$B$1063,0))*IF(AH379="n/a",1.03,IF(AH379&lt;0,1.01,IF(AH379&gt;10,1.1,(1+AH379/100))))</f>
        <v>11.817</v>
      </c>
      <c r="AS379" s="109">
        <f>IF($AI379="n/a",1.03*AR379,IF($AI379&lt;0,1.01*AR379,IF($AI379&gt;10,1.1*AR379,(1+$AI379/100)*AR379)))</f>
        <v>12.850987499999999</v>
      </c>
      <c r="AT379" s="109">
        <f>IF($AK379="n/a",1.03*AS379,IF($AK379&lt;0,1.01*AS379,IF($AK379&gt;10,1.1*AS379,(1+$AK379/100)*AS379)))</f>
        <v>13.51281335625</v>
      </c>
      <c r="AU379" s="109">
        <f>IF($AK379="n/a",1.03*AT379,IF($AK379&lt;0,1.01*AT379,IF($AK379&gt;10,1.1*AT379,(1+$AK379/100)*AT379)))</f>
        <v>14.208723244096877</v>
      </c>
      <c r="AV379" s="109">
        <f>IF($AK379="n/a",1.03*AU379,IF($AK379&lt;0,1.01*AU379,IF($AK379&gt;10,1.1*AU379,(1+$AK379/100)*AU379)))</f>
        <v>14.940472491167867</v>
      </c>
      <c r="AW379" s="109">
        <f>SUM(AR379:AV379)</f>
        <v>67.329996591514742</v>
      </c>
      <c r="AX379" s="113">
        <f>AW379/I379*100</f>
        <v>21.768508435665936</v>
      </c>
      <c r="AY379" s="718">
        <v>1.05</v>
      </c>
      <c r="AZ379" s="100">
        <v>2.87</v>
      </c>
      <c r="BA379" s="100">
        <v>-32.61</v>
      </c>
      <c r="BB379" s="100">
        <v>-18.34</v>
      </c>
      <c r="BC379" s="100">
        <v>-18.649999999999999</v>
      </c>
      <c r="BE379" s="12">
        <v>2014</v>
      </c>
      <c r="BF379" s="12">
        <f>IF(BE379&gt;2020,0,IF(BE379&gt;2008,1,IF(BE379&gt;2001,2,IF(BE379&gt;1990,3,IF(BE379&gt;1980,4,IF(BE379&gt;1973,5,IF(BE379&gt;1970,6,IF(BE379&gt;1960,7,IF(BE379&gt;1958,8,IF(BE379&gt;1953,9,10))))))))))</f>
        <v>1</v>
      </c>
      <c r="BG379" s="100">
        <v>9</v>
      </c>
      <c r="BH379" s="55" t="s">
        <v>121</v>
      </c>
      <c r="BI379" s="55" t="s">
        <v>122</v>
      </c>
    </row>
    <row r="380" spans="1:61" ht="12.75" customHeight="1" x14ac:dyDescent="0.2">
      <c r="A380" s="123" t="s">
        <v>1357</v>
      </c>
      <c r="B380" s="55" t="s">
        <v>1358</v>
      </c>
      <c r="C380" s="156" t="s">
        <v>134</v>
      </c>
      <c r="D380" s="98" t="s">
        <v>157</v>
      </c>
      <c r="E380" s="157">
        <v>13</v>
      </c>
      <c r="F380" s="2">
        <v>423</v>
      </c>
      <c r="G380" s="2" t="s">
        <v>146</v>
      </c>
      <c r="H380" s="2" t="s">
        <v>146</v>
      </c>
      <c r="I380" s="100">
        <v>159.54</v>
      </c>
      <c r="J380" s="101">
        <f>(M380/I380)*100</f>
        <v>1.3789645230036356</v>
      </c>
      <c r="K380" s="104">
        <v>0.55000000000000004</v>
      </c>
      <c r="L380" s="71">
        <v>4</v>
      </c>
      <c r="M380" s="28">
        <f>K380*L380</f>
        <v>2.2000000000000002</v>
      </c>
      <c r="N380" s="103" t="s">
        <v>164</v>
      </c>
      <c r="O380" s="104">
        <v>0.5</v>
      </c>
      <c r="P380" s="158">
        <v>46058</v>
      </c>
      <c r="Q380" s="158">
        <v>46072</v>
      </c>
      <c r="R380" s="28">
        <f>(K380-O380)/O380*100</f>
        <v>10.000000000000009</v>
      </c>
      <c r="S380" s="105">
        <f>IF(INDEX(Historical!$D$7:$D1717,MATCH(B380,Historical!$B$7:$B$1062,0))=0,"n/a",(INDEX(Historical!$C$7:$C$1062,MATCH(B380,Historical!$B$7:$B$1062,0))/INDEX(Historical!$D$7:$D$1062,MATCH(B380,Historical!$B$7:$B$1062,0))-1)*100)</f>
        <v>11.111111111111116</v>
      </c>
      <c r="T380" s="105">
        <f>IF(INDEX(Historical!$F$7:$F$1062,MATCH(B380,Historical!$B$7:$B$1062,0))=0,"n/a",((INDEX(Historical!$C$7:$C$1062,MATCH(B380,Historical!$B$7:$B$1062,0))/INDEX(Historical!$F$7:$F$1062,MATCH(B380,Historical!$B$7:$B$1062,0)))^(1/3)-1)*100)</f>
        <v>13.718300976297648</v>
      </c>
      <c r="U380" s="105">
        <f>IF(INDEX(Historical!$H$7:$H$1062,MATCH(B380,Historical!$B$7:$B$1062,0))=0,"n/a",((INDEX(Historical!$C$7:$C$1062,MATCH(B380,Historical!$B$7:$B$1062,0))/INDEX(Historical!$H$7:$H$1062,MATCH(B380,Historical!$B$7:$B$1062,0)))^(1/5)-1)*100)</f>
        <v>12.295510705682089</v>
      </c>
      <c r="V380" s="105">
        <f>IF(INDEX(Historical!$M$7:$M$1062,MATCH(B380,Historical!$B$7:$B$1062,0))=0,"n/a",((INDEX(Historical!$C$7:$C$1062,MATCH(B380,Historical!$B$7:$B$1062,0))/INDEX(Historical!$M$7:$M$1062,MATCH(B380,Historical!$B$7:$B$1062,0)))^(1/10)-1)*100)</f>
        <v>16.347681109755463</v>
      </c>
      <c r="W380" s="106">
        <f>IF(OR(U380&lt;=0,U380="n/a",V380&lt;=0,V380="n/a"),"n/a",U380/V380)</f>
        <v>0.75212567599846036</v>
      </c>
      <c r="X380" s="107">
        <f>IF(OR(AJ380&lt;=0,AJ380="n/a",U380&lt;=0,U380="n/a"),"n/a",U380/AJ380)</f>
        <v>0.6308625297938476</v>
      </c>
      <c r="Y380" s="165"/>
      <c r="Z380" s="101">
        <f>IF(OR(AC380&lt;0.01,AC380="n/a"),"n/a",M380/AC380*100)</f>
        <v>17.670682730923698</v>
      </c>
      <c r="AA380" s="109">
        <f>IF(OR(AC380&lt;0.01,AC380="n/a"),"n/a",I380/AC380)</f>
        <v>12.814457831325301</v>
      </c>
      <c r="AB380" s="71">
        <v>12</v>
      </c>
      <c r="AC380" s="100">
        <v>12.45</v>
      </c>
      <c r="AD380" s="100">
        <v>1.18</v>
      </c>
      <c r="AE380" s="100">
        <v>2.48</v>
      </c>
      <c r="AF380" s="100">
        <v>1.52</v>
      </c>
      <c r="AG380" s="100">
        <v>12.21</v>
      </c>
      <c r="AH380" s="100">
        <v>15.14</v>
      </c>
      <c r="AI380" s="100">
        <v>5.07</v>
      </c>
      <c r="AJ380" s="100">
        <v>19.489999999999998</v>
      </c>
      <c r="AK380" s="100">
        <v>9.7799999999999994</v>
      </c>
      <c r="AL380" s="100">
        <v>10760</v>
      </c>
      <c r="AM380" s="100">
        <v>1.53</v>
      </c>
      <c r="AN380" s="100">
        <v>0.57999999999999996</v>
      </c>
      <c r="AO380" s="110">
        <f>IF(U380="n/a","n/a",IF(AA380&lt;0,"n/a",IF(AA380="n/a","n/a",J380+U380-AA380)))</f>
        <v>0.86001739736042282</v>
      </c>
      <c r="AP380" s="111">
        <f>IF(U380="n/a","n/a",J380+U380)</f>
        <v>13.674475228685724</v>
      </c>
      <c r="AQ380" s="112">
        <f>IF(OR(AC380&lt;0.01,AC380="n/a",AF380="n/a"),"n/a",(I380/SQRT(22.5*AC380*(I380/AF380))-1)*100)</f>
        <v>-6.9576538377056796</v>
      </c>
      <c r="AR380" s="101">
        <f>INDEX(Historical!$C$7:$C$1063,MATCH(B380,Historical!$B$7:$B$1063,0))*IF(AH380="n/a",1.03,IF(AH380&lt;0,1.01,IF(AH380&gt;10,1.1,(1+AH380/100))))</f>
        <v>2.2000000000000002</v>
      </c>
      <c r="AS380" s="109">
        <f>IF($AI380="n/a",1.03*AR380,IF($AI380&lt;0,1.01*AR380,IF($AI380&gt;10,1.1*AR380,(1+$AI380/100)*AR380)))</f>
        <v>2.3115399999999999</v>
      </c>
      <c r="AT380" s="109">
        <f>IF($AK380="n/a",1.03*AS380,IF($AK380&lt;0,1.01*AS380,IF($AK380&gt;10,1.1*AS380,(1+$AK380/100)*AS380)))</f>
        <v>2.5376086119999997</v>
      </c>
      <c r="AU380" s="109">
        <f>IF($AK380="n/a",1.03*AT380,IF($AK380&lt;0,1.01*AT380,IF($AK380&gt;10,1.1*AT380,(1+$AK380/100)*AT380)))</f>
        <v>2.7857867342535991</v>
      </c>
      <c r="AV380" s="109">
        <f>IF($AK380="n/a",1.03*AU380,IF($AK380&lt;0,1.01*AU380,IF($AK380&gt;10,1.1*AU380,(1+$AK380/100)*AU380)))</f>
        <v>3.0582366768636007</v>
      </c>
      <c r="AW380" s="109">
        <f>SUM(AR380:AV380)</f>
        <v>12.893172023117199</v>
      </c>
      <c r="AX380" s="113">
        <f>AW380/I380*100</f>
        <v>8.0814667313007398</v>
      </c>
      <c r="AY380" s="718">
        <v>0.85</v>
      </c>
      <c r="AZ380" s="100">
        <v>33.379999999999995</v>
      </c>
      <c r="BA380" s="100">
        <v>-4.5900000000000007</v>
      </c>
      <c r="BB380" s="100">
        <v>1.46</v>
      </c>
      <c r="BC380" s="100">
        <v>9.84</v>
      </c>
      <c r="BE380" s="12">
        <v>2014</v>
      </c>
      <c r="BF380" s="12">
        <f>IF(BE380&gt;2020,0,IF(BE380&gt;2008,1,IF(BE380&gt;2001,2,IF(BE380&gt;1990,3,IF(BE380&gt;1980,4,IF(BE380&gt;1973,5,IF(BE380&gt;1970,6,IF(BE380&gt;1960,7,IF(BE380&gt;1958,8,IF(BE380&gt;1953,9,10))))))))))</f>
        <v>1</v>
      </c>
      <c r="BG380" s="100">
        <v>1.25</v>
      </c>
      <c r="BH380" s="55" t="s">
        <v>121</v>
      </c>
      <c r="BI380" s="55" t="s">
        <v>122</v>
      </c>
    </row>
    <row r="381" spans="1:61" ht="12.75" customHeight="1" x14ac:dyDescent="0.2">
      <c r="A381" s="123" t="s">
        <v>1359</v>
      </c>
      <c r="B381" s="55" t="s">
        <v>1360</v>
      </c>
      <c r="C381" s="156" t="s">
        <v>116</v>
      </c>
      <c r="D381" s="98" t="s">
        <v>215</v>
      </c>
      <c r="E381" s="157">
        <v>14</v>
      </c>
      <c r="F381" s="2">
        <v>402</v>
      </c>
      <c r="G381" s="2" t="s">
        <v>146</v>
      </c>
      <c r="H381" s="2" t="s">
        <v>146</v>
      </c>
      <c r="I381" s="100">
        <v>345.79</v>
      </c>
      <c r="J381" s="101">
        <f>(M381/I381)*100</f>
        <v>0.72876601405477315</v>
      </c>
      <c r="K381" s="104">
        <v>0.63</v>
      </c>
      <c r="L381" s="71">
        <v>4</v>
      </c>
      <c r="M381" s="28">
        <f>K381*L381</f>
        <v>2.52</v>
      </c>
      <c r="N381" s="103" t="s">
        <v>355</v>
      </c>
      <c r="O381" s="104">
        <v>0.52</v>
      </c>
      <c r="P381" s="158">
        <v>46174</v>
      </c>
      <c r="Q381" s="158">
        <v>46188</v>
      </c>
      <c r="R381" s="28">
        <f>(K381-O381)/O381*100</f>
        <v>21.15384615384615</v>
      </c>
      <c r="S381" s="105">
        <f>IF(INDEX(Historical!$D$7:$D1719,MATCH(B381,Historical!$B$7:$B$1062,0))=0,"n/a",(INDEX(Historical!$C$7:$C$1062,MATCH(B381,Historical!$B$7:$B$1062,0))/INDEX(Historical!$D$7:$D$1062,MATCH(B381,Historical!$B$7:$B$1062,0))-1)*100)</f>
        <v>20.606060606060606</v>
      </c>
      <c r="T381" s="105">
        <f>IF(INDEX(Historical!$F$7:$F$1062,MATCH(B381,Historical!$B$7:$B$1062,0))=0,"n/a",((INDEX(Historical!$C$7:$C$1062,MATCH(B381,Historical!$B$7:$B$1062,0))/INDEX(Historical!$F$7:$F$1062,MATCH(B381,Historical!$B$7:$B$1062,0)))^(1/3)-1)*100)</f>
        <v>19.710348667557142</v>
      </c>
      <c r="U381" s="105">
        <f>IF(INDEX(Historical!$H$7:$H$1062,MATCH(B381,Historical!$B$7:$B$1062,0))=0,"n/a",((INDEX(Historical!$C$7:$C$1062,MATCH(B381,Historical!$B$7:$B$1062,0))/INDEX(Historical!$H$7:$H$1062,MATCH(B381,Historical!$B$7:$B$1062,0)))^(1/5)-1)*100)</f>
        <v>16.684467823837899</v>
      </c>
      <c r="V381" s="105">
        <f>IF(INDEX(Historical!$M$7:$M$1062,MATCH(B381,Historical!$B$7:$B$1062,0))=0,"n/a",((INDEX(Historical!$C$7:$C$1062,MATCH(B381,Historical!$B$7:$B$1062,0))/INDEX(Historical!$M$7:$M$1062,MATCH(B381,Historical!$B$7:$B$1062,0)))^(1/10)-1)*100)</f>
        <v>11.66855955564834</v>
      </c>
      <c r="W381" s="106">
        <f>IF(OR(U381&lt;=0,U381="n/a",V381&lt;=0,V381="n/a"),"n/a",U381/V381)</f>
        <v>1.4298652497995379</v>
      </c>
      <c r="X381" s="107">
        <f>IF(OR(AJ381&lt;=0,AJ381="n/a",U381&lt;=0,U381="n/a"),"n/a",U381/AJ381)</f>
        <v>0.67303218329317871</v>
      </c>
      <c r="Y381" s="162"/>
      <c r="Z381" s="101">
        <f>IF(OR(AC381&lt;0.01,AC381="n/a"),"n/a",M381/AC381*100)</f>
        <v>23.03473491773309</v>
      </c>
      <c r="AA381" s="109">
        <f>IF(OR(AC381&lt;0.01,AC381="n/a"),"n/a",I381/AC381)</f>
        <v>31.607861060329071</v>
      </c>
      <c r="AB381" s="71">
        <v>12</v>
      </c>
      <c r="AC381" s="100">
        <v>10.94</v>
      </c>
      <c r="AD381" s="100">
        <v>2.4700000000000002</v>
      </c>
      <c r="AE381" s="100">
        <v>4.51</v>
      </c>
      <c r="AF381" s="100">
        <v>5.51</v>
      </c>
      <c r="AG381" s="100">
        <v>18.940000000000001</v>
      </c>
      <c r="AH381" s="100">
        <v>14.19</v>
      </c>
      <c r="AI381" s="100">
        <v>9.2100000000000009</v>
      </c>
      <c r="AJ381" s="100">
        <v>24.79</v>
      </c>
      <c r="AK381" s="100">
        <v>10.620000000000001</v>
      </c>
      <c r="AL381" s="100">
        <v>11550</v>
      </c>
      <c r="AM381" s="100">
        <v>18.72</v>
      </c>
      <c r="AN381" s="100">
        <v>0.09</v>
      </c>
      <c r="AO381" s="110">
        <f>IF(U381="n/a","n/a",IF(AA381&lt;0,"n/a",IF(AA381="n/a","n/a",J381+U381-AA381)))</f>
        <v>-14.194627222436399</v>
      </c>
      <c r="AP381" s="111">
        <f>IF(U381="n/a","n/a",J381+U381)</f>
        <v>17.413233837892673</v>
      </c>
      <c r="AQ381" s="112">
        <f>IF(OR(AC381&lt;0.01,AC381="n/a",AF381="n/a"),"n/a",(I381/SQRT(22.5*AC381*(I381/AF381))-1)*100)</f>
        <v>178.21599478136343</v>
      </c>
      <c r="AR381" s="101">
        <f>INDEX(Historical!$C$7:$C$1063,MATCH(B381,Historical!$B$7:$B$1063,0))*IF(AH381="n/a",1.03,IF(AH381&lt;0,1.01,IF(AH381&gt;10,1.1,(1+AH381/100))))</f>
        <v>2.1890000000000001</v>
      </c>
      <c r="AS381" s="109">
        <f>IF($AI381="n/a",1.03*AR381,IF($AI381&lt;0,1.01*AR381,IF($AI381&gt;10,1.1*AR381,(1+$AI381/100)*AR381)))</f>
        <v>2.3906069000000003</v>
      </c>
      <c r="AT381" s="109">
        <f>IF($AK381="n/a",1.03*AS381,IF($AK381&lt;0,1.01*AS381,IF($AK381&gt;10,1.1*AS381,(1+$AK381/100)*AS381)))</f>
        <v>2.6296675900000004</v>
      </c>
      <c r="AU381" s="109">
        <f>IF($AK381="n/a",1.03*AT381,IF($AK381&lt;0,1.01*AT381,IF($AK381&gt;10,1.1*AT381,(1+$AK381/100)*AT381)))</f>
        <v>2.8926343490000006</v>
      </c>
      <c r="AV381" s="109">
        <f>IF($AK381="n/a",1.03*AU381,IF($AK381&lt;0,1.01*AU381,IF($AK381&gt;10,1.1*AU381,(1+$AK381/100)*AU381)))</f>
        <v>3.1818977839000011</v>
      </c>
      <c r="AW381" s="109">
        <f>SUM(AR381:AV381)</f>
        <v>13.283806622900002</v>
      </c>
      <c r="AX381" s="113">
        <f>AW381/I381*100</f>
        <v>3.841582065097314</v>
      </c>
      <c r="AY381" s="718">
        <v>1.1499999999999999</v>
      </c>
      <c r="AZ381" s="100">
        <v>37.669999999999995</v>
      </c>
      <c r="BA381" s="100">
        <v>-12.36</v>
      </c>
      <c r="BB381" s="100">
        <v>2.3199999999999998</v>
      </c>
      <c r="BC381" s="100">
        <v>13.76</v>
      </c>
      <c r="BE381" s="12">
        <v>2013</v>
      </c>
      <c r="BF381" s="12">
        <f>IF(BE381&gt;2020,0,IF(BE381&gt;2008,1,IF(BE381&gt;2001,2,IF(BE381&gt;1990,3,IF(BE381&gt;1980,4,IF(BE381&gt;1973,5,IF(BE381&gt;1970,6,IF(BE381&gt;1960,7,IF(BE381&gt;1958,8,IF(BE381&gt;1953,9,10))))))))))</f>
        <v>1</v>
      </c>
      <c r="BG381" s="100">
        <v>13.469999999999999</v>
      </c>
      <c r="BH381" s="55" t="s">
        <v>121</v>
      </c>
      <c r="BI381" s="55" t="s">
        <v>122</v>
      </c>
    </row>
    <row r="382" spans="1:61" ht="12.75" customHeight="1" x14ac:dyDescent="0.2">
      <c r="A382" s="116" t="s">
        <v>1696</v>
      </c>
      <c r="B382" s="55" t="s">
        <v>1697</v>
      </c>
      <c r="C382" s="156" t="s">
        <v>134</v>
      </c>
      <c r="D382" s="98" t="s">
        <v>135</v>
      </c>
      <c r="E382" s="157">
        <v>10</v>
      </c>
      <c r="F382" s="2">
        <v>519</v>
      </c>
      <c r="G382" s="2" t="s">
        <v>146</v>
      </c>
      <c r="H382" s="2" t="s">
        <v>146</v>
      </c>
      <c r="I382" s="100">
        <v>335.92</v>
      </c>
      <c r="J382" s="101">
        <f>(M382/I382)*100</f>
        <v>1.1431293165039293</v>
      </c>
      <c r="K382" s="104">
        <v>0.96</v>
      </c>
      <c r="L382" s="71">
        <v>4</v>
      </c>
      <c r="M382" s="28">
        <f>K382*L382</f>
        <v>3.84</v>
      </c>
      <c r="N382" s="103" t="s">
        <v>240</v>
      </c>
      <c r="O382" s="104">
        <v>0.92</v>
      </c>
      <c r="P382" s="158">
        <v>46112</v>
      </c>
      <c r="Q382" s="158">
        <v>46127</v>
      </c>
      <c r="R382" s="28">
        <f>(K382-O382)/O382*100</f>
        <v>4.3478260869565135</v>
      </c>
      <c r="S382" s="105">
        <f>IF(INDEX(Historical!$D$7:$D1720,MATCH(B382,Historical!$B$7:$B$1062,0))=0,"n/a",(INDEX(Historical!$C$7:$C$1062,MATCH(B382,Historical!$B$7:$B$1062,0))/INDEX(Historical!$D$7:$D$1062,MATCH(B382,Historical!$B$7:$B$1062,0))-1)*100)</f>
        <v>4.5977011494252817</v>
      </c>
      <c r="T382" s="105">
        <f>IF(INDEX(Historical!$F$7:$F$1062,MATCH(B382,Historical!$B$7:$B$1062,0))=0,"n/a",((INDEX(Historical!$C$7:$C$1062,MATCH(B382,Historical!$B$7:$B$1062,0))/INDEX(Historical!$F$7:$F$1062,MATCH(B382,Historical!$B$7:$B$1062,0)))^(1/3)-1)*100)</f>
        <v>3.7435873035465583</v>
      </c>
      <c r="U382" s="105">
        <f>IF(INDEX(Historical!$H$7:$H$1062,MATCH(B382,Historical!$B$7:$B$1062,0))=0,"n/a",((INDEX(Historical!$C$7:$C$1062,MATCH(B382,Historical!$B$7:$B$1062,0))/INDEX(Historical!$H$7:$H$1062,MATCH(B382,Historical!$B$7:$B$1062,0)))^(1/5)-1)*100)</f>
        <v>6.2355377870964457</v>
      </c>
      <c r="V382" s="105">
        <f>IF(INDEX(Historical!$M$7:$M$1062,MATCH(B382,Historical!$B$7:$B$1062,0))=0,"n/a",((INDEX(Historical!$C$7:$C$1062,MATCH(B382,Historical!$B$7:$B$1062,0))/INDEX(Historical!$M$7:$M$1062,MATCH(B382,Historical!$B$7:$B$1062,0)))^(1/10)-1)*100)</f>
        <v>1.1140073803238559</v>
      </c>
      <c r="W382" s="106">
        <f>IF(OR(U382&lt;=0,U382="n/a",V382&lt;=0,V382="n/a"),"n/a",U382/V382)</f>
        <v>5.5973936054927185</v>
      </c>
      <c r="X382" s="107">
        <f>IF(OR(AJ382&lt;=0,AJ382="n/a",U382&lt;=0,U382="n/a"),"n/a",U382/AJ382)</f>
        <v>0.38562385820015121</v>
      </c>
      <c r="Y382" s="123" t="s">
        <v>617</v>
      </c>
      <c r="Z382" s="101">
        <f>IF(OR(AC382&lt;0.01,AC382="n/a"),"n/a",M382/AC382*100)</f>
        <v>23.689080814312149</v>
      </c>
      <c r="AA382" s="109">
        <f>IF(OR(AC382&lt;0.01,AC382="n/a"),"n/a",I382/AC382)</f>
        <v>20.723010487353484</v>
      </c>
      <c r="AB382" s="71">
        <v>12</v>
      </c>
      <c r="AC382" s="100">
        <v>16.21</v>
      </c>
      <c r="AD382" s="100">
        <v>0.98</v>
      </c>
      <c r="AE382" s="100">
        <v>3.14</v>
      </c>
      <c r="AF382" s="100">
        <v>4.0599999999999996</v>
      </c>
      <c r="AG382" s="100">
        <v>19.830000000000002</v>
      </c>
      <c r="AH382" s="100">
        <v>15.4</v>
      </c>
      <c r="AI382" s="100">
        <v>14.499999999999998</v>
      </c>
      <c r="AJ382" s="100">
        <v>16.170000000000002</v>
      </c>
      <c r="AK382" s="100">
        <v>15.17</v>
      </c>
      <c r="AL382" s="100">
        <v>31730</v>
      </c>
      <c r="AM382" s="100">
        <v>0.47000000000000003</v>
      </c>
      <c r="AN382" s="100">
        <v>0.92</v>
      </c>
      <c r="AO382" s="110">
        <f>IF(U382="n/a","n/a",IF(AA382&lt;0,"n/a",IF(AA382="n/a","n/a",J382+U382-AA382)))</f>
        <v>-13.34434338375311</v>
      </c>
      <c r="AP382" s="111">
        <f>IF(U382="n/a","n/a",J382+U382)</f>
        <v>7.3786671036003746</v>
      </c>
      <c r="AQ382" s="112">
        <f>IF(OR(AC382&lt;0.01,AC382="n/a",AF382="n/a"),"n/a",(I382/SQRT(22.5*AC382*(I382/AF382))-1)*100)</f>
        <v>93.374044654573396</v>
      </c>
      <c r="AR382" s="101">
        <f>INDEX(Historical!$C$7:$C$1063,MATCH(B382,Historical!$B$7:$B$1063,0))*IF(AH382="n/a",1.03,IF(AH382&lt;0,1.01,IF(AH382&gt;10,1.1,(1+AH382/100))))</f>
        <v>4.0040000000000004</v>
      </c>
      <c r="AS382" s="109">
        <f>IF($AI382="n/a",1.03*AR382,IF($AI382&lt;0,1.01*AR382,IF($AI382&gt;10,1.1*AR382,(1+$AI382/100)*AR382)))</f>
        <v>4.4044000000000008</v>
      </c>
      <c r="AT382" s="109">
        <f>IF($AK382="n/a",1.03*AS382,IF($AK382&lt;0,1.01*AS382,IF($AK382&gt;10,1.1*AS382,(1+$AK382/100)*AS382)))</f>
        <v>4.8448400000000014</v>
      </c>
      <c r="AU382" s="109">
        <f>IF($AK382="n/a",1.03*AT382,IF($AK382&lt;0,1.01*AT382,IF($AK382&gt;10,1.1*AT382,(1+$AK382/100)*AT382)))</f>
        <v>5.3293240000000015</v>
      </c>
      <c r="AV382" s="109">
        <f>IF($AK382="n/a",1.03*AU382,IF($AK382&lt;0,1.01*AU382,IF($AK382&gt;10,1.1*AU382,(1+$AK382/100)*AU382)))</f>
        <v>5.8622564000000024</v>
      </c>
      <c r="AW382" s="109">
        <f>SUM(AR382:AV382)</f>
        <v>24.444820400000008</v>
      </c>
      <c r="AX382" s="113">
        <f>AW382/I382*100</f>
        <v>7.2769767801857608</v>
      </c>
      <c r="AY382" s="718">
        <v>0.41</v>
      </c>
      <c r="AZ382" s="100">
        <v>39.61</v>
      </c>
      <c r="BA382" s="100">
        <v>-4.78</v>
      </c>
      <c r="BB382" s="100">
        <v>22.07</v>
      </c>
      <c r="BC382" s="100">
        <v>12.55</v>
      </c>
      <c r="BE382" s="12">
        <v>2017</v>
      </c>
      <c r="BF382" s="12">
        <f>IF(BE382&gt;2020,0,IF(BE382&gt;2008,1,IF(BE382&gt;2001,2,IF(BE382&gt;1990,3,IF(BE382&gt;1980,4,IF(BE382&gt;1973,5,IF(BE382&gt;1970,6,IF(BE382&gt;1960,7,IF(BE382&gt;1958,8,IF(BE382&gt;1953,9,10))))))))))</f>
        <v>1</v>
      </c>
      <c r="BG382" s="100">
        <v>5.3</v>
      </c>
      <c r="BH382" s="55" t="s">
        <v>121</v>
      </c>
      <c r="BI382" s="55" t="s">
        <v>122</v>
      </c>
    </row>
    <row r="383" spans="1:61" ht="12.75" customHeight="1" x14ac:dyDescent="0.2">
      <c r="A383" s="55" t="s">
        <v>1361</v>
      </c>
      <c r="B383" s="55" t="s">
        <v>1362</v>
      </c>
      <c r="C383" s="156" t="s">
        <v>162</v>
      </c>
      <c r="D383" s="98" t="s">
        <v>296</v>
      </c>
      <c r="E383" s="157">
        <v>23</v>
      </c>
      <c r="F383" s="2">
        <v>169</v>
      </c>
      <c r="G383" s="2" t="s">
        <v>119</v>
      </c>
      <c r="H383" s="2" t="s">
        <v>118</v>
      </c>
      <c r="I383" s="100">
        <v>78.2</v>
      </c>
      <c r="J383" s="101">
        <f>(M383/I383)*100</f>
        <v>3.0306905370843991</v>
      </c>
      <c r="K383" s="104">
        <v>0.59250000000000003</v>
      </c>
      <c r="L383" s="71">
        <v>4</v>
      </c>
      <c r="M383" s="28">
        <f>K383*L383</f>
        <v>2.37</v>
      </c>
      <c r="N383" s="103" t="s">
        <v>433</v>
      </c>
      <c r="O383" s="104">
        <v>0.56999999999999995</v>
      </c>
      <c r="P383" s="158">
        <v>46094</v>
      </c>
      <c r="Q383" s="158">
        <v>46132</v>
      </c>
      <c r="R383" s="28">
        <f>(K383-O383)/O383*100</f>
        <v>3.9473684210526452</v>
      </c>
      <c r="S383" s="105">
        <f>IF(INDEX(Historical!$D$7:$D1721,MATCH(B383,Historical!$B$7:$B$1062,0))=0,"n/a",(INDEX(Historical!$C$7:$C$1062,MATCH(B383,Historical!$B$7:$B$1062,0))/INDEX(Historical!$D$7:$D$1062,MATCH(B383,Historical!$B$7:$B$1062,0))-1)*100)</f>
        <v>4.3930635838150156</v>
      </c>
      <c r="T383" s="105">
        <f>IF(INDEX(Historical!$F$7:$F$1062,MATCH(B383,Historical!$B$7:$B$1062,0))=0,"n/a",((INDEX(Historical!$C$7:$C$1062,MATCH(B383,Historical!$B$7:$B$1062,0))/INDEX(Historical!$F$7:$F$1062,MATCH(B383,Historical!$B$7:$B$1062,0)))^(1/3)-1)*100)</f>
        <v>5.5460966695946023</v>
      </c>
      <c r="U383" s="105">
        <f>IF(INDEX(Historical!$H$7:$H$1062,MATCH(B383,Historical!$B$7:$B$1062,0))=0,"n/a",((INDEX(Historical!$C$7:$C$1062,MATCH(B383,Historical!$B$7:$B$1062,0))/INDEX(Historical!$H$7:$H$1062,MATCH(B383,Historical!$B$7:$B$1062,0)))^(1/5)-1)*100)</f>
        <v>5.8989395731228633</v>
      </c>
      <c r="V383" s="105">
        <f>IF(INDEX(Historical!$M$7:$M$1062,MATCH(B383,Historical!$B$7:$B$1062,0))=0,"n/a",((INDEX(Historical!$C$7:$C$1062,MATCH(B383,Historical!$B$7:$B$1062,0))/INDEX(Historical!$M$7:$M$1062,MATCH(B383,Historical!$B$7:$B$1062,0)))^(1/10)-1)*100)</f>
        <v>6.0048464743126528</v>
      </c>
      <c r="W383" s="106">
        <f>IF(OR(U383&lt;=0,U383="n/a",V383&lt;=0,V383="n/a"),"n/a",U383/V383)</f>
        <v>0.98236309593545235</v>
      </c>
      <c r="X383" s="107">
        <f>IF(OR(AJ383&lt;=0,AJ383="n/a",U383&lt;=0,U383="n/a"),"n/a",U383/AJ383)</f>
        <v>1.4045094221721102</v>
      </c>
      <c r="Y383" s="55"/>
      <c r="Z383" s="101">
        <f>IF(OR(AC383&lt;0.01,AC383="n/a"),"n/a",M383/AC383*100)</f>
        <v>64.93150684931507</v>
      </c>
      <c r="AA383" s="109">
        <f>IF(OR(AC383&lt;0.01,AC383="n/a"),"n/a",I383/AC383)</f>
        <v>21.424657534246577</v>
      </c>
      <c r="AB383" s="71">
        <v>12</v>
      </c>
      <c r="AC383" s="100">
        <v>3.65</v>
      </c>
      <c r="AD383" s="100">
        <v>1.76</v>
      </c>
      <c r="AE383" s="100">
        <v>3.34</v>
      </c>
      <c r="AF383" s="100">
        <v>2.0299999999999998</v>
      </c>
      <c r="AG383" s="100">
        <v>9.92</v>
      </c>
      <c r="AH383" s="100">
        <v>8.3000000000000007</v>
      </c>
      <c r="AI383" s="100">
        <v>10.440000000000001</v>
      </c>
      <c r="AJ383" s="100">
        <v>4.2</v>
      </c>
      <c r="AK383" s="100">
        <v>9.75</v>
      </c>
      <c r="AL383" s="100">
        <v>48820</v>
      </c>
      <c r="AM383" s="100">
        <v>0.19</v>
      </c>
      <c r="AN383" s="100">
        <v>1.73</v>
      </c>
      <c r="AO383" s="110">
        <f>IF(U383="n/a","n/a",IF(AA383&lt;0,"n/a",IF(AA383="n/a","n/a",J383+U383-AA383)))</f>
        <v>-12.495027424039314</v>
      </c>
      <c r="AP383" s="111">
        <f>IF(U383="n/a","n/a",J383+U383)</f>
        <v>8.9296301102072633</v>
      </c>
      <c r="AQ383" s="112">
        <f>IF(OR(AC383&lt;0.01,AC383="n/a",AF383="n/a"),"n/a",(I383/SQRT(22.5*AC383*(I383/AF383))-1)*100)</f>
        <v>39.031658736051988</v>
      </c>
      <c r="AR383" s="101">
        <f>INDEX(Historical!$C$7:$C$1063,MATCH(B383,Historical!$B$7:$B$1063,0))*IF(AH383="n/a",1.03,IF(AH383&lt;0,1.01,IF(AH383&gt;10,1.1,(1+AH383/100))))</f>
        <v>2.4448724999999998</v>
      </c>
      <c r="AS383" s="109">
        <f>IF($AI383="n/a",1.03*AR383,IF($AI383&lt;0,1.01*AR383,IF($AI383&gt;10,1.1*AR383,(1+$AI383/100)*AR383)))</f>
        <v>2.6893597499999999</v>
      </c>
      <c r="AT383" s="109">
        <f>IF($AK383="n/a",1.03*AS383,IF($AK383&lt;0,1.01*AS383,IF($AK383&gt;10,1.1*AS383,(1+$AK383/100)*AS383)))</f>
        <v>2.9515723256249999</v>
      </c>
      <c r="AU383" s="109">
        <f>IF($AK383="n/a",1.03*AT383,IF($AK383&lt;0,1.01*AT383,IF($AK383&gt;10,1.1*AT383,(1+$AK383/100)*AT383)))</f>
        <v>3.2393506273734372</v>
      </c>
      <c r="AV383" s="109">
        <f>IF($AK383="n/a",1.03*AU383,IF($AK383&lt;0,1.01*AU383,IF($AK383&gt;10,1.1*AU383,(1+$AK383/100)*AU383)))</f>
        <v>3.5551873135423468</v>
      </c>
      <c r="AW383" s="109">
        <f>SUM(AR383:AV383)</f>
        <v>14.880342516540782</v>
      </c>
      <c r="AX383" s="113">
        <f>AW383/I383*100</f>
        <v>19.028570993018903</v>
      </c>
      <c r="AY383" s="718">
        <v>0.41</v>
      </c>
      <c r="AZ383" s="100">
        <v>13.07</v>
      </c>
      <c r="BA383" s="100">
        <v>-7.16</v>
      </c>
      <c r="BB383" s="100">
        <v>-1.7000000000000002</v>
      </c>
      <c r="BC383" s="100">
        <v>-1.08</v>
      </c>
      <c r="BE383" s="12">
        <v>2004</v>
      </c>
      <c r="BF383" s="12">
        <f>IF(BE383&gt;2020,0,IF(BE383&gt;2008,1,IF(BE383&gt;2001,2,IF(BE383&gt;1990,3,IF(BE383&gt;1980,4,IF(BE383&gt;1973,5,IF(BE383&gt;1970,6,IF(BE383&gt;1960,7,IF(BE383&gt;1958,8,IF(BE383&gt;1953,9,10))))))))))</f>
        <v>2</v>
      </c>
      <c r="BG383" s="100">
        <v>2.75</v>
      </c>
      <c r="BH383" s="55" t="s">
        <v>121</v>
      </c>
      <c r="BI383" s="55" t="s">
        <v>122</v>
      </c>
    </row>
    <row r="384" spans="1:61" ht="12.75" customHeight="1" x14ac:dyDescent="0.2">
      <c r="A384" s="146" t="s">
        <v>1365</v>
      </c>
      <c r="B384" s="55" t="s">
        <v>1366</v>
      </c>
      <c r="C384" s="156" t="s">
        <v>116</v>
      </c>
      <c r="D384" s="98" t="s">
        <v>215</v>
      </c>
      <c r="E384" s="157">
        <v>16</v>
      </c>
      <c r="F384" s="2">
        <v>283</v>
      </c>
      <c r="G384" s="2" t="s">
        <v>119</v>
      </c>
      <c r="H384" s="2" t="s">
        <v>119</v>
      </c>
      <c r="I384" s="100">
        <v>116.97</v>
      </c>
      <c r="J384" s="101">
        <f>(M384/I384)*100</f>
        <v>1.4704625117551509</v>
      </c>
      <c r="K384" s="104">
        <v>0.43</v>
      </c>
      <c r="L384" s="71">
        <v>4</v>
      </c>
      <c r="M384" s="28">
        <f>K384*L384</f>
        <v>1.72</v>
      </c>
      <c r="N384" s="103" t="s">
        <v>158</v>
      </c>
      <c r="O384" s="104">
        <v>0.4</v>
      </c>
      <c r="P384" s="158">
        <v>46077</v>
      </c>
      <c r="Q384" s="158">
        <v>46105</v>
      </c>
      <c r="R384" s="28">
        <f>(K384-O384)/O384*100</f>
        <v>7.4999999999999929</v>
      </c>
      <c r="S384" s="105">
        <f>IF(INDEX(Historical!$D$7:$D1724,MATCH(B384,Historical!$B$7:$B$1062,0))=0,"n/a",(INDEX(Historical!$C$7:$C$1062,MATCH(B384,Historical!$B$7:$B$1062,0))/INDEX(Historical!$D$7:$D$1062,MATCH(B384,Historical!$B$7:$B$1062,0))-1)*100)</f>
        <v>11.111111111111116</v>
      </c>
      <c r="T384" s="105">
        <f>IF(INDEX(Historical!$F$7:$F$1062,MATCH(B384,Historical!$B$7:$B$1062,0))=0,"n/a",((INDEX(Historical!$C$7:$C$1062,MATCH(B384,Historical!$B$7:$B$1062,0))/INDEX(Historical!$F$7:$F$1062,MATCH(B384,Historical!$B$7:$B$1062,0)))^(1/3)-1)*100)</f>
        <v>10.064241629820891</v>
      </c>
      <c r="U384" s="105">
        <f>IF(INDEX(Historical!$H$7:$H$1062,MATCH(B384,Historical!$B$7:$B$1062,0))=0,"n/a",((INDEX(Historical!$C$7:$C$1062,MATCH(B384,Historical!$B$7:$B$1062,0))/INDEX(Historical!$H$7:$H$1062,MATCH(B384,Historical!$B$7:$B$1062,0)))^(1/5)-1)*100)</f>
        <v>8.9976987048345336</v>
      </c>
      <c r="V384" s="105">
        <f>IF(INDEX(Historical!$M$7:$M$1062,MATCH(B384,Historical!$B$7:$B$1062,0))=0,"n/a",((INDEX(Historical!$C$7:$C$1062,MATCH(B384,Historical!$B$7:$B$1062,0))/INDEX(Historical!$M$7:$M$1062,MATCH(B384,Historical!$B$7:$B$1062,0)))^(1/10)-1)*100)</f>
        <v>11.005815998935242</v>
      </c>
      <c r="W384" s="106">
        <f>IF(OR(U384&lt;=0,U384="n/a",V384&lt;=0,V384="n/a"),"n/a",U384/V384)</f>
        <v>0.81754035372797584</v>
      </c>
      <c r="X384" s="107">
        <f>IF(OR(AJ384&lt;=0,AJ384="n/a",U384&lt;=0,U384="n/a"),"n/a",U384/AJ384)</f>
        <v>0.3941173326690553</v>
      </c>
      <c r="Y384" s="172"/>
      <c r="Z384" s="101">
        <f>IF(OR(AC384&lt;0.01,AC384="n/a"),"n/a",M384/AC384*100)</f>
        <v>40.855106888361043</v>
      </c>
      <c r="AA384" s="109">
        <f>IF(OR(AC384&lt;0.01,AC384="n/a"),"n/a",I384/AC384)</f>
        <v>27.783847980997624</v>
      </c>
      <c r="AB384" s="71">
        <v>12</v>
      </c>
      <c r="AC384" s="100">
        <v>4.21</v>
      </c>
      <c r="AD384" s="100">
        <v>1.84</v>
      </c>
      <c r="AE384" s="100">
        <v>3</v>
      </c>
      <c r="AF384" s="100">
        <v>2.62</v>
      </c>
      <c r="AG384" s="100">
        <v>9.4700000000000006</v>
      </c>
      <c r="AH384" s="100">
        <v>11.3</v>
      </c>
      <c r="AI384" s="100">
        <v>9.2799999999999994</v>
      </c>
      <c r="AJ384" s="100">
        <v>22.830000000000002</v>
      </c>
      <c r="AK384" s="100">
        <v>10.299999999999999</v>
      </c>
      <c r="AL384" s="100">
        <v>27310</v>
      </c>
      <c r="AM384" s="100">
        <v>0.35000000000000003</v>
      </c>
      <c r="AN384" s="100">
        <v>0.28999999999999998</v>
      </c>
      <c r="AO384" s="110">
        <f>IF(U384="n/a","n/a",IF(AA384&lt;0,"n/a",IF(AA384="n/a","n/a",J384+U384-AA384)))</f>
        <v>-17.315686764407939</v>
      </c>
      <c r="AP384" s="111">
        <f>IF(U384="n/a","n/a",J384+U384)</f>
        <v>10.468161216589685</v>
      </c>
      <c r="AQ384" s="112">
        <f>IF(OR(AC384&lt;0.01,AC384="n/a",AF384="n/a"),"n/a",(I384/SQRT(22.5*AC384*(I384/AF384))-1)*100)</f>
        <v>79.868694960411844</v>
      </c>
      <c r="AR384" s="101">
        <f>INDEX(Historical!$C$7:$C$1063,MATCH(B384,Historical!$B$7:$B$1063,0))*IF(AH384="n/a",1.03,IF(AH384&lt;0,1.01,IF(AH384&gt;10,1.1,(1+AH384/100))))</f>
        <v>1.7600000000000002</v>
      </c>
      <c r="AS384" s="109">
        <f>IF($AI384="n/a",1.03*AR384,IF($AI384&lt;0,1.01*AR384,IF($AI384&gt;10,1.1*AR384,(1+$AI384/100)*AR384)))</f>
        <v>1.9233280000000001</v>
      </c>
      <c r="AT384" s="109">
        <f>IF($AK384="n/a",1.03*AS384,IF($AK384&lt;0,1.01*AS384,IF($AK384&gt;10,1.1*AS384,(1+$AK384/100)*AS384)))</f>
        <v>2.1156608000000001</v>
      </c>
      <c r="AU384" s="109">
        <f>IF($AK384="n/a",1.03*AT384,IF($AK384&lt;0,1.01*AT384,IF($AK384&gt;10,1.1*AT384,(1+$AK384/100)*AT384)))</f>
        <v>2.3272268800000004</v>
      </c>
      <c r="AV384" s="109">
        <f>IF($AK384="n/a",1.03*AU384,IF($AK384&lt;0,1.01*AU384,IF($AK384&gt;10,1.1*AU384,(1+$AK384/100)*AU384)))</f>
        <v>2.5599495680000008</v>
      </c>
      <c r="AW384" s="109">
        <f>SUM(AR384:AV384)</f>
        <v>10.686165248000002</v>
      </c>
      <c r="AX384" s="113">
        <f>AW384/I384*100</f>
        <v>9.1358170881422609</v>
      </c>
      <c r="AY384" s="718">
        <v>1.02</v>
      </c>
      <c r="AZ384" s="100">
        <v>11.09</v>
      </c>
      <c r="BA384" s="100">
        <v>-24.18</v>
      </c>
      <c r="BB384" s="100">
        <v>1.76</v>
      </c>
      <c r="BC384" s="100">
        <v>-8.86</v>
      </c>
      <c r="BE384" s="12">
        <v>2011</v>
      </c>
      <c r="BF384" s="12">
        <f>IF(BE384&gt;2020,0,IF(BE384&gt;2008,1,IF(BE384&gt;2001,2,IF(BE384&gt;1990,3,IF(BE384&gt;1980,4,IF(BE384&gt;1973,5,IF(BE384&gt;1970,6,IF(BE384&gt;1960,7,IF(BE384&gt;1958,8,IF(BE384&gt;1953,9,10))))))))))</f>
        <v>1</v>
      </c>
      <c r="BG384" s="100">
        <v>5.8999999999999995</v>
      </c>
      <c r="BH384" s="55" t="s">
        <v>121</v>
      </c>
      <c r="BI384" s="55" t="s">
        <v>122</v>
      </c>
    </row>
    <row r="385" spans="1:61" ht="12.75" customHeight="1" x14ac:dyDescent="0.2">
      <c r="A385" s="116" t="s">
        <v>1367</v>
      </c>
      <c r="B385" s="55" t="s">
        <v>1368</v>
      </c>
      <c r="C385" s="156" t="s">
        <v>134</v>
      </c>
      <c r="D385" s="98" t="s">
        <v>157</v>
      </c>
      <c r="E385" s="157">
        <v>14</v>
      </c>
      <c r="F385" s="2">
        <v>406</v>
      </c>
      <c r="G385" s="2" t="s">
        <v>119</v>
      </c>
      <c r="H385" s="2" t="s">
        <v>119</v>
      </c>
      <c r="I385" s="100">
        <v>69.7</v>
      </c>
      <c r="J385" s="101">
        <f>(M385/I385)*100</f>
        <v>2.7546628407460543</v>
      </c>
      <c r="K385" s="104">
        <v>0.48</v>
      </c>
      <c r="L385" s="71">
        <v>4</v>
      </c>
      <c r="M385" s="28">
        <f>K385*L385</f>
        <v>1.92</v>
      </c>
      <c r="N385" s="103" t="s">
        <v>1132</v>
      </c>
      <c r="O385" s="104">
        <v>0.45</v>
      </c>
      <c r="P385" s="158">
        <v>46247</v>
      </c>
      <c r="Q385" s="158">
        <v>46254</v>
      </c>
      <c r="R385" s="28">
        <f>(K385-O385)/O385*100</f>
        <v>6.6666666666666599</v>
      </c>
      <c r="S385" s="105">
        <f>IF(INDEX(Historical!$D$7:$D1727,MATCH(B385,Historical!$B$7:$B$1062,0))=0,"n/a",(INDEX(Historical!$C$7:$C$1062,MATCH(B385,Historical!$B$7:$B$1062,0))/INDEX(Historical!$D$7:$D$1062,MATCH(B385,Historical!$B$7:$B$1062,0))-1)*100)</f>
        <v>6.024096385542177</v>
      </c>
      <c r="T385" s="105">
        <f>IF(INDEX(Historical!$F$7:$F$1062,MATCH(B385,Historical!$B$7:$B$1062,0))=0,"n/a",((INDEX(Historical!$C$7:$C$1062,MATCH(B385,Historical!$B$7:$B$1062,0))/INDEX(Historical!$F$7:$F$1062,MATCH(B385,Historical!$B$7:$B$1062,0)))^(1/3)-1)*100)</f>
        <v>3.6617477807562526</v>
      </c>
      <c r="U385" s="105">
        <f>IF(INDEX(Historical!$H$7:$H$1062,MATCH(B385,Historical!$B$7:$B$1062,0))=0,"n/a",((INDEX(Historical!$C$7:$C$1062,MATCH(B385,Historical!$B$7:$B$1062,0))/INDEX(Historical!$H$7:$H$1062,MATCH(B385,Historical!$B$7:$B$1062,0)))^(1/5)-1)*100)</f>
        <v>5.291848906511043</v>
      </c>
      <c r="V385" s="105">
        <f>IF(INDEX(Historical!$M$7:$M$1062,MATCH(B385,Historical!$B$7:$B$1062,0))=0,"n/a",((INDEX(Historical!$C$7:$C$1062,MATCH(B385,Historical!$B$7:$B$1062,0))/INDEX(Historical!$M$7:$M$1062,MATCH(B385,Historical!$B$7:$B$1062,0)))^(1/10)-1)*100)</f>
        <v>23.11444133449163</v>
      </c>
      <c r="W385" s="106">
        <f>IF(OR(U385&lt;=0,U385="n/a",V385&lt;=0,V385="n/a"),"n/a",U385/V385)</f>
        <v>0.22894124196782928</v>
      </c>
      <c r="X385" s="107">
        <f>IF(OR(AJ385&lt;=0,AJ385="n/a",U385&lt;=0,U385="n/a"),"n/a",U385/AJ385)</f>
        <v>0.35974499704357871</v>
      </c>
      <c r="Y385" s="162"/>
      <c r="Z385" s="101">
        <f>IF(OR(AC385&lt;0.01,AC385="n/a"),"n/a",M385/AC385*100)</f>
        <v>24.458598726114651</v>
      </c>
      <c r="AA385" s="109">
        <f>IF(OR(AC385&lt;0.01,AC385="n/a"),"n/a",I385/AC385)</f>
        <v>8.8789808917197455</v>
      </c>
      <c r="AB385" s="71">
        <v>12</v>
      </c>
      <c r="AC385" s="100">
        <v>7.85</v>
      </c>
      <c r="AD385" s="100">
        <v>1.41</v>
      </c>
      <c r="AE385" s="100">
        <v>1.97</v>
      </c>
      <c r="AF385" s="100">
        <v>1.34</v>
      </c>
      <c r="AG385" s="100">
        <v>16.28</v>
      </c>
      <c r="AH385" s="100">
        <v>33.22</v>
      </c>
      <c r="AI385" s="100">
        <v>-14.2</v>
      </c>
      <c r="AJ385" s="100">
        <v>14.71</v>
      </c>
      <c r="AK385" s="100">
        <v>7.1999999999999993</v>
      </c>
      <c r="AL385" s="100">
        <v>10170</v>
      </c>
      <c r="AM385" s="100">
        <v>1.59</v>
      </c>
      <c r="AN385" s="100">
        <v>0.41</v>
      </c>
      <c r="AO385" s="110">
        <f>IF(U385="n/a","n/a",IF(AA385&lt;0,"n/a",IF(AA385="n/a","n/a",J385+U385-AA385)))</f>
        <v>-0.83246914446264775</v>
      </c>
      <c r="AP385" s="111">
        <f>IF(U385="n/a","n/a",J385+U385)</f>
        <v>8.0465117472570977</v>
      </c>
      <c r="AQ385" s="112">
        <f>IF(OR(AC385&lt;0.01,AC385="n/a",AF385="n/a"),"n/a",(I385/SQRT(22.5*AC385*(I385/AF385))-1)*100)</f>
        <v>-27.281870226639381</v>
      </c>
      <c r="AR385" s="101">
        <f>INDEX(Historical!$C$7:$C$1063,MATCH(B385,Historical!$B$7:$B$1063,0))*IF(AH385="n/a",1.03,IF(AH385&lt;0,1.01,IF(AH385&gt;10,1.1,(1+AH385/100))))</f>
        <v>1.9360000000000002</v>
      </c>
      <c r="AS385" s="109">
        <f>IF($AI385="n/a",1.03*AR385,IF($AI385&lt;0,1.01*AR385,IF($AI385&gt;10,1.1*AR385,(1+$AI385/100)*AR385)))</f>
        <v>1.9553600000000002</v>
      </c>
      <c r="AT385" s="109">
        <f>IF($AK385="n/a",1.03*AS385,IF($AK385&lt;0,1.01*AS385,IF($AK385&gt;10,1.1*AS385,(1+$AK385/100)*AS385)))</f>
        <v>2.0961459200000006</v>
      </c>
      <c r="AU385" s="109">
        <f>IF($AK385="n/a",1.03*AT385,IF($AK385&lt;0,1.01*AT385,IF($AK385&gt;10,1.1*AT385,(1+$AK385/100)*AT385)))</f>
        <v>2.2470684262400007</v>
      </c>
      <c r="AV385" s="109">
        <f>IF($AK385="n/a",1.03*AU385,IF($AK385&lt;0,1.01*AU385,IF($AK385&gt;10,1.1*AU385,(1+$AK385/100)*AU385)))</f>
        <v>2.4088573529292807</v>
      </c>
      <c r="AW385" s="109">
        <f>SUM(AR385:AV385)</f>
        <v>10.643431699169284</v>
      </c>
      <c r="AX385" s="113">
        <f>AW385/I385*100</f>
        <v>15.270346770687638</v>
      </c>
      <c r="AY385" s="718">
        <v>0.79</v>
      </c>
      <c r="AZ385" s="100">
        <v>50.9</v>
      </c>
      <c r="BA385" s="100">
        <v>-4.96</v>
      </c>
      <c r="BB385" s="100">
        <v>3.61</v>
      </c>
      <c r="BC385" s="100">
        <v>15.870000000000001</v>
      </c>
      <c r="BE385" s="12">
        <v>2013</v>
      </c>
      <c r="BF385" s="12">
        <f>IF(BE385&gt;2020,0,IF(BE385&gt;2008,1,IF(BE385&gt;2001,2,IF(BE385&gt;1990,3,IF(BE385&gt;1980,4,IF(BE385&gt;1973,5,IF(BE385&gt;1970,6,IF(BE385&gt;1960,7,IF(BE385&gt;1958,8,IF(BE385&gt;1953,9,10))))))))))</f>
        <v>1</v>
      </c>
      <c r="BG385" s="100">
        <v>1.31</v>
      </c>
      <c r="BH385" s="55" t="s">
        <v>121</v>
      </c>
      <c r="BI385" s="55" t="s">
        <v>122</v>
      </c>
    </row>
    <row r="386" spans="1:61" ht="12.75" customHeight="1" x14ac:dyDescent="0.2">
      <c r="A386" s="146" t="s">
        <v>1369</v>
      </c>
      <c r="B386" s="55" t="s">
        <v>1370</v>
      </c>
      <c r="C386" s="156" t="s">
        <v>180</v>
      </c>
      <c r="D386" s="98" t="s">
        <v>358</v>
      </c>
      <c r="E386" s="157">
        <v>14</v>
      </c>
      <c r="F386" s="2">
        <v>377</v>
      </c>
      <c r="G386" s="2" t="s">
        <v>146</v>
      </c>
      <c r="H386" s="2" t="s">
        <v>146</v>
      </c>
      <c r="I386" s="100">
        <v>77.290000000000006</v>
      </c>
      <c r="J386" s="101">
        <f>(M386/I386)*100</f>
        <v>2.7429162893000387</v>
      </c>
      <c r="K386" s="104">
        <v>0.53</v>
      </c>
      <c r="L386" s="71">
        <v>4</v>
      </c>
      <c r="M386" s="28">
        <f>K386*L386</f>
        <v>2.12</v>
      </c>
      <c r="N386" s="103" t="s">
        <v>136</v>
      </c>
      <c r="O386" s="104">
        <v>0.5</v>
      </c>
      <c r="P386" s="158">
        <v>46042</v>
      </c>
      <c r="Q386" s="158">
        <v>46084</v>
      </c>
      <c r="R386" s="28">
        <f>(K386-O386)/O386*100</f>
        <v>6.0000000000000053</v>
      </c>
      <c r="S386" s="105">
        <f>IF(INDEX(Historical!$D$7:$D1728,MATCH(B386,Historical!$B$7:$B$1062,0))=0,"n/a",(INDEX(Historical!$C$7:$C$1062,MATCH(B386,Historical!$B$7:$B$1062,0))/INDEX(Historical!$D$7:$D$1062,MATCH(B386,Historical!$B$7:$B$1062,0))-1)*100)</f>
        <v>15.740740740740744</v>
      </c>
      <c r="T386" s="105">
        <f>IF(INDEX(Historical!$F$7:$F$1062,MATCH(B386,Historical!$B$7:$B$1062,0))=0,"n/a",((INDEX(Historical!$C$7:$C$1062,MATCH(B386,Historical!$B$7:$B$1062,0))/INDEX(Historical!$F$7:$F$1062,MATCH(B386,Historical!$B$7:$B$1062,0)))^(1/3)-1)*100)</f>
        <v>15.441567326431937</v>
      </c>
      <c r="U386" s="105">
        <f>IF(INDEX(Historical!$H$7:$H$1062,MATCH(B386,Historical!$B$7:$B$1062,0))=0,"n/a",((INDEX(Historical!$C$7:$C$1062,MATCH(B386,Historical!$B$7:$B$1062,0))/INDEX(Historical!$H$7:$H$1062,MATCH(B386,Historical!$B$7:$B$1062,0)))^(1/5)-1)*100)</f>
        <v>20.112443398143132</v>
      </c>
      <c r="V386" s="105">
        <f>IF(INDEX(Historical!$M$7:$M$1062,MATCH(B386,Historical!$B$7:$B$1062,0))=0,"n/a",((INDEX(Historical!$C$7:$C$1062,MATCH(B386,Historical!$B$7:$B$1062,0))/INDEX(Historical!$M$7:$M$1062,MATCH(B386,Historical!$B$7:$B$1062,0)))^(1/10)-1)*100)</f>
        <v>19.671074697099211</v>
      </c>
      <c r="W386" s="106">
        <f>IF(OR(U386&lt;=0,U386="n/a",V386&lt;=0,V386="n/a"),"n/a",U386/V386)</f>
        <v>1.0224374472589952</v>
      </c>
      <c r="X386" s="107">
        <f>IF(OR(AJ386&lt;=0,AJ386="n/a",U386&lt;=0,U386="n/a"),"n/a",U386/AJ386)</f>
        <v>1.6816424245939074</v>
      </c>
      <c r="Y386" s="159"/>
      <c r="Z386" s="101">
        <f>IF(OR(AC386&lt;0.01,AC386="n/a"),"n/a",M386/AC386*100)</f>
        <v>35.099337748344375</v>
      </c>
      <c r="AA386" s="109">
        <f>IF(OR(AC386&lt;0.01,AC386="n/a"),"n/a",I386/AC386)</f>
        <v>12.79635761589404</v>
      </c>
      <c r="AB386" s="71">
        <v>12</v>
      </c>
      <c r="AC386" s="100">
        <v>6.04</v>
      </c>
      <c r="AD386" s="100">
        <v>1.41</v>
      </c>
      <c r="AE386" s="100">
        <v>3.41</v>
      </c>
      <c r="AF386" s="100">
        <v>10.050000000000001</v>
      </c>
      <c r="AG386" s="100">
        <v>67.010000000000005</v>
      </c>
      <c r="AH386" s="100">
        <v>7.1400000000000006</v>
      </c>
      <c r="AI386" s="100">
        <v>7.07</v>
      </c>
      <c r="AJ386" s="100">
        <v>11.959999999999999</v>
      </c>
      <c r="AK386" s="100">
        <v>7.4499999999999993</v>
      </c>
      <c r="AL386" s="100">
        <v>32400</v>
      </c>
      <c r="AM386" s="100">
        <v>0.57000000000000006</v>
      </c>
      <c r="AN386" s="100">
        <v>2.86</v>
      </c>
      <c r="AO386" s="110">
        <f>IF(U386="n/a","n/a",IF(AA386&lt;0,"n/a",IF(AA386="n/a","n/a",J386+U386-AA386)))</f>
        <v>10.059002071549129</v>
      </c>
      <c r="AP386" s="111">
        <f>IF(U386="n/a","n/a",J386+U386)</f>
        <v>22.855359687443169</v>
      </c>
      <c r="AQ386" s="112">
        <f>IF(OR(AC386&lt;0.01,AC386="n/a",AF386="n/a"),"n/a",(I386/SQRT(22.5*AC386*(I386/AF386))-1)*100)</f>
        <v>139.07543583074374</v>
      </c>
      <c r="AR386" s="101">
        <f>INDEX(Historical!$C$7:$C$1063,MATCH(B386,Historical!$B$7:$B$1063,0))*IF(AH386="n/a",1.03,IF(AH386&lt;0,1.01,IF(AH386&gt;10,1.1,(1+AH386/100))))</f>
        <v>2.1427999999999998</v>
      </c>
      <c r="AS386" s="109">
        <f>IF($AI386="n/a",1.03*AR386,IF($AI386&lt;0,1.01*AR386,IF($AI386&gt;10,1.1*AR386,(1+$AI386/100)*AR386)))</f>
        <v>2.2942959599999999</v>
      </c>
      <c r="AT386" s="109">
        <f>IF($AK386="n/a",1.03*AS386,IF($AK386&lt;0,1.01*AS386,IF($AK386&gt;10,1.1*AS386,(1+$AK386/100)*AS386)))</f>
        <v>2.46522100902</v>
      </c>
      <c r="AU386" s="109">
        <f>IF($AK386="n/a",1.03*AT386,IF($AK386&lt;0,1.01*AT386,IF($AK386&gt;10,1.1*AT386,(1+$AK386/100)*AT386)))</f>
        <v>2.6488799741919902</v>
      </c>
      <c r="AV386" s="109">
        <f>IF($AK386="n/a",1.03*AU386,IF($AK386&lt;0,1.01*AU386,IF($AK386&gt;10,1.1*AU386,(1+$AK386/100)*AU386)))</f>
        <v>2.8462215322692934</v>
      </c>
      <c r="AW386" s="109">
        <f>SUM(AR386:AV386)</f>
        <v>12.397418475481283</v>
      </c>
      <c r="AX386" s="113">
        <f>AW386/I386*100</f>
        <v>16.040132585691914</v>
      </c>
      <c r="AY386" s="718">
        <v>0.73</v>
      </c>
      <c r="AZ386" s="100">
        <v>8.14</v>
      </c>
      <c r="BA386" s="100">
        <v>-51.839999999999996</v>
      </c>
      <c r="BB386" s="100">
        <v>0.13999999999999999</v>
      </c>
      <c r="BC386" s="100">
        <v>-30.03</v>
      </c>
      <c r="BE386" s="12">
        <v>2013</v>
      </c>
      <c r="BF386" s="12">
        <f>IF(BE386&gt;2020,0,IF(BE386&gt;2008,1,IF(BE386&gt;2001,2,IF(BE386&gt;1990,3,IF(BE386&gt;1980,4,IF(BE386&gt;1973,5,IF(BE386&gt;1970,6,IF(BE386&gt;1960,7,IF(BE386&gt;1958,8,IF(BE386&gt;1953,9,10))))))))))</f>
        <v>1</v>
      </c>
      <c r="BG386" s="100">
        <v>18.07</v>
      </c>
      <c r="BH386" s="55" t="s">
        <v>121</v>
      </c>
      <c r="BI386" s="55" t="s">
        <v>122</v>
      </c>
    </row>
    <row r="387" spans="1:61" x14ac:dyDescent="0.2">
      <c r="A387" s="116"/>
      <c r="B387" s="55"/>
      <c r="C387" s="156"/>
      <c r="D387" s="98"/>
      <c r="E387" s="157"/>
      <c r="F387" s="2"/>
      <c r="G387" s="2"/>
      <c r="H387" s="2"/>
      <c r="I387" s="100"/>
      <c r="J387" s="109"/>
      <c r="K387" s="104"/>
      <c r="L387" s="71"/>
      <c r="M387" s="28"/>
      <c r="N387" s="103"/>
      <c r="O387" s="104"/>
      <c r="P387" s="158"/>
      <c r="Q387" s="158"/>
      <c r="R387" s="28"/>
      <c r="S387" s="105"/>
      <c r="T387" s="105"/>
      <c r="U387" s="105"/>
      <c r="V387" s="105"/>
      <c r="W387" s="106"/>
      <c r="X387" s="107"/>
      <c r="Y387" s="162"/>
      <c r="Z387" s="109"/>
      <c r="AA387" s="109"/>
      <c r="AB387" s="71"/>
      <c r="AC387" s="100"/>
      <c r="AD387" s="100"/>
      <c r="AE387" s="100"/>
      <c r="AF387" s="100"/>
      <c r="AG387" s="100"/>
      <c r="AH387" s="100"/>
      <c r="AI387" s="100"/>
      <c r="AJ387" s="100"/>
      <c r="AK387" s="100"/>
      <c r="AL387" s="100"/>
      <c r="AM387" s="100"/>
      <c r="AN387" s="100"/>
      <c r="AO387" s="111"/>
      <c r="AP387" s="111"/>
      <c r="AQ387" s="112"/>
      <c r="AR387" s="109"/>
      <c r="AS387" s="109"/>
      <c r="AT387" s="109"/>
      <c r="AU387" s="109"/>
      <c r="AV387" s="109"/>
      <c r="AW387" s="109"/>
      <c r="AX387" s="113"/>
      <c r="AY387" s="100"/>
      <c r="AZ387" s="100"/>
      <c r="BA387" s="100"/>
      <c r="BB387" s="100"/>
      <c r="BC387" s="100"/>
      <c r="BG387" s="100"/>
      <c r="BH387" s="55"/>
      <c r="BI387" s="55"/>
    </row>
    <row r="388" spans="1:61" ht="11.25" customHeight="1" x14ac:dyDescent="0.2">
      <c r="A388" s="55" t="s">
        <v>540</v>
      </c>
      <c r="B388">
        <f>COUNTA(B7:B386)</f>
        <v>380</v>
      </c>
      <c r="E388" s="134">
        <f>AVERAGE(E7:E386)</f>
        <v>15.544736842105262</v>
      </c>
      <c r="I388" s="135">
        <f>AVERAGE(I7:I386)</f>
        <v>161.79028947368425</v>
      </c>
      <c r="J388" s="135">
        <f>AVERAGE(J7:J386)</f>
        <v>2.5195886914810659</v>
      </c>
      <c r="K388" s="135">
        <f>AVERAGE(K7:K386)</f>
        <v>0.68492113157894707</v>
      </c>
      <c r="M388" s="135">
        <f>AVERAGE(M7:M386)</f>
        <v>2.7142427894736834</v>
      </c>
      <c r="O388" s="135">
        <f>AVERAGE(O7:O386)</f>
        <v>0.63705868771929852</v>
      </c>
      <c r="R388" s="135">
        <f>AVERAGE(R7:R386)</f>
        <v>7.448661945042212</v>
      </c>
      <c r="S388" s="135">
        <f>AVERAGE(S7:S386)</f>
        <v>7.7815366806167212</v>
      </c>
      <c r="T388" s="135">
        <f>AVERAGE(T7:T386)</f>
        <v>8.2779134855963576</v>
      </c>
      <c r="U388" s="135">
        <f>AVERAGE(U7:U386)</f>
        <v>9.1436549183434668</v>
      </c>
      <c r="V388" s="135">
        <f>AVERAGE(V7:V386)</f>
        <v>10.685157638408537</v>
      </c>
      <c r="W388" s="135">
        <f>AVERAGE(W7:W386)</f>
        <v>0.88498720283062493</v>
      </c>
      <c r="X388" s="135">
        <f>AVERAGE(X7:X386)</f>
        <v>2.1548435439260794</v>
      </c>
      <c r="Z388" s="135">
        <f>AVERAGE(Z7:Z386)</f>
        <v>61.200760648029075</v>
      </c>
      <c r="AA388" s="135">
        <f>AVERAGE(AA7:AA386)</f>
        <v>26.380640459112993</v>
      </c>
      <c r="AB388" s="15"/>
      <c r="AC388" s="135">
        <f>AVERAGE(AC7:AC386)</f>
        <v>7.4979301075268827</v>
      </c>
      <c r="AD388" s="135">
        <f>AVERAGE(AD7:AD386)</f>
        <v>2.5935555555555556</v>
      </c>
      <c r="AE388" s="135">
        <f>AVERAGE(AE7:AE386)</f>
        <v>3.7208602150537624</v>
      </c>
      <c r="AF388" s="135">
        <f>AVERAGE(AF7:AF386)</f>
        <v>4.7047765363128473</v>
      </c>
      <c r="AG388" s="135">
        <f>AVERAGE(AG7:AG386)</f>
        <v>64.113791208791227</v>
      </c>
      <c r="AH388" s="135">
        <f>AVERAGE(AH7:AH386)</f>
        <v>14.674028169014081</v>
      </c>
      <c r="AI388" s="135">
        <f>AVERAGE(AI7:AI386)</f>
        <v>16.011161473087803</v>
      </c>
      <c r="AJ388" s="135">
        <f>AVERAGE(AJ7:AJ386)</f>
        <v>10.683401162790689</v>
      </c>
      <c r="AK388" s="135">
        <f>AVERAGE(AK7:AK386)</f>
        <v>11.40650684931507</v>
      </c>
      <c r="AL388" s="135">
        <f>AVERAGE(AL7:AL386)</f>
        <v>73666.352688172032</v>
      </c>
      <c r="AM388" s="135">
        <f>AVERAGE(AM7:AM386)</f>
        <v>7.8472311827957029</v>
      </c>
      <c r="AN388" s="135">
        <f>AVERAGE(AN7:AN386)</f>
        <v>1.2225418994413404</v>
      </c>
      <c r="AO388" s="135">
        <f>AVERAGE(AO7:AO386)</f>
        <v>-14.745607781582919</v>
      </c>
      <c r="AP388" s="135">
        <f>AVERAGE(AP7:AP386)</f>
        <v>11.663243609824542</v>
      </c>
      <c r="AQ388" s="135">
        <f>AVERAGE(AQ7:AQ386)</f>
        <v>106.43162158960702</v>
      </c>
      <c r="AR388" s="135">
        <f>AVERAGE(AR7:AR386)</f>
        <v>2.6746152324266919</v>
      </c>
      <c r="AS388" s="135">
        <f>AVERAGE(AS7:AS386)</f>
        <v>2.8749438460560537</v>
      </c>
      <c r="AT388" s="135">
        <f>AVERAGE(AT7:AT386)</f>
        <v>3.0869563921247192</v>
      </c>
      <c r="AU388" s="135">
        <f>AVERAGE(AU7:AU386)</f>
        <v>3.3174173859438989</v>
      </c>
      <c r="AV388" s="135">
        <f>AVERAGE(AV7:AV386)</f>
        <v>3.5680358573922124</v>
      </c>
      <c r="AW388" s="135">
        <f>AVERAGE(AW7:AW386)</f>
        <v>15.521968713943592</v>
      </c>
      <c r="AX388" s="135">
        <f>AVERAGE(AX7:AX386)</f>
        <v>14.210723013230018</v>
      </c>
      <c r="AY388" s="135">
        <f>AVERAGE(AY7:AY386)</f>
        <v>0.81284946236559175</v>
      </c>
      <c r="AZ388" s="135">
        <f>AVERAGE(AZ7:AZ386)</f>
        <v>35.462956989247324</v>
      </c>
      <c r="BA388" s="135">
        <f>AVERAGE(BA7:BA386)</f>
        <v>-13.128198924731176</v>
      </c>
      <c r="BB388" s="135">
        <f>AVERAGE(BB7:BB386)</f>
        <v>2.6837903225806441</v>
      </c>
      <c r="BC388" s="135">
        <f>AVERAGE(BC7:BC386)</f>
        <v>7.0993010752688157</v>
      </c>
      <c r="BD388" s="136"/>
      <c r="BE388" s="135">
        <f>AVERAGE(BE7:BE386)</f>
        <v>2011.2184210526316</v>
      </c>
      <c r="BF388" s="135">
        <f>AVERAGE(BF7:BF386)</f>
        <v>1.2078947368421054</v>
      </c>
      <c r="BG388" s="135">
        <f>AVERAGE(BG7:BG386)</f>
        <v>5.9551612903225815</v>
      </c>
    </row>
    <row r="389" spans="1:61" x14ac:dyDescent="0.2">
      <c r="O389" s="141"/>
      <c r="W389" s="142"/>
      <c r="X389" s="142"/>
      <c r="AL389" s="143"/>
      <c r="BE389" s="144"/>
    </row>
    <row r="390" spans="1:61" x14ac:dyDescent="0.2">
      <c r="A390" t="s">
        <v>541</v>
      </c>
      <c r="O390" s="141"/>
      <c r="W390" s="142"/>
      <c r="X390" s="142"/>
      <c r="AL390" s="143"/>
      <c r="BE390" s="144"/>
    </row>
    <row r="391" spans="1:61" x14ac:dyDescent="0.2">
      <c r="A391" t="s">
        <v>527</v>
      </c>
      <c r="B391">
        <f>COUNTIF($C$7:$C$386,"="&amp;$A391)</f>
        <v>4</v>
      </c>
      <c r="E391" s="134">
        <f>AVERAGEIFS($E$7:$E$386,$C$7:$C$386,"="&amp;$A391)</f>
        <v>15.75</v>
      </c>
      <c r="I391" s="134">
        <f>AVERAGEIFS(I$7:I$386,$C$7:$C$386,"="&amp;$A391)</f>
        <v>72.697500000000005</v>
      </c>
      <c r="J391" s="136">
        <f>AVERAGEIFS(J$7:J$386,$C$7:$C$386,"="&amp;$A391)</f>
        <v>4.7774182293391743</v>
      </c>
      <c r="K391" s="137">
        <f>AVERAGEIFS(K$7:K$386,$C$7:$C$386,"="&amp;$A391)</f>
        <v>0.791875</v>
      </c>
      <c r="L391" s="134"/>
      <c r="M391" s="135">
        <f>AVERAGEIFS(M$7:M$386,$C$7:$C$386,"="&amp;$A391)</f>
        <v>3.1675</v>
      </c>
      <c r="N391" s="134"/>
      <c r="O391" s="138">
        <f>AVERAGEIFS(O$7:O$386,$C$7:$C$386,"="&amp;$A391)</f>
        <v>0.73899999999999999</v>
      </c>
      <c r="P391" s="134"/>
      <c r="Q391" s="134"/>
      <c r="R391" s="135">
        <f>AVERAGEIFS(R$7:R$386,$C$7:$C$386,"="&amp;$A391)</f>
        <v>5.1376939458532949</v>
      </c>
      <c r="S391" s="135">
        <f>AVERAGEIFS(S$7:S$386,$C$7:$C$386,"="&amp;$A391)</f>
        <v>4.9027628856289143</v>
      </c>
      <c r="T391" s="135">
        <f>AVERAGEIFS(T$7:T$386,$C$7:$C$386,"="&amp;$A391)</f>
        <v>10.639083400330485</v>
      </c>
      <c r="U391" s="135">
        <f>AVERAGEIFS(U$7:U$386,$C$7:$C$386,"="&amp;$A391)</f>
        <v>12.835044380922346</v>
      </c>
      <c r="V391" s="135">
        <f>AVERAGEIFS(V$7:V$386,$C$7:$C$386,"="&amp;$A391)</f>
        <v>12.671597632782044</v>
      </c>
      <c r="W391" s="139">
        <f>AVERAGEIFS(W$7:W$386,$C$7:$C$386,"="&amp;$A391)</f>
        <v>0.91087998642065549</v>
      </c>
      <c r="X391" s="139">
        <f>AVERAGEIFS(X$7:X$386,$C$7:$C$386,"="&amp;$A391)</f>
        <v>0.34890466135496212</v>
      </c>
      <c r="Z391" s="136">
        <f>AVERAGEIFS(Z$7:Z$386,$C$7:$C$386,"="&amp;$A391)</f>
        <v>79.906798254100465</v>
      </c>
      <c r="AA391" s="135">
        <f>AVERAGEIFS(AA$7:AA$386,$C$7:$C$386,"="&amp;$A391)</f>
        <v>18.181724941868097</v>
      </c>
      <c r="AB391" s="135"/>
      <c r="AC391" s="135">
        <f>AVERAGEIFS(AC$7:AC$386,$C$7:$C$386,"="&amp;$A391)</f>
        <v>3.5249999999999999</v>
      </c>
      <c r="AD391" s="135">
        <f>AVERAGEIFS(AD$7:AD$386,$C$7:$C$386,"="&amp;$A391)</f>
        <v>0.71</v>
      </c>
      <c r="AE391" s="135">
        <f>AVERAGEIFS(AE$7:AE$386,$C$7:$C$386,"="&amp;$A391)</f>
        <v>1.0974999999999999</v>
      </c>
      <c r="AF391" s="135">
        <f>AVERAGEIFS(AF$7:AF$386,$C$7:$C$386,"="&amp;$A391)</f>
        <v>1.585</v>
      </c>
      <c r="AG391" s="135">
        <f>AVERAGEIFS(AG$7:AG$386,$C$7:$C$386,"="&amp;$A391)</f>
        <v>10.452500000000001</v>
      </c>
      <c r="AH391" s="135">
        <f>AVERAGEIFS(AH$7:AH$386,$C$7:$C$386,"="&amp;$A391)</f>
        <v>259.87750000000005</v>
      </c>
      <c r="AI391" s="135">
        <f>AVERAGEIFS(AI$7:AI$386,$C$7:$C$386,"="&amp;$A391)</f>
        <v>-5.807500000000001</v>
      </c>
      <c r="AJ391" s="135">
        <f>AVERAGEIFS(AJ$7:AJ$386,$C$7:$C$386,"="&amp;$A391)</f>
        <v>9.5374999999999979</v>
      </c>
      <c r="AK391" s="135">
        <f>AVERAGEIFS(AK$7:AK$386,$C$7:$C$386,"="&amp;$A391)</f>
        <v>39.335000000000001</v>
      </c>
      <c r="AL391" s="140">
        <f>AVERAGEIFS(AL$7:AL$386,$C$7:$C$386,"="&amp;$A391)</f>
        <v>74067.5</v>
      </c>
      <c r="AM391" s="135">
        <f>AVERAGEIFS(AM$7:AM$386,$C$7:$C$386,"="&amp;$A391)</f>
        <v>3.9525000000000001</v>
      </c>
      <c r="AN391" s="135">
        <f>AVERAGEIFS(AN$7:AN$386,$C$7:$C$386,"="&amp;$A391)</f>
        <v>2.3149999999999999</v>
      </c>
      <c r="AO391" s="136">
        <f>AVERAGEIFS(AO$7:AO$386,$C$7:$C$386,"="&amp;$A391)</f>
        <v>-0.5692623316065788</v>
      </c>
      <c r="AP391" s="135">
        <f>AVERAGEIFS(AP$7:AP$386,$C$7:$C$386,"="&amp;$A391)</f>
        <v>17.612462610261517</v>
      </c>
      <c r="AQ391" s="135">
        <f>AVERAGEIFS(AQ$7:AQ$386,$C$7:$C$386,"="&amp;$A391)</f>
        <v>11.2921124807499</v>
      </c>
      <c r="AR391" s="136">
        <f>AVERAGEIFS(AR$7:AR$386,$C$7:$C$386,"="&amp;$A391)</f>
        <v>3.3940737500000004</v>
      </c>
      <c r="AS391" s="135">
        <f>AVERAGEIFS(AS$7:AS$386,$C$7:$C$386,"="&amp;$A391)</f>
        <v>3.4864852310000005</v>
      </c>
      <c r="AT391" s="135">
        <f>AVERAGEIFS(AT$7:AT$386,$C$7:$C$386,"="&amp;$A391)</f>
        <v>3.7741743887569004</v>
      </c>
      <c r="AU391" s="135">
        <f>AVERAGEIFS(AU$7:AU$386,$C$7:$C$386,"="&amp;$A391)</f>
        <v>4.0885082372024391</v>
      </c>
      <c r="AV391" s="135">
        <f>AVERAGEIFS(AV$7:AV$386,$C$7:$C$386,"="&amp;$A391)</f>
        <v>4.4320392767317358</v>
      </c>
      <c r="AW391" s="135">
        <f>AVERAGEIFS(AW$7:AW$386,$C$7:$C$386,"="&amp;$A391)</f>
        <v>19.175280883691077</v>
      </c>
      <c r="AX391" s="135">
        <f>AVERAGEIFS(AX$7:AX$386,$C$7:$C$386,"="&amp;$A391)</f>
        <v>27.927241041798439</v>
      </c>
      <c r="AY391" s="136">
        <f>AVERAGEIFS(AY$7:AY$386,$C$7:$C$386,"="&amp;$A391)</f>
        <v>0.6775000000000001</v>
      </c>
      <c r="AZ391" s="135">
        <f>AVERAGEIFS(AZ$7:AZ$386,$C$7:$C$386,"="&amp;$A391)</f>
        <v>26.9</v>
      </c>
      <c r="BA391" s="135">
        <f>AVERAGEIFS(BA$7:BA$386,$C$7:$C$386,"="&amp;$A391)</f>
        <v>-17.737500000000001</v>
      </c>
      <c r="BB391" s="135">
        <f>AVERAGEIFS(BB$7:BB$386,$C$7:$C$386,"="&amp;$A391)</f>
        <v>2.7374999999999998</v>
      </c>
      <c r="BC391" s="135">
        <f>AVERAGEIFS(BC$7:BC$386,$C$7:$C$386,"="&amp;$A391)</f>
        <v>2.9024999999999994</v>
      </c>
      <c r="BD391" s="136"/>
      <c r="BE391" s="15">
        <f>AVERAGEIFS(BE$7:BE$386,$C$7:$C$386,"="&amp;$A391)</f>
        <v>2010.5</v>
      </c>
      <c r="BF391" s="135">
        <f>AVERAGEIFS(BF$7:BF$386,$C$7:$C$386,"="&amp;$A391)</f>
        <v>1.5</v>
      </c>
      <c r="BG391" s="135">
        <f>AVERAGEIFS(BG$7:BG$386,$C$7:$C$386,"="&amp;$A391)</f>
        <v>3.1274999999999999</v>
      </c>
    </row>
    <row r="392" spans="1:61" x14ac:dyDescent="0.2">
      <c r="A392" t="s">
        <v>335</v>
      </c>
      <c r="B392">
        <f>COUNTIF($C$7:$C$386,"="&amp;$A392)</f>
        <v>27</v>
      </c>
      <c r="E392" s="134">
        <f>AVERAGEIFS($E$7:$E$386,$C$7:$C$386,"="&amp;$A392)</f>
        <v>14.555555555555555</v>
      </c>
      <c r="I392" s="134">
        <f>AVERAGEIFS(I$7:I$386,$C$7:$C$386,"="&amp;$A392)</f>
        <v>180.46740740740739</v>
      </c>
      <c r="J392" s="136">
        <f>AVERAGEIFS(J$7:J$386,$C$7:$C$386,"="&amp;$A392)</f>
        <v>2.4510597633678657</v>
      </c>
      <c r="K392" s="137">
        <f>AVERAGEIFS(K$7:K$386,$C$7:$C$386,"="&amp;$A392)</f>
        <v>0.71418518518518526</v>
      </c>
      <c r="L392" s="134"/>
      <c r="M392" s="135">
        <f>AVERAGEIFS(M$7:M$386,$C$7:$C$386,"="&amp;$A392)</f>
        <v>2.8080740740740739</v>
      </c>
      <c r="N392" s="134"/>
      <c r="O392" s="138">
        <f>AVERAGEIFS(O$7:O$386,$C$7:$C$386,"="&amp;$A392)</f>
        <v>0.66987037037037045</v>
      </c>
      <c r="P392" s="134"/>
      <c r="Q392" s="134"/>
      <c r="R392" s="135">
        <f>AVERAGEIFS(R$7:R$386,$C$7:$C$386,"="&amp;$A392)</f>
        <v>7.4800324217305922</v>
      </c>
      <c r="S392" s="135">
        <f>AVERAGEIFS(S$7:S$386,$C$7:$C$386,"="&amp;$A392)</f>
        <v>8.4479978847358339</v>
      </c>
      <c r="T392" s="135">
        <f>AVERAGEIFS(T$7:T$386,$C$7:$C$386,"="&amp;$A392)</f>
        <v>10.488971981086324</v>
      </c>
      <c r="U392" s="135">
        <f>AVERAGEIFS(U$7:U$386,$C$7:$C$386,"="&amp;$A392)</f>
        <v>13.18323735237875</v>
      </c>
      <c r="V392" s="135">
        <f>AVERAGEIFS(V$7:V$386,$C$7:$C$386,"="&amp;$A392)</f>
        <v>14.183190548304417</v>
      </c>
      <c r="W392" s="139">
        <f>AVERAGEIFS(W$7:W$386,$C$7:$C$386,"="&amp;$A392)</f>
        <v>0.92357411545166246</v>
      </c>
      <c r="X392" s="139">
        <f>AVERAGEIFS(X$7:X$386,$C$7:$C$386,"="&amp;$A392)</f>
        <v>1.6549790233578652</v>
      </c>
      <c r="Z392" s="136">
        <f>AVERAGEIFS(Z$7:Z$386,$C$7:$C$386,"="&amp;$A392)</f>
        <v>48.257527745354032</v>
      </c>
      <c r="AA392" s="135">
        <f>AVERAGEIFS(AA$7:AA$386,$C$7:$C$386,"="&amp;$A392)</f>
        <v>20.064603568023529</v>
      </c>
      <c r="AB392" s="135"/>
      <c r="AC392" s="135">
        <f>AVERAGEIFS(AC$7:AC$386,$C$7:$C$386,"="&amp;$A392)</f>
        <v>12.223333333333334</v>
      </c>
      <c r="AD392" s="135">
        <f>AVERAGEIFS(AD$7:AD$386,$C$7:$C$386,"="&amp;$A392)</f>
        <v>2.5475999999999996</v>
      </c>
      <c r="AE392" s="135">
        <f>AVERAGEIFS(AE$7:AE$386,$C$7:$C$386,"="&amp;$A392)</f>
        <v>1.494814814814815</v>
      </c>
      <c r="AF392" s="135">
        <f>AVERAGEIFS(AF$7:AF$386,$C$7:$C$386,"="&amp;$A392)</f>
        <v>4.8617391304347839</v>
      </c>
      <c r="AG392" s="135">
        <f>AVERAGEIFS(AG$7:AG$386,$C$7:$C$386,"="&amp;$A392)</f>
        <v>52.909166666666664</v>
      </c>
      <c r="AH392" s="135">
        <f>AVERAGEIFS(AH$7:AH$386,$C$7:$C$386,"="&amp;$A392)</f>
        <v>6.8788461538461547</v>
      </c>
      <c r="AI392" s="135">
        <f>AVERAGEIFS(AI$7:AI$386,$C$7:$C$386,"="&amp;$A392)</f>
        <v>14.275769230769233</v>
      </c>
      <c r="AJ392" s="135">
        <f>AVERAGEIFS(AJ$7:AJ$386,$C$7:$C$386,"="&amp;$A392)</f>
        <v>7.8277272727272731</v>
      </c>
      <c r="AK392" s="135">
        <f>AVERAGEIFS(AK$7:AK$386,$C$7:$C$386,"="&amp;$A392)</f>
        <v>10.062799999999999</v>
      </c>
      <c r="AL392" s="140">
        <f>AVERAGEIFS(AL$7:AL$386,$C$7:$C$386,"="&amp;$A392)</f>
        <v>28648.402592592589</v>
      </c>
      <c r="AM392" s="135">
        <f>AVERAGEIFS(AM$7:AM$386,$C$7:$C$386,"="&amp;$A392)</f>
        <v>15.027777777777773</v>
      </c>
      <c r="AN392" s="135">
        <f>AVERAGEIFS(AN$7:AN$386,$C$7:$C$386,"="&amp;$A392)</f>
        <v>1.6495652173913042</v>
      </c>
      <c r="AO392" s="136">
        <f>AVERAGEIFS(AO$7:AO$386,$C$7:$C$386,"="&amp;$A392)</f>
        <v>-4.3639366636690591</v>
      </c>
      <c r="AP392" s="135">
        <f>AVERAGEIFS(AP$7:AP$386,$C$7:$C$386,"="&amp;$A392)</f>
        <v>15.634297115746616</v>
      </c>
      <c r="AQ392" s="135">
        <f>AVERAGEIFS(AQ$7:AQ$386,$C$7:$C$386,"="&amp;$A392)</f>
        <v>86.009201834716905</v>
      </c>
      <c r="AR392" s="136">
        <f>AVERAGEIFS(AR$7:AR$386,$C$7:$C$386,"="&amp;$A392)</f>
        <v>2.7918164814814816</v>
      </c>
      <c r="AS392" s="135">
        <f>AVERAGEIFS(AS$7:AS$386,$C$7:$C$386,"="&amp;$A392)</f>
        <v>3.0211461857185191</v>
      </c>
      <c r="AT392" s="135">
        <f>AVERAGEIFS(AT$7:AT$386,$C$7:$C$386,"="&amp;$A392)</f>
        <v>3.2614998995564752</v>
      </c>
      <c r="AU392" s="135">
        <f>AVERAGEIFS(AU$7:AU$386,$C$7:$C$386,"="&amp;$A392)</f>
        <v>3.5228216663375043</v>
      </c>
      <c r="AV392" s="135">
        <f>AVERAGEIFS(AV$7:AV$386,$C$7:$C$386,"="&amp;$A392)</f>
        <v>3.8070273826007148</v>
      </c>
      <c r="AW392" s="135">
        <f>AVERAGEIFS(AW$7:AW$386,$C$7:$C$386,"="&amp;$A392)</f>
        <v>16.404311615694695</v>
      </c>
      <c r="AX392" s="135">
        <f>AVERAGEIFS(AX$7:AX$386,$C$7:$C$386,"="&amp;$A392)</f>
        <v>14.354631136148665</v>
      </c>
      <c r="AY392" s="136">
        <f>AVERAGEIFS(AY$7:AY$386,$C$7:$C$386,"="&amp;$A392)</f>
        <v>1.0311111111111106</v>
      </c>
      <c r="AZ392" s="135">
        <f>AVERAGEIFS(AZ$7:AZ$386,$C$7:$C$386,"="&amp;$A392)</f>
        <v>30.14777777777778</v>
      </c>
      <c r="BA392" s="135">
        <f>AVERAGEIFS(BA$7:BA$386,$C$7:$C$386,"="&amp;$A392)</f>
        <v>-22.337037037037035</v>
      </c>
      <c r="BB392" s="135">
        <f>AVERAGEIFS(BB$7:BB$386,$C$7:$C$386,"="&amp;$A392)</f>
        <v>1.9481481481481486</v>
      </c>
      <c r="BC392" s="135">
        <f>AVERAGEIFS(BC$7:BC$386,$C$7:$C$386,"="&amp;$A392)</f>
        <v>0.18296296296296255</v>
      </c>
      <c r="BD392" s="136"/>
      <c r="BE392" s="15">
        <f>AVERAGEIFS(BE$7:BE$386,$C$7:$C$386,"="&amp;$A392)</f>
        <v>2012.2962962962963</v>
      </c>
      <c r="BF392" s="135">
        <f>AVERAGEIFS(BF$7:BF$386,$C$7:$C$386,"="&amp;$A392)</f>
        <v>1.1111111111111112</v>
      </c>
      <c r="BG392" s="135">
        <f>AVERAGEIFS(BG$7:BG$386,$C$7:$C$386,"="&amp;$A392)</f>
        <v>8.7970370370370361</v>
      </c>
    </row>
    <row r="393" spans="1:61" x14ac:dyDescent="0.2">
      <c r="A393" t="s">
        <v>125</v>
      </c>
      <c r="B393">
        <f>COUNTIF($C$7:$C$386,"="&amp;$A393)</f>
        <v>12</v>
      </c>
      <c r="E393" s="134">
        <f>AVERAGEIFS($E$7:$E$386,$C$7:$C$386,"="&amp;$A393)</f>
        <v>16.583333333333332</v>
      </c>
      <c r="I393" s="134">
        <f>AVERAGEIFS(I$7:I$386,$C$7:$C$386,"="&amp;$A393)</f>
        <v>174.04749999999999</v>
      </c>
      <c r="J393" s="136">
        <f>AVERAGEIFS(J$7:J$386,$C$7:$C$386,"="&amp;$A393)</f>
        <v>2.5539153721777859</v>
      </c>
      <c r="K393" s="137">
        <f>AVERAGEIFS(K$7:K$386,$C$7:$C$386,"="&amp;$A393)</f>
        <v>0.79874999999999996</v>
      </c>
      <c r="L393" s="134"/>
      <c r="M393" s="135">
        <f>AVERAGEIFS(M$7:M$386,$C$7:$C$386,"="&amp;$A393)</f>
        <v>2.9574999999999996</v>
      </c>
      <c r="N393" s="134"/>
      <c r="O393" s="138">
        <f>AVERAGEIFS(O$7:O$386,$C$7:$C$386,"="&amp;$A393)</f>
        <v>0.75124999999999986</v>
      </c>
      <c r="P393" s="134"/>
      <c r="Q393" s="134"/>
      <c r="R393" s="135">
        <f>AVERAGEIFS(R$7:R$386,$C$7:$C$386,"="&amp;$A393)</f>
        <v>5.9969893527045768</v>
      </c>
      <c r="S393" s="135">
        <f>AVERAGEIFS(S$7:S$386,$C$7:$C$386,"="&amp;$A393)</f>
        <v>6.4684434782370053</v>
      </c>
      <c r="T393" s="135">
        <f>AVERAGEIFS(T$7:T$386,$C$7:$C$386,"="&amp;$A393)</f>
        <v>8.1381420166283629</v>
      </c>
      <c r="U393" s="135">
        <f>AVERAGEIFS(U$7:U$386,$C$7:$C$386,"="&amp;$A393)</f>
        <v>7.6117787205228735</v>
      </c>
      <c r="V393" s="135">
        <f>AVERAGEIFS(V$7:V$386,$C$7:$C$386,"="&amp;$A393)</f>
        <v>10.149850030943792</v>
      </c>
      <c r="W393" s="139">
        <f>AVERAGEIFS(W$7:W$386,$C$7:$C$386,"="&amp;$A393)</f>
        <v>0.80510039447558734</v>
      </c>
      <c r="X393" s="139">
        <f>AVERAGEIFS(X$7:X$386,$C$7:$C$386,"="&amp;$A393)</f>
        <v>1.8965803815795619</v>
      </c>
      <c r="Z393" s="136">
        <f>AVERAGEIFS(Z$7:Z$386,$C$7:$C$386,"="&amp;$A393)</f>
        <v>65.946036316257903</v>
      </c>
      <c r="AA393" s="135">
        <f>AVERAGEIFS(AA$7:AA$386,$C$7:$C$386,"="&amp;$A393)</f>
        <v>26.997595088679777</v>
      </c>
      <c r="AB393" s="135"/>
      <c r="AC393" s="135">
        <f>AVERAGEIFS(AC$7:AC$386,$C$7:$C$386,"="&amp;$A393)</f>
        <v>6.2216666666666649</v>
      </c>
      <c r="AD393" s="135">
        <f>AVERAGEIFS(AD$7:AD$386,$C$7:$C$386,"="&amp;$A393)</f>
        <v>5.0789999999999997</v>
      </c>
      <c r="AE393" s="135">
        <f>AVERAGEIFS(AE$7:AE$386,$C$7:$C$386,"="&amp;$A393)</f>
        <v>2.0383333333333336</v>
      </c>
      <c r="AF393" s="135">
        <f>AVERAGEIFS(AF$7:AF$386,$C$7:$C$386,"="&amp;$A393)</f>
        <v>4.549090909090908</v>
      </c>
      <c r="AG393" s="135">
        <f>AVERAGEIFS(AG$7:AG$386,$C$7:$C$386,"="&amp;$A393)</f>
        <v>17.474545454545453</v>
      </c>
      <c r="AH393" s="135">
        <f>AVERAGEIFS(AH$7:AH$386,$C$7:$C$386,"="&amp;$A393)</f>
        <v>1.2670000000000001</v>
      </c>
      <c r="AI393" s="135">
        <f>AVERAGEIFS(AI$7:AI$386,$C$7:$C$386,"="&amp;$A393)</f>
        <v>9.2155555555555555</v>
      </c>
      <c r="AJ393" s="135">
        <f>AVERAGEIFS(AJ$7:AJ$386,$C$7:$C$386,"="&amp;$A393)</f>
        <v>4.713333333333332</v>
      </c>
      <c r="AK393" s="135">
        <f>AVERAGEIFS(AK$7:AK$386,$C$7:$C$386,"="&amp;$A393)</f>
        <v>6.0600000000000014</v>
      </c>
      <c r="AL393" s="140">
        <f>AVERAGEIFS(AL$7:AL$386,$C$7:$C$386,"="&amp;$A393)</f>
        <v>74746.452499999999</v>
      </c>
      <c r="AM393" s="135">
        <f>AVERAGEIFS(AM$7:AM$386,$C$7:$C$386,"="&amp;$A393)</f>
        <v>10.020833333333332</v>
      </c>
      <c r="AN393" s="135">
        <f>AVERAGEIFS(AN$7:AN$386,$C$7:$C$386,"="&amp;$A393)</f>
        <v>0.9336363636363636</v>
      </c>
      <c r="AO393" s="136">
        <f>AVERAGEIFS(AO$7:AO$386,$C$7:$C$386,"="&amp;$A393)</f>
        <v>-16.831900995979119</v>
      </c>
      <c r="AP393" s="135">
        <f>AVERAGEIFS(AP$7:AP$386,$C$7:$C$386,"="&amp;$A393)</f>
        <v>10.165694092700658</v>
      </c>
      <c r="AQ393" s="135">
        <f>AVERAGEIFS(AQ$7:AQ$386,$C$7:$C$386,"="&amp;$A393)</f>
        <v>121.99840119939485</v>
      </c>
      <c r="AR393" s="136">
        <f>AVERAGEIFS(AR$7:AR$386,$C$7:$C$386,"="&amp;$A393)</f>
        <v>2.8787429166666669</v>
      </c>
      <c r="AS393" s="135">
        <f>AVERAGEIFS(AS$7:AS$386,$C$7:$C$386,"="&amp;$A393)</f>
        <v>3.1003339067750004</v>
      </c>
      <c r="AT393" s="135">
        <f>AVERAGEIFS(AT$7:AT$386,$C$7:$C$386,"="&amp;$A393)</f>
        <v>3.2938506021120371</v>
      </c>
      <c r="AU393" s="135">
        <f>AVERAGEIFS(AU$7:AU$386,$C$7:$C$386,"="&amp;$A393)</f>
        <v>3.5028343389757075</v>
      </c>
      <c r="AV393" s="135">
        <f>AVERAGEIFS(AV$7:AV$386,$C$7:$C$386,"="&amp;$A393)</f>
        <v>3.7286563896278153</v>
      </c>
      <c r="AW393" s="135">
        <f>AVERAGEIFS(AW$7:AW$386,$C$7:$C$386,"="&amp;$A393)</f>
        <v>16.504418154157232</v>
      </c>
      <c r="AX393" s="135">
        <f>AVERAGEIFS(AX$7:AX$386,$C$7:$C$386,"="&amp;$A393)</f>
        <v>14.165984265569579</v>
      </c>
      <c r="AY393" s="136">
        <f>AVERAGEIFS(AY$7:AY$386,$C$7:$C$386,"="&amp;$A393)</f>
        <v>0.47166666666666668</v>
      </c>
      <c r="AZ393" s="135">
        <f>AVERAGEIFS(AZ$7:AZ$386,$C$7:$C$386,"="&amp;$A393)</f>
        <v>28.405000000000001</v>
      </c>
      <c r="BA393" s="135">
        <f>AVERAGEIFS(BA$7:BA$386,$C$7:$C$386,"="&amp;$A393)</f>
        <v>-18.612500000000001</v>
      </c>
      <c r="BB393" s="135">
        <f>AVERAGEIFS(BB$7:BB$386,$C$7:$C$386,"="&amp;$A393)</f>
        <v>1.3816666666666666</v>
      </c>
      <c r="BC393" s="135">
        <f>AVERAGEIFS(BC$7:BC$386,$C$7:$C$386,"="&amp;$A393)</f>
        <v>3.5533333333333332</v>
      </c>
      <c r="BD393" s="136"/>
      <c r="BE393" s="15">
        <f>AVERAGEIFS(BE$7:BE$386,$C$7:$C$386,"="&amp;$A393)</f>
        <v>2010.0833333333333</v>
      </c>
      <c r="BF393" s="135">
        <f>AVERAGEIFS(BF$7:BF$386,$C$7:$C$386,"="&amp;$A393)</f>
        <v>1.4166666666666667</v>
      </c>
      <c r="BG393" s="135">
        <f>AVERAGEIFS(BG$7:BG$386,$C$7:$C$386,"="&amp;$A393)</f>
        <v>8.6116666666666664</v>
      </c>
    </row>
    <row r="394" spans="1:61" x14ac:dyDescent="0.2">
      <c r="A394" t="s">
        <v>263</v>
      </c>
      <c r="B394">
        <f>COUNTIF($C$7:$C$386,"="&amp;$A394)</f>
        <v>5</v>
      </c>
      <c r="E394" s="134">
        <f>AVERAGEIFS($E$7:$E$386,$C$7:$C$386,"="&amp;$A394)</f>
        <v>14.4</v>
      </c>
      <c r="I394" s="134">
        <f>AVERAGEIFS(I$7:I$386,$C$7:$C$386,"="&amp;$A394)</f>
        <v>154.76999999999998</v>
      </c>
      <c r="J394" s="136">
        <f>AVERAGEIFS(J$7:J$386,$C$7:$C$386,"="&amp;$A394)</f>
        <v>5.1236816727590311</v>
      </c>
      <c r="K394" s="137">
        <f>AVERAGEIFS(K$7:K$386,$C$7:$C$386,"="&amp;$A394)</f>
        <v>0.97406000000000004</v>
      </c>
      <c r="L394" s="134"/>
      <c r="M394" s="135">
        <f>AVERAGEIFS(M$7:M$386,$C$7:$C$386,"="&amp;$A394)</f>
        <v>3.8962400000000001</v>
      </c>
      <c r="N394" s="134"/>
      <c r="O394" s="138">
        <f>AVERAGEIFS(O$7:O$386,$C$7:$C$386,"="&amp;$A394)</f>
        <v>0.91980666666666655</v>
      </c>
      <c r="P394" s="134"/>
      <c r="Q394" s="134"/>
      <c r="R394" s="135">
        <f>AVERAGEIFS(R$7:R$386,$C$7:$C$386,"="&amp;$A394)</f>
        <v>6.5107167479101546</v>
      </c>
      <c r="S394" s="135">
        <f>AVERAGEIFS(S$7:S$386,$C$7:$C$386,"="&amp;$A394)</f>
        <v>11.31479573858075</v>
      </c>
      <c r="T394" s="135">
        <f>AVERAGEIFS(T$7:T$386,$C$7:$C$386,"="&amp;$A394)</f>
        <v>9.9017923567588237</v>
      </c>
      <c r="U394" s="135">
        <f>AVERAGEIFS(U$7:U$386,$C$7:$C$386,"="&amp;$A394)</f>
        <v>8.4834031933662324</v>
      </c>
      <c r="V394" s="135">
        <f>AVERAGEIFS(V$7:V$386,$C$7:$C$386,"="&amp;$A394)</f>
        <v>19.112734299530555</v>
      </c>
      <c r="W394" s="139">
        <f>AVERAGEIFS(W$7:W$386,$C$7:$C$386,"="&amp;$A394)</f>
        <v>0.60466747074315441</v>
      </c>
      <c r="X394" s="139">
        <f>AVERAGEIFS(X$7:X$386,$C$7:$C$386,"="&amp;$A394)</f>
        <v>0.63412633385853168</v>
      </c>
      <c r="Z394" s="136">
        <f>AVERAGEIFS(Z$7:Z$386,$C$7:$C$386,"="&amp;$A394)</f>
        <v>85.735297689075281</v>
      </c>
      <c r="AA394" s="135">
        <f>AVERAGEIFS(AA$7:AA$386,$C$7:$C$386,"="&amp;$A394)</f>
        <v>24.36296278694822</v>
      </c>
      <c r="AB394" s="135"/>
      <c r="AC394" s="135">
        <f>AVERAGEIFS(AC$7:AC$386,$C$7:$C$386,"="&amp;$A394)</f>
        <v>5.6260000000000003</v>
      </c>
      <c r="AD394" s="135">
        <f>AVERAGEIFS(AD$7:AD$386,$C$7:$C$386,"="&amp;$A394)</f>
        <v>2.7574999999999998</v>
      </c>
      <c r="AE394" s="135">
        <f>AVERAGEIFS(AE$7:AE$386,$C$7:$C$386,"="&amp;$A394)</f>
        <v>9.3940000000000001</v>
      </c>
      <c r="AF394" s="135">
        <f>AVERAGEIFS(AF$7:AF$386,$C$7:$C$386,"="&amp;$A394)</f>
        <v>8.7899999999999991</v>
      </c>
      <c r="AG394" s="135">
        <f>AVERAGEIFS(AG$7:AG$386,$C$7:$C$386,"="&amp;$A394)</f>
        <v>118.03200000000001</v>
      </c>
      <c r="AH394" s="135">
        <f>AVERAGEIFS(AH$7:AH$386,$C$7:$C$386,"="&amp;$A394)</f>
        <v>48.444000000000003</v>
      </c>
      <c r="AI394" s="135">
        <f>AVERAGEIFS(AI$7:AI$386,$C$7:$C$386,"="&amp;$A394)</f>
        <v>6.3360000000000003</v>
      </c>
      <c r="AJ394" s="135">
        <f>AVERAGEIFS(AJ$7:AJ$386,$C$7:$C$386,"="&amp;$A394)</f>
        <v>11.523333333333332</v>
      </c>
      <c r="AK394" s="135">
        <f>AVERAGEIFS(AK$7:AK$386,$C$7:$C$386,"="&amp;$A394)</f>
        <v>13.407499999999999</v>
      </c>
      <c r="AL394" s="140">
        <f>AVERAGEIFS(AL$7:AL$386,$C$7:$C$386,"="&amp;$A394)</f>
        <v>36716</v>
      </c>
      <c r="AM394" s="135">
        <f>AVERAGEIFS(AM$7:AM$386,$C$7:$C$386,"="&amp;$A394)</f>
        <v>25.984000000000002</v>
      </c>
      <c r="AN394" s="135">
        <f>AVERAGEIFS(AN$7:AN$386,$C$7:$C$386,"="&amp;$A394)</f>
        <v>2.5249999999999999</v>
      </c>
      <c r="AO394" s="136">
        <f>AVERAGEIFS(AO$7:AO$386,$C$7:$C$386,"="&amp;$A394)</f>
        <v>-10.755877920822952</v>
      </c>
      <c r="AP394" s="135">
        <f>AVERAGEIFS(AP$7:AP$386,$C$7:$C$386,"="&amp;$A394)</f>
        <v>13.607084866125263</v>
      </c>
      <c r="AQ394" s="135">
        <f>AVERAGEIFS(AQ$7:AQ$386,$C$7:$C$386,"="&amp;$A394)</f>
        <v>208.39208837655161</v>
      </c>
      <c r="AR394" s="136">
        <f>AVERAGEIFS(AR$7:AR$386,$C$7:$C$386,"="&amp;$A394)</f>
        <v>3.8071767413333335</v>
      </c>
      <c r="AS394" s="135">
        <f>AVERAGEIFS(AS$7:AS$386,$C$7:$C$386,"="&amp;$A394)</f>
        <v>4.0653329571154666</v>
      </c>
      <c r="AT394" s="135">
        <f>AVERAGEIFS(AT$7:AT$386,$C$7:$C$386,"="&amp;$A394)</f>
        <v>4.3198256728173536</v>
      </c>
      <c r="AU394" s="135">
        <f>AVERAGEIFS(AU$7:AU$386,$C$7:$C$386,"="&amp;$A394)</f>
        <v>4.5948670677031487</v>
      </c>
      <c r="AV394" s="135">
        <f>AVERAGEIFS(AV$7:AV$386,$C$7:$C$386,"="&amp;$A394)</f>
        <v>4.8923166783732457</v>
      </c>
      <c r="AW394" s="135">
        <f>AVERAGEIFS(AW$7:AW$386,$C$7:$C$386,"="&amp;$A394)</f>
        <v>21.679519117342547</v>
      </c>
      <c r="AX394" s="135">
        <f>AVERAGEIFS(AX$7:AX$386,$C$7:$C$386,"="&amp;$A394)</f>
        <v>27.933126277597943</v>
      </c>
      <c r="AY394" s="136">
        <f>AVERAGEIFS(AY$7:AY$386,$C$7:$C$386,"="&amp;$A394)</f>
        <v>0.52600000000000002</v>
      </c>
      <c r="AZ394" s="135">
        <f>AVERAGEIFS(AZ$7:AZ$386,$C$7:$C$386,"="&amp;$A394)</f>
        <v>44.948</v>
      </c>
      <c r="BA394" s="135">
        <f>AVERAGEIFS(BA$7:BA$386,$C$7:$C$386,"="&amp;$A394)</f>
        <v>-7.38</v>
      </c>
      <c r="BB394" s="135">
        <f>AVERAGEIFS(BB$7:BB$386,$C$7:$C$386,"="&amp;$A394)</f>
        <v>7.506000000000002</v>
      </c>
      <c r="BC394" s="135">
        <f>AVERAGEIFS(BC$7:BC$386,$C$7:$C$386,"="&amp;$A394)</f>
        <v>14.761999999999997</v>
      </c>
      <c r="BD394" s="136"/>
      <c r="BE394" s="15">
        <f>AVERAGEIFS(BE$7:BE$386,$C$7:$C$386,"="&amp;$A394)</f>
        <v>2011.8</v>
      </c>
      <c r="BF394" s="135">
        <f>AVERAGEIFS(BF$7:BF$386,$C$7:$C$386,"="&amp;$A394)</f>
        <v>1.2</v>
      </c>
      <c r="BG394" s="135">
        <f>AVERAGEIFS(BG$7:BG$386,$C$7:$C$386,"="&amp;$A394)</f>
        <v>12.836000000000002</v>
      </c>
    </row>
    <row r="395" spans="1:61" x14ac:dyDescent="0.2">
      <c r="A395" t="s">
        <v>134</v>
      </c>
      <c r="B395">
        <f>COUNTIF($C$7:$C$386,"="&amp;$A395)</f>
        <v>139</v>
      </c>
      <c r="E395" s="134">
        <f>AVERAGEIFS($E$7:$E$386,$C$7:$C$386,"="&amp;$A395)</f>
        <v>14.827338129496402</v>
      </c>
      <c r="I395" s="134">
        <f>AVERAGEIFS(I$7:I$386,$C$7:$C$386,"="&amp;$A395)</f>
        <v>129.12122302158278</v>
      </c>
      <c r="J395" s="136">
        <f>AVERAGEIFS(J$7:J$386,$C$7:$C$386,"="&amp;$A395)</f>
        <v>2.4641490705255675</v>
      </c>
      <c r="K395" s="137">
        <f>AVERAGEIFS(K$7:K$386,$C$7:$C$386,"="&amp;$A395)</f>
        <v>0.60538848920863297</v>
      </c>
      <c r="L395" s="134"/>
      <c r="M395" s="135">
        <f>AVERAGEIFS(M$7:M$386,$C$7:$C$386,"="&amp;$A395)</f>
        <v>2.4172172661870501</v>
      </c>
      <c r="N395" s="134"/>
      <c r="O395" s="138">
        <f>AVERAGEIFS(O$7:O$386,$C$7:$C$386,"="&amp;$A395)</f>
        <v>0.55592206235012009</v>
      </c>
      <c r="P395" s="134"/>
      <c r="Q395" s="134"/>
      <c r="R395" s="135">
        <f>AVERAGEIFS(R$7:R$386,$C$7:$C$386,"="&amp;$A395)</f>
        <v>8.4584105618306129</v>
      </c>
      <c r="S395" s="135">
        <f>AVERAGEIFS(S$7:S$386,$C$7:$C$386,"="&amp;$A395)</f>
        <v>7.7643925449842621</v>
      </c>
      <c r="T395" s="135">
        <f>AVERAGEIFS(T$7:T$386,$C$7:$C$386,"="&amp;$A395)</f>
        <v>7.5255437191758068</v>
      </c>
      <c r="U395" s="135">
        <f>AVERAGEIFS(U$7:U$386,$C$7:$C$386,"="&amp;$A395)</f>
        <v>8.4984409826391278</v>
      </c>
      <c r="V395" s="135">
        <f>AVERAGEIFS(V$7:V$386,$C$7:$C$386,"="&amp;$A395)</f>
        <v>11.225091594262031</v>
      </c>
      <c r="W395" s="139">
        <f>AVERAGEIFS(W$7:W$386,$C$7:$C$386,"="&amp;$A395)</f>
        <v>0.83933409193260167</v>
      </c>
      <c r="X395" s="139">
        <f>AVERAGEIFS(X$7:X$386,$C$7:$C$386,"="&amp;$A395)</f>
        <v>3.2142426245282429</v>
      </c>
      <c r="Z395" s="136">
        <f>AVERAGEIFS(Z$7:Z$386,$C$7:$C$386,"="&amp;$A395)</f>
        <v>34.697934510676873</v>
      </c>
      <c r="AA395" s="135">
        <f>AVERAGEIFS(AA$7:AA$386,$C$7:$C$386,"="&amp;$A395)</f>
        <v>15.476281531998749</v>
      </c>
      <c r="AB395" s="135"/>
      <c r="AC395" s="135">
        <f>AVERAGEIFS(AC$7:AC$386,$C$7:$C$386,"="&amp;$A395)</f>
        <v>8.4437404580152631</v>
      </c>
      <c r="AD395" s="135">
        <f>AVERAGEIFS(AD$7:AD$386,$C$7:$C$386,"="&amp;$A395)</f>
        <v>2.9077142857142855</v>
      </c>
      <c r="AE395" s="135">
        <f>AVERAGEIFS(AE$7:AE$386,$C$7:$C$386,"="&amp;$A395)</f>
        <v>3.2274809160305331</v>
      </c>
      <c r="AF395" s="135">
        <f>AVERAGEIFS(AF$7:AF$386,$C$7:$C$386,"="&amp;$A395)</f>
        <v>3.1612598425196854</v>
      </c>
      <c r="AG395" s="135">
        <f>AVERAGEIFS(AG$7:AG$386,$C$7:$C$386,"="&amp;$A395)</f>
        <v>17.844461538461541</v>
      </c>
      <c r="AH395" s="135">
        <f>AVERAGEIFS(AH$7:AH$386,$C$7:$C$386,"="&amp;$A395)</f>
        <v>11.925537190082647</v>
      </c>
      <c r="AI395" s="135">
        <f>AVERAGEIFS(AI$7:AI$386,$C$7:$C$386,"="&amp;$A395)</f>
        <v>9.0495867768595026</v>
      </c>
      <c r="AJ395" s="135">
        <f>AVERAGEIFS(AJ$7:AJ$386,$C$7:$C$386,"="&amp;$A395)</f>
        <v>10.345905511811024</v>
      </c>
      <c r="AK395" s="135">
        <f>AVERAGEIFS(AK$7:AK$386,$C$7:$C$386,"="&amp;$A395)</f>
        <v>10.03391891891892</v>
      </c>
      <c r="AL395" s="140">
        <f>AVERAGEIFS(AL$7:AL$386,$C$7:$C$386,"="&amp;$A395)</f>
        <v>45153.795496183207</v>
      </c>
      <c r="AM395" s="135">
        <f>AVERAGEIFS(AM$7:AM$386,$C$7:$C$386,"="&amp;$A395)</f>
        <v>9.0405343511450358</v>
      </c>
      <c r="AN395" s="135">
        <f>AVERAGEIFS(AN$7:AN$386,$C$7:$C$386,"="&amp;$A395)</f>
        <v>0.91669291338582648</v>
      </c>
      <c r="AO395" s="136">
        <f>AVERAGEIFS(AO$7:AO$386,$C$7:$C$386,"="&amp;$A395)</f>
        <v>-4.4257610827918592</v>
      </c>
      <c r="AP395" s="135">
        <f>AVERAGEIFS(AP$7:AP$386,$C$7:$C$386,"="&amp;$A395)</f>
        <v>10.962590053164693</v>
      </c>
      <c r="AQ395" s="135">
        <f>AVERAGEIFS(AQ$7:AQ$386,$C$7:$C$386,"="&amp;$A395)</f>
        <v>30.77865638484063</v>
      </c>
      <c r="AR395" s="136">
        <f>AVERAGEIFS(AR$7:AR$386,$C$7:$C$386,"="&amp;$A395)</f>
        <v>2.3393900902192528</v>
      </c>
      <c r="AS395" s="135">
        <f>AVERAGEIFS(AS$7:AS$386,$C$7:$C$386,"="&amp;$A395)</f>
        <v>2.5050302140613225</v>
      </c>
      <c r="AT395" s="135">
        <f>AVERAGEIFS(AT$7:AT$386,$C$7:$C$386,"="&amp;$A395)</f>
        <v>2.6799969013153047</v>
      </c>
      <c r="AU395" s="135">
        <f>AVERAGEIFS(AU$7:AU$386,$C$7:$C$386,"="&amp;$A395)</f>
        <v>2.8700810622851622</v>
      </c>
      <c r="AV395" s="135">
        <f>AVERAGEIFS(AV$7:AV$386,$C$7:$C$386,"="&amp;$A395)</f>
        <v>3.0766998310223044</v>
      </c>
      <c r="AW395" s="135">
        <f>AVERAGEIFS(AW$7:AW$386,$C$7:$C$386,"="&amp;$A395)</f>
        <v>13.471198098903344</v>
      </c>
      <c r="AX395" s="135">
        <f>AVERAGEIFS(AX$7:AX$386,$C$7:$C$386,"="&amp;$A395)</f>
        <v>13.520341177612611</v>
      </c>
      <c r="AY395" s="136">
        <f>AVERAGEIFS(AY$7:AY$386,$C$7:$C$386,"="&amp;$A395)</f>
        <v>0.7241984732824428</v>
      </c>
      <c r="AZ395" s="135">
        <f>AVERAGEIFS(AZ$7:AZ$386,$C$7:$C$386,"="&amp;$A395)</f>
        <v>37.546641221374045</v>
      </c>
      <c r="BA395" s="135">
        <f>AVERAGEIFS(BA$7:BA$386,$C$7:$C$386,"="&amp;$A395)</f>
        <v>-6.4081679389312987</v>
      </c>
      <c r="BB395" s="135">
        <f>AVERAGEIFS(BB$7:BB$386,$C$7:$C$386,"="&amp;$A395)</f>
        <v>6.0127480916030525</v>
      </c>
      <c r="BC395" s="135">
        <f>AVERAGEIFS(BC$7:BC$386,$C$7:$C$386,"="&amp;$A395)</f>
        <v>12.982290076335881</v>
      </c>
      <c r="BD395" s="136"/>
      <c r="BE395" s="15">
        <f>AVERAGEIFS(BE$7:BE$386,$C$7:$C$386,"="&amp;$A395)</f>
        <v>2011.9280575539569</v>
      </c>
      <c r="BF395" s="135">
        <f>AVERAGEIFS(BF$7:BF$386,$C$7:$C$386,"="&amp;$A395)</f>
        <v>1.1079136690647482</v>
      </c>
      <c r="BG395" s="135">
        <f>AVERAGEIFS(BG$7:BG$386,$C$7:$C$386,"="&amp;$A395)</f>
        <v>3.5103053435114484</v>
      </c>
    </row>
    <row r="396" spans="1:61" x14ac:dyDescent="0.2">
      <c r="A396" t="s">
        <v>180</v>
      </c>
      <c r="B396">
        <f>COUNTIF($C$7:$C$386,"="&amp;$A396)</f>
        <v>23</v>
      </c>
      <c r="E396" s="134">
        <f>AVERAGEIFS($E$7:$E$386,$C$7:$C$386,"="&amp;$A396)</f>
        <v>16.434782608695652</v>
      </c>
      <c r="I396" s="134">
        <f>AVERAGEIFS(I$7:I$386,$C$7:$C$386,"="&amp;$A396)</f>
        <v>268.45304347826084</v>
      </c>
      <c r="J396" s="136">
        <f>AVERAGEIFS(J$7:J$386,$C$7:$C$386,"="&amp;$A396)</f>
        <v>2.2802743692452792</v>
      </c>
      <c r="K396" s="137">
        <f>AVERAGEIFS(K$7:K$386,$C$7:$C$386,"="&amp;$A396)</f>
        <v>0.85956521739130431</v>
      </c>
      <c r="L396" s="134"/>
      <c r="M396" s="135">
        <f>AVERAGEIFS(M$7:M$386,$C$7:$C$386,"="&amp;$A396)</f>
        <v>3.4382608695652173</v>
      </c>
      <c r="N396" s="134"/>
      <c r="O396" s="138">
        <f>AVERAGEIFS(O$7:O$386,$C$7:$C$386,"="&amp;$A396)</f>
        <v>0.80049999999999999</v>
      </c>
      <c r="P396" s="134"/>
      <c r="Q396" s="134"/>
      <c r="R396" s="135">
        <f>AVERAGEIFS(R$7:R$386,$C$7:$C$386,"="&amp;$A396)</f>
        <v>8.4898138880195262</v>
      </c>
      <c r="S396" s="135">
        <f>AVERAGEIFS(S$7:S$386,$C$7:$C$386,"="&amp;$A396)</f>
        <v>8.992479985391812</v>
      </c>
      <c r="T396" s="135">
        <f>AVERAGEIFS(T$7:T$386,$C$7:$C$386,"="&amp;$A396)</f>
        <v>8.4485185611245743</v>
      </c>
      <c r="U396" s="135">
        <f>AVERAGEIFS(U$7:U$386,$C$7:$C$386,"="&amp;$A396)</f>
        <v>8.9367478045075615</v>
      </c>
      <c r="V396" s="135">
        <f>AVERAGEIFS(V$7:V$386,$C$7:$C$386,"="&amp;$A396)</f>
        <v>9.790345490562391</v>
      </c>
      <c r="W396" s="139">
        <f>AVERAGEIFS(W$7:W$386,$C$7:$C$386,"="&amp;$A396)</f>
        <v>0.91346738324164289</v>
      </c>
      <c r="X396" s="139">
        <f>AVERAGEIFS(X$7:X$386,$C$7:$C$386,"="&amp;$A396)</f>
        <v>2.424722358496902</v>
      </c>
      <c r="Z396" s="136">
        <f>AVERAGEIFS(Z$7:Z$386,$C$7:$C$386,"="&amp;$A396)</f>
        <v>56.062458963758473</v>
      </c>
      <c r="AA396" s="135">
        <f>AVERAGEIFS(AA$7:AA$386,$C$7:$C$386,"="&amp;$A396)</f>
        <v>30.276354477976305</v>
      </c>
      <c r="AB396" s="135"/>
      <c r="AC396" s="135">
        <f>AVERAGEIFS(AC$7:AC$386,$C$7:$C$386,"="&amp;$A396)</f>
        <v>9.4404347826086958</v>
      </c>
      <c r="AD396" s="135">
        <f>AVERAGEIFS(AD$7:AD$386,$C$7:$C$386,"="&amp;$A396)</f>
        <v>1.9026315789473685</v>
      </c>
      <c r="AE396" s="135">
        <f>AVERAGEIFS(AE$7:AE$386,$C$7:$C$386,"="&amp;$A396)</f>
        <v>4.1073913043478258</v>
      </c>
      <c r="AF396" s="135">
        <f>AVERAGEIFS(AF$7:AF$386,$C$7:$C$386,"="&amp;$A396)</f>
        <v>7.4233333333333338</v>
      </c>
      <c r="AG396" s="135">
        <f>AVERAGEIFS(AG$7:AG$386,$C$7:$C$386,"="&amp;$A396)</f>
        <v>720.995</v>
      </c>
      <c r="AH396" s="135">
        <f>AVERAGEIFS(AH$7:AH$386,$C$7:$C$386,"="&amp;$A396)</f>
        <v>2.2331818181818179</v>
      </c>
      <c r="AI396" s="135">
        <f>AVERAGEIFS(AI$7:AI$386,$C$7:$C$386,"="&amp;$A396)</f>
        <v>82.726818181818189</v>
      </c>
      <c r="AJ396" s="135">
        <f>AVERAGEIFS(AJ$7:AJ$386,$C$7:$C$386,"="&amp;$A396)</f>
        <v>11.227500000000003</v>
      </c>
      <c r="AK396" s="135">
        <f>AVERAGEIFS(AK$7:AK$386,$C$7:$C$386,"="&amp;$A396)</f>
        <v>9.2586363636363664</v>
      </c>
      <c r="AL396" s="140">
        <f>AVERAGEIFS(AL$7:AL$386,$C$7:$C$386,"="&amp;$A396)</f>
        <v>156624.54478260869</v>
      </c>
      <c r="AM396" s="135">
        <f>AVERAGEIFS(AM$7:AM$386,$C$7:$C$386,"="&amp;$A396)</f>
        <v>1.9217391304347828</v>
      </c>
      <c r="AN396" s="135">
        <f>AVERAGEIFS(AN$7:AN$386,$C$7:$C$386,"="&amp;$A396)</f>
        <v>1.2619047619047616</v>
      </c>
      <c r="AO396" s="136">
        <f>AVERAGEIFS(AO$7:AO$386,$C$7:$C$386,"="&amp;$A396)</f>
        <v>-19.307668344881552</v>
      </c>
      <c r="AP396" s="135">
        <f>AVERAGEIFS(AP$7:AP$386,$C$7:$C$386,"="&amp;$A396)</f>
        <v>11.217022173752836</v>
      </c>
      <c r="AQ396" s="135">
        <f>AVERAGEIFS(AQ$7:AQ$386,$C$7:$C$386,"="&amp;$A396)</f>
        <v>174.06236397902521</v>
      </c>
      <c r="AR396" s="136">
        <f>AVERAGEIFS(AR$7:AR$386,$C$7:$C$386,"="&amp;$A396)</f>
        <v>3.4075866434782607</v>
      </c>
      <c r="AS396" s="135">
        <f>AVERAGEIFS(AS$7:AS$386,$C$7:$C$386,"="&amp;$A396)</f>
        <v>3.6894246028417381</v>
      </c>
      <c r="AT396" s="135">
        <f>AVERAGEIFS(AT$7:AT$386,$C$7:$C$386,"="&amp;$A396)</f>
        <v>3.9705992461749653</v>
      </c>
      <c r="AU396" s="135">
        <f>AVERAGEIFS(AU$7:AU$386,$C$7:$C$386,"="&amp;$A396)</f>
        <v>4.2767439124332887</v>
      </c>
      <c r="AV396" s="135">
        <f>AVERAGEIFS(AV$7:AV$386,$C$7:$C$386,"="&amp;$A396)</f>
        <v>4.6102068201834188</v>
      </c>
      <c r="AW396" s="135">
        <f>AVERAGEIFS(AW$7:AW$386,$C$7:$C$386,"="&amp;$A396)</f>
        <v>19.954561225111664</v>
      </c>
      <c r="AX396" s="135">
        <f>AVERAGEIFS(AX$7:AX$386,$C$7:$C$386,"="&amp;$A396)</f>
        <v>12.8848725398867</v>
      </c>
      <c r="AY396" s="136">
        <f>AVERAGEIFS(AY$7:AY$386,$C$7:$C$386,"="&amp;$A396)</f>
        <v>0.54434782608695653</v>
      </c>
      <c r="AZ396" s="135">
        <f>AVERAGEIFS(AZ$7:AZ$386,$C$7:$C$386,"="&amp;$A396)</f>
        <v>34.197826086956518</v>
      </c>
      <c r="BA396" s="135">
        <f>AVERAGEIFS(BA$7:BA$386,$C$7:$C$386,"="&amp;$A396)</f>
        <v>-16.006956521739131</v>
      </c>
      <c r="BB396" s="135">
        <f>AVERAGEIFS(BB$7:BB$386,$C$7:$C$386,"="&amp;$A396)</f>
        <v>5.0743478260869566</v>
      </c>
      <c r="BC396" s="135">
        <f>AVERAGEIFS(BC$7:BC$386,$C$7:$C$386,"="&amp;$A396)</f>
        <v>3.6608695652173906</v>
      </c>
      <c r="BD396" s="136"/>
      <c r="BE396" s="15">
        <f>AVERAGEIFS(BE$7:BE$386,$C$7:$C$386,"="&amp;$A396)</f>
        <v>2010.391304347826</v>
      </c>
      <c r="BF396" s="135">
        <f>AVERAGEIFS(BF$7:BF$386,$C$7:$C$386,"="&amp;$A396)</f>
        <v>1.2608695652173914</v>
      </c>
      <c r="BG396" s="135">
        <f>AVERAGEIFS(BG$7:BG$386,$C$7:$C$386,"="&amp;$A396)</f>
        <v>8.0778260869565237</v>
      </c>
    </row>
    <row r="397" spans="1:61" x14ac:dyDescent="0.2">
      <c r="A397" t="s">
        <v>116</v>
      </c>
      <c r="B397">
        <f>COUNTIF($C$7:$C$386,"="&amp;$A397)</f>
        <v>63</v>
      </c>
      <c r="E397" s="134">
        <f>AVERAGEIFS($E$7:$E$386,$C$7:$C$386,"="&amp;$A397)</f>
        <v>15.873015873015873</v>
      </c>
      <c r="I397" s="134">
        <f>AVERAGEIFS(I$7:I$386,$C$7:$C$386,"="&amp;$A397)</f>
        <v>234.6380952380951</v>
      </c>
      <c r="J397" s="136">
        <f>AVERAGEIFS(J$7:J$386,$C$7:$C$386,"="&amp;$A397)</f>
        <v>1.6806716579516614</v>
      </c>
      <c r="K397" s="137">
        <f>AVERAGEIFS(K$7:K$386,$C$7:$C$386,"="&amp;$A397)</f>
        <v>0.73052380952380969</v>
      </c>
      <c r="L397" s="134"/>
      <c r="M397" s="135">
        <f>AVERAGEIFS(M$7:M$386,$C$7:$C$386,"="&amp;$A397)</f>
        <v>2.917968253968255</v>
      </c>
      <c r="N397" s="134"/>
      <c r="O397" s="138">
        <f>AVERAGEIFS(O$7:O$386,$C$7:$C$386,"="&amp;$A397)</f>
        <v>0.67973015873015885</v>
      </c>
      <c r="P397" s="134"/>
      <c r="Q397" s="134"/>
      <c r="R397" s="135">
        <f>AVERAGEIFS(R$7:R$386,$C$7:$C$386,"="&amp;$A397)</f>
        <v>7.3184816671304578</v>
      </c>
      <c r="S397" s="135">
        <f>AVERAGEIFS(S$7:S$386,$C$7:$C$386,"="&amp;$A397)</f>
        <v>9.2259214032177237</v>
      </c>
      <c r="T397" s="135">
        <f>AVERAGEIFS(T$7:T$386,$C$7:$C$386,"="&amp;$A397)</f>
        <v>10.144452887356513</v>
      </c>
      <c r="U397" s="135">
        <f>AVERAGEIFS(U$7:U$386,$C$7:$C$386,"="&amp;$A397)</f>
        <v>10.699593902855158</v>
      </c>
      <c r="V397" s="135">
        <f>AVERAGEIFS(V$7:V$386,$C$7:$C$386,"="&amp;$A397)</f>
        <v>10.624336089121456</v>
      </c>
      <c r="W397" s="139">
        <f>AVERAGEIFS(W$7:W$386,$C$7:$C$386,"="&amp;$A397)</f>
        <v>0.96307161270699604</v>
      </c>
      <c r="X397" s="139">
        <f>AVERAGEIFS(X$7:X$386,$C$7:$C$386,"="&amp;$A397)</f>
        <v>1.3394690484213325</v>
      </c>
      <c r="Z397" s="136">
        <f>AVERAGEIFS(Z$7:Z$386,$C$7:$C$386,"="&amp;$A397)</f>
        <v>62.495004861612955</v>
      </c>
      <c r="AA397" s="135">
        <f>AVERAGEIFS(AA$7:AA$386,$C$7:$C$386,"="&amp;$A397)</f>
        <v>39.254294093841438</v>
      </c>
      <c r="AB397" s="135"/>
      <c r="AC397" s="135">
        <f>AVERAGEIFS(AC$7:AC$386,$C$7:$C$386,"="&amp;$A397)</f>
        <v>7.8053968253968264</v>
      </c>
      <c r="AD397" s="135">
        <f>AVERAGEIFS(AD$7:AD$386,$C$7:$C$386,"="&amp;$A397)</f>
        <v>1.8898181818181812</v>
      </c>
      <c r="AE397" s="135">
        <f>AVERAGEIFS(AE$7:AE$386,$C$7:$C$386,"="&amp;$A397)</f>
        <v>2.9626984126984119</v>
      </c>
      <c r="AF397" s="135">
        <f>AVERAGEIFS(AF$7:AF$386,$C$7:$C$386,"="&amp;$A397)</f>
        <v>6.647580645161292</v>
      </c>
      <c r="AG397" s="135">
        <f>AVERAGEIFS(AG$7:AG$386,$C$7:$C$386,"="&amp;$A397)</f>
        <v>19.929193548387094</v>
      </c>
      <c r="AH397" s="135">
        <f>AVERAGEIFS(AH$7:AH$386,$C$7:$C$386,"="&amp;$A397)</f>
        <v>13.932222222222222</v>
      </c>
      <c r="AI397" s="135">
        <f>AVERAGEIFS(AI$7:AI$386,$C$7:$C$386,"="&amp;$A397)</f>
        <v>17.541774193548385</v>
      </c>
      <c r="AJ397" s="135">
        <f>AVERAGEIFS(AJ$7:AJ$386,$C$7:$C$386,"="&amp;$A397)</f>
        <v>13.517586206896556</v>
      </c>
      <c r="AK397" s="135">
        <f>AVERAGEIFS(AK$7:AK$386,$C$7:$C$386,"="&amp;$A397)</f>
        <v>14.044035087719296</v>
      </c>
      <c r="AL397" s="140">
        <f>AVERAGEIFS(AL$7:AL$386,$C$7:$C$386,"="&amp;$A397)</f>
        <v>27338.338253968253</v>
      </c>
      <c r="AM397" s="135">
        <f>AVERAGEIFS(AM$7:AM$386,$C$7:$C$386,"="&amp;$A397)</f>
        <v>7.7073015873015915</v>
      </c>
      <c r="AN397" s="135">
        <f>AVERAGEIFS(AN$7:AN$386,$C$7:$C$386,"="&amp;$A397)</f>
        <v>1.2683870967741937</v>
      </c>
      <c r="AO397" s="136">
        <f>AVERAGEIFS(AO$7:AO$386,$C$7:$C$386,"="&amp;$A397)</f>
        <v>-27.017522710051917</v>
      </c>
      <c r="AP397" s="135">
        <f>AVERAGEIFS(AP$7:AP$386,$C$7:$C$386,"="&amp;$A397)</f>
        <v>12.380265560806818</v>
      </c>
      <c r="AQ397" s="135">
        <f>AVERAGEIFS(AQ$7:AQ$386,$C$7:$C$386,"="&amp;$A397)</f>
        <v>198.42817283381146</v>
      </c>
      <c r="AR397" s="136">
        <f>AVERAGEIFS(AR$7:AR$386,$C$7:$C$386,"="&amp;$A397)</f>
        <v>2.8719213857142853</v>
      </c>
      <c r="AS397" s="135">
        <f>AVERAGEIFS(AS$7:AS$386,$C$7:$C$386,"="&amp;$A397)</f>
        <v>3.1280437234904759</v>
      </c>
      <c r="AT397" s="135">
        <f>AVERAGEIFS(AT$7:AT$386,$C$7:$C$386,"="&amp;$A397)</f>
        <v>3.3908835162656601</v>
      </c>
      <c r="AU397" s="135">
        <f>AVERAGEIFS(AU$7:AU$386,$C$7:$C$386,"="&amp;$A397)</f>
        <v>3.6773839046847216</v>
      </c>
      <c r="AV397" s="135">
        <f>AVERAGEIFS(AV$7:AV$386,$C$7:$C$386,"="&amp;$A397)</f>
        <v>3.9897500070259877</v>
      </c>
      <c r="AW397" s="135">
        <f>AVERAGEIFS(AW$7:AW$386,$C$7:$C$386,"="&amp;$A397)</f>
        <v>17.057982537181136</v>
      </c>
      <c r="AX397" s="135">
        <f>AVERAGEIFS(AX$7:AX$386,$C$7:$C$386,"="&amp;$A397)</f>
        <v>9.8758494168019233</v>
      </c>
      <c r="AY397" s="136">
        <f>AVERAGEIFS(AY$7:AY$386,$C$7:$C$386,"="&amp;$A397)</f>
        <v>1.00031746031746</v>
      </c>
      <c r="AZ397" s="135">
        <f>AVERAGEIFS(AZ$7:AZ$386,$C$7:$C$386,"="&amp;$A397)</f>
        <v>41.782857142857146</v>
      </c>
      <c r="BA397" s="135">
        <f>AVERAGEIFS(BA$7:BA$386,$C$7:$C$386,"="&amp;$A397)</f>
        <v>-16.171904761904763</v>
      </c>
      <c r="BB397" s="135">
        <f>AVERAGEIFS(BB$7:BB$386,$C$7:$C$386,"="&amp;$A397)</f>
        <v>1.1900000000000002</v>
      </c>
      <c r="BC397" s="135">
        <f>AVERAGEIFS(BC$7:BC$386,$C$7:$C$386,"="&amp;$A397)</f>
        <v>6.6076190476190453</v>
      </c>
      <c r="BD397" s="136"/>
      <c r="BE397" s="15">
        <f>AVERAGEIFS(BE$7:BE$386,$C$7:$C$386,"="&amp;$A397)</f>
        <v>2010.984126984127</v>
      </c>
      <c r="BF397" s="135">
        <f>AVERAGEIFS(BF$7:BF$386,$C$7:$C$386,"="&amp;$A397)</f>
        <v>1.253968253968254</v>
      </c>
      <c r="BG397" s="135">
        <f>AVERAGEIFS(BG$7:BG$386,$C$7:$C$386,"="&amp;$A397)</f>
        <v>7.866031746031747</v>
      </c>
    </row>
    <row r="398" spans="1:61" x14ac:dyDescent="0.2">
      <c r="A398" t="s">
        <v>198</v>
      </c>
      <c r="B398">
        <f>COUNTIF($C$7:$C$386,"="&amp;$A398)</f>
        <v>31</v>
      </c>
      <c r="E398" s="134">
        <f>AVERAGEIFS($E$7:$E$386,$C$7:$C$386,"="&amp;$A398)</f>
        <v>16</v>
      </c>
      <c r="I398" s="134">
        <f>AVERAGEIFS(I$7:I$386,$C$7:$C$386,"="&amp;$A398)</f>
        <v>174.57354838709676</v>
      </c>
      <c r="J398" s="136">
        <f>AVERAGEIFS(J$7:J$386,$C$7:$C$386,"="&amp;$A398)</f>
        <v>1.9411915039346099</v>
      </c>
      <c r="K398" s="137">
        <f>AVERAGEIFS(K$7:K$386,$C$7:$C$386,"="&amp;$A398)</f>
        <v>0.63505806451612923</v>
      </c>
      <c r="L398" s="134"/>
      <c r="M398" s="135">
        <f>AVERAGEIFS(M$7:M$386,$C$7:$C$386,"="&amp;$A398)</f>
        <v>2.3863322580645163</v>
      </c>
      <c r="N398" s="134"/>
      <c r="O398" s="138">
        <f>AVERAGEIFS(O$7:O$386,$C$7:$C$386,"="&amp;$A398)</f>
        <v>0.58206774193548383</v>
      </c>
      <c r="P398" s="134"/>
      <c r="Q398" s="134"/>
      <c r="R398" s="135">
        <f>AVERAGEIFS(R$7:R$386,$C$7:$C$386,"="&amp;$A398)</f>
        <v>9.6503535286837288</v>
      </c>
      <c r="S398" s="135">
        <f>AVERAGEIFS(S$7:S$386,$C$7:$C$386,"="&amp;$A398)</f>
        <v>9.4318836097239114</v>
      </c>
      <c r="T398" s="135">
        <f>AVERAGEIFS(T$7:T$386,$C$7:$C$386,"="&amp;$A398)</f>
        <v>9.8727415035096087</v>
      </c>
      <c r="U398" s="135">
        <f>AVERAGEIFS(U$7:U$386,$C$7:$C$386,"="&amp;$A398)</f>
        <v>11.289144634797106</v>
      </c>
      <c r="V398" s="135">
        <f>AVERAGEIFS(V$7:V$386,$C$7:$C$386,"="&amp;$A398)</f>
        <v>12.943216365728123</v>
      </c>
      <c r="W398" s="139">
        <f>AVERAGEIFS(W$7:W$386,$C$7:$C$386,"="&amp;$A398)</f>
        <v>0.88181768506645375</v>
      </c>
      <c r="X398" s="139">
        <f>AVERAGEIFS(X$7:X$386,$C$7:$C$386,"="&amp;$A398)</f>
        <v>1.2632547108610859</v>
      </c>
      <c r="Z398" s="136">
        <f>AVERAGEIFS(Z$7:Z$386,$C$7:$C$386,"="&amp;$A398)</f>
        <v>78.443543697383873</v>
      </c>
      <c r="AA398" s="135">
        <f>AVERAGEIFS(AA$7:AA$386,$C$7:$C$386,"="&amp;$A398)</f>
        <v>45.629621824239152</v>
      </c>
      <c r="AB398" s="135"/>
      <c r="AC398" s="135">
        <f>AVERAGEIFS(AC$7:AC$386,$C$7:$C$386,"="&amp;$A398)</f>
        <v>5.6835483870967742</v>
      </c>
      <c r="AD398" s="135">
        <f>AVERAGEIFS(AD$7:AD$386,$C$7:$C$386,"="&amp;$A398)</f>
        <v>1.5596551724137933</v>
      </c>
      <c r="AE398" s="135">
        <f>AVERAGEIFS(AE$7:AE$386,$C$7:$C$386,"="&amp;$A398)</f>
        <v>6.4154838709677433</v>
      </c>
      <c r="AF398" s="135">
        <f>AVERAGEIFS(AF$7:AF$386,$C$7:$C$386,"="&amp;$A398)</f>
        <v>9.987666666666664</v>
      </c>
      <c r="AG398" s="135">
        <f>AVERAGEIFS(AG$7:AG$386,$C$7:$C$386,"="&amp;$A398)</f>
        <v>33.303999999999995</v>
      </c>
      <c r="AH398" s="135">
        <f>AVERAGEIFS(AH$7:AH$386,$C$7:$C$386,"="&amp;$A398)</f>
        <v>23.298387096774192</v>
      </c>
      <c r="AI398" s="135">
        <f>AVERAGEIFS(AI$7:AI$386,$C$7:$C$386,"="&amp;$A398)</f>
        <v>17.362580645161287</v>
      </c>
      <c r="AJ398" s="135">
        <f>AVERAGEIFS(AJ$7:AJ$386,$C$7:$C$386,"="&amp;$A398)</f>
        <v>8.1310714285714276</v>
      </c>
      <c r="AK398" s="135">
        <f>AVERAGEIFS(AK$7:AK$386,$C$7:$C$386,"="&amp;$A398)</f>
        <v>18.388333333333335</v>
      </c>
      <c r="AL398" s="140">
        <f>AVERAGEIFS(AL$7:AL$386,$C$7:$C$386,"="&amp;$A398)</f>
        <v>405153.86322580645</v>
      </c>
      <c r="AM398" s="135">
        <f>AVERAGEIFS(AM$7:AM$386,$C$7:$C$386,"="&amp;$A398)</f>
        <v>4.476451612903225</v>
      </c>
      <c r="AN398" s="135">
        <f>AVERAGEIFS(AN$7:AN$386,$C$7:$C$386,"="&amp;$A398)</f>
        <v>0.87100000000000022</v>
      </c>
      <c r="AO398" s="136">
        <f>AVERAGEIFS(AO$7:AO$386,$C$7:$C$386,"="&amp;$A398)</f>
        <v>-32.268979499859547</v>
      </c>
      <c r="AP398" s="135">
        <f>AVERAGEIFS(AP$7:AP$386,$C$7:$C$386,"="&amp;$A398)</f>
        <v>13.230336138731717</v>
      </c>
      <c r="AQ398" s="135">
        <f>AVERAGEIFS(AQ$7:AQ$386,$C$7:$C$386,"="&amp;$A398)</f>
        <v>279.03358846383293</v>
      </c>
      <c r="AR398" s="136">
        <f>AVERAGEIFS(AR$7:AR$386,$C$7:$C$386,"="&amp;$A398)</f>
        <v>2.3919536129032255</v>
      </c>
      <c r="AS398" s="135">
        <f>AVERAGEIFS(AS$7:AS$386,$C$7:$C$386,"="&amp;$A398)</f>
        <v>2.58930974043871</v>
      </c>
      <c r="AT398" s="135">
        <f>AVERAGEIFS(AT$7:AT$386,$C$7:$C$386,"="&amp;$A398)</f>
        <v>2.8036935047914371</v>
      </c>
      <c r="AU398" s="135">
        <f>AVERAGEIFS(AU$7:AU$386,$C$7:$C$386,"="&amp;$A398)</f>
        <v>3.0377922178977612</v>
      </c>
      <c r="AV398" s="135">
        <f>AVERAGEIFS(AV$7:AV$386,$C$7:$C$386,"="&amp;$A398)</f>
        <v>3.2934897777651098</v>
      </c>
      <c r="AW398" s="135">
        <f>AVERAGEIFS(AW$7:AW$386,$C$7:$C$386,"="&amp;$A398)</f>
        <v>14.116238853796244</v>
      </c>
      <c r="AX398" s="135">
        <f>AVERAGEIFS(AX$7:AX$386,$C$7:$C$386,"="&amp;$A398)</f>
        <v>11.215720587304853</v>
      </c>
      <c r="AY398" s="136">
        <f>AVERAGEIFS(AY$7:AY$386,$C$7:$C$386,"="&amp;$A398)</f>
        <v>1.1783870967741932</v>
      </c>
      <c r="AZ398" s="135">
        <f>AVERAGEIFS(AZ$7:AZ$386,$C$7:$C$386,"="&amp;$A398)</f>
        <v>52.440000000000012</v>
      </c>
      <c r="BA398" s="135">
        <f>AVERAGEIFS(BA$7:BA$386,$C$7:$C$386,"="&amp;$A398)</f>
        <v>-25.823870967741932</v>
      </c>
      <c r="BB398" s="135">
        <f>AVERAGEIFS(BB$7:BB$386,$C$7:$C$386,"="&amp;$A398)</f>
        <v>-1.1770967741935485</v>
      </c>
      <c r="BC398" s="135">
        <f>AVERAGEIFS(BC$7:BC$386,$C$7:$C$386,"="&amp;$A398)</f>
        <v>3.6351612903225812</v>
      </c>
      <c r="BD398" s="136"/>
      <c r="BE398" s="15">
        <f>AVERAGEIFS(BE$7:BE$386,$C$7:$C$386,"="&amp;$A398)</f>
        <v>2010.516129032258</v>
      </c>
      <c r="BF398" s="135">
        <f>AVERAGEIFS(BF$7:BF$386,$C$7:$C$386,"="&amp;$A398)</f>
        <v>1.2258064516129032</v>
      </c>
      <c r="BG398" s="135">
        <f>AVERAGEIFS(BG$7:BG$386,$C$7:$C$386,"="&amp;$A398)</f>
        <v>11.512580645161291</v>
      </c>
    </row>
    <row r="399" spans="1:61" x14ac:dyDescent="0.2">
      <c r="A399" t="s">
        <v>139</v>
      </c>
      <c r="B399">
        <f>COUNTIF($C$7:$C$386,"="&amp;$A399)</f>
        <v>19</v>
      </c>
      <c r="E399" s="134">
        <f>AVERAGEIFS($E$7:$E$386,$C$7:$C$386,"="&amp;$A399)</f>
        <v>16.894736842105264</v>
      </c>
      <c r="I399" s="134">
        <f>AVERAGEIFS(I$7:I$386,$C$7:$C$386,"="&amp;$A399)</f>
        <v>203.71315789473684</v>
      </c>
      <c r="J399" s="136">
        <f>AVERAGEIFS(J$7:J$386,$C$7:$C$386,"="&amp;$A399)</f>
        <v>1.6754717607022143</v>
      </c>
      <c r="K399" s="137">
        <f>AVERAGEIFS(K$7:K$386,$C$7:$C$386,"="&amp;$A399)</f>
        <v>0.69855263157894731</v>
      </c>
      <c r="L399" s="134"/>
      <c r="M399" s="135">
        <f>AVERAGEIFS(M$7:M$386,$C$7:$C$386,"="&amp;$A399)</f>
        <v>2.5457894736842102</v>
      </c>
      <c r="N399" s="134"/>
      <c r="O399" s="138">
        <f>AVERAGEIFS(O$7:O$386,$C$7:$C$386,"="&amp;$A399)</f>
        <v>0.65831578947368419</v>
      </c>
      <c r="P399" s="134"/>
      <c r="Q399" s="134"/>
      <c r="R399" s="135">
        <f>AVERAGEIFS(R$7:R$386,$C$7:$C$386,"="&amp;$A399)</f>
        <v>5.3868445625147698</v>
      </c>
      <c r="S399" s="135">
        <f>AVERAGEIFS(S$7:S$386,$C$7:$C$386,"="&amp;$A399)</f>
        <v>6.4407046267986248</v>
      </c>
      <c r="T399" s="135">
        <f>AVERAGEIFS(T$7:T$386,$C$7:$C$386,"="&amp;$A399)</f>
        <v>8.2575471947686037</v>
      </c>
      <c r="U399" s="135">
        <f>AVERAGEIFS(U$7:U$386,$C$7:$C$386,"="&amp;$A399)</f>
        <v>8.695828660559334</v>
      </c>
      <c r="V399" s="135">
        <f>AVERAGEIFS(V$7:V$386,$C$7:$C$386,"="&amp;$A399)</f>
        <v>9.079916663478965</v>
      </c>
      <c r="W399" s="139">
        <f>AVERAGEIFS(W$7:W$386,$C$7:$C$386,"="&amp;$A399)</f>
        <v>0.98673294311486204</v>
      </c>
      <c r="X399" s="139">
        <f>AVERAGEIFS(X$7:X$386,$C$7:$C$386,"="&amp;$A399)</f>
        <v>0.70279474403850373</v>
      </c>
      <c r="Z399" s="136">
        <f>AVERAGEIFS(Z$7:Z$386,$C$7:$C$386,"="&amp;$A399)</f>
        <v>39.103939858486264</v>
      </c>
      <c r="AA399" s="135">
        <f>AVERAGEIFS(AA$7:AA$386,$C$7:$C$386,"="&amp;$A399)</f>
        <v>26.898460245859248</v>
      </c>
      <c r="AB399" s="135"/>
      <c r="AC399" s="135">
        <f>AVERAGEIFS(AC$7:AC$386,$C$7:$C$386,"="&amp;$A399)</f>
        <v>8.8226315789473659</v>
      </c>
      <c r="AD399" s="135">
        <f>AVERAGEIFS(AD$7:AD$386,$C$7:$C$386,"="&amp;$A399)</f>
        <v>1.6653846153846155</v>
      </c>
      <c r="AE399" s="135">
        <f>AVERAGEIFS(AE$7:AE$386,$C$7:$C$386,"="&amp;$A399)</f>
        <v>2.9826315789473683</v>
      </c>
      <c r="AF399" s="135">
        <f>AVERAGEIFS(AF$7:AF$386,$C$7:$C$386,"="&amp;$A399)</f>
        <v>3.0831578947368419</v>
      </c>
      <c r="AG399" s="135">
        <f>AVERAGEIFS(AG$7:AG$386,$C$7:$C$386,"="&amp;$A399)</f>
        <v>11.910000000000002</v>
      </c>
      <c r="AH399" s="135">
        <f>AVERAGEIFS(AH$7:AH$386,$C$7:$C$386,"="&amp;$A399)</f>
        <v>42.399444444444448</v>
      </c>
      <c r="AI399" s="135">
        <f>AVERAGEIFS(AI$7:AI$386,$C$7:$C$386,"="&amp;$A399)</f>
        <v>13.290000000000001</v>
      </c>
      <c r="AJ399" s="135">
        <f>AVERAGEIFS(AJ$7:AJ$386,$C$7:$C$386,"="&amp;$A399)</f>
        <v>10.23</v>
      </c>
      <c r="AK399" s="135">
        <f>AVERAGEIFS(AK$7:AK$386,$C$7:$C$386,"="&amp;$A399)</f>
        <v>13.795384615384616</v>
      </c>
      <c r="AL399" s="140">
        <f>AVERAGEIFS(AL$7:AL$386,$C$7:$C$386,"="&amp;$A399)</f>
        <v>12502.105263157895</v>
      </c>
      <c r="AM399" s="135">
        <f>AVERAGEIFS(AM$7:AM$386,$C$7:$C$386,"="&amp;$A399)</f>
        <v>9.9068421052631592</v>
      </c>
      <c r="AN399" s="135">
        <f>AVERAGEIFS(AN$7:AN$386,$C$7:$C$386,"="&amp;$A399)</f>
        <v>0.63842105263157878</v>
      </c>
      <c r="AO399" s="136">
        <f>AVERAGEIFS(AO$7:AO$386,$C$7:$C$386,"="&amp;$A399)</f>
        <v>-16.9321095175343</v>
      </c>
      <c r="AP399" s="135">
        <f>AVERAGEIFS(AP$7:AP$386,$C$7:$C$386,"="&amp;$A399)</f>
        <v>10.371300421261548</v>
      </c>
      <c r="AQ399" s="135">
        <f>AVERAGEIFS(AQ$7:AQ$386,$C$7:$C$386,"="&amp;$A399)</f>
        <v>87.827344973205982</v>
      </c>
      <c r="AR399" s="136">
        <f>AVERAGEIFS(AR$7:AR$386,$C$7:$C$386,"="&amp;$A399)</f>
        <v>2.5367587368421054</v>
      </c>
      <c r="AS399" s="135">
        <f>AVERAGEIFS(AS$7:AS$386,$C$7:$C$386,"="&amp;$A399)</f>
        <v>2.7113842136000006</v>
      </c>
      <c r="AT399" s="135">
        <f>AVERAGEIFS(AT$7:AT$386,$C$7:$C$386,"="&amp;$A399)</f>
        <v>2.9031871543378958</v>
      </c>
      <c r="AU399" s="135">
        <f>AVERAGEIFS(AU$7:AU$386,$C$7:$C$386,"="&amp;$A399)</f>
        <v>3.1117404687170476</v>
      </c>
      <c r="AV399" s="135">
        <f>AVERAGEIFS(AV$7:AV$386,$C$7:$C$386,"="&amp;$A399)</f>
        <v>3.3386358687426969</v>
      </c>
      <c r="AW399" s="135">
        <f>AVERAGEIFS(AW$7:AW$386,$C$7:$C$386,"="&amp;$A399)</f>
        <v>14.601706442239745</v>
      </c>
      <c r="AX399" s="135">
        <f>AVERAGEIFS(AX$7:AX$386,$C$7:$C$386,"="&amp;$A399)</f>
        <v>9.9826376836358559</v>
      </c>
      <c r="AY399" s="136">
        <f>AVERAGEIFS(AY$7:AY$386,$C$7:$C$386,"="&amp;$A399)</f>
        <v>0.92421052631578937</v>
      </c>
      <c r="AZ399" s="135">
        <f>AVERAGEIFS(AZ$7:AZ$386,$C$7:$C$386,"="&amp;$A399)</f>
        <v>37.17421052631579</v>
      </c>
      <c r="BA399" s="135">
        <f>AVERAGEIFS(BA$7:BA$386,$C$7:$C$386,"="&amp;$A399)</f>
        <v>-16.741578947368424</v>
      </c>
      <c r="BB399" s="135">
        <f>AVERAGEIFS(BB$7:BB$386,$C$7:$C$386,"="&amp;$A399)</f>
        <v>-0.78473684210526284</v>
      </c>
      <c r="BC399" s="135">
        <f>AVERAGEIFS(BC$7:BC$386,$C$7:$C$386,"="&amp;$A399)</f>
        <v>5.2936842105263162</v>
      </c>
      <c r="BD399" s="136"/>
      <c r="BE399" s="15">
        <f>AVERAGEIFS(BE$7:BE$386,$C$7:$C$386,"="&amp;$A399)</f>
        <v>2010</v>
      </c>
      <c r="BF399" s="135">
        <f>AVERAGEIFS(BF$7:BF$386,$C$7:$C$386,"="&amp;$A399)</f>
        <v>1.3157894736842106</v>
      </c>
      <c r="BG399" s="135">
        <f>AVERAGEIFS(BG$7:BG$386,$C$7:$C$386,"="&amp;$A399)</f>
        <v>6.1657894736842103</v>
      </c>
    </row>
    <row r="400" spans="1:61" x14ac:dyDescent="0.2">
      <c r="A400" t="s">
        <v>300</v>
      </c>
      <c r="B400">
        <f>COUNTIF($C$7:$C$386,"="&amp;$A400)</f>
        <v>24</v>
      </c>
      <c r="E400" s="134">
        <f>AVERAGEIFS($E$7:$E$386,$C$7:$C$386,"="&amp;$A400)</f>
        <v>13.75</v>
      </c>
      <c r="I400" s="134">
        <f>AVERAGEIFS(I$7:I$386,$C$7:$C$386,"="&amp;$A400)</f>
        <v>114.75041666666669</v>
      </c>
      <c r="J400" s="136">
        <f>AVERAGEIFS(J$7:J$386,$C$7:$C$386,"="&amp;$A400)</f>
        <v>4.3831574739986836</v>
      </c>
      <c r="K400" s="137">
        <f>AVERAGEIFS(K$7:K$386,$C$7:$C$386,"="&amp;$A400)</f>
        <v>0.83420416666666641</v>
      </c>
      <c r="L400" s="134"/>
      <c r="M400" s="135">
        <f>AVERAGEIFS(M$7:M$386,$C$7:$C$386,"="&amp;$A400)</f>
        <v>3.5304499999999996</v>
      </c>
      <c r="N400" s="134"/>
      <c r="O400" s="138">
        <f>AVERAGEIFS(O$7:O$386,$C$7:$C$386,"="&amp;$A400)</f>
        <v>0.78392088888888878</v>
      </c>
      <c r="P400" s="134"/>
      <c r="Q400" s="134"/>
      <c r="R400" s="135">
        <f>AVERAGEIFS(R$7:R$386,$C$7:$C$386,"="&amp;$A400)</f>
        <v>5.0565096882733043</v>
      </c>
      <c r="S400" s="135">
        <f>AVERAGEIFS(S$7:S$386,$C$7:$C$386,"="&amp;$A400)</f>
        <v>5.6191827487795907</v>
      </c>
      <c r="T400" s="135">
        <f>AVERAGEIFS(T$7:T$386,$C$7:$C$386,"="&amp;$A400)</f>
        <v>6.9749462856038713</v>
      </c>
      <c r="U400" s="135">
        <f>AVERAGEIFS(U$7:U$386,$C$7:$C$386,"="&amp;$A400)</f>
        <v>7.83621089307562</v>
      </c>
      <c r="V400" s="135">
        <f>AVERAGEIFS(V$7:V$386,$C$7:$C$386,"="&amp;$A400)</f>
        <v>8.9961863569513998</v>
      </c>
      <c r="W400" s="139">
        <f>AVERAGEIFS(W$7:W$386,$C$7:$C$386,"="&amp;$A400)</f>
        <v>0.88697157751711952</v>
      </c>
      <c r="X400" s="139">
        <f>AVERAGEIFS(X$7:X$386,$C$7:$C$386,"="&amp;$A400)</f>
        <v>2.2699582133867833</v>
      </c>
      <c r="Z400" s="136">
        <f>AVERAGEIFS(Z$7:Z$386,$C$7:$C$386,"="&amp;$A400)</f>
        <v>199.00879778507527</v>
      </c>
      <c r="AA400" s="135">
        <f>AVERAGEIFS(AA$7:AA$386,$C$7:$C$386,"="&amp;$A400)</f>
        <v>39.425802088289622</v>
      </c>
      <c r="AB400" s="135"/>
      <c r="AC400" s="135">
        <f>AVERAGEIFS(AC$7:AC$386,$C$7:$C$386,"="&amp;$A400)</f>
        <v>2.3054166666666664</v>
      </c>
      <c r="AD400" s="135">
        <f>AVERAGEIFS(AD$7:AD$386,$C$7:$C$386,"="&amp;$A400)</f>
        <v>6.9485714285714284</v>
      </c>
      <c r="AE400" s="135">
        <f>AVERAGEIFS(AE$7:AE$386,$C$7:$C$386,"="&amp;$A400)</f>
        <v>9.1912500000000019</v>
      </c>
      <c r="AF400" s="135">
        <f>AVERAGEIFS(AF$7:AF$386,$C$7:$C$386,"="&amp;$A400)</f>
        <v>3.5912500000000001</v>
      </c>
      <c r="AG400" s="135">
        <f>AVERAGEIFS(AG$7:AG$386,$C$7:$C$386,"="&amp;$A400)</f>
        <v>10.941666666666668</v>
      </c>
      <c r="AH400" s="135">
        <f>AVERAGEIFS(AH$7:AH$386,$C$7:$C$386,"="&amp;$A400)</f>
        <v>8.5862500000000033</v>
      </c>
      <c r="AI400" s="135">
        <f>AVERAGEIFS(AI$7:AI$386,$C$7:$C$386,"="&amp;$A400)</f>
        <v>3.2416666666666676</v>
      </c>
      <c r="AJ400" s="135">
        <f>AVERAGEIFS(AJ$7:AJ$386,$C$7:$C$386,"="&amp;$A400)</f>
        <v>13.308260869565219</v>
      </c>
      <c r="AK400" s="135">
        <f>AVERAGEIFS(AK$7:AK$386,$C$7:$C$386,"="&amp;$A400)</f>
        <v>4.671818181818181</v>
      </c>
      <c r="AL400" s="140">
        <f>AVERAGEIFS(AL$7:AL$386,$C$7:$C$386,"="&amp;$A400)</f>
        <v>21482.135833333337</v>
      </c>
      <c r="AM400" s="135">
        <f>AVERAGEIFS(AM$7:AM$386,$C$7:$C$386,"="&amp;$A400)</f>
        <v>2.3687499999999999</v>
      </c>
      <c r="AN400" s="135">
        <f>AVERAGEIFS(AN$7:AN$386,$C$7:$C$386,"="&amp;$A400)</f>
        <v>1.6249999999999998</v>
      </c>
      <c r="AO400" s="136">
        <f>AVERAGEIFS(AO$7:AO$386,$C$7:$C$386,"="&amp;$A400)</f>
        <v>-27.488530461969482</v>
      </c>
      <c r="AP400" s="135">
        <f>AVERAGEIFS(AP$7:AP$386,$C$7:$C$386,"="&amp;$A400)</f>
        <v>12.219368367074303</v>
      </c>
      <c r="AQ400" s="135">
        <f>AVERAGEIFS(AQ$7:AQ$386,$C$7:$C$386,"="&amp;$A400)</f>
        <v>127.79803816115411</v>
      </c>
      <c r="AR400" s="136">
        <f>AVERAGEIFS(AR$7:AR$386,$C$7:$C$386,"="&amp;$A400)</f>
        <v>3.4994434375000001</v>
      </c>
      <c r="AS400" s="135">
        <f>AVERAGEIFS(AS$7:AS$386,$C$7:$C$386,"="&amp;$A400)</f>
        <v>3.6745893734412491</v>
      </c>
      <c r="AT400" s="135">
        <f>AVERAGEIFS(AT$7:AT$386,$C$7:$C$386,"="&amp;$A400)</f>
        <v>3.8896388639176558</v>
      </c>
      <c r="AU400" s="135">
        <f>AVERAGEIFS(AU$7:AU$386,$C$7:$C$386,"="&amp;$A400)</f>
        <v>4.1226746372554732</v>
      </c>
      <c r="AV400" s="135">
        <f>AVERAGEIFS(AV$7:AV$386,$C$7:$C$386,"="&amp;$A400)</f>
        <v>4.3753534883003011</v>
      </c>
      <c r="AW400" s="135">
        <f>AVERAGEIFS(AW$7:AW$386,$C$7:$C$386,"="&amp;$A400)</f>
        <v>19.561699800414683</v>
      </c>
      <c r="AX400" s="135">
        <f>AVERAGEIFS(AX$7:AX$386,$C$7:$C$386,"="&amp;$A400)</f>
        <v>23.856414711026179</v>
      </c>
      <c r="AY400" s="136">
        <f>AVERAGEIFS(AY$7:AY$386,$C$7:$C$386,"="&amp;$A400)</f>
        <v>0.89500000000000002</v>
      </c>
      <c r="AZ400" s="135">
        <f>AVERAGEIFS(AZ$7:AZ$386,$C$7:$C$386,"="&amp;$A400)</f>
        <v>20.928749999999997</v>
      </c>
      <c r="BA400" s="135">
        <f>AVERAGEIFS(BA$7:BA$386,$C$7:$C$386,"="&amp;$A400)</f>
        <v>-10.923333333333332</v>
      </c>
      <c r="BB400" s="135">
        <f>AVERAGEIFS(BB$7:BB$386,$C$7:$C$386,"="&amp;$A400)</f>
        <v>0.2879166666666666</v>
      </c>
      <c r="BC400" s="135">
        <f>AVERAGEIFS(BC$7:BC$386,$C$7:$C$386,"="&amp;$A400)</f>
        <v>3.2129166666666662</v>
      </c>
      <c r="BD400" s="136"/>
      <c r="BE400" s="15">
        <f>AVERAGEIFS(BE$7:BE$386,$C$7:$C$386,"="&amp;$A400)</f>
        <v>2013.0833333333333</v>
      </c>
      <c r="BF400" s="135">
        <f>AVERAGEIFS(BF$7:BF$386,$C$7:$C$386,"="&amp;$A400)</f>
        <v>1.0416666666666667</v>
      </c>
      <c r="BG400" s="135">
        <f>AVERAGEIFS(BG$7:BG$386,$C$7:$C$386,"="&amp;$A400)</f>
        <v>3.6441666666666666</v>
      </c>
    </row>
    <row r="401" spans="1:59" x14ac:dyDescent="0.2">
      <c r="A401" t="s">
        <v>162</v>
      </c>
      <c r="B401">
        <f>COUNTIF($C$7:$C$386,"="&amp;$A401)</f>
        <v>33</v>
      </c>
      <c r="E401" s="134">
        <f>AVERAGEIFS($E$7:$E$386,$C$7:$C$386,"="&amp;$A401)</f>
        <v>18</v>
      </c>
      <c r="I401" s="134">
        <f>AVERAGEIFS(I$7:I$386,$C$7:$C$386,"="&amp;$A401)</f>
        <v>76.171818181818196</v>
      </c>
      <c r="J401" s="136">
        <f>AVERAGEIFS(J$7:J$386,$C$7:$C$386,"="&amp;$A401)</f>
        <v>3.5708484305046628</v>
      </c>
      <c r="K401" s="137">
        <f>AVERAGEIFS(K$7:K$386,$C$7:$C$386,"="&amp;$A401)</f>
        <v>0.61945545454545481</v>
      </c>
      <c r="L401" s="134"/>
      <c r="M401" s="135">
        <f>AVERAGEIFS(M$7:M$386,$C$7:$C$386,"="&amp;$A401)</f>
        <v>2.4839624242424256</v>
      </c>
      <c r="N401" s="134"/>
      <c r="O401" s="138">
        <f>AVERAGEIFS(O$7:O$386,$C$7:$C$386,"="&amp;$A401)</f>
        <v>0.59248181818181811</v>
      </c>
      <c r="P401" s="134"/>
      <c r="Q401" s="134"/>
      <c r="R401" s="135">
        <f>AVERAGEIFS(R$7:R$386,$C$7:$C$386,"="&amp;$A401)</f>
        <v>4.5013957827344973</v>
      </c>
      <c r="S401" s="135">
        <f>AVERAGEIFS(S$7:S$386,$C$7:$C$386,"="&amp;$A401)</f>
        <v>4.7923886718592845</v>
      </c>
      <c r="T401" s="135">
        <f>AVERAGEIFS(T$7:T$386,$C$7:$C$386,"="&amp;$A401)</f>
        <v>4.9353864095142974</v>
      </c>
      <c r="U401" s="135">
        <f>AVERAGEIFS(U$7:U$386,$C$7:$C$386,"="&amp;$A401)</f>
        <v>5.132930929877463</v>
      </c>
      <c r="V401" s="135">
        <f>AVERAGEIFS(V$7:V$386,$C$7:$C$386,"="&amp;$A401)</f>
        <v>5.8439147059641616</v>
      </c>
      <c r="W401" s="139">
        <f>AVERAGEIFS(W$7:W$386,$C$7:$C$386,"="&amp;$A401)</f>
        <v>0.8821164420876787</v>
      </c>
      <c r="X401" s="139">
        <f>AVERAGEIFS(X$7:X$386,$C$7:$C$386,"="&amp;$A401)</f>
        <v>0.91567288010600789</v>
      </c>
      <c r="Z401" s="136">
        <f>AVERAGEIFS(Z$7:Z$386,$C$7:$C$386,"="&amp;$A401)</f>
        <v>82.673817957597791</v>
      </c>
      <c r="AA401" s="135">
        <f>AVERAGEIFS(AA$7:AA$386,$C$7:$C$386,"="&amp;$A401)</f>
        <v>23.613323533198113</v>
      </c>
      <c r="AB401" s="135"/>
      <c r="AC401" s="135">
        <f>AVERAGEIFS(AC$7:AC$386,$C$7:$C$386,"="&amp;$A401)</f>
        <v>3.8836363636363633</v>
      </c>
      <c r="AD401" s="135">
        <f>AVERAGEIFS(AD$7:AD$386,$C$7:$C$386,"="&amp;$A401)</f>
        <v>2.3153571428571427</v>
      </c>
      <c r="AE401" s="135">
        <f>AVERAGEIFS(AE$7:AE$386,$C$7:$C$386,"="&amp;$A401)</f>
        <v>2.6642424242424241</v>
      </c>
      <c r="AF401" s="135">
        <f>AVERAGEIFS(AF$7:AF$386,$C$7:$C$386,"="&amp;$A401)</f>
        <v>2.0312121212121212</v>
      </c>
      <c r="AG401" s="135">
        <f>AVERAGEIFS(AG$7:AG$386,$C$7:$C$386,"="&amp;$A401)</f>
        <v>10.246060606060606</v>
      </c>
      <c r="AH401" s="135">
        <f>AVERAGEIFS(AH$7:AH$386,$C$7:$C$386,"="&amp;$A401)</f>
        <v>-10.494516129032258</v>
      </c>
      <c r="AI401" s="135">
        <f>AVERAGEIFS(AI$7:AI$386,$C$7:$C$386,"="&amp;$A401)</f>
        <v>10.694838709677418</v>
      </c>
      <c r="AJ401" s="135">
        <f>AVERAGEIFS(AJ$7:AJ$386,$C$7:$C$386,"="&amp;$A401)</f>
        <v>11.40838709677419</v>
      </c>
      <c r="AK401" s="135">
        <f>AVERAGEIFS(AK$7:AK$386,$C$7:$C$386,"="&amp;$A401)</f>
        <v>7.3673333333333337</v>
      </c>
      <c r="AL401" s="140">
        <f>AVERAGEIFS(AL$7:AL$386,$C$7:$C$386,"="&amp;$A401)</f>
        <v>21238.20696969697</v>
      </c>
      <c r="AM401" s="135">
        <f>AVERAGEIFS(AM$7:AM$386,$C$7:$C$386,"="&amp;$A401)</f>
        <v>4.5309090909090912</v>
      </c>
      <c r="AN401" s="135">
        <f>AVERAGEIFS(AN$7:AN$386,$C$7:$C$386,"="&amp;$A401)</f>
        <v>2.1600000000000006</v>
      </c>
      <c r="AO401" s="136">
        <f>AVERAGEIFS(AO$7:AO$386,$C$7:$C$386,"="&amp;$A401)</f>
        <v>-14.949519279573067</v>
      </c>
      <c r="AP401" s="135">
        <f>AVERAGEIFS(AP$7:AP$386,$C$7:$C$386,"="&amp;$A401)</f>
        <v>8.7037793603821267</v>
      </c>
      <c r="AQ401" s="135">
        <f>AVERAGEIFS(AQ$7:AQ$386,$C$7:$C$386,"="&amp;$A401)</f>
        <v>40.954392874089898</v>
      </c>
      <c r="AR401" s="136">
        <f>AVERAGEIFS(AR$7:AR$386,$C$7:$C$386,"="&amp;$A401)</f>
        <v>2.5151898931818186</v>
      </c>
      <c r="AS401" s="135">
        <f>AVERAGEIFS(AS$7:AS$386,$C$7:$C$386,"="&amp;$A401)</f>
        <v>2.7070707491409083</v>
      </c>
      <c r="AT401" s="135">
        <f>AVERAGEIFS(AT$7:AT$386,$C$7:$C$386,"="&amp;$A401)</f>
        <v>2.9050150845558744</v>
      </c>
      <c r="AU401" s="135">
        <f>AVERAGEIFS(AU$7:AU$386,$C$7:$C$386,"="&amp;$A401)</f>
        <v>3.1187775369457089</v>
      </c>
      <c r="AV401" s="135">
        <f>AVERAGEIFS(AV$7:AV$386,$C$7:$C$386,"="&amp;$A401)</f>
        <v>3.3496738530152332</v>
      </c>
      <c r="AW401" s="135">
        <f>AVERAGEIFS(AW$7:AW$386,$C$7:$C$386,"="&amp;$A401)</f>
        <v>14.595727116839548</v>
      </c>
      <c r="AX401" s="135">
        <f>AVERAGEIFS(AX$7:AX$386,$C$7:$C$386,"="&amp;$A401)</f>
        <v>20.707996514701332</v>
      </c>
      <c r="AY401" s="136">
        <f>AVERAGEIFS(AY$7:AY$386,$C$7:$C$386,"="&amp;$A401)</f>
        <v>0.53212121212121222</v>
      </c>
      <c r="AZ401" s="135">
        <f>AVERAGEIFS(AZ$7:AZ$386,$C$7:$C$386,"="&amp;$A401)</f>
        <v>16.160909090909094</v>
      </c>
      <c r="BA401" s="135">
        <f>AVERAGEIFS(BA$7:BA$386,$C$7:$C$386,"="&amp;$A401)</f>
        <v>-10.367878787878789</v>
      </c>
      <c r="BB401" s="135">
        <f>AVERAGEIFS(BB$7:BB$386,$C$7:$C$386,"="&amp;$A401)</f>
        <v>-1.6409090909090911</v>
      </c>
      <c r="BC401" s="135">
        <f>AVERAGEIFS(BC$7:BC$386,$C$7:$C$386,"="&amp;$A401)</f>
        <v>0.49696969696969673</v>
      </c>
      <c r="BD401" s="136"/>
      <c r="BE401" s="15">
        <f>AVERAGEIFS(BE$7:BE$386,$C$7:$C$386,"="&amp;$A401)</f>
        <v>2008.7878787878788</v>
      </c>
      <c r="BF401" s="135">
        <f>AVERAGEIFS(BF$7:BF$386,$C$7:$C$386,"="&amp;$A401)</f>
        <v>1.5151515151515151</v>
      </c>
      <c r="BG401" s="135">
        <f>AVERAGEIFS(BG$7:BG$386,$C$7:$C$386,"="&amp;$A401)</f>
        <v>2.8809090909090913</v>
      </c>
    </row>
    <row r="402" spans="1:59" x14ac:dyDescent="0.2"/>
  </sheetData>
  <mergeCells count="2">
    <mergeCell ref="AZ4:BC4"/>
    <mergeCell ref="P5:Q5"/>
  </mergeCells>
  <conditionalFormatting sqref="A171:A172 R7:V386">
    <cfRule type="cellIs" dxfId="24" priority="7" operator="lessThan">
      <formula>2</formula>
    </cfRule>
  </conditionalFormatting>
  <conditionalFormatting sqref="J7:J386">
    <cfRule type="cellIs" dxfId="23" priority="1" operator="greaterThan">
      <formula>10</formula>
    </cfRule>
    <cfRule type="cellIs" dxfId="22" priority="2" operator="lessThan">
      <formula>2</formula>
    </cfRule>
  </conditionalFormatting>
  <conditionalFormatting sqref="A62 A138 A144 A146 A174:A175 A216">
    <cfRule type="cellIs" dxfId="21" priority="6" operator="lessThan">
      <formula>2</formula>
    </cfRule>
  </conditionalFormatting>
  <conditionalFormatting sqref="AP7:AP386">
    <cfRule type="cellIs" dxfId="20" priority="3" operator="greaterThan">
      <formula>11.99</formula>
    </cfRule>
    <cfRule type="cellIs" dxfId="19" priority="4" operator="lessThan">
      <formula>8</formula>
    </cfRule>
  </conditionalFormatting>
  <conditionalFormatting sqref="AQ7:AQ386">
    <cfRule type="cellIs" dxfId="18" priority="5" operator="lessThan">
      <formula>0</formula>
    </cfRule>
  </conditionalFormatting>
  <hyperlinks>
    <hyperlink ref="C2" r:id="rId1" xr:uid="{C08793A0-8930-495E-A1FF-53E32AC4FAC6}"/>
  </hyperlinks>
  <pageMargins left="0.2" right="0.2" top="0.44027777777777799" bottom="0.45" header="0.511811023622047" footer="0.511811023622047"/>
  <pageSetup orientation="landscape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2B38F-22E6-4FDF-9162-AB222D1C4FFB}">
  <dimension ref="A1:BI224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8.85546875" defaultRowHeight="12.75" customHeight="1" x14ac:dyDescent="0.2"/>
  <cols>
    <col min="1" max="1" width="25.5703125" customWidth="1"/>
    <col min="2" max="2" width="6" customWidth="1"/>
    <col min="3" max="3" width="12.28515625" style="13" customWidth="1"/>
    <col min="4" max="4" width="13.85546875" customWidth="1"/>
    <col min="5" max="5" width="4.85546875" style="12" customWidth="1"/>
    <col min="6" max="6" width="3.7109375" style="12" customWidth="1"/>
    <col min="7" max="7" width="3.85546875" customWidth="1"/>
    <col min="8" max="8" width="4" customWidth="1"/>
    <col min="9" max="9" width="7.140625" customWidth="1"/>
    <col min="10" max="10" width="5.42578125" style="13" customWidth="1"/>
    <col min="11" max="11" width="8.42578125" style="14" customWidth="1"/>
    <col min="12" max="12" width="7.5703125" style="15" customWidth="1"/>
    <col min="13" max="13" width="8.7109375" style="12" customWidth="1"/>
    <col min="14" max="14" width="4.5703125" style="12" customWidth="1"/>
    <col min="15" max="15" width="7.5703125" customWidth="1"/>
    <col min="16" max="17" width="7.7109375" customWidth="1"/>
    <col min="18" max="18" width="6.42578125" style="12" customWidth="1"/>
    <col min="19" max="22" width="6" style="16" customWidth="1"/>
    <col min="23" max="24" width="7.42578125" style="16" customWidth="1"/>
    <col min="25" max="25" width="12.5703125" customWidth="1"/>
    <col min="26" max="26" width="7.85546875" style="13" customWidth="1"/>
    <col min="27" max="27" width="6.140625" customWidth="1"/>
    <col min="28" max="28" width="4.5703125" customWidth="1"/>
    <col min="29" max="29" width="5.140625" style="17" customWidth="1"/>
    <col min="30" max="30" width="6.140625" style="17" customWidth="1"/>
    <col min="31" max="31" width="7.140625" style="17" customWidth="1"/>
    <col min="32" max="32" width="7.7109375" style="17" customWidth="1"/>
    <col min="33" max="33" width="8.7109375" style="17" customWidth="1"/>
    <col min="34" max="35" width="8.5703125" style="17" customWidth="1"/>
    <col min="36" max="37" width="8" style="17" customWidth="1"/>
    <col min="38" max="38" width="9.7109375" style="17" customWidth="1"/>
    <col min="39" max="39" width="6" style="17" customWidth="1"/>
    <col min="40" max="40" width="6.42578125" style="17" customWidth="1"/>
    <col min="41" max="41" width="6.85546875" style="13" customWidth="1"/>
    <col min="42" max="43" width="7" customWidth="1"/>
    <col min="44" max="44" width="5.28515625" style="18" customWidth="1"/>
    <col min="45" max="48" width="5.28515625" style="19" customWidth="1"/>
    <col min="49" max="49" width="5.42578125" style="19" customWidth="1"/>
    <col min="50" max="50" width="5.85546875" style="19" customWidth="1"/>
    <col min="51" max="51" width="5.28515625" style="13" customWidth="1"/>
    <col min="52" max="55" width="6.7109375" customWidth="1"/>
    <col min="56" max="56" width="8.85546875" style="20"/>
    <col min="57" max="58" width="8.85546875" style="12"/>
  </cols>
  <sheetData>
    <row r="1" spans="1:61" ht="12.75" customHeight="1" x14ac:dyDescent="0.2">
      <c r="A1" s="153" t="s">
        <v>1371</v>
      </c>
      <c r="C1" s="59" t="s">
        <v>7</v>
      </c>
      <c r="E1" s="23"/>
      <c r="G1" s="24"/>
      <c r="H1" s="25"/>
      <c r="I1" s="25"/>
      <c r="J1" s="26" t="s">
        <v>8</v>
      </c>
      <c r="N1" s="27"/>
      <c r="Q1" s="28"/>
      <c r="R1" s="29"/>
      <c r="S1" s="30"/>
      <c r="T1" s="30"/>
      <c r="W1" s="30"/>
      <c r="Z1" s="26" t="s">
        <v>9</v>
      </c>
      <c r="AC1" s="31" t="s">
        <v>10</v>
      </c>
      <c r="AG1" s="24"/>
      <c r="AJ1" s="31"/>
      <c r="AK1" s="31"/>
      <c r="AL1" s="32"/>
      <c r="AO1" s="33" t="s">
        <v>11</v>
      </c>
      <c r="AP1" s="25"/>
      <c r="AQ1" s="34"/>
      <c r="AR1" s="35" t="s">
        <v>12</v>
      </c>
      <c r="AS1" s="36"/>
      <c r="AT1" s="36"/>
      <c r="AU1" s="36"/>
      <c r="AV1" s="36"/>
      <c r="AW1" s="36"/>
      <c r="AX1" s="36"/>
      <c r="AY1" s="37" t="s">
        <v>13</v>
      </c>
      <c r="BD1" s="38" t="s">
        <v>14</v>
      </c>
    </row>
    <row r="2" spans="1:61" ht="12.75" customHeight="1" x14ac:dyDescent="0.2">
      <c r="A2" s="39" t="s">
        <v>15</v>
      </c>
      <c r="C2" s="155" t="s">
        <v>16</v>
      </c>
      <c r="D2" s="39"/>
      <c r="G2" s="25"/>
      <c r="H2" s="25"/>
      <c r="I2" s="25"/>
      <c r="J2" s="40" t="s">
        <v>17</v>
      </c>
      <c r="N2" s="27"/>
      <c r="Q2" s="29"/>
      <c r="S2" s="41"/>
      <c r="T2" s="42"/>
      <c r="W2" s="41"/>
      <c r="Z2" s="40" t="s">
        <v>18</v>
      </c>
      <c r="AO2" s="43" t="s">
        <v>19</v>
      </c>
      <c r="AP2" s="25"/>
      <c r="AR2" s="43" t="s">
        <v>20</v>
      </c>
      <c r="AS2" s="36"/>
      <c r="AT2" s="36"/>
      <c r="AU2" s="36"/>
      <c r="AV2" s="36"/>
      <c r="AW2" s="36"/>
      <c r="AX2" s="36"/>
      <c r="AY2" s="44" t="s">
        <v>21</v>
      </c>
    </row>
    <row r="3" spans="1:61" ht="12.75" customHeight="1" x14ac:dyDescent="0.2">
      <c r="A3" s="45">
        <v>46234</v>
      </c>
      <c r="B3" s="24"/>
      <c r="D3" s="39"/>
      <c r="G3" s="25"/>
      <c r="H3" s="25"/>
      <c r="I3" s="25"/>
      <c r="J3" s="46" t="s">
        <v>22</v>
      </c>
      <c r="Q3" s="47" t="s">
        <v>23</v>
      </c>
      <c r="S3" s="48"/>
      <c r="T3" s="48"/>
      <c r="W3" s="48"/>
      <c r="X3" s="49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1"/>
      <c r="AP3" s="25"/>
      <c r="AR3" s="52" t="s">
        <v>24</v>
      </c>
      <c r="AS3" s="36"/>
      <c r="AT3" s="36"/>
      <c r="AU3" s="36"/>
      <c r="AV3" s="36"/>
      <c r="AW3" s="36"/>
      <c r="AX3" s="36"/>
      <c r="BA3" s="53"/>
      <c r="BB3" s="53"/>
      <c r="BC3" s="53"/>
    </row>
    <row r="4" spans="1:61" ht="12.75" customHeight="1" x14ac:dyDescent="0.2">
      <c r="A4" s="54"/>
      <c r="C4" s="127"/>
      <c r="E4" s="56"/>
      <c r="F4" s="56"/>
      <c r="J4" s="57" t="s">
        <v>1701</v>
      </c>
      <c r="K4" s="58"/>
      <c r="N4" s="2"/>
      <c r="O4" s="55"/>
      <c r="P4" s="55"/>
      <c r="R4" s="2"/>
      <c r="T4" s="48"/>
      <c r="W4" s="48"/>
      <c r="Y4" s="55"/>
      <c r="Z4" s="59" t="s">
        <v>25</v>
      </c>
      <c r="AA4" s="55"/>
      <c r="AB4" s="55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51"/>
      <c r="AP4" s="25"/>
      <c r="AQ4" s="61"/>
      <c r="AR4" s="62" t="s">
        <v>1702</v>
      </c>
      <c r="AS4" s="63"/>
      <c r="AT4" s="63"/>
      <c r="AU4" s="63"/>
      <c r="AV4" s="63"/>
      <c r="AW4" s="64" t="s">
        <v>26</v>
      </c>
      <c r="AX4" s="63"/>
      <c r="AZ4" s="709" t="s">
        <v>27</v>
      </c>
      <c r="BA4" s="709"/>
      <c r="BB4" s="709"/>
      <c r="BC4" s="709"/>
    </row>
    <row r="5" spans="1:61" ht="12.75" customHeight="1" x14ac:dyDescent="0.2">
      <c r="A5" s="55" t="s">
        <v>28</v>
      </c>
      <c r="B5" s="2" t="s">
        <v>29</v>
      </c>
      <c r="C5" s="75"/>
      <c r="D5" s="55"/>
      <c r="E5" s="67" t="s">
        <v>30</v>
      </c>
      <c r="F5" s="67" t="s">
        <v>31</v>
      </c>
      <c r="G5" s="64" t="s">
        <v>32</v>
      </c>
      <c r="H5" s="66"/>
      <c r="I5" s="68">
        <v>46234</v>
      </c>
      <c r="J5" s="69" t="s">
        <v>33</v>
      </c>
      <c r="K5" s="70" t="s">
        <v>34</v>
      </c>
      <c r="L5" s="71" t="s">
        <v>35</v>
      </c>
      <c r="M5" s="66"/>
      <c r="N5" s="2" t="s">
        <v>36</v>
      </c>
      <c r="O5" s="2" t="s">
        <v>37</v>
      </c>
      <c r="P5" s="710" t="s">
        <v>38</v>
      </c>
      <c r="Q5" s="710"/>
      <c r="R5" s="2" t="s">
        <v>39</v>
      </c>
      <c r="S5" s="72" t="s">
        <v>40</v>
      </c>
      <c r="T5" s="72" t="s">
        <v>40</v>
      </c>
      <c r="U5" s="72" t="s">
        <v>40</v>
      </c>
      <c r="V5" s="72" t="s">
        <v>40</v>
      </c>
      <c r="W5" s="72" t="s">
        <v>41</v>
      </c>
      <c r="X5" s="72" t="s">
        <v>42</v>
      </c>
      <c r="Y5" s="73" t="s">
        <v>43</v>
      </c>
      <c r="Z5" s="69" t="s">
        <v>44</v>
      </c>
      <c r="AA5" s="2" t="s">
        <v>45</v>
      </c>
      <c r="AB5" s="2" t="s">
        <v>46</v>
      </c>
      <c r="AC5" s="74" t="s">
        <v>45</v>
      </c>
      <c r="AD5" s="74"/>
      <c r="AE5" s="74" t="s">
        <v>45</v>
      </c>
      <c r="AF5" s="74" t="s">
        <v>47</v>
      </c>
      <c r="AG5" s="74" t="s">
        <v>45</v>
      </c>
      <c r="AH5" s="74" t="s">
        <v>45</v>
      </c>
      <c r="AI5" s="74" t="s">
        <v>48</v>
      </c>
      <c r="AJ5" s="74" t="s">
        <v>42</v>
      </c>
      <c r="AK5" s="74" t="s">
        <v>49</v>
      </c>
      <c r="AL5" s="74" t="s">
        <v>50</v>
      </c>
      <c r="AM5" s="74" t="s">
        <v>51</v>
      </c>
      <c r="AN5" s="74" t="s">
        <v>52</v>
      </c>
      <c r="AO5" s="75" t="s">
        <v>53</v>
      </c>
      <c r="AP5" s="66" t="s">
        <v>54</v>
      </c>
      <c r="AQ5" s="2" t="s">
        <v>55</v>
      </c>
      <c r="AR5" s="40" t="s">
        <v>56</v>
      </c>
      <c r="AS5" s="63"/>
      <c r="AT5" s="63"/>
      <c r="AU5" s="63"/>
      <c r="AV5" s="63"/>
      <c r="AW5" s="64" t="s">
        <v>57</v>
      </c>
      <c r="AX5" s="63"/>
      <c r="AY5" s="76" t="s">
        <v>58</v>
      </c>
      <c r="AZ5" s="77" t="s">
        <v>59</v>
      </c>
      <c r="BA5" s="78" t="s">
        <v>59</v>
      </c>
      <c r="BB5" s="78" t="s">
        <v>60</v>
      </c>
      <c r="BC5" s="78" t="s">
        <v>61</v>
      </c>
      <c r="BE5" s="66" t="s">
        <v>62</v>
      </c>
      <c r="BF5" s="66" t="s">
        <v>63</v>
      </c>
      <c r="BG5" s="12" t="s">
        <v>45</v>
      </c>
      <c r="BH5" t="s">
        <v>64</v>
      </c>
    </row>
    <row r="6" spans="1:61" s="96" customFormat="1" ht="12.75" customHeight="1" thickBot="1" x14ac:dyDescent="0.25">
      <c r="A6" s="80" t="s">
        <v>65</v>
      </c>
      <c r="B6" s="81" t="s">
        <v>66</v>
      </c>
      <c r="C6" s="84" t="s">
        <v>67</v>
      </c>
      <c r="D6" s="81" t="s">
        <v>68</v>
      </c>
      <c r="E6" s="82" t="s">
        <v>69</v>
      </c>
      <c r="F6" s="82" t="s">
        <v>70</v>
      </c>
      <c r="G6" s="83" t="s">
        <v>71</v>
      </c>
      <c r="H6" s="83" t="s">
        <v>72</v>
      </c>
      <c r="I6" s="81" t="s">
        <v>73</v>
      </c>
      <c r="J6" s="84" t="s">
        <v>74</v>
      </c>
      <c r="K6" s="85" t="s">
        <v>64</v>
      </c>
      <c r="L6" s="86" t="s">
        <v>75</v>
      </c>
      <c r="M6" s="83" t="s">
        <v>76</v>
      </c>
      <c r="N6" s="83" t="s">
        <v>77</v>
      </c>
      <c r="O6" s="81" t="s">
        <v>78</v>
      </c>
      <c r="P6" s="81" t="s">
        <v>79</v>
      </c>
      <c r="Q6" s="81" t="s">
        <v>80</v>
      </c>
      <c r="R6" s="81" t="s">
        <v>81</v>
      </c>
      <c r="S6" s="87" t="s">
        <v>82</v>
      </c>
      <c r="T6" s="87" t="s">
        <v>83</v>
      </c>
      <c r="U6" s="87" t="s">
        <v>58</v>
      </c>
      <c r="V6" s="87" t="s">
        <v>84</v>
      </c>
      <c r="W6" s="87" t="s">
        <v>85</v>
      </c>
      <c r="X6" s="87" t="s">
        <v>86</v>
      </c>
      <c r="Y6" s="80" t="s">
        <v>87</v>
      </c>
      <c r="Z6" s="84" t="s">
        <v>78</v>
      </c>
      <c r="AA6" s="81" t="s">
        <v>88</v>
      </c>
      <c r="AB6" s="81" t="s">
        <v>89</v>
      </c>
      <c r="AC6" s="88" t="s">
        <v>90</v>
      </c>
      <c r="AD6" s="88" t="s">
        <v>91</v>
      </c>
      <c r="AE6" s="88" t="s">
        <v>92</v>
      </c>
      <c r="AF6" s="88" t="s">
        <v>93</v>
      </c>
      <c r="AG6" s="88" t="s">
        <v>94</v>
      </c>
      <c r="AH6" s="88" t="s">
        <v>95</v>
      </c>
      <c r="AI6" s="88" t="s">
        <v>95</v>
      </c>
      <c r="AJ6" s="88" t="s">
        <v>95</v>
      </c>
      <c r="AK6" s="88" t="s">
        <v>95</v>
      </c>
      <c r="AL6" s="88" t="s">
        <v>96</v>
      </c>
      <c r="AM6" s="88" t="s">
        <v>97</v>
      </c>
      <c r="AN6" s="88" t="s">
        <v>98</v>
      </c>
      <c r="AO6" s="89" t="s">
        <v>99</v>
      </c>
      <c r="AP6" s="83" t="s">
        <v>100</v>
      </c>
      <c r="AQ6" s="81" t="s">
        <v>101</v>
      </c>
      <c r="AR6" s="90">
        <v>2024</v>
      </c>
      <c r="AS6" s="91">
        <v>2025</v>
      </c>
      <c r="AT6" s="90">
        <v>2026</v>
      </c>
      <c r="AU6" s="91">
        <v>2027</v>
      </c>
      <c r="AV6" s="90">
        <v>2028</v>
      </c>
      <c r="AW6" s="83" t="s">
        <v>102</v>
      </c>
      <c r="AX6" s="83" t="s">
        <v>103</v>
      </c>
      <c r="AY6" s="92" t="s">
        <v>104</v>
      </c>
      <c r="AZ6" s="93" t="s">
        <v>105</v>
      </c>
      <c r="BA6" s="94" t="s">
        <v>106</v>
      </c>
      <c r="BB6" s="94" t="s">
        <v>107</v>
      </c>
      <c r="BC6" s="94" t="s">
        <v>107</v>
      </c>
      <c r="BD6" s="84" t="s">
        <v>108</v>
      </c>
      <c r="BE6" s="83" t="s">
        <v>109</v>
      </c>
      <c r="BF6" s="83" t="s">
        <v>110</v>
      </c>
      <c r="BG6" s="95" t="s">
        <v>111</v>
      </c>
      <c r="BH6" s="96" t="s">
        <v>112</v>
      </c>
      <c r="BI6" s="96" t="s">
        <v>113</v>
      </c>
    </row>
    <row r="7" spans="1:61" ht="12.75" customHeight="1" x14ac:dyDescent="0.2">
      <c r="A7" s="146" t="s">
        <v>5610</v>
      </c>
      <c r="B7" s="55" t="s">
        <v>5599</v>
      </c>
      <c r="C7" s="156" t="s">
        <v>116</v>
      </c>
      <c r="D7" s="98" t="s">
        <v>840</v>
      </c>
      <c r="E7" s="157">
        <v>5</v>
      </c>
      <c r="F7" s="2">
        <v>697</v>
      </c>
      <c r="G7" s="2" t="s">
        <v>146</v>
      </c>
      <c r="H7" s="2" t="s">
        <v>146</v>
      </c>
      <c r="I7" s="100">
        <v>72.39</v>
      </c>
      <c r="J7" s="101">
        <f>(M7/I7)*100</f>
        <v>1.7129437767647464</v>
      </c>
      <c r="K7" s="104">
        <v>0.31</v>
      </c>
      <c r="L7" s="71">
        <v>4</v>
      </c>
      <c r="M7" s="28">
        <f>K7*L7</f>
        <v>1.24</v>
      </c>
      <c r="N7" s="103" t="s">
        <v>209</v>
      </c>
      <c r="O7" s="104">
        <v>0.26</v>
      </c>
      <c r="P7" s="158">
        <v>46029</v>
      </c>
      <c r="Q7" s="158">
        <v>46045</v>
      </c>
      <c r="R7" s="28">
        <f>(K7-O7)/O7*100</f>
        <v>19.230769230769226</v>
      </c>
      <c r="S7" s="105">
        <f>IF(INDEX(Historical!$D$7:$D1732,MATCH(B7,Historical!$B$7:$B$1062,0))=0,"n/a",(INDEX(Historical!$C$7:$C$1062,MATCH(B7,Historical!$B$7:$B$1062,0))/INDEX(Historical!$D$7:$D$1062,MATCH(B7,Historical!$B$7:$B$1062,0))-1)*100)</f>
        <v>18.181818181818187</v>
      </c>
      <c r="T7" s="105">
        <f>IF(INDEX(Historical!$F$7:$F$1062,MATCH(B7,Historical!$B$7:$B$1062,0))=0,"n/a",((INDEX(Historical!$C$7:$C$1062,MATCH(B7,Historical!$B$7:$B$1062,0))/INDEX(Historical!$F$7:$F$1062,MATCH(B7,Historical!$B$7:$B$1062,0)))^(1/3)-1)*100)</f>
        <v>20.123329994304417</v>
      </c>
      <c r="U7" s="105" t="str">
        <f>IF(INDEX(Historical!$H$7:$H$1062,MATCH(B7,Historical!$B$7:$B$1062,0))=0,"n/a",((INDEX(Historical!$C$7:$C$1062,MATCH(B7,Historical!$B$7:$B$1062,0))/INDEX(Historical!$H$7:$H$1062,MATCH(B7,Historical!$B$7:$B$1062,0)))^(1/5)-1)*100)</f>
        <v>n/a</v>
      </c>
      <c r="V7" s="105" t="str">
        <f>IF(INDEX(Historical!$M$7:$M$1062,MATCH(B7,Historical!$B$7:$B$1062,0))=0,"n/a",((INDEX(Historical!$C$7:$C$1062,MATCH(B7,Historical!$B$7:$B$1062,0))/INDEX(Historical!$M$7:$M$1062,MATCH(B7,Historical!$B$7:$B$1062,0)))^(1/10)-1)*100)</f>
        <v>n/a</v>
      </c>
      <c r="W7" s="106" t="str">
        <f>IF(OR(U7&lt;=0,U7="n/a",V7&lt;=0,V7="n/a"),"n/a",U7/V7)</f>
        <v>n/a</v>
      </c>
      <c r="X7" s="107" t="str">
        <f>IF(OR(AJ7&lt;=0,AJ7="n/a",U7&lt;=0,U7="n/a"),"n/a",U7/AJ7)</f>
        <v>n/a</v>
      </c>
      <c r="Y7" s="159"/>
      <c r="Z7" s="101">
        <f>IF(OR(AC7&lt;0.01,AC7="n/a"),"n/a",M7/AC7*100)</f>
        <v>26.382978723404253</v>
      </c>
      <c r="AA7" s="109">
        <f>IF(OR(AC7&lt;0.01,AC7="n/a"),"n/a",I7/AC7)</f>
        <v>15.402127659574468</v>
      </c>
      <c r="AB7" s="71">
        <v>9</v>
      </c>
      <c r="AC7" s="100">
        <v>4.7</v>
      </c>
      <c r="AD7" s="100">
        <v>0.82</v>
      </c>
      <c r="AE7" s="100">
        <v>0.57999999999999996</v>
      </c>
      <c r="AF7" s="100">
        <v>4.09</v>
      </c>
      <c r="AG7" s="100">
        <v>27.71</v>
      </c>
      <c r="AH7" s="100">
        <v>13.23</v>
      </c>
      <c r="AI7" s="100">
        <v>12.770000000000001</v>
      </c>
      <c r="AJ7" s="100" t="s">
        <v>142</v>
      </c>
      <c r="AK7" s="100">
        <v>13.120000000000001</v>
      </c>
      <c r="AL7" s="100">
        <v>9300</v>
      </c>
      <c r="AM7" s="100">
        <v>0.65</v>
      </c>
      <c r="AN7" s="100">
        <v>1.47</v>
      </c>
      <c r="AO7" s="110" t="str">
        <f>IF(U7="n/a","n/a",IF(AA7&lt;0,"n/a",IF(AA7="n/a","n/a",J7+U7-AA7)))</f>
        <v>n/a</v>
      </c>
      <c r="AP7" s="111" t="str">
        <f>IF(U7="n/a","n/a",J7+U7)</f>
        <v>n/a</v>
      </c>
      <c r="AQ7" s="112">
        <f>IF(OR(AC7&lt;0.01,AC7="n/a",AF7="n/a"),"n/a",(I7/SQRT(22.5*AC7*(I7/AF7))-1)*100)</f>
        <v>67.324969416016685</v>
      </c>
      <c r="AR7" s="101">
        <f>INDEX(Historical!$C$7:$C$1063,MATCH(B7,Historical!$B$7:$B$1063,0))*IF(AH7="n/a",1.03,IF(AH7&lt;0,1.01,IF(AH7&gt;10,1.1,(1+AH7/100))))</f>
        <v>1.1440000000000001</v>
      </c>
      <c r="AS7" s="109">
        <f>IF($AI7="n/a",1.03*AR7,IF($AI7&lt;0,1.01*AR7,IF($AI7&gt;10,1.1*AR7,(1+$AI7/100)*AR7)))</f>
        <v>1.2584000000000002</v>
      </c>
      <c r="AT7" s="109">
        <f>IF($AK7="n/a",1.03*AS7,IF($AK7&lt;0,1.01*AS7,IF($AK7&gt;10,1.1*AS7,(1+$AK7/100)*AS7)))</f>
        <v>1.3842400000000004</v>
      </c>
      <c r="AU7" s="109">
        <f>IF($AK7="n/a",1.03*AT7,IF($AK7&lt;0,1.01*AT7,IF($AK7&gt;10,1.1*AT7,(1+$AK7/100)*AT7)))</f>
        <v>1.5226640000000005</v>
      </c>
      <c r="AV7" s="109">
        <f>IF($AK7="n/a",1.03*AU7,IF($AK7&lt;0,1.01*AU7,IF($AK7&gt;10,1.1*AU7,(1+$AK7/100)*AU7)))</f>
        <v>1.6749304000000007</v>
      </c>
      <c r="AW7" s="109">
        <f>SUM(AR7:AV7)</f>
        <v>6.9842344000000018</v>
      </c>
      <c r="AX7" s="113">
        <f>AW7/I7*100</f>
        <v>9.6480652023760207</v>
      </c>
      <c r="AY7" s="718">
        <v>0.92</v>
      </c>
      <c r="AZ7" s="100">
        <v>9.2200000000000006</v>
      </c>
      <c r="BA7" s="100">
        <v>-46.58</v>
      </c>
      <c r="BB7" s="100">
        <v>3.39</v>
      </c>
      <c r="BC7" s="100">
        <v>-21.34</v>
      </c>
      <c r="BE7" s="12">
        <v>2022</v>
      </c>
      <c r="BF7" s="12">
        <f>IF(BE7&gt;2020,0,IF(BE7&gt;2008,1,IF(BE7&gt;2001,2,IF(BE7&gt;1990,3,IF(BE7&gt;1980,4,IF(BE7&gt;1973,5,IF(BE7&gt;1970,6,IF(BE7&gt;1960,7,IF(BE7&gt;1958,8,IF(BE7&gt;1953,9,10))))))))))</f>
        <v>0</v>
      </c>
      <c r="BG7" s="100">
        <v>5.3100000000000005</v>
      </c>
      <c r="BH7" s="55" t="s">
        <v>121</v>
      </c>
      <c r="BI7" s="55" t="s">
        <v>122</v>
      </c>
    </row>
    <row r="8" spans="1:61" ht="12.75" customHeight="1" x14ac:dyDescent="0.2">
      <c r="A8" s="116" t="s">
        <v>1372</v>
      </c>
      <c r="B8" s="55" t="s">
        <v>1373</v>
      </c>
      <c r="C8" s="156" t="s">
        <v>134</v>
      </c>
      <c r="D8" s="98" t="s">
        <v>157</v>
      </c>
      <c r="E8" s="157">
        <v>9</v>
      </c>
      <c r="F8" s="2">
        <v>552</v>
      </c>
      <c r="G8" s="2" t="s">
        <v>146</v>
      </c>
      <c r="H8" s="2" t="s">
        <v>146</v>
      </c>
      <c r="I8" s="100">
        <v>64.48</v>
      </c>
      <c r="J8" s="101">
        <f>(M8/I8)*100</f>
        <v>2.6054590570719598</v>
      </c>
      <c r="K8" s="102">
        <v>0.42</v>
      </c>
      <c r="L8" s="71">
        <v>4</v>
      </c>
      <c r="M8" s="28">
        <f>K8*L8</f>
        <v>1.68</v>
      </c>
      <c r="N8" s="103" t="s">
        <v>158</v>
      </c>
      <c r="O8" s="104">
        <v>0.38</v>
      </c>
      <c r="P8" s="158">
        <v>46174</v>
      </c>
      <c r="Q8" s="158">
        <v>46188</v>
      </c>
      <c r="R8" s="28">
        <f>(K8-O8)/O8*100</f>
        <v>10.52631578947368</v>
      </c>
      <c r="S8" s="105">
        <f>IF(INDEX(Historical!$D$7:$D1068,MATCH(B8,Historical!$B$7:$B$1062,0))=0,"n/a",(INDEX(Historical!$C$7:$C$1062,MATCH(B8,Historical!$B$7:$B$1062,0))/INDEX(Historical!$D$7:$D$1062,MATCH(B8,Historical!$B$7:$B$1062,0))-1)*100)</f>
        <v>9.5238095238095113</v>
      </c>
      <c r="T8" s="105">
        <f>IF(INDEX(Historical!$F$7:$F$1062,MATCH(B8,Historical!$B$7:$B$1062,0))=0,"n/a",((INDEX(Historical!$C$7:$C$1062,MATCH(B8,Historical!$B$7:$B$1062,0))/INDEX(Historical!$F$7:$F$1062,MATCH(B8,Historical!$B$7:$B$1062,0)))^(1/3)-1)*100)</f>
        <v>9.1920635988162367</v>
      </c>
      <c r="U8" s="105">
        <f>IF(INDEX(Historical!$H$7:$H$1062,MATCH(B8,Historical!$B$7:$B$1062,0))=0,"n/a",((INDEX(Historical!$C$7:$C$1062,MATCH(B8,Historical!$B$7:$B$1062,0))/INDEX(Historical!$H$7:$H$1062,MATCH(B8,Historical!$B$7:$B$1062,0)))^(1/5)-1)*100)</f>
        <v>6.6536731857242959</v>
      </c>
      <c r="V8" s="105">
        <f>IF(INDEX(Historical!$M$7:$M$1062,MATCH(B8,Historical!$B$7:$B$1062,0))=0,"n/a",((INDEX(Historical!$C$7:$C$1062,MATCH(B8,Historical!$B$7:$B$1062,0))/INDEX(Historical!$M$7:$M$1062,MATCH(B8,Historical!$B$7:$B$1062,0)))^(1/10)-1)*100)</f>
        <v>5.6036453500240668</v>
      </c>
      <c r="W8" s="106">
        <f>IF(OR(U8&lt;=0,U8="n/a",V8&lt;=0,V8="n/a"),"n/a",U8/V8)</f>
        <v>1.1873829926970163</v>
      </c>
      <c r="X8" s="107">
        <f>IF(OR(AJ8&lt;=0,AJ8="n/a",U8&lt;=0,U8="n/a"),"n/a",U8/AJ8)</f>
        <v>0.60051202037222884</v>
      </c>
      <c r="Y8" s="162"/>
      <c r="Z8" s="101">
        <f>IF(OR(AC8&lt;0.01,AC8="n/a"),"n/a",M8/AC8*100)</f>
        <v>31.878557874762809</v>
      </c>
      <c r="AA8" s="109">
        <f>IF(OR(AC8&lt;0.01,AC8="n/a"),"n/a",I8/AC8)</f>
        <v>12.23529411764706</v>
      </c>
      <c r="AB8" s="71">
        <v>12</v>
      </c>
      <c r="AC8" s="100">
        <v>5.27</v>
      </c>
      <c r="AD8" s="100" t="s">
        <v>142</v>
      </c>
      <c r="AE8" s="100">
        <v>3.27</v>
      </c>
      <c r="AF8" s="100">
        <v>1.55</v>
      </c>
      <c r="AG8" s="100">
        <v>13.34</v>
      </c>
      <c r="AH8" s="100">
        <v>11.18</v>
      </c>
      <c r="AI8" s="100">
        <v>0.53</v>
      </c>
      <c r="AJ8" s="100">
        <v>11.08</v>
      </c>
      <c r="AK8" s="100" t="s">
        <v>142</v>
      </c>
      <c r="AL8" s="100">
        <v>658.47</v>
      </c>
      <c r="AM8" s="100">
        <v>4.0199999999999996</v>
      </c>
      <c r="AN8" s="100">
        <v>0.77</v>
      </c>
      <c r="AO8" s="110">
        <f>IF(U8="n/a","n/a",IF(AA8&lt;0,"n/a",IF(AA8="n/a","n/a",J8+U8-AA8)))</f>
        <v>-2.9761618748508045</v>
      </c>
      <c r="AP8" s="111">
        <f>IF(U8="n/a","n/a",J8+U8)</f>
        <v>9.2591322427962552</v>
      </c>
      <c r="AQ8" s="112">
        <f>IF(OR(AC8&lt;0.01,AC8="n/a",AF8="n/a"),"n/a",(I8/SQRT(22.5*AC8*(I8/AF8))-1)*100)</f>
        <v>-8.1917314729515134</v>
      </c>
      <c r="AR8" s="101">
        <f>INDEX(Historical!$C$7:$C$1063,MATCH(B8,Historical!$B$7:$B$1063,0))*IF(AH8="n/a",1.03,IF(AH8&lt;0,1.01,IF(AH8&gt;10,1.1,(1+AH8/100))))</f>
        <v>1.518</v>
      </c>
      <c r="AS8" s="109">
        <f>IF($AI8="n/a",1.03*AR8,IF($AI8&lt;0,1.01*AR8,IF($AI8&gt;10,1.1*AR8,(1+$AI8/100)*AR8)))</f>
        <v>1.5260454000000001</v>
      </c>
      <c r="AT8" s="109">
        <f>IF($AK8="n/a",1.03*AS8,IF($AK8&lt;0,1.01*AS8,IF($AK8&gt;10,1.1*AS8,(1+$AK8/100)*AS8)))</f>
        <v>1.5718267620000002</v>
      </c>
      <c r="AU8" s="109">
        <f>IF($AK8="n/a",1.03*AT8,IF($AK8&lt;0,1.01*AT8,IF($AK8&gt;10,1.1*AT8,(1+$AK8/100)*AT8)))</f>
        <v>1.6189815648600001</v>
      </c>
      <c r="AV8" s="109">
        <f>IF($AK8="n/a",1.03*AU8,IF($AK8&lt;0,1.01*AU8,IF($AK8&gt;10,1.1*AU8,(1+$AK8/100)*AU8)))</f>
        <v>1.6675510118058001</v>
      </c>
      <c r="AW8" s="109">
        <f>SUM(AR8:AV8)</f>
        <v>7.9024047386658012</v>
      </c>
      <c r="AX8" s="113">
        <f>AW8/I8*100</f>
        <v>12.255590475598325</v>
      </c>
      <c r="AY8" s="100">
        <v>0.86</v>
      </c>
      <c r="AZ8" s="100">
        <v>59.5</v>
      </c>
      <c r="BA8" s="100">
        <v>-1.2</v>
      </c>
      <c r="BB8" s="100">
        <v>10.57</v>
      </c>
      <c r="BC8" s="100">
        <v>26.090000000000003</v>
      </c>
      <c r="BE8" s="12">
        <v>2018</v>
      </c>
      <c r="BF8" s="12">
        <f>IF(BE8&gt;2020,0,IF(BE8&gt;2008,1,IF(BE8&gt;2001,2,IF(BE8&gt;1990,3,IF(BE8&gt;1980,4,IF(BE8&gt;1973,5,IF(BE8&gt;1970,6,IF(BE8&gt;1960,7,IF(BE8&gt;1958,8,IF(BE8&gt;1953,9,10))))))))))</f>
        <v>1</v>
      </c>
      <c r="BG8" s="100">
        <v>1.66</v>
      </c>
      <c r="BH8" t="s">
        <v>121</v>
      </c>
      <c r="BI8" t="s">
        <v>122</v>
      </c>
    </row>
    <row r="9" spans="1:61" ht="12.75" customHeight="1" x14ac:dyDescent="0.2">
      <c r="A9" s="146" t="s">
        <v>5640</v>
      </c>
      <c r="B9" s="55" t="s">
        <v>5635</v>
      </c>
      <c r="C9" s="156" t="s">
        <v>134</v>
      </c>
      <c r="D9" s="98" t="s">
        <v>135</v>
      </c>
      <c r="E9" s="157">
        <v>5</v>
      </c>
      <c r="F9" s="2">
        <v>720</v>
      </c>
      <c r="G9" s="2" t="s">
        <v>146</v>
      </c>
      <c r="H9" s="2" t="s">
        <v>146</v>
      </c>
      <c r="I9" s="100">
        <v>47.32</v>
      </c>
      <c r="J9" s="101">
        <f>(M9/I9)*100</f>
        <v>2.0287404902789516</v>
      </c>
      <c r="K9" s="104">
        <v>0.24</v>
      </c>
      <c r="L9" s="71">
        <v>4</v>
      </c>
      <c r="M9" s="28">
        <f>K9*L9</f>
        <v>0.96</v>
      </c>
      <c r="N9" s="103" t="s">
        <v>312</v>
      </c>
      <c r="O9" s="104">
        <v>0.21</v>
      </c>
      <c r="P9" s="158">
        <v>46170</v>
      </c>
      <c r="Q9" s="158">
        <v>46191</v>
      </c>
      <c r="R9" s="28">
        <f>(K9-O9)/O9*100</f>
        <v>14.285714285714285</v>
      </c>
      <c r="S9" s="105">
        <f>IF(INDEX(Historical!$D$7:$D1729,MATCH(B9,Historical!$B$7:$B$1062,0))=0,"n/a",(INDEX(Historical!$C$7:$C$1062,MATCH(B9,Historical!$B$7:$B$1062,0))/INDEX(Historical!$D$7:$D$1062,MATCH(B9,Historical!$B$7:$B$1062,0))-1)*100)</f>
        <v>13.98601398601398</v>
      </c>
      <c r="T9" s="105">
        <f>IF(INDEX(Historical!$F$7:$F$1062,MATCH(B9,Historical!$B$7:$B$1062,0))=0,"n/a",((INDEX(Historical!$C$7:$C$1062,MATCH(B9,Historical!$B$7:$B$1062,0))/INDEX(Historical!$F$7:$F$1062,MATCH(B9,Historical!$B$7:$B$1062,0)))^(1/3)-1)*100)</f>
        <v>24.729574110760311</v>
      </c>
      <c r="U9" s="105" t="str">
        <f>IF(INDEX(Historical!$H$7:$H$1062,MATCH(B9,Historical!$B$7:$B$1062,0))=0,"n/a",((INDEX(Historical!$C$7:$C$1062,MATCH(B9,Historical!$B$7:$B$1062,0))/INDEX(Historical!$H$7:$H$1062,MATCH(B9,Historical!$B$7:$B$1062,0)))^(1/5)-1)*100)</f>
        <v>n/a</v>
      </c>
      <c r="V9" s="105" t="str">
        <f>IF(INDEX(Historical!$M$7:$M$1062,MATCH(B9,Historical!$B$7:$B$1062,0))=0,"n/a",((INDEX(Historical!$C$7:$C$1062,MATCH(B9,Historical!$B$7:$B$1062,0))/INDEX(Historical!$M$7:$M$1062,MATCH(B9,Historical!$B$7:$B$1062,0)))^(1/10)-1)*100)</f>
        <v>n/a</v>
      </c>
      <c r="W9" s="106" t="str">
        <f>IF(OR(U9&lt;=0,U9="n/a",V9&lt;=0,V9="n/a"),"n/a",U9/V9)</f>
        <v>n/a</v>
      </c>
      <c r="X9" s="107" t="str">
        <f>IF(OR(AJ9&lt;=0,AJ9="n/a",U9&lt;=0,U9="n/a"),"n/a",U9/AJ9)</f>
        <v>n/a</v>
      </c>
      <c r="Y9" s="159"/>
      <c r="Z9" s="101">
        <f>IF(OR(AC9&lt;0.01,AC9="n/a"),"n/a",M9/AC9*100)</f>
        <v>20.824295010845983</v>
      </c>
      <c r="AA9" s="109">
        <f>IF(OR(AC9&lt;0.01,AC9="n/a"),"n/a",I9/AC9)</f>
        <v>10.2646420824295</v>
      </c>
      <c r="AB9" s="71">
        <v>12</v>
      </c>
      <c r="AC9" s="100">
        <v>4.6100000000000003</v>
      </c>
      <c r="AD9" s="100">
        <v>2.0499999999999998</v>
      </c>
      <c r="AE9" s="100">
        <v>5.32</v>
      </c>
      <c r="AF9" s="100">
        <v>1.24</v>
      </c>
      <c r="AG9" s="100">
        <v>12.93</v>
      </c>
      <c r="AH9" s="100">
        <v>4.58</v>
      </c>
      <c r="AI9" s="100">
        <v>5.1499999999999995</v>
      </c>
      <c r="AJ9" s="100">
        <v>14.7</v>
      </c>
      <c r="AK9" s="100">
        <v>4.6399999999999997</v>
      </c>
      <c r="AL9" s="100">
        <v>6610</v>
      </c>
      <c r="AM9" s="100">
        <v>80.53</v>
      </c>
      <c r="AN9" s="100">
        <v>0.14000000000000001</v>
      </c>
      <c r="AO9" s="110" t="str">
        <f>IF(U9="n/a","n/a",IF(AA9&lt;0,"n/a",IF(AA9="n/a","n/a",J9+U9-AA9)))</f>
        <v>n/a</v>
      </c>
      <c r="AP9" s="111" t="str">
        <f>IF(U9="n/a","n/a",J9+U9)</f>
        <v>n/a</v>
      </c>
      <c r="AQ9" s="112">
        <f>IF(OR(AC9&lt;0.01,AC9="n/a",AF9="n/a"),"n/a",(I9/SQRT(22.5*AC9*(I9/AF9))-1)*100)</f>
        <v>-24.787246405908046</v>
      </c>
      <c r="AR9" s="101">
        <f>INDEX(Historical!$C$7:$C$1063,MATCH(B9,Historical!$B$7:$B$1063,0))*IF(AH9="n/a",1.03,IF(AH9&lt;0,1.01,IF(AH9&gt;10,1.1,(1+AH9/100))))</f>
        <v>0.85232699999999995</v>
      </c>
      <c r="AS9" s="109">
        <f>IF($AI9="n/a",1.03*AR9,IF($AI9&lt;0,1.01*AR9,IF($AI9&gt;10,1.1*AR9,(1+$AI9/100)*AR9)))</f>
        <v>0.89622184049999998</v>
      </c>
      <c r="AT9" s="109">
        <f>IF($AK9="n/a",1.03*AS9,IF($AK9&lt;0,1.01*AS9,IF($AK9&gt;10,1.1*AS9,(1+$AK9/100)*AS9)))</f>
        <v>0.93780653389919999</v>
      </c>
      <c r="AU9" s="109">
        <f>IF($AK9="n/a",1.03*AT9,IF($AK9&lt;0,1.01*AT9,IF($AK9&gt;10,1.1*AT9,(1+$AK9/100)*AT9)))</f>
        <v>0.98132075707212285</v>
      </c>
      <c r="AV9" s="109">
        <f>IF($AK9="n/a",1.03*AU9,IF($AK9&lt;0,1.01*AU9,IF($AK9&gt;10,1.1*AU9,(1+$AK9/100)*AU9)))</f>
        <v>1.0268540402002693</v>
      </c>
      <c r="AW9" s="109">
        <f>SUM(AR9:AV9)</f>
        <v>4.6945301716715919</v>
      </c>
      <c r="AX9" s="113">
        <f>AW9/I9*100</f>
        <v>9.9208160855274556</v>
      </c>
      <c r="AY9" s="718">
        <v>0.48</v>
      </c>
      <c r="AZ9" s="100">
        <v>39.42</v>
      </c>
      <c r="BA9" s="100">
        <v>-3.01</v>
      </c>
      <c r="BB9" s="100">
        <v>7.02</v>
      </c>
      <c r="BC9" s="100">
        <v>14.82</v>
      </c>
      <c r="BE9" s="12">
        <v>2022</v>
      </c>
      <c r="BF9" s="12">
        <f>IF(BE9&gt;2020,0,IF(BE9&gt;2008,1,IF(BE9&gt;2001,2,IF(BE9&gt;1990,3,IF(BE9&gt;1980,4,IF(BE9&gt;1973,5,IF(BE9&gt;1970,6,IF(BE9&gt;1960,7,IF(BE9&gt;1958,8,IF(BE9&gt;1953,9,10))))))))))</f>
        <v>0</v>
      </c>
      <c r="BG9" s="100">
        <v>9.879999999999999</v>
      </c>
      <c r="BH9" s="55" t="s">
        <v>121</v>
      </c>
      <c r="BI9" s="55" t="s">
        <v>122</v>
      </c>
    </row>
    <row r="10" spans="1:61" ht="12.75" customHeight="1" x14ac:dyDescent="0.2">
      <c r="A10" s="116" t="s">
        <v>1374</v>
      </c>
      <c r="B10" s="55" t="s">
        <v>1375</v>
      </c>
      <c r="C10" s="156" t="s">
        <v>116</v>
      </c>
      <c r="D10" s="98" t="s">
        <v>117</v>
      </c>
      <c r="E10" s="157">
        <v>5</v>
      </c>
      <c r="F10" s="2">
        <v>679</v>
      </c>
      <c r="G10" s="2" t="s">
        <v>146</v>
      </c>
      <c r="H10" s="2" t="s">
        <v>146</v>
      </c>
      <c r="I10" s="100">
        <v>56.86</v>
      </c>
      <c r="J10" s="101">
        <f>(M10/I10)*100</f>
        <v>1.1255715793176222</v>
      </c>
      <c r="K10" s="104">
        <v>0.16</v>
      </c>
      <c r="L10" s="71">
        <v>4</v>
      </c>
      <c r="M10" s="28">
        <f>K10*L10</f>
        <v>0.64</v>
      </c>
      <c r="N10" s="103" t="s">
        <v>433</v>
      </c>
      <c r="O10" s="104">
        <v>0.15</v>
      </c>
      <c r="P10" s="115">
        <v>45841</v>
      </c>
      <c r="Q10" s="115">
        <v>45862</v>
      </c>
      <c r="R10" s="28">
        <f>(K10-O10)/O10*100</f>
        <v>6.6666666666666732</v>
      </c>
      <c r="S10" s="105">
        <f>IF(INDEX(Historical!$D$7:$D1069,MATCH(B10,Historical!$B$7:$B$1062,0))=0,"n/a",(INDEX(Historical!$C$7:$C$1062,MATCH(B10,Historical!$B$7:$B$1062,0))/INDEX(Historical!$D$7:$D$1062,MATCH(B10,Historical!$B$7:$B$1062,0))-1)*100)</f>
        <v>3.3333333333333437</v>
      </c>
      <c r="T10" s="105">
        <f>IF(INDEX(Historical!$F$7:$F$1062,MATCH(B10,Historical!$B$7:$B$1062,0))=0,"n/a",((INDEX(Historical!$C$7:$C$1062,MATCH(B10,Historical!$B$7:$B$1062,0))/INDEX(Historical!$F$7:$F$1062,MATCH(B10,Historical!$B$7:$B$1062,0)))^(1/3)-1)*100)</f>
        <v>4.7126884130464397</v>
      </c>
      <c r="U10" s="105">
        <f>IF(INDEX(Historical!$H$7:$H$1062,MATCH(B10,Historical!$B$7:$B$1062,0))=0,"n/a",((INDEX(Historical!$C$7:$C$1062,MATCH(B10,Historical!$B$7:$B$1062,0))/INDEX(Historical!$H$7:$H$1062,MATCH(B10,Historical!$B$7:$B$1062,0)))^(1/5)-1)*100)</f>
        <v>5.2519353814266312</v>
      </c>
      <c r="V10" s="105">
        <f>IF(INDEX(Historical!$M$7:$M$1062,MATCH(B10,Historical!$B$7:$B$1062,0))=0,"n/a",((INDEX(Historical!$C$7:$C$1062,MATCH(B10,Historical!$B$7:$B$1062,0))/INDEX(Historical!$M$7:$M$1062,MATCH(B10,Historical!$B$7:$B$1062,0)))^(1/10)-1)*100)</f>
        <v>5.5866275967445089</v>
      </c>
      <c r="W10" s="106">
        <f>IF(OR(U10&lt;=0,U10="n/a",V10&lt;=0,V10="n/a"),"n/a",U10/V10)</f>
        <v>0.94009047327355189</v>
      </c>
      <c r="X10" s="107">
        <f>IF(OR(AJ10&lt;=0,AJ10="n/a",U10&lt;=0,U10="n/a"),"n/a",U10/AJ10)</f>
        <v>3.3883454073720198</v>
      </c>
      <c r="Y10" s="162"/>
      <c r="Z10" s="101">
        <f>IF(OR(AC10&lt;0.01,AC10="n/a"),"n/a",M10/AC10*100)</f>
        <v>27.004219409282697</v>
      </c>
      <c r="AA10" s="109">
        <f>IF(OR(AC10&lt;0.01,AC10="n/a"),"n/a",I10/AC10)</f>
        <v>23.991561181434598</v>
      </c>
      <c r="AB10" s="71">
        <v>12</v>
      </c>
      <c r="AC10" s="100">
        <v>2.37</v>
      </c>
      <c r="AD10" s="100" t="s">
        <v>142</v>
      </c>
      <c r="AE10" s="100">
        <v>1.02</v>
      </c>
      <c r="AF10" s="100">
        <v>1.86</v>
      </c>
      <c r="AG10" s="100">
        <v>8.35</v>
      </c>
      <c r="AH10" s="100">
        <v>2.6100000000000003</v>
      </c>
      <c r="AI10" s="100">
        <v>-7.0499999999999989</v>
      </c>
      <c r="AJ10" s="100">
        <v>1.55</v>
      </c>
      <c r="AK10" s="100">
        <v>-7.1999999999999993</v>
      </c>
      <c r="AL10" s="100">
        <v>216.66</v>
      </c>
      <c r="AM10" s="100">
        <v>11.29</v>
      </c>
      <c r="AN10" s="100">
        <v>0.32</v>
      </c>
      <c r="AO10" s="110">
        <f>IF(U10="n/a","n/a",IF(AA10&lt;0,"n/a",IF(AA10="n/a","n/a",J10+U10-AA10)))</f>
        <v>-17.614054220690345</v>
      </c>
      <c r="AP10" s="111">
        <f>IF(U10="n/a","n/a",J10+U10)</f>
        <v>6.3775069607442534</v>
      </c>
      <c r="AQ10" s="112">
        <f>IF(OR(AC10&lt;0.01,AC10="n/a",AF10="n/a"),"n/a",(I10/SQRT(22.5*AC10*(I10/AF10))-1)*100)</f>
        <v>40.829769260571936</v>
      </c>
      <c r="AR10" s="101">
        <f>INDEX(Historical!$C$7:$C$1063,MATCH(B10,Historical!$B$7:$B$1063,0))*IF(AH10="n/a",1.03,IF(AH10&lt;0,1.01,IF(AH10&gt;10,1.1,(1+AH10/100))))</f>
        <v>0.63618200000000003</v>
      </c>
      <c r="AS10" s="109">
        <f>IF($AI10="n/a",1.03*AR10,IF($AI10&lt;0,1.01*AR10,IF($AI10&gt;10,1.1*AR10,(1+$AI10/100)*AR10)))</f>
        <v>0.64254381999999999</v>
      </c>
      <c r="AT10" s="109">
        <f>IF($AK10="n/a",1.03*AS10,IF($AK10&lt;0,1.01*AS10,IF($AK10&gt;10,1.1*AS10,(1+$AK10/100)*AS10)))</f>
        <v>0.64896925819999995</v>
      </c>
      <c r="AU10" s="109">
        <f>IF($AK10="n/a",1.03*AT10,IF($AK10&lt;0,1.01*AT10,IF($AK10&gt;10,1.1*AT10,(1+$AK10/100)*AT10)))</f>
        <v>0.655458950782</v>
      </c>
      <c r="AV10" s="109">
        <f>IF($AK10="n/a",1.03*AU10,IF($AK10&lt;0,1.01*AU10,IF($AK10&gt;10,1.1*AU10,(1+$AK10/100)*AU10)))</f>
        <v>0.66201354028981996</v>
      </c>
      <c r="AW10" s="109">
        <f>SUM(AR10:AV10)</f>
        <v>3.2451675692718198</v>
      </c>
      <c r="AX10" s="113">
        <f>AW10/I10*100</f>
        <v>5.7072943532743929</v>
      </c>
      <c r="AY10" s="718">
        <v>0.47</v>
      </c>
      <c r="AZ10" s="100">
        <v>60.17</v>
      </c>
      <c r="BA10" s="100">
        <v>-5.34</v>
      </c>
      <c r="BB10" s="100">
        <v>20.990000000000002</v>
      </c>
      <c r="BC10" s="100">
        <v>32.53</v>
      </c>
      <c r="BE10" s="12">
        <v>2021</v>
      </c>
      <c r="BF10" s="12">
        <f>IF(BE10&gt;2020,0,IF(BE10&gt;2008,1,IF(BE10&gt;2001,2,IF(BE10&gt;1990,3,IF(BE10&gt;1980,4,IF(BE10&gt;1973,5,IF(BE10&gt;1970,6,IF(BE10&gt;1960,7,IF(BE10&gt;1958,8,IF(BE10&gt;1953,9,10))))))))))</f>
        <v>0</v>
      </c>
      <c r="BG10" s="100">
        <v>5.28</v>
      </c>
      <c r="BH10" t="s">
        <v>121</v>
      </c>
      <c r="BI10" t="s">
        <v>122</v>
      </c>
    </row>
    <row r="11" spans="1:61" ht="12.75" customHeight="1" x14ac:dyDescent="0.2">
      <c r="A11" s="55" t="s">
        <v>1376</v>
      </c>
      <c r="B11" s="55" t="s">
        <v>1377</v>
      </c>
      <c r="C11" s="156" t="s">
        <v>116</v>
      </c>
      <c r="D11" s="98" t="s">
        <v>215</v>
      </c>
      <c r="E11" s="157">
        <v>8</v>
      </c>
      <c r="F11" s="2">
        <v>565</v>
      </c>
      <c r="G11" s="2" t="s">
        <v>146</v>
      </c>
      <c r="H11" s="2" t="s">
        <v>146</v>
      </c>
      <c r="I11" s="100">
        <v>74.510000000000005</v>
      </c>
      <c r="J11" s="101">
        <f>(M11/I11)*100</f>
        <v>1.5031539390685813</v>
      </c>
      <c r="K11" s="104">
        <v>0.28000000000000003</v>
      </c>
      <c r="L11" s="71">
        <v>4</v>
      </c>
      <c r="M11" s="28">
        <f>K11*L11</f>
        <v>1.1200000000000001</v>
      </c>
      <c r="N11" s="103" t="s">
        <v>147</v>
      </c>
      <c r="O11" s="104">
        <v>0.27</v>
      </c>
      <c r="P11" s="158">
        <v>46007</v>
      </c>
      <c r="Q11" s="158">
        <v>46030</v>
      </c>
      <c r="R11" s="28">
        <f>(K11-O11)/O11*100</f>
        <v>3.7037037037037068</v>
      </c>
      <c r="S11" s="105">
        <f>IF(INDEX(Historical!$D$7:$D1081,MATCH(B11,Historical!$B$7:$B$1062,0))=0,"n/a",(INDEX(Historical!$C$7:$C$1062,MATCH(B11,Historical!$B$7:$B$1062,0))/INDEX(Historical!$D$7:$D$1062,MATCH(B11,Historical!$B$7:$B$1062,0))-1)*100)</f>
        <v>3.8461538461538547</v>
      </c>
      <c r="T11" s="105">
        <f>IF(INDEX(Historical!$F$7:$F$1062,MATCH(B11,Historical!$B$7:$B$1062,0))=0,"n/a",((INDEX(Historical!$C$7:$C$1062,MATCH(B11,Historical!$B$7:$B$1062,0))/INDEX(Historical!$F$7:$F$1062,MATCH(B11,Historical!$B$7:$B$1062,0)))^(1/3)-1)*100)</f>
        <v>8.7380373002892142</v>
      </c>
      <c r="U11" s="105">
        <f>IF(INDEX(Historical!$H$7:$H$1062,MATCH(B11,Historical!$B$7:$B$1062,0))=0,"n/a",((INDEX(Historical!$C$7:$C$1062,MATCH(B11,Historical!$B$7:$B$1062,0))/INDEX(Historical!$H$7:$H$1062,MATCH(B11,Historical!$B$7:$B$1062,0)))^(1/5)-1)*100)</f>
        <v>7.2808072187642514</v>
      </c>
      <c r="V11" s="105">
        <f>IF(INDEX(Historical!$M$7:$M$1062,MATCH(B11,Historical!$B$7:$B$1062,0))=0,"n/a",((INDEX(Historical!$C$7:$C$1062,MATCH(B11,Historical!$B$7:$B$1062,0))/INDEX(Historical!$M$7:$M$1062,MATCH(B11,Historical!$B$7:$B$1062,0)))^(1/10)-1)*100)</f>
        <v>5.0480468452381411</v>
      </c>
      <c r="W11" s="106">
        <f>IF(OR(U11&lt;=0,U11="n/a",V11&lt;=0,V11="n/a"),"n/a",U11/V11)</f>
        <v>1.4423018331599458</v>
      </c>
      <c r="X11" s="107" t="str">
        <f>IF(OR(AJ11&lt;=0,AJ11="n/a",U11&lt;=0,U11="n/a"),"n/a",U11/AJ11)</f>
        <v>n/a</v>
      </c>
      <c r="Y11" s="55"/>
      <c r="Z11" s="101" t="str">
        <f>IF(OR(AC11&lt;0.01,AC11="n/a"),"n/a",M11/AC11*100)</f>
        <v>n/a</v>
      </c>
      <c r="AA11" s="109" t="str">
        <f>IF(OR(AC11&lt;0.01,AC11="n/a"),"n/a",I11/AC11)</f>
        <v>n/a</v>
      </c>
      <c r="AB11" s="71">
        <v>12</v>
      </c>
      <c r="AC11" s="100">
        <v>-2.0499999999999998</v>
      </c>
      <c r="AD11" s="100" t="s">
        <v>142</v>
      </c>
      <c r="AE11" s="100">
        <v>1.76</v>
      </c>
      <c r="AF11" s="100">
        <v>2.9</v>
      </c>
      <c r="AG11" s="100">
        <v>-7.2900000000000009</v>
      </c>
      <c r="AH11" s="100">
        <v>323.72999999999996</v>
      </c>
      <c r="AI11" s="100">
        <v>20.830000000000002</v>
      </c>
      <c r="AJ11" s="100" t="s">
        <v>142</v>
      </c>
      <c r="AK11" s="100" t="s">
        <v>142</v>
      </c>
      <c r="AL11" s="100">
        <v>2120</v>
      </c>
      <c r="AM11" s="100">
        <v>0.79</v>
      </c>
      <c r="AN11" s="100">
        <v>0.65</v>
      </c>
      <c r="AO11" s="110" t="str">
        <f>IF(U11="n/a","n/a",IF(AA11&lt;0,"n/a",IF(AA11="n/a","n/a",J11+U11-AA11)))</f>
        <v>n/a</v>
      </c>
      <c r="AP11" s="111">
        <f>IF(U11="n/a","n/a",J11+U11)</f>
        <v>8.7839611578328327</v>
      </c>
      <c r="AQ11" s="112" t="str">
        <f>IF(OR(AC11&lt;0.01,AC11="n/a",AF11="n/a"),"n/a",(I11/SQRT(22.5*AC11*(I11/AF11))-1)*100)</f>
        <v>n/a</v>
      </c>
      <c r="AR11" s="101">
        <f>INDEX(Historical!$C$7:$C$1063,MATCH(B11,Historical!$B$7:$B$1063,0))*IF(AH11="n/a",1.03,IF(AH11&lt;0,1.01,IF(AH11&gt;10,1.1,(1+AH11/100))))</f>
        <v>1.1880000000000002</v>
      </c>
      <c r="AS11" s="109">
        <f>IF($AI11="n/a",1.03*AR11,IF($AI11&lt;0,1.01*AR11,IF($AI11&gt;10,1.1*AR11,(1+$AI11/100)*AR11)))</f>
        <v>1.3068000000000002</v>
      </c>
      <c r="AT11" s="109">
        <f>IF($AK11="n/a",1.03*AS11,IF($AK11&lt;0,1.01*AS11,IF($AK11&gt;10,1.1*AS11,(1+$AK11/100)*AS11)))</f>
        <v>1.3460040000000002</v>
      </c>
      <c r="AU11" s="109">
        <f>IF($AK11="n/a",1.03*AT11,IF($AK11&lt;0,1.01*AT11,IF($AK11&gt;10,1.1*AT11,(1+$AK11/100)*AT11)))</f>
        <v>1.3863841200000002</v>
      </c>
      <c r="AV11" s="109">
        <f>IF($AK11="n/a",1.03*AU11,IF($AK11&lt;0,1.01*AU11,IF($AK11&gt;10,1.1*AU11,(1+$AK11/100)*AU11)))</f>
        <v>1.4279756436000002</v>
      </c>
      <c r="AW11" s="109">
        <f>SUM(AR11:AV11)</f>
        <v>6.6551637636000009</v>
      </c>
      <c r="AX11" s="113">
        <f>AW11/I11*100</f>
        <v>8.9319068092873444</v>
      </c>
      <c r="AY11" s="100">
        <v>1.18</v>
      </c>
      <c r="AZ11" s="100">
        <v>81.069999999999993</v>
      </c>
      <c r="BA11" s="100">
        <v>-3.2300000000000004</v>
      </c>
      <c r="BB11" s="100">
        <v>5.0500000000000007</v>
      </c>
      <c r="BC11" s="100">
        <v>26.76</v>
      </c>
      <c r="BE11" s="12">
        <v>2019</v>
      </c>
      <c r="BF11" s="12">
        <f>IF(BE11&gt;2020,0,IF(BE11&gt;2008,1,IF(BE11&gt;2001,2,IF(BE11&gt;1990,3,IF(BE11&gt;1980,4,IF(BE11&gt;1973,5,IF(BE11&gt;1970,6,IF(BE11&gt;1960,7,IF(BE11&gt;1958,8,IF(BE11&gt;1953,9,10))))))))))</f>
        <v>1</v>
      </c>
      <c r="BG11" s="100">
        <v>-3.47</v>
      </c>
      <c r="BH11" t="s">
        <v>121</v>
      </c>
      <c r="BI11" t="s">
        <v>122</v>
      </c>
    </row>
    <row r="12" spans="1:61" ht="12.75" customHeight="1" x14ac:dyDescent="0.2">
      <c r="A12" s="146" t="s">
        <v>5658</v>
      </c>
      <c r="B12" s="55" t="s">
        <v>5647</v>
      </c>
      <c r="C12" s="156" t="s">
        <v>180</v>
      </c>
      <c r="D12" s="98" t="s">
        <v>5659</v>
      </c>
      <c r="E12" s="157">
        <v>6</v>
      </c>
      <c r="F12" s="2">
        <v>658</v>
      </c>
      <c r="G12" s="2" t="s">
        <v>146</v>
      </c>
      <c r="H12" s="2" t="s">
        <v>146</v>
      </c>
      <c r="I12" s="100">
        <v>68.94</v>
      </c>
      <c r="J12" s="101">
        <f>(M12/I12)*100</f>
        <v>0.5211778357992457</v>
      </c>
      <c r="K12" s="104">
        <v>0.35930000000000001</v>
      </c>
      <c r="L12" s="71">
        <v>1</v>
      </c>
      <c r="M12" s="28">
        <f>K12*L12</f>
        <v>0.35930000000000001</v>
      </c>
      <c r="N12" s="103" t="s">
        <v>5606</v>
      </c>
      <c r="O12" s="104">
        <v>0.33339999999999997</v>
      </c>
      <c r="P12" s="158">
        <v>46148</v>
      </c>
      <c r="Q12" s="158">
        <v>46149</v>
      </c>
      <c r="R12" s="28">
        <f>(K12-O12)/O12*100</f>
        <v>7.768446310737863</v>
      </c>
      <c r="S12" s="105">
        <f>IF(INDEX(Historical!$D$7:$D1729,MATCH(B12,Historical!$B$7:$B$1062,0))=0,"n/a",(INDEX(Historical!$C$7:$C$1062,MATCH(B12,Historical!$B$7:$B$1062,0))/INDEX(Historical!$D$7:$D$1062,MATCH(B12,Historical!$B$7:$B$1062,0))-1)*100)</f>
        <v>25.953910086890808</v>
      </c>
      <c r="T12" s="105">
        <f>IF(INDEX(Historical!$F$7:$F$1062,MATCH(B12,Historical!$B$7:$B$1062,0))=0,"n/a",((INDEX(Historical!$C$7:$C$1062,MATCH(B12,Historical!$B$7:$B$1062,0))/INDEX(Historical!$F$7:$F$1062,MATCH(B12,Historical!$B$7:$B$1062,0)))^(1/3)-1)*100)</f>
        <v>17.714031741630599</v>
      </c>
      <c r="U12" s="105" t="str">
        <f>IF(INDEX(Historical!$H$7:$H$1062,MATCH(B12,Historical!$B$7:$B$1062,0))=0,"n/a",((INDEX(Historical!$C$7:$C$1062,MATCH(B12,Historical!$B$7:$B$1062,0))/INDEX(Historical!$H$7:$H$1062,MATCH(B12,Historical!$B$7:$B$1062,0)))^(1/5)-1)*100)</f>
        <v>n/a</v>
      </c>
      <c r="V12" s="105" t="str">
        <f>IF(INDEX(Historical!$M$7:$M$1062,MATCH(B12,Historical!$B$7:$B$1062,0))=0,"n/a",((INDEX(Historical!$C$7:$C$1062,MATCH(B12,Historical!$B$7:$B$1062,0))/INDEX(Historical!$M$7:$M$1062,MATCH(B12,Historical!$B$7:$B$1062,0)))^(1/10)-1)*100)</f>
        <v>n/a</v>
      </c>
      <c r="W12" s="106" t="str">
        <f>IF(OR(U12&lt;=0,U12="n/a",V12&lt;=0,V12="n/a"),"n/a",U12/V12)</f>
        <v>n/a</v>
      </c>
      <c r="X12" s="107" t="str">
        <f>IF(OR(AJ12&lt;=0,AJ12="n/a",U12&lt;=0,U12="n/a"),"n/a",U12/AJ12)</f>
        <v>n/a</v>
      </c>
      <c r="Y12" s="123" t="s">
        <v>1011</v>
      </c>
      <c r="Z12" s="101">
        <f>IF(OR(AC12&lt;0.01,AC12="n/a"),"n/a",M12/AC12*100)</f>
        <v>21.644578313253014</v>
      </c>
      <c r="AA12" s="109">
        <f>IF(OR(AC12&lt;0.01,AC12="n/a"),"n/a",I12/AC12)</f>
        <v>41.53012048192771</v>
      </c>
      <c r="AB12" s="71">
        <v>12</v>
      </c>
      <c r="AC12" s="100">
        <v>1.66</v>
      </c>
      <c r="AD12" s="100">
        <v>1.27</v>
      </c>
      <c r="AE12" s="100">
        <v>3.16</v>
      </c>
      <c r="AF12" s="100">
        <v>1.52</v>
      </c>
      <c r="AG12" s="100">
        <v>3.71</v>
      </c>
      <c r="AH12" s="100">
        <v>12.76</v>
      </c>
      <c r="AI12" s="100">
        <v>14.44</v>
      </c>
      <c r="AJ12" s="100" t="s">
        <v>142</v>
      </c>
      <c r="AK12" s="100">
        <v>13.69</v>
      </c>
      <c r="AL12" s="100">
        <v>33600</v>
      </c>
      <c r="AM12" s="100">
        <v>1.23</v>
      </c>
      <c r="AN12" s="100">
        <v>0.24</v>
      </c>
      <c r="AO12" s="110" t="str">
        <f>IF(U12="n/a","n/a",IF(AA12&lt;0,"n/a",IF(AA12="n/a","n/a",J12+U12-AA12)))</f>
        <v>n/a</v>
      </c>
      <c r="AP12" s="111" t="str">
        <f>IF(U12="n/a","n/a",J12+U12)</f>
        <v>n/a</v>
      </c>
      <c r="AQ12" s="112">
        <f>IF(OR(AC12&lt;0.01,AC12="n/a",AF12="n/a"),"n/a",(I12/SQRT(22.5*AC12*(I12/AF12))-1)*100)</f>
        <v>67.49896601011551</v>
      </c>
      <c r="AR12" s="101">
        <f>INDEX(Historical!$C$7:$C$1063,MATCH(B12,Historical!$B$7:$B$1063,0))*IF(AH12="n/a",1.03,IF(AH12&lt;0,1.01,IF(AH12&gt;10,1.1,(1+AH12/100))))</f>
        <v>0.36674000000000001</v>
      </c>
      <c r="AS12" s="109">
        <f>IF($AI12="n/a",1.03*AR12,IF($AI12&lt;0,1.01*AR12,IF($AI12&gt;10,1.1*AR12,(1+$AI12/100)*AR12)))</f>
        <v>0.40341400000000005</v>
      </c>
      <c r="AT12" s="109">
        <f>IF($AK12="n/a",1.03*AS12,IF($AK12&lt;0,1.01*AS12,IF($AK12&gt;10,1.1*AS12,(1+$AK12/100)*AS12)))</f>
        <v>0.44375540000000008</v>
      </c>
      <c r="AU12" s="109">
        <f>IF($AK12="n/a",1.03*AT12,IF($AK12&lt;0,1.01*AT12,IF($AK12&gt;10,1.1*AT12,(1+$AK12/100)*AT12)))</f>
        <v>0.48813094000000012</v>
      </c>
      <c r="AV12" s="109">
        <f>IF($AK12="n/a",1.03*AU12,IF($AK12&lt;0,1.01*AU12,IF($AK12&gt;10,1.1*AU12,(1+$AK12/100)*AU12)))</f>
        <v>0.53694403400000013</v>
      </c>
      <c r="AW12" s="109">
        <f>SUM(AR12:AV12)</f>
        <v>2.2389843740000006</v>
      </c>
      <c r="AX12" s="113">
        <f>AW12/I12*100</f>
        <v>3.2477290020307525</v>
      </c>
      <c r="AY12" s="100">
        <v>0.86</v>
      </c>
      <c r="AZ12" s="100">
        <v>11.49</v>
      </c>
      <c r="BA12" s="100">
        <v>-23.75</v>
      </c>
      <c r="BB12" s="100">
        <v>2.4699999999999998</v>
      </c>
      <c r="BC12" s="100">
        <v>-7.86</v>
      </c>
      <c r="BE12" s="12">
        <v>2021</v>
      </c>
      <c r="BF12" s="12">
        <f>IF(BE12&gt;2020,0,IF(BE12&gt;2008,1,IF(BE12&gt;2001,2,IF(BE12&gt;1990,3,IF(BE12&gt;1980,4,IF(BE12&gt;1973,5,IF(BE12&gt;1970,6,IF(BE12&gt;1960,7,IF(BE12&gt;1958,8,IF(BE12&gt;1953,9,10))))))))))</f>
        <v>0</v>
      </c>
      <c r="BG12" s="100">
        <v>2.62</v>
      </c>
      <c r="BH12" s="55" t="s">
        <v>1012</v>
      </c>
      <c r="BI12" s="55" t="s">
        <v>122</v>
      </c>
    </row>
    <row r="13" spans="1:61" ht="12.75" customHeight="1" x14ac:dyDescent="0.2">
      <c r="A13" s="55" t="s">
        <v>1378</v>
      </c>
      <c r="B13" s="55" t="s">
        <v>1379</v>
      </c>
      <c r="C13" s="156" t="s">
        <v>116</v>
      </c>
      <c r="D13" s="98" t="s">
        <v>215</v>
      </c>
      <c r="E13" s="157">
        <v>7</v>
      </c>
      <c r="F13" s="2">
        <v>606</v>
      </c>
      <c r="G13" s="2" t="s">
        <v>146</v>
      </c>
      <c r="H13" s="2" t="s">
        <v>146</v>
      </c>
      <c r="I13" s="100">
        <v>114.54</v>
      </c>
      <c r="J13" s="101">
        <f>(M13/I13)*100</f>
        <v>1.0127466387288282</v>
      </c>
      <c r="K13" s="104">
        <v>0.28999999999999998</v>
      </c>
      <c r="L13" s="71">
        <v>4</v>
      </c>
      <c r="M13" s="28">
        <f>K13*L13</f>
        <v>1.1599999999999999</v>
      </c>
      <c r="N13" s="103" t="s">
        <v>696</v>
      </c>
      <c r="O13" s="104">
        <v>0.27</v>
      </c>
      <c r="P13" s="158">
        <v>46090</v>
      </c>
      <c r="Q13" s="158">
        <v>46101</v>
      </c>
      <c r="R13" s="28">
        <f>(K13-O13)/O13*100</f>
        <v>7.4074074074073932</v>
      </c>
      <c r="S13" s="105">
        <f>IF(INDEX(Historical!$D$7:$D1091,MATCH(B13,Historical!$B$7:$B$1062,0))=0,"n/a",(INDEX(Historical!$C$7:$C$1062,MATCH(B13,Historical!$B$7:$B$1062,0))/INDEX(Historical!$D$7:$D$1062,MATCH(B13,Historical!$B$7:$B$1062,0))-1)*100)</f>
        <v>8.0000000000000071</v>
      </c>
      <c r="T13" s="105">
        <f>IF(INDEX(Historical!$F$7:$F$1062,MATCH(B13,Historical!$B$7:$B$1062,0))=0,"n/a",((INDEX(Historical!$C$7:$C$1062,MATCH(B13,Historical!$B$7:$B$1062,0))/INDEX(Historical!$F$7:$F$1062,MATCH(B13,Historical!$B$7:$B$1062,0)))^(1/3)-1)*100)</f>
        <v>8.7380373002892142</v>
      </c>
      <c r="U13" s="105">
        <f>IF(INDEX(Historical!$H$7:$H$1062,MATCH(B13,Historical!$B$7:$B$1062,0))=0,"n/a",((INDEX(Historical!$C$7:$C$1062,MATCH(B13,Historical!$B$7:$B$1062,0))/INDEX(Historical!$H$7:$H$1062,MATCH(B13,Historical!$B$7:$B$1062,0)))^(1/5)-1)*100)</f>
        <v>9.6940240464664651</v>
      </c>
      <c r="V13" s="105">
        <f>IF(INDEX(Historical!$M$7:$M$1062,MATCH(B13,Historical!$B$7:$B$1062,0))=0,"n/a",((INDEX(Historical!$C$7:$C$1062,MATCH(B13,Historical!$B$7:$B$1062,0))/INDEX(Historical!$M$7:$M$1062,MATCH(B13,Historical!$B$7:$B$1062,0)))^(1/10)-1)*100)</f>
        <v>6.0540481614018704</v>
      </c>
      <c r="W13" s="106">
        <f>IF(OR(U13&lt;=0,U13="n/a",V13&lt;=0,V13="n/a"),"n/a",U13/V13)</f>
        <v>1.6012466019467089</v>
      </c>
      <c r="X13" s="107">
        <f>IF(OR(AJ13&lt;=0,AJ13="n/a",U13&lt;=0,U13="n/a"),"n/a",U13/AJ13)</f>
        <v>0.42480385830264966</v>
      </c>
      <c r="Y13" s="55"/>
      <c r="Z13" s="101">
        <f>IF(OR(AC13&lt;0.01,AC13="n/a"),"n/a",M13/AC13*100)</f>
        <v>18.012422360248443</v>
      </c>
      <c r="AA13" s="109">
        <f>IF(OR(AC13&lt;0.01,AC13="n/a"),"n/a",I13/AC13)</f>
        <v>17.785714285714285</v>
      </c>
      <c r="AB13" s="71">
        <v>12</v>
      </c>
      <c r="AC13" s="100">
        <v>6.44</v>
      </c>
      <c r="AD13" s="100">
        <v>0.49</v>
      </c>
      <c r="AE13" s="100">
        <v>2.6</v>
      </c>
      <c r="AF13" s="100">
        <v>5</v>
      </c>
      <c r="AG13" s="100">
        <v>30.44</v>
      </c>
      <c r="AH13" s="100">
        <v>16.400000000000002</v>
      </c>
      <c r="AI13" s="100">
        <v>27.029999999999998</v>
      </c>
      <c r="AJ13" s="100">
        <v>22.82</v>
      </c>
      <c r="AK13" s="100">
        <v>21.45</v>
      </c>
      <c r="AL13" s="100">
        <v>9500</v>
      </c>
      <c r="AM13" s="100">
        <v>0.82000000000000006</v>
      </c>
      <c r="AN13" s="100">
        <v>2.31</v>
      </c>
      <c r="AO13" s="110">
        <f>IF(U13="n/a","n/a",IF(AA13&lt;0,"n/a",IF(AA13="n/a","n/a",J13+U13-AA13)))</f>
        <v>-7.0789436005189916</v>
      </c>
      <c r="AP13" s="111">
        <f>IF(U13="n/a","n/a",J13+U13)</f>
        <v>10.706770685195293</v>
      </c>
      <c r="AQ13" s="112">
        <f>IF(OR(AC13&lt;0.01,AC13="n/a",AF13="n/a"),"n/a",(I13/SQRT(22.5*AC13*(I13/AF13))-1)*100)</f>
        <v>98.805959477601007</v>
      </c>
      <c r="AR13" s="101">
        <f>INDEX(Historical!$C$7:$C$1063,MATCH(B13,Historical!$B$7:$B$1063,0))*IF(AH13="n/a",1.03,IF(AH13&lt;0,1.01,IF(AH13&gt;10,1.1,(1+AH13/100))))</f>
        <v>1.1880000000000002</v>
      </c>
      <c r="AS13" s="109">
        <f>IF($AI13="n/a",1.03*AR13,IF($AI13&lt;0,1.01*AR13,IF($AI13&gt;10,1.1*AR13,(1+$AI13/100)*AR13)))</f>
        <v>1.3068000000000002</v>
      </c>
      <c r="AT13" s="109">
        <f>IF($AK13="n/a",1.03*AS13,IF($AK13&lt;0,1.01*AS13,IF($AK13&gt;10,1.1*AS13,(1+$AK13/100)*AS13)))</f>
        <v>1.4374800000000003</v>
      </c>
      <c r="AU13" s="109">
        <f>IF($AK13="n/a",1.03*AT13,IF($AK13&lt;0,1.01*AT13,IF($AK13&gt;10,1.1*AT13,(1+$AK13/100)*AT13)))</f>
        <v>1.5812280000000005</v>
      </c>
      <c r="AV13" s="109">
        <f>IF($AK13="n/a",1.03*AU13,IF($AK13&lt;0,1.01*AU13,IF($AK13&gt;10,1.1*AU13,(1+$AK13/100)*AU13)))</f>
        <v>1.7393508000000006</v>
      </c>
      <c r="AW13" s="109">
        <f>SUM(AR13:AV13)</f>
        <v>7.252858800000002</v>
      </c>
      <c r="AX13" s="113">
        <f>AW13/I13*100</f>
        <v>6.3321623886851768</v>
      </c>
      <c r="AY13" s="100">
        <v>0.95</v>
      </c>
      <c r="AZ13" s="100">
        <v>50.690000000000005</v>
      </c>
      <c r="BA13" s="100">
        <v>-16.77</v>
      </c>
      <c r="BB13" s="100">
        <v>-1.4200000000000002</v>
      </c>
      <c r="BC13" s="100">
        <v>4.74</v>
      </c>
      <c r="BE13" s="12">
        <v>2020</v>
      </c>
      <c r="BF13" s="12">
        <f>IF(BE13&gt;2020,0,IF(BE13&gt;2008,1,IF(BE13&gt;2001,2,IF(BE13&gt;1990,3,IF(BE13&gt;1980,4,IF(BE13&gt;1973,5,IF(BE13&gt;1970,6,IF(BE13&gt;1960,7,IF(BE13&gt;1958,8,IF(BE13&gt;1953,9,10))))))))))</f>
        <v>1</v>
      </c>
      <c r="BG13" s="100">
        <v>7.7200000000000006</v>
      </c>
      <c r="BH13" t="s">
        <v>121</v>
      </c>
      <c r="BI13" t="s">
        <v>122</v>
      </c>
    </row>
    <row r="14" spans="1:61" ht="12.75" customHeight="1" x14ac:dyDescent="0.2">
      <c r="A14" s="116" t="s">
        <v>1704</v>
      </c>
      <c r="B14" s="55" t="s">
        <v>1705</v>
      </c>
      <c r="C14" s="156" t="s">
        <v>335</v>
      </c>
      <c r="D14" s="98" t="s">
        <v>1591</v>
      </c>
      <c r="E14" s="157">
        <v>5</v>
      </c>
      <c r="F14" s="2">
        <v>691</v>
      </c>
      <c r="G14" s="2" t="s">
        <v>146</v>
      </c>
      <c r="H14" s="2" t="s">
        <v>146</v>
      </c>
      <c r="I14" s="100">
        <v>123.17</v>
      </c>
      <c r="J14" s="101">
        <f>(M14/I14)*100</f>
        <v>2.8253633189900138</v>
      </c>
      <c r="K14" s="104">
        <v>0.87</v>
      </c>
      <c r="L14" s="71">
        <v>4</v>
      </c>
      <c r="M14" s="28">
        <f>K14*L14</f>
        <v>3.48</v>
      </c>
      <c r="N14" s="103" t="s">
        <v>395</v>
      </c>
      <c r="O14" s="104">
        <v>0.85</v>
      </c>
      <c r="P14" s="158">
        <v>45982</v>
      </c>
      <c r="Q14" s="158">
        <v>46001</v>
      </c>
      <c r="R14" s="28">
        <f>(K14-O14)/O14*100</f>
        <v>2.3529411764705901</v>
      </c>
      <c r="S14" s="105">
        <f>IF(INDEX(Historical!$D$7:$D1728,MATCH(B14,Historical!$B$7:$B$1062,0))=0,"n/a",(INDEX(Historical!$C$7:$C$1062,MATCH(B14,Historical!$B$7:$B$1062,0))/INDEX(Historical!$D$7:$D$1062,MATCH(B14,Historical!$B$7:$B$1062,0))-1)*100)</f>
        <v>13.868613138686126</v>
      </c>
      <c r="T14" s="105">
        <f>IF(INDEX(Historical!$F$7:$F$1062,MATCH(B14,Historical!$B$7:$B$1062,0))=0,"n/a",((INDEX(Historical!$C$7:$C$1062,MATCH(B14,Historical!$B$7:$B$1062,0))/INDEX(Historical!$F$7:$F$1062,MATCH(B14,Historical!$B$7:$B$1062,0)))^(1/3)-1)*100)</f>
        <v>6.5397392040924096</v>
      </c>
      <c r="U14" s="105">
        <f>IF(INDEX(Historical!$H$7:$H$1062,MATCH(B14,Historical!$B$7:$B$1062,0))=0,"n/a",((INDEX(Historical!$C$7:$C$1062,MATCH(B14,Historical!$B$7:$B$1062,0))/INDEX(Historical!$H$7:$H$1062,MATCH(B14,Historical!$B$7:$B$1062,0)))^(1/5)-1)*100)</f>
        <v>20.26702877915536</v>
      </c>
      <c r="V14" s="105">
        <f>IF(INDEX(Historical!$M$7:$M$1062,MATCH(B14,Historical!$B$7:$B$1062,0))=0,"n/a",((INDEX(Historical!$C$7:$C$1062,MATCH(B14,Historical!$B$7:$B$1062,0))/INDEX(Historical!$M$7:$M$1062,MATCH(B14,Historical!$B$7:$B$1062,0)))^(1/10)-1)*100)</f>
        <v>6.9116859554939847</v>
      </c>
      <c r="W14" s="106">
        <f>IF(OR(U14&lt;=0,U14="n/a",V14&lt;=0,V14="n/a"),"n/a",U14/V14)</f>
        <v>2.9322843817933357</v>
      </c>
      <c r="X14" s="107">
        <f>IF(OR(AJ14&lt;=0,AJ14="n/a",U14&lt;=0,U14="n/a"),"n/a",U14/AJ14)</f>
        <v>0.58005234055968413</v>
      </c>
      <c r="Y14" s="162"/>
      <c r="Z14" s="101">
        <f>IF(OR(AC14&lt;0.01,AC14="n/a"),"n/a",M14/AC14*100)</f>
        <v>40.989399293286219</v>
      </c>
      <c r="AA14" s="109">
        <f>IF(OR(AC14&lt;0.01,AC14="n/a"),"n/a",I14/AC14)</f>
        <v>14.507656065959953</v>
      </c>
      <c r="AB14" s="71">
        <v>12</v>
      </c>
      <c r="AC14" s="100">
        <v>8.49</v>
      </c>
      <c r="AD14" s="100">
        <v>0.91</v>
      </c>
      <c r="AE14" s="100">
        <v>0.81</v>
      </c>
      <c r="AF14" s="100">
        <v>3.62</v>
      </c>
      <c r="AG14" s="100">
        <v>25.929999999999996</v>
      </c>
      <c r="AH14" s="100">
        <v>2.8000000000000003</v>
      </c>
      <c r="AI14" s="100">
        <v>18.099999999999998</v>
      </c>
      <c r="AJ14" s="100">
        <v>34.94</v>
      </c>
      <c r="AK14" s="100">
        <v>11.37</v>
      </c>
      <c r="AL14" s="100">
        <v>9020</v>
      </c>
      <c r="AM14" s="100">
        <v>0.36</v>
      </c>
      <c r="AN14" s="100">
        <v>0.88</v>
      </c>
      <c r="AO14" s="110">
        <f>IF(U14="n/a","n/a",IF(AA14&lt;0,"n/a",IF(AA14="n/a","n/a",J14+U14-AA14)))</f>
        <v>8.5847360321854218</v>
      </c>
      <c r="AP14" s="111">
        <f>IF(U14="n/a","n/a",J14+U14)</f>
        <v>23.092392098145375</v>
      </c>
      <c r="AQ14" s="112">
        <f>IF(OR(AC14&lt;0.01,AC14="n/a",AF14="n/a"),"n/a",(I14/SQRT(22.5*AC14*(I14/AF14))-1)*100)</f>
        <v>52.77829246442198</v>
      </c>
      <c r="AR14" s="101">
        <f>INDEX(Historical!$C$7:$C$1063,MATCH(B14,Historical!$B$7:$B$1063,0))*IF(AH14="n/a",1.03,IF(AH14&lt;0,1.01,IF(AH14&gt;10,1.1,(1+AH14/100))))</f>
        <v>3.20736</v>
      </c>
      <c r="AS14" s="109">
        <f>IF($AI14="n/a",1.03*AR14,IF($AI14&lt;0,1.01*AR14,IF($AI14&gt;10,1.1*AR14,(1+$AI14/100)*AR14)))</f>
        <v>3.5280960000000001</v>
      </c>
      <c r="AT14" s="109">
        <f>IF($AK14="n/a",1.03*AS14,IF($AK14&lt;0,1.01*AS14,IF($AK14&gt;10,1.1*AS14,(1+$AK14/100)*AS14)))</f>
        <v>3.8809056000000006</v>
      </c>
      <c r="AU14" s="109">
        <f>IF($AK14="n/a",1.03*AT14,IF($AK14&lt;0,1.01*AT14,IF($AK14&gt;10,1.1*AT14,(1+$AK14/100)*AT14)))</f>
        <v>4.2689961600000013</v>
      </c>
      <c r="AV14" s="109">
        <f>IF($AK14="n/a",1.03*AU14,IF($AK14&lt;0,1.01*AU14,IF($AK14&gt;10,1.1*AU14,(1+$AK14/100)*AU14)))</f>
        <v>4.6958957760000022</v>
      </c>
      <c r="AW14" s="109">
        <f>SUM(AR14:AV14)</f>
        <v>19.581253536000006</v>
      </c>
      <c r="AX14" s="113">
        <f>AW14/I14*100</f>
        <v>15.897745827717793</v>
      </c>
      <c r="AY14" s="718">
        <v>1.34</v>
      </c>
      <c r="AZ14" s="100">
        <v>24.21</v>
      </c>
      <c r="BA14" s="100">
        <v>-6.81</v>
      </c>
      <c r="BB14" s="100">
        <v>0.88</v>
      </c>
      <c r="BC14" s="100">
        <v>3.74</v>
      </c>
      <c r="BE14" s="12">
        <v>2021</v>
      </c>
      <c r="BF14" s="12">
        <f>IF(BE14&gt;2020,0,IF(BE14&gt;2008,1,IF(BE14&gt;2001,2,IF(BE14&gt;1990,3,IF(BE14&gt;1980,4,IF(BE14&gt;1973,5,IF(BE14&gt;1970,6,IF(BE14&gt;1960,7,IF(BE14&gt;1958,8,IF(BE14&gt;1953,9,10))))))))))</f>
        <v>0</v>
      </c>
      <c r="BG14" s="100">
        <v>7.580000000000001</v>
      </c>
      <c r="BH14" s="55" t="s">
        <v>121</v>
      </c>
      <c r="BI14" s="55" t="s">
        <v>122</v>
      </c>
    </row>
    <row r="15" spans="1:61" ht="12.75" customHeight="1" x14ac:dyDescent="0.2">
      <c r="A15" s="116" t="s">
        <v>5571</v>
      </c>
      <c r="B15" s="55" t="s">
        <v>5543</v>
      </c>
      <c r="C15" s="156" t="s">
        <v>134</v>
      </c>
      <c r="D15" s="98" t="s">
        <v>157</v>
      </c>
      <c r="E15" s="157">
        <v>5</v>
      </c>
      <c r="F15" s="2">
        <v>699</v>
      </c>
      <c r="G15" s="2" t="s">
        <v>146</v>
      </c>
      <c r="H15" s="2" t="s">
        <v>146</v>
      </c>
      <c r="I15" s="100">
        <v>49.38</v>
      </c>
      <c r="J15" s="101">
        <f>(M15/I15)*100</f>
        <v>1.3770757391656543</v>
      </c>
      <c r="K15" s="104">
        <v>0.17</v>
      </c>
      <c r="L15" s="71">
        <v>4</v>
      </c>
      <c r="M15" s="28">
        <f>K15*L15</f>
        <v>0.68</v>
      </c>
      <c r="N15" s="103" t="s">
        <v>873</v>
      </c>
      <c r="O15" s="104">
        <v>0.14000000000000001</v>
      </c>
      <c r="P15" s="158">
        <v>46056</v>
      </c>
      <c r="Q15" s="158">
        <v>46072</v>
      </c>
      <c r="R15" s="28">
        <f>(K15-O15)/O15*100</f>
        <v>21.428571428571423</v>
      </c>
      <c r="S15" s="105">
        <f>IF(INDEX(Historical!$D$7:$D1728,MATCH(B15,Historical!$B$7:$B$1062,0))=0,"n/a",(INDEX(Historical!$C$7:$C$1062,MATCH(B15,Historical!$B$7:$B$1062,0))/INDEX(Historical!$D$7:$D$1062,MATCH(B15,Historical!$B$7:$B$1062,0))-1)*100)</f>
        <v>21.739130434782638</v>
      </c>
      <c r="T15" s="105">
        <f>IF(INDEX(Historical!$F$7:$F$1062,MATCH(B15,Historical!$B$7:$B$1062,0))=0,"n/a",((INDEX(Historical!$C$7:$C$1062,MATCH(B15,Historical!$B$7:$B$1062,0))/INDEX(Historical!$F$7:$F$1062,MATCH(B15,Historical!$B$7:$B$1062,0)))^(1/3)-1)*100)</f>
        <v>15.867554829548315</v>
      </c>
      <c r="U15" s="105">
        <f>IF(INDEX(Historical!$H$7:$H$1062,MATCH(B15,Historical!$B$7:$B$1062,0))=0,"n/a",((INDEX(Historical!$C$7:$C$1062,MATCH(B15,Historical!$B$7:$B$1062,0))/INDEX(Historical!$H$7:$H$1062,MATCH(B15,Historical!$B$7:$B$1062,0)))^(1/5)-1)*100)</f>
        <v>11.842691472014465</v>
      </c>
      <c r="V15" s="105" t="str">
        <f>IF(INDEX(Historical!$M$7:$M$1062,MATCH(B15,Historical!$B$7:$B$1062,0))=0,"n/a",((INDEX(Historical!$C$7:$C$1062,MATCH(B15,Historical!$B$7:$B$1062,0))/INDEX(Historical!$M$7:$M$1062,MATCH(B15,Historical!$B$7:$B$1062,0)))^(1/10)-1)*100)</f>
        <v>n/a</v>
      </c>
      <c r="W15" s="106" t="str">
        <f>IF(OR(U15&lt;=0,U15="n/a",V15&lt;=0,V15="n/a"),"n/a",U15/V15)</f>
        <v>n/a</v>
      </c>
      <c r="X15" s="107">
        <f>IF(OR(AJ15&lt;=0,AJ15="n/a",U15&lt;=0,U15="n/a"),"n/a",U15/AJ15)</f>
        <v>0.65105505618551207</v>
      </c>
      <c r="Y15" s="162"/>
      <c r="Z15" s="101">
        <f>IF(OR(AC15&lt;0.01,AC15="n/a"),"n/a",M15/AC15*100)</f>
        <v>18.133333333333333</v>
      </c>
      <c r="AA15" s="109">
        <f>IF(OR(AC15&lt;0.01,AC15="n/a"),"n/a",I15/AC15)</f>
        <v>13.168000000000001</v>
      </c>
      <c r="AB15" s="71">
        <v>12</v>
      </c>
      <c r="AC15" s="100">
        <v>3.75</v>
      </c>
      <c r="AD15" s="100" t="s">
        <v>142</v>
      </c>
      <c r="AE15" s="100">
        <v>3.05</v>
      </c>
      <c r="AF15" s="100">
        <v>1.77</v>
      </c>
      <c r="AG15" s="100">
        <v>14.280000000000001</v>
      </c>
      <c r="AH15" s="100">
        <v>9.89</v>
      </c>
      <c r="AI15" s="100">
        <v>15.129999999999999</v>
      </c>
      <c r="AJ15" s="100">
        <v>18.190000000000001</v>
      </c>
      <c r="AK15" s="100" t="s">
        <v>142</v>
      </c>
      <c r="AL15" s="100">
        <v>1480</v>
      </c>
      <c r="AM15" s="100">
        <v>40.71</v>
      </c>
      <c r="AN15" s="100">
        <v>0.09</v>
      </c>
      <c r="AO15" s="110">
        <f>IF(U15="n/a","n/a",IF(AA15&lt;0,"n/a",IF(AA15="n/a","n/a",J15+U15-AA15)))</f>
        <v>5.1767211180118622E-2</v>
      </c>
      <c r="AP15" s="111">
        <f>IF(U15="n/a","n/a",J15+U15)</f>
        <v>13.21976721118012</v>
      </c>
      <c r="AQ15" s="112">
        <f>IF(OR(AC15&lt;0.01,AC15="n/a",AF15="n/a"),"n/a",(I15/SQRT(22.5*AC15*(I15/AF15))-1)*100)</f>
        <v>1.7783212018486205</v>
      </c>
      <c r="AR15" s="101">
        <f>INDEX(Historical!$C$7:$C$1063,MATCH(B15,Historical!$B$7:$B$1063,0))*IF(AH15="n/a",1.03,IF(AH15&lt;0,1.01,IF(AH15&gt;10,1.1,(1+AH15/100))))</f>
        <v>0.61538400000000004</v>
      </c>
      <c r="AS15" s="109">
        <f>IF($AI15="n/a",1.03*AR15,IF($AI15&lt;0,1.01*AR15,IF($AI15&gt;10,1.1*AR15,(1+$AI15/100)*AR15)))</f>
        <v>0.67692240000000015</v>
      </c>
      <c r="AT15" s="109">
        <f>IF($AK15="n/a",1.03*AS15,IF($AK15&lt;0,1.01*AS15,IF($AK15&gt;10,1.1*AS15,(1+$AK15/100)*AS15)))</f>
        <v>0.6972300720000002</v>
      </c>
      <c r="AU15" s="109">
        <f>IF($AK15="n/a",1.03*AT15,IF($AK15&lt;0,1.01*AT15,IF($AK15&gt;10,1.1*AT15,(1+$AK15/100)*AT15)))</f>
        <v>0.71814697416000017</v>
      </c>
      <c r="AV15" s="109">
        <f>IF($AK15="n/a",1.03*AU15,IF($AK15&lt;0,1.01*AU15,IF($AK15&gt;10,1.1*AU15,(1+$AK15/100)*AU15)))</f>
        <v>0.73969138338480023</v>
      </c>
      <c r="AW15" s="109">
        <f>SUM(AR15:AV15)</f>
        <v>3.4473748295448008</v>
      </c>
      <c r="AX15" s="113">
        <f>AW15/I15*100</f>
        <v>6.9813180023183481</v>
      </c>
      <c r="AY15" s="718">
        <v>0.78</v>
      </c>
      <c r="AZ15" s="100">
        <v>96.5</v>
      </c>
      <c r="BA15" s="100">
        <v>-3.02</v>
      </c>
      <c r="BB15" s="100">
        <v>9.32</v>
      </c>
      <c r="BC15" s="100">
        <v>30.080000000000002</v>
      </c>
      <c r="BE15" s="12">
        <v>2022</v>
      </c>
      <c r="BF15" s="12">
        <f>IF(BE15&gt;2020,0,IF(BE15&gt;2008,1,IF(BE15&gt;2001,2,IF(BE15&gt;1990,3,IF(BE15&gt;1980,4,IF(BE15&gt;1973,5,IF(BE15&gt;1970,6,IF(BE15&gt;1960,7,IF(BE15&gt;1958,8,IF(BE15&gt;1953,9,10))))))))))</f>
        <v>0</v>
      </c>
      <c r="BG15" s="100">
        <v>1.26</v>
      </c>
      <c r="BH15" s="55" t="s">
        <v>121</v>
      </c>
      <c r="BI15" s="55" t="s">
        <v>122</v>
      </c>
    </row>
    <row r="16" spans="1:61" ht="12.75" customHeight="1" x14ac:dyDescent="0.2">
      <c r="A16" s="116" t="s">
        <v>1380</v>
      </c>
      <c r="B16" s="55" t="s">
        <v>1381</v>
      </c>
      <c r="C16" s="156" t="s">
        <v>198</v>
      </c>
      <c r="D16" s="98" t="s">
        <v>565</v>
      </c>
      <c r="E16" s="157">
        <v>9</v>
      </c>
      <c r="F16" s="2">
        <v>551</v>
      </c>
      <c r="G16" s="2" t="s">
        <v>146</v>
      </c>
      <c r="H16" s="2" t="s">
        <v>146</v>
      </c>
      <c r="I16" s="100">
        <v>507.64</v>
      </c>
      <c r="J16" s="101">
        <f>(M16/I16)*100</f>
        <v>0.41761878496572374</v>
      </c>
      <c r="K16" s="104">
        <v>0.53</v>
      </c>
      <c r="L16" s="71">
        <v>4</v>
      </c>
      <c r="M16" s="28">
        <f>K16*L16</f>
        <v>2.12</v>
      </c>
      <c r="N16" s="103" t="s">
        <v>158</v>
      </c>
      <c r="O16" s="104">
        <v>0.46</v>
      </c>
      <c r="P16" s="158">
        <v>46163</v>
      </c>
      <c r="Q16" s="158">
        <v>46184</v>
      </c>
      <c r="R16" s="28">
        <f>(K16-O16)/O16*100</f>
        <v>15.217391304347828</v>
      </c>
      <c r="S16" s="105">
        <f>IF(INDEX(Historical!$D$7:$D1092,MATCH(B16,Historical!$B$7:$B$1062,0))=0,"n/a",(INDEX(Historical!$C$7:$C$1062,MATCH(B16,Historical!$B$7:$B$1062,0))/INDEX(Historical!$D$7:$D$1062,MATCH(B16,Historical!$B$7:$B$1062,0))-1)*100)</f>
        <v>17.105263157894733</v>
      </c>
      <c r="T16" s="105">
        <f>IF(INDEX(Historical!$F$7:$F$1062,MATCH(B16,Historical!$B$7:$B$1062,0))=0,"n/a",((INDEX(Historical!$C$7:$C$1062,MATCH(B16,Historical!$B$7:$B$1062,0))/INDEX(Historical!$F$7:$F$1062,MATCH(B16,Historical!$B$7:$B$1062,0)))^(1/3)-1)*100)</f>
        <v>20.394489672862392</v>
      </c>
      <c r="U16" s="105">
        <f>IF(INDEX(Historical!$H$7:$H$1062,MATCH(B16,Historical!$B$7:$B$1062,0))=0,"n/a",((INDEX(Historical!$C$7:$C$1062,MATCH(B16,Historical!$B$7:$B$1062,0))/INDEX(Historical!$H$7:$H$1062,MATCH(B16,Historical!$B$7:$B$1062,0)))^(1/5)-1)*100)</f>
        <v>15.393182166486552</v>
      </c>
      <c r="V16" s="105">
        <f>IF(INDEX(Historical!$M$7:$M$1062,MATCH(B16,Historical!$B$7:$B$1062,0))=0,"n/a",((INDEX(Historical!$C$7:$C$1062,MATCH(B16,Historical!$B$7:$B$1062,0))/INDEX(Historical!$M$7:$M$1062,MATCH(B16,Historical!$B$7:$B$1062,0)))^(1/10)-1)*100)</f>
        <v>16.101010875730015</v>
      </c>
      <c r="W16" s="106">
        <f>IF(OR(U16&lt;=0,U16="n/a",V16&lt;=0,V16="n/a"),"n/a",U16/V16)</f>
        <v>0.95603824413842153</v>
      </c>
      <c r="X16" s="107">
        <f>IF(OR(AJ16&lt;=0,AJ16="n/a",U16&lt;=0,U16="n/a"),"n/a",U16/AJ16)</f>
        <v>0.89599430538338487</v>
      </c>
      <c r="Y16" s="165"/>
      <c r="Z16" s="101">
        <f>IF(OR(AC16&lt;0.01,AC16="n/a"),"n/a",M16/AC16*100)</f>
        <v>19.924812030075188</v>
      </c>
      <c r="AA16" s="109">
        <f>IF(OR(AC16&lt;0.01,AC16="n/a"),"n/a",I16/AC16)</f>
        <v>47.710526315789473</v>
      </c>
      <c r="AB16" s="71">
        <v>10</v>
      </c>
      <c r="AC16" s="100">
        <v>10.64</v>
      </c>
      <c r="AD16" s="100">
        <v>0.93</v>
      </c>
      <c r="AE16" s="100">
        <v>13.89</v>
      </c>
      <c r="AF16" s="100">
        <v>16.86</v>
      </c>
      <c r="AG16" s="100">
        <v>39.69</v>
      </c>
      <c r="AH16" s="100">
        <v>30.380000000000003</v>
      </c>
      <c r="AI16" s="100">
        <v>37.82</v>
      </c>
      <c r="AJ16" s="100">
        <v>17.18</v>
      </c>
      <c r="AK16" s="100">
        <v>32.17</v>
      </c>
      <c r="AL16" s="100">
        <v>403050</v>
      </c>
      <c r="AM16" s="100">
        <v>0.5</v>
      </c>
      <c r="AN16" s="100">
        <v>0.3</v>
      </c>
      <c r="AO16" s="110">
        <f>IF(U16="n/a","n/a",IF(AA16&lt;0,"n/a",IF(AA16="n/a","n/a",J16+U16-AA16)))</f>
        <v>-31.899725364337197</v>
      </c>
      <c r="AP16" s="111">
        <f>IF(U16="n/a","n/a",J16+U16)</f>
        <v>15.810800951452276</v>
      </c>
      <c r="AQ16" s="112">
        <f>IF(OR(AC16&lt;0.01,AC16="n/a",AF16="n/a"),"n/a",(I16/SQRT(22.5*AC16*(I16/AF16))-1)*100)</f>
        <v>497.92213305160595</v>
      </c>
      <c r="AR16" s="101">
        <f>INDEX(Historical!$C$7:$C$1063,MATCH(B16,Historical!$B$7:$B$1063,0))*IF(AH16="n/a",1.03,IF(AH16&lt;0,1.01,IF(AH16&gt;10,1.1,(1+AH16/100))))</f>
        <v>1.9580000000000002</v>
      </c>
      <c r="AS16" s="109">
        <f>IF($AI16="n/a",1.03*AR16,IF($AI16&lt;0,1.01*AR16,IF($AI16&gt;10,1.1*AR16,(1+$AI16/100)*AR16)))</f>
        <v>2.1538000000000004</v>
      </c>
      <c r="AT16" s="109">
        <f>IF($AK16="n/a",1.03*AS16,IF($AK16&lt;0,1.01*AS16,IF($AK16&gt;10,1.1*AS16,(1+$AK16/100)*AS16)))</f>
        <v>2.3691800000000005</v>
      </c>
      <c r="AU16" s="109">
        <f>IF($AK16="n/a",1.03*AT16,IF($AK16&lt;0,1.01*AT16,IF($AK16&gt;10,1.1*AT16,(1+$AK16/100)*AT16)))</f>
        <v>2.6060980000000007</v>
      </c>
      <c r="AV16" s="109">
        <f>IF($AK16="n/a",1.03*AU16,IF($AK16&lt;0,1.01*AU16,IF($AK16&gt;10,1.1*AU16,(1+$AK16/100)*AU16)))</f>
        <v>2.8667078000000008</v>
      </c>
      <c r="AW16" s="109">
        <f>SUM(AR16:AV16)</f>
        <v>11.953785800000002</v>
      </c>
      <c r="AX16" s="113">
        <f>AW16/I16*100</f>
        <v>2.3547761799700582</v>
      </c>
      <c r="AY16" s="100">
        <v>1.62</v>
      </c>
      <c r="AZ16" s="100">
        <v>228.64</v>
      </c>
      <c r="BA16" s="100">
        <v>-31.369999999999997</v>
      </c>
      <c r="BB16" s="100">
        <v>-6.61</v>
      </c>
      <c r="BC16" s="100">
        <v>35.93</v>
      </c>
      <c r="BE16" s="12">
        <v>2018</v>
      </c>
      <c r="BF16" s="12">
        <f>IF(BE16&gt;2020,0,IF(BE16&gt;2008,1,IF(BE16&gt;2001,2,IF(BE16&gt;1990,3,IF(BE16&gt;1980,4,IF(BE16&gt;1973,5,IF(BE16&gt;1970,6,IF(BE16&gt;1960,7,IF(BE16&gt;1958,8,IF(BE16&gt;1953,9,10))))))))))</f>
        <v>1</v>
      </c>
      <c r="BG16" s="100">
        <v>23.02</v>
      </c>
      <c r="BH16" t="s">
        <v>121</v>
      </c>
      <c r="BI16" t="s">
        <v>122</v>
      </c>
    </row>
    <row r="17" spans="1:61" ht="12.75" customHeight="1" x14ac:dyDescent="0.2">
      <c r="A17" s="55" t="s">
        <v>1382</v>
      </c>
      <c r="B17" s="55" t="s">
        <v>1383</v>
      </c>
      <c r="C17" s="156" t="s">
        <v>139</v>
      </c>
      <c r="D17" s="98" t="s">
        <v>171</v>
      </c>
      <c r="E17" s="157">
        <v>7</v>
      </c>
      <c r="F17" s="2">
        <v>594</v>
      </c>
      <c r="G17" s="2" t="s">
        <v>146</v>
      </c>
      <c r="H17" s="2" t="s">
        <v>146</v>
      </c>
      <c r="I17" s="100">
        <v>44.88</v>
      </c>
      <c r="J17" s="101">
        <f>(M17/I17)*100</f>
        <v>5.7932263814616753</v>
      </c>
      <c r="K17" s="104">
        <v>0.65</v>
      </c>
      <c r="L17" s="71">
        <v>4</v>
      </c>
      <c r="M17" s="28">
        <f>K17*L17</f>
        <v>2.6</v>
      </c>
      <c r="N17" s="103" t="s">
        <v>312</v>
      </c>
      <c r="O17" s="104">
        <v>0.63749999999999996</v>
      </c>
      <c r="P17" s="158">
        <v>45989</v>
      </c>
      <c r="Q17" s="158">
        <v>46008</v>
      </c>
      <c r="R17" s="28">
        <f>(K17-O17)/O17*100</f>
        <v>1.960784313725501</v>
      </c>
      <c r="S17" s="105">
        <f>IF(INDEX(Historical!$D$7:$D1093,MATCH(B17,Historical!$B$7:$B$1062,0))=0,"n/a",(INDEX(Historical!$C$7:$C$1062,MATCH(B17,Historical!$B$7:$B$1062,0))/INDEX(Historical!$D$7:$D$1062,MATCH(B17,Historical!$B$7:$B$1062,0))-1)*100)</f>
        <v>1.990049751243772</v>
      </c>
      <c r="T17" s="105">
        <f>IF(INDEX(Historical!$F$7:$F$1062,MATCH(B17,Historical!$B$7:$B$1062,0))=0,"n/a",((INDEX(Historical!$C$7:$C$1062,MATCH(B17,Historical!$B$7:$B$1062,0))/INDEX(Historical!$F$7:$F$1062,MATCH(B17,Historical!$B$7:$B$1062,0)))^(1/3)-1)*100)</f>
        <v>2.0310095964756414</v>
      </c>
      <c r="U17" s="105">
        <f>IF(INDEX(Historical!$H$7:$H$1062,MATCH(B17,Historical!$B$7:$B$1062,0))=0,"n/a",((INDEX(Historical!$C$7:$C$1062,MATCH(B17,Historical!$B$7:$B$1062,0))/INDEX(Historical!$H$7:$H$1062,MATCH(B17,Historical!$B$7:$B$1062,0)))^(1/5)-1)*100)</f>
        <v>2.0743038094795274</v>
      </c>
      <c r="V17" s="105" t="str">
        <f>IF(INDEX(Historical!$M$7:$M$1062,MATCH(B17,Historical!$B$7:$B$1062,0))=0,"n/a",((INDEX(Historical!$C$7:$C$1062,MATCH(B17,Historical!$B$7:$B$1062,0))/INDEX(Historical!$M$7:$M$1062,MATCH(B17,Historical!$B$7:$B$1062,0)))^(1/10)-1)*100)</f>
        <v>n/a</v>
      </c>
      <c r="W17" s="106" t="str">
        <f>IF(OR(U17&lt;=0,U17="n/a",V17&lt;=0,V17="n/a"),"n/a",U17/V17)</f>
        <v>n/a</v>
      </c>
      <c r="X17" s="107" t="str">
        <f>IF(OR(AJ17&lt;=0,AJ17="n/a",U17&lt;=0,U17="n/a"),"n/a",U17/AJ17)</f>
        <v>n/a</v>
      </c>
      <c r="Y17" s="55"/>
      <c r="Z17" s="101">
        <f>IF(OR(AC17&lt;0.01,AC17="n/a"),"n/a",M17/AC17*100)</f>
        <v>179.31034482758622</v>
      </c>
      <c r="AA17" s="109">
        <f>IF(OR(AC17&lt;0.01,AC17="n/a"),"n/a",I17/AC17)</f>
        <v>30.951724137931038</v>
      </c>
      <c r="AB17" s="71">
        <v>6</v>
      </c>
      <c r="AC17" s="100">
        <v>1.45</v>
      </c>
      <c r="AD17" s="100" t="s">
        <v>142</v>
      </c>
      <c r="AE17" s="100">
        <v>0.94</v>
      </c>
      <c r="AF17" s="100">
        <v>1.78</v>
      </c>
      <c r="AG17" s="100">
        <v>8.75</v>
      </c>
      <c r="AH17" s="100" t="s">
        <v>142</v>
      </c>
      <c r="AI17" s="100" t="s">
        <v>142</v>
      </c>
      <c r="AJ17" s="100">
        <v>-3.49</v>
      </c>
      <c r="AK17" s="100" t="s">
        <v>142</v>
      </c>
      <c r="AL17" s="100">
        <v>20750</v>
      </c>
      <c r="AM17" s="100">
        <v>0.26</v>
      </c>
      <c r="AN17" s="100">
        <v>1.43</v>
      </c>
      <c r="AO17" s="110">
        <f>IF(U17="n/a","n/a",IF(AA17&lt;0,"n/a",IF(AA17="n/a","n/a",J17+U17-AA17)))</f>
        <v>-23.084193946989835</v>
      </c>
      <c r="AP17" s="111">
        <f>IF(U17="n/a","n/a",J17+U17)</f>
        <v>7.8675301909412028</v>
      </c>
      <c r="AQ17" s="112">
        <f>IF(OR(AC17&lt;0.01,AC17="n/a",AF17="n/a"),"n/a",(I17/SQRT(22.5*AC17*(I17/AF17))-1)*100)</f>
        <v>56.48083867861655</v>
      </c>
      <c r="AR17" s="101">
        <f>INDEX(Historical!$C$7:$C$1063,MATCH(B17,Historical!$B$7:$B$1063,0))*IF(AH17="n/a",1.03,IF(AH17&lt;0,1.01,IF(AH17&gt;10,1.1,(1+AH17/100))))</f>
        <v>0.52787499999999998</v>
      </c>
      <c r="AS17" s="109">
        <f>IF($AI17="n/a",1.03*AR17,IF($AI17&lt;0,1.01*AR17,IF($AI17&gt;10,1.1*AR17,(1+$AI17/100)*AR17)))</f>
        <v>0.54371124999999998</v>
      </c>
      <c r="AT17" s="109">
        <f>IF($AK17="n/a",1.03*AS17,IF($AK17&lt;0,1.01*AS17,IF($AK17&gt;10,1.1*AS17,(1+$AK17/100)*AS17)))</f>
        <v>0.5600225875</v>
      </c>
      <c r="AU17" s="109">
        <f>IF($AK17="n/a",1.03*AT17,IF($AK17&lt;0,1.01*AT17,IF($AK17&gt;10,1.1*AT17,(1+$AK17/100)*AT17)))</f>
        <v>0.57682326512500004</v>
      </c>
      <c r="AV17" s="109">
        <f>IF($AK17="n/a",1.03*AU17,IF($AK17&lt;0,1.01*AU17,IF($AK17&gt;10,1.1*AU17,(1+$AK17/100)*AU17)))</f>
        <v>0.59412796307875004</v>
      </c>
      <c r="AW17" s="109">
        <f>SUM(AR17:AV17)</f>
        <v>2.8025600657037502</v>
      </c>
      <c r="AX17" s="113">
        <f>AW17/I17*100</f>
        <v>6.2445634262561267</v>
      </c>
      <c r="AY17" s="100">
        <v>0.61</v>
      </c>
      <c r="AZ17" s="100">
        <v>23.810000000000002</v>
      </c>
      <c r="BA17" s="100">
        <v>-11.899999999999999</v>
      </c>
      <c r="BB17" s="100">
        <v>7.68</v>
      </c>
      <c r="BC17" s="100">
        <v>6.79</v>
      </c>
      <c r="BE17" s="12">
        <v>2020</v>
      </c>
      <c r="BF17" s="12">
        <f>IF(BE17&gt;2020,0,IF(BE17&gt;2008,1,IF(BE17&gt;2001,2,IF(BE17&gt;1990,3,IF(BE17&gt;1980,4,IF(BE17&gt;1973,5,IF(BE17&gt;1970,6,IF(BE17&gt;1960,7,IF(BE17&gt;1958,8,IF(BE17&gt;1953,9,10))))))))))</f>
        <v>1</v>
      </c>
      <c r="BG17" s="100">
        <v>2.44</v>
      </c>
      <c r="BH17" t="s">
        <v>121</v>
      </c>
      <c r="BI17" t="s">
        <v>122</v>
      </c>
    </row>
    <row r="18" spans="1:61" ht="12.75" customHeight="1" x14ac:dyDescent="0.2">
      <c r="A18" s="55" t="s">
        <v>1384</v>
      </c>
      <c r="B18" s="55" t="s">
        <v>1385</v>
      </c>
      <c r="C18" s="156" t="s">
        <v>116</v>
      </c>
      <c r="D18" s="98" t="s">
        <v>287</v>
      </c>
      <c r="E18" s="157">
        <v>7</v>
      </c>
      <c r="F18" s="2">
        <v>608</v>
      </c>
      <c r="G18" s="2" t="s">
        <v>146</v>
      </c>
      <c r="H18" s="2" t="s">
        <v>146</v>
      </c>
      <c r="I18" s="100">
        <v>241.71</v>
      </c>
      <c r="J18" s="101">
        <f>(M18/I18)*100</f>
        <v>0.56265773033800837</v>
      </c>
      <c r="K18" s="104">
        <v>0.34</v>
      </c>
      <c r="L18" s="71">
        <v>4</v>
      </c>
      <c r="M18" s="28">
        <f>K18*L18</f>
        <v>1.36</v>
      </c>
      <c r="N18" s="103" t="s">
        <v>270</v>
      </c>
      <c r="O18" s="104">
        <v>0.31</v>
      </c>
      <c r="P18" s="158">
        <v>46097</v>
      </c>
      <c r="Q18" s="158">
        <v>46112</v>
      </c>
      <c r="R18" s="28">
        <f>(K18-O18)/O18*100</f>
        <v>9.6774193548387171</v>
      </c>
      <c r="S18" s="105">
        <f>IF(INDEX(Historical!$D$7:$D1094,MATCH(B18,Historical!$B$7:$B$1062,0))=0,"n/a",(INDEX(Historical!$C$7:$C$1062,MATCH(B18,Historical!$B$7:$B$1062,0))/INDEX(Historical!$D$7:$D$1062,MATCH(B18,Historical!$B$7:$B$1062,0))-1)*100)</f>
        <v>10.714285714285698</v>
      </c>
      <c r="T18" s="105">
        <f>IF(INDEX(Historical!$F$7:$F$1062,MATCH(B18,Historical!$B$7:$B$1062,0))=0,"n/a",((INDEX(Historical!$C$7:$C$1062,MATCH(B18,Historical!$B$7:$B$1062,0))/INDEX(Historical!$F$7:$F$1062,MATCH(B18,Historical!$B$7:$B$1062,0)))^(1/3)-1)*100)</f>
        <v>12.110512440831279</v>
      </c>
      <c r="U18" s="105">
        <f>IF(INDEX(Historical!$H$7:$H$1062,MATCH(B18,Historical!$B$7:$B$1062,0))=0,"n/a",((INDEX(Historical!$C$7:$C$1062,MATCH(B18,Historical!$B$7:$B$1062,0))/INDEX(Historical!$H$7:$H$1062,MATCH(B18,Historical!$B$7:$B$1062,0)))^(1/5)-1)*100)</f>
        <v>11.485359272536089</v>
      </c>
      <c r="V18" s="105">
        <f>IF(INDEX(Historical!$M$7:$M$1062,MATCH(B18,Historical!$B$7:$B$1062,0))=0,"n/a",((INDEX(Historical!$C$7:$C$1062,MATCH(B18,Historical!$B$7:$B$1062,0))/INDEX(Historical!$M$7:$M$1062,MATCH(B18,Historical!$B$7:$B$1062,0)))^(1/10)-1)*100)</f>
        <v>13.164945456892996</v>
      </c>
      <c r="W18" s="106">
        <f>IF(OR(U18&lt;=0,U18="n/a",V18&lt;=0,V18="n/a"),"n/a",U18/V18)</f>
        <v>0.87241981443398253</v>
      </c>
      <c r="X18" s="107">
        <f>IF(OR(AJ18&lt;=0,AJ18="n/a",U18&lt;=0,U18="n/a"),"n/a",U18/AJ18)</f>
        <v>1.0310017300301695</v>
      </c>
      <c r="Y18" s="55"/>
      <c r="Z18" s="101">
        <f>IF(OR(AC18&lt;0.01,AC18="n/a"),"n/a",M18/AC18*100)</f>
        <v>20.543806646525681</v>
      </c>
      <c r="AA18" s="109">
        <f>IF(OR(AC18&lt;0.01,AC18="n/a"),"n/a",I18/AC18)</f>
        <v>36.512084592145015</v>
      </c>
      <c r="AB18" s="71">
        <v>12</v>
      </c>
      <c r="AC18" s="100">
        <v>6.62</v>
      </c>
      <c r="AD18" s="100">
        <v>3.04</v>
      </c>
      <c r="AE18" s="100">
        <v>7.29</v>
      </c>
      <c r="AF18" s="100">
        <v>5.07</v>
      </c>
      <c r="AG18" s="100">
        <v>14.63</v>
      </c>
      <c r="AH18" s="100">
        <v>9.74</v>
      </c>
      <c r="AI18" s="100">
        <v>8.4500000000000011</v>
      </c>
      <c r="AJ18" s="100">
        <v>11.14</v>
      </c>
      <c r="AK18" s="100">
        <v>8.98</v>
      </c>
      <c r="AL18" s="100">
        <v>55400</v>
      </c>
      <c r="AM18" s="100">
        <v>0.42</v>
      </c>
      <c r="AN18" s="100">
        <v>0.22</v>
      </c>
      <c r="AO18" s="110">
        <f>IF(U18="n/a","n/a",IF(AA18&lt;0,"n/a",IF(AA18="n/a","n/a",J18+U18-AA18)))</f>
        <v>-24.464067589270918</v>
      </c>
      <c r="AP18" s="111">
        <f>IF(U18="n/a","n/a",J18+U18)</f>
        <v>12.048017002874097</v>
      </c>
      <c r="AQ18" s="112">
        <f>IF(OR(AC18&lt;0.01,AC18="n/a",AF18="n/a"),"n/a",(I18/SQRT(22.5*AC18*(I18/AF18))-1)*100)</f>
        <v>186.83426796839802</v>
      </c>
      <c r="AR18" s="101">
        <f>INDEX(Historical!$C$7:$C$1063,MATCH(B18,Historical!$B$7:$B$1063,0))*IF(AH18="n/a",1.03,IF(AH18&lt;0,1.01,IF(AH18&gt;10,1.1,(1+AH18/100))))</f>
        <v>1.360776</v>
      </c>
      <c r="AS18" s="109">
        <f>IF($AI18="n/a",1.03*AR18,IF($AI18&lt;0,1.01*AR18,IF($AI18&gt;10,1.1*AR18,(1+$AI18/100)*AR18)))</f>
        <v>1.4757615719999999</v>
      </c>
      <c r="AT18" s="109">
        <f>IF($AK18="n/a",1.03*AS18,IF($AK18&lt;0,1.01*AS18,IF($AK18&gt;10,1.1*AS18,(1+$AK18/100)*AS18)))</f>
        <v>1.6082849611656</v>
      </c>
      <c r="AU18" s="109">
        <f>IF($AK18="n/a",1.03*AT18,IF($AK18&lt;0,1.01*AT18,IF($AK18&gt;10,1.1*AT18,(1+$AK18/100)*AT18)))</f>
        <v>1.7527089506782711</v>
      </c>
      <c r="AV18" s="109">
        <f>IF($AK18="n/a",1.03*AU18,IF($AK18&lt;0,1.01*AU18,IF($AK18&gt;10,1.1*AU18,(1+$AK18/100)*AU18)))</f>
        <v>1.9101022144491802</v>
      </c>
      <c r="AW18" s="109">
        <f>SUM(AR18:AV18)</f>
        <v>8.1076336982930517</v>
      </c>
      <c r="AX18" s="113">
        <f>AW18/I18*100</f>
        <v>3.3542814522746482</v>
      </c>
      <c r="AY18" s="100">
        <v>0.99</v>
      </c>
      <c r="AZ18" s="100">
        <v>34.86</v>
      </c>
      <c r="BA18" s="100">
        <v>-1.23</v>
      </c>
      <c r="BB18" s="100">
        <v>3.71</v>
      </c>
      <c r="BC18" s="100">
        <v>10.25</v>
      </c>
      <c r="BE18" s="12">
        <v>2020</v>
      </c>
      <c r="BF18" s="12">
        <f>IF(BE18&gt;2020,0,IF(BE18&gt;2008,1,IF(BE18&gt;2001,2,IF(BE18&gt;1990,3,IF(BE18&gt;1980,4,IF(BE18&gt;1973,5,IF(BE18&gt;1970,6,IF(BE18&gt;1960,7,IF(BE18&gt;1958,8,IF(BE18&gt;1953,9,10))))))))))</f>
        <v>1</v>
      </c>
      <c r="BG18" s="100">
        <v>9.8000000000000007</v>
      </c>
      <c r="BH18" t="s">
        <v>121</v>
      </c>
      <c r="BI18" t="s">
        <v>122</v>
      </c>
    </row>
    <row r="19" spans="1:61" ht="12.75" customHeight="1" x14ac:dyDescent="0.2">
      <c r="A19" s="116" t="s">
        <v>5586</v>
      </c>
      <c r="B19" s="55" t="s">
        <v>5576</v>
      </c>
      <c r="C19" s="156" t="s">
        <v>300</v>
      </c>
      <c r="D19" s="98" t="s">
        <v>301</v>
      </c>
      <c r="E19" s="157">
        <v>6</v>
      </c>
      <c r="F19" s="2">
        <v>642</v>
      </c>
      <c r="G19" s="2" t="s">
        <v>146</v>
      </c>
      <c r="H19" s="2" t="s">
        <v>146</v>
      </c>
      <c r="I19" s="100">
        <v>33.42</v>
      </c>
      <c r="J19" s="101">
        <f>(M19/I19)*100</f>
        <v>3.9497307001795332</v>
      </c>
      <c r="K19" s="104">
        <v>0.33</v>
      </c>
      <c r="L19" s="71">
        <v>4</v>
      </c>
      <c r="M19" s="28">
        <f>K19*L19</f>
        <v>1.32</v>
      </c>
      <c r="N19" s="103" t="s">
        <v>270</v>
      </c>
      <c r="O19" s="104">
        <v>0.3</v>
      </c>
      <c r="P19" s="158">
        <v>46094</v>
      </c>
      <c r="Q19" s="158">
        <v>46112</v>
      </c>
      <c r="R19" s="28">
        <f>(K19-O19)/O19*100</f>
        <v>10.000000000000009</v>
      </c>
      <c r="S19" s="105">
        <f>IF(INDEX(Historical!$D$7:$D1728,MATCH(B19,Historical!$B$7:$B$1062,0))=0,"n/a",(INDEX(Historical!$C$7:$C$1062,MATCH(B19,Historical!$B$7:$B$1062,0))/INDEX(Historical!$D$7:$D$1062,MATCH(B19,Historical!$B$7:$B$1062,0))-1)*100)</f>
        <v>15.384615384615374</v>
      </c>
      <c r="T19" s="105">
        <f>IF(INDEX(Historical!$F$7:$F$1062,MATCH(B19,Historical!$B$7:$B$1062,0))=0,"n/a",((INDEX(Historical!$C$7:$C$1062,MATCH(B19,Historical!$B$7:$B$1062,0))/INDEX(Historical!$F$7:$F$1062,MATCH(B19,Historical!$B$7:$B$1062,0)))^(1/3)-1)*100)</f>
        <v>18.563110149668759</v>
      </c>
      <c r="U19" s="105">
        <f>IF(INDEX(Historical!$H$7:$H$1062,MATCH(B19,Historical!$B$7:$B$1062,0))=0,"n/a",((INDEX(Historical!$C$7:$C$1062,MATCH(B19,Historical!$B$7:$B$1062,0))/INDEX(Historical!$H$7:$H$1062,MATCH(B19,Historical!$B$7:$B$1062,0)))^(1/5)-1)*100)</f>
        <v>43.096908110525554</v>
      </c>
      <c r="V19" s="105">
        <f>IF(INDEX(Historical!$M$7:$M$1062,MATCH(B19,Historical!$B$7:$B$1062,0))=0,"n/a",((INDEX(Historical!$C$7:$C$1062,MATCH(B19,Historical!$B$7:$B$1062,0))/INDEX(Historical!$M$7:$M$1062,MATCH(B19,Historical!$B$7:$B$1062,0)))^(1/10)-1)*100)</f>
        <v>19.623119885131544</v>
      </c>
      <c r="W19" s="106">
        <f>IF(OR(U19&lt;=0,U19="n/a",V19&lt;=0,V19="n/a"),"n/a",U19/V19)</f>
        <v>2.1962311988513163</v>
      </c>
      <c r="X19" s="107">
        <f>IF(OR(AJ19&lt;=0,AJ19="n/a",U19&lt;=0,U19="n/a"),"n/a",U19/AJ19)</f>
        <v>1.281501876613903</v>
      </c>
      <c r="Y19" s="162"/>
      <c r="Z19" s="101">
        <f>IF(OR(AC19&lt;0.01,AC19="n/a"),"n/a",M19/AC19*100)</f>
        <v>103.93700787401573</v>
      </c>
      <c r="AA19" s="109">
        <f>IF(OR(AC19&lt;0.01,AC19="n/a"),"n/a",I19/AC19)</f>
        <v>26.314960629921259</v>
      </c>
      <c r="AB19" s="71">
        <v>12</v>
      </c>
      <c r="AC19" s="100">
        <v>1.27</v>
      </c>
      <c r="AD19" s="100" t="s">
        <v>142</v>
      </c>
      <c r="AE19" s="100">
        <v>6.37</v>
      </c>
      <c r="AF19" s="100">
        <v>1.77</v>
      </c>
      <c r="AG19" s="100">
        <v>6.84</v>
      </c>
      <c r="AH19" s="100">
        <v>-25.15</v>
      </c>
      <c r="AI19" s="100">
        <v>-10.639999999999999</v>
      </c>
      <c r="AJ19" s="100">
        <v>33.629999999999995</v>
      </c>
      <c r="AK19" s="100">
        <v>-15.870000000000001</v>
      </c>
      <c r="AL19" s="100">
        <v>12030</v>
      </c>
      <c r="AM19" s="100">
        <v>8.5400000000000009</v>
      </c>
      <c r="AN19" s="100">
        <v>0.75</v>
      </c>
      <c r="AO19" s="110">
        <f>IF(U19="n/a","n/a",IF(AA19&lt;0,"n/a",IF(AA19="n/a","n/a",J19+U19-AA19)))</f>
        <v>20.731678180783831</v>
      </c>
      <c r="AP19" s="111">
        <f>IF(U19="n/a","n/a",J19+U19)</f>
        <v>47.04663881070509</v>
      </c>
      <c r="AQ19" s="112">
        <f>IF(OR(AC19&lt;0.01,AC19="n/a",AF19="n/a"),"n/a",(I19/SQRT(22.5*AC19*(I19/AF19))-1)*100)</f>
        <v>43.878776621865697</v>
      </c>
      <c r="AR19" s="101">
        <f>INDEX(Historical!$C$7:$C$1063,MATCH(B19,Historical!$B$7:$B$1063,0))*IF(AH19="n/a",1.03,IF(AH19&lt;0,1.01,IF(AH19&gt;10,1.1,(1+AH19/100))))</f>
        <v>1.212</v>
      </c>
      <c r="AS19" s="109">
        <f>IF($AI19="n/a",1.03*AR19,IF($AI19&lt;0,1.01*AR19,IF($AI19&gt;10,1.1*AR19,(1+$AI19/100)*AR19)))</f>
        <v>1.2241199999999999</v>
      </c>
      <c r="AT19" s="109">
        <f>IF($AK19="n/a",1.03*AS19,IF($AK19&lt;0,1.01*AS19,IF($AK19&gt;10,1.1*AS19,(1+$AK19/100)*AS19)))</f>
        <v>1.2363611999999999</v>
      </c>
      <c r="AU19" s="109">
        <f>IF($AK19="n/a",1.03*AT19,IF($AK19&lt;0,1.01*AT19,IF($AK19&gt;10,1.1*AT19,(1+$AK19/100)*AT19)))</f>
        <v>1.2487248119999999</v>
      </c>
      <c r="AV19" s="109">
        <f>IF($AK19="n/a",1.03*AU19,IF($AK19&lt;0,1.01*AU19,IF($AK19&gt;10,1.1*AU19,(1+$AK19/100)*AU19)))</f>
        <v>1.2612120601199999</v>
      </c>
      <c r="AW19" s="109">
        <f>SUM(AR19:AV19)</f>
        <v>6.1824180721199999</v>
      </c>
      <c r="AX19" s="113">
        <f>AW19/I19*100</f>
        <v>18.499156409694791</v>
      </c>
      <c r="AY19" s="100">
        <v>0.8</v>
      </c>
      <c r="AZ19" s="100">
        <v>22.8</v>
      </c>
      <c r="BA19" s="100">
        <v>-7.42</v>
      </c>
      <c r="BB19" s="100">
        <v>1.1199999999999999</v>
      </c>
      <c r="BC19" s="100">
        <v>6.0699999999999994</v>
      </c>
      <c r="BE19" s="12">
        <v>2021</v>
      </c>
      <c r="BF19" s="12">
        <f>IF(BE19&gt;2020,0,IF(BE19&gt;2008,1,IF(BE19&gt;2001,2,IF(BE19&gt;1990,3,IF(BE19&gt;1980,4,IF(BE19&gt;1973,5,IF(BE19&gt;1970,6,IF(BE19&gt;1960,7,IF(BE19&gt;1958,8,IF(BE19&gt;1953,9,10))))))))))</f>
        <v>0</v>
      </c>
      <c r="BG19" s="100">
        <v>3.58</v>
      </c>
      <c r="BH19" s="55" t="s">
        <v>121</v>
      </c>
      <c r="BI19" s="55" t="s">
        <v>302</v>
      </c>
    </row>
    <row r="20" spans="1:61" ht="12.75" customHeight="1" x14ac:dyDescent="0.2">
      <c r="A20" s="116" t="s">
        <v>1706</v>
      </c>
      <c r="B20" s="55" t="s">
        <v>1707</v>
      </c>
      <c r="C20" s="156" t="s">
        <v>198</v>
      </c>
      <c r="D20" s="98" t="s">
        <v>565</v>
      </c>
      <c r="E20" s="157">
        <v>5</v>
      </c>
      <c r="F20" s="2">
        <v>692</v>
      </c>
      <c r="G20" s="2" t="s">
        <v>146</v>
      </c>
      <c r="H20" s="2" t="s">
        <v>146</v>
      </c>
      <c r="I20" s="100">
        <v>49.86</v>
      </c>
      <c r="J20" s="101">
        <f>(M20/I20)*100</f>
        <v>0.67003610108303246</v>
      </c>
      <c r="K20" s="104">
        <v>8.3519999999999997E-2</v>
      </c>
      <c r="L20" s="71">
        <v>4</v>
      </c>
      <c r="M20" s="28">
        <f>K20*L20</f>
        <v>0.33407999999999999</v>
      </c>
      <c r="N20" s="103" t="s">
        <v>1515</v>
      </c>
      <c r="O20" s="104">
        <v>8.2699999999999996E-2</v>
      </c>
      <c r="P20" s="158">
        <v>45994</v>
      </c>
      <c r="Q20" s="158">
        <v>46014</v>
      </c>
      <c r="R20" s="28">
        <f>(K20-O20)/O20*100</f>
        <v>0.99153567110036434</v>
      </c>
      <c r="S20" s="105">
        <f>IF(INDEX(Historical!$D$7:$D1729,MATCH(B20,Historical!$B$7:$B$1062,0))=0,"n/a",(INDEX(Historical!$C$7:$C$1062,MATCH(B20,Historical!$B$7:$B$1062,0))/INDEX(Historical!$D$7:$D$1062,MATCH(B20,Historical!$B$7:$B$1062,0))-1)*100)</f>
        <v>-48.642453341593736</v>
      </c>
      <c r="T20" s="105">
        <f>IF(INDEX(Historical!$F$7:$F$1062,MATCH(B20,Historical!$B$7:$B$1062,0))=0,"n/a",((INDEX(Historical!$C$7:$C$1062,MATCH(B20,Historical!$B$7:$B$1062,0))/INDEX(Historical!$F$7:$F$1062,MATCH(B20,Historical!$B$7:$B$1062,0)))^(1/3)-1)*100)</f>
        <v>13.799311765253375</v>
      </c>
      <c r="U20" s="105" t="str">
        <f>IF(INDEX(Historical!$H$7:$H$1062,MATCH(B20,Historical!$B$7:$B$1062,0))=0,"n/a",((INDEX(Historical!$C$7:$C$1062,MATCH(B20,Historical!$B$7:$B$1062,0))/INDEX(Historical!$H$7:$H$1062,MATCH(B20,Historical!$B$7:$B$1062,0)))^(1/5)-1)*100)</f>
        <v>n/a</v>
      </c>
      <c r="V20" s="105" t="str">
        <f>IF(INDEX(Historical!$M$7:$M$1062,MATCH(B20,Historical!$B$7:$B$1062,0))=0,"n/a",((INDEX(Historical!$C$7:$C$1062,MATCH(B20,Historical!$B$7:$B$1062,0))/INDEX(Historical!$M$7:$M$1062,MATCH(B20,Historical!$B$7:$B$1062,0)))^(1/10)-1)*100)</f>
        <v>n/a</v>
      </c>
      <c r="W20" s="106" t="str">
        <f>IF(OR(U20&lt;=0,U20="n/a",V20&lt;=0,V20="n/a"),"n/a",U20/V20)</f>
        <v>n/a</v>
      </c>
      <c r="X20" s="107" t="str">
        <f>IF(OR(AJ20&lt;=0,AJ20="n/a",U20&lt;=0,U20="n/a"),"n/a",U20/AJ20)</f>
        <v>n/a</v>
      </c>
      <c r="Y20" s="162"/>
      <c r="Z20" s="101">
        <f>IF(OR(AC20&lt;0.01,AC20="n/a"),"n/a",M20/AC20*100)</f>
        <v>14.98116591928251</v>
      </c>
      <c r="AA20" s="109">
        <f>IF(OR(AC20&lt;0.01,AC20="n/a"),"n/a",I20/AC20)</f>
        <v>22.358744394618835</v>
      </c>
      <c r="AB20" s="71">
        <v>12</v>
      </c>
      <c r="AC20" s="100">
        <v>2.23</v>
      </c>
      <c r="AD20" s="100">
        <v>0.61</v>
      </c>
      <c r="AE20" s="100">
        <v>1.66</v>
      </c>
      <c r="AF20" s="100">
        <v>2.66</v>
      </c>
      <c r="AG20" s="100">
        <v>12.559999999999999</v>
      </c>
      <c r="AH20" s="100">
        <v>65.259999999999991</v>
      </c>
      <c r="AI20" s="100">
        <v>7.9</v>
      </c>
      <c r="AJ20" s="100">
        <v>1.52</v>
      </c>
      <c r="AK20" s="100">
        <v>30.509999999999998</v>
      </c>
      <c r="AL20" s="100">
        <v>12390</v>
      </c>
      <c r="AM20" s="100">
        <v>75.75</v>
      </c>
      <c r="AN20" s="100">
        <v>0.57999999999999996</v>
      </c>
      <c r="AO20" s="110" t="str">
        <f>IF(U20="n/a","n/a",IF(AA20&lt;0,"n/a",IF(AA20="n/a","n/a",J20+U20-AA20)))</f>
        <v>n/a</v>
      </c>
      <c r="AP20" s="111" t="str">
        <f>IF(U20="n/a","n/a",J20+U20)</f>
        <v>n/a</v>
      </c>
      <c r="AQ20" s="112">
        <f>IF(OR(AC20&lt;0.01,AC20="n/a",AF20="n/a"),"n/a",(I20/SQRT(22.5*AC20*(I20/AF20))-1)*100)</f>
        <v>62.582300648948049</v>
      </c>
      <c r="AR20" s="101">
        <f>INDEX(Historical!$C$7:$C$1063,MATCH(B20,Historical!$B$7:$B$1063,0))*IF(AH20="n/a",1.03,IF(AH20&lt;0,1.01,IF(AH20&gt;10,1.1,(1+AH20/100))))</f>
        <v>0.36474900000000005</v>
      </c>
      <c r="AS20" s="109">
        <f>IF($AI20="n/a",1.03*AR20,IF($AI20&lt;0,1.01*AR20,IF($AI20&gt;10,1.1*AR20,(1+$AI20/100)*AR20)))</f>
        <v>0.39356417100000002</v>
      </c>
      <c r="AT20" s="109">
        <f>IF($AK20="n/a",1.03*AS20,IF($AK20&lt;0,1.01*AS20,IF($AK20&gt;10,1.1*AS20,(1+$AK20/100)*AS20)))</f>
        <v>0.43292058810000006</v>
      </c>
      <c r="AU20" s="109">
        <f>IF($AK20="n/a",1.03*AT20,IF($AK20&lt;0,1.01*AT20,IF($AK20&gt;10,1.1*AT20,(1+$AK20/100)*AT20)))</f>
        <v>0.47621264691000009</v>
      </c>
      <c r="AV20" s="109">
        <f>IF($AK20="n/a",1.03*AU20,IF($AK20&lt;0,1.01*AU20,IF($AK20&gt;10,1.1*AU20,(1+$AK20/100)*AU20)))</f>
        <v>0.52383391160100012</v>
      </c>
      <c r="AW20" s="109">
        <f>SUM(AR20:AV20)</f>
        <v>2.1912803176110005</v>
      </c>
      <c r="AX20" s="113">
        <f>AW20/I20*100</f>
        <v>4.3948662607521065</v>
      </c>
      <c r="AY20" s="718">
        <v>2.27</v>
      </c>
      <c r="AZ20" s="100">
        <v>131.21</v>
      </c>
      <c r="BA20" s="100">
        <v>-48.43</v>
      </c>
      <c r="BB20" s="100">
        <v>-29.93</v>
      </c>
      <c r="BC20" s="100">
        <v>-7.22</v>
      </c>
      <c r="BE20" s="12">
        <v>2021</v>
      </c>
      <c r="BF20" s="12">
        <f>IF(BE20&gt;2020,0,IF(BE20&gt;2008,1,IF(BE20&gt;2001,2,IF(BE20&gt;1990,3,IF(BE20&gt;1980,4,IF(BE20&gt;1973,5,IF(BE20&gt;1970,6,IF(BE20&gt;1960,7,IF(BE20&gt;1958,8,IF(BE20&gt;1953,9,10))))))))))</f>
        <v>0</v>
      </c>
      <c r="BG20" s="100">
        <v>6.38</v>
      </c>
      <c r="BH20" s="55" t="s">
        <v>121</v>
      </c>
      <c r="BI20" s="55" t="s">
        <v>122</v>
      </c>
    </row>
    <row r="21" spans="1:61" ht="12.75" customHeight="1" x14ac:dyDescent="0.2">
      <c r="A21" s="55" t="s">
        <v>1386</v>
      </c>
      <c r="B21" s="55" t="s">
        <v>1387</v>
      </c>
      <c r="C21" s="156" t="s">
        <v>134</v>
      </c>
      <c r="D21" s="98" t="s">
        <v>186</v>
      </c>
      <c r="E21" s="157">
        <v>7</v>
      </c>
      <c r="F21" s="2">
        <v>609</v>
      </c>
      <c r="G21" s="2" t="s">
        <v>146</v>
      </c>
      <c r="H21" s="2" t="s">
        <v>146</v>
      </c>
      <c r="I21" s="100">
        <v>128.09</v>
      </c>
      <c r="J21" s="101">
        <f>(M21/I21)*100</f>
        <v>4.2157857756265127</v>
      </c>
      <c r="K21" s="104">
        <v>1.35</v>
      </c>
      <c r="L21" s="71">
        <v>4</v>
      </c>
      <c r="M21" s="28">
        <f>K21*L21</f>
        <v>5.4</v>
      </c>
      <c r="N21" s="103" t="s">
        <v>158</v>
      </c>
      <c r="O21" s="104">
        <v>1.1200000000000001</v>
      </c>
      <c r="P21" s="158">
        <v>46098</v>
      </c>
      <c r="Q21" s="158">
        <v>46112</v>
      </c>
      <c r="R21" s="28">
        <f>(K21-O21)/O21*100</f>
        <v>20.535714285714281</v>
      </c>
      <c r="S21" s="105">
        <f>IF(INDEX(Historical!$D$7:$D1105,MATCH(B21,Historical!$B$7:$B$1062,0))=0,"n/a",(INDEX(Historical!$C$7:$C$1062,MATCH(B21,Historical!$B$7:$B$1062,0))/INDEX(Historical!$D$7:$D$1062,MATCH(B21,Historical!$B$7:$B$1062,0))-1)*100)</f>
        <v>20.430107526881724</v>
      </c>
      <c r="T21" s="105">
        <f>IF(INDEX(Historical!$F$7:$F$1062,MATCH(B21,Historical!$B$7:$B$1062,0))=0,"n/a",((INDEX(Historical!$C$7:$C$1062,MATCH(B21,Historical!$B$7:$B$1062,0))/INDEX(Historical!$F$7:$F$1062,MATCH(B21,Historical!$B$7:$B$1062,0)))^(1/3)-1)*100)</f>
        <v>22.451110826194331</v>
      </c>
      <c r="U21" s="105">
        <f>IF(INDEX(Historical!$H$7:$H$1062,MATCH(B21,Historical!$B$7:$B$1062,0))=0,"n/a",((INDEX(Historical!$C$7:$C$1062,MATCH(B21,Historical!$B$7:$B$1062,0))/INDEX(Historical!$H$7:$H$1062,MATCH(B21,Historical!$B$7:$B$1062,0)))^(1/5)-1)*100)</f>
        <v>22.865967908314722</v>
      </c>
      <c r="V21" s="105">
        <f>IF(INDEX(Historical!$M$7:$M$1062,MATCH(B21,Historical!$B$7:$B$1062,0))=0,"n/a",((INDEX(Historical!$C$7:$C$1062,MATCH(B21,Historical!$B$7:$B$1062,0))/INDEX(Historical!$M$7:$M$1062,MATCH(B21,Historical!$B$7:$B$1062,0)))^(1/10)-1)*100)</f>
        <v>17.673733882009145</v>
      </c>
      <c r="W21" s="106">
        <f>IF(OR(U21&lt;=0,U21="n/a",V21&lt;=0,V21="n/a"),"n/a",U21/V21)</f>
        <v>1.2937825170939672</v>
      </c>
      <c r="X21" s="107">
        <f>IF(OR(AJ21&lt;=0,AJ21="n/a",U21&lt;=0,U21="n/a"),"n/a",U21/AJ21)</f>
        <v>1.5112999278463135</v>
      </c>
      <c r="Y21" s="55"/>
      <c r="Z21" s="101">
        <f>IF(OR(AC21&lt;0.01,AC21="n/a"),"n/a",M21/AC21*100)</f>
        <v>250</v>
      </c>
      <c r="AA21" s="109">
        <f>IF(OR(AC21&lt;0.01,AC21="n/a"),"n/a",I21/AC21)</f>
        <v>59.300925925925924</v>
      </c>
      <c r="AB21" s="71">
        <v>12</v>
      </c>
      <c r="AC21" s="100">
        <v>2.16</v>
      </c>
      <c r="AD21" s="100">
        <v>0.81</v>
      </c>
      <c r="AE21" s="100">
        <v>6.2</v>
      </c>
      <c r="AF21" s="100">
        <v>11.26</v>
      </c>
      <c r="AG21" s="100">
        <v>13.63</v>
      </c>
      <c r="AH21" s="100">
        <v>24.15</v>
      </c>
      <c r="AI21" s="100">
        <v>23.62</v>
      </c>
      <c r="AJ21" s="100">
        <v>15.129999999999999</v>
      </c>
      <c r="AK21" s="100">
        <v>21.65</v>
      </c>
      <c r="AL21" s="100">
        <v>42250</v>
      </c>
      <c r="AM21" s="100">
        <v>8.23</v>
      </c>
      <c r="AN21" s="100">
        <v>3.51</v>
      </c>
      <c r="AO21" s="110">
        <f>IF(U21="n/a","n/a",IF(AA21&lt;0,"n/a",IF(AA21="n/a","n/a",J21+U21-AA21)))</f>
        <v>-32.219172241984687</v>
      </c>
      <c r="AP21" s="111">
        <f>IF(U21="n/a","n/a",J21+U21)</f>
        <v>27.081753683941237</v>
      </c>
      <c r="AQ21" s="112">
        <f>IF(OR(AC21&lt;0.01,AC21="n/a",AF21="n/a"),"n/a",(I21/SQRT(22.5*AC21*(I21/AF21))-1)*100)</f>
        <v>444.76434290472014</v>
      </c>
      <c r="AR21" s="101">
        <f>INDEX(Historical!$C$7:$C$1063,MATCH(B21,Historical!$B$7:$B$1063,0))*IF(AH21="n/a",1.03,IF(AH21&lt;0,1.01,IF(AH21&gt;10,1.1,(1+AH21/100))))</f>
        <v>4.9280000000000008</v>
      </c>
      <c r="AS21" s="109">
        <f>IF($AI21="n/a",1.03*AR21,IF($AI21&lt;0,1.01*AR21,IF($AI21&gt;10,1.1*AR21,(1+$AI21/100)*AR21)))</f>
        <v>5.4208000000000016</v>
      </c>
      <c r="AT21" s="109">
        <f>IF($AK21="n/a",1.03*AS21,IF($AK21&lt;0,1.01*AS21,IF($AK21&gt;10,1.1*AS21,(1+$AK21/100)*AS21)))</f>
        <v>5.962880000000002</v>
      </c>
      <c r="AU21" s="109">
        <f>IF($AK21="n/a",1.03*AT21,IF($AK21&lt;0,1.01*AT21,IF($AK21&gt;10,1.1*AT21,(1+$AK21/100)*AT21)))</f>
        <v>6.5591680000000023</v>
      </c>
      <c r="AV21" s="109">
        <f>IF($AK21="n/a",1.03*AU21,IF($AK21&lt;0,1.01*AU21,IF($AK21&gt;10,1.1*AU21,(1+$AK21/100)*AU21)))</f>
        <v>7.2150848000000032</v>
      </c>
      <c r="AW21" s="109">
        <f>SUM(AR21:AV21)</f>
        <v>30.085932800000009</v>
      </c>
      <c r="AX21" s="113">
        <f>AW21/I21*100</f>
        <v>23.48811991568429</v>
      </c>
      <c r="AY21" s="100">
        <v>1.5</v>
      </c>
      <c r="AZ21" s="100">
        <v>33.71</v>
      </c>
      <c r="BA21" s="100">
        <v>-34.4</v>
      </c>
      <c r="BB21" s="100">
        <v>3.49</v>
      </c>
      <c r="BC21" s="100">
        <v>-4.6100000000000003</v>
      </c>
      <c r="BE21" s="12">
        <v>2020</v>
      </c>
      <c r="BF21" s="12">
        <f>IF(BE21&gt;2020,0,IF(BE21&gt;2008,1,IF(BE21&gt;2001,2,IF(BE21&gt;1990,3,IF(BE21&gt;1980,4,IF(BE21&gt;1973,5,IF(BE21&gt;1970,6,IF(BE21&gt;1960,7,IF(BE21&gt;1958,8,IF(BE21&gt;1953,9,10))))))))))</f>
        <v>1</v>
      </c>
      <c r="BG21" s="100">
        <v>2.08</v>
      </c>
      <c r="BH21" t="s">
        <v>121</v>
      </c>
      <c r="BI21" t="s">
        <v>122</v>
      </c>
    </row>
    <row r="22" spans="1:61" ht="12.75" customHeight="1" x14ac:dyDescent="0.2">
      <c r="A22" s="146" t="s">
        <v>5609</v>
      </c>
      <c r="B22" s="55" t="s">
        <v>5598</v>
      </c>
      <c r="C22" s="156" t="s">
        <v>335</v>
      </c>
      <c r="D22" s="98" t="s">
        <v>371</v>
      </c>
      <c r="E22" s="157">
        <v>5</v>
      </c>
      <c r="F22" s="2">
        <v>709</v>
      </c>
      <c r="G22" s="2" t="s">
        <v>146</v>
      </c>
      <c r="H22" s="2" t="s">
        <v>146</v>
      </c>
      <c r="I22" s="100">
        <v>47.45</v>
      </c>
      <c r="J22" s="101">
        <f>(M22/I22)*100</f>
        <v>1.2644889357218123</v>
      </c>
      <c r="K22" s="104">
        <v>0.15</v>
      </c>
      <c r="L22" s="71">
        <v>4</v>
      </c>
      <c r="M22" s="28">
        <f>K22*L22</f>
        <v>0.6</v>
      </c>
      <c r="N22" s="103" t="s">
        <v>209</v>
      </c>
      <c r="O22" s="104">
        <v>0.13</v>
      </c>
      <c r="P22" s="158">
        <v>46101</v>
      </c>
      <c r="Q22" s="158">
        <v>46122</v>
      </c>
      <c r="R22" s="28">
        <f>(K22-O22)/O22*100</f>
        <v>15.384615384615378</v>
      </c>
      <c r="S22" s="105">
        <f>IF(INDEX(Historical!$D$7:$D1731,MATCH(B22,Historical!$B$7:$B$1062,0))=0,"n/a",(INDEX(Historical!$C$7:$C$1062,MATCH(B22,Historical!$B$7:$B$1062,0))/INDEX(Historical!$D$7:$D$1062,MATCH(B22,Historical!$B$7:$B$1062,0))-1)*100)</f>
        <v>19.047619047619047</v>
      </c>
      <c r="T22" s="105">
        <f>IF(INDEX(Historical!$F$7:$F$1062,MATCH(B22,Historical!$B$7:$B$1062,0))=0,"n/a",((INDEX(Historical!$C$7:$C$1062,MATCH(B22,Historical!$B$7:$B$1062,0))/INDEX(Historical!$F$7:$F$1062,MATCH(B22,Historical!$B$7:$B$1062,0)))^(1/3)-1)*100)</f>
        <v>49.380158218572156</v>
      </c>
      <c r="U22" s="105" t="str">
        <f>IF(INDEX(Historical!$H$7:$H$1062,MATCH(B22,Historical!$B$7:$B$1062,0))=0,"n/a",((INDEX(Historical!$C$7:$C$1062,MATCH(B22,Historical!$B$7:$B$1062,0))/INDEX(Historical!$H$7:$H$1062,MATCH(B22,Historical!$B$7:$B$1062,0)))^(1/5)-1)*100)</f>
        <v>n/a</v>
      </c>
      <c r="V22" s="105" t="str">
        <f>IF(INDEX(Historical!$M$7:$M$1062,MATCH(B22,Historical!$B$7:$B$1062,0))=0,"n/a",((INDEX(Historical!$C$7:$C$1062,MATCH(B22,Historical!$B$7:$B$1062,0))/INDEX(Historical!$M$7:$M$1062,MATCH(B22,Historical!$B$7:$B$1062,0)))^(1/10)-1)*100)</f>
        <v>n/a</v>
      </c>
      <c r="W22" s="106" t="str">
        <f>IF(OR(U22&lt;=0,U22="n/a",V22&lt;=0,V22="n/a"),"n/a",U22/V22)</f>
        <v>n/a</v>
      </c>
      <c r="X22" s="107" t="str">
        <f>IF(OR(AJ22&lt;=0,AJ22="n/a",U22&lt;=0,U22="n/a"),"n/a",U22/AJ22)</f>
        <v>n/a</v>
      </c>
      <c r="Y22" s="159"/>
      <c r="Z22" s="101">
        <f>IF(OR(AC22&lt;0.01,AC22="n/a"),"n/a",M22/AC22*100)</f>
        <v>10.56338028169014</v>
      </c>
      <c r="AA22" s="109">
        <f>IF(OR(AC22&lt;0.01,AC22="n/a"),"n/a",I22/AC22)</f>
        <v>8.35387323943662</v>
      </c>
      <c r="AB22" s="71">
        <v>1</v>
      </c>
      <c r="AC22" s="100">
        <v>5.68</v>
      </c>
      <c r="AD22" s="100">
        <v>0.79</v>
      </c>
      <c r="AE22" s="100">
        <v>0.48</v>
      </c>
      <c r="AF22" s="100">
        <v>1.42</v>
      </c>
      <c r="AG22" s="100">
        <v>18.850000000000001</v>
      </c>
      <c r="AH22" s="100">
        <v>11.98</v>
      </c>
      <c r="AI22" s="100">
        <v>7.8100000000000005</v>
      </c>
      <c r="AJ22" s="100">
        <v>10.32</v>
      </c>
      <c r="AK22" s="100">
        <v>8.6300000000000008</v>
      </c>
      <c r="AL22" s="100">
        <v>2940</v>
      </c>
      <c r="AM22" s="100">
        <v>1.54</v>
      </c>
      <c r="AN22" s="100">
        <v>0.92</v>
      </c>
      <c r="AO22" s="110" t="str">
        <f>IF(U22="n/a","n/a",IF(AA22&lt;0,"n/a",IF(AA22="n/a","n/a",J22+U22-AA22)))</f>
        <v>n/a</v>
      </c>
      <c r="AP22" s="111" t="str">
        <f>IF(U22="n/a","n/a",J22+U22)</f>
        <v>n/a</v>
      </c>
      <c r="AQ22" s="112">
        <f>IF(OR(AC22&lt;0.01,AC22="n/a",AF22="n/a"),"n/a",(I22/SQRT(22.5*AC22*(I22/AF22))-1)*100)</f>
        <v>-27.38993029736012</v>
      </c>
      <c r="AR22" s="101">
        <f>INDEX(Historical!$C$7:$C$1063,MATCH(B22,Historical!$B$7:$B$1063,0))*IF(AH22="n/a",1.03,IF(AH22&lt;0,1.01,IF(AH22&gt;10,1.1,(1+AH22/100))))</f>
        <v>0.55000000000000004</v>
      </c>
      <c r="AS22" s="109">
        <f>IF($AI22="n/a",1.03*AR22,IF($AI22&lt;0,1.01*AR22,IF($AI22&gt;10,1.1*AR22,(1+$AI22/100)*AR22)))</f>
        <v>0.59295500000000012</v>
      </c>
      <c r="AT22" s="109">
        <f>IF($AK22="n/a",1.03*AS22,IF($AK22&lt;0,1.01*AS22,IF($AK22&gt;10,1.1*AS22,(1+$AK22/100)*AS22)))</f>
        <v>0.64412701650000015</v>
      </c>
      <c r="AU22" s="109">
        <f>IF($AK22="n/a",1.03*AT22,IF($AK22&lt;0,1.01*AT22,IF($AK22&gt;10,1.1*AT22,(1+$AK22/100)*AT22)))</f>
        <v>0.69971517802395022</v>
      </c>
      <c r="AV22" s="109">
        <f>IF($AK22="n/a",1.03*AU22,IF($AK22&lt;0,1.01*AU22,IF($AK22&gt;10,1.1*AU22,(1+$AK22/100)*AU22)))</f>
        <v>0.76010059788741713</v>
      </c>
      <c r="AW22" s="109">
        <f>SUM(AR22:AV22)</f>
        <v>3.2468977924113673</v>
      </c>
      <c r="AX22" s="113">
        <f>AW22/I22*100</f>
        <v>6.8427772232062534</v>
      </c>
      <c r="AY22" s="718">
        <v>1.06</v>
      </c>
      <c r="AZ22" s="100">
        <v>14.92</v>
      </c>
      <c r="BA22" s="100">
        <v>-24.01</v>
      </c>
      <c r="BB22" s="100">
        <v>-4.01</v>
      </c>
      <c r="BC22" s="100">
        <v>-9.77</v>
      </c>
      <c r="BE22" s="12">
        <v>2022</v>
      </c>
      <c r="BF22" s="12">
        <f>IF(BE22&gt;2020,0,IF(BE22&gt;2008,1,IF(BE22&gt;2001,2,IF(BE22&gt;1990,3,IF(BE22&gt;1980,4,IF(BE22&gt;1973,5,IF(BE22&gt;1970,6,IF(BE22&gt;1960,7,IF(BE22&gt;1958,8,IF(BE22&gt;1953,9,10))))))))))</f>
        <v>0</v>
      </c>
      <c r="BG22" s="100">
        <v>7.1800000000000006</v>
      </c>
      <c r="BH22" s="55" t="s">
        <v>121</v>
      </c>
      <c r="BI22" s="55" t="s">
        <v>122</v>
      </c>
    </row>
    <row r="23" spans="1:61" ht="12.75" customHeight="1" x14ac:dyDescent="0.2">
      <c r="A23" s="116" t="s">
        <v>1388</v>
      </c>
      <c r="B23" s="55" t="s">
        <v>1389</v>
      </c>
      <c r="C23" s="156" t="s">
        <v>116</v>
      </c>
      <c r="D23" s="98" t="s">
        <v>150</v>
      </c>
      <c r="E23" s="157">
        <v>8</v>
      </c>
      <c r="F23" s="2">
        <v>564</v>
      </c>
      <c r="G23" s="2" t="s">
        <v>146</v>
      </c>
      <c r="H23" s="2" t="s">
        <v>146</v>
      </c>
      <c r="I23" s="100">
        <v>174.66</v>
      </c>
      <c r="J23" s="101">
        <f>(M23/I23)*100</f>
        <v>0.7763655101339747</v>
      </c>
      <c r="K23" s="104">
        <v>0.33900000000000002</v>
      </c>
      <c r="L23" s="71">
        <v>4</v>
      </c>
      <c r="M23" s="28">
        <f>K23*L23</f>
        <v>1.3560000000000001</v>
      </c>
      <c r="N23" s="103" t="s">
        <v>873</v>
      </c>
      <c r="O23" s="104">
        <v>0.308</v>
      </c>
      <c r="P23" s="158">
        <v>45967</v>
      </c>
      <c r="Q23" s="158">
        <v>45981</v>
      </c>
      <c r="R23" s="28">
        <f>(K23-O23)/O23*100</f>
        <v>10.064935064935074</v>
      </c>
      <c r="S23" s="105">
        <f>IF(INDEX(Historical!$D$7:$D1118,MATCH(B23,Historical!$B$7:$B$1062,0))=0,"n/a",(INDEX(Historical!$C$7:$C$1062,MATCH(B23,Historical!$B$7:$B$1062,0))/INDEX(Historical!$D$7:$D$1062,MATCH(B23,Historical!$B$7:$B$1062,0))-1)*100)</f>
        <v>10.017421602787447</v>
      </c>
      <c r="T23" s="105">
        <f>IF(INDEX(Historical!$F$7:$F$1062,MATCH(B23,Historical!$B$7:$B$1062,0))=0,"n/a",((INDEX(Historical!$C$7:$C$1062,MATCH(B23,Historical!$B$7:$B$1062,0))/INDEX(Historical!$F$7:$F$1062,MATCH(B23,Historical!$B$7:$B$1062,0)))^(1/3)-1)*100)</f>
        <v>10.346483824721474</v>
      </c>
      <c r="U23" s="105">
        <f>IF(INDEX(Historical!$H$7:$H$1062,MATCH(B23,Historical!$B$7:$B$1062,0))=0,"n/a",((INDEX(Historical!$C$7:$C$1062,MATCH(B23,Historical!$B$7:$B$1062,0))/INDEX(Historical!$H$7:$H$1062,MATCH(B23,Historical!$B$7:$B$1062,0)))^(1/5)-1)*100)</f>
        <v>9.2908154415584754</v>
      </c>
      <c r="V23" s="105" t="str">
        <f>IF(INDEX(Historical!$M$7:$M$1062,MATCH(B23,Historical!$B$7:$B$1062,0))=0,"n/a",((INDEX(Historical!$C$7:$C$1062,MATCH(B23,Historical!$B$7:$B$1062,0))/INDEX(Historical!$M$7:$M$1062,MATCH(B23,Historical!$B$7:$B$1062,0)))^(1/10)-1)*100)</f>
        <v>n/a</v>
      </c>
      <c r="W23" s="106" t="str">
        <f>IF(OR(U23&lt;=0,U23="n/a",V23&lt;=0,V23="n/a"),"n/a",U23/V23)</f>
        <v>n/a</v>
      </c>
      <c r="X23" s="107" t="str">
        <f>IF(OR(AJ23&lt;=0,AJ23="n/a",U23&lt;=0,U23="n/a"),"n/a",U23/AJ23)</f>
        <v>n/a</v>
      </c>
      <c r="Y23" s="165"/>
      <c r="Z23" s="101">
        <f>IF(OR(AC23&lt;0.01,AC23="n/a"),"n/a",M23/AC23*100)</f>
        <v>18.575342465753426</v>
      </c>
      <c r="AA23" s="109">
        <f>IF(OR(AC23&lt;0.01,AC23="n/a"),"n/a",I23/AC23)</f>
        <v>23.926027397260274</v>
      </c>
      <c r="AB23" s="71">
        <v>12</v>
      </c>
      <c r="AC23" s="100">
        <v>7.3</v>
      </c>
      <c r="AD23" s="100">
        <v>1.5</v>
      </c>
      <c r="AE23" s="100">
        <v>4.3499999999999996</v>
      </c>
      <c r="AF23" s="100">
        <v>8.36</v>
      </c>
      <c r="AG23" s="100">
        <v>36.620000000000005</v>
      </c>
      <c r="AH23" s="100">
        <v>13.86</v>
      </c>
      <c r="AI23" s="100">
        <v>13.05</v>
      </c>
      <c r="AJ23" s="100" t="s">
        <v>142</v>
      </c>
      <c r="AK23" s="100">
        <v>12.2</v>
      </c>
      <c r="AL23" s="100">
        <v>7380</v>
      </c>
      <c r="AM23" s="100">
        <v>1.54</v>
      </c>
      <c r="AN23" s="100">
        <v>0.66</v>
      </c>
      <c r="AO23" s="110">
        <f>IF(U23="n/a","n/a",IF(AA23&lt;0,"n/a",IF(AA23="n/a","n/a",J23+U23-AA23)))</f>
        <v>-13.858846445567824</v>
      </c>
      <c r="AP23" s="111">
        <f>IF(U23="n/a","n/a",J23+U23)</f>
        <v>10.06718095169245</v>
      </c>
      <c r="AQ23" s="112">
        <f>IF(OR(AC23&lt;0.01,AC23="n/a",AF23="n/a"),"n/a",(I23/SQRT(22.5*AC23*(I23/AF23))-1)*100)</f>
        <v>198.15848808689788</v>
      </c>
      <c r="AR23" s="101">
        <f>INDEX(Historical!$C$7:$C$1063,MATCH(B23,Historical!$B$7:$B$1063,0))*IF(AH23="n/a",1.03,IF(AH23&lt;0,1.01,IF(AH23&gt;10,1.1,(1+AH23/100))))</f>
        <v>1.3893</v>
      </c>
      <c r="AS23" s="109">
        <f>IF($AI23="n/a",1.03*AR23,IF($AI23&lt;0,1.01*AR23,IF($AI23&gt;10,1.1*AR23,(1+$AI23/100)*AR23)))</f>
        <v>1.5282300000000002</v>
      </c>
      <c r="AT23" s="109">
        <f>IF($AK23="n/a",1.03*AS23,IF($AK23&lt;0,1.01*AS23,IF($AK23&gt;10,1.1*AS23,(1+$AK23/100)*AS23)))</f>
        <v>1.6810530000000004</v>
      </c>
      <c r="AU23" s="109">
        <f>IF($AK23="n/a",1.03*AT23,IF($AK23&lt;0,1.01*AT23,IF($AK23&gt;10,1.1*AT23,(1+$AK23/100)*AT23)))</f>
        <v>1.8491583000000005</v>
      </c>
      <c r="AV23" s="109">
        <f>IF($AK23="n/a",1.03*AU23,IF($AK23&lt;0,1.01*AU23,IF($AK23&gt;10,1.1*AU23,(1+$AK23/100)*AU23)))</f>
        <v>2.0340741300000005</v>
      </c>
      <c r="AW23" s="109">
        <f>SUM(AR23:AV23)</f>
        <v>8.481815430000001</v>
      </c>
      <c r="AX23" s="113">
        <f>AW23/I23*100</f>
        <v>4.8561865510133977</v>
      </c>
      <c r="AY23" s="100">
        <v>1.1499999999999999</v>
      </c>
      <c r="AZ23" s="100">
        <v>16.220000000000002</v>
      </c>
      <c r="BA23" s="100">
        <v>-15.25</v>
      </c>
      <c r="BB23" s="100">
        <v>10.37</v>
      </c>
      <c r="BC23" s="100">
        <v>-0.91999999999999993</v>
      </c>
      <c r="BE23" s="12">
        <v>2018</v>
      </c>
      <c r="BF23" s="12">
        <f>IF(BE23&gt;2020,0,IF(BE23&gt;2008,1,IF(BE23&gt;2001,2,IF(BE23&gt;1990,3,IF(BE23&gt;1980,4,IF(BE23&gt;1973,5,IF(BE23&gt;1970,6,IF(BE23&gt;1960,7,IF(BE23&gt;1958,8,IF(BE23&gt;1953,9,10))))))))))</f>
        <v>1</v>
      </c>
      <c r="BG23" s="100">
        <v>16.3</v>
      </c>
      <c r="BH23" t="s">
        <v>121</v>
      </c>
      <c r="BI23" t="s">
        <v>122</v>
      </c>
    </row>
    <row r="24" spans="1:61" ht="12.75" customHeight="1" x14ac:dyDescent="0.2">
      <c r="A24" s="146" t="s">
        <v>2614</v>
      </c>
      <c r="B24" s="55" t="s">
        <v>2615</v>
      </c>
      <c r="C24" s="156" t="s">
        <v>134</v>
      </c>
      <c r="D24" s="98" t="s">
        <v>826</v>
      </c>
      <c r="E24" s="157">
        <v>5</v>
      </c>
      <c r="F24" s="2">
        <v>711</v>
      </c>
      <c r="G24" s="2" t="s">
        <v>146</v>
      </c>
      <c r="H24" s="2" t="s">
        <v>146</v>
      </c>
      <c r="I24" s="100">
        <v>336.25</v>
      </c>
      <c r="J24" s="101">
        <f>(M24/I24)*100</f>
        <v>1.1301115241635689</v>
      </c>
      <c r="K24" s="104">
        <v>0.95</v>
      </c>
      <c r="L24" s="71">
        <v>4</v>
      </c>
      <c r="M24" s="28">
        <f>K24*L24</f>
        <v>3.8</v>
      </c>
      <c r="N24" s="103" t="s">
        <v>326</v>
      </c>
      <c r="O24" s="104">
        <v>0.82</v>
      </c>
      <c r="P24" s="158">
        <v>46114</v>
      </c>
      <c r="Q24" s="158">
        <v>46150</v>
      </c>
      <c r="R24" s="28">
        <f>(K24-O24)/O24*100</f>
        <v>15.853658536585366</v>
      </c>
      <c r="S24" s="105">
        <f>IF(INDEX(Historical!$D$7:$D1733,MATCH(B24,Historical!$B$7:$B$1062,0))=0,"n/a",(INDEX(Historical!$C$7:$C$1062,MATCH(B24,Historical!$B$7:$B$1062,0))/INDEX(Historical!$D$7:$D$1062,MATCH(B24,Historical!$B$7:$B$1062,0))-1)*100)</f>
        <v>17.037037037037052</v>
      </c>
      <c r="T24" s="105">
        <f>IF(INDEX(Historical!$F$7:$F$1062,MATCH(B24,Historical!$B$7:$B$1062,0))=0,"n/a",((INDEX(Historical!$C$7:$C$1062,MATCH(B24,Historical!$B$7:$B$1062,0))/INDEX(Historical!$F$7:$F$1062,MATCH(B24,Historical!$B$7:$B$1062,0)))^(1/3)-1)*100)</f>
        <v>16.666096921749585</v>
      </c>
      <c r="U24" s="105">
        <f>IF(INDEX(Historical!$H$7:$H$1062,MATCH(B24,Historical!$B$7:$B$1062,0))=0,"n/a",((INDEX(Historical!$C$7:$C$1062,MATCH(B24,Historical!$B$7:$B$1062,0))/INDEX(Historical!$H$7:$H$1062,MATCH(B24,Historical!$B$7:$B$1062,0)))^(1/5)-1)*100)</f>
        <v>12.935824583523514</v>
      </c>
      <c r="V24" s="105">
        <f>IF(INDEX(Historical!$M$7:$M$1062,MATCH(B24,Historical!$B$7:$B$1062,0))=0,"n/a",((INDEX(Historical!$C$7:$C$1062,MATCH(B24,Historical!$B$7:$B$1062,0))/INDEX(Historical!$M$7:$M$1062,MATCH(B24,Historical!$B$7:$B$1062,0)))^(1/10)-1)*100)</f>
        <v>11.129520316167785</v>
      </c>
      <c r="W24" s="106">
        <f>IF(OR(U24&lt;=0,U24="n/a",V24&lt;=0,V24="n/a"),"n/a",U24/V24)</f>
        <v>1.162298483316637</v>
      </c>
      <c r="X24" s="107">
        <f>IF(OR(AJ24&lt;=0,AJ24="n/a",U24&lt;=0,U24="n/a"),"n/a",U24/AJ24)</f>
        <v>0.39814787884036668</v>
      </c>
      <c r="Y24" s="159"/>
      <c r="Z24" s="101">
        <f>IF(OR(AC24&lt;0.01,AC24="n/a"),"n/a",M24/AC24*100)</f>
        <v>23.058252427184463</v>
      </c>
      <c r="AA24" s="109">
        <f>IF(OR(AC24&lt;0.01,AC24="n/a"),"n/a",I24/AC24)</f>
        <v>20.403519417475728</v>
      </c>
      <c r="AB24" s="71">
        <v>12</v>
      </c>
      <c r="AC24" s="100">
        <v>16.48</v>
      </c>
      <c r="AD24" s="100">
        <v>1.17</v>
      </c>
      <c r="AE24" s="100">
        <v>2.7</v>
      </c>
      <c r="AF24" s="100">
        <v>6.62</v>
      </c>
      <c r="AG24" s="100">
        <v>34.150000000000006</v>
      </c>
      <c r="AH24" s="100">
        <v>14.89</v>
      </c>
      <c r="AI24" s="100">
        <v>13.84</v>
      </c>
      <c r="AJ24" s="100">
        <v>32.49</v>
      </c>
      <c r="AK24" s="100">
        <v>14.34</v>
      </c>
      <c r="AL24" s="100">
        <v>227070</v>
      </c>
      <c r="AM24" s="100">
        <v>0.13</v>
      </c>
      <c r="AN24" s="100">
        <v>1.72</v>
      </c>
      <c r="AO24" s="110">
        <f>IF(U24="n/a","n/a",IF(AA24&lt;0,"n/a",IF(AA24="n/a","n/a",J24+U24-AA24)))</f>
        <v>-6.3375833097886449</v>
      </c>
      <c r="AP24" s="111">
        <f>IF(U24="n/a","n/a",J24+U24)</f>
        <v>14.065936107687083</v>
      </c>
      <c r="AQ24" s="112">
        <f>IF(OR(AC24&lt;0.01,AC24="n/a",AF24="n/a"),"n/a",(I24/SQRT(22.5*AC24*(I24/AF24))-1)*100)</f>
        <v>145.01364909253459</v>
      </c>
      <c r="AR24" s="101">
        <f>INDEX(Historical!$C$7:$C$1063,MATCH(B24,Historical!$B$7:$B$1063,0))*IF(AH24="n/a",1.03,IF(AH24&lt;0,1.01,IF(AH24&gt;10,1.1,(1+AH24/100))))</f>
        <v>3.4760000000000004</v>
      </c>
      <c r="AS24" s="109">
        <f>IF($AI24="n/a",1.03*AR24,IF($AI24&lt;0,1.01*AR24,IF($AI24&gt;10,1.1*AR24,(1+$AI24/100)*AR24)))</f>
        <v>3.8236000000000008</v>
      </c>
      <c r="AT24" s="109">
        <f>IF($AK24="n/a",1.03*AS24,IF($AK24&lt;0,1.01*AS24,IF($AK24&gt;10,1.1*AS24,(1+$AK24/100)*AS24)))</f>
        <v>4.205960000000001</v>
      </c>
      <c r="AU24" s="109">
        <f>IF($AK24="n/a",1.03*AT24,IF($AK24&lt;0,1.01*AT24,IF($AK24&gt;10,1.1*AT24,(1+$AK24/100)*AT24)))</f>
        <v>4.6265560000000017</v>
      </c>
      <c r="AV24" s="109">
        <f>IF($AK24="n/a",1.03*AU24,IF($AK24&lt;0,1.01*AU24,IF($AK24&gt;10,1.1*AU24,(1+$AK24/100)*AU24)))</f>
        <v>5.0892116000000023</v>
      </c>
      <c r="AW24" s="109">
        <f>SUM(AR24:AV24)</f>
        <v>21.221327600000006</v>
      </c>
      <c r="AX24" s="113">
        <f>AW24/I24*100</f>
        <v>6.311175494423793</v>
      </c>
      <c r="AY24" s="718">
        <v>1.04</v>
      </c>
      <c r="AZ24" s="100">
        <v>16.619999999999997</v>
      </c>
      <c r="BA24" s="100">
        <v>-13.22</v>
      </c>
      <c r="BB24" s="100">
        <v>0.80999999999999994</v>
      </c>
      <c r="BC24" s="100">
        <v>-0.94000000000000006</v>
      </c>
      <c r="BE24" s="12">
        <v>2022</v>
      </c>
      <c r="BF24" s="12">
        <f>IF(BE24&gt;2020,0,IF(BE24&gt;2008,1,IF(BE24&gt;2001,2,IF(BE24&gt;1990,3,IF(BE24&gt;1980,4,IF(BE24&gt;1973,5,IF(BE24&gt;1970,6,IF(BE24&gt;1960,7,IF(BE24&gt;1958,8,IF(BE24&gt;1953,9,10))))))))))</f>
        <v>0</v>
      </c>
      <c r="BG24" s="100">
        <v>3.7699999999999996</v>
      </c>
      <c r="BH24" s="55" t="s">
        <v>121</v>
      </c>
      <c r="BI24" s="55" t="s">
        <v>122</v>
      </c>
    </row>
    <row r="25" spans="1:61" ht="12.75" customHeight="1" x14ac:dyDescent="0.2">
      <c r="A25" s="116" t="s">
        <v>1392</v>
      </c>
      <c r="B25" s="55" t="s">
        <v>1393</v>
      </c>
      <c r="C25" s="156" t="s">
        <v>116</v>
      </c>
      <c r="D25" s="98" t="s">
        <v>117</v>
      </c>
      <c r="E25" s="157">
        <v>5</v>
      </c>
      <c r="F25" s="2">
        <v>678</v>
      </c>
      <c r="G25" s="2" t="s">
        <v>146</v>
      </c>
      <c r="H25" s="2" t="s">
        <v>146</v>
      </c>
      <c r="I25" s="100">
        <v>118.45</v>
      </c>
      <c r="J25" s="101">
        <f>(M25/I25)*100</f>
        <v>0.86112283663993239</v>
      </c>
      <c r="K25" s="104">
        <v>0.255</v>
      </c>
      <c r="L25" s="71">
        <v>4</v>
      </c>
      <c r="M25" s="28">
        <f>K25*L25</f>
        <v>1.02</v>
      </c>
      <c r="N25" s="103" t="s">
        <v>151</v>
      </c>
      <c r="O25" s="104">
        <v>0.24249999999999999</v>
      </c>
      <c r="P25" s="115">
        <v>45796</v>
      </c>
      <c r="Q25" s="115">
        <v>45810</v>
      </c>
      <c r="R25" s="28">
        <f>(K25-O25)/O25*100</f>
        <v>5.1546391752577367</v>
      </c>
      <c r="S25" s="105">
        <f>IF(INDEX(Historical!$D$7:$D1127,MATCH(B25,Historical!$B$7:$B$1062,0))=0,"n/a",(INDEX(Historical!$C$7:$C$1062,MATCH(B25,Historical!$B$7:$B$1062,0))/INDEX(Historical!$D$7:$D$1062,MATCH(B25,Historical!$B$7:$B$1062,0))-1)*100)</f>
        <v>6.3324538258575203</v>
      </c>
      <c r="T25" s="105">
        <f>IF(INDEX(Historical!$F$7:$F$1062,MATCH(B25,Historical!$B$7:$B$1062,0))=0,"n/a",((INDEX(Historical!$C$7:$C$1062,MATCH(B25,Historical!$B$7:$B$1062,0))/INDEX(Historical!$F$7:$F$1062,MATCH(B25,Historical!$B$7:$B$1062,0)))^(1/3)-1)*100)</f>
        <v>7.9903683683114624</v>
      </c>
      <c r="U25" s="105">
        <f>IF(INDEX(Historical!$H$7:$H$1062,MATCH(B25,Historical!$B$7:$B$1062,0))=0,"n/a",((INDEX(Historical!$C$7:$C$1062,MATCH(B25,Historical!$B$7:$B$1062,0))/INDEX(Historical!$H$7:$H$1062,MATCH(B25,Historical!$B$7:$B$1062,0)))^(1/5)-1)*100)</f>
        <v>10.92227310257552</v>
      </c>
      <c r="V25" s="105">
        <f>IF(INDEX(Historical!$M$7:$M$1062,MATCH(B25,Historical!$B$7:$B$1062,0))=0,"n/a",((INDEX(Historical!$C$7:$C$1062,MATCH(B25,Historical!$B$7:$B$1062,0))/INDEX(Historical!$M$7:$M$1062,MATCH(B25,Historical!$B$7:$B$1062,0)))^(1/10)-1)*100)</f>
        <v>9.6777434016696482</v>
      </c>
      <c r="W25" s="106">
        <f>IF(OR(U25&lt;=0,U25="n/a",V25&lt;=0,V25="n/a"),"n/a",U25/V25)</f>
        <v>1.1285970963738468</v>
      </c>
      <c r="X25" s="107">
        <f>IF(OR(AJ25&lt;=0,AJ25="n/a",U25&lt;=0,U25="n/a"),"n/a",U25/AJ25)</f>
        <v>0.15235420703829711</v>
      </c>
      <c r="Y25" s="162"/>
      <c r="Z25" s="101">
        <f>IF(OR(AC25&lt;0.01,AC25="n/a"),"n/a",M25/AC25*100)</f>
        <v>23.831775700934578</v>
      </c>
      <c r="AA25" s="109">
        <f>IF(OR(AC25&lt;0.01,AC25="n/a"),"n/a",I25/AC25)</f>
        <v>27.675233644859812</v>
      </c>
      <c r="AB25" s="71">
        <v>12</v>
      </c>
      <c r="AC25" s="100">
        <v>4.28</v>
      </c>
      <c r="AD25" s="100">
        <v>0.72</v>
      </c>
      <c r="AE25" s="100">
        <v>0.91</v>
      </c>
      <c r="AF25" s="100">
        <v>18.63</v>
      </c>
      <c r="AG25" s="100">
        <v>77.210000000000008</v>
      </c>
      <c r="AH25" s="100">
        <v>13.459999999999999</v>
      </c>
      <c r="AI25" s="100">
        <v>15</v>
      </c>
      <c r="AJ25" s="100">
        <v>71.69</v>
      </c>
      <c r="AK25" s="100">
        <v>15.68</v>
      </c>
      <c r="AL25" s="100">
        <v>4880</v>
      </c>
      <c r="AM25" s="100">
        <v>1.24</v>
      </c>
      <c r="AN25" s="100">
        <v>17.05</v>
      </c>
      <c r="AO25" s="110">
        <f>IF(U25="n/a","n/a",IF(AA25&lt;0,"n/a",IF(AA25="n/a","n/a",J25+U25-AA25)))</f>
        <v>-15.89183770564436</v>
      </c>
      <c r="AP25" s="111">
        <f>IF(U25="n/a","n/a",J25+U25)</f>
        <v>11.783395939215453</v>
      </c>
      <c r="AQ25" s="112">
        <f>IF(OR(AC25&lt;0.01,AC25="n/a",AF25="n/a"),"n/a",(I25/SQRT(22.5*AC25*(I25/AF25))-1)*100)</f>
        <v>378.69712196694809</v>
      </c>
      <c r="AR25" s="101">
        <f>INDEX(Historical!$C$7:$C$1063,MATCH(B25,Historical!$B$7:$B$1063,0))*IF(AH25="n/a",1.03,IF(AH25&lt;0,1.01,IF(AH25&gt;10,1.1,(1+AH25/100))))</f>
        <v>1.1082500000000002</v>
      </c>
      <c r="AS25" s="109">
        <f>IF($AI25="n/a",1.03*AR25,IF($AI25&lt;0,1.01*AR25,IF($AI25&gt;10,1.1*AR25,(1+$AI25/100)*AR25)))</f>
        <v>1.2190750000000004</v>
      </c>
      <c r="AT25" s="109">
        <f>IF($AK25="n/a",1.03*AS25,IF($AK25&lt;0,1.01*AS25,IF($AK25&gt;10,1.1*AS25,(1+$AK25/100)*AS25)))</f>
        <v>1.3409825000000004</v>
      </c>
      <c r="AU25" s="109">
        <f>IF($AK25="n/a",1.03*AT25,IF($AK25&lt;0,1.01*AT25,IF($AK25&gt;10,1.1*AT25,(1+$AK25/100)*AT25)))</f>
        <v>1.4750807500000005</v>
      </c>
      <c r="AV25" s="109">
        <f>IF($AK25="n/a",1.03*AU25,IF($AK25&lt;0,1.01*AU25,IF($AK25&gt;10,1.1*AU25,(1+$AK25/100)*AU25)))</f>
        <v>1.6225888250000007</v>
      </c>
      <c r="AW25" s="109">
        <f>SUM(AR25:AV25)</f>
        <v>6.7659770750000021</v>
      </c>
      <c r="AX25" s="113">
        <f>AW25/I25*100</f>
        <v>5.7120954622203479</v>
      </c>
      <c r="AY25" s="718">
        <v>1.02</v>
      </c>
      <c r="AZ25" s="100">
        <v>39.369999999999997</v>
      </c>
      <c r="BA25" s="100">
        <v>-13.139999999999999</v>
      </c>
      <c r="BB25" s="100">
        <v>11.57</v>
      </c>
      <c r="BC25" s="100">
        <v>5.0200000000000005</v>
      </c>
      <c r="BE25" s="12">
        <v>2021</v>
      </c>
      <c r="BF25" s="12">
        <f>IF(BE25&gt;2020,0,IF(BE25&gt;2008,1,IF(BE25&gt;2001,2,IF(BE25&gt;1990,3,IF(BE25&gt;1980,4,IF(BE25&gt;1973,5,IF(BE25&gt;1970,6,IF(BE25&gt;1960,7,IF(BE25&gt;1958,8,IF(BE25&gt;1953,9,10))))))))))</f>
        <v>0</v>
      </c>
      <c r="BG25" s="100">
        <v>2.6100000000000003</v>
      </c>
      <c r="BH25" t="s">
        <v>121</v>
      </c>
      <c r="BI25" t="s">
        <v>122</v>
      </c>
    </row>
    <row r="26" spans="1:61" ht="12.75" customHeight="1" x14ac:dyDescent="0.2">
      <c r="A26" s="116" t="s">
        <v>1394</v>
      </c>
      <c r="B26" s="55" t="s">
        <v>1395</v>
      </c>
      <c r="C26" s="156" t="s">
        <v>134</v>
      </c>
      <c r="D26" s="98" t="s">
        <v>157</v>
      </c>
      <c r="E26" s="157">
        <v>6</v>
      </c>
      <c r="F26" s="2">
        <v>674</v>
      </c>
      <c r="G26" s="2" t="s">
        <v>146</v>
      </c>
      <c r="H26" s="2" t="s">
        <v>146</v>
      </c>
      <c r="I26" s="100">
        <v>152.74</v>
      </c>
      <c r="J26" s="101">
        <f>(M26/I26)*100</f>
        <v>1.5712976299594079</v>
      </c>
      <c r="K26" s="104">
        <v>0.6</v>
      </c>
      <c r="L26" s="71">
        <v>4</v>
      </c>
      <c r="M26" s="28">
        <f>K26*L26</f>
        <v>2.4</v>
      </c>
      <c r="N26" s="103" t="s">
        <v>147</v>
      </c>
      <c r="O26" s="104">
        <v>0.55000000000000004</v>
      </c>
      <c r="P26" s="158">
        <v>46288</v>
      </c>
      <c r="Q26" s="158">
        <v>46302</v>
      </c>
      <c r="R26" s="28">
        <f>(K26-O26)/O26*100</f>
        <v>9.0909090909090793</v>
      </c>
      <c r="S26" s="105">
        <f>IF(INDEX(Historical!$D$7:$D1133,MATCH(B26,Historical!$B$7:$B$1062,0))=0,"n/a",(INDEX(Historical!$C$7:$C$1062,MATCH(B26,Historical!$B$7:$B$1062,0))/INDEX(Historical!$D$7:$D$1062,MATCH(B26,Historical!$B$7:$B$1062,0))-1)*100)</f>
        <v>28.57142857142858</v>
      </c>
      <c r="T26" s="105">
        <f>IF(INDEX(Historical!$F$7:$F$1062,MATCH(B26,Historical!$B$7:$B$1062,0))=0,"n/a",((INDEX(Historical!$C$7:$C$1062,MATCH(B26,Historical!$B$7:$B$1062,0))/INDEX(Historical!$F$7:$F$1062,MATCH(B26,Historical!$B$7:$B$1062,0)))^(1/3)-1)*100)</f>
        <v>25.528894539454061</v>
      </c>
      <c r="U26" s="105">
        <f>IF(INDEX(Historical!$H$7:$H$1062,MATCH(B26,Historical!$B$7:$B$1062,0))=0,"n/a",((INDEX(Historical!$C$7:$C$1062,MATCH(B26,Historical!$B$7:$B$1062,0))/INDEX(Historical!$H$7:$H$1062,MATCH(B26,Historical!$B$7:$B$1062,0)))^(1/5)-1)*100)</f>
        <v>17.607902252467355</v>
      </c>
      <c r="V26" s="105">
        <f>IF(INDEX(Historical!$M$7:$M$1062,MATCH(B26,Historical!$B$7:$B$1062,0))=0,"n/a",((INDEX(Historical!$C$7:$C$1062,MATCH(B26,Historical!$B$7:$B$1062,0))/INDEX(Historical!$M$7:$M$1062,MATCH(B26,Historical!$B$7:$B$1062,0)))^(1/10)-1)*100)</f>
        <v>13.665914413936475</v>
      </c>
      <c r="W26" s="106">
        <f>IF(OR(U26&lt;=0,U26="n/a",V26&lt;=0,V26="n/a"),"n/a",U26/V26)</f>
        <v>1.2884540118669883</v>
      </c>
      <c r="X26" s="107">
        <f>IF(OR(AJ26&lt;=0,AJ26="n/a",U26&lt;=0,U26="n/a"),"n/a",U26/AJ26)</f>
        <v>2.3634768124117258</v>
      </c>
      <c r="Y26" s="162"/>
      <c r="Z26" s="101">
        <f>IF(OR(AC26&lt;0.01,AC26="n/a"),"n/a",M26/AC26*100)</f>
        <v>31.25</v>
      </c>
      <c r="AA26" s="109">
        <f>IF(OR(AC26&lt;0.01,AC26="n/a"),"n/a",I26/AC26)</f>
        <v>19.888020833333336</v>
      </c>
      <c r="AB26" s="71">
        <v>12</v>
      </c>
      <c r="AC26" s="100">
        <v>7.68</v>
      </c>
      <c r="AD26" s="100" t="s">
        <v>142</v>
      </c>
      <c r="AE26" s="100">
        <v>5.92</v>
      </c>
      <c r="AF26" s="100">
        <v>2.0699999999999998</v>
      </c>
      <c r="AG26" s="100">
        <v>11.29</v>
      </c>
      <c r="AH26" s="100">
        <v>34.03</v>
      </c>
      <c r="AI26" s="100">
        <v>13.780000000000001</v>
      </c>
      <c r="AJ26" s="100">
        <v>7.4499999999999993</v>
      </c>
      <c r="AK26" s="100" t="s">
        <v>142</v>
      </c>
      <c r="AL26" s="100">
        <v>1710</v>
      </c>
      <c r="AM26" s="100">
        <v>10.199999999999999</v>
      </c>
      <c r="AN26" s="100">
        <v>0.13</v>
      </c>
      <c r="AO26" s="110">
        <f>IF(U26="n/a","n/a",IF(AA26&lt;0,"n/a",IF(AA26="n/a","n/a",J26+U26-AA26)))</f>
        <v>-0.70882095090657415</v>
      </c>
      <c r="AP26" s="111">
        <f>IF(U26="n/a","n/a",J26+U26)</f>
        <v>19.179199882426762</v>
      </c>
      <c r="AQ26" s="112">
        <f>IF(OR(AC26&lt;0.01,AC26="n/a",AF26="n/a"),"n/a",(I26/SQRT(22.5*AC26*(I26/AF26))-1)*100)</f>
        <v>35.26632680259587</v>
      </c>
      <c r="AR26" s="101">
        <f>INDEX(Historical!$C$7:$C$1063,MATCH(B26,Historical!$B$7:$B$1063,0))*IF(AH26="n/a",1.03,IF(AH26&lt;0,1.01,IF(AH26&gt;10,1.1,(1+AH26/100))))</f>
        <v>1.9800000000000002</v>
      </c>
      <c r="AS26" s="109">
        <f>IF($AI26="n/a",1.03*AR26,IF($AI26&lt;0,1.01*AR26,IF($AI26&gt;10,1.1*AR26,(1+$AI26/100)*AR26)))</f>
        <v>2.1780000000000004</v>
      </c>
      <c r="AT26" s="109">
        <f>IF($AK26="n/a",1.03*AS26,IF($AK26&lt;0,1.01*AS26,IF($AK26&gt;10,1.1*AS26,(1+$AK26/100)*AS26)))</f>
        <v>2.2433400000000003</v>
      </c>
      <c r="AU26" s="109">
        <f>IF($AK26="n/a",1.03*AT26,IF($AK26&lt;0,1.01*AT26,IF($AK26&gt;10,1.1*AT26,(1+$AK26/100)*AT26)))</f>
        <v>2.3106402000000004</v>
      </c>
      <c r="AV26" s="109">
        <f>IF($AK26="n/a",1.03*AU26,IF($AK26&lt;0,1.01*AU26,IF($AK26&gt;10,1.1*AU26,(1+$AK26/100)*AU26)))</f>
        <v>2.3799594060000002</v>
      </c>
      <c r="AW26" s="109">
        <f>SUM(AR26:AV26)</f>
        <v>11.091939606</v>
      </c>
      <c r="AX26" s="113">
        <f>AW26/I26*100</f>
        <v>7.2619743394002869</v>
      </c>
      <c r="AY26" s="100">
        <v>0.42</v>
      </c>
      <c r="AZ26" s="100">
        <v>32.479999999999997</v>
      </c>
      <c r="BA26" s="100">
        <v>-1</v>
      </c>
      <c r="BB26" s="100">
        <v>5.01</v>
      </c>
      <c r="BC26" s="100">
        <v>11.34</v>
      </c>
      <c r="BE26" s="12">
        <v>2021</v>
      </c>
      <c r="BF26" s="12">
        <f>IF(BE26&gt;2020,0,IF(BE26&gt;2008,1,IF(BE26&gt;2001,2,IF(BE26&gt;1990,3,IF(BE26&gt;1980,4,IF(BE26&gt;1973,5,IF(BE26&gt;1970,6,IF(BE26&gt;1960,7,IF(BE26&gt;1958,8,IF(BE26&gt;1953,9,10))))))))))</f>
        <v>0</v>
      </c>
      <c r="BG26" s="100">
        <v>1.5699999999999998</v>
      </c>
      <c r="BH26" t="s">
        <v>121</v>
      </c>
      <c r="BI26" t="s">
        <v>122</v>
      </c>
    </row>
    <row r="27" spans="1:61" ht="12.75" customHeight="1" x14ac:dyDescent="0.2">
      <c r="A27" s="116" t="s">
        <v>1396</v>
      </c>
      <c r="B27" s="55" t="s">
        <v>1397</v>
      </c>
      <c r="C27" s="156" t="s">
        <v>125</v>
      </c>
      <c r="D27" s="98" t="s">
        <v>126</v>
      </c>
      <c r="E27" s="157">
        <v>6</v>
      </c>
      <c r="F27" s="2">
        <v>663</v>
      </c>
      <c r="G27" s="2" t="s">
        <v>146</v>
      </c>
      <c r="H27" s="2" t="s">
        <v>146</v>
      </c>
      <c r="I27" s="100">
        <v>106.23</v>
      </c>
      <c r="J27" s="101">
        <f>(M27/I27)*100</f>
        <v>2.7110985597288901</v>
      </c>
      <c r="K27" s="104">
        <v>0.72</v>
      </c>
      <c r="L27" s="71">
        <v>4</v>
      </c>
      <c r="M27" s="28">
        <f>K27*L27</f>
        <v>2.88</v>
      </c>
      <c r="N27" s="103" t="s">
        <v>707</v>
      </c>
      <c r="O27" s="104">
        <v>0.7</v>
      </c>
      <c r="P27" s="158">
        <v>46164</v>
      </c>
      <c r="Q27" s="158">
        <v>46174</v>
      </c>
      <c r="R27" s="28">
        <f>(K27-O27)/O27*100</f>
        <v>2.8571428571428599</v>
      </c>
      <c r="S27" s="105">
        <f>IF(INDEX(Historical!$D$7:$D1134,MATCH(B27,Historical!$B$7:$B$1062,0))=0,"n/a",(INDEX(Historical!$C$7:$C$1062,MATCH(B27,Historical!$B$7:$B$1062,0))/INDEX(Historical!$D$7:$D$1062,MATCH(B27,Historical!$B$7:$B$1062,0))-1)*100)</f>
        <v>2.8677150786308836</v>
      </c>
      <c r="T27" s="105">
        <f>IF(INDEX(Historical!$F$7:$F$1062,MATCH(B27,Historical!$B$7:$B$1062,0))=0,"n/a",((INDEX(Historical!$C$7:$C$1062,MATCH(B27,Historical!$B$7:$B$1062,0))/INDEX(Historical!$F$7:$F$1062,MATCH(B27,Historical!$B$7:$B$1062,0)))^(1/3)-1)*100)</f>
        <v>6.521920214095589</v>
      </c>
      <c r="U27" s="105">
        <f>IF(INDEX(Historical!$H$7:$H$1062,MATCH(B27,Historical!$B$7:$B$1062,0))=0,"n/a",((INDEX(Historical!$C$7:$C$1062,MATCH(B27,Historical!$B$7:$B$1062,0))/INDEX(Historical!$H$7:$H$1062,MATCH(B27,Historical!$B$7:$B$1062,0)))^(1/5)-1)*100)</f>
        <v>6.8077976341520685</v>
      </c>
      <c r="V27" s="105">
        <f>IF(INDEX(Historical!$M$7:$M$1062,MATCH(B27,Historical!$B$7:$B$1062,0))=0,"n/a",((INDEX(Historical!$C$7:$C$1062,MATCH(B27,Historical!$B$7:$B$1062,0))/INDEX(Historical!$M$7:$M$1062,MATCH(B27,Historical!$B$7:$B$1062,0)))^(1/10)-1)*100)</f>
        <v>6.7992567678717197</v>
      </c>
      <c r="W27" s="106">
        <f>IF(OR(U27&lt;=0,U27="n/a",V27&lt;=0,V27="n/a"),"n/a",U27/V27)</f>
        <v>1.0012561470425276</v>
      </c>
      <c r="X27" s="107" t="str">
        <f>IF(OR(AJ27&lt;=0,AJ27="n/a",U27&lt;=0,U27="n/a"),"n/a",U27/AJ27)</f>
        <v>n/a</v>
      </c>
      <c r="Y27" s="162"/>
      <c r="Z27" s="101">
        <f>IF(OR(AC27&lt;0.01,AC27="n/a"),"n/a",M27/AC27*100)</f>
        <v>55.813953488372093</v>
      </c>
      <c r="AA27" s="109">
        <f>IF(OR(AC27&lt;0.01,AC27="n/a"),"n/a",I27/AC27)</f>
        <v>20.587209302325583</v>
      </c>
      <c r="AB27" s="71">
        <v>12</v>
      </c>
      <c r="AC27" s="100">
        <v>5.16</v>
      </c>
      <c r="AD27" s="100">
        <v>0.59</v>
      </c>
      <c r="AE27" s="100">
        <v>0.22</v>
      </c>
      <c r="AF27" s="100">
        <v>1.28</v>
      </c>
      <c r="AG27" s="100">
        <v>7.53</v>
      </c>
      <c r="AH27" s="100">
        <v>25.330000000000002</v>
      </c>
      <c r="AI27" s="100">
        <v>17.649999999999999</v>
      </c>
      <c r="AJ27" s="100">
        <v>-8.06</v>
      </c>
      <c r="AK27" s="100">
        <v>16.259999999999998</v>
      </c>
      <c r="AL27" s="100">
        <v>20410</v>
      </c>
      <c r="AM27" s="100">
        <v>17.299999999999997</v>
      </c>
      <c r="AN27" s="100">
        <v>1.06</v>
      </c>
      <c r="AO27" s="110">
        <f>IF(U27="n/a","n/a",IF(AA27&lt;0,"n/a",IF(AA27="n/a","n/a",J27+U27-AA27)))</f>
        <v>-11.068313108444624</v>
      </c>
      <c r="AP27" s="111">
        <f>IF(U27="n/a","n/a",J27+U27)</f>
        <v>9.5188961938809591</v>
      </c>
      <c r="AQ27" s="112">
        <f>IF(OR(AC27&lt;0.01,AC27="n/a",AF27="n/a"),"n/a",(I27/SQRT(22.5*AC27*(I27/AF27))-1)*100)</f>
        <v>8.2212300120590989</v>
      </c>
      <c r="AR27" s="101">
        <f>INDEX(Historical!$C$7:$C$1063,MATCH(B27,Historical!$B$7:$B$1063,0))*IF(AH27="n/a",1.03,IF(AH27&lt;0,1.01,IF(AH27&gt;10,1.1,(1+AH27/100))))</f>
        <v>3.0579999999999998</v>
      </c>
      <c r="AS27" s="109">
        <f>IF($AI27="n/a",1.03*AR27,IF($AI27&lt;0,1.01*AR27,IF($AI27&gt;10,1.1*AR27,(1+$AI27/100)*AR27)))</f>
        <v>3.3637999999999999</v>
      </c>
      <c r="AT27" s="109">
        <f>IF($AK27="n/a",1.03*AS27,IF($AK27&lt;0,1.01*AS27,IF($AK27&gt;10,1.1*AS27,(1+$AK27/100)*AS27)))</f>
        <v>3.70018</v>
      </c>
      <c r="AU27" s="109">
        <f>IF($AK27="n/a",1.03*AT27,IF($AK27&lt;0,1.01*AT27,IF($AK27&gt;10,1.1*AT27,(1+$AK27/100)*AT27)))</f>
        <v>4.0701980000000004</v>
      </c>
      <c r="AV27" s="109">
        <f>IF($AK27="n/a",1.03*AU27,IF($AK27&lt;0,1.01*AU27,IF($AK27&gt;10,1.1*AU27,(1+$AK27/100)*AU27)))</f>
        <v>4.4772178000000009</v>
      </c>
      <c r="AW27" s="109">
        <f>SUM(AR27:AV27)</f>
        <v>18.6693958</v>
      </c>
      <c r="AX27" s="113">
        <f>AW27/I27*100</f>
        <v>17.574504189023816</v>
      </c>
      <c r="AY27" s="100">
        <v>0.64</v>
      </c>
      <c r="AZ27" s="100">
        <v>39.76</v>
      </c>
      <c r="BA27" s="100">
        <v>-21.23</v>
      </c>
      <c r="BB27" s="100">
        <v>-9.85</v>
      </c>
      <c r="BC27" s="100">
        <v>-5.08</v>
      </c>
      <c r="BE27" s="12">
        <v>2021</v>
      </c>
      <c r="BF27" s="12">
        <f>IF(BE27&gt;2020,0,IF(BE27&gt;2008,1,IF(BE27&gt;2001,2,IF(BE27&gt;1990,3,IF(BE27&gt;1980,4,IF(BE27&gt;1973,5,IF(BE27&gt;1970,6,IF(BE27&gt;1960,7,IF(BE27&gt;1958,8,IF(BE27&gt;1953,9,10))))))))))</f>
        <v>0</v>
      </c>
      <c r="BG27" s="100">
        <v>2.59</v>
      </c>
      <c r="BH27" t="s">
        <v>121</v>
      </c>
      <c r="BI27" t="s">
        <v>122</v>
      </c>
    </row>
    <row r="28" spans="1:61" ht="12.75" customHeight="1" x14ac:dyDescent="0.2">
      <c r="A28" s="116" t="s">
        <v>1398</v>
      </c>
      <c r="B28" s="55" t="s">
        <v>1399</v>
      </c>
      <c r="C28" s="156" t="s">
        <v>134</v>
      </c>
      <c r="D28" s="98" t="s">
        <v>157</v>
      </c>
      <c r="E28" s="157">
        <v>7</v>
      </c>
      <c r="F28" s="2">
        <v>612</v>
      </c>
      <c r="G28" s="2" t="s">
        <v>146</v>
      </c>
      <c r="H28" s="2" t="s">
        <v>146</v>
      </c>
      <c r="I28" s="100">
        <v>46.65</v>
      </c>
      <c r="J28" s="101">
        <f>(M28/I28)*100</f>
        <v>2.829581993569132</v>
      </c>
      <c r="K28" s="104">
        <v>0.33</v>
      </c>
      <c r="L28" s="71">
        <v>4</v>
      </c>
      <c r="M28" s="28">
        <f>K28*L28</f>
        <v>1.32</v>
      </c>
      <c r="N28" s="103" t="s">
        <v>386</v>
      </c>
      <c r="O28" s="104">
        <v>0.31</v>
      </c>
      <c r="P28" s="158">
        <v>46122</v>
      </c>
      <c r="Q28" s="158">
        <v>46142</v>
      </c>
      <c r="R28" s="28">
        <f>(K28-O28)/O28*100</f>
        <v>6.4516129032258114</v>
      </c>
      <c r="S28" s="105">
        <f>IF(INDEX(Historical!$D$7:$D1139,MATCH(B28,Historical!$B$7:$B$1062,0))=0,"n/a",(INDEX(Historical!$C$7:$C$1062,MATCH(B28,Historical!$B$7:$B$1062,0))/INDEX(Historical!$D$7:$D$1062,MATCH(B28,Historical!$B$7:$B$1062,0))-1)*100)</f>
        <v>7.0175438596491224</v>
      </c>
      <c r="T28" s="105">
        <f>IF(INDEX(Historical!$F$7:$F$1062,MATCH(B28,Historical!$B$7:$B$1062,0))=0,"n/a",((INDEX(Historical!$C$7:$C$1062,MATCH(B28,Historical!$B$7:$B$1062,0))/INDEX(Historical!$F$7:$F$1062,MATCH(B28,Historical!$B$7:$B$1062,0)))^(1/3)-1)*100)</f>
        <v>7.5749744635974059</v>
      </c>
      <c r="U28" s="105">
        <f>IF(INDEX(Historical!$H$7:$H$1062,MATCH(B28,Historical!$B$7:$B$1062,0))=0,"n/a",((INDEX(Historical!$C$7:$C$1062,MATCH(B28,Historical!$B$7:$B$1062,0))/INDEX(Historical!$H$7:$H$1062,MATCH(B28,Historical!$B$7:$B$1062,0)))^(1/5)-1)*100)</f>
        <v>6.2731281549329498</v>
      </c>
      <c r="V28" s="105">
        <f>IF(INDEX(Historical!$M$7:$M$1062,MATCH(B28,Historical!$B$7:$B$1062,0))=0,"n/a",((INDEX(Historical!$C$7:$C$1062,MATCH(B28,Historical!$B$7:$B$1062,0))/INDEX(Historical!$M$7:$M$1062,MATCH(B28,Historical!$B$7:$B$1062,0)))^(1/10)-1)*100)</f>
        <v>3.8025576474517653</v>
      </c>
      <c r="W28" s="106">
        <f>IF(OR(U28&lt;=0,U28="n/a",V28&lt;=0,V28="n/a"),"n/a",U28/V28)</f>
        <v>1.6497128345014849</v>
      </c>
      <c r="X28" s="107">
        <f>IF(OR(AJ28&lt;=0,AJ28="n/a",U28&lt;=0,U28="n/a"),"n/a",U28/AJ28)</f>
        <v>0.55221198546944972</v>
      </c>
      <c r="Y28" s="162"/>
      <c r="Z28" s="101">
        <f>IF(OR(AC28&lt;0.01,AC28="n/a"),"n/a",M28/AC28*100)</f>
        <v>36.263736263736263</v>
      </c>
      <c r="AA28" s="109">
        <f>IF(OR(AC28&lt;0.01,AC28="n/a"),"n/a",I28/AC28)</f>
        <v>12.815934065934066</v>
      </c>
      <c r="AB28" s="71">
        <v>12</v>
      </c>
      <c r="AC28" s="100">
        <v>3.64</v>
      </c>
      <c r="AD28" s="100">
        <v>1.1100000000000001</v>
      </c>
      <c r="AE28" s="100">
        <v>1.83</v>
      </c>
      <c r="AF28" s="100">
        <v>1.1200000000000001</v>
      </c>
      <c r="AG28" s="100">
        <v>9.01</v>
      </c>
      <c r="AH28" s="100">
        <v>12.23</v>
      </c>
      <c r="AI28" s="100">
        <v>13</v>
      </c>
      <c r="AJ28" s="100">
        <v>11.360000000000001</v>
      </c>
      <c r="AK28" s="100">
        <v>9.39</v>
      </c>
      <c r="AL28" s="100">
        <v>3390</v>
      </c>
      <c r="AM28" s="100">
        <v>0.91999999999999993</v>
      </c>
      <c r="AN28" s="100">
        <v>0.74</v>
      </c>
      <c r="AO28" s="110">
        <f>IF(U28="n/a","n/a",IF(AA28&lt;0,"n/a",IF(AA28="n/a","n/a",J28+U28-AA28)))</f>
        <v>-3.7132239174319839</v>
      </c>
      <c r="AP28" s="111">
        <f>IF(U28="n/a","n/a",J28+U28)</f>
        <v>9.1027101485020818</v>
      </c>
      <c r="AQ28" s="112">
        <f>IF(OR(AC28&lt;0.01,AC28="n/a",AF28="n/a"),"n/a",(I28/SQRT(22.5*AC28*(I28/AF28))-1)*100)</f>
        <v>-20.128308021632723</v>
      </c>
      <c r="AR28" s="101">
        <f>INDEX(Historical!$C$7:$C$1063,MATCH(B28,Historical!$B$7:$B$1063,0))*IF(AH28="n/a",1.03,IF(AH28&lt;0,1.01,IF(AH28&gt;10,1.1,(1+AH28/100))))</f>
        <v>1.3420000000000001</v>
      </c>
      <c r="AS28" s="109">
        <f>IF($AI28="n/a",1.03*AR28,IF($AI28&lt;0,1.01*AR28,IF($AI28&gt;10,1.1*AR28,(1+$AI28/100)*AR28)))</f>
        <v>1.4762000000000002</v>
      </c>
      <c r="AT28" s="109">
        <f>IF($AK28="n/a",1.03*AS28,IF($AK28&lt;0,1.01*AS28,IF($AK28&gt;10,1.1*AS28,(1+$AK28/100)*AS28)))</f>
        <v>1.6148151800000003</v>
      </c>
      <c r="AU28" s="109">
        <f>IF($AK28="n/a",1.03*AT28,IF($AK28&lt;0,1.01*AT28,IF($AK28&gt;10,1.1*AT28,(1+$AK28/100)*AT28)))</f>
        <v>1.7664463254020006</v>
      </c>
      <c r="AV28" s="109">
        <f>IF($AK28="n/a",1.03*AU28,IF($AK28&lt;0,1.01*AU28,IF($AK28&gt;10,1.1*AU28,(1+$AK28/100)*AU28)))</f>
        <v>1.9323156353572486</v>
      </c>
      <c r="AW28" s="109">
        <f>SUM(AR28:AV28)</f>
        <v>8.1317771407592492</v>
      </c>
      <c r="AX28" s="113">
        <f>AW28/I28*100</f>
        <v>17.431462252431405</v>
      </c>
      <c r="AY28" s="100">
        <v>1.18</v>
      </c>
      <c r="AZ28" s="100">
        <v>34.089999999999996</v>
      </c>
      <c r="BA28" s="100">
        <v>-10.48</v>
      </c>
      <c r="BB28" s="100">
        <v>-2.12</v>
      </c>
      <c r="BC28" s="100">
        <v>2.37</v>
      </c>
      <c r="BE28" s="12">
        <v>2020</v>
      </c>
      <c r="BF28" s="12">
        <f>IF(BE28&gt;2020,0,IF(BE28&gt;2008,1,IF(BE28&gt;2001,2,IF(BE28&gt;1990,3,IF(BE28&gt;1980,4,IF(BE28&gt;1973,5,IF(BE28&gt;1970,6,IF(BE28&gt;1960,7,IF(BE28&gt;1958,8,IF(BE28&gt;1953,9,10))))))))))</f>
        <v>1</v>
      </c>
      <c r="BG28" s="100">
        <v>0.76</v>
      </c>
      <c r="BH28" t="s">
        <v>121</v>
      </c>
      <c r="BI28" t="s">
        <v>122</v>
      </c>
    </row>
    <row r="29" spans="1:61" ht="12.75" customHeight="1" x14ac:dyDescent="0.2">
      <c r="A29" s="116" t="s">
        <v>1400</v>
      </c>
      <c r="B29" s="55" t="s">
        <v>1401</v>
      </c>
      <c r="C29" s="156" t="s">
        <v>300</v>
      </c>
      <c r="D29" s="98" t="s">
        <v>1402</v>
      </c>
      <c r="E29" s="157">
        <v>7</v>
      </c>
      <c r="F29" s="2">
        <v>611</v>
      </c>
      <c r="G29" s="2" t="s">
        <v>146</v>
      </c>
      <c r="H29" s="2" t="s">
        <v>146</v>
      </c>
      <c r="I29" s="100">
        <v>21.41</v>
      </c>
      <c r="J29" s="101">
        <f>(M29/I29)*100</f>
        <v>5.4647361046240075</v>
      </c>
      <c r="K29" s="104">
        <v>0.29249999999999998</v>
      </c>
      <c r="L29" s="71">
        <v>4</v>
      </c>
      <c r="M29" s="28">
        <f>K29*L29</f>
        <v>1.17</v>
      </c>
      <c r="N29" s="103" t="s">
        <v>209</v>
      </c>
      <c r="O29" s="104">
        <v>0.28999999999999998</v>
      </c>
      <c r="P29" s="158">
        <v>46112</v>
      </c>
      <c r="Q29" s="158">
        <v>46127</v>
      </c>
      <c r="R29" s="28">
        <f>(K29-O29)/O29*100</f>
        <v>0.86206896551724221</v>
      </c>
      <c r="S29" s="105">
        <f>IF(INDEX(Historical!$D$7:$D1146,MATCH(B29,Historical!$B$7:$B$1062,0))=0,"n/a",(INDEX(Historical!$C$7:$C$1062,MATCH(B29,Historical!$B$7:$B$1062,0))/INDEX(Historical!$D$7:$D$1062,MATCH(B29,Historical!$B$7:$B$1062,0))-1)*100)</f>
        <v>0.86956521739129933</v>
      </c>
      <c r="T29" s="105">
        <f>IF(INDEX(Historical!$F$7:$F$1062,MATCH(B29,Historical!$B$7:$B$1062,0))=0,"n/a",((INDEX(Historical!$C$7:$C$1062,MATCH(B29,Historical!$B$7:$B$1062,0))/INDEX(Historical!$F$7:$F$1062,MATCH(B29,Historical!$B$7:$B$1062,0)))^(1/3)-1)*100)</f>
        <v>2.7286081180642352</v>
      </c>
      <c r="U29" s="105">
        <f>IF(INDEX(Historical!$H$7:$H$1062,MATCH(B29,Historical!$B$7:$B$1062,0))=0,"n/a",((INDEX(Historical!$C$7:$C$1062,MATCH(B29,Historical!$B$7:$B$1062,0))/INDEX(Historical!$H$7:$H$1062,MATCH(B29,Historical!$B$7:$B$1062,0)))^(1/5)-1)*100)</f>
        <v>53.753441030211761</v>
      </c>
      <c r="V29" s="105" t="str">
        <f>IF(INDEX(Historical!$M$7:$M$1062,MATCH(B29,Historical!$B$7:$B$1062,0))=0,"n/a",((INDEX(Historical!$C$7:$C$1062,MATCH(B29,Historical!$B$7:$B$1062,0))/INDEX(Historical!$M$7:$M$1062,MATCH(B29,Historical!$B$7:$B$1062,0)))^(1/10)-1)*100)</f>
        <v>n/a</v>
      </c>
      <c r="W29" s="106" t="str">
        <f>IF(OR(U29&lt;=0,U29="n/a",V29&lt;=0,V29="n/a"),"n/a",U29/V29)</f>
        <v>n/a</v>
      </c>
      <c r="X29" s="107">
        <f>IF(OR(AJ29&lt;=0,AJ29="n/a",U29&lt;=0,U29="n/a"),"n/a",U29/AJ29)</f>
        <v>18.40871268157937</v>
      </c>
      <c r="Y29" s="162" t="s">
        <v>1708</v>
      </c>
      <c r="Z29" s="101">
        <f>IF(OR(AC29&lt;0.01,AC29="n/a"),"n/a",M29/AC29*100)</f>
        <v>155.99999999999997</v>
      </c>
      <c r="AA29" s="109">
        <f>IF(OR(AC29&lt;0.01,AC29="n/a"),"n/a",I29/AC29)</f>
        <v>28.546666666666667</v>
      </c>
      <c r="AB29" s="71">
        <v>12</v>
      </c>
      <c r="AC29" s="100">
        <v>0.75</v>
      </c>
      <c r="AD29" s="100">
        <v>1.27</v>
      </c>
      <c r="AE29" s="100">
        <v>8.6</v>
      </c>
      <c r="AF29" s="100">
        <v>1.43</v>
      </c>
      <c r="AG29" s="100">
        <v>4.91</v>
      </c>
      <c r="AH29" s="100">
        <v>61.56</v>
      </c>
      <c r="AI29" s="100">
        <v>4.7300000000000004</v>
      </c>
      <c r="AJ29" s="100">
        <v>2.92</v>
      </c>
      <c r="AK29" s="100">
        <v>19.950000000000003</v>
      </c>
      <c r="AL29" s="100">
        <v>4110</v>
      </c>
      <c r="AM29" s="100">
        <v>1.1400000000000001</v>
      </c>
      <c r="AN29" s="100">
        <v>0.95</v>
      </c>
      <c r="AO29" s="110">
        <f>IF(U29="n/a","n/a",IF(AA29&lt;0,"n/a",IF(AA29="n/a","n/a",J29+U29-AA29)))</f>
        <v>30.671510468169103</v>
      </c>
      <c r="AP29" s="111">
        <f>IF(U29="n/a","n/a",J29+U29)</f>
        <v>59.21817713483577</v>
      </c>
      <c r="AQ29" s="112">
        <f>IF(OR(AC29&lt;0.01,AC29="n/a",AF29="n/a"),"n/a",(I29/SQRT(22.5*AC29*(I29/AF29))-1)*100)</f>
        <v>34.695926414248305</v>
      </c>
      <c r="AR29" s="101">
        <f>INDEX(Historical!$C$7:$C$1063,MATCH(B29,Historical!$B$7:$B$1063,0))*IF(AH29="n/a",1.03,IF(AH29&lt;0,1.01,IF(AH29&gt;10,1.1,(1+AH29/100))))</f>
        <v>1.276</v>
      </c>
      <c r="AS29" s="109">
        <f>IF($AI29="n/a",1.03*AR29,IF($AI29&lt;0,1.01*AR29,IF($AI29&gt;10,1.1*AR29,(1+$AI29/100)*AR29)))</f>
        <v>1.3363547999999998</v>
      </c>
      <c r="AT29" s="109">
        <f>IF($AK29="n/a",1.03*AS29,IF($AK29&lt;0,1.01*AS29,IF($AK29&gt;10,1.1*AS29,(1+$AK29/100)*AS29)))</f>
        <v>1.46999028</v>
      </c>
      <c r="AU29" s="109">
        <f>IF($AK29="n/a",1.03*AT29,IF($AK29&lt;0,1.01*AT29,IF($AK29&gt;10,1.1*AT29,(1+$AK29/100)*AT29)))</f>
        <v>1.6169893080000002</v>
      </c>
      <c r="AV29" s="109">
        <f>IF($AK29="n/a",1.03*AU29,IF($AK29&lt;0,1.01*AU29,IF($AK29&gt;10,1.1*AU29,(1+$AK29/100)*AU29)))</f>
        <v>1.7786882388000003</v>
      </c>
      <c r="AW29" s="109">
        <f>SUM(AR29:AV29)</f>
        <v>7.4780226267999996</v>
      </c>
      <c r="AX29" s="113">
        <f>AW29/I29*100</f>
        <v>34.927709606725827</v>
      </c>
      <c r="AY29" s="100">
        <v>0.95</v>
      </c>
      <c r="AZ29" s="100">
        <v>33.44</v>
      </c>
      <c r="BA29" s="100">
        <v>-7.32</v>
      </c>
      <c r="BB29" s="100">
        <v>0.8</v>
      </c>
      <c r="BC29" s="100">
        <v>10.66</v>
      </c>
      <c r="BE29" s="12">
        <v>2020</v>
      </c>
      <c r="BF29" s="12">
        <f>IF(BE29&gt;2020,0,IF(BE29&gt;2008,1,IF(BE29&gt;2001,2,IF(BE29&gt;1990,3,IF(BE29&gt;1980,4,IF(BE29&gt;1973,5,IF(BE29&gt;1970,6,IF(BE29&gt;1960,7,IF(BE29&gt;1958,8,IF(BE29&gt;1953,9,10))))))))))</f>
        <v>1</v>
      </c>
      <c r="BG29" s="100">
        <v>2.54</v>
      </c>
      <c r="BH29" t="s">
        <v>121</v>
      </c>
      <c r="BI29" t="s">
        <v>302</v>
      </c>
    </row>
    <row r="30" spans="1:61" ht="12.75" customHeight="1" x14ac:dyDescent="0.2">
      <c r="A30" s="116" t="s">
        <v>1407</v>
      </c>
      <c r="B30" s="55" t="s">
        <v>1408</v>
      </c>
      <c r="C30" s="156" t="s">
        <v>300</v>
      </c>
      <c r="D30" s="98" t="s">
        <v>323</v>
      </c>
      <c r="E30" s="157">
        <v>6</v>
      </c>
      <c r="F30" s="2">
        <v>628</v>
      </c>
      <c r="G30" s="2" t="s">
        <v>146</v>
      </c>
      <c r="H30" s="2" t="s">
        <v>146</v>
      </c>
      <c r="I30" s="100">
        <v>31.51</v>
      </c>
      <c r="J30" s="101">
        <f>(M30/I30)*100</f>
        <v>3.9035226912091394</v>
      </c>
      <c r="K30" s="104">
        <v>0.3075</v>
      </c>
      <c r="L30" s="71">
        <v>4</v>
      </c>
      <c r="M30" s="28">
        <f>K30*L30</f>
        <v>1.23</v>
      </c>
      <c r="N30" s="103" t="s">
        <v>209</v>
      </c>
      <c r="O30" s="104">
        <v>0.28749999999999998</v>
      </c>
      <c r="P30" s="158">
        <v>46027</v>
      </c>
      <c r="Q30" s="158">
        <v>46037</v>
      </c>
      <c r="R30" s="28">
        <f>(K30-O30)/O30*100</f>
        <v>6.9565217391304417</v>
      </c>
      <c r="S30" s="105">
        <f>IF(INDEX(Historical!$D$7:$D1153,MATCH(B30,Historical!$B$7:$B$1062,0))=0,"n/a",(INDEX(Historical!$C$7:$C$1062,MATCH(B30,Historical!$B$7:$B$1062,0))/INDEX(Historical!$D$7:$D$1062,MATCH(B30,Historical!$B$7:$B$1062,0))-1)*100)</f>
        <v>5.504587155963292</v>
      </c>
      <c r="T30" s="105">
        <f>IF(INDEX(Historical!$F$7:$F$1062,MATCH(B30,Historical!$B$7:$B$1062,0))=0,"n/a",((INDEX(Historical!$C$7:$C$1062,MATCH(B30,Historical!$B$7:$B$1062,0))/INDEX(Historical!$F$7:$F$1062,MATCH(B30,Historical!$B$7:$B$1062,0)))^(1/3)-1)*100)</f>
        <v>6.2043248506999493</v>
      </c>
      <c r="U30" s="105">
        <f>IF(INDEX(Historical!$H$7:$H$1062,MATCH(B30,Historical!$B$7:$B$1062,0))=0,"n/a",((INDEX(Historical!$C$7:$C$1062,MATCH(B30,Historical!$B$7:$B$1062,0))/INDEX(Historical!$H$7:$H$1062,MATCH(B30,Historical!$B$7:$B$1062,0)))^(1/5)-1)*100)</f>
        <v>15.070658116953428</v>
      </c>
      <c r="V30" s="105">
        <f>IF(INDEX(Historical!$M$7:$M$1062,MATCH(B30,Historical!$B$7:$B$1062,0))=0,"n/a",((INDEX(Historical!$C$7:$C$1062,MATCH(B30,Historical!$B$7:$B$1062,0))/INDEX(Historical!$M$7:$M$1062,MATCH(B30,Historical!$B$7:$B$1062,0)))^(1/10)-1)*100)</f>
        <v>2.4815140714989026</v>
      </c>
      <c r="W30" s="106">
        <f>IF(OR(U30&lt;=0,U30="n/a",V30&lt;=0,V30="n/a"),"n/a",U30/V30)</f>
        <v>6.0731705252230697</v>
      </c>
      <c r="X30" s="107">
        <f>IF(OR(AJ30&lt;=0,AJ30="n/a",U30&lt;=0,U30="n/a"),"n/a",U30/AJ30)</f>
        <v>0.59567818644084691</v>
      </c>
      <c r="Y30" s="162"/>
      <c r="Z30" s="101">
        <f>IF(OR(AC30&lt;0.01,AC30="n/a"),"n/a",M30/AC30*100)</f>
        <v>87.857142857142861</v>
      </c>
      <c r="AA30" s="109">
        <f>IF(OR(AC30&lt;0.01,AC30="n/a"),"n/a",I30/AC30)</f>
        <v>22.50714285714286</v>
      </c>
      <c r="AB30" s="71">
        <v>12</v>
      </c>
      <c r="AC30" s="100">
        <v>1.4</v>
      </c>
      <c r="AD30" s="100" t="s">
        <v>142</v>
      </c>
      <c r="AE30" s="100">
        <v>6.89</v>
      </c>
      <c r="AF30" s="100">
        <v>3.2</v>
      </c>
      <c r="AG30" s="100">
        <v>14.46</v>
      </c>
      <c r="AH30" s="100">
        <v>-8.23</v>
      </c>
      <c r="AI30" s="100">
        <v>-3.95</v>
      </c>
      <c r="AJ30" s="100">
        <v>25.3</v>
      </c>
      <c r="AK30" s="100">
        <v>-1.23</v>
      </c>
      <c r="AL30" s="100">
        <v>9670</v>
      </c>
      <c r="AM30" s="100">
        <v>1.26</v>
      </c>
      <c r="AN30" s="100">
        <v>1.83</v>
      </c>
      <c r="AO30" s="110">
        <f>IF(U30="n/a","n/a",IF(AA30&lt;0,"n/a",IF(AA30="n/a","n/a",J30+U30-AA30)))</f>
        <v>-3.5329620489802913</v>
      </c>
      <c r="AP30" s="111">
        <f>IF(U30="n/a","n/a",J30+U30)</f>
        <v>18.974180808162568</v>
      </c>
      <c r="AQ30" s="112">
        <f>IF(OR(AC30&lt;0.01,AC30="n/a",AF30="n/a"),"n/a",(I30/SQRT(22.5*AC30*(I30/AF30))-1)*100)</f>
        <v>78.913830460807972</v>
      </c>
      <c r="AR30" s="101">
        <f>INDEX(Historical!$C$7:$C$1063,MATCH(B30,Historical!$B$7:$B$1063,0))*IF(AH30="n/a",1.03,IF(AH30&lt;0,1.01,IF(AH30&gt;10,1.1,(1+AH30/100))))</f>
        <v>1.1615</v>
      </c>
      <c r="AS30" s="109">
        <f>IF($AI30="n/a",1.03*AR30,IF($AI30&lt;0,1.01*AR30,IF($AI30&gt;10,1.1*AR30,(1+$AI30/100)*AR30)))</f>
        <v>1.1731149999999999</v>
      </c>
      <c r="AT30" s="109">
        <f>IF($AK30="n/a",1.03*AS30,IF($AK30&lt;0,1.01*AS30,IF($AK30&gt;10,1.1*AS30,(1+$AK30/100)*AS30)))</f>
        <v>1.1848461499999998</v>
      </c>
      <c r="AU30" s="109">
        <f>IF($AK30="n/a",1.03*AT30,IF($AK30&lt;0,1.01*AT30,IF($AK30&gt;10,1.1*AT30,(1+$AK30/100)*AT30)))</f>
        <v>1.1966946114999999</v>
      </c>
      <c r="AV30" s="109">
        <f>IF($AK30="n/a",1.03*AU30,IF($AK30&lt;0,1.01*AU30,IF($AK30&gt;10,1.1*AU30,(1+$AK30/100)*AU30)))</f>
        <v>1.2086615576149999</v>
      </c>
      <c r="AW30" s="109">
        <f>SUM(AR30:AV30)</f>
        <v>5.9248173191149993</v>
      </c>
      <c r="AX30" s="113">
        <f>AW30/I30*100</f>
        <v>18.802974671897807</v>
      </c>
      <c r="AY30" s="100">
        <v>0.96</v>
      </c>
      <c r="AZ30" s="100">
        <v>27.800000000000004</v>
      </c>
      <c r="BA30" s="100">
        <v>-4.1099999999999994</v>
      </c>
      <c r="BB30" s="100">
        <v>0.15</v>
      </c>
      <c r="BC30" s="100">
        <v>9.41</v>
      </c>
      <c r="BE30" s="12">
        <v>2021</v>
      </c>
      <c r="BF30" s="12">
        <f>IF(BE30&gt;2020,0,IF(BE30&gt;2008,1,IF(BE30&gt;2001,2,IF(BE30&gt;1990,3,IF(BE30&gt;1980,4,IF(BE30&gt;1973,5,IF(BE30&gt;1970,6,IF(BE30&gt;1960,7,IF(BE30&gt;1958,8,IF(BE30&gt;1953,9,10))))))))))</f>
        <v>0</v>
      </c>
      <c r="BG30" s="100">
        <v>4.9000000000000004</v>
      </c>
      <c r="BH30" t="s">
        <v>121</v>
      </c>
      <c r="BI30" t="s">
        <v>302</v>
      </c>
    </row>
    <row r="31" spans="1:61" ht="12.75" customHeight="1" x14ac:dyDescent="0.2">
      <c r="A31" s="116" t="s">
        <v>1409</v>
      </c>
      <c r="B31" s="55" t="s">
        <v>1410</v>
      </c>
      <c r="C31" s="156" t="s">
        <v>134</v>
      </c>
      <c r="D31" s="98" t="s">
        <v>157</v>
      </c>
      <c r="E31" s="157">
        <v>7</v>
      </c>
      <c r="F31" s="2">
        <v>590</v>
      </c>
      <c r="G31" s="2" t="s">
        <v>146</v>
      </c>
      <c r="H31" s="2" t="s">
        <v>146</v>
      </c>
      <c r="I31" s="100">
        <v>50.28</v>
      </c>
      <c r="J31" s="101">
        <f>(M31/I31)*100</f>
        <v>2.1479713603818618</v>
      </c>
      <c r="K31" s="104">
        <v>0.27</v>
      </c>
      <c r="L31" s="71">
        <v>4</v>
      </c>
      <c r="M31" s="28">
        <f>K31*L31</f>
        <v>1.08</v>
      </c>
      <c r="N31" s="103" t="s">
        <v>866</v>
      </c>
      <c r="O31" s="104">
        <v>0.24</v>
      </c>
      <c r="P31" s="158">
        <v>45919</v>
      </c>
      <c r="Q31" s="158">
        <v>45937</v>
      </c>
      <c r="R31" s="28">
        <f>(K31-O31)/O31*100</f>
        <v>12.500000000000011</v>
      </c>
      <c r="S31" s="105">
        <f>IF(INDEX(Historical!$D$7:$D1154,MATCH(B31,Historical!$B$7:$B$1062,0))=0,"n/a",(INDEX(Historical!$C$7:$C$1062,MATCH(B31,Historical!$B$7:$B$1062,0))/INDEX(Historical!$D$7:$D$1062,MATCH(B31,Historical!$B$7:$B$1062,0))-1)*100)</f>
        <v>13.793103448275868</v>
      </c>
      <c r="T31" s="105">
        <f>IF(INDEX(Historical!$F$7:$F$1062,MATCH(B31,Historical!$B$7:$B$1062,0))=0,"n/a",((INDEX(Historical!$C$7:$C$1062,MATCH(B31,Historical!$B$7:$B$1062,0))/INDEX(Historical!$F$7:$F$1062,MATCH(B31,Historical!$B$7:$B$1062,0)))^(1/3)-1)*100)</f>
        <v>23.939750340289301</v>
      </c>
      <c r="U31" s="105">
        <f>IF(INDEX(Historical!$H$7:$H$1062,MATCH(B31,Historical!$B$7:$B$1062,0))=0,"n/a",((INDEX(Historical!$C$7:$C$1062,MATCH(B31,Historical!$B$7:$B$1062,0))/INDEX(Historical!$H$7:$H$1062,MATCH(B31,Historical!$B$7:$B$1062,0)))^(1/5)-1)*100)</f>
        <v>19.280724296322106</v>
      </c>
      <c r="V31" s="105" t="str">
        <f>IF(INDEX(Historical!$M$7:$M$1062,MATCH(B31,Historical!$B$7:$B$1062,0))=0,"n/a",((INDEX(Historical!$C$7:$C$1062,MATCH(B31,Historical!$B$7:$B$1062,0))/INDEX(Historical!$M$7:$M$1062,MATCH(B31,Historical!$B$7:$B$1062,0)))^(1/10)-1)*100)</f>
        <v>n/a</v>
      </c>
      <c r="W31" s="106" t="str">
        <f>IF(OR(U31&lt;=0,U31="n/a",V31&lt;=0,V31="n/a"),"n/a",U31/V31)</f>
        <v>n/a</v>
      </c>
      <c r="X31" s="107">
        <f>IF(OR(AJ31&lt;=0,AJ31="n/a",U31&lt;=0,U31="n/a"),"n/a",U31/AJ31)</f>
        <v>1.1361652502252273</v>
      </c>
      <c r="Y31" s="165"/>
      <c r="Z31" s="101">
        <f>IF(OR(AC31&lt;0.01,AC31="n/a"),"n/a",M31/AC31*100)</f>
        <v>24.71395881006865</v>
      </c>
      <c r="AA31" s="109">
        <f>IF(OR(AC31&lt;0.01,AC31="n/a"),"n/a",I31/AC31)</f>
        <v>11.505720823798628</v>
      </c>
      <c r="AB31" s="71">
        <v>12</v>
      </c>
      <c r="AC31" s="100">
        <v>4.37</v>
      </c>
      <c r="AD31" s="100" t="s">
        <v>142</v>
      </c>
      <c r="AE31" s="100">
        <v>3.46</v>
      </c>
      <c r="AF31" s="100">
        <v>1.8</v>
      </c>
      <c r="AG31" s="100">
        <v>16.850000000000001</v>
      </c>
      <c r="AH31" s="100">
        <v>-1.8499999999999999</v>
      </c>
      <c r="AI31" s="100">
        <v>1.3599999999999999</v>
      </c>
      <c r="AJ31" s="100">
        <v>16.97</v>
      </c>
      <c r="AK31" s="100" t="s">
        <v>142</v>
      </c>
      <c r="AL31" s="100">
        <v>478.64</v>
      </c>
      <c r="AM31" s="100">
        <v>56.65</v>
      </c>
      <c r="AN31" s="100">
        <v>0</v>
      </c>
      <c r="AO31" s="110">
        <f>IF(U31="n/a","n/a",IF(AA31&lt;0,"n/a",IF(AA31="n/a","n/a",J31+U31-AA31)))</f>
        <v>9.9229748329053411</v>
      </c>
      <c r="AP31" s="111">
        <f>IF(U31="n/a","n/a",J31+U31)</f>
        <v>21.428695656703969</v>
      </c>
      <c r="AQ31" s="112">
        <f>IF(OR(AC31&lt;0.01,AC31="n/a",AF31="n/a"),"n/a",(I31/SQRT(22.5*AC31*(I31/AF31))-1)*100)</f>
        <v>-4.0595150156155331</v>
      </c>
      <c r="AR31" s="101">
        <f>INDEX(Historical!$C$7:$C$1063,MATCH(B31,Historical!$B$7:$B$1063,0))*IF(AH31="n/a",1.03,IF(AH31&lt;0,1.01,IF(AH31&gt;10,1.1,(1+AH31/100))))</f>
        <v>0.99990000000000001</v>
      </c>
      <c r="AS31" s="109">
        <f>IF($AI31="n/a",1.03*AR31,IF($AI31&lt;0,1.01*AR31,IF($AI31&gt;10,1.1*AR31,(1+$AI31/100)*AR31)))</f>
        <v>1.0134986400000001</v>
      </c>
      <c r="AT31" s="109">
        <f>IF($AK31="n/a",1.03*AS31,IF($AK31&lt;0,1.01*AS31,IF($AK31&gt;10,1.1*AS31,(1+$AK31/100)*AS31)))</f>
        <v>1.0439035992000001</v>
      </c>
      <c r="AU31" s="109">
        <f>IF($AK31="n/a",1.03*AT31,IF($AK31&lt;0,1.01*AT31,IF($AK31&gt;10,1.1*AT31,(1+$AK31/100)*AT31)))</f>
        <v>1.075220707176</v>
      </c>
      <c r="AV31" s="109">
        <f>IF($AK31="n/a",1.03*AU31,IF($AK31&lt;0,1.01*AU31,IF($AK31&gt;10,1.1*AU31,(1+$AK31/100)*AU31)))</f>
        <v>1.10747732839128</v>
      </c>
      <c r="AW31" s="109">
        <f>SUM(AR31:AV31)</f>
        <v>5.2400002747672803</v>
      </c>
      <c r="AX31" s="113">
        <f>AW31/I31*100</f>
        <v>10.421639369067782</v>
      </c>
      <c r="AY31" s="100">
        <v>0.91</v>
      </c>
      <c r="AZ31" s="100">
        <v>31.31</v>
      </c>
      <c r="BA31" s="100">
        <v>-5.12</v>
      </c>
      <c r="BB31" s="100">
        <v>5.67</v>
      </c>
      <c r="BC31" s="100">
        <v>15</v>
      </c>
      <c r="BE31" s="12">
        <v>2019</v>
      </c>
      <c r="BF31" s="12">
        <f>IF(BE31&gt;2020,0,IF(BE31&gt;2008,1,IF(BE31&gt;2001,2,IF(BE31&gt;1990,3,IF(BE31&gt;1980,4,IF(BE31&gt;1973,5,IF(BE31&gt;1970,6,IF(BE31&gt;1960,7,IF(BE31&gt;1958,8,IF(BE31&gt;1953,9,10))))))))))</f>
        <v>1</v>
      </c>
      <c r="BG31" s="100">
        <v>2.2399999999999998</v>
      </c>
      <c r="BH31" t="s">
        <v>121</v>
      </c>
      <c r="BI31" t="s">
        <v>122</v>
      </c>
    </row>
    <row r="32" spans="1:61" ht="12.75" customHeight="1" x14ac:dyDescent="0.2">
      <c r="A32" s="116" t="s">
        <v>1411</v>
      </c>
      <c r="B32" s="55" t="s">
        <v>1412</v>
      </c>
      <c r="C32" s="156" t="s">
        <v>116</v>
      </c>
      <c r="D32" s="98" t="s">
        <v>150</v>
      </c>
      <c r="E32" s="157">
        <v>7</v>
      </c>
      <c r="F32" s="2">
        <v>600</v>
      </c>
      <c r="G32" s="2" t="s">
        <v>146</v>
      </c>
      <c r="H32" s="2" t="s">
        <v>146</v>
      </c>
      <c r="I32" s="100">
        <v>61.81</v>
      </c>
      <c r="J32" s="101">
        <f>(M32/I32)*100</f>
        <v>1.553146740009707</v>
      </c>
      <c r="K32" s="104">
        <v>0.24</v>
      </c>
      <c r="L32" s="71">
        <v>4</v>
      </c>
      <c r="M32" s="28">
        <f>K32*L32</f>
        <v>0.96</v>
      </c>
      <c r="N32" s="103" t="s">
        <v>873</v>
      </c>
      <c r="O32" s="104">
        <v>0.22500000000000001</v>
      </c>
      <c r="P32" s="158">
        <v>46042</v>
      </c>
      <c r="Q32" s="158">
        <v>46062</v>
      </c>
      <c r="R32" s="28">
        <f>(K32-O32)/O32*100</f>
        <v>6.6666666666666599</v>
      </c>
      <c r="S32" s="105">
        <f>IF(INDEX(Historical!$D$7:$D1158,MATCH(B32,Historical!$B$7:$B$1062,0))=0,"n/a",(INDEX(Historical!$C$7:$C$1062,MATCH(B32,Historical!$B$7:$B$1062,0))/INDEX(Historical!$D$7:$D$1062,MATCH(B32,Historical!$B$7:$B$1062,0))-1)*100)</f>
        <v>18.421052631578938</v>
      </c>
      <c r="T32" s="105">
        <f>IF(INDEX(Historical!$F$7:$F$1062,MATCH(B32,Historical!$B$7:$B$1062,0))=0,"n/a",((INDEX(Historical!$C$7:$C$1062,MATCH(B32,Historical!$B$7:$B$1062,0))/INDEX(Historical!$F$7:$F$1062,MATCH(B32,Historical!$B$7:$B$1062,0)))^(1/3)-1)*100)</f>
        <v>14.471424255333186</v>
      </c>
      <c r="U32" s="105">
        <f>IF(INDEX(Historical!$H$7:$H$1062,MATCH(B32,Historical!$B$7:$B$1062,0))=0,"n/a",((INDEX(Historical!$C$7:$C$1062,MATCH(B32,Historical!$B$7:$B$1062,0))/INDEX(Historical!$H$7:$H$1062,MATCH(B32,Historical!$B$7:$B$1062,0)))^(1/5)-1)*100)</f>
        <v>41.261725024738347</v>
      </c>
      <c r="V32" s="105" t="str">
        <f>IF(INDEX(Historical!$M$7:$M$1062,MATCH(B32,Historical!$B$7:$B$1062,0))=0,"n/a",((INDEX(Historical!$C$7:$C$1062,MATCH(B32,Historical!$B$7:$B$1062,0))/INDEX(Historical!$M$7:$M$1062,MATCH(B32,Historical!$B$7:$B$1062,0)))^(1/10)-1)*100)</f>
        <v>n/a</v>
      </c>
      <c r="W32" s="106" t="str">
        <f>IF(OR(U32&lt;=0,U32="n/a",V32&lt;=0,V32="n/a"),"n/a",U32/V32)</f>
        <v>n/a</v>
      </c>
      <c r="X32" s="107" t="str">
        <f>IF(OR(AJ32&lt;=0,AJ32="n/a",U32&lt;=0,U32="n/a"),"n/a",U32/AJ32)</f>
        <v>n/a</v>
      </c>
      <c r="Y32" s="162"/>
      <c r="Z32" s="101">
        <f>IF(OR(AC32&lt;0.01,AC32="n/a"),"n/a",M32/AC32*100)</f>
        <v>67.605633802816897</v>
      </c>
      <c r="AA32" s="109">
        <f>IF(OR(AC32&lt;0.01,AC32="n/a"),"n/a",I32/AC32)</f>
        <v>43.528169014084511</v>
      </c>
      <c r="AB32" s="71">
        <v>12</v>
      </c>
      <c r="AC32" s="100">
        <v>1.42</v>
      </c>
      <c r="AD32" s="100">
        <v>1.47</v>
      </c>
      <c r="AE32" s="100">
        <v>2.2999999999999998</v>
      </c>
      <c r="AF32" s="100">
        <v>3.88</v>
      </c>
      <c r="AG32" s="100">
        <v>8.44</v>
      </c>
      <c r="AH32" s="100">
        <v>11.05</v>
      </c>
      <c r="AI32" s="100">
        <v>14.219999999999999</v>
      </c>
      <c r="AJ32" s="100">
        <v>-4.96</v>
      </c>
      <c r="AK32" s="100">
        <v>12.790000000000001</v>
      </c>
      <c r="AL32" s="100">
        <v>50950</v>
      </c>
      <c r="AM32" s="100">
        <v>4.74</v>
      </c>
      <c r="AN32" s="100">
        <v>0.94</v>
      </c>
      <c r="AO32" s="110">
        <f>IF(U32="n/a","n/a",IF(AA32&lt;0,"n/a",IF(AA32="n/a","n/a",J32+U32-AA32)))</f>
        <v>-0.71329724933645622</v>
      </c>
      <c r="AP32" s="111">
        <f>IF(U32="n/a","n/a",J32+U32)</f>
        <v>42.814871764748055</v>
      </c>
      <c r="AQ32" s="112">
        <f>IF(OR(AC32&lt;0.01,AC32="n/a",AF32="n/a"),"n/a",(I32/SQRT(22.5*AC32*(I32/AF32))-1)*100)</f>
        <v>173.97428571524162</v>
      </c>
      <c r="AR32" s="101">
        <f>INDEX(Historical!$C$7:$C$1063,MATCH(B32,Historical!$B$7:$B$1063,0))*IF(AH32="n/a",1.03,IF(AH32&lt;0,1.01,IF(AH32&gt;10,1.1,(1+AH32/100))))</f>
        <v>0.9900000000000001</v>
      </c>
      <c r="AS32" s="109">
        <f>IF($AI32="n/a",1.03*AR32,IF($AI32&lt;0,1.01*AR32,IF($AI32&gt;10,1.1*AR32,(1+$AI32/100)*AR32)))</f>
        <v>1.0890000000000002</v>
      </c>
      <c r="AT32" s="109">
        <f>IF($AK32="n/a",1.03*AS32,IF($AK32&lt;0,1.01*AS32,IF($AK32&gt;10,1.1*AS32,(1+$AK32/100)*AS32)))</f>
        <v>1.1979000000000004</v>
      </c>
      <c r="AU32" s="109">
        <f>IF($AK32="n/a",1.03*AT32,IF($AK32&lt;0,1.01*AT32,IF($AK32&gt;10,1.1*AT32,(1+$AK32/100)*AT32)))</f>
        <v>1.3176900000000005</v>
      </c>
      <c r="AV32" s="109">
        <f>IF($AK32="n/a",1.03*AU32,IF($AK32&lt;0,1.01*AU32,IF($AK32&gt;10,1.1*AU32,(1+$AK32/100)*AU32)))</f>
        <v>1.4494590000000007</v>
      </c>
      <c r="AW32" s="109">
        <f>SUM(AR32:AV32)</f>
        <v>6.044049000000002</v>
      </c>
      <c r="AX32" s="113">
        <f>AW32/I32*100</f>
        <v>9.7784322925093043</v>
      </c>
      <c r="AY32" s="100">
        <v>1.32</v>
      </c>
      <c r="AZ32" s="100">
        <v>23.03</v>
      </c>
      <c r="BA32" s="100">
        <v>-19.48</v>
      </c>
      <c r="BB32" s="100">
        <v>-9.34</v>
      </c>
      <c r="BC32" s="100">
        <v>1.51</v>
      </c>
      <c r="BE32" s="12">
        <v>2020</v>
      </c>
      <c r="BF32" s="12">
        <f>IF(BE32&gt;2020,0,IF(BE32&gt;2008,1,IF(BE32&gt;2001,2,IF(BE32&gt;1990,3,IF(BE32&gt;1980,4,IF(BE32&gt;1973,5,IF(BE32&gt;1970,6,IF(BE32&gt;1960,7,IF(BE32&gt;1958,8,IF(BE32&gt;1953,9,10))))))))))</f>
        <v>1</v>
      </c>
      <c r="BG32" s="100">
        <v>3.1</v>
      </c>
      <c r="BH32" t="s">
        <v>121</v>
      </c>
      <c r="BI32" t="s">
        <v>122</v>
      </c>
    </row>
    <row r="33" spans="1:61" ht="12.75" customHeight="1" x14ac:dyDescent="0.2">
      <c r="A33" s="116" t="s">
        <v>5588</v>
      </c>
      <c r="B33" s="55" t="s">
        <v>5578</v>
      </c>
      <c r="C33" s="156" t="s">
        <v>335</v>
      </c>
      <c r="D33" s="98" t="s">
        <v>771</v>
      </c>
      <c r="E33" s="157">
        <v>6</v>
      </c>
      <c r="F33" s="2">
        <v>635</v>
      </c>
      <c r="G33" s="2" t="s">
        <v>146</v>
      </c>
      <c r="H33" s="2" t="s">
        <v>146</v>
      </c>
      <c r="I33" s="100">
        <v>67.16</v>
      </c>
      <c r="J33" s="101">
        <f>(M33/I33)*100</f>
        <v>1.9058963668850508</v>
      </c>
      <c r="K33" s="104">
        <v>0.32</v>
      </c>
      <c r="L33" s="71">
        <v>4</v>
      </c>
      <c r="M33" s="28">
        <f>K33*L33</f>
        <v>1.28</v>
      </c>
      <c r="N33" s="103" t="s">
        <v>395</v>
      </c>
      <c r="O33" s="104">
        <v>0.28999999999999998</v>
      </c>
      <c r="P33" s="158">
        <v>46078</v>
      </c>
      <c r="Q33" s="158">
        <v>46092</v>
      </c>
      <c r="R33" s="28">
        <f>(K33-O33)/O33*100</f>
        <v>10.344827586206906</v>
      </c>
      <c r="S33" s="105">
        <f>IF(INDEX(Historical!$D$7:$D1731,MATCH(B33,Historical!$B$7:$B$1062,0))=0,"n/a",(INDEX(Historical!$C$7:$C$1062,MATCH(B33,Historical!$B$7:$B$1062,0))/INDEX(Historical!$D$7:$D$1062,MATCH(B33,Historical!$B$7:$B$1062,0))-1)*100)</f>
        <v>11.538461538461519</v>
      </c>
      <c r="T33" s="105">
        <f>IF(INDEX(Historical!$F$7:$F$1062,MATCH(B33,Historical!$B$7:$B$1062,0))=0,"n/a",((INDEX(Historical!$C$7:$C$1062,MATCH(B33,Historical!$B$7:$B$1062,0))/INDEX(Historical!$F$7:$F$1062,MATCH(B33,Historical!$B$7:$B$1062,0)))^(1/3)-1)*100)</f>
        <v>13.18511959629507</v>
      </c>
      <c r="U33" s="105" t="str">
        <f>IF(INDEX(Historical!$H$7:$H$1062,MATCH(B33,Historical!$B$7:$B$1062,0))=0,"n/a",((INDEX(Historical!$C$7:$C$1062,MATCH(B33,Historical!$B$7:$B$1062,0))/INDEX(Historical!$H$7:$H$1062,MATCH(B33,Historical!$B$7:$B$1062,0)))^(1/5)-1)*100)</f>
        <v>n/a</v>
      </c>
      <c r="V33" s="105" t="str">
        <f>IF(INDEX(Historical!$M$7:$M$1062,MATCH(B33,Historical!$B$7:$B$1062,0))=0,"n/a",((INDEX(Historical!$C$7:$C$1062,MATCH(B33,Historical!$B$7:$B$1062,0))/INDEX(Historical!$M$7:$M$1062,MATCH(B33,Historical!$B$7:$B$1062,0)))^(1/10)-1)*100)</f>
        <v>n/a</v>
      </c>
      <c r="W33" s="106" t="str">
        <f>IF(OR(U33&lt;=0,U33="n/a",V33&lt;=0,V33="n/a"),"n/a",U33/V33)</f>
        <v>n/a</v>
      </c>
      <c r="X33" s="107" t="str">
        <f>IF(OR(AJ33&lt;=0,AJ33="n/a",U33&lt;=0,U33="n/a"),"n/a",U33/AJ33)</f>
        <v>n/a</v>
      </c>
      <c r="Y33" s="162"/>
      <c r="Z33" s="101">
        <f>IF(OR(AC33&lt;0.01,AC33="n/a"),"n/a",M33/AC33*100)</f>
        <v>28.070175438596497</v>
      </c>
      <c r="AA33" s="109">
        <f>IF(OR(AC33&lt;0.01,AC33="n/a"),"n/a",I33/AC33)</f>
        <v>14.728070175438598</v>
      </c>
      <c r="AB33" s="71">
        <v>12</v>
      </c>
      <c r="AC33" s="100">
        <v>4.5599999999999996</v>
      </c>
      <c r="AD33" s="100" t="s">
        <v>142</v>
      </c>
      <c r="AE33" s="100">
        <v>0.49</v>
      </c>
      <c r="AF33" s="100">
        <v>0.74</v>
      </c>
      <c r="AG33" s="100">
        <v>5.2200000000000006</v>
      </c>
      <c r="AH33" s="100">
        <v>-18.029999999999998</v>
      </c>
      <c r="AI33" s="100">
        <v>12.120000000000001</v>
      </c>
      <c r="AJ33" s="100">
        <v>-4.54</v>
      </c>
      <c r="AK33" s="100" t="s">
        <v>142</v>
      </c>
      <c r="AL33" s="100">
        <v>1910</v>
      </c>
      <c r="AM33" s="100">
        <v>12.559999999999999</v>
      </c>
      <c r="AN33" s="100">
        <v>0.66</v>
      </c>
      <c r="AO33" s="110" t="str">
        <f>IF(U33="n/a","n/a",IF(AA33&lt;0,"n/a",IF(AA33="n/a","n/a",J33+U33-AA33)))</f>
        <v>n/a</v>
      </c>
      <c r="AP33" s="111" t="str">
        <f>IF(U33="n/a","n/a",J33+U33)</f>
        <v>n/a</v>
      </c>
      <c r="AQ33" s="112">
        <f>IF(OR(AC33&lt;0.01,AC33="n/a",AF33="n/a"),"n/a",(I33/SQRT(22.5*AC33*(I33/AF33))-1)*100)</f>
        <v>-30.401877644022733</v>
      </c>
      <c r="AR33" s="101">
        <f>INDEX(Historical!$C$7:$C$1063,MATCH(B33,Historical!$B$7:$B$1063,0))*IF(AH33="n/a",1.03,IF(AH33&lt;0,1.01,IF(AH33&gt;10,1.1,(1+AH33/100))))</f>
        <v>1.1716</v>
      </c>
      <c r="AS33" s="109">
        <f>IF($AI33="n/a",1.03*AR33,IF($AI33&lt;0,1.01*AR33,IF($AI33&gt;10,1.1*AR33,(1+$AI33/100)*AR33)))</f>
        <v>1.2887600000000001</v>
      </c>
      <c r="AT33" s="109">
        <f>IF($AK33="n/a",1.03*AS33,IF($AK33&lt;0,1.01*AS33,IF($AK33&gt;10,1.1*AS33,(1+$AK33/100)*AS33)))</f>
        <v>1.3274228000000001</v>
      </c>
      <c r="AU33" s="109">
        <f>IF($AK33="n/a",1.03*AT33,IF($AK33&lt;0,1.01*AT33,IF($AK33&gt;10,1.1*AT33,(1+$AK33/100)*AT33)))</f>
        <v>1.3672454840000001</v>
      </c>
      <c r="AV33" s="109">
        <f>IF($AK33="n/a",1.03*AU33,IF($AK33&lt;0,1.01*AU33,IF($AK33&gt;10,1.1*AU33,(1+$AK33/100)*AU33)))</f>
        <v>1.4082628485200002</v>
      </c>
      <c r="AW33" s="109">
        <f>SUM(AR33:AV33)</f>
        <v>6.5632911325199998</v>
      </c>
      <c r="AX33" s="113">
        <f>AW33/I33*100</f>
        <v>9.7726193158427641</v>
      </c>
      <c r="AY33" s="100">
        <v>1.29</v>
      </c>
      <c r="AZ33" s="100">
        <v>42.059999999999995</v>
      </c>
      <c r="BA33" s="100">
        <v>-11.63</v>
      </c>
      <c r="BB33" s="100">
        <v>7.24</v>
      </c>
      <c r="BC33" s="100">
        <v>8.9</v>
      </c>
      <c r="BE33" s="12">
        <v>2021</v>
      </c>
      <c r="BF33" s="12">
        <f>IF(BE33&gt;2020,0,IF(BE33&gt;2008,1,IF(BE33&gt;2001,2,IF(BE33&gt;1990,3,IF(BE33&gt;1980,4,IF(BE33&gt;1973,5,IF(BE33&gt;1970,6,IF(BE33&gt;1960,7,IF(BE33&gt;1958,8,IF(BE33&gt;1953,9,10))))))))))</f>
        <v>0</v>
      </c>
      <c r="BG33" s="100">
        <v>2.8899999999999997</v>
      </c>
      <c r="BH33" s="55" t="s">
        <v>121</v>
      </c>
      <c r="BI33" s="55" t="s">
        <v>122</v>
      </c>
    </row>
    <row r="34" spans="1:61" ht="12.75" customHeight="1" x14ac:dyDescent="0.2">
      <c r="A34" s="146" t="s">
        <v>5613</v>
      </c>
      <c r="B34" s="55" t="s">
        <v>5601</v>
      </c>
      <c r="C34" s="156" t="s">
        <v>162</v>
      </c>
      <c r="D34" s="98" t="s">
        <v>296</v>
      </c>
      <c r="E34" s="157">
        <v>5</v>
      </c>
      <c r="F34" s="2">
        <v>705</v>
      </c>
      <c r="G34" s="2" t="s">
        <v>146</v>
      </c>
      <c r="H34" s="2" t="s">
        <v>146</v>
      </c>
      <c r="I34" s="100">
        <v>262.76</v>
      </c>
      <c r="J34" s="101">
        <f>(M34/I34)*100</f>
        <v>0.64926168366570258</v>
      </c>
      <c r="K34" s="104">
        <v>0.42649999999999999</v>
      </c>
      <c r="L34" s="71">
        <v>4</v>
      </c>
      <c r="M34" s="28">
        <f>K34*L34</f>
        <v>1.706</v>
      </c>
      <c r="N34" s="103" t="s">
        <v>1551</v>
      </c>
      <c r="O34" s="104">
        <v>0.38779999999999998</v>
      </c>
      <c r="P34" s="158">
        <v>46090</v>
      </c>
      <c r="Q34" s="158">
        <v>46101</v>
      </c>
      <c r="R34" s="28">
        <f>(K34-O34)/O34*100</f>
        <v>9.9793708096957232</v>
      </c>
      <c r="S34" s="105">
        <f>IF(INDEX(Historical!$D$7:$D1735,MATCH(B34,Historical!$B$7:$B$1062,0))=0,"n/a",(INDEX(Historical!$C$7:$C$1062,MATCH(B34,Historical!$B$7:$B$1062,0))/INDEX(Historical!$D$7:$D$1062,MATCH(B34,Historical!$B$7:$B$1062,0))-1)*100)</f>
        <v>10.014184397163127</v>
      </c>
      <c r="T34" s="105">
        <f>IF(INDEX(Historical!$F$7:$F$1062,MATCH(B34,Historical!$B$7:$B$1062,0))=0,"n/a",((INDEX(Historical!$C$7:$C$1062,MATCH(B34,Historical!$B$7:$B$1062,0))/INDEX(Historical!$F$7:$F$1062,MATCH(B34,Historical!$B$7:$B$1062,0)))^(1/3)-1)*100)</f>
        <v>40.107988279812481</v>
      </c>
      <c r="U34" s="105" t="str">
        <f>IF(INDEX(Historical!$H$7:$H$1062,MATCH(B34,Historical!$B$7:$B$1062,0))=0,"n/a",((INDEX(Historical!$C$7:$C$1062,MATCH(B34,Historical!$B$7:$B$1062,0))/INDEX(Historical!$H$7:$H$1062,MATCH(B34,Historical!$B$7:$B$1062,0)))^(1/5)-1)*100)</f>
        <v>n/a</v>
      </c>
      <c r="V34" s="105" t="str">
        <f>IF(INDEX(Historical!$M$7:$M$1062,MATCH(B34,Historical!$B$7:$B$1062,0))=0,"n/a",((INDEX(Historical!$C$7:$C$1062,MATCH(B34,Historical!$B$7:$B$1062,0))/INDEX(Historical!$M$7:$M$1062,MATCH(B34,Historical!$B$7:$B$1062,0)))^(1/10)-1)*100)</f>
        <v>n/a</v>
      </c>
      <c r="W34" s="106" t="str">
        <f>IF(OR(U34&lt;=0,U34="n/a",V34&lt;=0,V34="n/a"),"n/a",U34/V34)</f>
        <v>n/a</v>
      </c>
      <c r="X34" s="107" t="str">
        <f>IF(OR(AJ34&lt;=0,AJ34="n/a",U34&lt;=0,U34="n/a"),"n/a",U34/AJ34)</f>
        <v>n/a</v>
      </c>
      <c r="Y34" s="159"/>
      <c r="Z34" s="101">
        <f>IF(OR(AC34&lt;0.01,AC34="n/a"),"n/a",M34/AC34*100)</f>
        <v>14.821894005212858</v>
      </c>
      <c r="AA34" s="109">
        <f>IF(OR(AC34&lt;0.01,AC34="n/a"),"n/a",I34/AC34)</f>
        <v>22.828844483058209</v>
      </c>
      <c r="AB34" s="71">
        <v>12</v>
      </c>
      <c r="AC34" s="100">
        <v>11.51</v>
      </c>
      <c r="AD34" s="100">
        <v>0.89</v>
      </c>
      <c r="AE34" s="100">
        <v>3.31</v>
      </c>
      <c r="AF34" s="100">
        <v>2.84</v>
      </c>
      <c r="AG34" s="100">
        <v>16.329999999999998</v>
      </c>
      <c r="AH34" s="100">
        <v>24.97</v>
      </c>
      <c r="AI34" s="100">
        <v>13.639999999999999</v>
      </c>
      <c r="AJ34" s="100">
        <v>32.58</v>
      </c>
      <c r="AK34" s="100">
        <v>22.08</v>
      </c>
      <c r="AL34" s="100">
        <v>94360</v>
      </c>
      <c r="AM34" s="100">
        <v>6.52</v>
      </c>
      <c r="AN34" s="100">
        <v>0.67</v>
      </c>
      <c r="AO34" s="110" t="str">
        <f>IF(U34="n/a","n/a",IF(AA34&lt;0,"n/a",IF(AA34="n/a","n/a",J34+U34-AA34)))</f>
        <v>n/a</v>
      </c>
      <c r="AP34" s="111" t="str">
        <f>IF(U34="n/a","n/a",J34+U34)</f>
        <v>n/a</v>
      </c>
      <c r="AQ34" s="112">
        <f>IF(OR(AC34&lt;0.01,AC34="n/a",AF34="n/a"),"n/a",(I34/SQRT(22.5*AC34*(I34/AF34))-1)*100)</f>
        <v>69.750036271487275</v>
      </c>
      <c r="AR34" s="101">
        <f>INDEX(Historical!$C$7:$C$1063,MATCH(B34,Historical!$B$7:$B$1063,0))*IF(AH34="n/a",1.03,IF(AH34&lt;0,1.01,IF(AH34&gt;10,1.1,(1+AH34/100))))</f>
        <v>1.7063200000000001</v>
      </c>
      <c r="AS34" s="109">
        <f>IF($AI34="n/a",1.03*AR34,IF($AI34&lt;0,1.01*AR34,IF($AI34&gt;10,1.1*AR34,(1+$AI34/100)*AR34)))</f>
        <v>1.8769520000000002</v>
      </c>
      <c r="AT34" s="109">
        <f>IF($AK34="n/a",1.03*AS34,IF($AK34&lt;0,1.01*AS34,IF($AK34&gt;10,1.1*AS34,(1+$AK34/100)*AS34)))</f>
        <v>2.0646472000000005</v>
      </c>
      <c r="AU34" s="109">
        <f>IF($AK34="n/a",1.03*AT34,IF($AK34&lt;0,1.01*AT34,IF($AK34&gt;10,1.1*AT34,(1+$AK34/100)*AT34)))</f>
        <v>2.2711119200000005</v>
      </c>
      <c r="AV34" s="109">
        <f>IF($AK34="n/a",1.03*AU34,IF($AK34&lt;0,1.01*AU34,IF($AK34&gt;10,1.1*AU34,(1+$AK34/100)*AU34)))</f>
        <v>2.4982231120000007</v>
      </c>
      <c r="AW34" s="109">
        <f>SUM(AR34:AV34)</f>
        <v>10.417254232000001</v>
      </c>
      <c r="AX34" s="113">
        <f>AW34/I34*100</f>
        <v>3.964551009286041</v>
      </c>
      <c r="AY34" s="718">
        <v>1.1100000000000001</v>
      </c>
      <c r="AZ34" s="100">
        <v>14.93</v>
      </c>
      <c r="BA34" s="100">
        <v>-36.33</v>
      </c>
      <c r="BB34" s="100">
        <v>-0.16999999999999998</v>
      </c>
      <c r="BC34" s="100">
        <v>-14.69</v>
      </c>
      <c r="BE34" s="12">
        <v>2022</v>
      </c>
      <c r="BF34" s="12">
        <f>IF(BE34&gt;2020,0,IF(BE34&gt;2008,1,IF(BE34&gt;2001,2,IF(BE34&gt;1990,3,IF(BE34&gt;1980,4,IF(BE34&gt;1973,5,IF(BE34&gt;1970,6,IF(BE34&gt;1960,7,IF(BE34&gt;1958,8,IF(BE34&gt;1953,9,10))))))))))</f>
        <v>0</v>
      </c>
      <c r="BG34" s="100">
        <v>5.08</v>
      </c>
      <c r="BH34" s="55" t="s">
        <v>121</v>
      </c>
      <c r="BI34" s="55" t="s">
        <v>122</v>
      </c>
    </row>
    <row r="35" spans="1:61" ht="12.75" customHeight="1" x14ac:dyDescent="0.2">
      <c r="A35" s="116" t="s">
        <v>1415</v>
      </c>
      <c r="B35" s="55" t="s">
        <v>1416</v>
      </c>
      <c r="C35" s="156" t="s">
        <v>134</v>
      </c>
      <c r="D35" s="98" t="s">
        <v>157</v>
      </c>
      <c r="E35" s="157">
        <v>7</v>
      </c>
      <c r="F35" s="2">
        <v>599</v>
      </c>
      <c r="G35" s="2" t="s">
        <v>146</v>
      </c>
      <c r="H35" s="2" t="s">
        <v>146</v>
      </c>
      <c r="I35" s="100">
        <v>35.56</v>
      </c>
      <c r="J35" s="101">
        <f>(M35/I35)*100</f>
        <v>1.0123734533183351</v>
      </c>
      <c r="K35" s="104">
        <v>0.09</v>
      </c>
      <c r="L35" s="71">
        <v>4</v>
      </c>
      <c r="M35" s="28">
        <f>K35*L35</f>
        <v>0.36</v>
      </c>
      <c r="N35" s="103" t="s">
        <v>209</v>
      </c>
      <c r="O35" s="104">
        <v>0.08</v>
      </c>
      <c r="P35" s="158">
        <v>46037</v>
      </c>
      <c r="Q35" s="158">
        <v>46048</v>
      </c>
      <c r="R35" s="28">
        <f>(K35-O35)/O35*100</f>
        <v>12.499999999999993</v>
      </c>
      <c r="S35" s="105">
        <f>IF(INDEX(Historical!$D$7:$D1171,MATCH(B35,Historical!$B$7:$B$1062,0))=0,"n/a",(INDEX(Historical!$C$7:$C$1062,MATCH(B35,Historical!$B$7:$B$1062,0))/INDEX(Historical!$D$7:$D$1062,MATCH(B35,Historical!$B$7:$B$1062,0))-1)*100)</f>
        <v>19.999999999999996</v>
      </c>
      <c r="T35" s="105">
        <f>IF(INDEX(Historical!$F$7:$F$1062,MATCH(B35,Historical!$B$7:$B$1062,0))=0,"n/a",((INDEX(Historical!$C$7:$C$1062,MATCH(B35,Historical!$B$7:$B$1062,0))/INDEX(Historical!$F$7:$F$1062,MATCH(B35,Historical!$B$7:$B$1062,0)))^(1/3)-1)*100)</f>
        <v>18.563110149668759</v>
      </c>
      <c r="U35" s="105">
        <f>IF(INDEX(Historical!$H$7:$H$1062,MATCH(B35,Historical!$B$7:$B$1062,0))=0,"n/a",((INDEX(Historical!$C$7:$C$1062,MATCH(B35,Historical!$B$7:$B$1062,0))/INDEX(Historical!$H$7:$H$1062,MATCH(B35,Historical!$B$7:$B$1062,0)))^(1/5)-1)*100)</f>
        <v>58.489319246111357</v>
      </c>
      <c r="V35" s="105" t="str">
        <f>IF(INDEX(Historical!$M$7:$M$1062,MATCH(B35,Historical!$B$7:$B$1062,0))=0,"n/a",((INDEX(Historical!$C$7:$C$1062,MATCH(B35,Historical!$B$7:$B$1062,0))/INDEX(Historical!$M$7:$M$1062,MATCH(B35,Historical!$B$7:$B$1062,0)))^(1/10)-1)*100)</f>
        <v>n/a</v>
      </c>
      <c r="W35" s="106" t="str">
        <f>IF(OR(U35&lt;=0,U35="n/a",V35&lt;=0,V35="n/a"),"n/a",U35/V35)</f>
        <v>n/a</v>
      </c>
      <c r="X35" s="107" t="str">
        <f>IF(OR(AJ35&lt;=0,AJ35="n/a",U35&lt;=0,U35="n/a"),"n/a",U35/AJ35)</f>
        <v>n/a</v>
      </c>
      <c r="Y35" s="162"/>
      <c r="Z35" s="101">
        <f>IF(OR(AC35&lt;0.01,AC35="n/a"),"n/a",M35/AC35*100)</f>
        <v>12.371134020618555</v>
      </c>
      <c r="AA35" s="109">
        <f>IF(OR(AC35&lt;0.01,AC35="n/a"),"n/a",I35/AC35)</f>
        <v>12.219931271477664</v>
      </c>
      <c r="AB35" s="71">
        <v>12</v>
      </c>
      <c r="AC35" s="100">
        <v>2.91</v>
      </c>
      <c r="AD35" s="100" t="s">
        <v>142</v>
      </c>
      <c r="AE35" s="100">
        <v>1.85</v>
      </c>
      <c r="AF35" s="100">
        <v>1.19</v>
      </c>
      <c r="AG35" s="100">
        <v>9.92</v>
      </c>
      <c r="AH35" s="100">
        <v>32.71</v>
      </c>
      <c r="AI35" s="100">
        <v>17.649999999999999</v>
      </c>
      <c r="AJ35" s="100">
        <v>-9.7100000000000009</v>
      </c>
      <c r="AK35" s="100" t="s">
        <v>142</v>
      </c>
      <c r="AL35" s="100">
        <v>231.52</v>
      </c>
      <c r="AM35" s="100">
        <v>23.22</v>
      </c>
      <c r="AN35" s="100">
        <v>0.62</v>
      </c>
      <c r="AO35" s="110">
        <f>IF(U35="n/a","n/a",IF(AA35&lt;0,"n/a",IF(AA35="n/a","n/a",J35+U35-AA35)))</f>
        <v>47.281761427952027</v>
      </c>
      <c r="AP35" s="111">
        <f>IF(U35="n/a","n/a",J35+U35)</f>
        <v>59.50169269942969</v>
      </c>
      <c r="AQ35" s="112">
        <f>IF(OR(AC35&lt;0.01,AC35="n/a",AF35="n/a"),"n/a",(I35/SQRT(22.5*AC35*(I35/AF35))-1)*100)</f>
        <v>-19.607302119717318</v>
      </c>
      <c r="AR35" s="101">
        <f>INDEX(Historical!$C$7:$C$1063,MATCH(B35,Historical!$B$7:$B$1063,0))*IF(AH35="n/a",1.03,IF(AH35&lt;0,1.01,IF(AH35&gt;10,1.1,(1+AH35/100))))</f>
        <v>0.33</v>
      </c>
      <c r="AS35" s="109">
        <f>IF($AI35="n/a",1.03*AR35,IF($AI35&lt;0,1.01*AR35,IF($AI35&gt;10,1.1*AR35,(1+$AI35/100)*AR35)))</f>
        <v>0.36300000000000004</v>
      </c>
      <c r="AT35" s="109">
        <f>IF($AK35="n/a",1.03*AS35,IF($AK35&lt;0,1.01*AS35,IF($AK35&gt;10,1.1*AS35,(1+$AK35/100)*AS35)))</f>
        <v>0.37389000000000006</v>
      </c>
      <c r="AU35" s="109">
        <f>IF($AK35="n/a",1.03*AT35,IF($AK35&lt;0,1.01*AT35,IF($AK35&gt;10,1.1*AT35,(1+$AK35/100)*AT35)))</f>
        <v>0.38510670000000008</v>
      </c>
      <c r="AV35" s="109">
        <f>IF($AK35="n/a",1.03*AU35,IF($AK35&lt;0,1.01*AU35,IF($AK35&gt;10,1.1*AU35,(1+$AK35/100)*AU35)))</f>
        <v>0.39665990100000009</v>
      </c>
      <c r="AW35" s="109">
        <f>SUM(AR35:AV35)</f>
        <v>1.8486566010000003</v>
      </c>
      <c r="AX35" s="113">
        <f>AW35/I35*100</f>
        <v>5.19869685320585</v>
      </c>
      <c r="AY35" s="100">
        <v>0.38</v>
      </c>
      <c r="AZ35" s="100">
        <v>60.9</v>
      </c>
      <c r="BA35" s="100">
        <v>-3.75</v>
      </c>
      <c r="BB35" s="100">
        <v>13.889999999999999</v>
      </c>
      <c r="BC35" s="100">
        <v>26.479999999999997</v>
      </c>
      <c r="BE35" s="12">
        <v>2020</v>
      </c>
      <c r="BF35" s="12">
        <f>IF(BE35&gt;2020,0,IF(BE35&gt;2008,1,IF(BE35&gt;2001,2,IF(BE35&gt;1990,3,IF(BE35&gt;1980,4,IF(BE35&gt;1973,5,IF(BE35&gt;1970,6,IF(BE35&gt;1960,7,IF(BE35&gt;1958,8,IF(BE35&gt;1953,9,10))))))))))</f>
        <v>1</v>
      </c>
      <c r="BG35" s="100">
        <v>0.86</v>
      </c>
      <c r="BH35" t="s">
        <v>121</v>
      </c>
      <c r="BI35" t="s">
        <v>122</v>
      </c>
    </row>
    <row r="36" spans="1:61" ht="12.75" customHeight="1" x14ac:dyDescent="0.2">
      <c r="A36" s="116" t="s">
        <v>5570</v>
      </c>
      <c r="B36" s="55" t="s">
        <v>5544</v>
      </c>
      <c r="C36" s="156" t="s">
        <v>180</v>
      </c>
      <c r="D36" s="98" t="s">
        <v>208</v>
      </c>
      <c r="E36" s="157">
        <v>6</v>
      </c>
      <c r="F36" s="2">
        <v>638</v>
      </c>
      <c r="G36" s="2" t="s">
        <v>146</v>
      </c>
      <c r="H36" s="2" t="s">
        <v>146</v>
      </c>
      <c r="I36" s="100">
        <v>279.05</v>
      </c>
      <c r="J36" s="101">
        <f>(M36/I36)*100</f>
        <v>2.2361583945529473</v>
      </c>
      <c r="K36" s="104">
        <v>1.56</v>
      </c>
      <c r="L36" s="71">
        <v>4</v>
      </c>
      <c r="M36" s="28">
        <f>K36*L36</f>
        <v>6.24</v>
      </c>
      <c r="N36" s="103" t="s">
        <v>312</v>
      </c>
      <c r="O36" s="104">
        <v>1.51</v>
      </c>
      <c r="P36" s="158">
        <v>46086</v>
      </c>
      <c r="Q36" s="158">
        <v>46100</v>
      </c>
      <c r="R36" s="28">
        <f>(K36-O36)/O36*100</f>
        <v>3.3112582781456985</v>
      </c>
      <c r="S36" s="105">
        <f>IF(INDEX(Historical!$D$7:$D1730,MATCH(B36,Historical!$B$7:$B$1062,0))=0,"n/a",(INDEX(Historical!$C$7:$C$1062,MATCH(B36,Historical!$B$7:$B$1062,0))/INDEX(Historical!$D$7:$D$1062,MATCH(B36,Historical!$B$7:$B$1062,0))-1)*100)</f>
        <v>7.8571428571428736</v>
      </c>
      <c r="T36" s="105">
        <f>IF(INDEX(Historical!$F$7:$F$1062,MATCH(B36,Historical!$B$7:$B$1062,0))=0,"n/a",((INDEX(Historical!$C$7:$C$1062,MATCH(B36,Historical!$B$7:$B$1062,0))/INDEX(Historical!$F$7:$F$1062,MATCH(B36,Historical!$B$7:$B$1062,0)))^(1/3)-1)*100)</f>
        <v>10.472192881885123</v>
      </c>
      <c r="U36" s="105">
        <f>IF(INDEX(Historical!$H$7:$H$1062,MATCH(B36,Historical!$B$7:$B$1062,0))=0,"n/a",((INDEX(Historical!$C$7:$C$1062,MATCH(B36,Historical!$B$7:$B$1062,0))/INDEX(Historical!$H$7:$H$1062,MATCH(B36,Historical!$B$7:$B$1062,0)))^(1/5)-1)*100)</f>
        <v>172.7692373643707</v>
      </c>
      <c r="V36" s="105">
        <f>IF(INDEX(Historical!$M$7:$M$1062,MATCH(B36,Historical!$B$7:$B$1062,0))=0,"n/a",((INDEX(Historical!$C$7:$C$1062,MATCH(B36,Historical!$B$7:$B$1062,0))/INDEX(Historical!$M$7:$M$1062,MATCH(B36,Historical!$B$7:$B$1062,0)))^(1/10)-1)*100)</f>
        <v>65.157269705081617</v>
      </c>
      <c r="W36" s="106">
        <f>IF(OR(U36&lt;=0,U36="n/a",V36&lt;=0,V36="n/a"),"n/a",U36/V36)</f>
        <v>2.651572697050816</v>
      </c>
      <c r="X36" s="107" t="str">
        <f>IF(OR(AJ36&lt;=0,AJ36="n/a",U36&lt;=0,U36="n/a"),"n/a",U36/AJ36)</f>
        <v>n/a</v>
      </c>
      <c r="Y36" s="162"/>
      <c r="Z36" s="101">
        <f>IF(OR(AC36&lt;0.01,AC36="n/a"),"n/a",M36/AC36*100)</f>
        <v>25.806451612903224</v>
      </c>
      <c r="AA36" s="109">
        <f>IF(OR(AC36&lt;0.01,AC36="n/a"),"n/a",I36/AC36)</f>
        <v>11.540529363110009</v>
      </c>
      <c r="AB36" s="71">
        <v>12</v>
      </c>
      <c r="AC36" s="100">
        <v>24.18</v>
      </c>
      <c r="AD36" s="100">
        <v>1.0900000000000001</v>
      </c>
      <c r="AE36" s="100">
        <v>0.26</v>
      </c>
      <c r="AF36" s="100">
        <v>2.66</v>
      </c>
      <c r="AG36" s="100">
        <v>15.49</v>
      </c>
      <c r="AH36" s="100">
        <v>2.12</v>
      </c>
      <c r="AI36" s="100">
        <v>9.93</v>
      </c>
      <c r="AJ36" s="100">
        <v>-0.69</v>
      </c>
      <c r="AK36" s="100">
        <v>7.61</v>
      </c>
      <c r="AL36" s="100">
        <v>73820</v>
      </c>
      <c r="AM36" s="100">
        <v>1.5</v>
      </c>
      <c r="AN36" s="100">
        <v>0.75</v>
      </c>
      <c r="AO36" s="110">
        <f>IF(U36="n/a","n/a",IF(AA36&lt;0,"n/a",IF(AA36="n/a","n/a",J36+U36-AA36)))</f>
        <v>163.46486639581363</v>
      </c>
      <c r="AP36" s="111">
        <f>IF(U36="n/a","n/a",J36+U36)</f>
        <v>175.00539575892364</v>
      </c>
      <c r="AQ36" s="112">
        <f>IF(OR(AC36&lt;0.01,AC36="n/a",AF36="n/a"),"n/a",(I36/SQRT(22.5*AC36*(I36/AF36))-1)*100)</f>
        <v>16.805266444954103</v>
      </c>
      <c r="AR36" s="101">
        <f>INDEX(Historical!$C$7:$C$1063,MATCH(B36,Historical!$B$7:$B$1063,0))*IF(AH36="n/a",1.03,IF(AH36&lt;0,1.01,IF(AH36&gt;10,1.1,(1+AH36/100))))</f>
        <v>6.1680480000000006</v>
      </c>
      <c r="AS36" s="109">
        <f>IF($AI36="n/a",1.03*AR36,IF($AI36&lt;0,1.01*AR36,IF($AI36&gt;10,1.1*AR36,(1+$AI36/100)*AR36)))</f>
        <v>6.7805351664</v>
      </c>
      <c r="AT36" s="109">
        <f>IF($AK36="n/a",1.03*AS36,IF($AK36&lt;0,1.01*AS36,IF($AK36&gt;10,1.1*AS36,(1+$AK36/100)*AS36)))</f>
        <v>7.2965338925630405</v>
      </c>
      <c r="AU36" s="109">
        <f>IF($AK36="n/a",1.03*AT36,IF($AK36&lt;0,1.01*AT36,IF($AK36&gt;10,1.1*AT36,(1+$AK36/100)*AT36)))</f>
        <v>7.8518001217870887</v>
      </c>
      <c r="AV36" s="109">
        <f>IF($AK36="n/a",1.03*AU36,IF($AK36&lt;0,1.01*AU36,IF($AK36&gt;10,1.1*AU36,(1+$AK36/100)*AU36)))</f>
        <v>8.4493221110550873</v>
      </c>
      <c r="AW36" s="109">
        <f>SUM(AR36:AV36)</f>
        <v>36.546239291805215</v>
      </c>
      <c r="AX36" s="113">
        <f>AW36/I36*100</f>
        <v>13.096663426556249</v>
      </c>
      <c r="AY36" s="100">
        <v>0.3</v>
      </c>
      <c r="AZ36" s="100">
        <v>16.509999999999998</v>
      </c>
      <c r="BA36" s="100">
        <v>-11.540000000000001</v>
      </c>
      <c r="BB36" s="100">
        <v>-2.6</v>
      </c>
      <c r="BC36" s="100">
        <v>-0.32</v>
      </c>
      <c r="BE36" s="12">
        <v>2021</v>
      </c>
      <c r="BF36" s="12">
        <f>IF(BE36&gt;2020,0,IF(BE36&gt;2008,1,IF(BE36&gt;2001,2,IF(BE36&gt;1990,3,IF(BE36&gt;1980,4,IF(BE36&gt;1973,5,IF(BE36&gt;1970,6,IF(BE36&gt;1960,7,IF(BE36&gt;1958,8,IF(BE36&gt;1953,9,10))))))))))</f>
        <v>0</v>
      </c>
      <c r="BG36" s="100">
        <v>4.2700000000000005</v>
      </c>
      <c r="BH36" s="55" t="s">
        <v>121</v>
      </c>
      <c r="BI36" s="55" t="s">
        <v>122</v>
      </c>
    </row>
    <row r="37" spans="1:61" ht="12.75" customHeight="1" x14ac:dyDescent="0.2">
      <c r="A37" s="146" t="s">
        <v>5630</v>
      </c>
      <c r="B37" s="55" t="s">
        <v>5621</v>
      </c>
      <c r="C37" s="156" t="s">
        <v>139</v>
      </c>
      <c r="D37" s="98" t="s">
        <v>420</v>
      </c>
      <c r="E37" s="157">
        <v>6</v>
      </c>
      <c r="F37" s="2">
        <v>652</v>
      </c>
      <c r="G37" s="2"/>
      <c r="H37" s="2"/>
      <c r="I37" s="100">
        <v>68.72</v>
      </c>
      <c r="J37" s="101">
        <f>(M37/I37)*100</f>
        <v>1.1641443538998837</v>
      </c>
      <c r="K37" s="104">
        <v>0.2</v>
      </c>
      <c r="L37" s="71">
        <v>4</v>
      </c>
      <c r="M37" s="28">
        <f>K37*L37</f>
        <v>0.8</v>
      </c>
      <c r="N37" s="103" t="s">
        <v>209</v>
      </c>
      <c r="O37" s="104">
        <v>0.18</v>
      </c>
      <c r="P37" s="158">
        <v>46118</v>
      </c>
      <c r="Q37" s="158">
        <v>46127</v>
      </c>
      <c r="R37" s="28">
        <f>(K37-O37)/O37*100</f>
        <v>11.111111111111121</v>
      </c>
      <c r="S37" s="105">
        <f>IF(INDEX(Historical!$D$7:$D1729,MATCH(B37,Historical!$B$7:$B$1062,0))=0,"n/a",(INDEX(Historical!$C$7:$C$1062,MATCH(B37,Historical!$B$7:$B$1062,0))/INDEX(Historical!$D$7:$D$1062,MATCH(B37,Historical!$B$7:$B$1062,0))-1)*100)</f>
        <v>2.857142857142847</v>
      </c>
      <c r="T37" s="105">
        <f>IF(INDEX(Historical!$F$7:$F$1062,MATCH(B37,Historical!$B$7:$B$1062,0))=0,"n/a",((INDEX(Historical!$C$7:$C$1062,MATCH(B37,Historical!$B$7:$B$1062,0))/INDEX(Historical!$F$7:$F$1062,MATCH(B37,Historical!$B$7:$B$1062,0)))^(1/3)-1)*100)</f>
        <v>7.4735268605483851</v>
      </c>
      <c r="U37" s="105">
        <f>IF(INDEX(Historical!$H$7:$H$1062,MATCH(B37,Historical!$B$7:$B$1062,0))=0,"n/a",((INDEX(Historical!$C$7:$C$1062,MATCH(B37,Historical!$B$7:$B$1062,0))/INDEX(Historical!$H$7:$H$1062,MATCH(B37,Historical!$B$7:$B$1062,0)))^(1/5)-1)*100)</f>
        <v>8.4471771197698544</v>
      </c>
      <c r="V37" s="105">
        <f>IF(INDEX(Historical!$M$7:$M$1062,MATCH(B37,Historical!$B$7:$B$1062,0))=0,"n/a",((INDEX(Historical!$C$7:$C$1062,MATCH(B37,Historical!$B$7:$B$1062,0))/INDEX(Historical!$M$7:$M$1062,MATCH(B37,Historical!$B$7:$B$1062,0)))^(1/10)-1)*100)</f>
        <v>4.1379743992410623</v>
      </c>
      <c r="W37" s="106">
        <f>IF(OR(U37&lt;=0,U37="n/a",V37&lt;=0,V37="n/a"),"n/a",U37/V37)</f>
        <v>2.0413797439924073</v>
      </c>
      <c r="X37" s="107" t="str">
        <f>IF(OR(AJ37&lt;=0,AJ37="n/a",U37&lt;=0,U37="n/a"),"n/a",U37/AJ37)</f>
        <v>n/a</v>
      </c>
      <c r="Y37" s="159"/>
      <c r="Z37" s="101">
        <f>IF(OR(AC37&lt;0.01,AC37="n/a"),"n/a",M37/AC37*100)</f>
        <v>15.065913370998118</v>
      </c>
      <c r="AA37" s="109">
        <f>IF(OR(AC37&lt;0.01,AC37="n/a"),"n/a",I37/AC37)</f>
        <v>12.941619585687382</v>
      </c>
      <c r="AB37" s="71">
        <v>8</v>
      </c>
      <c r="AC37" s="100">
        <v>5.31</v>
      </c>
      <c r="AD37" s="100">
        <v>0.33</v>
      </c>
      <c r="AE37" s="100">
        <v>0.86</v>
      </c>
      <c r="AF37" s="100">
        <v>1.68</v>
      </c>
      <c r="AG37" s="100">
        <v>13.79</v>
      </c>
      <c r="AH37" s="100">
        <v>103.54</v>
      </c>
      <c r="AI37" s="100">
        <v>10.780000000000001</v>
      </c>
      <c r="AJ37" s="100">
        <v>-20.41</v>
      </c>
      <c r="AK37" s="100">
        <v>29.42</v>
      </c>
      <c r="AL37" s="100">
        <v>7600</v>
      </c>
      <c r="AM37" s="100">
        <v>0.85000000000000009</v>
      </c>
      <c r="AN37" s="100">
        <v>0.8</v>
      </c>
      <c r="AO37" s="110">
        <f>IF(U37="n/a","n/a",IF(AA37&lt;0,"n/a",IF(AA37="n/a","n/a",J37+U37-AA37)))</f>
        <v>-3.330298112017644</v>
      </c>
      <c r="AP37" s="111">
        <f>IF(U37="n/a","n/a",J37+U37)</f>
        <v>9.6113214736697383</v>
      </c>
      <c r="AQ37" s="112">
        <f>IF(OR(AC37&lt;0.01,AC37="n/a",AF37="n/a"),"n/a",(I37/SQRT(22.5*AC37*(I37/AF37))-1)*100)</f>
        <v>-1.6990541382574165</v>
      </c>
      <c r="AR37" s="101">
        <f>INDEX(Historical!$C$7:$C$1063,MATCH(B37,Historical!$B$7:$B$1063,0))*IF(AH37="n/a",1.03,IF(AH37&lt;0,1.01,IF(AH37&gt;10,1.1,(1+AH37/100))))</f>
        <v>0.79200000000000004</v>
      </c>
      <c r="AS37" s="109">
        <f>IF($AI37="n/a",1.03*AR37,IF($AI37&lt;0,1.01*AR37,IF($AI37&gt;10,1.1*AR37,(1+$AI37/100)*AR37)))</f>
        <v>0.87120000000000009</v>
      </c>
      <c r="AT37" s="109">
        <f>IF($AK37="n/a",1.03*AS37,IF($AK37&lt;0,1.01*AS37,IF($AK37&gt;10,1.1*AS37,(1+$AK37/100)*AS37)))</f>
        <v>0.95832000000000017</v>
      </c>
      <c r="AU37" s="109">
        <f>IF($AK37="n/a",1.03*AT37,IF($AK37&lt;0,1.01*AT37,IF($AK37&gt;10,1.1*AT37,(1+$AK37/100)*AT37)))</f>
        <v>1.0541520000000002</v>
      </c>
      <c r="AV37" s="109">
        <f>IF($AK37="n/a",1.03*AU37,IF($AK37&lt;0,1.01*AU37,IF($AK37&gt;10,1.1*AU37,(1+$AK37/100)*AU37)))</f>
        <v>1.1595672000000004</v>
      </c>
      <c r="AW37" s="109">
        <f>SUM(AR37:AV37)</f>
        <v>4.8352392000000011</v>
      </c>
      <c r="AX37" s="113">
        <f>AW37/I37*100</f>
        <v>7.0361455180442389</v>
      </c>
      <c r="AY37" s="100">
        <v>1.51</v>
      </c>
      <c r="AZ37" s="100">
        <v>38.379999999999995</v>
      </c>
      <c r="BA37" s="100">
        <v>-19.03</v>
      </c>
      <c r="BB37" s="100">
        <v>-1.96</v>
      </c>
      <c r="BC37" s="100">
        <v>0.41000000000000003</v>
      </c>
      <c r="BE37" s="12">
        <v>2021</v>
      </c>
      <c r="BF37" s="12">
        <f>IF(BE37&gt;2020,0,IF(BE37&gt;2008,1,IF(BE37&gt;2001,2,IF(BE37&gt;1990,3,IF(BE37&gt;1980,4,IF(BE37&gt;1973,5,IF(BE37&gt;1970,6,IF(BE37&gt;1960,7,IF(BE37&gt;1958,8,IF(BE37&gt;1953,9,10))))))))))</f>
        <v>0</v>
      </c>
      <c r="BG37" s="100">
        <v>7.0900000000000007</v>
      </c>
      <c r="BH37" s="55" t="s">
        <v>121</v>
      </c>
      <c r="BI37" s="55" t="s">
        <v>122</v>
      </c>
    </row>
    <row r="38" spans="1:61" ht="12.75" customHeight="1" x14ac:dyDescent="0.2">
      <c r="A38" s="116" t="s">
        <v>1419</v>
      </c>
      <c r="B38" s="55" t="s">
        <v>1420</v>
      </c>
      <c r="C38" s="156" t="s">
        <v>134</v>
      </c>
      <c r="D38" s="98" t="s">
        <v>157</v>
      </c>
      <c r="E38" s="157">
        <v>8</v>
      </c>
      <c r="F38" s="2">
        <v>578</v>
      </c>
      <c r="G38" s="2" t="s">
        <v>146</v>
      </c>
      <c r="H38" s="2" t="s">
        <v>146</v>
      </c>
      <c r="I38" s="100">
        <v>32.94</v>
      </c>
      <c r="J38" s="101">
        <f>(M38/I38)*100</f>
        <v>2.3679417122040074</v>
      </c>
      <c r="K38" s="104">
        <v>0.19500000000000001</v>
      </c>
      <c r="L38" s="71">
        <v>4</v>
      </c>
      <c r="M38" s="28">
        <f>K38*L38</f>
        <v>0.78</v>
      </c>
      <c r="N38" s="103" t="s">
        <v>707</v>
      </c>
      <c r="O38" s="104">
        <v>0.18</v>
      </c>
      <c r="P38" s="158">
        <v>46157</v>
      </c>
      <c r="Q38" s="158">
        <v>46174</v>
      </c>
      <c r="R38" s="28">
        <f>(K38-O38)/O38*100</f>
        <v>8.333333333333341</v>
      </c>
      <c r="S38" s="105">
        <f>IF(INDEX(Historical!$D$7:$D1193,MATCH(B38,Historical!$B$7:$B$1062,0))=0,"n/a",(INDEX(Historical!$C$7:$C$1062,MATCH(B38,Historical!$B$7:$B$1062,0))/INDEX(Historical!$D$7:$D$1062,MATCH(B38,Historical!$B$7:$B$1062,0))-1)*100)</f>
        <v>1.4084507042253502</v>
      </c>
      <c r="T38" s="105">
        <f>IF(INDEX(Historical!$F$7:$F$1062,MATCH(B38,Historical!$B$7:$B$1062,0))=0,"n/a",((INDEX(Historical!$C$7:$C$1062,MATCH(B38,Historical!$B$7:$B$1062,0))/INDEX(Historical!$F$7:$F$1062,MATCH(B38,Historical!$B$7:$B$1062,0)))^(1/3)-1)*100)</f>
        <v>6.5626904627093641</v>
      </c>
      <c r="U38" s="105">
        <f>IF(INDEX(Historical!$H$7:$H$1062,MATCH(B38,Historical!$B$7:$B$1062,0))=0,"n/a",((INDEX(Historical!$C$7:$C$1062,MATCH(B38,Historical!$B$7:$B$1062,0))/INDEX(Historical!$H$7:$H$1062,MATCH(B38,Historical!$B$7:$B$1062,0)))^(1/5)-1)*100)</f>
        <v>14.869835499703509</v>
      </c>
      <c r="V38" s="105">
        <f>IF(INDEX(Historical!$M$7:$M$1062,MATCH(B38,Historical!$B$7:$B$1062,0))=0,"n/a",((INDEX(Historical!$C$7:$C$1062,MATCH(B38,Historical!$B$7:$B$1062,0))/INDEX(Historical!$M$7:$M$1062,MATCH(B38,Historical!$B$7:$B$1062,0)))^(1/10)-1)*100)</f>
        <v>9.1493425617896982</v>
      </c>
      <c r="W38" s="106">
        <f>IF(OR(U38&lt;=0,U38="n/a",V38&lt;=0,V38="n/a"),"n/a",U38/V38)</f>
        <v>1.6252354089138867</v>
      </c>
      <c r="X38" s="107" t="str">
        <f>IF(OR(AJ38&lt;=0,AJ38="n/a",U38&lt;=0,U38="n/a"),"n/a",U38/AJ38)</f>
        <v>n/a</v>
      </c>
      <c r="Y38" s="165" t="s">
        <v>1709</v>
      </c>
      <c r="Z38" s="101">
        <f>IF(OR(AC38&lt;0.01,AC38="n/a"),"n/a",M38/AC38*100)</f>
        <v>25.573770491803284</v>
      </c>
      <c r="AA38" s="109">
        <f>IF(OR(AC38&lt;0.01,AC38="n/a"),"n/a",I38/AC38)</f>
        <v>10.8</v>
      </c>
      <c r="AB38" s="71">
        <v>12</v>
      </c>
      <c r="AC38" s="100">
        <v>3.05</v>
      </c>
      <c r="AD38" s="100" t="s">
        <v>142</v>
      </c>
      <c r="AE38" s="100">
        <v>2.09</v>
      </c>
      <c r="AF38" s="100">
        <v>1.0900000000000001</v>
      </c>
      <c r="AG38" s="100">
        <v>10.23</v>
      </c>
      <c r="AH38" s="100">
        <v>99.63</v>
      </c>
      <c r="AI38" s="100">
        <v>12.659999999999998</v>
      </c>
      <c r="AJ38" s="100">
        <v>-1.79</v>
      </c>
      <c r="AK38" s="100" t="s">
        <v>142</v>
      </c>
      <c r="AL38" s="100">
        <v>1660</v>
      </c>
      <c r="AM38" s="100">
        <v>5.9799999999999995</v>
      </c>
      <c r="AN38" s="100">
        <v>0.57999999999999996</v>
      </c>
      <c r="AO38" s="110">
        <f>IF(U38="n/a","n/a",IF(AA38&lt;0,"n/a",IF(AA38="n/a","n/a",J38+U38-AA38)))</f>
        <v>6.4377772119075161</v>
      </c>
      <c r="AP38" s="111">
        <f>IF(U38="n/a","n/a",J38+U38)</f>
        <v>17.237777211907517</v>
      </c>
      <c r="AQ38" s="112">
        <f>IF(OR(AC38&lt;0.01,AC38="n/a",AF38="n/a"),"n/a",(I38/SQRT(22.5*AC38*(I38/AF38))-1)*100)</f>
        <v>-27.667434719899507</v>
      </c>
      <c r="AR38" s="101">
        <f>INDEX(Historical!$C$7:$C$1063,MATCH(B38,Historical!$B$7:$B$1063,0))*IF(AH38="n/a",1.03,IF(AH38&lt;0,1.01,IF(AH38&gt;10,1.1,(1+AH38/100))))</f>
        <v>0.79200000000000004</v>
      </c>
      <c r="AS38" s="109">
        <f>IF($AI38="n/a",1.03*AR38,IF($AI38&lt;0,1.01*AR38,IF($AI38&gt;10,1.1*AR38,(1+$AI38/100)*AR38)))</f>
        <v>0.87120000000000009</v>
      </c>
      <c r="AT38" s="109">
        <f>IF($AK38="n/a",1.03*AS38,IF($AK38&lt;0,1.01*AS38,IF($AK38&gt;10,1.1*AS38,(1+$AK38/100)*AS38)))</f>
        <v>0.89733600000000013</v>
      </c>
      <c r="AU38" s="109">
        <f>IF($AK38="n/a",1.03*AT38,IF($AK38&lt;0,1.01*AT38,IF($AK38&gt;10,1.1*AT38,(1+$AK38/100)*AT38)))</f>
        <v>0.92425608000000015</v>
      </c>
      <c r="AV38" s="109">
        <f>IF($AK38="n/a",1.03*AU38,IF($AK38&lt;0,1.01*AU38,IF($AK38&gt;10,1.1*AU38,(1+$AK38/100)*AU38)))</f>
        <v>0.95198376240000016</v>
      </c>
      <c r="AW38" s="109">
        <f>SUM(AR38:AV38)</f>
        <v>4.4367758424000003</v>
      </c>
      <c r="AX38" s="113">
        <f>AW38/I38*100</f>
        <v>13.469264852459018</v>
      </c>
      <c r="AY38" s="100">
        <v>1.04</v>
      </c>
      <c r="AZ38" s="100">
        <v>49.29</v>
      </c>
      <c r="BA38" s="100">
        <v>-3.51</v>
      </c>
      <c r="BB38" s="100">
        <v>2.82</v>
      </c>
      <c r="BC38" s="100">
        <v>17.309999999999999</v>
      </c>
      <c r="BE38" s="12">
        <v>2019</v>
      </c>
      <c r="BF38" s="12">
        <f>IF(BE38&gt;2020,0,IF(BE38&gt;2008,1,IF(BE38&gt;2001,2,IF(BE38&gt;1990,3,IF(BE38&gt;1980,4,IF(BE38&gt;1973,5,IF(BE38&gt;1970,6,IF(BE38&gt;1960,7,IF(BE38&gt;1958,8,IF(BE38&gt;1953,9,10))))))))))</f>
        <v>1</v>
      </c>
      <c r="BG38" s="100">
        <v>1.1299999999999999</v>
      </c>
      <c r="BH38" t="s">
        <v>121</v>
      </c>
      <c r="BI38" t="s">
        <v>122</v>
      </c>
    </row>
    <row r="39" spans="1:61" ht="12.75" customHeight="1" x14ac:dyDescent="0.2">
      <c r="A39" s="116" t="s">
        <v>1710</v>
      </c>
      <c r="B39" s="55" t="s">
        <v>1711</v>
      </c>
      <c r="C39" s="156" t="s">
        <v>162</v>
      </c>
      <c r="D39" s="98" t="s">
        <v>192</v>
      </c>
      <c r="E39" s="157">
        <v>5</v>
      </c>
      <c r="F39" s="2">
        <v>729</v>
      </c>
      <c r="G39" s="2" t="s">
        <v>146</v>
      </c>
      <c r="H39" s="2" t="s">
        <v>146</v>
      </c>
      <c r="I39" s="100">
        <v>42.04</v>
      </c>
      <c r="J39" s="101">
        <f>(M39/I39)*100</f>
        <v>2.2835394862036158</v>
      </c>
      <c r="K39" s="104">
        <v>0.24</v>
      </c>
      <c r="L39" s="71">
        <v>4</v>
      </c>
      <c r="M39" s="28">
        <f>K39*L39</f>
        <v>0.96</v>
      </c>
      <c r="N39" s="103" t="s">
        <v>395</v>
      </c>
      <c r="O39" s="104">
        <v>0.23</v>
      </c>
      <c r="P39" s="158">
        <v>46254</v>
      </c>
      <c r="Q39" s="158">
        <v>46275</v>
      </c>
      <c r="R39" s="28">
        <f>(K39-O39)/O39*100</f>
        <v>4.3478260869565135</v>
      </c>
      <c r="S39" s="105">
        <f>IF(INDEX(Historical!$D$7:$D1730,MATCH(B39,Historical!$B$7:$B$1062,0))=0,"n/a",(INDEX(Historical!$C$7:$C$1062,MATCH(B39,Historical!$B$7:$B$1062,0))/INDEX(Historical!$D$7:$D$1062,MATCH(B39,Historical!$B$7:$B$1062,0))-1)*100)</f>
        <v>8.6419753086419693</v>
      </c>
      <c r="T39" s="105">
        <f>IF(INDEX(Historical!$F$7:$F$1062,MATCH(B39,Historical!$B$7:$B$1062,0))=0,"n/a",((INDEX(Historical!$C$7:$C$1062,MATCH(B39,Historical!$B$7:$B$1062,0))/INDEX(Historical!$F$7:$F$1062,MATCH(B39,Historical!$B$7:$B$1062,0)))^(1/3)-1)*100)</f>
        <v>7.9265291666473336</v>
      </c>
      <c r="U39" s="105">
        <f>IF(INDEX(Historical!$H$7:$H$1062,MATCH(B39,Historical!$B$7:$B$1062,0))=0,"n/a",((INDEX(Historical!$C$7:$C$1062,MATCH(B39,Historical!$B$7:$B$1062,0))/INDEX(Historical!$H$7:$H$1062,MATCH(B39,Historical!$B$7:$B$1062,0)))^(1/5)-1)*100)</f>
        <v>3.5261802757145411</v>
      </c>
      <c r="V39" s="105">
        <f>IF(INDEX(Historical!$M$7:$M$1062,MATCH(B39,Historical!$B$7:$B$1062,0))=0,"n/a",((INDEX(Historical!$C$7:$C$1062,MATCH(B39,Historical!$B$7:$B$1062,0))/INDEX(Historical!$M$7:$M$1062,MATCH(B39,Historical!$B$7:$B$1062,0)))^(1/10)-1)*100)</f>
        <v>-1.1709210879118914</v>
      </c>
      <c r="W39" s="106" t="str">
        <f>IF(OR(U39&lt;=0,U39="n/a",V39&lt;=0,V39="n/a"),"n/a",U39/V39)</f>
        <v>n/a</v>
      </c>
      <c r="X39" s="107" t="str">
        <f>IF(OR(AJ39&lt;=0,AJ39="n/a",U39&lt;=0,U39="n/a"),"n/a",U39/AJ39)</f>
        <v>n/a</v>
      </c>
      <c r="Y39" s="162"/>
      <c r="Z39" s="101">
        <f>IF(OR(AC39&lt;0.01,AC39="n/a"),"n/a",M39/AC39*100)</f>
        <v>56.470588235294116</v>
      </c>
      <c r="AA39" s="109">
        <f>IF(OR(AC39&lt;0.01,AC39="n/a"),"n/a",I39/AC39)</f>
        <v>24.729411764705883</v>
      </c>
      <c r="AB39" s="71">
        <v>12</v>
      </c>
      <c r="AC39" s="100">
        <v>1.7</v>
      </c>
      <c r="AD39" s="100">
        <v>2.2400000000000002</v>
      </c>
      <c r="AE39" s="100">
        <v>2.88</v>
      </c>
      <c r="AF39" s="100">
        <v>2.36</v>
      </c>
      <c r="AG39" s="100">
        <v>9.82</v>
      </c>
      <c r="AH39" s="100">
        <v>8.64</v>
      </c>
      <c r="AI39" s="100">
        <v>9.2299999999999986</v>
      </c>
      <c r="AJ39" s="100" t="s">
        <v>142</v>
      </c>
      <c r="AK39" s="100">
        <v>9</v>
      </c>
      <c r="AL39" s="100">
        <v>27690</v>
      </c>
      <c r="AM39" s="100">
        <v>0.27999999999999997</v>
      </c>
      <c r="AN39" s="100">
        <v>2.14</v>
      </c>
      <c r="AO39" s="110">
        <f>IF(U39="n/a","n/a",IF(AA39&lt;0,"n/a",IF(AA39="n/a","n/a",J39+U39-AA39)))</f>
        <v>-18.919692002787727</v>
      </c>
      <c r="AP39" s="111">
        <f>IF(U39="n/a","n/a",J39+U39)</f>
        <v>5.8097197619181564</v>
      </c>
      <c r="AQ39" s="112">
        <f>IF(OR(AC39&lt;0.01,AC39="n/a",AF39="n/a"),"n/a",(I39/SQRT(22.5*AC39*(I39/AF39))-1)*100)</f>
        <v>61.054044434649853</v>
      </c>
      <c r="AR39" s="101">
        <f>INDEX(Historical!$C$7:$C$1063,MATCH(B39,Historical!$B$7:$B$1063,0))*IF(AH39="n/a",1.03,IF(AH39&lt;0,1.01,IF(AH39&gt;10,1.1,(1+AH39/100))))</f>
        <v>0.95603199999999999</v>
      </c>
      <c r="AS39" s="109">
        <f>IF($AI39="n/a",1.03*AR39,IF($AI39&lt;0,1.01*AR39,IF($AI39&gt;10,1.1*AR39,(1+$AI39/100)*AR39)))</f>
        <v>1.0442737536</v>
      </c>
      <c r="AT39" s="109">
        <f>IF($AK39="n/a",1.03*AS39,IF($AK39&lt;0,1.01*AS39,IF($AK39&gt;10,1.1*AS39,(1+$AK39/100)*AS39)))</f>
        <v>1.1382583914240001</v>
      </c>
      <c r="AU39" s="109">
        <f>IF($AK39="n/a",1.03*AT39,IF($AK39&lt;0,1.01*AT39,IF($AK39&gt;10,1.1*AT39,(1+$AK39/100)*AT39)))</f>
        <v>1.2407016466521601</v>
      </c>
      <c r="AV39" s="109">
        <f>IF($AK39="n/a",1.03*AU39,IF($AK39&lt;0,1.01*AU39,IF($AK39&gt;10,1.1*AU39,(1+$AK39/100)*AU39)))</f>
        <v>1.3523647948508546</v>
      </c>
      <c r="AW39" s="109">
        <f>SUM(AR39:AV39)</f>
        <v>5.7316305865270145</v>
      </c>
      <c r="AX39" s="113">
        <f>AW39/I39*100</f>
        <v>13.633754963194612</v>
      </c>
      <c r="AY39" s="718">
        <v>0.46</v>
      </c>
      <c r="AZ39" s="100">
        <v>14.85</v>
      </c>
      <c r="BA39" s="100">
        <v>-7.1099999999999994</v>
      </c>
      <c r="BB39" s="100">
        <v>-2.6</v>
      </c>
      <c r="BC39" s="100">
        <v>1.6</v>
      </c>
      <c r="BE39" s="12">
        <v>2022</v>
      </c>
      <c r="BF39" s="12">
        <f>IF(BE39&gt;2020,0,IF(BE39&gt;2008,1,IF(BE39&gt;2001,2,IF(BE39&gt;1990,3,IF(BE39&gt;1980,4,IF(BE39&gt;1973,5,IF(BE39&gt;1970,6,IF(BE39&gt;1960,7,IF(BE39&gt;1958,8,IF(BE39&gt;1953,9,10))))))))))</f>
        <v>0</v>
      </c>
      <c r="BG39" s="100">
        <v>2.42</v>
      </c>
      <c r="BH39" s="55" t="s">
        <v>121</v>
      </c>
      <c r="BI39" s="55" t="s">
        <v>122</v>
      </c>
    </row>
    <row r="40" spans="1:61" ht="12.75" customHeight="1" x14ac:dyDescent="0.2">
      <c r="A40" s="116" t="s">
        <v>1421</v>
      </c>
      <c r="B40" s="55" t="s">
        <v>1422</v>
      </c>
      <c r="C40" s="156" t="s">
        <v>263</v>
      </c>
      <c r="D40" s="98" t="s">
        <v>264</v>
      </c>
      <c r="E40" s="157">
        <v>9</v>
      </c>
      <c r="F40" s="2">
        <v>532</v>
      </c>
      <c r="G40" s="2" t="s">
        <v>146</v>
      </c>
      <c r="H40" s="2" t="s">
        <v>146</v>
      </c>
      <c r="I40" s="100">
        <v>120.48</v>
      </c>
      <c r="J40" s="101">
        <f>(M40/I40)*100</f>
        <v>2.788844621513944</v>
      </c>
      <c r="K40" s="104">
        <v>0.84</v>
      </c>
      <c r="L40" s="71">
        <v>4</v>
      </c>
      <c r="M40" s="28">
        <f>K40*L40</f>
        <v>3.36</v>
      </c>
      <c r="N40" s="103" t="s">
        <v>707</v>
      </c>
      <c r="O40" s="104">
        <v>0.78</v>
      </c>
      <c r="P40" s="158">
        <v>45978</v>
      </c>
      <c r="Q40" s="158">
        <v>45992</v>
      </c>
      <c r="R40" s="28">
        <f>(K40-O40)/O40*100</f>
        <v>7.6923076923076845</v>
      </c>
      <c r="S40" s="105">
        <f>IF(INDEX(Historical!$D$7:$D1196,MATCH(B40,Historical!$B$7:$B$1062,0))=0,"n/a",(INDEX(Historical!$C$7:$C$1062,MATCH(B40,Historical!$B$7:$B$1062,0))/INDEX(Historical!$D$7:$D$1062,MATCH(B40,Historical!$B$7:$B$1062,0))-1)*100)</f>
        <v>26.190476190476186</v>
      </c>
      <c r="T40" s="105">
        <f>IF(INDEX(Historical!$F$7:$F$1062,MATCH(B40,Historical!$B$7:$B$1062,0))=0,"n/a",((INDEX(Historical!$C$7:$C$1062,MATCH(B40,Historical!$B$7:$B$1062,0))/INDEX(Historical!$F$7:$F$1062,MATCH(B40,Historical!$B$7:$B$1062,0)))^(1/3)-1)*100)</f>
        <v>18.9383123663448</v>
      </c>
      <c r="U40" s="105">
        <f>IF(INDEX(Historical!$H$7:$H$1062,MATCH(B40,Historical!$B$7:$B$1062,0))=0,"n/a",((INDEX(Historical!$C$7:$C$1062,MATCH(B40,Historical!$B$7:$B$1062,0))/INDEX(Historical!$H$7:$H$1062,MATCH(B40,Historical!$B$7:$B$1062,0)))^(1/5)-1)*100)</f>
        <v>13.477061997581563</v>
      </c>
      <c r="V40" s="105">
        <f>IF(INDEX(Historical!$M$7:$M$1062,MATCH(B40,Historical!$B$7:$B$1062,0))=0,"n/a",((INDEX(Historical!$C$7:$C$1062,MATCH(B40,Historical!$B$7:$B$1062,0))/INDEX(Historical!$M$7:$M$1062,MATCH(B40,Historical!$B$7:$B$1062,0)))^(1/10)-1)*100)</f>
        <v>0.78780312098873928</v>
      </c>
      <c r="W40" s="106">
        <f>IF(OR(U40&lt;=0,U40="n/a",V40&lt;=0,V40="n/a"),"n/a",U40/V40)</f>
        <v>17.107144714871218</v>
      </c>
      <c r="X40" s="107" t="str">
        <f>IF(OR(AJ40&lt;=0,AJ40="n/a",U40&lt;=0,U40="n/a"),"n/a",U40/AJ40)</f>
        <v>n/a</v>
      </c>
      <c r="Y40" s="165"/>
      <c r="Z40" s="101">
        <f>IF(OR(AC40&lt;0.01,AC40="n/a"),"n/a",M40/AC40*100)</f>
        <v>57.142857142857139</v>
      </c>
      <c r="AA40" s="109">
        <f>IF(OR(AC40&lt;0.01,AC40="n/a"),"n/a",I40/AC40)</f>
        <v>20.489795918367349</v>
      </c>
      <c r="AB40" s="71">
        <v>12</v>
      </c>
      <c r="AC40" s="100">
        <v>5.88</v>
      </c>
      <c r="AD40" s="100">
        <v>0.93</v>
      </c>
      <c r="AE40" s="100">
        <v>2.54</v>
      </c>
      <c r="AF40" s="100">
        <v>2.27</v>
      </c>
      <c r="AG40" s="100">
        <v>11.25</v>
      </c>
      <c r="AH40" s="100">
        <v>55.97</v>
      </c>
      <c r="AI40" s="100">
        <v>-9.39</v>
      </c>
      <c r="AJ40" s="100" t="s">
        <v>142</v>
      </c>
      <c r="AK40" s="100">
        <v>14.860000000000001</v>
      </c>
      <c r="AL40" s="100">
        <v>146780</v>
      </c>
      <c r="AM40" s="100">
        <v>0.1</v>
      </c>
      <c r="AN40" s="100">
        <v>0.36</v>
      </c>
      <c r="AO40" s="110">
        <f>IF(U40="n/a","n/a",IF(AA40&lt;0,"n/a",IF(AA40="n/a","n/a",J40+U40-AA40)))</f>
        <v>-4.2238892992718426</v>
      </c>
      <c r="AP40" s="111">
        <f>IF(U40="n/a","n/a",J40+U40)</f>
        <v>16.265906619095507</v>
      </c>
      <c r="AQ40" s="112">
        <f>IF(OR(AC40&lt;0.01,AC40="n/a",AF40="n/a"),"n/a",(I40/SQRT(22.5*AC40*(I40/AF40))-1)*100)</f>
        <v>43.777353702318919</v>
      </c>
      <c r="AR40" s="101">
        <f>INDEX(Historical!$C$7:$C$1063,MATCH(B40,Historical!$B$7:$B$1063,0))*IF(AH40="n/a",1.03,IF(AH40&lt;0,1.01,IF(AH40&gt;10,1.1,(1+AH40/100))))</f>
        <v>3.4980000000000007</v>
      </c>
      <c r="AS40" s="109">
        <f>IF($AI40="n/a",1.03*AR40,IF($AI40&lt;0,1.01*AR40,IF($AI40&gt;10,1.1*AR40,(1+$AI40/100)*AR40)))</f>
        <v>3.5329800000000007</v>
      </c>
      <c r="AT40" s="109">
        <f>IF($AK40="n/a",1.03*AS40,IF($AK40&lt;0,1.01*AS40,IF($AK40&gt;10,1.1*AS40,(1+$AK40/100)*AS40)))</f>
        <v>3.8862780000000012</v>
      </c>
      <c r="AU40" s="109">
        <f>IF($AK40="n/a",1.03*AT40,IF($AK40&lt;0,1.01*AT40,IF($AK40&gt;10,1.1*AT40,(1+$AK40/100)*AT40)))</f>
        <v>4.2749058000000018</v>
      </c>
      <c r="AV40" s="109">
        <f>IF($AK40="n/a",1.03*AU40,IF($AK40&lt;0,1.01*AU40,IF($AK40&gt;10,1.1*AU40,(1+$AK40/100)*AU40)))</f>
        <v>4.7023963800000024</v>
      </c>
      <c r="AW40" s="109">
        <f>SUM(AR40:AV40)</f>
        <v>19.894560180000006</v>
      </c>
      <c r="AX40" s="113">
        <f>AW40/I40*100</f>
        <v>16.512749153386459</v>
      </c>
      <c r="AY40" s="100">
        <v>0.1</v>
      </c>
      <c r="AZ40" s="100">
        <v>40.799999999999997</v>
      </c>
      <c r="BA40" s="100">
        <v>-11.33</v>
      </c>
      <c r="BB40" s="100">
        <v>6.04</v>
      </c>
      <c r="BC40" s="100">
        <v>11.83</v>
      </c>
      <c r="BE40" s="12">
        <v>2017</v>
      </c>
      <c r="BF40" s="12">
        <f>IF(BE40&gt;2020,0,IF(BE40&gt;2008,1,IF(BE40&gt;2001,2,IF(BE40&gt;1990,3,IF(BE40&gt;1980,4,IF(BE40&gt;1973,5,IF(BE40&gt;1970,6,IF(BE40&gt;1960,7,IF(BE40&gt;1958,8,IF(BE40&gt;1953,9,10))))))))))</f>
        <v>1</v>
      </c>
      <c r="BG40" s="100">
        <v>5.91</v>
      </c>
      <c r="BH40" t="s">
        <v>121</v>
      </c>
      <c r="BI40" t="s">
        <v>122</v>
      </c>
    </row>
    <row r="41" spans="1:61" ht="12.75" customHeight="1" x14ac:dyDescent="0.2">
      <c r="A41" s="116" t="s">
        <v>1425</v>
      </c>
      <c r="B41" s="55" t="s">
        <v>1426</v>
      </c>
      <c r="C41" s="156" t="s">
        <v>300</v>
      </c>
      <c r="D41" s="98" t="s">
        <v>301</v>
      </c>
      <c r="E41" s="157">
        <v>5</v>
      </c>
      <c r="F41" s="2">
        <v>676</v>
      </c>
      <c r="G41" s="2" t="s">
        <v>146</v>
      </c>
      <c r="H41" s="2" t="s">
        <v>146</v>
      </c>
      <c r="I41" s="100">
        <v>54.84</v>
      </c>
      <c r="J41" s="101">
        <f>(M41/I41)*100</f>
        <v>5.6163384390955509</v>
      </c>
      <c r="K41" s="104">
        <v>0.77</v>
      </c>
      <c r="L41" s="71">
        <v>4</v>
      </c>
      <c r="M41" s="28">
        <f>K41*L41</f>
        <v>3.08</v>
      </c>
      <c r="N41" s="103" t="s">
        <v>147</v>
      </c>
      <c r="O41" s="104">
        <v>0.75</v>
      </c>
      <c r="P41" s="115">
        <v>45744</v>
      </c>
      <c r="Q41" s="115">
        <v>45755</v>
      </c>
      <c r="R41" s="28">
        <f>(K41-O41)/O41*100</f>
        <v>2.6666666666666687</v>
      </c>
      <c r="S41" s="105">
        <f>IF(INDEX(Historical!$D$7:$D1206,MATCH(B41,Historical!$B$7:$B$1062,0))=0,"n/a",(INDEX(Historical!$C$7:$C$1062,MATCH(B41,Historical!$B$7:$B$1062,0))/INDEX(Historical!$D$7:$D$1062,MATCH(B41,Historical!$B$7:$B$1062,0))-1)*100)</f>
        <v>2.6845637583892579</v>
      </c>
      <c r="T41" s="105">
        <f>IF(INDEX(Historical!$F$7:$F$1062,MATCH(B41,Historical!$B$7:$B$1062,0))=0,"n/a",((INDEX(Historical!$C$7:$C$1062,MATCH(B41,Historical!$B$7:$B$1062,0))/INDEX(Historical!$F$7:$F$1062,MATCH(B41,Historical!$B$7:$B$1062,0)))^(1/3)-1)*100)</f>
        <v>1.6895079346706199</v>
      </c>
      <c r="U41" s="105">
        <f>IF(INDEX(Historical!$H$7:$H$1062,MATCH(B41,Historical!$B$7:$B$1062,0))=0,"n/a",((INDEX(Historical!$C$7:$C$1062,MATCH(B41,Historical!$B$7:$B$1062,0))/INDEX(Historical!$H$7:$H$1062,MATCH(B41,Historical!$B$7:$B$1062,0)))^(1/5)-1)*100)</f>
        <v>1.7917730222104078</v>
      </c>
      <c r="V41" s="105">
        <f>IF(INDEX(Historical!$M$7:$M$1062,MATCH(B41,Historical!$B$7:$B$1062,0))=0,"n/a",((INDEX(Historical!$C$7:$C$1062,MATCH(B41,Historical!$B$7:$B$1062,0))/INDEX(Historical!$M$7:$M$1062,MATCH(B41,Historical!$B$7:$B$1062,0)))^(1/10)-1)*100)</f>
        <v>-5.1643100169600942</v>
      </c>
      <c r="W41" s="106" t="str">
        <f>IF(OR(U41&lt;=0,U41="n/a",V41&lt;=0,V41="n/a"),"n/a",U41/V41)</f>
        <v>n/a</v>
      </c>
      <c r="X41" s="107" t="str">
        <f>IF(OR(AJ41&lt;=0,AJ41="n/a",U41&lt;=0,U41="n/a"),"n/a",U41/AJ41)</f>
        <v>n/a</v>
      </c>
      <c r="Y41" s="162"/>
      <c r="Z41" s="101" t="str">
        <f>IF(OR(AC41&lt;0.01,AC41="n/a"),"n/a",M41/AC41*100)</f>
        <v>n/a</v>
      </c>
      <c r="AA41" s="109" t="str">
        <f>IF(OR(AC41&lt;0.01,AC41="n/a"),"n/a",I41/AC41)</f>
        <v>n/a</v>
      </c>
      <c r="AB41" s="71">
        <v>12</v>
      </c>
      <c r="AC41" s="100">
        <v>-0.02</v>
      </c>
      <c r="AD41" s="100" t="s">
        <v>142</v>
      </c>
      <c r="AE41" s="100">
        <v>2.77</v>
      </c>
      <c r="AF41" s="100">
        <v>1.33</v>
      </c>
      <c r="AG41" s="100">
        <v>1.23</v>
      </c>
      <c r="AH41" s="100">
        <v>-199.52</v>
      </c>
      <c r="AI41" s="100">
        <v>63.04</v>
      </c>
      <c r="AJ41" s="100" t="s">
        <v>142</v>
      </c>
      <c r="AK41" s="100" t="s">
        <v>142</v>
      </c>
      <c r="AL41" s="100">
        <v>970.9</v>
      </c>
      <c r="AM41" s="100">
        <v>0.67</v>
      </c>
      <c r="AN41" s="100">
        <v>1.45</v>
      </c>
      <c r="AO41" s="110" t="str">
        <f>IF(U41="n/a","n/a",IF(AA41&lt;0,"n/a",IF(AA41="n/a","n/a",J41+U41-AA41)))</f>
        <v>n/a</v>
      </c>
      <c r="AP41" s="111">
        <f>IF(U41="n/a","n/a",J41+U41)</f>
        <v>7.4081114613059587</v>
      </c>
      <c r="AQ41" s="112" t="str">
        <f>IF(OR(AC41&lt;0.01,AC41="n/a",AF41="n/a"),"n/a",(I41/SQRT(22.5*AC41*(I41/AF41))-1)*100)</f>
        <v>n/a</v>
      </c>
      <c r="AR41" s="101">
        <f>INDEX(Historical!$C$7:$C$1063,MATCH(B41,Historical!$B$7:$B$1063,0))*IF(AH41="n/a",1.03,IF(AH41&lt;0,1.01,IF(AH41&gt;10,1.1,(1+AH41/100))))</f>
        <v>3.0906000000000002</v>
      </c>
      <c r="AS41" s="109">
        <f>IF($AI41="n/a",1.03*AR41,IF($AI41&lt;0,1.01*AR41,IF($AI41&gt;10,1.1*AR41,(1+$AI41/100)*AR41)))</f>
        <v>3.3996600000000003</v>
      </c>
      <c r="AT41" s="109">
        <f>IF($AK41="n/a",1.03*AS41,IF($AK41&lt;0,1.01*AS41,IF($AK41&gt;10,1.1*AS41,(1+$AK41/100)*AS41)))</f>
        <v>3.5016498000000005</v>
      </c>
      <c r="AU41" s="109">
        <f>IF($AK41="n/a",1.03*AT41,IF($AK41&lt;0,1.01*AT41,IF($AK41&gt;10,1.1*AT41,(1+$AK41/100)*AT41)))</f>
        <v>3.6066992940000007</v>
      </c>
      <c r="AV41" s="109">
        <f>IF($AK41="n/a",1.03*AU41,IF($AK41&lt;0,1.01*AU41,IF($AK41&gt;10,1.1*AU41,(1+$AK41/100)*AU41)))</f>
        <v>3.7149002728200009</v>
      </c>
      <c r="AW41" s="109">
        <f>SUM(AR41:AV41)</f>
        <v>17.313509366820004</v>
      </c>
      <c r="AX41" s="113">
        <f>AW41/I41*100</f>
        <v>31.570950705361057</v>
      </c>
      <c r="AY41" s="718">
        <v>0.89</v>
      </c>
      <c r="AZ41" s="100">
        <v>3.94</v>
      </c>
      <c r="BA41" s="100">
        <v>-21.21</v>
      </c>
      <c r="BB41" s="100">
        <v>-6.04</v>
      </c>
      <c r="BC41" s="100">
        <v>-12.030000000000001</v>
      </c>
      <c r="BE41" s="12">
        <v>2021</v>
      </c>
      <c r="BF41" s="12">
        <f>IF(BE41&gt;2020,0,IF(BE41&gt;2008,1,IF(BE41&gt;2001,2,IF(BE41&gt;1990,3,IF(BE41&gt;1980,4,IF(BE41&gt;1973,5,IF(BE41&gt;1970,6,IF(BE41&gt;1960,7,IF(BE41&gt;1958,8,IF(BE41&gt;1953,9,10))))))))))</f>
        <v>0</v>
      </c>
      <c r="BG41" s="100">
        <v>0.44</v>
      </c>
      <c r="BH41" t="s">
        <v>121</v>
      </c>
      <c r="BI41" t="s">
        <v>302</v>
      </c>
    </row>
    <row r="42" spans="1:61" ht="12.75" customHeight="1" x14ac:dyDescent="0.2">
      <c r="A42" s="116" t="s">
        <v>1427</v>
      </c>
      <c r="B42" s="55" t="s">
        <v>1428</v>
      </c>
      <c r="C42" s="156" t="s">
        <v>116</v>
      </c>
      <c r="D42" s="98" t="s">
        <v>150</v>
      </c>
      <c r="E42" s="157">
        <v>8</v>
      </c>
      <c r="F42" s="2">
        <v>577</v>
      </c>
      <c r="G42" s="2" t="s">
        <v>146</v>
      </c>
      <c r="H42" s="2" t="s">
        <v>146</v>
      </c>
      <c r="I42" s="100">
        <v>318.93</v>
      </c>
      <c r="J42" s="101">
        <f>(M42/I42)*100</f>
        <v>0.37625811306556295</v>
      </c>
      <c r="K42" s="104">
        <v>0.3</v>
      </c>
      <c r="L42" s="71">
        <v>4</v>
      </c>
      <c r="M42" s="28">
        <f>K42*L42</f>
        <v>1.2</v>
      </c>
      <c r="N42" s="103" t="s">
        <v>326</v>
      </c>
      <c r="O42" s="104">
        <v>0.27</v>
      </c>
      <c r="P42" s="158">
        <v>46136</v>
      </c>
      <c r="Q42" s="158">
        <v>46150</v>
      </c>
      <c r="R42" s="28">
        <f>(K42-O42)/O42*100</f>
        <v>11.1111111111111</v>
      </c>
      <c r="S42" s="105">
        <f>IF(INDEX(Historical!$D$7:$D1207,MATCH(B42,Historical!$B$7:$B$1062,0))=0,"n/a",(INDEX(Historical!$C$7:$C$1062,MATCH(B42,Historical!$B$7:$B$1062,0))/INDEX(Historical!$D$7:$D$1062,MATCH(B42,Historical!$B$7:$B$1062,0))-1)*100)</f>
        <v>23.529411764705888</v>
      </c>
      <c r="T42" s="105">
        <f>IF(INDEX(Historical!$F$7:$F$1062,MATCH(B42,Historical!$B$7:$B$1062,0))=0,"n/a",((INDEX(Historical!$C$7:$C$1062,MATCH(B42,Historical!$B$7:$B$1062,0))/INDEX(Historical!$F$7:$F$1062,MATCH(B42,Historical!$B$7:$B$1062,0)))^(1/3)-1)*100)</f>
        <v>16.738772165039471</v>
      </c>
      <c r="U42" s="105">
        <f>IF(INDEX(Historical!$H$7:$H$1062,MATCH(B42,Historical!$B$7:$B$1062,0))=0,"n/a",((INDEX(Historical!$C$7:$C$1062,MATCH(B42,Historical!$B$7:$B$1062,0))/INDEX(Historical!$H$7:$H$1062,MATCH(B42,Historical!$B$7:$B$1062,0)))^(1/5)-1)*100)</f>
        <v>14.224458489960789</v>
      </c>
      <c r="V42" s="105" t="str">
        <f>IF(INDEX(Historical!$M$7:$M$1062,MATCH(B42,Historical!$B$7:$B$1062,0))=0,"n/a",((INDEX(Historical!$C$7:$C$1062,MATCH(B42,Historical!$B$7:$B$1062,0))/INDEX(Historical!$M$7:$M$1062,MATCH(B42,Historical!$B$7:$B$1062,0)))^(1/10)-1)*100)</f>
        <v>n/a</v>
      </c>
      <c r="W42" s="106" t="str">
        <f>IF(OR(U42&lt;=0,U42="n/a",V42&lt;=0,V42="n/a"),"n/a",U42/V42)</f>
        <v>n/a</v>
      </c>
      <c r="X42" s="107">
        <f>IF(OR(AJ42&lt;=0,AJ42="n/a",U42&lt;=0,U42="n/a"),"n/a",U42/AJ42)</f>
        <v>0.69761934722711072</v>
      </c>
      <c r="Y42" s="162"/>
      <c r="Z42" s="101">
        <f>IF(OR(AC42&lt;0.01,AC42="n/a"),"n/a",M42/AC42*100)</f>
        <v>16.43835616438356</v>
      </c>
      <c r="AA42" s="109">
        <f>IF(OR(AC42&lt;0.01,AC42="n/a"),"n/a",I42/AC42)</f>
        <v>43.68904109589041</v>
      </c>
      <c r="AB42" s="71">
        <v>3</v>
      </c>
      <c r="AC42" s="100">
        <v>7.3</v>
      </c>
      <c r="AD42" s="100">
        <v>2.02</v>
      </c>
      <c r="AE42" s="100">
        <v>4.4400000000000004</v>
      </c>
      <c r="AF42" s="100">
        <v>4.84</v>
      </c>
      <c r="AG42" s="100">
        <v>11.07</v>
      </c>
      <c r="AH42" s="100">
        <v>17.36</v>
      </c>
      <c r="AI42" s="100">
        <v>9.5699999999999985</v>
      </c>
      <c r="AJ42" s="100">
        <v>20.39</v>
      </c>
      <c r="AK42" s="100">
        <v>11.799999999999999</v>
      </c>
      <c r="AL42" s="100">
        <v>5200</v>
      </c>
      <c r="AM42" s="100">
        <v>1.4000000000000001</v>
      </c>
      <c r="AN42" s="100">
        <v>0.86</v>
      </c>
      <c r="AO42" s="110">
        <f>IF(U42="n/a","n/a",IF(AA42&lt;0,"n/a",IF(AA42="n/a","n/a",J42+U42-AA42)))</f>
        <v>-29.088324492864061</v>
      </c>
      <c r="AP42" s="111">
        <f>IF(U42="n/a","n/a",J42+U42)</f>
        <v>14.600716603026351</v>
      </c>
      <c r="AQ42" s="112">
        <f>IF(OR(AC42&lt;0.01,AC42="n/a",AF42="n/a"),"n/a",(I42/SQRT(22.5*AC42*(I42/AF42))-1)*100)</f>
        <v>206.56154640652474</v>
      </c>
      <c r="AR42" s="101">
        <f>INDEX(Historical!$C$7:$C$1063,MATCH(B42,Historical!$B$7:$B$1063,0))*IF(AH42="n/a",1.03,IF(AH42&lt;0,1.01,IF(AH42&gt;10,1.1,(1+AH42/100))))</f>
        <v>1.1550000000000002</v>
      </c>
      <c r="AS42" s="109">
        <f>IF($AI42="n/a",1.03*AR42,IF($AI42&lt;0,1.01*AR42,IF($AI42&gt;10,1.1*AR42,(1+$AI42/100)*AR42)))</f>
        <v>1.2655335000000001</v>
      </c>
      <c r="AT42" s="109">
        <f>IF($AK42="n/a",1.03*AS42,IF($AK42&lt;0,1.01*AS42,IF($AK42&gt;10,1.1*AS42,(1+$AK42/100)*AS42)))</f>
        <v>1.3920868500000003</v>
      </c>
      <c r="AU42" s="109">
        <f>IF($AK42="n/a",1.03*AT42,IF($AK42&lt;0,1.01*AT42,IF($AK42&gt;10,1.1*AT42,(1+$AK42/100)*AT42)))</f>
        <v>1.5312955350000004</v>
      </c>
      <c r="AV42" s="109">
        <f>IF($AK42="n/a",1.03*AU42,IF($AK42&lt;0,1.01*AU42,IF($AK42&gt;10,1.1*AU42,(1+$AK42/100)*AU42)))</f>
        <v>1.6844250885000005</v>
      </c>
      <c r="AW42" s="109">
        <f>SUM(AR42:AV42)</f>
        <v>7.0283409735000015</v>
      </c>
      <c r="AX42" s="113">
        <f>AW42/I42*100</f>
        <v>2.2037252605587438</v>
      </c>
      <c r="AY42" s="100">
        <v>0.83</v>
      </c>
      <c r="AZ42" s="100">
        <v>38.39</v>
      </c>
      <c r="BA42" s="100">
        <v>-5.37</v>
      </c>
      <c r="BB42" s="100">
        <v>14.17</v>
      </c>
      <c r="BC42" s="100">
        <v>13.76</v>
      </c>
      <c r="BE42" s="12">
        <v>2019</v>
      </c>
      <c r="BF42" s="12">
        <f>IF(BE42&gt;2020,0,IF(BE42&gt;2008,1,IF(BE42&gt;2001,2,IF(BE42&gt;1990,3,IF(BE42&gt;1980,4,IF(BE42&gt;1973,5,IF(BE42&gt;1970,6,IF(BE42&gt;1960,7,IF(BE42&gt;1958,8,IF(BE42&gt;1953,9,10))))))))))</f>
        <v>1</v>
      </c>
      <c r="BG42" s="100">
        <v>6.25</v>
      </c>
      <c r="BH42" t="s">
        <v>121</v>
      </c>
      <c r="BI42" t="s">
        <v>122</v>
      </c>
    </row>
    <row r="43" spans="1:61" ht="12.75" customHeight="1" x14ac:dyDescent="0.2">
      <c r="A43" s="55" t="s">
        <v>1431</v>
      </c>
      <c r="B43" s="55" t="s">
        <v>1432</v>
      </c>
      <c r="C43" s="156" t="s">
        <v>198</v>
      </c>
      <c r="D43" s="98" t="s">
        <v>348</v>
      </c>
      <c r="E43" s="157">
        <v>7</v>
      </c>
      <c r="F43" s="2">
        <v>603</v>
      </c>
      <c r="G43" s="2" t="s">
        <v>146</v>
      </c>
      <c r="H43" s="2" t="s">
        <v>146</v>
      </c>
      <c r="I43" s="100">
        <v>55.33</v>
      </c>
      <c r="J43" s="101">
        <f>(M43/I43)*100</f>
        <v>2.3856858846918492</v>
      </c>
      <c r="K43" s="104">
        <v>0.33</v>
      </c>
      <c r="L43" s="71">
        <v>4</v>
      </c>
      <c r="M43" s="28">
        <f>K43*L43</f>
        <v>1.32</v>
      </c>
      <c r="N43" s="103" t="s">
        <v>585</v>
      </c>
      <c r="O43" s="104">
        <v>0.31</v>
      </c>
      <c r="P43" s="158">
        <v>46071</v>
      </c>
      <c r="Q43" s="158">
        <v>46079</v>
      </c>
      <c r="R43" s="28">
        <f>(K43-O43)/O43*100</f>
        <v>6.4516129032258114</v>
      </c>
      <c r="S43" s="105">
        <f>IF(INDEX(Historical!$D$7:$D1214,MATCH(B43,Historical!$B$7:$B$1062,0))=0,"n/a",(INDEX(Historical!$C$7:$C$1062,MATCH(B43,Historical!$B$7:$B$1062,0))/INDEX(Historical!$D$7:$D$1062,MATCH(B43,Historical!$B$7:$B$1062,0))-1)*100)</f>
        <v>3.3333333333333437</v>
      </c>
      <c r="T43" s="105">
        <f>IF(INDEX(Historical!$F$7:$F$1062,MATCH(B43,Historical!$B$7:$B$1062,0))=0,"n/a",((INDEX(Historical!$C$7:$C$1062,MATCH(B43,Historical!$B$7:$B$1062,0))/INDEX(Historical!$F$7:$F$1062,MATCH(B43,Historical!$B$7:$B$1062,0)))^(1/3)-1)*100)</f>
        <v>4.7126884130464397</v>
      </c>
      <c r="U43" s="105">
        <f>IF(INDEX(Historical!$H$7:$H$1062,MATCH(B43,Historical!$B$7:$B$1062,0))=0,"n/a",((INDEX(Historical!$C$7:$C$1062,MATCH(B43,Historical!$B$7:$B$1062,0))/INDEX(Historical!$H$7:$H$1062,MATCH(B43,Historical!$B$7:$B$1062,0)))^(1/5)-1)*100)</f>
        <v>7.0995886039598277</v>
      </c>
      <c r="V43" s="105" t="str">
        <f>IF(INDEX(Historical!$M$7:$M$1062,MATCH(B43,Historical!$B$7:$B$1062,0))=0,"n/a",((INDEX(Historical!$C$7:$C$1062,MATCH(B43,Historical!$B$7:$B$1062,0))/INDEX(Historical!$M$7:$M$1062,MATCH(B43,Historical!$B$7:$B$1062,0)))^(1/10)-1)*100)</f>
        <v>n/a</v>
      </c>
      <c r="W43" s="106" t="str">
        <f>IF(OR(U43&lt;=0,U43="n/a",V43&lt;=0,V43="n/a"),"n/a",U43/V43)</f>
        <v>n/a</v>
      </c>
      <c r="X43" s="107">
        <f>IF(OR(AJ43&lt;=0,AJ43="n/a",U43&lt;=0,U43="n/a"),"n/a",U43/AJ43)</f>
        <v>0.58529172332727353</v>
      </c>
      <c r="Y43" s="55"/>
      <c r="Z43" s="101">
        <f>IF(OR(AC43&lt;0.01,AC43="n/a"),"n/a",M43/AC43*100)</f>
        <v>28.326180257510732</v>
      </c>
      <c r="AA43" s="109">
        <f>IF(OR(AC43&lt;0.01,AC43="n/a"),"n/a",I43/AC43)</f>
        <v>11.873390557939913</v>
      </c>
      <c r="AB43" s="71">
        <v>12</v>
      </c>
      <c r="AC43" s="100">
        <v>4.66</v>
      </c>
      <c r="AD43" s="100">
        <v>0.92</v>
      </c>
      <c r="AE43" s="100">
        <v>1.1499999999999999</v>
      </c>
      <c r="AF43" s="100">
        <v>1.73</v>
      </c>
      <c r="AG43" s="100">
        <v>14.92</v>
      </c>
      <c r="AH43" s="100">
        <v>8.7099999999999991</v>
      </c>
      <c r="AI43" s="100">
        <v>9.76</v>
      </c>
      <c r="AJ43" s="100">
        <v>12.13</v>
      </c>
      <c r="AK43" s="100">
        <v>9.58</v>
      </c>
      <c r="AL43" s="100">
        <v>24920</v>
      </c>
      <c r="AM43" s="100">
        <v>0.49</v>
      </c>
      <c r="AN43" s="100">
        <v>0.14000000000000001</v>
      </c>
      <c r="AO43" s="110">
        <f>IF(U43="n/a","n/a",IF(AA43&lt;0,"n/a",IF(AA43="n/a","n/a",J43+U43-AA43)))</f>
        <v>-2.3881160692882375</v>
      </c>
      <c r="AP43" s="111">
        <f>IF(U43="n/a","n/a",J43+U43)</f>
        <v>9.485274488651676</v>
      </c>
      <c r="AQ43" s="112">
        <f>IF(OR(AC43&lt;0.01,AC43="n/a",AF43="n/a"),"n/a",(I43/SQRT(22.5*AC43*(I43/AF43))-1)*100)</f>
        <v>-4.4525349711555968</v>
      </c>
      <c r="AR43" s="101">
        <f>INDEX(Historical!$C$7:$C$1063,MATCH(B43,Historical!$B$7:$B$1063,0))*IF(AH43="n/a",1.03,IF(AH43&lt;0,1.01,IF(AH43&gt;10,1.1,(1+AH43/100))))</f>
        <v>1.348004</v>
      </c>
      <c r="AS43" s="109">
        <f>IF($AI43="n/a",1.03*AR43,IF($AI43&lt;0,1.01*AR43,IF($AI43&gt;10,1.1*AR43,(1+$AI43/100)*AR43)))</f>
        <v>1.4795691903999999</v>
      </c>
      <c r="AT43" s="109">
        <f>IF($AK43="n/a",1.03*AS43,IF($AK43&lt;0,1.01*AS43,IF($AK43&gt;10,1.1*AS43,(1+$AK43/100)*AS43)))</f>
        <v>1.62131191884032</v>
      </c>
      <c r="AU43" s="109">
        <f>IF($AK43="n/a",1.03*AT43,IF($AK43&lt;0,1.01*AT43,IF($AK43&gt;10,1.1*AT43,(1+$AK43/100)*AT43)))</f>
        <v>1.7766336006652228</v>
      </c>
      <c r="AV43" s="109">
        <f>IF($AK43="n/a",1.03*AU43,IF($AK43&lt;0,1.01*AU43,IF($AK43&gt;10,1.1*AU43,(1+$AK43/100)*AU43)))</f>
        <v>1.9468350996089514</v>
      </c>
      <c r="AW43" s="109">
        <f>SUM(AR43:AV43)</f>
        <v>8.1723538095144939</v>
      </c>
      <c r="AX43" s="113">
        <f>AW43/I43*100</f>
        <v>14.770203884898777</v>
      </c>
      <c r="AY43" s="100">
        <v>0.79</v>
      </c>
      <c r="AZ43" s="100">
        <v>49.21</v>
      </c>
      <c r="BA43" s="100">
        <v>-36.43</v>
      </c>
      <c r="BB43" s="100">
        <v>16.3</v>
      </c>
      <c r="BC43" s="100">
        <v>-13.62</v>
      </c>
      <c r="BE43" s="12">
        <v>2020</v>
      </c>
      <c r="BF43" s="12">
        <f>IF(BE43&gt;2020,0,IF(BE43&gt;2008,1,IF(BE43&gt;2001,2,IF(BE43&gt;1990,3,IF(BE43&gt;1980,4,IF(BE43&gt;1973,5,IF(BE43&gt;1970,6,IF(BE43&gt;1960,7,IF(BE43&gt;1958,8,IF(BE43&gt;1953,9,10))))))))))</f>
        <v>1</v>
      </c>
      <c r="BG43" s="100">
        <v>10.83</v>
      </c>
      <c r="BH43" t="s">
        <v>121</v>
      </c>
      <c r="BI43" t="s">
        <v>122</v>
      </c>
    </row>
    <row r="44" spans="1:61" ht="12.75" customHeight="1" x14ac:dyDescent="0.2">
      <c r="A44" s="116" t="s">
        <v>1433</v>
      </c>
      <c r="B44" s="55" t="s">
        <v>1434</v>
      </c>
      <c r="C44" s="156" t="s">
        <v>139</v>
      </c>
      <c r="D44" s="98" t="s">
        <v>140</v>
      </c>
      <c r="E44" s="157">
        <v>7</v>
      </c>
      <c r="F44" s="2">
        <v>588</v>
      </c>
      <c r="G44" s="2" t="s">
        <v>146</v>
      </c>
      <c r="H44" s="2" t="s">
        <v>146</v>
      </c>
      <c r="I44" s="100">
        <v>78.709999999999994</v>
      </c>
      <c r="J44" s="101">
        <f>(M44/I44)*100</f>
        <v>0.91475034938381405</v>
      </c>
      <c r="K44" s="104">
        <v>0.18</v>
      </c>
      <c r="L44" s="71">
        <v>4</v>
      </c>
      <c r="M44" s="28">
        <f>K44*L44</f>
        <v>0.72</v>
      </c>
      <c r="N44" s="103" t="s">
        <v>158</v>
      </c>
      <c r="O44" s="104">
        <v>0.17</v>
      </c>
      <c r="P44" s="158">
        <v>45902</v>
      </c>
      <c r="Q44" s="158">
        <v>45915</v>
      </c>
      <c r="R44" s="28">
        <f>(K44-O44)/O44*100</f>
        <v>5.8823529411764595</v>
      </c>
      <c r="S44" s="105">
        <f>IF(INDEX(Historical!$D$7:$D1215,MATCH(B44,Historical!$B$7:$B$1062,0))=0,"n/a",(INDEX(Historical!$C$7:$C$1062,MATCH(B44,Historical!$B$7:$B$1062,0))/INDEX(Historical!$D$7:$D$1062,MATCH(B44,Historical!$B$7:$B$1062,0))-1)*100)</f>
        <v>6.0606060606060552</v>
      </c>
      <c r="T44" s="105">
        <f>IF(INDEX(Historical!$F$7:$F$1062,MATCH(B44,Historical!$B$7:$B$1062,0))=0,"n/a",((INDEX(Historical!$C$7:$C$1062,MATCH(B44,Historical!$B$7:$B$1062,0))/INDEX(Historical!$F$7:$F$1062,MATCH(B44,Historical!$B$7:$B$1062,0)))^(1/3)-1)*100)</f>
        <v>6.469042607881903</v>
      </c>
      <c r="U44" s="105">
        <f>IF(INDEX(Historical!$H$7:$H$1062,MATCH(B44,Historical!$B$7:$B$1062,0))=0,"n/a",((INDEX(Historical!$C$7:$C$1062,MATCH(B44,Historical!$B$7:$B$1062,0))/INDEX(Historical!$H$7:$H$1062,MATCH(B44,Historical!$B$7:$B$1062,0)))^(1/5)-1)*100)</f>
        <v>6.1253020375036993</v>
      </c>
      <c r="V44" s="105" t="str">
        <f>IF(INDEX(Historical!$M$7:$M$1062,MATCH(B44,Historical!$B$7:$B$1062,0))=0,"n/a",((INDEX(Historical!$C$7:$C$1062,MATCH(B44,Historical!$B$7:$B$1062,0))/INDEX(Historical!$M$7:$M$1062,MATCH(B44,Historical!$B$7:$B$1062,0)))^(1/10)-1)*100)</f>
        <v>n/a</v>
      </c>
      <c r="W44" s="106" t="str">
        <f>IF(OR(U44&lt;=0,U44="n/a",V44&lt;=0,V44="n/a"),"n/a",U44/V44)</f>
        <v>n/a</v>
      </c>
      <c r="X44" s="107">
        <f>IF(OR(AJ44&lt;=0,AJ44="n/a",U44&lt;=0,U44="n/a"),"n/a",U44/AJ44)</f>
        <v>0.50580528798544178</v>
      </c>
      <c r="Y44" s="165"/>
      <c r="Z44" s="101">
        <f>IF(OR(AC44&lt;0.01,AC44="n/a"),"n/a",M44/AC44*100)</f>
        <v>47.682119205298015</v>
      </c>
      <c r="AA44" s="109">
        <f>IF(OR(AC44&lt;0.01,AC44="n/a"),"n/a",I44/AC44)</f>
        <v>52.125827814569533</v>
      </c>
      <c r="AB44" s="71">
        <v>12</v>
      </c>
      <c r="AC44" s="100">
        <v>1.51</v>
      </c>
      <c r="AD44" s="100">
        <v>1.6</v>
      </c>
      <c r="AE44" s="100">
        <v>2.96</v>
      </c>
      <c r="AF44" s="100">
        <v>2.09</v>
      </c>
      <c r="AG44" s="100">
        <v>4.25</v>
      </c>
      <c r="AH44" s="100">
        <v>12.790000000000001</v>
      </c>
      <c r="AI44" s="100">
        <v>10.57</v>
      </c>
      <c r="AJ44" s="100">
        <v>12.11</v>
      </c>
      <c r="AK44" s="100">
        <v>11.81</v>
      </c>
      <c r="AL44" s="100">
        <v>52640</v>
      </c>
      <c r="AM44" s="100">
        <v>0.15</v>
      </c>
      <c r="AN44" s="100">
        <v>0.19</v>
      </c>
      <c r="AO44" s="110">
        <f>IF(U44="n/a","n/a",IF(AA44&lt;0,"n/a",IF(AA44="n/a","n/a",J44+U44-AA44)))</f>
        <v>-45.085775427682023</v>
      </c>
      <c r="AP44" s="111">
        <f>IF(U44="n/a","n/a",J44+U44)</f>
        <v>7.0400523868875133</v>
      </c>
      <c r="AQ44" s="112">
        <f>IF(OR(AC44&lt;0.01,AC44="n/a",AF44="n/a"),"n/a",(I44/SQRT(22.5*AC44*(I44/AF44))-1)*100)</f>
        <v>120.04340999241268</v>
      </c>
      <c r="AR44" s="101">
        <f>INDEX(Historical!$C$7:$C$1063,MATCH(B44,Historical!$B$7:$B$1063,0))*IF(AH44="n/a",1.03,IF(AH44&lt;0,1.01,IF(AH44&gt;10,1.1,(1+AH44/100))))</f>
        <v>0.77</v>
      </c>
      <c r="AS44" s="109">
        <f>IF($AI44="n/a",1.03*AR44,IF($AI44&lt;0,1.01*AR44,IF($AI44&gt;10,1.1*AR44,(1+$AI44/100)*AR44)))</f>
        <v>0.84700000000000009</v>
      </c>
      <c r="AT44" s="109">
        <f>IF($AK44="n/a",1.03*AS44,IF($AK44&lt;0,1.01*AS44,IF($AK44&gt;10,1.1*AS44,(1+$AK44/100)*AS44)))</f>
        <v>0.93170000000000019</v>
      </c>
      <c r="AU44" s="109">
        <f>IF($AK44="n/a",1.03*AT44,IF($AK44&lt;0,1.01*AT44,IF($AK44&gt;10,1.1*AT44,(1+$AK44/100)*AT44)))</f>
        <v>1.0248700000000004</v>
      </c>
      <c r="AV44" s="109">
        <f>IF($AK44="n/a",1.03*AU44,IF($AK44&lt;0,1.01*AU44,IF($AK44&gt;10,1.1*AU44,(1+$AK44/100)*AU44)))</f>
        <v>1.1273570000000006</v>
      </c>
      <c r="AW44" s="109">
        <f>SUM(AR44:AV44)</f>
        <v>4.700927000000001</v>
      </c>
      <c r="AX44" s="113">
        <f>AW44/I44*100</f>
        <v>5.9724647439969525</v>
      </c>
      <c r="AY44" s="100">
        <v>0.56000000000000005</v>
      </c>
      <c r="AZ44" s="100">
        <v>30.020000000000003</v>
      </c>
      <c r="BA44" s="100">
        <v>-13.48</v>
      </c>
      <c r="BB44" s="100">
        <v>-4.01</v>
      </c>
      <c r="BC44" s="100">
        <v>4.6399999999999997</v>
      </c>
      <c r="BE44" s="12">
        <v>2019</v>
      </c>
      <c r="BF44" s="12">
        <f>IF(BE44&gt;2020,0,IF(BE44&gt;2008,1,IF(BE44&gt;2001,2,IF(BE44&gt;1990,3,IF(BE44&gt;1980,4,IF(BE44&gt;1973,5,IF(BE44&gt;1970,6,IF(BE44&gt;1960,7,IF(BE44&gt;1958,8,IF(BE44&gt;1953,9,10))))))))))</f>
        <v>1</v>
      </c>
      <c r="BG44" s="100">
        <v>2.6</v>
      </c>
      <c r="BH44" t="s">
        <v>121</v>
      </c>
      <c r="BI44" t="s">
        <v>122</v>
      </c>
    </row>
    <row r="45" spans="1:61" ht="12.75" customHeight="1" x14ac:dyDescent="0.2">
      <c r="A45" s="55" t="s">
        <v>1437</v>
      </c>
      <c r="B45" s="55" t="s">
        <v>1438</v>
      </c>
      <c r="C45" s="156" t="s">
        <v>162</v>
      </c>
      <c r="D45" s="98" t="s">
        <v>572</v>
      </c>
      <c r="E45" s="157">
        <v>7</v>
      </c>
      <c r="F45" s="2">
        <v>617</v>
      </c>
      <c r="G45" s="2" t="s">
        <v>146</v>
      </c>
      <c r="H45" s="2" t="s">
        <v>146</v>
      </c>
      <c r="I45" s="100">
        <v>31.73</v>
      </c>
      <c r="J45" s="101">
        <f>(M45/I45)*100</f>
        <v>5.8947368421052628</v>
      </c>
      <c r="K45" s="104">
        <v>0.46760000000000002</v>
      </c>
      <c r="L45" s="71">
        <v>4</v>
      </c>
      <c r="M45" s="28">
        <f>K45*L45</f>
        <v>1.8704000000000001</v>
      </c>
      <c r="N45" s="103" t="s">
        <v>158</v>
      </c>
      <c r="O45" s="104">
        <v>0.4602</v>
      </c>
      <c r="P45" s="158">
        <v>46174</v>
      </c>
      <c r="Q45" s="158">
        <v>46188</v>
      </c>
      <c r="R45" s="28">
        <f>(K45-O45)/O45*100</f>
        <v>1.6079965232507643</v>
      </c>
      <c r="S45" s="105">
        <f>IF(INDEX(Historical!$D$7:$D1219,MATCH(B45,Historical!$B$7:$B$1062,0))=0,"n/a",(INDEX(Historical!$C$7:$C$1062,MATCH(B45,Historical!$B$7:$B$1062,0))/INDEX(Historical!$D$7:$D$1062,MATCH(B45,Historical!$B$7:$B$1062,0))-1)*100)</f>
        <v>6.8536202103227417</v>
      </c>
      <c r="T45" s="105">
        <f>IF(INDEX(Historical!$F$7:$F$1062,MATCH(B45,Historical!$B$7:$B$1062,0))=0,"n/a",((INDEX(Historical!$C$7:$C$1062,MATCH(B45,Historical!$B$7:$B$1062,0))/INDEX(Historical!$F$7:$F$1062,MATCH(B45,Historical!$B$7:$B$1062,0)))^(1/3)-1)*100)</f>
        <v>7.3786693294802586</v>
      </c>
      <c r="U45" s="105">
        <f>IF(INDEX(Historical!$H$7:$H$1062,MATCH(B45,Historical!$B$7:$B$1062,0))=0,"n/a",((INDEX(Historical!$C$7:$C$1062,MATCH(B45,Historical!$B$7:$B$1062,0))/INDEX(Historical!$H$7:$H$1062,MATCH(B45,Historical!$B$7:$B$1062,0)))^(1/5)-1)*100)</f>
        <v>10.97297803732944</v>
      </c>
      <c r="V45" s="105">
        <f>IF(INDEX(Historical!$M$7:$M$1062,MATCH(B45,Historical!$B$7:$B$1062,0))=0,"n/a",((INDEX(Historical!$C$7:$C$1062,MATCH(B45,Historical!$B$7:$B$1062,0))/INDEX(Historical!$M$7:$M$1062,MATCH(B45,Historical!$B$7:$B$1062,0)))^(1/10)-1)*100)</f>
        <v>10.958409879988039</v>
      </c>
      <c r="W45" s="106">
        <f>IF(OR(U45&lt;=0,U45="n/a",V45&lt;=0,V45="n/a"),"n/a",U45/V45)</f>
        <v>1.0013294043114782</v>
      </c>
      <c r="X45" s="107">
        <f>IF(OR(AJ45&lt;=0,AJ45="n/a",U45&lt;=0,U45="n/a"),"n/a",U45/AJ45)</f>
        <v>0.23953237365923247</v>
      </c>
      <c r="Y45" s="55"/>
      <c r="Z45" s="101">
        <f>IF(OR(AC45&lt;0.01,AC45="n/a"),"n/a",M45/AC45*100)</f>
        <v>3117.3333333333335</v>
      </c>
      <c r="AA45" s="109">
        <f>IF(OR(AC45&lt;0.01,AC45="n/a"),"n/a",I45/AC45)</f>
        <v>528.83333333333337</v>
      </c>
      <c r="AB45" s="71">
        <v>12</v>
      </c>
      <c r="AC45" s="100">
        <v>0.06</v>
      </c>
      <c r="AD45" s="100">
        <v>32.97</v>
      </c>
      <c r="AE45" s="100">
        <v>4.4400000000000004</v>
      </c>
      <c r="AF45" s="100">
        <v>2.1800000000000002</v>
      </c>
      <c r="AG45" s="100">
        <v>0.11</v>
      </c>
      <c r="AH45" s="100">
        <v>-181.73999999999998</v>
      </c>
      <c r="AI45" s="100">
        <v>188.53</v>
      </c>
      <c r="AJ45" s="100">
        <v>45.81</v>
      </c>
      <c r="AK45" s="100">
        <v>0.92999999999999994</v>
      </c>
      <c r="AL45" s="100">
        <v>6510</v>
      </c>
      <c r="AM45" s="100">
        <v>0.80999999999999994</v>
      </c>
      <c r="AN45" s="100">
        <v>5.64</v>
      </c>
      <c r="AO45" s="110">
        <f>IF(U45="n/a","n/a",IF(AA45&lt;0,"n/a",IF(AA45="n/a","n/a",J45+U45-AA45)))</f>
        <v>-511.96561845389868</v>
      </c>
      <c r="AP45" s="111">
        <f>IF(U45="n/a","n/a",J45+U45)</f>
        <v>16.867714879434704</v>
      </c>
      <c r="AQ45" s="112">
        <f>IF(OR(AC45&lt;0.01,AC45="n/a",AF45="n/a"),"n/a",(I45/SQRT(22.5*AC45*(I45/AF45))-1)*100)</f>
        <v>615.80775403787072</v>
      </c>
      <c r="AR45" s="101">
        <f>INDEX(Historical!$C$7:$C$1063,MATCH(B45,Historical!$B$7:$B$1063,0))*IF(AH45="n/a",1.03,IF(AH45&lt;0,1.01,IF(AH45&gt;10,1.1,(1+AH45/100))))</f>
        <v>1.7856799999999999</v>
      </c>
      <c r="AS45" s="109">
        <f>IF($AI45="n/a",1.03*AR45,IF($AI45&lt;0,1.01*AR45,IF($AI45&gt;10,1.1*AR45,(1+$AI45/100)*AR45)))</f>
        <v>1.964248</v>
      </c>
      <c r="AT45" s="109">
        <f>IF($AK45="n/a",1.03*AS45,IF($AK45&lt;0,1.01*AS45,IF($AK45&gt;10,1.1*AS45,(1+$AK45/100)*AS45)))</f>
        <v>1.9825155064000002</v>
      </c>
      <c r="AU45" s="109">
        <f>IF($AK45="n/a",1.03*AT45,IF($AK45&lt;0,1.01*AT45,IF($AK45&gt;10,1.1*AT45,(1+$AK45/100)*AT45)))</f>
        <v>2.0009529006095201</v>
      </c>
      <c r="AV45" s="109">
        <f>IF($AK45="n/a",1.03*AU45,IF($AK45&lt;0,1.01*AU45,IF($AK45&gt;10,1.1*AU45,(1+$AK45/100)*AU45)))</f>
        <v>2.0195617625851887</v>
      </c>
      <c r="AW45" s="109">
        <f>SUM(AR45:AV45)</f>
        <v>9.7529581695947094</v>
      </c>
      <c r="AX45" s="113">
        <f>AW45/I45*100</f>
        <v>30.737340591221901</v>
      </c>
      <c r="AY45" s="100">
        <v>0.89</v>
      </c>
      <c r="AZ45" s="100">
        <v>14.67</v>
      </c>
      <c r="BA45" s="100">
        <v>-23.98</v>
      </c>
      <c r="BB45" s="100">
        <v>-11.85</v>
      </c>
      <c r="BC45" s="100">
        <v>-12.55</v>
      </c>
      <c r="BE45" s="12">
        <v>2020</v>
      </c>
      <c r="BF45" s="12">
        <f>IF(BE45&gt;2020,0,IF(BE45&gt;2008,1,IF(BE45&gt;2001,2,IF(BE45&gt;1990,3,IF(BE45&gt;1980,4,IF(BE45&gt;1973,5,IF(BE45&gt;1970,6,IF(BE45&gt;1960,7,IF(BE45&gt;1958,8,IF(BE45&gt;1953,9,10))))))))))</f>
        <v>1</v>
      </c>
      <c r="BG45" s="100">
        <v>0.01</v>
      </c>
      <c r="BH45" t="s">
        <v>121</v>
      </c>
      <c r="BI45" t="s">
        <v>122</v>
      </c>
    </row>
    <row r="46" spans="1:61" ht="12.75" customHeight="1" x14ac:dyDescent="0.2">
      <c r="A46" s="55" t="s">
        <v>1439</v>
      </c>
      <c r="B46" s="55" t="s">
        <v>1440</v>
      </c>
      <c r="C46" s="156" t="s">
        <v>134</v>
      </c>
      <c r="D46" s="98" t="s">
        <v>157</v>
      </c>
      <c r="E46" s="157">
        <v>7</v>
      </c>
      <c r="F46" s="2">
        <v>602</v>
      </c>
      <c r="G46" s="2" t="s">
        <v>146</v>
      </c>
      <c r="H46" s="2" t="s">
        <v>146</v>
      </c>
      <c r="I46" s="100">
        <v>22</v>
      </c>
      <c r="J46" s="101">
        <f>(M46/I46)*100</f>
        <v>1.9090909090909089</v>
      </c>
      <c r="K46" s="104">
        <v>0.105</v>
      </c>
      <c r="L46" s="71">
        <v>4</v>
      </c>
      <c r="M46" s="28">
        <f>K46*L46</f>
        <v>0.42</v>
      </c>
      <c r="N46" s="103" t="s">
        <v>873</v>
      </c>
      <c r="O46" s="104">
        <v>0.09</v>
      </c>
      <c r="P46" s="158">
        <v>46059</v>
      </c>
      <c r="Q46" s="158">
        <v>46073</v>
      </c>
      <c r="R46" s="28">
        <f>(K46-O46)/O46*100</f>
        <v>16.666666666666664</v>
      </c>
      <c r="S46" s="105">
        <f>IF(INDEX(Historical!$D$7:$D1222,MATCH(B46,Historical!$B$7:$B$1062,0))=0,"n/a",(INDEX(Historical!$C$7:$C$1062,MATCH(B46,Historical!$B$7:$B$1062,0))/INDEX(Historical!$D$7:$D$1062,MATCH(B46,Historical!$B$7:$B$1062,0))-1)*100)</f>
        <v>12.5</v>
      </c>
      <c r="T46" s="105">
        <f>IF(INDEX(Historical!$F$7:$F$1062,MATCH(B46,Historical!$B$7:$B$1062,0))=0,"n/a",((INDEX(Historical!$C$7:$C$1062,MATCH(B46,Historical!$B$7:$B$1062,0))/INDEX(Historical!$F$7:$F$1062,MATCH(B46,Historical!$B$7:$B$1062,0)))^(1/3)-1)*100)</f>
        <v>11.457607795906144</v>
      </c>
      <c r="U46" s="105">
        <f>IF(INDEX(Historical!$H$7:$H$1062,MATCH(B46,Historical!$B$7:$B$1062,0))=0,"n/a",((INDEX(Historical!$C$7:$C$1062,MATCH(B46,Historical!$B$7:$B$1062,0))/INDEX(Historical!$H$7:$H$1062,MATCH(B46,Historical!$B$7:$B$1062,0)))^(1/5)-1)*100)</f>
        <v>11.382417860287909</v>
      </c>
      <c r="V46" s="105">
        <f>IF(INDEX(Historical!$M$7:$M$1062,MATCH(B46,Historical!$B$7:$B$1062,0))=0,"n/a",((INDEX(Historical!$C$7:$C$1062,MATCH(B46,Historical!$B$7:$B$1062,0))/INDEX(Historical!$M$7:$M$1062,MATCH(B46,Historical!$B$7:$B$1062,0)))^(1/10)-1)*100)</f>
        <v>16.23080652394242</v>
      </c>
      <c r="W46" s="106">
        <f>IF(OR(U46&lt;=0,U46="n/a",V46&lt;=0,V46="n/a"),"n/a",U46/V46)</f>
        <v>0.70128479712314074</v>
      </c>
      <c r="X46" s="107">
        <f>IF(OR(AJ46&lt;=0,AJ46="n/a",U46&lt;=0,U46="n/a"),"n/a",U46/AJ46)</f>
        <v>2.2719396926722375</v>
      </c>
      <c r="Y46" s="55"/>
      <c r="Z46" s="101">
        <f>IF(OR(AC46&lt;0.01,AC46="n/a"),"n/a",M46/AC46*100)</f>
        <v>32.061068702290072</v>
      </c>
      <c r="AA46" s="109">
        <f>IF(OR(AC46&lt;0.01,AC46="n/a"),"n/a",I46/AC46)</f>
        <v>16.793893129770993</v>
      </c>
      <c r="AB46" s="71">
        <v>12</v>
      </c>
      <c r="AC46" s="100">
        <v>1.31</v>
      </c>
      <c r="AD46" s="100" t="s">
        <v>142</v>
      </c>
      <c r="AE46" s="100">
        <v>2.16</v>
      </c>
      <c r="AF46" s="100">
        <v>1.1100000000000001</v>
      </c>
      <c r="AG46" s="100">
        <v>6.84</v>
      </c>
      <c r="AH46" s="100">
        <v>10.620000000000001</v>
      </c>
      <c r="AI46" s="100">
        <v>35.909999999999997</v>
      </c>
      <c r="AJ46" s="100">
        <v>5.01</v>
      </c>
      <c r="AK46" s="100" t="s">
        <v>142</v>
      </c>
      <c r="AL46" s="100">
        <v>212.17</v>
      </c>
      <c r="AM46" s="100">
        <v>16.5</v>
      </c>
      <c r="AN46" s="100">
        <v>0.27</v>
      </c>
      <c r="AO46" s="110">
        <f>IF(U46="n/a","n/a",IF(AA46&lt;0,"n/a",IF(AA46="n/a","n/a",J46+U46-AA46)))</f>
        <v>-3.5023843603921758</v>
      </c>
      <c r="AP46" s="111">
        <f>IF(U46="n/a","n/a",J46+U46)</f>
        <v>13.291508769378817</v>
      </c>
      <c r="AQ46" s="112">
        <f>IF(OR(AC46&lt;0.01,AC46="n/a",AF46="n/a"),"n/a",(I46/SQRT(22.5*AC46*(I46/AF46))-1)*100)</f>
        <v>-8.9780945192109876</v>
      </c>
      <c r="AR46" s="101">
        <f>INDEX(Historical!$C$7:$C$1063,MATCH(B46,Historical!$B$7:$B$1063,0))*IF(AH46="n/a",1.03,IF(AH46&lt;0,1.01,IF(AH46&gt;10,1.1,(1+AH46/100))))</f>
        <v>0.39600000000000002</v>
      </c>
      <c r="AS46" s="109">
        <f>IF($AI46="n/a",1.03*AR46,IF($AI46&lt;0,1.01*AR46,IF($AI46&gt;10,1.1*AR46,(1+$AI46/100)*AR46)))</f>
        <v>0.43560000000000004</v>
      </c>
      <c r="AT46" s="109">
        <f>IF($AK46="n/a",1.03*AS46,IF($AK46&lt;0,1.01*AS46,IF($AK46&gt;10,1.1*AS46,(1+$AK46/100)*AS46)))</f>
        <v>0.44866800000000007</v>
      </c>
      <c r="AU46" s="109">
        <f>IF($AK46="n/a",1.03*AT46,IF($AK46&lt;0,1.01*AT46,IF($AK46&gt;10,1.1*AT46,(1+$AK46/100)*AT46)))</f>
        <v>0.46212804000000007</v>
      </c>
      <c r="AV46" s="109">
        <f>IF($AK46="n/a",1.03*AU46,IF($AK46&lt;0,1.01*AU46,IF($AK46&gt;10,1.1*AU46,(1+$AK46/100)*AU46)))</f>
        <v>0.47599188120000008</v>
      </c>
      <c r="AW46" s="109">
        <f>SUM(AR46:AV46)</f>
        <v>2.2183879212000002</v>
      </c>
      <c r="AX46" s="113">
        <f>AW46/I46*100</f>
        <v>10.08358146</v>
      </c>
      <c r="AY46" s="100">
        <v>0.52</v>
      </c>
      <c r="AZ46" s="100">
        <v>52.78</v>
      </c>
      <c r="BA46" s="100">
        <v>-9.93</v>
      </c>
      <c r="BB46" s="100">
        <v>0.08</v>
      </c>
      <c r="BC46" s="100">
        <v>14.11</v>
      </c>
      <c r="BE46" s="12">
        <v>2019</v>
      </c>
      <c r="BF46" s="12">
        <f>IF(BE46&gt;2020,0,IF(BE46&gt;2008,1,IF(BE46&gt;2001,2,IF(BE46&gt;1990,3,IF(BE46&gt;1980,4,IF(BE46&gt;1973,5,IF(BE46&gt;1970,6,IF(BE46&gt;1960,7,IF(BE46&gt;1958,8,IF(BE46&gt;1953,9,10))))))))))</f>
        <v>1</v>
      </c>
      <c r="BG46" s="100">
        <v>0.72</v>
      </c>
      <c r="BH46" t="s">
        <v>121</v>
      </c>
      <c r="BI46" t="s">
        <v>122</v>
      </c>
    </row>
    <row r="47" spans="1:61" ht="12.75" customHeight="1" x14ac:dyDescent="0.2">
      <c r="A47" s="146" t="s">
        <v>5611</v>
      </c>
      <c r="B47" s="55" t="s">
        <v>5600</v>
      </c>
      <c r="C47" s="156" t="s">
        <v>198</v>
      </c>
      <c r="D47" s="98" t="s">
        <v>5612</v>
      </c>
      <c r="E47" s="157">
        <v>5</v>
      </c>
      <c r="F47" s="2">
        <v>712</v>
      </c>
      <c r="G47" s="2" t="s">
        <v>146</v>
      </c>
      <c r="H47" s="2" t="s">
        <v>146</v>
      </c>
      <c r="I47" s="100">
        <v>405.37</v>
      </c>
      <c r="J47" s="101">
        <f>(M47/I47)*100</f>
        <v>0.62165429114142634</v>
      </c>
      <c r="K47" s="104">
        <v>0.63</v>
      </c>
      <c r="L47" s="71">
        <v>4</v>
      </c>
      <c r="M47" s="28">
        <f>K47*L47</f>
        <v>2.52</v>
      </c>
      <c r="N47" s="103" t="s">
        <v>1443</v>
      </c>
      <c r="O47" s="104">
        <v>0.52500000000000002</v>
      </c>
      <c r="P47" s="158">
        <v>46133</v>
      </c>
      <c r="Q47" s="158">
        <v>46143</v>
      </c>
      <c r="R47" s="28">
        <f>(K47-O47)/O47*100</f>
        <v>19.999999999999996</v>
      </c>
      <c r="S47" s="105">
        <f>IF(INDEX(Historical!$D$7:$D1734,MATCH(B47,Historical!$B$7:$B$1062,0))=0,"n/a",(INDEX(Historical!$C$7:$C$1062,MATCH(B47,Historical!$B$7:$B$1062,0))/INDEX(Historical!$D$7:$D$1062,MATCH(B47,Historical!$B$7:$B$1062,0))-1)*100)</f>
        <v>18.475073313782996</v>
      </c>
      <c r="T47" s="105">
        <f>IF(INDEX(Historical!$F$7:$F$1062,MATCH(B47,Historical!$B$7:$B$1062,0))=0,"n/a",((INDEX(Historical!$C$7:$C$1062,MATCH(B47,Historical!$B$7:$B$1062,0))/INDEX(Historical!$F$7:$F$1062,MATCH(B47,Historical!$B$7:$B$1062,0)))^(1/3)-1)*100)</f>
        <v>26.834886600073602</v>
      </c>
      <c r="U47" s="105" t="str">
        <f>IF(INDEX(Historical!$H$7:$H$1062,MATCH(B47,Historical!$B$7:$B$1062,0))=0,"n/a",((INDEX(Historical!$C$7:$C$1062,MATCH(B47,Historical!$B$7:$B$1062,0))/INDEX(Historical!$H$7:$H$1062,MATCH(B47,Historical!$B$7:$B$1062,0)))^(1/5)-1)*100)</f>
        <v>n/a</v>
      </c>
      <c r="V47" s="105" t="str">
        <f>IF(INDEX(Historical!$M$7:$M$1062,MATCH(B47,Historical!$B$7:$B$1062,0))=0,"n/a",((INDEX(Historical!$C$7:$C$1062,MATCH(B47,Historical!$B$7:$B$1062,0))/INDEX(Historical!$M$7:$M$1062,MATCH(B47,Historical!$B$7:$B$1062,0)))^(1/10)-1)*100)</f>
        <v>n/a</v>
      </c>
      <c r="W47" s="106" t="str">
        <f>IF(OR(U47&lt;=0,U47="n/a",V47&lt;=0,V47="n/a"),"n/a",U47/V47)</f>
        <v>n/a</v>
      </c>
      <c r="X47" s="107" t="str">
        <f>IF(OR(AJ47&lt;=0,AJ47="n/a",U47&lt;=0,U47="n/a"),"n/a",U47/AJ47)</f>
        <v>n/a</v>
      </c>
      <c r="Y47" s="159"/>
      <c r="Z47" s="101">
        <f>IF(OR(AC47&lt;0.01,AC47="n/a"),"n/a",M47/AC47*100)</f>
        <v>20.03179650238474</v>
      </c>
      <c r="AA47" s="109">
        <f>IF(OR(AC47&lt;0.01,AC47="n/a"),"n/a",I47/AC47)</f>
        <v>32.223370429252782</v>
      </c>
      <c r="AB47" s="71">
        <v>1</v>
      </c>
      <c r="AC47" s="100">
        <v>12.58</v>
      </c>
      <c r="AD47" s="100">
        <v>0.5</v>
      </c>
      <c r="AE47" s="100">
        <v>1.96</v>
      </c>
      <c r="AF47" s="100" t="s">
        <v>142</v>
      </c>
      <c r="AG47" s="100" t="s">
        <v>142</v>
      </c>
      <c r="AH47" s="100">
        <v>79.42</v>
      </c>
      <c r="AI47" s="100">
        <v>21.01</v>
      </c>
      <c r="AJ47" s="100">
        <v>15.509999999999998</v>
      </c>
      <c r="AK47" s="100">
        <v>35.99</v>
      </c>
      <c r="AL47" s="100">
        <v>262790</v>
      </c>
      <c r="AM47" s="100">
        <v>53.53</v>
      </c>
      <c r="AN47" s="100" t="s">
        <v>142</v>
      </c>
      <c r="AO47" s="110" t="str">
        <f>IF(U47="n/a","n/a",IF(AA47&lt;0,"n/a",IF(AA47="n/a","n/a",J47+U47-AA47)))</f>
        <v>n/a</v>
      </c>
      <c r="AP47" s="111" t="str">
        <f>IF(U47="n/a","n/a",J47+U47)</f>
        <v>n/a</v>
      </c>
      <c r="AQ47" s="112" t="str">
        <f>IF(OR(AC47&lt;0.01,AC47="n/a",AF47="n/a"),"n/a",(I47/SQRT(22.5*AC47*(I47/AF47))-1)*100)</f>
        <v>n/a</v>
      </c>
      <c r="AR47" s="101">
        <f>INDEX(Historical!$C$7:$C$1063,MATCH(B47,Historical!$B$7:$B$1063,0))*IF(AH47="n/a",1.03,IF(AH47&lt;0,1.01,IF(AH47&gt;10,1.1,(1+AH47/100))))</f>
        <v>2.2220000000000004</v>
      </c>
      <c r="AS47" s="109">
        <f>IF($AI47="n/a",1.03*AR47,IF($AI47&lt;0,1.01*AR47,IF($AI47&gt;10,1.1*AR47,(1+$AI47/100)*AR47)))</f>
        <v>2.4442000000000008</v>
      </c>
      <c r="AT47" s="109">
        <f>IF($AK47="n/a",1.03*AS47,IF($AK47&lt;0,1.01*AS47,IF($AK47&gt;10,1.1*AS47,(1+$AK47/100)*AS47)))</f>
        <v>2.6886200000000011</v>
      </c>
      <c r="AU47" s="109">
        <f>IF($AK47="n/a",1.03*AT47,IF($AK47&lt;0,1.01*AT47,IF($AK47&gt;10,1.1*AT47,(1+$AK47/100)*AT47)))</f>
        <v>2.9574820000000015</v>
      </c>
      <c r="AV47" s="109">
        <f>IF($AK47="n/a",1.03*AU47,IF($AK47&lt;0,1.01*AU47,IF($AK47&gt;10,1.1*AU47,(1+$AK47/100)*AU47)))</f>
        <v>3.2532302000000017</v>
      </c>
      <c r="AW47" s="109">
        <f>SUM(AR47:AV47)</f>
        <v>13.565532200000007</v>
      </c>
      <c r="AX47" s="113">
        <f>AW47/I47*100</f>
        <v>3.3464568665663483</v>
      </c>
      <c r="AY47" s="718">
        <v>1.32</v>
      </c>
      <c r="AZ47" s="100">
        <v>267.77999999999997</v>
      </c>
      <c r="BA47" s="100">
        <v>-13.65</v>
      </c>
      <c r="BB47" s="100">
        <v>1.6</v>
      </c>
      <c r="BC47" s="100">
        <v>89.11</v>
      </c>
      <c r="BE47" s="12">
        <v>2022</v>
      </c>
      <c r="BF47" s="12">
        <f>IF(BE47&gt;2020,0,IF(BE47&gt;2008,1,IF(BE47&gt;2001,2,IF(BE47&gt;1990,3,IF(BE47&gt;1980,4,IF(BE47&gt;1973,5,IF(BE47&gt;1970,6,IF(BE47&gt;1960,7,IF(BE47&gt;1958,8,IF(BE47&gt;1953,9,10))))))))))</f>
        <v>0</v>
      </c>
      <c r="BG47" s="100">
        <v>8.33</v>
      </c>
      <c r="BH47" s="55" t="s">
        <v>121</v>
      </c>
      <c r="BI47" s="55" t="s">
        <v>122</v>
      </c>
    </row>
    <row r="48" spans="1:61" ht="12.75" customHeight="1" x14ac:dyDescent="0.2">
      <c r="A48" s="116" t="s">
        <v>5665</v>
      </c>
      <c r="B48" s="55" t="s">
        <v>5664</v>
      </c>
      <c r="C48" s="156" t="s">
        <v>125</v>
      </c>
      <c r="D48" s="98" t="s">
        <v>126</v>
      </c>
      <c r="E48" s="157">
        <v>6</v>
      </c>
      <c r="F48" s="2">
        <v>620</v>
      </c>
      <c r="G48" s="2" t="s">
        <v>146</v>
      </c>
      <c r="H48" s="2" t="s">
        <v>146</v>
      </c>
      <c r="I48" s="100">
        <v>29.71</v>
      </c>
      <c r="J48" s="101">
        <f>(M48/I48)*100</f>
        <v>4.0390440928980134</v>
      </c>
      <c r="K48" s="104">
        <v>0.3</v>
      </c>
      <c r="L48" s="71">
        <v>4</v>
      </c>
      <c r="M48" s="28">
        <f>K48*L48</f>
        <v>1.2</v>
      </c>
      <c r="N48" s="103" t="s">
        <v>395</v>
      </c>
      <c r="O48" s="104">
        <v>0.25</v>
      </c>
      <c r="P48" s="115">
        <v>45726</v>
      </c>
      <c r="Q48" s="115">
        <v>45744</v>
      </c>
      <c r="R48" s="28">
        <f>(K48-O48)/O48*100</f>
        <v>19.999999999999996</v>
      </c>
      <c r="S48" s="105">
        <f>IF(INDEX(Historical!$D$7:$D1282,MATCH(B48,Historical!$B$7:$B$1062,0))=0,"n/a",(INDEX(Historical!$C$7:$C$1062,MATCH(B48,Historical!$B$7:$B$1062,0))/INDEX(Historical!$D$7:$D$1062,MATCH(B48,Historical!$B$7:$B$1062,0))-1)*100)</f>
        <v>19.999999999999996</v>
      </c>
      <c r="T48" s="105">
        <f>IF(INDEX(Historical!$F$7:$F$1062,MATCH(B48,Historical!$B$7:$B$1062,0))=0,"n/a",((INDEX(Historical!$C$7:$C$1062,MATCH(B48,Historical!$B$7:$B$1062,0))/INDEX(Historical!$F$7:$F$1062,MATCH(B48,Historical!$B$7:$B$1062,0)))^(1/3)-1)*100)</f>
        <v>25.99210498948732</v>
      </c>
      <c r="U48" s="105">
        <f>IF(INDEX(Historical!$H$7:$H$1062,MATCH(B48,Historical!$B$7:$B$1062,0))=0,"n/a",((INDEX(Historical!$C$7:$C$1062,MATCH(B48,Historical!$B$7:$B$1062,0))/INDEX(Historical!$H$7:$H$1062,MATCH(B48,Historical!$B$7:$B$1062,0)))^(1/5)-1)*100)</f>
        <v>31.95079107728942</v>
      </c>
      <c r="V48" s="105">
        <f>IF(INDEX(Historical!$M$7:$M$1062,MATCH(B48,Historical!$B$7:$B$1062,0))=0,"n/a",((INDEX(Historical!$C$7:$C$1062,MATCH(B48,Historical!$B$7:$B$1062,0))/INDEX(Historical!$M$7:$M$1062,MATCH(B48,Historical!$B$7:$B$1062,0)))^(1/10)-1)*100)</f>
        <v>9.1493425617896982</v>
      </c>
      <c r="W48" s="106">
        <f>IF(OR(U48&lt;=0,U48="n/a",V48&lt;=0,V48="n/a"),"n/a",U48/V48)</f>
        <v>3.4921406496161995</v>
      </c>
      <c r="X48" s="107">
        <f>IF(OR(AJ48&lt;=0,AJ48="n/a",U48&lt;=0,U48="n/a"),"n/a",U48/AJ48)</f>
        <v>2.5000618996314103</v>
      </c>
      <c r="Y48" s="162"/>
      <c r="Z48" s="101">
        <f>IF(OR(AC48&lt;0.01,AC48="n/a"),"n/a",M48/AC48*100)</f>
        <v>169.01408450704224</v>
      </c>
      <c r="AA48" s="109">
        <f>IF(OR(AC48&lt;0.01,AC48="n/a"),"n/a",I48/AC48)</f>
        <v>41.845070422535215</v>
      </c>
      <c r="AB48" s="71">
        <v>12</v>
      </c>
      <c r="AC48" s="100">
        <v>0.71</v>
      </c>
      <c r="AD48" s="100" t="s">
        <v>142</v>
      </c>
      <c r="AE48" s="100">
        <v>0.33</v>
      </c>
      <c r="AF48" s="100">
        <v>0.7</v>
      </c>
      <c r="AG48" s="100">
        <v>1.67</v>
      </c>
      <c r="AH48" s="100">
        <v>-41.58</v>
      </c>
      <c r="AI48" s="100">
        <v>56.74</v>
      </c>
      <c r="AJ48" s="100">
        <v>12.78</v>
      </c>
      <c r="AK48" s="100" t="s">
        <v>142</v>
      </c>
      <c r="AL48" s="100">
        <v>1410</v>
      </c>
      <c r="AM48" s="100">
        <v>18.55</v>
      </c>
      <c r="AN48" s="100">
        <v>0.3</v>
      </c>
      <c r="AO48" s="110">
        <f>IF(U48="n/a","n/a",IF(AA48&lt;0,"n/a",IF(AA48="n/a","n/a",J48+U48-AA48)))</f>
        <v>-5.8552352523477822</v>
      </c>
      <c r="AP48" s="111">
        <f>IF(U48="n/a","n/a",J48+U48)</f>
        <v>35.989835170187433</v>
      </c>
      <c r="AQ48" s="112">
        <f>IF(OR(AC48&lt;0.01,AC48="n/a",AF48="n/a"),"n/a",(I48/SQRT(22.5*AC48*(I48/AF48))-1)*100)</f>
        <v>14.098494090314873</v>
      </c>
      <c r="AR48" s="101">
        <f>INDEX(Historical!$C$7:$C$1063,MATCH(B48,Historical!$B$7:$B$1063,0))*IF(AH48="n/a",1.03,IF(AH48&lt;0,1.01,IF(AH48&gt;10,1.1,(1+AH48/100))))</f>
        <v>1.212</v>
      </c>
      <c r="AS48" s="109">
        <f>IF($AI48="n/a",1.03*AR48,IF($AI48&lt;0,1.01*AR48,IF($AI48&gt;10,1.1*AR48,(1+$AI48/100)*AR48)))</f>
        <v>1.3332000000000002</v>
      </c>
      <c r="AT48" s="109">
        <f>IF($AK48="n/a",1.03*AS48,IF($AK48&lt;0,1.01*AS48,IF($AK48&gt;10,1.1*AS48,(1+$AK48/100)*AS48)))</f>
        <v>1.3731960000000003</v>
      </c>
      <c r="AU48" s="109">
        <f>IF($AK48="n/a",1.03*AT48,IF($AK48&lt;0,1.01*AT48,IF($AK48&gt;10,1.1*AT48,(1+$AK48/100)*AT48)))</f>
        <v>1.4143918800000004</v>
      </c>
      <c r="AV48" s="109">
        <f>IF($AK48="n/a",1.03*AU48,IF($AK48&lt;0,1.01*AU48,IF($AK48&gt;10,1.1*AU48,(1+$AK48/100)*AU48)))</f>
        <v>1.4568236364000005</v>
      </c>
      <c r="AW48" s="109">
        <f>SUM(AR48:AV48)</f>
        <v>6.7896115164000008</v>
      </c>
      <c r="AX48" s="113">
        <f>AW48/I48*100</f>
        <v>22.852950240323125</v>
      </c>
      <c r="AY48" s="100">
        <v>0.24</v>
      </c>
      <c r="AZ48" s="100">
        <v>12.24</v>
      </c>
      <c r="BA48" s="100">
        <v>-31.830000000000002</v>
      </c>
      <c r="BB48" s="100">
        <v>1.48</v>
      </c>
      <c r="BC48" s="100">
        <v>-17.690000000000001</v>
      </c>
      <c r="BE48" s="12">
        <v>2020</v>
      </c>
      <c r="BF48" s="12">
        <f>IF(BE48&gt;2020,0,IF(BE48&gt;2008,1,IF(BE48&gt;2001,2,IF(BE48&gt;1990,3,IF(BE48&gt;1980,4,IF(BE48&gt;1973,5,IF(BE48&gt;1970,6,IF(BE48&gt;1960,7,IF(BE48&gt;1958,8,IF(BE48&gt;1953,9,10))))))))))</f>
        <v>1</v>
      </c>
      <c r="BG48" s="100">
        <v>1.04</v>
      </c>
      <c r="BH48" t="s">
        <v>121</v>
      </c>
      <c r="BI48" t="s">
        <v>122</v>
      </c>
    </row>
    <row r="49" spans="1:61" ht="12.75" customHeight="1" x14ac:dyDescent="0.2">
      <c r="A49" s="116" t="s">
        <v>1441</v>
      </c>
      <c r="B49" s="55" t="s">
        <v>1442</v>
      </c>
      <c r="C49" s="156" t="s">
        <v>335</v>
      </c>
      <c r="D49" s="98" t="s">
        <v>377</v>
      </c>
      <c r="E49" s="157">
        <v>6</v>
      </c>
      <c r="F49" s="2">
        <v>669</v>
      </c>
      <c r="G49" s="2" t="s">
        <v>146</v>
      </c>
      <c r="H49" s="2" t="s">
        <v>146</v>
      </c>
      <c r="I49" s="100">
        <v>203.58</v>
      </c>
      <c r="J49" s="101">
        <f>(M49/I49)*100</f>
        <v>3.183023872679045</v>
      </c>
      <c r="K49" s="104">
        <v>1.62</v>
      </c>
      <c r="L49" s="71">
        <v>4</v>
      </c>
      <c r="M49" s="28">
        <f>K49*L49</f>
        <v>6.48</v>
      </c>
      <c r="N49" s="103" t="s">
        <v>1443</v>
      </c>
      <c r="O49" s="104">
        <v>1.5</v>
      </c>
      <c r="P49" s="158">
        <v>46213</v>
      </c>
      <c r="Q49" s="158">
        <v>46237</v>
      </c>
      <c r="R49" s="28">
        <f>(K49-O49)/O49*100</f>
        <v>8.0000000000000071</v>
      </c>
      <c r="S49" s="105">
        <f>IF(INDEX(Historical!$D$7:$D1236,MATCH(B49,Historical!$B$7:$B$1062,0))=0,"n/a",(INDEX(Historical!$C$7:$C$1062,MATCH(B49,Historical!$B$7:$B$1062,0))/INDEX(Historical!$D$7:$D$1062,MATCH(B49,Historical!$B$7:$B$1062,0))-1)*100)</f>
        <v>7.0110701107011009</v>
      </c>
      <c r="T49" s="105">
        <f>IF(INDEX(Historical!$F$7:$F$1062,MATCH(B49,Historical!$B$7:$B$1062,0))=0,"n/a",((INDEX(Historical!$C$7:$C$1062,MATCH(B49,Historical!$B$7:$B$1062,0))/INDEX(Historical!$F$7:$F$1062,MATCH(B49,Historical!$B$7:$B$1062,0)))^(1/3)-1)*100)</f>
        <v>7.8769533538995962</v>
      </c>
      <c r="U49" s="105">
        <f>IF(INDEX(Historical!$H$7:$H$1062,MATCH(B49,Historical!$B$7:$B$1062,0))=0,"n/a",((INDEX(Historical!$C$7:$C$1062,MATCH(B49,Historical!$B$7:$B$1062,0))/INDEX(Historical!$H$7:$H$1062,MATCH(B49,Historical!$B$7:$B$1062,0)))^(1/5)-1)*100)</f>
        <v>37.502057661154595</v>
      </c>
      <c r="V49" s="105">
        <f>IF(INDEX(Historical!$M$7:$M$1062,MATCH(B49,Historical!$B$7:$B$1062,0))=0,"n/a",((INDEX(Historical!$C$7:$C$1062,MATCH(B49,Historical!$B$7:$B$1062,0))/INDEX(Historical!$M$7:$M$1062,MATCH(B49,Historical!$B$7:$B$1062,0)))^(1/10)-1)*100)</f>
        <v>11.403174440522367</v>
      </c>
      <c r="W49" s="106">
        <f>IF(OR(U49&lt;=0,U49="n/a",V49&lt;=0,V49="n/a"),"n/a",U49/V49)</f>
        <v>3.2887383997114989</v>
      </c>
      <c r="X49" s="107">
        <f>IF(OR(AJ49&lt;=0,AJ49="n/a",U49&lt;=0,U49="n/a"),"n/a",U49/AJ49)</f>
        <v>2.2335948577221321</v>
      </c>
      <c r="Y49" s="162"/>
      <c r="Z49" s="101">
        <f>IF(OR(AC49&lt;0.01,AC49="n/a"),"n/a",M49/AC49*100)</f>
        <v>62.367661212704526</v>
      </c>
      <c r="AA49" s="109">
        <f>IF(OR(AC49&lt;0.01,AC49="n/a"),"n/a",I49/AC49)</f>
        <v>19.593840230991336</v>
      </c>
      <c r="AB49" s="71">
        <v>5</v>
      </c>
      <c r="AC49" s="100">
        <v>10.39</v>
      </c>
      <c r="AD49" s="100">
        <v>1.95</v>
      </c>
      <c r="AE49" s="100">
        <v>1.76</v>
      </c>
      <c r="AF49" s="100">
        <v>10.52</v>
      </c>
      <c r="AG49" s="100">
        <v>53.72</v>
      </c>
      <c r="AH49" s="100">
        <v>6.09</v>
      </c>
      <c r="AI49" s="100">
        <v>9.9500000000000011</v>
      </c>
      <c r="AJ49" s="100">
        <v>16.79</v>
      </c>
      <c r="AK49" s="100">
        <v>8.4</v>
      </c>
      <c r="AL49" s="100">
        <v>23220</v>
      </c>
      <c r="AM49" s="100">
        <v>0.28999999999999998</v>
      </c>
      <c r="AN49" s="100">
        <v>3.63</v>
      </c>
      <c r="AO49" s="110">
        <f>IF(U49="n/a","n/a",IF(AA49&lt;0,"n/a",IF(AA49="n/a","n/a",J49+U49-AA49)))</f>
        <v>21.091241302842302</v>
      </c>
      <c r="AP49" s="111">
        <f>IF(U49="n/a","n/a",J49+U49)</f>
        <v>40.685081533833639</v>
      </c>
      <c r="AQ49" s="112">
        <f>IF(OR(AC49&lt;0.01,AC49="n/a",AF49="n/a"),"n/a",(I49/SQRT(22.5*AC49*(I49/AF49))-1)*100)</f>
        <v>202.67488919082717</v>
      </c>
      <c r="AR49" s="101">
        <f>INDEX(Historical!$C$7:$C$1063,MATCH(B49,Historical!$B$7:$B$1063,0))*IF(AH49="n/a",1.03,IF(AH49&lt;0,1.01,IF(AH49&gt;10,1.1,(1+AH49/100))))</f>
        <v>6.1532199999999992</v>
      </c>
      <c r="AS49" s="109">
        <f>IF($AI49="n/a",1.03*AR49,IF($AI49&lt;0,1.01*AR49,IF($AI49&gt;10,1.1*AR49,(1+$AI49/100)*AR49)))</f>
        <v>6.7654653899999984</v>
      </c>
      <c r="AT49" s="109">
        <f>IF($AK49="n/a",1.03*AS49,IF($AK49&lt;0,1.01*AS49,IF($AK49&gt;10,1.1*AS49,(1+$AK49/100)*AS49)))</f>
        <v>7.3337644827599986</v>
      </c>
      <c r="AU49" s="109">
        <f>IF($AK49="n/a",1.03*AT49,IF($AK49&lt;0,1.01*AT49,IF($AK49&gt;10,1.1*AT49,(1+$AK49/100)*AT49)))</f>
        <v>7.9498006993118393</v>
      </c>
      <c r="AV49" s="109">
        <f>IF($AK49="n/a",1.03*AU49,IF($AK49&lt;0,1.01*AU49,IF($AK49&gt;10,1.1*AU49,(1+$AK49/100)*AU49)))</f>
        <v>8.6175839580540341</v>
      </c>
      <c r="AW49" s="109">
        <f>SUM(AR49:AV49)</f>
        <v>36.819834530125874</v>
      </c>
      <c r="AX49" s="113">
        <f>AW49/I49*100</f>
        <v>18.086174737265875</v>
      </c>
      <c r="AY49" s="100">
        <v>0.59</v>
      </c>
      <c r="AZ49" s="100">
        <v>20.46</v>
      </c>
      <c r="BA49" s="100">
        <v>-7.7399999999999993</v>
      </c>
      <c r="BB49" s="100">
        <v>0.16999999999999998</v>
      </c>
      <c r="BC49" s="100">
        <v>3.49</v>
      </c>
      <c r="BE49" s="12">
        <v>2021</v>
      </c>
      <c r="BF49" s="12">
        <f>IF(BE49&gt;2020,0,IF(BE49&gt;2008,1,IF(BE49&gt;2001,2,IF(BE49&gt;1990,3,IF(BE49&gt;1980,4,IF(BE49&gt;1973,5,IF(BE49&gt;1970,6,IF(BE49&gt;1960,7,IF(BE49&gt;1958,8,IF(BE49&gt;1953,9,10))))))))))</f>
        <v>0</v>
      </c>
      <c r="BG49" s="100">
        <v>8.36</v>
      </c>
      <c r="BH49" t="s">
        <v>121</v>
      </c>
      <c r="BI49" t="s">
        <v>122</v>
      </c>
    </row>
    <row r="50" spans="1:61" ht="12.75" customHeight="1" x14ac:dyDescent="0.2">
      <c r="A50" s="116" t="s">
        <v>5589</v>
      </c>
      <c r="B50" s="55" t="s">
        <v>5579</v>
      </c>
      <c r="C50" s="156" t="s">
        <v>263</v>
      </c>
      <c r="D50" s="98" t="s">
        <v>264</v>
      </c>
      <c r="E50" s="157">
        <v>6</v>
      </c>
      <c r="F50" s="2">
        <v>645</v>
      </c>
      <c r="G50" s="2" t="s">
        <v>146</v>
      </c>
      <c r="H50" s="2" t="s">
        <v>146</v>
      </c>
      <c r="I50" s="100">
        <v>138</v>
      </c>
      <c r="J50" s="101">
        <f>(M50/I50)*100</f>
        <v>2.5507246376811592</v>
      </c>
      <c r="K50" s="104">
        <v>0.88</v>
      </c>
      <c r="L50" s="71">
        <v>4</v>
      </c>
      <c r="M50" s="28">
        <f>K50*L50</f>
        <v>3.52</v>
      </c>
      <c r="N50" s="103" t="s">
        <v>209</v>
      </c>
      <c r="O50" s="104">
        <v>0.82</v>
      </c>
      <c r="P50" s="158">
        <v>46097</v>
      </c>
      <c r="Q50" s="158">
        <v>46127</v>
      </c>
      <c r="R50" s="28">
        <f>(K50-O50)/O50*100</f>
        <v>7.3170731707317138</v>
      </c>
      <c r="S50" s="105">
        <f>IF(INDEX(Historical!$D$7:$D1732,MATCH(B50,Historical!$B$7:$B$1062,0))=0,"n/a",(INDEX(Historical!$C$7:$C$1062,MATCH(B50,Historical!$B$7:$B$1062,0))/INDEX(Historical!$D$7:$D$1062,MATCH(B50,Historical!$B$7:$B$1062,0))-1)*100)</f>
        <v>10.362694300518127</v>
      </c>
      <c r="T50" s="105">
        <f>IF(INDEX(Historical!$F$7:$F$1062,MATCH(B50,Historical!$B$7:$B$1062,0))=0,"n/a",((INDEX(Historical!$C$7:$C$1062,MATCH(B50,Historical!$B$7:$B$1062,0))/INDEX(Historical!$F$7:$F$1062,MATCH(B50,Historical!$B$7:$B$1062,0)))^(1/3)-1)*100)</f>
        <v>8.2322716759108303</v>
      </c>
      <c r="U50" s="105" t="str">
        <f>IF(INDEX(Historical!$H$7:$H$1062,MATCH(B50,Historical!$B$7:$B$1062,0))=0,"n/a",((INDEX(Historical!$C$7:$C$1062,MATCH(B50,Historical!$B$7:$B$1062,0))/INDEX(Historical!$H$7:$H$1062,MATCH(B50,Historical!$B$7:$B$1062,0)))^(1/5)-1)*100)</f>
        <v>n/a</v>
      </c>
      <c r="V50" s="105" t="str">
        <f>IF(INDEX(Historical!$M$7:$M$1062,MATCH(B50,Historical!$B$7:$B$1062,0))=0,"n/a",((INDEX(Historical!$C$7:$C$1062,MATCH(B50,Historical!$B$7:$B$1062,0))/INDEX(Historical!$M$7:$M$1062,MATCH(B50,Historical!$B$7:$B$1062,0)))^(1/10)-1)*100)</f>
        <v>n/a</v>
      </c>
      <c r="W50" s="106" t="str">
        <f>IF(OR(U50&lt;=0,U50="n/a",V50&lt;=0,V50="n/a"),"n/a",U50/V50)</f>
        <v>n/a</v>
      </c>
      <c r="X50" s="107" t="str">
        <f>IF(OR(AJ50&lt;=0,AJ50="n/a",U50&lt;=0,U50="n/a"),"n/a",U50/AJ50)</f>
        <v>n/a</v>
      </c>
      <c r="Y50" s="162"/>
      <c r="Z50" s="101">
        <f>IF(OR(AC50&lt;0.01,AC50="n/a"),"n/a",M50/AC50*100)</f>
        <v>77.192982456140356</v>
      </c>
      <c r="AA50" s="109">
        <f>IF(OR(AC50&lt;0.01,AC50="n/a"),"n/a",I50/AC50)</f>
        <v>30.263157894736846</v>
      </c>
      <c r="AB50" s="71">
        <v>12</v>
      </c>
      <c r="AC50" s="100">
        <v>4.5599999999999996</v>
      </c>
      <c r="AD50" s="100">
        <v>2.74</v>
      </c>
      <c r="AE50" s="100">
        <v>10.75</v>
      </c>
      <c r="AF50" s="100">
        <v>2.95</v>
      </c>
      <c r="AG50" s="100">
        <v>9.9</v>
      </c>
      <c r="AH50" s="100">
        <v>12.23</v>
      </c>
      <c r="AI50" s="100">
        <v>5.6099999999999994</v>
      </c>
      <c r="AJ50" s="100">
        <v>5.96</v>
      </c>
      <c r="AK50" s="100">
        <v>9.8699999999999992</v>
      </c>
      <c r="AL50" s="100">
        <v>14080</v>
      </c>
      <c r="AM50" s="100">
        <v>0.54999999999999993</v>
      </c>
      <c r="AN50" s="100">
        <v>0.71</v>
      </c>
      <c r="AO50" s="110" t="str">
        <f>IF(U50="n/a","n/a",IF(AA50&lt;0,"n/a",IF(AA50="n/a","n/a",J50+U50-AA50)))</f>
        <v>n/a</v>
      </c>
      <c r="AP50" s="111" t="str">
        <f>IF(U50="n/a","n/a",J50+U50)</f>
        <v>n/a</v>
      </c>
      <c r="AQ50" s="112">
        <f>IF(OR(AC50&lt;0.01,AC50="n/a",AF50="n/a"),"n/a",(I50/SQRT(22.5*AC50*(I50/AF50))-1)*100)</f>
        <v>99.194283484992155</v>
      </c>
      <c r="AR50" s="101">
        <f>INDEX(Historical!$C$7:$C$1063,MATCH(B50,Historical!$B$7:$B$1063,0))*IF(AH50="n/a",1.03,IF(AH50&lt;0,1.01,IF(AH50&gt;10,1.1,(1+AH50/100))))</f>
        <v>3.5145</v>
      </c>
      <c r="AS50" s="109">
        <f>IF($AI50="n/a",1.03*AR50,IF($AI50&lt;0,1.01*AR50,IF($AI50&gt;10,1.1*AR50,(1+$AI50/100)*AR50)))</f>
        <v>3.7116634500000001</v>
      </c>
      <c r="AT50" s="109">
        <f>IF($AK50="n/a",1.03*AS50,IF($AK50&lt;0,1.01*AS50,IF($AK50&gt;10,1.1*AS50,(1+$AK50/100)*AS50)))</f>
        <v>4.0780046325150003</v>
      </c>
      <c r="AU50" s="109">
        <f>IF($AK50="n/a",1.03*AT50,IF($AK50&lt;0,1.01*AT50,IF($AK50&gt;10,1.1*AT50,(1+$AK50/100)*AT50)))</f>
        <v>4.4805036897442312</v>
      </c>
      <c r="AV50" s="109">
        <f>IF($AK50="n/a",1.03*AU50,IF($AK50&lt;0,1.01*AU50,IF($AK50&gt;10,1.1*AU50,(1+$AK50/100)*AU50)))</f>
        <v>4.9227294039219869</v>
      </c>
      <c r="AW50" s="109">
        <f>SUM(AR50:AV50)</f>
        <v>20.707401176181218</v>
      </c>
      <c r="AX50" s="113">
        <f>AW50/I50*100</f>
        <v>15.005363171145811</v>
      </c>
      <c r="AY50" s="100">
        <v>0.74</v>
      </c>
      <c r="AZ50" s="100">
        <v>38.26</v>
      </c>
      <c r="BA50" s="100">
        <v>-9.73</v>
      </c>
      <c r="BB50" s="100">
        <v>-4.1300000000000008</v>
      </c>
      <c r="BC50" s="100">
        <v>5.25</v>
      </c>
      <c r="BE50" s="12">
        <v>2021</v>
      </c>
      <c r="BF50" s="12">
        <f>IF(BE50&gt;2020,0,IF(BE50&gt;2008,1,IF(BE50&gt;2001,2,IF(BE50&gt;1990,3,IF(BE50&gt;1980,4,IF(BE50&gt;1973,5,IF(BE50&gt;1970,6,IF(BE50&gt;1960,7,IF(BE50&gt;1958,8,IF(BE50&gt;1953,9,10))))))))))</f>
        <v>0</v>
      </c>
      <c r="BG50" s="100">
        <v>4.6399999999999997</v>
      </c>
      <c r="BH50" s="55" t="s">
        <v>121</v>
      </c>
      <c r="BI50" s="55" t="s">
        <v>122</v>
      </c>
    </row>
    <row r="51" spans="1:61" ht="12.75" customHeight="1" x14ac:dyDescent="0.2">
      <c r="A51" s="116" t="s">
        <v>1444</v>
      </c>
      <c r="B51" s="55" t="s">
        <v>1445</v>
      </c>
      <c r="C51" s="156" t="s">
        <v>263</v>
      </c>
      <c r="D51" s="98" t="s">
        <v>264</v>
      </c>
      <c r="E51" s="157">
        <v>9</v>
      </c>
      <c r="F51" s="2">
        <v>554</v>
      </c>
      <c r="G51" s="2" t="s">
        <v>146</v>
      </c>
      <c r="H51" s="2" t="s">
        <v>146</v>
      </c>
      <c r="I51" s="100">
        <v>45.13</v>
      </c>
      <c r="J51" s="101">
        <f>(M51/I51)*100</f>
        <v>2.8362508309328605</v>
      </c>
      <c r="K51" s="104">
        <v>0.32</v>
      </c>
      <c r="L51" s="71">
        <v>4</v>
      </c>
      <c r="M51" s="28">
        <f>K51*L51</f>
        <v>1.28</v>
      </c>
      <c r="N51" s="103" t="s">
        <v>270</v>
      </c>
      <c r="O51" s="104">
        <v>0.24</v>
      </c>
      <c r="P51" s="158">
        <v>46188</v>
      </c>
      <c r="Q51" s="158">
        <v>46203</v>
      </c>
      <c r="R51" s="28">
        <f>(K51-O51)/O51*100</f>
        <v>33.333333333333343</v>
      </c>
      <c r="S51" s="105">
        <f>IF(INDEX(Historical!$D$7:$D1239,MATCH(B51,Historical!$B$7:$B$1062,0))=0,"n/a",(INDEX(Historical!$C$7:$C$1062,MATCH(B51,Historical!$B$7:$B$1062,0))/INDEX(Historical!$D$7:$D$1062,MATCH(B51,Historical!$B$7:$B$1062,0))-1)*100)</f>
        <v>9.0909090909090828</v>
      </c>
      <c r="T51" s="105">
        <f>IF(INDEX(Historical!$F$7:$F$1062,MATCH(B51,Historical!$B$7:$B$1062,0))=0,"n/a",((INDEX(Historical!$C$7:$C$1062,MATCH(B51,Historical!$B$7:$B$1062,0))/INDEX(Historical!$F$7:$F$1062,MATCH(B51,Historical!$B$7:$B$1062,0)))^(1/3)-1)*100)</f>
        <v>12.181378776036711</v>
      </c>
      <c r="U51" s="105">
        <f>IF(INDEX(Historical!$H$7:$H$1062,MATCH(B51,Historical!$B$7:$B$1062,0))=0,"n/a",((INDEX(Historical!$C$7:$C$1062,MATCH(B51,Historical!$B$7:$B$1062,0))/INDEX(Historical!$H$7:$H$1062,MATCH(B51,Historical!$B$7:$B$1062,0)))^(1/5)-1)*100)</f>
        <v>17.978912471277987</v>
      </c>
      <c r="V51" s="105">
        <f>IF(INDEX(Historical!$M$7:$M$1062,MATCH(B51,Historical!$B$7:$B$1062,0))=0,"n/a",((INDEX(Historical!$C$7:$C$1062,MATCH(B51,Historical!$B$7:$B$1062,0))/INDEX(Historical!$M$7:$M$1062,MATCH(B51,Historical!$B$7:$B$1062,0)))^(1/10)-1)*100)</f>
        <v>0</v>
      </c>
      <c r="W51" s="106" t="str">
        <f>IF(OR(U51&lt;=0,U51="n/a",V51&lt;=0,V51="n/a"),"n/a",U51/V51)</f>
        <v>n/a</v>
      </c>
      <c r="X51" s="107" t="str">
        <f>IF(OR(AJ51&lt;=0,AJ51="n/a",U51&lt;=0,U51="n/a"),"n/a",U51/AJ51)</f>
        <v>n/a</v>
      </c>
      <c r="Y51" s="162"/>
      <c r="Z51" s="101">
        <f>IF(OR(AC51&lt;0.01,AC51="n/a"),"n/a",M51/AC51*100)</f>
        <v>35.555555555555557</v>
      </c>
      <c r="AA51" s="109">
        <f>IF(OR(AC51&lt;0.01,AC51="n/a"),"n/a",I51/AC51)</f>
        <v>12.536111111111111</v>
      </c>
      <c r="AB51" s="71">
        <v>12</v>
      </c>
      <c r="AC51" s="100">
        <v>3.6</v>
      </c>
      <c r="AD51" s="100">
        <v>0.56000000000000005</v>
      </c>
      <c r="AE51" s="100">
        <v>3.09</v>
      </c>
      <c r="AF51" s="100">
        <v>1.82</v>
      </c>
      <c r="AG51" s="100">
        <v>15.129999999999999</v>
      </c>
      <c r="AH51" s="100">
        <v>25.259999999999998</v>
      </c>
      <c r="AI51" s="100">
        <v>7.2700000000000005</v>
      </c>
      <c r="AJ51" s="100" t="s">
        <v>142</v>
      </c>
      <c r="AK51" s="100">
        <v>15.17</v>
      </c>
      <c r="AL51" s="100">
        <v>52050</v>
      </c>
      <c r="AM51" s="100">
        <v>1.6400000000000001</v>
      </c>
      <c r="AN51" s="100">
        <v>0.56000000000000005</v>
      </c>
      <c r="AO51" s="110">
        <f>IF(U51="n/a","n/a",IF(AA51&lt;0,"n/a",IF(AA51="n/a","n/a",J51+U51-AA51)))</f>
        <v>8.279052191099737</v>
      </c>
      <c r="AP51" s="111">
        <f>IF(U51="n/a","n/a",J51+U51)</f>
        <v>20.815163302210848</v>
      </c>
      <c r="AQ51" s="112">
        <f>IF(OR(AC51&lt;0.01,AC51="n/a",AF51="n/a"),"n/a",(I51/SQRT(22.5*AC51*(I51/AF51))-1)*100)</f>
        <v>0.69916080908680733</v>
      </c>
      <c r="AR51" s="101">
        <f>INDEX(Historical!$C$7:$C$1063,MATCH(B51,Historical!$B$7:$B$1063,0))*IF(AH51="n/a",1.03,IF(AH51&lt;0,1.01,IF(AH51&gt;10,1.1,(1+AH51/100))))</f>
        <v>1.056</v>
      </c>
      <c r="AS51" s="109">
        <f>IF($AI51="n/a",1.03*AR51,IF($AI51&lt;0,1.01*AR51,IF($AI51&gt;10,1.1*AR51,(1+$AI51/100)*AR51)))</f>
        <v>1.1327712000000001</v>
      </c>
      <c r="AT51" s="109">
        <f>IF($AK51="n/a",1.03*AS51,IF($AK51&lt;0,1.01*AS51,IF($AK51&gt;10,1.1*AS51,(1+$AK51/100)*AS51)))</f>
        <v>1.2460483200000001</v>
      </c>
      <c r="AU51" s="109">
        <f>IF($AK51="n/a",1.03*AT51,IF($AK51&lt;0,1.01*AT51,IF($AK51&gt;10,1.1*AT51,(1+$AK51/100)*AT51)))</f>
        <v>1.3706531520000003</v>
      </c>
      <c r="AV51" s="109">
        <f>IF($AK51="n/a",1.03*AU51,IF($AK51&lt;0,1.01*AU51,IF($AK51&gt;10,1.1*AU51,(1+$AK51/100)*AU51)))</f>
        <v>1.5077184672000004</v>
      </c>
      <c r="AW51" s="109">
        <f>SUM(AR51:AV51)</f>
        <v>6.3131911392000006</v>
      </c>
      <c r="AX51" s="113">
        <f>AW51/I51*100</f>
        <v>13.988901261245292</v>
      </c>
      <c r="AY51" s="100">
        <v>0.42</v>
      </c>
      <c r="AZ51" s="100">
        <v>43.39</v>
      </c>
      <c r="BA51" s="100">
        <v>-14.38</v>
      </c>
      <c r="BB51" s="100">
        <v>2.82</v>
      </c>
      <c r="BC51" s="100">
        <v>7.9</v>
      </c>
      <c r="BE51" s="12">
        <v>2018</v>
      </c>
      <c r="BF51" s="12">
        <f>IF(BE51&gt;2020,0,IF(BE51&gt;2008,1,IF(BE51&gt;2001,2,IF(BE51&gt;1990,3,IF(BE51&gt;1980,4,IF(BE51&gt;1973,5,IF(BE51&gt;1970,6,IF(BE51&gt;1960,7,IF(BE51&gt;1958,8,IF(BE51&gt;1953,9,10))))))))))</f>
        <v>1</v>
      </c>
      <c r="BG51" s="100">
        <v>7.1499999999999995</v>
      </c>
      <c r="BH51" t="s">
        <v>121</v>
      </c>
      <c r="BI51" t="s">
        <v>122</v>
      </c>
    </row>
    <row r="52" spans="1:61" ht="12.75" customHeight="1" x14ac:dyDescent="0.2">
      <c r="A52" s="116" t="s">
        <v>1446</v>
      </c>
      <c r="B52" s="55" t="s">
        <v>1447</v>
      </c>
      <c r="C52" s="156" t="s">
        <v>335</v>
      </c>
      <c r="D52" s="98" t="s">
        <v>1448</v>
      </c>
      <c r="E52" s="157">
        <v>8</v>
      </c>
      <c r="F52" s="2">
        <v>570</v>
      </c>
      <c r="G52" s="2" t="s">
        <v>146</v>
      </c>
      <c r="H52" s="2" t="s">
        <v>146</v>
      </c>
      <c r="I52" s="100">
        <v>114.01</v>
      </c>
      <c r="J52" s="101">
        <f>(M52/I52)*100</f>
        <v>1.0876238926409965</v>
      </c>
      <c r="K52" s="104">
        <v>0.31</v>
      </c>
      <c r="L52" s="71">
        <v>4</v>
      </c>
      <c r="M52" s="28">
        <f>K52*L52</f>
        <v>1.24</v>
      </c>
      <c r="N52" s="103" t="s">
        <v>707</v>
      </c>
      <c r="O52" s="104">
        <v>0.28999999999999998</v>
      </c>
      <c r="P52" s="158">
        <v>46087</v>
      </c>
      <c r="Q52" s="158">
        <v>46101</v>
      </c>
      <c r="R52" s="28">
        <f>(K52-O52)/O52*100</f>
        <v>6.8965517241379377</v>
      </c>
      <c r="S52" s="105">
        <f>IF(INDEX(Historical!$D$7:$D1240,MATCH(B52,Historical!$B$7:$B$1062,0))=0,"n/a",(INDEX(Historical!$C$7:$C$1062,MATCH(B52,Historical!$B$7:$B$1062,0))/INDEX(Historical!$D$7:$D$1062,MATCH(B52,Historical!$B$7:$B$1062,0))-1)*100)</f>
        <v>7.4074074074073959</v>
      </c>
      <c r="T52" s="105">
        <f>IF(INDEX(Historical!$F$7:$F$1062,MATCH(B52,Historical!$B$7:$B$1062,0))=0,"n/a",((INDEX(Historical!$C$7:$C$1062,MATCH(B52,Historical!$B$7:$B$1062,0))/INDEX(Historical!$F$7:$F$1062,MATCH(B52,Historical!$B$7:$B$1062,0)))^(1/3)-1)*100)</f>
        <v>9.6457423731894245</v>
      </c>
      <c r="U52" s="105">
        <f>IF(INDEX(Historical!$H$7:$H$1062,MATCH(B52,Historical!$B$7:$B$1062,0))=0,"n/a",((INDEX(Historical!$C$7:$C$1062,MATCH(B52,Historical!$B$7:$B$1062,0))/INDEX(Historical!$H$7:$H$1062,MATCH(B52,Historical!$B$7:$B$1062,0)))^(1/5)-1)*100)</f>
        <v>12.630393921616268</v>
      </c>
      <c r="V52" s="105" t="str">
        <f>IF(INDEX(Historical!$M$7:$M$1062,MATCH(B52,Historical!$B$7:$B$1062,0))=0,"n/a",((INDEX(Historical!$C$7:$C$1062,MATCH(B52,Historical!$B$7:$B$1062,0))/INDEX(Historical!$M$7:$M$1062,MATCH(B52,Historical!$B$7:$B$1062,0)))^(1/10)-1)*100)</f>
        <v>n/a</v>
      </c>
      <c r="W52" s="106" t="str">
        <f>IF(OR(U52&lt;=0,U52="n/a",V52&lt;=0,V52="n/a"),"n/a",U52/V52)</f>
        <v>n/a</v>
      </c>
      <c r="X52" s="107">
        <f>IF(OR(AJ52&lt;=0,AJ52="n/a",U52&lt;=0,U52="n/a"),"n/a",U52/AJ52)</f>
        <v>1.087889226668068</v>
      </c>
      <c r="Y52" s="165"/>
      <c r="Z52" s="101">
        <f>IF(OR(AC52&lt;0.01,AC52="n/a"),"n/a",M52/AC52*100)</f>
        <v>28.18181818181818</v>
      </c>
      <c r="AA52" s="109">
        <f>IF(OR(AC52&lt;0.01,AC52="n/a"),"n/a",I52/AC52)</f>
        <v>25.911363636363635</v>
      </c>
      <c r="AB52" s="71">
        <v>12</v>
      </c>
      <c r="AC52" s="100">
        <v>4.4000000000000004</v>
      </c>
      <c r="AD52" s="100">
        <v>1.6</v>
      </c>
      <c r="AE52" s="100">
        <v>4.32</v>
      </c>
      <c r="AF52" s="100">
        <v>11.53</v>
      </c>
      <c r="AG52" s="100">
        <v>42.79</v>
      </c>
      <c r="AH52" s="100">
        <v>10.72</v>
      </c>
      <c r="AI52" s="100">
        <v>10.37</v>
      </c>
      <c r="AJ52" s="100">
        <v>11.61</v>
      </c>
      <c r="AK52" s="100">
        <v>10.59</v>
      </c>
      <c r="AL52" s="100">
        <v>50620</v>
      </c>
      <c r="AM52" s="100">
        <v>10.07</v>
      </c>
      <c r="AN52" s="100">
        <v>1.63</v>
      </c>
      <c r="AO52" s="110">
        <f>IF(U52="n/a","n/a",IF(AA52&lt;0,"n/a",IF(AA52="n/a","n/a",J52+U52-AA52)))</f>
        <v>-12.193345822106371</v>
      </c>
      <c r="AP52" s="111">
        <f>IF(U52="n/a","n/a",J52+U52)</f>
        <v>13.718017814257264</v>
      </c>
      <c r="AQ52" s="112">
        <f>IF(OR(AC52&lt;0.01,AC52="n/a",AF52="n/a"),"n/a",(I52/SQRT(22.5*AC52*(I52/AF52))-1)*100)</f>
        <v>264.39174446513385</v>
      </c>
      <c r="AR52" s="101">
        <f>INDEX(Historical!$C$7:$C$1063,MATCH(B52,Historical!$B$7:$B$1063,0))*IF(AH52="n/a",1.03,IF(AH52&lt;0,1.01,IF(AH52&gt;10,1.1,(1+AH52/100))))</f>
        <v>1.276</v>
      </c>
      <c r="AS52" s="109">
        <f>IF($AI52="n/a",1.03*AR52,IF($AI52&lt;0,1.01*AR52,IF($AI52&gt;10,1.1*AR52,(1+$AI52/100)*AR52)))</f>
        <v>1.4036000000000002</v>
      </c>
      <c r="AT52" s="109">
        <f>IF($AK52="n/a",1.03*AS52,IF($AK52&lt;0,1.01*AS52,IF($AK52&gt;10,1.1*AS52,(1+$AK52/100)*AS52)))</f>
        <v>1.5439600000000002</v>
      </c>
      <c r="AU52" s="109">
        <f>IF($AK52="n/a",1.03*AT52,IF($AK52&lt;0,1.01*AT52,IF($AK52&gt;10,1.1*AT52,(1+$AK52/100)*AT52)))</f>
        <v>1.6983560000000004</v>
      </c>
      <c r="AV52" s="109">
        <f>IF($AK52="n/a",1.03*AU52,IF($AK52&lt;0,1.01*AU52,IF($AK52&gt;10,1.1*AU52,(1+$AK52/100)*AU52)))</f>
        <v>1.8681916000000005</v>
      </c>
      <c r="AW52" s="109">
        <f>SUM(AR52:AV52)</f>
        <v>7.7901076000000016</v>
      </c>
      <c r="AX52" s="113">
        <f>AW52/I52*100</f>
        <v>6.8328283483904935</v>
      </c>
      <c r="AY52" s="100">
        <v>1.37</v>
      </c>
      <c r="AZ52" s="100">
        <v>46.11</v>
      </c>
      <c r="BA52" s="100">
        <v>-4.4400000000000004</v>
      </c>
      <c r="BB52" s="100">
        <v>2.13</v>
      </c>
      <c r="BC52" s="100">
        <v>18.02</v>
      </c>
      <c r="BE52" s="12">
        <v>2019</v>
      </c>
      <c r="BF52" s="12">
        <f>IF(BE52&gt;2020,0,IF(BE52&gt;2008,1,IF(BE52&gt;2001,2,IF(BE52&gt;1990,3,IF(BE52&gt;1980,4,IF(BE52&gt;1973,5,IF(BE52&gt;1970,6,IF(BE52&gt;1960,7,IF(BE52&gt;1958,8,IF(BE52&gt;1953,9,10))))))))))</f>
        <v>1</v>
      </c>
      <c r="BG52" s="100">
        <v>10.870000000000001</v>
      </c>
      <c r="BH52" t="s">
        <v>121</v>
      </c>
      <c r="BI52" t="s">
        <v>122</v>
      </c>
    </row>
    <row r="53" spans="1:61" ht="12.75" customHeight="1" x14ac:dyDescent="0.2">
      <c r="A53" s="116" t="s">
        <v>1449</v>
      </c>
      <c r="B53" s="55" t="s">
        <v>1450</v>
      </c>
      <c r="C53" s="156" t="s">
        <v>134</v>
      </c>
      <c r="D53" s="98" t="s">
        <v>157</v>
      </c>
      <c r="E53" s="157">
        <v>6</v>
      </c>
      <c r="F53" s="2">
        <v>664</v>
      </c>
      <c r="G53" s="2" t="s">
        <v>146</v>
      </c>
      <c r="H53" s="2" t="s">
        <v>146</v>
      </c>
      <c r="I53" s="100">
        <v>22.96</v>
      </c>
      <c r="J53" s="101">
        <f>(M53/I53)*100</f>
        <v>2.6132404181184667</v>
      </c>
      <c r="K53" s="104">
        <v>0.15</v>
      </c>
      <c r="L53" s="71">
        <v>4</v>
      </c>
      <c r="M53" s="28">
        <f>K53*L53</f>
        <v>0.6</v>
      </c>
      <c r="N53" s="103" t="s">
        <v>158</v>
      </c>
      <c r="O53" s="104">
        <v>0.13</v>
      </c>
      <c r="P53" s="158">
        <v>46178</v>
      </c>
      <c r="Q53" s="158">
        <v>46195</v>
      </c>
      <c r="R53" s="28">
        <f>(K53-O53)/O53*100</f>
        <v>15.384615384615378</v>
      </c>
      <c r="S53" s="105">
        <f>IF(INDEX(Historical!$D$7:$D1241,MATCH(B53,Historical!$B$7:$B$1062,0))=0,"n/a",(INDEX(Historical!$C$7:$C$1062,MATCH(B53,Historical!$B$7:$B$1062,0))/INDEX(Historical!$D$7:$D$1062,MATCH(B53,Historical!$B$7:$B$1062,0))-1)*100)</f>
        <v>13.33333333333333</v>
      </c>
      <c r="T53" s="105">
        <f>IF(INDEX(Historical!$F$7:$F$1062,MATCH(B53,Historical!$B$7:$B$1062,0))=0,"n/a",((INDEX(Historical!$C$7:$C$1062,MATCH(B53,Historical!$B$7:$B$1062,0))/INDEX(Historical!$F$7:$F$1062,MATCH(B53,Historical!$B$7:$B$1062,0)))^(1/3)-1)*100)</f>
        <v>8.4351442625098407</v>
      </c>
      <c r="U53" s="105" t="str">
        <f>IF(INDEX(Historical!$H$7:$H$1062,MATCH(B53,Historical!$B$7:$B$1062,0))=0,"n/a",((INDEX(Historical!$C$7:$C$1062,MATCH(B53,Historical!$B$7:$B$1062,0))/INDEX(Historical!$H$7:$H$1062,MATCH(B53,Historical!$B$7:$B$1062,0)))^(1/5)-1)*100)</f>
        <v>n/a</v>
      </c>
      <c r="V53" s="105" t="str">
        <f>IF(INDEX(Historical!$M$7:$M$1062,MATCH(B53,Historical!$B$7:$B$1062,0))=0,"n/a",((INDEX(Historical!$C$7:$C$1062,MATCH(B53,Historical!$B$7:$B$1062,0))/INDEX(Historical!$M$7:$M$1062,MATCH(B53,Historical!$B$7:$B$1062,0)))^(1/10)-1)*100)</f>
        <v>n/a</v>
      </c>
      <c r="W53" s="106" t="str">
        <f>IF(OR(U53&lt;=0,U53="n/a",V53&lt;=0,V53="n/a"),"n/a",U53/V53)</f>
        <v>n/a</v>
      </c>
      <c r="X53" s="107" t="str">
        <f>IF(OR(AJ53&lt;=0,AJ53="n/a",U53&lt;=0,U53="n/a"),"n/a",U53/AJ53)</f>
        <v>n/a</v>
      </c>
      <c r="Y53" s="162"/>
      <c r="Z53" s="101">
        <f>IF(OR(AC53&lt;0.01,AC53="n/a"),"n/a",M53/AC53*100)</f>
        <v>34.090909090909086</v>
      </c>
      <c r="AA53" s="109">
        <f>IF(OR(AC53&lt;0.01,AC53="n/a"),"n/a",I53/AC53)</f>
        <v>13.045454545454547</v>
      </c>
      <c r="AB53" s="71">
        <v>12</v>
      </c>
      <c r="AC53" s="100">
        <v>1.76</v>
      </c>
      <c r="AD53" s="100" t="s">
        <v>142</v>
      </c>
      <c r="AE53" s="100">
        <v>3.56</v>
      </c>
      <c r="AF53" s="100">
        <v>1.23</v>
      </c>
      <c r="AG53" s="100">
        <v>9.44</v>
      </c>
      <c r="AH53" s="100">
        <v>19.989999999999998</v>
      </c>
      <c r="AI53" s="100">
        <v>13.87</v>
      </c>
      <c r="AJ53" s="100">
        <v>26.68</v>
      </c>
      <c r="AK53" s="100" t="s">
        <v>142</v>
      </c>
      <c r="AL53" s="100">
        <v>5310</v>
      </c>
      <c r="AM53" s="100">
        <v>7.71</v>
      </c>
      <c r="AN53" s="100">
        <v>0.09</v>
      </c>
      <c r="AO53" s="110" t="str">
        <f>IF(U53="n/a","n/a",IF(AA53&lt;0,"n/a",IF(AA53="n/a","n/a",J53+U53-AA53)))</f>
        <v>n/a</v>
      </c>
      <c r="AP53" s="111" t="str">
        <f>IF(U53="n/a","n/a",J53+U53)</f>
        <v>n/a</v>
      </c>
      <c r="AQ53" s="112">
        <f>IF(OR(AC53&lt;0.01,AC53="n/a",AF53="n/a"),"n/a",(I53/SQRT(22.5*AC53*(I53/AF53))-1)*100)</f>
        <v>-15.551701310712296</v>
      </c>
      <c r="AR53" s="101">
        <f>INDEX(Historical!$C$7:$C$1063,MATCH(B53,Historical!$B$7:$B$1063,0))*IF(AH53="n/a",1.03,IF(AH53&lt;0,1.01,IF(AH53&gt;10,1.1,(1+AH53/100))))</f>
        <v>0.56100000000000005</v>
      </c>
      <c r="AS53" s="109">
        <f>IF($AI53="n/a",1.03*AR53,IF($AI53&lt;0,1.01*AR53,IF($AI53&gt;10,1.1*AR53,(1+$AI53/100)*AR53)))</f>
        <v>0.61710000000000009</v>
      </c>
      <c r="AT53" s="109">
        <f>IF($AK53="n/a",1.03*AS53,IF($AK53&lt;0,1.01*AS53,IF($AK53&gt;10,1.1*AS53,(1+$AK53/100)*AS53)))</f>
        <v>0.63561300000000009</v>
      </c>
      <c r="AU53" s="109">
        <f>IF($AK53="n/a",1.03*AT53,IF($AK53&lt;0,1.01*AT53,IF($AK53&gt;10,1.1*AT53,(1+$AK53/100)*AT53)))</f>
        <v>0.65468139000000014</v>
      </c>
      <c r="AV53" s="109">
        <f>IF($AK53="n/a",1.03*AU53,IF($AK53&lt;0,1.01*AU53,IF($AK53&gt;10,1.1*AU53,(1+$AK53/100)*AU53)))</f>
        <v>0.67432183170000015</v>
      </c>
      <c r="AW53" s="109">
        <f>SUM(AR53:AV53)</f>
        <v>3.1427162217000006</v>
      </c>
      <c r="AX53" s="113">
        <f>AW53/I53*100</f>
        <v>13.687788422038331</v>
      </c>
      <c r="AY53" s="100">
        <v>0.68</v>
      </c>
      <c r="AZ53" s="100">
        <v>54.300000000000004</v>
      </c>
      <c r="BA53" s="100">
        <v>-3.3300000000000005</v>
      </c>
      <c r="BB53" s="100">
        <v>6.94</v>
      </c>
      <c r="BC53" s="100">
        <v>15.329999999999998</v>
      </c>
      <c r="BE53" s="12">
        <v>2021</v>
      </c>
      <c r="BF53" s="12">
        <f>IF(BE53&gt;2020,0,IF(BE53&gt;2008,1,IF(BE53&gt;2001,2,IF(BE53&gt;1990,3,IF(BE53&gt;1980,4,IF(BE53&gt;1973,5,IF(BE53&gt;1970,6,IF(BE53&gt;1960,7,IF(BE53&gt;1958,8,IF(BE53&gt;1953,9,10))))))))))</f>
        <v>0</v>
      </c>
      <c r="BG53" s="100">
        <v>1.3299999999999998</v>
      </c>
      <c r="BH53" t="s">
        <v>121</v>
      </c>
      <c r="BI53" t="s">
        <v>122</v>
      </c>
    </row>
    <row r="54" spans="1:61" ht="12.75" customHeight="1" x14ac:dyDescent="0.2">
      <c r="A54" s="146" t="s">
        <v>2578</v>
      </c>
      <c r="B54" s="55" t="s">
        <v>2579</v>
      </c>
      <c r="C54" s="156" t="s">
        <v>134</v>
      </c>
      <c r="D54" s="98" t="s">
        <v>135</v>
      </c>
      <c r="E54" s="157">
        <v>5</v>
      </c>
      <c r="F54" s="2">
        <v>717</v>
      </c>
      <c r="G54" s="2" t="s">
        <v>146</v>
      </c>
      <c r="H54" s="2" t="s">
        <v>146</v>
      </c>
      <c r="I54" s="100">
        <v>50.55</v>
      </c>
      <c r="J54" s="101">
        <f>(M54/I54)*100</f>
        <v>2.6904055390702277</v>
      </c>
      <c r="K54" s="104">
        <v>0.34</v>
      </c>
      <c r="L54" s="71">
        <v>4</v>
      </c>
      <c r="M54" s="28">
        <f>K54*L54</f>
        <v>1.36</v>
      </c>
      <c r="N54" s="103" t="s">
        <v>670</v>
      </c>
      <c r="O54" s="104">
        <v>0.32</v>
      </c>
      <c r="P54" s="158">
        <v>46155</v>
      </c>
      <c r="Q54" s="158">
        <v>46169</v>
      </c>
      <c r="R54" s="28">
        <f>(K54-O54)/O54*100</f>
        <v>6.2500000000000053</v>
      </c>
      <c r="S54" s="105">
        <f>IF(INDEX(Historical!$D$7:$D1738,MATCH(B54,Historical!$B$7:$B$1062,0))=0,"n/a",(INDEX(Historical!$C$7:$C$1062,MATCH(B54,Historical!$B$7:$B$1062,0))/INDEX(Historical!$D$7:$D$1062,MATCH(B54,Historical!$B$7:$B$1062,0))-1)*100)</f>
        <v>6.7796610169491567</v>
      </c>
      <c r="T54" s="105">
        <f>IF(INDEX(Historical!$F$7:$F$1062,MATCH(B54,Historical!$B$7:$B$1062,0))=0,"n/a",((INDEX(Historical!$C$7:$C$1062,MATCH(B54,Historical!$B$7:$B$1062,0))/INDEX(Historical!$F$7:$F$1062,MATCH(B54,Historical!$B$7:$B$1062,0)))^(1/3)-1)*100)</f>
        <v>6.9492574166740928</v>
      </c>
      <c r="U54" s="105">
        <f>IF(INDEX(Historical!$H$7:$H$1062,MATCH(B54,Historical!$B$7:$B$1062,0))=0,"n/a",((INDEX(Historical!$C$7:$C$1062,MATCH(B54,Historical!$B$7:$B$1062,0))/INDEX(Historical!$H$7:$H$1062,MATCH(B54,Historical!$B$7:$B$1062,0)))^(1/5)-1)*100)</f>
        <v>4.7307247755510318</v>
      </c>
      <c r="V54" s="105">
        <f>IF(INDEX(Historical!$M$7:$M$1062,MATCH(B54,Historical!$B$7:$B$1062,0))=0,"n/a",((INDEX(Historical!$C$7:$C$1062,MATCH(B54,Historical!$B$7:$B$1062,0))/INDEX(Historical!$M$7:$M$1062,MATCH(B54,Historical!$B$7:$B$1062,0)))^(1/10)-1)*100)</f>
        <v>18.036393174546372</v>
      </c>
      <c r="W54" s="106">
        <f>IF(OR(U54&lt;=0,U54="n/a",V54&lt;=0,V54="n/a"),"n/a",U54/V54)</f>
        <v>0.26228773845023551</v>
      </c>
      <c r="X54" s="107" t="str">
        <f>IF(OR(AJ54&lt;=0,AJ54="n/a",U54&lt;=0,U54="n/a"),"n/a",U54/AJ54)</f>
        <v>n/a</v>
      </c>
      <c r="Y54" s="159"/>
      <c r="Z54" s="101">
        <f>IF(OR(AC54&lt;0.01,AC54="n/a"),"n/a",M54/AC54*100)</f>
        <v>194.28571428571431</v>
      </c>
      <c r="AA54" s="109">
        <f>IF(OR(AC54&lt;0.01,AC54="n/a"),"n/a",I54/AC54)</f>
        <v>72.214285714285708</v>
      </c>
      <c r="AB54" s="71">
        <v>12</v>
      </c>
      <c r="AC54" s="100">
        <v>0.7</v>
      </c>
      <c r="AD54" s="100">
        <v>0.42</v>
      </c>
      <c r="AE54" s="100">
        <v>1.1000000000000001</v>
      </c>
      <c r="AF54" s="100">
        <v>1.06</v>
      </c>
      <c r="AG54" s="100">
        <v>0.77999999999999992</v>
      </c>
      <c r="AH54" s="100">
        <v>145.97999999999999</v>
      </c>
      <c r="AI54" s="100">
        <v>9.8000000000000007</v>
      </c>
      <c r="AJ54" s="100">
        <v>-35.03</v>
      </c>
      <c r="AK54" s="100">
        <v>47.81</v>
      </c>
      <c r="AL54" s="100">
        <v>922.18</v>
      </c>
      <c r="AM54" s="100">
        <v>2.87</v>
      </c>
      <c r="AN54" s="100">
        <v>0.15</v>
      </c>
      <c r="AO54" s="110">
        <f>IF(U54="n/a","n/a",IF(AA54&lt;0,"n/a",IF(AA54="n/a","n/a",J54+U54-AA54)))</f>
        <v>-64.793155399664442</v>
      </c>
      <c r="AP54" s="111">
        <f>IF(U54="n/a","n/a",J54+U54)</f>
        <v>7.4211303146212595</v>
      </c>
      <c r="AQ54" s="112">
        <f>IF(OR(AC54&lt;0.01,AC54="n/a",AF54="n/a"),"n/a",(I54/SQRT(22.5*AC54*(I54/AF54))-1)*100)</f>
        <v>84.447695515428947</v>
      </c>
      <c r="AR54" s="101">
        <f>INDEX(Historical!$C$7:$C$1063,MATCH(B54,Historical!$B$7:$B$1063,0))*IF(AH54="n/a",1.03,IF(AH54&lt;0,1.01,IF(AH54&gt;10,1.1,(1+AH54/100))))</f>
        <v>1.3860000000000001</v>
      </c>
      <c r="AS54" s="109">
        <f>IF($AI54="n/a",1.03*AR54,IF($AI54&lt;0,1.01*AR54,IF($AI54&gt;10,1.1*AR54,(1+$AI54/100)*AR54)))</f>
        <v>1.5218280000000002</v>
      </c>
      <c r="AT54" s="109">
        <f>IF($AK54="n/a",1.03*AS54,IF($AK54&lt;0,1.01*AS54,IF($AK54&gt;10,1.1*AS54,(1+$AK54/100)*AS54)))</f>
        <v>1.6740108000000002</v>
      </c>
      <c r="AU54" s="109">
        <f>IF($AK54="n/a",1.03*AT54,IF($AK54&lt;0,1.01*AT54,IF($AK54&gt;10,1.1*AT54,(1+$AK54/100)*AT54)))</f>
        <v>1.8414118800000003</v>
      </c>
      <c r="AV54" s="109">
        <f>IF($AK54="n/a",1.03*AU54,IF($AK54&lt;0,1.01*AU54,IF($AK54&gt;10,1.1*AU54,(1+$AK54/100)*AU54)))</f>
        <v>2.0255530680000007</v>
      </c>
      <c r="AW54" s="109">
        <f>SUM(AR54:AV54)</f>
        <v>8.4488037480000013</v>
      </c>
      <c r="AX54" s="113">
        <f>AW54/I54*100</f>
        <v>16.713756178041546</v>
      </c>
      <c r="AY54" s="718">
        <v>0.46</v>
      </c>
      <c r="AZ54" s="100">
        <v>41.48</v>
      </c>
      <c r="BA54" s="100">
        <v>-3.88</v>
      </c>
      <c r="BB54" s="100">
        <v>5.43</v>
      </c>
      <c r="BC54" s="100">
        <v>17.07</v>
      </c>
      <c r="BE54" s="12">
        <v>2022</v>
      </c>
      <c r="BF54" s="12">
        <f>IF(BE54&gt;2020,0,IF(BE54&gt;2008,1,IF(BE54&gt;2001,2,IF(BE54&gt;1990,3,IF(BE54&gt;1980,4,IF(BE54&gt;1973,5,IF(BE54&gt;1970,6,IF(BE54&gt;1960,7,IF(BE54&gt;1958,8,IF(BE54&gt;1953,9,10))))))))))</f>
        <v>0</v>
      </c>
      <c r="BG54" s="100">
        <v>0.25</v>
      </c>
      <c r="BH54" s="55" t="s">
        <v>121</v>
      </c>
      <c r="BI54" s="55" t="s">
        <v>122</v>
      </c>
    </row>
    <row r="55" spans="1:61" ht="12.75" customHeight="1" x14ac:dyDescent="0.2">
      <c r="A55" s="116" t="s">
        <v>5569</v>
      </c>
      <c r="B55" s="55" t="s">
        <v>5545</v>
      </c>
      <c r="C55" s="156" t="s">
        <v>116</v>
      </c>
      <c r="D55" s="98" t="s">
        <v>840</v>
      </c>
      <c r="E55" s="157">
        <v>6</v>
      </c>
      <c r="F55" s="2">
        <v>631</v>
      </c>
      <c r="G55" s="2" t="s">
        <v>146</v>
      </c>
      <c r="H55" s="2" t="s">
        <v>146</v>
      </c>
      <c r="I55" s="100">
        <v>797.43</v>
      </c>
      <c r="J55" s="101">
        <f>(M55/I55)*100</f>
        <v>0.20064457068332017</v>
      </c>
      <c r="K55" s="104">
        <v>0.4</v>
      </c>
      <c r="L55" s="71">
        <v>4</v>
      </c>
      <c r="M55" s="28">
        <f>K55*L55</f>
        <v>1.6</v>
      </c>
      <c r="N55" s="103" t="s">
        <v>386</v>
      </c>
      <c r="O55" s="104">
        <v>0.25</v>
      </c>
      <c r="P55" s="158">
        <v>46036</v>
      </c>
      <c r="Q55" s="158">
        <v>46052</v>
      </c>
      <c r="R55" s="28">
        <f>(K55-O55)/O55*100</f>
        <v>60.000000000000007</v>
      </c>
      <c r="S55" s="105">
        <f>IF(INDEX(Historical!$D$7:$D1731,MATCH(B55,Historical!$B$7:$B$1062,0))=0,"n/a",(INDEX(Historical!$C$7:$C$1062,MATCH(B55,Historical!$B$7:$B$1062,0))/INDEX(Historical!$D$7:$D$1062,MATCH(B55,Historical!$B$7:$B$1062,0))-1)*100)</f>
        <v>7.526881720430123</v>
      </c>
      <c r="T55" s="105">
        <f>IF(INDEX(Historical!$F$7:$F$1062,MATCH(B55,Historical!$B$7:$B$1062,0))=0,"n/a",((INDEX(Historical!$C$7:$C$1062,MATCH(B55,Historical!$B$7:$B$1062,0))/INDEX(Historical!$F$7:$F$1062,MATCH(B55,Historical!$B$7:$B$1062,0)))^(1/3)-1)*100)</f>
        <v>22.801049954679552</v>
      </c>
      <c r="U55" s="105">
        <f>IF(INDEX(Historical!$H$7:$H$1062,MATCH(B55,Historical!$B$7:$B$1062,0))=0,"n/a",((INDEX(Historical!$C$7:$C$1062,MATCH(B55,Historical!$B$7:$B$1062,0))/INDEX(Historical!$H$7:$H$1062,MATCH(B55,Historical!$B$7:$B$1062,0)))^(1/5)-1)*100)</f>
        <v>25.594321575479007</v>
      </c>
      <c r="V55" s="105">
        <f>IF(INDEX(Historical!$M$7:$M$1062,MATCH(B55,Historical!$B$7:$B$1062,0))=0,"n/a",((INDEX(Historical!$C$7:$C$1062,MATCH(B55,Historical!$B$7:$B$1062,0))/INDEX(Historical!$M$7:$M$1062,MATCH(B55,Historical!$B$7:$B$1062,0)))^(1/10)-1)*100)</f>
        <v>12.068872384564933</v>
      </c>
      <c r="W55" s="106">
        <f>IF(OR(U55&lt;=0,U55="n/a",V55&lt;=0,V55="n/a"),"n/a",U55/V55)</f>
        <v>2.1206887238456491</v>
      </c>
      <c r="X55" s="107">
        <f>IF(OR(AJ55&lt;=0,AJ55="n/a",U55&lt;=0,U55="n/a"),"n/a",U55/AJ55)</f>
        <v>0.40185777320582516</v>
      </c>
      <c r="Y55" s="162"/>
      <c r="Z55" s="101">
        <f>IF(OR(AC55&lt;0.01,AC55="n/a"),"n/a",M55/AC55*100)</f>
        <v>4.9643189574930195</v>
      </c>
      <c r="AA55" s="109">
        <f>IF(OR(AC55&lt;0.01,AC55="n/a"),"n/a",I55/AC55)</f>
        <v>24.741855414210363</v>
      </c>
      <c r="AB55" s="71">
        <v>12</v>
      </c>
      <c r="AC55" s="100">
        <v>32.229999999999997</v>
      </c>
      <c r="AD55" s="100">
        <v>1.39</v>
      </c>
      <c r="AE55" s="100">
        <v>1.91</v>
      </c>
      <c r="AF55" s="100">
        <v>8.65</v>
      </c>
      <c r="AG55" s="100">
        <v>40.369999999999997</v>
      </c>
      <c r="AH55" s="100">
        <v>21.63</v>
      </c>
      <c r="AI55" s="100">
        <v>12.950000000000001</v>
      </c>
      <c r="AJ55" s="100">
        <v>63.690000000000005</v>
      </c>
      <c r="AK55" s="100">
        <v>16.11</v>
      </c>
      <c r="AL55" s="100">
        <v>35440</v>
      </c>
      <c r="AM55" s="100">
        <v>0.74</v>
      </c>
      <c r="AN55" s="100">
        <v>0.13</v>
      </c>
      <c r="AO55" s="110">
        <f>IF(U55="n/a","n/a",IF(AA55&lt;0,"n/a",IF(AA55="n/a","n/a",J55+U55-AA55)))</f>
        <v>1.0531107319519641</v>
      </c>
      <c r="AP55" s="111">
        <f>IF(U55="n/a","n/a",J55+U55)</f>
        <v>25.794966146162327</v>
      </c>
      <c r="AQ55" s="112">
        <f>IF(OR(AC55&lt;0.01,AC55="n/a",AF55="n/a"),"n/a",(I55/SQRT(22.5*AC55*(I55/AF55))-1)*100)</f>
        <v>208.41317837019986</v>
      </c>
      <c r="AR55" s="101">
        <f>INDEX(Historical!$C$7:$C$1063,MATCH(B55,Historical!$B$7:$B$1063,0))*IF(AH55="n/a",1.03,IF(AH55&lt;0,1.01,IF(AH55&gt;10,1.1,(1+AH55/100))))</f>
        <v>1.1000000000000001</v>
      </c>
      <c r="AS55" s="109">
        <f>IF($AI55="n/a",1.03*AR55,IF($AI55&lt;0,1.01*AR55,IF($AI55&gt;10,1.1*AR55,(1+$AI55/100)*AR55)))</f>
        <v>1.2100000000000002</v>
      </c>
      <c r="AT55" s="109">
        <f>IF($AK55="n/a",1.03*AS55,IF($AK55&lt;0,1.01*AS55,IF($AK55&gt;10,1.1*AS55,(1+$AK55/100)*AS55)))</f>
        <v>1.3310000000000004</v>
      </c>
      <c r="AU55" s="109">
        <f>IF($AK55="n/a",1.03*AT55,IF($AK55&lt;0,1.01*AT55,IF($AK55&gt;10,1.1*AT55,(1+$AK55/100)*AT55)))</f>
        <v>1.4641000000000006</v>
      </c>
      <c r="AV55" s="109">
        <f>IF($AK55="n/a",1.03*AU55,IF($AK55&lt;0,1.01*AU55,IF($AK55&gt;10,1.1*AU55,(1+$AK55/100)*AU55)))</f>
        <v>1.6105100000000008</v>
      </c>
      <c r="AW55" s="109">
        <f>SUM(AR55:AV55)</f>
        <v>6.7156100000000025</v>
      </c>
      <c r="AX55" s="113">
        <f>AW55/I55*100</f>
        <v>0.84215667832913277</v>
      </c>
      <c r="AY55" s="100">
        <v>1.1399999999999999</v>
      </c>
      <c r="AZ55" s="100">
        <v>41.160000000000004</v>
      </c>
      <c r="BA55" s="100">
        <v>-16.23</v>
      </c>
      <c r="BB55" s="100">
        <v>-0.65</v>
      </c>
      <c r="BC55" s="100">
        <v>7.02</v>
      </c>
      <c r="BE55" s="12">
        <v>2021</v>
      </c>
      <c r="BF55" s="12">
        <f>IF(BE55&gt;2020,0,IF(BE55&gt;2008,1,IF(BE55&gt;2001,2,IF(BE55&gt;1990,3,IF(BE55&gt;1980,4,IF(BE55&gt;1973,5,IF(BE55&gt;1970,6,IF(BE55&gt;1960,7,IF(BE55&gt;1958,8,IF(BE55&gt;1953,9,10))))))))))</f>
        <v>0</v>
      </c>
      <c r="BG55" s="100">
        <v>15.509999999999998</v>
      </c>
      <c r="BH55" s="55" t="s">
        <v>121</v>
      </c>
      <c r="BI55" s="55" t="s">
        <v>122</v>
      </c>
    </row>
    <row r="56" spans="1:61" ht="12.75" customHeight="1" x14ac:dyDescent="0.2">
      <c r="A56" s="116" t="s">
        <v>1451</v>
      </c>
      <c r="B56" s="55" t="s">
        <v>1452</v>
      </c>
      <c r="C56" s="156" t="s">
        <v>263</v>
      </c>
      <c r="D56" s="98" t="s">
        <v>264</v>
      </c>
      <c r="E56" s="157">
        <v>8</v>
      </c>
      <c r="F56" s="2">
        <v>561</v>
      </c>
      <c r="G56" s="2" t="s">
        <v>146</v>
      </c>
      <c r="H56" s="2" t="s">
        <v>146</v>
      </c>
      <c r="I56" s="100">
        <v>148.69</v>
      </c>
      <c r="J56" s="101">
        <f>(M56/I56)*100</f>
        <v>2.7439639518461232</v>
      </c>
      <c r="K56" s="104">
        <v>1.02</v>
      </c>
      <c r="L56" s="71">
        <v>4</v>
      </c>
      <c r="M56" s="28">
        <f>K56*L56</f>
        <v>4.08</v>
      </c>
      <c r="N56" s="103" t="s">
        <v>209</v>
      </c>
      <c r="O56" s="104">
        <v>0.97499999999999998</v>
      </c>
      <c r="P56" s="158">
        <v>45947</v>
      </c>
      <c r="Q56" s="158">
        <v>45961</v>
      </c>
      <c r="R56" s="28">
        <f>(K56-O56)/O56*100</f>
        <v>4.6153846153846194</v>
      </c>
      <c r="S56" s="105">
        <f>IF(INDEX(Historical!$D$7:$D1254,MATCH(B56,Historical!$B$7:$B$1062,0))=0,"n/a",(INDEX(Historical!$C$7:$C$1062,MATCH(B56,Historical!$B$7:$B$1062,0))/INDEX(Historical!$D$7:$D$1062,MATCH(B56,Historical!$B$7:$B$1062,0))-1)*100)</f>
        <v>8.3791208791208724</v>
      </c>
      <c r="T56" s="105">
        <f>IF(INDEX(Historical!$F$7:$F$1062,MATCH(B56,Historical!$B$7:$B$1062,0))=0,"n/a",((INDEX(Historical!$C$7:$C$1062,MATCH(B56,Historical!$B$7:$B$1062,0))/INDEX(Historical!$F$7:$F$1062,MATCH(B56,Historical!$B$7:$B$1062,0)))^(1/3)-1)*100)</f>
        <v>9.5574505834125958</v>
      </c>
      <c r="U56" s="105">
        <f>IF(INDEX(Historical!$H$7:$H$1062,MATCH(B56,Historical!$B$7:$B$1062,0))=0,"n/a",((INDEX(Historical!$C$7:$C$1062,MATCH(B56,Historical!$B$7:$B$1062,0))/INDEX(Historical!$H$7:$H$1062,MATCH(B56,Historical!$B$7:$B$1062,0)))^(1/5)-1)*100)</f>
        <v>22.803773005307605</v>
      </c>
      <c r="V56" s="105">
        <f>IF(INDEX(Historical!$M$7:$M$1062,MATCH(B56,Historical!$B$7:$B$1062,0))=0,"n/a",((INDEX(Historical!$C$7:$C$1062,MATCH(B56,Historical!$B$7:$B$1062,0))/INDEX(Historical!$M$7:$M$1062,MATCH(B56,Historical!$B$7:$B$1062,0)))^(1/10)-1)*100)</f>
        <v>19.39804628800308</v>
      </c>
      <c r="W56" s="106">
        <f>IF(OR(U56&lt;=0,U56="n/a",V56&lt;=0,V56="n/a"),"n/a",U56/V56)</f>
        <v>1.1755706047268704</v>
      </c>
      <c r="X56" s="107" t="str">
        <f>IF(OR(AJ56&lt;=0,AJ56="n/a",U56&lt;=0,U56="n/a"),"n/a",U56/AJ56)</f>
        <v>n/a</v>
      </c>
      <c r="Y56" s="165"/>
      <c r="Z56" s="101">
        <f>IF(OR(AC56&lt;0.01,AC56="n/a"),"n/a",M56/AC56*100)</f>
        <v>40.117994100294986</v>
      </c>
      <c r="AA56" s="109">
        <f>IF(OR(AC56&lt;0.01,AC56="n/a"),"n/a",I56/AC56)</f>
        <v>14.620452310717797</v>
      </c>
      <c r="AB56" s="71">
        <v>12</v>
      </c>
      <c r="AC56" s="100">
        <v>10.17</v>
      </c>
      <c r="AD56" s="100">
        <v>0.71</v>
      </c>
      <c r="AE56" s="100">
        <v>3.36</v>
      </c>
      <c r="AF56" s="100">
        <v>2.57</v>
      </c>
      <c r="AG56" s="100">
        <v>18.190000000000001</v>
      </c>
      <c r="AH56" s="100">
        <v>62.7</v>
      </c>
      <c r="AI56" s="100">
        <v>-12.45</v>
      </c>
      <c r="AJ56" s="100" t="s">
        <v>142</v>
      </c>
      <c r="AK56" s="100">
        <v>14.399999999999999</v>
      </c>
      <c r="AL56" s="100">
        <v>79200</v>
      </c>
      <c r="AM56" s="100">
        <v>0.22999999999999998</v>
      </c>
      <c r="AN56" s="100">
        <v>0.27</v>
      </c>
      <c r="AO56" s="110">
        <f>IF(U56="n/a","n/a",IF(AA56&lt;0,"n/a",IF(AA56="n/a","n/a",J56+U56-AA56)))</f>
        <v>10.927284646435931</v>
      </c>
      <c r="AP56" s="111">
        <f>IF(U56="n/a","n/a",J56+U56)</f>
        <v>25.547736957153727</v>
      </c>
      <c r="AQ56" s="112">
        <f>IF(OR(AC56&lt;0.01,AC56="n/a",AF56="n/a"),"n/a",(I56/SQRT(22.5*AC56*(I56/AF56))-1)*100)</f>
        <v>29.227727397188662</v>
      </c>
      <c r="AR56" s="101">
        <f>INDEX(Historical!$C$7:$C$1063,MATCH(B56,Historical!$B$7:$B$1063,0))*IF(AH56="n/a",1.03,IF(AH56&lt;0,1.01,IF(AH56&gt;10,1.1,(1+AH56/100))))</f>
        <v>4.3395000000000001</v>
      </c>
      <c r="AS56" s="109">
        <f>IF($AI56="n/a",1.03*AR56,IF($AI56&lt;0,1.01*AR56,IF($AI56&gt;10,1.1*AR56,(1+$AI56/100)*AR56)))</f>
        <v>4.3828950000000004</v>
      </c>
      <c r="AT56" s="109">
        <f>IF($AK56="n/a",1.03*AS56,IF($AK56&lt;0,1.01*AS56,IF($AK56&gt;10,1.1*AS56,(1+$AK56/100)*AS56)))</f>
        <v>4.8211845000000011</v>
      </c>
      <c r="AU56" s="109">
        <f>IF($AK56="n/a",1.03*AT56,IF($AK56&lt;0,1.01*AT56,IF($AK56&gt;10,1.1*AT56,(1+$AK56/100)*AT56)))</f>
        <v>5.3033029500000017</v>
      </c>
      <c r="AV56" s="109">
        <f>IF($AK56="n/a",1.03*AU56,IF($AK56&lt;0,1.01*AU56,IF($AK56&gt;10,1.1*AU56,(1+$AK56/100)*AU56)))</f>
        <v>5.8336332450000024</v>
      </c>
      <c r="AW56" s="109">
        <f>SUM(AR56:AV56)</f>
        <v>24.680515695000004</v>
      </c>
      <c r="AX56" s="113">
        <f>AW56/I56*100</f>
        <v>16.598638573542271</v>
      </c>
      <c r="AY56" s="100">
        <v>0.25</v>
      </c>
      <c r="AZ56" s="100">
        <v>46.36</v>
      </c>
      <c r="BA56" s="100">
        <v>-2.09</v>
      </c>
      <c r="BB56" s="100">
        <v>8.2600000000000016</v>
      </c>
      <c r="BC56" s="100">
        <v>19.950000000000003</v>
      </c>
      <c r="BE56" s="12">
        <v>2018</v>
      </c>
      <c r="BF56" s="12">
        <f>IF(BE56&gt;2020,0,IF(BE56&gt;2008,1,IF(BE56&gt;2001,2,IF(BE56&gt;1990,3,IF(BE56&gt;1980,4,IF(BE56&gt;1973,5,IF(BE56&gt;1970,6,IF(BE56&gt;1960,7,IF(BE56&gt;1958,8,IF(BE56&gt;1953,9,10))))))))))</f>
        <v>1</v>
      </c>
      <c r="BG56" s="100">
        <v>10.95</v>
      </c>
      <c r="BH56" t="s">
        <v>121</v>
      </c>
      <c r="BI56" t="s">
        <v>122</v>
      </c>
    </row>
    <row r="57" spans="1:61" ht="12.75" customHeight="1" x14ac:dyDescent="0.2">
      <c r="A57" s="146" t="s">
        <v>2864</v>
      </c>
      <c r="B57" s="55" t="s">
        <v>2865</v>
      </c>
      <c r="C57" s="156" t="s">
        <v>300</v>
      </c>
      <c r="D57" s="98" t="s">
        <v>612</v>
      </c>
      <c r="E57" s="157">
        <v>5</v>
      </c>
      <c r="F57" s="2">
        <v>710</v>
      </c>
      <c r="G57" s="2" t="s">
        <v>146</v>
      </c>
      <c r="H57" s="2" t="s">
        <v>146</v>
      </c>
      <c r="I57" s="100">
        <v>62.07</v>
      </c>
      <c r="J57" s="101">
        <f>(M57/I57)*100</f>
        <v>5.9932334461092314</v>
      </c>
      <c r="K57" s="104">
        <v>0.31</v>
      </c>
      <c r="L57" s="71">
        <v>12</v>
      </c>
      <c r="M57" s="28">
        <f>K57*L57</f>
        <v>3.7199999999999998</v>
      </c>
      <c r="N57" s="103" t="s">
        <v>562</v>
      </c>
      <c r="O57" s="104">
        <v>0.29499999999999998</v>
      </c>
      <c r="P57" s="158">
        <v>46112</v>
      </c>
      <c r="Q57" s="158">
        <v>46127</v>
      </c>
      <c r="R57" s="28">
        <f>(K57-O57)/O57*100</f>
        <v>5.0847457627118686</v>
      </c>
      <c r="S57" s="105">
        <f>IF(INDEX(Historical!$D$7:$D1736,MATCH(B57,Historical!$B$7:$B$1062,0))=0,"n/a",(INDEX(Historical!$C$7:$C$1062,MATCH(B57,Historical!$B$7:$B$1062,0))/INDEX(Historical!$D$7:$D$1062,MATCH(B57,Historical!$B$7:$B$1062,0))-1)*100)</f>
        <v>3.539823008849563</v>
      </c>
      <c r="T57" s="105">
        <f>IF(INDEX(Historical!$F$7:$F$1062,MATCH(B57,Historical!$B$7:$B$1062,0))=0,"n/a",((INDEX(Historical!$C$7:$C$1062,MATCH(B57,Historical!$B$7:$B$1062,0))/INDEX(Historical!$F$7:$F$1062,MATCH(B57,Historical!$B$7:$B$1062,0)))^(1/3)-1)*100)</f>
        <v>2.8629872402034851</v>
      </c>
      <c r="U57" s="105">
        <f>IF(INDEX(Historical!$H$7:$H$1062,MATCH(B57,Historical!$B$7:$B$1062,0))=0,"n/a",((INDEX(Historical!$C$7:$C$1062,MATCH(B57,Historical!$B$7:$B$1062,0))/INDEX(Historical!$H$7:$H$1062,MATCH(B57,Historical!$B$7:$B$1062,0)))^(1/5)-1)*100)</f>
        <v>13.179836563100178</v>
      </c>
      <c r="V57" s="105">
        <f>IF(INDEX(Historical!$M$7:$M$1062,MATCH(B57,Historical!$B$7:$B$1062,0))=0,"n/a",((INDEX(Historical!$C$7:$C$1062,MATCH(B57,Historical!$B$7:$B$1062,0))/INDEX(Historical!$M$7:$M$1062,MATCH(B57,Historical!$B$7:$B$1062,0)))^(1/10)-1)*100)</f>
        <v>-0.28742629700316824</v>
      </c>
      <c r="W57" s="106" t="str">
        <f>IF(OR(U57&lt;=0,U57="n/a",V57&lt;=0,V57="n/a"),"n/a",U57/V57)</f>
        <v>n/a</v>
      </c>
      <c r="X57" s="107" t="str">
        <f>IF(OR(AJ57&lt;=0,AJ57="n/a",U57&lt;=0,U57="n/a"),"n/a",U57/AJ57)</f>
        <v>n/a</v>
      </c>
      <c r="Y57" s="159"/>
      <c r="Z57" s="101">
        <f>IF(OR(AC57&lt;0.01,AC57="n/a"),"n/a",M57/AC57*100)</f>
        <v>119.61414790996785</v>
      </c>
      <c r="AA57" s="109">
        <f>IF(OR(AC57&lt;0.01,AC57="n/a"),"n/a",I57/AC57)</f>
        <v>19.958199356913184</v>
      </c>
      <c r="AB57" s="71">
        <v>12</v>
      </c>
      <c r="AC57" s="100">
        <v>3.11</v>
      </c>
      <c r="AD57" s="100" t="s">
        <v>142</v>
      </c>
      <c r="AE57" s="100">
        <v>6.39</v>
      </c>
      <c r="AF57" s="100">
        <v>2.06</v>
      </c>
      <c r="AG57" s="100">
        <v>11.35</v>
      </c>
      <c r="AH57" s="100">
        <v>-7.32</v>
      </c>
      <c r="AI57" s="100">
        <v>1.1599999999999999</v>
      </c>
      <c r="AJ57" s="100" t="s">
        <v>142</v>
      </c>
      <c r="AK57" s="100">
        <v>-0.22999999999999998</v>
      </c>
      <c r="AL57" s="100">
        <v>4750</v>
      </c>
      <c r="AM57" s="100">
        <v>2.4699999999999998</v>
      </c>
      <c r="AN57" s="100">
        <v>1.53</v>
      </c>
      <c r="AO57" s="110">
        <f>IF(U57="n/a","n/a",IF(AA57&lt;0,"n/a",IF(AA57="n/a","n/a",J57+U57-AA57)))</f>
        <v>-0.78512934770377285</v>
      </c>
      <c r="AP57" s="111">
        <f>IF(U57="n/a","n/a",J57+U57)</f>
        <v>19.173070009209411</v>
      </c>
      <c r="AQ57" s="112">
        <f>IF(OR(AC57&lt;0.01,AC57="n/a",AF57="n/a"),"n/a",(I57/SQRT(22.5*AC57*(I57/AF57))-1)*100)</f>
        <v>35.177070171339267</v>
      </c>
      <c r="AR57" s="101">
        <f>INDEX(Historical!$C$7:$C$1063,MATCH(B57,Historical!$B$7:$B$1063,0))*IF(AH57="n/a",1.03,IF(AH57&lt;0,1.01,IF(AH57&gt;10,1.1,(1+AH57/100))))</f>
        <v>3.5451000000000001</v>
      </c>
      <c r="AS57" s="109">
        <f>IF($AI57="n/a",1.03*AR57,IF($AI57&lt;0,1.01*AR57,IF($AI57&gt;10,1.1*AR57,(1+$AI57/100)*AR57)))</f>
        <v>3.5862231600000003</v>
      </c>
      <c r="AT57" s="109">
        <f>IF($AK57="n/a",1.03*AS57,IF($AK57&lt;0,1.01*AS57,IF($AK57&gt;10,1.1*AS57,(1+$AK57/100)*AS57)))</f>
        <v>3.6220853916000002</v>
      </c>
      <c r="AU57" s="109">
        <f>IF($AK57="n/a",1.03*AT57,IF($AK57&lt;0,1.01*AT57,IF($AK57&gt;10,1.1*AT57,(1+$AK57/100)*AT57)))</f>
        <v>3.658306245516</v>
      </c>
      <c r="AV57" s="109">
        <f>IF($AK57="n/a",1.03*AU57,IF($AK57&lt;0,1.01*AU57,IF($AK57&gt;10,1.1*AU57,(1+$AK57/100)*AU57)))</f>
        <v>3.69488930797116</v>
      </c>
      <c r="AW57" s="109">
        <f>SUM(AR57:AV57)</f>
        <v>18.106604105087161</v>
      </c>
      <c r="AX57" s="113">
        <f>AW57/I57*100</f>
        <v>29.171264870448137</v>
      </c>
      <c r="AY57" s="718">
        <v>1.01</v>
      </c>
      <c r="AZ57" s="100">
        <v>29.03</v>
      </c>
      <c r="BA57" s="100">
        <v>-4.46</v>
      </c>
      <c r="BB57" s="100">
        <v>4.21</v>
      </c>
      <c r="BC57" s="100">
        <v>12.27</v>
      </c>
      <c r="BE57" s="12">
        <v>2022</v>
      </c>
      <c r="BF57" s="12">
        <f>IF(BE57&gt;2020,0,IF(BE57&gt;2008,1,IF(BE57&gt;2001,2,IF(BE57&gt;1990,3,IF(BE57&gt;1980,4,IF(BE57&gt;1973,5,IF(BE57&gt;1970,6,IF(BE57&gt;1960,7,IF(BE57&gt;1958,8,IF(BE57&gt;1953,9,10))))))))))</f>
        <v>0</v>
      </c>
      <c r="BG57" s="100">
        <v>4.53</v>
      </c>
      <c r="BH57" s="55" t="s">
        <v>121</v>
      </c>
      <c r="BI57" s="55" t="s">
        <v>302</v>
      </c>
    </row>
    <row r="58" spans="1:61" ht="12.75" customHeight="1" x14ac:dyDescent="0.2">
      <c r="A58" s="55" t="s">
        <v>1453</v>
      </c>
      <c r="B58" s="55" t="s">
        <v>1454</v>
      </c>
      <c r="C58" s="156" t="s">
        <v>300</v>
      </c>
      <c r="D58" s="98" t="s">
        <v>1402</v>
      </c>
      <c r="E58" s="157">
        <v>9</v>
      </c>
      <c r="F58" s="2">
        <v>556</v>
      </c>
      <c r="G58" s="2" t="s">
        <v>146</v>
      </c>
      <c r="H58" s="2" t="s">
        <v>146</v>
      </c>
      <c r="I58" s="100">
        <v>31.29</v>
      </c>
      <c r="J58" s="101">
        <f>(M58/I58)*100</f>
        <v>4.0907638223074461</v>
      </c>
      <c r="K58" s="104">
        <v>0.32</v>
      </c>
      <c r="L58" s="71">
        <v>4</v>
      </c>
      <c r="M58" s="28">
        <f>K58*L58</f>
        <v>1.28</v>
      </c>
      <c r="N58" s="103" t="s">
        <v>395</v>
      </c>
      <c r="O58" s="104">
        <v>0.31</v>
      </c>
      <c r="P58" s="158">
        <v>46203</v>
      </c>
      <c r="Q58" s="158">
        <v>46217</v>
      </c>
      <c r="R58" s="28">
        <f>(K58-O58)/O58*100</f>
        <v>3.2258064516129057</v>
      </c>
      <c r="S58" s="105">
        <f>IF(INDEX(Historical!$D$7:$D1256,MATCH(B58,Historical!$B$7:$B$1062,0))=0,"n/a",(INDEX(Historical!$C$7:$C$1062,MATCH(B58,Historical!$B$7:$B$1062,0))/INDEX(Historical!$D$7:$D$1062,MATCH(B58,Historical!$B$7:$B$1062,0))-1)*100)</f>
        <v>3.4782608695652195</v>
      </c>
      <c r="T58" s="105">
        <f>IF(INDEX(Historical!$F$7:$F$1062,MATCH(B58,Historical!$B$7:$B$1062,0))=0,"n/a",((INDEX(Historical!$C$7:$C$1062,MATCH(B58,Historical!$B$7:$B$1062,0))/INDEX(Historical!$F$7:$F$1062,MATCH(B58,Historical!$B$7:$B$1062,0)))^(1/3)-1)*100)</f>
        <v>3.9314609252725896</v>
      </c>
      <c r="U58" s="105">
        <f>IF(INDEX(Historical!$H$7:$H$1062,MATCH(B58,Historical!$B$7:$B$1062,0))=0,"n/a",((INDEX(Historical!$C$7:$C$1062,MATCH(B58,Historical!$B$7:$B$1062,0))/INDEX(Historical!$H$7:$H$1062,MATCH(B58,Historical!$B$7:$B$1062,0)))^(1/5)-1)*100)</f>
        <v>5.2814425168131063</v>
      </c>
      <c r="V58" s="105" t="str">
        <f>IF(INDEX(Historical!$M$7:$M$1062,MATCH(B58,Historical!$B$7:$B$1062,0))=0,"n/a",((INDEX(Historical!$C$7:$C$1062,MATCH(B58,Historical!$B$7:$B$1062,0))/INDEX(Historical!$M$7:$M$1062,MATCH(B58,Historical!$B$7:$B$1062,0)))^(1/10)-1)*100)</f>
        <v>n/a</v>
      </c>
      <c r="W58" s="106" t="str">
        <f>IF(OR(U58&lt;=0,U58="n/a",V58&lt;=0,V58="n/a"),"n/a",U58/V58)</f>
        <v>n/a</v>
      </c>
      <c r="X58" s="107">
        <f>IF(OR(AJ58&lt;=0,AJ58="n/a",U58&lt;=0,U58="n/a"),"n/a",U58/AJ58)</f>
        <v>1.3134322739581475E-2</v>
      </c>
      <c r="Y58" s="165"/>
      <c r="Z58" s="101">
        <f>IF(OR(AC58&lt;0.01,AC58="n/a"),"n/a",M58/AC58*100)</f>
        <v>99.224806201550393</v>
      </c>
      <c r="AA58" s="109">
        <f>IF(OR(AC58&lt;0.01,AC58="n/a"),"n/a",I58/AC58)</f>
        <v>24.255813953488371</v>
      </c>
      <c r="AB58" s="71">
        <v>12</v>
      </c>
      <c r="AC58" s="100">
        <v>1.29</v>
      </c>
      <c r="AD58" s="100">
        <v>5.1100000000000003</v>
      </c>
      <c r="AE58" s="100">
        <v>10.94</v>
      </c>
      <c r="AF58" s="100">
        <v>1.54</v>
      </c>
      <c r="AG58" s="100">
        <v>6.5</v>
      </c>
      <c r="AH58" s="100">
        <v>3.17</v>
      </c>
      <c r="AI58" s="100">
        <v>7.12</v>
      </c>
      <c r="AJ58" s="100">
        <v>402.10999999999996</v>
      </c>
      <c r="AK58" s="100">
        <v>4.33</v>
      </c>
      <c r="AL58" s="100">
        <v>6820</v>
      </c>
      <c r="AM58" s="100">
        <v>0.59</v>
      </c>
      <c r="AN58" s="100">
        <v>0.66</v>
      </c>
      <c r="AO58" s="110">
        <f>IF(U58="n/a","n/a",IF(AA58&lt;0,"n/a",IF(AA58="n/a","n/a",J58+U58-AA58)))</f>
        <v>-14.883607614367818</v>
      </c>
      <c r="AP58" s="111">
        <f>IF(U58="n/a","n/a",J58+U58)</f>
        <v>9.3722063391205523</v>
      </c>
      <c r="AQ58" s="112">
        <f>IF(OR(AC58&lt;0.01,AC58="n/a",AF58="n/a"),"n/a",(I58/SQRT(22.5*AC58*(I58/AF58))-1)*100)</f>
        <v>28.847805980323749</v>
      </c>
      <c r="AR58" s="101">
        <f>INDEX(Historical!$C$7:$C$1063,MATCH(B58,Historical!$B$7:$B$1063,0))*IF(AH58="n/a",1.03,IF(AH58&lt;0,1.01,IF(AH58&gt;10,1.1,(1+AH58/100))))</f>
        <v>1.2277230000000001</v>
      </c>
      <c r="AS58" s="109">
        <f>IF($AI58="n/a",1.03*AR58,IF($AI58&lt;0,1.01*AR58,IF($AI58&gt;10,1.1*AR58,(1+$AI58/100)*AR58)))</f>
        <v>1.3151368776000001</v>
      </c>
      <c r="AT58" s="109">
        <f>IF($AK58="n/a",1.03*AS58,IF($AK58&lt;0,1.01*AS58,IF($AK58&gt;10,1.1*AS58,(1+$AK58/100)*AS58)))</f>
        <v>1.3720823044000801</v>
      </c>
      <c r="AU58" s="109">
        <f>IF($AK58="n/a",1.03*AT58,IF($AK58&lt;0,1.01*AT58,IF($AK58&gt;10,1.1*AT58,(1+$AK58/100)*AT58)))</f>
        <v>1.4314934681806033</v>
      </c>
      <c r="AV58" s="109">
        <f>IF($AK58="n/a",1.03*AU58,IF($AK58&lt;0,1.01*AU58,IF($AK58&gt;10,1.1*AU58,(1+$AK58/100)*AU58)))</f>
        <v>1.4934771353528233</v>
      </c>
      <c r="AW58" s="109">
        <f>SUM(AR58:AV58)</f>
        <v>6.8399127855335076</v>
      </c>
      <c r="AX58" s="113">
        <f>AW58/I58*100</f>
        <v>21.859740445936428</v>
      </c>
      <c r="AY58" s="100">
        <v>0.89</v>
      </c>
      <c r="AZ58" s="100">
        <v>8.08</v>
      </c>
      <c r="BA58" s="100">
        <v>-9.9</v>
      </c>
      <c r="BB58" s="100">
        <v>0.86999999999999988</v>
      </c>
      <c r="BC58" s="100">
        <v>0.24</v>
      </c>
      <c r="BE58" s="12">
        <v>2018</v>
      </c>
      <c r="BF58" s="12">
        <f>IF(BE58&gt;2020,0,IF(BE58&gt;2008,1,IF(BE58&gt;2001,2,IF(BE58&gt;1990,3,IF(BE58&gt;1980,4,IF(BE58&gt;1973,5,IF(BE58&gt;1970,6,IF(BE58&gt;1960,7,IF(BE58&gt;1958,8,IF(BE58&gt;1953,9,10))))))))))</f>
        <v>1</v>
      </c>
      <c r="BG58" s="100">
        <v>3.8899999999999997</v>
      </c>
      <c r="BH58" t="s">
        <v>121</v>
      </c>
      <c r="BI58" t="s">
        <v>302</v>
      </c>
    </row>
    <row r="59" spans="1:61" ht="12.75" customHeight="1" x14ac:dyDescent="0.2">
      <c r="A59" s="146" t="s">
        <v>5629</v>
      </c>
      <c r="B59" s="55" t="s">
        <v>5622</v>
      </c>
      <c r="C59" s="156" t="s">
        <v>134</v>
      </c>
      <c r="D59" s="98" t="s">
        <v>157</v>
      </c>
      <c r="E59" s="157">
        <v>5</v>
      </c>
      <c r="F59" s="2">
        <v>686</v>
      </c>
      <c r="G59" s="2"/>
      <c r="H59" s="2"/>
      <c r="I59" s="100">
        <v>50.68</v>
      </c>
      <c r="J59" s="101">
        <f>(M59/I59)*100</f>
        <v>1.420678768745067</v>
      </c>
      <c r="K59" s="104">
        <v>0.18</v>
      </c>
      <c r="L59" s="71">
        <v>4</v>
      </c>
      <c r="M59" s="28">
        <f>K59*L59</f>
        <v>0.72</v>
      </c>
      <c r="N59" s="103" t="s">
        <v>209</v>
      </c>
      <c r="O59" s="104">
        <v>0.15</v>
      </c>
      <c r="P59" s="158">
        <v>45930</v>
      </c>
      <c r="Q59" s="158">
        <v>45945</v>
      </c>
      <c r="R59" s="28">
        <f>(K59-O59)/O59*100</f>
        <v>20</v>
      </c>
      <c r="S59" s="105">
        <f>IF(INDEX(Historical!$D$7:$D1730,MATCH(B59,Historical!$B$7:$B$1062,0))=0,"n/a",(INDEX(Historical!$C$7:$C$1062,MATCH(B59,Historical!$B$7:$B$1062,0))/INDEX(Historical!$D$7:$D$1062,MATCH(B59,Historical!$B$7:$B$1062,0))-1)*100)</f>
        <v>22.222222222222211</v>
      </c>
      <c r="T59" s="105">
        <f>IF(INDEX(Historical!$F$7:$F$1062,MATCH(B59,Historical!$B$7:$B$1062,0))=0,"n/a",((INDEX(Historical!$C$7:$C$1062,MATCH(B59,Historical!$B$7:$B$1062,0))/INDEX(Historical!$F$7:$F$1062,MATCH(B59,Historical!$B$7:$B$1062,0)))^(1/3)-1)*100)</f>
        <v>22.390341034166038</v>
      </c>
      <c r="U59" s="105" t="str">
        <f>IF(INDEX(Historical!$H$7:$H$1062,MATCH(B59,Historical!$B$7:$B$1062,0))=0,"n/a",((INDEX(Historical!$C$7:$C$1062,MATCH(B59,Historical!$B$7:$B$1062,0))/INDEX(Historical!$H$7:$H$1062,MATCH(B59,Historical!$B$7:$B$1062,0)))^(1/5)-1)*100)</f>
        <v>n/a</v>
      </c>
      <c r="V59" s="105" t="str">
        <f>IF(INDEX(Historical!$M$7:$M$1062,MATCH(B59,Historical!$B$7:$B$1062,0))=0,"n/a",((INDEX(Historical!$C$7:$C$1062,MATCH(B59,Historical!$B$7:$B$1062,0))/INDEX(Historical!$M$7:$M$1062,MATCH(B59,Historical!$B$7:$B$1062,0)))^(1/10)-1)*100)</f>
        <v>n/a</v>
      </c>
      <c r="W59" s="106" t="str">
        <f>IF(OR(U59&lt;=0,U59="n/a",V59&lt;=0,V59="n/a"),"n/a",U59/V59)</f>
        <v>n/a</v>
      </c>
      <c r="X59" s="107" t="str">
        <f>IF(OR(AJ59&lt;=0,AJ59="n/a",U59&lt;=0,U59="n/a"),"n/a",U59/AJ59)</f>
        <v>n/a</v>
      </c>
      <c r="Y59" s="159"/>
      <c r="Z59" s="101">
        <f>IF(OR(AC59&lt;0.01,AC59="n/a"),"n/a",M59/AC59*100)</f>
        <v>43.113772455089823</v>
      </c>
      <c r="AA59" s="109">
        <f>IF(OR(AC59&lt;0.01,AC59="n/a"),"n/a",I59/AC59)</f>
        <v>30.347305389221557</v>
      </c>
      <c r="AB59" s="71">
        <v>12</v>
      </c>
      <c r="AC59" s="100">
        <v>1.67</v>
      </c>
      <c r="AD59" s="100" t="s">
        <v>142</v>
      </c>
      <c r="AE59" s="100">
        <v>2.76</v>
      </c>
      <c r="AF59" s="100">
        <v>1.26</v>
      </c>
      <c r="AG59" s="100">
        <v>4.9000000000000004</v>
      </c>
      <c r="AH59" s="100">
        <v>279.78999999999996</v>
      </c>
      <c r="AI59" s="100">
        <v>12.42</v>
      </c>
      <c r="AJ59" s="100" t="s">
        <v>142</v>
      </c>
      <c r="AK59" s="100" t="s">
        <v>142</v>
      </c>
      <c r="AL59" s="100">
        <v>1050</v>
      </c>
      <c r="AM59" s="100">
        <v>19.07</v>
      </c>
      <c r="AN59" s="100">
        <v>0.65</v>
      </c>
      <c r="AO59" s="110" t="str">
        <f>IF(U59="n/a","n/a",IF(AA59&lt;0,"n/a",IF(AA59="n/a","n/a",J59+U59-AA59)))</f>
        <v>n/a</v>
      </c>
      <c r="AP59" s="111" t="str">
        <f>IF(U59="n/a","n/a",J59+U59)</f>
        <v>n/a</v>
      </c>
      <c r="AQ59" s="112">
        <f>IF(OR(AC59&lt;0.01,AC59="n/a",AF59="n/a"),"n/a",(I59/SQRT(22.5*AC59*(I59/AF59))-1)*100)</f>
        <v>30.362920410537253</v>
      </c>
      <c r="AR59" s="101">
        <f>INDEX(Historical!$C$7:$C$1063,MATCH(B59,Historical!$B$7:$B$1063,0))*IF(AH59="n/a",1.03,IF(AH59&lt;0,1.01,IF(AH59&gt;10,1.1,(1+AH59/100))))</f>
        <v>0.72600000000000009</v>
      </c>
      <c r="AS59" s="109">
        <f>IF($AI59="n/a",1.03*AR59,IF($AI59&lt;0,1.01*AR59,IF($AI59&gt;10,1.1*AR59,(1+$AI59/100)*AR59)))</f>
        <v>0.7986000000000002</v>
      </c>
      <c r="AT59" s="109">
        <f>IF($AK59="n/a",1.03*AS59,IF($AK59&lt;0,1.01*AS59,IF($AK59&gt;10,1.1*AS59,(1+$AK59/100)*AS59)))</f>
        <v>0.82255800000000023</v>
      </c>
      <c r="AU59" s="109">
        <f>IF($AK59="n/a",1.03*AT59,IF($AK59&lt;0,1.01*AT59,IF($AK59&gt;10,1.1*AT59,(1+$AK59/100)*AT59)))</f>
        <v>0.84723474000000021</v>
      </c>
      <c r="AV59" s="109">
        <f>IF($AK59="n/a",1.03*AU59,IF($AK59&lt;0,1.01*AU59,IF($AK59&gt;10,1.1*AU59,(1+$AK59/100)*AU59)))</f>
        <v>0.87265178220000028</v>
      </c>
      <c r="AW59" s="109">
        <f>SUM(AR59:AV59)</f>
        <v>4.0670445222000016</v>
      </c>
      <c r="AX59" s="113">
        <f>AW59/I59*100</f>
        <v>8.0249497280978712</v>
      </c>
      <c r="AY59" s="718">
        <v>0.78</v>
      </c>
      <c r="AZ59" s="100">
        <v>40.630000000000003</v>
      </c>
      <c r="BA59" s="100">
        <v>-2.0299999999999998</v>
      </c>
      <c r="BB59" s="100">
        <v>5.17</v>
      </c>
      <c r="BC59" s="100">
        <v>11.34</v>
      </c>
      <c r="BE59" s="12">
        <v>2021</v>
      </c>
      <c r="BF59" s="12">
        <f>IF(BE59&gt;2020,0,IF(BE59&gt;2008,1,IF(BE59&gt;2001,2,IF(BE59&gt;1990,3,IF(BE59&gt;1980,4,IF(BE59&gt;1973,5,IF(BE59&gt;1970,6,IF(BE59&gt;1960,7,IF(BE59&gt;1958,8,IF(BE59&gt;1953,9,10))))))))))</f>
        <v>0</v>
      </c>
      <c r="BG59" s="100">
        <v>0.54999999999999993</v>
      </c>
      <c r="BH59" s="55" t="s">
        <v>121</v>
      </c>
      <c r="BI59" s="55" t="s">
        <v>122</v>
      </c>
    </row>
    <row r="60" spans="1:61" ht="12.75" customHeight="1" x14ac:dyDescent="0.2">
      <c r="A60" s="116" t="s">
        <v>1455</v>
      </c>
      <c r="B60" s="55" t="s">
        <v>1456</v>
      </c>
      <c r="C60" s="156" t="s">
        <v>134</v>
      </c>
      <c r="D60" s="98" t="s">
        <v>145</v>
      </c>
      <c r="E60" s="157">
        <v>9</v>
      </c>
      <c r="F60" s="2">
        <v>553</v>
      </c>
      <c r="G60" s="2" t="s">
        <v>146</v>
      </c>
      <c r="H60" s="2" t="s">
        <v>146</v>
      </c>
      <c r="I60" s="100">
        <v>47.65</v>
      </c>
      <c r="J60" s="101">
        <f>(M60/I60)*100</f>
        <v>2.5183630640083945</v>
      </c>
      <c r="K60" s="104">
        <v>0.3</v>
      </c>
      <c r="L60" s="71">
        <v>4</v>
      </c>
      <c r="M60" s="28">
        <f>K60*L60</f>
        <v>1.2</v>
      </c>
      <c r="N60" s="103" t="s">
        <v>395</v>
      </c>
      <c r="O60" s="104">
        <v>0.27</v>
      </c>
      <c r="P60" s="158">
        <v>46174</v>
      </c>
      <c r="Q60" s="158">
        <v>46181</v>
      </c>
      <c r="R60" s="28">
        <f>(K60-O60)/O60*100</f>
        <v>11.1111111111111</v>
      </c>
      <c r="S60" s="105">
        <f>IF(INDEX(Historical!$D$7:$D1257,MATCH(B60,Historical!$B$7:$B$1062,0))=0,"n/a",(INDEX(Historical!$C$7:$C$1062,MATCH(B60,Historical!$B$7:$B$1062,0))/INDEX(Historical!$D$7:$D$1062,MATCH(B60,Historical!$B$7:$B$1062,0))-1)*100)</f>
        <v>11.702127659574479</v>
      </c>
      <c r="T60" s="105">
        <f>IF(INDEX(Historical!$F$7:$F$1062,MATCH(B60,Historical!$B$7:$B$1062,0))=0,"n/a",((INDEX(Historical!$C$7:$C$1062,MATCH(B60,Historical!$B$7:$B$1062,0))/INDEX(Historical!$F$7:$F$1062,MATCH(B60,Historical!$B$7:$B$1062,0)))^(1/3)-1)*100)</f>
        <v>10.415886963424924</v>
      </c>
      <c r="U60" s="105">
        <f>IF(INDEX(Historical!$H$7:$H$1062,MATCH(B60,Historical!$B$7:$B$1062,0))=0,"n/a",((INDEX(Historical!$C$7:$C$1062,MATCH(B60,Historical!$B$7:$B$1062,0))/INDEX(Historical!$H$7:$H$1062,MATCH(B60,Historical!$B$7:$B$1062,0)))^(1/5)-1)*100)</f>
        <v>9.7309332149995154</v>
      </c>
      <c r="V60" s="105" t="str">
        <f>IF(INDEX(Historical!$M$7:$M$1062,MATCH(B60,Historical!$B$7:$B$1062,0))=0,"n/a",((INDEX(Historical!$C$7:$C$1062,MATCH(B60,Historical!$B$7:$B$1062,0))/INDEX(Historical!$M$7:$M$1062,MATCH(B60,Historical!$B$7:$B$1062,0)))^(1/10)-1)*100)</f>
        <v>n/a</v>
      </c>
      <c r="W60" s="106" t="str">
        <f>IF(OR(U60&lt;=0,U60="n/a",V60&lt;=0,V60="n/a"),"n/a",U60/V60)</f>
        <v>n/a</v>
      </c>
      <c r="X60" s="107" t="str">
        <f>IF(OR(AJ60&lt;=0,AJ60="n/a",U60&lt;=0,U60="n/a"),"n/a",U60/AJ60)</f>
        <v>n/a</v>
      </c>
      <c r="Y60" s="165"/>
      <c r="Z60" s="101" t="str">
        <f>IF(OR(AC60&lt;0.01,AC60="n/a"),"n/a",M60/AC60*100)</f>
        <v>n/a</v>
      </c>
      <c r="AA60" s="109" t="str">
        <f>IF(OR(AC60&lt;0.01,AC60="n/a"),"n/a",I60/AC60)</f>
        <v>n/a</v>
      </c>
      <c r="AB60" s="71">
        <v>12</v>
      </c>
      <c r="AC60" s="100">
        <v>-2.85</v>
      </c>
      <c r="AD60" s="100">
        <v>0.23</v>
      </c>
      <c r="AE60" s="100">
        <v>1.08</v>
      </c>
      <c r="AF60" s="100" t="s">
        <v>142</v>
      </c>
      <c r="AG60" s="100">
        <v>-61.480000000000004</v>
      </c>
      <c r="AH60" s="100">
        <v>26.33</v>
      </c>
      <c r="AI60" s="100">
        <v>25.15</v>
      </c>
      <c r="AJ60" s="100">
        <v>-25.44</v>
      </c>
      <c r="AK60" s="100">
        <v>22.99</v>
      </c>
      <c r="AL60" s="100">
        <v>13010</v>
      </c>
      <c r="AM60" s="100">
        <v>0.61</v>
      </c>
      <c r="AN60" s="100">
        <v>14.05</v>
      </c>
      <c r="AO60" s="110" t="str">
        <f>IF(U60="n/a","n/a",IF(AA60&lt;0,"n/a",IF(AA60="n/a","n/a",J60+U60-AA60)))</f>
        <v>n/a</v>
      </c>
      <c r="AP60" s="111">
        <f>IF(U60="n/a","n/a",J60+U60)</f>
        <v>12.249296279007909</v>
      </c>
      <c r="AQ60" s="112" t="str">
        <f>IF(OR(AC60&lt;0.01,AC60="n/a",AF60="n/a"),"n/a",(I60/SQRT(22.5*AC60*(I60/AF60))-1)*100)</f>
        <v>n/a</v>
      </c>
      <c r="AR60" s="101">
        <f>INDEX(Historical!$C$7:$C$1063,MATCH(B60,Historical!$B$7:$B$1063,0))*IF(AH60="n/a",1.03,IF(AH60&lt;0,1.01,IF(AH60&gt;10,1.1,(1+AH60/100))))</f>
        <v>1.1550000000000002</v>
      </c>
      <c r="AS60" s="109">
        <f>IF($AI60="n/a",1.03*AR60,IF($AI60&lt;0,1.01*AR60,IF($AI60&gt;10,1.1*AR60,(1+$AI60/100)*AR60)))</f>
        <v>1.2705000000000004</v>
      </c>
      <c r="AT60" s="109">
        <f>IF($AK60="n/a",1.03*AS60,IF($AK60&lt;0,1.01*AS60,IF($AK60&gt;10,1.1*AS60,(1+$AK60/100)*AS60)))</f>
        <v>1.3975500000000005</v>
      </c>
      <c r="AU60" s="109">
        <f>IF($AK60="n/a",1.03*AT60,IF($AK60&lt;0,1.01*AT60,IF($AK60&gt;10,1.1*AT60,(1+$AK60/100)*AT60)))</f>
        <v>1.5373050000000006</v>
      </c>
      <c r="AV60" s="109">
        <f>IF($AK60="n/a",1.03*AU60,IF($AK60&lt;0,1.01*AU60,IF($AK60&gt;10,1.1*AU60,(1+$AK60/100)*AU60)))</f>
        <v>1.6910355000000008</v>
      </c>
      <c r="AW60" s="109">
        <f>SUM(AR60:AV60)</f>
        <v>7.0513905000000028</v>
      </c>
      <c r="AX60" s="113">
        <f>AW60/I60*100</f>
        <v>14.798301154249744</v>
      </c>
      <c r="AY60" s="100">
        <v>1.08</v>
      </c>
      <c r="AZ60" s="100">
        <v>35.39</v>
      </c>
      <c r="BA60" s="100">
        <v>-13.74</v>
      </c>
      <c r="BB60" s="100">
        <v>5.92</v>
      </c>
      <c r="BC60" s="100">
        <v>7.8100000000000005</v>
      </c>
      <c r="BE60" s="12">
        <v>2018</v>
      </c>
      <c r="BF60" s="12">
        <f>IF(BE60&gt;2020,0,IF(BE60&gt;2008,1,IF(BE60&gt;2001,2,IF(BE60&gt;1990,3,IF(BE60&gt;1980,4,IF(BE60&gt;1973,5,IF(BE60&gt;1970,6,IF(BE60&gt;1960,7,IF(BE60&gt;1958,8,IF(BE60&gt;1953,9,10))))))))))</f>
        <v>1</v>
      </c>
      <c r="BG60" s="100">
        <v>-0.27999999999999997</v>
      </c>
      <c r="BH60" t="s">
        <v>121</v>
      </c>
      <c r="BI60" t="s">
        <v>122</v>
      </c>
    </row>
    <row r="61" spans="1:61" ht="12.75" customHeight="1" x14ac:dyDescent="0.2">
      <c r="A61" s="116" t="s">
        <v>1457</v>
      </c>
      <c r="B61" s="55" t="s">
        <v>1458</v>
      </c>
      <c r="C61" s="156" t="s">
        <v>300</v>
      </c>
      <c r="D61" s="98" t="s">
        <v>301</v>
      </c>
      <c r="E61" s="157">
        <v>9</v>
      </c>
      <c r="F61" s="2">
        <v>545</v>
      </c>
      <c r="G61" s="2" t="s">
        <v>146</v>
      </c>
      <c r="H61" s="2" t="s">
        <v>146</v>
      </c>
      <c r="I61" s="100">
        <v>66.45</v>
      </c>
      <c r="J61" s="101">
        <f>(M61/I61)*100</f>
        <v>4.2287434161023327</v>
      </c>
      <c r="K61" s="104">
        <v>0.70250000000000001</v>
      </c>
      <c r="L61" s="71">
        <v>4</v>
      </c>
      <c r="M61" s="28">
        <f>K61*L61</f>
        <v>2.81</v>
      </c>
      <c r="N61" s="103" t="s">
        <v>209</v>
      </c>
      <c r="O61" s="104">
        <v>0.6925</v>
      </c>
      <c r="P61" s="158">
        <v>46111</v>
      </c>
      <c r="Q61" s="158">
        <v>46122</v>
      </c>
      <c r="R61" s="28">
        <f>(K61-O61)/O61*100</f>
        <v>1.4440433212996402</v>
      </c>
      <c r="S61" s="105">
        <f>IF(INDEX(Historical!$D$7:$D1259,MATCH(B61,Historical!$B$7:$B$1062,0))=0,"n/a",(INDEX(Historical!$C$7:$C$1062,MATCH(B61,Historical!$B$7:$B$1062,0))/INDEX(Historical!$D$7:$D$1062,MATCH(B61,Historical!$B$7:$B$1062,0))-1)*100)</f>
        <v>2.4186046511627923</v>
      </c>
      <c r="T61" s="105">
        <f>IF(INDEX(Historical!$F$7:$F$1062,MATCH(B61,Historical!$B$7:$B$1062,0))=0,"n/a",((INDEX(Historical!$C$7:$C$1062,MATCH(B61,Historical!$B$7:$B$1062,0))/INDEX(Historical!$F$7:$F$1062,MATCH(B61,Historical!$B$7:$B$1062,0)))^(1/3)-1)*100)</f>
        <v>3.5709329128617018</v>
      </c>
      <c r="U61" s="105">
        <f>IF(INDEX(Historical!$H$7:$H$1062,MATCH(B61,Historical!$B$7:$B$1062,0))=0,"n/a",((INDEX(Historical!$C$7:$C$1062,MATCH(B61,Historical!$B$7:$B$1062,0))/INDEX(Historical!$H$7:$H$1062,MATCH(B61,Historical!$B$7:$B$1062,0)))^(1/5)-1)*100)</f>
        <v>2.9941938666123269</v>
      </c>
      <c r="V61" s="105">
        <f>IF(INDEX(Historical!$M$7:$M$1062,MATCH(B61,Historical!$B$7:$B$1062,0))=0,"n/a",((INDEX(Historical!$C$7:$C$1062,MATCH(B61,Historical!$B$7:$B$1062,0))/INDEX(Historical!$M$7:$M$1062,MATCH(B61,Historical!$B$7:$B$1062,0)))^(1/10)-1)*100)</f>
        <v>2.465497335587119</v>
      </c>
      <c r="W61" s="106">
        <f>IF(OR(U61&lt;=0,U61="n/a",V61&lt;=0,V61="n/a"),"n/a",U61/V61)</f>
        <v>1.2144380865450448</v>
      </c>
      <c r="X61" s="107">
        <f>IF(OR(AJ61&lt;=0,AJ61="n/a",U61&lt;=0,U61="n/a"),"n/a",U61/AJ61)</f>
        <v>0.56815822895869583</v>
      </c>
      <c r="Y61" s="165"/>
      <c r="Z61" s="101">
        <f>IF(OR(AC61&lt;0.01,AC61="n/a"),"n/a",M61/AC61*100)</f>
        <v>123.24561403508774</v>
      </c>
      <c r="AA61" s="109">
        <f>IF(OR(AC61&lt;0.01,AC61="n/a"),"n/a",I61/AC61)</f>
        <v>29.144736842105267</v>
      </c>
      <c r="AB61" s="71">
        <v>12</v>
      </c>
      <c r="AC61" s="100">
        <v>2.2799999999999998</v>
      </c>
      <c r="AD61" s="100" t="s">
        <v>142</v>
      </c>
      <c r="AE61" s="100">
        <v>7.89</v>
      </c>
      <c r="AF61" s="100">
        <v>2.37</v>
      </c>
      <c r="AG61" s="100">
        <v>8.129999999999999</v>
      </c>
      <c r="AH61" s="100">
        <v>-50.5</v>
      </c>
      <c r="AI61" s="100">
        <v>8.2799999999999994</v>
      </c>
      <c r="AJ61" s="100">
        <v>5.27</v>
      </c>
      <c r="AK61" s="100">
        <v>-14.069999999999999</v>
      </c>
      <c r="AL61" s="100">
        <v>24910</v>
      </c>
      <c r="AM61" s="100">
        <v>1.08</v>
      </c>
      <c r="AN61" s="100">
        <v>0.79</v>
      </c>
      <c r="AO61" s="110">
        <f>IF(U61="n/a","n/a",IF(AA61&lt;0,"n/a",IF(AA61="n/a","n/a",J61+U61-AA61)))</f>
        <v>-21.921799559390607</v>
      </c>
      <c r="AP61" s="111">
        <f>IF(U61="n/a","n/a",J61+U61)</f>
        <v>7.2229372827146596</v>
      </c>
      <c r="AQ61" s="112">
        <f>IF(OR(AC61&lt;0.01,AC61="n/a",AF61="n/a"),"n/a",(I61/SQRT(22.5*AC61*(I61/AF61))-1)*100)</f>
        <v>75.211651459078354</v>
      </c>
      <c r="AR61" s="101">
        <f>INDEX(Historical!$C$7:$C$1063,MATCH(B61,Historical!$B$7:$B$1063,0))*IF(AH61="n/a",1.03,IF(AH61&lt;0,1.01,IF(AH61&gt;10,1.1,(1+AH61/100))))</f>
        <v>2.7800250000000002</v>
      </c>
      <c r="AS61" s="109">
        <f>IF($AI61="n/a",1.03*AR61,IF($AI61&lt;0,1.01*AR61,IF($AI61&gt;10,1.1*AR61,(1+$AI61/100)*AR61)))</f>
        <v>3.01021107</v>
      </c>
      <c r="AT61" s="109">
        <f>IF($AK61="n/a",1.03*AS61,IF($AK61&lt;0,1.01*AS61,IF($AK61&gt;10,1.1*AS61,(1+$AK61/100)*AS61)))</f>
        <v>3.0403131807000001</v>
      </c>
      <c r="AU61" s="109">
        <f>IF($AK61="n/a",1.03*AT61,IF($AK61&lt;0,1.01*AT61,IF($AK61&gt;10,1.1*AT61,(1+$AK61/100)*AT61)))</f>
        <v>3.0707163125070003</v>
      </c>
      <c r="AV61" s="109">
        <f>IF($AK61="n/a",1.03*AU61,IF($AK61&lt;0,1.01*AU61,IF($AK61&gt;10,1.1*AU61,(1+$AK61/100)*AU61)))</f>
        <v>3.1014234756320702</v>
      </c>
      <c r="AW61" s="109">
        <f>SUM(AR61:AV61)</f>
        <v>15.002689038839073</v>
      </c>
      <c r="AX61" s="113">
        <f>AW61/I61*100</f>
        <v>22.577410141217566</v>
      </c>
      <c r="AY61" s="100">
        <v>0.75</v>
      </c>
      <c r="AZ61" s="100">
        <v>15.42</v>
      </c>
      <c r="BA61" s="100">
        <v>-7.06</v>
      </c>
      <c r="BB61" s="100">
        <v>-1.47</v>
      </c>
      <c r="BC61" s="100">
        <v>5.07</v>
      </c>
      <c r="BE61" s="12">
        <v>2018</v>
      </c>
      <c r="BF61" s="12">
        <f>IF(BE61&gt;2020,0,IF(BE61&gt;2008,1,IF(BE61&gt;2001,2,IF(BE61&gt;1990,3,IF(BE61&gt;1980,4,IF(BE61&gt;1973,5,IF(BE61&gt;1970,6,IF(BE61&gt;1960,7,IF(BE61&gt;1958,8,IF(BE61&gt;1953,9,10))))))))))</f>
        <v>1</v>
      </c>
      <c r="BG61" s="100">
        <v>4.24</v>
      </c>
      <c r="BH61" t="s">
        <v>121</v>
      </c>
      <c r="BI61" t="s">
        <v>302</v>
      </c>
    </row>
    <row r="62" spans="1:61" ht="12.75" customHeight="1" x14ac:dyDescent="0.2">
      <c r="A62" s="116" t="s">
        <v>1459</v>
      </c>
      <c r="B62" s="55" t="s">
        <v>1460</v>
      </c>
      <c r="C62" s="156" t="s">
        <v>134</v>
      </c>
      <c r="D62" s="98" t="s">
        <v>412</v>
      </c>
      <c r="E62" s="157">
        <v>8</v>
      </c>
      <c r="F62" s="2">
        <v>571</v>
      </c>
      <c r="G62" s="2" t="s">
        <v>146</v>
      </c>
      <c r="H62" s="2" t="s">
        <v>146</v>
      </c>
      <c r="I62" s="100">
        <v>65.959999999999994</v>
      </c>
      <c r="J62" s="101">
        <f>(M62/I62)*100</f>
        <v>2.1224984839296543</v>
      </c>
      <c r="K62" s="104">
        <v>0.35</v>
      </c>
      <c r="L62" s="71">
        <v>4</v>
      </c>
      <c r="M62" s="28">
        <f>K62*L62</f>
        <v>1.4</v>
      </c>
      <c r="N62" s="103" t="s">
        <v>395</v>
      </c>
      <c r="O62" s="104">
        <v>0.31</v>
      </c>
      <c r="P62" s="158">
        <v>46094</v>
      </c>
      <c r="Q62" s="158">
        <v>46104</v>
      </c>
      <c r="R62" s="28">
        <f>(K62-O62)/O62*100</f>
        <v>12.903225806451607</v>
      </c>
      <c r="S62" s="105">
        <f>IF(INDEX(Historical!$D$7:$D1262,MATCH(B62,Historical!$B$7:$B$1062,0))=0,"n/a",(INDEX(Historical!$C$7:$C$1062,MATCH(B62,Historical!$B$7:$B$1062,0))/INDEX(Historical!$D$7:$D$1062,MATCH(B62,Historical!$B$7:$B$1062,0))-1)*100)</f>
        <v>10.714285714285698</v>
      </c>
      <c r="T62" s="105">
        <f>IF(INDEX(Historical!$F$7:$F$1062,MATCH(B62,Historical!$B$7:$B$1062,0))=0,"n/a",((INDEX(Historical!$C$7:$C$1062,MATCH(B62,Historical!$B$7:$B$1062,0))/INDEX(Historical!$F$7:$F$1062,MATCH(B62,Historical!$B$7:$B$1062,0)))^(1/3)-1)*100)</f>
        <v>12.972934889491604</v>
      </c>
      <c r="U62" s="105">
        <f>IF(INDEX(Historical!$H$7:$H$1062,MATCH(B62,Historical!$B$7:$B$1062,0))=0,"n/a",((INDEX(Historical!$C$7:$C$1062,MATCH(B62,Historical!$B$7:$B$1062,0))/INDEX(Historical!$H$7:$H$1062,MATCH(B62,Historical!$B$7:$B$1062,0)))^(1/5)-1)*100)</f>
        <v>14.142752785081459</v>
      </c>
      <c r="V62" s="105" t="str">
        <f>IF(INDEX(Historical!$M$7:$M$1062,MATCH(B62,Historical!$B$7:$B$1062,0))=0,"n/a",((INDEX(Historical!$C$7:$C$1062,MATCH(B62,Historical!$B$7:$B$1062,0))/INDEX(Historical!$M$7:$M$1062,MATCH(B62,Historical!$B$7:$B$1062,0)))^(1/10)-1)*100)</f>
        <v>n/a</v>
      </c>
      <c r="W62" s="106" t="str">
        <f>IF(OR(U62&lt;=0,U62="n/a",V62&lt;=0,V62="n/a"),"n/a",U62/V62)</f>
        <v>n/a</v>
      </c>
      <c r="X62" s="107">
        <f>IF(OR(AJ62&lt;=0,AJ62="n/a",U62&lt;=0,U62="n/a"),"n/a",U62/AJ62)</f>
        <v>1.1611455488572626</v>
      </c>
      <c r="Y62" s="165"/>
      <c r="Z62" s="101">
        <f>IF(OR(AC62&lt;0.01,AC62="n/a"),"n/a",M62/AC62*100)</f>
        <v>19.943019943019944</v>
      </c>
      <c r="AA62" s="109">
        <f>IF(OR(AC62&lt;0.01,AC62="n/a"),"n/a",I62/AC62)</f>
        <v>9.3960113960113958</v>
      </c>
      <c r="AB62" s="71">
        <v>12</v>
      </c>
      <c r="AC62" s="100">
        <v>7.02</v>
      </c>
      <c r="AD62" s="100">
        <v>1.86</v>
      </c>
      <c r="AE62" s="100">
        <v>4.8499999999999996</v>
      </c>
      <c r="AF62" s="100">
        <v>1.08</v>
      </c>
      <c r="AG62" s="100">
        <v>12.09</v>
      </c>
      <c r="AH62" s="100">
        <v>3.6900000000000004</v>
      </c>
      <c r="AI62" s="100">
        <v>5.0999999999999996</v>
      </c>
      <c r="AJ62" s="100">
        <v>12.18</v>
      </c>
      <c r="AK62" s="100">
        <v>4.72</v>
      </c>
      <c r="AL62" s="100">
        <v>6080</v>
      </c>
      <c r="AM62" s="100">
        <v>3.63</v>
      </c>
      <c r="AN62" s="100">
        <v>0.09</v>
      </c>
      <c r="AO62" s="110">
        <f>IF(U62="n/a","n/a",IF(AA62&lt;0,"n/a",IF(AA62="n/a","n/a",J62+U62-AA62)))</f>
        <v>6.8692398729997173</v>
      </c>
      <c r="AP62" s="111">
        <f>IF(U62="n/a","n/a",J62+U62)</f>
        <v>16.265251269011113</v>
      </c>
      <c r="AQ62" s="112">
        <f>IF(OR(AC62&lt;0.01,AC62="n/a",AF62="n/a"),"n/a",(I62/SQRT(22.5*AC62*(I62/AF62))-1)*100)</f>
        <v>-32.842830091750663</v>
      </c>
      <c r="AR62" s="101">
        <f>INDEX(Historical!$C$7:$C$1063,MATCH(B62,Historical!$B$7:$B$1063,0))*IF(AH62="n/a",1.03,IF(AH62&lt;0,1.01,IF(AH62&gt;10,1.1,(1+AH62/100))))</f>
        <v>1.2857559999999999</v>
      </c>
      <c r="AS62" s="109">
        <f>IF($AI62="n/a",1.03*AR62,IF($AI62&lt;0,1.01*AR62,IF($AI62&gt;10,1.1*AR62,(1+$AI62/100)*AR62)))</f>
        <v>1.3513295559999998</v>
      </c>
      <c r="AT62" s="109">
        <f>IF($AK62="n/a",1.03*AS62,IF($AK62&lt;0,1.01*AS62,IF($AK62&gt;10,1.1*AS62,(1+$AK62/100)*AS62)))</f>
        <v>1.4151123110431998</v>
      </c>
      <c r="AU62" s="109">
        <f>IF($AK62="n/a",1.03*AT62,IF($AK62&lt;0,1.01*AT62,IF($AK62&gt;10,1.1*AT62,(1+$AK62/100)*AT62)))</f>
        <v>1.4819056121244387</v>
      </c>
      <c r="AV62" s="109">
        <f>IF($AK62="n/a",1.03*AU62,IF($AK62&lt;0,1.01*AU62,IF($AK62&gt;10,1.1*AU62,(1+$AK62/100)*AU62)))</f>
        <v>1.5518515570167122</v>
      </c>
      <c r="AW62" s="109">
        <f>SUM(AR62:AV62)</f>
        <v>7.08595503618435</v>
      </c>
      <c r="AX62" s="113">
        <f>AW62/I62*100</f>
        <v>10.742806301067844</v>
      </c>
      <c r="AY62" s="100">
        <v>0.76</v>
      </c>
      <c r="AZ62" s="100">
        <v>19.189999999999998</v>
      </c>
      <c r="BA62" s="100">
        <v>-3.88</v>
      </c>
      <c r="BB62" s="100">
        <v>6.2600000000000007</v>
      </c>
      <c r="BC62" s="100">
        <v>6.8500000000000005</v>
      </c>
      <c r="BE62" s="12">
        <v>2019</v>
      </c>
      <c r="BG62" s="100">
        <v>9.2899999999999991</v>
      </c>
      <c r="BH62" t="s">
        <v>121</v>
      </c>
      <c r="BI62" t="s">
        <v>122</v>
      </c>
    </row>
    <row r="63" spans="1:61" ht="12.75" customHeight="1" x14ac:dyDescent="0.2">
      <c r="A63" s="146" t="s">
        <v>3091</v>
      </c>
      <c r="B63" s="55" t="s">
        <v>3092</v>
      </c>
      <c r="C63" s="156" t="s">
        <v>263</v>
      </c>
      <c r="D63" s="98" t="s">
        <v>264</v>
      </c>
      <c r="E63" s="157">
        <v>5</v>
      </c>
      <c r="F63" s="2">
        <v>727</v>
      </c>
      <c r="G63" s="2" t="s">
        <v>146</v>
      </c>
      <c r="H63" s="2" t="s">
        <v>146</v>
      </c>
      <c r="I63" s="100">
        <v>20.36</v>
      </c>
      <c r="J63" s="101">
        <f>(M63/I63)*100</f>
        <v>6.6797642436149314</v>
      </c>
      <c r="K63" s="104">
        <v>0.34</v>
      </c>
      <c r="L63" s="71">
        <v>4</v>
      </c>
      <c r="M63" s="28">
        <f>K63*L63</f>
        <v>1.36</v>
      </c>
      <c r="N63" s="103" t="s">
        <v>873</v>
      </c>
      <c r="O63" s="104">
        <v>0.33750000000000002</v>
      </c>
      <c r="P63" s="158">
        <v>46241</v>
      </c>
      <c r="Q63" s="158">
        <v>46253</v>
      </c>
      <c r="R63" s="28">
        <f>(K63-O63)/O63*100</f>
        <v>0.74074074074074137</v>
      </c>
      <c r="S63" s="105">
        <f>IF(INDEX(Historical!$D$7:$D1741,MATCH(B63,Historical!$B$7:$B$1062,0))=0,"n/a",(INDEX(Historical!$C$7:$C$1062,MATCH(B63,Historical!$B$7:$B$1062,0))/INDEX(Historical!$D$7:$D$1062,MATCH(B63,Historical!$B$7:$B$1062,0))-1)*100)</f>
        <v>3.1372549019607954</v>
      </c>
      <c r="T63" s="105">
        <f>IF(INDEX(Historical!$F$7:$F$1062,MATCH(B63,Historical!$B$7:$B$1062,0))=0,"n/a",((INDEX(Historical!$C$7:$C$1062,MATCH(B63,Historical!$B$7:$B$1062,0))/INDEX(Historical!$F$7:$F$1062,MATCH(B63,Historical!$B$7:$B$1062,0)))^(1/3)-1)*100)</f>
        <v>14.763072456595495</v>
      </c>
      <c r="U63" s="105">
        <f>IF(INDEX(Historical!$H$7:$H$1062,MATCH(B63,Historical!$B$7:$B$1062,0))=0,"n/a",((INDEX(Historical!$C$7:$C$1062,MATCH(B63,Historical!$B$7:$B$1062,0))/INDEX(Historical!$H$7:$H$1062,MATCH(B63,Historical!$B$7:$B$1062,0)))^(1/5)-1)*100)</f>
        <v>4.2585243717402799</v>
      </c>
      <c r="V63" s="105">
        <f>IF(INDEX(Historical!$M$7:$M$1062,MATCH(B63,Historical!$B$7:$B$1062,0))=0,"n/a",((INDEX(Historical!$C$7:$C$1062,MATCH(B63,Historical!$B$7:$B$1062,0))/INDEX(Historical!$M$7:$M$1062,MATCH(B63,Historical!$B$7:$B$1062,0)))^(1/10)-1)*100)</f>
        <v>2.5728820012814513</v>
      </c>
      <c r="W63" s="106">
        <f>IF(OR(U63&lt;=0,U63="n/a",V63&lt;=0,V63="n/a"),"n/a",U63/V63)</f>
        <v>1.6551572787322841</v>
      </c>
      <c r="X63" s="107" t="str">
        <f>IF(OR(AJ63&lt;=0,AJ63="n/a",U63&lt;=0,U63="n/a"),"n/a",U63/AJ63)</f>
        <v>n/a</v>
      </c>
      <c r="Y63" s="159"/>
      <c r="Z63" s="101">
        <f>IF(OR(AC63&lt;0.01,AC63="n/a"),"n/a",M63/AC63*100)</f>
        <v>114.28571428571431</v>
      </c>
      <c r="AA63" s="109">
        <f>IF(OR(AC63&lt;0.01,AC63="n/a"),"n/a",I63/AC63)</f>
        <v>17.109243697478991</v>
      </c>
      <c r="AB63" s="71">
        <v>12</v>
      </c>
      <c r="AC63" s="100">
        <v>1.19</v>
      </c>
      <c r="AD63" s="100">
        <v>1.1000000000000001</v>
      </c>
      <c r="AE63" s="100">
        <v>0.76</v>
      </c>
      <c r="AF63" s="100">
        <v>2.25</v>
      </c>
      <c r="AG63" s="100">
        <v>12.5</v>
      </c>
      <c r="AH63" s="100">
        <v>22.91</v>
      </c>
      <c r="AI63" s="100">
        <v>6.47</v>
      </c>
      <c r="AJ63" s="100" t="s">
        <v>142</v>
      </c>
      <c r="AK63" s="100">
        <v>11.690000000000001</v>
      </c>
      <c r="AL63" s="100">
        <v>70060</v>
      </c>
      <c r="AM63" s="100">
        <v>11.86</v>
      </c>
      <c r="AN63" s="100">
        <v>2.06</v>
      </c>
      <c r="AO63" s="110">
        <f>IF(U63="n/a","n/a",IF(AA63&lt;0,"n/a",IF(AA63="n/a","n/a",J63+U63-AA63)))</f>
        <v>-6.1709550821237791</v>
      </c>
      <c r="AP63" s="111">
        <f>IF(U63="n/a","n/a",J63+U63)</f>
        <v>10.938288615355212</v>
      </c>
      <c r="AQ63" s="112">
        <f>IF(OR(AC63&lt;0.01,AC63="n/a",AF63="n/a"),"n/a",(I63/SQRT(22.5*AC63*(I63/AF63))-1)*100)</f>
        <v>30.802307691718479</v>
      </c>
      <c r="AR63" s="101">
        <f>INDEX(Historical!$C$7:$C$1063,MATCH(B63,Historical!$B$7:$B$1063,0))*IF(AH63="n/a",1.03,IF(AH63&lt;0,1.01,IF(AH63&gt;10,1.1,(1+AH63/100))))</f>
        <v>1.4465000000000003</v>
      </c>
      <c r="AS63" s="109">
        <f>IF($AI63="n/a",1.03*AR63,IF($AI63&lt;0,1.01*AR63,IF($AI63&gt;10,1.1*AR63,(1+$AI63/100)*AR63)))</f>
        <v>1.5400885500000003</v>
      </c>
      <c r="AT63" s="109">
        <f>IF($AK63="n/a",1.03*AS63,IF($AK63&lt;0,1.01*AS63,IF($AK63&gt;10,1.1*AS63,(1+$AK63/100)*AS63)))</f>
        <v>1.6940974050000006</v>
      </c>
      <c r="AU63" s="109">
        <f>IF($AK63="n/a",1.03*AT63,IF($AK63&lt;0,1.01*AT63,IF($AK63&gt;10,1.1*AT63,(1+$AK63/100)*AT63)))</f>
        <v>1.8635071455000007</v>
      </c>
      <c r="AV63" s="109">
        <f>IF($AK63="n/a",1.03*AU63,IF($AK63&lt;0,1.01*AU63,IF($AK63&gt;10,1.1*AU63,(1+$AK63/100)*AU63)))</f>
        <v>2.0498578600500008</v>
      </c>
      <c r="AW63" s="109">
        <f>SUM(AR63:AV63)</f>
        <v>8.5940509605500033</v>
      </c>
      <c r="AX63" s="113">
        <f>AW63/I63*100</f>
        <v>42.210466407416519</v>
      </c>
      <c r="AY63" s="718">
        <v>0.55000000000000004</v>
      </c>
      <c r="AZ63" s="100">
        <v>25.83</v>
      </c>
      <c r="BA63" s="100">
        <v>-1.6400000000000001</v>
      </c>
      <c r="BB63" s="100">
        <v>3.95</v>
      </c>
      <c r="BC63" s="100">
        <v>10.870000000000001</v>
      </c>
      <c r="BE63" s="12">
        <v>2022</v>
      </c>
      <c r="BF63" s="12">
        <f>IF(BE63&gt;2020,0,IF(BE63&gt;2008,1,IF(BE63&gt;2001,2,IF(BE63&gt;1990,3,IF(BE63&gt;1980,4,IF(BE63&gt;1973,5,IF(BE63&gt;1970,6,IF(BE63&gt;1960,7,IF(BE63&gt;1958,8,IF(BE63&gt;1953,9,10))))))))))</f>
        <v>0</v>
      </c>
      <c r="BG63" s="100">
        <v>3.18</v>
      </c>
      <c r="BH63" s="55" t="s">
        <v>121</v>
      </c>
      <c r="BI63" s="55" t="s">
        <v>290</v>
      </c>
    </row>
    <row r="64" spans="1:61" ht="12.75" customHeight="1" x14ac:dyDescent="0.2">
      <c r="A64" s="116" t="s">
        <v>1461</v>
      </c>
      <c r="B64" s="55" t="s">
        <v>1462</v>
      </c>
      <c r="C64" s="156" t="s">
        <v>134</v>
      </c>
      <c r="D64" s="98" t="s">
        <v>157</v>
      </c>
      <c r="E64" s="157">
        <v>9</v>
      </c>
      <c r="F64" s="2">
        <v>533</v>
      </c>
      <c r="G64" s="2" t="s">
        <v>146</v>
      </c>
      <c r="H64" s="2" t="s">
        <v>146</v>
      </c>
      <c r="I64" s="100">
        <v>131</v>
      </c>
      <c r="J64" s="101">
        <f>(M64/I64)*100</f>
        <v>2.4427480916030535</v>
      </c>
      <c r="K64" s="104">
        <v>0.8</v>
      </c>
      <c r="L64" s="71">
        <v>4</v>
      </c>
      <c r="M64" s="28">
        <f>K64*L64</f>
        <v>3.2</v>
      </c>
      <c r="N64" s="103" t="s">
        <v>151</v>
      </c>
      <c r="O64" s="104">
        <v>0.6</v>
      </c>
      <c r="P64" s="158">
        <v>46052</v>
      </c>
      <c r="Q64" s="158">
        <v>46070</v>
      </c>
      <c r="R64" s="28">
        <f>(K64-O64)/O64*100</f>
        <v>33.33333333333335</v>
      </c>
      <c r="S64" s="105">
        <f>IF(INDEX(Historical!$D$7:$D1268,MATCH(B64,Historical!$B$7:$B$1062,0))=0,"n/a",(INDEX(Historical!$C$7:$C$1062,MATCH(B64,Historical!$B$7:$B$1062,0))/INDEX(Historical!$D$7:$D$1062,MATCH(B64,Historical!$B$7:$B$1062,0))-1)*100)</f>
        <v>9.0909090909090828</v>
      </c>
      <c r="T64" s="105">
        <f>IF(INDEX(Historical!$F$7:$F$1062,MATCH(B64,Historical!$B$7:$B$1062,0))=0,"n/a",((INDEX(Historical!$C$7:$C$1062,MATCH(B64,Historical!$B$7:$B$1062,0))/INDEX(Historical!$F$7:$F$1062,MATCH(B64,Historical!$B$7:$B$1062,0)))^(1/3)-1)*100)</f>
        <v>14.471424255333186</v>
      </c>
      <c r="U64" s="105">
        <f>IF(INDEX(Historical!$H$7:$H$1062,MATCH(B64,Historical!$B$7:$B$1062,0))=0,"n/a",((INDEX(Historical!$C$7:$C$1062,MATCH(B64,Historical!$B$7:$B$1062,0))/INDEX(Historical!$H$7:$H$1062,MATCH(B64,Historical!$B$7:$B$1062,0)))^(1/5)-1)*100)</f>
        <v>16.8863268921301</v>
      </c>
      <c r="V64" s="105">
        <f>IF(INDEX(Historical!$M$7:$M$1062,MATCH(B64,Historical!$B$7:$B$1062,0))=0,"n/a",((INDEX(Historical!$C$7:$C$1062,MATCH(B64,Historical!$B$7:$B$1062,0))/INDEX(Historical!$M$7:$M$1062,MATCH(B64,Historical!$B$7:$B$1062,0)))^(1/10)-1)*100)</f>
        <v>11.612317403390438</v>
      </c>
      <c r="W64" s="106">
        <f>IF(OR(U64&lt;=0,U64="n/a",V64&lt;=0,V64="n/a"),"n/a",U64/V64)</f>
        <v>1.4541737282516765</v>
      </c>
      <c r="X64" s="107">
        <f>IF(OR(AJ64&lt;=0,AJ64="n/a",U64&lt;=0,U64="n/a"),"n/a",U64/AJ64)</f>
        <v>0.8831760926846286</v>
      </c>
      <c r="Y64" s="165"/>
      <c r="Z64" s="101">
        <f>IF(OR(AC64&lt;0.01,AC64="n/a"),"n/a",M64/AC64*100)</f>
        <v>30.917874396135268</v>
      </c>
      <c r="AA64" s="109">
        <f>IF(OR(AC64&lt;0.01,AC64="n/a"),"n/a",I64/AC64)</f>
        <v>12.657004830917876</v>
      </c>
      <c r="AB64" s="71">
        <v>12</v>
      </c>
      <c r="AC64" s="100">
        <v>10.35</v>
      </c>
      <c r="AD64" s="100">
        <v>1.43</v>
      </c>
      <c r="AE64" s="100">
        <v>3.83</v>
      </c>
      <c r="AF64" s="100">
        <v>1.94</v>
      </c>
      <c r="AG64" s="100">
        <v>16.580000000000002</v>
      </c>
      <c r="AH64" s="100">
        <v>11.540000000000001</v>
      </c>
      <c r="AI64" s="100">
        <v>6.4799999999999995</v>
      </c>
      <c r="AJ64" s="100">
        <v>19.12</v>
      </c>
      <c r="AK64" s="100">
        <v>8.1</v>
      </c>
      <c r="AL64" s="100">
        <v>17950</v>
      </c>
      <c r="AM64" s="100">
        <v>0.79</v>
      </c>
      <c r="AN64" s="100">
        <v>0.45</v>
      </c>
      <c r="AO64" s="110">
        <f>IF(U64="n/a","n/a",IF(AA64&lt;0,"n/a",IF(AA64="n/a","n/a",J64+U64-AA64)))</f>
        <v>6.6720701528152784</v>
      </c>
      <c r="AP64" s="111">
        <f>IF(U64="n/a","n/a",J64+U64)</f>
        <v>19.329074983733154</v>
      </c>
      <c r="AQ64" s="112">
        <f>IF(OR(AC64&lt;0.01,AC64="n/a",AF64="n/a"),"n/a",(I64/SQRT(22.5*AC64*(I64/AF64))-1)*100)</f>
        <v>4.4660271666890239</v>
      </c>
      <c r="AR64" s="101">
        <f>INDEX(Historical!$C$7:$C$1063,MATCH(B64,Historical!$B$7:$B$1063,0))*IF(AH64="n/a",1.03,IF(AH64&lt;0,1.01,IF(AH64&gt;10,1.1,(1+AH64/100))))</f>
        <v>2.64</v>
      </c>
      <c r="AS64" s="109">
        <f>IF($AI64="n/a",1.03*AR64,IF($AI64&lt;0,1.01*AR64,IF($AI64&gt;10,1.1*AR64,(1+$AI64/100)*AR64)))</f>
        <v>2.8110720000000002</v>
      </c>
      <c r="AT64" s="109">
        <f>IF($AK64="n/a",1.03*AS64,IF($AK64&lt;0,1.01*AS64,IF($AK64&gt;10,1.1*AS64,(1+$AK64/100)*AS64)))</f>
        <v>3.0387688320000001</v>
      </c>
      <c r="AU64" s="109">
        <f>IF($AK64="n/a",1.03*AT64,IF($AK64&lt;0,1.01*AT64,IF($AK64&gt;10,1.1*AT64,(1+$AK64/100)*AT64)))</f>
        <v>3.284909107392</v>
      </c>
      <c r="AV64" s="109">
        <f>IF($AK64="n/a",1.03*AU64,IF($AK64&lt;0,1.01*AU64,IF($AK64&gt;10,1.1*AU64,(1+$AK64/100)*AU64)))</f>
        <v>3.5509867450907517</v>
      </c>
      <c r="AW64" s="109">
        <f>SUM(AR64:AV64)</f>
        <v>15.325736684482752</v>
      </c>
      <c r="AX64" s="113">
        <f>AW64/I64*100</f>
        <v>11.699035637009734</v>
      </c>
      <c r="AY64" s="100">
        <v>0.93</v>
      </c>
      <c r="AZ64" s="100">
        <v>41.36</v>
      </c>
      <c r="BA64" s="100">
        <v>-3.85</v>
      </c>
      <c r="BB64" s="100">
        <v>1.7000000000000002</v>
      </c>
      <c r="BC64" s="100">
        <v>12.75</v>
      </c>
      <c r="BE64" s="12">
        <v>2018</v>
      </c>
      <c r="BF64" s="12">
        <f>IF(BE64&gt;2020,0,IF(BE64&gt;2008,1,IF(BE64&gt;2001,2,IF(BE64&gt;1990,3,IF(BE64&gt;1980,4,IF(BE64&gt;1973,5,IF(BE64&gt;1970,6,IF(BE64&gt;1960,7,IF(BE64&gt;1958,8,IF(BE64&gt;1953,9,10))))))))))</f>
        <v>1</v>
      </c>
      <c r="BG64" s="100">
        <v>1.78</v>
      </c>
      <c r="BH64" t="s">
        <v>121</v>
      </c>
      <c r="BI64" t="s">
        <v>122</v>
      </c>
    </row>
    <row r="65" spans="1:61" ht="12.75" customHeight="1" x14ac:dyDescent="0.2">
      <c r="A65" s="146" t="s">
        <v>2582</v>
      </c>
      <c r="B65" s="55" t="s">
        <v>2583</v>
      </c>
      <c r="C65" s="156" t="s">
        <v>162</v>
      </c>
      <c r="D65" s="98" t="s">
        <v>296</v>
      </c>
      <c r="E65" s="157">
        <v>5</v>
      </c>
      <c r="F65" s="2">
        <v>703</v>
      </c>
      <c r="G65" s="2" t="s">
        <v>146</v>
      </c>
      <c r="H65" s="2" t="s">
        <v>146</v>
      </c>
      <c r="I65" s="100">
        <v>45.82</v>
      </c>
      <c r="J65" s="101">
        <f>(M65/I65)*100</f>
        <v>3.6665211697948492</v>
      </c>
      <c r="K65" s="104">
        <v>0.42</v>
      </c>
      <c r="L65" s="71">
        <v>4</v>
      </c>
      <c r="M65" s="28">
        <f>K65*L65</f>
        <v>1.68</v>
      </c>
      <c r="N65" s="103" t="s">
        <v>158</v>
      </c>
      <c r="O65" s="104">
        <v>0.4</v>
      </c>
      <c r="P65" s="158">
        <v>46083</v>
      </c>
      <c r="Q65" s="158">
        <v>46094</v>
      </c>
      <c r="R65" s="28">
        <f>(K65-O65)/O65*100</f>
        <v>4.9999999999999902</v>
      </c>
      <c r="S65" s="105">
        <f>IF(INDEX(Historical!$D$7:$D1737,MATCH(B65,Historical!$B$7:$B$1062,0))=0,"n/a",(INDEX(Historical!$C$7:$C$1062,MATCH(B65,Historical!$B$7:$B$1062,0))/INDEX(Historical!$D$7:$D$1062,MATCH(B65,Historical!$B$7:$B$1062,0))-1)*100)</f>
        <v>5.2631578947368363</v>
      </c>
      <c r="T65" s="105">
        <f>IF(INDEX(Historical!$F$7:$F$1062,MATCH(B65,Historical!$B$7:$B$1062,0))=0,"n/a",((INDEX(Historical!$C$7:$C$1062,MATCH(B65,Historical!$B$7:$B$1062,0))/INDEX(Historical!$F$7:$F$1062,MATCH(B65,Historical!$B$7:$B$1062,0)))^(1/3)-1)*100)</f>
        <v>5.8267367978799722</v>
      </c>
      <c r="U65" s="105">
        <f>IF(INDEX(Historical!$H$7:$H$1062,MATCH(B65,Historical!$B$7:$B$1062,0))=0,"n/a",((INDEX(Historical!$C$7:$C$1062,MATCH(B65,Historical!$B$7:$B$1062,0))/INDEX(Historical!$H$7:$H$1062,MATCH(B65,Historical!$B$7:$B$1062,0)))^(1/5)-1)*100)</f>
        <v>7.9591999373585409</v>
      </c>
      <c r="V65" s="105">
        <f>IF(INDEX(Historical!$M$7:$M$1062,MATCH(B65,Historical!$B$7:$B$1062,0))=0,"n/a",((INDEX(Historical!$C$7:$C$1062,MATCH(B65,Historical!$B$7:$B$1062,0))/INDEX(Historical!$M$7:$M$1062,MATCH(B65,Historical!$B$7:$B$1062,0)))^(1/10)-1)*100)</f>
        <v>6.1101194143926563</v>
      </c>
      <c r="W65" s="106">
        <f>IF(OR(U65&lt;=0,U65="n/a",V65&lt;=0,V65="n/a"),"n/a",U65/V65)</f>
        <v>1.302625922270896</v>
      </c>
      <c r="X65" s="107">
        <f>IF(OR(AJ65&lt;=0,AJ65="n/a",U65&lt;=0,U65="n/a"),"n/a",U65/AJ65)</f>
        <v>1.2514465310312171</v>
      </c>
      <c r="Y65" s="159"/>
      <c r="Z65" s="101">
        <f>IF(OR(AC65&lt;0.01,AC65="n/a"),"n/a",M65/AC65*100)</f>
        <v>61.53846153846154</v>
      </c>
      <c r="AA65" s="109">
        <f>IF(OR(AC65&lt;0.01,AC65="n/a"),"n/a",I65/AC65)</f>
        <v>16.783882783882785</v>
      </c>
      <c r="AB65" s="71">
        <v>12</v>
      </c>
      <c r="AC65" s="100">
        <v>2.73</v>
      </c>
      <c r="AD65" s="100">
        <v>2.72</v>
      </c>
      <c r="AE65" s="100">
        <v>1.85</v>
      </c>
      <c r="AF65" s="100">
        <v>1.59</v>
      </c>
      <c r="AG65" s="100">
        <v>9.7100000000000009</v>
      </c>
      <c r="AH65" s="100">
        <v>3.2099999999999995</v>
      </c>
      <c r="AI65" s="100">
        <v>6.18</v>
      </c>
      <c r="AJ65" s="100">
        <v>6.36</v>
      </c>
      <c r="AK65" s="100">
        <v>5.54</v>
      </c>
      <c r="AL65" s="100">
        <v>46880</v>
      </c>
      <c r="AM65" s="100">
        <v>0.08</v>
      </c>
      <c r="AN65" s="100">
        <v>1.78</v>
      </c>
      <c r="AO65" s="110">
        <f>IF(U65="n/a","n/a",IF(AA65&lt;0,"n/a",IF(AA65="n/a","n/a",J65+U65-AA65)))</f>
        <v>-5.1581616767293941</v>
      </c>
      <c r="AP65" s="111">
        <f>IF(U65="n/a","n/a",J65+U65)</f>
        <v>11.625721107153391</v>
      </c>
      <c r="AQ65" s="112">
        <f>IF(OR(AC65&lt;0.01,AC65="n/a",AF65="n/a"),"n/a",(I65/SQRT(22.5*AC65*(I65/AF65))-1)*100)</f>
        <v>8.9064300241749059</v>
      </c>
      <c r="AR65" s="101">
        <f>INDEX(Historical!$C$7:$C$1063,MATCH(B65,Historical!$B$7:$B$1063,0))*IF(AH65="n/a",1.03,IF(AH65&lt;0,1.01,IF(AH65&gt;10,1.1,(1+AH65/100))))</f>
        <v>1.6513600000000002</v>
      </c>
      <c r="AS65" s="109">
        <f>IF($AI65="n/a",1.03*AR65,IF($AI65&lt;0,1.01*AR65,IF($AI65&gt;10,1.1*AR65,(1+$AI65/100)*AR65)))</f>
        <v>1.7534140480000002</v>
      </c>
      <c r="AT65" s="109">
        <f>IF($AK65="n/a",1.03*AS65,IF($AK65&lt;0,1.01*AS65,IF($AK65&gt;10,1.1*AS65,(1+$AK65/100)*AS65)))</f>
        <v>1.8505531862592</v>
      </c>
      <c r="AU65" s="109">
        <f>IF($AK65="n/a",1.03*AT65,IF($AK65&lt;0,1.01*AT65,IF($AK65&gt;10,1.1*AT65,(1+$AK65/100)*AT65)))</f>
        <v>1.9530738327779595</v>
      </c>
      <c r="AV65" s="109">
        <f>IF($AK65="n/a",1.03*AU65,IF($AK65&lt;0,1.01*AU65,IF($AK65&gt;10,1.1*AU65,(1+$AK65/100)*AU65)))</f>
        <v>2.0612741231138583</v>
      </c>
      <c r="AW65" s="109">
        <f>SUM(AR65:AV65)</f>
        <v>9.2696751901510179</v>
      </c>
      <c r="AX65" s="113">
        <f>AW65/I65*100</f>
        <v>20.230631143935003</v>
      </c>
      <c r="AY65" s="718">
        <v>0.3</v>
      </c>
      <c r="AZ65" s="100">
        <v>7.61</v>
      </c>
      <c r="BA65" s="100">
        <v>-9.5399999999999991</v>
      </c>
      <c r="BB65" s="100">
        <v>-0.91999999999999993</v>
      </c>
      <c r="BC65" s="100">
        <v>-0.82000000000000006</v>
      </c>
      <c r="BE65" s="12">
        <v>2022</v>
      </c>
      <c r="BF65" s="12">
        <f>IF(BE65&gt;2020,0,IF(BE65&gt;2008,1,IF(BE65&gt;2001,2,IF(BE65&gt;1990,3,IF(BE65&gt;1980,4,IF(BE65&gt;1973,5,IF(BE65&gt;1970,6,IF(BE65&gt;1960,7,IF(BE65&gt;1958,8,IF(BE65&gt;1953,9,10))))))))))</f>
        <v>0</v>
      </c>
      <c r="BG65" s="100">
        <v>2.4</v>
      </c>
      <c r="BH65" s="55" t="s">
        <v>121</v>
      </c>
      <c r="BI65" s="55" t="s">
        <v>122</v>
      </c>
    </row>
    <row r="66" spans="1:61" ht="12.75" customHeight="1" x14ac:dyDescent="0.2">
      <c r="A66" s="116" t="s">
        <v>1463</v>
      </c>
      <c r="B66" s="55" t="s">
        <v>1464</v>
      </c>
      <c r="C66" s="156" t="s">
        <v>263</v>
      </c>
      <c r="D66" s="98" t="s">
        <v>264</v>
      </c>
      <c r="E66" s="157">
        <v>9</v>
      </c>
      <c r="F66" s="2">
        <v>549</v>
      </c>
      <c r="G66" s="2" t="s">
        <v>146</v>
      </c>
      <c r="H66" s="2" t="s">
        <v>146</v>
      </c>
      <c r="I66" s="100">
        <v>202.95</v>
      </c>
      <c r="J66" s="101">
        <f>(M66/I66)*100</f>
        <v>2.1680216802168024</v>
      </c>
      <c r="K66" s="104">
        <v>1.1000000000000001</v>
      </c>
      <c r="L66" s="71">
        <v>4</v>
      </c>
      <c r="M66" s="28">
        <f>K66*L66</f>
        <v>4.4000000000000004</v>
      </c>
      <c r="N66" s="103" t="s">
        <v>312</v>
      </c>
      <c r="O66" s="104">
        <v>1.05</v>
      </c>
      <c r="P66" s="158">
        <v>46156</v>
      </c>
      <c r="Q66" s="158">
        <v>46163</v>
      </c>
      <c r="R66" s="28">
        <f>(K66-O66)/O66*100</f>
        <v>4.7619047619047654</v>
      </c>
      <c r="S66" s="105">
        <f>IF(INDEX(Historical!$D$7:$D1272,MATCH(B66,Historical!$B$7:$B$1062,0))=0,"n/a",(INDEX(Historical!$C$7:$C$1062,MATCH(B66,Historical!$B$7:$B$1062,0))/INDEX(Historical!$D$7:$D$1062,MATCH(B66,Historical!$B$7:$B$1062,0))-1)*100)</f>
        <v>11.111111111111116</v>
      </c>
      <c r="T66" s="105">
        <f>IF(INDEX(Historical!$F$7:$F$1062,MATCH(B66,Historical!$B$7:$B$1062,0))=0,"n/a",((INDEX(Historical!$C$7:$C$1062,MATCH(B66,Historical!$B$7:$B$1062,0))/INDEX(Historical!$F$7:$F$1062,MATCH(B66,Historical!$B$7:$B$1062,0)))^(1/3)-1)*100)</f>
        <v>12.624788044360603</v>
      </c>
      <c r="U66" s="105">
        <f>IF(INDEX(Historical!$H$7:$H$1062,MATCH(B66,Historical!$B$7:$B$1062,0))=0,"n/a",((INDEX(Historical!$C$7:$C$1062,MATCH(B66,Historical!$B$7:$B$1062,0))/INDEX(Historical!$H$7:$H$1062,MATCH(B66,Historical!$B$7:$B$1062,0)))^(1/5)-1)*100)</f>
        <v>21.672868378641152</v>
      </c>
      <c r="V66" s="105" t="str">
        <f>IF(INDEX(Historical!$M$7:$M$1062,MATCH(B66,Historical!$B$7:$B$1062,0))=0,"n/a",((INDEX(Historical!$C$7:$C$1062,MATCH(B66,Historical!$B$7:$B$1062,0))/INDEX(Historical!$M$7:$M$1062,MATCH(B66,Historical!$B$7:$B$1062,0)))^(1/10)-1)*100)</f>
        <v>n/a</v>
      </c>
      <c r="W66" s="106" t="str">
        <f>IF(OR(U66&lt;=0,U66="n/a",V66&lt;=0,V66="n/a"),"n/a",U66/V66)</f>
        <v>n/a</v>
      </c>
      <c r="X66" s="107" t="str">
        <f>IF(OR(AJ66&lt;=0,AJ66="n/a",U66&lt;=0,U66="n/a"),"n/a",U66/AJ66)</f>
        <v>n/a</v>
      </c>
      <c r="Y66" s="165"/>
      <c r="Z66" s="101">
        <f>IF(OR(AC66&lt;0.01,AC66="n/a"),"n/a",M66/AC66*100)</f>
        <v>494.38202247191015</v>
      </c>
      <c r="AA66" s="109">
        <f>IF(OR(AC66&lt;0.01,AC66="n/a"),"n/a",I66/AC66)</f>
        <v>228.03370786516851</v>
      </c>
      <c r="AB66" s="71">
        <v>12</v>
      </c>
      <c r="AC66" s="100">
        <v>0.89</v>
      </c>
      <c r="AD66" s="100">
        <v>1.2</v>
      </c>
      <c r="AE66" s="100">
        <v>3.75</v>
      </c>
      <c r="AF66" s="100">
        <v>1.57</v>
      </c>
      <c r="AG66" s="100">
        <v>0.74</v>
      </c>
      <c r="AH66" s="100">
        <v>40.69</v>
      </c>
      <c r="AI66" s="100">
        <v>-11.19</v>
      </c>
      <c r="AJ66" s="100" t="s">
        <v>142</v>
      </c>
      <c r="AK66" s="100">
        <v>10.15</v>
      </c>
      <c r="AL66" s="100">
        <v>57090</v>
      </c>
      <c r="AM66" s="100">
        <v>27</v>
      </c>
      <c r="AN66" s="100">
        <v>0.38</v>
      </c>
      <c r="AO66" s="110">
        <f>IF(U66="n/a","n/a",IF(AA66&lt;0,"n/a",IF(AA66="n/a","n/a",J66+U66-AA66)))</f>
        <v>-204.19281780631056</v>
      </c>
      <c r="AP66" s="111">
        <f>IF(U66="n/a","n/a",J66+U66)</f>
        <v>23.840890058857955</v>
      </c>
      <c r="AQ66" s="112">
        <f>IF(OR(AC66&lt;0.01,AC66="n/a",AF66="n/a"),"n/a",(I66/SQRT(22.5*AC66*(I66/AF66))-1)*100)</f>
        <v>298.89453986308746</v>
      </c>
      <c r="AR66" s="101">
        <f>INDEX(Historical!$C$7:$C$1063,MATCH(B66,Historical!$B$7:$B$1063,0))*IF(AH66="n/a",1.03,IF(AH66&lt;0,1.01,IF(AH66&gt;10,1.1,(1+AH66/100))))</f>
        <v>4.4000000000000004</v>
      </c>
      <c r="AS66" s="109">
        <f>IF($AI66="n/a",1.03*AR66,IF($AI66&lt;0,1.01*AR66,IF($AI66&gt;10,1.1*AR66,(1+$AI66/100)*AR66)))</f>
        <v>4.4440000000000008</v>
      </c>
      <c r="AT66" s="109">
        <f>IF($AK66="n/a",1.03*AS66,IF($AK66&lt;0,1.01*AS66,IF($AK66&gt;10,1.1*AS66,(1+$AK66/100)*AS66)))</f>
        <v>4.8884000000000016</v>
      </c>
      <c r="AU66" s="109">
        <f>IF($AK66="n/a",1.03*AT66,IF($AK66&lt;0,1.01*AT66,IF($AK66&gt;10,1.1*AT66,(1+$AK66/100)*AT66)))</f>
        <v>5.3772400000000022</v>
      </c>
      <c r="AV66" s="109">
        <f>IF($AK66="n/a",1.03*AU66,IF($AK66&lt;0,1.01*AU66,IF($AK66&gt;10,1.1*AU66,(1+$AK66/100)*AU66)))</f>
        <v>5.914964000000003</v>
      </c>
      <c r="AW66" s="109">
        <f>SUM(AR66:AV66)</f>
        <v>25.024604000000011</v>
      </c>
      <c r="AX66" s="113">
        <f>AW66/I66*100</f>
        <v>12.330428184281848</v>
      </c>
      <c r="AY66" s="100">
        <v>0.42</v>
      </c>
      <c r="AZ66" s="100">
        <v>51.12</v>
      </c>
      <c r="BA66" s="100">
        <v>-5.3900000000000006</v>
      </c>
      <c r="BB66" s="100">
        <v>5.82</v>
      </c>
      <c r="BC66" s="100">
        <v>16.86</v>
      </c>
      <c r="BE66" s="12">
        <v>2018</v>
      </c>
      <c r="BF66" s="12">
        <f>IF(BE66&gt;2020,0,IF(BE66&gt;2008,1,IF(BE66&gt;2001,2,IF(BE66&gt;1990,3,IF(BE66&gt;1980,4,IF(BE66&gt;1973,5,IF(BE66&gt;1970,6,IF(BE66&gt;1960,7,IF(BE66&gt;1958,8,IF(BE66&gt;1953,9,10))))))))))</f>
        <v>1</v>
      </c>
      <c r="BG66" s="100">
        <v>0.4</v>
      </c>
      <c r="BH66" t="s">
        <v>121</v>
      </c>
      <c r="BI66" t="s">
        <v>122</v>
      </c>
    </row>
    <row r="67" spans="1:61" ht="12.75" customHeight="1" x14ac:dyDescent="0.2">
      <c r="A67" s="116" t="s">
        <v>1465</v>
      </c>
      <c r="B67" s="55" t="s">
        <v>1466</v>
      </c>
      <c r="C67" s="156" t="s">
        <v>134</v>
      </c>
      <c r="D67" s="98" t="s">
        <v>157</v>
      </c>
      <c r="E67" s="157">
        <v>9</v>
      </c>
      <c r="F67" s="2">
        <v>534</v>
      </c>
      <c r="G67" s="2" t="s">
        <v>146</v>
      </c>
      <c r="H67" s="2" t="s">
        <v>146</v>
      </c>
      <c r="I67" s="100">
        <v>60.38</v>
      </c>
      <c r="J67" s="101">
        <f>(M67/I67)*100</f>
        <v>1.3911891354753227</v>
      </c>
      <c r="K67" s="104">
        <v>0.21</v>
      </c>
      <c r="L67" s="71">
        <v>4</v>
      </c>
      <c r="M67" s="28">
        <f>K67*L67</f>
        <v>0.84</v>
      </c>
      <c r="N67" s="103" t="s">
        <v>873</v>
      </c>
      <c r="O67" s="104">
        <v>0.19</v>
      </c>
      <c r="P67" s="158">
        <v>46063</v>
      </c>
      <c r="Q67" s="158">
        <v>46077</v>
      </c>
      <c r="R67" s="28">
        <f>(K67-O67)/O67*100</f>
        <v>10.52631578947368</v>
      </c>
      <c r="S67" s="105">
        <f>IF(INDEX(Historical!$D$7:$D1275,MATCH(B67,Historical!$B$7:$B$1062,0))=0,"n/a",(INDEX(Historical!$C$7:$C$1062,MATCH(B67,Historical!$B$7:$B$1062,0))/INDEX(Historical!$D$7:$D$1062,MATCH(B67,Historical!$B$7:$B$1062,0))-1)*100)</f>
        <v>11.764705882352944</v>
      </c>
      <c r="T67" s="105">
        <f>IF(INDEX(Historical!$F$7:$F$1062,MATCH(B67,Historical!$B$7:$B$1062,0))=0,"n/a",((INDEX(Historical!$C$7:$C$1062,MATCH(B67,Historical!$B$7:$B$1062,0))/INDEX(Historical!$F$7:$F$1062,MATCH(B67,Historical!$B$7:$B$1062,0)))^(1/3)-1)*100)</f>
        <v>13.484552524869731</v>
      </c>
      <c r="U67" s="105">
        <f>IF(INDEX(Historical!$H$7:$H$1062,MATCH(B67,Historical!$B$7:$B$1062,0))=0,"n/a",((INDEX(Historical!$C$7:$C$1062,MATCH(B67,Historical!$B$7:$B$1062,0))/INDEX(Historical!$H$7:$H$1062,MATCH(B67,Historical!$B$7:$B$1062,0)))^(1/5)-1)*100)</f>
        <v>16.118714233316211</v>
      </c>
      <c r="V67" s="105" t="str">
        <f>IF(INDEX(Historical!$M$7:$M$1062,MATCH(B67,Historical!$B$7:$B$1062,0))=0,"n/a",((INDEX(Historical!$C$7:$C$1062,MATCH(B67,Historical!$B$7:$B$1062,0))/INDEX(Historical!$M$7:$M$1062,MATCH(B67,Historical!$B$7:$B$1062,0)))^(1/10)-1)*100)</f>
        <v>n/a</v>
      </c>
      <c r="W67" s="106" t="str">
        <f>IF(OR(U67&lt;=0,U67="n/a",V67&lt;=0,V67="n/a"),"n/a",U67/V67)</f>
        <v>n/a</v>
      </c>
      <c r="X67" s="107">
        <f>IF(OR(AJ67&lt;=0,AJ67="n/a",U67&lt;=0,U67="n/a"),"n/a",U67/AJ67)</f>
        <v>2.0249640996628404</v>
      </c>
      <c r="Y67" s="165"/>
      <c r="Z67" s="101">
        <f>IF(OR(AC67&lt;0.01,AC67="n/a"),"n/a",M67/AC67*100)</f>
        <v>22.45989304812834</v>
      </c>
      <c r="AA67" s="109">
        <f>IF(OR(AC67&lt;0.01,AC67="n/a"),"n/a",I67/AC67)</f>
        <v>16.144385026737968</v>
      </c>
      <c r="AB67" s="71">
        <v>12</v>
      </c>
      <c r="AC67" s="100">
        <v>3.74</v>
      </c>
      <c r="AD67" s="100" t="s">
        <v>142</v>
      </c>
      <c r="AE67" s="100">
        <v>3.02</v>
      </c>
      <c r="AF67" s="100">
        <v>1.56</v>
      </c>
      <c r="AG67" s="100">
        <v>11.08</v>
      </c>
      <c r="AH67" s="100">
        <v>17.36</v>
      </c>
      <c r="AI67" s="100">
        <v>9.69</v>
      </c>
      <c r="AJ67" s="100">
        <v>7.9600000000000009</v>
      </c>
      <c r="AK67" s="100" t="s">
        <v>142</v>
      </c>
      <c r="AL67" s="100">
        <v>3110</v>
      </c>
      <c r="AM67" s="100">
        <v>2.41</v>
      </c>
      <c r="AN67" s="100">
        <v>0.19</v>
      </c>
      <c r="AO67" s="110">
        <f>IF(U67="n/a","n/a",IF(AA67&lt;0,"n/a",IF(AA67="n/a","n/a",J67+U67-AA67)))</f>
        <v>1.3655183420535657</v>
      </c>
      <c r="AP67" s="111">
        <f>IF(U67="n/a","n/a",J67+U67)</f>
        <v>17.509903368791534</v>
      </c>
      <c r="AQ67" s="112">
        <f>IF(OR(AC67&lt;0.01,AC67="n/a",AF67="n/a"),"n/a",(I67/SQRT(22.5*AC67*(I67/AF67))-1)*100)</f>
        <v>5.7990561640555827</v>
      </c>
      <c r="AR67" s="101">
        <f>INDEX(Historical!$C$7:$C$1063,MATCH(B67,Historical!$B$7:$B$1063,0))*IF(AH67="n/a",1.03,IF(AH67&lt;0,1.01,IF(AH67&gt;10,1.1,(1+AH67/100))))</f>
        <v>0.83600000000000008</v>
      </c>
      <c r="AS67" s="109">
        <f>IF($AI67="n/a",1.03*AR67,IF($AI67&lt;0,1.01*AR67,IF($AI67&gt;10,1.1*AR67,(1+$AI67/100)*AR67)))</f>
        <v>0.91700840000000006</v>
      </c>
      <c r="AT67" s="109">
        <f>IF($AK67="n/a",1.03*AS67,IF($AK67&lt;0,1.01*AS67,IF($AK67&gt;10,1.1*AS67,(1+$AK67/100)*AS67)))</f>
        <v>0.94451865200000007</v>
      </c>
      <c r="AU67" s="109">
        <f>IF($AK67="n/a",1.03*AT67,IF($AK67&lt;0,1.01*AT67,IF($AK67&gt;10,1.1*AT67,(1+$AK67/100)*AT67)))</f>
        <v>0.97285421156000007</v>
      </c>
      <c r="AV67" s="109">
        <f>IF($AK67="n/a",1.03*AU67,IF($AK67&lt;0,1.01*AU67,IF($AK67&gt;10,1.1*AU67,(1+$AK67/100)*AU67)))</f>
        <v>1.0020398379068001</v>
      </c>
      <c r="AW67" s="109">
        <f>SUM(AR67:AV67)</f>
        <v>4.6724211014668002</v>
      </c>
      <c r="AX67" s="113">
        <f>AW67/I67*100</f>
        <v>7.7383588961026835</v>
      </c>
      <c r="AY67" s="100">
        <v>0.94</v>
      </c>
      <c r="AZ67" s="100">
        <v>28.599999999999998</v>
      </c>
      <c r="BA67" s="100">
        <v>-3.18</v>
      </c>
      <c r="BB67" s="100">
        <v>8.3699999999999992</v>
      </c>
      <c r="BC67" s="100">
        <v>8.7900000000000009</v>
      </c>
      <c r="BE67" s="12">
        <v>2018</v>
      </c>
      <c r="BF67" s="12">
        <f>IF(BE67&gt;2020,0,IF(BE67&gt;2008,1,IF(BE67&gt;2001,2,IF(BE67&gt;1990,3,IF(BE67&gt;1980,4,IF(BE67&gt;1973,5,IF(BE67&gt;1970,6,IF(BE67&gt;1960,7,IF(BE67&gt;1958,8,IF(BE67&gt;1953,9,10))))))))))</f>
        <v>1</v>
      </c>
      <c r="BG67" s="100">
        <v>1.3</v>
      </c>
      <c r="BH67" t="s">
        <v>121</v>
      </c>
      <c r="BI67" t="s">
        <v>122</v>
      </c>
    </row>
    <row r="68" spans="1:61" ht="12.75" customHeight="1" x14ac:dyDescent="0.2">
      <c r="A68" s="116" t="s">
        <v>1467</v>
      </c>
      <c r="B68" s="55" t="s">
        <v>1468</v>
      </c>
      <c r="C68" s="156" t="s">
        <v>134</v>
      </c>
      <c r="D68" s="98" t="s">
        <v>157</v>
      </c>
      <c r="E68" s="157">
        <v>9</v>
      </c>
      <c r="F68" s="2">
        <v>537</v>
      </c>
      <c r="G68" s="2" t="s">
        <v>146</v>
      </c>
      <c r="H68" s="2" t="s">
        <v>146</v>
      </c>
      <c r="I68" s="100">
        <v>28.93</v>
      </c>
      <c r="J68" s="101">
        <f>(M68/I68)*100</f>
        <v>2.7652955409609405</v>
      </c>
      <c r="K68" s="104">
        <v>0.2</v>
      </c>
      <c r="L68" s="71">
        <v>4</v>
      </c>
      <c r="M68" s="28">
        <f>K68*L68</f>
        <v>0.8</v>
      </c>
      <c r="N68" s="103" t="s">
        <v>395</v>
      </c>
      <c r="O68" s="104">
        <v>0.18</v>
      </c>
      <c r="P68" s="158">
        <v>46079</v>
      </c>
      <c r="Q68" s="158">
        <v>46094</v>
      </c>
      <c r="R68" s="28">
        <f>(K68-O68)/O68*100</f>
        <v>11.111111111111121</v>
      </c>
      <c r="S68" s="105">
        <f>IF(INDEX(Historical!$D$7:$D1276,MATCH(B68,Historical!$B$7:$B$1062,0))=0,"n/a",(INDEX(Historical!$C$7:$C$1062,MATCH(B68,Historical!$B$7:$B$1062,0))/INDEX(Historical!$D$7:$D$1062,MATCH(B68,Historical!$B$7:$B$1062,0))-1)*100)</f>
        <v>12.5</v>
      </c>
      <c r="T68" s="105">
        <f>IF(INDEX(Historical!$F$7:$F$1062,MATCH(B68,Historical!$B$7:$B$1062,0))=0,"n/a",((INDEX(Historical!$C$7:$C$1062,MATCH(B68,Historical!$B$7:$B$1062,0))/INDEX(Historical!$F$7:$F$1062,MATCH(B68,Historical!$B$7:$B$1062,0)))^(1/3)-1)*100)</f>
        <v>16.106951284583971</v>
      </c>
      <c r="U68" s="105">
        <f>IF(INDEX(Historical!$H$7:$H$1062,MATCH(B68,Historical!$B$7:$B$1062,0))=0,"n/a",((INDEX(Historical!$C$7:$C$1062,MATCH(B68,Historical!$B$7:$B$1062,0))/INDEX(Historical!$H$7:$H$1062,MATCH(B68,Historical!$B$7:$B$1062,0)))^(1/5)-1)*100)</f>
        <v>29.19940099556333</v>
      </c>
      <c r="V68" s="105" t="str">
        <f>IF(INDEX(Historical!$M$7:$M$1062,MATCH(B68,Historical!$B$7:$B$1062,0))=0,"n/a",((INDEX(Historical!$C$7:$C$1062,MATCH(B68,Historical!$B$7:$B$1062,0))/INDEX(Historical!$M$7:$M$1062,MATCH(B68,Historical!$B$7:$B$1062,0)))^(1/10)-1)*100)</f>
        <v>n/a</v>
      </c>
      <c r="W68" s="106" t="str">
        <f>IF(OR(U68&lt;=0,U68="n/a",V68&lt;=0,V68="n/a"),"n/a",U68/V68)</f>
        <v>n/a</v>
      </c>
      <c r="X68" s="107">
        <f>IF(OR(AJ68&lt;=0,AJ68="n/a",U68&lt;=0,U68="n/a"),"n/a",U68/AJ68)</f>
        <v>0.80639052735607097</v>
      </c>
      <c r="Y68" s="165"/>
      <c r="Z68" s="101">
        <f>IF(OR(AC68&lt;0.01,AC68="n/a"),"n/a",M68/AC68*100)</f>
        <v>33.755274261603375</v>
      </c>
      <c r="AA68" s="109">
        <f>IF(OR(AC68&lt;0.01,AC68="n/a"),"n/a",I68/AC68)</f>
        <v>12.206751054852321</v>
      </c>
      <c r="AB68" s="71">
        <v>12</v>
      </c>
      <c r="AC68" s="100">
        <v>2.37</v>
      </c>
      <c r="AD68" s="100">
        <v>1.6</v>
      </c>
      <c r="AE68" s="100">
        <v>3.46</v>
      </c>
      <c r="AF68" s="100">
        <v>2.2599999999999998</v>
      </c>
      <c r="AG68" s="100">
        <v>19.489999999999998</v>
      </c>
      <c r="AH68" s="100">
        <v>10.25</v>
      </c>
      <c r="AI68" s="100">
        <v>6.3</v>
      </c>
      <c r="AJ68" s="100">
        <v>36.21</v>
      </c>
      <c r="AK68" s="100">
        <v>7.17</v>
      </c>
      <c r="AL68" s="100">
        <v>4420</v>
      </c>
      <c r="AM68" s="100">
        <v>2.4699999999999998</v>
      </c>
      <c r="AN68" s="100">
        <v>0.1</v>
      </c>
      <c r="AO68" s="110">
        <f>IF(U68="n/a","n/a",IF(AA68&lt;0,"n/a",IF(AA68="n/a","n/a",J68+U68-AA68)))</f>
        <v>19.757945481671953</v>
      </c>
      <c r="AP68" s="111">
        <f>IF(U68="n/a","n/a",J68+U68)</f>
        <v>31.964696536524272</v>
      </c>
      <c r="AQ68" s="112">
        <f>IF(OR(AC68&lt;0.01,AC68="n/a",AF68="n/a"),"n/a",(I68/SQRT(22.5*AC68*(I68/AF68))-1)*100)</f>
        <v>10.729414708842256</v>
      </c>
      <c r="AR68" s="101">
        <f>INDEX(Historical!$C$7:$C$1063,MATCH(B68,Historical!$B$7:$B$1063,0))*IF(AH68="n/a",1.03,IF(AH68&lt;0,1.01,IF(AH68&gt;10,1.1,(1+AH68/100))))</f>
        <v>0.79200000000000004</v>
      </c>
      <c r="AS68" s="109">
        <f>IF($AI68="n/a",1.03*AR68,IF($AI68&lt;0,1.01*AR68,IF($AI68&gt;10,1.1*AR68,(1+$AI68/100)*AR68)))</f>
        <v>0.84189599999999998</v>
      </c>
      <c r="AT68" s="109">
        <f>IF($AK68="n/a",1.03*AS68,IF($AK68&lt;0,1.01*AS68,IF($AK68&gt;10,1.1*AS68,(1+$AK68/100)*AS68)))</f>
        <v>0.90225994320000003</v>
      </c>
      <c r="AU68" s="109">
        <f>IF($AK68="n/a",1.03*AT68,IF($AK68&lt;0,1.01*AT68,IF($AK68&gt;10,1.1*AT68,(1+$AK68/100)*AT68)))</f>
        <v>0.96695198112744007</v>
      </c>
      <c r="AV68" s="109">
        <f>IF($AK68="n/a",1.03*AU68,IF($AK68&lt;0,1.01*AU68,IF($AK68&gt;10,1.1*AU68,(1+$AK68/100)*AU68)))</f>
        <v>1.0362824381742777</v>
      </c>
      <c r="AW68" s="109">
        <f>SUM(AR68:AV68)</f>
        <v>4.5393903625017176</v>
      </c>
      <c r="AX68" s="113">
        <f>AW68/I68*100</f>
        <v>15.690944910133833</v>
      </c>
      <c r="AY68" s="100">
        <v>0.8</v>
      </c>
      <c r="AZ68" s="100">
        <v>50.99</v>
      </c>
      <c r="BA68" s="100">
        <v>-1.6</v>
      </c>
      <c r="BB68" s="100">
        <v>10.85</v>
      </c>
      <c r="BC68" s="100">
        <v>27.55</v>
      </c>
      <c r="BE68" s="12">
        <v>2018</v>
      </c>
      <c r="BF68" s="12">
        <f>IF(BE68&gt;2020,0,IF(BE68&gt;2008,1,IF(BE68&gt;2001,2,IF(BE68&gt;1990,3,IF(BE68&gt;1980,4,IF(BE68&gt;1973,5,IF(BE68&gt;1970,6,IF(BE68&gt;1960,7,IF(BE68&gt;1958,8,IF(BE68&gt;1953,9,10))))))))))</f>
        <v>1</v>
      </c>
      <c r="BG68" s="100">
        <v>1.95</v>
      </c>
      <c r="BH68" t="s">
        <v>121</v>
      </c>
      <c r="BI68" t="s">
        <v>122</v>
      </c>
    </row>
    <row r="69" spans="1:61" ht="12.75" customHeight="1" x14ac:dyDescent="0.2">
      <c r="A69" s="116" t="s">
        <v>1473</v>
      </c>
      <c r="B69" s="55" t="s">
        <v>1474</v>
      </c>
      <c r="C69" s="156" t="s">
        <v>116</v>
      </c>
      <c r="D69" s="98" t="s">
        <v>236</v>
      </c>
      <c r="E69" s="157">
        <v>6</v>
      </c>
      <c r="F69" s="2">
        <v>667</v>
      </c>
      <c r="G69" s="2" t="s">
        <v>146</v>
      </c>
      <c r="H69" s="2" t="s">
        <v>146</v>
      </c>
      <c r="I69" s="100">
        <v>307.39999999999998</v>
      </c>
      <c r="J69" s="101">
        <f>(M69/I69)*100</f>
        <v>1.5875081327260898</v>
      </c>
      <c r="K69" s="104">
        <v>1.22</v>
      </c>
      <c r="L69" s="71">
        <v>4</v>
      </c>
      <c r="M69" s="28">
        <f>K69*L69</f>
        <v>4.88</v>
      </c>
      <c r="N69" s="103" t="s">
        <v>320</v>
      </c>
      <c r="O69" s="104">
        <v>1.1676</v>
      </c>
      <c r="P69" s="158">
        <v>46195</v>
      </c>
      <c r="Q69" s="158">
        <v>46210</v>
      </c>
      <c r="R69" s="28">
        <f>(K69-O69)/O69*100</f>
        <v>4.4878383007879412</v>
      </c>
      <c r="S69" s="105">
        <f>IF(INDEX(Historical!$D$7:$D1284,MATCH(B69,Historical!$B$7:$B$1062,0))=0,"n/a",(INDEX(Historical!$C$7:$C$1062,MATCH(B69,Historical!$B$7:$B$1062,0))/INDEX(Historical!$D$7:$D$1062,MATCH(B69,Historical!$B$7:$B$1062,0))-1)*100)</f>
        <v>7.1969696969697017</v>
      </c>
      <c r="T69" s="105">
        <f>IF(INDEX(Historical!$F$7:$F$1062,MATCH(B69,Historical!$B$7:$B$1062,0))=0,"n/a",((INDEX(Historical!$C$7:$C$1062,MATCH(B69,Historical!$B$7:$B$1062,0))/INDEX(Historical!$F$7:$F$1062,MATCH(B69,Historical!$B$7:$B$1062,0)))^(1/3)-1)*100)</f>
        <v>14.203026027231868</v>
      </c>
      <c r="U69" s="105">
        <f>IF(INDEX(Historical!$H$7:$H$1062,MATCH(B69,Historical!$B$7:$B$1062,0))=0,"n/a",((INDEX(Historical!$C$7:$C$1062,MATCH(B69,Historical!$B$7:$B$1062,0))/INDEX(Historical!$H$7:$H$1062,MATCH(B69,Historical!$B$7:$B$1062,0)))^(1/5)-1)*100)</f>
        <v>16.833830766222313</v>
      </c>
      <c r="V69" s="105">
        <f>IF(INDEX(Historical!$M$7:$M$1062,MATCH(B69,Historical!$B$7:$B$1062,0))=0,"n/a",((INDEX(Historical!$C$7:$C$1062,MATCH(B69,Historical!$B$7:$B$1062,0))/INDEX(Historical!$M$7:$M$1062,MATCH(B69,Historical!$B$7:$B$1062,0)))^(1/10)-1)*100)</f>
        <v>20.186971587970206</v>
      </c>
      <c r="W69" s="106">
        <f>IF(OR(U69&lt;=0,U69="n/a",V69&lt;=0,V69="n/a"),"n/a",U69/V69)</f>
        <v>0.83389579724052854</v>
      </c>
      <c r="X69" s="107" t="str">
        <f>IF(OR(AJ69&lt;=0,AJ69="n/a",U69&lt;=0,U69="n/a"),"n/a",U69/AJ69)</f>
        <v>n/a</v>
      </c>
      <c r="Y69" s="162"/>
      <c r="Z69" s="101">
        <f>IF(OR(AC69&lt;0.01,AC69="n/a"),"n/a",M69/AC69*100)</f>
        <v>26.321467098166128</v>
      </c>
      <c r="AA69" s="109">
        <f>IF(OR(AC69&lt;0.01,AC69="n/a"),"n/a",I69/AC69)</f>
        <v>16.580366774541531</v>
      </c>
      <c r="AB69" s="71">
        <v>5</v>
      </c>
      <c r="AC69" s="100">
        <v>18.54</v>
      </c>
      <c r="AD69" s="100" t="s">
        <v>142</v>
      </c>
      <c r="AE69" s="100">
        <v>0.77</v>
      </c>
      <c r="AF69" s="100">
        <v>2.33</v>
      </c>
      <c r="AG69" s="100">
        <v>14.829999999999998</v>
      </c>
      <c r="AH69" s="100" t="s">
        <v>142</v>
      </c>
      <c r="AI69" s="100" t="s">
        <v>142</v>
      </c>
      <c r="AJ69" s="100">
        <v>-1.01</v>
      </c>
      <c r="AK69" s="100" t="s">
        <v>142</v>
      </c>
      <c r="AL69" s="100">
        <v>72730</v>
      </c>
      <c r="AM69" s="100">
        <v>8.66</v>
      </c>
      <c r="AN69" s="100">
        <v>1.36</v>
      </c>
      <c r="AO69" s="110">
        <f>IF(U69="n/a","n/a",IF(AA69&lt;0,"n/a",IF(AA69="n/a","n/a",J69+U69-AA69)))</f>
        <v>1.8409721244068713</v>
      </c>
      <c r="AP69" s="111">
        <f>IF(U69="n/a","n/a",J69+U69)</f>
        <v>18.421338898948402</v>
      </c>
      <c r="AQ69" s="112">
        <f>IF(OR(AC69&lt;0.01,AC69="n/a",AF69="n/a"),"n/a",(I69/SQRT(22.5*AC69*(I69/AF69))-1)*100)</f>
        <v>31.033930439887335</v>
      </c>
      <c r="AR69" s="101">
        <f>INDEX(Historical!$C$7:$C$1063,MATCH(B69,Historical!$B$7:$B$1063,0))*IF(AH69="n/a",1.03,IF(AH69&lt;0,1.01,IF(AH69&gt;10,1.1,(1+AH69/100))))</f>
        <v>5.8298000000000005</v>
      </c>
      <c r="AS69" s="109">
        <f>IF($AI69="n/a",1.03*AR69,IF($AI69&lt;0,1.01*AR69,IF($AI69&gt;10,1.1*AR69,(1+$AI69/100)*AR69)))</f>
        <v>6.0046940000000006</v>
      </c>
      <c r="AT69" s="109">
        <f>IF($AK69="n/a",1.03*AS69,IF($AK69&lt;0,1.01*AS69,IF($AK69&gt;10,1.1*AS69,(1+$AK69/100)*AS69)))</f>
        <v>6.1848348200000007</v>
      </c>
      <c r="AU69" s="109">
        <f>IF($AK69="n/a",1.03*AT69,IF($AK69&lt;0,1.01*AT69,IF($AK69&gt;10,1.1*AT69,(1+$AK69/100)*AT69)))</f>
        <v>6.3703798646000012</v>
      </c>
      <c r="AV69" s="109">
        <f>IF($AK69="n/a",1.03*AU69,IF($AK69&lt;0,1.01*AU69,IF($AK69&gt;10,1.1*AU69,(1+$AK69/100)*AU69)))</f>
        <v>6.5614912605380011</v>
      </c>
      <c r="AW69" s="109">
        <f>SUM(AR69:AV69)</f>
        <v>30.951199945138004</v>
      </c>
      <c r="AX69" s="113">
        <f>AW69/I69*100</f>
        <v>10.068705252159402</v>
      </c>
      <c r="AY69" s="100">
        <v>1.31</v>
      </c>
      <c r="AZ69" s="100">
        <v>76.649999999999991</v>
      </c>
      <c r="BA69" s="100">
        <v>-10.99</v>
      </c>
      <c r="BB69" s="100">
        <v>-4.0599999999999996</v>
      </c>
      <c r="BC69" s="100">
        <v>11.35</v>
      </c>
      <c r="BE69" s="12">
        <v>2021</v>
      </c>
      <c r="BF69" s="12">
        <f>IF(BE69&gt;2020,0,IF(BE69&gt;2008,1,IF(BE69&gt;2001,2,IF(BE69&gt;1990,3,IF(BE69&gt;1980,4,IF(BE69&gt;1973,5,IF(BE69&gt;1970,6,IF(BE69&gt;1960,7,IF(BE69&gt;1958,8,IF(BE69&gt;1953,9,10))))))))))</f>
        <v>0</v>
      </c>
      <c r="BG69" s="100">
        <v>4.75</v>
      </c>
      <c r="BH69" t="s">
        <v>121</v>
      </c>
      <c r="BI69" t="s">
        <v>122</v>
      </c>
    </row>
    <row r="70" spans="1:61" ht="12.75" customHeight="1" x14ac:dyDescent="0.2">
      <c r="A70" s="146" t="s">
        <v>5614</v>
      </c>
      <c r="B70" s="55" t="s">
        <v>5602</v>
      </c>
      <c r="C70" s="156" t="s">
        <v>116</v>
      </c>
      <c r="D70" s="98" t="s">
        <v>308</v>
      </c>
      <c r="E70" s="157">
        <v>6</v>
      </c>
      <c r="F70" s="2">
        <v>627</v>
      </c>
      <c r="G70" s="2" t="s">
        <v>146</v>
      </c>
      <c r="H70" s="2" t="s">
        <v>146</v>
      </c>
      <c r="I70" s="100">
        <v>234.33</v>
      </c>
      <c r="J70" s="101">
        <f>(M70/I70)*100</f>
        <v>1.5192250245380445</v>
      </c>
      <c r="K70" s="104">
        <v>0.89</v>
      </c>
      <c r="L70" s="71">
        <v>4</v>
      </c>
      <c r="M70" s="28">
        <f>K70*L70</f>
        <v>3.56</v>
      </c>
      <c r="N70" s="103" t="s">
        <v>901</v>
      </c>
      <c r="O70" s="104">
        <v>0.83</v>
      </c>
      <c r="P70" s="158">
        <v>46024</v>
      </c>
      <c r="Q70" s="158">
        <v>46080</v>
      </c>
      <c r="R70" s="28">
        <f>(K70-O70)/O70*100</f>
        <v>7.2289156626506088</v>
      </c>
      <c r="S70" s="105">
        <f>IF(INDEX(Historical!$D$7:$D1736,MATCH(B70,Historical!$B$7:$B$1062,0))=0,"n/a",(INDEX(Historical!$C$7:$C$1062,MATCH(B70,Historical!$B$7:$B$1062,0))/INDEX(Historical!$D$7:$D$1062,MATCH(B70,Historical!$B$7:$B$1062,0))-1)*100)</f>
        <v>5.0632911392404889</v>
      </c>
      <c r="T70" s="105">
        <f>IF(INDEX(Historical!$F$7:$F$1062,MATCH(B70,Historical!$B$7:$B$1062,0))=0,"n/a",((INDEX(Historical!$C$7:$C$1062,MATCH(B70,Historical!$B$7:$B$1062,0))/INDEX(Historical!$F$7:$F$1062,MATCH(B70,Historical!$B$7:$B$1062,0)))^(1/3)-1)*100)</f>
        <v>6.4801031775238993</v>
      </c>
      <c r="U70" s="105">
        <f>IF(INDEX(Historical!$H$7:$H$1062,MATCH(B70,Historical!$B$7:$B$1062,0))=0,"n/a",((INDEX(Historical!$C$7:$C$1062,MATCH(B70,Historical!$B$7:$B$1062,0))/INDEX(Historical!$H$7:$H$1062,MATCH(B70,Historical!$B$7:$B$1062,0)))^(1/5)-1)*100)</f>
        <v>9.7820842384759956</v>
      </c>
      <c r="V70" s="105">
        <f>IF(INDEX(Historical!$M$7:$M$1062,MATCH(B70,Historical!$B$7:$B$1062,0))=0,"n/a",((INDEX(Historical!$C$7:$C$1062,MATCH(B70,Historical!$B$7:$B$1062,0))/INDEX(Historical!$M$7:$M$1062,MATCH(B70,Historical!$B$7:$B$1062,0)))^(1/10)-1)*100)</f>
        <v>8.5822639712637603</v>
      </c>
      <c r="W70" s="106">
        <f>IF(OR(U70&lt;=0,U70="n/a",V70&lt;=0,V70="n/a"),"n/a",U70/V70)</f>
        <v>1.1398023028922937</v>
      </c>
      <c r="X70" s="107" t="str">
        <f>IF(OR(AJ70&lt;=0,AJ70="n/a",U70&lt;=0,U70="n/a"),"n/a",U70/AJ70)</f>
        <v>n/a</v>
      </c>
      <c r="Y70" s="159"/>
      <c r="Z70" s="101">
        <f>IF(OR(AC70&lt;0.01,AC70="n/a"),"n/a",M70/AC70*100)</f>
        <v>39.035087719298254</v>
      </c>
      <c r="AA70" s="109">
        <f>IF(OR(AC70&lt;0.01,AC70="n/a"),"n/a",I70/AC70)</f>
        <v>25.694078947368425</v>
      </c>
      <c r="AB70" s="71">
        <v>12</v>
      </c>
      <c r="AC70" s="100">
        <v>9.1199999999999992</v>
      </c>
      <c r="AD70" s="100">
        <v>1.56</v>
      </c>
      <c r="AE70" s="100">
        <v>1.49</v>
      </c>
      <c r="AF70" s="100">
        <v>7.74</v>
      </c>
      <c r="AG70" s="100">
        <v>31.230000000000004</v>
      </c>
      <c r="AH70" s="100">
        <v>13.59</v>
      </c>
      <c r="AI70" s="100">
        <v>11.37</v>
      </c>
      <c r="AJ70" s="100" t="s">
        <v>142</v>
      </c>
      <c r="AK70" s="100">
        <v>11.92</v>
      </c>
      <c r="AL70" s="100">
        <v>45450</v>
      </c>
      <c r="AM70" s="100">
        <v>0.2</v>
      </c>
      <c r="AN70" s="100">
        <v>1.04</v>
      </c>
      <c r="AO70" s="110">
        <f>IF(U70="n/a","n/a",IF(AA70&lt;0,"n/a",IF(AA70="n/a","n/a",J70+U70-AA70)))</f>
        <v>-14.392769684354384</v>
      </c>
      <c r="AP70" s="111">
        <f>IF(U70="n/a","n/a",J70+U70)</f>
        <v>11.301309263014041</v>
      </c>
      <c r="AQ70" s="112">
        <f>IF(OR(AC70&lt;0.01,AC70="n/a",AF70="n/a"),"n/a",(I70/SQRT(22.5*AC70*(I70/AF70))-1)*100)</f>
        <v>197.30057446790676</v>
      </c>
      <c r="AR70" s="101">
        <f>INDEX(Historical!$C$7:$C$1063,MATCH(B70,Historical!$B$7:$B$1063,0))*IF(AH70="n/a",1.03,IF(AH70&lt;0,1.01,IF(AH70&gt;10,1.1,(1+AH70/100))))</f>
        <v>3.6520000000000001</v>
      </c>
      <c r="AS70" s="109">
        <f>IF($AI70="n/a",1.03*AR70,IF($AI70&lt;0,1.01*AR70,IF($AI70&gt;10,1.1*AR70,(1+$AI70/100)*AR70)))</f>
        <v>4.0172000000000008</v>
      </c>
      <c r="AT70" s="109">
        <f>IF($AK70="n/a",1.03*AS70,IF($AK70&lt;0,1.01*AS70,IF($AK70&gt;10,1.1*AS70,(1+$AK70/100)*AS70)))</f>
        <v>4.4189200000000008</v>
      </c>
      <c r="AU70" s="109">
        <f>IF($AK70="n/a",1.03*AT70,IF($AK70&lt;0,1.01*AT70,IF($AK70&gt;10,1.1*AT70,(1+$AK70/100)*AT70)))</f>
        <v>4.860812000000001</v>
      </c>
      <c r="AV70" s="109">
        <f>IF($AK70="n/a",1.03*AU70,IF($AK70&lt;0,1.01*AU70,IF($AK70&gt;10,1.1*AU70,(1+$AK70/100)*AU70)))</f>
        <v>5.3468932000000011</v>
      </c>
      <c r="AW70" s="109">
        <f>SUM(AR70:AV70)</f>
        <v>22.295825200000003</v>
      </c>
      <c r="AX70" s="113">
        <f>AW70/I70*100</f>
        <v>9.514712243417403</v>
      </c>
      <c r="AY70" s="100">
        <v>1.1299999999999999</v>
      </c>
      <c r="AZ70" s="100">
        <v>12.85</v>
      </c>
      <c r="BA70" s="100">
        <v>-13.74</v>
      </c>
      <c r="BB70" s="100">
        <v>1.78</v>
      </c>
      <c r="BC70" s="100">
        <v>-2.46</v>
      </c>
      <c r="BE70" s="12">
        <v>2021</v>
      </c>
      <c r="BF70" s="12">
        <f>IF(BE70&gt;2020,0,IF(BE70&gt;2008,1,IF(BE70&gt;2001,2,IF(BE70&gt;1990,3,IF(BE70&gt;1980,4,IF(BE70&gt;1973,5,IF(BE70&gt;1970,6,IF(BE70&gt;1960,7,IF(BE70&gt;1958,8,IF(BE70&gt;1953,9,10))))))))))</f>
        <v>0</v>
      </c>
      <c r="BG70" s="100">
        <v>10.39</v>
      </c>
      <c r="BH70" s="55" t="s">
        <v>121</v>
      </c>
      <c r="BI70" s="55" t="s">
        <v>122</v>
      </c>
    </row>
    <row r="71" spans="1:61" ht="12.75" customHeight="1" x14ac:dyDescent="0.2">
      <c r="A71" s="146" t="s">
        <v>5608</v>
      </c>
      <c r="B71" s="55" t="s">
        <v>5597</v>
      </c>
      <c r="C71" s="156" t="s">
        <v>134</v>
      </c>
      <c r="D71" s="98" t="s">
        <v>826</v>
      </c>
      <c r="E71" s="157">
        <v>6</v>
      </c>
      <c r="F71" s="2">
        <v>654</v>
      </c>
      <c r="G71" s="2" t="s">
        <v>146</v>
      </c>
      <c r="H71" s="2" t="s">
        <v>146</v>
      </c>
      <c r="I71" s="100">
        <v>34.5</v>
      </c>
      <c r="J71" s="101">
        <f>(M71/I71)*100</f>
        <v>0.88695652173913042</v>
      </c>
      <c r="K71" s="104">
        <v>0.30599999999999999</v>
      </c>
      <c r="L71" s="71">
        <v>1</v>
      </c>
      <c r="M71" s="28">
        <f>K71*L71</f>
        <v>0.30599999999999999</v>
      </c>
      <c r="N71" s="103" t="s">
        <v>5606</v>
      </c>
      <c r="O71" s="104">
        <v>0.27700000000000002</v>
      </c>
      <c r="P71" s="158">
        <v>46128</v>
      </c>
      <c r="Q71" s="158">
        <v>46149</v>
      </c>
      <c r="R71" s="28">
        <f>(K71-O71)/O71*100</f>
        <v>10.46931407942237</v>
      </c>
      <c r="S71" s="105">
        <f>IF(INDEX(Historical!$D$7:$D1729,MATCH(B71,Historical!$B$7:$B$1062,0))=0,"n/a",(INDEX(Historical!$C$7:$C$1062,MATCH(B71,Historical!$B$7:$B$1062,0))/INDEX(Historical!$D$7:$D$1062,MATCH(B71,Historical!$B$7:$B$1062,0))-1)*100)</f>
        <v>16.877637130801702</v>
      </c>
      <c r="T71" s="105">
        <f>IF(INDEX(Historical!$F$7:$F$1062,MATCH(B71,Historical!$B$7:$B$1062,0))=0,"n/a",((INDEX(Historical!$C$7:$C$1062,MATCH(B71,Historical!$B$7:$B$1062,0))/INDEX(Historical!$F$7:$F$1062,MATCH(B71,Historical!$B$7:$B$1062,0)))^(1/3)-1)*100)</f>
        <v>10.554214360666991</v>
      </c>
      <c r="U71" s="105">
        <f>IF(INDEX(Historical!$H$7:$H$1062,MATCH(B71,Historical!$B$7:$B$1062,0))=0,"n/a",((INDEX(Historical!$C$7:$C$1062,MATCH(B71,Historical!$B$7:$B$1062,0))/INDEX(Historical!$H$7:$H$1062,MATCH(B71,Historical!$B$7:$B$1062,0)))^(1/5)-1)*100)</f>
        <v>18.21149358177605</v>
      </c>
      <c r="V71" s="105" t="str">
        <f>IF(INDEX(Historical!$M$7:$M$1062,MATCH(B71,Historical!$B$7:$B$1062,0))=0,"n/a",((INDEX(Historical!$C$7:$C$1062,MATCH(B71,Historical!$B$7:$B$1062,0))/INDEX(Historical!$M$7:$M$1062,MATCH(B71,Historical!$B$7:$B$1062,0)))^(1/10)-1)*100)</f>
        <v>n/a</v>
      </c>
      <c r="W71" s="106" t="str">
        <f>IF(OR(U71&lt;=0,U71="n/a",V71&lt;=0,V71="n/a"),"n/a",U71/V71)</f>
        <v>n/a</v>
      </c>
      <c r="X71" s="107" t="str">
        <f>IF(OR(AJ71&lt;=0,AJ71="n/a",U71&lt;=0,U71="n/a"),"n/a",U71/AJ71)</f>
        <v>n/a</v>
      </c>
      <c r="Y71" s="159"/>
      <c r="Z71" s="101" t="str">
        <f>IF(OR(AC71&lt;0.01,AC71="n/a"),"n/a",M71/AC71*100)</f>
        <v>n/a</v>
      </c>
      <c r="AA71" s="109" t="str">
        <f>IF(OR(AC71&lt;0.01,AC71="n/a"),"n/a",I71/AC71)</f>
        <v>n/a</v>
      </c>
      <c r="AB71" s="71">
        <v>12</v>
      </c>
      <c r="AC71" s="100" t="s">
        <v>142</v>
      </c>
      <c r="AD71" s="100" t="s">
        <v>142</v>
      </c>
      <c r="AE71" s="100" t="s">
        <v>142</v>
      </c>
      <c r="AF71" s="100" t="s">
        <v>142</v>
      </c>
      <c r="AG71" s="100" t="s">
        <v>142</v>
      </c>
      <c r="AH71" s="100" t="s">
        <v>142</v>
      </c>
      <c r="AI71" s="100" t="s">
        <v>142</v>
      </c>
      <c r="AJ71" s="100" t="s">
        <v>142</v>
      </c>
      <c r="AK71" s="100" t="s">
        <v>142</v>
      </c>
      <c r="AL71" s="100" t="s">
        <v>142</v>
      </c>
      <c r="AM71" s="100" t="s">
        <v>142</v>
      </c>
      <c r="AN71" s="100" t="s">
        <v>142</v>
      </c>
      <c r="AO71" s="110" t="str">
        <f>IF(U71="n/a","n/a",IF(AA71&lt;0,"n/a",IF(AA71="n/a","n/a",J71+U71-AA71)))</f>
        <v>n/a</v>
      </c>
      <c r="AP71" s="111">
        <f>IF(U71="n/a","n/a",J71+U71)</f>
        <v>19.09845010351518</v>
      </c>
      <c r="AQ71" s="112" t="str">
        <f>IF(OR(AC71&lt;0.01,AC71="n/a",AF71="n/a"),"n/a",(I71/SQRT(22.5*AC71*(I71/AF71))-1)*100)</f>
        <v>n/a</v>
      </c>
      <c r="AR71" s="101">
        <f>INDEX(Historical!$C$7:$C$1063,MATCH(B71,Historical!$B$7:$B$1063,0))*IF(AH71="n/a",1.03,IF(AH71&lt;0,1.01,IF(AH71&gt;10,1.1,(1+AH71/100))))</f>
        <v>0.28531000000000001</v>
      </c>
      <c r="AS71" s="109">
        <f>IF($AI71="n/a",1.03*AR71,IF($AI71&lt;0,1.01*AR71,IF($AI71&gt;10,1.1*AR71,(1+$AI71/100)*AR71)))</f>
        <v>0.2938693</v>
      </c>
      <c r="AT71" s="109">
        <f>IF($AK71="n/a",1.03*AS71,IF($AK71&lt;0,1.01*AS71,IF($AK71&gt;10,1.1*AS71,(1+$AK71/100)*AS71)))</f>
        <v>0.30268537900000003</v>
      </c>
      <c r="AU71" s="109">
        <f>IF($AK71="n/a",1.03*AT71,IF($AK71&lt;0,1.01*AT71,IF($AK71&gt;10,1.1*AT71,(1+$AK71/100)*AT71)))</f>
        <v>0.31176594037000005</v>
      </c>
      <c r="AV71" s="109">
        <f>IF($AK71="n/a",1.03*AU71,IF($AK71&lt;0,1.01*AU71,IF($AK71&gt;10,1.1*AU71,(1+$AK71/100)*AU71)))</f>
        <v>0.32111891858110003</v>
      </c>
      <c r="AW71" s="109">
        <f>SUM(AR71:AV71)</f>
        <v>1.5147495379511002</v>
      </c>
      <c r="AX71" s="113">
        <f>AW71/I71*100</f>
        <v>4.3905783708727544</v>
      </c>
      <c r="AY71" s="100" t="s">
        <v>142</v>
      </c>
      <c r="AZ71" s="100" t="s">
        <v>142</v>
      </c>
      <c r="BA71" s="100" t="s">
        <v>142</v>
      </c>
      <c r="BB71" s="100" t="s">
        <v>142</v>
      </c>
      <c r="BC71" s="100" t="s">
        <v>142</v>
      </c>
      <c r="BE71" s="12">
        <v>2021</v>
      </c>
      <c r="BF71" s="12">
        <f>IF(BE71&gt;2020,0,IF(BE71&gt;2008,1,IF(BE71&gt;2001,2,IF(BE71&gt;1990,3,IF(BE71&gt;1980,4,IF(BE71&gt;1973,5,IF(BE71&gt;1970,6,IF(BE71&gt;1960,7,IF(BE71&gt;1958,8,IF(BE71&gt;1953,9,10))))))))))</f>
        <v>0</v>
      </c>
      <c r="BG71" s="100" t="s">
        <v>142</v>
      </c>
      <c r="BH71" s="55" t="s">
        <v>121</v>
      </c>
      <c r="BI71" s="55" t="s">
        <v>122</v>
      </c>
    </row>
    <row r="72" spans="1:61" ht="12.75" customHeight="1" x14ac:dyDescent="0.2">
      <c r="A72" s="116" t="s">
        <v>1475</v>
      </c>
      <c r="B72" s="55" t="s">
        <v>1476</v>
      </c>
      <c r="C72" s="156" t="s">
        <v>527</v>
      </c>
      <c r="D72" s="98" t="s">
        <v>528</v>
      </c>
      <c r="E72" s="157">
        <v>5</v>
      </c>
      <c r="F72" s="2">
        <v>682</v>
      </c>
      <c r="G72" s="2" t="s">
        <v>146</v>
      </c>
      <c r="H72" s="2" t="s">
        <v>146</v>
      </c>
      <c r="I72" s="100">
        <v>51.97</v>
      </c>
      <c r="J72" s="101">
        <f>(M72/I72)*100</f>
        <v>1.0775447373484703</v>
      </c>
      <c r="K72" s="104">
        <v>0.28000000000000003</v>
      </c>
      <c r="L72" s="71">
        <v>2</v>
      </c>
      <c r="M72" s="28">
        <f>K72*L72</f>
        <v>0.56000000000000005</v>
      </c>
      <c r="N72" s="103" t="s">
        <v>1477</v>
      </c>
      <c r="O72" s="104">
        <v>0.27</v>
      </c>
      <c r="P72" s="158">
        <v>45903</v>
      </c>
      <c r="Q72" s="158">
        <v>45924</v>
      </c>
      <c r="R72" s="28">
        <f>(K72-O72)/O72*100</f>
        <v>3.7037037037037068</v>
      </c>
      <c r="S72" s="105">
        <f>IF(INDEX(Historical!$D$7:$D1298,MATCH(B72,Historical!$B$7:$B$1062,0))=0,"n/a",(INDEX(Historical!$C$7:$C$1062,MATCH(B72,Historical!$B$7:$B$1062,0))/INDEX(Historical!$D$7:$D$1062,MATCH(B72,Historical!$B$7:$B$1062,0))-1)*100)</f>
        <v>3.7735849056603765</v>
      </c>
      <c r="T72" s="105">
        <f>IF(INDEX(Historical!$F$7:$F$1062,MATCH(B72,Historical!$B$7:$B$1062,0))=0,"n/a",((INDEX(Historical!$C$7:$C$1062,MATCH(B72,Historical!$B$7:$B$1062,0))/INDEX(Historical!$F$7:$F$1062,MATCH(B72,Historical!$B$7:$B$1062,0)))^(1/3)-1)*100)</f>
        <v>3.9255192684493734</v>
      </c>
      <c r="U72" s="105">
        <f>IF(INDEX(Historical!$H$7:$H$1062,MATCH(B72,Historical!$B$7:$B$1062,0))=0,"n/a",((INDEX(Historical!$C$7:$C$1062,MATCH(B72,Historical!$B$7:$B$1062,0))/INDEX(Historical!$H$7:$H$1062,MATCH(B72,Historical!$B$7:$B$1062,0)))^(1/5)-1)*100)</f>
        <v>3.638464900130689</v>
      </c>
      <c r="V72" s="105" t="str">
        <f>IF(INDEX(Historical!$M$7:$M$1062,MATCH(B72,Historical!$B$7:$B$1062,0))=0,"n/a",((INDEX(Historical!$C$7:$C$1062,MATCH(B72,Historical!$B$7:$B$1062,0))/INDEX(Historical!$M$7:$M$1062,MATCH(B72,Historical!$B$7:$B$1062,0)))^(1/10)-1)*100)</f>
        <v>n/a</v>
      </c>
      <c r="W72" s="106" t="str">
        <f>IF(OR(U72&lt;=0,U72="n/a",V72&lt;=0,V72="n/a"),"n/a",U72/V72)</f>
        <v>n/a</v>
      </c>
      <c r="X72" s="107">
        <f>IF(OR(AJ72&lt;=0,AJ72="n/a",U72&lt;=0,U72="n/a"),"n/a",U72/AJ72)</f>
        <v>0.14671229436010844</v>
      </c>
      <c r="Y72" s="162"/>
      <c r="Z72" s="101">
        <f>IF(OR(AC72&lt;0.01,AC72="n/a"),"n/a",M72/AC72*100)</f>
        <v>14.775725593667547</v>
      </c>
      <c r="AA72" s="109">
        <f>IF(OR(AC72&lt;0.01,AC72="n/a"),"n/a",I72/AC72)</f>
        <v>13.71240105540897</v>
      </c>
      <c r="AB72" s="71">
        <v>6</v>
      </c>
      <c r="AC72" s="100">
        <v>3.79</v>
      </c>
      <c r="AD72" s="100">
        <v>1.37</v>
      </c>
      <c r="AE72" s="100">
        <v>1.43</v>
      </c>
      <c r="AF72" s="100">
        <v>1.99</v>
      </c>
      <c r="AG72" s="100">
        <v>15.21</v>
      </c>
      <c r="AH72" s="100">
        <v>5.96</v>
      </c>
      <c r="AI72" s="100">
        <v>15.07</v>
      </c>
      <c r="AJ72" s="100">
        <v>24.8</v>
      </c>
      <c r="AK72" s="100">
        <v>6.49</v>
      </c>
      <c r="AL72" s="100">
        <v>23110</v>
      </c>
      <c r="AM72" s="100">
        <v>68.34</v>
      </c>
      <c r="AN72" s="100">
        <v>0.69</v>
      </c>
      <c r="AO72" s="110">
        <f>IF(U72="n/a","n/a",IF(AA72&lt;0,"n/a",IF(AA72="n/a","n/a",J72+U72-AA72)))</f>
        <v>-8.9963914179298108</v>
      </c>
      <c r="AP72" s="111">
        <f>IF(U72="n/a","n/a",J72+U72)</f>
        <v>4.7160096374791589</v>
      </c>
      <c r="AQ72" s="112">
        <f>IF(OR(AC72&lt;0.01,AC72="n/a",AF72="n/a"),"n/a",(I72/SQRT(22.5*AC72*(I72/AF72))-1)*100)</f>
        <v>10.126549630189551</v>
      </c>
      <c r="AR72" s="101">
        <f>INDEX(Historical!$C$7:$C$1063,MATCH(B72,Historical!$B$7:$B$1063,0))*IF(AH72="n/a",1.03,IF(AH72&lt;0,1.01,IF(AH72&gt;10,1.1,(1+AH72/100))))</f>
        <v>0.58278000000000008</v>
      </c>
      <c r="AS72" s="109">
        <f>IF($AI72="n/a",1.03*AR72,IF($AI72&lt;0,1.01*AR72,IF($AI72&gt;10,1.1*AR72,(1+$AI72/100)*AR72)))</f>
        <v>0.64105800000000013</v>
      </c>
      <c r="AT72" s="109">
        <f>IF($AK72="n/a",1.03*AS72,IF($AK72&lt;0,1.01*AS72,IF($AK72&gt;10,1.1*AS72,(1+$AK72/100)*AS72)))</f>
        <v>0.6826626642000001</v>
      </c>
      <c r="AU72" s="109">
        <f>IF($AK72="n/a",1.03*AT72,IF($AK72&lt;0,1.01*AT72,IF($AK72&gt;10,1.1*AT72,(1+$AK72/100)*AT72)))</f>
        <v>0.72696747110658011</v>
      </c>
      <c r="AV72" s="109">
        <f>IF($AK72="n/a",1.03*AU72,IF($AK72&lt;0,1.01*AU72,IF($AK72&gt;10,1.1*AU72,(1+$AK72/100)*AU72)))</f>
        <v>0.77414765998139712</v>
      </c>
      <c r="AW72" s="109">
        <f>SUM(AR72:AV72)</f>
        <v>3.4076157952879775</v>
      </c>
      <c r="AX72" s="113">
        <f>AW72/I72*100</f>
        <v>6.5568901198537182</v>
      </c>
      <c r="AY72" s="718">
        <v>0.56999999999999995</v>
      </c>
      <c r="AZ72" s="100">
        <v>17.899999999999999</v>
      </c>
      <c r="BA72" s="100">
        <v>-23.77</v>
      </c>
      <c r="BB72" s="100">
        <v>-0.80999999999999994</v>
      </c>
      <c r="BC72" s="100">
        <v>-8.2000000000000011</v>
      </c>
      <c r="BE72" s="12">
        <v>2021</v>
      </c>
      <c r="BF72" s="12">
        <f>IF(BE72&gt;2020,0,IF(BE72&gt;2008,1,IF(BE72&gt;2001,2,IF(BE72&gt;1990,3,IF(BE72&gt;1980,4,IF(BE72&gt;1973,5,IF(BE72&gt;1970,6,IF(BE72&gt;1960,7,IF(BE72&gt;1958,8,IF(BE72&gt;1953,9,10))))))))))</f>
        <v>0</v>
      </c>
      <c r="BG72" s="100">
        <v>7.580000000000001</v>
      </c>
      <c r="BH72" t="s">
        <v>121</v>
      </c>
      <c r="BI72" t="s">
        <v>122</v>
      </c>
    </row>
    <row r="73" spans="1:61" ht="12.75" customHeight="1" x14ac:dyDescent="0.2">
      <c r="A73" s="116" t="s">
        <v>1478</v>
      </c>
      <c r="B73" s="55" t="s">
        <v>1479</v>
      </c>
      <c r="C73" s="156" t="s">
        <v>134</v>
      </c>
      <c r="D73" s="98" t="s">
        <v>157</v>
      </c>
      <c r="E73" s="157">
        <v>8</v>
      </c>
      <c r="F73" s="2">
        <v>562</v>
      </c>
      <c r="G73" s="2" t="s">
        <v>146</v>
      </c>
      <c r="H73" s="2" t="s">
        <v>146</v>
      </c>
      <c r="I73" s="100">
        <v>44</v>
      </c>
      <c r="J73" s="101">
        <f>(M73/I73)*100</f>
        <v>2.3636363636363638</v>
      </c>
      <c r="K73" s="104">
        <v>0.26</v>
      </c>
      <c r="L73" s="71">
        <v>4</v>
      </c>
      <c r="M73" s="28">
        <f>K73*L73</f>
        <v>1.04</v>
      </c>
      <c r="N73" s="103" t="s">
        <v>1443</v>
      </c>
      <c r="O73" s="104">
        <v>0.22</v>
      </c>
      <c r="P73" s="158">
        <v>45947</v>
      </c>
      <c r="Q73" s="158">
        <v>45964</v>
      </c>
      <c r="R73" s="28">
        <f>(K73-O73)/O73*100</f>
        <v>18.181818181818183</v>
      </c>
      <c r="S73" s="105">
        <f>IF(INDEX(Historical!$D$7:$D1307,MATCH(B73,Historical!$B$7:$B$1062,0))=0,"n/a",(INDEX(Historical!$C$7:$C$1062,MATCH(B73,Historical!$B$7:$B$1062,0))/INDEX(Historical!$D$7:$D$1062,MATCH(B73,Historical!$B$7:$B$1062,0))-1)*100)</f>
        <v>12.195121951219523</v>
      </c>
      <c r="T73" s="105">
        <f>IF(INDEX(Historical!$F$7:$F$1062,MATCH(B73,Historical!$B$7:$B$1062,0))=0,"n/a",((INDEX(Historical!$C$7:$C$1062,MATCH(B73,Historical!$B$7:$B$1062,0))/INDEX(Historical!$F$7:$F$1062,MATCH(B73,Historical!$B$7:$B$1062,0)))^(1/3)-1)*100)</f>
        <v>15.313156133323268</v>
      </c>
      <c r="U73" s="105">
        <f>IF(INDEX(Historical!$H$7:$H$1062,MATCH(B73,Historical!$B$7:$B$1062,0))=0,"n/a",((INDEX(Historical!$C$7:$C$1062,MATCH(B73,Historical!$B$7:$B$1062,0))/INDEX(Historical!$H$7:$H$1062,MATCH(B73,Historical!$B$7:$B$1062,0)))^(1/5)-1)*100)</f>
        <v>12.087426179583293</v>
      </c>
      <c r="V73" s="105" t="str">
        <f>IF(INDEX(Historical!$M$7:$M$1062,MATCH(B73,Historical!$B$7:$B$1062,0))=0,"n/a",((INDEX(Historical!$C$7:$C$1062,MATCH(B73,Historical!$B$7:$B$1062,0))/INDEX(Historical!$M$7:$M$1062,MATCH(B73,Historical!$B$7:$B$1062,0)))^(1/10)-1)*100)</f>
        <v>n/a</v>
      </c>
      <c r="W73" s="106" t="str">
        <f>IF(OR(U73&lt;=0,U73="n/a",V73&lt;=0,V73="n/a"),"n/a",U73/V73)</f>
        <v>n/a</v>
      </c>
      <c r="X73" s="107">
        <f>IF(OR(AJ73&lt;=0,AJ73="n/a",U73&lt;=0,U73="n/a"),"n/a",U73/AJ73)</f>
        <v>0.87526619692855123</v>
      </c>
      <c r="Y73" s="165"/>
      <c r="Z73" s="101">
        <f>IF(OR(AC73&lt;0.01,AC73="n/a"),"n/a",M73/AC73*100)</f>
        <v>27.012987012987011</v>
      </c>
      <c r="AA73" s="109">
        <f>IF(OR(AC73&lt;0.01,AC73="n/a"),"n/a",I73/AC73)</f>
        <v>11.428571428571429</v>
      </c>
      <c r="AB73" s="71">
        <v>12</v>
      </c>
      <c r="AC73" s="100">
        <v>3.85</v>
      </c>
      <c r="AD73" s="100" t="s">
        <v>142</v>
      </c>
      <c r="AE73" s="100">
        <v>2.2999999999999998</v>
      </c>
      <c r="AF73" s="100">
        <v>1.34</v>
      </c>
      <c r="AG73" s="100">
        <v>12.42</v>
      </c>
      <c r="AH73" s="100">
        <v>12.09</v>
      </c>
      <c r="AI73" s="100">
        <v>6.63</v>
      </c>
      <c r="AJ73" s="100">
        <v>13.81</v>
      </c>
      <c r="AK73" s="100" t="s">
        <v>142</v>
      </c>
      <c r="AL73" s="100">
        <v>283.64999999999998</v>
      </c>
      <c r="AM73" s="100">
        <v>4.99</v>
      </c>
      <c r="AN73" s="100">
        <v>0.48</v>
      </c>
      <c r="AO73" s="110">
        <f>IF(U73="n/a","n/a",IF(AA73&lt;0,"n/a",IF(AA73="n/a","n/a",J73+U73-AA73)))</f>
        <v>3.0224911146482274</v>
      </c>
      <c r="AP73" s="111">
        <f>IF(U73="n/a","n/a",J73+U73)</f>
        <v>14.451062543219656</v>
      </c>
      <c r="AQ73" s="112">
        <f>IF(OR(AC73&lt;0.01,AC73="n/a",AF73="n/a"),"n/a",(I73/SQRT(22.5*AC73*(I73/AF73))-1)*100)</f>
        <v>-17.499398751589656</v>
      </c>
      <c r="AR73" s="101">
        <f>INDEX(Historical!$C$7:$C$1063,MATCH(B73,Historical!$B$7:$B$1063,0))*IF(AH73="n/a",1.03,IF(AH73&lt;0,1.01,IF(AH73&gt;10,1.1,(1+AH73/100))))</f>
        <v>1.0120000000000002</v>
      </c>
      <c r="AS73" s="109">
        <f>IF($AI73="n/a",1.03*AR73,IF($AI73&lt;0,1.01*AR73,IF($AI73&gt;10,1.1*AR73,(1+$AI73/100)*AR73)))</f>
        <v>1.0790956000000003</v>
      </c>
      <c r="AT73" s="109">
        <f>IF($AK73="n/a",1.03*AS73,IF($AK73&lt;0,1.01*AS73,IF($AK73&gt;10,1.1*AS73,(1+$AK73/100)*AS73)))</f>
        <v>1.1114684680000002</v>
      </c>
      <c r="AU73" s="109">
        <f>IF($AK73="n/a",1.03*AT73,IF($AK73&lt;0,1.01*AT73,IF($AK73&gt;10,1.1*AT73,(1+$AK73/100)*AT73)))</f>
        <v>1.1448125220400003</v>
      </c>
      <c r="AV73" s="109">
        <f>IF($AK73="n/a",1.03*AU73,IF($AK73&lt;0,1.01*AU73,IF($AK73&gt;10,1.1*AU73,(1+$AK73/100)*AU73)))</f>
        <v>1.1791568977012004</v>
      </c>
      <c r="AW73" s="109">
        <f>SUM(AR73:AV73)</f>
        <v>5.5265334877412018</v>
      </c>
      <c r="AX73" s="113">
        <f>AW73/I73*100</f>
        <v>12.560303381230003</v>
      </c>
      <c r="AY73" s="100">
        <v>0.52</v>
      </c>
      <c r="AZ73" s="100">
        <v>38.76</v>
      </c>
      <c r="BA73" s="100">
        <v>-4.97</v>
      </c>
      <c r="BB73" s="100">
        <v>3.63</v>
      </c>
      <c r="BC73" s="100">
        <v>13.950000000000001</v>
      </c>
      <c r="BE73" s="12">
        <v>2018</v>
      </c>
      <c r="BF73" s="12">
        <f>IF(BE73&gt;2020,0,IF(BE73&gt;2008,1,IF(BE73&gt;2001,2,IF(BE73&gt;1990,3,IF(BE73&gt;1980,4,IF(BE73&gt;1973,5,IF(BE73&gt;1970,6,IF(BE73&gt;1960,7,IF(BE73&gt;1958,8,IF(BE73&gt;1953,9,10))))))))))</f>
        <v>1</v>
      </c>
      <c r="BG73" s="100">
        <v>1.23</v>
      </c>
      <c r="BH73" t="s">
        <v>121</v>
      </c>
      <c r="BI73" t="s">
        <v>122</v>
      </c>
    </row>
    <row r="74" spans="1:61" ht="12.75" customHeight="1" x14ac:dyDescent="0.2">
      <c r="A74" s="116" t="s">
        <v>5568</v>
      </c>
      <c r="B74" s="55" t="s">
        <v>4192</v>
      </c>
      <c r="C74" s="156" t="s">
        <v>139</v>
      </c>
      <c r="D74" s="98" t="s">
        <v>171</v>
      </c>
      <c r="E74" s="157">
        <v>6</v>
      </c>
      <c r="F74" s="2">
        <v>666</v>
      </c>
      <c r="G74" s="2" t="s">
        <v>146</v>
      </c>
      <c r="H74" s="2" t="s">
        <v>146</v>
      </c>
      <c r="I74" s="100">
        <v>86.55</v>
      </c>
      <c r="J74" s="101">
        <f>(M74/I74)*100</f>
        <v>2.8653957250144426</v>
      </c>
      <c r="K74" s="104">
        <v>0.62</v>
      </c>
      <c r="L74" s="71">
        <v>4</v>
      </c>
      <c r="M74" s="28">
        <f>K74*L74</f>
        <v>2.48</v>
      </c>
      <c r="N74" s="103" t="s">
        <v>320</v>
      </c>
      <c r="O74" s="104">
        <v>0.56000000000000005</v>
      </c>
      <c r="P74" s="158">
        <v>46190</v>
      </c>
      <c r="Q74" s="158">
        <v>46204</v>
      </c>
      <c r="R74" s="28">
        <f>(K74-O74)/O74*100</f>
        <v>10.714285714285703</v>
      </c>
      <c r="S74" s="105">
        <f>IF(INDEX(Historical!$D$7:$D1732,MATCH(B74,Historical!$B$7:$B$1062,0))=0,"n/a",(INDEX(Historical!$C$7:$C$1062,MATCH(B74,Historical!$B$7:$B$1062,0))/INDEX(Historical!$D$7:$D$1062,MATCH(B74,Historical!$B$7:$B$1062,0))-1)*100)</f>
        <v>3.8095238095238182</v>
      </c>
      <c r="T74" s="105">
        <f>IF(INDEX(Historical!$F$7:$F$1062,MATCH(B74,Historical!$B$7:$B$1062,0))=0,"n/a",((INDEX(Historical!$C$7:$C$1062,MATCH(B74,Historical!$B$7:$B$1062,0))/INDEX(Historical!$F$7:$F$1062,MATCH(B74,Historical!$B$7:$B$1062,0)))^(1/3)-1)*100)</f>
        <v>5.0589077790132775</v>
      </c>
      <c r="U74" s="105">
        <f>IF(INDEX(Historical!$H$7:$H$1062,MATCH(B74,Historical!$B$7:$B$1062,0))=0,"n/a",((INDEX(Historical!$C$7:$C$1062,MATCH(B74,Historical!$B$7:$B$1062,0))/INDEX(Historical!$H$7:$H$1062,MATCH(B74,Historical!$B$7:$B$1062,0)))^(1/5)-1)*100)</f>
        <v>4.373143849837291</v>
      </c>
      <c r="V74" s="105">
        <f>IF(INDEX(Historical!$M$7:$M$1062,MATCH(B74,Historical!$B$7:$B$1062,0))=0,"n/a",((INDEX(Historical!$C$7:$C$1062,MATCH(B74,Historical!$B$7:$B$1062,0))/INDEX(Historical!$M$7:$M$1062,MATCH(B74,Historical!$B$7:$B$1062,0)))^(1/10)-1)*100)</f>
        <v>2.6395457183455928</v>
      </c>
      <c r="W74" s="106">
        <f>IF(OR(U74&lt;=0,U74="n/a",V74&lt;=0,V74="n/a"),"n/a",U74/V74)</f>
        <v>1.6567789750496453</v>
      </c>
      <c r="X74" s="107" t="str">
        <f>IF(OR(AJ74&lt;=0,AJ74="n/a",U74&lt;=0,U74="n/a"),"n/a",U74/AJ74)</f>
        <v>n/a</v>
      </c>
      <c r="Y74" s="162"/>
      <c r="Z74" s="101">
        <f>IF(OR(AC74&lt;0.01,AC74="n/a"),"n/a",M74/AC74*100)</f>
        <v>64.082687338501287</v>
      </c>
      <c r="AA74" s="109">
        <f>IF(OR(AC74&lt;0.01,AC74="n/a"),"n/a",I74/AC74)</f>
        <v>22.364341085271317</v>
      </c>
      <c r="AB74" s="71">
        <v>9</v>
      </c>
      <c r="AC74" s="100">
        <v>3.87</v>
      </c>
      <c r="AD74" s="100">
        <v>0.52</v>
      </c>
      <c r="AE74" s="100">
        <v>1.1299999999999999</v>
      </c>
      <c r="AF74" s="100">
        <v>1.64</v>
      </c>
      <c r="AG74" s="100">
        <v>8.6499999999999986</v>
      </c>
      <c r="AH74" s="100">
        <v>107.5</v>
      </c>
      <c r="AI74" s="100">
        <v>12.690000000000001</v>
      </c>
      <c r="AJ74" s="100" t="s">
        <v>142</v>
      </c>
      <c r="AK74" s="100">
        <v>35.42</v>
      </c>
      <c r="AL74" s="100">
        <v>4460</v>
      </c>
      <c r="AM74" s="100">
        <v>57.809999999999995</v>
      </c>
      <c r="AN74" s="100">
        <v>0.41</v>
      </c>
      <c r="AO74" s="110">
        <f>IF(U74="n/a","n/a",IF(AA74&lt;0,"n/a",IF(AA74="n/a","n/a",J74+U74-AA74)))</f>
        <v>-15.125801510419583</v>
      </c>
      <c r="AP74" s="111">
        <f>IF(U74="n/a","n/a",J74+U74)</f>
        <v>7.2385395748517336</v>
      </c>
      <c r="AQ74" s="112">
        <f>IF(OR(AC74&lt;0.01,AC74="n/a",AF74="n/a"),"n/a",(I74/SQRT(22.5*AC74*(I74/AF74))-1)*100)</f>
        <v>27.675838451821178</v>
      </c>
      <c r="AR74" s="101">
        <f>INDEX(Historical!$C$7:$C$1063,MATCH(B74,Historical!$B$7:$B$1063,0))*IF(AH74="n/a",1.03,IF(AH74&lt;0,1.01,IF(AH74&gt;10,1.1,(1+AH74/100))))</f>
        <v>2.3980000000000006</v>
      </c>
      <c r="AS74" s="109">
        <f>IF($AI74="n/a",1.03*AR74,IF($AI74&lt;0,1.01*AR74,IF($AI74&gt;10,1.1*AR74,(1+$AI74/100)*AR74)))</f>
        <v>2.6378000000000008</v>
      </c>
      <c r="AT74" s="109">
        <f>IF($AK74="n/a",1.03*AS74,IF($AK74&lt;0,1.01*AS74,IF($AK74&gt;10,1.1*AS74,(1+$AK74/100)*AS74)))</f>
        <v>2.9015800000000009</v>
      </c>
      <c r="AU74" s="109">
        <f>IF($AK74="n/a",1.03*AT74,IF($AK74&lt;0,1.01*AT74,IF($AK74&gt;10,1.1*AT74,(1+$AK74/100)*AT74)))</f>
        <v>3.1917380000000013</v>
      </c>
      <c r="AV74" s="109">
        <f>IF($AK74="n/a",1.03*AU74,IF($AK74&lt;0,1.01*AU74,IF($AK74&gt;10,1.1*AU74,(1+$AK74/100)*AU74)))</f>
        <v>3.5109118000000019</v>
      </c>
      <c r="AW74" s="109">
        <f>SUM(AR74:AV74)</f>
        <v>14.640029800000006</v>
      </c>
      <c r="AX74" s="113">
        <f>AW74/I74*100</f>
        <v>16.915112420566153</v>
      </c>
      <c r="AY74" s="100">
        <v>0.76</v>
      </c>
      <c r="AZ74" s="100">
        <v>55.25</v>
      </c>
      <c r="BA74" s="100">
        <v>-2.1999999999999997</v>
      </c>
      <c r="BB74" s="100">
        <v>21.17</v>
      </c>
      <c r="BC74" s="100">
        <v>26.900000000000002</v>
      </c>
      <c r="BE74" s="12">
        <v>2021</v>
      </c>
      <c r="BF74" s="12">
        <f>IF(BE74&gt;2020,0,IF(BE74&gt;2008,1,IF(BE74&gt;2001,2,IF(BE74&gt;1990,3,IF(BE74&gt;1980,4,IF(BE74&gt;1973,5,IF(BE74&gt;1970,6,IF(BE74&gt;1960,7,IF(BE74&gt;1958,8,IF(BE74&gt;1953,9,10))))))))))</f>
        <v>0</v>
      </c>
      <c r="BG74" s="100">
        <v>3.61</v>
      </c>
      <c r="BH74" s="55" t="s">
        <v>121</v>
      </c>
      <c r="BI74" s="55" t="s">
        <v>122</v>
      </c>
    </row>
    <row r="75" spans="1:61" ht="12.75" customHeight="1" x14ac:dyDescent="0.2">
      <c r="A75" s="116" t="s">
        <v>1482</v>
      </c>
      <c r="B75" s="55" t="s">
        <v>1483</v>
      </c>
      <c r="C75" s="156" t="s">
        <v>116</v>
      </c>
      <c r="D75" s="98" t="s">
        <v>117</v>
      </c>
      <c r="E75" s="157">
        <v>7</v>
      </c>
      <c r="F75" s="2">
        <v>613</v>
      </c>
      <c r="G75" s="2" t="s">
        <v>146</v>
      </c>
      <c r="H75" s="2" t="s">
        <v>146</v>
      </c>
      <c r="I75" s="100">
        <v>41.32</v>
      </c>
      <c r="J75" s="101">
        <f>(M75/I75)*100</f>
        <v>0.16360116166505323</v>
      </c>
      <c r="K75" s="104">
        <v>1.6899999999999998E-2</v>
      </c>
      <c r="L75" s="71">
        <v>4</v>
      </c>
      <c r="M75" s="28">
        <f>K75*L75</f>
        <v>6.7599999999999993E-2</v>
      </c>
      <c r="N75" s="103" t="s">
        <v>386</v>
      </c>
      <c r="O75" s="104">
        <v>1.54E-2</v>
      </c>
      <c r="P75" s="158">
        <v>46125</v>
      </c>
      <c r="Q75" s="158">
        <v>46142</v>
      </c>
      <c r="R75" s="28">
        <f>(K75-O75)/O75*100</f>
        <v>9.7402597402597255</v>
      </c>
      <c r="S75" s="105">
        <f>IF(INDEX(Historical!$D$7:$D1315,MATCH(B75,Historical!$B$7:$B$1062,0))=0,"n/a",(INDEX(Historical!$C$7:$C$1062,MATCH(B75,Historical!$B$7:$B$1062,0))/INDEX(Historical!$D$7:$D$1062,MATCH(B75,Historical!$B$7:$B$1062,0))-1)*100)</f>
        <v>9.4545454545454497</v>
      </c>
      <c r="T75" s="105">
        <f>IF(INDEX(Historical!$F$7:$F$1062,MATCH(B75,Historical!$B$7:$B$1062,0))=0,"n/a",((INDEX(Historical!$C$7:$C$1062,MATCH(B75,Historical!$B$7:$B$1062,0))/INDEX(Historical!$F$7:$F$1062,MATCH(B75,Historical!$B$7:$B$1062,0)))^(1/3)-1)*100)</f>
        <v>8.6007633183979415</v>
      </c>
      <c r="U75" s="105">
        <f>IF(INDEX(Historical!$H$7:$H$1062,MATCH(B75,Historical!$B$7:$B$1062,0))=0,"n/a",((INDEX(Historical!$C$7:$C$1062,MATCH(B75,Historical!$B$7:$B$1062,0))/INDEX(Historical!$H$7:$H$1062,MATCH(B75,Historical!$B$7:$B$1062,0)))^(1/5)-1)*100)</f>
        <v>14.946313487253949</v>
      </c>
      <c r="V75" s="105" t="str">
        <f>IF(INDEX(Historical!$M$7:$M$1062,MATCH(B75,Historical!$B$7:$B$1062,0))=0,"n/a",((INDEX(Historical!$C$7:$C$1062,MATCH(B75,Historical!$B$7:$B$1062,0))/INDEX(Historical!$M$7:$M$1062,MATCH(B75,Historical!$B$7:$B$1062,0)))^(1/10)-1)*100)</f>
        <v>n/a</v>
      </c>
      <c r="W75" s="106" t="str">
        <f>IF(OR(U75&lt;=0,U75="n/a",V75&lt;=0,V75="n/a"),"n/a",U75/V75)</f>
        <v>n/a</v>
      </c>
      <c r="X75" s="107" t="str">
        <f>IF(OR(AJ75&lt;=0,AJ75="n/a",U75&lt;=0,U75="n/a"),"n/a",U75/AJ75)</f>
        <v>n/a</v>
      </c>
      <c r="Y75" s="162"/>
      <c r="Z75" s="101" t="str">
        <f>IF(OR(AC75&lt;0.01,AC75="n/a"),"n/a",M75/AC75*100)</f>
        <v>n/a</v>
      </c>
      <c r="AA75" s="109" t="str">
        <f>IF(OR(AC75&lt;0.01,AC75="n/a"),"n/a",I75/AC75)</f>
        <v>n/a</v>
      </c>
      <c r="AB75" s="71">
        <v>12</v>
      </c>
      <c r="AC75" s="100">
        <v>-0.41</v>
      </c>
      <c r="AD75" s="100">
        <v>2.14</v>
      </c>
      <c r="AE75" s="100">
        <v>2.96</v>
      </c>
      <c r="AF75" s="100">
        <v>2.88</v>
      </c>
      <c r="AG75" s="100">
        <v>-2.42</v>
      </c>
      <c r="AH75" s="100">
        <v>7.7700000000000005</v>
      </c>
      <c r="AI75" s="100">
        <v>25.790000000000003</v>
      </c>
      <c r="AJ75" s="100" t="s">
        <v>142</v>
      </c>
      <c r="AK75" s="100">
        <v>26.66</v>
      </c>
      <c r="AL75" s="100">
        <v>14920</v>
      </c>
      <c r="AM75" s="100">
        <v>32.54</v>
      </c>
      <c r="AN75" s="100">
        <v>1.38</v>
      </c>
      <c r="AO75" s="110" t="str">
        <f>IF(U75="n/a","n/a",IF(AA75&lt;0,"n/a",IF(AA75="n/a","n/a",J75+U75-AA75)))</f>
        <v>n/a</v>
      </c>
      <c r="AP75" s="111">
        <f>IF(U75="n/a","n/a",J75+U75)</f>
        <v>15.109914648919002</v>
      </c>
      <c r="AQ75" s="112" t="str">
        <f>IF(OR(AC75&lt;0.01,AC75="n/a",AF75="n/a"),"n/a",(I75/SQRT(22.5*AC75*(I75/AF75))-1)*100)</f>
        <v>n/a</v>
      </c>
      <c r="AR75" s="101">
        <f>INDEX(Historical!$C$7:$C$1063,MATCH(B75,Historical!$B$7:$B$1063,0))*IF(AH75="n/a",1.03,IF(AH75&lt;0,1.01,IF(AH75&gt;10,1.1,(1+AH75/100))))</f>
        <v>6.4877539999999997E-2</v>
      </c>
      <c r="AS75" s="109">
        <f>IF($AI75="n/a",1.03*AR75,IF($AI75&lt;0,1.01*AR75,IF($AI75&gt;10,1.1*AR75,(1+$AI75/100)*AR75)))</f>
        <v>7.136529400000001E-2</v>
      </c>
      <c r="AT75" s="109">
        <f>IF($AK75="n/a",1.03*AS75,IF($AK75&lt;0,1.01*AS75,IF($AK75&gt;10,1.1*AS75,(1+$AK75/100)*AS75)))</f>
        <v>7.8501823400000018E-2</v>
      </c>
      <c r="AU75" s="109">
        <f>IF($AK75="n/a",1.03*AT75,IF($AK75&lt;0,1.01*AT75,IF($AK75&gt;10,1.1*AT75,(1+$AK75/100)*AT75)))</f>
        <v>8.6352005740000029E-2</v>
      </c>
      <c r="AV75" s="109">
        <f>IF($AK75="n/a",1.03*AU75,IF($AK75&lt;0,1.01*AU75,IF($AK75&gt;10,1.1*AU75,(1+$AK75/100)*AU75)))</f>
        <v>9.4987206314000039E-2</v>
      </c>
      <c r="AW75" s="109">
        <f>SUM(AR75:AV75)</f>
        <v>0.39608386945400009</v>
      </c>
      <c r="AX75" s="113">
        <f>AW75/I75*100</f>
        <v>0.95857664437076495</v>
      </c>
      <c r="AY75" s="100">
        <v>0.67</v>
      </c>
      <c r="AZ75" s="100">
        <v>23.97</v>
      </c>
      <c r="BA75" s="100">
        <v>-19.78</v>
      </c>
      <c r="BB75" s="100">
        <v>10.56</v>
      </c>
      <c r="BC75" s="100">
        <v>-0.05</v>
      </c>
      <c r="BE75" s="12">
        <v>2018</v>
      </c>
      <c r="BF75" s="12">
        <f>IF(BE75&gt;2020,0,IF(BE75&gt;2008,1,IF(BE75&gt;2001,2,IF(BE75&gt;1990,3,IF(BE75&gt;1980,4,IF(BE75&gt;1973,5,IF(BE75&gt;1970,6,IF(BE75&gt;1960,7,IF(BE75&gt;1958,8,IF(BE75&gt;1953,9,10))))))))))</f>
        <v>1</v>
      </c>
      <c r="BG75" s="100">
        <v>-0.91</v>
      </c>
      <c r="BH75" t="s">
        <v>121</v>
      </c>
      <c r="BI75" t="s">
        <v>122</v>
      </c>
    </row>
    <row r="76" spans="1:61" ht="12.75" customHeight="1" x14ac:dyDescent="0.2">
      <c r="A76" s="146" t="s">
        <v>2870</v>
      </c>
      <c r="B76" s="55" t="s">
        <v>2871</v>
      </c>
      <c r="C76" s="156" t="s">
        <v>335</v>
      </c>
      <c r="D76" s="98" t="s">
        <v>5615</v>
      </c>
      <c r="E76" s="157">
        <v>6</v>
      </c>
      <c r="F76" s="2">
        <v>648</v>
      </c>
      <c r="G76" s="2" t="s">
        <v>146</v>
      </c>
      <c r="H76" s="2" t="s">
        <v>146</v>
      </c>
      <c r="I76" s="100">
        <v>55.38</v>
      </c>
      <c r="J76" s="101">
        <f>(M76/I76)*100</f>
        <v>1.7984832069339109</v>
      </c>
      <c r="K76" s="104">
        <v>0.249</v>
      </c>
      <c r="L76" s="71">
        <v>4</v>
      </c>
      <c r="M76" s="28">
        <f>K76*L76</f>
        <v>0.996</v>
      </c>
      <c r="N76" s="103" t="s">
        <v>158</v>
      </c>
      <c r="O76" s="104">
        <v>0.22600000000000001</v>
      </c>
      <c r="P76" s="158">
        <v>46100</v>
      </c>
      <c r="Q76" s="158">
        <v>46125</v>
      </c>
      <c r="R76" s="28">
        <f>(K76-O76)/O76*100</f>
        <v>10.176991150442474</v>
      </c>
      <c r="S76" s="105">
        <f>IF(INDEX(Historical!$D$7:$D1737,MATCH(B76,Historical!$B$7:$B$1062,0))=0,"n/a",(INDEX(Historical!$C$7:$C$1062,MATCH(B76,Historical!$B$7:$B$1062,0))/INDEX(Historical!$D$7:$D$1062,MATCH(B76,Historical!$B$7:$B$1062,0))-1)*100)</f>
        <v>10.243902439024399</v>
      </c>
      <c r="T76" s="105">
        <f>IF(INDEX(Historical!$F$7:$F$1062,MATCH(B76,Historical!$B$7:$B$1062,0))=0,"n/a",((INDEX(Historical!$C$7:$C$1062,MATCH(B76,Historical!$B$7:$B$1062,0))/INDEX(Historical!$F$7:$F$1062,MATCH(B76,Historical!$B$7:$B$1062,0)))^(1/3)-1)*100)</f>
        <v>10.172679376439863</v>
      </c>
      <c r="U76" s="105">
        <f>IF(INDEX(Historical!$H$7:$H$1062,MATCH(B76,Historical!$B$7:$B$1062,0))=0,"n/a",((INDEX(Historical!$C$7:$C$1062,MATCH(B76,Historical!$B$7:$B$1062,0))/INDEX(Historical!$H$7:$H$1062,MATCH(B76,Historical!$B$7:$B$1062,0)))^(1/5)-1)*100)</f>
        <v>42.472006897083418</v>
      </c>
      <c r="V76" s="105">
        <f>IF(INDEX(Historical!$M$7:$M$1062,MATCH(B76,Historical!$B$7:$B$1062,0))=0,"n/a",((INDEX(Historical!$C$7:$C$1062,MATCH(B76,Historical!$B$7:$B$1062,0))/INDEX(Historical!$M$7:$M$1062,MATCH(B76,Historical!$B$7:$B$1062,0)))^(1/10)-1)*100)</f>
        <v>13.271201768581896</v>
      </c>
      <c r="W76" s="106">
        <f>IF(OR(U76&lt;=0,U76="n/a",V76&lt;=0,V76="n/a"),"n/a",U76/V76)</f>
        <v>3.2003135539413772</v>
      </c>
      <c r="X76" s="107" t="str">
        <f>IF(OR(AJ76&lt;=0,AJ76="n/a",U76&lt;=0,U76="n/a"),"n/a",U76/AJ76)</f>
        <v>n/a</v>
      </c>
      <c r="Y76" s="159"/>
      <c r="Z76" s="101">
        <f>IF(OR(AC76&lt;0.01,AC76="n/a"),"n/a",M76/AC76*100)</f>
        <v>187.92452830188677</v>
      </c>
      <c r="AA76" s="109">
        <f>IF(OR(AC76&lt;0.01,AC76="n/a"),"n/a",I76/AC76)</f>
        <v>104.49056603773585</v>
      </c>
      <c r="AB76" s="71">
        <v>12</v>
      </c>
      <c r="AC76" s="100">
        <v>0.53</v>
      </c>
      <c r="AD76" s="100">
        <v>0.46</v>
      </c>
      <c r="AE76" s="100">
        <v>2.17</v>
      </c>
      <c r="AF76" s="100">
        <v>3.07</v>
      </c>
      <c r="AG76" s="100">
        <v>8.68</v>
      </c>
      <c r="AH76" s="100">
        <v>32.28</v>
      </c>
      <c r="AI76" s="100">
        <v>19.7</v>
      </c>
      <c r="AJ76" s="100" t="s">
        <v>142</v>
      </c>
      <c r="AK76" s="100">
        <v>21.85</v>
      </c>
      <c r="AL76" s="100">
        <v>10260</v>
      </c>
      <c r="AM76" s="100">
        <v>2.52</v>
      </c>
      <c r="AN76" s="100">
        <v>1.45</v>
      </c>
      <c r="AO76" s="110">
        <f>IF(U76="n/a","n/a",IF(AA76&lt;0,"n/a",IF(AA76="n/a","n/a",J76+U76-AA76)))</f>
        <v>-60.220075933718519</v>
      </c>
      <c r="AP76" s="111">
        <f>IF(U76="n/a","n/a",J76+U76)</f>
        <v>44.270490104017327</v>
      </c>
      <c r="AQ76" s="112">
        <f>IF(OR(AC76&lt;0.01,AC76="n/a",AF76="n/a"),"n/a",(I76/SQRT(22.5*AC76*(I76/AF76))-1)*100)</f>
        <v>277.58650972597525</v>
      </c>
      <c r="AR76" s="101">
        <f>INDEX(Historical!$C$7:$C$1063,MATCH(B76,Historical!$B$7:$B$1063,0))*IF(AH76="n/a",1.03,IF(AH76&lt;0,1.01,IF(AH76&gt;10,1.1,(1+AH76/100))))</f>
        <v>0.99440000000000006</v>
      </c>
      <c r="AS76" s="109">
        <f>IF($AI76="n/a",1.03*AR76,IF($AI76&lt;0,1.01*AR76,IF($AI76&gt;10,1.1*AR76,(1+$AI76/100)*AR76)))</f>
        <v>1.0938400000000001</v>
      </c>
      <c r="AT76" s="109">
        <f>IF($AK76="n/a",1.03*AS76,IF($AK76&lt;0,1.01*AS76,IF($AK76&gt;10,1.1*AS76,(1+$AK76/100)*AS76)))</f>
        <v>1.2032240000000003</v>
      </c>
      <c r="AU76" s="109">
        <f>IF($AK76="n/a",1.03*AT76,IF($AK76&lt;0,1.01*AT76,IF($AK76&gt;10,1.1*AT76,(1+$AK76/100)*AT76)))</f>
        <v>1.3235464000000003</v>
      </c>
      <c r="AV76" s="109">
        <f>IF($AK76="n/a",1.03*AU76,IF($AK76&lt;0,1.01*AU76,IF($AK76&gt;10,1.1*AU76,(1+$AK76/100)*AU76)))</f>
        <v>1.4559010400000005</v>
      </c>
      <c r="AW76" s="109">
        <f>SUM(AR76:AV76)</f>
        <v>6.0709114400000015</v>
      </c>
      <c r="AX76" s="113">
        <f>AW76/I76*100</f>
        <v>10.962281401227884</v>
      </c>
      <c r="AY76" s="100">
        <v>1.1000000000000001</v>
      </c>
      <c r="AZ76" s="100">
        <v>20.39</v>
      </c>
      <c r="BA76" s="100">
        <v>-24.85</v>
      </c>
      <c r="BB76" s="100">
        <v>1.27</v>
      </c>
      <c r="BC76" s="100">
        <v>-7.01</v>
      </c>
      <c r="BE76" s="12">
        <v>2021</v>
      </c>
      <c r="BF76" s="12">
        <f>IF(BE76&gt;2020,0,IF(BE76&gt;2008,1,IF(BE76&gt;2001,2,IF(BE76&gt;1990,3,IF(BE76&gt;1980,4,IF(BE76&gt;1973,5,IF(BE76&gt;1970,6,IF(BE76&gt;1960,7,IF(BE76&gt;1958,8,IF(BE76&gt;1953,9,10))))))))))</f>
        <v>0</v>
      </c>
      <c r="BG76" s="100">
        <v>2.94</v>
      </c>
      <c r="BH76" s="55" t="s">
        <v>121</v>
      </c>
      <c r="BI76" s="55" t="s">
        <v>122</v>
      </c>
    </row>
    <row r="77" spans="1:61" ht="12.75" customHeight="1" x14ac:dyDescent="0.2">
      <c r="A77" s="116" t="s">
        <v>1486</v>
      </c>
      <c r="B77" s="55" t="s">
        <v>1487</v>
      </c>
      <c r="C77" s="156" t="s">
        <v>125</v>
      </c>
      <c r="D77" s="98" t="s">
        <v>126</v>
      </c>
      <c r="E77" s="157">
        <v>6</v>
      </c>
      <c r="F77" s="2">
        <v>622</v>
      </c>
      <c r="G77" s="2" t="s">
        <v>146</v>
      </c>
      <c r="H77" s="2" t="s">
        <v>146</v>
      </c>
      <c r="I77" s="100">
        <v>35.75</v>
      </c>
      <c r="J77" s="101">
        <f>(M77/I77)*100</f>
        <v>6.825174825174825</v>
      </c>
      <c r="K77" s="104">
        <v>0.61</v>
      </c>
      <c r="L77" s="71">
        <v>4</v>
      </c>
      <c r="M77" s="28">
        <f>K77*L77</f>
        <v>2.44</v>
      </c>
      <c r="N77" s="103" t="s">
        <v>147</v>
      </c>
      <c r="O77" s="104">
        <v>0.6</v>
      </c>
      <c r="P77" s="115">
        <v>45848</v>
      </c>
      <c r="Q77" s="115">
        <v>45870</v>
      </c>
      <c r="R77" s="28">
        <f>(K77-O77)/O77*100</f>
        <v>1.6666666666666683</v>
      </c>
      <c r="S77" s="105">
        <f>IF(INDEX(Historical!$D$7:$D1320,MATCH(B77,Historical!$B$7:$B$1062,0))=0,"n/a",(INDEX(Historical!$C$7:$C$1062,MATCH(B77,Historical!$B$7:$B$1062,0))/INDEX(Historical!$D$7:$D$1062,MATCH(B77,Historical!$B$7:$B$1062,0))-1)*100)</f>
        <v>1.6806722689075571</v>
      </c>
      <c r="T77" s="105">
        <f>IF(INDEX(Historical!$F$7:$F$1062,MATCH(B77,Historical!$B$7:$B$1062,0))=0,"n/a",((INDEX(Historical!$C$7:$C$1062,MATCH(B77,Historical!$B$7:$B$1062,0))/INDEX(Historical!$F$7:$F$1062,MATCH(B77,Historical!$B$7:$B$1062,0)))^(1/3)-1)*100)</f>
        <v>4.8412097920103703</v>
      </c>
      <c r="U77" s="105">
        <f>IF(INDEX(Historical!$H$7:$H$1062,MATCH(B77,Historical!$B$7:$B$1062,0))=0,"n/a",((INDEX(Historical!$C$7:$C$1062,MATCH(B77,Historical!$B$7:$B$1062,0))/INDEX(Historical!$H$7:$H$1062,MATCH(B77,Historical!$B$7:$B$1062,0)))^(1/5)-1)*100)</f>
        <v>4.0950396969256841</v>
      </c>
      <c r="V77" s="105">
        <f>IF(INDEX(Historical!$M$7:$M$1062,MATCH(B77,Historical!$B$7:$B$1062,0))=0,"n/a",((INDEX(Historical!$C$7:$C$1062,MATCH(B77,Historical!$B$7:$B$1062,0))/INDEX(Historical!$M$7:$M$1062,MATCH(B77,Historical!$B$7:$B$1062,0)))^(1/10)-1)*100)</f>
        <v>3.4134260256152738</v>
      </c>
      <c r="W77" s="106">
        <f>IF(OR(U77&lt;=0,U77="n/a",V77&lt;=0,V77="n/a"),"n/a",U77/V77)</f>
        <v>1.1996860826030495</v>
      </c>
      <c r="X77" s="107" t="str">
        <f>IF(OR(AJ77&lt;=0,AJ77="n/a",U77&lt;=0,U77="n/a"),"n/a",U77/AJ77)</f>
        <v>n/a</v>
      </c>
      <c r="Y77" s="162"/>
      <c r="Z77" s="101" t="str">
        <f>IF(OR(AC77&lt;0.01,AC77="n/a"),"n/a",M77/AC77*100)</f>
        <v>n/a</v>
      </c>
      <c r="AA77" s="109" t="str">
        <f>IF(OR(AC77&lt;0.01,AC77="n/a"),"n/a",I77/AC77)</f>
        <v>n/a</v>
      </c>
      <c r="AB77" s="71">
        <v>5</v>
      </c>
      <c r="AC77" s="100">
        <v>-0.19</v>
      </c>
      <c r="AD77" s="100" t="s">
        <v>142</v>
      </c>
      <c r="AE77" s="100">
        <v>1.04</v>
      </c>
      <c r="AF77" s="100">
        <v>2.59</v>
      </c>
      <c r="AG77" s="100">
        <v>-1.06</v>
      </c>
      <c r="AH77" s="100">
        <v>-13.15</v>
      </c>
      <c r="AI77" s="100">
        <v>4.2299999999999995</v>
      </c>
      <c r="AJ77" s="100" t="s">
        <v>142</v>
      </c>
      <c r="AK77" s="100">
        <v>-1.5</v>
      </c>
      <c r="AL77" s="100">
        <v>19080</v>
      </c>
      <c r="AM77" s="100">
        <v>0.52</v>
      </c>
      <c r="AN77" s="100">
        <v>1.89</v>
      </c>
      <c r="AO77" s="110" t="str">
        <f>IF(U77="n/a","n/a",IF(AA77&lt;0,"n/a",IF(AA77="n/a","n/a",J77+U77-AA77)))</f>
        <v>n/a</v>
      </c>
      <c r="AP77" s="111">
        <f>IF(U77="n/a","n/a",J77+U77)</f>
        <v>10.920214522100508</v>
      </c>
      <c r="AQ77" s="112" t="str">
        <f>IF(OR(AC77&lt;0.01,AC77="n/a",AF77="n/a"),"n/a",(I77/SQRT(22.5*AC77*(I77/AF77))-1)*100)</f>
        <v>n/a</v>
      </c>
      <c r="AR77" s="101">
        <f>INDEX(Historical!$C$7:$C$1063,MATCH(B77,Historical!$B$7:$B$1063,0))*IF(AH77="n/a",1.03,IF(AH77&lt;0,1.01,IF(AH77&gt;10,1.1,(1+AH77/100))))</f>
        <v>2.4441999999999999</v>
      </c>
      <c r="AS77" s="109">
        <f>IF($AI77="n/a",1.03*AR77,IF($AI77&lt;0,1.01*AR77,IF($AI77&gt;10,1.1*AR77,(1+$AI77/100)*AR77)))</f>
        <v>2.5475896599999999</v>
      </c>
      <c r="AT77" s="109">
        <f>IF($AK77="n/a",1.03*AS77,IF($AK77&lt;0,1.01*AS77,IF($AK77&gt;10,1.1*AS77,(1+$AK77/100)*AS77)))</f>
        <v>2.5730655566</v>
      </c>
      <c r="AU77" s="109">
        <f>IF($AK77="n/a",1.03*AT77,IF($AK77&lt;0,1.01*AT77,IF($AK77&gt;10,1.1*AT77,(1+$AK77/100)*AT77)))</f>
        <v>2.598796212166</v>
      </c>
      <c r="AV77" s="109">
        <f>IF($AK77="n/a",1.03*AU77,IF($AK77&lt;0,1.01*AU77,IF($AK77&gt;10,1.1*AU77,(1+$AK77/100)*AU77)))</f>
        <v>2.6247841742876599</v>
      </c>
      <c r="AW77" s="109">
        <f>SUM(AR77:AV77)</f>
        <v>12.78843560305366</v>
      </c>
      <c r="AX77" s="113">
        <f>AW77/I77*100</f>
        <v>35.771847840709533</v>
      </c>
      <c r="AY77" s="100">
        <v>-0.05</v>
      </c>
      <c r="AZ77" s="100">
        <v>12.6</v>
      </c>
      <c r="BA77" s="100">
        <v>-30.349999999999998</v>
      </c>
      <c r="BB77" s="100">
        <v>1.53</v>
      </c>
      <c r="BC77" s="100">
        <v>-12.740000000000002</v>
      </c>
      <c r="BE77" s="12">
        <v>2020</v>
      </c>
      <c r="BF77" s="12">
        <f>IF(BE77&gt;2020,0,IF(BE77&gt;2008,1,IF(BE77&gt;2001,2,IF(BE77&gt;1990,3,IF(BE77&gt;1980,4,IF(BE77&gt;1973,5,IF(BE77&gt;1970,6,IF(BE77&gt;1960,7,IF(BE77&gt;1958,8,IF(BE77&gt;1953,9,10))))))))))</f>
        <v>1</v>
      </c>
      <c r="BG77" s="100">
        <v>-0.27999999999999997</v>
      </c>
      <c r="BH77" t="s">
        <v>121</v>
      </c>
      <c r="BI77" t="s">
        <v>122</v>
      </c>
    </row>
    <row r="78" spans="1:61" ht="12.75" customHeight="1" x14ac:dyDescent="0.2">
      <c r="A78" s="116" t="s">
        <v>3793</v>
      </c>
      <c r="B78" s="55" t="s">
        <v>3794</v>
      </c>
      <c r="C78" s="156" t="s">
        <v>263</v>
      </c>
      <c r="D78" s="98" t="s">
        <v>264</v>
      </c>
      <c r="E78" s="157">
        <v>6</v>
      </c>
      <c r="F78" s="2">
        <v>671</v>
      </c>
      <c r="G78" s="2" t="s">
        <v>146</v>
      </c>
      <c r="H78" s="2" t="s">
        <v>146</v>
      </c>
      <c r="I78" s="100">
        <v>49.47</v>
      </c>
      <c r="J78" s="101">
        <f>(M78/I78)*100</f>
        <v>6.3068526379624013</v>
      </c>
      <c r="K78" s="104">
        <v>0.78</v>
      </c>
      <c r="L78" s="71">
        <v>4</v>
      </c>
      <c r="M78" s="28">
        <f>K78*L78</f>
        <v>3.12</v>
      </c>
      <c r="N78" s="103" t="s">
        <v>151</v>
      </c>
      <c r="O78" s="104">
        <v>0.76500000000000001</v>
      </c>
      <c r="P78" s="158">
        <v>46244</v>
      </c>
      <c r="Q78" s="158">
        <v>46248</v>
      </c>
      <c r="R78" s="28">
        <f>(K78-O78)/O78*100</f>
        <v>1.9607843137254919</v>
      </c>
      <c r="S78" s="105">
        <f>IF(INDEX(Historical!$D$7:$D1729,MATCH(B78,Historical!$B$7:$B$1062,0))=0,"n/a",(INDEX(Historical!$C$7:$C$1062,MATCH(B78,Historical!$B$7:$B$1062,0))/INDEX(Historical!$D$7:$D$1062,MATCH(B78,Historical!$B$7:$B$1062,0))-1)*100)</f>
        <v>4.5454545454545414</v>
      </c>
      <c r="T78" s="105">
        <f>IF(INDEX(Historical!$F$7:$F$1062,MATCH(B78,Historical!$B$7:$B$1062,0))=0,"n/a",((INDEX(Historical!$C$7:$C$1062,MATCH(B78,Historical!$B$7:$B$1062,0))/INDEX(Historical!$F$7:$F$1062,MATCH(B78,Historical!$B$7:$B$1062,0)))^(1/3)-1)*100)</f>
        <v>7.4528771411644046</v>
      </c>
      <c r="U78" s="105">
        <f>IF(INDEX(Historical!$H$7:$H$1062,MATCH(B78,Historical!$B$7:$B$1062,0))=0,"n/a",((INDEX(Historical!$C$7:$C$1062,MATCH(B78,Historical!$B$7:$B$1062,0))/INDEX(Historical!$H$7:$H$1062,MATCH(B78,Historical!$B$7:$B$1062,0)))^(1/5)-1)*100)</f>
        <v>9.7534671211492849</v>
      </c>
      <c r="V78" s="105">
        <f>IF(INDEX(Historical!$M$7:$M$1062,MATCH(B78,Historical!$B$7:$B$1062,0))=0,"n/a",((INDEX(Historical!$C$7:$C$1062,MATCH(B78,Historical!$B$7:$B$1062,0))/INDEX(Historical!$M$7:$M$1062,MATCH(B78,Historical!$B$7:$B$1062,0)))^(1/10)-1)*100)</f>
        <v>0.89540449119738241</v>
      </c>
      <c r="W78" s="106">
        <f>IF(OR(U78&lt;=0,U78="n/a",V78&lt;=0,V78="n/a"),"n/a",U78/V78)</f>
        <v>10.892805672781952</v>
      </c>
      <c r="X78" s="107" t="str">
        <f>IF(OR(AJ78&lt;=0,AJ78="n/a",U78&lt;=0,U78="n/a"),"n/a",U78/AJ78)</f>
        <v>n/a</v>
      </c>
      <c r="Y78" s="162"/>
      <c r="Z78" s="101">
        <f>IF(OR(AC78&lt;0.01,AC78="n/a"),"n/a",M78/AC78*100)</f>
        <v>86.666666666666671</v>
      </c>
      <c r="AA78" s="109">
        <f>IF(OR(AC78&lt;0.01,AC78="n/a"),"n/a",I78/AC78)</f>
        <v>13.741666666666665</v>
      </c>
      <c r="AB78" s="71">
        <v>12</v>
      </c>
      <c r="AC78" s="100">
        <v>3.6</v>
      </c>
      <c r="AD78" s="100">
        <v>0.49</v>
      </c>
      <c r="AE78" s="100">
        <v>0.09</v>
      </c>
      <c r="AF78" s="100">
        <v>2.64</v>
      </c>
      <c r="AG78" s="100">
        <v>18.529999999999998</v>
      </c>
      <c r="AH78" s="100">
        <v>123.22</v>
      </c>
      <c r="AI78" s="100">
        <v>-21.23</v>
      </c>
      <c r="AJ78" s="100">
        <v>-5.13</v>
      </c>
      <c r="AK78" s="100">
        <v>26.979999999999997</v>
      </c>
      <c r="AL78" s="100">
        <v>1680</v>
      </c>
      <c r="AM78" s="100">
        <v>13.56</v>
      </c>
      <c r="AN78" s="100">
        <v>3.17</v>
      </c>
      <c r="AO78" s="110">
        <f>IF(U78="n/a","n/a",IF(AA78&lt;0,"n/a",IF(AA78="n/a","n/a",J78+U78-AA78)))</f>
        <v>2.3186530924450199</v>
      </c>
      <c r="AP78" s="111">
        <f>IF(U78="n/a","n/a",J78+U78)</f>
        <v>16.060319759111685</v>
      </c>
      <c r="AQ78" s="112">
        <f>IF(OR(AC78&lt;0.01,AC78="n/a",AF78="n/a"),"n/a",(I78/SQRT(22.5*AC78*(I78/AF78))-1)*100)</f>
        <v>26.978563370182918</v>
      </c>
      <c r="AR78" s="101">
        <f>INDEX(Historical!$C$7:$C$1063,MATCH(B78,Historical!$B$7:$B$1063,0))*IF(AH78="n/a",1.03,IF(AH78&lt;0,1.01,IF(AH78&gt;10,1.1,(1+AH78/100))))</f>
        <v>3.2890000000000006</v>
      </c>
      <c r="AS78" s="109">
        <f>IF($AI78="n/a",1.03*AR78,IF($AI78&lt;0,1.01*AR78,IF($AI78&gt;10,1.1*AR78,(1+$AI78/100)*AR78)))</f>
        <v>3.3218900000000007</v>
      </c>
      <c r="AT78" s="109">
        <f>IF($AK78="n/a",1.03*AS78,IF($AK78&lt;0,1.01*AS78,IF($AK78&gt;10,1.1*AS78,(1+$AK78/100)*AS78)))</f>
        <v>3.6540790000000012</v>
      </c>
      <c r="AU78" s="109">
        <f>IF($AK78="n/a",1.03*AT78,IF($AK78&lt;0,1.01*AT78,IF($AK78&gt;10,1.1*AT78,(1+$AK78/100)*AT78)))</f>
        <v>4.0194869000000013</v>
      </c>
      <c r="AV78" s="109">
        <f>IF($AK78="n/a",1.03*AU78,IF($AK78&lt;0,1.01*AU78,IF($AK78&gt;10,1.1*AU78,(1+$AK78/100)*AU78)))</f>
        <v>4.4214355900000015</v>
      </c>
      <c r="AW78" s="109">
        <f>SUM(AR78:AV78)</f>
        <v>18.705891490000006</v>
      </c>
      <c r="AX78" s="113">
        <f>AW78/I78*100</f>
        <v>37.812596502931086</v>
      </c>
      <c r="AY78" s="100">
        <v>1</v>
      </c>
      <c r="AZ78" s="100">
        <v>24.990000000000002</v>
      </c>
      <c r="BA78" s="100">
        <v>-7.1</v>
      </c>
      <c r="BB78" s="100">
        <v>3.54</v>
      </c>
      <c r="BC78" s="100">
        <v>7.35</v>
      </c>
      <c r="BE78" s="12">
        <v>2021</v>
      </c>
      <c r="BF78" s="12">
        <f>IF(BE78&gt;2020,0,IF(BE78&gt;2008,1,IF(BE78&gt;2001,2,IF(BE78&gt;1990,3,IF(BE78&gt;1980,4,IF(BE78&gt;1973,5,IF(BE78&gt;1970,6,IF(BE78&gt;1960,7,IF(BE78&gt;1958,8,IF(BE78&gt;1953,9,10))))))))))</f>
        <v>0</v>
      </c>
      <c r="BG78" s="100">
        <v>3.19</v>
      </c>
      <c r="BH78" s="55" t="s">
        <v>121</v>
      </c>
      <c r="BI78" s="55" t="s">
        <v>290</v>
      </c>
    </row>
    <row r="79" spans="1:61" ht="12.75" customHeight="1" x14ac:dyDescent="0.2">
      <c r="A79" s="116" t="s">
        <v>1488</v>
      </c>
      <c r="B79" s="55" t="s">
        <v>1489</v>
      </c>
      <c r="C79" s="156" t="s">
        <v>300</v>
      </c>
      <c r="D79" s="98" t="s">
        <v>612</v>
      </c>
      <c r="E79" s="157">
        <v>6</v>
      </c>
      <c r="F79" s="2">
        <v>665</v>
      </c>
      <c r="G79" s="2" t="s">
        <v>146</v>
      </c>
      <c r="H79" s="2" t="s">
        <v>146</v>
      </c>
      <c r="I79" s="100">
        <v>44.81</v>
      </c>
      <c r="J79" s="101">
        <f>(M79/I79)*100</f>
        <v>7.31979468868556</v>
      </c>
      <c r="K79" s="104">
        <v>0.82</v>
      </c>
      <c r="L79" s="71">
        <v>4</v>
      </c>
      <c r="M79" s="28">
        <f>K79*L79</f>
        <v>3.28</v>
      </c>
      <c r="N79" s="103" t="s">
        <v>873</v>
      </c>
      <c r="O79" s="104">
        <v>0.78</v>
      </c>
      <c r="P79" s="158">
        <v>46185</v>
      </c>
      <c r="Q79" s="158">
        <v>46199</v>
      </c>
      <c r="R79" s="28">
        <f>(K79-O79)/O79*100</f>
        <v>5.128205128205118</v>
      </c>
      <c r="S79" s="105">
        <f>IF(INDEX(Historical!$D$7:$D1322,MATCH(B79,Historical!$B$7:$B$1062,0))=0,"n/a",(INDEX(Historical!$C$7:$C$1062,MATCH(B79,Historical!$B$7:$B$1062,0))/INDEX(Historical!$D$7:$D$1062,MATCH(B79,Historical!$B$7:$B$1062,0))-1)*100)</f>
        <v>1.9736842105263275</v>
      </c>
      <c r="T79" s="105">
        <f>IF(INDEX(Historical!$F$7:$F$1062,MATCH(B79,Historical!$B$7:$B$1062,0))=0,"n/a",((INDEX(Historical!$C$7:$C$1062,MATCH(B79,Historical!$B$7:$B$1062,0))/INDEX(Historical!$F$7:$F$1062,MATCH(B79,Historical!$B$7:$B$1062,0)))^(1/3)-1)*100)</f>
        <v>3.3894621557599036</v>
      </c>
      <c r="U79" s="105">
        <f>IF(INDEX(Historical!$H$7:$H$1062,MATCH(B79,Historical!$B$7:$B$1062,0))=0,"n/a",((INDEX(Historical!$C$7:$C$1062,MATCH(B79,Historical!$B$7:$B$1062,0))/INDEX(Historical!$H$7:$H$1062,MATCH(B79,Historical!$B$7:$B$1062,0)))^(1/5)-1)*100)</f>
        <v>4.3961149790192833</v>
      </c>
      <c r="V79" s="105">
        <f>IF(INDEX(Historical!$M$7:$M$1062,MATCH(B79,Historical!$B$7:$B$1062,0))=0,"n/a",((INDEX(Historical!$C$7:$C$1062,MATCH(B79,Historical!$B$7:$B$1062,0))/INDEX(Historical!$M$7:$M$1062,MATCH(B79,Historical!$B$7:$B$1062,0)))^(1/10)-1)*100)</f>
        <v>3.5834853662655597</v>
      </c>
      <c r="W79" s="106">
        <f>IF(OR(U79&lt;=0,U79="n/a",V79&lt;=0,V79="n/a"),"n/a",U79/V79)</f>
        <v>1.2267707356652569</v>
      </c>
      <c r="X79" s="107">
        <f>IF(OR(AJ79&lt;=0,AJ79="n/a",U79&lt;=0,U79="n/a"),"n/a",U79/AJ79)</f>
        <v>0.87051781762758074</v>
      </c>
      <c r="Y79" s="162"/>
      <c r="Z79" s="101">
        <f>IF(OR(AC79&lt;0.01,AC79="n/a"),"n/a",M79/AC79*100)</f>
        <v>96.187683284457464</v>
      </c>
      <c r="AA79" s="109">
        <f>IF(OR(AC79&lt;0.01,AC79="n/a"),"n/a",I79/AC79)</f>
        <v>13.140762463343108</v>
      </c>
      <c r="AB79" s="71">
        <v>12</v>
      </c>
      <c r="AC79" s="100">
        <v>3.41</v>
      </c>
      <c r="AD79" s="100">
        <v>2.4</v>
      </c>
      <c r="AE79" s="100">
        <v>7.67</v>
      </c>
      <c r="AF79" s="100">
        <v>2.62</v>
      </c>
      <c r="AG79" s="100">
        <v>20.3</v>
      </c>
      <c r="AH79" s="100">
        <v>9.6</v>
      </c>
      <c r="AI79" s="100">
        <v>3.11</v>
      </c>
      <c r="AJ79" s="100">
        <v>5.0500000000000007</v>
      </c>
      <c r="AK79" s="100">
        <v>5.6000000000000005</v>
      </c>
      <c r="AL79" s="100">
        <v>12690</v>
      </c>
      <c r="AM79" s="100">
        <v>4.24</v>
      </c>
      <c r="AN79" s="100">
        <v>1.68</v>
      </c>
      <c r="AO79" s="110">
        <f>IF(U79="n/a","n/a",IF(AA79&lt;0,"n/a",IF(AA79="n/a","n/a",J79+U79-AA79)))</f>
        <v>-1.4248527956382659</v>
      </c>
      <c r="AP79" s="111">
        <f>IF(U79="n/a","n/a",J79+U79)</f>
        <v>11.715909667704842</v>
      </c>
      <c r="AQ79" s="112">
        <f>IF(OR(AC79&lt;0.01,AC79="n/a",AF79="n/a"),"n/a",(I79/SQRT(22.5*AC79*(I79/AF79))-1)*100)</f>
        <v>23.699991294276067</v>
      </c>
      <c r="AR79" s="101">
        <f>INDEX(Historical!$C$7:$C$1063,MATCH(B79,Historical!$B$7:$B$1063,0))*IF(AH79="n/a",1.03,IF(AH79&lt;0,1.01,IF(AH79&gt;10,1.1,(1+AH79/100))))</f>
        <v>3.3976000000000002</v>
      </c>
      <c r="AS79" s="109">
        <f>IF($AI79="n/a",1.03*AR79,IF($AI79&lt;0,1.01*AR79,IF($AI79&gt;10,1.1*AR79,(1+$AI79/100)*AR79)))</f>
        <v>3.5032653599999999</v>
      </c>
      <c r="AT79" s="109">
        <f>IF($AK79="n/a",1.03*AS79,IF($AK79&lt;0,1.01*AS79,IF($AK79&gt;10,1.1*AS79,(1+$AK79/100)*AS79)))</f>
        <v>3.6994482201599999</v>
      </c>
      <c r="AU79" s="109">
        <f>IF($AK79="n/a",1.03*AT79,IF($AK79&lt;0,1.01*AT79,IF($AK79&gt;10,1.1*AT79,(1+$AK79/100)*AT79)))</f>
        <v>3.90661732048896</v>
      </c>
      <c r="AV79" s="109">
        <f>IF($AK79="n/a",1.03*AU79,IF($AK79&lt;0,1.01*AU79,IF($AK79&gt;10,1.1*AU79,(1+$AK79/100)*AU79)))</f>
        <v>4.1253878904363424</v>
      </c>
      <c r="AW79" s="109">
        <f>SUM(AR79:AV79)</f>
        <v>18.632318791085304</v>
      </c>
      <c r="AX79" s="113">
        <f>AW79/I79*100</f>
        <v>41.580715891732432</v>
      </c>
      <c r="AY79" s="100">
        <v>0.69</v>
      </c>
      <c r="AZ79" s="100">
        <v>8.84</v>
      </c>
      <c r="BA79" s="100">
        <v>-10.290000000000001</v>
      </c>
      <c r="BB79" s="100">
        <v>-1.68</v>
      </c>
      <c r="BC79" s="100">
        <v>-1.8499999999999999</v>
      </c>
      <c r="BE79" s="12">
        <v>2021</v>
      </c>
      <c r="BF79" s="12">
        <f>IF(BE79&gt;2020,0,IF(BE79&gt;2008,1,IF(BE79&gt;2001,2,IF(BE79&gt;1990,3,IF(BE79&gt;1980,4,IF(BE79&gt;1973,5,IF(BE79&gt;1970,6,IF(BE79&gt;1960,7,IF(BE79&gt;1958,8,IF(BE79&gt;1953,9,10))))))))))</f>
        <v>0</v>
      </c>
      <c r="BG79" s="100">
        <v>7.2700000000000005</v>
      </c>
      <c r="BH79" t="s">
        <v>121</v>
      </c>
      <c r="BI79" t="s">
        <v>302</v>
      </c>
    </row>
    <row r="80" spans="1:61" ht="12.75" customHeight="1" x14ac:dyDescent="0.2">
      <c r="A80" s="116" t="s">
        <v>1492</v>
      </c>
      <c r="B80" s="55" t="s">
        <v>1493</v>
      </c>
      <c r="C80" s="156" t="s">
        <v>335</v>
      </c>
      <c r="D80" s="98" t="s">
        <v>771</v>
      </c>
      <c r="E80" s="157">
        <v>9</v>
      </c>
      <c r="F80" s="2">
        <v>555</v>
      </c>
      <c r="G80" s="2" t="s">
        <v>146</v>
      </c>
      <c r="H80" s="2" t="s">
        <v>146</v>
      </c>
      <c r="I80" s="100">
        <v>293.77999999999997</v>
      </c>
      <c r="J80" s="101">
        <f>(M80/I80)*100</f>
        <v>1.4296412281298934</v>
      </c>
      <c r="K80" s="104">
        <v>1.05</v>
      </c>
      <c r="L80" s="71">
        <v>4</v>
      </c>
      <c r="M80" s="28">
        <f>K80*L80</f>
        <v>4.2</v>
      </c>
      <c r="N80" s="103" t="s">
        <v>270</v>
      </c>
      <c r="O80" s="104">
        <v>0.9</v>
      </c>
      <c r="P80" s="158">
        <v>46188</v>
      </c>
      <c r="Q80" s="158">
        <v>46199</v>
      </c>
      <c r="R80" s="28">
        <f>(K80-O80)/O80*100</f>
        <v>16.666666666666668</v>
      </c>
      <c r="S80" s="105">
        <f>IF(INDEX(Historical!$D$7:$D1326,MATCH(B80,Historical!$B$7:$B$1062,0))=0,"n/a",(INDEX(Historical!$C$7:$C$1062,MATCH(B80,Historical!$B$7:$B$1062,0))/INDEX(Historical!$D$7:$D$1062,MATCH(B80,Historical!$B$7:$B$1062,0))-1)*100)</f>
        <v>15.771812080536929</v>
      </c>
      <c r="T80" s="105">
        <f>IF(INDEX(Historical!$F$7:$F$1062,MATCH(B80,Historical!$B$7:$B$1062,0))=0,"n/a",((INDEX(Historical!$C$7:$C$1062,MATCH(B80,Historical!$B$7:$B$1062,0))/INDEX(Historical!$F$7:$F$1062,MATCH(B80,Historical!$B$7:$B$1062,0)))^(1/3)-1)*100)</f>
        <v>6.4513125421739259</v>
      </c>
      <c r="U80" s="105">
        <f>IF(INDEX(Historical!$H$7:$H$1062,MATCH(B80,Historical!$B$7:$B$1062,0))=0,"n/a",((INDEX(Historical!$C$7:$C$1062,MATCH(B80,Historical!$B$7:$B$1062,0))/INDEX(Historical!$H$7:$H$1062,MATCH(B80,Historical!$B$7:$B$1062,0)))^(1/5)-1)*100)</f>
        <v>7.5280006405569866</v>
      </c>
      <c r="V80" s="105">
        <f>IF(INDEX(Historical!$M$7:$M$1062,MATCH(B80,Historical!$B$7:$B$1062,0))=0,"n/a",((INDEX(Historical!$C$7:$C$1062,MATCH(B80,Historical!$B$7:$B$1062,0))/INDEX(Historical!$M$7:$M$1062,MATCH(B80,Historical!$B$7:$B$1062,0)))^(1/10)-1)*100)</f>
        <v>5.5509882261051802</v>
      </c>
      <c r="W80" s="106">
        <f>IF(OR(U80&lt;=0,U80="n/a",V80&lt;=0,V80="n/a"),"n/a",U80/V80)</f>
        <v>1.3561550365310298</v>
      </c>
      <c r="X80" s="107">
        <f>IF(OR(AJ80&lt;=0,AJ80="n/a",U80&lt;=0,U80="n/a"),"n/a",U80/AJ80)</f>
        <v>0.7042096015488295</v>
      </c>
      <c r="Y80" s="123" t="s">
        <v>220</v>
      </c>
      <c r="Z80" s="101">
        <f>IF(OR(AC80&lt;0.01,AC80="n/a"),"n/a",M80/AC80*100)</f>
        <v>43.298969072164958</v>
      </c>
      <c r="AA80" s="109">
        <f>IF(OR(AC80&lt;0.01,AC80="n/a"),"n/a",I80/AC80)</f>
        <v>30.286597938144329</v>
      </c>
      <c r="AB80" s="71">
        <v>12</v>
      </c>
      <c r="AC80" s="100">
        <v>9.6999999999999993</v>
      </c>
      <c r="AD80" s="100">
        <v>2.0099999999999998</v>
      </c>
      <c r="AE80" s="100">
        <v>7.39</v>
      </c>
      <c r="AF80" s="100">
        <v>6.28</v>
      </c>
      <c r="AG80" s="100">
        <v>21.89</v>
      </c>
      <c r="AH80" s="100">
        <v>16.919999999999998</v>
      </c>
      <c r="AI80" s="100">
        <v>10.050000000000001</v>
      </c>
      <c r="AJ80" s="100">
        <v>10.69</v>
      </c>
      <c r="AK80" s="100">
        <v>13.25</v>
      </c>
      <c r="AL80" s="100">
        <v>56660</v>
      </c>
      <c r="AM80" s="100">
        <v>14.85</v>
      </c>
      <c r="AN80" s="100">
        <v>0.02</v>
      </c>
      <c r="AO80" s="110">
        <f>IF(U80="n/a","n/a",IF(AA80&lt;0,"n/a",IF(AA80="n/a","n/a",J80+U80-AA80)))</f>
        <v>-21.328956069457448</v>
      </c>
      <c r="AP80" s="111">
        <f>IF(U80="n/a","n/a",J80+U80)</f>
        <v>8.9576418686868795</v>
      </c>
      <c r="AQ80" s="112">
        <f>IF(OR(AC80&lt;0.01,AC80="n/a",AF80="n/a"),"n/a",(I80/SQRT(22.5*AC80*(I80/AF80))-1)*100)</f>
        <v>190.74604042516125</v>
      </c>
      <c r="AR80" s="101">
        <f>INDEX(Historical!$C$7:$C$1063,MATCH(B80,Historical!$B$7:$B$1063,0))*IF(AH80="n/a",1.03,IF(AH80&lt;0,1.01,IF(AH80&gt;10,1.1,(1+AH80/100))))</f>
        <v>3.7950000000000004</v>
      </c>
      <c r="AS80" s="109">
        <f>IF($AI80="n/a",1.03*AR80,IF($AI80&lt;0,1.01*AR80,IF($AI80&gt;10,1.1*AR80,(1+$AI80/100)*AR80)))</f>
        <v>4.174500000000001</v>
      </c>
      <c r="AT80" s="109">
        <f>IF($AK80="n/a",1.03*AS80,IF($AK80&lt;0,1.01*AS80,IF($AK80&gt;10,1.1*AS80,(1+$AK80/100)*AS80)))</f>
        <v>4.5919500000000015</v>
      </c>
      <c r="AU80" s="109">
        <f>IF($AK80="n/a",1.03*AT80,IF($AK80&lt;0,1.01*AT80,IF($AK80&gt;10,1.1*AT80,(1+$AK80/100)*AT80)))</f>
        <v>5.0511450000000018</v>
      </c>
      <c r="AV80" s="109">
        <f>IF($AK80="n/a",1.03*AU80,IF($AK80&lt;0,1.01*AU80,IF($AK80&gt;10,1.1*AU80,(1+$AK80/100)*AU80)))</f>
        <v>5.5562595000000021</v>
      </c>
      <c r="AW80" s="109">
        <f>SUM(AR80:AV80)</f>
        <v>23.168854500000009</v>
      </c>
      <c r="AX80" s="113">
        <f>AW80/I80*100</f>
        <v>7.8864641908911475</v>
      </c>
      <c r="AY80" s="100">
        <v>0.87</v>
      </c>
      <c r="AZ80" s="100">
        <v>57.379999999999995</v>
      </c>
      <c r="BA80" s="100">
        <v>-3.36</v>
      </c>
      <c r="BB80" s="100">
        <v>20.91</v>
      </c>
      <c r="BC80" s="100">
        <v>28.1</v>
      </c>
      <c r="BE80" s="12">
        <v>2018</v>
      </c>
      <c r="BF80" s="12">
        <f>IF(BE80&gt;2020,0,IF(BE80&gt;2008,1,IF(BE80&gt;2001,2,IF(BE80&gt;1990,3,IF(BE80&gt;1980,4,IF(BE80&gt;1973,5,IF(BE80&gt;1970,6,IF(BE80&gt;1960,7,IF(BE80&gt;1958,8,IF(BE80&gt;1953,9,10))))))))))</f>
        <v>1</v>
      </c>
      <c r="BG80" s="100">
        <v>17.260000000000002</v>
      </c>
      <c r="BH80" t="s">
        <v>121</v>
      </c>
      <c r="BI80" t="s">
        <v>122</v>
      </c>
    </row>
    <row r="81" spans="1:61" ht="12.75" customHeight="1" x14ac:dyDescent="0.2">
      <c r="A81" s="116" t="s">
        <v>1494</v>
      </c>
      <c r="B81" s="55" t="s">
        <v>1495</v>
      </c>
      <c r="C81" s="156" t="s">
        <v>134</v>
      </c>
      <c r="D81" s="98" t="s">
        <v>354</v>
      </c>
      <c r="E81" s="157">
        <v>8</v>
      </c>
      <c r="F81" s="2">
        <v>576</v>
      </c>
      <c r="G81" s="2" t="s">
        <v>146</v>
      </c>
      <c r="H81" s="2" t="s">
        <v>146</v>
      </c>
      <c r="I81" s="100">
        <v>37.869999999999997</v>
      </c>
      <c r="J81" s="101">
        <f>(M81/I81)*100</f>
        <v>4.4890414576181676</v>
      </c>
      <c r="K81" s="104">
        <v>0.42499999999999999</v>
      </c>
      <c r="L81" s="71">
        <v>4</v>
      </c>
      <c r="M81" s="28">
        <f>K81*L81</f>
        <v>1.7</v>
      </c>
      <c r="N81" s="103" t="s">
        <v>147</v>
      </c>
      <c r="O81" s="104">
        <v>0.42</v>
      </c>
      <c r="P81" s="158">
        <v>46114</v>
      </c>
      <c r="Q81" s="158">
        <v>46129</v>
      </c>
      <c r="R81" s="28">
        <f>(K81-O81)/O81*100</f>
        <v>1.1904761904761916</v>
      </c>
      <c r="S81" s="105">
        <f>IF(INDEX(Historical!$D$7:$D1331,MATCH(B81,Historical!$B$7:$B$1062,0))=0,"n/a",(INDEX(Historical!$C$7:$C$1062,MATCH(B81,Historical!$B$7:$B$1062,0))/INDEX(Historical!$D$7:$D$1062,MATCH(B81,Historical!$B$7:$B$1062,0))-1)*100)</f>
        <v>2.4390243902439046</v>
      </c>
      <c r="T81" s="105">
        <f>IF(INDEX(Historical!$F$7:$F$1062,MATCH(B81,Historical!$B$7:$B$1062,0))=0,"n/a",((INDEX(Historical!$C$7:$C$1062,MATCH(B81,Historical!$B$7:$B$1062,0))/INDEX(Historical!$F$7:$F$1062,MATCH(B81,Historical!$B$7:$B$1062,0)))^(1/3)-1)*100)</f>
        <v>4.4333205826350142</v>
      </c>
      <c r="U81" s="105">
        <f>IF(INDEX(Historical!$H$7:$H$1062,MATCH(B81,Historical!$B$7:$B$1062,0))=0,"n/a",((INDEX(Historical!$C$7:$C$1062,MATCH(B81,Historical!$B$7:$B$1062,0))/INDEX(Historical!$H$7:$H$1062,MATCH(B81,Historical!$B$7:$B$1062,0)))^(1/5)-1)*100)</f>
        <v>4.3936295347629883</v>
      </c>
      <c r="V81" s="105">
        <f>IF(INDEX(Historical!$M$7:$M$1062,MATCH(B81,Historical!$B$7:$B$1062,0))=0,"n/a",((INDEX(Historical!$C$7:$C$1062,MATCH(B81,Historical!$B$7:$B$1062,0))/INDEX(Historical!$M$7:$M$1062,MATCH(B81,Historical!$B$7:$B$1062,0)))^(1/10)-1)*100)</f>
        <v>4.9125865114427736</v>
      </c>
      <c r="W81" s="106">
        <f>IF(OR(U81&lt;=0,U81="n/a",V81&lt;=0,V81="n/a"),"n/a",U81/V81)</f>
        <v>0.8943617633051365</v>
      </c>
      <c r="X81" s="107">
        <f>IF(OR(AJ81&lt;=0,AJ81="n/a",U81&lt;=0,U81="n/a"),"n/a",U81/AJ81)</f>
        <v>0.85313194849766771</v>
      </c>
      <c r="Y81" s="162"/>
      <c r="Z81" s="101">
        <f>IF(OR(AC81&lt;0.01,AC81="n/a"),"n/a",M81/AC81*100)</f>
        <v>472.22222222222223</v>
      </c>
      <c r="AA81" s="109">
        <f>IF(OR(AC81&lt;0.01,AC81="n/a"),"n/a",I81/AC81)</f>
        <v>105.19444444444444</v>
      </c>
      <c r="AB81" s="71">
        <v>12</v>
      </c>
      <c r="AC81" s="100">
        <v>0.36</v>
      </c>
      <c r="AD81" s="100">
        <v>1.1399999999999999</v>
      </c>
      <c r="AE81" s="100">
        <v>11.31</v>
      </c>
      <c r="AF81" s="100">
        <v>1.98</v>
      </c>
      <c r="AG81" s="100">
        <v>2.23</v>
      </c>
      <c r="AH81" s="100">
        <v>10.25</v>
      </c>
      <c r="AI81" s="100">
        <v>10.9</v>
      </c>
      <c r="AJ81" s="100">
        <v>5.1499999999999995</v>
      </c>
      <c r="AK81" s="100">
        <v>10.02</v>
      </c>
      <c r="AL81" s="100">
        <v>4840</v>
      </c>
      <c r="AM81" s="100">
        <v>1.41</v>
      </c>
      <c r="AN81" s="100">
        <v>2.19</v>
      </c>
      <c r="AO81" s="110">
        <f>IF(U81="n/a","n/a",IF(AA81&lt;0,"n/a",IF(AA81="n/a","n/a",J81+U81-AA81)))</f>
        <v>-96.311773452063292</v>
      </c>
      <c r="AP81" s="111">
        <f>IF(U81="n/a","n/a",J81+U81)</f>
        <v>8.882670992381156</v>
      </c>
      <c r="AQ81" s="112">
        <f>IF(OR(AC81&lt;0.01,AC81="n/a",AF81="n/a"),"n/a",(I81/SQRT(22.5*AC81*(I81/AF81))-1)*100)</f>
        <v>204.25501000166145</v>
      </c>
      <c r="AR81" s="101">
        <f>INDEX(Historical!$C$7:$C$1063,MATCH(B81,Historical!$B$7:$B$1063,0))*IF(AH81="n/a",1.03,IF(AH81&lt;0,1.01,IF(AH81&gt;10,1.1,(1+AH81/100))))</f>
        <v>1.8480000000000001</v>
      </c>
      <c r="AS81" s="109">
        <f>IF($AI81="n/a",1.03*AR81,IF($AI81&lt;0,1.01*AR81,IF($AI81&gt;10,1.1*AR81,(1+$AI81/100)*AR81)))</f>
        <v>2.0328000000000004</v>
      </c>
      <c r="AT81" s="109">
        <f>IF($AK81="n/a",1.03*AS81,IF($AK81&lt;0,1.01*AS81,IF($AK81&gt;10,1.1*AS81,(1+$AK81/100)*AS81)))</f>
        <v>2.2360800000000007</v>
      </c>
      <c r="AU81" s="109">
        <f>IF($AK81="n/a",1.03*AT81,IF($AK81&lt;0,1.01*AT81,IF($AK81&gt;10,1.1*AT81,(1+$AK81/100)*AT81)))</f>
        <v>2.4596880000000012</v>
      </c>
      <c r="AV81" s="109">
        <f>IF($AK81="n/a",1.03*AU81,IF($AK81&lt;0,1.01*AU81,IF($AK81&gt;10,1.1*AU81,(1+$AK81/100)*AU81)))</f>
        <v>2.7056568000000016</v>
      </c>
      <c r="AW81" s="109">
        <f>SUM(AR81:AV81)</f>
        <v>11.282224800000005</v>
      </c>
      <c r="AX81" s="113">
        <f>AW81/I81*100</f>
        <v>29.791985212569333</v>
      </c>
      <c r="AY81" s="100">
        <v>1.43</v>
      </c>
      <c r="AZ81" s="100">
        <v>55.33</v>
      </c>
      <c r="BA81" s="100">
        <v>-14.19</v>
      </c>
      <c r="BB81" s="100">
        <v>-2.41</v>
      </c>
      <c r="BC81" s="100">
        <v>4.78</v>
      </c>
      <c r="BE81" s="12">
        <v>2019</v>
      </c>
      <c r="BF81" s="12">
        <f>IF(BE81&gt;2020,0,IF(BE81&gt;2008,1,IF(BE81&gt;2001,2,IF(BE81&gt;1990,3,IF(BE81&gt;1980,4,IF(BE81&gt;1973,5,IF(BE81&gt;1970,6,IF(BE81&gt;1960,7,IF(BE81&gt;1958,8,IF(BE81&gt;1953,9,10))))))))))</f>
        <v>1</v>
      </c>
      <c r="BG81" s="100">
        <v>0.69</v>
      </c>
      <c r="BH81" t="s">
        <v>121</v>
      </c>
      <c r="BI81" t="s">
        <v>122</v>
      </c>
    </row>
    <row r="82" spans="1:61" ht="12.75" customHeight="1" x14ac:dyDescent="0.2">
      <c r="A82" s="116" t="s">
        <v>5567</v>
      </c>
      <c r="B82" s="55" t="s">
        <v>2946</v>
      </c>
      <c r="C82" s="156" t="s">
        <v>335</v>
      </c>
      <c r="D82" s="98" t="s">
        <v>1265</v>
      </c>
      <c r="E82" s="157">
        <v>6</v>
      </c>
      <c r="F82" s="2">
        <v>636</v>
      </c>
      <c r="G82" s="2" t="s">
        <v>146</v>
      </c>
      <c r="H82" s="2" t="s">
        <v>146</v>
      </c>
      <c r="I82" s="100">
        <v>24.54</v>
      </c>
      <c r="J82" s="101">
        <f>(M82/I82)*100</f>
        <v>3.0562347188264063</v>
      </c>
      <c r="K82" s="104">
        <v>0.1875</v>
      </c>
      <c r="L82" s="71">
        <v>4</v>
      </c>
      <c r="M82" s="28">
        <f>K82*L82</f>
        <v>0.75</v>
      </c>
      <c r="N82" s="103" t="s">
        <v>312</v>
      </c>
      <c r="O82" s="104">
        <v>0.18</v>
      </c>
      <c r="P82" s="158">
        <v>46083</v>
      </c>
      <c r="Q82" s="158">
        <v>46098</v>
      </c>
      <c r="R82" s="28">
        <f>(K82-O82)/O82*100</f>
        <v>4.1666666666666705</v>
      </c>
      <c r="S82" s="105">
        <f>IF(INDEX(Historical!$D$7:$D1733,MATCH(B82,Historical!$B$7:$B$1062,0))=0,"n/a",(INDEX(Historical!$C$7:$C$1062,MATCH(B82,Historical!$B$7:$B$1062,0))/INDEX(Historical!$D$7:$D$1062,MATCH(B82,Historical!$B$7:$B$1062,0))-1)*100)</f>
        <v>4.3478260869565188</v>
      </c>
      <c r="T82" s="105">
        <f>IF(INDEX(Historical!$F$7:$F$1062,MATCH(B82,Historical!$B$7:$B$1062,0))=0,"n/a",((INDEX(Historical!$C$7:$C$1062,MATCH(B82,Historical!$B$7:$B$1062,0))/INDEX(Historical!$F$7:$F$1062,MATCH(B82,Historical!$B$7:$B$1062,0)))^(1/3)-1)*100)</f>
        <v>4.5515917149420382</v>
      </c>
      <c r="U82" s="105">
        <f>IF(INDEX(Historical!$H$7:$H$1062,MATCH(B82,Historical!$B$7:$B$1062,0))=0,"n/a",((INDEX(Historical!$C$7:$C$1062,MATCH(B82,Historical!$B$7:$B$1062,0))/INDEX(Historical!$H$7:$H$1062,MATCH(B82,Historical!$B$7:$B$1062,0)))^(1/5)-1)*100)</f>
        <v>10.350921459993479</v>
      </c>
      <c r="V82" s="105">
        <f>IF(INDEX(Historical!$M$7:$M$1062,MATCH(B82,Historical!$B$7:$B$1062,0))=0,"n/a",((INDEX(Historical!$C$7:$C$1062,MATCH(B82,Historical!$B$7:$B$1062,0))/INDEX(Historical!$M$7:$M$1062,MATCH(B82,Historical!$B$7:$B$1062,0)))^(1/10)-1)*100)</f>
        <v>-5.2910370601861656</v>
      </c>
      <c r="W82" s="106" t="str">
        <f>IF(OR(U82&lt;=0,U82="n/a",V82&lt;=0,V82="n/a"),"n/a",U82/V82)</f>
        <v>n/a</v>
      </c>
      <c r="X82" s="107">
        <f>IF(OR(AJ82&lt;=0,AJ82="n/a",U82&lt;=0,U82="n/a"),"n/a",U82/AJ82)</f>
        <v>4.7214895132935635E-2</v>
      </c>
      <c r="Y82" s="162"/>
      <c r="Z82" s="101">
        <f>IF(OR(AC82&lt;0.01,AC82="n/a"),"n/a",M82/AC82*100)</f>
        <v>46.012269938650306</v>
      </c>
      <c r="AA82" s="109">
        <f>IF(OR(AC82&lt;0.01,AC82="n/a"),"n/a",I82/AC82)</f>
        <v>15.055214723926381</v>
      </c>
      <c r="AB82" s="71">
        <v>12</v>
      </c>
      <c r="AC82" s="100">
        <v>1.63</v>
      </c>
      <c r="AD82" s="100">
        <v>22.2</v>
      </c>
      <c r="AE82" s="100">
        <v>0.61</v>
      </c>
      <c r="AF82" s="100">
        <v>0.85</v>
      </c>
      <c r="AG82" s="100">
        <v>6.3</v>
      </c>
      <c r="AH82" s="100">
        <v>-78.83</v>
      </c>
      <c r="AI82" s="100">
        <v>223.89000000000001</v>
      </c>
      <c r="AJ82" s="100">
        <v>219.23</v>
      </c>
      <c r="AK82" s="100">
        <v>0.57999999999999996</v>
      </c>
      <c r="AL82" s="100">
        <v>2580</v>
      </c>
      <c r="AM82" s="100">
        <v>1.0900000000000001</v>
      </c>
      <c r="AN82" s="100">
        <v>0.72</v>
      </c>
      <c r="AO82" s="110">
        <f>IF(U82="n/a","n/a",IF(AA82&lt;0,"n/a",IF(AA82="n/a","n/a",J82+U82-AA82)))</f>
        <v>-1.6480585451064957</v>
      </c>
      <c r="AP82" s="111">
        <f>IF(U82="n/a","n/a",J82+U82)</f>
        <v>13.407156178819886</v>
      </c>
      <c r="AQ82" s="112">
        <f>IF(OR(AC82&lt;0.01,AC82="n/a",AF82="n/a"),"n/a",(I82/SQRT(22.5*AC82*(I82/AF82))-1)*100)</f>
        <v>-24.584314878321312</v>
      </c>
      <c r="AR82" s="101">
        <f>INDEX(Historical!$C$7:$C$1063,MATCH(B82,Historical!$B$7:$B$1063,0))*IF(AH82="n/a",1.03,IF(AH82&lt;0,1.01,IF(AH82&gt;10,1.1,(1+AH82/100))))</f>
        <v>0.72719999999999996</v>
      </c>
      <c r="AS82" s="109">
        <f>IF($AI82="n/a",1.03*AR82,IF($AI82&lt;0,1.01*AR82,IF($AI82&gt;10,1.1*AR82,(1+$AI82/100)*AR82)))</f>
        <v>0.79991999999999996</v>
      </c>
      <c r="AT82" s="109">
        <f>IF($AK82="n/a",1.03*AS82,IF($AK82&lt;0,1.01*AS82,IF($AK82&gt;10,1.1*AS82,(1+$AK82/100)*AS82)))</f>
        <v>0.80455953599999996</v>
      </c>
      <c r="AU82" s="109">
        <f>IF($AK82="n/a",1.03*AT82,IF($AK82&lt;0,1.01*AT82,IF($AK82&gt;10,1.1*AT82,(1+$AK82/100)*AT82)))</f>
        <v>0.80922598130879997</v>
      </c>
      <c r="AV82" s="109">
        <f>IF($AK82="n/a",1.03*AU82,IF($AK82&lt;0,1.01*AU82,IF($AK82&gt;10,1.1*AU82,(1+$AK82/100)*AU82)))</f>
        <v>0.81391949200039104</v>
      </c>
      <c r="AW82" s="109">
        <f>SUM(AR82:AV82)</f>
        <v>3.9548250093091912</v>
      </c>
      <c r="AX82" s="113">
        <f>AW82/I82*100</f>
        <v>16.115831333778285</v>
      </c>
      <c r="AY82" s="100">
        <v>1.28</v>
      </c>
      <c r="AZ82" s="100">
        <v>43.59</v>
      </c>
      <c r="BA82" s="100">
        <v>-21.47</v>
      </c>
      <c r="BB82" s="100">
        <v>-2.4699999999999998</v>
      </c>
      <c r="BC82" s="100">
        <v>7.1499999999999995</v>
      </c>
      <c r="BE82" s="12">
        <v>2021</v>
      </c>
      <c r="BF82" s="12">
        <f>IF(BE82&gt;2020,0,IF(BE82&gt;2008,1,IF(BE82&gt;2001,2,IF(BE82&gt;1990,3,IF(BE82&gt;1980,4,IF(BE82&gt;1973,5,IF(BE82&gt;1970,6,IF(BE82&gt;1960,7,IF(BE82&gt;1958,8,IF(BE82&gt;1953,9,10))))))))))</f>
        <v>0</v>
      </c>
      <c r="BG82" s="100">
        <v>2.1</v>
      </c>
      <c r="BH82" s="55" t="s">
        <v>121</v>
      </c>
      <c r="BI82" s="55" t="s">
        <v>122</v>
      </c>
    </row>
    <row r="83" spans="1:61" ht="12.75" customHeight="1" x14ac:dyDescent="0.2">
      <c r="A83" s="116" t="s">
        <v>1505</v>
      </c>
      <c r="B83" s="55" t="s">
        <v>1506</v>
      </c>
      <c r="C83" s="156" t="s">
        <v>134</v>
      </c>
      <c r="D83" s="98" t="s">
        <v>157</v>
      </c>
      <c r="E83" s="157">
        <v>9</v>
      </c>
      <c r="F83" s="2">
        <v>550</v>
      </c>
      <c r="G83" s="2" t="s">
        <v>146</v>
      </c>
      <c r="H83" s="2" t="s">
        <v>146</v>
      </c>
      <c r="I83" s="100">
        <v>51.19</v>
      </c>
      <c r="J83" s="101">
        <f>(M83/I83)*100</f>
        <v>1.1721039265481539</v>
      </c>
      <c r="K83" s="104">
        <v>0.15</v>
      </c>
      <c r="L83" s="71">
        <v>4</v>
      </c>
      <c r="M83" s="28">
        <f>K83*L83</f>
        <v>0.6</v>
      </c>
      <c r="N83" s="103" t="s">
        <v>707</v>
      </c>
      <c r="O83" s="104">
        <v>0.13</v>
      </c>
      <c r="P83" s="158">
        <v>46156</v>
      </c>
      <c r="Q83" s="158">
        <v>46170</v>
      </c>
      <c r="R83" s="28">
        <f>(K83-O83)/O83*100</f>
        <v>15.384615384615378</v>
      </c>
      <c r="S83" s="105">
        <f>IF(INDEX(Historical!$D$7:$D1352,MATCH(B83,Historical!$B$7:$B$1062,0))=0,"n/a",(INDEX(Historical!$C$7:$C$1062,MATCH(B83,Historical!$B$7:$B$1062,0))/INDEX(Historical!$D$7:$D$1062,MATCH(B83,Historical!$B$7:$B$1062,0))-1)*100)</f>
        <v>8.8888888888888786</v>
      </c>
      <c r="T83" s="105">
        <f>IF(INDEX(Historical!$F$7:$F$1062,MATCH(B83,Historical!$B$7:$B$1062,0))=0,"n/a",((INDEX(Historical!$C$7:$C$1062,MATCH(B83,Historical!$B$7:$B$1062,0))/INDEX(Historical!$F$7:$F$1062,MATCH(B83,Historical!$B$7:$B$1062,0)))^(1/3)-1)*100)</f>
        <v>9.8157887721507677</v>
      </c>
      <c r="U83" s="105">
        <f>IF(INDEX(Historical!$H$7:$H$1062,MATCH(B83,Historical!$B$7:$B$1062,0))=0,"n/a",((INDEX(Historical!$C$7:$C$1062,MATCH(B83,Historical!$B$7:$B$1062,0))/INDEX(Historical!$H$7:$H$1062,MATCH(B83,Historical!$B$7:$B$1062,0)))^(1/5)-1)*100)</f>
        <v>11.060497971884509</v>
      </c>
      <c r="V83" s="105" t="str">
        <f>IF(INDEX(Historical!$M$7:$M$1062,MATCH(B83,Historical!$B$7:$B$1062,0))=0,"n/a",((INDEX(Historical!$C$7:$C$1062,MATCH(B83,Historical!$B$7:$B$1062,0))/INDEX(Historical!$M$7:$M$1062,MATCH(B83,Historical!$B$7:$B$1062,0)))^(1/10)-1)*100)</f>
        <v>n/a</v>
      </c>
      <c r="W83" s="106" t="str">
        <f>IF(OR(U83&lt;=0,U83="n/a",V83&lt;=0,V83="n/a"),"n/a",U83/V83)</f>
        <v>n/a</v>
      </c>
      <c r="X83" s="107">
        <f>IF(OR(AJ83&lt;=0,AJ83="n/a",U83&lt;=0,U83="n/a"),"n/a",U83/AJ83)</f>
        <v>0.34946281111799399</v>
      </c>
      <c r="Y83" s="165"/>
      <c r="Z83" s="101">
        <f>IF(OR(AC83&lt;0.01,AC83="n/a"),"n/a",M83/AC83*100)</f>
        <v>15.706806282722512</v>
      </c>
      <c r="AA83" s="109">
        <f>IF(OR(AC83&lt;0.01,AC83="n/a"),"n/a",I83/AC83)</f>
        <v>13.400523560209423</v>
      </c>
      <c r="AB83" s="71">
        <v>12</v>
      </c>
      <c r="AC83" s="100">
        <v>3.82</v>
      </c>
      <c r="AD83" s="100" t="s">
        <v>142</v>
      </c>
      <c r="AE83" s="100">
        <v>3</v>
      </c>
      <c r="AF83" s="100">
        <v>1.43</v>
      </c>
      <c r="AG83" s="100">
        <v>10.93</v>
      </c>
      <c r="AH83" s="100">
        <v>1.7999999999999998</v>
      </c>
      <c r="AI83" s="100">
        <v>2.78</v>
      </c>
      <c r="AJ83" s="100">
        <v>31.65</v>
      </c>
      <c r="AK83" s="100" t="s">
        <v>142</v>
      </c>
      <c r="AL83" s="100">
        <v>860.26</v>
      </c>
      <c r="AM83" s="100">
        <v>10.14</v>
      </c>
      <c r="AN83" s="100">
        <v>0.28999999999999998</v>
      </c>
      <c r="AO83" s="110">
        <f>IF(U83="n/a","n/a",IF(AA83&lt;0,"n/a",IF(AA83="n/a","n/a",J83+U83-AA83)))</f>
        <v>-1.1679216617767612</v>
      </c>
      <c r="AP83" s="111">
        <f>IF(U83="n/a","n/a",J83+U83)</f>
        <v>12.232601898432662</v>
      </c>
      <c r="AQ83" s="112">
        <f>IF(OR(AC83&lt;0.01,AC83="n/a",AF83="n/a"),"n/a",(I83/SQRT(22.5*AC83*(I83/AF83))-1)*100)</f>
        <v>-7.7136131596636348</v>
      </c>
      <c r="AR83" s="101">
        <f>INDEX(Historical!$C$7:$C$1063,MATCH(B83,Historical!$B$7:$B$1063,0))*IF(AH83="n/a",1.03,IF(AH83&lt;0,1.01,IF(AH83&gt;10,1.1,(1+AH83/100))))</f>
        <v>0.49881999999999999</v>
      </c>
      <c r="AS83" s="109">
        <f>IF($AI83="n/a",1.03*AR83,IF($AI83&lt;0,1.01*AR83,IF($AI83&gt;10,1.1*AR83,(1+$AI83/100)*AR83)))</f>
        <v>0.51268719600000001</v>
      </c>
      <c r="AT83" s="109">
        <f>IF($AK83="n/a",1.03*AS83,IF($AK83&lt;0,1.01*AS83,IF($AK83&gt;10,1.1*AS83,(1+$AK83/100)*AS83)))</f>
        <v>0.52806781188000007</v>
      </c>
      <c r="AU83" s="109">
        <f>IF($AK83="n/a",1.03*AT83,IF($AK83&lt;0,1.01*AT83,IF($AK83&gt;10,1.1*AT83,(1+$AK83/100)*AT83)))</f>
        <v>0.54390984623640004</v>
      </c>
      <c r="AV83" s="109">
        <f>IF($AK83="n/a",1.03*AU83,IF($AK83&lt;0,1.01*AU83,IF($AK83&gt;10,1.1*AU83,(1+$AK83/100)*AU83)))</f>
        <v>0.56022714162349208</v>
      </c>
      <c r="AW83" s="109">
        <f>SUM(AR83:AV83)</f>
        <v>2.643711995739892</v>
      </c>
      <c r="AX83" s="113">
        <f>AW83/I83*100</f>
        <v>5.164508684781973</v>
      </c>
      <c r="AY83" s="100">
        <v>0.8</v>
      </c>
      <c r="AZ83" s="100">
        <v>37.24</v>
      </c>
      <c r="BA83" s="100">
        <v>-1.6</v>
      </c>
      <c r="BB83" s="100">
        <v>5.86</v>
      </c>
      <c r="BC83" s="100">
        <v>15.459999999999999</v>
      </c>
      <c r="BE83" s="12">
        <v>2018</v>
      </c>
      <c r="BF83" s="12">
        <f>IF(BE83&gt;2020,0,IF(BE83&gt;2008,1,IF(BE83&gt;2001,2,IF(BE83&gt;1990,3,IF(BE83&gt;1980,4,IF(BE83&gt;1973,5,IF(BE83&gt;1970,6,IF(BE83&gt;1960,7,IF(BE83&gt;1958,8,IF(BE83&gt;1953,9,10))))))))))</f>
        <v>1</v>
      </c>
      <c r="BG83" s="100">
        <v>1.43</v>
      </c>
      <c r="BH83" t="s">
        <v>121</v>
      </c>
      <c r="BI83" t="s">
        <v>122</v>
      </c>
    </row>
    <row r="84" spans="1:61" ht="12.75" customHeight="1" x14ac:dyDescent="0.2">
      <c r="A84" s="116" t="s">
        <v>1507</v>
      </c>
      <c r="B84" s="55" t="s">
        <v>1508</v>
      </c>
      <c r="C84" s="156" t="s">
        <v>116</v>
      </c>
      <c r="D84" s="98" t="s">
        <v>329</v>
      </c>
      <c r="E84" s="157">
        <v>6</v>
      </c>
      <c r="F84" s="2">
        <v>670</v>
      </c>
      <c r="G84" s="2" t="s">
        <v>146</v>
      </c>
      <c r="H84" s="2" t="s">
        <v>146</v>
      </c>
      <c r="I84" s="100">
        <v>282.26</v>
      </c>
      <c r="J84" s="101">
        <f>(M84/I84)*100</f>
        <v>0.19839863955218598</v>
      </c>
      <c r="K84" s="104">
        <v>0.14000000000000001</v>
      </c>
      <c r="L84" s="71">
        <v>4</v>
      </c>
      <c r="M84" s="28">
        <f>K84*L84</f>
        <v>0.56000000000000005</v>
      </c>
      <c r="N84" s="103" t="s">
        <v>670</v>
      </c>
      <c r="O84" s="104">
        <v>0.12</v>
      </c>
      <c r="P84" s="158">
        <v>46241</v>
      </c>
      <c r="Q84" s="158">
        <v>46259</v>
      </c>
      <c r="R84" s="28">
        <f>(K84-O84)/O84*100</f>
        <v>16.666666666666682</v>
      </c>
      <c r="S84" s="105">
        <f>IF(INDEX(Historical!$D$7:$D1359,MATCH(B84,Historical!$B$7:$B$1062,0))=0,"n/a",(INDEX(Historical!$C$7:$C$1062,MATCH(B84,Historical!$B$7:$B$1062,0))/INDEX(Historical!$D$7:$D$1062,MATCH(B84,Historical!$B$7:$B$1062,0))-1)*100)</f>
        <v>69.230769230769226</v>
      </c>
      <c r="T84" s="105">
        <f>IF(INDEX(Historical!$F$7:$F$1062,MATCH(B84,Historical!$B$7:$B$1062,0))=0,"n/a",((INDEX(Historical!$C$7:$C$1062,MATCH(B84,Historical!$B$7:$B$1062,0))/INDEX(Historical!$F$7:$F$1062,MATCH(B84,Historical!$B$7:$B$1062,0)))^(1/3)-1)*100)</f>
        <v>63.864254120129146</v>
      </c>
      <c r="U84" s="105">
        <f>IF(INDEX(Historical!$H$7:$H$1062,MATCH(B84,Historical!$B$7:$B$1062,0))=0,"n/a",((INDEX(Historical!$C$7:$C$1062,MATCH(B84,Historical!$B$7:$B$1062,0))/INDEX(Historical!$H$7:$H$1062,MATCH(B84,Historical!$B$7:$B$1062,0)))^(1/5)-1)*100)</f>
        <v>94.295852849065056</v>
      </c>
      <c r="V84" s="105">
        <f>IF(INDEX(Historical!$M$7:$M$1062,MATCH(B84,Historical!$B$7:$B$1062,0))=0,"n/a",((INDEX(Historical!$C$7:$C$1062,MATCH(B84,Historical!$B$7:$B$1062,0))/INDEX(Historical!$M$7:$M$1062,MATCH(B84,Historical!$B$7:$B$1062,0)))^(1/10)-1)*100)</f>
        <v>7.4313872853885243</v>
      </c>
      <c r="W84" s="106">
        <f>IF(OR(U84&lt;=0,U84="n/a",V84&lt;=0,V84="n/a"),"n/a",U84/V84)</f>
        <v>12.688862688460345</v>
      </c>
      <c r="X84" s="107">
        <f>IF(OR(AJ84&lt;=0,AJ84="n/a",U84&lt;=0,U84="n/a"),"n/a",U84/AJ84)</f>
        <v>1.8573144149904481</v>
      </c>
      <c r="Y84" s="162"/>
      <c r="Z84" s="101">
        <f>IF(OR(AC84&lt;0.01,AC84="n/a"),"n/a",M84/AC84*100)</f>
        <v>12.993039443155455</v>
      </c>
      <c r="AA84" s="109">
        <f>IF(OR(AC84&lt;0.01,AC84="n/a"),"n/a",I84/AC84)</f>
        <v>65.48955916473318</v>
      </c>
      <c r="AB84" s="71">
        <v>12</v>
      </c>
      <c r="AC84" s="100">
        <v>4.3099999999999996</v>
      </c>
      <c r="AD84" s="100">
        <v>1.94</v>
      </c>
      <c r="AE84" s="100">
        <v>13.1</v>
      </c>
      <c r="AF84" s="100">
        <v>20.5</v>
      </c>
      <c r="AG84" s="100">
        <v>33.82</v>
      </c>
      <c r="AH84" s="100">
        <v>34.35</v>
      </c>
      <c r="AI84" s="100">
        <v>19.7</v>
      </c>
      <c r="AJ84" s="100">
        <v>50.77</v>
      </c>
      <c r="AK84" s="100">
        <v>23.98</v>
      </c>
      <c r="AL84" s="100">
        <v>112930</v>
      </c>
      <c r="AM84" s="100">
        <v>1.02</v>
      </c>
      <c r="AN84" s="100">
        <v>0.88</v>
      </c>
      <c r="AO84" s="110">
        <f>IF(U84="n/a","n/a",IF(AA84&lt;0,"n/a",IF(AA84="n/a","n/a",J84+U84-AA84)))</f>
        <v>29.004692323884058</v>
      </c>
      <c r="AP84" s="111">
        <f>IF(U84="n/a","n/a",J84+U84)</f>
        <v>94.494251488617238</v>
      </c>
      <c r="AQ84" s="112">
        <f>IF(OR(AC84&lt;0.01,AC84="n/a",AF84="n/a"),"n/a",(I84/SQRT(22.5*AC84*(I84/AF84))-1)*100)</f>
        <v>672.45236109909661</v>
      </c>
      <c r="AR84" s="101">
        <f>INDEX(Historical!$C$7:$C$1063,MATCH(B84,Historical!$B$7:$B$1063,0))*IF(AH84="n/a",1.03,IF(AH84&lt;0,1.01,IF(AH84&gt;10,1.1,(1+AH84/100))))</f>
        <v>0.48400000000000004</v>
      </c>
      <c r="AS84" s="109">
        <f>IF($AI84="n/a",1.03*AR84,IF($AI84&lt;0,1.01*AR84,IF($AI84&gt;10,1.1*AR84,(1+$AI84/100)*AR84)))</f>
        <v>0.5324000000000001</v>
      </c>
      <c r="AT84" s="109">
        <f>IF($AK84="n/a",1.03*AS84,IF($AK84&lt;0,1.01*AS84,IF($AK84&gt;10,1.1*AS84,(1+$AK84/100)*AS84)))</f>
        <v>0.58564000000000016</v>
      </c>
      <c r="AU84" s="109">
        <f>IF($AK84="n/a",1.03*AT84,IF($AK84&lt;0,1.01*AT84,IF($AK84&gt;10,1.1*AT84,(1+$AK84/100)*AT84)))</f>
        <v>0.64420400000000022</v>
      </c>
      <c r="AV84" s="109">
        <f>IF($AK84="n/a",1.03*AU84,IF($AK84&lt;0,1.01*AU84,IF($AK84&gt;10,1.1*AU84,(1+$AK84/100)*AU84)))</f>
        <v>0.70862440000000027</v>
      </c>
      <c r="AW84" s="109">
        <f>SUM(AR84:AV84)</f>
        <v>2.9548684000000009</v>
      </c>
      <c r="AX84" s="113">
        <f>AW84/I84*100</f>
        <v>1.0468604832424009</v>
      </c>
      <c r="AY84" s="100">
        <v>1.2</v>
      </c>
      <c r="AZ84" s="100">
        <v>66.569999999999993</v>
      </c>
      <c r="BA84" s="100">
        <v>-4.41</v>
      </c>
      <c r="BB84" s="100">
        <v>4.8</v>
      </c>
      <c r="BC84" s="100">
        <v>19.45</v>
      </c>
      <c r="BE84" s="12">
        <v>2021</v>
      </c>
      <c r="BF84" s="12">
        <f>IF(BE84&gt;2020,0,IF(BE84&gt;2008,1,IF(BE84&gt;2001,2,IF(BE84&gt;1990,3,IF(BE84&gt;1980,4,IF(BE84&gt;1973,5,IF(BE84&gt;1970,6,IF(BE84&gt;1960,7,IF(BE84&gt;1958,8,IF(BE84&gt;1953,9,10))))))))))</f>
        <v>0</v>
      </c>
      <c r="BG84" s="100">
        <v>14.63</v>
      </c>
      <c r="BH84" t="s">
        <v>121</v>
      </c>
      <c r="BI84" t="s">
        <v>122</v>
      </c>
    </row>
    <row r="85" spans="1:61" ht="12.75" customHeight="1" x14ac:dyDescent="0.2">
      <c r="A85" s="116" t="s">
        <v>1509</v>
      </c>
      <c r="B85" s="55" t="s">
        <v>1510</v>
      </c>
      <c r="C85" s="156" t="s">
        <v>300</v>
      </c>
      <c r="D85" s="98" t="s">
        <v>794</v>
      </c>
      <c r="E85" s="157">
        <v>8</v>
      </c>
      <c r="F85" s="2">
        <v>558</v>
      </c>
      <c r="G85" s="2" t="s">
        <v>146</v>
      </c>
      <c r="H85" s="2" t="s">
        <v>146</v>
      </c>
      <c r="I85" s="100">
        <v>58.81</v>
      </c>
      <c r="J85" s="101">
        <f>(M85/I85)*100</f>
        <v>12.922972283625233</v>
      </c>
      <c r="K85" s="104">
        <v>1.9</v>
      </c>
      <c r="L85" s="71">
        <v>4</v>
      </c>
      <c r="M85" s="28">
        <f>K85*L85</f>
        <v>7.6</v>
      </c>
      <c r="N85" s="103" t="s">
        <v>158</v>
      </c>
      <c r="O85" s="104">
        <v>1.82</v>
      </c>
      <c r="P85" s="115">
        <v>45471</v>
      </c>
      <c r="Q85" s="115">
        <v>45488</v>
      </c>
      <c r="R85" s="28">
        <f>(K85-O85)/O85*100</f>
        <v>4.3956043956043871</v>
      </c>
      <c r="S85" s="105">
        <f>IF(INDEX(Historical!$D$7:$D1367,MATCH(B85,Historical!$B$7:$B$1062,0))=0,"n/a",(INDEX(Historical!$C$7:$C$1062,MATCH(B85,Historical!$B$7:$B$1062,0))/INDEX(Historical!$D$7:$D$1062,MATCH(B85,Historical!$B$7:$B$1062,0))-1)*100)</f>
        <v>2.1505376344086002</v>
      </c>
      <c r="T85" s="105">
        <f>IF(INDEX(Historical!$F$7:$F$1062,MATCH(B85,Historical!$B$7:$B$1062,0))=0,"n/a",((INDEX(Historical!$C$7:$C$1062,MATCH(B85,Historical!$B$7:$B$1062,0))/INDEX(Historical!$F$7:$F$1062,MATCH(B85,Historical!$B$7:$B$1062,0)))^(1/3)-1)*100)</f>
        <v>3.7771070432953691</v>
      </c>
      <c r="U85" s="105">
        <f>IF(INDEX(Historical!$H$7:$H$1062,MATCH(B85,Historical!$B$7:$B$1062,0))=0,"n/a",((INDEX(Historical!$C$7:$C$1062,MATCH(B85,Historical!$B$7:$B$1062,0))/INDEX(Historical!$H$7:$H$1062,MATCH(B85,Historical!$B$7:$B$1062,0)))^(1/5)-1)*100)</f>
        <v>12.433219037646737</v>
      </c>
      <c r="V85" s="105" t="str">
        <f>IF(INDEX(Historical!$M$7:$M$1062,MATCH(B85,Historical!$B$7:$B$1062,0))=0,"n/a",((INDEX(Historical!$C$7:$C$1062,MATCH(B85,Historical!$B$7:$B$1062,0))/INDEX(Historical!$M$7:$M$1062,MATCH(B85,Historical!$B$7:$B$1062,0)))^(1/10)-1)*100)</f>
        <v>n/a</v>
      </c>
      <c r="W85" s="106" t="str">
        <f>IF(OR(U85&lt;=0,U85="n/a",V85&lt;=0,V85="n/a"),"n/a",U85/V85)</f>
        <v>n/a</v>
      </c>
      <c r="X85" s="107">
        <f>IF(OR(AJ85&lt;=0,AJ85="n/a",U85&lt;=0,U85="n/a"),"n/a",U85/AJ85)</f>
        <v>3.3067071908634937</v>
      </c>
      <c r="Y85" s="165" t="s">
        <v>1714</v>
      </c>
      <c r="Z85" s="101">
        <f>IF(OR(AC85&lt;0.01,AC85="n/a"),"n/a",M85/AC85*100)</f>
        <v>193.87755102040816</v>
      </c>
      <c r="AA85" s="109">
        <f>IF(OR(AC85&lt;0.01,AC85="n/a"),"n/a",I85/AC85)</f>
        <v>15.002551020408164</v>
      </c>
      <c r="AB85" s="71">
        <v>12</v>
      </c>
      <c r="AC85" s="100">
        <v>3.92</v>
      </c>
      <c r="AD85" s="100" t="s">
        <v>142</v>
      </c>
      <c r="AE85" s="100">
        <v>6.48</v>
      </c>
      <c r="AF85" s="100">
        <v>0.93</v>
      </c>
      <c r="AG85" s="100">
        <v>6.12</v>
      </c>
      <c r="AH85" s="100">
        <v>8.91</v>
      </c>
      <c r="AI85" s="100" t="s">
        <v>142</v>
      </c>
      <c r="AJ85" s="100">
        <v>3.7600000000000002</v>
      </c>
      <c r="AK85" s="100" t="s">
        <v>142</v>
      </c>
      <c r="AL85" s="100">
        <v>1710</v>
      </c>
      <c r="AM85" s="100">
        <v>2.04</v>
      </c>
      <c r="AN85" s="100">
        <v>0.19</v>
      </c>
      <c r="AO85" s="110">
        <f>IF(U85="n/a","n/a",IF(AA85&lt;0,"n/a",IF(AA85="n/a","n/a",J85+U85-AA85)))</f>
        <v>10.353640300863807</v>
      </c>
      <c r="AP85" s="111">
        <f>IF(U85="n/a","n/a",J85+U85)</f>
        <v>25.356191321271972</v>
      </c>
      <c r="AQ85" s="112">
        <f>IF(OR(AC85&lt;0.01,AC85="n/a",AF85="n/a"),"n/a",(I85/SQRT(22.5*AC85*(I85/AF85))-1)*100)</f>
        <v>-21.253225959607036</v>
      </c>
      <c r="AR85" s="101">
        <f>INDEX(Historical!$C$7:$C$1063,MATCH(B85,Historical!$B$7:$B$1063,0))*IF(AH85="n/a",1.03,IF(AH85&lt;0,1.01,IF(AH85&gt;10,1.1,(1+AH85/100))))</f>
        <v>8.2771599999999985</v>
      </c>
      <c r="AS85" s="109">
        <f>IF($AI85="n/a",1.03*AR85,IF($AI85&lt;0,1.01*AR85,IF($AI85&gt;10,1.1*AR85,(1+$AI85/100)*AR85)))</f>
        <v>8.5254747999999996</v>
      </c>
      <c r="AT85" s="109">
        <f>IF($AK85="n/a",1.03*AS85,IF($AK85&lt;0,1.01*AS85,IF($AK85&gt;10,1.1*AS85,(1+$AK85/100)*AS85)))</f>
        <v>8.7812390439999994</v>
      </c>
      <c r="AU85" s="109">
        <f>IF($AK85="n/a",1.03*AT85,IF($AK85&lt;0,1.01*AT85,IF($AK85&gt;10,1.1*AT85,(1+$AK85/100)*AT85)))</f>
        <v>9.0446762153199991</v>
      </c>
      <c r="AV85" s="109">
        <f>IF($AK85="n/a",1.03*AU85,IF($AK85&lt;0,1.01*AU85,IF($AK85&gt;10,1.1*AU85,(1+$AK85/100)*AU85)))</f>
        <v>9.3160165017795986</v>
      </c>
      <c r="AW85" s="109">
        <f>SUM(AR85:AV85)</f>
        <v>43.944566561099599</v>
      </c>
      <c r="AX85" s="113">
        <f>AW85/I85*100</f>
        <v>74.722949432238721</v>
      </c>
      <c r="AY85" s="100">
        <v>1.42</v>
      </c>
      <c r="AZ85" s="100">
        <v>31.919999999999998</v>
      </c>
      <c r="BA85" s="100">
        <v>-10.050000000000001</v>
      </c>
      <c r="BB85" s="100">
        <v>-3.09</v>
      </c>
      <c r="BC85" s="100">
        <v>9.33</v>
      </c>
      <c r="BE85" s="12">
        <v>2017</v>
      </c>
      <c r="BF85" s="12">
        <f>IF(BE85&gt;2020,0,IF(BE85&gt;2008,1,IF(BE85&gt;2001,2,IF(BE85&gt;1990,3,IF(BE85&gt;1980,4,IF(BE85&gt;1973,5,IF(BE85&gt;1970,6,IF(BE85&gt;1960,7,IF(BE85&gt;1958,8,IF(BE85&gt;1953,9,10))))))))))</f>
        <v>1</v>
      </c>
      <c r="BG85" s="100">
        <v>4.92</v>
      </c>
      <c r="BH85" t="s">
        <v>121</v>
      </c>
      <c r="BI85" t="s">
        <v>302</v>
      </c>
    </row>
    <row r="86" spans="1:61" ht="12.75" customHeight="1" x14ac:dyDescent="0.2">
      <c r="A86" s="146" t="s">
        <v>5672</v>
      </c>
      <c r="B86" s="55" t="s">
        <v>5666</v>
      </c>
      <c r="C86" s="156" t="s">
        <v>300</v>
      </c>
      <c r="D86" s="98" t="s">
        <v>301</v>
      </c>
      <c r="E86" s="157">
        <v>5</v>
      </c>
      <c r="F86" s="2">
        <v>723</v>
      </c>
      <c r="G86" s="2" t="s">
        <v>146</v>
      </c>
      <c r="H86" s="2" t="s">
        <v>146</v>
      </c>
      <c r="I86" s="100">
        <v>16.63</v>
      </c>
      <c r="J86" s="101">
        <f>(M86/I86)*100</f>
        <v>4.3295249549007817</v>
      </c>
      <c r="K86" s="104">
        <v>0.18</v>
      </c>
      <c r="L86" s="71">
        <v>4</v>
      </c>
      <c r="M86" s="28">
        <f>K86*L86</f>
        <v>0.72</v>
      </c>
      <c r="N86" s="103" t="s">
        <v>433</v>
      </c>
      <c r="O86" s="104">
        <v>0.17</v>
      </c>
      <c r="P86" s="158">
        <v>46199</v>
      </c>
      <c r="Q86" s="158">
        <v>46220</v>
      </c>
      <c r="R86" s="28">
        <f>(K86-O86)/O86*100</f>
        <v>5.8823529411764595</v>
      </c>
      <c r="S86" s="105">
        <f>IF(INDEX(Historical!$D$7:$D1729,MATCH(B86,Historical!$B$7:$B$1062,0))=0,"n/a",(INDEX(Historical!$C$7:$C$1062,MATCH(B86,Historical!$B$7:$B$1062,0))/INDEX(Historical!$D$7:$D$1062,MATCH(B86,Historical!$B$7:$B$1062,0))-1)*100)</f>
        <v>3.125</v>
      </c>
      <c r="T86" s="105">
        <f>IF(INDEX(Historical!$F$7:$F$1062,MATCH(B86,Historical!$B$7:$B$1062,0))=0,"n/a",((INDEX(Historical!$C$7:$C$1062,MATCH(B86,Historical!$B$7:$B$1062,0))/INDEX(Historical!$F$7:$F$1062,MATCH(B86,Historical!$B$7:$B$1062,0)))^(1/3)-1)*100)</f>
        <v>8.2713447015707828</v>
      </c>
      <c r="U86" s="105">
        <f>IF(INDEX(Historical!$H$7:$H$1062,MATCH(B86,Historical!$B$7:$B$1062,0))=0,"n/a",((INDEX(Historical!$C$7:$C$1062,MATCH(B86,Historical!$B$7:$B$1062,0))/INDEX(Historical!$H$7:$H$1062,MATCH(B86,Historical!$B$7:$B$1062,0)))^(1/5)-1)*100)</f>
        <v>1.9244876491456564</v>
      </c>
      <c r="V86" s="105">
        <f>IF(INDEX(Historical!$M$7:$M$1062,MATCH(B86,Historical!$B$7:$B$1062,0))=0,"n/a",((INDEX(Historical!$C$7:$C$1062,MATCH(B86,Historical!$B$7:$B$1062,0))/INDEX(Historical!$M$7:$M$1062,MATCH(B86,Historical!$B$7:$B$1062,0)))^(1/10)-1)*100)</f>
        <v>-0.86633923554795267</v>
      </c>
      <c r="W86" s="106" t="str">
        <f>IF(OR(U86&lt;=0,U86="n/a",V86&lt;=0,V86="n/a"),"n/a",U86/V86)</f>
        <v>n/a</v>
      </c>
      <c r="X86" s="107">
        <f>IF(OR(AJ86&lt;=0,AJ86="n/a",U86&lt;=0,U86="n/a"),"n/a",U86/AJ86)</f>
        <v>0.21194797898079917</v>
      </c>
      <c r="Y86" s="159"/>
      <c r="Z86" s="101">
        <f>IF(OR(AC86&lt;0.01,AC86="n/a"),"n/a",M86/AC86*100)</f>
        <v>359.99999999999994</v>
      </c>
      <c r="AA86" s="109">
        <f>IF(OR(AC86&lt;0.01,AC86="n/a"),"n/a",I86/AC86)</f>
        <v>83.149999999999991</v>
      </c>
      <c r="AB86" s="71">
        <v>12</v>
      </c>
      <c r="AC86" s="100">
        <v>0.2</v>
      </c>
      <c r="AD86" s="100" t="s">
        <v>142</v>
      </c>
      <c r="AE86" s="100">
        <v>6.07</v>
      </c>
      <c r="AF86" s="100">
        <v>1.1599999999999999</v>
      </c>
      <c r="AG86" s="100">
        <v>1.41</v>
      </c>
      <c r="AH86" s="100">
        <v>-47.099999999999994</v>
      </c>
      <c r="AI86" s="100">
        <v>-3.02</v>
      </c>
      <c r="AJ86" s="100">
        <v>9.08</v>
      </c>
      <c r="AK86" s="100">
        <v>-18.149999999999999</v>
      </c>
      <c r="AL86" s="100">
        <v>4019.9999999999995</v>
      </c>
      <c r="AM86" s="100">
        <v>0.77</v>
      </c>
      <c r="AN86" s="100">
        <v>0.72</v>
      </c>
      <c r="AO86" s="110">
        <f>IF(U86="n/a","n/a",IF(AA86&lt;0,"n/a",IF(AA86="n/a","n/a",J86+U86-AA86)))</f>
        <v>-76.895987395953554</v>
      </c>
      <c r="AP86" s="111">
        <f>IF(U86="n/a","n/a",J86+U86)</f>
        <v>6.2540126040464381</v>
      </c>
      <c r="AQ86" s="112">
        <f>IF(OR(AC86&lt;0.01,AC86="n/a",AF86="n/a"),"n/a",(I86/SQRT(22.5*AC86*(I86/AF86))-1)*100)</f>
        <v>107.0469619300038</v>
      </c>
      <c r="AR86" s="101">
        <f>INDEX(Historical!$C$7:$C$1063,MATCH(B86,Historical!$B$7:$B$1063,0))*IF(AH86="n/a",1.03,IF(AH86&lt;0,1.01,IF(AH86&gt;10,1.1,(1+AH86/100))))</f>
        <v>0.66660000000000008</v>
      </c>
      <c r="AS86" s="109">
        <f>IF($AI86="n/a",1.03*AR86,IF($AI86&lt;0,1.01*AR86,IF($AI86&gt;10,1.1*AR86,(1+$AI86/100)*AR86)))</f>
        <v>0.67326600000000014</v>
      </c>
      <c r="AT86" s="109">
        <f>IF($AK86="n/a",1.03*AS86,IF($AK86&lt;0,1.01*AS86,IF($AK86&gt;10,1.1*AS86,(1+$AK86/100)*AS86)))</f>
        <v>0.6799986600000002</v>
      </c>
      <c r="AU86" s="109">
        <f>IF($AK86="n/a",1.03*AT86,IF($AK86&lt;0,1.01*AT86,IF($AK86&gt;10,1.1*AT86,(1+$AK86/100)*AT86)))</f>
        <v>0.68679864660000023</v>
      </c>
      <c r="AV86" s="109">
        <f>IF($AK86="n/a",1.03*AU86,IF($AK86&lt;0,1.01*AU86,IF($AK86&gt;10,1.1*AU86,(1+$AK86/100)*AU86)))</f>
        <v>0.69366663306600018</v>
      </c>
      <c r="AW86" s="109">
        <f>SUM(AR86:AV86)</f>
        <v>3.4003299396660012</v>
      </c>
      <c r="AX86" s="113">
        <f>AW86/I86*100</f>
        <v>20.446962956500307</v>
      </c>
      <c r="AY86" s="718">
        <v>0.95</v>
      </c>
      <c r="AZ86" s="100">
        <v>13.900000000000002</v>
      </c>
      <c r="BA86" s="100">
        <v>-8.5500000000000007</v>
      </c>
      <c r="BB86" s="100">
        <v>0.11</v>
      </c>
      <c r="BC86" s="100">
        <v>1.1400000000000001</v>
      </c>
      <c r="BE86" s="12">
        <v>2022</v>
      </c>
      <c r="BF86" s="12">
        <f>IF(BE86&gt;2020,0,IF(BE86&gt;2008,1,IF(BE86&gt;2001,2,IF(BE86&gt;1990,3,IF(BE86&gt;1980,4,IF(BE86&gt;1973,5,IF(BE86&gt;1970,6,IF(BE86&gt;1960,7,IF(BE86&gt;1958,8,IF(BE86&gt;1953,9,10))))))))))</f>
        <v>0</v>
      </c>
      <c r="BG86" s="100">
        <v>0.8</v>
      </c>
      <c r="BH86" s="55" t="s">
        <v>121</v>
      </c>
      <c r="BI86" s="55" t="s">
        <v>302</v>
      </c>
    </row>
    <row r="87" spans="1:61" ht="12.75" customHeight="1" x14ac:dyDescent="0.2">
      <c r="A87" s="116" t="s">
        <v>1513</v>
      </c>
      <c r="B87" s="55" t="s">
        <v>1514</v>
      </c>
      <c r="C87" s="156" t="s">
        <v>116</v>
      </c>
      <c r="D87" s="98" t="s">
        <v>130</v>
      </c>
      <c r="E87" s="157">
        <v>8</v>
      </c>
      <c r="F87" s="2">
        <v>569</v>
      </c>
      <c r="G87" s="2" t="s">
        <v>146</v>
      </c>
      <c r="H87" s="2" t="s">
        <v>146</v>
      </c>
      <c r="I87" s="100">
        <v>134.93</v>
      </c>
      <c r="J87" s="101">
        <f>(M87/I87)*100</f>
        <v>1.0672200400207514</v>
      </c>
      <c r="K87" s="104">
        <v>0.36</v>
      </c>
      <c r="L87" s="71">
        <v>4</v>
      </c>
      <c r="M87" s="28">
        <f>K87*L87</f>
        <v>1.44</v>
      </c>
      <c r="N87" s="103" t="s">
        <v>1515</v>
      </c>
      <c r="O87" s="104">
        <v>0.32</v>
      </c>
      <c r="P87" s="158">
        <v>46073</v>
      </c>
      <c r="Q87" s="158">
        <v>46101</v>
      </c>
      <c r="R87" s="28">
        <f>(K87-O87)/O87*100</f>
        <v>12.499999999999993</v>
      </c>
      <c r="S87" s="105">
        <f>IF(INDEX(Historical!$D$7:$D1376,MATCH(B87,Historical!$B$7:$B$1062,0))=0,"n/a",(INDEX(Historical!$C$7:$C$1062,MATCH(B87,Historical!$B$7:$B$1062,0))/INDEX(Historical!$D$7:$D$1062,MATCH(B87,Historical!$B$7:$B$1062,0))-1)*100)</f>
        <v>10.344827586206918</v>
      </c>
      <c r="T87" s="105">
        <f>IF(INDEX(Historical!$F$7:$F$1062,MATCH(B87,Historical!$B$7:$B$1062,0))=0,"n/a",((INDEX(Historical!$C$7:$C$1062,MATCH(B87,Historical!$B$7:$B$1062,0))/INDEX(Historical!$F$7:$F$1062,MATCH(B87,Historical!$B$7:$B$1062,0)))^(1/3)-1)*100)</f>
        <v>11.636800399929626</v>
      </c>
      <c r="U87" s="105">
        <f>IF(INDEX(Historical!$H$7:$H$1062,MATCH(B87,Historical!$B$7:$B$1062,0))=0,"n/a",((INDEX(Historical!$C$7:$C$1062,MATCH(B87,Historical!$B$7:$B$1062,0))/INDEX(Historical!$H$7:$H$1062,MATCH(B87,Historical!$B$7:$B$1062,0)))^(1/5)-1)*100)</f>
        <v>10.98883056567086</v>
      </c>
      <c r="V87" s="105" t="str">
        <f>IF(INDEX(Historical!$M$7:$M$1062,MATCH(B87,Historical!$B$7:$B$1062,0))=0,"n/a",((INDEX(Historical!$C$7:$C$1062,MATCH(B87,Historical!$B$7:$B$1062,0))/INDEX(Historical!$M$7:$M$1062,MATCH(B87,Historical!$B$7:$B$1062,0)))^(1/10)-1)*100)</f>
        <v>n/a</v>
      </c>
      <c r="W87" s="106" t="str">
        <f>IF(OR(U87&lt;=0,U87="n/a",V87&lt;=0,V87="n/a"),"n/a",U87/V87)</f>
        <v>n/a</v>
      </c>
      <c r="X87" s="107" t="str">
        <f>IF(OR(AJ87&lt;=0,AJ87="n/a",U87&lt;=0,U87="n/a"),"n/a",U87/AJ87)</f>
        <v>n/a</v>
      </c>
      <c r="Y87" s="162"/>
      <c r="Z87" s="101">
        <f>IF(OR(AC87&lt;0.01,AC87="n/a"),"n/a",M87/AC87*100)</f>
        <v>44.307692307692307</v>
      </c>
      <c r="AA87" s="109">
        <f>IF(OR(AC87&lt;0.01,AC87="n/a"),"n/a",I87/AC87)</f>
        <v>41.516923076923078</v>
      </c>
      <c r="AB87" s="71">
        <v>9</v>
      </c>
      <c r="AC87" s="100">
        <v>3.25</v>
      </c>
      <c r="AD87" s="100">
        <v>1.06</v>
      </c>
      <c r="AE87" s="100">
        <v>1.21</v>
      </c>
      <c r="AF87" s="100">
        <v>4.84</v>
      </c>
      <c r="AG87" s="100">
        <v>11.450000000000001</v>
      </c>
      <c r="AH87" s="100">
        <v>18.190000000000001</v>
      </c>
      <c r="AI87" s="100">
        <v>14.34</v>
      </c>
      <c r="AJ87" s="100">
        <v>-3.6999999999999997</v>
      </c>
      <c r="AK87" s="100">
        <v>15.440000000000001</v>
      </c>
      <c r="AL87" s="100">
        <v>15930</v>
      </c>
      <c r="AM87" s="100">
        <v>0.73</v>
      </c>
      <c r="AN87" s="100">
        <v>1.38</v>
      </c>
      <c r="AO87" s="110">
        <f>IF(U87="n/a","n/a",IF(AA87&lt;0,"n/a",IF(AA87="n/a","n/a",J87+U87-AA87)))</f>
        <v>-29.460872471231468</v>
      </c>
      <c r="AP87" s="111">
        <f>IF(U87="n/a","n/a",J87+U87)</f>
        <v>12.056050605691611</v>
      </c>
      <c r="AQ87" s="112">
        <f>IF(OR(AC87&lt;0.01,AC87="n/a",AF87="n/a"),"n/a",(I87/SQRT(22.5*AC87*(I87/AF87))-1)*100)</f>
        <v>198.84362889296222</v>
      </c>
      <c r="AR87" s="101">
        <f>INDEX(Historical!$C$7:$C$1063,MATCH(B87,Historical!$B$7:$B$1063,0))*IF(AH87="n/a",1.03,IF(AH87&lt;0,1.01,IF(AH87&gt;10,1.1,(1+AH87/100))))</f>
        <v>1.4080000000000001</v>
      </c>
      <c r="AS87" s="109">
        <f>IF($AI87="n/a",1.03*AR87,IF($AI87&lt;0,1.01*AR87,IF($AI87&gt;10,1.1*AR87,(1+$AI87/100)*AR87)))</f>
        <v>1.5488000000000002</v>
      </c>
      <c r="AT87" s="109">
        <f>IF($AK87="n/a",1.03*AS87,IF($AK87&lt;0,1.01*AS87,IF($AK87&gt;10,1.1*AS87,(1+$AK87/100)*AS87)))</f>
        <v>1.7036800000000003</v>
      </c>
      <c r="AU87" s="109">
        <f>IF($AK87="n/a",1.03*AT87,IF($AK87&lt;0,1.01*AT87,IF($AK87&gt;10,1.1*AT87,(1+$AK87/100)*AT87)))</f>
        <v>1.8740480000000004</v>
      </c>
      <c r="AV87" s="109">
        <f>IF($AK87="n/a",1.03*AU87,IF($AK87&lt;0,1.01*AU87,IF($AK87&gt;10,1.1*AU87,(1+$AK87/100)*AU87)))</f>
        <v>2.0614528000000005</v>
      </c>
      <c r="AW87" s="109">
        <f>SUM(AR87:AV87)</f>
        <v>8.5959808000000013</v>
      </c>
      <c r="AX87" s="113">
        <f>AW87/I87*100</f>
        <v>6.3706965093011201</v>
      </c>
      <c r="AY87" s="100">
        <v>0.68</v>
      </c>
      <c r="AZ87" s="100">
        <v>27.68</v>
      </c>
      <c r="BA87" s="100">
        <v>-19.89</v>
      </c>
      <c r="BB87" s="100">
        <v>7.4499999999999993</v>
      </c>
      <c r="BC87" s="100">
        <v>0.71000000000000008</v>
      </c>
      <c r="BE87" s="12">
        <v>2019</v>
      </c>
      <c r="BF87" s="12">
        <f>IF(BE87&gt;2020,0,IF(BE87&gt;2008,1,IF(BE87&gt;2001,2,IF(BE87&gt;1990,3,IF(BE87&gt;1980,4,IF(BE87&gt;1973,5,IF(BE87&gt;1970,6,IF(BE87&gt;1960,7,IF(BE87&gt;1958,8,IF(BE87&gt;1953,9,10))))))))))</f>
        <v>1</v>
      </c>
      <c r="BG87" s="100">
        <v>3.54</v>
      </c>
      <c r="BH87" t="s">
        <v>121</v>
      </c>
      <c r="BI87" t="s">
        <v>122</v>
      </c>
    </row>
    <row r="88" spans="1:61" ht="12.75" customHeight="1" x14ac:dyDescent="0.2">
      <c r="A88" s="116" t="s">
        <v>1519</v>
      </c>
      <c r="B88" s="55" t="s">
        <v>1520</v>
      </c>
      <c r="C88" s="156" t="s">
        <v>116</v>
      </c>
      <c r="D88" s="98" t="s">
        <v>150</v>
      </c>
      <c r="E88" s="157">
        <v>5</v>
      </c>
      <c r="F88" s="2">
        <v>685</v>
      </c>
      <c r="G88" s="2" t="s">
        <v>146</v>
      </c>
      <c r="H88" s="2" t="s">
        <v>146</v>
      </c>
      <c r="I88" s="100">
        <v>146.66</v>
      </c>
      <c r="J88" s="101">
        <f>(M88/I88)*100</f>
        <v>1.0909586799399973</v>
      </c>
      <c r="K88" s="104">
        <v>0.4</v>
      </c>
      <c r="L88" s="71">
        <v>4</v>
      </c>
      <c r="M88" s="28">
        <f>K88*L88</f>
        <v>1.6</v>
      </c>
      <c r="N88" s="103" t="s">
        <v>209</v>
      </c>
      <c r="O88" s="104">
        <v>0.37</v>
      </c>
      <c r="P88" s="158">
        <v>45922</v>
      </c>
      <c r="Q88" s="158">
        <v>45947</v>
      </c>
      <c r="R88" s="28">
        <f>(K88-O88)/O88*100</f>
        <v>8.1081081081081159</v>
      </c>
      <c r="S88" s="105">
        <f>IF(INDEX(Historical!$D$7:$D1379,MATCH(B88,Historical!$B$7:$B$1062,0))=0,"n/a",(INDEX(Historical!$C$7:$C$1062,MATCH(B88,Historical!$B$7:$B$1062,0))/INDEX(Historical!$D$7:$D$1062,MATCH(B88,Historical!$B$7:$B$1062,0))-1)*100)</f>
        <v>2.0270270270270396</v>
      </c>
      <c r="T88" s="105">
        <f>IF(INDEX(Historical!$F$7:$F$1062,MATCH(B88,Historical!$B$7:$B$1062,0))=0,"n/a",((INDEX(Historical!$C$7:$C$1062,MATCH(B88,Historical!$B$7:$B$1062,0))/INDEX(Historical!$F$7:$F$1062,MATCH(B88,Historical!$B$7:$B$1062,0)))^(1/3)-1)*100)</f>
        <v>2.7986431375447651</v>
      </c>
      <c r="U88" s="105">
        <f>IF(INDEX(Historical!$H$7:$H$1062,MATCH(B88,Historical!$B$7:$B$1062,0))=0,"n/a",((INDEX(Historical!$C$7:$C$1062,MATCH(B88,Historical!$B$7:$B$1062,0))/INDEX(Historical!$H$7:$H$1062,MATCH(B88,Historical!$B$7:$B$1062,0)))^(1/5)-1)*100)</f>
        <v>7.7429150820098602</v>
      </c>
      <c r="V88" s="105">
        <f>IF(INDEX(Historical!$M$7:$M$1062,MATCH(B88,Historical!$B$7:$B$1062,0))=0,"n/a",((INDEX(Historical!$C$7:$C$1062,MATCH(B88,Historical!$B$7:$B$1062,0))/INDEX(Historical!$M$7:$M$1062,MATCH(B88,Historical!$B$7:$B$1062,0)))^(1/10)-1)*100)</f>
        <v>7.3204720835756021</v>
      </c>
      <c r="W88" s="106">
        <f>IF(OR(U88&lt;=0,U88="n/a",V88&lt;=0,V88="n/a"),"n/a",U88/V88)</f>
        <v>1.0577070704746026</v>
      </c>
      <c r="X88" s="107">
        <f>IF(OR(AJ88&lt;=0,AJ88="n/a",U88&lt;=0,U88="n/a"),"n/a",U88/AJ88)</f>
        <v>0.28956301727785566</v>
      </c>
      <c r="Y88" s="162"/>
      <c r="Z88" s="101">
        <f>IF(OR(AC88&lt;0.01,AC88="n/a"),"n/a",M88/AC88*100)</f>
        <v>27.826086956521738</v>
      </c>
      <c r="AA88" s="109">
        <f>IF(OR(AC88&lt;0.01,AC88="n/a"),"n/a",I88/AC88)</f>
        <v>25.506086956521738</v>
      </c>
      <c r="AB88" s="71">
        <v>9</v>
      </c>
      <c r="AC88" s="100">
        <v>5.75</v>
      </c>
      <c r="AD88" s="100">
        <v>1.08</v>
      </c>
      <c r="AE88" s="100">
        <v>3.55</v>
      </c>
      <c r="AF88" s="100">
        <v>6.59</v>
      </c>
      <c r="AG88" s="100">
        <v>14.87</v>
      </c>
      <c r="AH88" s="100">
        <v>33.18</v>
      </c>
      <c r="AI88" s="100">
        <v>18.55</v>
      </c>
      <c r="AJ88" s="100">
        <v>26.740000000000002</v>
      </c>
      <c r="AK88" s="100">
        <v>22.8</v>
      </c>
      <c r="AL88" s="100">
        <v>88840</v>
      </c>
      <c r="AM88" s="100">
        <v>0.33</v>
      </c>
      <c r="AN88" s="100">
        <v>0.7</v>
      </c>
      <c r="AO88" s="110">
        <f>IF(U88="n/a","n/a",IF(AA88&lt;0,"n/a",IF(AA88="n/a","n/a",J88+U88-AA88)))</f>
        <v>-16.672213194571881</v>
      </c>
      <c r="AP88" s="111">
        <f>IF(U88="n/a","n/a",J88+U88)</f>
        <v>8.8338737619498566</v>
      </c>
      <c r="AQ88" s="112">
        <f>IF(OR(AC88&lt;0.01,AC88="n/a",AF88="n/a"),"n/a",(I88/SQRT(22.5*AC88*(I88/AF88))-1)*100)</f>
        <v>173.32122984867152</v>
      </c>
      <c r="AR88" s="101">
        <f>INDEX(Historical!$C$7:$C$1063,MATCH(B88,Historical!$B$7:$B$1063,0))*IF(AH88="n/a",1.03,IF(AH88&lt;0,1.01,IF(AH88&gt;10,1.1,(1+AH88/100))))</f>
        <v>1.6610000000000003</v>
      </c>
      <c r="AS88" s="109">
        <f>IF($AI88="n/a",1.03*AR88,IF($AI88&lt;0,1.01*AR88,IF($AI88&gt;10,1.1*AR88,(1+$AI88/100)*AR88)))</f>
        <v>1.8271000000000004</v>
      </c>
      <c r="AT88" s="109">
        <f>IF($AK88="n/a",1.03*AS88,IF($AK88&lt;0,1.01*AS88,IF($AK88&gt;10,1.1*AS88,(1+$AK88/100)*AS88)))</f>
        <v>2.0098100000000008</v>
      </c>
      <c r="AU88" s="109">
        <f>IF($AK88="n/a",1.03*AT88,IF($AK88&lt;0,1.01*AT88,IF($AK88&gt;10,1.1*AT88,(1+$AK88/100)*AT88)))</f>
        <v>2.2107910000000008</v>
      </c>
      <c r="AV88" s="109">
        <f>IF($AK88="n/a",1.03*AU88,IF($AK88&lt;0,1.01*AU88,IF($AK88&gt;10,1.1*AU88,(1+$AK88/100)*AU88)))</f>
        <v>2.4318701000000011</v>
      </c>
      <c r="AW88" s="109">
        <f>SUM(AR88:AV88)</f>
        <v>10.140571100000003</v>
      </c>
      <c r="AX88" s="113">
        <f>AW88/I88*100</f>
        <v>6.914340038183556</v>
      </c>
      <c r="AY88" s="718">
        <v>1.32</v>
      </c>
      <c r="AZ88" s="100">
        <v>42.29</v>
      </c>
      <c r="BA88" s="100">
        <v>-2.9899999999999998</v>
      </c>
      <c r="BB88" s="100">
        <v>3.18</v>
      </c>
      <c r="BC88" s="100">
        <v>12.21</v>
      </c>
      <c r="BE88" s="12">
        <v>2021</v>
      </c>
      <c r="BF88" s="12">
        <f>IF(BE88&gt;2020,0,IF(BE88&gt;2008,1,IF(BE88&gt;2001,2,IF(BE88&gt;1990,3,IF(BE88&gt;1980,4,IF(BE88&gt;1973,5,IF(BE88&gt;1970,6,IF(BE88&gt;1960,7,IF(BE88&gt;1958,8,IF(BE88&gt;1953,9,10))))))))))</f>
        <v>0</v>
      </c>
      <c r="BG88" s="100">
        <v>5.3100000000000005</v>
      </c>
      <c r="BH88" t="s">
        <v>121</v>
      </c>
      <c r="BI88" t="s">
        <v>122</v>
      </c>
    </row>
    <row r="89" spans="1:61" ht="12.75" customHeight="1" x14ac:dyDescent="0.2">
      <c r="A89" s="116" t="s">
        <v>1521</v>
      </c>
      <c r="B89" s="55" t="s">
        <v>1522</v>
      </c>
      <c r="C89" s="156" t="s">
        <v>134</v>
      </c>
      <c r="D89" s="98" t="s">
        <v>145</v>
      </c>
      <c r="E89" s="157">
        <v>9</v>
      </c>
      <c r="F89" s="2">
        <v>529</v>
      </c>
      <c r="G89" s="2" t="s">
        <v>146</v>
      </c>
      <c r="H89" s="2" t="s">
        <v>146</v>
      </c>
      <c r="I89" s="100">
        <v>54.6</v>
      </c>
      <c r="J89" s="101">
        <f>(M89/I89)*100</f>
        <v>2.9304029304029302</v>
      </c>
      <c r="K89" s="104">
        <v>0.4</v>
      </c>
      <c r="L89" s="71">
        <v>4</v>
      </c>
      <c r="M89" s="28">
        <f>K89*L89</f>
        <v>1.6</v>
      </c>
      <c r="N89" s="103" t="s">
        <v>585</v>
      </c>
      <c r="O89" s="104">
        <v>0.35</v>
      </c>
      <c r="P89" s="115">
        <v>45702</v>
      </c>
      <c r="Q89" s="115">
        <v>45715</v>
      </c>
      <c r="R89" s="28">
        <f>(K89-O89)/O89*100</f>
        <v>14.285714285714299</v>
      </c>
      <c r="S89" s="105">
        <f>IF(INDEX(Historical!$D$7:$D1380,MATCH(B89,Historical!$B$7:$B$1062,0))=0,"n/a",(INDEX(Historical!$C$7:$C$1062,MATCH(B89,Historical!$B$7:$B$1062,0))/INDEX(Historical!$D$7:$D$1062,MATCH(B89,Historical!$B$7:$B$1062,0))-1)*100)</f>
        <v>23.076923076923084</v>
      </c>
      <c r="T89" s="105">
        <f>IF(INDEX(Historical!$F$7:$F$1062,MATCH(B89,Historical!$B$7:$B$1062,0))=0,"n/a",((INDEX(Historical!$C$7:$C$1062,MATCH(B89,Historical!$B$7:$B$1062,0))/INDEX(Historical!$F$7:$F$1062,MATCH(B89,Historical!$B$7:$B$1062,0)))^(1/3)-1)*100)</f>
        <v>12.001558935217194</v>
      </c>
      <c r="U89" s="105">
        <f>IF(INDEX(Historical!$H$7:$H$1062,MATCH(B89,Historical!$B$7:$B$1062,0))=0,"n/a",((INDEX(Historical!$C$7:$C$1062,MATCH(B89,Historical!$B$7:$B$1062,0))/INDEX(Historical!$H$7:$H$1062,MATCH(B89,Historical!$B$7:$B$1062,0)))^(1/5)-1)*100)</f>
        <v>22.953370843729704</v>
      </c>
      <c r="V89" s="105">
        <f>IF(INDEX(Historical!$M$7:$M$1062,MATCH(B89,Historical!$B$7:$B$1062,0))=0,"n/a",((INDEX(Historical!$C$7:$C$1062,MATCH(B89,Historical!$B$7:$B$1062,0))/INDEX(Historical!$M$7:$M$1062,MATCH(B89,Historical!$B$7:$B$1062,0)))^(1/10)-1)*100)</f>
        <v>21.029529231896447</v>
      </c>
      <c r="W89" s="106">
        <f>IF(OR(U89&lt;=0,U89="n/a",V89&lt;=0,V89="n/a"),"n/a",U89/V89)</f>
        <v>1.0914828663361269</v>
      </c>
      <c r="X89" s="107">
        <f>IF(OR(AJ89&lt;=0,AJ89="n/a",U89&lt;=0,U89="n/a"),"n/a",U89/AJ89)</f>
        <v>17.388917305855834</v>
      </c>
      <c r="Y89" s="167" t="s">
        <v>1523</v>
      </c>
      <c r="Z89" s="101">
        <f>IF(OR(AC89&lt;0.01,AC89="n/a"),"n/a",M89/AC89*100)</f>
        <v>44.568245125348191</v>
      </c>
      <c r="AA89" s="109">
        <f>IF(OR(AC89&lt;0.01,AC89="n/a"),"n/a",I89/AC89)</f>
        <v>15.208913649025071</v>
      </c>
      <c r="AB89" s="71">
        <v>11</v>
      </c>
      <c r="AC89" s="100">
        <v>3.59</v>
      </c>
      <c r="AD89" s="100">
        <v>0.48</v>
      </c>
      <c r="AE89" s="100">
        <v>1.08</v>
      </c>
      <c r="AF89" s="100">
        <v>1.05</v>
      </c>
      <c r="AG89" s="100">
        <v>7.9600000000000009</v>
      </c>
      <c r="AH89" s="100">
        <v>25.779999999999998</v>
      </c>
      <c r="AI89" s="100">
        <v>34.369999999999997</v>
      </c>
      <c r="AJ89" s="100">
        <v>1.32</v>
      </c>
      <c r="AK89" s="100">
        <v>24.03</v>
      </c>
      <c r="AL89" s="100">
        <v>12590</v>
      </c>
      <c r="AM89" s="100">
        <v>32.78</v>
      </c>
      <c r="AN89" s="100">
        <v>3.49</v>
      </c>
      <c r="AO89" s="110">
        <f>IF(U89="n/a","n/a",IF(AA89&lt;0,"n/a",IF(AA89="n/a","n/a",J89+U89-AA89)))</f>
        <v>10.674860125107564</v>
      </c>
      <c r="AP89" s="111">
        <f>IF(U89="n/a","n/a",J89+U89)</f>
        <v>25.883773774132635</v>
      </c>
      <c r="AQ89" s="112">
        <f>IF(OR(AC89&lt;0.01,AC89="n/a",AF89="n/a"),"n/a",(I89/SQRT(22.5*AC89*(I89/AF89))-1)*100)</f>
        <v>-15.753379674839774</v>
      </c>
      <c r="AR89" s="101">
        <f>INDEX(Historical!$C$7:$C$1063,MATCH(B89,Historical!$B$7:$B$1063,0))*IF(AH89="n/a",1.03,IF(AH89&lt;0,1.01,IF(AH89&gt;10,1.1,(1+AH89/100))))</f>
        <v>1.7600000000000002</v>
      </c>
      <c r="AS89" s="109">
        <f>IF($AI89="n/a",1.03*AR89,IF($AI89&lt;0,1.01*AR89,IF($AI89&gt;10,1.1*AR89,(1+$AI89/100)*AR89)))</f>
        <v>1.9360000000000004</v>
      </c>
      <c r="AT89" s="109">
        <f>IF($AK89="n/a",1.03*AS89,IF($AK89&lt;0,1.01*AS89,IF($AK89&gt;10,1.1*AS89,(1+$AK89/100)*AS89)))</f>
        <v>2.1296000000000004</v>
      </c>
      <c r="AU89" s="109">
        <f>IF($AK89="n/a",1.03*AT89,IF($AK89&lt;0,1.01*AT89,IF($AK89&gt;10,1.1*AT89,(1+$AK89/100)*AT89)))</f>
        <v>2.3425600000000006</v>
      </c>
      <c r="AV89" s="109">
        <f>IF($AK89="n/a",1.03*AU89,IF($AK89&lt;0,1.01*AU89,IF($AK89&gt;10,1.1*AU89,(1+$AK89/100)*AU89)))</f>
        <v>2.5768160000000009</v>
      </c>
      <c r="AW89" s="109">
        <f>SUM(AR89:AV89)</f>
        <v>10.744976000000003</v>
      </c>
      <c r="AX89" s="113">
        <f>AW89/I89*100</f>
        <v>19.679443223443226</v>
      </c>
      <c r="AY89" s="100">
        <v>1.53</v>
      </c>
      <c r="AZ89" s="100">
        <v>53.669999999999995</v>
      </c>
      <c r="BA89" s="100">
        <v>-23.14</v>
      </c>
      <c r="BB89" s="100">
        <v>-1.1400000000000001</v>
      </c>
      <c r="BC89" s="100">
        <v>1.97</v>
      </c>
      <c r="BE89" s="12">
        <v>2017</v>
      </c>
      <c r="BF89" s="12">
        <f>IF(BE89&gt;2020,0,IF(BE89&gt;2008,1,IF(BE89&gt;2001,2,IF(BE89&gt;1990,3,IF(BE89&gt;1980,4,IF(BE89&gt;1973,5,IF(BE89&gt;1970,6,IF(BE89&gt;1960,7,IF(BE89&gt;1958,8,IF(BE89&gt;1953,9,10))))))))))</f>
        <v>1</v>
      </c>
      <c r="BG89" s="100">
        <v>1.1299999999999999</v>
      </c>
      <c r="BH89" t="s">
        <v>121</v>
      </c>
      <c r="BI89" t="s">
        <v>122</v>
      </c>
    </row>
    <row r="90" spans="1:61" ht="12.75" customHeight="1" x14ac:dyDescent="0.2">
      <c r="A90" s="116" t="s">
        <v>5566</v>
      </c>
      <c r="B90" s="55" t="s">
        <v>5546</v>
      </c>
      <c r="C90" s="156" t="s">
        <v>300</v>
      </c>
      <c r="D90" s="98" t="s">
        <v>865</v>
      </c>
      <c r="E90" s="157">
        <v>6</v>
      </c>
      <c r="F90" s="2">
        <v>624</v>
      </c>
      <c r="G90" s="2" t="s">
        <v>146</v>
      </c>
      <c r="H90" s="2" t="s">
        <v>146</v>
      </c>
      <c r="I90" s="100">
        <v>62.24</v>
      </c>
      <c r="J90" s="101">
        <f>(M90/I90)*100</f>
        <v>1.0282776349614395</v>
      </c>
      <c r="K90" s="104">
        <v>0.16</v>
      </c>
      <c r="L90" s="71">
        <v>4</v>
      </c>
      <c r="M90" s="28">
        <f>K90*L90</f>
        <v>0.64</v>
      </c>
      <c r="N90" s="103" t="s">
        <v>158</v>
      </c>
      <c r="O90" s="104">
        <v>0.14000000000000001</v>
      </c>
      <c r="P90" s="158">
        <v>45974</v>
      </c>
      <c r="Q90" s="158">
        <v>46003</v>
      </c>
      <c r="R90" s="28">
        <f>(K90-O90)/O90*100</f>
        <v>14.285714285714276</v>
      </c>
      <c r="S90" s="105">
        <f>IF(INDEX(Historical!$D$7:$D1734,MATCH(B90,Historical!$B$7:$B$1062,0))=0,"n/a",(INDEX(Historical!$C$7:$C$1062,MATCH(B90,Historical!$B$7:$B$1062,0))/INDEX(Historical!$D$7:$D$1062,MATCH(B90,Historical!$B$7:$B$1062,0))-1)*100)</f>
        <v>11.538461538461542</v>
      </c>
      <c r="T90" s="105">
        <f>IF(INDEX(Historical!$F$7:$F$1062,MATCH(B90,Historical!$B$7:$B$1062,0))=0,"n/a",((INDEX(Historical!$C$7:$C$1062,MATCH(B90,Historical!$B$7:$B$1062,0))/INDEX(Historical!$F$7:$F$1062,MATCH(B90,Historical!$B$7:$B$1062,0)))^(1/3)-1)*100)</f>
        <v>13.18511959629507</v>
      </c>
      <c r="U90" s="105">
        <f>IF(INDEX(Historical!$H$7:$H$1062,MATCH(B90,Historical!$B$7:$B$1062,0))=0,"n/a",((INDEX(Historical!$C$7:$C$1062,MATCH(B90,Historical!$B$7:$B$1062,0))/INDEX(Historical!$H$7:$H$1062,MATCH(B90,Historical!$B$7:$B$1062,0)))^(1/5)-1)*100)</f>
        <v>52.639168203764775</v>
      </c>
      <c r="V90" s="105" t="str">
        <f>IF(INDEX(Historical!$M$7:$M$1062,MATCH(B90,Historical!$B$7:$B$1062,0))=0,"n/a",((INDEX(Historical!$C$7:$C$1062,MATCH(B90,Historical!$B$7:$B$1062,0))/INDEX(Historical!$M$7:$M$1062,MATCH(B90,Historical!$B$7:$B$1062,0)))^(1/10)-1)*100)</f>
        <v>n/a</v>
      </c>
      <c r="W90" s="106" t="str">
        <f>IF(OR(U90&lt;=0,U90="n/a",V90&lt;=0,V90="n/a"),"n/a",U90/V90)</f>
        <v>n/a</v>
      </c>
      <c r="X90" s="107">
        <f>IF(OR(AJ90&lt;=0,AJ90="n/a",U90&lt;=0,U90="n/a"),"n/a",U90/AJ90)</f>
        <v>2.4947473082352976</v>
      </c>
      <c r="Y90" s="162"/>
      <c r="Z90" s="101">
        <f>IF(OR(AC90&lt;0.01,AC90="n/a"),"n/a",M90/AC90*100)</f>
        <v>29.906542056074763</v>
      </c>
      <c r="AA90" s="109">
        <f>IF(OR(AC90&lt;0.01,AC90="n/a"),"n/a",I90/AC90)</f>
        <v>29.084112149532711</v>
      </c>
      <c r="AB90" s="71">
        <v>12</v>
      </c>
      <c r="AC90" s="100">
        <v>2.14</v>
      </c>
      <c r="AD90" s="100" t="s">
        <v>142</v>
      </c>
      <c r="AE90" s="100">
        <v>6.47</v>
      </c>
      <c r="AF90" s="100">
        <v>4.6399999999999997</v>
      </c>
      <c r="AG90" s="100">
        <v>16.37</v>
      </c>
      <c r="AH90" s="100" t="s">
        <v>142</v>
      </c>
      <c r="AI90" s="100" t="s">
        <v>142</v>
      </c>
      <c r="AJ90" s="100">
        <v>21.099999999999998</v>
      </c>
      <c r="AK90" s="100" t="s">
        <v>142</v>
      </c>
      <c r="AL90" s="100">
        <v>3540</v>
      </c>
      <c r="AM90" s="100">
        <v>3.6900000000000004</v>
      </c>
      <c r="AN90" s="100">
        <v>0.49</v>
      </c>
      <c r="AO90" s="110">
        <f>IF(U90="n/a","n/a",IF(AA90&lt;0,"n/a",IF(AA90="n/a","n/a",J90+U90-AA90)))</f>
        <v>24.583333689193505</v>
      </c>
      <c r="AP90" s="111">
        <f>IF(U90="n/a","n/a",J90+U90)</f>
        <v>53.667445838726216</v>
      </c>
      <c r="AQ90" s="112">
        <f>IF(OR(AC90&lt;0.01,AC90="n/a",AF90="n/a"),"n/a",(I90/SQRT(22.5*AC90*(I90/AF90))-1)*100)</f>
        <v>144.90386356358215</v>
      </c>
      <c r="AR90" s="101">
        <f>INDEX(Historical!$C$7:$C$1063,MATCH(B90,Historical!$B$7:$B$1063,0))*IF(AH90="n/a",1.03,IF(AH90&lt;0,1.01,IF(AH90&gt;10,1.1,(1+AH90/100))))</f>
        <v>0.59740000000000004</v>
      </c>
      <c r="AS90" s="109">
        <f>IF($AI90="n/a",1.03*AR90,IF($AI90&lt;0,1.01*AR90,IF($AI90&gt;10,1.1*AR90,(1+$AI90/100)*AR90)))</f>
        <v>0.61532200000000004</v>
      </c>
      <c r="AT90" s="109">
        <f>IF($AK90="n/a",1.03*AS90,IF($AK90&lt;0,1.01*AS90,IF($AK90&gt;10,1.1*AS90,(1+$AK90/100)*AS90)))</f>
        <v>0.63378166000000002</v>
      </c>
      <c r="AU90" s="109">
        <f>IF($AK90="n/a",1.03*AT90,IF($AK90&lt;0,1.01*AT90,IF($AK90&gt;10,1.1*AT90,(1+$AK90/100)*AT90)))</f>
        <v>0.6527951098</v>
      </c>
      <c r="AV90" s="109">
        <f>IF($AK90="n/a",1.03*AU90,IF($AK90&lt;0,1.01*AU90,IF($AK90&gt;10,1.1*AU90,(1+$AK90/100)*AU90)))</f>
        <v>0.67237896309400003</v>
      </c>
      <c r="AW90" s="109">
        <f>SUM(AR90:AV90)</f>
        <v>3.1716777328940005</v>
      </c>
      <c r="AX90" s="113">
        <f>AW90/I90*100</f>
        <v>5.0958832469376611</v>
      </c>
      <c r="AY90" s="100">
        <v>1.28</v>
      </c>
      <c r="AZ90" s="100">
        <v>34.22</v>
      </c>
      <c r="BA90" s="100">
        <v>-15.370000000000001</v>
      </c>
      <c r="BB90" s="100">
        <v>-1.44</v>
      </c>
      <c r="BC90" s="100">
        <v>-1.6099999999999999</v>
      </c>
      <c r="BE90" s="12">
        <v>2020</v>
      </c>
      <c r="BF90" s="12">
        <f>IF(BE90&gt;2020,0,IF(BE90&gt;2008,1,IF(BE90&gt;2001,2,IF(BE90&gt;1990,3,IF(BE90&gt;1980,4,IF(BE90&gt;1973,5,IF(BE90&gt;1970,6,IF(BE90&gt;1960,7,IF(BE90&gt;1958,8,IF(BE90&gt;1953,9,10))))))))))</f>
        <v>1</v>
      </c>
      <c r="BG90" s="100">
        <v>8.0500000000000007</v>
      </c>
      <c r="BH90" s="55" t="s">
        <v>121</v>
      </c>
      <c r="BI90" s="55" t="s">
        <v>122</v>
      </c>
    </row>
    <row r="91" spans="1:61" ht="12.75" customHeight="1" x14ac:dyDescent="0.2">
      <c r="A91" s="116" t="s">
        <v>5590</v>
      </c>
      <c r="B91" s="55" t="s">
        <v>5580</v>
      </c>
      <c r="C91" s="156" t="s">
        <v>134</v>
      </c>
      <c r="D91" s="98" t="s">
        <v>145</v>
      </c>
      <c r="E91" s="157">
        <v>6</v>
      </c>
      <c r="F91" s="2">
        <v>646</v>
      </c>
      <c r="G91" s="2" t="s">
        <v>146</v>
      </c>
      <c r="H91" s="2" t="s">
        <v>146</v>
      </c>
      <c r="I91" s="100">
        <v>122.28</v>
      </c>
      <c r="J91" s="101">
        <f>(M91/I91)*100</f>
        <v>2.9440628066732093</v>
      </c>
      <c r="K91" s="104">
        <v>0.9</v>
      </c>
      <c r="L91" s="71">
        <v>4</v>
      </c>
      <c r="M91" s="28">
        <f>K91*L91</f>
        <v>3.6</v>
      </c>
      <c r="N91" s="103" t="s">
        <v>312</v>
      </c>
      <c r="O91" s="104">
        <v>0.8</v>
      </c>
      <c r="P91" s="158">
        <v>46097</v>
      </c>
      <c r="Q91" s="158">
        <v>46107</v>
      </c>
      <c r="R91" s="28">
        <f>(K91-O91)/O91*100</f>
        <v>12.499999999999996</v>
      </c>
      <c r="S91" s="105">
        <f>IF(INDEX(Historical!$D$7:$D1733,MATCH(B91,Historical!$B$7:$B$1062,0))=0,"n/a",(INDEX(Historical!$C$7:$C$1062,MATCH(B91,Historical!$B$7:$B$1062,0))/INDEX(Historical!$D$7:$D$1062,MATCH(B91,Historical!$B$7:$B$1062,0))-1)*100)</f>
        <v>14.285714285714302</v>
      </c>
      <c r="T91" s="105">
        <f>IF(INDEX(Historical!$F$7:$F$1062,MATCH(B91,Historical!$B$7:$B$1062,0))=0,"n/a",((INDEX(Historical!$C$7:$C$1062,MATCH(B91,Historical!$B$7:$B$1062,0))/INDEX(Historical!$F$7:$F$1062,MATCH(B91,Historical!$B$7:$B$1062,0)))^(1/3)-1)*100)</f>
        <v>13.30326698854094</v>
      </c>
      <c r="U91" s="105" t="str">
        <f>IF(INDEX(Historical!$H$7:$H$1062,MATCH(B91,Historical!$B$7:$B$1062,0))=0,"n/a",((INDEX(Historical!$C$7:$C$1062,MATCH(B91,Historical!$B$7:$B$1062,0))/INDEX(Historical!$H$7:$H$1062,MATCH(B91,Historical!$B$7:$B$1062,0)))^(1/5)-1)*100)</f>
        <v>n/a</v>
      </c>
      <c r="V91" s="105" t="str">
        <f>IF(INDEX(Historical!$M$7:$M$1062,MATCH(B91,Historical!$B$7:$B$1062,0))=0,"n/a",((INDEX(Historical!$C$7:$C$1062,MATCH(B91,Historical!$B$7:$B$1062,0))/INDEX(Historical!$M$7:$M$1062,MATCH(B91,Historical!$B$7:$B$1062,0)))^(1/10)-1)*100)</f>
        <v>n/a</v>
      </c>
      <c r="W91" s="106" t="str">
        <f>IF(OR(U91&lt;=0,U91="n/a",V91&lt;=0,V91="n/a"),"n/a",U91/V91)</f>
        <v>n/a</v>
      </c>
      <c r="X91" s="107" t="str">
        <f>IF(OR(AJ91&lt;=0,AJ91="n/a",U91&lt;=0,U91="n/a"),"n/a",U91/AJ91)</f>
        <v>n/a</v>
      </c>
      <c r="Y91" s="162"/>
      <c r="Z91" s="101" t="str">
        <f>IF(OR(AC91&lt;0.01,AC91="n/a"),"n/a",M91/AC91*100)</f>
        <v>n/a</v>
      </c>
      <c r="AA91" s="109" t="str">
        <f>IF(OR(AC91&lt;0.01,AC91="n/a"),"n/a",I91/AC91)</f>
        <v>n/a</v>
      </c>
      <c r="AB91" s="71">
        <v>12</v>
      </c>
      <c r="AC91" s="100">
        <v>-6.1</v>
      </c>
      <c r="AD91" s="100">
        <v>0.35</v>
      </c>
      <c r="AE91" s="100">
        <v>1.46</v>
      </c>
      <c r="AF91" s="100">
        <v>0.96</v>
      </c>
      <c r="AG91" s="100">
        <v>-3.7699999999999996</v>
      </c>
      <c r="AH91" s="100">
        <v>4.38</v>
      </c>
      <c r="AI91" s="100">
        <v>18.440000000000001</v>
      </c>
      <c r="AJ91" s="100">
        <v>57.53</v>
      </c>
      <c r="AK91" s="100">
        <v>12.36</v>
      </c>
      <c r="AL91" s="100">
        <v>8530</v>
      </c>
      <c r="AM91" s="100">
        <v>9.0499999999999989</v>
      </c>
      <c r="AN91" s="100">
        <v>0.21</v>
      </c>
      <c r="AO91" s="110" t="str">
        <f>IF(U91="n/a","n/a",IF(AA91&lt;0,"n/a",IF(AA91="n/a","n/a",J91+U91-AA91)))</f>
        <v>n/a</v>
      </c>
      <c r="AP91" s="111" t="str">
        <f>IF(U91="n/a","n/a",J91+U91)</f>
        <v>n/a</v>
      </c>
      <c r="AQ91" s="112" t="str">
        <f>IF(OR(AC91&lt;0.01,AC91="n/a",AF91="n/a"),"n/a",(I91/SQRT(22.5*AC91*(I91/AF91))-1)*100)</f>
        <v>n/a</v>
      </c>
      <c r="AR91" s="101">
        <f>INDEX(Historical!$C$7:$C$1063,MATCH(B91,Historical!$B$7:$B$1063,0))*IF(AH91="n/a",1.03,IF(AH91&lt;0,1.01,IF(AH91&gt;10,1.1,(1+AH91/100))))</f>
        <v>3.3401600000000005</v>
      </c>
      <c r="AS91" s="109">
        <f>IF($AI91="n/a",1.03*AR91,IF($AI91&lt;0,1.01*AR91,IF($AI91&gt;10,1.1*AR91,(1+$AI91/100)*AR91)))</f>
        <v>3.674176000000001</v>
      </c>
      <c r="AT91" s="109">
        <f>IF($AK91="n/a",1.03*AS91,IF($AK91&lt;0,1.01*AS91,IF($AK91&gt;10,1.1*AS91,(1+$AK91/100)*AS91)))</f>
        <v>4.0415936000000015</v>
      </c>
      <c r="AU91" s="109">
        <f>IF($AK91="n/a",1.03*AT91,IF($AK91&lt;0,1.01*AT91,IF($AK91&gt;10,1.1*AT91,(1+$AK91/100)*AT91)))</f>
        <v>4.4457529600000019</v>
      </c>
      <c r="AV91" s="109">
        <f>IF($AK91="n/a",1.03*AU91,IF($AK91&lt;0,1.01*AU91,IF($AK91&gt;10,1.1*AU91,(1+$AK91/100)*AU91)))</f>
        <v>4.8903282560000028</v>
      </c>
      <c r="AW91" s="109">
        <f>SUM(AR91:AV91)</f>
        <v>20.392010816000006</v>
      </c>
      <c r="AX91" s="113">
        <f>AW91/I91*100</f>
        <v>16.676489054628725</v>
      </c>
      <c r="AY91" s="100">
        <v>1.3</v>
      </c>
      <c r="AZ91" s="100">
        <v>47.949999999999996</v>
      </c>
      <c r="BA91" s="100">
        <v>-3.4799999999999995</v>
      </c>
      <c r="BB91" s="100">
        <v>9.41</v>
      </c>
      <c r="BC91" s="100">
        <v>13.200000000000001</v>
      </c>
      <c r="BE91" s="12">
        <v>2021</v>
      </c>
      <c r="BF91" s="12">
        <f>IF(BE91&gt;2020,0,IF(BE91&gt;2008,1,IF(BE91&gt;2001,2,IF(BE91&gt;1990,3,IF(BE91&gt;1980,4,IF(BE91&gt;1973,5,IF(BE91&gt;1970,6,IF(BE91&gt;1960,7,IF(BE91&gt;1958,8,IF(BE91&gt;1953,9,10))))))))))</f>
        <v>0</v>
      </c>
      <c r="BG91" s="100">
        <v>-0.12</v>
      </c>
      <c r="BH91" s="55" t="s">
        <v>121</v>
      </c>
      <c r="BI91" s="55" t="s">
        <v>122</v>
      </c>
    </row>
    <row r="92" spans="1:61" ht="12.75" customHeight="1" x14ac:dyDescent="0.2">
      <c r="A92" s="116" t="s">
        <v>1524</v>
      </c>
      <c r="B92" s="55" t="s">
        <v>1525</v>
      </c>
      <c r="C92" s="156" t="s">
        <v>116</v>
      </c>
      <c r="D92" s="98" t="s">
        <v>130</v>
      </c>
      <c r="E92" s="157">
        <v>6</v>
      </c>
      <c r="F92" s="2">
        <v>621</v>
      </c>
      <c r="G92" s="2" t="s">
        <v>146</v>
      </c>
      <c r="H92" s="2" t="s">
        <v>146</v>
      </c>
      <c r="I92" s="100">
        <v>36.61</v>
      </c>
      <c r="J92" s="101">
        <f>(M92/I92)*100</f>
        <v>1.8027861240098337</v>
      </c>
      <c r="K92" s="104">
        <v>0.16500000000000001</v>
      </c>
      <c r="L92" s="71">
        <v>4</v>
      </c>
      <c r="M92" s="28">
        <f>K92*L92</f>
        <v>0.66</v>
      </c>
      <c r="N92" s="103" t="s">
        <v>158</v>
      </c>
      <c r="O92" s="104">
        <v>0.15</v>
      </c>
      <c r="P92" s="115">
        <v>45730</v>
      </c>
      <c r="Q92" s="115">
        <v>45762</v>
      </c>
      <c r="R92" s="28">
        <f>(K92-O92)/O92*100</f>
        <v>10.000000000000009</v>
      </c>
      <c r="S92" s="105">
        <f>IF(INDEX(Historical!$D$7:$D1387,MATCH(B92,Historical!$B$7:$B$1062,0))=0,"n/a",(INDEX(Historical!$C$7:$C$1062,MATCH(B92,Historical!$B$7:$B$1062,0))/INDEX(Historical!$D$7:$D$1062,MATCH(B92,Historical!$B$7:$B$1062,0))-1)*100)</f>
        <v>10.256410256410264</v>
      </c>
      <c r="T92" s="105">
        <f>IF(INDEX(Historical!$F$7:$F$1062,MATCH(B92,Historical!$B$7:$B$1062,0))=0,"n/a",((INDEX(Historical!$C$7:$C$1062,MATCH(B92,Historical!$B$7:$B$1062,0))/INDEX(Historical!$F$7:$F$1062,MATCH(B92,Historical!$B$7:$B$1062,0)))^(1/3)-1)*100)</f>
        <v>11.127263215307771</v>
      </c>
      <c r="U92" s="105">
        <f>IF(INDEX(Historical!$H$7:$H$1062,MATCH(B92,Historical!$B$7:$B$1062,0))=0,"n/a",((INDEX(Historical!$C$7:$C$1062,MATCH(B92,Historical!$B$7:$B$1062,0))/INDEX(Historical!$H$7:$H$1062,MATCH(B92,Historical!$B$7:$B$1062,0)))^(1/5)-1)*100)</f>
        <v>11.161711202302737</v>
      </c>
      <c r="V92" s="105">
        <f>IF(INDEX(Historical!$M$7:$M$1062,MATCH(B92,Historical!$B$7:$B$1062,0))=0,"n/a",((INDEX(Historical!$C$7:$C$1062,MATCH(B92,Historical!$B$7:$B$1062,0))/INDEX(Historical!$M$7:$M$1062,MATCH(B92,Historical!$B$7:$B$1062,0)))^(1/10)-1)*100)</f>
        <v>7.2607856323417153</v>
      </c>
      <c r="W92" s="106">
        <f>IF(OR(U92&lt;=0,U92="n/a",V92&lt;=0,V92="n/a"),"n/a",U92/V92)</f>
        <v>1.5372594327237992</v>
      </c>
      <c r="X92" s="107" t="str">
        <f>IF(OR(AJ92&lt;=0,AJ92="n/a",U92&lt;=0,U92="n/a"),"n/a",U92/AJ92)</f>
        <v>n/a</v>
      </c>
      <c r="Y92" s="162"/>
      <c r="Z92" s="101">
        <f>IF(OR(AC92&lt;0.01,AC92="n/a"),"n/a",M92/AC92*100)</f>
        <v>19.879518072289159</v>
      </c>
      <c r="AA92" s="109">
        <f>IF(OR(AC92&lt;0.01,AC92="n/a"),"n/a",I92/AC92)</f>
        <v>11.02710843373494</v>
      </c>
      <c r="AB92" s="71">
        <v>12</v>
      </c>
      <c r="AC92" s="100">
        <v>3.32</v>
      </c>
      <c r="AD92" s="100">
        <v>149.5</v>
      </c>
      <c r="AE92" s="100">
        <v>0.6</v>
      </c>
      <c r="AF92" s="100">
        <v>2.82</v>
      </c>
      <c r="AG92" s="100">
        <v>27.089999999999996</v>
      </c>
      <c r="AH92" s="100">
        <v>1.7399999999999998</v>
      </c>
      <c r="AI92" s="100">
        <v>2.0699999999999998</v>
      </c>
      <c r="AJ92" s="100" t="s">
        <v>142</v>
      </c>
      <c r="AK92" s="100">
        <v>0.06</v>
      </c>
      <c r="AL92" s="100">
        <v>4640</v>
      </c>
      <c r="AM92" s="100">
        <v>1.55</v>
      </c>
      <c r="AN92" s="100">
        <v>1.71</v>
      </c>
      <c r="AO92" s="110">
        <f>IF(U92="n/a","n/a",IF(AA92&lt;0,"n/a",IF(AA92="n/a","n/a",J92+U92-AA92)))</f>
        <v>1.9373888925776317</v>
      </c>
      <c r="AP92" s="111">
        <f>IF(U92="n/a","n/a",J92+U92)</f>
        <v>12.964497326312571</v>
      </c>
      <c r="AQ92" s="112">
        <f>IF(OR(AC92&lt;0.01,AC92="n/a",AF92="n/a"),"n/a",(I92/SQRT(22.5*AC92*(I92/AF92))-1)*100)</f>
        <v>17.561229026754923</v>
      </c>
      <c r="AR92" s="101">
        <f>INDEX(Historical!$C$7:$C$1063,MATCH(B92,Historical!$B$7:$B$1063,0))*IF(AH92="n/a",1.03,IF(AH92&lt;0,1.01,IF(AH92&gt;10,1.1,(1+AH92/100))))</f>
        <v>0.65622300000000011</v>
      </c>
      <c r="AS92" s="109">
        <f>IF($AI92="n/a",1.03*AR92,IF($AI92&lt;0,1.01*AR92,IF($AI92&gt;10,1.1*AR92,(1+$AI92/100)*AR92)))</f>
        <v>0.66980681610000004</v>
      </c>
      <c r="AT92" s="109">
        <f>IF($AK92="n/a",1.03*AS92,IF($AK92&lt;0,1.01*AS92,IF($AK92&gt;10,1.1*AS92,(1+$AK92/100)*AS92)))</f>
        <v>0.67020870018965994</v>
      </c>
      <c r="AU92" s="109">
        <f>IF($AK92="n/a",1.03*AT92,IF($AK92&lt;0,1.01*AT92,IF($AK92&gt;10,1.1*AT92,(1+$AK92/100)*AT92)))</f>
        <v>0.67061082540977368</v>
      </c>
      <c r="AV92" s="109">
        <f>IF($AK92="n/a",1.03*AU92,IF($AK92&lt;0,1.01*AU92,IF($AK92&gt;10,1.1*AU92,(1+$AK92/100)*AU92)))</f>
        <v>0.67101319190501951</v>
      </c>
      <c r="AW92" s="109">
        <f>SUM(AR92:AV92)</f>
        <v>3.3378625336044534</v>
      </c>
      <c r="AX92" s="113">
        <f>AW92/I92*100</f>
        <v>9.117351908233962</v>
      </c>
      <c r="AY92" s="100">
        <v>0.45</v>
      </c>
      <c r="AZ92" s="100">
        <v>22.28</v>
      </c>
      <c r="BA92" s="100">
        <v>-29.909999999999997</v>
      </c>
      <c r="BB92" s="100">
        <v>4.74</v>
      </c>
      <c r="BC92" s="100">
        <v>-5.94</v>
      </c>
      <c r="BE92" s="12">
        <v>2020</v>
      </c>
      <c r="BF92" s="12">
        <f>IF(BE92&gt;2020,0,IF(BE92&gt;2008,1,IF(BE92&gt;2001,2,IF(BE92&gt;1990,3,IF(BE92&gt;1980,4,IF(BE92&gt;1973,5,IF(BE92&gt;1970,6,IF(BE92&gt;1960,7,IF(BE92&gt;1958,8,IF(BE92&gt;1953,9,10))))))))))</f>
        <v>1</v>
      </c>
      <c r="BG92" s="100">
        <v>6.29</v>
      </c>
      <c r="BH92" t="s">
        <v>121</v>
      </c>
      <c r="BI92" t="s">
        <v>122</v>
      </c>
    </row>
    <row r="93" spans="1:61" ht="12.75" customHeight="1" x14ac:dyDescent="0.2">
      <c r="A93" s="116" t="s">
        <v>1526</v>
      </c>
      <c r="B93" s="55" t="s">
        <v>1527</v>
      </c>
      <c r="C93" s="156" t="s">
        <v>116</v>
      </c>
      <c r="D93" s="98" t="s">
        <v>130</v>
      </c>
      <c r="E93" s="157">
        <v>9</v>
      </c>
      <c r="F93" s="2">
        <v>539</v>
      </c>
      <c r="G93" s="2" t="s">
        <v>146</v>
      </c>
      <c r="H93" s="2" t="s">
        <v>146</v>
      </c>
      <c r="I93" s="100">
        <v>56.77</v>
      </c>
      <c r="J93" s="101">
        <f>(M93/I93)*100</f>
        <v>2.8183899947155187</v>
      </c>
      <c r="K93" s="104">
        <v>0.4</v>
      </c>
      <c r="L93" s="71">
        <v>4</v>
      </c>
      <c r="M93" s="28">
        <f>K93*L93</f>
        <v>1.6</v>
      </c>
      <c r="N93" s="103" t="s">
        <v>1515</v>
      </c>
      <c r="O93" s="104">
        <v>0.39</v>
      </c>
      <c r="P93" s="158">
        <v>46087</v>
      </c>
      <c r="Q93" s="158">
        <v>46101</v>
      </c>
      <c r="R93" s="28">
        <f>(K93-O93)/O93*100</f>
        <v>2.5641025641025665</v>
      </c>
      <c r="S93" s="105">
        <f>IF(INDEX(Historical!$D$7:$D1388,MATCH(B93,Historical!$B$7:$B$1062,0))=0,"n/a",(INDEX(Historical!$C$7:$C$1062,MATCH(B93,Historical!$B$7:$B$1062,0))/INDEX(Historical!$D$7:$D$1062,MATCH(B93,Historical!$B$7:$B$1062,0))-1)*100)</f>
        <v>2.6315789473684292</v>
      </c>
      <c r="T93" s="105">
        <f>IF(INDEX(Historical!$F$7:$F$1062,MATCH(B93,Historical!$B$7:$B$1062,0))=0,"n/a",((INDEX(Historical!$C$7:$C$1062,MATCH(B93,Historical!$B$7:$B$1062,0))/INDEX(Historical!$F$7:$F$1062,MATCH(B93,Historical!$B$7:$B$1062,0)))^(1/3)-1)*100)</f>
        <v>9.1392883061105934</v>
      </c>
      <c r="U93" s="105">
        <f>IF(INDEX(Historical!$H$7:$H$1062,MATCH(B93,Historical!$B$7:$B$1062,0))=0,"n/a",((INDEX(Historical!$C$7:$C$1062,MATCH(B93,Historical!$B$7:$B$1062,0))/INDEX(Historical!$H$7:$H$1062,MATCH(B93,Historical!$B$7:$B$1062,0)))^(1/5)-1)*100)</f>
        <v>14.289655141156077</v>
      </c>
      <c r="V93" s="105">
        <f>IF(INDEX(Historical!$M$7:$M$1062,MATCH(B93,Historical!$B$7:$B$1062,0))=0,"n/a",((INDEX(Historical!$C$7:$C$1062,MATCH(B93,Historical!$B$7:$B$1062,0))/INDEX(Historical!$M$7:$M$1062,MATCH(B93,Historical!$B$7:$B$1062,0)))^(1/10)-1)*100)</f>
        <v>13.237743997702346</v>
      </c>
      <c r="W93" s="106">
        <f>IF(OR(U93&lt;=0,U93="n/a",V93&lt;=0,V93="n/a"),"n/a",U93/V93)</f>
        <v>1.0794630220705514</v>
      </c>
      <c r="X93" s="107" t="str">
        <f>IF(OR(AJ93&lt;=0,AJ93="n/a",U93&lt;=0,U93="n/a"),"n/a",U93/AJ93)</f>
        <v>n/a</v>
      </c>
      <c r="Y93" s="165"/>
      <c r="Z93" s="101">
        <f>IF(OR(AC93&lt;0.01,AC93="n/a"),"n/a",M93/AC93*100)</f>
        <v>76.19047619047619</v>
      </c>
      <c r="AA93" s="109">
        <f>IF(OR(AC93&lt;0.01,AC93="n/a"),"n/a",I93/AC93)</f>
        <v>27.033333333333335</v>
      </c>
      <c r="AB93" s="71">
        <v>12</v>
      </c>
      <c r="AC93" s="100">
        <v>2.1</v>
      </c>
      <c r="AD93" s="100">
        <v>0.91</v>
      </c>
      <c r="AE93" s="100">
        <v>0.76</v>
      </c>
      <c r="AF93" s="100">
        <v>8.2200000000000006</v>
      </c>
      <c r="AG93" s="100">
        <v>28.27</v>
      </c>
      <c r="AH93" s="100">
        <v>21.46</v>
      </c>
      <c r="AI93" s="100">
        <v>21.63</v>
      </c>
      <c r="AJ93" s="100">
        <v>-5.64</v>
      </c>
      <c r="AK93" s="100">
        <v>20.239999999999998</v>
      </c>
      <c r="AL93" s="100">
        <v>1020</v>
      </c>
      <c r="AM93" s="100">
        <v>7.580000000000001</v>
      </c>
      <c r="AN93" s="100">
        <v>0.99</v>
      </c>
      <c r="AO93" s="110">
        <f>IF(U93="n/a","n/a",IF(AA93&lt;0,"n/a",IF(AA93="n/a","n/a",J93+U93-AA93)))</f>
        <v>-9.9252881974617395</v>
      </c>
      <c r="AP93" s="111">
        <f>IF(U93="n/a","n/a",J93+U93)</f>
        <v>17.108045135871595</v>
      </c>
      <c r="AQ93" s="112">
        <f>IF(OR(AC93&lt;0.01,AC93="n/a",AF93="n/a"),"n/a",(I93/SQRT(22.5*AC93*(I93/AF93))-1)*100)</f>
        <v>214.26386648448431</v>
      </c>
      <c r="AR93" s="101">
        <f>INDEX(Historical!$C$7:$C$1063,MATCH(B93,Historical!$B$7:$B$1063,0))*IF(AH93="n/a",1.03,IF(AH93&lt;0,1.01,IF(AH93&gt;10,1.1,(1+AH93/100))))</f>
        <v>1.7160000000000002</v>
      </c>
      <c r="AS93" s="109">
        <f>IF($AI93="n/a",1.03*AR93,IF($AI93&lt;0,1.01*AR93,IF($AI93&gt;10,1.1*AR93,(1+$AI93/100)*AR93)))</f>
        <v>1.8876000000000004</v>
      </c>
      <c r="AT93" s="109">
        <f>IF($AK93="n/a",1.03*AS93,IF($AK93&lt;0,1.01*AS93,IF($AK93&gt;10,1.1*AS93,(1+$AK93/100)*AS93)))</f>
        <v>2.0763600000000006</v>
      </c>
      <c r="AU93" s="109">
        <f>IF($AK93="n/a",1.03*AT93,IF($AK93&lt;0,1.01*AT93,IF($AK93&gt;10,1.1*AT93,(1+$AK93/100)*AT93)))</f>
        <v>2.283996000000001</v>
      </c>
      <c r="AV93" s="109">
        <f>IF($AK93="n/a",1.03*AU93,IF($AK93&lt;0,1.01*AU93,IF($AK93&gt;10,1.1*AU93,(1+$AK93/100)*AU93)))</f>
        <v>2.5123956000000014</v>
      </c>
      <c r="AW93" s="109">
        <f>SUM(AR93:AV93)</f>
        <v>10.476351600000005</v>
      </c>
      <c r="AX93" s="113">
        <f>AW93/I93*100</f>
        <v>18.454027831601206</v>
      </c>
      <c r="AY93" s="100">
        <v>0.85</v>
      </c>
      <c r="AZ93" s="100">
        <v>131.81</v>
      </c>
      <c r="BA93" s="100">
        <v>-7.9600000000000009</v>
      </c>
      <c r="BB93" s="100">
        <v>12.41</v>
      </c>
      <c r="BC93" s="100">
        <v>57.06</v>
      </c>
      <c r="BE93" s="12">
        <v>2018</v>
      </c>
      <c r="BF93" s="12">
        <f>IF(BE93&gt;2020,0,IF(BE93&gt;2008,1,IF(BE93&gt;2001,2,IF(BE93&gt;1990,3,IF(BE93&gt;1980,4,IF(BE93&gt;1973,5,IF(BE93&gt;1970,6,IF(BE93&gt;1960,7,IF(BE93&gt;1958,8,IF(BE93&gt;1953,9,10))))))))))</f>
        <v>1</v>
      </c>
      <c r="BG93" s="100">
        <v>9.31</v>
      </c>
      <c r="BH93" t="s">
        <v>121</v>
      </c>
      <c r="BI93" t="s">
        <v>122</v>
      </c>
    </row>
    <row r="94" spans="1:61" ht="12.75" customHeight="1" x14ac:dyDescent="0.2">
      <c r="A94" s="116" t="s">
        <v>5565</v>
      </c>
      <c r="B94" s="55" t="s">
        <v>5547</v>
      </c>
      <c r="C94" s="156" t="s">
        <v>116</v>
      </c>
      <c r="D94" s="98" t="s">
        <v>130</v>
      </c>
      <c r="E94" s="157">
        <v>6</v>
      </c>
      <c r="F94" s="2">
        <v>650</v>
      </c>
      <c r="G94" s="2" t="s">
        <v>146</v>
      </c>
      <c r="H94" s="2" t="s">
        <v>146</v>
      </c>
      <c r="I94" s="100">
        <v>82.27</v>
      </c>
      <c r="J94" s="101">
        <f>(M94/I94)*100</f>
        <v>2.6741217940926223</v>
      </c>
      <c r="K94" s="104">
        <v>0.55000000000000004</v>
      </c>
      <c r="L94" s="71">
        <v>4</v>
      </c>
      <c r="M94" s="28">
        <f>K94*L94</f>
        <v>2.2000000000000002</v>
      </c>
      <c r="N94" s="103" t="s">
        <v>209</v>
      </c>
      <c r="O94" s="104">
        <v>0.48</v>
      </c>
      <c r="P94" s="158">
        <v>46108</v>
      </c>
      <c r="Q94" s="158">
        <v>46127</v>
      </c>
      <c r="R94" s="28">
        <f>(K94-O94)/O94*100</f>
        <v>14.583333333333348</v>
      </c>
      <c r="S94" s="105">
        <f>IF(INDEX(Historical!$D$7:$D1735,MATCH(B94,Historical!$B$7:$B$1062,0))=0,"n/a",(INDEX(Historical!$C$7:$C$1062,MATCH(B94,Historical!$B$7:$B$1062,0))/INDEX(Historical!$D$7:$D$1062,MATCH(B94,Historical!$B$7:$B$1062,0))-1)*100)</f>
        <v>29.28571428571427</v>
      </c>
      <c r="T94" s="105">
        <f>IF(INDEX(Historical!$F$7:$F$1062,MATCH(B94,Historical!$B$7:$B$1062,0))=0,"n/a",((INDEX(Historical!$C$7:$C$1062,MATCH(B94,Historical!$B$7:$B$1062,0))/INDEX(Historical!$F$7:$F$1062,MATCH(B94,Historical!$B$7:$B$1062,0)))^(1/3)-1)*100)</f>
        <v>49.65627743883627</v>
      </c>
      <c r="U94" s="105">
        <f>IF(INDEX(Historical!$H$7:$H$1062,MATCH(B94,Historical!$B$7:$B$1062,0))=0,"n/a",((INDEX(Historical!$C$7:$C$1062,MATCH(B94,Historical!$B$7:$B$1062,0))/INDEX(Historical!$H$7:$H$1062,MATCH(B94,Historical!$B$7:$B$1062,0)))^(1/5)-1)*100)</f>
        <v>35.245778060223579</v>
      </c>
      <c r="V94" s="105">
        <f>IF(INDEX(Historical!$M$7:$M$1062,MATCH(B94,Historical!$B$7:$B$1062,0))=0,"n/a",((INDEX(Historical!$C$7:$C$1062,MATCH(B94,Historical!$B$7:$B$1062,0))/INDEX(Historical!$M$7:$M$1062,MATCH(B94,Historical!$B$7:$B$1062,0)))^(1/10)-1)*100)</f>
        <v>19.689411612968179</v>
      </c>
      <c r="W94" s="106">
        <f>IF(OR(U94&lt;=0,U94="n/a",V94&lt;=0,V94="n/a"),"n/a",U94/V94)</f>
        <v>1.7900879291389997</v>
      </c>
      <c r="X94" s="107">
        <f>IF(OR(AJ94&lt;=0,AJ94="n/a",U94&lt;=0,U94="n/a"),"n/a",U94/AJ94)</f>
        <v>1.7570178494627906</v>
      </c>
      <c r="Y94" s="162"/>
      <c r="Z94" s="101">
        <f>IF(OR(AC94&lt;0.01,AC94="n/a"),"n/a",M94/AC94*100)</f>
        <v>41.984732824427482</v>
      </c>
      <c r="AA94" s="109">
        <f>IF(OR(AC94&lt;0.01,AC94="n/a"),"n/a",I94/AC94)</f>
        <v>15.700381679389311</v>
      </c>
      <c r="AB94" s="71">
        <v>4</v>
      </c>
      <c r="AC94" s="100">
        <v>5.24</v>
      </c>
      <c r="AD94" s="100">
        <v>1.42</v>
      </c>
      <c r="AE94" s="100">
        <v>1.42</v>
      </c>
      <c r="AF94" s="100">
        <v>2.09</v>
      </c>
      <c r="AG94" s="100">
        <v>14.280000000000001</v>
      </c>
      <c r="AH94" s="100">
        <v>9.49</v>
      </c>
      <c r="AI94" s="100">
        <v>9.34</v>
      </c>
      <c r="AJ94" s="100">
        <v>20.059999999999999</v>
      </c>
      <c r="AK94" s="100">
        <v>9.16</v>
      </c>
      <c r="AL94" s="100">
        <v>4180</v>
      </c>
      <c r="AM94" s="100">
        <v>1.66</v>
      </c>
      <c r="AN94" s="100">
        <v>0.3</v>
      </c>
      <c r="AO94" s="110">
        <f>IF(U94="n/a","n/a",IF(AA94&lt;0,"n/a",IF(AA94="n/a","n/a",J94+U94-AA94)))</f>
        <v>22.21951817492689</v>
      </c>
      <c r="AP94" s="111">
        <f>IF(U94="n/a","n/a",J94+U94)</f>
        <v>37.919899854316199</v>
      </c>
      <c r="AQ94" s="112">
        <f>IF(OR(AC94&lt;0.01,AC94="n/a",AF94="n/a"),"n/a",(I94/SQRT(22.5*AC94*(I94/AF94))-1)*100)</f>
        <v>20.763860874432982</v>
      </c>
      <c r="AR94" s="101">
        <f>INDEX(Historical!$C$7:$C$1063,MATCH(B94,Historical!$B$7:$B$1063,0))*IF(AH94="n/a",1.03,IF(AH94&lt;0,1.01,IF(AH94&gt;10,1.1,(1+AH94/100))))</f>
        <v>1.9817690000000001</v>
      </c>
      <c r="AS94" s="109">
        <f>IF($AI94="n/a",1.03*AR94,IF($AI94&lt;0,1.01*AR94,IF($AI94&gt;10,1.1*AR94,(1+$AI94/100)*AR94)))</f>
        <v>2.1668662246000001</v>
      </c>
      <c r="AT94" s="109">
        <f>IF($AK94="n/a",1.03*AS94,IF($AK94&lt;0,1.01*AS94,IF($AK94&gt;10,1.1*AS94,(1+$AK94/100)*AS94)))</f>
        <v>2.3653511707733599</v>
      </c>
      <c r="AU94" s="109">
        <f>IF($AK94="n/a",1.03*AT94,IF($AK94&lt;0,1.01*AT94,IF($AK94&gt;10,1.1*AT94,(1+$AK94/100)*AT94)))</f>
        <v>2.5820173380161995</v>
      </c>
      <c r="AV94" s="109">
        <f>IF($AK94="n/a",1.03*AU94,IF($AK94&lt;0,1.01*AU94,IF($AK94&gt;10,1.1*AU94,(1+$AK94/100)*AU94)))</f>
        <v>2.8185301261784832</v>
      </c>
      <c r="AW94" s="109">
        <f>SUM(AR94:AV94)</f>
        <v>11.914533859568042</v>
      </c>
      <c r="AX94" s="113">
        <f>AW94/I94*100</f>
        <v>14.482233936511538</v>
      </c>
      <c r="AY94" s="100">
        <v>1.19</v>
      </c>
      <c r="AZ94" s="100">
        <v>39.56</v>
      </c>
      <c r="BA94" s="100">
        <v>-3.9899999999999998</v>
      </c>
      <c r="BB94" s="100">
        <v>12.389999999999999</v>
      </c>
      <c r="BC94" s="100">
        <v>21.95</v>
      </c>
      <c r="BE94" s="12">
        <v>2021</v>
      </c>
      <c r="BF94" s="12">
        <f>IF(BE94&gt;2020,0,IF(BE94&gt;2008,1,IF(BE94&gt;2001,2,IF(BE94&gt;1990,3,IF(BE94&gt;1980,4,IF(BE94&gt;1973,5,IF(BE94&gt;1970,6,IF(BE94&gt;1960,7,IF(BE94&gt;1958,8,IF(BE94&gt;1953,9,10))))))))))</f>
        <v>0</v>
      </c>
      <c r="BG94" s="100">
        <v>6.9099999999999993</v>
      </c>
      <c r="BH94" s="55" t="s">
        <v>121</v>
      </c>
      <c r="BI94" s="55" t="s">
        <v>122</v>
      </c>
    </row>
    <row r="95" spans="1:61" ht="12.75" customHeight="1" x14ac:dyDescent="0.2">
      <c r="A95" s="116" t="s">
        <v>1528</v>
      </c>
      <c r="B95" s="55" t="s">
        <v>1529</v>
      </c>
      <c r="C95" s="156" t="s">
        <v>134</v>
      </c>
      <c r="D95" s="98" t="s">
        <v>186</v>
      </c>
      <c r="E95" s="157">
        <v>7</v>
      </c>
      <c r="F95" s="2">
        <v>614</v>
      </c>
      <c r="G95" s="2" t="s">
        <v>146</v>
      </c>
      <c r="H95" s="2" t="s">
        <v>146</v>
      </c>
      <c r="I95" s="100">
        <v>101.43</v>
      </c>
      <c r="J95" s="101">
        <f>(M95/I95)*100</f>
        <v>0.76900325347530307</v>
      </c>
      <c r="K95" s="104">
        <v>0.19500000000000001</v>
      </c>
      <c r="L95" s="71">
        <v>4</v>
      </c>
      <c r="M95" s="28">
        <f>K95*L95</f>
        <v>0.78</v>
      </c>
      <c r="N95" s="103" t="s">
        <v>901</v>
      </c>
      <c r="O95" s="104">
        <v>0.185</v>
      </c>
      <c r="P95" s="158">
        <v>46157</v>
      </c>
      <c r="Q95" s="158">
        <v>46171</v>
      </c>
      <c r="R95" s="28">
        <f>(K95-O95)/O95*100</f>
        <v>5.4054054054054106</v>
      </c>
      <c r="S95" s="105">
        <f>IF(INDEX(Historical!$D$7:$D1389,MATCH(B95,Historical!$B$7:$B$1062,0))=0,"n/a",(INDEX(Historical!$C$7:$C$1062,MATCH(B95,Historical!$B$7:$B$1062,0))/INDEX(Historical!$D$7:$D$1062,MATCH(B95,Historical!$B$7:$B$1062,0))-1)*100)</f>
        <v>5.7971014492753659</v>
      </c>
      <c r="T95" s="105">
        <f>IF(INDEX(Historical!$F$7:$F$1062,MATCH(B95,Historical!$B$7:$B$1062,0))=0,"n/a",((INDEX(Historical!$C$7:$C$1062,MATCH(B95,Historical!$B$7:$B$1062,0))/INDEX(Historical!$F$7:$F$1062,MATCH(B95,Historical!$B$7:$B$1062,0)))^(1/3)-1)*100)</f>
        <v>6.1689873505176962</v>
      </c>
      <c r="U95" s="105">
        <f>IF(INDEX(Historical!$H$7:$H$1062,MATCH(B95,Historical!$B$7:$B$1062,0))=0,"n/a",((INDEX(Historical!$C$7:$C$1062,MATCH(B95,Historical!$B$7:$B$1062,0))/INDEX(Historical!$H$7:$H$1062,MATCH(B95,Historical!$B$7:$B$1062,0)))^(1/5)-1)*100)</f>
        <v>6.6128119339313285</v>
      </c>
      <c r="V95" s="105">
        <f>IF(INDEX(Historical!$M$7:$M$1062,MATCH(B95,Historical!$B$7:$B$1062,0))=0,"n/a",((INDEX(Historical!$C$7:$C$1062,MATCH(B95,Historical!$B$7:$B$1062,0))/INDEX(Historical!$M$7:$M$1062,MATCH(B95,Historical!$B$7:$B$1062,0)))^(1/10)-1)*100)</f>
        <v>-7.4307857566416224</v>
      </c>
      <c r="W95" s="106" t="str">
        <f>IF(OR(U95&lt;=0,U95="n/a",V95&lt;=0,V95="n/a"),"n/a",U95/V95)</f>
        <v>n/a</v>
      </c>
      <c r="X95" s="107" t="str">
        <f>IF(OR(AJ95&lt;=0,AJ95="n/a",U95&lt;=0,U95="n/a"),"n/a",U95/AJ95)</f>
        <v>n/a</v>
      </c>
      <c r="Y95" s="162"/>
      <c r="Z95" s="101">
        <f>IF(OR(AC95&lt;0.01,AC95="n/a"),"n/a",M95/AC95*100)</f>
        <v>24.840764331210192</v>
      </c>
      <c r="AA95" s="109">
        <f>IF(OR(AC95&lt;0.01,AC95="n/a"),"n/a",I95/AC95)</f>
        <v>32.302547770700635</v>
      </c>
      <c r="AB95" s="71">
        <v>12</v>
      </c>
      <c r="AC95" s="100">
        <v>3.14</v>
      </c>
      <c r="AD95" s="100">
        <v>0.68</v>
      </c>
      <c r="AE95" s="100">
        <v>3.98</v>
      </c>
      <c r="AF95" s="100">
        <v>3.23</v>
      </c>
      <c r="AG95" s="100">
        <v>10.220000000000001</v>
      </c>
      <c r="AH95" s="100">
        <v>27.089999999999996</v>
      </c>
      <c r="AI95" s="100">
        <v>18.279999999999998</v>
      </c>
      <c r="AJ95" s="100">
        <v>-7.04</v>
      </c>
      <c r="AK95" s="100">
        <v>20.25</v>
      </c>
      <c r="AL95" s="100">
        <v>91070</v>
      </c>
      <c r="AM95" s="100">
        <v>22.98</v>
      </c>
      <c r="AN95" s="100">
        <v>1.8</v>
      </c>
      <c r="AO95" s="110">
        <f>IF(U95="n/a","n/a",IF(AA95&lt;0,"n/a",IF(AA95="n/a","n/a",J95+U95-AA95)))</f>
        <v>-24.920732583294004</v>
      </c>
      <c r="AP95" s="111">
        <f>IF(U95="n/a","n/a",J95+U95)</f>
        <v>7.381815187406632</v>
      </c>
      <c r="AQ95" s="112">
        <f>IF(OR(AC95&lt;0.01,AC95="n/a",AF95="n/a"),"n/a",(I95/SQRT(22.5*AC95*(I95/AF95))-1)*100)</f>
        <v>115.34182573487209</v>
      </c>
      <c r="AR95" s="101">
        <f>INDEX(Historical!$C$7:$C$1063,MATCH(B95,Historical!$B$7:$B$1063,0))*IF(AH95="n/a",1.03,IF(AH95&lt;0,1.01,IF(AH95&gt;10,1.1,(1+AH95/100))))</f>
        <v>0.80300000000000005</v>
      </c>
      <c r="AS95" s="109">
        <f>IF($AI95="n/a",1.03*AR95,IF($AI95&lt;0,1.01*AR95,IF($AI95&gt;10,1.1*AR95,(1+$AI95/100)*AR95)))</f>
        <v>0.88330000000000009</v>
      </c>
      <c r="AT95" s="109">
        <f>IF($AK95="n/a",1.03*AS95,IF($AK95&lt;0,1.01*AS95,IF($AK95&gt;10,1.1*AS95,(1+$AK95/100)*AS95)))</f>
        <v>0.97163000000000022</v>
      </c>
      <c r="AU95" s="109">
        <f>IF($AK95="n/a",1.03*AT95,IF($AK95&lt;0,1.01*AT95,IF($AK95&gt;10,1.1*AT95,(1+$AK95/100)*AT95)))</f>
        <v>1.0687930000000003</v>
      </c>
      <c r="AV95" s="109">
        <f>IF($AK95="n/a",1.03*AU95,IF($AK95&lt;0,1.01*AU95,IF($AK95&gt;10,1.1*AU95,(1+$AK95/100)*AU95)))</f>
        <v>1.1756723000000004</v>
      </c>
      <c r="AW95" s="109">
        <f>SUM(AR95:AV95)</f>
        <v>4.9023953000000011</v>
      </c>
      <c r="AX95" s="113">
        <f>AW95/I95*100</f>
        <v>4.8332794045154301</v>
      </c>
      <c r="AY95" s="100">
        <v>1.77</v>
      </c>
      <c r="AZ95" s="100">
        <v>22.689999999999998</v>
      </c>
      <c r="BA95" s="100">
        <v>-33.31</v>
      </c>
      <c r="BB95" s="100">
        <v>5.7</v>
      </c>
      <c r="BC95" s="100">
        <v>-5.38</v>
      </c>
      <c r="BE95" s="12">
        <v>2020</v>
      </c>
      <c r="BF95" s="12">
        <f>IF(BE95&gt;2020,0,IF(BE95&gt;2008,1,IF(BE95&gt;2001,2,IF(BE95&gt;1990,3,IF(BE95&gt;1980,4,IF(BE95&gt;1973,5,IF(BE95&gt;1970,6,IF(BE95&gt;1960,7,IF(BE95&gt;1958,8,IF(BE95&gt;1953,9,10))))))))))</f>
        <v>1</v>
      </c>
      <c r="BG95" s="100">
        <v>0.76</v>
      </c>
      <c r="BH95" t="s">
        <v>121</v>
      </c>
      <c r="BI95" t="s">
        <v>122</v>
      </c>
    </row>
    <row r="96" spans="1:61" ht="12.75" customHeight="1" x14ac:dyDescent="0.2">
      <c r="A96" s="116" t="s">
        <v>1530</v>
      </c>
      <c r="B96" s="55" t="s">
        <v>1531</v>
      </c>
      <c r="C96" s="156" t="s">
        <v>198</v>
      </c>
      <c r="D96" s="98" t="s">
        <v>565</v>
      </c>
      <c r="E96" s="157">
        <v>5</v>
      </c>
      <c r="F96" s="2">
        <v>675</v>
      </c>
      <c r="G96" s="2" t="s">
        <v>146</v>
      </c>
      <c r="H96" s="2" t="s">
        <v>146</v>
      </c>
      <c r="I96" s="100">
        <v>89.2</v>
      </c>
      <c r="J96" s="101">
        <f>(M96/I96)*100</f>
        <v>0.91928251121076221</v>
      </c>
      <c r="K96" s="104">
        <v>0.20499999999999999</v>
      </c>
      <c r="L96" s="71">
        <v>4</v>
      </c>
      <c r="M96" s="28">
        <f>K96*L96</f>
        <v>0.82</v>
      </c>
      <c r="N96" s="103" t="s">
        <v>147</v>
      </c>
      <c r="O96" s="104">
        <v>0.2</v>
      </c>
      <c r="P96" s="115">
        <v>45645</v>
      </c>
      <c r="Q96" s="115">
        <v>45664</v>
      </c>
      <c r="R96" s="28">
        <f>(K96-O96)/O96*100</f>
        <v>2.4999999999999885</v>
      </c>
      <c r="S96" s="105">
        <f>IF(INDEX(Historical!$D$7:$D1391,MATCH(B96,Historical!$B$7:$B$1062,0))=0,"n/a",(INDEX(Historical!$C$7:$C$1062,MATCH(B96,Historical!$B$7:$B$1062,0))/INDEX(Historical!$D$7:$D$1062,MATCH(B96,Historical!$B$7:$B$1062,0))-1)*100)</f>
        <v>2.4999999999999911</v>
      </c>
      <c r="T96" s="105">
        <f>IF(INDEX(Historical!$F$7:$F$1062,MATCH(B96,Historical!$B$7:$B$1062,0))=0,"n/a",((INDEX(Historical!$C$7:$C$1062,MATCH(B96,Historical!$B$7:$B$1062,0))/INDEX(Historical!$F$7:$F$1062,MATCH(B96,Historical!$B$7:$B$1062,0)))^(1/3)-1)*100)</f>
        <v>6.4392109888903093</v>
      </c>
      <c r="U96" s="105">
        <f>IF(INDEX(Historical!$H$7:$H$1062,MATCH(B96,Historical!$B$7:$B$1062,0))=0,"n/a",((INDEX(Historical!$C$7:$C$1062,MATCH(B96,Historical!$B$7:$B$1062,0))/INDEX(Historical!$H$7:$H$1062,MATCH(B96,Historical!$B$7:$B$1062,0)))^(1/5)-1)*100)</f>
        <v>11.304961305610561</v>
      </c>
      <c r="V96" s="105" t="str">
        <f>IF(INDEX(Historical!$M$7:$M$1062,MATCH(B96,Historical!$B$7:$B$1062,0))=0,"n/a",((INDEX(Historical!$C$7:$C$1062,MATCH(B96,Historical!$B$7:$B$1062,0))/INDEX(Historical!$M$7:$M$1062,MATCH(B96,Historical!$B$7:$B$1062,0)))^(1/10)-1)*100)</f>
        <v>n/a</v>
      </c>
      <c r="W96" s="106" t="str">
        <f>IF(OR(U96&lt;=0,U96="n/a",V96&lt;=0,V96="n/a"),"n/a",U96/V96)</f>
        <v>n/a</v>
      </c>
      <c r="X96" s="107" t="str">
        <f>IF(OR(AJ96&lt;=0,AJ96="n/a",U96&lt;=0,U96="n/a"),"n/a",U96/AJ96)</f>
        <v>n/a</v>
      </c>
      <c r="Y96" s="162"/>
      <c r="Z96" s="101">
        <f>IF(OR(AC96&lt;0.01,AC96="n/a"),"n/a",M96/AC96*100)</f>
        <v>78.84615384615384</v>
      </c>
      <c r="AA96" s="109">
        <f>IF(OR(AC96&lt;0.01,AC96="n/a"),"n/a",I96/AC96)</f>
        <v>85.769230769230774</v>
      </c>
      <c r="AB96" s="71">
        <v>9</v>
      </c>
      <c r="AC96" s="100">
        <v>1.04</v>
      </c>
      <c r="AD96" s="100">
        <v>0.11</v>
      </c>
      <c r="AE96" s="100">
        <v>6.08</v>
      </c>
      <c r="AF96" s="100">
        <v>5.44</v>
      </c>
      <c r="AG96" s="100">
        <v>6.39</v>
      </c>
      <c r="AH96" s="100">
        <v>1556.8</v>
      </c>
      <c r="AI96" s="100">
        <v>29.830000000000002</v>
      </c>
      <c r="AJ96" s="100">
        <v>-65.56</v>
      </c>
      <c r="AK96" s="100">
        <v>179.64</v>
      </c>
      <c r="AL96" s="100">
        <v>4670</v>
      </c>
      <c r="AM96" s="100">
        <v>3.3099999999999996</v>
      </c>
      <c r="AN96" s="100">
        <v>0.05</v>
      </c>
      <c r="AO96" s="110">
        <f>IF(U96="n/a","n/a",IF(AA96&lt;0,"n/a",IF(AA96="n/a","n/a",J96+U96-AA96)))</f>
        <v>-73.544986952409445</v>
      </c>
      <c r="AP96" s="111">
        <f>IF(U96="n/a","n/a",J96+U96)</f>
        <v>12.224243816821323</v>
      </c>
      <c r="AQ96" s="112">
        <f>IF(OR(AC96&lt;0.01,AC96="n/a",AF96="n/a"),"n/a",(I96/SQRT(22.5*AC96*(I96/AF96))-1)*100)</f>
        <v>355.3799953565595</v>
      </c>
      <c r="AR96" s="101">
        <f>INDEX(Historical!$C$7:$C$1063,MATCH(B96,Historical!$B$7:$B$1063,0))*IF(AH96="n/a",1.03,IF(AH96&lt;0,1.01,IF(AH96&gt;10,1.1,(1+AH96/100))))</f>
        <v>0.90200000000000002</v>
      </c>
      <c r="AS96" s="109">
        <f>IF($AI96="n/a",1.03*AR96,IF($AI96&lt;0,1.01*AR96,IF($AI96&gt;10,1.1*AR96,(1+$AI96/100)*AR96)))</f>
        <v>0.99220000000000008</v>
      </c>
      <c r="AT96" s="109">
        <f>IF($AK96="n/a",1.03*AS96,IF($AK96&lt;0,1.01*AS96,IF($AK96&gt;10,1.1*AS96,(1+$AK96/100)*AS96)))</f>
        <v>1.0914200000000003</v>
      </c>
      <c r="AU96" s="109">
        <f>IF($AK96="n/a",1.03*AT96,IF($AK96&lt;0,1.01*AT96,IF($AK96&gt;10,1.1*AT96,(1+$AK96/100)*AT96)))</f>
        <v>1.2005620000000004</v>
      </c>
      <c r="AV96" s="109">
        <f>IF($AK96="n/a",1.03*AU96,IF($AK96&lt;0,1.01*AU96,IF($AK96&gt;10,1.1*AU96,(1+$AK96/100)*AU96)))</f>
        <v>1.3206182000000004</v>
      </c>
      <c r="AW96" s="109">
        <f>SUM(AR96:AV96)</f>
        <v>5.5068002000000007</v>
      </c>
      <c r="AX96" s="113">
        <f>AW96/I96*100</f>
        <v>6.1735428251121087</v>
      </c>
      <c r="AY96" s="718">
        <v>1.7</v>
      </c>
      <c r="AZ96" s="100">
        <v>184.8</v>
      </c>
      <c r="BA96" s="100">
        <v>-34.32</v>
      </c>
      <c r="BB96" s="100">
        <v>-18.190000000000001</v>
      </c>
      <c r="BC96" s="100">
        <v>22.27</v>
      </c>
      <c r="BE96" s="12">
        <v>2021</v>
      </c>
      <c r="BF96" s="12">
        <f>IF(BE96&gt;2020,0,IF(BE96&gt;2008,1,IF(BE96&gt;2001,2,IF(BE96&gt;1990,3,IF(BE96&gt;1980,4,IF(BE96&gt;1973,5,IF(BE96&gt;1970,6,IF(BE96&gt;1960,7,IF(BE96&gt;1958,8,IF(BE96&gt;1953,9,10))))))))))</f>
        <v>0</v>
      </c>
      <c r="BG96" s="100">
        <v>4.72</v>
      </c>
      <c r="BH96" t="s">
        <v>121</v>
      </c>
      <c r="BI96" t="s">
        <v>122</v>
      </c>
    </row>
    <row r="97" spans="1:61" ht="12.75" customHeight="1" x14ac:dyDescent="0.2">
      <c r="A97" s="116" t="s">
        <v>1532</v>
      </c>
      <c r="B97" s="55" t="s">
        <v>1533</v>
      </c>
      <c r="C97" s="156" t="s">
        <v>263</v>
      </c>
      <c r="D97" s="98" t="s">
        <v>264</v>
      </c>
      <c r="E97" s="157">
        <v>9</v>
      </c>
      <c r="F97" s="2">
        <v>548</v>
      </c>
      <c r="G97" s="2" t="s">
        <v>146</v>
      </c>
      <c r="H97" s="2" t="s">
        <v>146</v>
      </c>
      <c r="I97" s="100">
        <v>32.18</v>
      </c>
      <c r="J97" s="101">
        <f>(M97/I97)*100</f>
        <v>3.6979490366687386</v>
      </c>
      <c r="K97" s="104">
        <v>0.29749999999999999</v>
      </c>
      <c r="L97" s="71">
        <v>4</v>
      </c>
      <c r="M97" s="28">
        <f>K97*L97</f>
        <v>1.19</v>
      </c>
      <c r="N97" s="103" t="s">
        <v>151</v>
      </c>
      <c r="O97" s="104">
        <v>0.29249999999999998</v>
      </c>
      <c r="P97" s="158">
        <v>46146</v>
      </c>
      <c r="Q97" s="158">
        <v>46157</v>
      </c>
      <c r="R97" s="28">
        <f>(K97-O97)/O97*100</f>
        <v>1.7094017094017109</v>
      </c>
      <c r="S97" s="105">
        <f>IF(INDEX(Historical!$D$7:$D1393,MATCH(B97,Historical!$B$7:$B$1062,0))=0,"n/a",(INDEX(Historical!$C$7:$C$1062,MATCH(B97,Historical!$B$7:$B$1062,0))/INDEX(Historical!$D$7:$D$1062,MATCH(B97,Historical!$B$7:$B$1062,0))-1)*100)</f>
        <v>1.7467248908296984</v>
      </c>
      <c r="T97" s="105">
        <f>IF(INDEX(Historical!$F$7:$F$1062,MATCH(B97,Historical!$B$7:$B$1062,0))=0,"n/a",((INDEX(Historical!$C$7:$C$1062,MATCH(B97,Historical!$B$7:$B$1062,0))/INDEX(Historical!$F$7:$F$1062,MATCH(B97,Historical!$B$7:$B$1062,0)))^(1/3)-1)*100)</f>
        <v>1.8550209425618691</v>
      </c>
      <c r="U97" s="105">
        <f>IF(INDEX(Historical!$H$7:$H$1062,MATCH(B97,Historical!$B$7:$B$1062,0))=0,"n/a",((INDEX(Historical!$C$7:$C$1062,MATCH(B97,Historical!$B$7:$B$1062,0))/INDEX(Historical!$H$7:$H$1062,MATCH(B97,Historical!$B$7:$B$1062,0)))^(1/5)-1)*100)</f>
        <v>2.3452200247499944</v>
      </c>
      <c r="V97" s="105">
        <f>IF(INDEX(Historical!$M$7:$M$1062,MATCH(B97,Historical!$B$7:$B$1062,0))=0,"n/a",((INDEX(Historical!$C$7:$C$1062,MATCH(B97,Historical!$B$7:$B$1062,0))/INDEX(Historical!$M$7:$M$1062,MATCH(B97,Historical!$B$7:$B$1062,0)))^(1/10)-1)*100)</f>
        <v>-4.9226952985564454</v>
      </c>
      <c r="W97" s="106" t="str">
        <f>IF(OR(U97&lt;=0,U97="n/a",V97&lt;=0,V97="n/a"),"n/a",U97/V97)</f>
        <v>n/a</v>
      </c>
      <c r="X97" s="107">
        <f>IF(OR(AJ97&lt;=0,AJ97="n/a",U97&lt;=0,U97="n/a"),"n/a",U97/AJ97)</f>
        <v>2.4328008555497868E-2</v>
      </c>
      <c r="Y97" s="165"/>
      <c r="Z97" s="101">
        <f>IF(OR(AC97&lt;0.01,AC97="n/a"),"n/a",M97/AC97*100)</f>
        <v>76.774193548387089</v>
      </c>
      <c r="AA97" s="109">
        <f>IF(OR(AC97&lt;0.01,AC97="n/a"),"n/a",I97/AC97)</f>
        <v>20.761290322580646</v>
      </c>
      <c r="AB97" s="71">
        <v>12</v>
      </c>
      <c r="AC97" s="100">
        <v>1.55</v>
      </c>
      <c r="AD97" s="100">
        <v>2.4900000000000002</v>
      </c>
      <c r="AE97" s="100">
        <v>4</v>
      </c>
      <c r="AF97" s="100">
        <v>2.2599999999999998</v>
      </c>
      <c r="AG97" s="100">
        <v>11.05</v>
      </c>
      <c r="AH97" s="100">
        <v>16.2</v>
      </c>
      <c r="AI97" s="100">
        <v>0.84</v>
      </c>
      <c r="AJ97" s="100">
        <v>96.399999999999991</v>
      </c>
      <c r="AK97" s="100">
        <v>8.48</v>
      </c>
      <c r="AL97" s="100">
        <v>71660</v>
      </c>
      <c r="AM97" s="100">
        <v>12.78</v>
      </c>
      <c r="AN97" s="100">
        <v>1.02</v>
      </c>
      <c r="AO97" s="110">
        <f>IF(U97="n/a","n/a",IF(AA97&lt;0,"n/a",IF(AA97="n/a","n/a",J97+U97-AA97)))</f>
        <v>-14.718121261161912</v>
      </c>
      <c r="AP97" s="111">
        <f>IF(U97="n/a","n/a",J97+U97)</f>
        <v>6.043169061418733</v>
      </c>
      <c r="AQ97" s="112">
        <f>IF(OR(AC97&lt;0.01,AC97="n/a",AF97="n/a"),"n/a",(I97/SQRT(22.5*AC97*(I97/AF97))-1)*100)</f>
        <v>44.407626959293033</v>
      </c>
      <c r="AR97" s="101">
        <f>INDEX(Historical!$C$7:$C$1063,MATCH(B97,Historical!$B$7:$B$1063,0))*IF(AH97="n/a",1.03,IF(AH97&lt;0,1.01,IF(AH97&gt;10,1.1,(1+AH97/100))))</f>
        <v>1.2815000000000001</v>
      </c>
      <c r="AS97" s="109">
        <f>IF($AI97="n/a",1.03*AR97,IF($AI97&lt;0,1.01*AR97,IF($AI97&gt;10,1.1*AR97,(1+$AI97/100)*AR97)))</f>
        <v>1.2922646</v>
      </c>
      <c r="AT97" s="109">
        <f>IF($AK97="n/a",1.03*AS97,IF($AK97&lt;0,1.01*AS97,IF($AK97&gt;10,1.1*AS97,(1+$AK97/100)*AS97)))</f>
        <v>1.4018486380799999</v>
      </c>
      <c r="AU97" s="109">
        <f>IF($AK97="n/a",1.03*AT97,IF($AK97&lt;0,1.01*AT97,IF($AK97&gt;10,1.1*AT97,(1+$AK97/100)*AT97)))</f>
        <v>1.5207254025891839</v>
      </c>
      <c r="AV97" s="109">
        <f>IF($AK97="n/a",1.03*AU97,IF($AK97&lt;0,1.01*AU97,IF($AK97&gt;10,1.1*AU97,(1+$AK97/100)*AU97)))</f>
        <v>1.6496829167287466</v>
      </c>
      <c r="AW97" s="109">
        <f>SUM(AR97:AV97)</f>
        <v>7.1460215573979307</v>
      </c>
      <c r="AX97" s="113">
        <f>AW97/I97*100</f>
        <v>22.206406331255224</v>
      </c>
      <c r="AY97" s="100">
        <v>0.54</v>
      </c>
      <c r="AZ97" s="100">
        <v>25.7</v>
      </c>
      <c r="BA97" s="100">
        <v>-7.5399999999999991</v>
      </c>
      <c r="BB97" s="100">
        <v>0.16999999999999998</v>
      </c>
      <c r="BC97" s="100">
        <v>5.66</v>
      </c>
      <c r="BE97" s="12">
        <v>2018</v>
      </c>
      <c r="BF97" s="12">
        <f>IF(BE97&gt;2020,0,IF(BE97&gt;2008,1,IF(BE97&gt;2001,2,IF(BE97&gt;1990,3,IF(BE97&gt;1980,4,IF(BE97&gt;1973,5,IF(BE97&gt;1970,6,IF(BE97&gt;1960,7,IF(BE97&gt;1958,8,IF(BE97&gt;1953,9,10))))))))))</f>
        <v>1</v>
      </c>
      <c r="BG97" s="100">
        <v>4.71</v>
      </c>
      <c r="BH97" t="s">
        <v>121</v>
      </c>
      <c r="BI97" t="s">
        <v>122</v>
      </c>
    </row>
    <row r="98" spans="1:61" ht="12.75" customHeight="1" x14ac:dyDescent="0.2">
      <c r="A98" s="55" t="s">
        <v>1534</v>
      </c>
      <c r="B98" s="55" t="s">
        <v>1535</v>
      </c>
      <c r="C98" s="156" t="s">
        <v>116</v>
      </c>
      <c r="D98" s="98" t="s">
        <v>1260</v>
      </c>
      <c r="E98" s="157">
        <v>7</v>
      </c>
      <c r="F98" s="2">
        <v>605</v>
      </c>
      <c r="G98" s="2" t="s">
        <v>146</v>
      </c>
      <c r="H98" s="2" t="s">
        <v>146</v>
      </c>
      <c r="I98" s="100">
        <v>69.53</v>
      </c>
      <c r="J98" s="101">
        <f>(M98/I98)*100</f>
        <v>1.1505824823817057</v>
      </c>
      <c r="K98" s="104">
        <v>0.2</v>
      </c>
      <c r="L98" s="71">
        <v>4</v>
      </c>
      <c r="M98" s="28">
        <f>K98*L98</f>
        <v>0.8</v>
      </c>
      <c r="N98" s="103" t="s">
        <v>1515</v>
      </c>
      <c r="O98" s="104">
        <v>0.18</v>
      </c>
      <c r="P98" s="158">
        <v>46087</v>
      </c>
      <c r="Q98" s="158">
        <v>46104</v>
      </c>
      <c r="R98" s="28">
        <f>(K98-O98)/O98*100</f>
        <v>11.111111111111121</v>
      </c>
      <c r="S98" s="105">
        <f>IF(INDEX(Historical!$D$7:$D1395,MATCH(B98,Historical!$B$7:$B$1062,0))=0,"n/a",(INDEX(Historical!$C$7:$C$1062,MATCH(B98,Historical!$B$7:$B$1062,0))/INDEX(Historical!$D$7:$D$1062,MATCH(B98,Historical!$B$7:$B$1062,0))-1)*100)</f>
        <v>12.5</v>
      </c>
      <c r="T98" s="105">
        <f>IF(INDEX(Historical!$F$7:$F$1062,MATCH(B98,Historical!$B$7:$B$1062,0))=0,"n/a",((INDEX(Historical!$C$7:$C$1062,MATCH(B98,Historical!$B$7:$B$1062,0))/INDEX(Historical!$F$7:$F$1062,MATCH(B98,Historical!$B$7:$B$1062,0)))^(1/3)-1)*100)</f>
        <v>14.471424255333186</v>
      </c>
      <c r="U98" s="105">
        <f>IF(INDEX(Historical!$H$7:$H$1062,MATCH(B98,Historical!$B$7:$B$1062,0))=0,"n/a",((INDEX(Historical!$C$7:$C$1062,MATCH(B98,Historical!$B$7:$B$1062,0))/INDEX(Historical!$H$7:$H$1062,MATCH(B98,Historical!$B$7:$B$1062,0)))^(1/5)-1)*100)</f>
        <v>17.607902252467355</v>
      </c>
      <c r="V98" s="105">
        <f>IF(INDEX(Historical!$M$7:$M$1062,MATCH(B98,Historical!$B$7:$B$1062,0))=0,"n/a",((INDEX(Historical!$C$7:$C$1062,MATCH(B98,Historical!$B$7:$B$1062,0))/INDEX(Historical!$M$7:$M$1062,MATCH(B98,Historical!$B$7:$B$1062,0)))^(1/10)-1)*100)</f>
        <v>11.612317403390438</v>
      </c>
      <c r="W98" s="106">
        <f>IF(OR(U98&lt;=0,U98="n/a",V98&lt;=0,V98="n/a"),"n/a",U98/V98)</f>
        <v>1.5163125189229145</v>
      </c>
      <c r="X98" s="107" t="str">
        <f>IF(OR(AJ98&lt;=0,AJ98="n/a",U98&lt;=0,U98="n/a"),"n/a",U98/AJ98)</f>
        <v>n/a</v>
      </c>
      <c r="Y98" s="55"/>
      <c r="Z98" s="101">
        <f>IF(OR(AC98&lt;0.01,AC98="n/a"),"n/a",M98/AC98*100)</f>
        <v>307.69230769230774</v>
      </c>
      <c r="AA98" s="109">
        <f>IF(OR(AC98&lt;0.01,AC98="n/a"),"n/a",I98/AC98)</f>
        <v>267.42307692307691</v>
      </c>
      <c r="AB98" s="71">
        <v>12</v>
      </c>
      <c r="AC98" s="100">
        <v>0.26</v>
      </c>
      <c r="AD98" s="100">
        <v>0.28000000000000003</v>
      </c>
      <c r="AE98" s="100">
        <v>1.46</v>
      </c>
      <c r="AF98" s="100">
        <v>1.62</v>
      </c>
      <c r="AG98" s="100">
        <v>0.61</v>
      </c>
      <c r="AH98" s="100">
        <v>83.67</v>
      </c>
      <c r="AI98" s="100">
        <v>74.239999999999995</v>
      </c>
      <c r="AJ98" s="100">
        <v>-29.95</v>
      </c>
      <c r="AK98" s="100">
        <v>61.519999999999996</v>
      </c>
      <c r="AL98" s="100">
        <v>11320</v>
      </c>
      <c r="AM98" s="100">
        <v>2.97</v>
      </c>
      <c r="AN98" s="100">
        <v>0.38</v>
      </c>
      <c r="AO98" s="110">
        <f>IF(U98="n/a","n/a",IF(AA98&lt;0,"n/a",IF(AA98="n/a","n/a",J98+U98-AA98)))</f>
        <v>-248.66459218822786</v>
      </c>
      <c r="AP98" s="111">
        <f>IF(U98="n/a","n/a",J98+U98)</f>
        <v>18.758484734849059</v>
      </c>
      <c r="AQ98" s="112">
        <f>IF(OR(AC98&lt;0.01,AC98="n/a",AF98="n/a"),"n/a",(I98/SQRT(22.5*AC98*(I98/AF98))-1)*100)</f>
        <v>338.79906037344176</v>
      </c>
      <c r="AR98" s="101">
        <f>INDEX(Historical!$C$7:$C$1063,MATCH(B98,Historical!$B$7:$B$1063,0))*IF(AH98="n/a",1.03,IF(AH98&lt;0,1.01,IF(AH98&gt;10,1.1,(1+AH98/100))))</f>
        <v>0.79200000000000004</v>
      </c>
      <c r="AS98" s="109">
        <f>IF($AI98="n/a",1.03*AR98,IF($AI98&lt;0,1.01*AR98,IF($AI98&gt;10,1.1*AR98,(1+$AI98/100)*AR98)))</f>
        <v>0.87120000000000009</v>
      </c>
      <c r="AT98" s="109">
        <f>IF($AK98="n/a",1.03*AS98,IF($AK98&lt;0,1.01*AS98,IF($AK98&gt;10,1.1*AS98,(1+$AK98/100)*AS98)))</f>
        <v>0.95832000000000017</v>
      </c>
      <c r="AU98" s="109">
        <f>IF($AK98="n/a",1.03*AT98,IF($AK98&lt;0,1.01*AT98,IF($AK98&gt;10,1.1*AT98,(1+$AK98/100)*AT98)))</f>
        <v>1.0541520000000002</v>
      </c>
      <c r="AV98" s="109">
        <f>IF($AK98="n/a",1.03*AU98,IF($AK98&lt;0,1.01*AU98,IF($AK98&gt;10,1.1*AU98,(1+$AK98/100)*AU98)))</f>
        <v>1.1595672000000004</v>
      </c>
      <c r="AW98" s="109">
        <f>SUM(AR98:AV98)</f>
        <v>4.8352392000000011</v>
      </c>
      <c r="AX98" s="113">
        <f>AW98/I98*100</f>
        <v>6.9541769020566679</v>
      </c>
      <c r="AY98" s="100">
        <v>1.2</v>
      </c>
      <c r="AZ98" s="100">
        <v>80.010000000000005</v>
      </c>
      <c r="BA98" s="100">
        <v>-16.09</v>
      </c>
      <c r="BB98" s="100">
        <v>-7.870000000000001</v>
      </c>
      <c r="BC98" s="100">
        <v>15.459999999999999</v>
      </c>
      <c r="BE98" s="12">
        <v>2020</v>
      </c>
      <c r="BF98" s="12">
        <f>IF(BE98&gt;2020,0,IF(BE98&gt;2008,1,IF(BE98&gt;2001,2,IF(BE98&gt;1990,3,IF(BE98&gt;1980,4,IF(BE98&gt;1973,5,IF(BE98&gt;1970,6,IF(BE98&gt;1960,7,IF(BE98&gt;1958,8,IF(BE98&gt;1953,9,10))))))))))</f>
        <v>1</v>
      </c>
      <c r="BG98" s="100">
        <v>0.35000000000000003</v>
      </c>
      <c r="BH98" t="s">
        <v>121</v>
      </c>
      <c r="BI98" t="s">
        <v>122</v>
      </c>
    </row>
    <row r="99" spans="1:61" ht="12.75" customHeight="1" x14ac:dyDescent="0.2">
      <c r="A99" s="116" t="s">
        <v>1536</v>
      </c>
      <c r="B99" s="55" t="s">
        <v>1537</v>
      </c>
      <c r="C99" s="156" t="s">
        <v>300</v>
      </c>
      <c r="D99" s="98" t="s">
        <v>323</v>
      </c>
      <c r="E99" s="157">
        <v>6</v>
      </c>
      <c r="F99" s="2">
        <v>630</v>
      </c>
      <c r="G99" s="2" t="s">
        <v>146</v>
      </c>
      <c r="H99" s="2" t="s">
        <v>146</v>
      </c>
      <c r="I99" s="100">
        <v>28.62</v>
      </c>
      <c r="J99" s="101">
        <f>(M99/I99)*100</f>
        <v>4.0531097134870713</v>
      </c>
      <c r="K99" s="104">
        <v>0.28999999999999998</v>
      </c>
      <c r="L99" s="71">
        <v>4</v>
      </c>
      <c r="M99" s="28">
        <f>K99*L99</f>
        <v>1.1599999999999999</v>
      </c>
      <c r="N99" s="103" t="s">
        <v>209</v>
      </c>
      <c r="O99" s="104">
        <v>0.27</v>
      </c>
      <c r="P99" s="158">
        <v>46031</v>
      </c>
      <c r="Q99" s="158">
        <v>46038</v>
      </c>
      <c r="R99" s="28">
        <f>(K99-O99)/O99*100</f>
        <v>7.4074074074073932</v>
      </c>
      <c r="S99" s="105">
        <f>IF(INDEX(Historical!$D$7:$D1398,MATCH(B99,Historical!$B$7:$B$1062,0))=0,"n/a",(INDEX(Historical!$C$7:$C$1062,MATCH(B99,Historical!$B$7:$B$1062,0))/INDEX(Historical!$D$7:$D$1062,MATCH(B99,Historical!$B$7:$B$1062,0))-1)*100)</f>
        <v>6.9306930693069368</v>
      </c>
      <c r="T99" s="105">
        <f>IF(INDEX(Historical!$F$7:$F$1062,MATCH(B99,Historical!$B$7:$B$1062,0))=0,"n/a",((INDEX(Historical!$C$7:$C$1062,MATCH(B99,Historical!$B$7:$B$1062,0))/INDEX(Historical!$F$7:$F$1062,MATCH(B99,Historical!$B$7:$B$1062,0)))^(1/3)-1)*100)</f>
        <v>9.6149948274456563</v>
      </c>
      <c r="U99" s="105">
        <f>IF(INDEX(Historical!$H$7:$H$1062,MATCH(B99,Historical!$B$7:$B$1062,0))=0,"n/a",((INDEX(Historical!$C$7:$C$1062,MATCH(B99,Historical!$B$7:$B$1062,0))/INDEX(Historical!$H$7:$H$1062,MATCH(B99,Historical!$B$7:$B$1062,0)))^(1/5)-1)*100)</f>
        <v>19.162282100809147</v>
      </c>
      <c r="V99" s="105">
        <f>IF(INDEX(Historical!$M$7:$M$1062,MATCH(B99,Historical!$B$7:$B$1062,0))=0,"n/a",((INDEX(Historical!$C$7:$C$1062,MATCH(B99,Historical!$B$7:$B$1062,0))/INDEX(Historical!$M$7:$M$1062,MATCH(B99,Historical!$B$7:$B$1062,0)))^(1/10)-1)*100)</f>
        <v>2.3177667009899316E-2</v>
      </c>
      <c r="W99" s="106">
        <f>IF(OR(U99&lt;=0,U99="n/a",V99&lt;=0,V99="n/a"),"n/a",U99/V99)</f>
        <v>826.75629486888499</v>
      </c>
      <c r="X99" s="107" t="str">
        <f>IF(OR(AJ99&lt;=0,AJ99="n/a",U99&lt;=0,U99="n/a"),"n/a",U99/AJ99)</f>
        <v>n/a</v>
      </c>
      <c r="Y99" s="162"/>
      <c r="Z99" s="101">
        <f>IF(OR(AC99&lt;0.01,AC99="n/a"),"n/a",M99/AC99*100)</f>
        <v>74.358974358974351</v>
      </c>
      <c r="AA99" s="109">
        <f>IF(OR(AC99&lt;0.01,AC99="n/a"),"n/a",I99/AC99)</f>
        <v>18.346153846153847</v>
      </c>
      <c r="AB99" s="71">
        <v>12</v>
      </c>
      <c r="AC99" s="100">
        <v>1.56</v>
      </c>
      <c r="AD99" s="100" t="s">
        <v>142</v>
      </c>
      <c r="AE99" s="100">
        <v>7.14</v>
      </c>
      <c r="AF99" s="100">
        <v>2</v>
      </c>
      <c r="AG99" s="100">
        <v>10.9</v>
      </c>
      <c r="AH99" s="100">
        <v>-61.12</v>
      </c>
      <c r="AI99" s="100">
        <v>0.25</v>
      </c>
      <c r="AJ99" s="100" t="s">
        <v>142</v>
      </c>
      <c r="AK99" s="100">
        <v>-24.63</v>
      </c>
      <c r="AL99" s="100">
        <v>5810</v>
      </c>
      <c r="AM99" s="100">
        <v>1.8900000000000001</v>
      </c>
      <c r="AN99" s="100">
        <v>0.99</v>
      </c>
      <c r="AO99" s="110">
        <f>IF(U99="n/a","n/a",IF(AA99&lt;0,"n/a",IF(AA99="n/a","n/a",J99+U99-AA99)))</f>
        <v>4.8692379681423716</v>
      </c>
      <c r="AP99" s="111">
        <f>IF(U99="n/a","n/a",J99+U99)</f>
        <v>23.215391814296218</v>
      </c>
      <c r="AQ99" s="112">
        <f>IF(OR(AC99&lt;0.01,AC99="n/a",AF99="n/a"),"n/a",(I99/SQRT(22.5*AC99*(I99/AF99))-1)*100)</f>
        <v>27.701575196597727</v>
      </c>
      <c r="AR99" s="101">
        <f>INDEX(Historical!$C$7:$C$1063,MATCH(B99,Historical!$B$7:$B$1063,0))*IF(AH99="n/a",1.03,IF(AH99&lt;0,1.01,IF(AH99&gt;10,1.1,(1+AH99/100))))</f>
        <v>1.0908</v>
      </c>
      <c r="AS99" s="109">
        <f>IF($AI99="n/a",1.03*AR99,IF($AI99&lt;0,1.01*AR99,IF($AI99&gt;10,1.1*AR99,(1+$AI99/100)*AR99)))</f>
        <v>1.0935269999999999</v>
      </c>
      <c r="AT99" s="109">
        <f>IF($AK99="n/a",1.03*AS99,IF($AK99&lt;0,1.01*AS99,IF($AK99&gt;10,1.1*AS99,(1+$AK99/100)*AS99)))</f>
        <v>1.10446227</v>
      </c>
      <c r="AU99" s="109">
        <f>IF($AK99="n/a",1.03*AT99,IF($AK99&lt;0,1.01*AT99,IF($AK99&gt;10,1.1*AT99,(1+$AK99/100)*AT99)))</f>
        <v>1.1155068927</v>
      </c>
      <c r="AV99" s="109">
        <f>IF($AK99="n/a",1.03*AU99,IF($AK99&lt;0,1.01*AU99,IF($AK99&gt;10,1.1*AU99,(1+$AK99/100)*AU99)))</f>
        <v>1.1266619616269999</v>
      </c>
      <c r="AW99" s="109">
        <f>SUM(AR99:AV99)</f>
        <v>5.5309581243269994</v>
      </c>
      <c r="AX99" s="113">
        <f>AW99/I99*100</f>
        <v>19.325500084999998</v>
      </c>
      <c r="AY99" s="100">
        <v>0.85</v>
      </c>
      <c r="AZ99" s="100">
        <v>38.019999999999996</v>
      </c>
      <c r="BA99" s="100">
        <v>-4.34</v>
      </c>
      <c r="BB99" s="100">
        <v>0.72</v>
      </c>
      <c r="BC99" s="100">
        <v>13.3</v>
      </c>
      <c r="BE99" s="12">
        <v>2021</v>
      </c>
      <c r="BF99" s="12">
        <f>IF(BE99&gt;2020,0,IF(BE99&gt;2008,1,IF(BE99&gt;2001,2,IF(BE99&gt;1990,3,IF(BE99&gt;1980,4,IF(BE99&gt;1973,5,IF(BE99&gt;1970,6,IF(BE99&gt;1960,7,IF(BE99&gt;1958,8,IF(BE99&gt;1953,9,10))))))))))</f>
        <v>0</v>
      </c>
      <c r="BG99" s="100">
        <v>5.1400000000000006</v>
      </c>
      <c r="BH99" t="s">
        <v>121</v>
      </c>
      <c r="BI99" t="s">
        <v>302</v>
      </c>
    </row>
    <row r="100" spans="1:61" ht="12.75" customHeight="1" x14ac:dyDescent="0.2">
      <c r="A100" s="146" t="s">
        <v>5618</v>
      </c>
      <c r="B100" s="55" t="s">
        <v>5605</v>
      </c>
      <c r="C100" s="156" t="s">
        <v>335</v>
      </c>
      <c r="D100" s="98" t="s">
        <v>5615</v>
      </c>
      <c r="E100" s="157">
        <v>5</v>
      </c>
      <c r="F100" s="2">
        <v>694</v>
      </c>
      <c r="G100" s="2" t="s">
        <v>146</v>
      </c>
      <c r="H100" s="2" t="s">
        <v>146</v>
      </c>
      <c r="I100" s="100">
        <v>83.74</v>
      </c>
      <c r="J100" s="101">
        <f>(M100/I100)*100</f>
        <v>2.5316455696202533</v>
      </c>
      <c r="K100" s="104">
        <v>0.53</v>
      </c>
      <c r="L100" s="71">
        <v>4</v>
      </c>
      <c r="M100" s="28">
        <f>K100*L100</f>
        <v>2.12</v>
      </c>
      <c r="N100" s="103" t="s">
        <v>312</v>
      </c>
      <c r="O100" s="104">
        <v>0.52</v>
      </c>
      <c r="P100" s="158">
        <v>45999</v>
      </c>
      <c r="Q100" s="158">
        <v>46009</v>
      </c>
      <c r="R100" s="28">
        <f>(K100-O100)/O100*100</f>
        <v>1.9230769230769247</v>
      </c>
      <c r="S100" s="105">
        <f>IF(INDEX(Historical!$D$7:$D1740,MATCH(B100,Historical!$B$7:$B$1062,0))=0,"n/a",(INDEX(Historical!$C$7:$C$1062,MATCH(B100,Historical!$B$7:$B$1062,0))/INDEX(Historical!$D$7:$D$1062,MATCH(B100,Historical!$B$7:$B$1062,0))-1)*100)</f>
        <v>3.4653465346534684</v>
      </c>
      <c r="T100" s="105">
        <f>IF(INDEX(Historical!$F$7:$F$1062,MATCH(B100,Historical!$B$7:$B$1062,0))=0,"n/a",((INDEX(Historical!$C$7:$C$1062,MATCH(B100,Historical!$B$7:$B$1062,0))/INDEX(Historical!$F$7:$F$1062,MATCH(B100,Historical!$B$7:$B$1062,0)))^(1/3)-1)*100)</f>
        <v>3.9627552154795298</v>
      </c>
      <c r="U100" s="105">
        <f>IF(INDEX(Historical!$H$7:$H$1062,MATCH(B100,Historical!$B$7:$B$1062,0))=0,"n/a",((INDEX(Historical!$C$7:$C$1062,MATCH(B100,Historical!$B$7:$B$1062,0))/INDEX(Historical!$H$7:$H$1062,MATCH(B100,Historical!$B$7:$B$1062,0)))^(1/5)-1)*100)</f>
        <v>16.835550883869253</v>
      </c>
      <c r="V100" s="105" t="str">
        <f>IF(INDEX(Historical!$M$7:$M$1062,MATCH(B100,Historical!$B$7:$B$1062,0))=0,"n/a",((INDEX(Historical!$C$7:$C$1062,MATCH(B100,Historical!$B$7:$B$1062,0))/INDEX(Historical!$M$7:$M$1062,MATCH(B100,Historical!$B$7:$B$1062,0)))^(1/10)-1)*100)</f>
        <v>n/a</v>
      </c>
      <c r="W100" s="106" t="str">
        <f>IF(OR(U100&lt;=0,U100="n/a",V100&lt;=0,V100="n/a"),"n/a",U100/V100)</f>
        <v>n/a</v>
      </c>
      <c r="X100" s="107">
        <f>IF(OR(AJ100&lt;=0,AJ100="n/a",U100&lt;=0,U100="n/a"),"n/a",U100/AJ100)</f>
        <v>0.59849096636577515</v>
      </c>
      <c r="Y100" s="159"/>
      <c r="Z100" s="101">
        <f>IF(OR(AC100&lt;0.01,AC100="n/a"),"n/a",M100/AC100*100)</f>
        <v>42.914979757085021</v>
      </c>
      <c r="AA100" s="109">
        <f>IF(OR(AC100&lt;0.01,AC100="n/a"),"n/a",I100/AC100)</f>
        <v>16.951417004048579</v>
      </c>
      <c r="AB100" s="71">
        <v>12</v>
      </c>
      <c r="AC100" s="100">
        <v>4.9400000000000004</v>
      </c>
      <c r="AD100" s="100">
        <v>1.24</v>
      </c>
      <c r="AE100" s="100">
        <v>1.47</v>
      </c>
      <c r="AF100" s="100">
        <v>7.46</v>
      </c>
      <c r="AG100" s="100">
        <v>46.98</v>
      </c>
      <c r="AH100" s="100">
        <v>-6.7</v>
      </c>
      <c r="AI100" s="100">
        <v>24.12</v>
      </c>
      <c r="AJ100" s="100">
        <v>28.13</v>
      </c>
      <c r="AK100" s="100">
        <v>10.45</v>
      </c>
      <c r="AL100" s="100">
        <v>4630</v>
      </c>
      <c r="AM100" s="100">
        <v>1.94</v>
      </c>
      <c r="AN100" s="100">
        <v>2.06</v>
      </c>
      <c r="AO100" s="110">
        <f>IF(U100="n/a","n/a",IF(AA100&lt;0,"n/a",IF(AA100="n/a","n/a",J100+U100-AA100)))</f>
        <v>2.4157794494409259</v>
      </c>
      <c r="AP100" s="111">
        <f>IF(U100="n/a","n/a",J100+U100)</f>
        <v>19.367196453489505</v>
      </c>
      <c r="AQ100" s="112">
        <f>IF(OR(AC100&lt;0.01,AC100="n/a",AF100="n/a"),"n/a",(I100/SQRT(22.5*AC100*(I100/AF100))-1)*100)</f>
        <v>137.07248853950173</v>
      </c>
      <c r="AR100" s="101">
        <f>INDEX(Historical!$C$7:$C$1063,MATCH(B100,Historical!$B$7:$B$1063,0))*IF(AH100="n/a",1.03,IF(AH100&lt;0,1.01,IF(AH100&gt;10,1.1,(1+AH100/100))))</f>
        <v>2.1109</v>
      </c>
      <c r="AS100" s="109">
        <f>IF($AI100="n/a",1.03*AR100,IF($AI100&lt;0,1.01*AR100,IF($AI100&gt;10,1.1*AR100,(1+$AI100/100)*AR100)))</f>
        <v>2.32199</v>
      </c>
      <c r="AT100" s="109">
        <f>IF($AK100="n/a",1.03*AS100,IF($AK100&lt;0,1.01*AS100,IF($AK100&gt;10,1.1*AS100,(1+$AK100/100)*AS100)))</f>
        <v>2.554189</v>
      </c>
      <c r="AU100" s="109">
        <f>IF($AK100="n/a",1.03*AT100,IF($AK100&lt;0,1.01*AT100,IF($AK100&gt;10,1.1*AT100,(1+$AK100/100)*AT100)))</f>
        <v>2.8096079000000005</v>
      </c>
      <c r="AV100" s="109">
        <f>IF($AK100="n/a",1.03*AU100,IF($AK100&lt;0,1.01*AU100,IF($AK100&gt;10,1.1*AU100,(1+$AK100/100)*AU100)))</f>
        <v>3.0905686900000009</v>
      </c>
      <c r="AW100" s="109">
        <f>SUM(AR100:AV100)</f>
        <v>12.887255590000002</v>
      </c>
      <c r="AX100" s="113">
        <f>AW100/I100*100</f>
        <v>15.389605433484599</v>
      </c>
      <c r="AY100" s="718">
        <v>0.9</v>
      </c>
      <c r="AZ100" s="100">
        <v>56.379999999999995</v>
      </c>
      <c r="BA100" s="100">
        <v>-5.87</v>
      </c>
      <c r="BB100" s="100">
        <v>5.45</v>
      </c>
      <c r="BC100" s="100">
        <v>16.13</v>
      </c>
      <c r="BE100" s="12">
        <v>2021</v>
      </c>
      <c r="BF100" s="12">
        <f>IF(BE100&gt;2020,0,IF(BE100&gt;2008,1,IF(BE100&gt;2001,2,IF(BE100&gt;1990,3,IF(BE100&gt;1980,4,IF(BE100&gt;1973,5,IF(BE100&gt;1970,6,IF(BE100&gt;1960,7,IF(BE100&gt;1958,8,IF(BE100&gt;1953,9,10))))))))))</f>
        <v>0</v>
      </c>
      <c r="BG100" s="100">
        <v>11.360000000000001</v>
      </c>
      <c r="BH100" s="55" t="s">
        <v>121</v>
      </c>
      <c r="BI100" s="55" t="s">
        <v>122</v>
      </c>
    </row>
    <row r="101" spans="1:61" ht="12.75" customHeight="1" x14ac:dyDescent="0.2">
      <c r="A101" s="116" t="s">
        <v>5564</v>
      </c>
      <c r="B101" s="55" t="s">
        <v>2881</v>
      </c>
      <c r="C101" s="156" t="s">
        <v>300</v>
      </c>
      <c r="D101" s="98" t="s">
        <v>612</v>
      </c>
      <c r="E101" s="157">
        <v>6</v>
      </c>
      <c r="F101" s="2">
        <v>647</v>
      </c>
      <c r="G101" s="2" t="s">
        <v>146</v>
      </c>
      <c r="H101" s="2" t="s">
        <v>146</v>
      </c>
      <c r="I101" s="100">
        <v>159.96</v>
      </c>
      <c r="J101" s="101">
        <f>(M101/I101)*100</f>
        <v>4.0010002500625159</v>
      </c>
      <c r="K101" s="104">
        <v>1.6</v>
      </c>
      <c r="L101" s="71">
        <v>4</v>
      </c>
      <c r="M101" s="28">
        <f>K101*L101</f>
        <v>6.4</v>
      </c>
      <c r="N101" s="103" t="s">
        <v>270</v>
      </c>
      <c r="O101" s="104">
        <v>1.55</v>
      </c>
      <c r="P101" s="158">
        <v>46097</v>
      </c>
      <c r="Q101" s="158">
        <v>46112</v>
      </c>
      <c r="R101" s="28">
        <f>(K101-O101)/O101*100</f>
        <v>3.2258064516129057</v>
      </c>
      <c r="S101" s="105">
        <f>IF(INDEX(Historical!$D$7:$D1736,MATCH(B101,Historical!$B$7:$B$1062,0))=0,"n/a",(INDEX(Historical!$C$7:$C$1062,MATCH(B101,Historical!$B$7:$B$1062,0))/INDEX(Historical!$D$7:$D$1062,MATCH(B101,Historical!$B$7:$B$1062,0))-1)*100)</f>
        <v>14.814814814814836</v>
      </c>
      <c r="T101" s="105">
        <f>IF(INDEX(Historical!$F$7:$F$1062,MATCH(B101,Historical!$B$7:$B$1062,0))=0,"n/a",((INDEX(Historical!$C$7:$C$1062,MATCH(B101,Historical!$B$7:$B$1062,0))/INDEX(Historical!$F$7:$F$1062,MATCH(B101,Historical!$B$7:$B$1062,0)))^(1/3)-1)*100)</f>
        <v>9.6725506242266945</v>
      </c>
      <c r="U101" s="105">
        <f>IF(INDEX(Historical!$H$7:$H$1062,MATCH(B101,Historical!$B$7:$B$1062,0))=0,"n/a",((INDEX(Historical!$C$7:$C$1062,MATCH(B101,Historical!$B$7:$B$1062,0))/INDEX(Historical!$H$7:$H$1062,MATCH(B101,Historical!$B$7:$B$1062,0)))^(1/5)-1)*100)</f>
        <v>19.91964554448078</v>
      </c>
      <c r="V101" s="105">
        <f>IF(INDEX(Historical!$M$7:$M$1062,MATCH(B101,Historical!$B$7:$B$1062,0))=0,"n/a",((INDEX(Historical!$C$7:$C$1062,MATCH(B101,Historical!$B$7:$B$1062,0))/INDEX(Historical!$M$7:$M$1062,MATCH(B101,Historical!$B$7:$B$1062,0)))^(1/10)-1)*100)</f>
        <v>8.4690657490087418</v>
      </c>
      <c r="W101" s="106">
        <f>IF(OR(U101&lt;=0,U101="n/a",V101&lt;=0,V101="n/a"),"n/a",U101/V101)</f>
        <v>2.3520475734660895</v>
      </c>
      <c r="X101" s="107">
        <f>IF(OR(AJ101&lt;=0,AJ101="n/a",U101&lt;=0,U101="n/a"),"n/a",U101/AJ101)</f>
        <v>1.0423676370738242</v>
      </c>
      <c r="Y101" s="162"/>
      <c r="Z101" s="101">
        <f>IF(OR(AC101&lt;0.01,AC101="n/a"),"n/a",M101/AC101*100)</f>
        <v>118.29944547134936</v>
      </c>
      <c r="AA101" s="109">
        <f>IF(OR(AC101&lt;0.01,AC101="n/a"),"n/a",I101/AC101)</f>
        <v>29.567467652495381</v>
      </c>
      <c r="AB101" s="71">
        <v>12</v>
      </c>
      <c r="AC101" s="100">
        <v>5.41</v>
      </c>
      <c r="AD101" s="100">
        <v>3.4</v>
      </c>
      <c r="AE101" s="100">
        <v>7.09</v>
      </c>
      <c r="AF101" s="100">
        <v>16.739999999999998</v>
      </c>
      <c r="AG101" s="100">
        <v>54.97</v>
      </c>
      <c r="AH101" s="100">
        <v>2.5299999999999998</v>
      </c>
      <c r="AI101" s="100">
        <v>6.64</v>
      </c>
      <c r="AJ101" s="100">
        <v>19.11</v>
      </c>
      <c r="AK101" s="100">
        <v>7.46</v>
      </c>
      <c r="AL101" s="100">
        <v>16230</v>
      </c>
      <c r="AM101" s="100">
        <v>14.93</v>
      </c>
      <c r="AN101" s="100">
        <v>5.1100000000000003</v>
      </c>
      <c r="AO101" s="110">
        <f>IF(U101="n/a","n/a",IF(AA101&lt;0,"n/a",IF(AA101="n/a","n/a",J101+U101-AA101)))</f>
        <v>-5.6468218579520837</v>
      </c>
      <c r="AP101" s="111">
        <f>IF(U101="n/a","n/a",J101+U101)</f>
        <v>23.920645794543297</v>
      </c>
      <c r="AQ101" s="112">
        <f>IF(OR(AC101&lt;0.01,AC101="n/a",AF101="n/a"),"n/a",(I101/SQRT(22.5*AC101*(I101/AF101))-1)*100)</f>
        <v>369.02234417409761</v>
      </c>
      <c r="AR101" s="101">
        <f>INDEX(Historical!$C$7:$C$1063,MATCH(B101,Historical!$B$7:$B$1063,0))*IF(AH101="n/a",1.03,IF(AH101&lt;0,1.01,IF(AH101&gt;10,1.1,(1+AH101/100))))</f>
        <v>6.3568600000000011</v>
      </c>
      <c r="AS101" s="109">
        <f>IF($AI101="n/a",1.03*AR101,IF($AI101&lt;0,1.01*AR101,IF($AI101&gt;10,1.1*AR101,(1+$AI101/100)*AR101)))</f>
        <v>6.7789555040000016</v>
      </c>
      <c r="AT101" s="109">
        <f>IF($AK101="n/a",1.03*AS101,IF($AK101&lt;0,1.01*AS101,IF($AK101&gt;10,1.1*AS101,(1+$AK101/100)*AS101)))</f>
        <v>7.2846655845984021</v>
      </c>
      <c r="AU101" s="109">
        <f>IF($AK101="n/a",1.03*AT101,IF($AK101&lt;0,1.01*AT101,IF($AK101&gt;10,1.1*AT101,(1+$AK101/100)*AT101)))</f>
        <v>7.8281016372094427</v>
      </c>
      <c r="AV101" s="109">
        <f>IF($AK101="n/a",1.03*AU101,IF($AK101&lt;0,1.01*AU101,IF($AK101&gt;10,1.1*AU101,(1+$AK101/100)*AU101)))</f>
        <v>8.4120780193452678</v>
      </c>
      <c r="AW101" s="109">
        <f>SUM(AR101:AV101)</f>
        <v>36.660660745153116</v>
      </c>
      <c r="AX101" s="113">
        <f>AW101/I101*100</f>
        <v>22.918642626377292</v>
      </c>
      <c r="AY101" s="100">
        <v>1.21</v>
      </c>
      <c r="AZ101" s="100">
        <v>41.010000000000005</v>
      </c>
      <c r="BA101" s="100">
        <v>-3.83</v>
      </c>
      <c r="BB101" s="100">
        <v>2.82</v>
      </c>
      <c r="BC101" s="100">
        <v>16.830000000000002</v>
      </c>
      <c r="BE101" s="12">
        <v>2021</v>
      </c>
      <c r="BF101" s="12">
        <f>IF(BE101&gt;2020,0,IF(BE101&gt;2008,1,IF(BE101&gt;2001,2,IF(BE101&gt;1990,3,IF(BE101&gt;1980,4,IF(BE101&gt;1973,5,IF(BE101&gt;1970,6,IF(BE101&gt;1960,7,IF(BE101&gt;1958,8,IF(BE101&gt;1953,9,10))))))))))</f>
        <v>0</v>
      </c>
      <c r="BG101" s="100">
        <v>8.17</v>
      </c>
      <c r="BH101" s="55" t="s">
        <v>121</v>
      </c>
      <c r="BI101" s="55" t="s">
        <v>302</v>
      </c>
    </row>
    <row r="102" spans="1:61" ht="12.75" customHeight="1" x14ac:dyDescent="0.2">
      <c r="A102" s="116" t="s">
        <v>1542</v>
      </c>
      <c r="B102" s="55" t="s">
        <v>1543</v>
      </c>
      <c r="C102" s="156" t="s">
        <v>116</v>
      </c>
      <c r="D102" s="98" t="s">
        <v>130</v>
      </c>
      <c r="E102" s="157">
        <v>7</v>
      </c>
      <c r="F102" s="2">
        <v>596</v>
      </c>
      <c r="G102" s="2" t="s">
        <v>146</v>
      </c>
      <c r="H102" s="2" t="s">
        <v>146</v>
      </c>
      <c r="I102" s="100">
        <v>115.6</v>
      </c>
      <c r="J102" s="101">
        <f>(M102/I102)*100</f>
        <v>1.4878892733564015</v>
      </c>
      <c r="K102" s="104">
        <v>0.43</v>
      </c>
      <c r="L102" s="71">
        <v>4</v>
      </c>
      <c r="M102" s="28">
        <f>K102*L102</f>
        <v>1.72</v>
      </c>
      <c r="N102" s="103" t="s">
        <v>270</v>
      </c>
      <c r="O102" s="104">
        <v>0.4</v>
      </c>
      <c r="P102" s="158">
        <v>46006</v>
      </c>
      <c r="Q102" s="158">
        <v>46022</v>
      </c>
      <c r="R102" s="28">
        <f>(K102-O102)/O102*100</f>
        <v>7.4999999999999929</v>
      </c>
      <c r="S102" s="105">
        <f>IF(INDEX(Historical!$D$7:$D1404,MATCH(B102,Historical!$B$7:$B$1062,0))=0,"n/a",(INDEX(Historical!$C$7:$C$1062,MATCH(B102,Historical!$B$7:$B$1062,0))/INDEX(Historical!$D$7:$D$1062,MATCH(B102,Historical!$B$7:$B$1062,0))-1)*100)</f>
        <v>5.8441558441558294</v>
      </c>
      <c r="T102" s="105">
        <f>IF(INDEX(Historical!$F$7:$F$1062,MATCH(B102,Historical!$B$7:$B$1062,0))=0,"n/a",((INDEX(Historical!$C$7:$C$1062,MATCH(B102,Historical!$B$7:$B$1062,0))/INDEX(Historical!$F$7:$F$1062,MATCH(B102,Historical!$B$7:$B$1062,0)))^(1/3)-1)*100)</f>
        <v>4.2177527197478026</v>
      </c>
      <c r="U102" s="105">
        <f>IF(INDEX(Historical!$H$7:$H$1062,MATCH(B102,Historical!$B$7:$B$1062,0))=0,"n/a",((INDEX(Historical!$C$7:$C$1062,MATCH(B102,Historical!$B$7:$B$1062,0))/INDEX(Historical!$H$7:$H$1062,MATCH(B102,Historical!$B$7:$B$1062,0)))^(1/5)-1)*100)</f>
        <v>3.6882964320933853</v>
      </c>
      <c r="V102" s="105">
        <f>IF(INDEX(Historical!$M$7:$M$1062,MATCH(B102,Historical!$B$7:$B$1062,0))=0,"n/a",((INDEX(Historical!$C$7:$C$1062,MATCH(B102,Historical!$B$7:$B$1062,0))/INDEX(Historical!$M$7:$M$1062,MATCH(B102,Historical!$B$7:$B$1062,0)))^(1/10)-1)*100)</f>
        <v>2.4466504511769127</v>
      </c>
      <c r="W102" s="106">
        <f>IF(OR(U102&lt;=0,U102="n/a",V102&lt;=0,V102="n/a"),"n/a",U102/V102)</f>
        <v>1.5074880967647843</v>
      </c>
      <c r="X102" s="107">
        <f>IF(OR(AJ102&lt;=0,AJ102="n/a",U102&lt;=0,U102="n/a"),"n/a",U102/AJ102)</f>
        <v>0.17878315230699879</v>
      </c>
      <c r="Y102" s="165"/>
      <c r="Z102" s="101">
        <f>IF(OR(AC102&lt;0.01,AC102="n/a"),"n/a",M102/AC102*100)</f>
        <v>15.736505032021958</v>
      </c>
      <c r="AA102" s="109">
        <f>IF(OR(AC102&lt;0.01,AC102="n/a"),"n/a",I102/AC102)</f>
        <v>10.576395242451968</v>
      </c>
      <c r="AB102" s="71">
        <v>12</v>
      </c>
      <c r="AC102" s="100">
        <v>10.93</v>
      </c>
      <c r="AD102" s="100">
        <v>1.4</v>
      </c>
      <c r="AE102" s="100">
        <v>0.84</v>
      </c>
      <c r="AF102" s="100">
        <v>2.9</v>
      </c>
      <c r="AG102" s="100">
        <v>30.490000000000002</v>
      </c>
      <c r="AH102" s="100">
        <v>2.8400000000000003</v>
      </c>
      <c r="AI102" s="100">
        <v>6.0600000000000005</v>
      </c>
      <c r="AJ102" s="100">
        <v>20.630000000000003</v>
      </c>
      <c r="AK102" s="100">
        <v>6.3</v>
      </c>
      <c r="AL102" s="100">
        <v>14540</v>
      </c>
      <c r="AM102" s="100">
        <v>0.85000000000000009</v>
      </c>
      <c r="AN102" s="100">
        <v>1.39</v>
      </c>
      <c r="AO102" s="110">
        <f>IF(U102="n/a","n/a",IF(AA102&lt;0,"n/a",IF(AA102="n/a","n/a",J102+U102-AA102)))</f>
        <v>-5.4002095370021808</v>
      </c>
      <c r="AP102" s="111">
        <f>IF(U102="n/a","n/a",J102+U102)</f>
        <v>5.1761857054497868</v>
      </c>
      <c r="AQ102" s="112">
        <f>IF(OR(AC102&lt;0.01,AC102="n/a",AF102="n/a"),"n/a",(I102/SQRT(22.5*AC102*(I102/AF102))-1)*100)</f>
        <v>16.755292438902526</v>
      </c>
      <c r="AR102" s="101">
        <f>INDEX(Historical!$C$7:$C$1063,MATCH(B102,Historical!$B$7:$B$1063,0))*IF(AH102="n/a",1.03,IF(AH102&lt;0,1.01,IF(AH102&gt;10,1.1,(1+AH102/100))))</f>
        <v>1.6762919999999999</v>
      </c>
      <c r="AS102" s="109">
        <f>IF($AI102="n/a",1.03*AR102,IF($AI102&lt;0,1.01*AR102,IF($AI102&gt;10,1.1*AR102,(1+$AI102/100)*AR102)))</f>
        <v>1.7778752951999999</v>
      </c>
      <c r="AT102" s="109">
        <f>IF($AK102="n/a",1.03*AS102,IF($AK102&lt;0,1.01*AS102,IF($AK102&gt;10,1.1*AS102,(1+$AK102/100)*AS102)))</f>
        <v>1.8898814387975997</v>
      </c>
      <c r="AU102" s="109">
        <f>IF($AK102="n/a",1.03*AT102,IF($AK102&lt;0,1.01*AT102,IF($AK102&gt;10,1.1*AT102,(1+$AK102/100)*AT102)))</f>
        <v>2.0089439694418485</v>
      </c>
      <c r="AV102" s="109">
        <f>IF($AK102="n/a",1.03*AU102,IF($AK102&lt;0,1.01*AU102,IF($AK102&gt;10,1.1*AU102,(1+$AK102/100)*AU102)))</f>
        <v>2.1355074395166849</v>
      </c>
      <c r="AW102" s="109">
        <f>SUM(AR102:AV102)</f>
        <v>9.4885001429561324</v>
      </c>
      <c r="AX102" s="113">
        <f>AW102/I102*100</f>
        <v>8.2080451063634374</v>
      </c>
      <c r="AY102" s="100">
        <v>0.53</v>
      </c>
      <c r="AZ102" s="100">
        <v>16.93</v>
      </c>
      <c r="BA102" s="100">
        <v>-43.82</v>
      </c>
      <c r="BB102" s="100">
        <v>1.41</v>
      </c>
      <c r="BC102" s="100">
        <v>-27.689999999999998</v>
      </c>
      <c r="BE102" s="12">
        <v>2019</v>
      </c>
      <c r="BF102" s="12">
        <f>IF(BE102&gt;2020,0,IF(BE102&gt;2008,1,IF(BE102&gt;2001,2,IF(BE102&gt;1990,3,IF(BE102&gt;1980,4,IF(BE102&gt;1973,5,IF(BE102&gt;1970,6,IF(BE102&gt;1960,7,IF(BE102&gt;1958,8,IF(BE102&gt;1953,9,10))))))))))</f>
        <v>1</v>
      </c>
      <c r="BG102" s="100">
        <v>9.89</v>
      </c>
      <c r="BH102" t="s">
        <v>121</v>
      </c>
      <c r="BI102" t="s">
        <v>122</v>
      </c>
    </row>
    <row r="103" spans="1:61" ht="12.75" customHeight="1" x14ac:dyDescent="0.2">
      <c r="A103" s="146" t="s">
        <v>5628</v>
      </c>
      <c r="B103" s="55" t="s">
        <v>5623</v>
      </c>
      <c r="C103" s="156" t="s">
        <v>335</v>
      </c>
      <c r="D103" s="98" t="s">
        <v>5615</v>
      </c>
      <c r="E103" s="157">
        <v>8</v>
      </c>
      <c r="F103" s="2">
        <v>581</v>
      </c>
      <c r="G103" s="2"/>
      <c r="H103" s="2"/>
      <c r="I103" s="100">
        <v>24.52</v>
      </c>
      <c r="J103" s="101">
        <f>(M103/I103)*100</f>
        <v>2.6101141924959217</v>
      </c>
      <c r="K103" s="104">
        <v>0.16</v>
      </c>
      <c r="L103" s="71">
        <v>4</v>
      </c>
      <c r="M103" s="28">
        <f>K103*L103</f>
        <v>0.64</v>
      </c>
      <c r="N103" s="103" t="s">
        <v>326</v>
      </c>
      <c r="O103" s="104">
        <v>0.14000000000000001</v>
      </c>
      <c r="P103" s="158">
        <v>46225</v>
      </c>
      <c r="Q103" s="158">
        <v>46239</v>
      </c>
      <c r="R103" s="28">
        <f>(K103-O103)/O103*100</f>
        <v>14.285714285714276</v>
      </c>
      <c r="S103" s="105">
        <f>IF(INDEX(Historical!$D$7:$D1731,MATCH(B103,Historical!$B$7:$B$1062,0))=0,"n/a",(INDEX(Historical!$C$7:$C$1062,MATCH(B103,Historical!$B$7:$B$1062,0))/INDEX(Historical!$D$7:$D$1062,MATCH(B103,Historical!$B$7:$B$1062,0))-1)*100)</f>
        <v>8.0000000000000071</v>
      </c>
      <c r="T103" s="105">
        <f>IF(INDEX(Historical!$F$7:$F$1062,MATCH(B103,Historical!$B$7:$B$1062,0))=0,"n/a",((INDEX(Historical!$C$7:$C$1062,MATCH(B103,Historical!$B$7:$B$1062,0))/INDEX(Historical!$F$7:$F$1062,MATCH(B103,Historical!$B$7:$B$1062,0)))^(1/3)-1)*100)</f>
        <v>7.0648783255412351</v>
      </c>
      <c r="U103" s="105">
        <f>IF(INDEX(Historical!$H$7:$H$1062,MATCH(B103,Historical!$B$7:$B$1062,0))=0,"n/a",((INDEX(Historical!$C$7:$C$1062,MATCH(B103,Historical!$B$7:$B$1062,0))/INDEX(Historical!$H$7:$H$1062,MATCH(B103,Historical!$B$7:$B$1062,0)))^(1/5)-1)*100)</f>
        <v>27.542450062579093</v>
      </c>
      <c r="V103" s="105" t="str">
        <f>IF(INDEX(Historical!$M$7:$M$1062,MATCH(B103,Historical!$B$7:$B$1062,0))=0,"n/a",((INDEX(Historical!$C$7:$C$1062,MATCH(B103,Historical!$B$7:$B$1062,0))/INDEX(Historical!$M$7:$M$1062,MATCH(B103,Historical!$B$7:$B$1062,0)))^(1/10)-1)*100)</f>
        <v>n/a</v>
      </c>
      <c r="W103" s="106" t="str">
        <f>IF(OR(U103&lt;=0,U103="n/a",V103&lt;=0,V103="n/a"),"n/a",U103/V103)</f>
        <v>n/a</v>
      </c>
      <c r="X103" s="107" t="str">
        <f>IF(OR(AJ103&lt;=0,AJ103="n/a",U103&lt;=0,U103="n/a"),"n/a",U103/AJ103)</f>
        <v>n/a</v>
      </c>
      <c r="Y103" s="159"/>
      <c r="Z103" s="101">
        <f>IF(OR(AC103&lt;0.01,AC103="n/a"),"n/a",M103/AC103*100)</f>
        <v>52.459016393442624</v>
      </c>
      <c r="AA103" s="109">
        <f>IF(OR(AC103&lt;0.01,AC103="n/a"),"n/a",I103/AC103)</f>
        <v>20.098360655737704</v>
      </c>
      <c r="AB103" s="71">
        <v>11</v>
      </c>
      <c r="AC103" s="100">
        <v>1.22</v>
      </c>
      <c r="AD103" s="100">
        <v>1.07</v>
      </c>
      <c r="AE103" s="100">
        <v>1.43</v>
      </c>
      <c r="AF103" s="100">
        <v>4.1500000000000004</v>
      </c>
      <c r="AG103" s="100">
        <v>25.4</v>
      </c>
      <c r="AH103" s="100">
        <v>14.97</v>
      </c>
      <c r="AI103" s="100">
        <v>10.96</v>
      </c>
      <c r="AJ103" s="100" t="s">
        <v>142</v>
      </c>
      <c r="AK103" s="100">
        <v>13.370000000000001</v>
      </c>
      <c r="AL103" s="100">
        <v>9440</v>
      </c>
      <c r="AM103" s="100">
        <v>74.570000000000007</v>
      </c>
      <c r="AN103" s="100">
        <v>1.01</v>
      </c>
      <c r="AO103" s="110">
        <f>IF(U103="n/a","n/a",IF(AA103&lt;0,"n/a",IF(AA103="n/a","n/a",J103+U103-AA103)))</f>
        <v>10.05420359933731</v>
      </c>
      <c r="AP103" s="111">
        <f>IF(U103="n/a","n/a",J103+U103)</f>
        <v>30.152564255075013</v>
      </c>
      <c r="AQ103" s="112">
        <f>IF(OR(AC103&lt;0.01,AC103="n/a",AF103="n/a"),"n/a",(I103/SQRT(22.5*AC103*(I103/AF103))-1)*100)</f>
        <v>92.536515118343772</v>
      </c>
      <c r="AR103" s="101">
        <f>INDEX(Historical!$C$7:$C$1063,MATCH(B103,Historical!$B$7:$B$1063,0))*IF(AH103="n/a",1.03,IF(AH103&lt;0,1.01,IF(AH103&gt;10,1.1,(1+AH103/100))))</f>
        <v>0.59400000000000008</v>
      </c>
      <c r="AS103" s="109">
        <f>IF($AI103="n/a",1.03*AR103,IF($AI103&lt;0,1.01*AR103,IF($AI103&gt;10,1.1*AR103,(1+$AI103/100)*AR103)))</f>
        <v>0.65340000000000009</v>
      </c>
      <c r="AT103" s="109">
        <f>IF($AK103="n/a",1.03*AS103,IF($AK103&lt;0,1.01*AS103,IF($AK103&gt;10,1.1*AS103,(1+$AK103/100)*AS103)))</f>
        <v>0.71874000000000016</v>
      </c>
      <c r="AU103" s="109">
        <f>IF($AK103="n/a",1.03*AT103,IF($AK103&lt;0,1.01*AT103,IF($AK103&gt;10,1.1*AT103,(1+$AK103/100)*AT103)))</f>
        <v>0.79061400000000026</v>
      </c>
      <c r="AV103" s="109">
        <f>IF($AK103="n/a",1.03*AU103,IF($AK103&lt;0,1.01*AU103,IF($AK103&gt;10,1.1*AU103,(1+$AK103/100)*AU103)))</f>
        <v>0.86967540000000032</v>
      </c>
      <c r="AW103" s="109">
        <f>SUM(AR103:AV103)</f>
        <v>3.626429400000001</v>
      </c>
      <c r="AX103" s="113">
        <f>AW103/I103*100</f>
        <v>14.789679445350739</v>
      </c>
      <c r="AY103" s="100">
        <v>1.32</v>
      </c>
      <c r="AZ103" s="100">
        <v>38.369999999999997</v>
      </c>
      <c r="BA103" s="100">
        <v>-4.5900000000000007</v>
      </c>
      <c r="BB103" s="100">
        <v>2.86</v>
      </c>
      <c r="BC103" s="100">
        <v>12.7</v>
      </c>
      <c r="BE103" s="12">
        <v>2019</v>
      </c>
      <c r="BF103" s="12">
        <f>IF(BE103&gt;2020,0,IF(BE103&gt;2008,1,IF(BE103&gt;2001,2,IF(BE103&gt;1990,3,IF(BE103&gt;1980,4,IF(BE103&gt;1973,5,IF(BE103&gt;1970,6,IF(BE103&gt;1960,7,IF(BE103&gt;1958,8,IF(BE103&gt;1953,9,10))))))))))</f>
        <v>1</v>
      </c>
      <c r="BG103" s="100">
        <v>8.42</v>
      </c>
      <c r="BH103" s="55" t="s">
        <v>121</v>
      </c>
      <c r="BI103" s="55" t="s">
        <v>122</v>
      </c>
    </row>
    <row r="104" spans="1:61" ht="12.75" customHeight="1" x14ac:dyDescent="0.2">
      <c r="A104" s="116" t="s">
        <v>1544</v>
      </c>
      <c r="B104" s="55" t="s">
        <v>1545</v>
      </c>
      <c r="C104" s="156" t="s">
        <v>263</v>
      </c>
      <c r="D104" s="98" t="s">
        <v>264</v>
      </c>
      <c r="E104" s="157">
        <v>5</v>
      </c>
      <c r="F104" s="2">
        <v>688</v>
      </c>
      <c r="G104" s="2" t="s">
        <v>146</v>
      </c>
      <c r="H104" s="2" t="s">
        <v>146</v>
      </c>
      <c r="I104" s="100">
        <v>263.57</v>
      </c>
      <c r="J104" s="101">
        <f>(M104/I104)*100</f>
        <v>0.84228098797283457</v>
      </c>
      <c r="K104" s="104">
        <v>0.55500000000000005</v>
      </c>
      <c r="L104" s="71">
        <v>4</v>
      </c>
      <c r="M104" s="28">
        <f>K104*L104</f>
        <v>2.2200000000000002</v>
      </c>
      <c r="N104" s="103" t="s">
        <v>873</v>
      </c>
      <c r="O104" s="104">
        <v>0.5</v>
      </c>
      <c r="P104" s="158">
        <v>45968</v>
      </c>
      <c r="Q104" s="158">
        <v>45979</v>
      </c>
      <c r="R104" s="28">
        <f>(K104-O104)/O104*100</f>
        <v>11.000000000000011</v>
      </c>
      <c r="S104" s="105">
        <f>IF(INDEX(Historical!$D$7:$D1414,MATCH(B104,Historical!$B$7:$B$1062,0))=0,"n/a",(INDEX(Historical!$C$7:$C$1062,MATCH(B104,Historical!$B$7:$B$1062,0))/INDEX(Historical!$D$7:$D$1062,MATCH(B104,Historical!$B$7:$B$1062,0))-1)*100)</f>
        <v>13.850415512465396</v>
      </c>
      <c r="T104" s="105">
        <f>IF(INDEX(Historical!$F$7:$F$1062,MATCH(B104,Historical!$B$7:$B$1062,0))=0,"n/a",((INDEX(Historical!$C$7:$C$1062,MATCH(B104,Historical!$B$7:$B$1062,0))/INDEX(Historical!$F$7:$F$1062,MATCH(B104,Historical!$B$7:$B$1062,0)))^(1/3)-1)*100)</f>
        <v>14.05666908176315</v>
      </c>
      <c r="U104" s="105" t="str">
        <f>IF(INDEX(Historical!$H$7:$H$1062,MATCH(B104,Historical!$B$7:$B$1062,0))=0,"n/a",((INDEX(Historical!$C$7:$C$1062,MATCH(B104,Historical!$B$7:$B$1062,0))/INDEX(Historical!$H$7:$H$1062,MATCH(B104,Historical!$B$7:$B$1062,0)))^(1/5)-1)*100)</f>
        <v>n/a</v>
      </c>
      <c r="V104" s="105" t="str">
        <f>IF(INDEX(Historical!$M$7:$M$1062,MATCH(B104,Historical!$B$7:$B$1062,0))=0,"n/a",((INDEX(Historical!$C$7:$C$1062,MATCH(B104,Historical!$B$7:$B$1062,0))/INDEX(Historical!$M$7:$M$1062,MATCH(B104,Historical!$B$7:$B$1062,0)))^(1/10)-1)*100)</f>
        <v>n/a</v>
      </c>
      <c r="W104" s="106" t="str">
        <f>IF(OR(U104&lt;=0,U104="n/a",V104&lt;=0,V104="n/a"),"n/a",U104/V104)</f>
        <v>n/a</v>
      </c>
      <c r="X104" s="107" t="str">
        <f>IF(OR(AJ104&lt;=0,AJ104="n/a",U104&lt;=0,U104="n/a"),"n/a",U104/AJ104)</f>
        <v>n/a</v>
      </c>
      <c r="Y104" s="162"/>
      <c r="Z104" s="101">
        <f>IF(OR(AC104&lt;0.01,AC104="n/a"),"n/a",M104/AC104*100)</f>
        <v>36.333878887070377</v>
      </c>
      <c r="AA104" s="109">
        <f>IF(OR(AC104&lt;0.01,AC104="n/a"),"n/a",I104/AC104)</f>
        <v>43.137479541734855</v>
      </c>
      <c r="AB104" s="71">
        <v>12</v>
      </c>
      <c r="AC104" s="100">
        <v>6.11</v>
      </c>
      <c r="AD104" s="100" t="s">
        <v>142</v>
      </c>
      <c r="AE104" s="100">
        <v>2.64</v>
      </c>
      <c r="AF104" s="100">
        <v>14.75</v>
      </c>
      <c r="AG104" s="100">
        <v>31.36</v>
      </c>
      <c r="AH104" s="100">
        <v>-127.44</v>
      </c>
      <c r="AI104" s="100">
        <v>349.03</v>
      </c>
      <c r="AJ104" s="100" t="s">
        <v>142</v>
      </c>
      <c r="AK104" s="100">
        <v>-14.78</v>
      </c>
      <c r="AL104" s="100">
        <v>55230</v>
      </c>
      <c r="AM104" s="100">
        <v>0.63</v>
      </c>
      <c r="AN104" s="100">
        <v>7.03</v>
      </c>
      <c r="AO104" s="110" t="str">
        <f>IF(U104="n/a","n/a",IF(AA104&lt;0,"n/a",IF(AA104="n/a","n/a",J104+U104-AA104)))</f>
        <v>n/a</v>
      </c>
      <c r="AP104" s="111" t="str">
        <f>IF(U104="n/a","n/a",J104+U104)</f>
        <v>n/a</v>
      </c>
      <c r="AQ104" s="112">
        <f>IF(OR(AC104&lt;0.01,AC104="n/a",AF104="n/a"),"n/a",(I104/SQRT(22.5*AC104*(I104/AF104))-1)*100)</f>
        <v>431.78016478849992</v>
      </c>
      <c r="AR104" s="101">
        <f>INDEX(Historical!$C$7:$C$1063,MATCH(B104,Historical!$B$7:$B$1063,0))*IF(AH104="n/a",1.03,IF(AH104&lt;0,1.01,IF(AH104&gt;10,1.1,(1+AH104/100))))</f>
        <v>2.0755500000000002</v>
      </c>
      <c r="AS104" s="109">
        <f>IF($AI104="n/a",1.03*AR104,IF($AI104&lt;0,1.01*AR104,IF($AI104&gt;10,1.1*AR104,(1+$AI104/100)*AR104)))</f>
        <v>2.2831050000000004</v>
      </c>
      <c r="AT104" s="109">
        <f>IF($AK104="n/a",1.03*AS104,IF($AK104&lt;0,1.01*AS104,IF($AK104&gt;10,1.1*AS104,(1+$AK104/100)*AS104)))</f>
        <v>2.3059360500000006</v>
      </c>
      <c r="AU104" s="109">
        <f>IF($AK104="n/a",1.03*AT104,IF($AK104&lt;0,1.01*AT104,IF($AK104&gt;10,1.1*AT104,(1+$AK104/100)*AT104)))</f>
        <v>2.3289954105000006</v>
      </c>
      <c r="AV104" s="109">
        <f>IF($AK104="n/a",1.03*AU104,IF($AK104&lt;0,1.01*AU104,IF($AK104&gt;10,1.1*AU104,(1+$AK104/100)*AU104)))</f>
        <v>2.3522853646050006</v>
      </c>
      <c r="AW104" s="109">
        <f>SUM(AR104:AV104)</f>
        <v>11.345871825105002</v>
      </c>
      <c r="AX104" s="113">
        <f>AW104/I104*100</f>
        <v>4.304690148766932</v>
      </c>
      <c r="AY104" s="718">
        <v>-0.01</v>
      </c>
      <c r="AZ104" s="100">
        <v>41.55</v>
      </c>
      <c r="BA104" s="100">
        <v>-12.4</v>
      </c>
      <c r="BB104" s="100">
        <v>7.0900000000000007</v>
      </c>
      <c r="BC104" s="100">
        <v>13.16</v>
      </c>
      <c r="BE104" s="12">
        <v>2021</v>
      </c>
      <c r="BF104" s="12">
        <f>IF(BE104&gt;2020,0,IF(BE104&gt;2008,1,IF(BE104&gt;2001,2,IF(BE104&gt;1990,3,IF(BE104&gt;1980,4,IF(BE104&gt;1973,5,IF(BE104&gt;1970,6,IF(BE104&gt;1960,7,IF(BE104&gt;1958,8,IF(BE104&gt;1953,9,10))))))))))</f>
        <v>0</v>
      </c>
      <c r="BG104" s="100">
        <v>3.2399999999999998</v>
      </c>
      <c r="BH104" t="s">
        <v>121</v>
      </c>
      <c r="BI104" t="s">
        <v>122</v>
      </c>
    </row>
    <row r="105" spans="1:61" ht="12.75" customHeight="1" x14ac:dyDescent="0.2">
      <c r="A105" s="116" t="s">
        <v>1546</v>
      </c>
      <c r="B105" s="55" t="s">
        <v>1547</v>
      </c>
      <c r="C105" s="156" t="s">
        <v>139</v>
      </c>
      <c r="D105" s="98" t="s">
        <v>1548</v>
      </c>
      <c r="E105" s="157">
        <v>9</v>
      </c>
      <c r="F105" s="2">
        <v>538</v>
      </c>
      <c r="G105" s="2" t="s">
        <v>146</v>
      </c>
      <c r="H105" s="2" t="s">
        <v>146</v>
      </c>
      <c r="I105" s="100">
        <v>72.430000000000007</v>
      </c>
      <c r="J105" s="101">
        <f>(M105/I105)*100</f>
        <v>1.6567720557779924</v>
      </c>
      <c r="K105" s="104">
        <v>0.3</v>
      </c>
      <c r="L105" s="71">
        <v>4</v>
      </c>
      <c r="M105" s="28">
        <f>K105*L105</f>
        <v>1.2</v>
      </c>
      <c r="N105" s="103" t="s">
        <v>707</v>
      </c>
      <c r="O105" s="104">
        <v>0.28000000000000003</v>
      </c>
      <c r="P105" s="158">
        <v>46080</v>
      </c>
      <c r="Q105" s="158">
        <v>46094</v>
      </c>
      <c r="R105" s="28">
        <f>(K105-O105)/O105*100</f>
        <v>7.1428571428571281</v>
      </c>
      <c r="S105" s="105">
        <f>IF(INDEX(Historical!$D$7:$D1419,MATCH(B105,Historical!$B$7:$B$1062,0))=0,"n/a",(INDEX(Historical!$C$7:$C$1062,MATCH(B105,Historical!$B$7:$B$1062,0))/INDEX(Historical!$D$7:$D$1062,MATCH(B105,Historical!$B$7:$B$1062,0))-1)*100)</f>
        <v>7.6923076923077094</v>
      </c>
      <c r="T105" s="105">
        <f>IF(INDEX(Historical!$F$7:$F$1062,MATCH(B105,Historical!$B$7:$B$1062,0))=0,"n/a",((INDEX(Historical!$C$7:$C$1062,MATCH(B105,Historical!$B$7:$B$1062,0))/INDEX(Historical!$F$7:$F$1062,MATCH(B105,Historical!$B$7:$B$1062,0)))^(1/3)-1)*100)</f>
        <v>8.3706762661827092</v>
      </c>
      <c r="U105" s="105">
        <f>IF(INDEX(Historical!$H$7:$H$1062,MATCH(B105,Historical!$B$7:$B$1062,0))=0,"n/a",((INDEX(Historical!$C$7:$C$1062,MATCH(B105,Historical!$B$7:$B$1062,0))/INDEX(Historical!$H$7:$H$1062,MATCH(B105,Historical!$B$7:$B$1062,0)))^(1/5)-1)*100)</f>
        <v>14.06647108217831</v>
      </c>
      <c r="V105" s="105" t="str">
        <f>IF(INDEX(Historical!$M$7:$M$1062,MATCH(B105,Historical!$B$7:$B$1062,0))=0,"n/a",((INDEX(Historical!$C$7:$C$1062,MATCH(B105,Historical!$B$7:$B$1062,0))/INDEX(Historical!$M$7:$M$1062,MATCH(B105,Historical!$B$7:$B$1062,0)))^(1/10)-1)*100)</f>
        <v>n/a</v>
      </c>
      <c r="W105" s="106" t="str">
        <f>IF(OR(U105&lt;=0,U105="n/a",V105&lt;=0,V105="n/a"),"n/a",U105/V105)</f>
        <v>n/a</v>
      </c>
      <c r="X105" s="107" t="str">
        <f>IF(OR(AJ105&lt;=0,AJ105="n/a",U105&lt;=0,U105="n/a"),"n/a",U105/AJ105)</f>
        <v>n/a</v>
      </c>
      <c r="Y105" s="165"/>
      <c r="Z105" s="101">
        <f>IF(OR(AC105&lt;0.01,AC105="n/a"),"n/a",M105/AC105*100)</f>
        <v>102.56410256410258</v>
      </c>
      <c r="AA105" s="109">
        <f>IF(OR(AC105&lt;0.01,AC105="n/a"),"n/a",I105/AC105)</f>
        <v>61.905982905982917</v>
      </c>
      <c r="AB105" s="71">
        <v>12</v>
      </c>
      <c r="AC105" s="100">
        <v>1.17</v>
      </c>
      <c r="AD105" s="100">
        <v>0.99</v>
      </c>
      <c r="AE105" s="100">
        <v>1.98</v>
      </c>
      <c r="AF105" s="100">
        <v>2.93</v>
      </c>
      <c r="AG105" s="100">
        <v>4.79</v>
      </c>
      <c r="AH105" s="100">
        <v>-34.770000000000003</v>
      </c>
      <c r="AI105" s="100">
        <v>105.1</v>
      </c>
      <c r="AJ105" s="100">
        <v>-14.08</v>
      </c>
      <c r="AK105" s="100">
        <v>20.7</v>
      </c>
      <c r="AL105" s="100">
        <v>5060</v>
      </c>
      <c r="AM105" s="100">
        <v>1.4000000000000001</v>
      </c>
      <c r="AN105" s="100">
        <v>0.22</v>
      </c>
      <c r="AO105" s="110">
        <f>IF(U105="n/a","n/a",IF(AA105&lt;0,"n/a",IF(AA105="n/a","n/a",J105+U105-AA105)))</f>
        <v>-46.182739768026615</v>
      </c>
      <c r="AP105" s="111">
        <f>IF(U105="n/a","n/a",J105+U105)</f>
        <v>15.723243137956302</v>
      </c>
      <c r="AQ105" s="112">
        <f>IF(OR(AC105&lt;0.01,AC105="n/a",AF105="n/a"),"n/a",(I105/SQRT(22.5*AC105*(I105/AF105))-1)*100)</f>
        <v>183.92841814210846</v>
      </c>
      <c r="AR105" s="101">
        <f>INDEX(Historical!$C$7:$C$1063,MATCH(B105,Historical!$B$7:$B$1063,0))*IF(AH105="n/a",1.03,IF(AH105&lt;0,1.01,IF(AH105&gt;10,1.1,(1+AH105/100))))</f>
        <v>1.1312000000000002</v>
      </c>
      <c r="AS105" s="109">
        <f>IF($AI105="n/a",1.03*AR105,IF($AI105&lt;0,1.01*AR105,IF($AI105&gt;10,1.1*AR105,(1+$AI105/100)*AR105)))</f>
        <v>1.2443200000000003</v>
      </c>
      <c r="AT105" s="109">
        <f>IF($AK105="n/a",1.03*AS105,IF($AK105&lt;0,1.01*AS105,IF($AK105&gt;10,1.1*AS105,(1+$AK105/100)*AS105)))</f>
        <v>1.3687520000000004</v>
      </c>
      <c r="AU105" s="109">
        <f>IF($AK105="n/a",1.03*AT105,IF($AK105&lt;0,1.01*AT105,IF($AK105&gt;10,1.1*AT105,(1+$AK105/100)*AT105)))</f>
        <v>1.5056272000000006</v>
      </c>
      <c r="AV105" s="109">
        <f>IF($AK105="n/a",1.03*AU105,IF($AK105&lt;0,1.01*AU105,IF($AK105&gt;10,1.1*AU105,(1+$AK105/100)*AU105)))</f>
        <v>1.6561899200000008</v>
      </c>
      <c r="AW105" s="109">
        <f>SUM(AR105:AV105)</f>
        <v>6.9060891200000025</v>
      </c>
      <c r="AX105" s="113">
        <f>AW105/I105*100</f>
        <v>9.5348462239403595</v>
      </c>
      <c r="AY105" s="100">
        <v>1.61</v>
      </c>
      <c r="AZ105" s="100">
        <v>9.5399999999999991</v>
      </c>
      <c r="BA105" s="100">
        <v>-29.580000000000002</v>
      </c>
      <c r="BB105" s="100">
        <v>-2.91</v>
      </c>
      <c r="BC105" s="100">
        <v>-9.16</v>
      </c>
      <c r="BE105" s="12">
        <v>2018</v>
      </c>
      <c r="BF105" s="12">
        <f>IF(BE105&gt;2020,0,IF(BE105&gt;2008,1,IF(BE105&gt;2001,2,IF(BE105&gt;1990,3,IF(BE105&gt;1980,4,IF(BE105&gt;1973,5,IF(BE105&gt;1970,6,IF(BE105&gt;1960,7,IF(BE105&gt;1958,8,IF(BE105&gt;1953,9,10))))))))))</f>
        <v>1</v>
      </c>
      <c r="BG105" s="100">
        <v>3.18</v>
      </c>
      <c r="BH105" t="s">
        <v>121</v>
      </c>
      <c r="BI105" t="s">
        <v>122</v>
      </c>
    </row>
    <row r="106" spans="1:61" ht="12.75" customHeight="1" x14ac:dyDescent="0.2">
      <c r="A106" s="116" t="s">
        <v>1552</v>
      </c>
      <c r="B106" s="55" t="s">
        <v>1553</v>
      </c>
      <c r="C106" s="156" t="s">
        <v>300</v>
      </c>
      <c r="D106" s="98" t="s">
        <v>794</v>
      </c>
      <c r="E106" s="157">
        <v>7</v>
      </c>
      <c r="F106" s="2">
        <v>597</v>
      </c>
      <c r="G106" s="2" t="s">
        <v>146</v>
      </c>
      <c r="H106" s="2" t="s">
        <v>146</v>
      </c>
      <c r="I106" s="100">
        <v>60.53</v>
      </c>
      <c r="J106" s="101">
        <f>(M106/I106)*100</f>
        <v>4.6258053857591275</v>
      </c>
      <c r="K106" s="104">
        <v>0.7</v>
      </c>
      <c r="L106" s="71">
        <v>4</v>
      </c>
      <c r="M106" s="28">
        <f>K106*L106</f>
        <v>2.8</v>
      </c>
      <c r="N106" s="103" t="s">
        <v>209</v>
      </c>
      <c r="O106" s="104">
        <v>0.67500000000000004</v>
      </c>
      <c r="P106" s="158">
        <v>46021</v>
      </c>
      <c r="Q106" s="158">
        <v>46037</v>
      </c>
      <c r="R106" s="28">
        <f>(K106-O106)/O106*100</f>
        <v>3.7037037037036904</v>
      </c>
      <c r="S106" s="105">
        <f>IF(INDEX(Historical!$D$7:$D1423,MATCH(B106,Historical!$B$7:$B$1062,0))=0,"n/a",(INDEX(Historical!$C$7:$C$1062,MATCH(B106,Historical!$B$7:$B$1062,0))/INDEX(Historical!$D$7:$D$1062,MATCH(B106,Historical!$B$7:$B$1062,0))-1)*100)</f>
        <v>3.8461538461538547</v>
      </c>
      <c r="T106" s="105">
        <f>IF(INDEX(Historical!$F$7:$F$1062,MATCH(B106,Historical!$B$7:$B$1062,0))=0,"n/a",((INDEX(Historical!$C$7:$C$1062,MATCH(B106,Historical!$B$7:$B$1062,0))/INDEX(Historical!$F$7:$F$1062,MATCH(B106,Historical!$B$7:$B$1062,0)))^(1/3)-1)*100)</f>
        <v>4.0041911525952045</v>
      </c>
      <c r="U106" s="105">
        <f>IF(INDEX(Historical!$H$7:$H$1062,MATCH(B106,Historical!$B$7:$B$1062,0))=0,"n/a",((INDEX(Historical!$C$7:$C$1062,MATCH(B106,Historical!$B$7:$B$1062,0))/INDEX(Historical!$H$7:$H$1062,MATCH(B106,Historical!$B$7:$B$1062,0)))^(1/5)-1)*100)</f>
        <v>5.1547496797280434</v>
      </c>
      <c r="V106" s="105">
        <f>IF(INDEX(Historical!$M$7:$M$1062,MATCH(B106,Historical!$B$7:$B$1062,0))=0,"n/a",((INDEX(Historical!$C$7:$C$1062,MATCH(B106,Historical!$B$7:$B$1062,0))/INDEX(Historical!$M$7:$M$1062,MATCH(B106,Historical!$B$7:$B$1062,0)))^(1/10)-1)*100)</f>
        <v>-2.278869007839468</v>
      </c>
      <c r="W106" s="106" t="str">
        <f>IF(OR(U106&lt;=0,U106="n/a",V106&lt;=0,V106="n/a"),"n/a",U106/V106)</f>
        <v>n/a</v>
      </c>
      <c r="X106" s="107" t="str">
        <f>IF(OR(AJ106&lt;=0,AJ106="n/a",U106&lt;=0,U106="n/a"),"n/a",U106/AJ106)</f>
        <v>n/a</v>
      </c>
      <c r="Y106" s="162"/>
      <c r="Z106" s="101">
        <f>IF(OR(AC106&lt;0.01,AC106="n/a"),"n/a",M106/AC106*100)</f>
        <v>282.82828282828285</v>
      </c>
      <c r="AA106" s="109">
        <f>IF(OR(AC106&lt;0.01,AC106="n/a"),"n/a",I106/AC106)</f>
        <v>61.141414141414145</v>
      </c>
      <c r="AB106" s="71">
        <v>12</v>
      </c>
      <c r="AC106" s="100">
        <v>0.99</v>
      </c>
      <c r="AD106" s="100" t="s">
        <v>142</v>
      </c>
      <c r="AE106" s="100">
        <v>10.1</v>
      </c>
      <c r="AF106" s="100">
        <v>1.83</v>
      </c>
      <c r="AG106" s="100">
        <v>3.2099999999999995</v>
      </c>
      <c r="AH106" s="100">
        <v>-96.99</v>
      </c>
      <c r="AI106" s="100">
        <v>719.63</v>
      </c>
      <c r="AJ106" s="100">
        <v>-11.219999999999999</v>
      </c>
      <c r="AK106" s="100" t="s">
        <v>142</v>
      </c>
      <c r="AL106" s="100">
        <v>3510</v>
      </c>
      <c r="AM106" s="100">
        <v>2.9499999999999997</v>
      </c>
      <c r="AN106" s="100">
        <v>0.71</v>
      </c>
      <c r="AO106" s="110">
        <f>IF(U106="n/a","n/a",IF(AA106&lt;0,"n/a",IF(AA106="n/a","n/a",J106+U106-AA106)))</f>
        <v>-51.360859075926975</v>
      </c>
      <c r="AP106" s="111">
        <f>IF(U106="n/a","n/a",J106+U106)</f>
        <v>9.7805550654871709</v>
      </c>
      <c r="AQ106" s="112">
        <f>IF(OR(AC106&lt;0.01,AC106="n/a",AF106="n/a"),"n/a",(I106/SQRT(22.5*AC106*(I106/AF106))-1)*100)</f>
        <v>122.9985429736037</v>
      </c>
      <c r="AR106" s="101">
        <f>INDEX(Historical!$C$7:$C$1063,MATCH(B106,Historical!$B$7:$B$1063,0))*IF(AH106="n/a",1.03,IF(AH106&lt;0,1.01,IF(AH106&gt;10,1.1,(1+AH106/100))))</f>
        <v>2.7270000000000003</v>
      </c>
      <c r="AS106" s="109">
        <f>IF($AI106="n/a",1.03*AR106,IF($AI106&lt;0,1.01*AR106,IF($AI106&gt;10,1.1*AR106,(1+$AI106/100)*AR106)))</f>
        <v>2.9997000000000007</v>
      </c>
      <c r="AT106" s="109">
        <f>IF($AK106="n/a",1.03*AS106,IF($AK106&lt;0,1.01*AS106,IF($AK106&gt;10,1.1*AS106,(1+$AK106/100)*AS106)))</f>
        <v>3.0896910000000006</v>
      </c>
      <c r="AU106" s="109">
        <f>IF($AK106="n/a",1.03*AT106,IF($AK106&lt;0,1.01*AT106,IF($AK106&gt;10,1.1*AT106,(1+$AK106/100)*AT106)))</f>
        <v>3.1823817300000008</v>
      </c>
      <c r="AV106" s="109">
        <f>IF($AK106="n/a",1.03*AU106,IF($AK106&lt;0,1.01*AU106,IF($AK106&gt;10,1.1*AU106,(1+$AK106/100)*AU106)))</f>
        <v>3.2778531819000007</v>
      </c>
      <c r="AW106" s="109">
        <f>SUM(AR106:AV106)</f>
        <v>15.276625911900004</v>
      </c>
      <c r="AX106" s="113">
        <f>AW106/I106*100</f>
        <v>25.238106578390884</v>
      </c>
      <c r="AY106" s="100">
        <v>1.04</v>
      </c>
      <c r="AZ106" s="100">
        <v>58.46</v>
      </c>
      <c r="BA106" s="100">
        <v>-1.7500000000000002</v>
      </c>
      <c r="BB106" s="100">
        <v>9.84</v>
      </c>
      <c r="BC106" s="100">
        <v>19.809999999999999</v>
      </c>
      <c r="BE106" s="12">
        <v>2021</v>
      </c>
      <c r="BF106" s="12">
        <f>IF(BE106&gt;2020,0,IF(BE106&gt;2008,1,IF(BE106&gt;2001,2,IF(BE106&gt;1990,3,IF(BE106&gt;1980,4,IF(BE106&gt;1973,5,IF(BE106&gt;1970,6,IF(BE106&gt;1960,7,IF(BE106&gt;1958,8,IF(BE106&gt;1953,9,10))))))))))</f>
        <v>0</v>
      </c>
      <c r="BG106" s="100">
        <v>1.7999999999999998</v>
      </c>
      <c r="BH106" t="s">
        <v>121</v>
      </c>
      <c r="BI106" t="s">
        <v>302</v>
      </c>
    </row>
    <row r="107" spans="1:61" ht="12.75" customHeight="1" x14ac:dyDescent="0.2">
      <c r="A107" s="116" t="s">
        <v>5563</v>
      </c>
      <c r="B107" s="55" t="s">
        <v>3019</v>
      </c>
      <c r="C107" s="156" t="s">
        <v>335</v>
      </c>
      <c r="D107" s="98" t="s">
        <v>371</v>
      </c>
      <c r="E107" s="157">
        <v>5</v>
      </c>
      <c r="F107" s="2">
        <v>693</v>
      </c>
      <c r="G107" s="2" t="s">
        <v>146</v>
      </c>
      <c r="H107" s="2" t="s">
        <v>146</v>
      </c>
      <c r="I107" s="100">
        <v>39.380000000000003</v>
      </c>
      <c r="J107" s="101">
        <f>(M107/I107)*100</f>
        <v>2.4581005586592175</v>
      </c>
      <c r="K107" s="104">
        <v>0.24199999999999999</v>
      </c>
      <c r="L107" s="71">
        <v>4</v>
      </c>
      <c r="M107" s="28">
        <f>K107*L107</f>
        <v>0.96799999999999997</v>
      </c>
      <c r="N107" s="103" t="s">
        <v>158</v>
      </c>
      <c r="O107" s="104">
        <v>0.22</v>
      </c>
      <c r="P107" s="158">
        <v>45995</v>
      </c>
      <c r="Q107" s="158">
        <v>46006</v>
      </c>
      <c r="R107" s="28">
        <f>(K107-O107)/O107*100</f>
        <v>9.9999999999999964</v>
      </c>
      <c r="S107" s="105">
        <f>IF(INDEX(Historical!$D$7:$D1737,MATCH(B107,Historical!$B$7:$B$1062,0))=0,"n/a",(INDEX(Historical!$C$7:$C$1062,MATCH(B107,Historical!$B$7:$B$1062,0))/INDEX(Historical!$D$7:$D$1062,MATCH(B107,Historical!$B$7:$B$1062,0))-1)*100)</f>
        <v>9.9999999999999858</v>
      </c>
      <c r="T107" s="105">
        <f>IF(INDEX(Historical!$F$7:$F$1062,MATCH(B107,Historical!$B$7:$B$1062,0))=0,"n/a",((INDEX(Historical!$C$7:$C$1062,MATCH(B107,Historical!$B$7:$B$1062,0))/INDEX(Historical!$F$7:$F$1062,MATCH(B107,Historical!$B$7:$B$1062,0)))^(1/3)-1)*100)</f>
        <v>10.064241629820891</v>
      </c>
      <c r="U107" s="105">
        <f>IF(INDEX(Historical!$H$7:$H$1062,MATCH(B107,Historical!$B$7:$B$1062,0))=0,"n/a",((INDEX(Historical!$C$7:$C$1062,MATCH(B107,Historical!$B$7:$B$1062,0))/INDEX(Historical!$H$7:$H$1062,MATCH(B107,Historical!$B$7:$B$1062,0)))^(1/5)-1)*100)</f>
        <v>20.844725248810249</v>
      </c>
      <c r="V107" s="105">
        <f>IF(INDEX(Historical!$M$7:$M$1062,MATCH(B107,Historical!$B$7:$B$1062,0))=0,"n/a",((INDEX(Historical!$C$7:$C$1062,MATCH(B107,Historical!$B$7:$B$1062,0))/INDEX(Historical!$M$7:$M$1062,MATCH(B107,Historical!$B$7:$B$1062,0)))^(1/10)-1)*100)</f>
        <v>10.248518460132683</v>
      </c>
      <c r="W107" s="106">
        <f>IF(OR(U107&lt;=0,U107="n/a",V107&lt;=0,V107="n/a"),"n/a",U107/V107)</f>
        <v>2.0339257161800908</v>
      </c>
      <c r="X107" s="107">
        <f>IF(OR(AJ107&lt;=0,AJ107="n/a",U107&lt;=0,U107="n/a"),"n/a",U107/AJ107)</f>
        <v>14.375672585386377</v>
      </c>
      <c r="Y107" s="162"/>
      <c r="Z107" s="101">
        <f>IF(OR(AC107&lt;0.01,AC107="n/a"),"n/a",M107/AC107*100)</f>
        <v>39.190283400809712</v>
      </c>
      <c r="AA107" s="109">
        <f>IF(OR(AC107&lt;0.01,AC107="n/a"),"n/a",I107/AC107)</f>
        <v>15.943319838056681</v>
      </c>
      <c r="AB107" s="71">
        <v>4</v>
      </c>
      <c r="AC107" s="100">
        <v>2.4700000000000002</v>
      </c>
      <c r="AD107" s="100">
        <v>1.99</v>
      </c>
      <c r="AE107" s="100">
        <v>0.74</v>
      </c>
      <c r="AF107" s="100">
        <v>1.51</v>
      </c>
      <c r="AG107" s="100">
        <v>9.85</v>
      </c>
      <c r="AH107" s="100">
        <v>-3.18</v>
      </c>
      <c r="AI107" s="100">
        <v>12.23</v>
      </c>
      <c r="AJ107" s="100">
        <v>1.4500000000000002</v>
      </c>
      <c r="AK107" s="100">
        <v>5.99</v>
      </c>
      <c r="AL107" s="100">
        <v>1580</v>
      </c>
      <c r="AM107" s="100">
        <v>2.11</v>
      </c>
      <c r="AN107" s="100">
        <v>0.54</v>
      </c>
      <c r="AO107" s="110">
        <f>IF(U107="n/a","n/a",IF(AA107&lt;0,"n/a",IF(AA107="n/a","n/a",J107+U107-AA107)))</f>
        <v>7.3595059694127869</v>
      </c>
      <c r="AP107" s="111">
        <f>IF(U107="n/a","n/a",J107+U107)</f>
        <v>23.302825807469468</v>
      </c>
      <c r="AQ107" s="112">
        <f>IF(OR(AC107&lt;0.01,AC107="n/a",AF107="n/a"),"n/a",(I107/SQRT(22.5*AC107*(I107/AF107))-1)*100)</f>
        <v>3.43954317048214</v>
      </c>
      <c r="AR107" s="101">
        <f>INDEX(Historical!$C$7:$C$1063,MATCH(B107,Historical!$B$7:$B$1063,0))*IF(AH107="n/a",1.03,IF(AH107&lt;0,1.01,IF(AH107&gt;10,1.1,(1+AH107/100))))</f>
        <v>0.91101999999999994</v>
      </c>
      <c r="AS107" s="109">
        <f>IF($AI107="n/a",1.03*AR107,IF($AI107&lt;0,1.01*AR107,IF($AI107&gt;10,1.1*AR107,(1+$AI107/100)*AR107)))</f>
        <v>1.002122</v>
      </c>
      <c r="AT107" s="109">
        <f>IF($AK107="n/a",1.03*AS107,IF($AK107&lt;0,1.01*AS107,IF($AK107&gt;10,1.1*AS107,(1+$AK107/100)*AS107)))</f>
        <v>1.0621491078</v>
      </c>
      <c r="AU107" s="109">
        <f>IF($AK107="n/a",1.03*AT107,IF($AK107&lt;0,1.01*AT107,IF($AK107&gt;10,1.1*AT107,(1+$AK107/100)*AT107)))</f>
        <v>1.12577183935722</v>
      </c>
      <c r="AV107" s="109">
        <f>IF($AK107="n/a",1.03*AU107,IF($AK107&lt;0,1.01*AU107,IF($AK107&gt;10,1.1*AU107,(1+$AK107/100)*AU107)))</f>
        <v>1.1932055725347175</v>
      </c>
      <c r="AW107" s="109">
        <f>SUM(AR107:AV107)</f>
        <v>5.2942685196919372</v>
      </c>
      <c r="AX107" s="113">
        <f>AW107/I107*100</f>
        <v>13.44405413837465</v>
      </c>
      <c r="AY107" s="718">
        <v>1.28</v>
      </c>
      <c r="AZ107" s="100">
        <v>35.65</v>
      </c>
      <c r="BA107" s="100">
        <v>-12.29</v>
      </c>
      <c r="BB107" s="100">
        <v>1.53</v>
      </c>
      <c r="BC107" s="100">
        <v>8.4699999999999989</v>
      </c>
      <c r="BE107" s="12">
        <v>2021</v>
      </c>
      <c r="BF107" s="12">
        <f>IF(BE107&gt;2020,0,IF(BE107&gt;2008,1,IF(BE107&gt;2001,2,IF(BE107&gt;1990,3,IF(BE107&gt;1980,4,IF(BE107&gt;1973,5,IF(BE107&gt;1970,6,IF(BE107&gt;1960,7,IF(BE107&gt;1958,8,IF(BE107&gt;1953,9,10))))))))))</f>
        <v>0</v>
      </c>
      <c r="BG107" s="100">
        <v>5.1400000000000006</v>
      </c>
      <c r="BH107" s="55" t="s">
        <v>121</v>
      </c>
      <c r="BI107" s="55" t="s">
        <v>122</v>
      </c>
    </row>
    <row r="108" spans="1:61" ht="12.75" customHeight="1" x14ac:dyDescent="0.2">
      <c r="A108" s="146" t="s">
        <v>5657</v>
      </c>
      <c r="B108" s="55" t="s">
        <v>3291</v>
      </c>
      <c r="C108" s="156" t="s">
        <v>335</v>
      </c>
      <c r="D108" s="98" t="s">
        <v>761</v>
      </c>
      <c r="E108" s="157">
        <v>5</v>
      </c>
      <c r="F108" s="2">
        <v>708</v>
      </c>
      <c r="G108" s="2" t="s">
        <v>146</v>
      </c>
      <c r="H108" s="2" t="s">
        <v>146</v>
      </c>
      <c r="I108" s="100">
        <v>24.82</v>
      </c>
      <c r="J108" s="101">
        <f>(M108/I108)*100</f>
        <v>3.0862207896857372</v>
      </c>
      <c r="K108" s="104">
        <v>0.1915</v>
      </c>
      <c r="L108" s="71">
        <v>4</v>
      </c>
      <c r="M108" s="28">
        <f>K108*L108</f>
        <v>0.76600000000000001</v>
      </c>
      <c r="N108" s="103" t="s">
        <v>320</v>
      </c>
      <c r="O108" s="104">
        <v>0.18240000000000001</v>
      </c>
      <c r="P108" s="158">
        <v>46094</v>
      </c>
      <c r="Q108" s="158">
        <v>46113</v>
      </c>
      <c r="R108" s="28">
        <f>(K108-O108)/O108*100</f>
        <v>4.9890350877192962</v>
      </c>
      <c r="S108" s="105">
        <f>IF(INDEX(Historical!$D$7:$D1730,MATCH(B108,Historical!$B$7:$B$1062,0))=0,"n/a",(INDEX(Historical!$C$7:$C$1062,MATCH(B108,Historical!$B$7:$B$1062,0))/INDEX(Historical!$D$7:$D$1062,MATCH(B108,Historical!$B$7:$B$1062,0))-1)*100)</f>
        <v>5.0109249817916979</v>
      </c>
      <c r="T108" s="105">
        <f>IF(INDEX(Historical!$F$7:$F$1062,MATCH(B108,Historical!$B$7:$B$1062,0))=0,"n/a",((INDEX(Historical!$C$7:$C$1062,MATCH(B108,Historical!$B$7:$B$1062,0))/INDEX(Historical!$F$7:$F$1062,MATCH(B108,Historical!$B$7:$B$1062,0)))^(1/3)-1)*100)</f>
        <v>5.0135217402979215</v>
      </c>
      <c r="U108" s="105">
        <f>IF(INDEX(Historical!$H$7:$H$1062,MATCH(B108,Historical!$B$7:$B$1062,0))=0,"n/a",((INDEX(Historical!$C$7:$C$1062,MATCH(B108,Historical!$B$7:$B$1062,0))/INDEX(Historical!$H$7:$H$1062,MATCH(B108,Historical!$B$7:$B$1062,0)))^(1/5)-1)*100)</f>
        <v>-0.92008740841331704</v>
      </c>
      <c r="V108" s="105">
        <f>IF(INDEX(Historical!$M$7:$M$1062,MATCH(B108,Historical!$B$7:$B$1062,0))=0,"n/a",((INDEX(Historical!$C$7:$C$1062,MATCH(B108,Historical!$B$7:$B$1062,0))/INDEX(Historical!$M$7:$M$1062,MATCH(B108,Historical!$B$7:$B$1062,0)))^(1/10)-1)*100)</f>
        <v>-6.0460000813463255</v>
      </c>
      <c r="W108" s="106" t="str">
        <f>IF(OR(U108&lt;=0,U108="n/a",V108&lt;=0,V108="n/a"),"n/a",U108/V108)</f>
        <v>n/a</v>
      </c>
      <c r="X108" s="107" t="str">
        <f>IF(OR(AJ108&lt;=0,AJ108="n/a",U108&lt;=0,U108="n/a"),"n/a",U108/AJ108)</f>
        <v>n/a</v>
      </c>
      <c r="Y108" s="159"/>
      <c r="Z108" s="101">
        <f>IF(OR(AC108&lt;0.01,AC108="n/a"),"n/a",M108/AC108*100)</f>
        <v>31.522633744855966</v>
      </c>
      <c r="AA108" s="109">
        <f>IF(OR(AC108&lt;0.01,AC108="n/a"),"n/a",I108/AC108)</f>
        <v>10.213991769547324</v>
      </c>
      <c r="AB108" s="71">
        <v>12</v>
      </c>
      <c r="AC108" s="100">
        <v>2.4300000000000002</v>
      </c>
      <c r="AD108" s="100">
        <v>13.42</v>
      </c>
      <c r="AE108" s="100">
        <v>0.28999999999999998</v>
      </c>
      <c r="AF108" s="100">
        <v>1.35</v>
      </c>
      <c r="AG108" s="100">
        <v>14.38</v>
      </c>
      <c r="AH108" s="100">
        <v>-5.19</v>
      </c>
      <c r="AI108" s="100">
        <v>3.8</v>
      </c>
      <c r="AJ108" s="100" t="s">
        <v>142</v>
      </c>
      <c r="AK108" s="100">
        <v>0.80999999999999994</v>
      </c>
      <c r="AL108" s="100">
        <v>6530</v>
      </c>
      <c r="AM108" s="100">
        <v>0.38</v>
      </c>
      <c r="AN108" s="100">
        <v>1.06</v>
      </c>
      <c r="AO108" s="110">
        <f>IF(U108="n/a","n/a",IF(AA108&lt;0,"n/a",IF(AA108="n/a","n/a",J108+U108-AA108)))</f>
        <v>-8.0478583882749035</v>
      </c>
      <c r="AP108" s="111">
        <f>IF(U108="n/a","n/a",J108+U108)</f>
        <v>2.1661333812724202</v>
      </c>
      <c r="AQ108" s="112">
        <f>IF(OR(AC108&lt;0.01,AC108="n/a",AF108="n/a"),"n/a",(I108/SQRT(22.5*AC108*(I108/AF108))-1)*100)</f>
        <v>-21.715933538628718</v>
      </c>
      <c r="AR108" s="101">
        <f>INDEX(Historical!$C$7:$C$1063,MATCH(B108,Historical!$B$7:$B$1063,0))*IF(AH108="n/a",1.03,IF(AH108&lt;0,1.01,IF(AH108&gt;10,1.1,(1+AH108/100))))</f>
        <v>0.72810900000000001</v>
      </c>
      <c r="AS108" s="109">
        <f>IF($AI108="n/a",1.03*AR108,IF($AI108&lt;0,1.01*AR108,IF($AI108&gt;10,1.1*AR108,(1+$AI108/100)*AR108)))</f>
        <v>0.75577714200000001</v>
      </c>
      <c r="AT108" s="109">
        <f>IF($AK108="n/a",1.03*AS108,IF($AK108&lt;0,1.01*AS108,IF($AK108&gt;10,1.1*AS108,(1+$AK108/100)*AS108)))</f>
        <v>0.76189893685020005</v>
      </c>
      <c r="AU108" s="109">
        <f>IF($AK108="n/a",1.03*AT108,IF($AK108&lt;0,1.01*AT108,IF($AK108&gt;10,1.1*AT108,(1+$AK108/100)*AT108)))</f>
        <v>0.76807031823868666</v>
      </c>
      <c r="AV108" s="109">
        <f>IF($AK108="n/a",1.03*AU108,IF($AK108&lt;0,1.01*AU108,IF($AK108&gt;10,1.1*AU108,(1+$AK108/100)*AU108)))</f>
        <v>0.77429168781641999</v>
      </c>
      <c r="AW108" s="109">
        <f>SUM(AR108:AV108)</f>
        <v>3.7881470849053067</v>
      </c>
      <c r="AX108" s="113">
        <f>AW108/I108*100</f>
        <v>15.262478182535483</v>
      </c>
      <c r="AY108" s="718">
        <v>1.49</v>
      </c>
      <c r="AZ108" s="100">
        <v>110.88</v>
      </c>
      <c r="BA108" s="100">
        <v>-4.9000000000000004</v>
      </c>
      <c r="BB108" s="100">
        <v>6.09</v>
      </c>
      <c r="BC108" s="100">
        <v>18.04</v>
      </c>
      <c r="BE108" s="12">
        <v>2022</v>
      </c>
      <c r="BF108" s="12">
        <f>IF(BE108&gt;2020,0,IF(BE108&gt;2008,1,IF(BE108&gt;2001,2,IF(BE108&gt;1990,3,IF(BE108&gt;1980,4,IF(BE108&gt;1973,5,IF(BE108&gt;1970,6,IF(BE108&gt;1960,7,IF(BE108&gt;1958,8,IF(BE108&gt;1953,9,10))))))))))</f>
        <v>0</v>
      </c>
      <c r="BG108" s="100">
        <v>4.12</v>
      </c>
      <c r="BH108" s="55" t="s">
        <v>121</v>
      </c>
      <c r="BI108" s="55" t="s">
        <v>122</v>
      </c>
    </row>
    <row r="109" spans="1:61" ht="12.75" customHeight="1" x14ac:dyDescent="0.2">
      <c r="A109" s="146" t="s">
        <v>5639</v>
      </c>
      <c r="B109" s="55" t="s">
        <v>3023</v>
      </c>
      <c r="C109" s="156" t="s">
        <v>335</v>
      </c>
      <c r="D109" s="98" t="s">
        <v>377</v>
      </c>
      <c r="E109" s="157">
        <v>5</v>
      </c>
      <c r="F109" s="2">
        <v>718</v>
      </c>
      <c r="G109" s="2" t="s">
        <v>146</v>
      </c>
      <c r="H109" s="2" t="s">
        <v>146</v>
      </c>
      <c r="I109" s="100">
        <v>372.95</v>
      </c>
      <c r="J109" s="101">
        <f>(M109/I109)*100</f>
        <v>0.78294677570719928</v>
      </c>
      <c r="K109" s="104">
        <v>0.73</v>
      </c>
      <c r="L109" s="71">
        <v>4</v>
      </c>
      <c r="M109" s="28">
        <f>K109*L109</f>
        <v>2.92</v>
      </c>
      <c r="N109" s="103" t="s">
        <v>270</v>
      </c>
      <c r="O109" s="104">
        <v>0.67</v>
      </c>
      <c r="P109" s="158">
        <v>46164</v>
      </c>
      <c r="Q109" s="158">
        <v>46203</v>
      </c>
      <c r="R109" s="28">
        <f>(K109-O109)/O109*100</f>
        <v>8.9552238805970052</v>
      </c>
      <c r="S109" s="105">
        <f>IF(INDEX(Historical!$D$7:$D1730,MATCH(B109,Historical!$B$7:$B$1062,0))=0,"n/a",(INDEX(Historical!$C$7:$C$1062,MATCH(B109,Historical!$B$7:$B$1062,0))/INDEX(Historical!$D$7:$D$1062,MATCH(B109,Historical!$B$7:$B$1062,0))-1)*100)</f>
        <v>9.5435684647302779</v>
      </c>
      <c r="T109" s="105">
        <f>IF(INDEX(Historical!$F$7:$F$1062,MATCH(B109,Historical!$B$7:$B$1062,0))=0,"n/a",((INDEX(Historical!$C$7:$C$1062,MATCH(B109,Historical!$B$7:$B$1062,0))/INDEX(Historical!$F$7:$F$1062,MATCH(B109,Historical!$B$7:$B$1062,0)))^(1/3)-1)*100)</f>
        <v>38.208464600223692</v>
      </c>
      <c r="U109" s="105">
        <f>IF(INDEX(Historical!$H$7:$H$1062,MATCH(B109,Historical!$B$7:$B$1062,0))=0,"n/a",((INDEX(Historical!$C$7:$C$1062,MATCH(B109,Historical!$B$7:$B$1062,0))/INDEX(Historical!$H$7:$H$1062,MATCH(B109,Historical!$B$7:$B$1062,0)))^(1/5)-1)*100)</f>
        <v>40.628238838763522</v>
      </c>
      <c r="V109" s="105">
        <f>IF(INDEX(Historical!$M$7:$M$1062,MATCH(B109,Historical!$B$7:$B$1062,0))=0,"n/a",((INDEX(Historical!$C$7:$C$1062,MATCH(B109,Historical!$B$7:$B$1062,0))/INDEX(Historical!$M$7:$M$1062,MATCH(B109,Historical!$B$7:$B$1062,0)))^(1/10)-1)*100)</f>
        <v>10.761296878700644</v>
      </c>
      <c r="W109" s="106">
        <f>IF(OR(U109&lt;=0,U109="n/a",V109&lt;=0,V109="n/a"),"n/a",U109/V109)</f>
        <v>3.7754035871993445</v>
      </c>
      <c r="X109" s="107" t="str">
        <f>IF(OR(AJ109&lt;=0,AJ109="n/a",U109&lt;=0,U109="n/a"),"n/a",U109/AJ109)</f>
        <v>n/a</v>
      </c>
      <c r="Y109" s="159"/>
      <c r="Z109" s="101">
        <f>IF(OR(AC109&lt;0.01,AC109="n/a"),"n/a",M109/AC109*100)</f>
        <v>30.640083945435471</v>
      </c>
      <c r="AA109" s="109">
        <f>IF(OR(AC109&lt;0.01,AC109="n/a"),"n/a",I109/AC109)</f>
        <v>39.134312696747116</v>
      </c>
      <c r="AB109" s="71">
        <v>12</v>
      </c>
      <c r="AC109" s="100">
        <v>9.5299999999999994</v>
      </c>
      <c r="AD109" s="100">
        <v>2.17</v>
      </c>
      <c r="AE109" s="100">
        <v>3.7</v>
      </c>
      <c r="AF109" s="100" t="s">
        <v>142</v>
      </c>
      <c r="AG109" s="100" t="s">
        <v>142</v>
      </c>
      <c r="AH109" s="100">
        <v>15.989999999999998</v>
      </c>
      <c r="AI109" s="100">
        <v>12.19</v>
      </c>
      <c r="AJ109" s="100" t="s">
        <v>142</v>
      </c>
      <c r="AK109" s="100">
        <v>13.200000000000001</v>
      </c>
      <c r="AL109" s="100">
        <v>98340</v>
      </c>
      <c r="AM109" s="100">
        <v>20.45</v>
      </c>
      <c r="AN109" s="100" t="s">
        <v>142</v>
      </c>
      <c r="AO109" s="110">
        <f>IF(U109="n/a","n/a",IF(AA109&lt;0,"n/a",IF(AA109="n/a","n/a",J109+U109-AA109)))</f>
        <v>2.2768729177236082</v>
      </c>
      <c r="AP109" s="111">
        <f>IF(U109="n/a","n/a",J109+U109)</f>
        <v>41.411185614470725</v>
      </c>
      <c r="AQ109" s="112" t="str">
        <f>IF(OR(AC109&lt;0.01,AC109="n/a",AF109="n/a"),"n/a",(I109/SQRT(22.5*AC109*(I109/AF109))-1)*100)</f>
        <v>n/a</v>
      </c>
      <c r="AR109" s="101">
        <f>INDEX(Historical!$C$7:$C$1063,MATCH(B109,Historical!$B$7:$B$1063,0))*IF(AH109="n/a",1.03,IF(AH109&lt;0,1.01,IF(AH109&gt;10,1.1,(1+AH109/100))))</f>
        <v>2.9040000000000004</v>
      </c>
      <c r="AS109" s="109">
        <f>IF($AI109="n/a",1.03*AR109,IF($AI109&lt;0,1.01*AR109,IF($AI109&gt;10,1.1*AR109,(1+$AI109/100)*AR109)))</f>
        <v>3.1944000000000008</v>
      </c>
      <c r="AT109" s="109">
        <f>IF($AK109="n/a",1.03*AS109,IF($AK109&lt;0,1.01*AS109,IF($AK109&gt;10,1.1*AS109,(1+$AK109/100)*AS109)))</f>
        <v>3.513840000000001</v>
      </c>
      <c r="AU109" s="109">
        <f>IF($AK109="n/a",1.03*AT109,IF($AK109&lt;0,1.01*AT109,IF($AK109&gt;10,1.1*AT109,(1+$AK109/100)*AT109)))</f>
        <v>3.8652240000000013</v>
      </c>
      <c r="AV109" s="109">
        <f>IF($AK109="n/a",1.03*AU109,IF($AK109&lt;0,1.01*AU109,IF($AK109&gt;10,1.1*AU109,(1+$AK109/100)*AU109)))</f>
        <v>4.2517464000000018</v>
      </c>
      <c r="AW109" s="109">
        <f>SUM(AR109:AV109)</f>
        <v>17.729210400000007</v>
      </c>
      <c r="AX109" s="113">
        <f>AW109/I109*100</f>
        <v>4.7537767529159423</v>
      </c>
      <c r="AY109" s="718">
        <v>1.1000000000000001</v>
      </c>
      <c r="AZ109" s="100">
        <v>46.97</v>
      </c>
      <c r="BA109" s="100">
        <v>-9.25</v>
      </c>
      <c r="BB109" s="100">
        <v>-1.58</v>
      </c>
      <c r="BC109" s="100">
        <v>11.31</v>
      </c>
      <c r="BE109" s="12">
        <v>2022</v>
      </c>
      <c r="BF109" s="12">
        <f>IF(BE109&gt;2020,0,IF(BE109&gt;2008,1,IF(BE109&gt;2001,2,IF(BE109&gt;1990,3,IF(BE109&gt;1980,4,IF(BE109&gt;1973,5,IF(BE109&gt;1970,6,IF(BE109&gt;1960,7,IF(BE109&gt;1958,8,IF(BE109&gt;1953,9,10))))))))))</f>
        <v>0</v>
      </c>
      <c r="BG109" s="100">
        <v>9.48</v>
      </c>
      <c r="BH109" s="55" t="s">
        <v>121</v>
      </c>
      <c r="BI109" s="55" t="s">
        <v>122</v>
      </c>
    </row>
    <row r="110" spans="1:61" ht="12.75" customHeight="1" x14ac:dyDescent="0.2">
      <c r="A110" s="116" t="s">
        <v>1554</v>
      </c>
      <c r="B110" s="55" t="s">
        <v>1555</v>
      </c>
      <c r="C110" s="156" t="s">
        <v>134</v>
      </c>
      <c r="D110" s="98" t="s">
        <v>412</v>
      </c>
      <c r="E110" s="157">
        <v>9</v>
      </c>
      <c r="F110" s="2">
        <v>540</v>
      </c>
      <c r="G110" s="2" t="s">
        <v>146</v>
      </c>
      <c r="H110" s="2" t="s">
        <v>146</v>
      </c>
      <c r="I110" s="100">
        <v>55.18</v>
      </c>
      <c r="J110" s="101">
        <f>(M110/I110)*100</f>
        <v>0.79739035882566145</v>
      </c>
      <c r="K110" s="104">
        <v>0.11</v>
      </c>
      <c r="L110" s="71">
        <v>4</v>
      </c>
      <c r="M110" s="28">
        <f>K110*L110</f>
        <v>0.44</v>
      </c>
      <c r="N110" s="103" t="s">
        <v>320</v>
      </c>
      <c r="O110" s="104">
        <v>0.1</v>
      </c>
      <c r="P110" s="158">
        <v>46094</v>
      </c>
      <c r="Q110" s="158">
        <v>46113</v>
      </c>
      <c r="R110" s="28">
        <f>(K110-O110)/O110*100</f>
        <v>9.9999999999999947</v>
      </c>
      <c r="S110" s="105">
        <f>IF(INDEX(Historical!$D$7:$D1431,MATCH(B110,Historical!$B$7:$B$1062,0))=0,"n/a",(INDEX(Historical!$C$7:$C$1062,MATCH(B110,Historical!$B$7:$B$1062,0))/INDEX(Historical!$D$7:$D$1062,MATCH(B110,Historical!$B$7:$B$1062,0))-1)*100)</f>
        <v>11.428571428571432</v>
      </c>
      <c r="T110" s="105">
        <f>IF(INDEX(Historical!$F$7:$F$1062,MATCH(B110,Historical!$B$7:$B$1062,0))=0,"n/a",((INDEX(Historical!$C$7:$C$1062,MATCH(B110,Historical!$B$7:$B$1062,0))/INDEX(Historical!$F$7:$F$1062,MATCH(B110,Historical!$B$7:$B$1062,0)))^(1/3)-1)*100)</f>
        <v>13.040381433805548</v>
      </c>
      <c r="U110" s="105">
        <f>IF(INDEX(Historical!$H$7:$H$1062,MATCH(B110,Historical!$B$7:$B$1062,0))=0,"n/a",((INDEX(Historical!$C$7:$C$1062,MATCH(B110,Historical!$B$7:$B$1062,0))/INDEX(Historical!$H$7:$H$1062,MATCH(B110,Historical!$B$7:$B$1062,0)))^(1/5)-1)*100)</f>
        <v>13.542599890945105</v>
      </c>
      <c r="V110" s="105" t="str">
        <f>IF(INDEX(Historical!$M$7:$M$1062,MATCH(B110,Historical!$B$7:$B$1062,0))=0,"n/a",((INDEX(Historical!$C$7:$C$1062,MATCH(B110,Historical!$B$7:$B$1062,0))/INDEX(Historical!$M$7:$M$1062,MATCH(B110,Historical!$B$7:$B$1062,0)))^(1/10)-1)*100)</f>
        <v>n/a</v>
      </c>
      <c r="W110" s="106" t="str">
        <f>IF(OR(U110&lt;=0,U110="n/a",V110&lt;=0,V110="n/a"),"n/a",U110/V110)</f>
        <v>n/a</v>
      </c>
      <c r="X110" s="107" t="str">
        <f>IF(OR(AJ110&lt;=0,AJ110="n/a",U110&lt;=0,U110="n/a"),"n/a",U110/AJ110)</f>
        <v>n/a</v>
      </c>
      <c r="Y110" s="165"/>
      <c r="Z110" s="101">
        <f>IF(OR(AC110&lt;0.01,AC110="n/a"),"n/a",M110/AC110*100)</f>
        <v>8.8353413654618471</v>
      </c>
      <c r="AA110" s="109">
        <f>IF(OR(AC110&lt;0.01,AC110="n/a"),"n/a",I110/AC110)</f>
        <v>11.080321285140561</v>
      </c>
      <c r="AB110" s="71">
        <v>12</v>
      </c>
      <c r="AC110" s="100">
        <v>4.9800000000000004</v>
      </c>
      <c r="AD110" s="100">
        <v>0.54</v>
      </c>
      <c r="AE110" s="100">
        <v>1.88</v>
      </c>
      <c r="AF110" s="100">
        <v>1.38</v>
      </c>
      <c r="AG110" s="100">
        <v>11.73</v>
      </c>
      <c r="AH110" s="100">
        <v>47.620000000000005</v>
      </c>
      <c r="AI110" s="100">
        <v>7.35</v>
      </c>
      <c r="AJ110" s="100">
        <v>-0.36</v>
      </c>
      <c r="AK110" s="100">
        <v>17.100000000000001</v>
      </c>
      <c r="AL110" s="100">
        <v>2530</v>
      </c>
      <c r="AM110" s="100">
        <v>58.160000000000004</v>
      </c>
      <c r="AN110" s="100">
        <v>1.79</v>
      </c>
      <c r="AO110" s="110">
        <f>IF(U110="n/a","n/a",IF(AA110&lt;0,"n/a",IF(AA110="n/a","n/a",J110+U110-AA110)))</f>
        <v>3.2596689646302046</v>
      </c>
      <c r="AP110" s="111">
        <f>IF(U110="n/a","n/a",J110+U110)</f>
        <v>14.339990249770766</v>
      </c>
      <c r="AQ110" s="112">
        <f>IF(OR(AC110&lt;0.01,AC110="n/a",AF110="n/a"),"n/a",(I110/SQRT(22.5*AC110*(I110/AF110))-1)*100)</f>
        <v>-17.562566826595429</v>
      </c>
      <c r="AR110" s="101">
        <f>INDEX(Historical!$C$7:$C$1063,MATCH(B110,Historical!$B$7:$B$1063,0))*IF(AH110="n/a",1.03,IF(AH110&lt;0,1.01,IF(AH110&gt;10,1.1,(1+AH110/100))))</f>
        <v>0.42900000000000005</v>
      </c>
      <c r="AS110" s="109">
        <f>IF($AI110="n/a",1.03*AR110,IF($AI110&lt;0,1.01*AR110,IF($AI110&gt;10,1.1*AR110,(1+$AI110/100)*AR110)))</f>
        <v>0.46053149999999998</v>
      </c>
      <c r="AT110" s="109">
        <f>IF($AK110="n/a",1.03*AS110,IF($AK110&lt;0,1.01*AS110,IF($AK110&gt;10,1.1*AS110,(1+$AK110/100)*AS110)))</f>
        <v>0.50658464999999997</v>
      </c>
      <c r="AU110" s="109">
        <f>IF($AK110="n/a",1.03*AT110,IF($AK110&lt;0,1.01*AT110,IF($AK110&gt;10,1.1*AT110,(1+$AK110/100)*AT110)))</f>
        <v>0.55724311500000001</v>
      </c>
      <c r="AV110" s="109">
        <f>IF($AK110="n/a",1.03*AU110,IF($AK110&lt;0,1.01*AU110,IF($AK110&gt;10,1.1*AU110,(1+$AK110/100)*AU110)))</f>
        <v>0.61296742650000002</v>
      </c>
      <c r="AW110" s="109">
        <f>SUM(AR110:AV110)</f>
        <v>2.5663266915</v>
      </c>
      <c r="AX110" s="113">
        <f>AW110/I110*100</f>
        <v>4.650827639543313</v>
      </c>
      <c r="AY110" s="100">
        <v>1.1399999999999999</v>
      </c>
      <c r="AZ110" s="100">
        <v>91.93</v>
      </c>
      <c r="BA110" s="100">
        <v>-2.97</v>
      </c>
      <c r="BB110" s="100">
        <v>13.16</v>
      </c>
      <c r="BC110" s="100">
        <v>32.49</v>
      </c>
      <c r="BE110" s="12">
        <v>2018</v>
      </c>
      <c r="BF110" s="12">
        <f>IF(BE110&gt;2020,0,IF(BE110&gt;2008,1,IF(BE110&gt;2001,2,IF(BE110&gt;1990,3,IF(BE110&gt;1980,4,IF(BE110&gt;1973,5,IF(BE110&gt;1970,6,IF(BE110&gt;1960,7,IF(BE110&gt;1958,8,IF(BE110&gt;1953,9,10))))))))))</f>
        <v>1</v>
      </c>
      <c r="BG110" s="100">
        <v>1.3299999999999998</v>
      </c>
      <c r="BH110" t="s">
        <v>121</v>
      </c>
      <c r="BI110" t="s">
        <v>122</v>
      </c>
    </row>
    <row r="111" spans="1:61" ht="12.75" customHeight="1" x14ac:dyDescent="0.2">
      <c r="A111" s="116" t="s">
        <v>5562</v>
      </c>
      <c r="B111" s="55" t="s">
        <v>5548</v>
      </c>
      <c r="C111" s="156" t="s">
        <v>134</v>
      </c>
      <c r="D111" s="98" t="s">
        <v>157</v>
      </c>
      <c r="E111" s="157">
        <v>6</v>
      </c>
      <c r="F111" s="2">
        <v>656</v>
      </c>
      <c r="G111" s="2" t="s">
        <v>146</v>
      </c>
      <c r="H111" s="2" t="s">
        <v>146</v>
      </c>
      <c r="I111" s="100">
        <v>35.380000000000003</v>
      </c>
      <c r="J111" s="101">
        <f>(M111/I111)*100</f>
        <v>3.2786885245901636</v>
      </c>
      <c r="K111" s="104">
        <v>0.28999999999999998</v>
      </c>
      <c r="L111" s="71">
        <v>4</v>
      </c>
      <c r="M111" s="28">
        <f>K111*L111</f>
        <v>1.1599999999999999</v>
      </c>
      <c r="N111" s="103" t="s">
        <v>326</v>
      </c>
      <c r="O111" s="104">
        <v>0.25</v>
      </c>
      <c r="P111" s="158">
        <v>46141</v>
      </c>
      <c r="Q111" s="158">
        <v>46150</v>
      </c>
      <c r="R111" s="28">
        <f>(K111-O111)/O111*100</f>
        <v>15.999999999999993</v>
      </c>
      <c r="S111" s="105">
        <f>IF(INDEX(Historical!$D$7:$D1738,MATCH(B111,Historical!$B$7:$B$1062,0))=0,"n/a",(INDEX(Historical!$C$7:$C$1062,MATCH(B111,Historical!$B$7:$B$1062,0))/INDEX(Historical!$D$7:$D$1062,MATCH(B111,Historical!$B$7:$B$1062,0))-1)*100)</f>
        <v>15.662650602409634</v>
      </c>
      <c r="T111" s="105">
        <f>IF(INDEX(Historical!$F$7:$F$1062,MATCH(B111,Historical!$B$7:$B$1062,0))=0,"n/a",((INDEX(Historical!$C$7:$C$1062,MATCH(B111,Historical!$B$7:$B$1062,0))/INDEX(Historical!$F$7:$F$1062,MATCH(B111,Historical!$B$7:$B$1062,0)))^(1/3)-1)*100)</f>
        <v>16.960709528514649</v>
      </c>
      <c r="U111" s="105">
        <f>IF(INDEX(Historical!$H$7:$H$1062,MATCH(B111,Historical!$B$7:$B$1062,0))=0,"n/a",((INDEX(Historical!$C$7:$C$1062,MATCH(B111,Historical!$B$7:$B$1062,0))/INDEX(Historical!$H$7:$H$1062,MATCH(B111,Historical!$B$7:$B$1062,0)))^(1/5)-1)*100)</f>
        <v>19.13578981670916</v>
      </c>
      <c r="V111" s="105" t="str">
        <f>IF(INDEX(Historical!$M$7:$M$1062,MATCH(B111,Historical!$B$7:$B$1062,0))=0,"n/a",((INDEX(Historical!$C$7:$C$1062,MATCH(B111,Historical!$B$7:$B$1062,0))/INDEX(Historical!$M$7:$M$1062,MATCH(B111,Historical!$B$7:$B$1062,0)))^(1/10)-1)*100)</f>
        <v>n/a</v>
      </c>
      <c r="W111" s="106" t="str">
        <f>IF(OR(U111&lt;=0,U111="n/a",V111&lt;=0,V111="n/a"),"n/a",U111/V111)</f>
        <v>n/a</v>
      </c>
      <c r="X111" s="107">
        <f>IF(OR(AJ111&lt;=0,AJ111="n/a",U111&lt;=0,U111="n/a"),"n/a",U111/AJ111)</f>
        <v>1.4377002116235282</v>
      </c>
      <c r="Y111" s="162"/>
      <c r="Z111" s="101">
        <f>IF(OR(AC111&lt;0.01,AC111="n/a"),"n/a",M111/AC111*100)</f>
        <v>40.277777777777779</v>
      </c>
      <c r="AA111" s="109">
        <f>IF(OR(AC111&lt;0.01,AC111="n/a"),"n/a",I111/AC111)</f>
        <v>12.284722222222223</v>
      </c>
      <c r="AB111" s="71">
        <v>12</v>
      </c>
      <c r="AC111" s="100">
        <v>2.88</v>
      </c>
      <c r="AD111" s="100" t="s">
        <v>142</v>
      </c>
      <c r="AE111" s="100">
        <v>3.6</v>
      </c>
      <c r="AF111" s="100">
        <v>1.79</v>
      </c>
      <c r="AG111" s="100">
        <v>15.939999999999998</v>
      </c>
      <c r="AH111" s="100">
        <v>23.11</v>
      </c>
      <c r="AI111" s="100">
        <v>0.62</v>
      </c>
      <c r="AJ111" s="100">
        <v>13.309999999999999</v>
      </c>
      <c r="AK111" s="100" t="s">
        <v>142</v>
      </c>
      <c r="AL111" s="100">
        <v>1010</v>
      </c>
      <c r="AM111" s="100">
        <v>21.17</v>
      </c>
      <c r="AN111" s="100">
        <v>0.69</v>
      </c>
      <c r="AO111" s="110">
        <f>IF(U111="n/a","n/a",IF(AA111&lt;0,"n/a",IF(AA111="n/a","n/a",J111+U111-AA111)))</f>
        <v>10.129756119077099</v>
      </c>
      <c r="AP111" s="111">
        <f>IF(U111="n/a","n/a",J111+U111)</f>
        <v>22.414478341299322</v>
      </c>
      <c r="AQ111" s="112">
        <f>IF(OR(AC111&lt;0.01,AC111="n/a",AF111="n/a"),"n/a",(I111/SQRT(22.5*AC111*(I111/AF111))-1)*100)</f>
        <v>-1.1406098929106379</v>
      </c>
      <c r="AR111" s="101">
        <f>INDEX(Historical!$C$7:$C$1063,MATCH(B111,Historical!$B$7:$B$1063,0))*IF(AH111="n/a",1.03,IF(AH111&lt;0,1.01,IF(AH111&gt;10,1.1,(1+AH111/100))))</f>
        <v>1.056</v>
      </c>
      <c r="AS111" s="109">
        <f>IF($AI111="n/a",1.03*AR111,IF($AI111&lt;0,1.01*AR111,IF($AI111&gt;10,1.1*AR111,(1+$AI111/100)*AR111)))</f>
        <v>1.0625472</v>
      </c>
      <c r="AT111" s="109">
        <f>IF($AK111="n/a",1.03*AS111,IF($AK111&lt;0,1.01*AS111,IF($AK111&gt;10,1.1*AS111,(1+$AK111/100)*AS111)))</f>
        <v>1.094423616</v>
      </c>
      <c r="AU111" s="109">
        <f>IF($AK111="n/a",1.03*AT111,IF($AK111&lt;0,1.01*AT111,IF($AK111&gt;10,1.1*AT111,(1+$AK111/100)*AT111)))</f>
        <v>1.12725632448</v>
      </c>
      <c r="AV111" s="109">
        <f>IF($AK111="n/a",1.03*AU111,IF($AK111&lt;0,1.01*AU111,IF($AK111&gt;10,1.1*AU111,(1+$AK111/100)*AU111)))</f>
        <v>1.1610740142144</v>
      </c>
      <c r="AW111" s="109">
        <f>SUM(AR111:AV111)</f>
        <v>5.5013011546944011</v>
      </c>
      <c r="AX111" s="113">
        <f>AW111/I111*100</f>
        <v>15.549183591561336</v>
      </c>
      <c r="AY111" s="100">
        <v>0.69</v>
      </c>
      <c r="AZ111" s="100">
        <v>44.24</v>
      </c>
      <c r="BA111" s="100">
        <v>-5.55</v>
      </c>
      <c r="BB111" s="100">
        <v>1.78</v>
      </c>
      <c r="BC111" s="100">
        <v>18.010000000000002</v>
      </c>
      <c r="BE111" s="12">
        <v>2021</v>
      </c>
      <c r="BF111" s="12">
        <f>IF(BE111&gt;2020,0,IF(BE111&gt;2008,1,IF(BE111&gt;2001,2,IF(BE111&gt;1990,3,IF(BE111&gt;1980,4,IF(BE111&gt;1973,5,IF(BE111&gt;1970,6,IF(BE111&gt;1960,7,IF(BE111&gt;1958,8,IF(BE111&gt;1953,9,10))))))))))</f>
        <v>0</v>
      </c>
      <c r="BG111" s="100">
        <v>1.97</v>
      </c>
      <c r="BH111" s="55" t="s">
        <v>121</v>
      </c>
      <c r="BI111" s="55" t="s">
        <v>122</v>
      </c>
    </row>
    <row r="112" spans="1:61" ht="12.75" customHeight="1" x14ac:dyDescent="0.2">
      <c r="A112" s="146" t="s">
        <v>5627</v>
      </c>
      <c r="B112" s="55" t="s">
        <v>5624</v>
      </c>
      <c r="C112" s="156" t="s">
        <v>263</v>
      </c>
      <c r="D112" s="98" t="s">
        <v>264</v>
      </c>
      <c r="E112" s="157">
        <v>6</v>
      </c>
      <c r="F112" s="2">
        <v>672</v>
      </c>
      <c r="G112" s="2"/>
      <c r="H112" s="2"/>
      <c r="I112" s="100">
        <v>25.71</v>
      </c>
      <c r="J112" s="101">
        <f>(M112/I112)*100</f>
        <v>2.8004667444574092</v>
      </c>
      <c r="K112" s="104">
        <v>0.18</v>
      </c>
      <c r="L112" s="71">
        <v>4</v>
      </c>
      <c r="M112" s="28">
        <f>K112*L112</f>
        <v>0.72</v>
      </c>
      <c r="N112" s="103" t="s">
        <v>707</v>
      </c>
      <c r="O112" s="104">
        <v>0.16500000000000001</v>
      </c>
      <c r="P112" s="158">
        <v>46244</v>
      </c>
      <c r="Q112" s="158">
        <v>46266</v>
      </c>
      <c r="R112" s="28">
        <f>(K112-O112)/O112*100</f>
        <v>9.0909090909090811</v>
      </c>
      <c r="S112" s="105">
        <f>IF(INDEX(Historical!$D$7:$D1732,MATCH(B112,Historical!$B$7:$B$1062,0))=0,"n/a",(INDEX(Historical!$C$7:$C$1062,MATCH(B112,Historical!$B$7:$B$1062,0))/INDEX(Historical!$D$7:$D$1062,MATCH(B112,Historical!$B$7:$B$1062,0))-1)*100)</f>
        <v>15.384615384615374</v>
      </c>
      <c r="T112" s="105">
        <f>IF(INDEX(Historical!$F$7:$F$1062,MATCH(B112,Historical!$B$7:$B$1062,0))=0,"n/a",((INDEX(Historical!$C$7:$C$1062,MATCH(B112,Historical!$B$7:$B$1062,0))/INDEX(Historical!$F$7:$F$1062,MATCH(B112,Historical!$B$7:$B$1062,0)))^(1/3)-1)*100)</f>
        <v>14.471424255333186</v>
      </c>
      <c r="U112" s="105" t="str">
        <f>IF(INDEX(Historical!$H$7:$H$1062,MATCH(B112,Historical!$B$7:$B$1062,0))=0,"n/a",((INDEX(Historical!$C$7:$C$1062,MATCH(B112,Historical!$B$7:$B$1062,0))/INDEX(Historical!$H$7:$H$1062,MATCH(B112,Historical!$B$7:$B$1062,0)))^(1/5)-1)*100)</f>
        <v>n/a</v>
      </c>
      <c r="V112" s="105" t="str">
        <f>IF(INDEX(Historical!$M$7:$M$1062,MATCH(B112,Historical!$B$7:$B$1062,0))=0,"n/a",((INDEX(Historical!$C$7:$C$1062,MATCH(B112,Historical!$B$7:$B$1062,0))/INDEX(Historical!$M$7:$M$1062,MATCH(B112,Historical!$B$7:$B$1062,0)))^(1/10)-1)*100)</f>
        <v>n/a</v>
      </c>
      <c r="W112" s="106" t="str">
        <f>IF(OR(U112&lt;=0,U112="n/a",V112&lt;=0,V112="n/a"),"n/a",U112/V112)</f>
        <v>n/a</v>
      </c>
      <c r="X112" s="107" t="str">
        <f>IF(OR(AJ112&lt;=0,AJ112="n/a",U112&lt;=0,U112="n/a"),"n/a",U112/AJ112)</f>
        <v>n/a</v>
      </c>
      <c r="Y112" s="159"/>
      <c r="Z112" s="101">
        <f>IF(OR(AC112&lt;0.01,AC112="n/a"),"n/a",M112/AC112*100)</f>
        <v>41.860465116279066</v>
      </c>
      <c r="AA112" s="109">
        <f>IF(OR(AC112&lt;0.01,AC112="n/a"),"n/a",I112/AC112)</f>
        <v>14.947674418604652</v>
      </c>
      <c r="AB112" s="71">
        <v>12</v>
      </c>
      <c r="AC112" s="100">
        <v>1.72</v>
      </c>
      <c r="AD112" s="100">
        <v>0.39</v>
      </c>
      <c r="AE112" s="100">
        <v>4.62</v>
      </c>
      <c r="AF112" s="100">
        <v>2.34</v>
      </c>
      <c r="AG112" s="100">
        <v>16</v>
      </c>
      <c r="AH112" s="100">
        <v>58.86</v>
      </c>
      <c r="AI112" s="100">
        <v>6.0699999999999994</v>
      </c>
      <c r="AJ112" s="100" t="s">
        <v>142</v>
      </c>
      <c r="AK112" s="100">
        <v>22.470000000000002</v>
      </c>
      <c r="AL112" s="100">
        <v>6090</v>
      </c>
      <c r="AM112" s="100">
        <v>0.94000000000000006</v>
      </c>
      <c r="AN112" s="100">
        <v>0.2</v>
      </c>
      <c r="AO112" s="110" t="str">
        <f>IF(U112="n/a","n/a",IF(AA112&lt;0,"n/a",IF(AA112="n/a","n/a",J112+U112-AA112)))</f>
        <v>n/a</v>
      </c>
      <c r="AP112" s="111" t="str">
        <f>IF(U112="n/a","n/a",J112+U112)</f>
        <v>n/a</v>
      </c>
      <c r="AQ112" s="112">
        <f>IF(OR(AC112&lt;0.01,AC112="n/a",AF112="n/a"),"n/a",(I112/SQRT(22.5*AC112*(I112/AF112))-1)*100)</f>
        <v>24.681920884099462</v>
      </c>
      <c r="AR112" s="101">
        <f>INDEX(Historical!$C$7:$C$1063,MATCH(B112,Historical!$B$7:$B$1063,0))*IF(AH112="n/a",1.03,IF(AH112&lt;0,1.01,IF(AH112&gt;10,1.1,(1+AH112/100))))</f>
        <v>0.66</v>
      </c>
      <c r="AS112" s="109">
        <f>IF($AI112="n/a",1.03*AR112,IF($AI112&lt;0,1.01*AR112,IF($AI112&gt;10,1.1*AR112,(1+$AI112/100)*AR112)))</f>
        <v>0.70006199999999996</v>
      </c>
      <c r="AT112" s="109">
        <f>IF($AK112="n/a",1.03*AS112,IF($AK112&lt;0,1.01*AS112,IF($AK112&gt;10,1.1*AS112,(1+$AK112/100)*AS112)))</f>
        <v>0.77006819999999998</v>
      </c>
      <c r="AU112" s="109">
        <f>IF($AK112="n/a",1.03*AT112,IF($AK112&lt;0,1.01*AT112,IF($AK112&gt;10,1.1*AT112,(1+$AK112/100)*AT112)))</f>
        <v>0.84707502000000001</v>
      </c>
      <c r="AV112" s="109">
        <f>IF($AK112="n/a",1.03*AU112,IF($AK112&lt;0,1.01*AU112,IF($AK112&gt;10,1.1*AU112,(1+$AK112/100)*AU112)))</f>
        <v>0.93178252200000011</v>
      </c>
      <c r="AW112" s="109">
        <f>SUM(AR112:AV112)</f>
        <v>3.9089877420000003</v>
      </c>
      <c r="AX112" s="113">
        <f>AW112/I112*100</f>
        <v>15.204153022170363</v>
      </c>
      <c r="AY112" s="100">
        <v>0.71</v>
      </c>
      <c r="AZ112" s="100">
        <v>22.05</v>
      </c>
      <c r="BA112" s="100">
        <v>-21.52</v>
      </c>
      <c r="BB112" s="100">
        <v>-3.5999999999999996</v>
      </c>
      <c r="BC112" s="100">
        <v>-1.3</v>
      </c>
      <c r="BE112" s="12">
        <v>2021</v>
      </c>
      <c r="BF112" s="12">
        <f>IF(BE112&gt;2020,0,IF(BE112&gt;2008,1,IF(BE112&gt;2001,2,IF(BE112&gt;1990,3,IF(BE112&gt;1980,4,IF(BE112&gt;1973,5,IF(BE112&gt;1970,6,IF(BE112&gt;1960,7,IF(BE112&gt;1958,8,IF(BE112&gt;1953,9,10))))))))))</f>
        <v>0</v>
      </c>
      <c r="BG112" s="100">
        <v>10.93</v>
      </c>
      <c r="BH112" s="55" t="s">
        <v>121</v>
      </c>
      <c r="BI112" s="55" t="s">
        <v>122</v>
      </c>
    </row>
    <row r="113" spans="1:61" ht="12.75" customHeight="1" x14ac:dyDescent="0.2">
      <c r="A113" s="116" t="s">
        <v>5561</v>
      </c>
      <c r="B113" s="55" t="s">
        <v>5549</v>
      </c>
      <c r="C113" s="156" t="s">
        <v>116</v>
      </c>
      <c r="D113" s="98" t="s">
        <v>215</v>
      </c>
      <c r="E113" s="157">
        <v>6</v>
      </c>
      <c r="F113" s="2">
        <v>643</v>
      </c>
      <c r="G113" s="2" t="s">
        <v>146</v>
      </c>
      <c r="H113" s="2" t="s">
        <v>146</v>
      </c>
      <c r="I113" s="100">
        <v>66.41</v>
      </c>
      <c r="J113" s="101">
        <f>(M113/I113)*100</f>
        <v>1.0540581237765396</v>
      </c>
      <c r="K113" s="104">
        <v>0.17499999999999999</v>
      </c>
      <c r="L113" s="71">
        <v>4</v>
      </c>
      <c r="M113" s="28">
        <f>K113*L113</f>
        <v>0.7</v>
      </c>
      <c r="N113" s="103" t="s">
        <v>312</v>
      </c>
      <c r="O113" s="104">
        <v>0.125</v>
      </c>
      <c r="P113" s="158">
        <v>46094</v>
      </c>
      <c r="Q113" s="158">
        <v>46108</v>
      </c>
      <c r="R113" s="28">
        <f>(K113-O113)/O113*100</f>
        <v>39.999999999999993</v>
      </c>
      <c r="S113" s="105">
        <f>IF(INDEX(Historical!$D$7:$D1739,MATCH(B113,Historical!$B$7:$B$1062,0))=0,"n/a",(INDEX(Historical!$C$7:$C$1062,MATCH(B113,Historical!$B$7:$B$1062,0))/INDEX(Historical!$D$7:$D$1062,MATCH(B113,Historical!$B$7:$B$1062,0))-1)*100)</f>
        <v>25</v>
      </c>
      <c r="T113" s="105">
        <f>IF(INDEX(Historical!$F$7:$F$1062,MATCH(B113,Historical!$B$7:$B$1062,0))=0,"n/a",((INDEX(Historical!$C$7:$C$1062,MATCH(B113,Historical!$B$7:$B$1062,0))/INDEX(Historical!$F$7:$F$1062,MATCH(B113,Historical!$B$7:$B$1062,0)))^(1/3)-1)*100)</f>
        <v>25.99210498948732</v>
      </c>
      <c r="U113" s="105">
        <f>IF(INDEX(Historical!$H$7:$H$1062,MATCH(B113,Historical!$B$7:$B$1062,0))=0,"n/a",((INDEX(Historical!$C$7:$C$1062,MATCH(B113,Historical!$B$7:$B$1062,0))/INDEX(Historical!$H$7:$H$1062,MATCH(B113,Historical!$B$7:$B$1062,0)))^(1/5)-1)*100)</f>
        <v>37.972966146121493</v>
      </c>
      <c r="V113" s="105">
        <f>IF(INDEX(Historical!$M$7:$M$1062,MATCH(B113,Historical!$B$7:$B$1062,0))=0,"n/a",((INDEX(Historical!$C$7:$C$1062,MATCH(B113,Historical!$B$7:$B$1062,0))/INDEX(Historical!$M$7:$M$1062,MATCH(B113,Historical!$B$7:$B$1062,0)))^(1/10)-1)*100)</f>
        <v>20.890138209116358</v>
      </c>
      <c r="W113" s="106">
        <f>IF(OR(U113&lt;=0,U113="n/a",V113&lt;=0,V113="n/a"),"n/a",U113/V113)</f>
        <v>1.8177460467710198</v>
      </c>
      <c r="X113" s="107">
        <f>IF(OR(AJ113&lt;=0,AJ113="n/a",U113&lt;=0,U113="n/a"),"n/a",U113/AJ113)</f>
        <v>0.92888860435717935</v>
      </c>
      <c r="Y113" s="162"/>
      <c r="Z113" s="101">
        <f>IF(OR(AC113&lt;0.01,AC113="n/a"),"n/a",M113/AC113*100)</f>
        <v>18.229166666666664</v>
      </c>
      <c r="AA113" s="109">
        <f>IF(OR(AC113&lt;0.01,AC113="n/a"),"n/a",I113/AC113)</f>
        <v>17.294270833333332</v>
      </c>
      <c r="AB113" s="71">
        <v>12</v>
      </c>
      <c r="AC113" s="100">
        <v>3.84</v>
      </c>
      <c r="AD113" s="100">
        <v>1.18</v>
      </c>
      <c r="AE113" s="100">
        <v>3.15</v>
      </c>
      <c r="AF113" s="100">
        <v>4.1399999999999997</v>
      </c>
      <c r="AG113" s="100">
        <v>26.31</v>
      </c>
      <c r="AH113" s="100">
        <v>21.43</v>
      </c>
      <c r="AI113" s="100">
        <v>6</v>
      </c>
      <c r="AJ113" s="100">
        <v>40.880000000000003</v>
      </c>
      <c r="AK113" s="100">
        <v>12.78</v>
      </c>
      <c r="AL113" s="100">
        <v>14690</v>
      </c>
      <c r="AM113" s="100">
        <v>2.0699999999999998</v>
      </c>
      <c r="AN113" s="100">
        <v>0.01</v>
      </c>
      <c r="AO113" s="110">
        <f>IF(U113="n/a","n/a",IF(AA113&lt;0,"n/a",IF(AA113="n/a","n/a",J113+U113-AA113)))</f>
        <v>21.732753436564703</v>
      </c>
      <c r="AP113" s="111">
        <f>IF(U113="n/a","n/a",J113+U113)</f>
        <v>39.027024269898035</v>
      </c>
      <c r="AQ113" s="112">
        <f>IF(OR(AC113&lt;0.01,AC113="n/a",AF113="n/a"),"n/a",(I113/SQRT(22.5*AC113*(I113/AF113))-1)*100)</f>
        <v>78.385701033836625</v>
      </c>
      <c r="AR113" s="101">
        <f>INDEX(Historical!$C$7:$C$1063,MATCH(B113,Historical!$B$7:$B$1063,0))*IF(AH113="n/a",1.03,IF(AH113&lt;0,1.01,IF(AH113&gt;10,1.1,(1+AH113/100))))</f>
        <v>0.55000000000000004</v>
      </c>
      <c r="AS113" s="109">
        <f>IF($AI113="n/a",1.03*AR113,IF($AI113&lt;0,1.01*AR113,IF($AI113&gt;10,1.1*AR113,(1+$AI113/100)*AR113)))</f>
        <v>0.58300000000000007</v>
      </c>
      <c r="AT113" s="109">
        <f>IF($AK113="n/a",1.03*AS113,IF($AK113&lt;0,1.01*AS113,IF($AK113&gt;10,1.1*AS113,(1+$AK113/100)*AS113)))</f>
        <v>0.64130000000000009</v>
      </c>
      <c r="AU113" s="109">
        <f>IF($AK113="n/a",1.03*AT113,IF($AK113&lt;0,1.01*AT113,IF($AK113&gt;10,1.1*AT113,(1+$AK113/100)*AT113)))</f>
        <v>0.70543000000000011</v>
      </c>
      <c r="AV113" s="109">
        <f>IF($AK113="n/a",1.03*AU113,IF($AK113&lt;0,1.01*AU113,IF($AK113&gt;10,1.1*AU113,(1+$AK113/100)*AU113)))</f>
        <v>0.77597300000000013</v>
      </c>
      <c r="AW113" s="109">
        <f>SUM(AR113:AV113)</f>
        <v>3.2557030000000005</v>
      </c>
      <c r="AX113" s="113">
        <f>AW113/I113*100</f>
        <v>4.9024288510766461</v>
      </c>
      <c r="AY113" s="100">
        <v>1.1100000000000001</v>
      </c>
      <c r="AZ113" s="100">
        <v>61.3</v>
      </c>
      <c r="BA113" s="100">
        <v>-6.4</v>
      </c>
      <c r="BB113" s="100">
        <v>4.01</v>
      </c>
      <c r="BC113" s="100">
        <v>10.27</v>
      </c>
      <c r="BE113" s="12">
        <v>2021</v>
      </c>
      <c r="BF113" s="12">
        <f>IF(BE113&gt;2020,0,IF(BE113&gt;2008,1,IF(BE113&gt;2001,2,IF(BE113&gt;1990,3,IF(BE113&gt;1980,4,IF(BE113&gt;1973,5,IF(BE113&gt;1970,6,IF(BE113&gt;1960,7,IF(BE113&gt;1958,8,IF(BE113&gt;1953,9,10))))))))))</f>
        <v>0</v>
      </c>
      <c r="BG113" s="100">
        <v>21.959999999999997</v>
      </c>
      <c r="BH113" s="55" t="s">
        <v>121</v>
      </c>
      <c r="BI113" s="55" t="s">
        <v>122</v>
      </c>
    </row>
    <row r="114" spans="1:61" ht="12.75" customHeight="1" x14ac:dyDescent="0.2">
      <c r="A114" s="55" t="s">
        <v>1556</v>
      </c>
      <c r="B114" s="55" t="s">
        <v>1557</v>
      </c>
      <c r="C114" s="156" t="s">
        <v>139</v>
      </c>
      <c r="D114" s="98" t="s">
        <v>140</v>
      </c>
      <c r="E114" s="157">
        <v>7</v>
      </c>
      <c r="F114" s="2">
        <v>587</v>
      </c>
      <c r="G114" s="2" t="s">
        <v>146</v>
      </c>
      <c r="H114" s="2" t="s">
        <v>146</v>
      </c>
      <c r="I114" s="100">
        <v>22.12</v>
      </c>
      <c r="J114" s="101">
        <f>(M114/I114)*100</f>
        <v>3.9783001808318263</v>
      </c>
      <c r="K114" s="104">
        <v>0.22</v>
      </c>
      <c r="L114" s="71">
        <v>4</v>
      </c>
      <c r="M114" s="28">
        <f>K114*L114</f>
        <v>0.88</v>
      </c>
      <c r="N114" s="103" t="s">
        <v>158</v>
      </c>
      <c r="O114" s="104">
        <v>0.21</v>
      </c>
      <c r="P114" s="115">
        <v>45722</v>
      </c>
      <c r="Q114" s="115">
        <v>45736</v>
      </c>
      <c r="R114" s="28">
        <f>(K114-O114)/O114*100</f>
        <v>4.7619047619047663</v>
      </c>
      <c r="S114" s="105">
        <f>IF(INDEX(Historical!$D$7:$D1450,MATCH(B114,Historical!$B$7:$B$1062,0))=0,"n/a",(INDEX(Historical!$C$7:$C$1062,MATCH(B114,Historical!$B$7:$B$1062,0))/INDEX(Historical!$D$7:$D$1062,MATCH(B114,Historical!$B$7:$B$1062,0))-1)*100)</f>
        <v>4.7619047619047672</v>
      </c>
      <c r="T114" s="105">
        <f>IF(INDEX(Historical!$F$7:$F$1062,MATCH(B114,Historical!$B$7:$B$1062,0))=0,"n/a",((INDEX(Historical!$C$7:$C$1062,MATCH(B114,Historical!$B$7:$B$1062,0))/INDEX(Historical!$F$7:$F$1062,MATCH(B114,Historical!$B$7:$B$1062,0)))^(1/3)-1)*100)</f>
        <v>16.087835882314817</v>
      </c>
      <c r="U114" s="105">
        <f>IF(INDEX(Historical!$H$7:$H$1062,MATCH(B114,Historical!$B$7:$B$1062,0))=0,"n/a",((INDEX(Historical!$C$7:$C$1062,MATCH(B114,Historical!$B$7:$B$1062,0))/INDEX(Historical!$H$7:$H$1062,MATCH(B114,Historical!$B$7:$B$1062,0)))^(1/5)-1)*100)</f>
        <v>34.490167754521849</v>
      </c>
      <c r="V114" s="105">
        <f>IF(INDEX(Historical!$M$7:$M$1062,MATCH(B114,Historical!$B$7:$B$1062,0))=0,"n/a",((INDEX(Historical!$C$7:$C$1062,MATCH(B114,Historical!$B$7:$B$1062,0))/INDEX(Historical!$M$7:$M$1062,MATCH(B114,Historical!$B$7:$B$1062,0)))^(1/10)-1)*100)</f>
        <v>-1.9816424879961825</v>
      </c>
      <c r="W114" s="106" t="str">
        <f>IF(OR(U114&lt;=0,U114="n/a",V114&lt;=0,V114="n/a"),"n/a",U114/V114)</f>
        <v>n/a</v>
      </c>
      <c r="X114" s="107" t="str">
        <f>IF(OR(AJ114&lt;=0,AJ114="n/a",U114&lt;=0,U114="n/a"),"n/a",U114/AJ114)</f>
        <v>n/a</v>
      </c>
      <c r="Y114" s="55"/>
      <c r="Z114" s="101">
        <f>IF(OR(AC114&lt;0.01,AC114="n/a"),"n/a",M114/AC114*100)</f>
        <v>676.92307692307691</v>
      </c>
      <c r="AA114" s="109">
        <f>IF(OR(AC114&lt;0.01,AC114="n/a"),"n/a",I114/AC114)</f>
        <v>170.15384615384616</v>
      </c>
      <c r="AB114" s="71">
        <v>12</v>
      </c>
      <c r="AC114" s="100">
        <v>0.13</v>
      </c>
      <c r="AD114" s="100" t="s">
        <v>142</v>
      </c>
      <c r="AE114" s="100">
        <v>0.56999999999999995</v>
      </c>
      <c r="AF114" s="100">
        <v>0.6</v>
      </c>
      <c r="AG114" s="100">
        <v>0.38</v>
      </c>
      <c r="AH114" s="100">
        <v>-69.67</v>
      </c>
      <c r="AI114" s="100">
        <v>163.57</v>
      </c>
      <c r="AJ114" s="100">
        <v>-0.6</v>
      </c>
      <c r="AK114" s="100">
        <v>-3.4000000000000004</v>
      </c>
      <c r="AL114" s="100">
        <v>7030</v>
      </c>
      <c r="AM114" s="100">
        <v>0.31</v>
      </c>
      <c r="AN114" s="100">
        <v>0.49</v>
      </c>
      <c r="AO114" s="110">
        <f>IF(U114="n/a","n/a",IF(AA114&lt;0,"n/a",IF(AA114="n/a","n/a",J114+U114-AA114)))</f>
        <v>-131.68537821849247</v>
      </c>
      <c r="AP114" s="111">
        <f>IF(U114="n/a","n/a",J114+U114)</f>
        <v>38.468467935353672</v>
      </c>
      <c r="AQ114" s="112">
        <f>IF(OR(AC114&lt;0.01,AC114="n/a",AF114="n/a"),"n/a",(I114/SQRT(22.5*AC114*(I114/AF114))-1)*100)</f>
        <v>113.01257938055906</v>
      </c>
      <c r="AR114" s="101">
        <f>INDEX(Historical!$C$7:$C$1063,MATCH(B114,Historical!$B$7:$B$1063,0))*IF(AH114="n/a",1.03,IF(AH114&lt;0,1.01,IF(AH114&gt;10,1.1,(1+AH114/100))))</f>
        <v>0.88880000000000003</v>
      </c>
      <c r="AS114" s="109">
        <f>IF($AI114="n/a",1.03*AR114,IF($AI114&lt;0,1.01*AR114,IF($AI114&gt;10,1.1*AR114,(1+$AI114/100)*AR114)))</f>
        <v>0.9776800000000001</v>
      </c>
      <c r="AT114" s="109">
        <f>IF($AK114="n/a",1.03*AS114,IF($AK114&lt;0,1.01*AS114,IF($AK114&gt;10,1.1*AS114,(1+$AK114/100)*AS114)))</f>
        <v>0.98745680000000013</v>
      </c>
      <c r="AU114" s="109">
        <f>IF($AK114="n/a",1.03*AT114,IF($AK114&lt;0,1.01*AT114,IF($AK114&gt;10,1.1*AT114,(1+$AK114/100)*AT114)))</f>
        <v>0.99733136800000011</v>
      </c>
      <c r="AV114" s="109">
        <f>IF($AK114="n/a",1.03*AU114,IF($AK114&lt;0,1.01*AU114,IF($AK114&gt;10,1.1*AU114,(1+$AK114/100)*AU114)))</f>
        <v>1.0073046816800002</v>
      </c>
      <c r="AW114" s="109">
        <f>SUM(AR114:AV114)</f>
        <v>4.8585728496800007</v>
      </c>
      <c r="AX114" s="113">
        <f>AW114/I114*100</f>
        <v>21.964615052802898</v>
      </c>
      <c r="AY114" s="100">
        <v>0.82</v>
      </c>
      <c r="AZ114" s="100">
        <v>11.75</v>
      </c>
      <c r="BA114" s="100">
        <v>-40.21</v>
      </c>
      <c r="BB114" s="100">
        <v>-0.24</v>
      </c>
      <c r="BC114" s="100">
        <v>-11.72</v>
      </c>
      <c r="BE114" s="12">
        <v>2019</v>
      </c>
      <c r="BF114" s="12">
        <f>IF(BE114&gt;2020,0,IF(BE114&gt;2008,1,IF(BE114&gt;2001,2,IF(BE114&gt;1990,3,IF(BE114&gt;1980,4,IF(BE114&gt;1973,5,IF(BE114&gt;1970,6,IF(BE114&gt;1960,7,IF(BE114&gt;1958,8,IF(BE114&gt;1953,9,10))))))))))</f>
        <v>1</v>
      </c>
      <c r="BG114" s="100">
        <v>0.19</v>
      </c>
      <c r="BH114" s="55" t="s">
        <v>121</v>
      </c>
      <c r="BI114" s="55" t="s">
        <v>122</v>
      </c>
    </row>
    <row r="115" spans="1:61" ht="12.75" customHeight="1" x14ac:dyDescent="0.2">
      <c r="A115" s="116" t="s">
        <v>1558</v>
      </c>
      <c r="B115" s="55" t="s">
        <v>1559</v>
      </c>
      <c r="C115" s="156" t="s">
        <v>198</v>
      </c>
      <c r="D115" s="98" t="s">
        <v>565</v>
      </c>
      <c r="E115" s="157">
        <v>9</v>
      </c>
      <c r="F115" s="2">
        <v>546</v>
      </c>
      <c r="G115" s="2" t="s">
        <v>146</v>
      </c>
      <c r="H115" s="2" t="s">
        <v>146</v>
      </c>
      <c r="I115" s="100">
        <v>1426.03</v>
      </c>
      <c r="J115" s="101">
        <f>(M115/I115)*100</f>
        <v>0.56099801546952022</v>
      </c>
      <c r="K115" s="104">
        <v>2</v>
      </c>
      <c r="L115" s="71">
        <v>4</v>
      </c>
      <c r="M115" s="28">
        <f>K115*L115</f>
        <v>8</v>
      </c>
      <c r="N115" s="103" t="s">
        <v>209</v>
      </c>
      <c r="O115" s="104">
        <v>1.56</v>
      </c>
      <c r="P115" s="158">
        <v>46112</v>
      </c>
      <c r="Q115" s="158">
        <v>46127</v>
      </c>
      <c r="R115" s="28">
        <f>(K115-O115)/O115*100</f>
        <v>28.205128205128201</v>
      </c>
      <c r="S115" s="105">
        <f>IF(INDEX(Historical!$D$7:$D1452,MATCH(B115,Historical!$B$7:$B$1062,0))=0,"n/a",(INDEX(Historical!$C$7:$C$1062,MATCH(B115,Historical!$B$7:$B$1062,0))/INDEX(Historical!$D$7:$D$1062,MATCH(B115,Historical!$B$7:$B$1062,0))-1)*100)</f>
        <v>24.842105263157887</v>
      </c>
      <c r="T115" s="105">
        <f>IF(INDEX(Historical!$F$7:$F$1062,MATCH(B115,Historical!$B$7:$B$1062,0))=0,"n/a",((INDEX(Historical!$C$7:$C$1062,MATCH(B115,Historical!$B$7:$B$1062,0))/INDEX(Historical!$F$7:$F$1062,MATCH(B115,Historical!$B$7:$B$1062,0)))^(1/3)-1)*100)</f>
        <v>27.66443997326844</v>
      </c>
      <c r="U115" s="105">
        <f>IF(INDEX(Historical!$H$7:$H$1062,MATCH(B115,Historical!$B$7:$B$1062,0))=0,"n/a",((INDEX(Historical!$C$7:$C$1062,MATCH(B115,Historical!$B$7:$B$1062,0))/INDEX(Historical!$H$7:$H$1062,MATCH(B115,Historical!$B$7:$B$1062,0)))^(1/5)-1)*100)</f>
        <v>25.562576440010499</v>
      </c>
      <c r="V115" s="105">
        <f>IF(INDEX(Historical!$M$7:$M$1062,MATCH(B115,Historical!$B$7:$B$1062,0))=0,"n/a",((INDEX(Historical!$C$7:$C$1062,MATCH(B115,Historical!$B$7:$B$1062,0))/INDEX(Historical!$M$7:$M$1062,MATCH(B115,Historical!$B$7:$B$1062,0)))^(1/10)-1)*100)</f>
        <v>22.970048124303787</v>
      </c>
      <c r="W115" s="106">
        <f>IF(OR(U115&lt;=0,U115="n/a",V115&lt;=0,V115="n/a"),"n/a",U115/V115)</f>
        <v>1.1128656022694028</v>
      </c>
      <c r="X115" s="107">
        <f>IF(OR(AJ115&lt;=0,AJ115="n/a",U115&lt;=0,U115="n/a"),"n/a",U115/AJ115)</f>
        <v>0.85866901041352017</v>
      </c>
      <c r="Y115" s="165"/>
      <c r="Z115" s="101">
        <f>IF(OR(AC115&lt;0.01,AC115="n/a"),"n/a",M115/AC115*100)</f>
        <v>49.019607843137251</v>
      </c>
      <c r="AA115" s="109">
        <f>IF(OR(AC115&lt;0.01,AC115="n/a"),"n/a",I115/AC115)</f>
        <v>87.379289215686271</v>
      </c>
      <c r="AB115" s="71">
        <v>12</v>
      </c>
      <c r="AC115" s="100">
        <v>16.32</v>
      </c>
      <c r="AD115" s="100">
        <v>1.35</v>
      </c>
      <c r="AE115" s="100">
        <v>21.4</v>
      </c>
      <c r="AF115" s="100">
        <v>17.989999999999998</v>
      </c>
      <c r="AG115" s="100">
        <v>21.9</v>
      </c>
      <c r="AH115" s="100">
        <v>51.67</v>
      </c>
      <c r="AI115" s="100">
        <v>27.71</v>
      </c>
      <c r="AJ115" s="100">
        <v>29.770000000000003</v>
      </c>
      <c r="AK115" s="100">
        <v>30.740000000000002</v>
      </c>
      <c r="AL115" s="100">
        <v>70060</v>
      </c>
      <c r="AM115" s="100">
        <v>3.55</v>
      </c>
      <c r="AN115" s="100">
        <v>0.01</v>
      </c>
      <c r="AO115" s="110">
        <f>IF(U115="n/a","n/a",IF(AA115&lt;0,"n/a",IF(AA115="n/a","n/a",J115+U115-AA115)))</f>
        <v>-61.255714760206253</v>
      </c>
      <c r="AP115" s="111">
        <f>IF(U115="n/a","n/a",J115+U115)</f>
        <v>26.123574455480018</v>
      </c>
      <c r="AQ115" s="112">
        <f>IF(OR(AC115&lt;0.01,AC115="n/a",AF115="n/a"),"n/a",(I115/SQRT(22.5*AC115*(I115/AF115))-1)*100)</f>
        <v>735.85044196254148</v>
      </c>
      <c r="AR115" s="101">
        <f>INDEX(Historical!$C$7:$C$1063,MATCH(B115,Historical!$B$7:$B$1063,0))*IF(AH115="n/a",1.03,IF(AH115&lt;0,1.01,IF(AH115&gt;10,1.1,(1+AH115/100))))</f>
        <v>6.5230000000000006</v>
      </c>
      <c r="AS115" s="109">
        <f>IF($AI115="n/a",1.03*AR115,IF($AI115&lt;0,1.01*AR115,IF($AI115&gt;10,1.1*AR115,(1+$AI115/100)*AR115)))</f>
        <v>7.1753000000000009</v>
      </c>
      <c r="AT115" s="109">
        <f>IF($AK115="n/a",1.03*AS115,IF($AK115&lt;0,1.01*AS115,IF($AK115&gt;10,1.1*AS115,(1+$AK115/100)*AS115)))</f>
        <v>7.8928300000000018</v>
      </c>
      <c r="AU115" s="109">
        <f>IF($AK115="n/a",1.03*AT115,IF($AK115&lt;0,1.01*AT115,IF($AK115&gt;10,1.1*AT115,(1+$AK115/100)*AT115)))</f>
        <v>8.6821130000000029</v>
      </c>
      <c r="AV115" s="109">
        <f>IF($AK115="n/a",1.03*AU115,IF($AK115&lt;0,1.01*AU115,IF($AK115&gt;10,1.1*AU115,(1+$AK115/100)*AU115)))</f>
        <v>9.5503243000000033</v>
      </c>
      <c r="AW115" s="109">
        <f>SUM(AR115:AV115)</f>
        <v>39.823567300000008</v>
      </c>
      <c r="AX115" s="113">
        <f>AW115/I115*100</f>
        <v>2.7926177780271106</v>
      </c>
      <c r="AY115" s="100">
        <v>1.7</v>
      </c>
      <c r="AZ115" s="100">
        <v>101.99000000000001</v>
      </c>
      <c r="BA115" s="100">
        <v>-16.809999999999999</v>
      </c>
      <c r="BB115" s="100">
        <v>-1.3599999999999999</v>
      </c>
      <c r="BC115" s="100">
        <v>17.77</v>
      </c>
      <c r="BE115" s="12">
        <v>2018</v>
      </c>
      <c r="BF115" s="12">
        <f>IF(BE115&gt;2020,0,IF(BE115&gt;2008,1,IF(BE115&gt;2001,2,IF(BE115&gt;1990,3,IF(BE115&gt;1980,4,IF(BE115&gt;1973,5,IF(BE115&gt;1970,6,IF(BE115&gt;1960,7,IF(BE115&gt;1958,8,IF(BE115&gt;1953,9,10))))))))))</f>
        <v>1</v>
      </c>
      <c r="BG115" s="100">
        <v>18.45</v>
      </c>
      <c r="BH115" s="55" t="s">
        <v>121</v>
      </c>
      <c r="BI115" s="55" t="s">
        <v>122</v>
      </c>
    </row>
    <row r="116" spans="1:61" ht="12.75" customHeight="1" x14ac:dyDescent="0.2">
      <c r="A116" s="116" t="s">
        <v>1560</v>
      </c>
      <c r="B116" s="55" t="s">
        <v>1561</v>
      </c>
      <c r="C116" s="156" t="s">
        <v>134</v>
      </c>
      <c r="D116" s="98" t="s">
        <v>157</v>
      </c>
      <c r="E116" s="157">
        <v>9</v>
      </c>
      <c r="F116" s="2">
        <v>530</v>
      </c>
      <c r="G116" s="2" t="s">
        <v>146</v>
      </c>
      <c r="H116" s="2" t="s">
        <v>146</v>
      </c>
      <c r="I116" s="100">
        <v>246.29</v>
      </c>
      <c r="J116" s="101">
        <f>(M116/I116)*100</f>
        <v>2.4361525031466971</v>
      </c>
      <c r="K116" s="104">
        <v>1.5</v>
      </c>
      <c r="L116" s="71">
        <v>4</v>
      </c>
      <c r="M116" s="28">
        <f>K116*L116</f>
        <v>6</v>
      </c>
      <c r="N116" s="103" t="s">
        <v>270</v>
      </c>
      <c r="O116" s="104">
        <v>1.35</v>
      </c>
      <c r="P116" s="158">
        <v>45902</v>
      </c>
      <c r="Q116" s="158">
        <v>45930</v>
      </c>
      <c r="R116" s="28">
        <f>(K116-O116)/O116*100</f>
        <v>11.111111111111104</v>
      </c>
      <c r="S116" s="105">
        <f>IF(INDEX(Historical!$D$7:$D1461,MATCH(B116,Historical!$B$7:$B$1062,0))=0,"n/a",(INDEX(Historical!$C$7:$C$1062,MATCH(B116,Historical!$B$7:$B$1062,0))/INDEX(Historical!$D$7:$D$1062,MATCH(B116,Historical!$B$7:$B$1062,0))-1)*100)</f>
        <v>6.542056074766367</v>
      </c>
      <c r="T116" s="105">
        <f>IF(INDEX(Historical!$F$7:$F$1062,MATCH(B116,Historical!$B$7:$B$1062,0))=0,"n/a",((INDEX(Historical!$C$7:$C$1062,MATCH(B116,Historical!$B$7:$B$1062,0))/INDEX(Historical!$F$7:$F$1062,MATCH(B116,Historical!$B$7:$B$1062,0)))^(1/3)-1)*100)</f>
        <v>5.8955896063723312</v>
      </c>
      <c r="U116" s="105">
        <f>IF(INDEX(Historical!$H$7:$H$1062,MATCH(B116,Historical!$B$7:$B$1062,0))=0,"n/a",((INDEX(Historical!$C$7:$C$1062,MATCH(B116,Historical!$B$7:$B$1062,0))/INDEX(Historical!$H$7:$H$1062,MATCH(B116,Historical!$B$7:$B$1062,0)))^(1/5)-1)*100)</f>
        <v>5.3135944368471799</v>
      </c>
      <c r="V116" s="105">
        <f>IF(INDEX(Historical!$M$7:$M$1062,MATCH(B116,Historical!$B$7:$B$1062,0))=0,"n/a",((INDEX(Historical!$C$7:$C$1062,MATCH(B116,Historical!$B$7:$B$1062,0))/INDEX(Historical!$M$7:$M$1062,MATCH(B116,Historical!$B$7:$B$1062,0)))^(1/10)-1)*100)</f>
        <v>7.3672136029840241</v>
      </c>
      <c r="W116" s="106">
        <f>IF(OR(U116&lt;=0,U116="n/a",V116&lt;=0,V116="n/a"),"n/a",U116/V116)</f>
        <v>0.72124886330090332</v>
      </c>
      <c r="X116" s="107">
        <f>IF(OR(AJ116&lt;=0,AJ116="n/a",U116&lt;=0,U116="n/a"),"n/a",U116/AJ116)</f>
        <v>0.46898450457609708</v>
      </c>
      <c r="Y116" s="165"/>
      <c r="Z116" s="101">
        <f>IF(OR(AC116&lt;0.01,AC116="n/a"),"n/a",M116/AC116*100)</f>
        <v>31.678986272439282</v>
      </c>
      <c r="AA116" s="109">
        <f>IF(OR(AC116&lt;0.01,AC116="n/a"),"n/a",I116/AC116)</f>
        <v>13.003695881731783</v>
      </c>
      <c r="AB116" s="71">
        <v>12</v>
      </c>
      <c r="AC116" s="100">
        <v>18.940000000000001</v>
      </c>
      <c r="AD116" s="100">
        <v>1.08</v>
      </c>
      <c r="AE116" s="100">
        <v>2.69</v>
      </c>
      <c r="AF116" s="100">
        <v>1.4</v>
      </c>
      <c r="AG116" s="100">
        <v>10.72</v>
      </c>
      <c r="AH116" s="100">
        <v>13.170000000000002</v>
      </c>
      <c r="AI116" s="100">
        <v>9.379999999999999</v>
      </c>
      <c r="AJ116" s="100">
        <v>11.33</v>
      </c>
      <c r="AK116" s="100">
        <v>10.83</v>
      </c>
      <c r="AL116" s="100">
        <v>35700</v>
      </c>
      <c r="AM116" s="100">
        <v>0.36</v>
      </c>
      <c r="AN116" s="100">
        <v>0.65</v>
      </c>
      <c r="AO116" s="110">
        <f>IF(U116="n/a","n/a",IF(AA116&lt;0,"n/a",IF(AA116="n/a","n/a",J116+U116-AA116)))</f>
        <v>-5.2539489417379066</v>
      </c>
      <c r="AP116" s="111">
        <f>IF(U116="n/a","n/a",J116+U116)</f>
        <v>7.7497469399938765</v>
      </c>
      <c r="AQ116" s="112">
        <f>IF(OR(AC116&lt;0.01,AC116="n/a",AF116="n/a"),"n/a",(I116/SQRT(22.5*AC116*(I116/AF116))-1)*100)</f>
        <v>-10.048965827884393</v>
      </c>
      <c r="AR116" s="101">
        <f>INDEX(Historical!$C$7:$C$1063,MATCH(B116,Historical!$B$7:$B$1063,0))*IF(AH116="n/a",1.03,IF(AH116&lt;0,1.01,IF(AH116&gt;10,1.1,(1+AH116/100))))</f>
        <v>6.2700000000000005</v>
      </c>
      <c r="AS116" s="109">
        <f>IF($AI116="n/a",1.03*AR116,IF($AI116&lt;0,1.01*AR116,IF($AI116&gt;10,1.1*AR116,(1+$AI116/100)*AR116)))</f>
        <v>6.8581259999999995</v>
      </c>
      <c r="AT116" s="109">
        <f>IF($AK116="n/a",1.03*AS116,IF($AK116&lt;0,1.01*AS116,IF($AK116&gt;10,1.1*AS116,(1+$AK116/100)*AS116)))</f>
        <v>7.5439385999999997</v>
      </c>
      <c r="AU116" s="109">
        <f>IF($AK116="n/a",1.03*AT116,IF($AK116&lt;0,1.01*AT116,IF($AK116&gt;10,1.1*AT116,(1+$AK116/100)*AT116)))</f>
        <v>8.298332460000001</v>
      </c>
      <c r="AV116" s="109">
        <f>IF($AK116="n/a",1.03*AU116,IF($AK116&lt;0,1.01*AU116,IF($AK116&gt;10,1.1*AU116,(1+$AK116/100)*AU116)))</f>
        <v>9.1281657060000025</v>
      </c>
      <c r="AW116" s="109">
        <f>SUM(AR116:AV116)</f>
        <v>38.098562766000001</v>
      </c>
      <c r="AX116" s="113">
        <f>AW116/I116*100</f>
        <v>15.468984841447075</v>
      </c>
      <c r="AY116" s="100">
        <v>0.56999999999999995</v>
      </c>
      <c r="AZ116" s="100">
        <v>40.93</v>
      </c>
      <c r="BA116" s="100">
        <v>-3.42</v>
      </c>
      <c r="BB116" s="100">
        <v>5.57</v>
      </c>
      <c r="BC116" s="100">
        <v>15.6</v>
      </c>
      <c r="BE116" s="12">
        <v>2017</v>
      </c>
      <c r="BF116" s="12">
        <f>IF(BE116&gt;2020,0,IF(BE116&gt;2008,1,IF(BE116&gt;2001,2,IF(BE116&gt;1990,3,IF(BE116&gt;1980,4,IF(BE116&gt;1973,5,IF(BE116&gt;1970,6,IF(BE116&gt;1960,7,IF(BE116&gt;1958,8,IF(BE116&gt;1953,9,10))))))))))</f>
        <v>1</v>
      </c>
      <c r="BG116" s="100">
        <v>1.41</v>
      </c>
      <c r="BH116" s="55" t="s">
        <v>121</v>
      </c>
      <c r="BI116" s="55" t="s">
        <v>122</v>
      </c>
    </row>
    <row r="117" spans="1:61" ht="12.75" customHeight="1" x14ac:dyDescent="0.2">
      <c r="A117" s="146" t="s">
        <v>5616</v>
      </c>
      <c r="B117" s="55" t="s">
        <v>5603</v>
      </c>
      <c r="C117" s="156" t="s">
        <v>263</v>
      </c>
      <c r="D117" s="98" t="s">
        <v>264</v>
      </c>
      <c r="E117" s="157">
        <v>5</v>
      </c>
      <c r="F117" s="2">
        <v>689</v>
      </c>
      <c r="G117" s="2" t="s">
        <v>146</v>
      </c>
      <c r="H117" s="2" t="s">
        <v>146</v>
      </c>
      <c r="I117" s="100">
        <v>49.89</v>
      </c>
      <c r="J117" s="101">
        <f>(M117/I117)*100</f>
        <v>3.0066145520144314</v>
      </c>
      <c r="K117" s="104">
        <v>0.375</v>
      </c>
      <c r="L117" s="71">
        <v>4</v>
      </c>
      <c r="M117" s="28">
        <f>K117*L117</f>
        <v>1.5</v>
      </c>
      <c r="N117" s="103" t="s">
        <v>1551</v>
      </c>
      <c r="O117" s="104">
        <v>0.3125</v>
      </c>
      <c r="P117" s="158">
        <v>45971</v>
      </c>
      <c r="Q117" s="158">
        <v>45996</v>
      </c>
      <c r="R117" s="28">
        <f>(K117-O117)/O117*100</f>
        <v>20</v>
      </c>
      <c r="S117" s="105">
        <f>IF(INDEX(Historical!$D$7:$D1738,MATCH(B117,Historical!$B$7:$B$1062,0))=0,"n/a",(INDEX(Historical!$C$7:$C$1062,MATCH(B117,Historical!$B$7:$B$1062,0))/INDEX(Historical!$D$7:$D$1062,MATCH(B117,Historical!$B$7:$B$1062,0))-1)*100)</f>
        <v>54.411764705882334</v>
      </c>
      <c r="T117" s="105">
        <f>IF(INDEX(Historical!$F$7:$F$1062,MATCH(B117,Historical!$B$7:$B$1062,0))=0,"n/a",((INDEX(Historical!$C$7:$C$1062,MATCH(B117,Historical!$B$7:$B$1062,0))/INDEX(Historical!$F$7:$F$1062,MATCH(B117,Historical!$B$7:$B$1062,0)))^(1/3)-1)*100)</f>
        <v>63.553315509429488</v>
      </c>
      <c r="U117" s="105" t="str">
        <f>IF(INDEX(Historical!$H$7:$H$1062,MATCH(B117,Historical!$B$7:$B$1062,0))=0,"n/a",((INDEX(Historical!$C$7:$C$1062,MATCH(B117,Historical!$B$7:$B$1062,0))/INDEX(Historical!$H$7:$H$1062,MATCH(B117,Historical!$B$7:$B$1062,0)))^(1/5)-1)*100)</f>
        <v>n/a</v>
      </c>
      <c r="V117" s="105" t="str">
        <f>IF(INDEX(Historical!$M$7:$M$1062,MATCH(B117,Historical!$B$7:$B$1062,0))=0,"n/a",((INDEX(Historical!$C$7:$C$1062,MATCH(B117,Historical!$B$7:$B$1062,0))/INDEX(Historical!$M$7:$M$1062,MATCH(B117,Historical!$B$7:$B$1062,0)))^(1/10)-1)*100)</f>
        <v>n/a</v>
      </c>
      <c r="W117" s="106" t="str">
        <f>IF(OR(U117&lt;=0,U117="n/a",V117&lt;=0,V117="n/a"),"n/a",U117/V117)</f>
        <v>n/a</v>
      </c>
      <c r="X117" s="107" t="str">
        <f>IF(OR(AJ117&lt;=0,AJ117="n/a",U117&lt;=0,U117="n/a"),"n/a",U117/AJ117)</f>
        <v>n/a</v>
      </c>
      <c r="Y117" s="159"/>
      <c r="Z117" s="101">
        <f>IF(OR(AC117&lt;0.01,AC117="n/a"),"n/a",M117/AC117*100)</f>
        <v>38.659793814432994</v>
      </c>
      <c r="AA117" s="109">
        <f>IF(OR(AC117&lt;0.01,AC117="n/a"),"n/a",I117/AC117)</f>
        <v>12.858247422680412</v>
      </c>
      <c r="AB117" s="71">
        <v>12</v>
      </c>
      <c r="AC117" s="100">
        <v>3.88</v>
      </c>
      <c r="AD117" s="100">
        <v>0.42</v>
      </c>
      <c r="AE117" s="100">
        <v>1.72</v>
      </c>
      <c r="AF117" s="100">
        <v>1.1100000000000001</v>
      </c>
      <c r="AG117" s="100">
        <v>8.89</v>
      </c>
      <c r="AH117" s="100">
        <v>23.46</v>
      </c>
      <c r="AI117" s="100">
        <v>15.36</v>
      </c>
      <c r="AJ117" s="100" t="s">
        <v>142</v>
      </c>
      <c r="AK117" s="100">
        <v>14.39</v>
      </c>
      <c r="AL117" s="100">
        <v>6200</v>
      </c>
      <c r="AM117" s="100">
        <v>7.2900000000000009</v>
      </c>
      <c r="AN117" s="100">
        <v>0.62</v>
      </c>
      <c r="AO117" s="110" t="str">
        <f>IF(U117="n/a","n/a",IF(AA117&lt;0,"n/a",IF(AA117="n/a","n/a",J117+U117-AA117)))</f>
        <v>n/a</v>
      </c>
      <c r="AP117" s="111" t="str">
        <f>IF(U117="n/a","n/a",J117+U117)</f>
        <v>n/a</v>
      </c>
      <c r="AQ117" s="112">
        <f>IF(OR(AC117&lt;0.01,AC117="n/a",AF117="n/a"),"n/a",(I117/SQRT(22.5*AC117*(I117/AF117))-1)*100)</f>
        <v>-20.354522652848196</v>
      </c>
      <c r="AR117" s="101">
        <f>INDEX(Historical!$C$7:$C$1063,MATCH(B117,Historical!$B$7:$B$1063,0))*IF(AH117="n/a",1.03,IF(AH117&lt;0,1.01,IF(AH117&gt;10,1.1,(1+AH117/100))))</f>
        <v>1.4437500000000001</v>
      </c>
      <c r="AS117" s="109">
        <f>IF($AI117="n/a",1.03*AR117,IF($AI117&lt;0,1.01*AR117,IF($AI117&gt;10,1.1*AR117,(1+$AI117/100)*AR117)))</f>
        <v>1.5881250000000002</v>
      </c>
      <c r="AT117" s="109">
        <f>IF($AK117="n/a",1.03*AS117,IF($AK117&lt;0,1.01*AS117,IF($AK117&gt;10,1.1*AS117,(1+$AK117/100)*AS117)))</f>
        <v>1.7469375000000005</v>
      </c>
      <c r="AU117" s="109">
        <f>IF($AK117="n/a",1.03*AT117,IF($AK117&lt;0,1.01*AT117,IF($AK117&gt;10,1.1*AT117,(1+$AK117/100)*AT117)))</f>
        <v>1.9216312500000006</v>
      </c>
      <c r="AV117" s="109">
        <f>IF($AK117="n/a",1.03*AU117,IF($AK117&lt;0,1.01*AU117,IF($AK117&gt;10,1.1*AU117,(1+$AK117/100)*AU117)))</f>
        <v>2.1137943750000008</v>
      </c>
      <c r="AW117" s="109">
        <f>SUM(AR117:AV117)</f>
        <v>8.8142381250000028</v>
      </c>
      <c r="AX117" s="113">
        <f>AW117/I117*100</f>
        <v>17.667344407696937</v>
      </c>
      <c r="AY117" s="718">
        <v>0.76</v>
      </c>
      <c r="AZ117" s="100">
        <v>34.33</v>
      </c>
      <c r="BA117" s="100">
        <v>-25.36</v>
      </c>
      <c r="BB117" s="100">
        <v>-4.6399999999999997</v>
      </c>
      <c r="BC117" s="100">
        <v>-0.18</v>
      </c>
      <c r="BE117" s="12">
        <v>2021</v>
      </c>
      <c r="BF117" s="12">
        <f>IF(BE117&gt;2020,0,IF(BE117&gt;2008,1,IF(BE117&gt;2001,2,IF(BE117&gt;1990,3,IF(BE117&gt;1980,4,IF(BE117&gt;1973,5,IF(BE117&gt;1970,6,IF(BE117&gt;1960,7,IF(BE117&gt;1958,8,IF(BE117&gt;1953,9,10))))))))))</f>
        <v>0</v>
      </c>
      <c r="BG117" s="100">
        <v>4.16</v>
      </c>
      <c r="BH117" s="55" t="s">
        <v>121</v>
      </c>
      <c r="BI117" s="55" t="s">
        <v>122</v>
      </c>
    </row>
    <row r="118" spans="1:61" ht="12.75" customHeight="1" x14ac:dyDescent="0.2">
      <c r="A118" s="116" t="s">
        <v>1562</v>
      </c>
      <c r="B118" s="55" t="s">
        <v>1563</v>
      </c>
      <c r="C118" s="156" t="s">
        <v>134</v>
      </c>
      <c r="D118" s="98" t="s">
        <v>354</v>
      </c>
      <c r="E118" s="157">
        <v>8</v>
      </c>
      <c r="F118" s="2">
        <v>583</v>
      </c>
      <c r="G118" s="2" t="s">
        <v>146</v>
      </c>
      <c r="H118" s="2" t="s">
        <v>146</v>
      </c>
      <c r="I118" s="100">
        <v>30.04</v>
      </c>
      <c r="J118" s="101">
        <f>(M118/I118)*100</f>
        <v>2.2636484687083893</v>
      </c>
      <c r="K118" s="104">
        <v>0.17</v>
      </c>
      <c r="L118" s="71">
        <v>4</v>
      </c>
      <c r="M118" s="28">
        <f>K118*L118</f>
        <v>0.68</v>
      </c>
      <c r="N118" s="103" t="s">
        <v>670</v>
      </c>
      <c r="O118" s="104">
        <v>0.15</v>
      </c>
      <c r="P118" s="158">
        <v>46239</v>
      </c>
      <c r="Q118" s="158">
        <v>46254</v>
      </c>
      <c r="R118" s="28">
        <f>(K118-O118)/O118*100</f>
        <v>13.333333333333346</v>
      </c>
      <c r="S118" s="105">
        <f>IF(INDEX(Historical!$D$7:$D1462,MATCH(B118,Historical!$B$7:$B$1062,0))=0,"n/a",(INDEX(Historical!$C$7:$C$1062,MATCH(B118,Historical!$B$7:$B$1062,0))/INDEX(Historical!$D$7:$D$1062,MATCH(B118,Historical!$B$7:$B$1062,0))-1)*100)</f>
        <v>14.285714285714302</v>
      </c>
      <c r="T118" s="105">
        <f>IF(INDEX(Historical!$F$7:$F$1062,MATCH(B118,Historical!$B$7:$B$1062,0))=0,"n/a",((INDEX(Historical!$C$7:$C$1062,MATCH(B118,Historical!$B$7:$B$1062,0))/INDEX(Historical!$F$7:$F$1062,MATCH(B118,Historical!$B$7:$B$1062,0)))^(1/3)-1)*100)</f>
        <v>15.867554829548336</v>
      </c>
      <c r="U118" s="105">
        <f>IF(INDEX(Historical!$H$7:$H$1062,MATCH(B118,Historical!$B$7:$B$1062,0))=0,"n/a",((INDEX(Historical!$C$7:$C$1062,MATCH(B118,Historical!$B$7:$B$1062,0))/INDEX(Historical!$H$7:$H$1062,MATCH(B118,Historical!$B$7:$B$1062,0)))^(1/5)-1)*100)</f>
        <v>18.466445254224407</v>
      </c>
      <c r="V118" s="105" t="str">
        <f>IF(INDEX(Historical!$M$7:$M$1062,MATCH(B118,Historical!$B$7:$B$1062,0))=0,"n/a",((INDEX(Historical!$C$7:$C$1062,MATCH(B118,Historical!$B$7:$B$1062,0))/INDEX(Historical!$M$7:$M$1062,MATCH(B118,Historical!$B$7:$B$1062,0)))^(1/10)-1)*100)</f>
        <v>n/a</v>
      </c>
      <c r="W118" s="106" t="str">
        <f>IF(OR(U118&lt;=0,U118="n/a",V118&lt;=0,V118="n/a"),"n/a",U118/V118)</f>
        <v>n/a</v>
      </c>
      <c r="X118" s="107">
        <f>IF(OR(AJ118&lt;=0,AJ118="n/a",U118&lt;=0,U118="n/a"),"n/a",U118/AJ118)</f>
        <v>0.94699719252432857</v>
      </c>
      <c r="Y118" s="162"/>
      <c r="Z118" s="101">
        <f>IF(OR(AC118&lt;0.01,AC118="n/a"),"n/a",M118/AC118*100)</f>
        <v>21.25</v>
      </c>
      <c r="AA118" s="109">
        <f>IF(OR(AC118&lt;0.01,AC118="n/a"),"n/a",I118/AC118)</f>
        <v>9.3874999999999993</v>
      </c>
      <c r="AB118" s="71">
        <v>12</v>
      </c>
      <c r="AC118" s="100">
        <v>3.2</v>
      </c>
      <c r="AD118" s="100">
        <v>4.45</v>
      </c>
      <c r="AE118" s="100">
        <v>5.15</v>
      </c>
      <c r="AF118" s="100">
        <v>1.24</v>
      </c>
      <c r="AG118" s="100">
        <v>13.919999999999998</v>
      </c>
      <c r="AH118" s="100">
        <v>0.5</v>
      </c>
      <c r="AI118" s="100">
        <v>4.38</v>
      </c>
      <c r="AJ118" s="100">
        <v>19.5</v>
      </c>
      <c r="AK118" s="100">
        <v>2.0500000000000003</v>
      </c>
      <c r="AL118" s="100">
        <v>6160</v>
      </c>
      <c r="AM118" s="100">
        <v>1.5599999999999998</v>
      </c>
      <c r="AN118" s="100">
        <v>0.13</v>
      </c>
      <c r="AO118" s="110">
        <f>IF(U118="n/a","n/a",IF(AA118&lt;0,"n/a",IF(AA118="n/a","n/a",J118+U118-AA118)))</f>
        <v>11.342593722932797</v>
      </c>
      <c r="AP118" s="111">
        <f>IF(U118="n/a","n/a",J118+U118)</f>
        <v>20.730093722932796</v>
      </c>
      <c r="AQ118" s="112">
        <f>IF(OR(AC118&lt;0.01,AC118="n/a",AF118="n/a"),"n/a",(I118/SQRT(22.5*AC118*(I118/AF118))-1)*100)</f>
        <v>-28.072567433867381</v>
      </c>
      <c r="AR118" s="101">
        <f>INDEX(Historical!$C$7:$C$1063,MATCH(B118,Historical!$B$7:$B$1063,0))*IF(AH118="n/a",1.03,IF(AH118&lt;0,1.01,IF(AH118&gt;10,1.1,(1+AH118/100))))</f>
        <v>0.56279999999999997</v>
      </c>
      <c r="AS118" s="109">
        <f>IF($AI118="n/a",1.03*AR118,IF($AI118&lt;0,1.01*AR118,IF($AI118&gt;10,1.1*AR118,(1+$AI118/100)*AR118)))</f>
        <v>0.58745064000000002</v>
      </c>
      <c r="AT118" s="109">
        <f>IF($AK118="n/a",1.03*AS118,IF($AK118&lt;0,1.01*AS118,IF($AK118&gt;10,1.1*AS118,(1+$AK118/100)*AS118)))</f>
        <v>0.59949337812000003</v>
      </c>
      <c r="AU118" s="109">
        <f>IF($AK118="n/a",1.03*AT118,IF($AK118&lt;0,1.01*AT118,IF($AK118&gt;10,1.1*AT118,(1+$AK118/100)*AT118)))</f>
        <v>0.61178299237146005</v>
      </c>
      <c r="AV118" s="109">
        <f>IF($AK118="n/a",1.03*AU118,IF($AK118&lt;0,1.01*AU118,IF($AK118&gt;10,1.1*AU118,(1+$AK118/100)*AU118)))</f>
        <v>0.62432454371507495</v>
      </c>
      <c r="AW118" s="109">
        <f>SUM(AR118:AV118)</f>
        <v>2.9858515542065347</v>
      </c>
      <c r="AX118" s="113">
        <f>AW118/I118*100</f>
        <v>9.9395857330443906</v>
      </c>
      <c r="AY118" s="100">
        <v>0.65</v>
      </c>
      <c r="AZ118" s="100">
        <v>21.67</v>
      </c>
      <c r="BA118" s="100">
        <v>-5.8000000000000007</v>
      </c>
      <c r="BB118" s="100">
        <v>9.7100000000000009</v>
      </c>
      <c r="BC118" s="100">
        <v>9.76</v>
      </c>
      <c r="BE118" s="12">
        <v>2019</v>
      </c>
      <c r="BF118" s="12">
        <f>IF(BE118&gt;2020,0,IF(BE118&gt;2008,1,IF(BE118&gt;2001,2,IF(BE118&gt;1990,3,IF(BE118&gt;1980,4,IF(BE118&gt;1973,5,IF(BE118&gt;1970,6,IF(BE118&gt;1960,7,IF(BE118&gt;1958,8,IF(BE118&gt;1953,9,10))))))))))</f>
        <v>1</v>
      </c>
      <c r="BG118" s="100">
        <v>10.95</v>
      </c>
      <c r="BH118" s="55" t="s">
        <v>121</v>
      </c>
      <c r="BI118" s="55" t="s">
        <v>122</v>
      </c>
    </row>
    <row r="119" spans="1:61" ht="12.75" customHeight="1" x14ac:dyDescent="0.2">
      <c r="A119" s="146" t="s">
        <v>5656</v>
      </c>
      <c r="B119" s="55" t="s">
        <v>3710</v>
      </c>
      <c r="C119" s="156" t="s">
        <v>263</v>
      </c>
      <c r="D119" s="98" t="s">
        <v>264</v>
      </c>
      <c r="E119" s="157">
        <v>5</v>
      </c>
      <c r="F119" s="2">
        <v>701</v>
      </c>
      <c r="G119" s="2" t="s">
        <v>146</v>
      </c>
      <c r="H119" s="2" t="s">
        <v>146</v>
      </c>
      <c r="I119" s="100">
        <v>39.74</v>
      </c>
      <c r="J119" s="101">
        <f>(M119/I119)*100</f>
        <v>3.5228988424760943</v>
      </c>
      <c r="K119" s="104">
        <v>0.35</v>
      </c>
      <c r="L119" s="71">
        <v>4</v>
      </c>
      <c r="M119" s="28">
        <f>K119*L119</f>
        <v>1.4</v>
      </c>
      <c r="N119" s="103" t="s">
        <v>707</v>
      </c>
      <c r="O119" s="104">
        <v>0.32500000000000001</v>
      </c>
      <c r="P119" s="158">
        <v>46070</v>
      </c>
      <c r="Q119" s="158">
        <v>46083</v>
      </c>
      <c r="R119" s="28">
        <f>(K119-O119)/O119*100</f>
        <v>7.6923076923076819</v>
      </c>
      <c r="S119" s="105">
        <f>IF(INDEX(Historical!$D$7:$D1731,MATCH(B119,Historical!$B$7:$B$1062,0))=0,"n/a",(INDEX(Historical!$C$7:$C$1062,MATCH(B119,Historical!$B$7:$B$1062,0))/INDEX(Historical!$D$7:$D$1062,MATCH(B119,Historical!$B$7:$B$1062,0))-1)*100)</f>
        <v>8.3333333333333481</v>
      </c>
      <c r="T119" s="105">
        <f>IF(INDEX(Historical!$F$7:$F$1062,MATCH(B119,Historical!$B$7:$B$1062,0))=0,"n/a",((INDEX(Historical!$C$7:$C$1062,MATCH(B119,Historical!$B$7:$B$1062,0))/INDEX(Historical!$F$7:$F$1062,MATCH(B119,Historical!$B$7:$B$1062,0)))^(1/3)-1)*100)</f>
        <v>16.366990117985878</v>
      </c>
      <c r="U119" s="105">
        <f>IF(INDEX(Historical!$H$7:$H$1062,MATCH(B119,Historical!$B$7:$B$1062,0))=0,"n/a",((INDEX(Historical!$C$7:$C$1062,MATCH(B119,Historical!$B$7:$B$1062,0))/INDEX(Historical!$H$7:$H$1062,MATCH(B119,Historical!$B$7:$B$1062,0)))^(1/5)-1)*100)</f>
        <v>15.774434135315829</v>
      </c>
      <c r="V119" s="105">
        <f>IF(INDEX(Historical!$M$7:$M$1062,MATCH(B119,Historical!$B$7:$B$1062,0))=0,"n/a",((INDEX(Historical!$C$7:$C$1062,MATCH(B119,Historical!$B$7:$B$1062,0))/INDEX(Historical!$M$7:$M$1062,MATCH(B119,Historical!$B$7:$B$1062,0)))^(1/10)-1)*100)</f>
        <v>-0.73834049655923106</v>
      </c>
      <c r="W119" s="106" t="str">
        <f>IF(OR(U119&lt;=0,U119="n/a",V119&lt;=0,V119="n/a"),"n/a",U119/V119)</f>
        <v>n/a</v>
      </c>
      <c r="X119" s="107" t="str">
        <f>IF(OR(AJ119&lt;=0,AJ119="n/a",U119&lt;=0,U119="n/a"),"n/a",U119/AJ119)</f>
        <v>n/a</v>
      </c>
      <c r="Y119" s="159"/>
      <c r="Z119" s="101">
        <f>IF(OR(AC119&lt;0.01,AC119="n/a"),"n/a",M119/AC119*100)</f>
        <v>241.37931034482759</v>
      </c>
      <c r="AA119" s="109">
        <f>IF(OR(AC119&lt;0.01,AC119="n/a"),"n/a",I119/AC119)</f>
        <v>68.517241379310349</v>
      </c>
      <c r="AB119" s="71">
        <v>12</v>
      </c>
      <c r="AC119" s="100">
        <v>0.57999999999999996</v>
      </c>
      <c r="AD119" s="100">
        <v>0.32</v>
      </c>
      <c r="AE119" s="100">
        <v>2.0699999999999998</v>
      </c>
      <c r="AF119" s="100">
        <v>1.1200000000000001</v>
      </c>
      <c r="AG119" s="100">
        <v>1.6400000000000001</v>
      </c>
      <c r="AH119" s="100">
        <v>155.61000000000001</v>
      </c>
      <c r="AI119" s="100">
        <v>-11.05</v>
      </c>
      <c r="AJ119" s="100" t="s">
        <v>142</v>
      </c>
      <c r="AK119" s="100">
        <v>40.450000000000003</v>
      </c>
      <c r="AL119" s="100">
        <v>5700</v>
      </c>
      <c r="AM119" s="100">
        <v>5.91</v>
      </c>
      <c r="AN119" s="100">
        <v>0.45</v>
      </c>
      <c r="AO119" s="110">
        <f>IF(U119="n/a","n/a",IF(AA119&lt;0,"n/a",IF(AA119="n/a","n/a",J119+U119-AA119)))</f>
        <v>-49.219908401518424</v>
      </c>
      <c r="AP119" s="111">
        <f>IF(U119="n/a","n/a",J119+U119)</f>
        <v>19.297332977791925</v>
      </c>
      <c r="AQ119" s="112">
        <f>IF(OR(AC119&lt;0.01,AC119="n/a",AF119="n/a"),"n/a",(I119/SQRT(22.5*AC119*(I119/AF119))-1)*100)</f>
        <v>84.679073403720324</v>
      </c>
      <c r="AR119" s="101">
        <f>INDEX(Historical!$C$7:$C$1063,MATCH(B119,Historical!$B$7:$B$1063,0))*IF(AH119="n/a",1.03,IF(AH119&lt;0,1.01,IF(AH119&gt;10,1.1,(1+AH119/100))))</f>
        <v>1.4300000000000002</v>
      </c>
      <c r="AS119" s="109">
        <f>IF($AI119="n/a",1.03*AR119,IF($AI119&lt;0,1.01*AR119,IF($AI119&gt;10,1.1*AR119,(1+$AI119/100)*AR119)))</f>
        <v>1.4443000000000001</v>
      </c>
      <c r="AT119" s="109">
        <f>IF($AK119="n/a",1.03*AS119,IF($AK119&lt;0,1.01*AS119,IF($AK119&gt;10,1.1*AS119,(1+$AK119/100)*AS119)))</f>
        <v>1.5887300000000002</v>
      </c>
      <c r="AU119" s="109">
        <f>IF($AK119="n/a",1.03*AT119,IF($AK119&lt;0,1.01*AT119,IF($AK119&gt;10,1.1*AT119,(1+$AK119/100)*AT119)))</f>
        <v>1.7476030000000005</v>
      </c>
      <c r="AV119" s="109">
        <f>IF($AK119="n/a",1.03*AU119,IF($AK119&lt;0,1.01*AU119,IF($AK119&gt;10,1.1*AU119,(1+$AK119/100)*AU119)))</f>
        <v>1.9223633000000007</v>
      </c>
      <c r="AW119" s="109">
        <f>SUM(AR119:AV119)</f>
        <v>8.1329963000000021</v>
      </c>
      <c r="AX119" s="113">
        <f>AW119/I119*100</f>
        <v>20.465516607951688</v>
      </c>
      <c r="AY119" s="718">
        <v>0.49</v>
      </c>
      <c r="AZ119" s="100">
        <v>81.789999999999992</v>
      </c>
      <c r="BA119" s="100">
        <v>-8.3099999999999987</v>
      </c>
      <c r="BB119" s="100">
        <v>9.1300000000000008</v>
      </c>
      <c r="BC119" s="100">
        <v>15.4</v>
      </c>
      <c r="BE119" s="12">
        <v>2022</v>
      </c>
      <c r="BF119" s="12">
        <f>IF(BE119&gt;2020,0,IF(BE119&gt;2008,1,IF(BE119&gt;2001,2,IF(BE119&gt;1990,3,IF(BE119&gt;1980,4,IF(BE119&gt;1973,5,IF(BE119&gt;1970,6,IF(BE119&gt;1960,7,IF(BE119&gt;1958,8,IF(BE119&gt;1953,9,10))))))))))</f>
        <v>0</v>
      </c>
      <c r="BG119" s="100">
        <v>0.84</v>
      </c>
      <c r="BH119" s="55" t="s">
        <v>121</v>
      </c>
      <c r="BI119" s="55" t="s">
        <v>122</v>
      </c>
    </row>
    <row r="120" spans="1:61" ht="12.75" customHeight="1" x14ac:dyDescent="0.2">
      <c r="A120" s="55" t="s">
        <v>1564</v>
      </c>
      <c r="B120" s="55" t="s">
        <v>1565</v>
      </c>
      <c r="C120" s="156" t="s">
        <v>335</v>
      </c>
      <c r="D120" s="98" t="s">
        <v>371</v>
      </c>
      <c r="E120" s="157">
        <v>7</v>
      </c>
      <c r="F120" s="2">
        <v>616</v>
      </c>
      <c r="G120" s="2" t="s">
        <v>146</v>
      </c>
      <c r="H120" s="2" t="s">
        <v>146</v>
      </c>
      <c r="I120" s="100">
        <v>607.76</v>
      </c>
      <c r="J120" s="101">
        <f>(M120/I120)*100</f>
        <v>0.42121890219823621</v>
      </c>
      <c r="K120" s="104">
        <v>0.64</v>
      </c>
      <c r="L120" s="71">
        <v>4</v>
      </c>
      <c r="M120" s="28">
        <f>K120*L120</f>
        <v>2.56</v>
      </c>
      <c r="N120" s="103" t="s">
        <v>707</v>
      </c>
      <c r="O120" s="104">
        <v>0.63</v>
      </c>
      <c r="P120" s="158">
        <v>46160</v>
      </c>
      <c r="Q120" s="158">
        <v>46174</v>
      </c>
      <c r="R120" s="28">
        <f>(K120-O120)/O120*100</f>
        <v>1.5873015873015885</v>
      </c>
      <c r="S120" s="105">
        <f>IF(INDEX(Historical!$D$7:$D1464,MATCH(B120,Historical!$B$7:$B$1062,0))=0,"n/a",(INDEX(Historical!$C$7:$C$1062,MATCH(B120,Historical!$B$7:$B$1062,0))/INDEX(Historical!$D$7:$D$1062,MATCH(B120,Historical!$B$7:$B$1062,0))-1)*100)</f>
        <v>20.11173184357542</v>
      </c>
      <c r="T120" s="105">
        <f>IF(INDEX(Historical!$F$7:$F$1062,MATCH(B120,Historical!$B$7:$B$1062,0))=0,"n/a",((INDEX(Historical!$C$7:$C$1062,MATCH(B120,Historical!$B$7:$B$1062,0))/INDEX(Historical!$F$7:$F$1062,MATCH(B120,Historical!$B$7:$B$1062,0)))^(1/3)-1)*100)</f>
        <v>19.182249888438708</v>
      </c>
      <c r="U120" s="105">
        <f>IF(INDEX(Historical!$H$7:$H$1062,MATCH(B120,Historical!$B$7:$B$1062,0))=0,"n/a",((INDEX(Historical!$C$7:$C$1062,MATCH(B120,Historical!$B$7:$B$1062,0))/INDEX(Historical!$H$7:$H$1062,MATCH(B120,Historical!$B$7:$B$1062,0)))^(1/5)-1)*100)</f>
        <v>53.779941107799509</v>
      </c>
      <c r="V120" s="105" t="str">
        <f>IF(INDEX(Historical!$M$7:$M$1062,MATCH(B120,Historical!$B$7:$B$1062,0))=0,"n/a",((INDEX(Historical!$C$7:$C$1062,MATCH(B120,Historical!$B$7:$B$1062,0))/INDEX(Historical!$M$7:$M$1062,MATCH(B120,Historical!$B$7:$B$1062,0)))^(1/10)-1)*100)</f>
        <v>n/a</v>
      </c>
      <c r="W120" s="106" t="str">
        <f>IF(OR(U120&lt;=0,U120="n/a",V120&lt;=0,V120="n/a"),"n/a",U120/V120)</f>
        <v>n/a</v>
      </c>
      <c r="X120" s="107">
        <f>IF(OR(AJ120&lt;=0,AJ120="n/a",U120&lt;=0,U120="n/a"),"n/a",U120/AJ120)</f>
        <v>4.1337387477171026</v>
      </c>
      <c r="Y120" s="55"/>
      <c r="Z120" s="101">
        <f>IF(OR(AC120&lt;0.01,AC120="n/a"),"n/a",M120/AC120*100)</f>
        <v>8.8458880442294401</v>
      </c>
      <c r="AA120" s="109">
        <f>IF(OR(AC120&lt;0.01,AC120="n/a"),"n/a",I120/AC120)</f>
        <v>21.000691085003453</v>
      </c>
      <c r="AB120" s="71">
        <v>12</v>
      </c>
      <c r="AC120" s="100">
        <v>28.94</v>
      </c>
      <c r="AD120" s="100">
        <v>2.13</v>
      </c>
      <c r="AE120" s="100">
        <v>0.56999999999999995</v>
      </c>
      <c r="AF120" s="100">
        <v>17.04</v>
      </c>
      <c r="AG120" s="100">
        <v>80.349999999999994</v>
      </c>
      <c r="AH120" s="100">
        <v>33.96</v>
      </c>
      <c r="AI120" s="100">
        <v>-9.08</v>
      </c>
      <c r="AJ120" s="100">
        <v>13.01</v>
      </c>
      <c r="AK120" s="100">
        <v>9.42</v>
      </c>
      <c r="AL120" s="100">
        <v>11230</v>
      </c>
      <c r="AM120" s="100">
        <v>8.91</v>
      </c>
      <c r="AN120" s="100">
        <v>4.12</v>
      </c>
      <c r="AO120" s="110">
        <f>IF(U120="n/a","n/a",IF(AA120&lt;0,"n/a",IF(AA120="n/a","n/a",J120+U120-AA120)))</f>
        <v>33.20046892499429</v>
      </c>
      <c r="AP120" s="111">
        <f>IF(U120="n/a","n/a",J120+U120)</f>
        <v>54.201160009997743</v>
      </c>
      <c r="AQ120" s="112">
        <f>IF(OR(AC120&lt;0.01,AC120="n/a",AF120="n/a"),"n/a",(I120/SQRT(22.5*AC120*(I120/AF120))-1)*100)</f>
        <v>298.80475651262338</v>
      </c>
      <c r="AR120" s="101">
        <f>INDEX(Historical!$C$7:$C$1063,MATCH(B120,Historical!$B$7:$B$1063,0))*IF(AH120="n/a",1.03,IF(AH120&lt;0,1.01,IF(AH120&gt;10,1.1,(1+AH120/100))))</f>
        <v>2.3650000000000002</v>
      </c>
      <c r="AS120" s="109">
        <f>IF($AI120="n/a",1.03*AR120,IF($AI120&lt;0,1.01*AR120,IF($AI120&gt;10,1.1*AR120,(1+$AI120/100)*AR120)))</f>
        <v>2.3886500000000002</v>
      </c>
      <c r="AT120" s="109">
        <f>IF($AK120="n/a",1.03*AS120,IF($AK120&lt;0,1.01*AS120,IF($AK120&gt;10,1.1*AS120,(1+$AK120/100)*AS120)))</f>
        <v>2.6136608300000002</v>
      </c>
      <c r="AU120" s="109">
        <f>IF($AK120="n/a",1.03*AT120,IF($AK120&lt;0,1.01*AT120,IF($AK120&gt;10,1.1*AT120,(1+$AK120/100)*AT120)))</f>
        <v>2.8598676801860003</v>
      </c>
      <c r="AV120" s="109">
        <f>IF($AK120="n/a",1.03*AU120,IF($AK120&lt;0,1.01*AU120,IF($AK120&gt;10,1.1*AU120,(1+$AK120/100)*AU120)))</f>
        <v>3.1292672156595218</v>
      </c>
      <c r="AW120" s="109">
        <f>SUM(AR120:AV120)</f>
        <v>13.356445725845521</v>
      </c>
      <c r="AX120" s="113">
        <f>AW120/I120*100</f>
        <v>2.197651330433974</v>
      </c>
      <c r="AY120" s="100">
        <v>0.27</v>
      </c>
      <c r="AZ120" s="100">
        <v>76.039999999999992</v>
      </c>
      <c r="BA120" s="100">
        <v>-4.45</v>
      </c>
      <c r="BB120" s="100">
        <v>6.3</v>
      </c>
      <c r="BC120" s="100">
        <v>29.15</v>
      </c>
      <c r="BE120" s="12">
        <v>2020</v>
      </c>
      <c r="BF120" s="12">
        <f>IF(BE120&gt;2020,0,IF(BE120&gt;2008,1,IF(BE120&gt;2001,2,IF(BE120&gt;1990,3,IF(BE120&gt;1980,4,IF(BE120&gt;1973,5,IF(BE120&gt;1970,6,IF(BE120&gt;1960,7,IF(BE120&gt;1958,8,IF(BE120&gt;1953,9,10))))))))))</f>
        <v>1</v>
      </c>
      <c r="BG120" s="100">
        <v>11.82</v>
      </c>
      <c r="BH120" s="55" t="s">
        <v>121</v>
      </c>
      <c r="BI120" s="55" t="s">
        <v>122</v>
      </c>
    </row>
    <row r="121" spans="1:61" ht="12.75" customHeight="1" x14ac:dyDescent="0.2">
      <c r="A121" s="146" t="s">
        <v>2681</v>
      </c>
      <c r="B121" s="55" t="s">
        <v>2682</v>
      </c>
      <c r="C121" s="156" t="s">
        <v>180</v>
      </c>
      <c r="D121" s="98" t="s">
        <v>5638</v>
      </c>
      <c r="E121" s="157">
        <v>5</v>
      </c>
      <c r="F121" s="2">
        <v>725</v>
      </c>
      <c r="G121" s="2" t="s">
        <v>146</v>
      </c>
      <c r="H121" s="2" t="s">
        <v>146</v>
      </c>
      <c r="I121" s="100">
        <v>226.03</v>
      </c>
      <c r="J121" s="101">
        <f>(M121/I121)*100</f>
        <v>1.1856833163739326</v>
      </c>
      <c r="K121" s="104">
        <v>0.67</v>
      </c>
      <c r="L121" s="71">
        <v>4</v>
      </c>
      <c r="M121" s="28">
        <f>K121*L121</f>
        <v>2.68</v>
      </c>
      <c r="N121" s="103" t="s">
        <v>386</v>
      </c>
      <c r="O121" s="104">
        <v>0.64</v>
      </c>
      <c r="P121" s="158">
        <v>46203</v>
      </c>
      <c r="Q121" s="158">
        <v>46234</v>
      </c>
      <c r="R121" s="28">
        <f>(K121-O121)/O121*100</f>
        <v>4.6875000000000044</v>
      </c>
      <c r="S121" s="105">
        <f>IF(INDEX(Historical!$D$7:$D1731,MATCH(B121,Historical!$B$7:$B$1062,0))=0,"n/a",(INDEX(Historical!$C$7:$C$1062,MATCH(B121,Historical!$B$7:$B$1062,0))/INDEX(Historical!$D$7:$D$1062,MATCH(B121,Historical!$B$7:$B$1062,0))-1)*100)</f>
        <v>4.1666666666666741</v>
      </c>
      <c r="T121" s="105">
        <f>IF(INDEX(Historical!$F$7:$F$1062,MATCH(B121,Historical!$B$7:$B$1062,0))=0,"n/a",((INDEX(Historical!$C$7:$C$1062,MATCH(B121,Historical!$B$7:$B$1062,0))/INDEX(Historical!$F$7:$F$1062,MATCH(B121,Historical!$B$7:$B$1062,0)))^(1/3)-1)*100)</f>
        <v>3.7283166707804183</v>
      </c>
      <c r="U121" s="105">
        <f>IF(INDEX(Historical!$H$7:$H$1062,MATCH(B121,Historical!$B$7:$B$1062,0))=0,"n/a",((INDEX(Historical!$C$7:$C$1062,MATCH(B121,Historical!$B$7:$B$1062,0))/INDEX(Historical!$H$7:$H$1062,MATCH(B121,Historical!$B$7:$B$1062,0)))^(1/5)-1)*100)</f>
        <v>3.746949225212437</v>
      </c>
      <c r="V121" s="105">
        <f>IF(INDEX(Historical!$M$7:$M$1062,MATCH(B121,Historical!$B$7:$B$1062,0))=0,"n/a",((INDEX(Historical!$C$7:$C$1062,MATCH(B121,Historical!$B$7:$B$1062,0))/INDEX(Historical!$M$7:$M$1062,MATCH(B121,Historical!$B$7:$B$1062,0)))^(1/10)-1)*100)</f>
        <v>4.9643761189344771</v>
      </c>
      <c r="W121" s="106">
        <f>IF(OR(U121&lt;=0,U121="n/a",V121&lt;=0,V121="n/a"),"n/a",U121/V121)</f>
        <v>0.75476739381637725</v>
      </c>
      <c r="X121" s="107">
        <f>IF(OR(AJ121&lt;=0,AJ121="n/a",U121&lt;=0,U121="n/a"),"n/a",U121/AJ121)</f>
        <v>0.16291083587880162</v>
      </c>
      <c r="Y121" s="159"/>
      <c r="Z121" s="101">
        <f>IF(OR(AC121&lt;0.01,AC121="n/a"),"n/a",M121/AC121*100)</f>
        <v>34.01015228426396</v>
      </c>
      <c r="AA121" s="109">
        <f>IF(OR(AC121&lt;0.01,AC121="n/a"),"n/a",I121/AC121)</f>
        <v>28.684010152284266</v>
      </c>
      <c r="AB121" s="71">
        <v>12</v>
      </c>
      <c r="AC121" s="100">
        <v>7.88</v>
      </c>
      <c r="AD121" s="100" t="s">
        <v>142</v>
      </c>
      <c r="AE121" s="100">
        <v>2.3199999999999998</v>
      </c>
      <c r="AF121" s="100">
        <v>3.23</v>
      </c>
      <c r="AG121" s="100">
        <v>11.799999999999999</v>
      </c>
      <c r="AH121" s="100" t="s">
        <v>142</v>
      </c>
      <c r="AI121" s="100" t="s">
        <v>142</v>
      </c>
      <c r="AJ121" s="100">
        <v>23</v>
      </c>
      <c r="AK121" s="100" t="s">
        <v>142</v>
      </c>
      <c r="AL121" s="100">
        <v>3530</v>
      </c>
      <c r="AM121" s="100">
        <v>18.98</v>
      </c>
      <c r="AN121" s="100">
        <v>0.04</v>
      </c>
      <c r="AO121" s="110">
        <f>IF(U121="n/a","n/a",IF(AA121&lt;0,"n/a",IF(AA121="n/a","n/a",J121+U121-AA121)))</f>
        <v>-23.751377610697897</v>
      </c>
      <c r="AP121" s="111">
        <f>IF(U121="n/a","n/a",J121+U121)</f>
        <v>4.9326325415863694</v>
      </c>
      <c r="AQ121" s="112">
        <f>IF(OR(AC121&lt;0.01,AC121="n/a",AF121="n/a"),"n/a",(I121/SQRT(22.5*AC121*(I121/AF121))-1)*100)</f>
        <v>102.92237464046106</v>
      </c>
      <c r="AR121" s="101">
        <f>INDEX(Historical!$C$7:$C$1063,MATCH(B121,Historical!$B$7:$B$1063,0))*IF(AH121="n/a",1.03,IF(AH121&lt;0,1.01,IF(AH121&gt;10,1.1,(1+AH121/100))))</f>
        <v>2.5750000000000002</v>
      </c>
      <c r="AS121" s="109">
        <f>IF($AI121="n/a",1.03*AR121,IF($AI121&lt;0,1.01*AR121,IF($AI121&gt;10,1.1*AR121,(1+$AI121/100)*AR121)))</f>
        <v>2.6522500000000004</v>
      </c>
      <c r="AT121" s="109">
        <f>IF($AK121="n/a",1.03*AS121,IF($AK121&lt;0,1.01*AS121,IF($AK121&gt;10,1.1*AS121,(1+$AK121/100)*AS121)))</f>
        <v>2.7318175000000005</v>
      </c>
      <c r="AU121" s="109">
        <f>IF($AK121="n/a",1.03*AT121,IF($AK121&lt;0,1.01*AT121,IF($AK121&gt;10,1.1*AT121,(1+$AK121/100)*AT121)))</f>
        <v>2.8137720250000005</v>
      </c>
      <c r="AV121" s="109">
        <f>IF($AK121="n/a",1.03*AU121,IF($AK121&lt;0,1.01*AU121,IF($AK121&gt;10,1.1*AU121,(1+$AK121/100)*AU121)))</f>
        <v>2.8981851857500005</v>
      </c>
      <c r="AW121" s="109">
        <f>SUM(AR121:AV121)</f>
        <v>13.671024710750002</v>
      </c>
      <c r="AX121" s="113">
        <f>AW121/I121*100</f>
        <v>6.0483231034597189</v>
      </c>
      <c r="AY121" s="718">
        <v>0.62</v>
      </c>
      <c r="AZ121" s="100">
        <v>140.35999999999999</v>
      </c>
      <c r="BA121" s="100">
        <v>-2.85</v>
      </c>
      <c r="BB121" s="100">
        <v>9.86</v>
      </c>
      <c r="BC121" s="100">
        <v>37.93</v>
      </c>
      <c r="BE121" s="12">
        <v>2022</v>
      </c>
      <c r="BF121" s="12">
        <f>IF(BE121&gt;2020,0,IF(BE121&gt;2008,1,IF(BE121&gt;2001,2,IF(BE121&gt;1990,3,IF(BE121&gt;1980,4,IF(BE121&gt;1973,5,IF(BE121&gt;1970,6,IF(BE121&gt;1960,7,IF(BE121&gt;1958,8,IF(BE121&gt;1953,9,10))))))))))</f>
        <v>0</v>
      </c>
      <c r="BG121" s="100">
        <v>8.0500000000000007</v>
      </c>
      <c r="BH121" s="55" t="s">
        <v>121</v>
      </c>
      <c r="BI121" s="55" t="s">
        <v>122</v>
      </c>
    </row>
    <row r="122" spans="1:61" ht="12.75" customHeight="1" x14ac:dyDescent="0.2">
      <c r="A122" s="116" t="s">
        <v>1566</v>
      </c>
      <c r="B122" s="55" t="s">
        <v>1567</v>
      </c>
      <c r="C122" s="156" t="s">
        <v>162</v>
      </c>
      <c r="D122" s="98" t="s">
        <v>296</v>
      </c>
      <c r="E122" s="157">
        <v>7</v>
      </c>
      <c r="F122" s="2">
        <v>601</v>
      </c>
      <c r="G122" s="2" t="s">
        <v>146</v>
      </c>
      <c r="H122" s="2" t="s">
        <v>146</v>
      </c>
      <c r="I122" s="100">
        <v>134.29</v>
      </c>
      <c r="J122" s="101">
        <f>(M122/I122)*100</f>
        <v>1.4148484622831188</v>
      </c>
      <c r="K122" s="104">
        <v>0.47499999999999998</v>
      </c>
      <c r="L122" s="71">
        <v>4</v>
      </c>
      <c r="M122" s="28">
        <f>K122*L122</f>
        <v>1.9</v>
      </c>
      <c r="N122" s="103" t="s">
        <v>151</v>
      </c>
      <c r="O122" s="104">
        <v>0.44</v>
      </c>
      <c r="P122" s="158">
        <v>46055</v>
      </c>
      <c r="Q122" s="158">
        <v>46070</v>
      </c>
      <c r="R122" s="28">
        <f>(K122-O122)/O122*100</f>
        <v>7.9545454545454488</v>
      </c>
      <c r="S122" s="105">
        <f>IF(INDEX(Historical!$D$7:$D1483,MATCH(B122,Historical!$B$7:$B$1062,0))=0,"n/a",(INDEX(Historical!$C$7:$C$1062,MATCH(B122,Historical!$B$7:$B$1062,0))/INDEX(Historical!$D$7:$D$1062,MATCH(B122,Historical!$B$7:$B$1062,0))-1)*100)</f>
        <v>7.9754601226993849</v>
      </c>
      <c r="T122" s="105">
        <f>IF(INDEX(Historical!$F$7:$F$1062,MATCH(B122,Historical!$B$7:$B$1062,0))=0,"n/a",((INDEX(Historical!$C$7:$C$1062,MATCH(B122,Historical!$B$7:$B$1062,0))/INDEX(Historical!$F$7:$F$1062,MATCH(B122,Historical!$B$7:$B$1062,0)))^(1/3)-1)*100)</f>
        <v>7.9265291666473336</v>
      </c>
      <c r="U122" s="105">
        <f>IF(INDEX(Historical!$H$7:$H$1062,MATCH(B122,Historical!$B$7:$B$1062,0))=0,"n/a",((INDEX(Historical!$C$7:$C$1062,MATCH(B122,Historical!$B$7:$B$1062,0))/INDEX(Historical!$H$7:$H$1062,MATCH(B122,Historical!$B$7:$B$1062,0)))^(1/5)-1)*100)</f>
        <v>7.9608473046602901</v>
      </c>
      <c r="V122" s="105">
        <f>IF(INDEX(Historical!$M$7:$M$1062,MATCH(B122,Historical!$B$7:$B$1062,0))=0,"n/a",((INDEX(Historical!$C$7:$C$1062,MATCH(B122,Historical!$B$7:$B$1062,0))/INDEX(Historical!$M$7:$M$1062,MATCH(B122,Historical!$B$7:$B$1062,0)))^(1/10)-1)*100)</f>
        <v>11.739948645007514</v>
      </c>
      <c r="W122" s="106">
        <f>IF(OR(U122&lt;=0,U122="n/a",V122&lt;=0,V122="n/a"),"n/a",U122/V122)</f>
        <v>0.67809898879291008</v>
      </c>
      <c r="X122" s="107">
        <f>IF(OR(AJ122&lt;=0,AJ122="n/a",U122&lt;=0,U122="n/a"),"n/a",U122/AJ122)</f>
        <v>0.56540108697871383</v>
      </c>
      <c r="Y122" s="162"/>
      <c r="Z122" s="101">
        <f>IF(OR(AC122&lt;0.01,AC122="n/a"),"n/a",M122/AC122*100)</f>
        <v>220.93023255813952</v>
      </c>
      <c r="AA122" s="109">
        <f>IF(OR(AC122&lt;0.01,AC122="n/a"),"n/a",I122/AC122)</f>
        <v>156.15116279069767</v>
      </c>
      <c r="AB122" s="71">
        <v>12</v>
      </c>
      <c r="AC122" s="100">
        <v>0.86</v>
      </c>
      <c r="AD122" s="100">
        <v>0.68</v>
      </c>
      <c r="AE122" s="100">
        <v>0.88</v>
      </c>
      <c r="AF122" s="100">
        <v>6.76</v>
      </c>
      <c r="AG122" s="100">
        <v>6.25</v>
      </c>
      <c r="AH122" s="100">
        <v>14.11</v>
      </c>
      <c r="AI122" s="100">
        <v>21.86</v>
      </c>
      <c r="AJ122" s="100">
        <v>14.08</v>
      </c>
      <c r="AK122" s="100">
        <v>17.649999999999999</v>
      </c>
      <c r="AL122" s="100">
        <v>28330</v>
      </c>
      <c r="AM122" s="100">
        <v>4.55</v>
      </c>
      <c r="AN122" s="100">
        <v>4.79</v>
      </c>
      <c r="AO122" s="110">
        <f>IF(U122="n/a","n/a",IF(AA122&lt;0,"n/a",IF(AA122="n/a","n/a",J122+U122-AA122)))</f>
        <v>-146.77546702375426</v>
      </c>
      <c r="AP122" s="111">
        <f>IF(U122="n/a","n/a",J122+U122)</f>
        <v>9.3756957669434087</v>
      </c>
      <c r="AQ122" s="112">
        <f>IF(OR(AC122&lt;0.01,AC122="n/a",AF122="n/a"),"n/a",(I122/SQRT(22.5*AC122*(I122/AF122))-1)*100)</f>
        <v>584.94342360522853</v>
      </c>
      <c r="AR122" s="101">
        <f>INDEX(Historical!$C$7:$C$1063,MATCH(B122,Historical!$B$7:$B$1063,0))*IF(AH122="n/a",1.03,IF(AH122&lt;0,1.01,IF(AH122&gt;10,1.1,(1+AH122/100))))</f>
        <v>1.9360000000000002</v>
      </c>
      <c r="AS122" s="109">
        <f>IF($AI122="n/a",1.03*AR122,IF($AI122&lt;0,1.01*AR122,IF($AI122&gt;10,1.1*AR122,(1+$AI122/100)*AR122)))</f>
        <v>2.1296000000000004</v>
      </c>
      <c r="AT122" s="109">
        <f>IF($AK122="n/a",1.03*AS122,IF($AK122&lt;0,1.01*AS122,IF($AK122&gt;10,1.1*AS122,(1+$AK122/100)*AS122)))</f>
        <v>2.3425600000000006</v>
      </c>
      <c r="AU122" s="109">
        <f>IF($AK122="n/a",1.03*AT122,IF($AK122&lt;0,1.01*AT122,IF($AK122&gt;10,1.1*AT122,(1+$AK122/100)*AT122)))</f>
        <v>2.5768160000000009</v>
      </c>
      <c r="AV122" s="109">
        <f>IF($AK122="n/a",1.03*AU122,IF($AK122&lt;0,1.01*AU122,IF($AK122&gt;10,1.1*AU122,(1+$AK122/100)*AU122)))</f>
        <v>2.8344976000000011</v>
      </c>
      <c r="AW122" s="109">
        <f>SUM(AR122:AV122)</f>
        <v>11.819473600000004</v>
      </c>
      <c r="AX122" s="113">
        <f>AW122/I122*100</f>
        <v>8.8014547620820647</v>
      </c>
      <c r="AY122" s="100">
        <v>1.22</v>
      </c>
      <c r="AZ122" s="100">
        <v>11.81</v>
      </c>
      <c r="BA122" s="100">
        <v>-29.310000000000002</v>
      </c>
      <c r="BB122" s="100">
        <v>-0.98</v>
      </c>
      <c r="BC122" s="100">
        <v>-12.29</v>
      </c>
      <c r="BE122" s="12">
        <v>2020</v>
      </c>
      <c r="BF122" s="12">
        <f>IF(BE122&gt;2020,0,IF(BE122&gt;2008,1,IF(BE122&gt;2001,2,IF(BE122&gt;1990,3,IF(BE122&gt;1980,4,IF(BE122&gt;1973,5,IF(BE122&gt;1970,6,IF(BE122&gt;1960,7,IF(BE122&gt;1958,8,IF(BE122&gt;1953,9,10))))))))))</f>
        <v>1</v>
      </c>
      <c r="BG122" s="100">
        <v>0.73</v>
      </c>
      <c r="BH122" s="55" t="s">
        <v>121</v>
      </c>
      <c r="BI122" s="55" t="s">
        <v>122</v>
      </c>
    </row>
    <row r="123" spans="1:61" ht="12.75" customHeight="1" x14ac:dyDescent="0.2">
      <c r="A123" s="116" t="s">
        <v>1568</v>
      </c>
      <c r="B123" s="55" t="s">
        <v>1569</v>
      </c>
      <c r="C123" s="156" t="s">
        <v>139</v>
      </c>
      <c r="D123" s="98" t="s">
        <v>140</v>
      </c>
      <c r="E123" s="157">
        <v>9</v>
      </c>
      <c r="F123" s="2">
        <v>547</v>
      </c>
      <c r="G123" s="2" t="s">
        <v>146</v>
      </c>
      <c r="H123" s="2" t="s">
        <v>146</v>
      </c>
      <c r="I123" s="100">
        <v>69.069999999999993</v>
      </c>
      <c r="J123" s="101">
        <f>(M123/I123)*100</f>
        <v>3.185174460692052</v>
      </c>
      <c r="K123" s="104">
        <v>0.55000000000000004</v>
      </c>
      <c r="L123" s="71">
        <v>4</v>
      </c>
      <c r="M123" s="28">
        <f>K123*L123</f>
        <v>2.2000000000000002</v>
      </c>
      <c r="N123" s="103" t="s">
        <v>209</v>
      </c>
      <c r="O123" s="104">
        <v>0.54500000000000004</v>
      </c>
      <c r="P123" s="158">
        <v>46112</v>
      </c>
      <c r="Q123" s="158">
        <v>46128</v>
      </c>
      <c r="R123" s="28">
        <f>(K123-O123)/O123*100</f>
        <v>0.91743119266055118</v>
      </c>
      <c r="S123" s="105">
        <f>IF(INDEX(Historical!$D$7:$D1487,MATCH(B123,Historical!$B$7:$B$1062,0))=0,"n/a",(INDEX(Historical!$C$7:$C$1062,MATCH(B123,Historical!$B$7:$B$1062,0))/INDEX(Historical!$D$7:$D$1062,MATCH(B123,Historical!$B$7:$B$1062,0))-1)*100)</f>
        <v>1.1627906976744207</v>
      </c>
      <c r="T123" s="105">
        <f>IF(INDEX(Historical!$F$7:$F$1062,MATCH(B123,Historical!$B$7:$B$1062,0))=0,"n/a",((INDEX(Historical!$C$7:$C$1062,MATCH(B123,Historical!$B$7:$B$1062,0))/INDEX(Historical!$F$7:$F$1062,MATCH(B123,Historical!$B$7:$B$1062,0)))^(1/3)-1)*100)</f>
        <v>4.6088802698113662</v>
      </c>
      <c r="U123" s="105">
        <f>IF(INDEX(Historical!$H$7:$H$1062,MATCH(B123,Historical!$B$7:$B$1062,0))=0,"n/a",((INDEX(Historical!$C$7:$C$1062,MATCH(B123,Historical!$B$7:$B$1062,0))/INDEX(Historical!$H$7:$H$1062,MATCH(B123,Historical!$B$7:$B$1062,0)))^(1/5)-1)*100)</f>
        <v>3.8573773084258578</v>
      </c>
      <c r="V123" s="105" t="str">
        <f>IF(INDEX(Historical!$M$7:$M$1062,MATCH(B123,Historical!$B$7:$B$1062,0))=0,"n/a",((INDEX(Historical!$C$7:$C$1062,MATCH(B123,Historical!$B$7:$B$1062,0))/INDEX(Historical!$M$7:$M$1062,MATCH(B123,Historical!$B$7:$B$1062,0)))^(1/10)-1)*100)</f>
        <v>n/a</v>
      </c>
      <c r="W123" s="106" t="str">
        <f>IF(OR(U123&lt;=0,U123="n/a",V123&lt;=0,V123="n/a"),"n/a",U123/V123)</f>
        <v>n/a</v>
      </c>
      <c r="X123" s="107">
        <f>IF(OR(AJ123&lt;=0,AJ123="n/a",U123&lt;=0,U123="n/a"),"n/a",U123/AJ123)</f>
        <v>9.1711300723391773E-2</v>
      </c>
      <c r="Y123" s="162"/>
      <c r="Z123" s="101">
        <f>IF(OR(AC123&lt;0.01,AC123="n/a"),"n/a",M123/AC123*100)</f>
        <v>44.806517311608964</v>
      </c>
      <c r="AA123" s="109">
        <f>IF(OR(AC123&lt;0.01,AC123="n/a"),"n/a",I123/AC123)</f>
        <v>14.067209775967411</v>
      </c>
      <c r="AB123" s="71">
        <v>12</v>
      </c>
      <c r="AC123" s="100">
        <v>4.91</v>
      </c>
      <c r="AD123" s="100" t="s">
        <v>142</v>
      </c>
      <c r="AE123" s="100">
        <v>1.19</v>
      </c>
      <c r="AF123" s="100">
        <v>1.32</v>
      </c>
      <c r="AG123" s="100">
        <v>9.7000000000000011</v>
      </c>
      <c r="AH123" s="100">
        <v>21.29</v>
      </c>
      <c r="AI123" s="100">
        <v>-6.9099999999999993</v>
      </c>
      <c r="AJ123" s="100">
        <v>42.059999999999995</v>
      </c>
      <c r="AK123" s="100">
        <v>-0.08</v>
      </c>
      <c r="AL123" s="100">
        <v>33150</v>
      </c>
      <c r="AM123" s="100">
        <v>6.9999999999999993E-2</v>
      </c>
      <c r="AN123" s="100">
        <v>0.55000000000000004</v>
      </c>
      <c r="AO123" s="110">
        <f>IF(U123="n/a","n/a",IF(AA123&lt;0,"n/a",IF(AA123="n/a","n/a",J123+U123-AA123)))</f>
        <v>-7.024658006849501</v>
      </c>
      <c r="AP123" s="111">
        <f>IF(U123="n/a","n/a",J123+U123)</f>
        <v>7.0425517691179103</v>
      </c>
      <c r="AQ123" s="112">
        <f>IF(OR(AC123&lt;0.01,AC123="n/a",AF123="n/a"),"n/a",(I123/SQRT(22.5*AC123*(I123/AF123))-1)*100)</f>
        <v>-9.1552804585343655</v>
      </c>
      <c r="AR123" s="101">
        <f>INDEX(Historical!$C$7:$C$1063,MATCH(B123,Historical!$B$7:$B$1063,0))*IF(AH123="n/a",1.03,IF(AH123&lt;0,1.01,IF(AH123&gt;10,1.1,(1+AH123/100))))</f>
        <v>2.3925000000000001</v>
      </c>
      <c r="AS123" s="109">
        <f>IF($AI123="n/a",1.03*AR123,IF($AI123&lt;0,1.01*AR123,IF($AI123&gt;10,1.1*AR123,(1+$AI123/100)*AR123)))</f>
        <v>2.4164250000000003</v>
      </c>
      <c r="AT123" s="109">
        <f>IF($AK123="n/a",1.03*AS123,IF($AK123&lt;0,1.01*AS123,IF($AK123&gt;10,1.1*AS123,(1+$AK123/100)*AS123)))</f>
        <v>2.4405892500000004</v>
      </c>
      <c r="AU123" s="109">
        <f>IF($AK123="n/a",1.03*AT123,IF($AK123&lt;0,1.01*AT123,IF($AK123&gt;10,1.1*AT123,(1+$AK123/100)*AT123)))</f>
        <v>2.4649951425000003</v>
      </c>
      <c r="AV123" s="109">
        <f>IF($AK123="n/a",1.03*AU123,IF($AK123&lt;0,1.01*AU123,IF($AK123&gt;10,1.1*AU123,(1+$AK123/100)*AU123)))</f>
        <v>2.4896450939250001</v>
      </c>
      <c r="AW123" s="109">
        <f>SUM(AR123:AV123)</f>
        <v>12.204154486425002</v>
      </c>
      <c r="AX123" s="113">
        <f>AW123/I123*100</f>
        <v>17.669255083864201</v>
      </c>
      <c r="AY123" s="100">
        <v>0.62</v>
      </c>
      <c r="AZ123" s="100">
        <v>30.25</v>
      </c>
      <c r="BA123" s="100">
        <v>-19.079999999999998</v>
      </c>
      <c r="BB123" s="100">
        <v>3.6700000000000004</v>
      </c>
      <c r="BC123" s="100">
        <v>3.1399999999999997</v>
      </c>
      <c r="BE123" s="12">
        <v>2018</v>
      </c>
      <c r="BF123" s="12">
        <f>IF(BE123&gt;2020,0,IF(BE123&gt;2008,1,IF(BE123&gt;2001,2,IF(BE123&gt;1990,3,IF(BE123&gt;1980,4,IF(BE123&gt;1973,5,IF(BE123&gt;1970,6,IF(BE123&gt;1960,7,IF(BE123&gt;1958,8,IF(BE123&gt;1953,9,10))))))))))</f>
        <v>1</v>
      </c>
      <c r="BG123" s="100">
        <v>4.46</v>
      </c>
      <c r="BH123" s="55" t="s">
        <v>121</v>
      </c>
      <c r="BI123" s="55" t="s">
        <v>122</v>
      </c>
    </row>
    <row r="124" spans="1:61" ht="12.75" customHeight="1" x14ac:dyDescent="0.2">
      <c r="A124" s="116" t="s">
        <v>1570</v>
      </c>
      <c r="B124" s="55" t="s">
        <v>1571</v>
      </c>
      <c r="C124" s="156" t="s">
        <v>180</v>
      </c>
      <c r="D124" s="98" t="s">
        <v>358</v>
      </c>
      <c r="E124" s="157">
        <v>7</v>
      </c>
      <c r="F124" s="2">
        <v>607</v>
      </c>
      <c r="G124" s="2" t="s">
        <v>146</v>
      </c>
      <c r="H124" s="2" t="s">
        <v>146</v>
      </c>
      <c r="I124" s="100">
        <v>156.15</v>
      </c>
      <c r="J124" s="101">
        <f>(M124/I124)*100</f>
        <v>3.0566762728146011</v>
      </c>
      <c r="K124" s="104">
        <v>4.7729999999999997</v>
      </c>
      <c r="L124" s="71">
        <v>1</v>
      </c>
      <c r="M124" s="28">
        <f>K124*L124</f>
        <v>4.7729999999999997</v>
      </c>
      <c r="N124" s="103" t="s">
        <v>1572</v>
      </c>
      <c r="O124" s="104">
        <v>3.9940000000000002</v>
      </c>
      <c r="P124" s="158">
        <v>46092</v>
      </c>
      <c r="Q124" s="158">
        <v>46097</v>
      </c>
      <c r="R124" s="28">
        <f>(K124-O124)/O124*100</f>
        <v>19.504256384576852</v>
      </c>
      <c r="S124" s="105">
        <f>IF(INDEX(Historical!$D$7:$D1489,MATCH(B124,Historical!$B$7:$B$1062,0))=0,"n/a",(INDEX(Historical!$C$7:$C$1062,MATCH(B124,Historical!$B$7:$B$1062,0))/INDEX(Historical!$D$7:$D$1062,MATCH(B124,Historical!$B$7:$B$1062,0))-1)*100)</f>
        <v>6.8044517186518272</v>
      </c>
      <c r="T124" s="105">
        <f>IF(INDEX(Historical!$F$7:$F$1062,MATCH(B124,Historical!$B$7:$B$1062,0))=0,"n/a",((INDEX(Historical!$C$7:$C$1062,MATCH(B124,Historical!$B$7:$B$1062,0))/INDEX(Historical!$F$7:$F$1062,MATCH(B124,Historical!$B$7:$B$1062,0)))^(1/3)-1)*100)</f>
        <v>8.2583519211608003</v>
      </c>
      <c r="U124" s="105">
        <f>IF(INDEX(Historical!$H$7:$H$1062,MATCH(B124,Historical!$B$7:$B$1062,0))=0,"n/a",((INDEX(Historical!$C$7:$C$1062,MATCH(B124,Historical!$B$7:$B$1062,0))/INDEX(Historical!$H$7:$H$1062,MATCH(B124,Historical!$B$7:$B$1062,0)))^(1/5)-1)*100)</f>
        <v>6.4447116910304691</v>
      </c>
      <c r="V124" s="105">
        <f>IF(INDEX(Historical!$M$7:$M$1062,MATCH(B124,Historical!$B$7:$B$1062,0))=0,"n/a",((INDEX(Historical!$C$7:$C$1062,MATCH(B124,Historical!$B$7:$B$1062,0))/INDEX(Historical!$M$7:$M$1062,MATCH(B124,Historical!$B$7:$B$1062,0)))^(1/10)-1)*100)</f>
        <v>4.6973522158447523</v>
      </c>
      <c r="W124" s="106">
        <f>IF(OR(U124&lt;=0,U124="n/a",V124&lt;=0,V124="n/a"),"n/a",U124/V124)</f>
        <v>1.3719881743786757</v>
      </c>
      <c r="X124" s="107">
        <f>IF(OR(AJ124&lt;=0,AJ124="n/a",U124&lt;=0,U124="n/a"),"n/a",U124/AJ124)</f>
        <v>0.42288134455580506</v>
      </c>
      <c r="Y124" s="162"/>
      <c r="Z124" s="101">
        <f>IF(OR(AC124&lt;0.01,AC124="n/a"),"n/a",M124/AC124*100)</f>
        <v>71.990950226244337</v>
      </c>
      <c r="AA124" s="109">
        <f>IF(OR(AC124&lt;0.01,AC124="n/a"),"n/a",I124/AC124)</f>
        <v>23.552036199095024</v>
      </c>
      <c r="AB124" s="71">
        <v>12</v>
      </c>
      <c r="AC124" s="100">
        <v>6.63</v>
      </c>
      <c r="AD124" s="100">
        <v>2.42</v>
      </c>
      <c r="AE124" s="100">
        <v>5.22</v>
      </c>
      <c r="AF124" s="100">
        <v>6.88</v>
      </c>
      <c r="AG124" s="100">
        <v>30.56</v>
      </c>
      <c r="AH124" s="100">
        <v>-2.27</v>
      </c>
      <c r="AI124" s="100">
        <v>11.78</v>
      </c>
      <c r="AJ124" s="100">
        <v>15.24</v>
      </c>
      <c r="AK124" s="100">
        <v>6.58</v>
      </c>
      <c r="AL124" s="100">
        <v>285840</v>
      </c>
      <c r="AM124" s="100">
        <v>0.01</v>
      </c>
      <c r="AN124" s="100">
        <v>1.18</v>
      </c>
      <c r="AO124" s="110">
        <f>IF(U124="n/a","n/a",IF(AA124&lt;0,"n/a",IF(AA124="n/a","n/a",J124+U124-AA124)))</f>
        <v>-14.050648235249954</v>
      </c>
      <c r="AP124" s="111">
        <f>IF(U124="n/a","n/a",J124+U124)</f>
        <v>9.5013879638450707</v>
      </c>
      <c r="AQ124" s="112">
        <f>IF(OR(AC124&lt;0.01,AC124="n/a",AF124="n/a"),"n/a",(I124/SQRT(22.5*AC124*(I124/AF124))-1)*100)</f>
        <v>168.35963353494608</v>
      </c>
      <c r="AR124" s="101">
        <f>INDEX(Historical!$C$7:$C$1063,MATCH(B124,Historical!$B$7:$B$1063,0))*IF(AH124="n/a",1.03,IF(AH124&lt;0,1.01,IF(AH124&gt;10,1.1,(1+AH124/100))))</f>
        <v>4.0339400000000003</v>
      </c>
      <c r="AS124" s="109">
        <f>IF($AI124="n/a",1.03*AR124,IF($AI124&lt;0,1.01*AR124,IF($AI124&gt;10,1.1*AR124,(1+$AI124/100)*AR124)))</f>
        <v>4.4373340000000008</v>
      </c>
      <c r="AT124" s="109">
        <f>IF($AK124="n/a",1.03*AS124,IF($AK124&lt;0,1.01*AS124,IF($AK124&gt;10,1.1*AS124,(1+$AK124/100)*AS124)))</f>
        <v>4.7293105772000015</v>
      </c>
      <c r="AU124" s="109">
        <f>IF($AK124="n/a",1.03*AT124,IF($AK124&lt;0,1.01*AT124,IF($AK124&gt;10,1.1*AT124,(1+$AK124/100)*AT124)))</f>
        <v>5.0404992131797624</v>
      </c>
      <c r="AV124" s="109">
        <f>IF($AK124="n/a",1.03*AU124,IF($AK124&lt;0,1.01*AU124,IF($AK124&gt;10,1.1*AU124,(1+$AK124/100)*AU124)))</f>
        <v>5.3721640614069912</v>
      </c>
      <c r="AW124" s="109">
        <f>SUM(AR124:AV124)</f>
        <v>23.613247851786756</v>
      </c>
      <c r="AX124" s="113">
        <f>AW124/I124*100</f>
        <v>15.122156805499042</v>
      </c>
      <c r="AY124" s="100">
        <v>0.46</v>
      </c>
      <c r="AZ124" s="100">
        <v>39</v>
      </c>
      <c r="BA124" s="100">
        <v>-8.39</v>
      </c>
      <c r="BB124" s="100">
        <v>2.35</v>
      </c>
      <c r="BC124" s="100">
        <v>6.76</v>
      </c>
      <c r="BE124" s="12">
        <v>2020</v>
      </c>
      <c r="BF124" s="12">
        <f>IF(BE124&gt;2020,0,IF(BE124&gt;2008,1,IF(BE124&gt;2001,2,IF(BE124&gt;1990,3,IF(BE124&gt;1980,4,IF(BE124&gt;1973,5,IF(BE124&gt;1970,6,IF(BE124&gt;1960,7,IF(BE124&gt;1958,8,IF(BE124&gt;1953,9,10))))))))))</f>
        <v>1</v>
      </c>
      <c r="BG124" s="100">
        <v>11.27</v>
      </c>
      <c r="BH124" s="55" t="s">
        <v>1012</v>
      </c>
      <c r="BI124" s="55" t="s">
        <v>122</v>
      </c>
    </row>
    <row r="125" spans="1:61" ht="12.75" customHeight="1" x14ac:dyDescent="0.2">
      <c r="A125" s="116" t="s">
        <v>1573</v>
      </c>
      <c r="B125" s="55" t="s">
        <v>1574</v>
      </c>
      <c r="C125" s="156" t="s">
        <v>527</v>
      </c>
      <c r="D125" s="98" t="s">
        <v>528</v>
      </c>
      <c r="E125" s="157">
        <v>8</v>
      </c>
      <c r="F125" s="2">
        <v>575</v>
      </c>
      <c r="G125" s="2" t="s">
        <v>146</v>
      </c>
      <c r="H125" s="2" t="s">
        <v>146</v>
      </c>
      <c r="I125" s="100">
        <v>74.89</v>
      </c>
      <c r="J125" s="101">
        <f>(M125/I125)*100</f>
        <v>1.2284684203498466</v>
      </c>
      <c r="K125" s="104">
        <v>0.23</v>
      </c>
      <c r="L125" s="71">
        <v>4</v>
      </c>
      <c r="M125" s="28">
        <f>K125*L125</f>
        <v>0.92</v>
      </c>
      <c r="N125" s="103" t="s">
        <v>433</v>
      </c>
      <c r="O125" s="104">
        <v>0.18</v>
      </c>
      <c r="P125" s="158">
        <v>46113</v>
      </c>
      <c r="Q125" s="158">
        <v>46128</v>
      </c>
      <c r="R125" s="28">
        <f>(K125-O125)/O125*100</f>
        <v>27.777777777777789</v>
      </c>
      <c r="S125" s="105">
        <f>IF(INDEX(Historical!$D$7:$D1495,MATCH(B125,Historical!$B$7:$B$1062,0))=0,"n/a",(INDEX(Historical!$C$7:$C$1062,MATCH(B125,Historical!$B$7:$B$1062,0))/INDEX(Historical!$D$7:$D$1062,MATCH(B125,Historical!$B$7:$B$1062,0))-1)*100)</f>
        <v>34.000000000000007</v>
      </c>
      <c r="T125" s="105">
        <f>IF(INDEX(Historical!$F$7:$F$1062,MATCH(B125,Historical!$B$7:$B$1062,0))=0,"n/a",((INDEX(Historical!$C$7:$C$1062,MATCH(B125,Historical!$B$7:$B$1062,0))/INDEX(Historical!$F$7:$F$1062,MATCH(B125,Historical!$B$7:$B$1062,0)))^(1/3)-1)*100)</f>
        <v>25.371444160194766</v>
      </c>
      <c r="U125" s="105">
        <f>IF(INDEX(Historical!$H$7:$H$1062,MATCH(B125,Historical!$B$7:$B$1062,0))=0,"n/a",((INDEX(Historical!$C$7:$C$1062,MATCH(B125,Historical!$B$7:$B$1062,0))/INDEX(Historical!$H$7:$H$1062,MATCH(B125,Historical!$B$7:$B$1062,0)))^(1/5)-1)*100)</f>
        <v>23.842409558387544</v>
      </c>
      <c r="V125" s="105">
        <f>IF(INDEX(Historical!$M$7:$M$1062,MATCH(B125,Historical!$B$7:$B$1062,0))=0,"n/a",((INDEX(Historical!$C$7:$C$1062,MATCH(B125,Historical!$B$7:$B$1062,0))/INDEX(Historical!$M$7:$M$1062,MATCH(B125,Historical!$B$7:$B$1062,0)))^(1/10)-1)*100)</f>
        <v>15.397256008634862</v>
      </c>
      <c r="W125" s="106">
        <f>IF(OR(U125&lt;=0,U125="n/a",V125&lt;=0,V125="n/a"),"n/a",U125/V125)</f>
        <v>1.5484843237662993</v>
      </c>
      <c r="X125" s="107">
        <f>IF(OR(AJ125&lt;=0,AJ125="n/a",U125&lt;=0,U125="n/a"),"n/a",U125/AJ125)</f>
        <v>0.83716325696585481</v>
      </c>
      <c r="Y125" s="165"/>
      <c r="Z125" s="101">
        <f>IF(OR(AC125&lt;0.01,AC125="n/a"),"n/a",M125/AC125*100)</f>
        <v>39.484978540772531</v>
      </c>
      <c r="AA125" s="109">
        <f>IF(OR(AC125&lt;0.01,AC125="n/a"),"n/a",I125/AC125)</f>
        <v>32.141630901287556</v>
      </c>
      <c r="AB125" s="71">
        <v>12</v>
      </c>
      <c r="AC125" s="100">
        <v>2.33</v>
      </c>
      <c r="AD125" s="100">
        <v>1.85</v>
      </c>
      <c r="AE125" s="100">
        <v>4.18</v>
      </c>
      <c r="AF125" s="100">
        <v>6.06</v>
      </c>
      <c r="AG125" s="100">
        <v>19.68</v>
      </c>
      <c r="AH125" s="100">
        <v>16.489999999999998</v>
      </c>
      <c r="AI125" s="100">
        <v>11.72</v>
      </c>
      <c r="AJ125" s="100">
        <v>28.48</v>
      </c>
      <c r="AK125" s="100">
        <v>12.65</v>
      </c>
      <c r="AL125" s="100">
        <v>12120</v>
      </c>
      <c r="AM125" s="100">
        <v>2.2200000000000002</v>
      </c>
      <c r="AN125" s="100">
        <v>0</v>
      </c>
      <c r="AO125" s="110">
        <f>IF(U125="n/a","n/a",IF(AA125&lt;0,"n/a",IF(AA125="n/a","n/a",J125+U125-AA125)))</f>
        <v>-7.0707529225501666</v>
      </c>
      <c r="AP125" s="111">
        <f>IF(U125="n/a","n/a",J125+U125)</f>
        <v>25.070877978737389</v>
      </c>
      <c r="AQ125" s="112">
        <f>IF(OR(AC125&lt;0.01,AC125="n/a",AF125="n/a"),"n/a",(I125/SQRT(22.5*AC125*(I125/AF125))-1)*100)</f>
        <v>194.22461809667539</v>
      </c>
      <c r="AR125" s="101">
        <f>INDEX(Historical!$C$7:$C$1063,MATCH(B125,Historical!$B$7:$B$1063,0))*IF(AH125="n/a",1.03,IF(AH125&lt;0,1.01,IF(AH125&gt;10,1.1,(1+AH125/100))))</f>
        <v>0.7370000000000001</v>
      </c>
      <c r="AS125" s="109">
        <f>IF($AI125="n/a",1.03*AR125,IF($AI125&lt;0,1.01*AR125,IF($AI125&gt;10,1.1*AR125,(1+$AI125/100)*AR125)))</f>
        <v>0.8107000000000002</v>
      </c>
      <c r="AT125" s="109">
        <f>IF($AK125="n/a",1.03*AS125,IF($AK125&lt;0,1.01*AS125,IF($AK125&gt;10,1.1*AS125,(1+$AK125/100)*AS125)))</f>
        <v>0.89177000000000028</v>
      </c>
      <c r="AU125" s="109">
        <f>IF($AK125="n/a",1.03*AT125,IF($AK125&lt;0,1.01*AT125,IF($AK125&gt;10,1.1*AT125,(1+$AK125/100)*AT125)))</f>
        <v>0.98094700000000035</v>
      </c>
      <c r="AV125" s="109">
        <f>IF($AK125="n/a",1.03*AU125,IF($AK125&lt;0,1.01*AU125,IF($AK125&gt;10,1.1*AU125,(1+$AK125/100)*AU125)))</f>
        <v>1.0790417000000005</v>
      </c>
      <c r="AW125" s="109">
        <f>SUM(AR125:AV125)</f>
        <v>4.4994587000000017</v>
      </c>
      <c r="AX125" s="113">
        <f>AW125/I125*100</f>
        <v>6.0080901321938862</v>
      </c>
      <c r="AY125" s="100">
        <v>0.94</v>
      </c>
      <c r="AZ125" s="100">
        <v>46.760000000000005</v>
      </c>
      <c r="BA125" s="100">
        <v>-14.02</v>
      </c>
      <c r="BB125" s="100">
        <v>1.38</v>
      </c>
      <c r="BC125" s="100">
        <v>3.32</v>
      </c>
      <c r="BE125" s="12">
        <v>2019</v>
      </c>
      <c r="BF125" s="12">
        <f>IF(BE125&gt;2020,0,IF(BE125&gt;2008,1,IF(BE125&gt;2001,2,IF(BE125&gt;1990,3,IF(BE125&gt;1980,4,IF(BE125&gt;1973,5,IF(BE125&gt;1970,6,IF(BE125&gt;1960,7,IF(BE125&gt;1958,8,IF(BE125&gt;1953,9,10))))))))))</f>
        <v>1</v>
      </c>
      <c r="BG125" s="100">
        <v>13.669999999999998</v>
      </c>
      <c r="BH125" s="55" t="s">
        <v>121</v>
      </c>
      <c r="BI125" s="55" t="s">
        <v>122</v>
      </c>
    </row>
    <row r="126" spans="1:61" ht="12.75" customHeight="1" x14ac:dyDescent="0.2">
      <c r="A126" s="116" t="s">
        <v>5587</v>
      </c>
      <c r="B126" s="55" t="s">
        <v>5577</v>
      </c>
      <c r="C126" s="156" t="s">
        <v>134</v>
      </c>
      <c r="D126" s="98" t="s">
        <v>157</v>
      </c>
      <c r="E126" s="157">
        <v>6</v>
      </c>
      <c r="F126" s="2">
        <v>651</v>
      </c>
      <c r="G126" s="2" t="s">
        <v>146</v>
      </c>
      <c r="H126" s="2" t="s">
        <v>146</v>
      </c>
      <c r="I126" s="100">
        <v>52.86</v>
      </c>
      <c r="J126" s="101">
        <f>(M126/I126)*100</f>
        <v>2.6485054861899355</v>
      </c>
      <c r="K126" s="104">
        <v>0.35</v>
      </c>
      <c r="L126" s="71">
        <v>4</v>
      </c>
      <c r="M126" s="28">
        <f>K126*L126</f>
        <v>1.4</v>
      </c>
      <c r="N126" s="103" t="s">
        <v>209</v>
      </c>
      <c r="O126" s="104">
        <v>0.3</v>
      </c>
      <c r="P126" s="158">
        <v>46112</v>
      </c>
      <c r="Q126" s="158">
        <v>46127</v>
      </c>
      <c r="R126" s="28">
        <f>(K126-O126)/O126*100</f>
        <v>16.666666666666664</v>
      </c>
      <c r="S126" s="105">
        <f>IF(INDEX(Historical!$D$7:$D1730,MATCH(B126,Historical!$B$7:$B$1062,0))=0,"n/a",(INDEX(Historical!$C$7:$C$1062,MATCH(B126,Historical!$B$7:$B$1062,0))/INDEX(Historical!$D$7:$D$1062,MATCH(B126,Historical!$B$7:$B$1062,0))-1)*100)</f>
        <v>18.556701030927837</v>
      </c>
      <c r="T126" s="105">
        <f>IF(INDEX(Historical!$F$7:$F$1062,MATCH(B126,Historical!$B$7:$B$1062,0))=0,"n/a",((INDEX(Historical!$C$7:$C$1062,MATCH(B126,Historical!$B$7:$B$1062,0))/INDEX(Historical!$F$7:$F$1062,MATCH(B126,Historical!$B$7:$B$1062,0)))^(1/3)-1)*100)</f>
        <v>22.86703656058322</v>
      </c>
      <c r="U126" s="105">
        <f>IF(INDEX(Historical!$H$7:$H$1062,MATCH(B126,Historical!$B$7:$B$1062,0))=0,"n/a",((INDEX(Historical!$C$7:$C$1062,MATCH(B126,Historical!$B$7:$B$1062,0))/INDEX(Historical!$H$7:$H$1062,MATCH(B126,Historical!$B$7:$B$1062,0)))^(1/5)-1)*100)</f>
        <v>32.650216092590931</v>
      </c>
      <c r="V126" s="105">
        <f>IF(INDEX(Historical!$M$7:$M$1062,MATCH(B126,Historical!$B$7:$B$1062,0))=0,"n/a",((INDEX(Historical!$C$7:$C$1062,MATCH(B126,Historical!$B$7:$B$1062,0))/INDEX(Historical!$M$7:$M$1062,MATCH(B126,Historical!$B$7:$B$1062,0)))^(1/10)-1)*100)</f>
        <v>11.138309080140285</v>
      </c>
      <c r="W126" s="106">
        <f>IF(OR(U126&lt;=0,U126="n/a",V126&lt;=0,V126="n/a"),"n/a",U126/V126)</f>
        <v>2.9313440539019147</v>
      </c>
      <c r="X126" s="107">
        <f>IF(OR(AJ126&lt;=0,AJ126="n/a",U126&lt;=0,U126="n/a"),"n/a",U126/AJ126)</f>
        <v>1.1516831073224314</v>
      </c>
      <c r="Y126" s="162"/>
      <c r="Z126" s="101">
        <f>IF(OR(AC126&lt;0.01,AC126="n/a"),"n/a",M126/AC126*100)</f>
        <v>27.55905511811023</v>
      </c>
      <c r="AA126" s="109">
        <f>IF(OR(AC126&lt;0.01,AC126="n/a"),"n/a",I126/AC126)</f>
        <v>10.405511811023622</v>
      </c>
      <c r="AB126" s="71">
        <v>12</v>
      </c>
      <c r="AC126" s="100">
        <v>5.08</v>
      </c>
      <c r="AD126" s="100">
        <v>2.44</v>
      </c>
      <c r="AE126" s="100">
        <v>2.4300000000000002</v>
      </c>
      <c r="AF126" s="100">
        <v>1.59</v>
      </c>
      <c r="AG126" s="100">
        <v>16.079999999999998</v>
      </c>
      <c r="AH126" s="100">
        <v>9.3000000000000007</v>
      </c>
      <c r="AI126" s="100">
        <v>0.12</v>
      </c>
      <c r="AJ126" s="100">
        <v>28.349999999999998</v>
      </c>
      <c r="AK126" s="100">
        <v>4.32</v>
      </c>
      <c r="AL126" s="100">
        <v>2230</v>
      </c>
      <c r="AM126" s="100">
        <v>1.0999999999999999</v>
      </c>
      <c r="AN126" s="100">
        <v>0.41</v>
      </c>
      <c r="AO126" s="110">
        <f>IF(U126="n/a","n/a",IF(AA126&lt;0,"n/a",IF(AA126="n/a","n/a",J126+U126-AA126)))</f>
        <v>24.893209767757241</v>
      </c>
      <c r="AP126" s="111">
        <f>IF(U126="n/a","n/a",J126+U126)</f>
        <v>35.298721578780864</v>
      </c>
      <c r="AQ126" s="112">
        <f>IF(OR(AC126&lt;0.01,AC126="n/a",AF126="n/a"),"n/a",(I126/SQRT(22.5*AC126*(I126/AF126))-1)*100)</f>
        <v>-14.249032970719844</v>
      </c>
      <c r="AR126" s="101">
        <f>INDEX(Historical!$C$7:$C$1063,MATCH(B126,Historical!$B$7:$B$1063,0))*IF(AH126="n/a",1.03,IF(AH126&lt;0,1.01,IF(AH126&gt;10,1.1,(1+AH126/100))))</f>
        <v>1.2569499999999998</v>
      </c>
      <c r="AS126" s="109">
        <f>IF($AI126="n/a",1.03*AR126,IF($AI126&lt;0,1.01*AR126,IF($AI126&gt;10,1.1*AR126,(1+$AI126/100)*AR126)))</f>
        <v>1.25845834</v>
      </c>
      <c r="AT126" s="109">
        <f>IF($AK126="n/a",1.03*AS126,IF($AK126&lt;0,1.01*AS126,IF($AK126&gt;10,1.1*AS126,(1+$AK126/100)*AS126)))</f>
        <v>1.3128237402879999</v>
      </c>
      <c r="AU126" s="109">
        <f>IF($AK126="n/a",1.03*AT126,IF($AK126&lt;0,1.01*AT126,IF($AK126&gt;10,1.1*AT126,(1+$AK126/100)*AT126)))</f>
        <v>1.3695377258684414</v>
      </c>
      <c r="AV126" s="109">
        <f>IF($AK126="n/a",1.03*AU126,IF($AK126&lt;0,1.01*AU126,IF($AK126&gt;10,1.1*AU126,(1+$AK126/100)*AU126)))</f>
        <v>1.4287017556259578</v>
      </c>
      <c r="AW126" s="109">
        <f>SUM(AR126:AV126)</f>
        <v>6.6264715617823979</v>
      </c>
      <c r="AX126" s="113">
        <f>AW126/I126*100</f>
        <v>12.535890203901623</v>
      </c>
      <c r="AY126" s="100">
        <v>0.7</v>
      </c>
      <c r="AZ126" s="100">
        <v>48.03</v>
      </c>
      <c r="BA126" s="100">
        <v>-0.83</v>
      </c>
      <c r="BB126" s="100">
        <v>8.7200000000000006</v>
      </c>
      <c r="BC126" s="100">
        <v>22.39</v>
      </c>
      <c r="BE126" s="12">
        <v>2021</v>
      </c>
      <c r="BF126" s="12">
        <f>IF(BE126&gt;2020,0,IF(BE126&gt;2008,1,IF(BE126&gt;2001,2,IF(BE126&gt;1990,3,IF(BE126&gt;1980,4,IF(BE126&gt;1973,5,IF(BE126&gt;1970,6,IF(BE126&gt;1960,7,IF(BE126&gt;1958,8,IF(BE126&gt;1953,9,10))))))))))</f>
        <v>0</v>
      </c>
      <c r="BG126" s="100">
        <v>1.81</v>
      </c>
      <c r="BH126" s="55" t="s">
        <v>121</v>
      </c>
      <c r="BI126" s="55" t="s">
        <v>122</v>
      </c>
    </row>
    <row r="127" spans="1:61" ht="12.75" customHeight="1" x14ac:dyDescent="0.2">
      <c r="A127" s="116" t="s">
        <v>1577</v>
      </c>
      <c r="B127" s="55" t="s">
        <v>1578</v>
      </c>
      <c r="C127" s="156" t="s">
        <v>116</v>
      </c>
      <c r="D127" s="98" t="s">
        <v>215</v>
      </c>
      <c r="E127" s="157">
        <v>9</v>
      </c>
      <c r="F127" s="2">
        <v>528</v>
      </c>
      <c r="G127" s="2" t="s">
        <v>146</v>
      </c>
      <c r="H127" s="2" t="s">
        <v>146</v>
      </c>
      <c r="I127" s="100">
        <v>29.36</v>
      </c>
      <c r="J127" s="101">
        <f>(M127/I127)*100</f>
        <v>4.6321525885558588</v>
      </c>
      <c r="K127" s="104">
        <v>0.34</v>
      </c>
      <c r="L127" s="71">
        <v>4</v>
      </c>
      <c r="M127" s="28">
        <f>K127*L127</f>
        <v>1.36</v>
      </c>
      <c r="N127" s="103" t="s">
        <v>395</v>
      </c>
      <c r="O127" s="104">
        <v>0.33</v>
      </c>
      <c r="P127" s="115">
        <v>45469</v>
      </c>
      <c r="Q127" s="115">
        <v>45483</v>
      </c>
      <c r="R127" s="28">
        <f>(K127-O127)/O127*100</f>
        <v>3.0303030303030329</v>
      </c>
      <c r="S127" s="105">
        <f>IF(INDEX(Historical!$D$7:$D1500,MATCH(B127,Historical!$B$7:$B$1062,0))=0,"n/a",(INDEX(Historical!$C$7:$C$1062,MATCH(B127,Historical!$B$7:$B$1062,0))/INDEX(Historical!$D$7:$D$1062,MATCH(B127,Historical!$B$7:$B$1062,0))-1)*100)</f>
        <v>1.4925373134328401</v>
      </c>
      <c r="T127" s="105">
        <f>IF(INDEX(Historical!$F$7:$F$1062,MATCH(B127,Historical!$B$7:$B$1062,0))=0,"n/a",((INDEX(Historical!$C$7:$C$1062,MATCH(B127,Historical!$B$7:$B$1062,0))/INDEX(Historical!$F$7:$F$1062,MATCH(B127,Historical!$B$7:$B$1062,0)))^(1/3)-1)*100)</f>
        <v>3.1270055989971013</v>
      </c>
      <c r="U127" s="105">
        <f>IF(INDEX(Historical!$H$7:$H$1062,MATCH(B127,Historical!$B$7:$B$1062,0))=0,"n/a",((INDEX(Historical!$C$7:$C$1062,MATCH(B127,Historical!$B$7:$B$1062,0))/INDEX(Historical!$H$7:$H$1062,MATCH(B127,Historical!$B$7:$B$1062,0)))^(1/5)-1)*100)</f>
        <v>3.9594988207552584</v>
      </c>
      <c r="V127" s="105" t="str">
        <f>IF(INDEX(Historical!$M$7:$M$1062,MATCH(B127,Historical!$B$7:$B$1062,0))=0,"n/a",((INDEX(Historical!$C$7:$C$1062,MATCH(B127,Historical!$B$7:$B$1062,0))/INDEX(Historical!$M$7:$M$1062,MATCH(B127,Historical!$B$7:$B$1062,0)))^(1/10)-1)*100)</f>
        <v>n/a</v>
      </c>
      <c r="W127" s="106" t="str">
        <f>IF(OR(U127&lt;=0,U127="n/a",V127&lt;=0,V127="n/a"),"n/a",U127/V127)</f>
        <v>n/a</v>
      </c>
      <c r="X127" s="107" t="str">
        <f>IF(OR(AJ127&lt;=0,AJ127="n/a",U127&lt;=0,U127="n/a"),"n/a",U127/AJ127)</f>
        <v>n/a</v>
      </c>
      <c r="Y127" s="165" t="s">
        <v>1719</v>
      </c>
      <c r="Z127" s="101">
        <f>IF(OR(AC127&lt;0.01,AC127="n/a"),"n/a",M127/AC127*100)</f>
        <v>103.03030303030303</v>
      </c>
      <c r="AA127" s="109">
        <f>IF(OR(AC127&lt;0.01,AC127="n/a"),"n/a",I127/AC127)</f>
        <v>22.242424242424242</v>
      </c>
      <c r="AB127" s="71">
        <v>12</v>
      </c>
      <c r="AC127" s="100">
        <v>1.32</v>
      </c>
      <c r="AD127" s="100" t="s">
        <v>142</v>
      </c>
      <c r="AE127" s="100">
        <v>3.02</v>
      </c>
      <c r="AF127" s="100">
        <v>3.58</v>
      </c>
      <c r="AG127" s="100">
        <v>16.059999999999999</v>
      </c>
      <c r="AH127" s="100" t="s">
        <v>142</v>
      </c>
      <c r="AI127" s="100" t="s">
        <v>142</v>
      </c>
      <c r="AJ127" s="100">
        <v>-5.7299999999999995</v>
      </c>
      <c r="AK127" s="100" t="s">
        <v>142</v>
      </c>
      <c r="AL127" s="100">
        <v>296.37</v>
      </c>
      <c r="AM127" s="100">
        <v>65.169999999999987</v>
      </c>
      <c r="AN127" s="100">
        <v>0.05</v>
      </c>
      <c r="AO127" s="110">
        <f>IF(U127="n/a","n/a",IF(AA127&lt;0,"n/a",IF(AA127="n/a","n/a",J127+U127-AA127)))</f>
        <v>-13.650772833113125</v>
      </c>
      <c r="AP127" s="111">
        <f>IF(U127="n/a","n/a",J127+U127)</f>
        <v>8.5916514093111171</v>
      </c>
      <c r="AQ127" s="112">
        <f>IF(OR(AC127&lt;0.01,AC127="n/a",AF127="n/a"),"n/a",(I127/SQRT(22.5*AC127*(I127/AF127))-1)*100)</f>
        <v>88.122748093281757</v>
      </c>
      <c r="AR127" s="101">
        <f>INDEX(Historical!$C$7:$C$1063,MATCH(B127,Historical!$B$7:$B$1063,0))*IF(AH127="n/a",1.03,IF(AH127&lt;0,1.01,IF(AH127&gt;10,1.1,(1+AH127/100))))</f>
        <v>1.4008</v>
      </c>
      <c r="AS127" s="109">
        <f>IF($AI127="n/a",1.03*AR127,IF($AI127&lt;0,1.01*AR127,IF($AI127&gt;10,1.1*AR127,(1+$AI127/100)*AR127)))</f>
        <v>1.4428240000000001</v>
      </c>
      <c r="AT127" s="109">
        <f>IF($AK127="n/a",1.03*AS127,IF($AK127&lt;0,1.01*AS127,IF($AK127&gt;10,1.1*AS127,(1+$AK127/100)*AS127)))</f>
        <v>1.48610872</v>
      </c>
      <c r="AU127" s="109">
        <f>IF($AK127="n/a",1.03*AT127,IF($AK127&lt;0,1.01*AT127,IF($AK127&gt;10,1.1*AT127,(1+$AK127/100)*AT127)))</f>
        <v>1.5306919816000002</v>
      </c>
      <c r="AV127" s="109">
        <f>IF($AK127="n/a",1.03*AU127,IF($AK127&lt;0,1.01*AU127,IF($AK127&gt;10,1.1*AU127,(1+$AK127/100)*AU127)))</f>
        <v>1.5766127410480002</v>
      </c>
      <c r="AW127" s="109">
        <f>SUM(AR127:AV127)</f>
        <v>7.4370374426480002</v>
      </c>
      <c r="AX127" s="113">
        <f>AW127/I127*100</f>
        <v>25.330509000844685</v>
      </c>
      <c r="AY127" s="100">
        <v>0.45</v>
      </c>
      <c r="AZ127" s="100">
        <v>14.78</v>
      </c>
      <c r="BA127" s="100">
        <v>-22.57</v>
      </c>
      <c r="BB127" s="100">
        <v>-3.0300000000000002</v>
      </c>
      <c r="BC127" s="100">
        <v>-4.49</v>
      </c>
      <c r="BE127" s="12">
        <v>2017</v>
      </c>
      <c r="BF127" s="12">
        <f>IF(BE127&gt;2020,0,IF(BE127&gt;2008,1,IF(BE127&gt;2001,2,IF(BE127&gt;1990,3,IF(BE127&gt;1980,4,IF(BE127&gt;1973,5,IF(BE127&gt;1970,6,IF(BE127&gt;1960,7,IF(BE127&gt;1958,8,IF(BE127&gt;1953,9,10))))))))))</f>
        <v>1</v>
      </c>
      <c r="BG127" s="100">
        <v>13.07</v>
      </c>
      <c r="BH127" s="55" t="s">
        <v>121</v>
      </c>
      <c r="BI127" s="55" t="s">
        <v>122</v>
      </c>
    </row>
    <row r="128" spans="1:61" ht="12.75" customHeight="1" x14ac:dyDescent="0.2">
      <c r="A128" s="116" t="s">
        <v>1581</v>
      </c>
      <c r="B128" s="55" t="s">
        <v>1582</v>
      </c>
      <c r="C128" s="156" t="s">
        <v>134</v>
      </c>
      <c r="D128" s="98" t="s">
        <v>826</v>
      </c>
      <c r="E128" s="157">
        <v>7</v>
      </c>
      <c r="F128" s="2">
        <v>591</v>
      </c>
      <c r="G128" s="2" t="s">
        <v>146</v>
      </c>
      <c r="H128" s="2" t="s">
        <v>146</v>
      </c>
      <c r="I128" s="100">
        <v>62.58</v>
      </c>
      <c r="J128" s="101">
        <f>(M128/I128)*100</f>
        <v>6.7114093959731544</v>
      </c>
      <c r="K128" s="104">
        <v>1.05</v>
      </c>
      <c r="L128" s="71">
        <v>4</v>
      </c>
      <c r="M128" s="28">
        <f>K128*L128</f>
        <v>4.2</v>
      </c>
      <c r="N128" s="103" t="s">
        <v>326</v>
      </c>
      <c r="O128" s="104">
        <v>1.04</v>
      </c>
      <c r="P128" s="158">
        <v>45971</v>
      </c>
      <c r="Q128" s="158">
        <v>45975</v>
      </c>
      <c r="R128" s="28">
        <f>(K128-O128)/O128*100</f>
        <v>0.96153846153846234</v>
      </c>
      <c r="S128" s="105">
        <f>IF(INDEX(Historical!$D$7:$D1504,MATCH(B128,Historical!$B$7:$B$1062,0))=0,"n/a",(INDEX(Historical!$C$7:$C$1062,MATCH(B128,Historical!$B$7:$B$1062,0))/INDEX(Historical!$D$7:$D$1062,MATCH(B128,Historical!$B$7:$B$1062,0))-1)*100)</f>
        <v>1.2135922330096971</v>
      </c>
      <c r="T128" s="105">
        <f>IF(INDEX(Historical!$F$7:$F$1062,MATCH(B128,Historical!$B$7:$B$1062,0))=0,"n/a",((INDEX(Historical!$C$7:$C$1062,MATCH(B128,Historical!$B$7:$B$1062,0))/INDEX(Historical!$F$7:$F$1062,MATCH(B128,Historical!$B$7:$B$1062,0)))^(1/3)-1)*100)</f>
        <v>3.1456268246499164</v>
      </c>
      <c r="U128" s="105">
        <f>IF(INDEX(Historical!$H$7:$H$1062,MATCH(B128,Historical!$B$7:$B$1062,0))=0,"n/a",((INDEX(Historical!$C$7:$C$1062,MATCH(B128,Historical!$B$7:$B$1062,0))/INDEX(Historical!$H$7:$H$1062,MATCH(B128,Historical!$B$7:$B$1062,0)))^(1/5)-1)*100)</f>
        <v>23.695731314586066</v>
      </c>
      <c r="V128" s="105" t="str">
        <f>IF(INDEX(Historical!$M$7:$M$1062,MATCH(B128,Historical!$B$7:$B$1062,0))=0,"n/a",((INDEX(Historical!$C$7:$C$1062,MATCH(B128,Historical!$B$7:$B$1062,0))/INDEX(Historical!$M$7:$M$1062,MATCH(B128,Historical!$B$7:$B$1062,0)))^(1/10)-1)*100)</f>
        <v>n/a</v>
      </c>
      <c r="W128" s="106" t="str">
        <f>IF(OR(U128&lt;=0,U128="n/a",V128&lt;=0,V128="n/a"),"n/a",U128/V128)</f>
        <v>n/a</v>
      </c>
      <c r="X128" s="107">
        <f>IF(OR(AJ128&lt;=0,AJ128="n/a",U128&lt;=0,U128="n/a"),"n/a",U128/AJ128)</f>
        <v>6.0141450037020476</v>
      </c>
      <c r="Y128" s="162"/>
      <c r="Z128" s="101">
        <f>IF(OR(AC128&lt;0.01,AC128="n/a"),"n/a",M128/AC128*100)</f>
        <v>63.34841628959277</v>
      </c>
      <c r="AA128" s="109">
        <f>IF(OR(AC128&lt;0.01,AC128="n/a"),"n/a",I128/AC128)</f>
        <v>9.4389140271493215</v>
      </c>
      <c r="AB128" s="71">
        <v>12</v>
      </c>
      <c r="AC128" s="100">
        <v>6.63</v>
      </c>
      <c r="AD128" s="100">
        <v>0.49</v>
      </c>
      <c r="AE128" s="100">
        <v>1.1299999999999999</v>
      </c>
      <c r="AF128" s="100">
        <v>2.13</v>
      </c>
      <c r="AG128" s="100">
        <v>23.28</v>
      </c>
      <c r="AH128" s="100">
        <v>6.78</v>
      </c>
      <c r="AI128" s="100">
        <v>21.08</v>
      </c>
      <c r="AJ128" s="100">
        <v>3.94</v>
      </c>
      <c r="AK128" s="100">
        <v>14.729999999999999</v>
      </c>
      <c r="AL128" s="100">
        <v>7230</v>
      </c>
      <c r="AM128" s="100">
        <v>0.84</v>
      </c>
      <c r="AN128" s="100">
        <v>6.73</v>
      </c>
      <c r="AO128" s="110">
        <f>IF(U128="n/a","n/a",IF(AA128&lt;0,"n/a",IF(AA128="n/a","n/a",J128+U128-AA128)))</f>
        <v>20.968226683409895</v>
      </c>
      <c r="AP128" s="111">
        <f>IF(U128="n/a","n/a",J128+U128)</f>
        <v>30.407140710559219</v>
      </c>
      <c r="AQ128" s="112">
        <f>IF(OR(AC128&lt;0.01,AC128="n/a",AF128="n/a"),"n/a",(I128/SQRT(22.5*AC128*(I128/AF128))-1)*100)</f>
        <v>-5.47219838039873</v>
      </c>
      <c r="AR128" s="101">
        <f>INDEX(Historical!$C$7:$C$1063,MATCH(B128,Historical!$B$7:$B$1063,0))*IF(AH128="n/a",1.03,IF(AH128&lt;0,1.01,IF(AH128&gt;10,1.1,(1+AH128/100))))</f>
        <v>4.4527260000000002</v>
      </c>
      <c r="AS128" s="109">
        <f>IF($AI128="n/a",1.03*AR128,IF($AI128&lt;0,1.01*AR128,IF($AI128&gt;10,1.1*AR128,(1+$AI128/100)*AR128)))</f>
        <v>4.8979986000000002</v>
      </c>
      <c r="AT128" s="109">
        <f>IF($AK128="n/a",1.03*AS128,IF($AK128&lt;0,1.01*AS128,IF($AK128&gt;10,1.1*AS128,(1+$AK128/100)*AS128)))</f>
        <v>5.3877984600000008</v>
      </c>
      <c r="AU128" s="109">
        <f>IF($AK128="n/a",1.03*AT128,IF($AK128&lt;0,1.01*AT128,IF($AK128&gt;10,1.1*AT128,(1+$AK128/100)*AT128)))</f>
        <v>5.9265783060000015</v>
      </c>
      <c r="AV128" s="109">
        <f>IF($AK128="n/a",1.03*AU128,IF($AK128&lt;0,1.01*AU128,IF($AK128&gt;10,1.1*AU128,(1+$AK128/100)*AU128)))</f>
        <v>6.5192361366000018</v>
      </c>
      <c r="AW128" s="109">
        <f>SUM(AR128:AV128)</f>
        <v>27.184337502600002</v>
      </c>
      <c r="AX128" s="113">
        <f>AW128/I128*100</f>
        <v>43.439337651965488</v>
      </c>
      <c r="AY128" s="100">
        <v>1.18</v>
      </c>
      <c r="AZ128" s="100">
        <v>36.69</v>
      </c>
      <c r="BA128" s="100">
        <v>-13</v>
      </c>
      <c r="BB128" s="100">
        <v>7.64</v>
      </c>
      <c r="BC128" s="100">
        <v>5.74</v>
      </c>
      <c r="BE128" s="12">
        <v>2019</v>
      </c>
      <c r="BF128" s="12">
        <f>IF(BE128&gt;2020,0,IF(BE128&gt;2008,1,IF(BE128&gt;2001,2,IF(BE128&gt;1990,3,IF(BE128&gt;1980,4,IF(BE128&gt;1973,5,IF(BE128&gt;1970,6,IF(BE128&gt;1960,7,IF(BE128&gt;1958,8,IF(BE128&gt;1953,9,10))))))))))</f>
        <v>1</v>
      </c>
      <c r="BG128" s="100">
        <v>2.8899999999999997</v>
      </c>
      <c r="BH128" s="55" t="s">
        <v>121</v>
      </c>
      <c r="BI128" s="55" t="s">
        <v>122</v>
      </c>
    </row>
    <row r="129" spans="1:61" ht="12.75" customHeight="1" x14ac:dyDescent="0.2">
      <c r="A129" s="116" t="s">
        <v>5560</v>
      </c>
      <c r="B129" s="55" t="s">
        <v>5550</v>
      </c>
      <c r="C129" s="156" t="s">
        <v>139</v>
      </c>
      <c r="D129" s="98" t="s">
        <v>420</v>
      </c>
      <c r="E129" s="157">
        <v>6</v>
      </c>
      <c r="F129" s="2">
        <v>668</v>
      </c>
      <c r="G129" s="2" t="s">
        <v>146</v>
      </c>
      <c r="H129" s="2" t="s">
        <v>146</v>
      </c>
      <c r="I129" s="100">
        <v>29.76</v>
      </c>
      <c r="J129" s="101">
        <f>(M129/I129)*100</f>
        <v>0.87365591397849451</v>
      </c>
      <c r="K129" s="104">
        <v>6.5000000000000002E-2</v>
      </c>
      <c r="L129" s="71">
        <v>4</v>
      </c>
      <c r="M129" s="28">
        <f>K129*L129</f>
        <v>0.26</v>
      </c>
      <c r="N129" s="103" t="s">
        <v>209</v>
      </c>
      <c r="O129" s="104">
        <v>5.5E-2</v>
      </c>
      <c r="P129" s="158">
        <v>46203</v>
      </c>
      <c r="Q129" s="158">
        <v>46218</v>
      </c>
      <c r="R129" s="28">
        <f>(K129-O129)/O129*100</f>
        <v>18.181818181818183</v>
      </c>
      <c r="S129" s="105">
        <f>IF(INDEX(Historical!$D$7:$D1740,MATCH(B129,Historical!$B$7:$B$1062,0))=0,"n/a",(INDEX(Historical!$C$7:$C$1062,MATCH(B129,Historical!$B$7:$B$1062,0))/INDEX(Historical!$D$7:$D$1062,MATCH(B129,Historical!$B$7:$B$1062,0))-1)*100)</f>
        <v>8.1489476524554849</v>
      </c>
      <c r="T129" s="105">
        <f>IF(INDEX(Historical!$F$7:$F$1062,MATCH(B129,Historical!$B$7:$B$1062,0))=0,"n/a",((INDEX(Historical!$C$7:$C$1062,MATCH(B129,Historical!$B$7:$B$1062,0))/INDEX(Historical!$F$7:$F$1062,MATCH(B129,Historical!$B$7:$B$1062,0)))^(1/3)-1)*100)</f>
        <v>5.6577714177270533</v>
      </c>
      <c r="U129" s="105">
        <f>IF(INDEX(Historical!$H$7:$H$1062,MATCH(B129,Historical!$B$7:$B$1062,0))=0,"n/a",((INDEX(Historical!$C$7:$C$1062,MATCH(B129,Historical!$B$7:$B$1062,0))/INDEX(Historical!$H$7:$H$1062,MATCH(B129,Historical!$B$7:$B$1062,0)))^(1/5)-1)*100)</f>
        <v>6.3359331898567905</v>
      </c>
      <c r="V129" s="105">
        <f>IF(INDEX(Historical!$M$7:$M$1062,MATCH(B129,Historical!$B$7:$B$1062,0))=0,"n/a",((INDEX(Historical!$C$7:$C$1062,MATCH(B129,Historical!$B$7:$B$1062,0))/INDEX(Historical!$M$7:$M$1062,MATCH(B129,Historical!$B$7:$B$1062,0)))^(1/10)-1)*100)</f>
        <v>7.5813625340257262</v>
      </c>
      <c r="W129" s="106">
        <f>IF(OR(U129&lt;=0,U129="n/a",V129&lt;=0,V129="n/a"),"n/a",U129/V129)</f>
        <v>0.8357248662652188</v>
      </c>
      <c r="X129" s="107">
        <f>IF(OR(AJ129&lt;=0,AJ129="n/a",U129&lt;=0,U129="n/a"),"n/a",U129/AJ129)</f>
        <v>9.0629855383447144E-2</v>
      </c>
      <c r="Y129" s="123" t="s">
        <v>509</v>
      </c>
      <c r="Z129" s="101">
        <f>IF(OR(AC129&lt;0.01,AC129="n/a"),"n/a",M129/AC129*100)</f>
        <v>19.402985074626866</v>
      </c>
      <c r="AA129" s="109">
        <f>IF(OR(AC129&lt;0.01,AC129="n/a"),"n/a",I129/AC129)</f>
        <v>22.208955223880597</v>
      </c>
      <c r="AB129" s="71">
        <v>12</v>
      </c>
      <c r="AC129" s="100">
        <v>1.34</v>
      </c>
      <c r="AD129" s="100">
        <v>0.94</v>
      </c>
      <c r="AE129" s="100">
        <v>17.149999999999999</v>
      </c>
      <c r="AF129" s="100">
        <v>3.79</v>
      </c>
      <c r="AG129" s="100">
        <v>18.91</v>
      </c>
      <c r="AH129" s="100">
        <v>45.18</v>
      </c>
      <c r="AI129" s="100">
        <v>5.4</v>
      </c>
      <c r="AJ129" s="100">
        <v>69.910000000000011</v>
      </c>
      <c r="AK129" s="100">
        <v>23.61</v>
      </c>
      <c r="AL129" s="100">
        <v>5580</v>
      </c>
      <c r="AM129" s="100">
        <v>0.41000000000000003</v>
      </c>
      <c r="AN129" s="100">
        <v>0</v>
      </c>
      <c r="AO129" s="110">
        <f>IF(U129="n/a","n/a",IF(AA129&lt;0,"n/a",IF(AA129="n/a","n/a",J129+U129-AA129)))</f>
        <v>-14.999366120045313</v>
      </c>
      <c r="AP129" s="111">
        <f>IF(U129="n/a","n/a",J129+U129)</f>
        <v>7.2095891038352846</v>
      </c>
      <c r="AQ129" s="112">
        <f>IF(OR(AC129&lt;0.01,AC129="n/a",AF129="n/a"),"n/a",(I129/SQRT(22.5*AC129*(I129/AF129))-1)*100)</f>
        <v>93.416005655636198</v>
      </c>
      <c r="AR129" s="101">
        <f>INDEX(Historical!$C$7:$C$1063,MATCH(B129,Historical!$B$7:$B$1063,0))*IF(AH129="n/a",1.03,IF(AH129&lt;0,1.01,IF(AH129&gt;10,1.1,(1+AH129/100))))</f>
        <v>0.22044000000000002</v>
      </c>
      <c r="AS129" s="109">
        <f>IF($AI129="n/a",1.03*AR129,IF($AI129&lt;0,1.01*AR129,IF($AI129&gt;10,1.1*AR129,(1+$AI129/100)*AR129)))</f>
        <v>0.23234376000000004</v>
      </c>
      <c r="AT129" s="109">
        <f>IF($AK129="n/a",1.03*AS129,IF($AK129&lt;0,1.01*AS129,IF($AK129&gt;10,1.1*AS129,(1+$AK129/100)*AS129)))</f>
        <v>0.25557813600000007</v>
      </c>
      <c r="AU129" s="109">
        <f>IF($AK129="n/a",1.03*AT129,IF($AK129&lt;0,1.01*AT129,IF($AK129&gt;10,1.1*AT129,(1+$AK129/100)*AT129)))</f>
        <v>0.2811359496000001</v>
      </c>
      <c r="AV129" s="109">
        <f>IF($AK129="n/a",1.03*AU129,IF($AK129&lt;0,1.01*AU129,IF($AK129&gt;10,1.1*AU129,(1+$AK129/100)*AU129)))</f>
        <v>0.30924954456000014</v>
      </c>
      <c r="AW129" s="109">
        <f>SUM(AR129:AV129)</f>
        <v>1.2987473901600004</v>
      </c>
      <c r="AX129" s="113">
        <f>AW129/I129*100</f>
        <v>4.3640705314516133</v>
      </c>
      <c r="AY129" s="100">
        <v>0.75</v>
      </c>
      <c r="AZ129" s="100">
        <v>8.06</v>
      </c>
      <c r="BA129" s="100">
        <v>-38.080000000000005</v>
      </c>
      <c r="BB129" s="100">
        <v>-7.76</v>
      </c>
      <c r="BC129" s="100">
        <v>-18.8</v>
      </c>
      <c r="BE129" s="12">
        <v>2021</v>
      </c>
      <c r="BF129" s="12">
        <f>IF(BE129&gt;2020,0,IF(BE129&gt;2008,1,IF(BE129&gt;2001,2,IF(BE129&gt;1990,3,IF(BE129&gt;1980,4,IF(BE129&gt;1973,5,IF(BE129&gt;1970,6,IF(BE129&gt;1960,7,IF(BE129&gt;1958,8,IF(BE129&gt;1953,9,10))))))))))</f>
        <v>0</v>
      </c>
      <c r="BG129" s="100">
        <v>16.97</v>
      </c>
      <c r="BH129" s="55" t="s">
        <v>121</v>
      </c>
      <c r="BI129" s="55" t="s">
        <v>122</v>
      </c>
    </row>
    <row r="130" spans="1:61" ht="12.75" customHeight="1" x14ac:dyDescent="0.2">
      <c r="A130" s="116" t="s">
        <v>1583</v>
      </c>
      <c r="B130" s="55" t="s">
        <v>1584</v>
      </c>
      <c r="C130" s="156" t="s">
        <v>116</v>
      </c>
      <c r="D130" s="98" t="s">
        <v>215</v>
      </c>
      <c r="E130" s="157">
        <v>7</v>
      </c>
      <c r="F130" s="2">
        <v>615</v>
      </c>
      <c r="G130" s="2" t="s">
        <v>146</v>
      </c>
      <c r="H130" s="2" t="s">
        <v>146</v>
      </c>
      <c r="I130" s="100">
        <v>71.95</v>
      </c>
      <c r="J130" s="101">
        <f>(M130/I130)*100</f>
        <v>2.4461431549687283</v>
      </c>
      <c r="K130" s="104">
        <v>0.44</v>
      </c>
      <c r="L130" s="71">
        <v>4</v>
      </c>
      <c r="M130" s="28">
        <f>K130*L130</f>
        <v>1.76</v>
      </c>
      <c r="N130" s="103" t="s">
        <v>873</v>
      </c>
      <c r="O130" s="104">
        <v>0.42</v>
      </c>
      <c r="P130" s="158">
        <v>46157</v>
      </c>
      <c r="Q130" s="158">
        <v>46185</v>
      </c>
      <c r="R130" s="28">
        <f>(K130-O130)/O130*100</f>
        <v>4.7619047619047663</v>
      </c>
      <c r="S130" s="105">
        <f>IF(INDEX(Historical!$D$7:$D1510,MATCH(B130,Historical!$B$7:$B$1062,0))=0,"n/a",(INDEX(Historical!$C$7:$C$1062,MATCH(B130,Historical!$B$7:$B$1062,0))/INDEX(Historical!$D$7:$D$1062,MATCH(B130,Historical!$B$7:$B$1062,0))-1)*100)</f>
        <v>9.27152317880795</v>
      </c>
      <c r="T130" s="105">
        <f>IF(INDEX(Historical!$F$7:$F$1062,MATCH(B130,Historical!$B$7:$B$1062,0))=0,"n/a",((INDEX(Historical!$C$7:$C$1062,MATCH(B130,Historical!$B$7:$B$1062,0))/INDEX(Historical!$F$7:$F$1062,MATCH(B130,Historical!$B$7:$B$1062,0)))^(1/3)-1)*100)</f>
        <v>14.126628720201207</v>
      </c>
      <c r="U130" s="105">
        <f>IF(INDEX(Historical!$H$7:$H$1062,MATCH(B130,Historical!$B$7:$B$1062,0))=0,"n/a",((INDEX(Historical!$C$7:$C$1062,MATCH(B130,Historical!$B$7:$B$1062,0))/INDEX(Historical!$H$7:$H$1062,MATCH(B130,Historical!$B$7:$B$1062,0)))^(1/5)-1)*100)</f>
        <v>22.423992536427463</v>
      </c>
      <c r="V130" s="105" t="str">
        <f>IF(INDEX(Historical!$M$7:$M$1062,MATCH(B130,Historical!$B$7:$B$1062,0))=0,"n/a",((INDEX(Historical!$C$7:$C$1062,MATCH(B130,Historical!$B$7:$B$1062,0))/INDEX(Historical!$M$7:$M$1062,MATCH(B130,Historical!$B$7:$B$1062,0)))^(1/10)-1)*100)</f>
        <v>n/a</v>
      </c>
      <c r="W130" s="106" t="str">
        <f>IF(OR(U130&lt;=0,U130="n/a",V130&lt;=0,V130="n/a"),"n/a",U130/V130)</f>
        <v>n/a</v>
      </c>
      <c r="X130" s="107">
        <f>IF(OR(AJ130&lt;=0,AJ130="n/a",U130&lt;=0,U130="n/a"),"n/a",U130/AJ130)</f>
        <v>2.047853199673741</v>
      </c>
      <c r="Y130" s="162"/>
      <c r="Z130" s="101">
        <f>IF(OR(AC130&lt;0.01,AC130="n/a"),"n/a",M130/AC130*100)</f>
        <v>45.128205128205131</v>
      </c>
      <c r="AA130" s="109">
        <f>IF(OR(AC130&lt;0.01,AC130="n/a"),"n/a",I130/AC130)</f>
        <v>18.448717948717949</v>
      </c>
      <c r="AB130" s="71">
        <v>12</v>
      </c>
      <c r="AC130" s="100">
        <v>3.9</v>
      </c>
      <c r="AD130" s="100">
        <v>1.91</v>
      </c>
      <c r="AE130" s="100">
        <v>1.84</v>
      </c>
      <c r="AF130" s="100" t="s">
        <v>142</v>
      </c>
      <c r="AG130" s="100" t="s">
        <v>142</v>
      </c>
      <c r="AH130" s="100">
        <v>1.03</v>
      </c>
      <c r="AI130" s="100">
        <v>12.72</v>
      </c>
      <c r="AJ130" s="100">
        <v>10.95</v>
      </c>
      <c r="AK130" s="100">
        <v>8.18</v>
      </c>
      <c r="AL130" s="100">
        <v>27390</v>
      </c>
      <c r="AM130" s="100">
        <v>0.11</v>
      </c>
      <c r="AN130" s="100" t="s">
        <v>142</v>
      </c>
      <c r="AO130" s="110">
        <f>IF(U130="n/a","n/a",IF(AA130&lt;0,"n/a",IF(AA130="n/a","n/a",J130+U130-AA130)))</f>
        <v>6.4214177426782406</v>
      </c>
      <c r="AP130" s="111">
        <f>IF(U130="n/a","n/a",J130+U130)</f>
        <v>24.87013569139619</v>
      </c>
      <c r="AQ130" s="112" t="str">
        <f>IF(OR(AC130&lt;0.01,AC130="n/a",AF130="n/a"),"n/a",(I130/SQRT(22.5*AC130*(I130/AF130))-1)*100)</f>
        <v>n/a</v>
      </c>
      <c r="AR130" s="101">
        <f>INDEX(Historical!$C$7:$C$1063,MATCH(B130,Historical!$B$7:$B$1063,0))*IF(AH130="n/a",1.03,IF(AH130&lt;0,1.01,IF(AH130&gt;10,1.1,(1+AH130/100))))</f>
        <v>1.6669949999999998</v>
      </c>
      <c r="AS130" s="109">
        <f>IF($AI130="n/a",1.03*AR130,IF($AI130&lt;0,1.01*AR130,IF($AI130&gt;10,1.1*AR130,(1+$AI130/100)*AR130)))</f>
        <v>1.8336945</v>
      </c>
      <c r="AT130" s="109">
        <f>IF($AK130="n/a",1.03*AS130,IF($AK130&lt;0,1.01*AS130,IF($AK130&gt;10,1.1*AS130,(1+$AK130/100)*AS130)))</f>
        <v>1.9836907101000001</v>
      </c>
      <c r="AU130" s="109">
        <f>IF($AK130="n/a",1.03*AT130,IF($AK130&lt;0,1.01*AT130,IF($AK130&gt;10,1.1*AT130,(1+$AK130/100)*AT130)))</f>
        <v>2.1459566101861802</v>
      </c>
      <c r="AV130" s="109">
        <f>IF($AK130="n/a",1.03*AU130,IF($AK130&lt;0,1.01*AU130,IF($AK130&gt;10,1.1*AU130,(1+$AK130/100)*AU130)))</f>
        <v>2.3214958608994101</v>
      </c>
      <c r="AW130" s="109">
        <f>SUM(AR130:AV130)</f>
        <v>9.9518326811855893</v>
      </c>
      <c r="AX130" s="113">
        <f>AW130/I130*100</f>
        <v>13.831595109361485</v>
      </c>
      <c r="AY130" s="100">
        <v>0.88</v>
      </c>
      <c r="AZ130" s="100">
        <v>4.03</v>
      </c>
      <c r="BA130" s="100">
        <v>-23.91</v>
      </c>
      <c r="BB130" s="100">
        <v>-0.06</v>
      </c>
      <c r="BC130" s="100">
        <v>-12.65</v>
      </c>
      <c r="BE130" s="12">
        <v>2018</v>
      </c>
      <c r="BF130" s="12">
        <f>IF(BE130&gt;2020,0,IF(BE130&gt;2008,1,IF(BE130&gt;2001,2,IF(BE130&gt;1990,3,IF(BE130&gt;1980,4,IF(BE130&gt;1973,5,IF(BE130&gt;1970,6,IF(BE130&gt;1960,7,IF(BE130&gt;1958,8,IF(BE130&gt;1953,9,10))))))))))</f>
        <v>1</v>
      </c>
      <c r="BG130" s="100">
        <v>14.000000000000002</v>
      </c>
      <c r="BH130" s="55" t="s">
        <v>121</v>
      </c>
      <c r="BI130" s="55" t="s">
        <v>122</v>
      </c>
    </row>
    <row r="131" spans="1:61" ht="12.75" customHeight="1" x14ac:dyDescent="0.2">
      <c r="A131" s="116" t="s">
        <v>5591</v>
      </c>
      <c r="B131" s="55" t="s">
        <v>5581</v>
      </c>
      <c r="C131" s="156" t="s">
        <v>134</v>
      </c>
      <c r="D131" s="98" t="s">
        <v>186</v>
      </c>
      <c r="E131" s="157">
        <v>6</v>
      </c>
      <c r="F131" s="2">
        <v>659</v>
      </c>
      <c r="G131" s="2" t="s">
        <v>146</v>
      </c>
      <c r="H131" s="2" t="s">
        <v>146</v>
      </c>
      <c r="I131" s="100">
        <v>10.3</v>
      </c>
      <c r="J131" s="101">
        <f>(M131/I131)*100</f>
        <v>8.9320388349514559</v>
      </c>
      <c r="K131" s="104">
        <v>0.23</v>
      </c>
      <c r="L131" s="71">
        <v>4</v>
      </c>
      <c r="M131" s="28">
        <f>K131*L131</f>
        <v>0.92</v>
      </c>
      <c r="N131" s="103" t="s">
        <v>696</v>
      </c>
      <c r="O131" s="104">
        <v>0.22500000000000001</v>
      </c>
      <c r="P131" s="158">
        <v>46155</v>
      </c>
      <c r="Q131" s="158">
        <v>46169</v>
      </c>
      <c r="R131" s="28">
        <f>(K131-O131)/O131*100</f>
        <v>2.2222222222222241</v>
      </c>
      <c r="S131" s="105">
        <f>IF(INDEX(Historical!$D$7:$D1734,MATCH(B131,Historical!$B$7:$B$1062,0))=0,"n/a",(INDEX(Historical!$C$7:$C$1062,MATCH(B131,Historical!$B$7:$B$1062,0))/INDEX(Historical!$D$7:$D$1062,MATCH(B131,Historical!$B$7:$B$1062,0))-1)*100)</f>
        <v>25.735294117647058</v>
      </c>
      <c r="T131" s="105">
        <f>IF(INDEX(Historical!$F$7:$F$1062,MATCH(B131,Historical!$B$7:$B$1062,0))=0,"n/a",((INDEX(Historical!$C$7:$C$1062,MATCH(B131,Historical!$B$7:$B$1062,0))/INDEX(Historical!$F$7:$F$1062,MATCH(B131,Historical!$B$7:$B$1062,0)))^(1/3)-1)*100)</f>
        <v>25.747459509892899</v>
      </c>
      <c r="U131" s="105" t="str">
        <f>IF(INDEX(Historical!$H$7:$H$1062,MATCH(B131,Historical!$B$7:$B$1062,0))=0,"n/a",((INDEX(Historical!$C$7:$C$1062,MATCH(B131,Historical!$B$7:$B$1062,0))/INDEX(Historical!$H$7:$H$1062,MATCH(B131,Historical!$B$7:$B$1062,0)))^(1/5)-1)*100)</f>
        <v>n/a</v>
      </c>
      <c r="V131" s="105" t="str">
        <f>IF(INDEX(Historical!$M$7:$M$1062,MATCH(B131,Historical!$B$7:$B$1062,0))=0,"n/a",((INDEX(Historical!$C$7:$C$1062,MATCH(B131,Historical!$B$7:$B$1062,0))/INDEX(Historical!$M$7:$M$1062,MATCH(B131,Historical!$B$7:$B$1062,0)))^(1/10)-1)*100)</f>
        <v>n/a</v>
      </c>
      <c r="W131" s="106" t="str">
        <f>IF(OR(U131&lt;=0,U131="n/a",V131&lt;=0,V131="n/a"),"n/a",U131/V131)</f>
        <v>n/a</v>
      </c>
      <c r="X131" s="107" t="str">
        <f>IF(OR(AJ131&lt;=0,AJ131="n/a",U131&lt;=0,U131="n/a"),"n/a",U131/AJ131)</f>
        <v>n/a</v>
      </c>
      <c r="Y131" s="162"/>
      <c r="Z131" s="101">
        <f>IF(OR(AC131&lt;0.01,AC131="n/a"),"n/a",M131/AC131*100)</f>
        <v>1150</v>
      </c>
      <c r="AA131" s="109">
        <f>IF(OR(AC131&lt;0.01,AC131="n/a"),"n/a",I131/AC131)</f>
        <v>128.75</v>
      </c>
      <c r="AB131" s="71">
        <v>12</v>
      </c>
      <c r="AC131" s="100">
        <v>0.08</v>
      </c>
      <c r="AD131" s="100">
        <v>1.02</v>
      </c>
      <c r="AE131" s="100">
        <v>5.46</v>
      </c>
      <c r="AF131" s="100">
        <v>3.32</v>
      </c>
      <c r="AG131" s="100">
        <v>3.92</v>
      </c>
      <c r="AH131" s="100">
        <v>5.0200000000000005</v>
      </c>
      <c r="AI131" s="100">
        <v>11.559999999999999</v>
      </c>
      <c r="AJ131" s="100" t="s">
        <v>142</v>
      </c>
      <c r="AK131" s="100">
        <v>10.25</v>
      </c>
      <c r="AL131" s="100">
        <v>16059.999999999998</v>
      </c>
      <c r="AM131" s="100">
        <v>5.37</v>
      </c>
      <c r="AN131" s="100">
        <v>2.0699999999999998</v>
      </c>
      <c r="AO131" s="110" t="str">
        <f>IF(U131="n/a","n/a",IF(AA131&lt;0,"n/a",IF(AA131="n/a","n/a",J131+U131-AA131)))</f>
        <v>n/a</v>
      </c>
      <c r="AP131" s="111" t="str">
        <f>IF(U131="n/a","n/a",J131+U131)</f>
        <v>n/a</v>
      </c>
      <c r="AQ131" s="112">
        <f>IF(OR(AC131&lt;0.01,AC131="n/a",AF131="n/a"),"n/a",(I131/SQRT(22.5*AC131*(I131/AF131))-1)*100)</f>
        <v>335.86440297158668</v>
      </c>
      <c r="AR131" s="101">
        <f>INDEX(Historical!$C$7:$C$1063,MATCH(B131,Historical!$B$7:$B$1063,0))*IF(AH131="n/a",1.03,IF(AH131&lt;0,1.01,IF(AH131&gt;10,1.1,(1+AH131/100))))</f>
        <v>0.89792099999999997</v>
      </c>
      <c r="AS131" s="109">
        <f>IF($AI131="n/a",1.03*AR131,IF($AI131&lt;0,1.01*AR131,IF($AI131&gt;10,1.1*AR131,(1+$AI131/100)*AR131)))</f>
        <v>0.98771310000000001</v>
      </c>
      <c r="AT131" s="109">
        <f>IF($AK131="n/a",1.03*AS131,IF($AK131&lt;0,1.01*AS131,IF($AK131&gt;10,1.1*AS131,(1+$AK131/100)*AS131)))</f>
        <v>1.0864844100000002</v>
      </c>
      <c r="AU131" s="109">
        <f>IF($AK131="n/a",1.03*AT131,IF($AK131&lt;0,1.01*AT131,IF($AK131&gt;10,1.1*AT131,(1+$AK131/100)*AT131)))</f>
        <v>1.1951328510000003</v>
      </c>
      <c r="AV131" s="109">
        <f>IF($AK131="n/a",1.03*AU131,IF($AK131&lt;0,1.01*AU131,IF($AK131&gt;10,1.1*AU131,(1+$AK131/100)*AU131)))</f>
        <v>1.3146461361000004</v>
      </c>
      <c r="AW131" s="109">
        <f>SUM(AR131:AV131)</f>
        <v>5.4818974971000003</v>
      </c>
      <c r="AX131" s="113">
        <f>AW131/I131*100</f>
        <v>53.22230579708738</v>
      </c>
      <c r="AY131" s="100">
        <v>1.17</v>
      </c>
      <c r="AZ131" s="100">
        <v>29.56</v>
      </c>
      <c r="BA131" s="100">
        <v>-49.95</v>
      </c>
      <c r="BB131" s="100">
        <v>8.15</v>
      </c>
      <c r="BC131" s="100">
        <v>-13.81</v>
      </c>
      <c r="BE131" s="12">
        <v>2021</v>
      </c>
      <c r="BF131" s="12">
        <f>IF(BE131&gt;2020,0,IF(BE131&gt;2008,1,IF(BE131&gt;2001,2,IF(BE131&gt;1990,3,IF(BE131&gt;1980,4,IF(BE131&gt;1973,5,IF(BE131&gt;1970,6,IF(BE131&gt;1960,7,IF(BE131&gt;1958,8,IF(BE131&gt;1953,9,10))))))))))</f>
        <v>0</v>
      </c>
      <c r="BG131" s="100">
        <v>0.70000000000000007</v>
      </c>
      <c r="BH131" s="55" t="s">
        <v>121</v>
      </c>
      <c r="BI131" s="55" t="s">
        <v>122</v>
      </c>
    </row>
    <row r="132" spans="1:61" ht="12.75" customHeight="1" x14ac:dyDescent="0.2">
      <c r="A132" s="116" t="s">
        <v>1585</v>
      </c>
      <c r="B132" s="55" t="s">
        <v>1586</v>
      </c>
      <c r="C132" s="156" t="s">
        <v>335</v>
      </c>
      <c r="D132" s="98" t="s">
        <v>1091</v>
      </c>
      <c r="E132" s="157">
        <v>6</v>
      </c>
      <c r="F132" s="2">
        <v>655</v>
      </c>
      <c r="G132" s="2" t="s">
        <v>146</v>
      </c>
      <c r="H132" s="2" t="s">
        <v>146</v>
      </c>
      <c r="I132" s="100">
        <v>37.92</v>
      </c>
      <c r="J132" s="101">
        <f>(M132/I132)*100</f>
        <v>7.3839662447257375</v>
      </c>
      <c r="K132" s="104">
        <v>0.7</v>
      </c>
      <c r="L132" s="71">
        <v>4</v>
      </c>
      <c r="M132" s="28">
        <f>K132*L132</f>
        <v>2.8</v>
      </c>
      <c r="N132" s="103" t="s">
        <v>1443</v>
      </c>
      <c r="O132" s="104">
        <v>0.69</v>
      </c>
      <c r="P132" s="158">
        <v>46129</v>
      </c>
      <c r="Q132" s="158">
        <v>46143</v>
      </c>
      <c r="R132" s="28">
        <f>(K132-O132)/O132*100</f>
        <v>1.4492753623188419</v>
      </c>
      <c r="S132" s="105">
        <f>IF(INDEX(Historical!$D$7:$D1513,MATCH(B132,Historical!$B$7:$B$1062,0))=0,"n/a",(INDEX(Historical!$C$7:$C$1062,MATCH(B132,Historical!$B$7:$B$1062,0))/INDEX(Historical!$D$7:$D$1062,MATCH(B132,Historical!$B$7:$B$1062,0))-1)*100)</f>
        <v>3.007518796992481</v>
      </c>
      <c r="T132" s="105">
        <f>IF(INDEX(Historical!$F$7:$F$1062,MATCH(B132,Historical!$B$7:$B$1062,0))=0,"n/a",((INDEX(Historical!$C$7:$C$1062,MATCH(B132,Historical!$B$7:$B$1062,0))/INDEX(Historical!$F$7:$F$1062,MATCH(B132,Historical!$B$7:$B$1062,0)))^(1/3)-1)*100)</f>
        <v>9.7977412125350725</v>
      </c>
      <c r="U132" s="105">
        <f>IF(INDEX(Historical!$H$7:$H$1062,MATCH(B132,Historical!$B$7:$B$1062,0))=0,"n/a",((INDEX(Historical!$C$7:$C$1062,MATCH(B132,Historical!$B$7:$B$1062,0))/INDEX(Historical!$H$7:$H$1062,MATCH(B132,Historical!$B$7:$B$1062,0)))^(1/5)-1)*100)</f>
        <v>19.593205895205855</v>
      </c>
      <c r="V132" s="105">
        <f>IF(INDEX(Historical!$M$7:$M$1062,MATCH(B132,Historical!$B$7:$B$1062,0))=0,"n/a",((INDEX(Historical!$C$7:$C$1062,MATCH(B132,Historical!$B$7:$B$1062,0))/INDEX(Historical!$M$7:$M$1062,MATCH(B132,Historical!$B$7:$B$1062,0)))^(1/10)-1)*100)</f>
        <v>11.0575102478067</v>
      </c>
      <c r="W132" s="106">
        <f>IF(OR(U132&lt;=0,U132="n/a",V132&lt;=0,V132="n/a"),"n/a",U132/V132)</f>
        <v>1.7719364898705152</v>
      </c>
      <c r="X132" s="107">
        <f>IF(OR(AJ132&lt;=0,AJ132="n/a",U132&lt;=0,U132="n/a"),"n/a",U132/AJ132)</f>
        <v>0.96804376952598103</v>
      </c>
      <c r="Y132" s="162"/>
      <c r="Z132" s="101" t="str">
        <f>IF(OR(AC132&lt;0.01,AC132="n/a"),"n/a",M132/AC132*100)</f>
        <v>n/a</v>
      </c>
      <c r="AA132" s="109" t="str">
        <f>IF(OR(AC132&lt;0.01,AC132="n/a"),"n/a",I132/AC132)</f>
        <v>n/a</v>
      </c>
      <c r="AB132" s="71">
        <v>12</v>
      </c>
      <c r="AC132" s="100">
        <v>-2.64</v>
      </c>
      <c r="AD132" s="100">
        <v>0.81</v>
      </c>
      <c r="AE132" s="100">
        <v>0.38</v>
      </c>
      <c r="AF132" s="100">
        <v>1.08</v>
      </c>
      <c r="AG132" s="100">
        <v>-7.01</v>
      </c>
      <c r="AH132" s="100">
        <v>16.75</v>
      </c>
      <c r="AI132" s="100">
        <v>22.57</v>
      </c>
      <c r="AJ132" s="100">
        <v>20.239999999999998</v>
      </c>
      <c r="AK132" s="100">
        <v>15.6</v>
      </c>
      <c r="AL132" s="100">
        <v>566.17999999999995</v>
      </c>
      <c r="AM132" s="100">
        <v>7.7</v>
      </c>
      <c r="AN132" s="100">
        <v>1.1299999999999999</v>
      </c>
      <c r="AO132" s="110" t="str">
        <f>IF(U132="n/a","n/a",IF(AA132&lt;0,"n/a",IF(AA132="n/a","n/a",J132+U132-AA132)))</f>
        <v>n/a</v>
      </c>
      <c r="AP132" s="111">
        <f>IF(U132="n/a","n/a",J132+U132)</f>
        <v>26.977172139931593</v>
      </c>
      <c r="AQ132" s="112" t="str">
        <f>IF(OR(AC132&lt;0.01,AC132="n/a",AF132="n/a"),"n/a",(I132/SQRT(22.5*AC132*(I132/AF132))-1)*100)</f>
        <v>n/a</v>
      </c>
      <c r="AR132" s="101">
        <f>INDEX(Historical!$C$7:$C$1063,MATCH(B132,Historical!$B$7:$B$1063,0))*IF(AH132="n/a",1.03,IF(AH132&lt;0,1.01,IF(AH132&gt;10,1.1,(1+AH132/100))))</f>
        <v>3.0140000000000007</v>
      </c>
      <c r="AS132" s="109">
        <f>IF($AI132="n/a",1.03*AR132,IF($AI132&lt;0,1.01*AR132,IF($AI132&gt;10,1.1*AR132,(1+$AI132/100)*AR132)))</f>
        <v>3.3154000000000012</v>
      </c>
      <c r="AT132" s="109">
        <f>IF($AK132="n/a",1.03*AS132,IF($AK132&lt;0,1.01*AS132,IF($AK132&gt;10,1.1*AS132,(1+$AK132/100)*AS132)))</f>
        <v>3.6469400000000016</v>
      </c>
      <c r="AU132" s="109">
        <f>IF($AK132="n/a",1.03*AT132,IF($AK132&lt;0,1.01*AT132,IF($AK132&gt;10,1.1*AT132,(1+$AK132/100)*AT132)))</f>
        <v>4.0116340000000017</v>
      </c>
      <c r="AV132" s="109">
        <f>IF($AK132="n/a",1.03*AU132,IF($AK132&lt;0,1.01*AU132,IF($AK132&gt;10,1.1*AU132,(1+$AK132/100)*AU132)))</f>
        <v>4.4127974000000023</v>
      </c>
      <c r="AW132" s="109">
        <f>SUM(AR132:AV132)</f>
        <v>18.400771400000007</v>
      </c>
      <c r="AX132" s="113">
        <f>AW132/I132*100</f>
        <v>48.525241033755293</v>
      </c>
      <c r="AY132" s="100">
        <v>1.03</v>
      </c>
      <c r="AZ132" s="100">
        <v>24.060000000000002</v>
      </c>
      <c r="BA132" s="100">
        <v>-26.529999999999998</v>
      </c>
      <c r="BB132" s="100">
        <v>-3.6900000000000004</v>
      </c>
      <c r="BC132" s="100">
        <v>-2.12</v>
      </c>
      <c r="BE132" s="12">
        <v>2021</v>
      </c>
      <c r="BF132" s="12">
        <f>IF(BE132&gt;2020,0,IF(BE132&gt;2008,1,IF(BE132&gt;2001,2,IF(BE132&gt;1990,3,IF(BE132&gt;1980,4,IF(BE132&gt;1973,5,IF(BE132&gt;1970,6,IF(BE132&gt;1960,7,IF(BE132&gt;1958,8,IF(BE132&gt;1953,9,10))))))))))</f>
        <v>0</v>
      </c>
      <c r="BG132" s="100">
        <v>-2.92</v>
      </c>
      <c r="BH132" s="55" t="s">
        <v>121</v>
      </c>
      <c r="BI132" s="55" t="s">
        <v>122</v>
      </c>
    </row>
    <row r="133" spans="1:61" ht="12.75" customHeight="1" x14ac:dyDescent="0.2">
      <c r="A133" s="146" t="s">
        <v>5655</v>
      </c>
      <c r="B133" s="55" t="s">
        <v>3026</v>
      </c>
      <c r="C133" s="156" t="s">
        <v>263</v>
      </c>
      <c r="D133" s="98" t="s">
        <v>264</v>
      </c>
      <c r="E133" s="157">
        <v>5</v>
      </c>
      <c r="F133" s="2">
        <v>707</v>
      </c>
      <c r="G133" s="2" t="s">
        <v>146</v>
      </c>
      <c r="H133" s="2" t="s">
        <v>146</v>
      </c>
      <c r="I133" s="100">
        <v>57.07</v>
      </c>
      <c r="J133" s="101">
        <f>(M133/I133)*100</f>
        <v>1.8223234624145785</v>
      </c>
      <c r="K133" s="104">
        <v>0.26</v>
      </c>
      <c r="L133" s="71">
        <v>4</v>
      </c>
      <c r="M133" s="28">
        <f>K133*L133</f>
        <v>1.04</v>
      </c>
      <c r="N133" s="103" t="s">
        <v>209</v>
      </c>
      <c r="O133" s="104">
        <v>0.24</v>
      </c>
      <c r="P133" s="158">
        <v>46091</v>
      </c>
      <c r="Q133" s="158">
        <v>46127</v>
      </c>
      <c r="R133" s="28">
        <f>(K133-O133)/O133*100</f>
        <v>8.333333333333341</v>
      </c>
      <c r="S133" s="105">
        <f>IF(INDEX(Historical!$D$7:$D1732,MATCH(B133,Historical!$B$7:$B$1062,0))=0,"n/a",(INDEX(Historical!$C$7:$C$1062,MATCH(B133,Historical!$B$7:$B$1062,0))/INDEX(Historical!$D$7:$D$1062,MATCH(B133,Historical!$B$7:$B$1062,0))-1)*100)</f>
        <v>11.904761904761884</v>
      </c>
      <c r="T133" s="105">
        <f>IF(INDEX(Historical!$F$7:$F$1062,MATCH(B133,Historical!$B$7:$B$1062,0))=0,"n/a",((INDEX(Historical!$C$7:$C$1062,MATCH(B133,Historical!$B$7:$B$1062,0))/INDEX(Historical!$F$7:$F$1062,MATCH(B133,Historical!$B$7:$B$1062,0)))^(1/3)-1)*100)</f>
        <v>32.950289523458665</v>
      </c>
      <c r="U133" s="105">
        <f>IF(INDEX(Historical!$H$7:$H$1062,MATCH(B133,Historical!$B$7:$B$1062,0))=0,"n/a",((INDEX(Historical!$C$7:$C$1062,MATCH(B133,Historical!$B$7:$B$1062,0))/INDEX(Historical!$H$7:$H$1062,MATCH(B133,Historical!$B$7:$B$1062,0)))^(1/5)-1)*100)</f>
        <v>-10.09132981313342</v>
      </c>
      <c r="V133" s="105">
        <f>IF(INDEX(Historical!$M$7:$M$1062,MATCH(B133,Historical!$B$7:$B$1062,0))=0,"n/a",((INDEX(Historical!$C$7:$C$1062,MATCH(B133,Historical!$B$7:$B$1062,0))/INDEX(Historical!$M$7:$M$1062,MATCH(B133,Historical!$B$7:$B$1062,0)))^(1/10)-1)*100)</f>
        <v>-10.773143213212988</v>
      </c>
      <c r="W133" s="106" t="str">
        <f>IF(OR(U133&lt;=0,U133="n/a",V133&lt;=0,V133="n/a"),"n/a",U133/V133)</f>
        <v>n/a</v>
      </c>
      <c r="X133" s="107" t="str">
        <f>IF(OR(AJ133&lt;=0,AJ133="n/a",U133&lt;=0,U133="n/a"),"n/a",U133/AJ133)</f>
        <v>n/a</v>
      </c>
      <c r="Y133" s="159"/>
      <c r="Z133" s="101">
        <f>IF(OR(AC133&lt;0.01,AC133="n/a"),"n/a",M133/AC133*100)</f>
        <v>118.18181818181819</v>
      </c>
      <c r="AA133" s="109">
        <f>IF(OR(AC133&lt;0.01,AC133="n/a"),"n/a",I133/AC133)</f>
        <v>64.852272727272734</v>
      </c>
      <c r="AB133" s="71">
        <v>12</v>
      </c>
      <c r="AC133" s="100">
        <v>0.88</v>
      </c>
      <c r="AD133" s="100">
        <v>0.75</v>
      </c>
      <c r="AE133" s="100">
        <v>2.41</v>
      </c>
      <c r="AF133" s="100">
        <v>1.85</v>
      </c>
      <c r="AG133" s="100">
        <v>4.5600000000000005</v>
      </c>
      <c r="AH133" s="100">
        <v>152.19</v>
      </c>
      <c r="AI133" s="100">
        <v>-32.93</v>
      </c>
      <c r="AJ133" s="100" t="s">
        <v>142</v>
      </c>
      <c r="AK133" s="100">
        <v>20.349999999999998</v>
      </c>
      <c r="AL133" s="100">
        <v>56760</v>
      </c>
      <c r="AM133" s="100">
        <v>0.38</v>
      </c>
      <c r="AN133" s="100">
        <v>0.43</v>
      </c>
      <c r="AO133" s="110">
        <f>IF(U133="n/a","n/a",IF(AA133&lt;0,"n/a",IF(AA133="n/a","n/a",J133+U133-AA133)))</f>
        <v>-73.121279077991574</v>
      </c>
      <c r="AP133" s="111">
        <f>IF(U133="n/a","n/a",J133+U133)</f>
        <v>-8.2690063507188416</v>
      </c>
      <c r="AQ133" s="112">
        <f>IF(OR(AC133&lt;0.01,AC133="n/a",AF133="n/a"),"n/a",(I133/SQRT(22.5*AC133*(I133/AF133))-1)*100)</f>
        <v>130.91769052625614</v>
      </c>
      <c r="AR133" s="101">
        <f>INDEX(Historical!$C$7:$C$1063,MATCH(B133,Historical!$B$7:$B$1063,0))*IF(AH133="n/a",1.03,IF(AH133&lt;0,1.01,IF(AH133&gt;10,1.1,(1+AH133/100))))</f>
        <v>1.034</v>
      </c>
      <c r="AS133" s="109">
        <f>IF($AI133="n/a",1.03*AR133,IF($AI133&lt;0,1.01*AR133,IF($AI133&gt;10,1.1*AR133,(1+$AI133/100)*AR133)))</f>
        <v>1.04434</v>
      </c>
      <c r="AT133" s="109">
        <f>IF($AK133="n/a",1.03*AS133,IF($AK133&lt;0,1.01*AS133,IF($AK133&gt;10,1.1*AS133,(1+$AK133/100)*AS133)))</f>
        <v>1.1487740000000002</v>
      </c>
      <c r="AU133" s="109">
        <f>IF($AK133="n/a",1.03*AT133,IF($AK133&lt;0,1.01*AT133,IF($AK133&gt;10,1.1*AT133,(1+$AK133/100)*AT133)))</f>
        <v>1.2636514000000003</v>
      </c>
      <c r="AV133" s="109">
        <f>IF($AK133="n/a",1.03*AU133,IF($AK133&lt;0,1.01*AU133,IF($AK133&gt;10,1.1*AU133,(1+$AK133/100)*AU133)))</f>
        <v>1.3900165400000004</v>
      </c>
      <c r="AW133" s="109">
        <f>SUM(AR133:AV133)</f>
        <v>5.8807819400000012</v>
      </c>
      <c r="AX133" s="113">
        <f>AW133/I133*100</f>
        <v>10.304506640967235</v>
      </c>
      <c r="AY133" s="718">
        <v>0.15</v>
      </c>
      <c r="AZ133" s="100">
        <v>47.089999999999996</v>
      </c>
      <c r="BA133" s="100">
        <v>-15.39</v>
      </c>
      <c r="BB133" s="100">
        <v>4.21</v>
      </c>
      <c r="BC133" s="100">
        <v>13.600000000000001</v>
      </c>
      <c r="BE133" s="12">
        <v>2022</v>
      </c>
      <c r="BF133" s="12">
        <f>IF(BE133&gt;2020,0,IF(BE133&gt;2008,1,IF(BE133&gt;2001,2,IF(BE133&gt;1990,3,IF(BE133&gt;1980,4,IF(BE133&gt;1973,5,IF(BE133&gt;1970,6,IF(BE133&gt;1960,7,IF(BE133&gt;1958,8,IF(BE133&gt;1953,9,10))))))))))</f>
        <v>0</v>
      </c>
      <c r="BG133" s="100">
        <v>2.0299999999999998</v>
      </c>
      <c r="BH133" s="55" t="s">
        <v>121</v>
      </c>
      <c r="BI133" s="55" t="s">
        <v>122</v>
      </c>
    </row>
    <row r="134" spans="1:61" ht="12.75" customHeight="1" x14ac:dyDescent="0.2">
      <c r="A134" s="116" t="s">
        <v>5585</v>
      </c>
      <c r="B134" s="55" t="s">
        <v>3676</v>
      </c>
      <c r="C134" s="156" t="s">
        <v>263</v>
      </c>
      <c r="D134" s="98" t="s">
        <v>264</v>
      </c>
      <c r="E134" s="157">
        <v>5</v>
      </c>
      <c r="F134" s="2">
        <v>698</v>
      </c>
      <c r="G134" s="2" t="s">
        <v>146</v>
      </c>
      <c r="H134" s="2" t="s">
        <v>146</v>
      </c>
      <c r="I134" s="100">
        <v>24.57</v>
      </c>
      <c r="J134" s="101">
        <f>(M134/I134)*100</f>
        <v>6.7969067969067956</v>
      </c>
      <c r="K134" s="104">
        <v>0.41749999999999998</v>
      </c>
      <c r="L134" s="71">
        <v>4</v>
      </c>
      <c r="M134" s="28">
        <f>K134*L134</f>
        <v>1.67</v>
      </c>
      <c r="N134" s="103" t="s">
        <v>151</v>
      </c>
      <c r="O134" s="104">
        <v>0.38</v>
      </c>
      <c r="P134" s="158">
        <v>46052</v>
      </c>
      <c r="Q134" s="158">
        <v>46066</v>
      </c>
      <c r="R134" s="28">
        <f>(K134-O134)/O134*100</f>
        <v>9.8684210526315734</v>
      </c>
      <c r="S134" s="105">
        <f>IF(INDEX(Historical!$D$7:$D1739,MATCH(B134,Historical!$B$7:$B$1062,0))=0,"n/a",(INDEX(Historical!$C$7:$C$1062,MATCH(B134,Historical!$B$7:$B$1062,0))/INDEX(Historical!$D$7:$D$1062,MATCH(B134,Historical!$B$7:$B$1062,0))-1)*100)</f>
        <v>19.685039370078748</v>
      </c>
      <c r="T134" s="105">
        <f>IF(INDEX(Historical!$F$7:$F$1062,MATCH(B134,Historical!$B$7:$B$1062,0))=0,"n/a",((INDEX(Historical!$C$7:$C$1062,MATCH(B134,Historical!$B$7:$B$1062,0))/INDEX(Historical!$F$7:$F$1062,MATCH(B134,Historical!$B$7:$B$1062,0)))^(1/3)-1)*100)</f>
        <v>22.223049490177349</v>
      </c>
      <c r="U134" s="105">
        <f>IF(INDEX(Historical!$H$7:$H$1062,MATCH(B134,Historical!$B$7:$B$1062,0))=0,"n/a",((INDEX(Historical!$C$7:$C$1062,MATCH(B134,Historical!$B$7:$B$1062,0))/INDEX(Historical!$H$7:$H$1062,MATCH(B134,Historical!$B$7:$B$1062,0)))^(1/5)-1)*100)</f>
        <v>11.050422629436895</v>
      </c>
      <c r="V134" s="105">
        <f>IF(INDEX(Historical!$M$7:$M$1062,MATCH(B134,Historical!$B$7:$B$1062,0))=0,"n/a",((INDEX(Historical!$C$7:$C$1062,MATCH(B134,Historical!$B$7:$B$1062,0))/INDEX(Historical!$M$7:$M$1062,MATCH(B134,Historical!$B$7:$B$1062,0)))^(1/10)-1)*100)</f>
        <v>-5.7736868655755558</v>
      </c>
      <c r="W134" s="106" t="str">
        <f>IF(OR(U134&lt;=0,U134="n/a",V134&lt;=0,V134="n/a"),"n/a",U134/V134)</f>
        <v>n/a</v>
      </c>
      <c r="X134" s="107" t="str">
        <f>IF(OR(AJ134&lt;=0,AJ134="n/a",U134&lt;=0,U134="n/a"),"n/a",U134/AJ134)</f>
        <v>n/a</v>
      </c>
      <c r="Y134" s="162"/>
      <c r="Z134" s="101">
        <f>IF(OR(AC134&lt;0.01,AC134="n/a"),"n/a",M134/AC134*100)</f>
        <v>124.62686567164178</v>
      </c>
      <c r="AA134" s="109">
        <f>IF(OR(AC134&lt;0.01,AC134="n/a"),"n/a",I134/AC134)</f>
        <v>18.335820895522389</v>
      </c>
      <c r="AB134" s="71">
        <v>12</v>
      </c>
      <c r="AC134" s="100">
        <v>1.34</v>
      </c>
      <c r="AD134" s="100">
        <v>1.31</v>
      </c>
      <c r="AE134" s="100">
        <v>0.38</v>
      </c>
      <c r="AF134" s="100">
        <v>2.29</v>
      </c>
      <c r="AG134" s="100">
        <v>10.34</v>
      </c>
      <c r="AH134" s="100">
        <v>5.43</v>
      </c>
      <c r="AI134" s="100">
        <v>10.59</v>
      </c>
      <c r="AJ134" s="100" t="s">
        <v>142</v>
      </c>
      <c r="AK134" s="100">
        <v>10.459999999999999</v>
      </c>
      <c r="AL134" s="100">
        <v>17330</v>
      </c>
      <c r="AM134" s="100">
        <v>35.07</v>
      </c>
      <c r="AN134" s="100">
        <v>1.21</v>
      </c>
      <c r="AO134" s="110">
        <f>IF(U134="n/a","n/a",IF(AA134&lt;0,"n/a",IF(AA134="n/a","n/a",J134+U134-AA134)))</f>
        <v>-0.48849146917869746</v>
      </c>
      <c r="AP134" s="111">
        <f>IF(U134="n/a","n/a",J134+U134)</f>
        <v>17.847329426343691</v>
      </c>
      <c r="AQ134" s="112">
        <f>IF(OR(AC134&lt;0.01,AC134="n/a",AF134="n/a"),"n/a",(I134/SQRT(22.5*AC134*(I134/AF134))-1)*100)</f>
        <v>36.608166098429564</v>
      </c>
      <c r="AR134" s="101">
        <f>INDEX(Historical!$C$7:$C$1063,MATCH(B134,Historical!$B$7:$B$1063,0))*IF(AH134="n/a",1.03,IF(AH134&lt;0,1.01,IF(AH134&gt;10,1.1,(1+AH134/100))))</f>
        <v>1.602536</v>
      </c>
      <c r="AS134" s="109">
        <f>IF($AI134="n/a",1.03*AR134,IF($AI134&lt;0,1.01*AR134,IF($AI134&gt;10,1.1*AR134,(1+$AI134/100)*AR134)))</f>
        <v>1.7627896000000001</v>
      </c>
      <c r="AT134" s="109">
        <f>IF($AK134="n/a",1.03*AS134,IF($AK134&lt;0,1.01*AS134,IF($AK134&gt;10,1.1*AS134,(1+$AK134/100)*AS134)))</f>
        <v>1.9390685600000002</v>
      </c>
      <c r="AU134" s="109">
        <f>IF($AK134="n/a",1.03*AT134,IF($AK134&lt;0,1.01*AT134,IF($AK134&gt;10,1.1*AT134,(1+$AK134/100)*AT134)))</f>
        <v>2.1329754160000003</v>
      </c>
      <c r="AV134" s="109">
        <f>IF($AK134="n/a",1.03*AU134,IF($AK134&lt;0,1.01*AU134,IF($AK134&gt;10,1.1*AU134,(1+$AK134/100)*AU134)))</f>
        <v>2.3462729576000005</v>
      </c>
      <c r="AW134" s="109">
        <f>SUM(AR134:AV134)</f>
        <v>9.7836425336000001</v>
      </c>
      <c r="AX134" s="113">
        <f>AW134/I134*100</f>
        <v>39.819464931216928</v>
      </c>
      <c r="AY134" s="718">
        <v>0.46</v>
      </c>
      <c r="AZ134" s="100">
        <v>56.65</v>
      </c>
      <c r="BA134" s="100">
        <v>-1.8399999999999999</v>
      </c>
      <c r="BB134" s="100">
        <v>6.68</v>
      </c>
      <c r="BC134" s="100">
        <v>20.46</v>
      </c>
      <c r="BE134" s="12">
        <v>2022</v>
      </c>
      <c r="BF134" s="12">
        <f>IF(BE134&gt;2020,0,IF(BE134&gt;2008,1,IF(BE134&gt;2001,2,IF(BE134&gt;1990,3,IF(BE134&gt;1980,4,IF(BE134&gt;1973,5,IF(BE134&gt;1970,6,IF(BE134&gt;1960,7,IF(BE134&gt;1958,8,IF(BE134&gt;1953,9,10))))))))))</f>
        <v>0</v>
      </c>
      <c r="BG134" s="100">
        <v>3.39</v>
      </c>
      <c r="BH134" s="55" t="s">
        <v>121</v>
      </c>
      <c r="BI134" s="55" t="s">
        <v>290</v>
      </c>
    </row>
    <row r="135" spans="1:61" ht="12.75" customHeight="1" x14ac:dyDescent="0.2">
      <c r="A135" s="116" t="s">
        <v>1587</v>
      </c>
      <c r="B135" s="55" t="s">
        <v>1588</v>
      </c>
      <c r="C135" s="156" t="s">
        <v>335</v>
      </c>
      <c r="D135" s="98" t="s">
        <v>371</v>
      </c>
      <c r="E135" s="157">
        <v>6</v>
      </c>
      <c r="F135" s="2">
        <v>673</v>
      </c>
      <c r="G135" s="2" t="s">
        <v>146</v>
      </c>
      <c r="H135" s="2" t="s">
        <v>146</v>
      </c>
      <c r="I135" s="100">
        <v>217.31</v>
      </c>
      <c r="J135" s="101">
        <f>(M135/I135)*100</f>
        <v>2.6505913211541112</v>
      </c>
      <c r="K135" s="104">
        <v>1.44</v>
      </c>
      <c r="L135" s="71">
        <v>4</v>
      </c>
      <c r="M135" s="28">
        <f>K135*L135</f>
        <v>5.76</v>
      </c>
      <c r="N135" s="103" t="s">
        <v>151</v>
      </c>
      <c r="O135" s="104">
        <v>1.42</v>
      </c>
      <c r="P135" s="158">
        <v>46248</v>
      </c>
      <c r="Q135" s="158">
        <v>46266</v>
      </c>
      <c r="R135" s="28">
        <f>(K135-O135)/O135*100</f>
        <v>1.4084507042253533</v>
      </c>
      <c r="S135" s="105">
        <f>IF(INDEX(Historical!$D$7:$D1515,MATCH(B135,Historical!$B$7:$B$1062,0))=0,"n/a",(INDEX(Historical!$C$7:$C$1062,MATCH(B135,Historical!$B$7:$B$1062,0))/INDEX(Historical!$D$7:$D$1062,MATCH(B135,Historical!$B$7:$B$1062,0))-1)*100)</f>
        <v>26.650366748166256</v>
      </c>
      <c r="T135" s="105">
        <f>IF(INDEX(Historical!$F$7:$F$1062,MATCH(B135,Historical!$B$7:$B$1062,0))=0,"n/a",((INDEX(Historical!$C$7:$C$1062,MATCH(B135,Historical!$B$7:$B$1062,0))/INDEX(Historical!$F$7:$F$1062,MATCH(B135,Historical!$B$7:$B$1062,0)))^(1/3)-1)*100)</f>
        <v>35.764577188472678</v>
      </c>
      <c r="U135" s="105">
        <f>IF(INDEX(Historical!$H$7:$H$1062,MATCH(B135,Historical!$B$7:$B$1062,0))=0,"n/a",((INDEX(Historical!$C$7:$C$1062,MATCH(B135,Historical!$B$7:$B$1062,0))/INDEX(Historical!$H$7:$H$1062,MATCH(B135,Historical!$B$7:$B$1062,0)))^(1/5)-1)*100)</f>
        <v>43.883202206454406</v>
      </c>
      <c r="V135" s="105">
        <f>IF(INDEX(Historical!$M$7:$M$1062,MATCH(B135,Historical!$B$7:$B$1062,0))=0,"n/a",((INDEX(Historical!$C$7:$C$1062,MATCH(B135,Historical!$B$7:$B$1062,0))/INDEX(Historical!$M$7:$M$1062,MATCH(B135,Historical!$B$7:$B$1062,0)))^(1/10)-1)*100)</f>
        <v>18.609695403488956</v>
      </c>
      <c r="W135" s="106">
        <f>IF(OR(U135&lt;=0,U135="n/a",V135&lt;=0,V135="n/a"),"n/a",U135/V135)</f>
        <v>2.3580827764772097</v>
      </c>
      <c r="X135" s="107">
        <f>IF(OR(AJ135&lt;=0,AJ135="n/a",U135&lt;=0,U135="n/a"),"n/a",U135/AJ135)</f>
        <v>2.7530239778202268</v>
      </c>
      <c r="Y135" s="162"/>
      <c r="Z135" s="101">
        <f>IF(OR(AC135&lt;0.01,AC135="n/a"),"n/a",M135/AC135*100)</f>
        <v>42.415316642120764</v>
      </c>
      <c r="AA135" s="109">
        <f>IF(OR(AC135&lt;0.01,AC135="n/a"),"n/a",I135/AC135)</f>
        <v>16.002209131075112</v>
      </c>
      <c r="AB135" s="71">
        <v>12</v>
      </c>
      <c r="AC135" s="100">
        <v>13.58</v>
      </c>
      <c r="AD135" s="100">
        <v>2.98</v>
      </c>
      <c r="AE135" s="100">
        <v>0.45</v>
      </c>
      <c r="AF135" s="100">
        <v>2.4500000000000002</v>
      </c>
      <c r="AG135" s="100">
        <v>15.64</v>
      </c>
      <c r="AH135" s="100">
        <v>1.18</v>
      </c>
      <c r="AI135" s="100">
        <v>7.1099999999999994</v>
      </c>
      <c r="AJ135" s="100">
        <v>15.939999999999998</v>
      </c>
      <c r="AK135" s="100">
        <v>5.0500000000000007</v>
      </c>
      <c r="AL135" s="100">
        <v>14290</v>
      </c>
      <c r="AM135" s="100">
        <v>73.14</v>
      </c>
      <c r="AN135" s="100">
        <v>1.61</v>
      </c>
      <c r="AO135" s="110">
        <f>IF(U135="n/a","n/a",IF(AA135&lt;0,"n/a",IF(AA135="n/a","n/a",J135+U135-AA135)))</f>
        <v>30.531584396533404</v>
      </c>
      <c r="AP135" s="111">
        <f>IF(U135="n/a","n/a",J135+U135)</f>
        <v>46.533793527608516</v>
      </c>
      <c r="AQ135" s="112">
        <f>IF(OR(AC135&lt;0.01,AC135="n/a",AF135="n/a"),"n/a",(I135/SQRT(22.5*AC135*(I135/AF135))-1)*100)</f>
        <v>32.002377707767103</v>
      </c>
      <c r="AR135" s="101">
        <f>INDEX(Historical!$C$7:$C$1063,MATCH(B135,Historical!$B$7:$B$1063,0))*IF(AH135="n/a",1.03,IF(AH135&lt;0,1.01,IF(AH135&gt;10,1.1,(1+AH135/100))))</f>
        <v>5.2411240000000001</v>
      </c>
      <c r="AS135" s="109">
        <f>IF($AI135="n/a",1.03*AR135,IF($AI135&lt;0,1.01*AR135,IF($AI135&gt;10,1.1*AR135,(1+$AI135/100)*AR135)))</f>
        <v>5.6137679163999996</v>
      </c>
      <c r="AT135" s="109">
        <f>IF($AK135="n/a",1.03*AS135,IF($AK135&lt;0,1.01*AS135,IF($AK135&gt;10,1.1*AS135,(1+$AK135/100)*AS135)))</f>
        <v>5.8972631961781996</v>
      </c>
      <c r="AU135" s="109">
        <f>IF($AK135="n/a",1.03*AT135,IF($AK135&lt;0,1.01*AT135,IF($AK135&gt;10,1.1*AT135,(1+$AK135/100)*AT135)))</f>
        <v>6.1950749875851985</v>
      </c>
      <c r="AV135" s="109">
        <f>IF($AK135="n/a",1.03*AU135,IF($AK135&lt;0,1.01*AU135,IF($AK135&gt;10,1.1*AU135,(1+$AK135/100)*AU135)))</f>
        <v>6.5079262744582511</v>
      </c>
      <c r="AW135" s="109">
        <f>SUM(AR135:AV135)</f>
        <v>29.455156374621652</v>
      </c>
      <c r="AX135" s="113">
        <f>AW135/I135*100</f>
        <v>13.554441293369679</v>
      </c>
      <c r="AY135" s="100">
        <v>0.82</v>
      </c>
      <c r="AZ135" s="100">
        <v>55.089999999999996</v>
      </c>
      <c r="BA135" s="100">
        <v>-4.2700000000000005</v>
      </c>
      <c r="BB135" s="100">
        <v>16.869999999999997</v>
      </c>
      <c r="BC135" s="100">
        <v>29.99</v>
      </c>
      <c r="BE135" s="12">
        <v>2021</v>
      </c>
      <c r="BF135" s="12">
        <f>IF(BE135&gt;2020,0,IF(BE135&gt;2008,1,IF(BE135&gt;2001,2,IF(BE135&gt;1990,3,IF(BE135&gt;1980,4,IF(BE135&gt;1973,5,IF(BE135&gt;1970,6,IF(BE135&gt;1960,7,IF(BE135&gt;1958,8,IF(BE135&gt;1953,9,10))))))))))</f>
        <v>0</v>
      </c>
      <c r="BG135" s="100">
        <v>4.9799999999999995</v>
      </c>
      <c r="BH135" s="55" t="s">
        <v>121</v>
      </c>
      <c r="BI135" s="55" t="s">
        <v>122</v>
      </c>
    </row>
    <row r="136" spans="1:61" ht="12.75" customHeight="1" x14ac:dyDescent="0.2">
      <c r="A136" s="116" t="s">
        <v>1589</v>
      </c>
      <c r="B136" s="55" t="s">
        <v>1590</v>
      </c>
      <c r="C136" s="156" t="s">
        <v>335</v>
      </c>
      <c r="D136" s="98" t="s">
        <v>1591</v>
      </c>
      <c r="E136" s="157">
        <v>7</v>
      </c>
      <c r="F136" s="2">
        <v>595</v>
      </c>
      <c r="G136" s="2" t="s">
        <v>146</v>
      </c>
      <c r="H136" s="2" t="s">
        <v>146</v>
      </c>
      <c r="I136" s="100">
        <v>82.55</v>
      </c>
      <c r="J136" s="101">
        <f>(M136/I136)*100</f>
        <v>2.2774076317383405</v>
      </c>
      <c r="K136" s="104">
        <v>0.47</v>
      </c>
      <c r="L136" s="71">
        <v>4</v>
      </c>
      <c r="M136" s="28">
        <f>K136*L136</f>
        <v>1.88</v>
      </c>
      <c r="N136" s="103" t="s">
        <v>395</v>
      </c>
      <c r="O136" s="104">
        <v>0.4</v>
      </c>
      <c r="P136" s="158">
        <v>45992</v>
      </c>
      <c r="Q136" s="158">
        <v>46006</v>
      </c>
      <c r="R136" s="28">
        <f>(K136-O136)/O136*100</f>
        <v>17.499999999999989</v>
      </c>
      <c r="S136" s="105">
        <f>IF(INDEX(Historical!$D$7:$D1516,MATCH(B136,Historical!$B$7:$B$1062,0))=0,"n/a",(INDEX(Historical!$C$7:$C$1062,MATCH(B136,Historical!$B$7:$B$1062,0))/INDEX(Historical!$D$7:$D$1062,MATCH(B136,Historical!$B$7:$B$1062,0))-1)*100)</f>
        <v>11.333333333333329</v>
      </c>
      <c r="T136" s="105">
        <f>IF(INDEX(Historical!$F$7:$F$1062,MATCH(B136,Historical!$B$7:$B$1062,0))=0,"n/a",((INDEX(Historical!$C$7:$C$1062,MATCH(B136,Historical!$B$7:$B$1062,0))/INDEX(Historical!$F$7:$F$1062,MATCH(B136,Historical!$B$7:$B$1062,0)))^(1/3)-1)*100)</f>
        <v>20.267535811034286</v>
      </c>
      <c r="U136" s="105">
        <f>IF(INDEX(Historical!$H$7:$H$1062,MATCH(B136,Historical!$B$7:$B$1062,0))=0,"n/a",((INDEX(Historical!$C$7:$C$1062,MATCH(B136,Historical!$B$7:$B$1062,0))/INDEX(Historical!$H$7:$H$1062,MATCH(B136,Historical!$B$7:$B$1062,0)))^(1/5)-1)*100)</f>
        <v>19.452185796766642</v>
      </c>
      <c r="V136" s="105" t="str">
        <f>IF(INDEX(Historical!$M$7:$M$1062,MATCH(B136,Historical!$B$7:$B$1062,0))=0,"n/a",((INDEX(Historical!$C$7:$C$1062,MATCH(B136,Historical!$B$7:$B$1062,0))/INDEX(Historical!$M$7:$M$1062,MATCH(B136,Historical!$B$7:$B$1062,0)))^(1/10)-1)*100)</f>
        <v>n/a</v>
      </c>
      <c r="W136" s="106" t="str">
        <f>IF(OR(U136&lt;=0,U136="n/a",V136&lt;=0,V136="n/a"),"n/a",U136/V136)</f>
        <v>n/a</v>
      </c>
      <c r="X136" s="107">
        <f>IF(OR(AJ136&lt;=0,AJ136="n/a",U136&lt;=0,U136="n/a"),"n/a",U136/AJ136)</f>
        <v>2.8480506291019974</v>
      </c>
      <c r="Y136" s="162"/>
      <c r="Z136" s="101">
        <f>IF(OR(AC136&lt;0.01,AC136="n/a"),"n/a",M136/AC136*100)</f>
        <v>44.655581947743464</v>
      </c>
      <c r="AA136" s="109">
        <f>IF(OR(AC136&lt;0.01,AC136="n/a"),"n/a",I136/AC136)</f>
        <v>19.608076009501186</v>
      </c>
      <c r="AB136" s="71">
        <v>12</v>
      </c>
      <c r="AC136" s="100">
        <v>4.21</v>
      </c>
      <c r="AD136" s="100" t="s">
        <v>142</v>
      </c>
      <c r="AE136" s="100">
        <v>0.69</v>
      </c>
      <c r="AF136" s="100">
        <v>2.2999999999999998</v>
      </c>
      <c r="AG136" s="100">
        <v>12.950000000000001</v>
      </c>
      <c r="AH136" s="100">
        <v>-2.3800000000000003</v>
      </c>
      <c r="AI136" s="100">
        <v>24.68</v>
      </c>
      <c r="AJ136" s="100">
        <v>6.83</v>
      </c>
      <c r="AK136" s="100" t="s">
        <v>142</v>
      </c>
      <c r="AL136" s="100">
        <v>2720</v>
      </c>
      <c r="AM136" s="100">
        <v>4.2299999999999995</v>
      </c>
      <c r="AN136" s="100">
        <v>1.46</v>
      </c>
      <c r="AO136" s="110">
        <f>IF(U136="n/a","n/a",IF(AA136&lt;0,"n/a",IF(AA136="n/a","n/a",J136+U136-AA136)))</f>
        <v>2.1215174190037978</v>
      </c>
      <c r="AP136" s="111">
        <f>IF(U136="n/a","n/a",J136+U136)</f>
        <v>21.729593428504984</v>
      </c>
      <c r="AQ136" s="112">
        <f>IF(OR(AC136&lt;0.01,AC136="n/a",AF136="n/a"),"n/a",(I136/SQRT(22.5*AC136*(I136/AF136))-1)*100)</f>
        <v>41.576166892364164</v>
      </c>
      <c r="AR136" s="101">
        <f>INDEX(Historical!$C$7:$C$1063,MATCH(B136,Historical!$B$7:$B$1063,0))*IF(AH136="n/a",1.03,IF(AH136&lt;0,1.01,IF(AH136&gt;10,1.1,(1+AH136/100))))</f>
        <v>1.6866999999999999</v>
      </c>
      <c r="AS136" s="109">
        <f>IF($AI136="n/a",1.03*AR136,IF($AI136&lt;0,1.01*AR136,IF($AI136&gt;10,1.1*AR136,(1+$AI136/100)*AR136)))</f>
        <v>1.85537</v>
      </c>
      <c r="AT136" s="109">
        <f>IF($AK136="n/a",1.03*AS136,IF($AK136&lt;0,1.01*AS136,IF($AK136&gt;10,1.1*AS136,(1+$AK136/100)*AS136)))</f>
        <v>1.9110311</v>
      </c>
      <c r="AU136" s="109">
        <f>IF($AK136="n/a",1.03*AT136,IF($AK136&lt;0,1.01*AT136,IF($AK136&gt;10,1.1*AT136,(1+$AK136/100)*AT136)))</f>
        <v>1.968362033</v>
      </c>
      <c r="AV136" s="109">
        <f>IF($AK136="n/a",1.03*AU136,IF($AK136&lt;0,1.01*AU136,IF($AK136&gt;10,1.1*AU136,(1+$AK136/100)*AU136)))</f>
        <v>2.0274128939900002</v>
      </c>
      <c r="AW136" s="109">
        <f>SUM(AR136:AV136)</f>
        <v>9.4488760269899998</v>
      </c>
      <c r="AX136" s="113">
        <f>AW136/I136*100</f>
        <v>11.446245944264083</v>
      </c>
      <c r="AY136" s="100">
        <v>1.0900000000000001</v>
      </c>
      <c r="AZ136" s="100">
        <v>1.55</v>
      </c>
      <c r="BA136" s="100">
        <v>-44.41</v>
      </c>
      <c r="BB136" s="100">
        <v>-5.58</v>
      </c>
      <c r="BC136" s="100">
        <v>-21.94</v>
      </c>
      <c r="BE136" s="12">
        <v>2019</v>
      </c>
      <c r="BF136" s="12">
        <f>IF(BE136&gt;2020,0,IF(BE136&gt;2008,1,IF(BE136&gt;2001,2,IF(BE136&gt;1990,3,IF(BE136&gt;1980,4,IF(BE136&gt;1973,5,IF(BE136&gt;1970,6,IF(BE136&gt;1960,7,IF(BE136&gt;1958,8,IF(BE136&gt;1953,9,10))))))))))</f>
        <v>1</v>
      </c>
      <c r="BG136" s="100">
        <v>4.68</v>
      </c>
      <c r="BH136" s="55" t="s">
        <v>121</v>
      </c>
      <c r="BI136" s="55" t="s">
        <v>122</v>
      </c>
    </row>
    <row r="137" spans="1:61" ht="12.75" customHeight="1" x14ac:dyDescent="0.2">
      <c r="A137" s="116" t="s">
        <v>5559</v>
      </c>
      <c r="B137" s="55" t="s">
        <v>2796</v>
      </c>
      <c r="C137" s="156" t="s">
        <v>116</v>
      </c>
      <c r="D137" s="98" t="s">
        <v>215</v>
      </c>
      <c r="E137" s="157">
        <v>6</v>
      </c>
      <c r="F137" s="2">
        <v>660</v>
      </c>
      <c r="G137" s="2" t="s">
        <v>146</v>
      </c>
      <c r="H137" s="2" t="s">
        <v>146</v>
      </c>
      <c r="I137" s="100">
        <v>132.68</v>
      </c>
      <c r="J137" s="101">
        <f>(M137/I137)*100</f>
        <v>1.0551703346397345</v>
      </c>
      <c r="K137" s="104">
        <v>0.35</v>
      </c>
      <c r="L137" s="71">
        <v>4</v>
      </c>
      <c r="M137" s="28">
        <f>K137*L137</f>
        <v>1.4</v>
      </c>
      <c r="N137" s="103" t="s">
        <v>1551</v>
      </c>
      <c r="O137" s="104">
        <v>0.33</v>
      </c>
      <c r="P137" s="158">
        <v>46155</v>
      </c>
      <c r="Q137" s="158">
        <v>46176</v>
      </c>
      <c r="R137" s="28">
        <f>(K137-O137)/O137*100</f>
        <v>6.060606060606049</v>
      </c>
      <c r="S137" s="105">
        <f>IF(INDEX(Historical!$D$7:$D1741,MATCH(B137,Historical!$B$7:$B$1062,0))=0,"n/a",(INDEX(Historical!$C$7:$C$1062,MATCH(B137,Historical!$B$7:$B$1062,0))/INDEX(Historical!$D$7:$D$1062,MATCH(B137,Historical!$B$7:$B$1062,0))-1)*100)</f>
        <v>12.820512820512842</v>
      </c>
      <c r="T137" s="105">
        <f>IF(INDEX(Historical!$F$7:$F$1062,MATCH(B137,Historical!$B$7:$B$1062,0))=0,"n/a",((INDEX(Historical!$C$7:$C$1062,MATCH(B137,Historical!$B$7:$B$1062,0))/INDEX(Historical!$F$7:$F$1062,MATCH(B137,Historical!$B$7:$B$1062,0)))^(1/3)-1)*100)</f>
        <v>12.516650879409564</v>
      </c>
      <c r="U137" s="105">
        <f>IF(INDEX(Historical!$H$7:$H$1062,MATCH(B137,Historical!$B$7:$B$1062,0))=0,"n/a",((INDEX(Historical!$C$7:$C$1062,MATCH(B137,Historical!$B$7:$B$1062,0))/INDEX(Historical!$H$7:$H$1062,MATCH(B137,Historical!$B$7:$B$1062,0)))^(1/5)-1)*100)</f>
        <v>9.1166550047236292</v>
      </c>
      <c r="V137" s="105">
        <f>IF(INDEX(Historical!$M$7:$M$1062,MATCH(B137,Historical!$B$7:$B$1062,0))=0,"n/a",((INDEX(Historical!$C$7:$C$1062,MATCH(B137,Historical!$B$7:$B$1062,0))/INDEX(Historical!$M$7:$M$1062,MATCH(B137,Historical!$B$7:$B$1062,0)))^(1/10)-1)*100)</f>
        <v>7.9661801530624743</v>
      </c>
      <c r="W137" s="106">
        <f>IF(OR(U137&lt;=0,U137="n/a",V137&lt;=0,V137="n/a"),"n/a",U137/V137)</f>
        <v>1.1444198887742794</v>
      </c>
      <c r="X137" s="107">
        <f>IF(OR(AJ137&lt;=0,AJ137="n/a",U137&lt;=0,U137="n/a"),"n/a",U137/AJ137)</f>
        <v>0.7235440479939389</v>
      </c>
      <c r="Y137" s="162"/>
      <c r="Z137" s="101">
        <f>IF(OR(AC137&lt;0.01,AC137="n/a"),"n/a",M137/AC137*100)</f>
        <v>29.473684210526311</v>
      </c>
      <c r="AA137" s="109">
        <f>IF(OR(AC137&lt;0.01,AC137="n/a"),"n/a",I137/AC137)</f>
        <v>27.932631578947369</v>
      </c>
      <c r="AB137" s="71">
        <v>12</v>
      </c>
      <c r="AC137" s="100">
        <v>4.75</v>
      </c>
      <c r="AD137" s="100">
        <v>1.17</v>
      </c>
      <c r="AE137" s="100">
        <v>2.5099999999999998</v>
      </c>
      <c r="AF137" s="100">
        <v>3.44</v>
      </c>
      <c r="AG137" s="100">
        <v>12.76</v>
      </c>
      <c r="AH137" s="100">
        <v>17.119999999999997</v>
      </c>
      <c r="AI137" s="100">
        <v>20.74</v>
      </c>
      <c r="AJ137" s="100">
        <v>12.6</v>
      </c>
      <c r="AK137" s="100">
        <v>16.009999999999998</v>
      </c>
      <c r="AL137" s="100">
        <v>69840</v>
      </c>
      <c r="AM137" s="100">
        <v>1.87</v>
      </c>
      <c r="AN137" s="100">
        <v>0.72</v>
      </c>
      <c r="AO137" s="110">
        <f>IF(U137="n/a","n/a",IF(AA137&lt;0,"n/a",IF(AA137="n/a","n/a",J137+U137-AA137)))</f>
        <v>-17.760806239584007</v>
      </c>
      <c r="AP137" s="111">
        <f>IF(U137="n/a","n/a",J137+U137)</f>
        <v>10.171825339363364</v>
      </c>
      <c r="AQ137" s="112">
        <f>IF(OR(AC137&lt;0.01,AC137="n/a",AF137="n/a"),"n/a",(I137/SQRT(22.5*AC137*(I137/AF137))-1)*100)</f>
        <v>106.65403470167121</v>
      </c>
      <c r="AR137" s="101">
        <f>INDEX(Historical!$C$7:$C$1063,MATCH(B137,Historical!$B$7:$B$1063,0))*IF(AH137="n/a",1.03,IF(AH137&lt;0,1.01,IF(AH137&gt;10,1.1,(1+AH137/100))))</f>
        <v>1.4520000000000002</v>
      </c>
      <c r="AS137" s="109">
        <f>IF($AI137="n/a",1.03*AR137,IF($AI137&lt;0,1.01*AR137,IF($AI137&gt;10,1.1*AR137,(1+$AI137/100)*AR137)))</f>
        <v>1.5972000000000004</v>
      </c>
      <c r="AT137" s="109">
        <f>IF($AK137="n/a",1.03*AS137,IF($AK137&lt;0,1.01*AS137,IF($AK137&gt;10,1.1*AS137,(1+$AK137/100)*AS137)))</f>
        <v>1.7569200000000005</v>
      </c>
      <c r="AU137" s="109">
        <f>IF($AK137="n/a",1.03*AT137,IF($AK137&lt;0,1.01*AT137,IF($AK137&gt;10,1.1*AT137,(1+$AK137/100)*AT137)))</f>
        <v>1.9326120000000007</v>
      </c>
      <c r="AV137" s="109">
        <f>IF($AK137="n/a",1.03*AU137,IF($AK137&lt;0,1.01*AU137,IF($AK137&gt;10,1.1*AU137,(1+$AK137/100)*AU137)))</f>
        <v>2.1258732000000009</v>
      </c>
      <c r="AW137" s="109">
        <f>SUM(AR137:AV137)</f>
        <v>8.8646052000000033</v>
      </c>
      <c r="AX137" s="113">
        <f>AW137/I137*100</f>
        <v>6.6811917395236673</v>
      </c>
      <c r="AY137" s="100">
        <v>0.96</v>
      </c>
      <c r="AZ137" s="100">
        <v>45.660000000000004</v>
      </c>
      <c r="BA137" s="100">
        <v>-4.71</v>
      </c>
      <c r="BB137" s="100">
        <v>9.59</v>
      </c>
      <c r="BC137" s="100">
        <v>14.75</v>
      </c>
      <c r="BE137" s="12">
        <v>2021</v>
      </c>
      <c r="BF137" s="12">
        <f>IF(BE137&gt;2020,0,IF(BE137&gt;2008,1,IF(BE137&gt;2001,2,IF(BE137&gt;1990,3,IF(BE137&gt;1980,4,IF(BE137&gt;1973,5,IF(BE137&gt;1970,6,IF(BE137&gt;1960,7,IF(BE137&gt;1958,8,IF(BE137&gt;1953,9,10))))))))))</f>
        <v>0</v>
      </c>
      <c r="BG137" s="100">
        <v>5.6899999999999995</v>
      </c>
      <c r="BH137" s="55" t="s">
        <v>121</v>
      </c>
      <c r="BI137" s="55" t="s">
        <v>122</v>
      </c>
    </row>
    <row r="138" spans="1:61" ht="12.75" customHeight="1" x14ac:dyDescent="0.2">
      <c r="A138" s="116" t="s">
        <v>1592</v>
      </c>
      <c r="B138" s="55" t="s">
        <v>1593</v>
      </c>
      <c r="C138" s="156" t="s">
        <v>134</v>
      </c>
      <c r="D138" s="98" t="s">
        <v>157</v>
      </c>
      <c r="E138" s="157">
        <v>8</v>
      </c>
      <c r="F138" s="2">
        <v>567</v>
      </c>
      <c r="G138" s="2" t="s">
        <v>146</v>
      </c>
      <c r="H138" s="2" t="s">
        <v>146</v>
      </c>
      <c r="I138" s="100">
        <v>27.87</v>
      </c>
      <c r="J138" s="101">
        <f>(M138/I138)*100</f>
        <v>3.1575170434158593</v>
      </c>
      <c r="K138" s="104">
        <v>0.22</v>
      </c>
      <c r="L138" s="71">
        <v>4</v>
      </c>
      <c r="M138" s="28">
        <f>K138*L138</f>
        <v>0.88</v>
      </c>
      <c r="N138" s="103" t="s">
        <v>326</v>
      </c>
      <c r="O138" s="104">
        <v>0.2</v>
      </c>
      <c r="P138" s="158">
        <v>46066</v>
      </c>
      <c r="Q138" s="158">
        <v>46073</v>
      </c>
      <c r="R138" s="28">
        <f>(K138-O138)/O138*100</f>
        <v>9.9999999999999947</v>
      </c>
      <c r="S138" s="105">
        <f>IF(INDEX(Historical!$D$7:$D1519,MATCH(B138,Historical!$B$7:$B$1062,0))=0,"n/a",(INDEX(Historical!$C$7:$C$1062,MATCH(B138,Historical!$B$7:$B$1062,0))/INDEX(Historical!$D$7:$D$1062,MATCH(B138,Historical!$B$7:$B$1062,0))-1)*100)</f>
        <v>11.111111111111116</v>
      </c>
      <c r="T138" s="105">
        <f>IF(INDEX(Historical!$F$7:$F$1062,MATCH(B138,Historical!$B$7:$B$1062,0))=0,"n/a",((INDEX(Historical!$C$7:$C$1062,MATCH(B138,Historical!$B$7:$B$1062,0))/INDEX(Historical!$F$7:$F$1062,MATCH(B138,Historical!$B$7:$B$1062,0)))^(1/3)-1)*100)</f>
        <v>10.064241629820891</v>
      </c>
      <c r="U138" s="105">
        <f>IF(INDEX(Historical!$H$7:$H$1062,MATCH(B138,Historical!$B$7:$B$1062,0))=0,"n/a",((INDEX(Historical!$C$7:$C$1062,MATCH(B138,Historical!$B$7:$B$1062,0))/INDEX(Historical!$H$7:$H$1062,MATCH(B138,Historical!$B$7:$B$1062,0)))^(1/5)-1)*100)</f>
        <v>14.869835499703509</v>
      </c>
      <c r="V138" s="105">
        <f>IF(INDEX(Historical!$M$7:$M$1062,MATCH(B138,Historical!$B$7:$B$1062,0))=0,"n/a",((INDEX(Historical!$C$7:$C$1062,MATCH(B138,Historical!$B$7:$B$1062,0))/INDEX(Historical!$M$7:$M$1062,MATCH(B138,Historical!$B$7:$B$1062,0)))^(1/10)-1)*100)</f>
        <v>26.812856355887082</v>
      </c>
      <c r="W138" s="106">
        <f>IF(OR(U138&lt;=0,U138="n/a",V138&lt;=0,V138="n/a"),"n/a",U138/V138)</f>
        <v>0.55457856866632038</v>
      </c>
      <c r="X138" s="107">
        <f>IF(OR(AJ138&lt;=0,AJ138="n/a",U138&lt;=0,U138="n/a"),"n/a",U138/AJ138)</f>
        <v>0.74986563286452379</v>
      </c>
      <c r="Y138" s="165"/>
      <c r="Z138" s="101">
        <f>IF(OR(AC138&lt;0.01,AC138="n/a"),"n/a",M138/AC138*100)</f>
        <v>30.449826989619378</v>
      </c>
      <c r="AA138" s="109">
        <f>IF(OR(AC138&lt;0.01,AC138="n/a"),"n/a",I138/AC138)</f>
        <v>9.6435986159169556</v>
      </c>
      <c r="AB138" s="71">
        <v>12</v>
      </c>
      <c r="AC138" s="100">
        <v>2.89</v>
      </c>
      <c r="AD138" s="100" t="s">
        <v>142</v>
      </c>
      <c r="AE138" s="100">
        <v>1.86</v>
      </c>
      <c r="AF138" s="100">
        <v>1.19</v>
      </c>
      <c r="AG138" s="100">
        <v>10.7</v>
      </c>
      <c r="AH138" s="100">
        <v>14.21</v>
      </c>
      <c r="AI138" s="100">
        <v>1.92</v>
      </c>
      <c r="AJ138" s="100">
        <v>19.830000000000002</v>
      </c>
      <c r="AK138" s="100" t="s">
        <v>142</v>
      </c>
      <c r="AL138" s="100">
        <v>396.72</v>
      </c>
      <c r="AM138" s="100">
        <v>25.91</v>
      </c>
      <c r="AN138" s="100">
        <v>0.27</v>
      </c>
      <c r="AO138" s="110">
        <f>IF(U138="n/a","n/a",IF(AA138&lt;0,"n/a",IF(AA138="n/a","n/a",J138+U138-AA138)))</f>
        <v>8.3837539272024113</v>
      </c>
      <c r="AP138" s="111">
        <f>IF(U138="n/a","n/a",J138+U138)</f>
        <v>18.027352543119367</v>
      </c>
      <c r="AQ138" s="112">
        <f>IF(OR(AC138&lt;0.01,AC138="n/a",AF138="n/a"),"n/a",(I138/SQRT(22.5*AC138*(I138/AF138))-1)*100)</f>
        <v>-28.582970120126493</v>
      </c>
      <c r="AR138" s="101">
        <f>INDEX(Historical!$C$7:$C$1063,MATCH(B138,Historical!$B$7:$B$1063,0))*IF(AH138="n/a",1.03,IF(AH138&lt;0,1.01,IF(AH138&gt;10,1.1,(1+AH138/100))))</f>
        <v>0.88000000000000012</v>
      </c>
      <c r="AS138" s="109">
        <f>IF($AI138="n/a",1.03*AR138,IF($AI138&lt;0,1.01*AR138,IF($AI138&gt;10,1.1*AR138,(1+$AI138/100)*AR138)))</f>
        <v>0.89689600000000025</v>
      </c>
      <c r="AT138" s="109">
        <f>IF($AK138="n/a",1.03*AS138,IF($AK138&lt;0,1.01*AS138,IF($AK138&gt;10,1.1*AS138,(1+$AK138/100)*AS138)))</f>
        <v>0.92380288000000033</v>
      </c>
      <c r="AU138" s="109">
        <f>IF($AK138="n/a",1.03*AT138,IF($AK138&lt;0,1.01*AT138,IF($AK138&gt;10,1.1*AT138,(1+$AK138/100)*AT138)))</f>
        <v>0.95151696640000039</v>
      </c>
      <c r="AV138" s="109">
        <f>IF($AK138="n/a",1.03*AU138,IF($AK138&lt;0,1.01*AU138,IF($AK138&gt;10,1.1*AU138,(1+$AK138/100)*AU138)))</f>
        <v>0.98006247539200042</v>
      </c>
      <c r="AW138" s="109">
        <f>SUM(AR138:AV138)</f>
        <v>4.6322783217920014</v>
      </c>
      <c r="AX138" s="113">
        <f>AW138/I138*100</f>
        <v>16.621020171481884</v>
      </c>
      <c r="AY138" s="100">
        <v>0.48</v>
      </c>
      <c r="AZ138" s="100">
        <v>41.47</v>
      </c>
      <c r="BA138" s="100">
        <v>-9.6199999999999992</v>
      </c>
      <c r="BB138" s="100">
        <v>2.5100000000000002</v>
      </c>
      <c r="BC138" s="100">
        <v>17.71</v>
      </c>
      <c r="BE138" s="12">
        <v>2019</v>
      </c>
      <c r="BF138" s="12">
        <f>IF(BE138&gt;2020,0,IF(BE138&gt;2008,1,IF(BE138&gt;2001,2,IF(BE138&gt;1990,3,IF(BE138&gt;1980,4,IF(BE138&gt;1973,5,IF(BE138&gt;1970,6,IF(BE138&gt;1960,7,IF(BE138&gt;1958,8,IF(BE138&gt;1953,9,10))))))))))</f>
        <v>1</v>
      </c>
      <c r="BG138" s="100">
        <v>1.23</v>
      </c>
      <c r="BH138" s="55" t="s">
        <v>121</v>
      </c>
      <c r="BI138" s="55" t="s">
        <v>122</v>
      </c>
    </row>
    <row r="139" spans="1:61" ht="12.75" customHeight="1" x14ac:dyDescent="0.2">
      <c r="A139" s="116" t="s">
        <v>1594</v>
      </c>
      <c r="B139" s="55" t="s">
        <v>1595</v>
      </c>
      <c r="C139" s="156" t="s">
        <v>300</v>
      </c>
      <c r="D139" s="98" t="s">
        <v>323</v>
      </c>
      <c r="E139" s="157">
        <v>5</v>
      </c>
      <c r="F139" s="2">
        <v>683</v>
      </c>
      <c r="G139" s="2" t="s">
        <v>146</v>
      </c>
      <c r="H139" s="2" t="s">
        <v>146</v>
      </c>
      <c r="I139" s="100">
        <v>42.49</v>
      </c>
      <c r="J139" s="101">
        <f>(M139/I139)*100</f>
        <v>3.0586020240056482</v>
      </c>
      <c r="K139" s="104">
        <v>0.10829999999999999</v>
      </c>
      <c r="L139" s="71">
        <v>12</v>
      </c>
      <c r="M139" s="28">
        <f>K139*L139</f>
        <v>1.2995999999999999</v>
      </c>
      <c r="N139" s="103" t="s">
        <v>562</v>
      </c>
      <c r="O139" s="104">
        <v>0.10249999999999999</v>
      </c>
      <c r="P139" s="158">
        <v>45915</v>
      </c>
      <c r="Q139" s="158">
        <v>45931</v>
      </c>
      <c r="R139" s="28">
        <f>(K139-O139)/O139*100</f>
        <v>5.6585365853658542</v>
      </c>
      <c r="S139" s="105">
        <f>IF(INDEX(Historical!$D$7:$D1521,MATCH(B139,Historical!$B$7:$B$1062,0))=0,"n/a",(INDEX(Historical!$C$7:$C$1062,MATCH(B139,Historical!$B$7:$B$1062,0))/INDEX(Historical!$D$7:$D$1062,MATCH(B139,Historical!$B$7:$B$1062,0))-1)*100)</f>
        <v>5.2658227848101369</v>
      </c>
      <c r="T139" s="105">
        <f>IF(INDEX(Historical!$F$7:$F$1062,MATCH(B139,Historical!$B$7:$B$1062,0))=0,"n/a",((INDEX(Historical!$C$7:$C$1062,MATCH(B139,Historical!$B$7:$B$1062,0))/INDEX(Historical!$F$7:$F$1062,MATCH(B139,Historical!$B$7:$B$1062,0)))^(1/3)-1)*100)</f>
        <v>4.6019295136268124</v>
      </c>
      <c r="U139" s="105" t="str">
        <f>IF(INDEX(Historical!$H$7:$H$1062,MATCH(B139,Historical!$B$7:$B$1062,0))=0,"n/a",((INDEX(Historical!$C$7:$C$1062,MATCH(B139,Historical!$B$7:$B$1062,0))/INDEX(Historical!$H$7:$H$1062,MATCH(B139,Historical!$B$7:$B$1062,0)))^(1/5)-1)*100)</f>
        <v>n/a</v>
      </c>
      <c r="V139" s="105" t="str">
        <f>IF(INDEX(Historical!$M$7:$M$1062,MATCH(B139,Historical!$B$7:$B$1062,0))=0,"n/a",((INDEX(Historical!$C$7:$C$1062,MATCH(B139,Historical!$B$7:$B$1062,0))/INDEX(Historical!$M$7:$M$1062,MATCH(B139,Historical!$B$7:$B$1062,0)))^(1/10)-1)*100)</f>
        <v>n/a</v>
      </c>
      <c r="W139" s="106" t="str">
        <f>IF(OR(U139&lt;=0,U139="n/a",V139&lt;=0,V139="n/a"),"n/a",U139/V139)</f>
        <v>n/a</v>
      </c>
      <c r="X139" s="107" t="str">
        <f>IF(OR(AJ139&lt;=0,AJ139="n/a",U139&lt;=0,U139="n/a"),"n/a",U139/AJ139)</f>
        <v>n/a</v>
      </c>
      <c r="Y139" s="162"/>
      <c r="Z139" s="101">
        <f>IF(OR(AC139&lt;0.01,AC139="n/a"),"n/a",M139/AC139*100)</f>
        <v>120.33333333333331</v>
      </c>
      <c r="AA139" s="109">
        <f>IF(OR(AC139&lt;0.01,AC139="n/a"),"n/a",I139/AC139)</f>
        <v>39.342592592592595</v>
      </c>
      <c r="AB139" s="71">
        <v>12</v>
      </c>
      <c r="AC139" s="100">
        <v>1.08</v>
      </c>
      <c r="AD139" s="100">
        <v>24.34</v>
      </c>
      <c r="AE139" s="100">
        <v>7.93</v>
      </c>
      <c r="AF139" s="100">
        <v>2.2999999999999998</v>
      </c>
      <c r="AG139" s="100">
        <v>6.16</v>
      </c>
      <c r="AH139" s="100">
        <v>-12.61</v>
      </c>
      <c r="AI139" s="100">
        <v>7.3999999999999995</v>
      </c>
      <c r="AJ139" s="100" t="s">
        <v>142</v>
      </c>
      <c r="AK139" s="100">
        <v>2.09</v>
      </c>
      <c r="AL139" s="100">
        <v>6000</v>
      </c>
      <c r="AM139" s="100">
        <v>42.480000000000004</v>
      </c>
      <c r="AN139" s="100">
        <v>1.0900000000000001</v>
      </c>
      <c r="AO139" s="110" t="str">
        <f>IF(U139="n/a","n/a",IF(AA139&lt;0,"n/a",IF(AA139="n/a","n/a",J139+U139-AA139)))</f>
        <v>n/a</v>
      </c>
      <c r="AP139" s="111" t="str">
        <f>IF(U139="n/a","n/a",J139+U139)</f>
        <v>n/a</v>
      </c>
      <c r="AQ139" s="112">
        <f>IF(OR(AC139&lt;0.01,AC139="n/a",AF139="n/a"),"n/a",(I139/SQRT(22.5*AC139*(I139/AF139))-1)*100)</f>
        <v>100.54144815469827</v>
      </c>
      <c r="AR139" s="101">
        <f>INDEX(Historical!$C$7:$C$1063,MATCH(B139,Historical!$B$7:$B$1063,0))*IF(AH139="n/a",1.03,IF(AH139&lt;0,1.01,IF(AH139&gt;10,1.1,(1+AH139/100))))</f>
        <v>1.2598740000000002</v>
      </c>
      <c r="AS139" s="109">
        <f>IF($AI139="n/a",1.03*AR139,IF($AI139&lt;0,1.01*AR139,IF($AI139&gt;10,1.1*AR139,(1+$AI139/100)*AR139)))</f>
        <v>1.3531046760000003</v>
      </c>
      <c r="AT139" s="109">
        <f>IF($AK139="n/a",1.03*AS139,IF($AK139&lt;0,1.01*AS139,IF($AK139&gt;10,1.1*AS139,(1+$AK139/100)*AS139)))</f>
        <v>1.3813845637284001</v>
      </c>
      <c r="AU139" s="109">
        <f>IF($AK139="n/a",1.03*AT139,IF($AK139&lt;0,1.01*AT139,IF($AK139&gt;10,1.1*AT139,(1+$AK139/100)*AT139)))</f>
        <v>1.4102555011103235</v>
      </c>
      <c r="AV139" s="109">
        <f>IF($AK139="n/a",1.03*AU139,IF($AK139&lt;0,1.01*AU139,IF($AK139&gt;10,1.1*AU139,(1+$AK139/100)*AU139)))</f>
        <v>1.4397298410835291</v>
      </c>
      <c r="AW139" s="109">
        <f>SUM(AR139:AV139)</f>
        <v>6.8443485819222527</v>
      </c>
      <c r="AX139" s="113">
        <f>AW139/I139*100</f>
        <v>16.108139755053546</v>
      </c>
      <c r="AY139" s="718">
        <v>0.52</v>
      </c>
      <c r="AZ139" s="100">
        <v>29.38</v>
      </c>
      <c r="BA139" s="100">
        <v>-4.25</v>
      </c>
      <c r="BB139" s="100">
        <v>1.94</v>
      </c>
      <c r="BC139" s="100">
        <v>11.799999999999999</v>
      </c>
      <c r="BE139" s="12">
        <v>2021</v>
      </c>
      <c r="BF139" s="12">
        <f>IF(BE139&gt;2020,0,IF(BE139&gt;2008,1,IF(BE139&gt;2001,2,IF(BE139&gt;1990,3,IF(BE139&gt;1980,4,IF(BE139&gt;1973,5,IF(BE139&gt;1970,6,IF(BE139&gt;1960,7,IF(BE139&gt;1958,8,IF(BE139&gt;1953,9,10))))))))))</f>
        <v>0</v>
      </c>
      <c r="BG139" s="100">
        <v>2.68</v>
      </c>
      <c r="BH139" s="55" t="s">
        <v>121</v>
      </c>
      <c r="BI139" s="55" t="s">
        <v>302</v>
      </c>
    </row>
    <row r="140" spans="1:61" ht="12.75" customHeight="1" x14ac:dyDescent="0.2">
      <c r="A140" s="116" t="s">
        <v>1596</v>
      </c>
      <c r="B140" s="55" t="s">
        <v>1597</v>
      </c>
      <c r="C140" s="156" t="s">
        <v>134</v>
      </c>
      <c r="D140" s="98" t="s">
        <v>157</v>
      </c>
      <c r="E140" s="157">
        <v>6</v>
      </c>
      <c r="F140" s="2">
        <v>629</v>
      </c>
      <c r="G140" s="2" t="s">
        <v>146</v>
      </c>
      <c r="H140" s="2" t="s">
        <v>146</v>
      </c>
      <c r="I140" s="100">
        <v>104.44</v>
      </c>
      <c r="J140" s="101">
        <f>(M140/I140)*100</f>
        <v>3.0639601685178093</v>
      </c>
      <c r="K140" s="104">
        <v>0.8</v>
      </c>
      <c r="L140" s="71">
        <v>4</v>
      </c>
      <c r="M140" s="28">
        <f>K140*L140</f>
        <v>3.2</v>
      </c>
      <c r="N140" s="103" t="s">
        <v>433</v>
      </c>
      <c r="O140" s="104">
        <v>0.75</v>
      </c>
      <c r="P140" s="158">
        <v>46028</v>
      </c>
      <c r="Q140" s="158">
        <v>46042</v>
      </c>
      <c r="R140" s="28">
        <f>(K140-O140)/O140*100</f>
        <v>6.6666666666666723</v>
      </c>
      <c r="S140" s="105">
        <f>IF(INDEX(Historical!$D$7:$D1524,MATCH(B140,Historical!$B$7:$B$1062,0))=0,"n/a",(INDEX(Historical!$C$7:$C$1062,MATCH(B140,Historical!$B$7:$B$1062,0))/INDEX(Historical!$D$7:$D$1062,MATCH(B140,Historical!$B$7:$B$1062,0))-1)*100)</f>
        <v>7.1428571428571397</v>
      </c>
      <c r="T140" s="105">
        <f>IF(INDEX(Historical!$F$7:$F$1062,MATCH(B140,Historical!$B$7:$B$1062,0))=0,"n/a",((INDEX(Historical!$C$7:$C$1062,MATCH(B140,Historical!$B$7:$B$1062,0))/INDEX(Historical!$F$7:$F$1062,MATCH(B140,Historical!$B$7:$B$1062,0)))^(1/3)-1)*100)</f>
        <v>20.373513195449799</v>
      </c>
      <c r="U140" s="105">
        <f>IF(INDEX(Historical!$H$7:$H$1062,MATCH(B140,Historical!$B$7:$B$1062,0))=0,"n/a",((INDEX(Historical!$C$7:$C$1062,MATCH(B140,Historical!$B$7:$B$1062,0))/INDEX(Historical!$H$7:$H$1062,MATCH(B140,Historical!$B$7:$B$1062,0)))^(1/5)-1)*100)</f>
        <v>20.112443398143132</v>
      </c>
      <c r="V140" s="105">
        <f>IF(INDEX(Historical!$M$7:$M$1062,MATCH(B140,Historical!$B$7:$B$1062,0))=0,"n/a",((INDEX(Historical!$C$7:$C$1062,MATCH(B140,Historical!$B$7:$B$1062,0))/INDEX(Historical!$M$7:$M$1062,MATCH(B140,Historical!$B$7:$B$1062,0)))^(1/10)-1)*100)</f>
        <v>20.624726681628914</v>
      </c>
      <c r="W140" s="106">
        <f>IF(OR(U140&lt;=0,U140="n/a",V140&lt;=0,V140="n/a"),"n/a",U140/V140)</f>
        <v>0.97516169346660531</v>
      </c>
      <c r="X140" s="107">
        <f>IF(OR(AJ140&lt;=0,AJ140="n/a",U140&lt;=0,U140="n/a"),"n/a",U140/AJ140)</f>
        <v>1.1512560617139744</v>
      </c>
      <c r="Y140" s="162"/>
      <c r="Z140" s="101">
        <f>IF(OR(AC140&lt;0.01,AC140="n/a"),"n/a",M140/AC140*100)</f>
        <v>29.223744292237448</v>
      </c>
      <c r="AA140" s="109">
        <f>IF(OR(AC140&lt;0.01,AC140="n/a"),"n/a",I140/AC140)</f>
        <v>9.5378995433789964</v>
      </c>
      <c r="AB140" s="71">
        <v>12</v>
      </c>
      <c r="AC140" s="100">
        <v>10.95</v>
      </c>
      <c r="AD140" s="100" t="s">
        <v>142</v>
      </c>
      <c r="AE140" s="100">
        <v>2.76</v>
      </c>
      <c r="AF140" s="100">
        <v>1.56</v>
      </c>
      <c r="AG140" s="100">
        <v>17.580000000000002</v>
      </c>
      <c r="AH140" s="100">
        <v>2.96</v>
      </c>
      <c r="AI140" s="100">
        <v>2.4299999999999997</v>
      </c>
      <c r="AJ140" s="100">
        <v>17.47</v>
      </c>
      <c r="AK140" s="100" t="s">
        <v>142</v>
      </c>
      <c r="AL140" s="100">
        <v>1400</v>
      </c>
      <c r="AM140" s="100">
        <v>0</v>
      </c>
      <c r="AN140" s="100">
        <v>0.48</v>
      </c>
      <c r="AO140" s="110">
        <f>IF(U140="n/a","n/a",IF(AA140&lt;0,"n/a",IF(AA140="n/a","n/a",J140+U140-AA140)))</f>
        <v>13.638504023281945</v>
      </c>
      <c r="AP140" s="111">
        <f>IF(U140="n/a","n/a",J140+U140)</f>
        <v>23.176403566660941</v>
      </c>
      <c r="AQ140" s="112">
        <f>IF(OR(AC140&lt;0.01,AC140="n/a",AF140="n/a"),"n/a",(I140/SQRT(22.5*AC140*(I140/AF140))-1)*100)</f>
        <v>-18.679992108894648</v>
      </c>
      <c r="AR140" s="101">
        <f>INDEX(Historical!$C$7:$C$1063,MATCH(B140,Historical!$B$7:$B$1063,0))*IF(AH140="n/a",1.03,IF(AH140&lt;0,1.01,IF(AH140&gt;10,1.1,(1+AH140/100))))</f>
        <v>3.0888</v>
      </c>
      <c r="AS140" s="109">
        <f>IF($AI140="n/a",1.03*AR140,IF($AI140&lt;0,1.01*AR140,IF($AI140&gt;10,1.1*AR140,(1+$AI140/100)*AR140)))</f>
        <v>3.1638578399999999</v>
      </c>
      <c r="AT140" s="109">
        <f>IF($AK140="n/a",1.03*AS140,IF($AK140&lt;0,1.01*AS140,IF($AK140&gt;10,1.1*AS140,(1+$AK140/100)*AS140)))</f>
        <v>3.2587735752000002</v>
      </c>
      <c r="AU140" s="109">
        <f>IF($AK140="n/a",1.03*AT140,IF($AK140&lt;0,1.01*AT140,IF($AK140&gt;10,1.1*AT140,(1+$AK140/100)*AT140)))</f>
        <v>3.3565367824560002</v>
      </c>
      <c r="AV140" s="109">
        <f>IF($AK140="n/a",1.03*AU140,IF($AK140&lt;0,1.01*AU140,IF($AK140&gt;10,1.1*AU140,(1+$AK140/100)*AU140)))</f>
        <v>3.4572328859296801</v>
      </c>
      <c r="AW140" s="109">
        <f>SUM(AR140:AV140)</f>
        <v>16.325201083585682</v>
      </c>
      <c r="AX140" s="113">
        <f>AW140/I140*100</f>
        <v>15.631176832234473</v>
      </c>
      <c r="AY140" s="100">
        <v>0.55000000000000004</v>
      </c>
      <c r="AZ140" s="100">
        <v>28.15</v>
      </c>
      <c r="BA140" s="100">
        <v>-6.97</v>
      </c>
      <c r="BB140" s="100">
        <v>2.62</v>
      </c>
      <c r="BC140" s="100">
        <v>10.16</v>
      </c>
      <c r="BE140" s="12">
        <v>2021</v>
      </c>
      <c r="BF140" s="12">
        <f>IF(BE140&gt;2020,0,IF(BE140&gt;2008,1,IF(BE140&gt;2001,2,IF(BE140&gt;1990,3,IF(BE140&gt;1980,4,IF(BE140&gt;1973,5,IF(BE140&gt;1970,6,IF(BE140&gt;1960,7,IF(BE140&gt;1958,8,IF(BE140&gt;1953,9,10))))))))))</f>
        <v>0</v>
      </c>
      <c r="BG140" s="100">
        <v>1.7999999999999998</v>
      </c>
      <c r="BH140" s="55" t="s">
        <v>121</v>
      </c>
      <c r="BI140" s="55" t="s">
        <v>122</v>
      </c>
    </row>
    <row r="141" spans="1:61" ht="12.75" customHeight="1" x14ac:dyDescent="0.2">
      <c r="A141" s="55" t="s">
        <v>1600</v>
      </c>
      <c r="B141" s="55" t="s">
        <v>1601</v>
      </c>
      <c r="C141" s="156" t="s">
        <v>335</v>
      </c>
      <c r="D141" s="98" t="s">
        <v>771</v>
      </c>
      <c r="E141" s="157">
        <v>8</v>
      </c>
      <c r="F141" s="2">
        <v>566</v>
      </c>
      <c r="G141" s="2" t="s">
        <v>146</v>
      </c>
      <c r="H141" s="2" t="s">
        <v>146</v>
      </c>
      <c r="I141" s="100">
        <v>126.47</v>
      </c>
      <c r="J141" s="101">
        <f>(M141/I141)*100</f>
        <v>0.82232940618328465</v>
      </c>
      <c r="K141" s="104">
        <v>0.26</v>
      </c>
      <c r="L141" s="71">
        <v>4</v>
      </c>
      <c r="M141" s="28">
        <f>K141*L141</f>
        <v>1.04</v>
      </c>
      <c r="N141" s="103" t="s">
        <v>1502</v>
      </c>
      <c r="O141" s="104">
        <v>0.22</v>
      </c>
      <c r="P141" s="158">
        <v>46007</v>
      </c>
      <c r="Q141" s="158">
        <v>46028</v>
      </c>
      <c r="R141" s="28">
        <f>(K141-O141)/O141*100</f>
        <v>18.181818181818183</v>
      </c>
      <c r="S141" s="105">
        <f>IF(INDEX(Historical!$D$7:$D1530,MATCH(B141,Historical!$B$7:$B$1062,0))=0,"n/a",(INDEX(Historical!$C$7:$C$1062,MATCH(B141,Historical!$B$7:$B$1062,0))/INDEX(Historical!$D$7:$D$1062,MATCH(B141,Historical!$B$7:$B$1062,0))-1)*100)</f>
        <v>9.9999999999999858</v>
      </c>
      <c r="T141" s="105">
        <f>IF(INDEX(Historical!$F$7:$F$1062,MATCH(B141,Historical!$B$7:$B$1062,0))=0,"n/a",((INDEX(Historical!$C$7:$C$1062,MATCH(B141,Historical!$B$7:$B$1062,0))/INDEX(Historical!$F$7:$F$1062,MATCH(B141,Historical!$B$7:$B$1062,0)))^(1/3)-1)*100)</f>
        <v>13.617128057248994</v>
      </c>
      <c r="U141" s="105">
        <f>IF(INDEX(Historical!$H$7:$H$1062,MATCH(B141,Historical!$B$7:$B$1062,0))=0,"n/a",((INDEX(Historical!$C$7:$C$1062,MATCH(B141,Historical!$B$7:$B$1062,0))/INDEX(Historical!$H$7:$H$1062,MATCH(B141,Historical!$B$7:$B$1062,0)))^(1/5)-1)*100)</f>
        <v>12.888132073019754</v>
      </c>
      <c r="V141" s="105">
        <f>IF(INDEX(Historical!$M$7:$M$1062,MATCH(B141,Historical!$B$7:$B$1062,0))=0,"n/a",((INDEX(Historical!$C$7:$C$1062,MATCH(B141,Historical!$B$7:$B$1062,0))/INDEX(Historical!$M$7:$M$1062,MATCH(B141,Historical!$B$7:$B$1062,0)))^(1/10)-1)*100)</f>
        <v>10.645376106020565</v>
      </c>
      <c r="W141" s="106">
        <f>IF(OR(U141&lt;=0,U141="n/a",V141&lt;=0,V141="n/a"),"n/a",U141/V141)</f>
        <v>1.2106788848663397</v>
      </c>
      <c r="X141" s="107">
        <f>IF(OR(AJ141&lt;=0,AJ141="n/a",U141&lt;=0,U141="n/a"),"n/a",U141/AJ141)</f>
        <v>0.77968131113247152</v>
      </c>
      <c r="Y141" s="55"/>
      <c r="Z141" s="101">
        <f>IF(OR(AC141&lt;0.01,AC141="n/a"),"n/a",M141/AC141*100)</f>
        <v>10.623084780388153</v>
      </c>
      <c r="AA141" s="109">
        <f>IF(OR(AC141&lt;0.01,AC141="n/a"),"n/a",I141/AC141)</f>
        <v>12.918283963227784</v>
      </c>
      <c r="AB141" s="71">
        <v>12</v>
      </c>
      <c r="AC141" s="100">
        <v>9.7899999999999991</v>
      </c>
      <c r="AD141" s="100">
        <v>2</v>
      </c>
      <c r="AE141" s="100">
        <v>1.44</v>
      </c>
      <c r="AF141" s="100">
        <v>1.82</v>
      </c>
      <c r="AG141" s="100">
        <v>14.899999999999999</v>
      </c>
      <c r="AH141" s="100">
        <v>-8.8800000000000008</v>
      </c>
      <c r="AI141" s="100">
        <v>10.639999999999999</v>
      </c>
      <c r="AJ141" s="100">
        <v>16.53</v>
      </c>
      <c r="AK141" s="100">
        <v>5.64</v>
      </c>
      <c r="AL141" s="100">
        <v>23710</v>
      </c>
      <c r="AM141" s="100">
        <v>0.66</v>
      </c>
      <c r="AN141" s="100">
        <v>0.19</v>
      </c>
      <c r="AO141" s="110">
        <f>IF(U141="n/a","n/a",IF(AA141&lt;0,"n/a",IF(AA141="n/a","n/a",J141+U141-AA141)))</f>
        <v>0.79217751597525421</v>
      </c>
      <c r="AP141" s="111">
        <f>IF(U141="n/a","n/a",J141+U141)</f>
        <v>13.710461479203039</v>
      </c>
      <c r="AQ141" s="112">
        <f>IF(OR(AC141&lt;0.01,AC141="n/a",AF141="n/a"),"n/a",(I141/SQRT(22.5*AC141*(I141/AF141))-1)*100)</f>
        <v>2.2225824432472008</v>
      </c>
      <c r="AR141" s="101">
        <f>INDEX(Historical!$C$7:$C$1063,MATCH(B141,Historical!$B$7:$B$1063,0))*IF(AH141="n/a",1.03,IF(AH141&lt;0,1.01,IF(AH141&gt;10,1.1,(1+AH141/100))))</f>
        <v>0.88880000000000003</v>
      </c>
      <c r="AS141" s="109">
        <f>IF($AI141="n/a",1.03*AR141,IF($AI141&lt;0,1.01*AR141,IF($AI141&gt;10,1.1*AR141,(1+$AI141/100)*AR141)))</f>
        <v>0.9776800000000001</v>
      </c>
      <c r="AT141" s="109">
        <f>IF($AK141="n/a",1.03*AS141,IF($AK141&lt;0,1.01*AS141,IF($AK141&gt;10,1.1*AS141,(1+$AK141/100)*AS141)))</f>
        <v>1.0328211520000001</v>
      </c>
      <c r="AU141" s="109">
        <f>IF($AK141="n/a",1.03*AT141,IF($AK141&lt;0,1.01*AT141,IF($AK141&gt;10,1.1*AT141,(1+$AK141/100)*AT141)))</f>
        <v>1.0910722649728002</v>
      </c>
      <c r="AV141" s="109">
        <f>IF($AK141="n/a",1.03*AU141,IF($AK141&lt;0,1.01*AU141,IF($AK141&gt;10,1.1*AU141,(1+$AK141/100)*AU141)))</f>
        <v>1.152608740717266</v>
      </c>
      <c r="AW141" s="109">
        <f>SUM(AR141:AV141)</f>
        <v>5.1429821576900672</v>
      </c>
      <c r="AX141" s="113">
        <f>AW141/I141*100</f>
        <v>4.0665629459081742</v>
      </c>
      <c r="AY141" s="100">
        <v>1.2</v>
      </c>
      <c r="AZ141" s="100">
        <v>16.57</v>
      </c>
      <c r="BA141" s="100">
        <v>-12.47</v>
      </c>
      <c r="BB141" s="100">
        <v>1.04</v>
      </c>
      <c r="BC141" s="100">
        <v>1.83</v>
      </c>
      <c r="BE141" s="12">
        <v>2019</v>
      </c>
      <c r="BF141" s="12">
        <f>IF(BE141&gt;2020,0,IF(BE141&gt;2008,1,IF(BE141&gt;2001,2,IF(BE141&gt;1990,3,IF(BE141&gt;1980,4,IF(BE141&gt;1973,5,IF(BE141&gt;1970,6,IF(BE141&gt;1960,7,IF(BE141&gt;1958,8,IF(BE141&gt;1953,9,10))))))))))</f>
        <v>1</v>
      </c>
      <c r="BG141" s="100">
        <v>10.639999999999999</v>
      </c>
      <c r="BH141" s="55" t="s">
        <v>121</v>
      </c>
      <c r="BI141" s="55" t="s">
        <v>122</v>
      </c>
    </row>
    <row r="142" spans="1:61" ht="12.75" customHeight="1" x14ac:dyDescent="0.2">
      <c r="A142" s="116" t="s">
        <v>1602</v>
      </c>
      <c r="B142" s="55" t="s">
        <v>1603</v>
      </c>
      <c r="C142" s="156" t="s">
        <v>300</v>
      </c>
      <c r="D142" s="98" t="s">
        <v>1402</v>
      </c>
      <c r="E142" s="157">
        <v>8</v>
      </c>
      <c r="F142" s="2">
        <v>585</v>
      </c>
      <c r="G142" s="2" t="s">
        <v>146</v>
      </c>
      <c r="H142" s="2" t="s">
        <v>146</v>
      </c>
      <c r="I142" s="100">
        <v>20.18</v>
      </c>
      <c r="J142" s="101">
        <f>(M142/I142)*100</f>
        <v>6.3429137760158572</v>
      </c>
      <c r="K142" s="104">
        <v>0.32</v>
      </c>
      <c r="L142" s="71">
        <v>4</v>
      </c>
      <c r="M142" s="28">
        <f>K142*L142</f>
        <v>1.28</v>
      </c>
      <c r="N142" s="103" t="s">
        <v>270</v>
      </c>
      <c r="O142" s="104">
        <v>0.3</v>
      </c>
      <c r="P142" s="158">
        <v>46275</v>
      </c>
      <c r="Q142" s="158">
        <v>46295</v>
      </c>
      <c r="R142" s="28">
        <f>(K142-O142)/O142*100</f>
        <v>6.6666666666666732</v>
      </c>
      <c r="S142" s="105">
        <f>IF(INDEX(Historical!$D$7:$D1532,MATCH(B142,Historical!$B$7:$B$1062,0))=0,"n/a",(INDEX(Historical!$C$7:$C$1062,MATCH(B142,Historical!$B$7:$B$1062,0))/INDEX(Historical!$D$7:$D$1062,MATCH(B142,Historical!$B$7:$B$1062,0))-1)*100)</f>
        <v>2.7027027027026751</v>
      </c>
      <c r="T142" s="105">
        <f>IF(INDEX(Historical!$F$7:$F$1062,MATCH(B142,Historical!$B$7:$B$1062,0))=0,"n/a",((INDEX(Historical!$C$7:$C$1062,MATCH(B142,Historical!$B$7:$B$1062,0))/INDEX(Historical!$F$7:$F$1062,MATCH(B142,Historical!$B$7:$B$1062,0)))^(1/3)-1)*100)</f>
        <v>1.5062501795746419</v>
      </c>
      <c r="U142" s="105">
        <f>IF(INDEX(Historical!$H$7:$H$1062,MATCH(B142,Historical!$B$7:$B$1062,0))=0,"n/a",((INDEX(Historical!$C$7:$C$1062,MATCH(B142,Historical!$B$7:$B$1062,0))/INDEX(Historical!$H$7:$H$1062,MATCH(B142,Historical!$B$7:$B$1062,0)))^(1/5)-1)*100)</f>
        <v>6.8115456707136923</v>
      </c>
      <c r="V142" s="105" t="str">
        <f>IF(INDEX(Historical!$M$7:$M$1062,MATCH(B142,Historical!$B$7:$B$1062,0))=0,"n/a",((INDEX(Historical!$C$7:$C$1062,MATCH(B142,Historical!$B$7:$B$1062,0))/INDEX(Historical!$M$7:$M$1062,MATCH(B142,Historical!$B$7:$B$1062,0)))^(1/10)-1)*100)</f>
        <v>n/a</v>
      </c>
      <c r="W142" s="106" t="str">
        <f>IF(OR(U142&lt;=0,U142="n/a",V142&lt;=0,V142="n/a"),"n/a",U142/V142)</f>
        <v>n/a</v>
      </c>
      <c r="X142" s="107" t="str">
        <f>IF(OR(AJ142&lt;=0,AJ142="n/a",U142&lt;=0,U142="n/a"),"n/a",U142/AJ142)</f>
        <v>n/a</v>
      </c>
      <c r="Y142" s="162"/>
      <c r="Z142" s="101">
        <f>IF(OR(AC142&lt;0.01,AC142="n/a"),"n/a",M142/AC142*100)</f>
        <v>640</v>
      </c>
      <c r="AA142" s="109">
        <f>IF(OR(AC142&lt;0.01,AC142="n/a"),"n/a",I142/AC142)</f>
        <v>100.89999999999999</v>
      </c>
      <c r="AB142" s="71">
        <v>12</v>
      </c>
      <c r="AC142" s="100">
        <v>0.2</v>
      </c>
      <c r="AD142" s="100" t="s">
        <v>142</v>
      </c>
      <c r="AE142" s="100">
        <v>5.09</v>
      </c>
      <c r="AF142" s="100">
        <v>1.05</v>
      </c>
      <c r="AG142" s="100">
        <v>2.31</v>
      </c>
      <c r="AH142" s="100">
        <v>348.15999999999997</v>
      </c>
      <c r="AI142" s="100">
        <v>16.939999999999998</v>
      </c>
      <c r="AJ142" s="100" t="s">
        <v>142</v>
      </c>
      <c r="AK142" s="100" t="s">
        <v>142</v>
      </c>
      <c r="AL142" s="100">
        <v>355.59</v>
      </c>
      <c r="AM142" s="100">
        <v>8.14</v>
      </c>
      <c r="AN142" s="100">
        <v>1.17</v>
      </c>
      <c r="AO142" s="110">
        <f>IF(U142="n/a","n/a",IF(AA142&lt;0,"n/a",IF(AA142="n/a","n/a",J142+U142-AA142)))</f>
        <v>-87.745540553270445</v>
      </c>
      <c r="AP142" s="111">
        <f>IF(U142="n/a","n/a",J142+U142)</f>
        <v>13.15445944672955</v>
      </c>
      <c r="AQ142" s="112">
        <f>IF(OR(AC142&lt;0.01,AC142="n/a",AF142="n/a"),"n/a",(I142/SQRT(22.5*AC142*(I142/AF142))-1)*100)</f>
        <v>116.99462358931076</v>
      </c>
      <c r="AR142" s="101">
        <f>INDEX(Historical!$C$7:$C$1063,MATCH(B142,Historical!$B$7:$B$1063,0))*IF(AH142="n/a",1.03,IF(AH142&lt;0,1.01,IF(AH142&gt;10,1.1,(1+AH142/100))))</f>
        <v>1.254</v>
      </c>
      <c r="AS142" s="109">
        <f>IF($AI142="n/a",1.03*AR142,IF($AI142&lt;0,1.01*AR142,IF($AI142&gt;10,1.1*AR142,(1+$AI142/100)*AR142)))</f>
        <v>1.3794000000000002</v>
      </c>
      <c r="AT142" s="109">
        <f>IF($AK142="n/a",1.03*AS142,IF($AK142&lt;0,1.01*AS142,IF($AK142&gt;10,1.1*AS142,(1+$AK142/100)*AS142)))</f>
        <v>1.4207820000000002</v>
      </c>
      <c r="AU142" s="109">
        <f>IF($AK142="n/a",1.03*AT142,IF($AK142&lt;0,1.01*AT142,IF($AK142&gt;10,1.1*AT142,(1+$AK142/100)*AT142)))</f>
        <v>1.4634054600000002</v>
      </c>
      <c r="AV142" s="109">
        <f>IF($AK142="n/a",1.03*AU142,IF($AK142&lt;0,1.01*AU142,IF($AK142&gt;10,1.1*AU142,(1+$AK142/100)*AU142)))</f>
        <v>1.5073076238000003</v>
      </c>
      <c r="AW142" s="109">
        <f>SUM(AR142:AV142)</f>
        <v>7.0248950837999997</v>
      </c>
      <c r="AX142" s="113">
        <f>AW142/I142*100</f>
        <v>34.811174845391477</v>
      </c>
      <c r="AY142" s="100">
        <v>0.56999999999999995</v>
      </c>
      <c r="AZ142" s="100">
        <v>54.05</v>
      </c>
      <c r="BA142" s="100">
        <v>-8.23</v>
      </c>
      <c r="BB142" s="100">
        <v>0.37</v>
      </c>
      <c r="BC142" s="100">
        <v>10.059999999999999</v>
      </c>
      <c r="BE142" s="12">
        <v>2019</v>
      </c>
      <c r="BF142" s="12">
        <f>IF(BE142&gt;2020,0,IF(BE142&gt;2008,1,IF(BE142&gt;2001,2,IF(BE142&gt;1990,3,IF(BE142&gt;1980,4,IF(BE142&gt;1973,5,IF(BE142&gt;1970,6,IF(BE142&gt;1960,7,IF(BE142&gt;1958,8,IF(BE142&gt;1953,9,10))))))))))</f>
        <v>1</v>
      </c>
      <c r="BG142" s="100">
        <v>0.92999999999999994</v>
      </c>
      <c r="BH142" s="55" t="s">
        <v>121</v>
      </c>
      <c r="BI142" s="55" t="s">
        <v>302</v>
      </c>
    </row>
    <row r="143" spans="1:61" ht="12.75" customHeight="1" x14ac:dyDescent="0.2">
      <c r="A143" s="116" t="s">
        <v>1604</v>
      </c>
      <c r="B143" s="55" t="s">
        <v>1605</v>
      </c>
      <c r="C143" s="156" t="s">
        <v>134</v>
      </c>
      <c r="D143" s="98" t="s">
        <v>157</v>
      </c>
      <c r="E143" s="157">
        <v>6</v>
      </c>
      <c r="F143" s="2">
        <v>633</v>
      </c>
      <c r="G143" s="2" t="s">
        <v>146</v>
      </c>
      <c r="H143" s="2" t="s">
        <v>146</v>
      </c>
      <c r="I143" s="100">
        <v>61.31</v>
      </c>
      <c r="J143" s="101">
        <f>(M143/I143)*100</f>
        <v>2.152992986462241</v>
      </c>
      <c r="K143" s="104">
        <v>0.33</v>
      </c>
      <c r="L143" s="71">
        <v>4</v>
      </c>
      <c r="M143" s="28">
        <f>K143*L143</f>
        <v>1.32</v>
      </c>
      <c r="N143" s="103" t="s">
        <v>151</v>
      </c>
      <c r="O143" s="104">
        <v>0.3</v>
      </c>
      <c r="P143" s="158">
        <v>46057</v>
      </c>
      <c r="Q143" s="158">
        <v>46071</v>
      </c>
      <c r="R143" s="28">
        <f>(K143-O143)/O143*100</f>
        <v>10.000000000000009</v>
      </c>
      <c r="S143" s="105">
        <f>IF(INDEX(Historical!$D$7:$D1533,MATCH(B143,Historical!$B$7:$B$1062,0))=0,"n/a",(INDEX(Historical!$C$7:$C$1062,MATCH(B143,Historical!$B$7:$B$1062,0))/INDEX(Historical!$D$7:$D$1062,MATCH(B143,Historical!$B$7:$B$1062,0))-1)*100)</f>
        <v>11.111111111111093</v>
      </c>
      <c r="T143" s="105">
        <f>IF(INDEX(Historical!$F$7:$F$1062,MATCH(B143,Historical!$B$7:$B$1062,0))=0,"n/a",((INDEX(Historical!$C$7:$C$1062,MATCH(B143,Historical!$B$7:$B$1062,0))/INDEX(Historical!$F$7:$F$1062,MATCH(B143,Historical!$B$7:$B$1062,0)))^(1/3)-1)*100)</f>
        <v>23.310603716523492</v>
      </c>
      <c r="U143" s="105">
        <f>IF(INDEX(Historical!$H$7:$H$1062,MATCH(B143,Historical!$B$7:$B$1062,0))=0,"n/a",((INDEX(Historical!$C$7:$C$1062,MATCH(B143,Historical!$B$7:$B$1062,0))/INDEX(Historical!$H$7:$H$1062,MATCH(B143,Historical!$B$7:$B$1062,0)))^(1/5)-1)*100)</f>
        <v>27.22596365393921</v>
      </c>
      <c r="V143" s="105" t="str">
        <f>IF(INDEX(Historical!$M$7:$M$1062,MATCH(B143,Historical!$B$7:$B$1062,0))=0,"n/a",((INDEX(Historical!$C$7:$C$1062,MATCH(B143,Historical!$B$7:$B$1062,0))/INDEX(Historical!$M$7:$M$1062,MATCH(B143,Historical!$B$7:$B$1062,0)))^(1/10)-1)*100)</f>
        <v>n/a</v>
      </c>
      <c r="W143" s="106" t="str">
        <f>IF(OR(U143&lt;=0,U143="n/a",V143&lt;=0,V143="n/a"),"n/a",U143/V143)</f>
        <v>n/a</v>
      </c>
      <c r="X143" s="107">
        <f>IF(OR(AJ143&lt;=0,AJ143="n/a",U143&lt;=0,U143="n/a"),"n/a",U143/AJ143)</f>
        <v>2.6103512611638746</v>
      </c>
      <c r="Y143" s="162"/>
      <c r="Z143" s="101">
        <f>IF(OR(AC143&lt;0.01,AC143="n/a"),"n/a",M143/AC143*100)</f>
        <v>25.984251968503933</v>
      </c>
      <c r="AA143" s="109">
        <f>IF(OR(AC143&lt;0.01,AC143="n/a"),"n/a",I143/AC143)</f>
        <v>12.068897637795276</v>
      </c>
      <c r="AB143" s="71">
        <v>12</v>
      </c>
      <c r="AC143" s="100">
        <v>5.08</v>
      </c>
      <c r="AD143" s="100" t="s">
        <v>142</v>
      </c>
      <c r="AE143" s="100">
        <v>3.41</v>
      </c>
      <c r="AF143" s="100">
        <v>1.57</v>
      </c>
      <c r="AG143" s="100">
        <v>15.409999999999998</v>
      </c>
      <c r="AH143" s="100">
        <v>25.169999999999998</v>
      </c>
      <c r="AI143" s="100">
        <v>1.73</v>
      </c>
      <c r="AJ143" s="100">
        <v>10.43</v>
      </c>
      <c r="AK143" s="100" t="s">
        <v>142</v>
      </c>
      <c r="AL143" s="100">
        <v>427.22</v>
      </c>
      <c r="AM143" s="100">
        <v>6.67</v>
      </c>
      <c r="AN143" s="100">
        <v>0.38</v>
      </c>
      <c r="AO143" s="110">
        <f>IF(U143="n/a","n/a",IF(AA143&lt;0,"n/a",IF(AA143="n/a","n/a",J143+U143-AA143)))</f>
        <v>17.310059002606174</v>
      </c>
      <c r="AP143" s="111">
        <f>IF(U143="n/a","n/a",J143+U143)</f>
        <v>29.378956640401451</v>
      </c>
      <c r="AQ143" s="112">
        <f>IF(OR(AC143&lt;0.01,AC143="n/a",AF143="n/a"),"n/a",(I143/SQRT(22.5*AC143*(I143/AF143))-1)*100)</f>
        <v>-8.2317670763555562</v>
      </c>
      <c r="AR143" s="101">
        <f>INDEX(Historical!$C$7:$C$1063,MATCH(B143,Historical!$B$7:$B$1063,0))*IF(AH143="n/a",1.03,IF(AH143&lt;0,1.01,IF(AH143&gt;10,1.1,(1+AH143/100))))</f>
        <v>1.32</v>
      </c>
      <c r="AS143" s="109">
        <f>IF($AI143="n/a",1.03*AR143,IF($AI143&lt;0,1.01*AR143,IF($AI143&gt;10,1.1*AR143,(1+$AI143/100)*AR143)))</f>
        <v>1.3428360000000001</v>
      </c>
      <c r="AT143" s="109">
        <f>IF($AK143="n/a",1.03*AS143,IF($AK143&lt;0,1.01*AS143,IF($AK143&gt;10,1.1*AS143,(1+$AK143/100)*AS143)))</f>
        <v>1.3831210800000002</v>
      </c>
      <c r="AU143" s="109">
        <f>IF($AK143="n/a",1.03*AT143,IF($AK143&lt;0,1.01*AT143,IF($AK143&gt;10,1.1*AT143,(1+$AK143/100)*AT143)))</f>
        <v>1.4246147124000004</v>
      </c>
      <c r="AV143" s="109">
        <f>IF($AK143="n/a",1.03*AU143,IF($AK143&lt;0,1.01*AU143,IF($AK143&gt;10,1.1*AU143,(1+$AK143/100)*AU143)))</f>
        <v>1.4673531537720004</v>
      </c>
      <c r="AW143" s="109">
        <f>SUM(AR143:AV143)</f>
        <v>6.9379249461720018</v>
      </c>
      <c r="AX143" s="113">
        <f>AW143/I143*100</f>
        <v>11.316139204325561</v>
      </c>
      <c r="AY143" s="100">
        <v>0.59</v>
      </c>
      <c r="AZ143" s="100">
        <v>54.43</v>
      </c>
      <c r="BA143" s="100">
        <v>-3.8</v>
      </c>
      <c r="BB143" s="100">
        <v>7.1099999999999994</v>
      </c>
      <c r="BC143" s="100">
        <v>22.82</v>
      </c>
      <c r="BE143" s="12">
        <v>2021</v>
      </c>
      <c r="BF143" s="12">
        <f>IF(BE143&gt;2020,0,IF(BE143&gt;2008,1,IF(BE143&gt;2001,2,IF(BE143&gt;1990,3,IF(BE143&gt;1980,4,IF(BE143&gt;1973,5,IF(BE143&gt;1970,6,IF(BE143&gt;1960,7,IF(BE143&gt;1958,8,IF(BE143&gt;1953,9,10))))))))))</f>
        <v>0</v>
      </c>
      <c r="BG143" s="100">
        <v>1.83</v>
      </c>
      <c r="BH143" s="55" t="s">
        <v>121</v>
      </c>
      <c r="BI143" s="55" t="s">
        <v>122</v>
      </c>
    </row>
    <row r="144" spans="1:61" ht="12.75" customHeight="1" x14ac:dyDescent="0.2">
      <c r="A144" s="116" t="s">
        <v>1606</v>
      </c>
      <c r="B144" s="55" t="s">
        <v>1607</v>
      </c>
      <c r="C144" s="156" t="s">
        <v>134</v>
      </c>
      <c r="D144" s="98" t="s">
        <v>157</v>
      </c>
      <c r="E144" s="157">
        <v>9</v>
      </c>
      <c r="F144" s="2">
        <v>535</v>
      </c>
      <c r="G144" s="2" t="s">
        <v>146</v>
      </c>
      <c r="H144" s="2" t="s">
        <v>146</v>
      </c>
      <c r="I144" s="100">
        <v>208.15</v>
      </c>
      <c r="J144" s="101">
        <f>(M144/I144)*100</f>
        <v>2.1138601969733366</v>
      </c>
      <c r="K144" s="104">
        <v>1.1000000000000001</v>
      </c>
      <c r="L144" s="71">
        <v>4</v>
      </c>
      <c r="M144" s="28">
        <f>K144*L144</f>
        <v>4.4000000000000004</v>
      </c>
      <c r="N144" s="103" t="s">
        <v>395</v>
      </c>
      <c r="O144" s="104">
        <v>1.07</v>
      </c>
      <c r="P144" s="158">
        <v>46073</v>
      </c>
      <c r="Q144" s="158">
        <v>46091</v>
      </c>
      <c r="R144" s="28">
        <f>(K144-O144)/O144*100</f>
        <v>2.8037383177570119</v>
      </c>
      <c r="S144" s="105">
        <f>IF(INDEX(Historical!$D$7:$D1546,MATCH(B144,Historical!$B$7:$B$1062,0))=0,"n/a",(INDEX(Historical!$C$7:$C$1062,MATCH(B144,Historical!$B$7:$B$1062,0))/INDEX(Historical!$D$7:$D$1062,MATCH(B144,Historical!$B$7:$B$1062,0))-1)*100)</f>
        <v>0.94339622641510523</v>
      </c>
      <c r="T144" s="105">
        <f>IF(INDEX(Historical!$F$7:$F$1062,MATCH(B144,Historical!$B$7:$B$1062,0))=0,"n/a",((INDEX(Historical!$C$7:$C$1062,MATCH(B144,Historical!$B$7:$B$1062,0))/INDEX(Historical!$F$7:$F$1062,MATCH(B144,Historical!$B$7:$B$1062,0)))^(1/3)-1)*100)</f>
        <v>0.9524382750739413</v>
      </c>
      <c r="U144" s="105">
        <f>IF(INDEX(Historical!$H$7:$H$1062,MATCH(B144,Historical!$B$7:$B$1062,0))=0,"n/a",((INDEX(Historical!$C$7:$C$1062,MATCH(B144,Historical!$B$7:$B$1062,0))/INDEX(Historical!$H$7:$H$1062,MATCH(B144,Historical!$B$7:$B$1062,0)))^(1/5)-1)*100)</f>
        <v>0.96171546941912212</v>
      </c>
      <c r="V144" s="105">
        <f>IF(INDEX(Historical!$M$7:$M$1062,MATCH(B144,Historical!$B$7:$B$1062,0))=0,"n/a",((INDEX(Historical!$C$7:$C$1062,MATCH(B144,Historical!$B$7:$B$1062,0))/INDEX(Historical!$M$7:$M$1062,MATCH(B144,Historical!$B$7:$B$1062,0)))^(1/10)-1)*100)</f>
        <v>1.3037663992196746</v>
      </c>
      <c r="W144" s="106">
        <f>IF(OR(U144&lt;=0,U144="n/a",V144&lt;=0,V144="n/a"),"n/a",U144/V144)</f>
        <v>0.73764400585467182</v>
      </c>
      <c r="X144" s="107">
        <f>IF(OR(AJ144&lt;=0,AJ144="n/a",U144&lt;=0,U144="n/a"),"n/a",U144/AJ144)</f>
        <v>0.13084564209783975</v>
      </c>
      <c r="Y144" s="165"/>
      <c r="Z144" s="101">
        <f>IF(OR(AC144&lt;0.01,AC144="n/a"),"n/a",M144/AC144*100)</f>
        <v>39.391226499552374</v>
      </c>
      <c r="AA144" s="109">
        <f>IF(OR(AC144&lt;0.01,AC144="n/a"),"n/a",I144/AC144)</f>
        <v>18.634735899731425</v>
      </c>
      <c r="AB144" s="71">
        <v>12</v>
      </c>
      <c r="AC144" s="100">
        <v>11.17</v>
      </c>
      <c r="AD144" s="100" t="s">
        <v>142</v>
      </c>
      <c r="AE144" s="100">
        <v>5.0999999999999996</v>
      </c>
      <c r="AF144" s="100">
        <v>2.1800000000000002</v>
      </c>
      <c r="AG144" s="100">
        <v>12.590000000000002</v>
      </c>
      <c r="AH144" s="100">
        <v>15.32</v>
      </c>
      <c r="AI144" s="100">
        <v>1.87</v>
      </c>
      <c r="AJ144" s="100">
        <v>7.35</v>
      </c>
      <c r="AK144" s="100" t="s">
        <v>142</v>
      </c>
      <c r="AL144" s="100">
        <v>3770</v>
      </c>
      <c r="AM144" s="100">
        <v>2.31</v>
      </c>
      <c r="AN144" s="100">
        <v>0.08</v>
      </c>
      <c r="AO144" s="110">
        <f>IF(U144="n/a","n/a",IF(AA144&lt;0,"n/a",IF(AA144="n/a","n/a",J144+U144-AA144)))</f>
        <v>-15.559160233338966</v>
      </c>
      <c r="AP144" s="111">
        <f>IF(U144="n/a","n/a",J144+U144)</f>
        <v>3.0755756663924587</v>
      </c>
      <c r="AQ144" s="112">
        <f>IF(OR(AC144&lt;0.01,AC144="n/a",AF144="n/a"),"n/a",(I144/SQRT(22.5*AC144*(I144/AF144))-1)*100)</f>
        <v>34.36885264312064</v>
      </c>
      <c r="AR144" s="101">
        <f>INDEX(Historical!$C$7:$C$1063,MATCH(B144,Historical!$B$7:$B$1063,0))*IF(AH144="n/a",1.03,IF(AH144&lt;0,1.01,IF(AH144&gt;10,1.1,(1+AH144/100))))</f>
        <v>4.7080000000000011</v>
      </c>
      <c r="AS144" s="109">
        <f>IF($AI144="n/a",1.03*AR144,IF($AI144&lt;0,1.01*AR144,IF($AI144&gt;10,1.1*AR144,(1+$AI144/100)*AR144)))</f>
        <v>4.7960396000000012</v>
      </c>
      <c r="AT144" s="109">
        <f>IF($AK144="n/a",1.03*AS144,IF($AK144&lt;0,1.01*AS144,IF($AK144&gt;10,1.1*AS144,(1+$AK144/100)*AS144)))</f>
        <v>4.9399207880000011</v>
      </c>
      <c r="AU144" s="109">
        <f>IF($AK144="n/a",1.03*AT144,IF($AK144&lt;0,1.01*AT144,IF($AK144&gt;10,1.1*AT144,(1+$AK144/100)*AT144)))</f>
        <v>5.0881184116400009</v>
      </c>
      <c r="AV144" s="109">
        <f>IF($AK144="n/a",1.03*AU144,IF($AK144&lt;0,1.01*AU144,IF($AK144&gt;10,1.1*AU144,(1+$AK144/100)*AU144)))</f>
        <v>5.2407619639892014</v>
      </c>
      <c r="AW144" s="109">
        <f>SUM(AR144:AV144)</f>
        <v>24.772840763629205</v>
      </c>
      <c r="AX144" s="113">
        <f>AW144/I144*100</f>
        <v>11.901436830953257</v>
      </c>
      <c r="AY144" s="100">
        <v>0.67</v>
      </c>
      <c r="AZ144" s="100">
        <v>40.339999999999996</v>
      </c>
      <c r="BA144" s="100">
        <v>-2.78</v>
      </c>
      <c r="BB144" s="100">
        <v>14.52</v>
      </c>
      <c r="BC144" s="100">
        <v>24.34</v>
      </c>
      <c r="BE144" s="12">
        <v>2018</v>
      </c>
      <c r="BF144" s="12">
        <f>IF(BE144&gt;2020,0,IF(BE144&gt;2008,1,IF(BE144&gt;2001,2,IF(BE144&gt;1990,3,IF(BE144&gt;1980,4,IF(BE144&gt;1973,5,IF(BE144&gt;1970,6,IF(BE144&gt;1960,7,IF(BE144&gt;1958,8,IF(BE144&gt;1953,9,10))))))))))</f>
        <v>1</v>
      </c>
      <c r="BG144" s="100">
        <v>1.68</v>
      </c>
      <c r="BH144" s="55" t="s">
        <v>121</v>
      </c>
      <c r="BI144" s="55" t="s">
        <v>122</v>
      </c>
    </row>
    <row r="145" spans="1:61" ht="12.75" customHeight="1" x14ac:dyDescent="0.2">
      <c r="A145" s="146" t="s">
        <v>5654</v>
      </c>
      <c r="B145" s="55" t="s">
        <v>5648</v>
      </c>
      <c r="C145" s="156" t="s">
        <v>125</v>
      </c>
      <c r="D145" s="98" t="s">
        <v>189</v>
      </c>
      <c r="E145" s="157">
        <v>5</v>
      </c>
      <c r="F145" s="2">
        <v>704</v>
      </c>
      <c r="G145" s="2" t="s">
        <v>146</v>
      </c>
      <c r="H145" s="2" t="s">
        <v>146</v>
      </c>
      <c r="I145" s="100">
        <v>22.7</v>
      </c>
      <c r="J145" s="101">
        <f>(M145/I145)*100</f>
        <v>2.1145374449339207</v>
      </c>
      <c r="K145" s="104">
        <v>0.12</v>
      </c>
      <c r="L145" s="71">
        <v>4</v>
      </c>
      <c r="M145" s="28">
        <f>K145*L145</f>
        <v>0.48</v>
      </c>
      <c r="N145" s="103" t="s">
        <v>158</v>
      </c>
      <c r="O145" s="104">
        <v>0.1</v>
      </c>
      <c r="P145" s="158">
        <v>46087</v>
      </c>
      <c r="Q145" s="158">
        <v>46104</v>
      </c>
      <c r="R145" s="28">
        <f>(K145-O145)/O145*100</f>
        <v>19.999999999999989</v>
      </c>
      <c r="S145" s="105">
        <f>IF(INDEX(Historical!$D$7:$D1733,MATCH(B145,Historical!$B$7:$B$1062,0))=0,"n/a",(INDEX(Historical!$C$7:$C$1062,MATCH(B145,Historical!$B$7:$B$1062,0))/INDEX(Historical!$D$7:$D$1062,MATCH(B145,Historical!$B$7:$B$1062,0))-1)*100)</f>
        <v>11.111111111111116</v>
      </c>
      <c r="T145" s="105">
        <f>IF(INDEX(Historical!$F$7:$F$1062,MATCH(B145,Historical!$B$7:$B$1062,0))=0,"n/a",((INDEX(Historical!$C$7:$C$1062,MATCH(B145,Historical!$B$7:$B$1062,0))/INDEX(Historical!$F$7:$F$1062,MATCH(B145,Historical!$B$7:$B$1062,0)))^(1/3)-1)*100)</f>
        <v>12.624788044360603</v>
      </c>
      <c r="U145" s="105">
        <f>IF(INDEX(Historical!$H$7:$H$1062,MATCH(B145,Historical!$B$7:$B$1062,0))=0,"n/a",((INDEX(Historical!$C$7:$C$1062,MATCH(B145,Historical!$B$7:$B$1062,0))/INDEX(Historical!$H$7:$H$1062,MATCH(B145,Historical!$B$7:$B$1062,0)))^(1/5)-1)*100)</f>
        <v>10.756634324829006</v>
      </c>
      <c r="V145" s="105">
        <f>IF(INDEX(Historical!$M$7:$M$1062,MATCH(B145,Historical!$B$7:$B$1062,0))=0,"n/a",((INDEX(Historical!$C$7:$C$1062,MATCH(B145,Historical!$B$7:$B$1062,0))/INDEX(Historical!$M$7:$M$1062,MATCH(B145,Historical!$B$7:$B$1062,0)))^(1/10)-1)*100)</f>
        <v>5.2409779148925528</v>
      </c>
      <c r="W145" s="106">
        <f>IF(OR(U145&lt;=0,U145="n/a",V145&lt;=0,V145="n/a"),"n/a",U145/V145)</f>
        <v>2.0524097791489226</v>
      </c>
      <c r="X145" s="107" t="str">
        <f>IF(OR(AJ145&lt;=0,AJ145="n/a",U145&lt;=0,U145="n/a"),"n/a",U145/AJ145)</f>
        <v>n/a</v>
      </c>
      <c r="Y145" s="159"/>
      <c r="Z145" s="101">
        <f>IF(OR(AC145&lt;0.01,AC145="n/a"),"n/a",M145/AC145*100)</f>
        <v>300</v>
      </c>
      <c r="AA145" s="109">
        <f>IF(OR(AC145&lt;0.01,AC145="n/a"),"n/a",I145/AC145)</f>
        <v>141.875</v>
      </c>
      <c r="AB145" s="71">
        <v>12</v>
      </c>
      <c r="AC145" s="100">
        <v>0.16</v>
      </c>
      <c r="AD145" s="100">
        <v>1.5</v>
      </c>
      <c r="AE145" s="100">
        <v>1.23</v>
      </c>
      <c r="AF145" s="100">
        <v>2.79</v>
      </c>
      <c r="AG145" s="100">
        <v>2.3199999999999998</v>
      </c>
      <c r="AH145" s="100">
        <v>-3.56</v>
      </c>
      <c r="AI145" s="100">
        <v>15.299999999999999</v>
      </c>
      <c r="AJ145" s="100" t="s">
        <v>142</v>
      </c>
      <c r="AK145" s="100">
        <v>10.199999999999999</v>
      </c>
      <c r="AL145" s="100">
        <v>8240</v>
      </c>
      <c r="AM145" s="100">
        <v>33.32</v>
      </c>
      <c r="AN145" s="100">
        <v>1.93</v>
      </c>
      <c r="AO145" s="110">
        <f>IF(U145="n/a","n/a",IF(AA145&lt;0,"n/a",IF(AA145="n/a","n/a",J145+U145-AA145)))</f>
        <v>-129.00382823023708</v>
      </c>
      <c r="AP145" s="111">
        <f>IF(U145="n/a","n/a",J145+U145)</f>
        <v>12.871171769762928</v>
      </c>
      <c r="AQ145" s="112">
        <f>IF(OR(AC145&lt;0.01,AC145="n/a",AF145="n/a"),"n/a",(I145/SQRT(22.5*AC145*(I145/AF145))-1)*100)</f>
        <v>319.43414262551391</v>
      </c>
      <c r="AR145" s="101">
        <f>INDEX(Historical!$C$7:$C$1063,MATCH(B145,Historical!$B$7:$B$1063,0))*IF(AH145="n/a",1.03,IF(AH145&lt;0,1.01,IF(AH145&gt;10,1.1,(1+AH145/100))))</f>
        <v>0.40400000000000003</v>
      </c>
      <c r="AS145" s="109">
        <f>IF($AI145="n/a",1.03*AR145,IF($AI145&lt;0,1.01*AR145,IF($AI145&gt;10,1.1*AR145,(1+$AI145/100)*AR145)))</f>
        <v>0.44440000000000007</v>
      </c>
      <c r="AT145" s="109">
        <f>IF($AK145="n/a",1.03*AS145,IF($AK145&lt;0,1.01*AS145,IF($AK145&gt;10,1.1*AS145,(1+$AK145/100)*AS145)))</f>
        <v>0.48884000000000011</v>
      </c>
      <c r="AU145" s="109">
        <f>IF($AK145="n/a",1.03*AT145,IF($AK145&lt;0,1.01*AT145,IF($AK145&gt;10,1.1*AT145,(1+$AK145/100)*AT145)))</f>
        <v>0.5377240000000002</v>
      </c>
      <c r="AV145" s="109">
        <f>IF($AK145="n/a",1.03*AU145,IF($AK145&lt;0,1.01*AU145,IF($AK145&gt;10,1.1*AU145,(1+$AK145/100)*AU145)))</f>
        <v>0.59149640000000026</v>
      </c>
      <c r="AW145" s="109">
        <f>SUM(AR145:AV145)</f>
        <v>2.4664604000000008</v>
      </c>
      <c r="AX145" s="113">
        <f>AW145/I145*100</f>
        <v>10.865464317180621</v>
      </c>
      <c r="AY145" s="718">
        <v>0.74</v>
      </c>
      <c r="AZ145" s="100">
        <v>58.08</v>
      </c>
      <c r="BA145" s="100">
        <v>-19.420000000000002</v>
      </c>
      <c r="BB145" s="100">
        <v>-5.28</v>
      </c>
      <c r="BC145" s="100">
        <v>11.66</v>
      </c>
      <c r="BE145" s="12">
        <v>2022</v>
      </c>
      <c r="BF145" s="12">
        <f>IF(BE145&gt;2020,0,IF(BE145&gt;2008,1,IF(BE145&gt;2001,2,IF(BE145&gt;1990,3,IF(BE145&gt;1980,4,IF(BE145&gt;1973,5,IF(BE145&gt;1970,6,IF(BE145&gt;1960,7,IF(BE145&gt;1958,8,IF(BE145&gt;1953,9,10))))))))))</f>
        <v>0</v>
      </c>
      <c r="BG145" s="100">
        <v>0.67999999999999994</v>
      </c>
      <c r="BH145" s="55" t="s">
        <v>121</v>
      </c>
      <c r="BI145" s="55" t="s">
        <v>122</v>
      </c>
    </row>
    <row r="146" spans="1:61" ht="12.75" customHeight="1" x14ac:dyDescent="0.2">
      <c r="A146" s="116" t="s">
        <v>1608</v>
      </c>
      <c r="B146" s="55" t="s">
        <v>1609</v>
      </c>
      <c r="C146" s="156" t="s">
        <v>300</v>
      </c>
      <c r="D146" s="98" t="s">
        <v>626</v>
      </c>
      <c r="E146" s="157">
        <v>8</v>
      </c>
      <c r="F146" s="2">
        <v>568</v>
      </c>
      <c r="G146" s="2" t="s">
        <v>146</v>
      </c>
      <c r="H146" s="2" t="s">
        <v>146</v>
      </c>
      <c r="I146" s="100">
        <v>23.04</v>
      </c>
      <c r="J146" s="101">
        <f>(M146/I146)*100</f>
        <v>4.2534722222222223</v>
      </c>
      <c r="K146" s="104">
        <v>0.245</v>
      </c>
      <c r="L146" s="71">
        <v>4</v>
      </c>
      <c r="M146" s="28">
        <f>K146*L146</f>
        <v>0.98</v>
      </c>
      <c r="N146" s="103" t="s">
        <v>585</v>
      </c>
      <c r="O146" s="104">
        <v>0.24249999999999999</v>
      </c>
      <c r="P146" s="158">
        <v>46066</v>
      </c>
      <c r="Q146" s="158">
        <v>46080</v>
      </c>
      <c r="R146" s="28">
        <f>(K146-O146)/O146*100</f>
        <v>1.0309278350515474</v>
      </c>
      <c r="S146" s="105">
        <f>IF(INDEX(Historical!$D$7:$D1549,MATCH(B146,Historical!$B$7:$B$1062,0))=0,"n/a",(INDEX(Historical!$C$7:$C$1062,MATCH(B146,Historical!$B$7:$B$1062,0))/INDEX(Historical!$D$7:$D$1062,MATCH(B146,Historical!$B$7:$B$1062,0))-1)*100)</f>
        <v>1.0416666666666741</v>
      </c>
      <c r="T146" s="105">
        <f>IF(INDEX(Historical!$F$7:$F$1062,MATCH(B146,Historical!$B$7:$B$1062,0))=0,"n/a",((INDEX(Historical!$C$7:$C$1062,MATCH(B146,Historical!$B$7:$B$1062,0))/INDEX(Historical!$F$7:$F$1062,MATCH(B146,Historical!$B$7:$B$1062,0)))^(1/3)-1)*100)</f>
        <v>1.5960135148907151</v>
      </c>
      <c r="U146" s="105">
        <f>IF(INDEX(Historical!$H$7:$H$1062,MATCH(B146,Historical!$B$7:$B$1062,0))=0,"n/a",((INDEX(Historical!$C$7:$C$1062,MATCH(B146,Historical!$B$7:$B$1062,0))/INDEX(Historical!$H$7:$H$1062,MATCH(B146,Historical!$B$7:$B$1062,0)))^(1/5)-1)*100)</f>
        <v>4.1906934671165352</v>
      </c>
      <c r="V146" s="105" t="str">
        <f>IF(INDEX(Historical!$M$7:$M$1062,MATCH(B146,Historical!$B$7:$B$1062,0))=0,"n/a",((INDEX(Historical!$C$7:$C$1062,MATCH(B146,Historical!$B$7:$B$1062,0))/INDEX(Historical!$M$7:$M$1062,MATCH(B146,Historical!$B$7:$B$1062,0)))^(1/10)-1)*100)</f>
        <v>n/a</v>
      </c>
      <c r="W146" s="106" t="str">
        <f>IF(OR(U146&lt;=0,U146="n/a",V146&lt;=0,V146="n/a"),"n/a",U146/V146)</f>
        <v>n/a</v>
      </c>
      <c r="X146" s="107" t="str">
        <f>IF(OR(AJ146&lt;=0,AJ146="n/a",U146&lt;=0,U146="n/a"),"n/a",U146/AJ146)</f>
        <v>n/a</v>
      </c>
      <c r="Y146" s="165"/>
      <c r="Z146" s="101">
        <f>IF(OR(AC146&lt;0.01,AC146="n/a"),"n/a",M146/AC146*100)</f>
        <v>188.46153846153845</v>
      </c>
      <c r="AA146" s="109">
        <f>IF(OR(AC146&lt;0.01,AC146="n/a"),"n/a",I146/AC146)</f>
        <v>44.307692307692307</v>
      </c>
      <c r="AB146" s="71">
        <v>12</v>
      </c>
      <c r="AC146" s="100">
        <v>0.52</v>
      </c>
      <c r="AD146" s="100">
        <v>2.93</v>
      </c>
      <c r="AE146" s="100">
        <v>7.57</v>
      </c>
      <c r="AF146" s="100">
        <v>2.1800000000000002</v>
      </c>
      <c r="AG146" s="100">
        <v>4.8599999999999994</v>
      </c>
      <c r="AH146" s="100">
        <v>30.53</v>
      </c>
      <c r="AI146" s="100">
        <v>7.6700000000000008</v>
      </c>
      <c r="AJ146" s="100" t="s">
        <v>142</v>
      </c>
      <c r="AK146" s="100">
        <v>11.92</v>
      </c>
      <c r="AL146" s="100">
        <v>762.06</v>
      </c>
      <c r="AM146" s="100">
        <v>5.6800000000000006</v>
      </c>
      <c r="AN146" s="100">
        <v>1.4</v>
      </c>
      <c r="AO146" s="110">
        <f>IF(U146="n/a","n/a",IF(AA146&lt;0,"n/a",IF(AA146="n/a","n/a",J146+U146-AA146)))</f>
        <v>-35.863526618353546</v>
      </c>
      <c r="AP146" s="111">
        <f>IF(U146="n/a","n/a",J146+U146)</f>
        <v>8.4441656893387567</v>
      </c>
      <c r="AQ146" s="112">
        <f>IF(OR(AC146&lt;0.01,AC146="n/a",AF146="n/a"),"n/a",(I146/SQRT(22.5*AC146*(I146/AF146))-1)*100)</f>
        <v>107.1937034980329</v>
      </c>
      <c r="AR146" s="101">
        <f>INDEX(Historical!$C$7:$C$1063,MATCH(B146,Historical!$B$7:$B$1063,0))*IF(AH146="n/a",1.03,IF(AH146&lt;0,1.01,IF(AH146&gt;10,1.1,(1+AH146/100))))</f>
        <v>1.0669999999999999</v>
      </c>
      <c r="AS146" s="109">
        <f>IF($AI146="n/a",1.03*AR146,IF($AI146&lt;0,1.01*AR146,IF($AI146&gt;10,1.1*AR146,(1+$AI146/100)*AR146)))</f>
        <v>1.1488388999999999</v>
      </c>
      <c r="AT146" s="109">
        <f>IF($AK146="n/a",1.03*AS146,IF($AK146&lt;0,1.01*AS146,IF($AK146&gt;10,1.1*AS146,(1+$AK146/100)*AS146)))</f>
        <v>1.2637227899999999</v>
      </c>
      <c r="AU146" s="109">
        <f>IF($AK146="n/a",1.03*AT146,IF($AK146&lt;0,1.01*AT146,IF($AK146&gt;10,1.1*AT146,(1+$AK146/100)*AT146)))</f>
        <v>1.390095069</v>
      </c>
      <c r="AV146" s="109">
        <f>IF($AK146="n/a",1.03*AU146,IF($AK146&lt;0,1.01*AU146,IF($AK146&gt;10,1.1*AU146,(1+$AK146/100)*AU146)))</f>
        <v>1.5291045759000002</v>
      </c>
      <c r="AW146" s="109">
        <f>SUM(AR146:AV146)</f>
        <v>6.3987613348999997</v>
      </c>
      <c r="AX146" s="113">
        <f>AW146/I146*100</f>
        <v>27.77240162717014</v>
      </c>
      <c r="AY146" s="100">
        <v>0.8</v>
      </c>
      <c r="AZ146" s="100">
        <v>69.540000000000006</v>
      </c>
      <c r="BA146" s="100">
        <v>-8.64</v>
      </c>
      <c r="BB146" s="100">
        <v>-2.69</v>
      </c>
      <c r="BC146" s="100">
        <v>18.45</v>
      </c>
      <c r="BE146" s="12">
        <v>2019</v>
      </c>
      <c r="BF146" s="12">
        <f>IF(BE146&gt;2020,0,IF(BE146&gt;2008,1,IF(BE146&gt;2001,2,IF(BE146&gt;1990,3,IF(BE146&gt;1980,4,IF(BE146&gt;1973,5,IF(BE146&gt;1970,6,IF(BE146&gt;1960,7,IF(BE146&gt;1958,8,IF(BE146&gt;1953,9,10))))))))))</f>
        <v>1</v>
      </c>
      <c r="BG146" s="100">
        <v>1.81</v>
      </c>
      <c r="BH146" s="55" t="s">
        <v>121</v>
      </c>
      <c r="BI146" s="55" t="s">
        <v>302</v>
      </c>
    </row>
    <row r="147" spans="1:61" ht="12.75" customHeight="1" x14ac:dyDescent="0.2">
      <c r="A147" s="55" t="s">
        <v>1610</v>
      </c>
      <c r="B147" s="55" t="s">
        <v>1611</v>
      </c>
      <c r="C147" s="156" t="s">
        <v>116</v>
      </c>
      <c r="D147" s="98" t="s">
        <v>840</v>
      </c>
      <c r="E147" s="157">
        <v>7</v>
      </c>
      <c r="F147" s="2">
        <v>598</v>
      </c>
      <c r="G147" s="2" t="s">
        <v>146</v>
      </c>
      <c r="H147" s="2" t="s">
        <v>146</v>
      </c>
      <c r="I147" s="100">
        <v>667.36</v>
      </c>
      <c r="J147" s="101">
        <f>(M147/I147)*100</f>
        <v>6.5931431311436112E-2</v>
      </c>
      <c r="K147" s="104">
        <v>0.11</v>
      </c>
      <c r="L147" s="71">
        <v>4</v>
      </c>
      <c r="M147" s="28">
        <f>K147*L147</f>
        <v>0.44</v>
      </c>
      <c r="N147" s="103" t="s">
        <v>209</v>
      </c>
      <c r="O147" s="104">
        <v>0.1</v>
      </c>
      <c r="P147" s="158">
        <v>46024</v>
      </c>
      <c r="Q147" s="158">
        <v>42381</v>
      </c>
      <c r="R147" s="28">
        <f>(K147-O147)/O147*100</f>
        <v>9.9999999999999947</v>
      </c>
      <c r="S147" s="105">
        <f>IF(INDEX(Historical!$D$7:$D1551,MATCH(B147,Historical!$B$7:$B$1062,0))=0,"n/a",(INDEX(Historical!$C$7:$C$1062,MATCH(B147,Historical!$B$7:$B$1062,0))/INDEX(Historical!$D$7:$D$1062,MATCH(B147,Historical!$B$7:$B$1062,0))-1)*100)</f>
        <v>11.111111111111116</v>
      </c>
      <c r="T147" s="105">
        <f>IF(INDEX(Historical!$F$7:$F$1062,MATCH(B147,Historical!$B$7:$B$1062,0))=0,"n/a",((INDEX(Historical!$C$7:$C$1062,MATCH(B147,Historical!$B$7:$B$1062,0))/INDEX(Historical!$F$7:$F$1062,MATCH(B147,Historical!$B$7:$B$1062,0)))^(1/3)-1)*100)</f>
        <v>12.624788044360603</v>
      </c>
      <c r="U147" s="105">
        <f>IF(INDEX(Historical!$H$7:$H$1062,MATCH(B147,Historical!$B$7:$B$1062,0))=0,"n/a",((INDEX(Historical!$C$7:$C$1062,MATCH(B147,Historical!$B$7:$B$1062,0))/INDEX(Historical!$H$7:$H$1062,MATCH(B147,Historical!$B$7:$B$1062,0)))^(1/5)-1)*100)</f>
        <v>14.869835499703509</v>
      </c>
      <c r="V147" s="105" t="str">
        <f>IF(INDEX(Historical!$M$7:$M$1062,MATCH(B147,Historical!$B$7:$B$1062,0))=0,"n/a",((INDEX(Historical!$C$7:$C$1062,MATCH(B147,Historical!$B$7:$B$1062,0))/INDEX(Historical!$M$7:$M$1062,MATCH(B147,Historical!$B$7:$B$1062,0)))^(1/10)-1)*100)</f>
        <v>n/a</v>
      </c>
      <c r="W147" s="106" t="str">
        <f>IF(OR(U147&lt;=0,U147="n/a",V147&lt;=0,V147="n/a"),"n/a",U147/V147)</f>
        <v>n/a</v>
      </c>
      <c r="X147" s="107">
        <f>IF(OR(AJ147&lt;=0,AJ147="n/a",U147&lt;=0,U147="n/a"),"n/a",U147/AJ147)</f>
        <v>0.86201944925817442</v>
      </c>
      <c r="Y147" s="55"/>
      <c r="Z147" s="101">
        <f>IF(OR(AC147&lt;0.01,AC147="n/a"),"n/a",M147/AC147*100)</f>
        <v>5.0400916380297822</v>
      </c>
      <c r="AA147" s="109">
        <f>IF(OR(AC147&lt;0.01,AC147="n/a"),"n/a",I147/AC147)</f>
        <v>76.444444444444443</v>
      </c>
      <c r="AB147" s="71">
        <v>12</v>
      </c>
      <c r="AC147" s="100">
        <v>8.73</v>
      </c>
      <c r="AD147" s="100">
        <v>1.44</v>
      </c>
      <c r="AE147" s="100">
        <v>3.04</v>
      </c>
      <c r="AF147" s="100">
        <v>10.41</v>
      </c>
      <c r="AG147" s="100">
        <v>15.17</v>
      </c>
      <c r="AH147" s="100">
        <v>43.72</v>
      </c>
      <c r="AI147" s="100">
        <v>16.63</v>
      </c>
      <c r="AJ147" s="100">
        <v>17.25</v>
      </c>
      <c r="AK147" s="100">
        <v>25.650000000000002</v>
      </c>
      <c r="AL147" s="100">
        <v>100140</v>
      </c>
      <c r="AM147" s="100">
        <v>0.94000000000000006</v>
      </c>
      <c r="AN147" s="100">
        <v>0.69</v>
      </c>
      <c r="AO147" s="110">
        <f>IF(U147="n/a","n/a",IF(AA147&lt;0,"n/a",IF(AA147="n/a","n/a",J147+U147-AA147)))</f>
        <v>-61.508677513429497</v>
      </c>
      <c r="AP147" s="111">
        <f>IF(U147="n/a","n/a",J147+U147)</f>
        <v>14.935766931014944</v>
      </c>
      <c r="AQ147" s="112">
        <f>IF(OR(AC147&lt;0.01,AC147="n/a",AF147="n/a"),"n/a",(I147/SQRT(22.5*AC147*(I147/AF147))-1)*100)</f>
        <v>494.71250446157848</v>
      </c>
      <c r="AR147" s="101">
        <f>INDEX(Historical!$C$7:$C$1063,MATCH(B147,Historical!$B$7:$B$1063,0))*IF(AH147="n/a",1.03,IF(AH147&lt;0,1.01,IF(AH147&gt;10,1.1,(1+AH147/100))))</f>
        <v>0.44000000000000006</v>
      </c>
      <c r="AS147" s="109">
        <f>IF($AI147="n/a",1.03*AR147,IF($AI147&lt;0,1.01*AR147,IF($AI147&gt;10,1.1*AR147,(1+$AI147/100)*AR147)))</f>
        <v>0.4840000000000001</v>
      </c>
      <c r="AT147" s="109">
        <f>IF($AK147="n/a",1.03*AS147,IF($AK147&lt;0,1.01*AS147,IF($AK147&gt;10,1.1*AS147,(1+$AK147/100)*AS147)))</f>
        <v>0.5324000000000001</v>
      </c>
      <c r="AU147" s="109">
        <f>IF($AK147="n/a",1.03*AT147,IF($AK147&lt;0,1.01*AT147,IF($AK147&gt;10,1.1*AT147,(1+$AK147/100)*AT147)))</f>
        <v>0.58564000000000016</v>
      </c>
      <c r="AV147" s="109">
        <f>IF($AK147="n/a",1.03*AU147,IF($AK147&lt;0,1.01*AU147,IF($AK147&gt;10,1.1*AU147,(1+$AK147/100)*AU147)))</f>
        <v>0.64420400000000022</v>
      </c>
      <c r="AW147" s="109">
        <f>SUM(AR147:AV147)</f>
        <v>2.6862440000000007</v>
      </c>
      <c r="AX147" s="113">
        <f>AW147/I147*100</f>
        <v>0.40251798129944871</v>
      </c>
      <c r="AY147" s="100">
        <v>1.24</v>
      </c>
      <c r="AZ147" s="100">
        <v>83.84</v>
      </c>
      <c r="BA147" s="100">
        <v>-15.39</v>
      </c>
      <c r="BB147" s="100">
        <v>-2.02</v>
      </c>
      <c r="BC147" s="100">
        <v>18.89</v>
      </c>
      <c r="BE147" s="12">
        <v>2019</v>
      </c>
      <c r="BF147" s="12">
        <f>IF(BE147&gt;2020,0,IF(BE147&gt;2008,1,IF(BE147&gt;2001,2,IF(BE147&gt;1990,3,IF(BE147&gt;1980,4,IF(BE147&gt;1973,5,IF(BE147&gt;1970,6,IF(BE147&gt;1960,7,IF(BE147&gt;1958,8,IF(BE147&gt;1953,9,10))))))))))</f>
        <v>1</v>
      </c>
      <c r="BG147" s="100">
        <v>5.5100000000000007</v>
      </c>
      <c r="BH147" s="55" t="s">
        <v>121</v>
      </c>
      <c r="BI147" s="55" t="s">
        <v>122</v>
      </c>
    </row>
    <row r="148" spans="1:61" ht="12.75" customHeight="1" x14ac:dyDescent="0.2">
      <c r="A148" s="146" t="s">
        <v>5617</v>
      </c>
      <c r="B148" s="55" t="s">
        <v>5604</v>
      </c>
      <c r="C148" s="156" t="s">
        <v>335</v>
      </c>
      <c r="D148" s="98" t="s">
        <v>1265</v>
      </c>
      <c r="E148" s="157">
        <v>5</v>
      </c>
      <c r="F148" s="2">
        <v>713</v>
      </c>
      <c r="G148" s="2" t="s">
        <v>146</v>
      </c>
      <c r="H148" s="2" t="s">
        <v>146</v>
      </c>
      <c r="I148" s="100">
        <v>393.87</v>
      </c>
      <c r="J148" s="101">
        <f>(M148/I148)*100</f>
        <v>1.0796455683347297</v>
      </c>
      <c r="K148" s="104">
        <v>4.2523999999999997</v>
      </c>
      <c r="L148" s="71">
        <v>1</v>
      </c>
      <c r="M148" s="28">
        <f>K148*L148</f>
        <v>4.2523999999999997</v>
      </c>
      <c r="N148" s="103" t="s">
        <v>5606</v>
      </c>
      <c r="O148" s="104">
        <v>3.3887999999999998</v>
      </c>
      <c r="P148" s="158">
        <v>46133</v>
      </c>
      <c r="Q148" s="158">
        <v>46147</v>
      </c>
      <c r="R148" s="28">
        <f>(K148-O148)/O148*100</f>
        <v>25.483947119924455</v>
      </c>
      <c r="S148" s="105">
        <f>IF(INDEX(Historical!$D$7:$D1739,MATCH(B148,Historical!$B$7:$B$1062,0))=0,"n/a",(INDEX(Historical!$C$7:$C$1062,MATCH(B148,Historical!$B$7:$B$1062,0))/INDEX(Historical!$D$7:$D$1062,MATCH(B148,Historical!$B$7:$B$1062,0))-1)*100)</f>
        <v>30.283341663142505</v>
      </c>
      <c r="T148" s="105">
        <f>IF(INDEX(Historical!$F$7:$F$1062,MATCH(B148,Historical!$B$7:$B$1062,0))=0,"n/a",((INDEX(Historical!$C$7:$C$1062,MATCH(B148,Historical!$B$7:$B$1062,0))/INDEX(Historical!$F$7:$F$1062,MATCH(B148,Historical!$B$7:$B$1062,0)))^(1/3)-1)*100)</f>
        <v>32.117024072117232</v>
      </c>
      <c r="U148" s="105">
        <f>IF(INDEX(Historical!$H$7:$H$1062,MATCH(B148,Historical!$B$7:$B$1062,0))=0,"n/a",((INDEX(Historical!$C$7:$C$1062,MATCH(B148,Historical!$B$7:$B$1062,0))/INDEX(Historical!$H$7:$H$1062,MATCH(B148,Historical!$B$7:$B$1062,0)))^(1/5)-1)*100)</f>
        <v>22.497460520320956</v>
      </c>
      <c r="V148" s="105" t="str">
        <f>IF(INDEX(Historical!$M$7:$M$1062,MATCH(B148,Historical!$B$7:$B$1062,0))=0,"n/a",((INDEX(Historical!$C$7:$C$1062,MATCH(B148,Historical!$B$7:$B$1062,0))/INDEX(Historical!$M$7:$M$1062,MATCH(B148,Historical!$B$7:$B$1062,0)))^(1/10)-1)*100)</f>
        <v>n/a</v>
      </c>
      <c r="W148" s="106" t="str">
        <f>IF(OR(U148&lt;=0,U148="n/a",V148&lt;=0,V148="n/a"),"n/a",U148/V148)</f>
        <v>n/a</v>
      </c>
      <c r="X148" s="107">
        <f>IF(OR(AJ148&lt;=0,AJ148="n/a",U148&lt;=0,U148="n/a"),"n/a",U148/AJ148)</f>
        <v>1.0244745227832859</v>
      </c>
      <c r="Y148" s="159"/>
      <c r="Z148" s="101">
        <f>IF(OR(AC148&lt;0.01,AC148="n/a"),"n/a",M148/AC148*100)</f>
        <v>39.520446096654268</v>
      </c>
      <c r="AA148" s="109">
        <f>IF(OR(AC148&lt;0.01,AC148="n/a"),"n/a",I148/AC148)</f>
        <v>36.605018587360597</v>
      </c>
      <c r="AB148" s="71">
        <v>12</v>
      </c>
      <c r="AC148" s="100">
        <v>10.76</v>
      </c>
      <c r="AD148" s="100">
        <v>3.79</v>
      </c>
      <c r="AE148" s="100">
        <v>8.11</v>
      </c>
      <c r="AF148" s="100">
        <v>16.57</v>
      </c>
      <c r="AG148" s="100">
        <v>45.76</v>
      </c>
      <c r="AH148" s="100">
        <v>4.8500000000000005</v>
      </c>
      <c r="AI148" s="100">
        <v>11.78</v>
      </c>
      <c r="AJ148" s="100">
        <v>21.959999999999997</v>
      </c>
      <c r="AK148" s="100">
        <v>8.3099999999999987</v>
      </c>
      <c r="AL148" s="100">
        <v>69520</v>
      </c>
      <c r="AM148" s="100">
        <v>29.49</v>
      </c>
      <c r="AN148" s="100">
        <v>0.87</v>
      </c>
      <c r="AO148" s="110">
        <f>IF(U148="n/a","n/a",IF(AA148&lt;0,"n/a",IF(AA148="n/a","n/a",J148+U148-AA148)))</f>
        <v>-13.027912498704911</v>
      </c>
      <c r="AP148" s="111">
        <f>IF(U148="n/a","n/a",J148+U148)</f>
        <v>23.577106088655686</v>
      </c>
      <c r="AQ148" s="112">
        <f>IF(OR(AC148&lt;0.01,AC148="n/a",AF148="n/a"),"n/a",(I148/SQRT(22.5*AC148*(I148/AF148))-1)*100)</f>
        <v>419.20672739716434</v>
      </c>
      <c r="AR148" s="101">
        <f>INDEX(Historical!$C$7:$C$1063,MATCH(B148,Historical!$B$7:$B$1063,0))*IF(AH148="n/a",1.03,IF(AH148&lt;0,1.01,IF(AH148&gt;10,1.1,(1+AH148/100))))</f>
        <v>3.5531567999999996</v>
      </c>
      <c r="AS148" s="109">
        <f>IF($AI148="n/a",1.03*AR148,IF($AI148&lt;0,1.01*AR148,IF($AI148&gt;10,1.1*AR148,(1+$AI148/100)*AR148)))</f>
        <v>3.9084724799999999</v>
      </c>
      <c r="AT148" s="109">
        <f>IF($AK148="n/a",1.03*AS148,IF($AK148&lt;0,1.01*AS148,IF($AK148&gt;10,1.1*AS148,(1+$AK148/100)*AS148)))</f>
        <v>4.2332665430879999</v>
      </c>
      <c r="AU148" s="109">
        <f>IF($AK148="n/a",1.03*AT148,IF($AK148&lt;0,1.01*AT148,IF($AK148&gt;10,1.1*AT148,(1+$AK148/100)*AT148)))</f>
        <v>4.5850509928186121</v>
      </c>
      <c r="AV148" s="109">
        <f>IF($AK148="n/a",1.03*AU148,IF($AK148&lt;0,1.01*AU148,IF($AK148&gt;10,1.1*AU148,(1+$AK148/100)*AU148)))</f>
        <v>4.9660687303218385</v>
      </c>
      <c r="AW148" s="109">
        <f>SUM(AR148:AV148)</f>
        <v>21.246015546228449</v>
      </c>
      <c r="AX148" s="113">
        <f>AW148/I148*100</f>
        <v>5.3941695346760223</v>
      </c>
      <c r="AY148" s="718">
        <v>0.9</v>
      </c>
      <c r="AZ148" s="100">
        <v>26.029999999999998</v>
      </c>
      <c r="BA148" s="100">
        <v>-21.93</v>
      </c>
      <c r="BB148" s="100">
        <v>8.2799999999999994</v>
      </c>
      <c r="BC148" s="100">
        <v>8.35</v>
      </c>
      <c r="BE148" s="12">
        <v>2022</v>
      </c>
      <c r="BF148" s="12">
        <f>IF(BE148&gt;2020,0,IF(BE148&gt;2008,1,IF(BE148&gt;2001,2,IF(BE148&gt;1990,3,IF(BE148&gt;1980,4,IF(BE148&gt;1973,5,IF(BE148&gt;1970,6,IF(BE148&gt;1960,7,IF(BE148&gt;1958,8,IF(BE148&gt;1953,9,10))))))))))</f>
        <v>0</v>
      </c>
      <c r="BG148" s="100">
        <v>16.59</v>
      </c>
      <c r="BH148" s="55" t="s">
        <v>5607</v>
      </c>
      <c r="BI148" s="55" t="s">
        <v>122</v>
      </c>
    </row>
    <row r="149" spans="1:61" ht="12.75" customHeight="1" x14ac:dyDescent="0.2">
      <c r="A149" s="55" t="s">
        <v>1612</v>
      </c>
      <c r="B149" s="55" t="s">
        <v>1613</v>
      </c>
      <c r="C149" s="156" t="s">
        <v>134</v>
      </c>
      <c r="D149" s="98" t="s">
        <v>354</v>
      </c>
      <c r="E149" s="157">
        <v>6</v>
      </c>
      <c r="F149" s="2">
        <v>619</v>
      </c>
      <c r="G149" s="2" t="s">
        <v>146</v>
      </c>
      <c r="H149" s="2" t="s">
        <v>146</v>
      </c>
      <c r="I149" s="100">
        <v>38.99</v>
      </c>
      <c r="J149" s="101">
        <f>(M149/I149)*100</f>
        <v>2.6160553988202104</v>
      </c>
      <c r="K149" s="104">
        <v>0.255</v>
      </c>
      <c r="L149" s="71">
        <v>4</v>
      </c>
      <c r="M149" s="28">
        <f>K149*L149</f>
        <v>1.02</v>
      </c>
      <c r="N149" s="103" t="s">
        <v>151</v>
      </c>
      <c r="O149" s="104">
        <v>0.245</v>
      </c>
      <c r="P149" s="115">
        <v>45712</v>
      </c>
      <c r="Q149" s="115">
        <v>45727</v>
      </c>
      <c r="R149" s="28">
        <f>(K149-O149)/O149*100</f>
        <v>4.0816326530612281</v>
      </c>
      <c r="S149" s="105">
        <f>IF(INDEX(Historical!$D$7:$D1557,MATCH(B149,Historical!$B$7:$B$1062,0))=0,"n/a",(INDEX(Historical!$C$7:$C$1062,MATCH(B149,Historical!$B$7:$B$1062,0))/INDEX(Historical!$D$7:$D$1062,MATCH(B149,Historical!$B$7:$B$1062,0))-1)*100)</f>
        <v>4.081632653061229</v>
      </c>
      <c r="T149" s="105">
        <f>IF(INDEX(Historical!$F$7:$F$1062,MATCH(B149,Historical!$B$7:$B$1062,0))=0,"n/a",((INDEX(Historical!$C$7:$C$1062,MATCH(B149,Historical!$B$7:$B$1062,0))/INDEX(Historical!$F$7:$F$1062,MATCH(B149,Historical!$B$7:$B$1062,0)))^(1/3)-1)*100)</f>
        <v>8.4351442625098407</v>
      </c>
      <c r="U149" s="105">
        <f>IF(INDEX(Historical!$H$7:$H$1062,MATCH(B149,Historical!$B$7:$B$1062,0))=0,"n/a",((INDEX(Historical!$C$7:$C$1062,MATCH(B149,Historical!$B$7:$B$1062,0))/INDEX(Historical!$H$7:$H$1062,MATCH(B149,Historical!$B$7:$B$1062,0)))^(1/5)-1)*100)</f>
        <v>15.325682508681805</v>
      </c>
      <c r="V149" s="105">
        <f>IF(INDEX(Historical!$M$7:$M$1062,MATCH(B149,Historical!$B$7:$B$1062,0))=0,"n/a",((INDEX(Historical!$C$7:$C$1062,MATCH(B149,Historical!$B$7:$B$1062,0))/INDEX(Historical!$M$7:$M$1062,MATCH(B149,Historical!$B$7:$B$1062,0)))^(1/10)-1)*100)</f>
        <v>58.803480696498809</v>
      </c>
      <c r="W149" s="106">
        <f>IF(OR(U149&lt;=0,U149="n/a",V149&lt;=0,V149="n/a"),"n/a",U149/V149)</f>
        <v>0.26062543113360814</v>
      </c>
      <c r="X149" s="107">
        <f>IF(OR(AJ149&lt;=0,AJ149="n/a",U149&lt;=0,U149="n/a"),"n/a",U149/AJ149)</f>
        <v>0.98052991098412068</v>
      </c>
      <c r="Y149" s="55"/>
      <c r="Z149" s="101">
        <f>IF(OR(AC149&lt;0.01,AC149="n/a"),"n/a",M149/AC149*100)</f>
        <v>25.061425061425059</v>
      </c>
      <c r="AA149" s="109">
        <f>IF(OR(AC149&lt;0.01,AC149="n/a"),"n/a",I149/AC149)</f>
        <v>9.5798525798525791</v>
      </c>
      <c r="AB149" s="71">
        <v>12</v>
      </c>
      <c r="AC149" s="100">
        <v>4.07</v>
      </c>
      <c r="AD149" s="100">
        <v>0.99</v>
      </c>
      <c r="AE149" s="100">
        <v>3.74</v>
      </c>
      <c r="AF149" s="100">
        <v>1.0900000000000001</v>
      </c>
      <c r="AG149" s="100">
        <v>12.41</v>
      </c>
      <c r="AH149" s="100">
        <v>13.200000000000001</v>
      </c>
      <c r="AI149" s="100">
        <v>7.4300000000000006</v>
      </c>
      <c r="AJ149" s="100">
        <v>15.629999999999999</v>
      </c>
      <c r="AK149" s="100">
        <v>7.2900000000000009</v>
      </c>
      <c r="AL149" s="100">
        <v>5180</v>
      </c>
      <c r="AM149" s="100">
        <v>1.9</v>
      </c>
      <c r="AN149" s="100">
        <v>0.27</v>
      </c>
      <c r="AO149" s="110">
        <f>IF(U149="n/a","n/a",IF(AA149&lt;0,"n/a",IF(AA149="n/a","n/a",J149+U149-AA149)))</f>
        <v>8.3618853276494374</v>
      </c>
      <c r="AP149" s="111">
        <f>IF(U149="n/a","n/a",J149+U149)</f>
        <v>17.941737907502016</v>
      </c>
      <c r="AQ149" s="112">
        <f>IF(OR(AC149&lt;0.01,AC149="n/a",AF149="n/a"),"n/a",(I149/SQRT(22.5*AC149*(I149/AF149))-1)*100)</f>
        <v>-31.875801943022019</v>
      </c>
      <c r="AR149" s="101">
        <f>INDEX(Historical!$C$7:$C$1063,MATCH(B149,Historical!$B$7:$B$1063,0))*IF(AH149="n/a",1.03,IF(AH149&lt;0,1.01,IF(AH149&gt;10,1.1,(1+AH149/100))))</f>
        <v>1.1220000000000001</v>
      </c>
      <c r="AS149" s="109">
        <f>IF($AI149="n/a",1.03*AR149,IF($AI149&lt;0,1.01*AR149,IF($AI149&gt;10,1.1*AR149,(1+$AI149/100)*AR149)))</f>
        <v>1.2053646000000002</v>
      </c>
      <c r="AT149" s="109">
        <f>IF($AK149="n/a",1.03*AS149,IF($AK149&lt;0,1.01*AS149,IF($AK149&gt;10,1.1*AS149,(1+$AK149/100)*AS149)))</f>
        <v>1.2932356793400002</v>
      </c>
      <c r="AU149" s="109">
        <f>IF($AK149="n/a",1.03*AT149,IF($AK149&lt;0,1.01*AT149,IF($AK149&gt;10,1.1*AT149,(1+$AK149/100)*AT149)))</f>
        <v>1.387512560363886</v>
      </c>
      <c r="AV149" s="109">
        <f>IF($AK149="n/a",1.03*AU149,IF($AK149&lt;0,1.01*AU149,IF($AK149&gt;10,1.1*AU149,(1+$AK149/100)*AU149)))</f>
        <v>1.4886622260144133</v>
      </c>
      <c r="AW149" s="109">
        <f>SUM(AR149:AV149)</f>
        <v>6.4967750657182997</v>
      </c>
      <c r="AX149" s="113">
        <f>AW149/I149*100</f>
        <v>16.662670083914591</v>
      </c>
      <c r="AY149" s="100">
        <v>0.71</v>
      </c>
      <c r="AZ149" s="100">
        <v>23.78</v>
      </c>
      <c r="BA149" s="100">
        <v>-5.0200000000000005</v>
      </c>
      <c r="BB149" s="100">
        <v>6.43</v>
      </c>
      <c r="BC149" s="100">
        <v>11.12</v>
      </c>
      <c r="BE149" s="12">
        <v>2020</v>
      </c>
      <c r="BF149" s="12">
        <f>IF(BE149&gt;2020,0,IF(BE149&gt;2008,1,IF(BE149&gt;2001,2,IF(BE149&gt;1990,3,IF(BE149&gt;1980,4,IF(BE149&gt;1973,5,IF(BE149&gt;1970,6,IF(BE149&gt;1960,7,IF(BE149&gt;1958,8,IF(BE149&gt;1953,9,10))))))))))</f>
        <v>1</v>
      </c>
      <c r="BG149" s="100">
        <v>6.13</v>
      </c>
      <c r="BH149" s="55" t="s">
        <v>121</v>
      </c>
      <c r="BI149" s="55" t="s">
        <v>122</v>
      </c>
    </row>
    <row r="150" spans="1:61" ht="12.75" customHeight="1" x14ac:dyDescent="0.2">
      <c r="A150" s="116" t="s">
        <v>5596</v>
      </c>
      <c r="B150" s="55" t="s">
        <v>5582</v>
      </c>
      <c r="C150" s="156" t="s">
        <v>263</v>
      </c>
      <c r="D150" s="98" t="s">
        <v>264</v>
      </c>
      <c r="E150" s="157">
        <v>5</v>
      </c>
      <c r="F150" s="2">
        <v>687</v>
      </c>
      <c r="G150" s="2" t="s">
        <v>146</v>
      </c>
      <c r="H150" s="2" t="s">
        <v>146</v>
      </c>
      <c r="I150" s="100">
        <v>34.270000000000003</v>
      </c>
      <c r="J150" s="101">
        <f>(M150/I150)*100</f>
        <v>4.6688065363291509</v>
      </c>
      <c r="K150" s="104">
        <v>0.4</v>
      </c>
      <c r="L150" s="71">
        <v>4</v>
      </c>
      <c r="M150" s="28">
        <f>K150*L150</f>
        <v>1.6</v>
      </c>
      <c r="N150" s="103" t="s">
        <v>901</v>
      </c>
      <c r="O150" s="104">
        <v>0.38</v>
      </c>
      <c r="P150" s="158">
        <v>45951</v>
      </c>
      <c r="Q150" s="158">
        <v>45967</v>
      </c>
      <c r="R150" s="28">
        <f>(K150-O150)/O150*100</f>
        <v>5.2631578947368469</v>
      </c>
      <c r="S150" s="105">
        <f>IF(INDEX(Historical!$D$7:$D1735,MATCH(B150,Historical!$B$7:$B$1062,0))=0,"n/a",(INDEX(Historical!$C$7:$C$1062,MATCH(B150,Historical!$B$7:$B$1062,0))/INDEX(Historical!$D$7:$D$1062,MATCH(B150,Historical!$B$7:$B$1062,0))-1)*100)</f>
        <v>5.4794520547945202</v>
      </c>
      <c r="T150" s="105">
        <f>IF(INDEX(Historical!$F$7:$F$1062,MATCH(B150,Historical!$B$7:$B$1062,0))=0,"n/a",((INDEX(Historical!$C$7:$C$1062,MATCH(B150,Historical!$B$7:$B$1062,0))/INDEX(Historical!$F$7:$F$1062,MATCH(B150,Historical!$B$7:$B$1062,0)))^(1/3)-1)*100)</f>
        <v>6.6364470386156116</v>
      </c>
      <c r="U150" s="105" t="str">
        <f>IF(INDEX(Historical!$H$7:$H$1062,MATCH(B150,Historical!$B$7:$B$1062,0))=0,"n/a",((INDEX(Historical!$C$7:$C$1062,MATCH(B150,Historical!$B$7:$B$1062,0))/INDEX(Historical!$H$7:$H$1062,MATCH(B150,Historical!$B$7:$B$1062,0)))^(1/5)-1)*100)</f>
        <v>n/a</v>
      </c>
      <c r="V150" s="105" t="str">
        <f>IF(INDEX(Historical!$M$7:$M$1062,MATCH(B150,Historical!$B$7:$B$1062,0))=0,"n/a",((INDEX(Historical!$C$7:$C$1062,MATCH(B150,Historical!$B$7:$B$1062,0))/INDEX(Historical!$M$7:$M$1062,MATCH(B150,Historical!$B$7:$B$1062,0)))^(1/10)-1)*100)</f>
        <v>n/a</v>
      </c>
      <c r="W150" s="106" t="str">
        <f>IF(OR(U150&lt;=0,U150="n/a",V150&lt;=0,V150="n/a"),"n/a",U150/V150)</f>
        <v>n/a</v>
      </c>
      <c r="X150" s="107" t="str">
        <f>IF(OR(AJ150&lt;=0,AJ150="n/a",U150&lt;=0,U150="n/a"),"n/a",U150/AJ150)</f>
        <v>n/a</v>
      </c>
      <c r="Y150" s="162"/>
      <c r="Z150" s="101">
        <f>IF(OR(AC150&lt;0.01,AC150="n/a"),"n/a",M150/AC150*100)</f>
        <v>57.761732851985556</v>
      </c>
      <c r="AA150" s="109">
        <f>IF(OR(AC150&lt;0.01,AC150="n/a"),"n/a",I150/AC150)</f>
        <v>12.371841155234659</v>
      </c>
      <c r="AB150" s="71">
        <v>12</v>
      </c>
      <c r="AC150" s="100">
        <v>2.77</v>
      </c>
      <c r="AD150" s="100">
        <v>0.14000000000000001</v>
      </c>
      <c r="AE150" s="100">
        <v>1.84</v>
      </c>
      <c r="AF150" s="100">
        <v>1.34</v>
      </c>
      <c r="AG150" s="100">
        <v>11.379999999999999</v>
      </c>
      <c r="AH150" s="100">
        <v>36.950000000000003</v>
      </c>
      <c r="AI150" s="100">
        <v>32.53</v>
      </c>
      <c r="AJ150" s="100" t="s">
        <v>142</v>
      </c>
      <c r="AK150" s="100">
        <v>29.580000000000002</v>
      </c>
      <c r="AL150" s="100">
        <v>743.52</v>
      </c>
      <c r="AM150" s="100">
        <v>32.71</v>
      </c>
      <c r="AN150" s="100">
        <v>0.43</v>
      </c>
      <c r="AO150" s="110" t="str">
        <f>IF(U150="n/a","n/a",IF(AA150&lt;0,"n/a",IF(AA150="n/a","n/a",J150+U150-AA150)))</f>
        <v>n/a</v>
      </c>
      <c r="AP150" s="111" t="str">
        <f>IF(U150="n/a","n/a",J150+U150)</f>
        <v>n/a</v>
      </c>
      <c r="AQ150" s="112">
        <f>IF(OR(AC150&lt;0.01,AC150="n/a",AF150="n/a"),"n/a",(I150/SQRT(22.5*AC150*(I150/AF150))-1)*100)</f>
        <v>-14.162253451929063</v>
      </c>
      <c r="AR150" s="101">
        <f>INDEX(Historical!$C$7:$C$1063,MATCH(B150,Historical!$B$7:$B$1063,0))*IF(AH150="n/a",1.03,IF(AH150&lt;0,1.01,IF(AH150&gt;10,1.1,(1+AH150/100))))</f>
        <v>1.6940000000000002</v>
      </c>
      <c r="AS150" s="109">
        <f>IF($AI150="n/a",1.03*AR150,IF($AI150&lt;0,1.01*AR150,IF($AI150&gt;10,1.1*AR150,(1+$AI150/100)*AR150)))</f>
        <v>1.8634000000000004</v>
      </c>
      <c r="AT150" s="109">
        <f>IF($AK150="n/a",1.03*AS150,IF($AK150&lt;0,1.01*AS150,IF($AK150&gt;10,1.1*AS150,(1+$AK150/100)*AS150)))</f>
        <v>2.0497400000000008</v>
      </c>
      <c r="AU150" s="109">
        <f>IF($AK150="n/a",1.03*AT150,IF($AK150&lt;0,1.01*AT150,IF($AK150&gt;10,1.1*AT150,(1+$AK150/100)*AT150)))</f>
        <v>2.2547140000000012</v>
      </c>
      <c r="AV150" s="109">
        <f>IF($AK150="n/a",1.03*AU150,IF($AK150&lt;0,1.01*AU150,IF($AK150&gt;10,1.1*AU150,(1+$AK150/100)*AU150)))</f>
        <v>2.4801854000000016</v>
      </c>
      <c r="AW150" s="109">
        <f>SUM(AR150:AV150)</f>
        <v>10.342039400000004</v>
      </c>
      <c r="AX150" s="113">
        <f>AW150/I150*100</f>
        <v>30.178113218558515</v>
      </c>
      <c r="AY150" s="718">
        <v>0.92</v>
      </c>
      <c r="AZ150" s="100">
        <v>42.32</v>
      </c>
      <c r="BA150" s="100">
        <v>-17.48</v>
      </c>
      <c r="BB150" s="100">
        <v>-0.55999999999999994</v>
      </c>
      <c r="BC150" s="100">
        <v>10</v>
      </c>
      <c r="BE150" s="12">
        <v>2021</v>
      </c>
      <c r="BF150" s="12">
        <f>IF(BE150&gt;2020,0,IF(BE150&gt;2008,1,IF(BE150&gt;2001,2,IF(BE150&gt;1990,3,IF(BE150&gt;1980,4,IF(BE150&gt;1973,5,IF(BE150&gt;1970,6,IF(BE150&gt;1960,7,IF(BE150&gt;1958,8,IF(BE150&gt;1953,9,10))))))))))</f>
        <v>0</v>
      </c>
      <c r="BG150" s="100">
        <v>5.6800000000000006</v>
      </c>
      <c r="BH150" s="55" t="s">
        <v>121</v>
      </c>
      <c r="BI150" s="55" t="s">
        <v>122</v>
      </c>
    </row>
    <row r="151" spans="1:61" x14ac:dyDescent="0.2">
      <c r="A151" s="116" t="s">
        <v>1614</v>
      </c>
      <c r="B151" s="55" t="s">
        <v>1615</v>
      </c>
      <c r="C151" s="715" t="s">
        <v>335</v>
      </c>
      <c r="D151" s="98" t="s">
        <v>377</v>
      </c>
      <c r="E151" s="157">
        <v>8</v>
      </c>
      <c r="F151" s="2">
        <v>574</v>
      </c>
      <c r="G151" s="2" t="s">
        <v>146</v>
      </c>
      <c r="H151" s="2" t="s">
        <v>146</v>
      </c>
      <c r="I151" s="100">
        <v>25.09</v>
      </c>
      <c r="J151" s="719">
        <f>(M151/I151)*100</f>
        <v>1.2754085292945396</v>
      </c>
      <c r="K151" s="104">
        <v>0.08</v>
      </c>
      <c r="L151" s="71">
        <v>4</v>
      </c>
      <c r="M151" s="28">
        <f>K151*L151</f>
        <v>0.32</v>
      </c>
      <c r="N151" s="103" t="s">
        <v>270</v>
      </c>
      <c r="O151" s="104">
        <v>7.0000000000000007E-2</v>
      </c>
      <c r="P151" s="158">
        <v>46097</v>
      </c>
      <c r="Q151" s="158">
        <v>46112</v>
      </c>
      <c r="R151" s="28">
        <f>(K151-O151)/O151*100</f>
        <v>14.285714285714276</v>
      </c>
      <c r="S151" s="105">
        <f>IF(INDEX(Historical!$D$7:$D1565,MATCH(B151,Historical!$B$7:$B$1062,0))=0,"n/a",(INDEX(Historical!$C$7:$C$1062,MATCH(B151,Historical!$B$7:$B$1062,0))/INDEX(Historical!$D$7:$D$1062,MATCH(B151,Historical!$B$7:$B$1062,0))-1)*100)</f>
        <v>7.6923076923077094</v>
      </c>
      <c r="T151" s="105">
        <f>IF(INDEX(Historical!$F$7:$F$1062,MATCH(B151,Historical!$B$7:$B$1062,0))=0,"n/a",((INDEX(Historical!$C$7:$C$1062,MATCH(B151,Historical!$B$7:$B$1062,0))/INDEX(Historical!$F$7:$F$1062,MATCH(B151,Historical!$B$7:$B$1062,0)))^(1/3)-1)*100)</f>
        <v>11.868894208139679</v>
      </c>
      <c r="U151" s="105">
        <f>IF(INDEX(Historical!$H$7:$H$1062,MATCH(B151,Historical!$B$7:$B$1062,0))=0,"n/a",((INDEX(Historical!$C$7:$C$1062,MATCH(B151,Historical!$B$7:$B$1062,0))/INDEX(Historical!$H$7:$H$1062,MATCH(B151,Historical!$B$7:$B$1062,0)))^(1/5)-1)*100)</f>
        <v>13.295681060117071</v>
      </c>
      <c r="V151" s="105" t="str">
        <f>IF(INDEX(Historical!$M$7:$M$1062,MATCH(B151,Historical!$B$7:$B$1062,0))=0,"n/a",((INDEX(Historical!$C$7:$C$1062,MATCH(B151,Historical!$B$7:$B$1062,0))/INDEX(Historical!$M$7:$M$1062,MATCH(B151,Historical!$B$7:$B$1062,0)))^(1/10)-1)*100)</f>
        <v>n/a</v>
      </c>
      <c r="W151" s="106" t="str">
        <f>IF(OR(U151&lt;=0,U151="n/a",V151&lt;=0,V151="n/a"),"n/a",U151/V151)</f>
        <v>n/a</v>
      </c>
      <c r="X151" s="107" t="str">
        <f>IF(OR(AJ151&lt;=0,AJ151="n/a",U151&lt;=0,U151="n/a"),"n/a",U151/AJ151)</f>
        <v>n/a</v>
      </c>
      <c r="Y151" s="162" t="s">
        <v>1709</v>
      </c>
      <c r="Z151" s="101" t="str">
        <f>IF(OR(AC151&lt;0.01,AC151="n/a"),"n/a",M151/AC151*100)</f>
        <v>n/a</v>
      </c>
      <c r="AA151" s="109" t="str">
        <f>IF(OR(AC151&lt;0.01,AC151="n/a"),"n/a",I151/AC151)</f>
        <v>n/a</v>
      </c>
      <c r="AB151" s="71">
        <v>9</v>
      </c>
      <c r="AC151" s="100">
        <v>-0.78</v>
      </c>
      <c r="AD151" s="100" t="s">
        <v>142</v>
      </c>
      <c r="AE151" s="100">
        <v>0.68</v>
      </c>
      <c r="AF151" s="100">
        <v>0.84</v>
      </c>
      <c r="AG151" s="100">
        <v>-2.6100000000000003</v>
      </c>
      <c r="AH151" s="100" t="s">
        <v>142</v>
      </c>
      <c r="AI151" s="100" t="s">
        <v>142</v>
      </c>
      <c r="AJ151" s="100" t="s">
        <v>142</v>
      </c>
      <c r="AK151" s="100" t="s">
        <v>142</v>
      </c>
      <c r="AL151" s="100">
        <v>191.8</v>
      </c>
      <c r="AM151" s="100">
        <v>13.750000000000002</v>
      </c>
      <c r="AN151" s="100">
        <v>1.21</v>
      </c>
      <c r="AO151" s="728" t="str">
        <f>IF(U151="n/a","n/a",IF(AA151&lt;0,"n/a",IF(AA151="n/a","n/a",J151+U151-AA151)))</f>
        <v>n/a</v>
      </c>
      <c r="AP151" s="111">
        <f>IF(U151="n/a","n/a",J151+U151)</f>
        <v>14.57108958941161</v>
      </c>
      <c r="AQ151" s="112" t="str">
        <f>IF(OR(AC151&lt;0.01,AC151="n/a",AF151="n/a"),"n/a",(I151/SQRT(22.5*AC151*(I151/AF151))-1)*100)</f>
        <v>n/a</v>
      </c>
      <c r="AR151" s="719">
        <f>INDEX(Historical!$C$7:$C$1063,MATCH(B151,Historical!$B$7:$B$1063,0))*IF(AH151="n/a",1.03,IF(AH151&lt;0,1.01,IF(AH151&gt;10,1.1,(1+AH151/100))))</f>
        <v>0.28840000000000005</v>
      </c>
      <c r="AS151" s="109">
        <f>IF($AI151="n/a",1.03*AR151,IF($AI151&lt;0,1.01*AR151,IF($AI151&gt;10,1.1*AR151,(1+$AI151/100)*AR151)))</f>
        <v>0.29705200000000004</v>
      </c>
      <c r="AT151" s="109">
        <f>IF($AK151="n/a",1.03*AS151,IF($AK151&lt;0,1.01*AS151,IF($AK151&gt;10,1.1*AS151,(1+$AK151/100)*AS151)))</f>
        <v>0.30596356000000002</v>
      </c>
      <c r="AU151" s="109">
        <f>IF($AK151="n/a",1.03*AT151,IF($AK151&lt;0,1.01*AT151,IF($AK151&gt;10,1.1*AT151,(1+$AK151/100)*AT151)))</f>
        <v>0.31514246680000002</v>
      </c>
      <c r="AV151" s="109">
        <f>IF($AK151="n/a",1.03*AU151,IF($AK151&lt;0,1.01*AU151,IF($AK151&gt;10,1.1*AU151,(1+$AK151/100)*AU151)))</f>
        <v>0.32459674080400003</v>
      </c>
      <c r="AW151" s="109">
        <f>SUM(AR151:AV151)</f>
        <v>1.5311547676040003</v>
      </c>
      <c r="AX151" s="113">
        <f>AW151/I151*100</f>
        <v>6.1026495321004397</v>
      </c>
      <c r="AY151" s="100">
        <v>0.77</v>
      </c>
      <c r="AZ151" s="100">
        <v>20.86</v>
      </c>
      <c r="BA151" s="100">
        <v>-34.410000000000004</v>
      </c>
      <c r="BB151" s="100">
        <v>-4.21</v>
      </c>
      <c r="BC151" s="100">
        <v>1.08</v>
      </c>
      <c r="BD151" s="731"/>
      <c r="BE151" s="12">
        <v>2019</v>
      </c>
      <c r="BF151" s="12">
        <f>IF(BE151&gt;2020,0,IF(BE151&gt;2008,1,IF(BE151&gt;2001,2,IF(BE151&gt;1990,3,IF(BE151&gt;1980,4,IF(BE151&gt;1973,5,IF(BE151&gt;1970,6,IF(BE151&gt;1960,7,IF(BE151&gt;1958,8,IF(BE151&gt;1953,9,10))))))))))</f>
        <v>1</v>
      </c>
      <c r="BG151" s="100">
        <v>-1.1199999999999999</v>
      </c>
      <c r="BH151" s="55" t="s">
        <v>121</v>
      </c>
      <c r="BI151" s="55" t="s">
        <v>122</v>
      </c>
    </row>
    <row r="152" spans="1:61" x14ac:dyDescent="0.2">
      <c r="A152" s="146" t="s">
        <v>5644</v>
      </c>
      <c r="B152" s="55" t="s">
        <v>3451</v>
      </c>
      <c r="C152" s="156" t="s">
        <v>335</v>
      </c>
      <c r="D152" s="98" t="s">
        <v>5615</v>
      </c>
      <c r="E152" s="157">
        <v>5</v>
      </c>
      <c r="F152" s="2">
        <v>724</v>
      </c>
      <c r="G152" s="2" t="s">
        <v>146</v>
      </c>
      <c r="H152" s="2" t="s">
        <v>146</v>
      </c>
      <c r="I152" s="100">
        <v>380.34</v>
      </c>
      <c r="J152" s="101">
        <f>(M152/I152)*100</f>
        <v>1.051690592627649</v>
      </c>
      <c r="K152" s="104">
        <v>1</v>
      </c>
      <c r="L152" s="71">
        <v>4</v>
      </c>
      <c r="M152" s="28">
        <f>K152*L152</f>
        <v>4</v>
      </c>
      <c r="N152" s="103" t="s">
        <v>147</v>
      </c>
      <c r="O152" s="104">
        <v>0.91249999999999998</v>
      </c>
      <c r="P152" s="158">
        <v>46199</v>
      </c>
      <c r="Q152" s="158">
        <v>46213</v>
      </c>
      <c r="R152" s="28">
        <f>(K152-O152)/O152*100</f>
        <v>9.5890410958904138</v>
      </c>
      <c r="S152" s="105">
        <f>IF(INDEX(Historical!$D$7:$D1735,MATCH(B152,Historical!$B$7:$B$1062,0))=0,"n/a",(INDEX(Historical!$C$7:$C$1062,MATCH(B152,Historical!$B$7:$B$1062,0))/INDEX(Historical!$D$7:$D$1062,MATCH(B152,Historical!$B$7:$B$1062,0))-1)*100)</f>
        <v>10.317460317460302</v>
      </c>
      <c r="T152" s="105">
        <f>IF(INDEX(Historical!$F$7:$F$1062,MATCH(B152,Historical!$B$7:$B$1062,0))=0,"n/a",((INDEX(Historical!$C$7:$C$1062,MATCH(B152,Historical!$B$7:$B$1062,0))/INDEX(Historical!$F$7:$F$1062,MATCH(B152,Historical!$B$7:$B$1062,0)))^(1/3)-1)*100)</f>
        <v>6.521920214095589</v>
      </c>
      <c r="U152" s="105">
        <f>IF(INDEX(Historical!$H$7:$H$1062,MATCH(B152,Historical!$B$7:$B$1062,0))=0,"n/a",((INDEX(Historical!$C$7:$C$1062,MATCH(B152,Historical!$B$7:$B$1062,0))/INDEX(Historical!$H$7:$H$1062,MATCH(B152,Historical!$B$7:$B$1062,0)))^(1/5)-1)*100)</f>
        <v>20.373370789502388</v>
      </c>
      <c r="V152" s="105">
        <f>IF(INDEX(Historical!$M$7:$M$1062,MATCH(B152,Historical!$B$7:$B$1062,0))=0,"n/a",((INDEX(Historical!$C$7:$C$1062,MATCH(B152,Historical!$B$7:$B$1062,0))/INDEX(Historical!$M$7:$M$1062,MATCH(B152,Historical!$B$7:$B$1062,0)))^(1/10)-1)*100)</f>
        <v>5.9478187151551065</v>
      </c>
      <c r="W152" s="106">
        <f>IF(OR(U152&lt;=0,U152="n/a",V152&lt;=0,V152="n/a"),"n/a",U152/V152)</f>
        <v>3.4253516734783491</v>
      </c>
      <c r="X152" s="107" t="str">
        <f>IF(OR(AJ152&lt;=0,AJ152="n/a",U152&lt;=0,U152="n/a"),"n/a",U152/AJ152)</f>
        <v>n/a</v>
      </c>
      <c r="Y152" s="159"/>
      <c r="Z152" s="101">
        <f>IF(OR(AC152&lt;0.01,AC152="n/a"),"n/a",M152/AC152*100)</f>
        <v>26.472534745201852</v>
      </c>
      <c r="AA152" s="109">
        <f>IF(OR(AC152&lt;0.01,AC152="n/a"),"n/a",I152/AC152)</f>
        <v>25.171409662475181</v>
      </c>
      <c r="AB152" s="71">
        <v>3</v>
      </c>
      <c r="AC152" s="100">
        <v>15.11</v>
      </c>
      <c r="AD152" s="100">
        <v>1.73</v>
      </c>
      <c r="AE152" s="100">
        <v>2.79</v>
      </c>
      <c r="AF152" s="100">
        <v>8.0399999999999991</v>
      </c>
      <c r="AG152" s="100">
        <v>34.660000000000004</v>
      </c>
      <c r="AH152" s="100">
        <v>11.32</v>
      </c>
      <c r="AI152" s="100">
        <v>11.06</v>
      </c>
      <c r="AJ152" s="100" t="s">
        <v>142</v>
      </c>
      <c r="AK152" s="100">
        <v>10.71</v>
      </c>
      <c r="AL152" s="100">
        <v>22640</v>
      </c>
      <c r="AM152" s="100">
        <v>38.22</v>
      </c>
      <c r="AN152" s="100">
        <v>1.06</v>
      </c>
      <c r="AO152" s="110">
        <f>IF(U152="n/a","n/a",IF(AA152&lt;0,"n/a",IF(AA152="n/a","n/a",J152+U152-AA152)))</f>
        <v>-3.746348280345142</v>
      </c>
      <c r="AP152" s="111">
        <f>IF(U152="n/a","n/a",J152+U152)</f>
        <v>21.425061382130039</v>
      </c>
      <c r="AQ152" s="112">
        <f>IF(OR(AC152&lt;0.01,AC152="n/a",AF152="n/a"),"n/a",(I152/SQRT(22.5*AC152*(I152/AF152))-1)*100)</f>
        <v>199.90971507090484</v>
      </c>
      <c r="AR152" s="101">
        <f>INDEX(Historical!$C$7:$C$1063,MATCH(B152,Historical!$B$7:$B$1063,0))*IF(AH152="n/a",1.03,IF(AH152&lt;0,1.01,IF(AH152&gt;10,1.1,(1+AH152/100))))</f>
        <v>3.8224999999999998</v>
      </c>
      <c r="AS152" s="109">
        <f>IF($AI152="n/a",1.03*AR152,IF($AI152&lt;0,1.01*AR152,IF($AI152&gt;10,1.1*AR152,(1+$AI152/100)*AR152)))</f>
        <v>4.2047499999999998</v>
      </c>
      <c r="AT152" s="109">
        <f>IF($AK152="n/a",1.03*AS152,IF($AK152&lt;0,1.01*AS152,IF($AK152&gt;10,1.1*AS152,(1+$AK152/100)*AS152)))</f>
        <v>4.6252250000000004</v>
      </c>
      <c r="AU152" s="109">
        <f>IF($AK152="n/a",1.03*AT152,IF($AK152&lt;0,1.01*AT152,IF($AK152&gt;10,1.1*AT152,(1+$AK152/100)*AT152)))</f>
        <v>5.0877475000000008</v>
      </c>
      <c r="AV152" s="109">
        <f>IF($AK152="n/a",1.03*AU152,IF($AK152&lt;0,1.01*AU152,IF($AK152&gt;10,1.1*AU152,(1+$AK152/100)*AU152)))</f>
        <v>5.5965222500000014</v>
      </c>
      <c r="AW152" s="109">
        <f>SUM(AR152:AV152)</f>
        <v>23.336744750000001</v>
      </c>
      <c r="AX152" s="113">
        <f>AW152/I152*100</f>
        <v>6.1357587290319193</v>
      </c>
      <c r="AY152" s="698">
        <v>1.37</v>
      </c>
      <c r="AZ152" s="100">
        <v>39.300000000000004</v>
      </c>
      <c r="BA152" s="100">
        <v>-9.7900000000000009</v>
      </c>
      <c r="BB152" s="100">
        <v>-1.22</v>
      </c>
      <c r="BC152" s="100">
        <v>5.4899999999999993</v>
      </c>
      <c r="BE152" s="12">
        <v>2022</v>
      </c>
      <c r="BF152" s="12">
        <f>IF(BE152&gt;2020,0,IF(BE152&gt;2008,1,IF(BE152&gt;2001,2,IF(BE152&gt;1990,3,IF(BE152&gt;1980,4,IF(BE152&gt;1973,5,IF(BE152&gt;1970,6,IF(BE152&gt;1960,7,IF(BE152&gt;1958,8,IF(BE152&gt;1953,9,10))))))))))</f>
        <v>0</v>
      </c>
      <c r="BG152" s="100">
        <v>12.73</v>
      </c>
      <c r="BH152" s="55" t="s">
        <v>121</v>
      </c>
      <c r="BI152" s="55" t="s">
        <v>122</v>
      </c>
    </row>
    <row r="153" spans="1:61" x14ac:dyDescent="0.2">
      <c r="A153" s="116" t="s">
        <v>1616</v>
      </c>
      <c r="B153" s="55" t="s">
        <v>1617</v>
      </c>
      <c r="C153" s="156" t="s">
        <v>116</v>
      </c>
      <c r="D153" s="98" t="s">
        <v>117</v>
      </c>
      <c r="E153" s="157">
        <v>5</v>
      </c>
      <c r="F153" s="2">
        <v>690</v>
      </c>
      <c r="G153" s="2" t="s">
        <v>146</v>
      </c>
      <c r="H153" s="2" t="s">
        <v>146</v>
      </c>
      <c r="I153" s="100">
        <v>37.97</v>
      </c>
      <c r="J153" s="101">
        <f>(M153/I153)*100</f>
        <v>1.9225704503555441</v>
      </c>
      <c r="K153" s="104">
        <v>0.1825</v>
      </c>
      <c r="L153" s="71">
        <v>4</v>
      </c>
      <c r="M153" s="28">
        <f>K153*L153</f>
        <v>0.73</v>
      </c>
      <c r="N153" s="103" t="s">
        <v>395</v>
      </c>
      <c r="O153" s="104">
        <v>0.16500000000000001</v>
      </c>
      <c r="P153" s="158">
        <v>45971</v>
      </c>
      <c r="Q153" s="158">
        <v>46001</v>
      </c>
      <c r="R153" s="28">
        <f>(K153-O153)/O153*100</f>
        <v>10.606060606060598</v>
      </c>
      <c r="S153" s="105">
        <f>IF(INDEX(Historical!$D$7:$D1571,MATCH(B153,Historical!$B$7:$B$1062,0))=0,"n/a",(INDEX(Historical!$C$7:$C$1062,MATCH(B153,Historical!$B$7:$B$1062,0))/INDEX(Historical!$D$7:$D$1062,MATCH(B153,Historical!$B$7:$B$1062,0))-1)*100)</f>
        <v>10.162601626016254</v>
      </c>
      <c r="T153" s="105">
        <f>IF(INDEX(Historical!$F$7:$F$1062,MATCH(B153,Historical!$B$7:$B$1062,0))=0,"n/a",((INDEX(Historical!$C$7:$C$1062,MATCH(B153,Historical!$B$7:$B$1062,0))/INDEX(Historical!$F$7:$F$1062,MATCH(B153,Historical!$B$7:$B$1062,0)))^(1/3)-1)*100)</f>
        <v>16.362653082831557</v>
      </c>
      <c r="U153" s="105">
        <f>IF(INDEX(Historical!$H$7:$H$1062,MATCH(B153,Historical!$B$7:$B$1062,0))=0,"n/a",((INDEX(Historical!$C$7:$C$1062,MATCH(B153,Historical!$B$7:$B$1062,0))/INDEX(Historical!$H$7:$H$1062,MATCH(B153,Historical!$B$7:$B$1062,0)))^(1/5)-1)*100)</f>
        <v>23.066432582998143</v>
      </c>
      <c r="V153" s="105">
        <f>IF(INDEX(Historical!$M$7:$M$1062,MATCH(B153,Historical!$B$7:$B$1062,0))=0,"n/a",((INDEX(Historical!$C$7:$C$1062,MATCH(B153,Historical!$B$7:$B$1062,0))/INDEX(Historical!$M$7:$M$1062,MATCH(B153,Historical!$B$7:$B$1062,0)))^(1/10)-1)*100)</f>
        <v>16.894528603405124</v>
      </c>
      <c r="W153" s="106">
        <f>IF(OR(U153&lt;=0,U153="n/a",V153&lt;=0,V153="n/a"),"n/a",U153/V153)</f>
        <v>1.3653196916278008</v>
      </c>
      <c r="X153" s="107">
        <f>IF(OR(AJ153&lt;=0,AJ153="n/a",U153&lt;=0,U153="n/a"),"n/a",U153/AJ153)</f>
        <v>1.4939399341320039</v>
      </c>
      <c r="Y153" s="162"/>
      <c r="Z153" s="101">
        <f>IF(OR(AC153&lt;0.01,AC153="n/a"),"n/a",M153/AC153*100)</f>
        <v>66.36363636363636</v>
      </c>
      <c r="AA153" s="109">
        <f>IF(OR(AC153&lt;0.01,AC153="n/a"),"n/a",I153/AC153)</f>
        <v>34.518181818181816</v>
      </c>
      <c r="AB153" s="71">
        <v>12</v>
      </c>
      <c r="AC153" s="100">
        <v>1.1000000000000001</v>
      </c>
      <c r="AD153" s="100">
        <v>3.02</v>
      </c>
      <c r="AE153" s="100">
        <v>4.66</v>
      </c>
      <c r="AF153" s="100">
        <v>12.78</v>
      </c>
      <c r="AG153" s="100">
        <v>37.01</v>
      </c>
      <c r="AH153" s="100">
        <v>6.36</v>
      </c>
      <c r="AI153" s="100">
        <v>11.690000000000001</v>
      </c>
      <c r="AJ153" s="100">
        <v>15.440000000000001</v>
      </c>
      <c r="AK153" s="100">
        <v>9.7000000000000011</v>
      </c>
      <c r="AL153" s="100">
        <v>18270</v>
      </c>
      <c r="AM153" s="100">
        <v>35.049999999999997</v>
      </c>
      <c r="AN153" s="100">
        <v>0.78</v>
      </c>
      <c r="AO153" s="728">
        <f>IF(U153="n/a","n/a",IF(AA153&lt;0,"n/a",IF(AA153="n/a","n/a",J153+U153-AA153)))</f>
        <v>-9.5291787848281295</v>
      </c>
      <c r="AP153" s="111">
        <f>IF(U153="n/a","n/a",J153+U153)</f>
        <v>24.989003033353686</v>
      </c>
      <c r="AQ153" s="112">
        <f>IF(OR(AC153&lt;0.01,AC153="n/a",AF153="n/a"),"n/a",(I153/SQRT(22.5*AC153*(I153/AF153))-1)*100)</f>
        <v>342.79032591879502</v>
      </c>
      <c r="AR153" s="719">
        <f>INDEX(Historical!$C$7:$C$1063,MATCH(B153,Historical!$B$7:$B$1063,0))*IF(AH153="n/a",1.03,IF(AH153&lt;0,1.01,IF(AH153&gt;10,1.1,(1+AH153/100))))</f>
        <v>0.72058900000000004</v>
      </c>
      <c r="AS153" s="109">
        <f>IF($AI153="n/a",1.03*AR153,IF($AI153&lt;0,1.01*AR153,IF($AI153&gt;10,1.1*AR153,(1+$AI153/100)*AR153)))</f>
        <v>0.79264790000000007</v>
      </c>
      <c r="AT153" s="109">
        <f>IF($AK153="n/a",1.03*AS153,IF($AK153&lt;0,1.01*AS153,IF($AK153&gt;10,1.1*AS153,(1+$AK153/100)*AS153)))</f>
        <v>0.86953474630000005</v>
      </c>
      <c r="AU153" s="109">
        <f>IF($AK153="n/a",1.03*AT153,IF($AK153&lt;0,1.01*AT153,IF($AK153&gt;10,1.1*AT153,(1+$AK153/100)*AT153)))</f>
        <v>0.9538796166911</v>
      </c>
      <c r="AV153" s="109">
        <f>IF($AK153="n/a",1.03*AU153,IF($AK153&lt;0,1.01*AU153,IF($AK153&gt;10,1.1*AU153,(1+$AK153/100)*AU153)))</f>
        <v>1.0464059395101366</v>
      </c>
      <c r="AW153" s="109">
        <f>SUM(AR153:AV153)</f>
        <v>4.3830572025012371</v>
      </c>
      <c r="AX153" s="113">
        <f>AW153/I153*100</f>
        <v>11.54347432842043</v>
      </c>
      <c r="AY153" s="698">
        <v>0.75</v>
      </c>
      <c r="AZ153" s="100">
        <v>3.7800000000000002</v>
      </c>
      <c r="BA153" s="100">
        <v>-42.59</v>
      </c>
      <c r="BB153" s="100">
        <v>-15.53</v>
      </c>
      <c r="BC153" s="100">
        <v>-30.79</v>
      </c>
      <c r="BE153" s="12">
        <v>2021</v>
      </c>
      <c r="BF153" s="12">
        <f>IF(BE153&gt;2020,0,IF(BE153&gt;2008,1,IF(BE153&gt;2001,2,IF(BE153&gt;1990,3,IF(BE153&gt;1980,4,IF(BE153&gt;1973,5,IF(BE153&gt;1970,6,IF(BE153&gt;1960,7,IF(BE153&gt;1958,8,IF(BE153&gt;1953,9,10))))))))))</f>
        <v>0</v>
      </c>
      <c r="BG153" s="100">
        <v>16.27</v>
      </c>
      <c r="BH153" s="55" t="s">
        <v>121</v>
      </c>
      <c r="BI153" s="55" t="s">
        <v>122</v>
      </c>
    </row>
    <row r="154" spans="1:61" x14ac:dyDescent="0.2">
      <c r="A154" s="116" t="s">
        <v>1618</v>
      </c>
      <c r="B154" s="55" t="s">
        <v>1619</v>
      </c>
      <c r="C154" s="156" t="s">
        <v>335</v>
      </c>
      <c r="D154" s="98" t="s">
        <v>371</v>
      </c>
      <c r="E154" s="157">
        <v>6</v>
      </c>
      <c r="F154" s="2">
        <v>644</v>
      </c>
      <c r="G154" s="2" t="s">
        <v>146</v>
      </c>
      <c r="H154" s="2" t="s">
        <v>146</v>
      </c>
      <c r="I154" s="100">
        <v>251.07</v>
      </c>
      <c r="J154" s="101">
        <f>(M154/I154)*100</f>
        <v>0.7089656271159438</v>
      </c>
      <c r="K154" s="104">
        <v>0.44500000000000001</v>
      </c>
      <c r="L154" s="71">
        <v>4</v>
      </c>
      <c r="M154" s="28">
        <f>K154*L154</f>
        <v>1.78</v>
      </c>
      <c r="N154" s="103" t="s">
        <v>270</v>
      </c>
      <c r="O154" s="104">
        <v>0.40500000000000003</v>
      </c>
      <c r="P154" s="158">
        <v>46094</v>
      </c>
      <c r="Q154" s="158">
        <v>46112</v>
      </c>
      <c r="R154" s="28">
        <f>(K154-O154)/O154*100</f>
        <v>9.8765432098765373</v>
      </c>
      <c r="S154" s="105">
        <f>IF(INDEX(Historical!$D$7:$D1573,MATCH(B154,Historical!$B$7:$B$1062,0))=0,"n/a",(INDEX(Historical!$C$7:$C$1062,MATCH(B154,Historical!$B$7:$B$1062,0))/INDEX(Historical!$D$7:$D$1062,MATCH(B154,Historical!$B$7:$B$1062,0))-1)*100)</f>
        <v>10.204081632653072</v>
      </c>
      <c r="T154" s="105">
        <f>IF(INDEX(Historical!$F$7:$F$1062,MATCH(B154,Historical!$B$7:$B$1062,0))=0,"n/a",((INDEX(Historical!$C$7:$C$1062,MATCH(B154,Historical!$B$7:$B$1062,0))/INDEX(Historical!$F$7:$F$1062,MATCH(B154,Historical!$B$7:$B$1062,0)))^(1/3)-1)*100)</f>
        <v>9.319535187362149</v>
      </c>
      <c r="U154" s="105">
        <f>IF(INDEX(Historical!$H$7:$H$1062,MATCH(B154,Historical!$B$7:$B$1062,0))=0,"n/a",((INDEX(Historical!$C$7:$C$1062,MATCH(B154,Historical!$B$7:$B$1062,0))/INDEX(Historical!$H$7:$H$1062,MATCH(B154,Historical!$B$7:$B$1062,0)))^(1/5)-1)*100)</f>
        <v>41.557873799261259</v>
      </c>
      <c r="V154" s="105">
        <f>IF(INDEX(Historical!$M$7:$M$1062,MATCH(B154,Historical!$B$7:$B$1062,0))=0,"n/a",((INDEX(Historical!$C$7:$C$1062,MATCH(B154,Historical!$B$7:$B$1062,0))/INDEX(Historical!$M$7:$M$1062,MATCH(B154,Historical!$B$7:$B$1062,0)))^(1/10)-1)*100)</f>
        <v>13.172710042288838</v>
      </c>
      <c r="W154" s="106">
        <f>IF(OR(U154&lt;=0,U154="n/a",V154&lt;=0,V154="n/a"),"n/a",U154/V154)</f>
        <v>3.1548461680129964</v>
      </c>
      <c r="X154" s="107">
        <f>IF(OR(AJ154&lt;=0,AJ154="n/a",U154&lt;=0,U154="n/a"),"n/a",U154/AJ154)</f>
        <v>0.44224618281644418</v>
      </c>
      <c r="Y154" s="162"/>
      <c r="Z154" s="101">
        <f>IF(OR(AC154&lt;0.01,AC154="n/a"),"n/a",M154/AC154*100)</f>
        <v>24.791086350974929</v>
      </c>
      <c r="AA154" s="109">
        <f>IF(OR(AC154&lt;0.01,AC154="n/a"),"n/a",I154/AC154)</f>
        <v>34.967966573816156</v>
      </c>
      <c r="AB154" s="71">
        <v>1</v>
      </c>
      <c r="AC154" s="100">
        <v>7.18</v>
      </c>
      <c r="AD154" s="100">
        <v>2.2999999999999998</v>
      </c>
      <c r="AE154" s="100">
        <v>3.39</v>
      </c>
      <c r="AF154" s="100">
        <v>12.78</v>
      </c>
      <c r="AG154" s="100">
        <v>38.979999999999997</v>
      </c>
      <c r="AH154" s="100">
        <v>18.57</v>
      </c>
      <c r="AI154" s="100">
        <v>10.09</v>
      </c>
      <c r="AJ154" s="100">
        <v>93.97</v>
      </c>
      <c r="AK154" s="100">
        <v>12.67</v>
      </c>
      <c r="AL154" s="100">
        <v>80540</v>
      </c>
      <c r="AM154" s="100">
        <v>2.17</v>
      </c>
      <c r="AN154" s="100">
        <v>0.75</v>
      </c>
      <c r="AO154" s="110">
        <f>IF(U154="n/a","n/a",IF(AA154&lt;0,"n/a",IF(AA154="n/a","n/a",J154+U154-AA154)))</f>
        <v>7.2988728525610469</v>
      </c>
      <c r="AP154" s="111">
        <f>IF(U154="n/a","n/a",J154+U154)</f>
        <v>42.266839426377203</v>
      </c>
      <c r="AQ154" s="112">
        <f>IF(OR(AC154&lt;0.01,AC154="n/a",AF154="n/a"),"n/a",(I154/SQRT(22.5*AC154*(I154/AF154))-1)*100)</f>
        <v>345.66585031756222</v>
      </c>
      <c r="AR154" s="101">
        <f>INDEX(Historical!$C$7:$C$1063,MATCH(B154,Historical!$B$7:$B$1063,0))*IF(AH154="n/a",1.03,IF(AH154&lt;0,1.01,IF(AH154&gt;10,1.1,(1+AH154/100))))</f>
        <v>1.7820000000000003</v>
      </c>
      <c r="AS154" s="109">
        <f>IF($AI154="n/a",1.03*AR154,IF($AI154&lt;0,1.01*AR154,IF($AI154&gt;10,1.1*AR154,(1+$AI154/100)*AR154)))</f>
        <v>1.9602000000000004</v>
      </c>
      <c r="AT154" s="109">
        <f>IF($AK154="n/a",1.03*AS154,IF($AK154&lt;0,1.01*AS154,IF($AK154&gt;10,1.1*AS154,(1+$AK154/100)*AS154)))</f>
        <v>2.1562200000000007</v>
      </c>
      <c r="AU154" s="109">
        <f>IF($AK154="n/a",1.03*AT154,IF($AK154&lt;0,1.01*AT154,IF($AK154&gt;10,1.1*AT154,(1+$AK154/100)*AT154)))</f>
        <v>2.3718420000000009</v>
      </c>
      <c r="AV154" s="109">
        <f>IF($AK154="n/a",1.03*AU154,IF($AK154&lt;0,1.01*AU154,IF($AK154&gt;10,1.1*AU154,(1+$AK154/100)*AU154)))</f>
        <v>2.6090262000000011</v>
      </c>
      <c r="AW154" s="109">
        <f>SUM(AR154:AV154)</f>
        <v>10.879288200000003</v>
      </c>
      <c r="AX154" s="113">
        <f>AW154/I154*100</f>
        <v>4.3331693153303874</v>
      </c>
      <c r="AY154" s="698">
        <v>0.86</v>
      </c>
      <c r="AZ154" s="100">
        <v>86.850000000000009</v>
      </c>
      <c r="BA154" s="100">
        <v>-1.66</v>
      </c>
      <c r="BB154" s="100">
        <v>9.48</v>
      </c>
      <c r="BC154" s="100">
        <v>24.02</v>
      </c>
      <c r="BE154" s="12">
        <v>2021</v>
      </c>
      <c r="BF154" s="12">
        <f>IF(BE154&gt;2020,0,IF(BE154&gt;2008,1,IF(BE154&gt;2001,2,IF(BE154&gt;1990,3,IF(BE154&gt;1980,4,IF(BE154&gt;1973,5,IF(BE154&gt;1970,6,IF(BE154&gt;1960,7,IF(BE154&gt;1958,8,IF(BE154&gt;1953,9,10))))))))))</f>
        <v>0</v>
      </c>
      <c r="BG154" s="100">
        <v>15.509999999999998</v>
      </c>
      <c r="BH154" s="55" t="s">
        <v>121</v>
      </c>
      <c r="BI154" s="55" t="s">
        <v>122</v>
      </c>
    </row>
    <row r="155" spans="1:61" x14ac:dyDescent="0.2">
      <c r="A155" s="116" t="s">
        <v>1620</v>
      </c>
      <c r="B155" s="55" t="s">
        <v>1621</v>
      </c>
      <c r="C155" s="156" t="s">
        <v>180</v>
      </c>
      <c r="D155" s="98" t="s">
        <v>358</v>
      </c>
      <c r="E155" s="157">
        <v>7</v>
      </c>
      <c r="F155" s="2">
        <v>604</v>
      </c>
      <c r="G155" s="2" t="s">
        <v>146</v>
      </c>
      <c r="H155" s="2" t="s">
        <v>146</v>
      </c>
      <c r="I155" s="100">
        <v>58.44</v>
      </c>
      <c r="J155" s="101">
        <f>(M155/I155)*100</f>
        <v>1.6084873374401096</v>
      </c>
      <c r="K155" s="104">
        <v>0.23499999999999999</v>
      </c>
      <c r="L155" s="71">
        <v>4</v>
      </c>
      <c r="M155" s="28">
        <f>K155*L155</f>
        <v>0.94</v>
      </c>
      <c r="N155" s="103" t="s">
        <v>158</v>
      </c>
      <c r="O155" s="104">
        <v>0.22</v>
      </c>
      <c r="P155" s="158">
        <v>46073</v>
      </c>
      <c r="Q155" s="158">
        <v>46091</v>
      </c>
      <c r="R155" s="28">
        <f>(K155-O155)/O155*100</f>
        <v>6.8181818181818121</v>
      </c>
      <c r="S155" s="105">
        <f>IF(INDEX(Historical!$D$7:$D1575,MATCH(B155,Historical!$B$7:$B$1062,0))=0,"n/a",(INDEX(Historical!$C$7:$C$1062,MATCH(B155,Historical!$B$7:$B$1062,0))/INDEX(Historical!$D$7:$D$1062,MATCH(B155,Historical!$B$7:$B$1062,0))-1)*100)</f>
        <v>4.7619047619047672</v>
      </c>
      <c r="T155" s="105">
        <f>IF(INDEX(Historical!$F$7:$F$1062,MATCH(B155,Historical!$B$7:$B$1062,0))=0,"n/a",((INDEX(Historical!$C$7:$C$1062,MATCH(B155,Historical!$B$7:$B$1062,0))/INDEX(Historical!$F$7:$F$1062,MATCH(B155,Historical!$B$7:$B$1062,0)))^(1/3)-1)*100)</f>
        <v>5.0081546755695205</v>
      </c>
      <c r="U155" s="105">
        <f>IF(INDEX(Historical!$H$7:$H$1062,MATCH(B155,Historical!$B$7:$B$1062,0))=0,"n/a",((INDEX(Historical!$C$7:$C$1062,MATCH(B155,Historical!$B$7:$B$1062,0))/INDEX(Historical!$H$7:$H$1062,MATCH(B155,Historical!$B$7:$B$1062,0)))^(1/5)-1)*100)</f>
        <v>24.014447702949361</v>
      </c>
      <c r="V155" s="105" t="str">
        <f>IF(INDEX(Historical!$M$7:$M$1062,MATCH(B155,Historical!$B$7:$B$1062,0))=0,"n/a",((INDEX(Historical!$C$7:$C$1062,MATCH(B155,Historical!$B$7:$B$1062,0))/INDEX(Historical!$M$7:$M$1062,MATCH(B155,Historical!$B$7:$B$1062,0)))^(1/10)-1)*100)</f>
        <v>n/a</v>
      </c>
      <c r="W155" s="106" t="str">
        <f>IF(OR(U155&lt;=0,U155="n/a",V155&lt;=0,V155="n/a"),"n/a",U155/V155)</f>
        <v>n/a</v>
      </c>
      <c r="X155" s="107" t="str">
        <f>IF(OR(AJ155&lt;=0,AJ155="n/a",U155&lt;=0,U155="n/a"),"n/a",U155/AJ155)</f>
        <v>n/a</v>
      </c>
      <c r="Y155" s="162"/>
      <c r="Z155" s="101">
        <f>IF(OR(AC155&lt;0.01,AC155="n/a"),"n/a",M155/AC155*100)</f>
        <v>49.214659685863879</v>
      </c>
      <c r="AA155" s="109">
        <f>IF(OR(AC155&lt;0.01,AC155="n/a"),"n/a",I155/AC155)</f>
        <v>30.596858638743456</v>
      </c>
      <c r="AB155" s="71">
        <v>12</v>
      </c>
      <c r="AC155" s="100">
        <v>1.91</v>
      </c>
      <c r="AD155" s="100">
        <v>1.1000000000000001</v>
      </c>
      <c r="AE155" s="100">
        <v>13.79</v>
      </c>
      <c r="AF155" s="100">
        <v>3.76</v>
      </c>
      <c r="AG155" s="100">
        <v>12.18</v>
      </c>
      <c r="AH155" s="100">
        <v>8.2100000000000009</v>
      </c>
      <c r="AI155" s="100">
        <v>7.1</v>
      </c>
      <c r="AJ155" s="100">
        <v>-7.26</v>
      </c>
      <c r="AK155" s="100">
        <v>9.5200000000000014</v>
      </c>
      <c r="AL155" s="100">
        <v>33650</v>
      </c>
      <c r="AM155" s="100">
        <v>6.370000000000001</v>
      </c>
      <c r="AN155" s="100">
        <v>1.3</v>
      </c>
      <c r="AO155" s="728">
        <f>IF(U155="n/a","n/a",IF(AA155&lt;0,"n/a",IF(AA155="n/a","n/a",J155+U155-AA155)))</f>
        <v>-4.9739235983539842</v>
      </c>
      <c r="AP155" s="111">
        <f>IF(U155="n/a","n/a",J155+U155)</f>
        <v>25.622935040389471</v>
      </c>
      <c r="AQ155" s="112">
        <f>IF(OR(AC155&lt;0.01,AC155="n/a",AF155="n/a"),"n/a",(I155/SQRT(22.5*AC155*(I155/AF155))-1)*100)</f>
        <v>126.12109684038808</v>
      </c>
      <c r="AR155" s="719">
        <f>INDEX(Historical!$C$7:$C$1063,MATCH(B155,Historical!$B$7:$B$1063,0))*IF(AH155="n/a",1.03,IF(AH155&lt;0,1.01,IF(AH155&gt;10,1.1,(1+AH155/100))))</f>
        <v>0.95224800000000009</v>
      </c>
      <c r="AS155" s="109">
        <f>IF($AI155="n/a",1.03*AR155,IF($AI155&lt;0,1.01*AR155,IF($AI155&gt;10,1.1*AR155,(1+$AI155/100)*AR155)))</f>
        <v>1.0198576080000001</v>
      </c>
      <c r="AT155" s="109">
        <f>IF($AK155="n/a",1.03*AS155,IF($AK155&lt;0,1.01*AS155,IF($AK155&gt;10,1.1*AS155,(1+$AK155/100)*AS155)))</f>
        <v>1.1169480522816</v>
      </c>
      <c r="AU155" s="109">
        <f>IF($AK155="n/a",1.03*AT155,IF($AK155&lt;0,1.01*AT155,IF($AK155&gt;10,1.1*AT155,(1+$AK155/100)*AT155)))</f>
        <v>1.2232815068588083</v>
      </c>
      <c r="AV155" s="109">
        <f>IF($AK155="n/a",1.03*AU155,IF($AK155&lt;0,1.01*AU155,IF($AK155&gt;10,1.1*AU155,(1+$AK155/100)*AU155)))</f>
        <v>1.3397379063117669</v>
      </c>
      <c r="AW155" s="109">
        <f>SUM(AR155:AV155)</f>
        <v>5.6520730734521756</v>
      </c>
      <c r="AX155" s="113">
        <f>AW155/I155*100</f>
        <v>9.6715829456744959</v>
      </c>
      <c r="AY155" s="698">
        <v>0.42</v>
      </c>
      <c r="AZ155" s="100">
        <v>71.48</v>
      </c>
      <c r="BA155" s="100">
        <v>-3.3099999999999996</v>
      </c>
      <c r="BB155" s="100">
        <v>4.1500000000000004</v>
      </c>
      <c r="BC155" s="100">
        <v>25.840000000000003</v>
      </c>
      <c r="BE155" s="12">
        <v>2020</v>
      </c>
      <c r="BF155" s="12">
        <f>IF(BE155&gt;2020,0,IF(BE155&gt;2008,1,IF(BE155&gt;2001,2,IF(BE155&gt;1990,3,IF(BE155&gt;1980,4,IF(BE155&gt;1973,5,IF(BE155&gt;1970,6,IF(BE155&gt;1960,7,IF(BE155&gt;1958,8,IF(BE155&gt;1953,9,10))))))))))</f>
        <v>1</v>
      </c>
      <c r="BG155" s="100">
        <v>4.42</v>
      </c>
      <c r="BH155" s="55" t="s">
        <v>121</v>
      </c>
      <c r="BI155" s="55" t="s">
        <v>122</v>
      </c>
    </row>
    <row r="156" spans="1:61" x14ac:dyDescent="0.2">
      <c r="A156" s="116" t="s">
        <v>1622</v>
      </c>
      <c r="B156" s="55" t="s">
        <v>1623</v>
      </c>
      <c r="C156" s="156" t="s">
        <v>116</v>
      </c>
      <c r="D156" s="98" t="s">
        <v>308</v>
      </c>
      <c r="E156" s="157">
        <v>9</v>
      </c>
      <c r="F156" s="2">
        <v>557</v>
      </c>
      <c r="G156" s="2" t="s">
        <v>146</v>
      </c>
      <c r="H156" s="2" t="s">
        <v>146</v>
      </c>
      <c r="I156" s="100">
        <v>79.790000000000006</v>
      </c>
      <c r="J156" s="101">
        <f>(M156/I156)*100</f>
        <v>0.70184233613234737</v>
      </c>
      <c r="K156" s="104">
        <v>0.14000000000000001</v>
      </c>
      <c r="L156" s="71">
        <v>4</v>
      </c>
      <c r="M156" s="28">
        <f>K156*L156</f>
        <v>0.56000000000000005</v>
      </c>
      <c r="N156" s="103" t="s">
        <v>395</v>
      </c>
      <c r="O156" s="104">
        <v>0.12666666666666668</v>
      </c>
      <c r="P156" s="158">
        <v>46274</v>
      </c>
      <c r="Q156" s="158">
        <v>46289</v>
      </c>
      <c r="R156" s="28">
        <f>(K156-O156)/O156*100</f>
        <v>10.526315789473685</v>
      </c>
      <c r="S156" s="105">
        <f>IF(INDEX(Historical!$D$7:$D1578,MATCH(B156,Historical!$B$7:$B$1062,0))=0,"n/a",(INDEX(Historical!$C$7:$C$1062,MATCH(B156,Historical!$B$7:$B$1062,0))/INDEX(Historical!$D$7:$D$1062,MATCH(B156,Historical!$B$7:$B$1062,0))-1)*100)</f>
        <v>5.7142857142857384</v>
      </c>
      <c r="T156" s="105">
        <f>IF(INDEX(Historical!$F$7:$F$1062,MATCH(B156,Historical!$B$7:$B$1062,0))=0,"n/a",((INDEX(Historical!$C$7:$C$1062,MATCH(B156,Historical!$B$7:$B$1062,0))/INDEX(Historical!$F$7:$F$1062,MATCH(B156,Historical!$B$7:$B$1062,0)))^(1/3)-1)*100)</f>
        <v>11.534955223781029</v>
      </c>
      <c r="U156" s="105">
        <f>IF(INDEX(Historical!$H$7:$H$1062,MATCH(B156,Historical!$B$7:$B$1062,0))=0,"n/a",((INDEX(Historical!$C$7:$C$1062,MATCH(B156,Historical!$B$7:$B$1062,0))/INDEX(Historical!$H$7:$H$1062,MATCH(B156,Historical!$B$7:$B$1062,0)))^(1/5)-1)*100)</f>
        <v>22.240996213524866</v>
      </c>
      <c r="V156" s="105" t="str">
        <f>IF(INDEX(Historical!$M$7:$M$1062,MATCH(B156,Historical!$B$7:$B$1062,0))=0,"n/a",((INDEX(Historical!$C$7:$C$1062,MATCH(B156,Historical!$B$7:$B$1062,0))/INDEX(Historical!$M$7:$M$1062,MATCH(B156,Historical!$B$7:$B$1062,0)))^(1/10)-1)*100)</f>
        <v>n/a</v>
      </c>
      <c r="W156" s="106" t="str">
        <f>IF(OR(U156&lt;=0,U156="n/a",V156&lt;=0,V156="n/a"),"n/a",U156/V156)</f>
        <v>n/a</v>
      </c>
      <c r="X156" s="107">
        <f>IF(OR(AJ156&lt;=0,AJ156="n/a",U156&lt;=0,U156="n/a"),"n/a",U156/AJ156)</f>
        <v>1.1626239526149957</v>
      </c>
      <c r="Y156" s="165"/>
      <c r="Z156" s="101">
        <f>IF(OR(AC156&lt;0.01,AC156="n/a"),"n/a",M156/AC156*100)</f>
        <v>16.867469879518072</v>
      </c>
      <c r="AA156" s="109">
        <f>IF(OR(AC156&lt;0.01,AC156="n/a"),"n/a",I156/AC156)</f>
        <v>24.033132530120486</v>
      </c>
      <c r="AB156" s="71">
        <v>12</v>
      </c>
      <c r="AC156" s="100">
        <v>3.32</v>
      </c>
      <c r="AD156" s="100">
        <v>0.87</v>
      </c>
      <c r="AE156" s="100">
        <v>0.85</v>
      </c>
      <c r="AF156" s="100">
        <v>2.66</v>
      </c>
      <c r="AG156" s="100">
        <v>11.83</v>
      </c>
      <c r="AH156" s="100">
        <v>13.900000000000002</v>
      </c>
      <c r="AI156" s="100">
        <v>23.25</v>
      </c>
      <c r="AJ156" s="100">
        <v>19.13</v>
      </c>
      <c r="AK156" s="100">
        <v>19.98</v>
      </c>
      <c r="AL156" s="100">
        <v>6170</v>
      </c>
      <c r="AM156" s="100">
        <v>22.6</v>
      </c>
      <c r="AN156" s="100">
        <v>0.64</v>
      </c>
      <c r="AO156" s="110">
        <f>IF(U156="n/a","n/a",IF(AA156&lt;0,"n/a",IF(AA156="n/a","n/a",J156+U156-AA156)))</f>
        <v>-1.0902939804632723</v>
      </c>
      <c r="AP156" s="111">
        <f>IF(U156="n/a","n/a",J156+U156)</f>
        <v>22.942838549657214</v>
      </c>
      <c r="AQ156" s="112">
        <f>IF(OR(AC156&lt;0.01,AC156="n/a",AF156="n/a"),"n/a",(I156/SQRT(22.5*AC156*(I156/AF156))-1)*100)</f>
        <v>68.560088237756389</v>
      </c>
      <c r="AR156" s="101">
        <f>INDEX(Historical!$C$7:$C$1063,MATCH(B156,Historical!$B$7:$B$1063,0))*IF(AH156="n/a",1.03,IF(AH156&lt;0,1.01,IF(AH156&gt;10,1.1,(1+AH156/100))))</f>
        <v>0.54266666666666674</v>
      </c>
      <c r="AS156" s="109">
        <f>IF($AI156="n/a",1.03*AR156,IF($AI156&lt;0,1.01*AR156,IF($AI156&gt;10,1.1*AR156,(1+$AI156/100)*AR156)))</f>
        <v>0.59693333333333343</v>
      </c>
      <c r="AT156" s="109">
        <f>IF($AK156="n/a",1.03*AS156,IF($AK156&lt;0,1.01*AS156,IF($AK156&gt;10,1.1*AS156,(1+$AK156/100)*AS156)))</f>
        <v>0.6566266666666668</v>
      </c>
      <c r="AU156" s="109">
        <f>IF($AK156="n/a",1.03*AT156,IF($AK156&lt;0,1.01*AT156,IF($AK156&gt;10,1.1*AT156,(1+$AK156/100)*AT156)))</f>
        <v>0.72228933333333356</v>
      </c>
      <c r="AV156" s="109">
        <f>IF($AK156="n/a",1.03*AU156,IF($AK156&lt;0,1.01*AU156,IF($AK156&gt;10,1.1*AU156,(1+$AK156/100)*AU156)))</f>
        <v>0.79451826666666703</v>
      </c>
      <c r="AW156" s="109">
        <f>SUM(AR156:AV156)</f>
        <v>3.3130342666666679</v>
      </c>
      <c r="AX156" s="113">
        <f>AW156/I156*100</f>
        <v>4.1521923382211652</v>
      </c>
      <c r="AY156" s="698">
        <v>0.87</v>
      </c>
      <c r="AZ156" s="100">
        <v>74.709999999999994</v>
      </c>
      <c r="BA156" s="100">
        <v>-4.4400000000000004</v>
      </c>
      <c r="BB156" s="100">
        <v>10.059999999999999</v>
      </c>
      <c r="BC156" s="100">
        <v>23.400000000000002</v>
      </c>
      <c r="BE156" s="12">
        <v>2018</v>
      </c>
      <c r="BF156" s="12">
        <f>IF(BE156&gt;2020,0,IF(BE156&gt;2008,1,IF(BE156&gt;2001,2,IF(BE156&gt;1990,3,IF(BE156&gt;1980,4,IF(BE156&gt;1973,5,IF(BE156&gt;1970,6,IF(BE156&gt;1960,7,IF(BE156&gt;1958,8,IF(BE156&gt;1953,9,10))))))))))</f>
        <v>1</v>
      </c>
      <c r="BG156" s="100">
        <v>5.66</v>
      </c>
      <c r="BH156" s="55" t="s">
        <v>121</v>
      </c>
      <c r="BI156" s="55" t="s">
        <v>122</v>
      </c>
    </row>
    <row r="157" spans="1:61" x14ac:dyDescent="0.2">
      <c r="A157" s="116" t="s">
        <v>1624</v>
      </c>
      <c r="B157" s="55" t="s">
        <v>1625</v>
      </c>
      <c r="C157" s="156" t="s">
        <v>134</v>
      </c>
      <c r="D157" s="98" t="s">
        <v>186</v>
      </c>
      <c r="E157" s="157">
        <v>8</v>
      </c>
      <c r="F157" s="2">
        <v>559</v>
      </c>
      <c r="G157" s="2" t="s">
        <v>146</v>
      </c>
      <c r="H157" s="2" t="s">
        <v>146</v>
      </c>
      <c r="I157" s="100">
        <v>10.28</v>
      </c>
      <c r="J157" s="101">
        <f>(M157/I157)*100</f>
        <v>8.1712062256809332</v>
      </c>
      <c r="K157" s="104">
        <v>0.21</v>
      </c>
      <c r="L157" s="71">
        <v>4</v>
      </c>
      <c r="M157" s="28">
        <f>K157*L157</f>
        <v>0.84</v>
      </c>
      <c r="N157" s="103" t="s">
        <v>312</v>
      </c>
      <c r="O157" s="104">
        <v>0.2</v>
      </c>
      <c r="P157" s="158">
        <v>45912</v>
      </c>
      <c r="Q157" s="158">
        <v>45919</v>
      </c>
      <c r="R157" s="28">
        <f>(K157-O157)/O157*100</f>
        <v>4.9999999999999902</v>
      </c>
      <c r="S157" s="105">
        <f>IF(INDEX(Historical!$D$7:$D1581,MATCH(B157,Historical!$B$7:$B$1062,0))=0,"n/a",(INDEX(Historical!$C$7:$C$1062,MATCH(B157,Historical!$B$7:$B$1062,0))/INDEX(Historical!$D$7:$D$1062,MATCH(B157,Historical!$B$7:$B$1062,0))-1)*100)</f>
        <v>5.12820512820511</v>
      </c>
      <c r="T157" s="105">
        <f>IF(INDEX(Historical!$F$7:$F$1062,MATCH(B157,Historical!$B$7:$B$1062,0))=0,"n/a",((INDEX(Historical!$C$7:$C$1062,MATCH(B157,Historical!$B$7:$B$1062,0))/INDEX(Historical!$F$7:$F$1062,MATCH(B157,Historical!$B$7:$B$1062,0)))^(1/3)-1)*100)</f>
        <v>5.4156936422339763</v>
      </c>
      <c r="U157" s="105">
        <f>IF(INDEX(Historical!$H$7:$H$1062,MATCH(B157,Historical!$B$7:$B$1062,0))=0,"n/a",((INDEX(Historical!$C$7:$C$1062,MATCH(B157,Historical!$B$7:$B$1062,0))/INDEX(Historical!$H$7:$H$1062,MATCH(B157,Historical!$B$7:$B$1062,0)))^(1/5)-1)*100)</f>
        <v>5.0816239137892349</v>
      </c>
      <c r="V157" s="105">
        <f>IF(INDEX(Historical!$M$7:$M$1062,MATCH(B157,Historical!$B$7:$B$1062,0))=0,"n/a",((INDEX(Historical!$C$7:$C$1062,MATCH(B157,Historical!$B$7:$B$1062,0))/INDEX(Historical!$M$7:$M$1062,MATCH(B157,Historical!$B$7:$B$1062,0)))^(1/10)-1)*100)</f>
        <v>5.5011664891012169</v>
      </c>
      <c r="W157" s="106">
        <f>IF(OR(U157&lt;=0,U157="n/a",V157&lt;=0,V157="n/a"),"n/a",U157/V157)</f>
        <v>0.92373570657365667</v>
      </c>
      <c r="X157" s="107" t="str">
        <f>IF(OR(AJ157&lt;=0,AJ157="n/a",U157&lt;=0,U157="n/a"),"n/a",U157/AJ157)</f>
        <v>n/a</v>
      </c>
      <c r="Y157" s="165"/>
      <c r="Z157" s="101">
        <f>IF(OR(AC157&lt;0.01,AC157="n/a"),"n/a",M157/AC157*100)</f>
        <v>763.63636363636363</v>
      </c>
      <c r="AA157" s="109">
        <f>IF(OR(AC157&lt;0.01,AC157="n/a"),"n/a",I157/AC157)</f>
        <v>93.454545454545453</v>
      </c>
      <c r="AB157" s="71">
        <v>12</v>
      </c>
      <c r="AC157" s="100">
        <v>0.11</v>
      </c>
      <c r="AD157" s="100">
        <v>0.88</v>
      </c>
      <c r="AE157" s="100">
        <v>0.97</v>
      </c>
      <c r="AF157" s="100">
        <v>1.73</v>
      </c>
      <c r="AG157" s="100">
        <v>1.6400000000000001</v>
      </c>
      <c r="AH157" s="100">
        <v>-44.51</v>
      </c>
      <c r="AI157" s="100">
        <v>87.13</v>
      </c>
      <c r="AJ157" s="100">
        <v>-11.91</v>
      </c>
      <c r="AK157" s="100">
        <v>12.34</v>
      </c>
      <c r="AL157" s="100">
        <v>121.4</v>
      </c>
      <c r="AM157" s="100">
        <v>4.9399999999999995</v>
      </c>
      <c r="AN157" s="100">
        <v>0.6</v>
      </c>
      <c r="AO157" s="728">
        <f>IF(U157="n/a","n/a",IF(AA157&lt;0,"n/a",IF(AA157="n/a","n/a",J157+U157-AA157)))</f>
        <v>-80.20171531507529</v>
      </c>
      <c r="AP157" s="111">
        <f>IF(U157="n/a","n/a",J157+U157)</f>
        <v>13.252830139470168</v>
      </c>
      <c r="AQ157" s="112">
        <f>IF(OR(AC157&lt;0.01,AC157="n/a",AF157="n/a"),"n/a",(I157/SQRT(22.5*AC157*(I157/AF157))-1)*100)</f>
        <v>168.05999629963736</v>
      </c>
      <c r="AR157" s="719">
        <f>INDEX(Historical!$C$7:$C$1063,MATCH(B157,Historical!$B$7:$B$1063,0))*IF(AH157="n/a",1.03,IF(AH157&lt;0,1.01,IF(AH157&gt;10,1.1,(1+AH157/100))))</f>
        <v>0.82819999999999994</v>
      </c>
      <c r="AS157" s="109">
        <f>IF($AI157="n/a",1.03*AR157,IF($AI157&lt;0,1.01*AR157,IF($AI157&gt;10,1.1*AR157,(1+$AI157/100)*AR157)))</f>
        <v>0.91102000000000005</v>
      </c>
      <c r="AT157" s="109">
        <f>IF($AK157="n/a",1.03*AS157,IF($AK157&lt;0,1.01*AS157,IF($AK157&gt;10,1.1*AS157,(1+$AK157/100)*AS157)))</f>
        <v>1.0021220000000002</v>
      </c>
      <c r="AU157" s="109">
        <f>IF($AK157="n/a",1.03*AT157,IF($AK157&lt;0,1.01*AT157,IF($AK157&gt;10,1.1*AT157,(1+$AK157/100)*AT157)))</f>
        <v>1.1023342000000003</v>
      </c>
      <c r="AV157" s="109">
        <f>IF($AK157="n/a",1.03*AU157,IF($AK157&lt;0,1.01*AU157,IF($AK157&gt;10,1.1*AU157,(1+$AK157/100)*AU157)))</f>
        <v>1.2125676200000004</v>
      </c>
      <c r="AW157" s="109">
        <f>SUM(AR157:AV157)</f>
        <v>5.0562438200000015</v>
      </c>
      <c r="AX157" s="113">
        <f>AW157/I157*100</f>
        <v>49.185251167315194</v>
      </c>
      <c r="AY157" s="698">
        <v>0.68</v>
      </c>
      <c r="AZ157" s="100">
        <v>7.42</v>
      </c>
      <c r="BA157" s="100">
        <v>-39.489999999999995</v>
      </c>
      <c r="BB157" s="100">
        <v>-3.6799999999999997</v>
      </c>
      <c r="BC157" s="100">
        <v>-23.26</v>
      </c>
      <c r="BE157" s="12">
        <v>2018</v>
      </c>
      <c r="BF157" s="12">
        <f>IF(BE157&gt;2020,0,IF(BE157&gt;2008,1,IF(BE157&gt;2001,2,IF(BE157&gt;1990,3,IF(BE157&gt;1980,4,IF(BE157&gt;1973,5,IF(BE157&gt;1970,6,IF(BE157&gt;1960,7,IF(BE157&gt;1958,8,IF(BE157&gt;1953,9,10))))))))))</f>
        <v>1</v>
      </c>
      <c r="BG157" s="100">
        <v>0.62</v>
      </c>
      <c r="BH157" s="55" t="s">
        <v>121</v>
      </c>
      <c r="BI157" s="55" t="s">
        <v>122</v>
      </c>
    </row>
    <row r="158" spans="1:61" x14ac:dyDescent="0.2">
      <c r="A158" s="116" t="s">
        <v>1626</v>
      </c>
      <c r="B158" s="55" t="s">
        <v>1627</v>
      </c>
      <c r="C158" s="156" t="s">
        <v>300</v>
      </c>
      <c r="D158" s="98" t="s">
        <v>612</v>
      </c>
      <c r="E158" s="157">
        <v>8</v>
      </c>
      <c r="F158" s="2">
        <v>572</v>
      </c>
      <c r="G158" s="2" t="s">
        <v>146</v>
      </c>
      <c r="H158" s="2" t="s">
        <v>146</v>
      </c>
      <c r="I158" s="100">
        <v>180.99</v>
      </c>
      <c r="J158" s="101">
        <f>(M158/I158)*100</f>
        <v>2.7625835681529365</v>
      </c>
      <c r="K158" s="104">
        <v>1.25</v>
      </c>
      <c r="L158" s="71">
        <v>4</v>
      </c>
      <c r="M158" s="28">
        <f>K158*L158</f>
        <v>5</v>
      </c>
      <c r="N158" s="103" t="s">
        <v>312</v>
      </c>
      <c r="O158" s="104">
        <v>1.1100000000000001</v>
      </c>
      <c r="P158" s="158">
        <v>46094</v>
      </c>
      <c r="Q158" s="158">
        <v>46108</v>
      </c>
      <c r="R158" s="28">
        <f>(K158-O158)/O158*100</f>
        <v>12.612612612612603</v>
      </c>
      <c r="S158" s="105">
        <f>IF(INDEX(Historical!$D$7:$D1582,MATCH(B158,Historical!$B$7:$B$1062,0))=0,"n/a",(INDEX(Historical!$C$7:$C$1062,MATCH(B158,Historical!$B$7:$B$1062,0))/INDEX(Historical!$D$7:$D$1062,MATCH(B158,Historical!$B$7:$B$1062,0))-1)*100)</f>
        <v>13.265306122448983</v>
      </c>
      <c r="T158" s="105">
        <f>IF(INDEX(Historical!$F$7:$F$1062,MATCH(B158,Historical!$B$7:$B$1062,0))=0,"n/a",((INDEX(Historical!$C$7:$C$1062,MATCH(B158,Historical!$B$7:$B$1062,0))/INDEX(Historical!$F$7:$F$1062,MATCH(B158,Historical!$B$7:$B$1062,0)))^(1/3)-1)*100)</f>
        <v>16.061508246171385</v>
      </c>
      <c r="U158" s="105">
        <f>IF(INDEX(Historical!$H$7:$H$1062,MATCH(B158,Historical!$B$7:$B$1062,0))=0,"n/a",((INDEX(Historical!$C$7:$C$1062,MATCH(B158,Historical!$B$7:$B$1062,0))/INDEX(Historical!$H$7:$H$1062,MATCH(B158,Historical!$B$7:$B$1062,0)))^(1/5)-1)*100)</f>
        <v>19.00741043454741</v>
      </c>
      <c r="V158" s="105" t="str">
        <f>IF(INDEX(Historical!$M$7:$M$1062,MATCH(B158,Historical!$B$7:$B$1062,0))=0,"n/a",((INDEX(Historical!$C$7:$C$1062,MATCH(B158,Historical!$B$7:$B$1062,0))/INDEX(Historical!$M$7:$M$1062,MATCH(B158,Historical!$B$7:$B$1062,0)))^(1/10)-1)*100)</f>
        <v>n/a</v>
      </c>
      <c r="W158" s="106" t="str">
        <f>IF(OR(U158&lt;=0,U158="n/a",V158&lt;=0,V158="n/a"),"n/a",U158/V158)</f>
        <v>n/a</v>
      </c>
      <c r="X158" s="107">
        <f>IF(OR(AJ158&lt;=0,AJ158="n/a",U158&lt;=0,U158="n/a"),"n/a",U158/AJ158)</f>
        <v>0.1650235321631135</v>
      </c>
      <c r="Y158" s="162"/>
      <c r="Z158" s="101">
        <f>IF(OR(AC158&lt;0.01,AC158="n/a"),"n/a",M158/AC158*100)</f>
        <v>52.576235541535233</v>
      </c>
      <c r="AA158" s="109">
        <f>IF(OR(AC158&lt;0.01,AC158="n/a"),"n/a",I158/AC158)</f>
        <v>19.031545741324923</v>
      </c>
      <c r="AB158" s="71">
        <v>12</v>
      </c>
      <c r="AC158" s="100">
        <v>9.51</v>
      </c>
      <c r="AD158" s="100" t="s">
        <v>142</v>
      </c>
      <c r="AE158" s="100">
        <v>6.73</v>
      </c>
      <c r="AF158" s="100" t="s">
        <v>142</v>
      </c>
      <c r="AG158" s="100" t="s">
        <v>142</v>
      </c>
      <c r="AH158" s="100">
        <v>-24.19</v>
      </c>
      <c r="AI158" s="100">
        <v>12.43</v>
      </c>
      <c r="AJ158" s="100">
        <v>115.17999999999999</v>
      </c>
      <c r="AK158" s="100">
        <v>-2.12</v>
      </c>
      <c r="AL158" s="100">
        <v>19200</v>
      </c>
      <c r="AM158" s="100">
        <v>0.75</v>
      </c>
      <c r="AN158" s="100" t="s">
        <v>142</v>
      </c>
      <c r="AO158" s="110">
        <f>IF(U158="n/a","n/a",IF(AA158&lt;0,"n/a",IF(AA158="n/a","n/a",J158+U158-AA158)))</f>
        <v>2.7384482613754244</v>
      </c>
      <c r="AP158" s="111">
        <f>IF(U158="n/a","n/a",J158+U158)</f>
        <v>21.769994002700347</v>
      </c>
      <c r="AQ158" s="112" t="str">
        <f>IF(OR(AC158&lt;0.01,AC158="n/a",AF158="n/a"),"n/a",(I158/SQRT(22.5*AC158*(I158/AF158))-1)*100)</f>
        <v>n/a</v>
      </c>
      <c r="AR158" s="101">
        <f>INDEX(Historical!$C$7:$C$1063,MATCH(B158,Historical!$B$7:$B$1063,0))*IF(AH158="n/a",1.03,IF(AH158&lt;0,1.01,IF(AH158&gt;10,1.1,(1+AH158/100))))</f>
        <v>4.4844000000000008</v>
      </c>
      <c r="AS158" s="109">
        <f>IF($AI158="n/a",1.03*AR158,IF($AI158&lt;0,1.01*AR158,IF($AI158&gt;10,1.1*AR158,(1+$AI158/100)*AR158)))</f>
        <v>4.9328400000000014</v>
      </c>
      <c r="AT158" s="109">
        <f>IF($AK158="n/a",1.03*AS158,IF($AK158&lt;0,1.01*AS158,IF($AK158&gt;10,1.1*AS158,(1+$AK158/100)*AS158)))</f>
        <v>4.9821684000000017</v>
      </c>
      <c r="AU158" s="109">
        <f>IF($AK158="n/a",1.03*AT158,IF($AK158&lt;0,1.01*AT158,IF($AK158&gt;10,1.1*AT158,(1+$AK158/100)*AT158)))</f>
        <v>5.031990084000002</v>
      </c>
      <c r="AV158" s="109">
        <f>IF($AK158="n/a",1.03*AU158,IF($AK158&lt;0,1.01*AU158,IF($AK158&gt;10,1.1*AU158,(1+$AK158/100)*AU158)))</f>
        <v>5.082309984840002</v>
      </c>
      <c r="AW158" s="109">
        <f>SUM(AR158:AV158)</f>
        <v>24.513708468840008</v>
      </c>
      <c r="AX158" s="113">
        <f>AW158/I158*100</f>
        <v>13.544233642101776</v>
      </c>
      <c r="AY158" s="698">
        <v>0.98</v>
      </c>
      <c r="AZ158" s="100">
        <v>11.44</v>
      </c>
      <c r="BA158" s="100">
        <v>-22.86</v>
      </c>
      <c r="BB158" s="100">
        <v>-4.9000000000000004</v>
      </c>
      <c r="BC158" s="100">
        <v>-6.88</v>
      </c>
      <c r="BE158" s="12">
        <v>2019</v>
      </c>
      <c r="BF158" s="12">
        <f>IF(BE158&gt;2020,0,IF(BE158&gt;2008,1,IF(BE158&gt;2001,2,IF(BE158&gt;1990,3,IF(BE158&gt;1980,4,IF(BE158&gt;1973,5,IF(BE158&gt;1970,6,IF(BE158&gt;1960,7,IF(BE158&gt;1958,8,IF(BE158&gt;1953,9,10))))))))))</f>
        <v>1</v>
      </c>
      <c r="BG158" s="100">
        <v>9.1800000000000015</v>
      </c>
      <c r="BH158" s="55" t="s">
        <v>121</v>
      </c>
      <c r="BI158" s="55" t="s">
        <v>302</v>
      </c>
    </row>
    <row r="159" spans="1:61" x14ac:dyDescent="0.2">
      <c r="A159" s="146" t="s">
        <v>5653</v>
      </c>
      <c r="B159" s="55" t="s">
        <v>5649</v>
      </c>
      <c r="C159" s="156" t="s">
        <v>134</v>
      </c>
      <c r="D159" s="98" t="s">
        <v>157</v>
      </c>
      <c r="E159" s="157">
        <v>5</v>
      </c>
      <c r="F159" s="2">
        <v>695</v>
      </c>
      <c r="G159" s="2" t="s">
        <v>146</v>
      </c>
      <c r="H159" s="2" t="s">
        <v>146</v>
      </c>
      <c r="I159" s="100">
        <v>34.74</v>
      </c>
      <c r="J159" s="101">
        <f>(M159/I159)*100</f>
        <v>2.1876799078871616</v>
      </c>
      <c r="K159" s="104">
        <v>0.19</v>
      </c>
      <c r="L159" s="71">
        <v>4</v>
      </c>
      <c r="M159" s="28">
        <f>K159*L159</f>
        <v>0.76</v>
      </c>
      <c r="N159" s="103" t="s">
        <v>270</v>
      </c>
      <c r="O159" s="104">
        <v>0.18</v>
      </c>
      <c r="P159" s="158">
        <v>46006</v>
      </c>
      <c r="Q159" s="158">
        <v>46022</v>
      </c>
      <c r="R159" s="28">
        <f>(K159-O159)/O159*100</f>
        <v>5.5555555555555607</v>
      </c>
      <c r="S159" s="105">
        <f>IF(INDEX(Historical!$D$7:$D1734,MATCH(B159,Historical!$B$7:$B$1062,0))=0,"n/a",(INDEX(Historical!$C$7:$C$1062,MATCH(B159,Historical!$B$7:$B$1062,0))/INDEX(Historical!$D$7:$D$1062,MATCH(B159,Historical!$B$7:$B$1062,0))-1)*100)</f>
        <v>1.388888888888884</v>
      </c>
      <c r="T159" s="105">
        <f>IF(INDEX(Historical!$F$7:$F$1062,MATCH(B159,Historical!$B$7:$B$1062,0))=0,"n/a",((INDEX(Historical!$C$7:$C$1062,MATCH(B159,Historical!$B$7:$B$1062,0))/INDEX(Historical!$F$7:$F$1062,MATCH(B159,Historical!$B$7:$B$1062,0)))^(1/3)-1)*100)</f>
        <v>4.4834799095307964</v>
      </c>
      <c r="U159" s="105" t="str">
        <f>IF(INDEX(Historical!$H$7:$H$1062,MATCH(B159,Historical!$B$7:$B$1062,0))=0,"n/a",((INDEX(Historical!$C$7:$C$1062,MATCH(B159,Historical!$B$7:$B$1062,0))/INDEX(Historical!$H$7:$H$1062,MATCH(B159,Historical!$B$7:$B$1062,0)))^(1/5)-1)*100)</f>
        <v>n/a</v>
      </c>
      <c r="V159" s="105" t="str">
        <f>IF(INDEX(Historical!$M$7:$M$1062,MATCH(B159,Historical!$B$7:$B$1062,0))=0,"n/a",((INDEX(Historical!$C$7:$C$1062,MATCH(B159,Historical!$B$7:$B$1062,0))/INDEX(Historical!$M$7:$M$1062,MATCH(B159,Historical!$B$7:$B$1062,0)))^(1/10)-1)*100)</f>
        <v>n/a</v>
      </c>
      <c r="W159" s="106" t="str">
        <f>IF(OR(U159&lt;=0,U159="n/a",V159&lt;=0,V159="n/a"),"n/a",U159/V159)</f>
        <v>n/a</v>
      </c>
      <c r="X159" s="107" t="str">
        <f>IF(OR(AJ159&lt;=0,AJ159="n/a",U159&lt;=0,U159="n/a"),"n/a",U159/AJ159)</f>
        <v>n/a</v>
      </c>
      <c r="Y159" s="159"/>
      <c r="Z159" s="101">
        <f>IF(OR(AC159&lt;0.01,AC159="n/a"),"n/a",M159/AC159*100)</f>
        <v>48.407643312101911</v>
      </c>
      <c r="AA159" s="109">
        <f>IF(OR(AC159&lt;0.01,AC159="n/a"),"n/a",I159/AC159)</f>
        <v>22.127388535031848</v>
      </c>
      <c r="AB159" s="71">
        <v>12</v>
      </c>
      <c r="AC159" s="100">
        <v>1.57</v>
      </c>
      <c r="AD159" s="100" t="s">
        <v>142</v>
      </c>
      <c r="AE159" s="100">
        <v>3.27</v>
      </c>
      <c r="AF159" s="100">
        <v>1.23</v>
      </c>
      <c r="AG159" s="100">
        <v>5.93</v>
      </c>
      <c r="AH159" s="100">
        <v>38.5</v>
      </c>
      <c r="AI159" s="100">
        <v>8.1100000000000012</v>
      </c>
      <c r="AJ159" s="100">
        <v>1.78</v>
      </c>
      <c r="AK159" s="100" t="s">
        <v>142</v>
      </c>
      <c r="AL159" s="100">
        <v>3380</v>
      </c>
      <c r="AM159" s="100">
        <v>1.7500000000000002</v>
      </c>
      <c r="AN159" s="100">
        <v>0.43</v>
      </c>
      <c r="AO159" s="728" t="str">
        <f>IF(U159="n/a","n/a",IF(AA159&lt;0,"n/a",IF(AA159="n/a","n/a",J159+U159-AA159)))</f>
        <v>n/a</v>
      </c>
      <c r="AP159" s="111" t="str">
        <f>IF(U159="n/a","n/a",J159+U159)</f>
        <v>n/a</v>
      </c>
      <c r="AQ159" s="112">
        <f>IF(OR(AC159&lt;0.01,AC159="n/a",AF159="n/a"),"n/a",(I159/SQRT(22.5*AC159*(I159/AF159))-1)*100)</f>
        <v>9.9832065930252725</v>
      </c>
      <c r="AR159" s="719">
        <f>INDEX(Historical!$C$7:$C$1063,MATCH(B159,Historical!$B$7:$B$1063,0))*IF(AH159="n/a",1.03,IF(AH159&lt;0,1.01,IF(AH159&gt;10,1.1,(1+AH159/100))))</f>
        <v>0.80300000000000005</v>
      </c>
      <c r="AS159" s="109">
        <f>IF($AI159="n/a",1.03*AR159,IF($AI159&lt;0,1.01*AR159,IF($AI159&gt;10,1.1*AR159,(1+$AI159/100)*AR159)))</f>
        <v>0.86812330000000004</v>
      </c>
      <c r="AT159" s="109">
        <f>IF($AK159="n/a",1.03*AS159,IF($AK159&lt;0,1.01*AS159,IF($AK159&gt;10,1.1*AS159,(1+$AK159/100)*AS159)))</f>
        <v>0.89416699900000007</v>
      </c>
      <c r="AU159" s="109">
        <f>IF($AK159="n/a",1.03*AT159,IF($AK159&lt;0,1.01*AT159,IF($AK159&gt;10,1.1*AT159,(1+$AK159/100)*AT159)))</f>
        <v>0.92099200897000011</v>
      </c>
      <c r="AV159" s="109">
        <f>IF($AK159="n/a",1.03*AU159,IF($AK159&lt;0,1.01*AU159,IF($AK159&gt;10,1.1*AU159,(1+$AK159/100)*AU159)))</f>
        <v>0.94862176923910013</v>
      </c>
      <c r="AW159" s="109">
        <f>SUM(AR159:AV159)</f>
        <v>4.4349040772091</v>
      </c>
      <c r="AX159" s="113">
        <f>AW159/I159*100</f>
        <v>12.76598755673316</v>
      </c>
      <c r="AY159" s="698">
        <v>0.86</v>
      </c>
      <c r="AZ159" s="100">
        <v>27.63</v>
      </c>
      <c r="BA159" s="100">
        <v>-2.2800000000000002</v>
      </c>
      <c r="BB159" s="100">
        <v>8.27</v>
      </c>
      <c r="BC159" s="100">
        <v>9.370000000000001</v>
      </c>
      <c r="BE159" s="12">
        <v>2021</v>
      </c>
      <c r="BF159" s="12">
        <f>IF(BE159&gt;2020,0,IF(BE159&gt;2008,1,IF(BE159&gt;2001,2,IF(BE159&gt;1990,3,IF(BE159&gt;1980,4,IF(BE159&gt;1973,5,IF(BE159&gt;1970,6,IF(BE159&gt;1960,7,IF(BE159&gt;1958,8,IF(BE159&gt;1953,9,10))))))))))</f>
        <v>0</v>
      </c>
      <c r="BG159" s="100">
        <v>0.85000000000000009</v>
      </c>
      <c r="BH159" s="55" t="s">
        <v>121</v>
      </c>
      <c r="BI159" s="55" t="s">
        <v>122</v>
      </c>
    </row>
    <row r="160" spans="1:61" x14ac:dyDescent="0.2">
      <c r="A160" s="116" t="s">
        <v>5595</v>
      </c>
      <c r="B160" s="55" t="s">
        <v>5583</v>
      </c>
      <c r="C160" s="156" t="s">
        <v>335</v>
      </c>
      <c r="D160" s="98" t="s">
        <v>371</v>
      </c>
      <c r="E160" s="157">
        <v>6</v>
      </c>
      <c r="F160" s="2">
        <v>639</v>
      </c>
      <c r="G160" s="2" t="s">
        <v>146</v>
      </c>
      <c r="H160" s="2" t="s">
        <v>146</v>
      </c>
      <c r="I160" s="100">
        <v>65.33</v>
      </c>
      <c r="J160" s="101">
        <f>(M160/I160)*100</f>
        <v>1.0408694321138834</v>
      </c>
      <c r="K160" s="104">
        <v>0.17</v>
      </c>
      <c r="L160" s="71">
        <v>4</v>
      </c>
      <c r="M160" s="28">
        <f>K160*L160</f>
        <v>0.68</v>
      </c>
      <c r="N160" s="103" t="s">
        <v>1551</v>
      </c>
      <c r="O160" s="104">
        <v>0.15</v>
      </c>
      <c r="P160" s="158">
        <v>46086</v>
      </c>
      <c r="Q160" s="158">
        <v>46100</v>
      </c>
      <c r="R160" s="28">
        <f>(K160-O160)/O160*100</f>
        <v>13.333333333333346</v>
      </c>
      <c r="S160" s="105">
        <f>IF(INDEX(Historical!$D$7:$D1736,MATCH(B160,Historical!$B$7:$B$1062,0))=0,"n/a",(INDEX(Historical!$C$7:$C$1062,MATCH(B160,Historical!$B$7:$B$1062,0))/INDEX(Historical!$D$7:$D$1062,MATCH(B160,Historical!$B$7:$B$1062,0))-1)*100)</f>
        <v>15.384615384615374</v>
      </c>
      <c r="T160" s="105">
        <f>IF(INDEX(Historical!$F$7:$F$1062,MATCH(B160,Historical!$B$7:$B$1062,0))=0,"n/a",((INDEX(Historical!$C$7:$C$1062,MATCH(B160,Historical!$B$7:$B$1062,0))/INDEX(Historical!$F$7:$F$1062,MATCH(B160,Historical!$B$7:$B$1062,0)))^(1/3)-1)*100)</f>
        <v>14.471424255333186</v>
      </c>
      <c r="U160" s="105" t="str">
        <f>IF(INDEX(Historical!$H$7:$H$1062,MATCH(B160,Historical!$B$7:$B$1062,0))=0,"n/a",((INDEX(Historical!$C$7:$C$1062,MATCH(B160,Historical!$B$7:$B$1062,0))/INDEX(Historical!$H$7:$H$1062,MATCH(B160,Historical!$B$7:$B$1062,0)))^(1/5)-1)*100)</f>
        <v>n/a</v>
      </c>
      <c r="V160" s="105" t="str">
        <f>IF(INDEX(Historical!$M$7:$M$1062,MATCH(B160,Historical!$B$7:$B$1062,0))=0,"n/a",((INDEX(Historical!$C$7:$C$1062,MATCH(B160,Historical!$B$7:$B$1062,0))/INDEX(Historical!$M$7:$M$1062,MATCH(B160,Historical!$B$7:$B$1062,0)))^(1/10)-1)*100)</f>
        <v>n/a</v>
      </c>
      <c r="W160" s="106" t="str">
        <f>IF(OR(U160&lt;=0,U160="n/a",V160&lt;=0,V160="n/a"),"n/a",U160/V160)</f>
        <v>n/a</v>
      </c>
      <c r="X160" s="107" t="str">
        <f>IF(OR(AJ160&lt;=0,AJ160="n/a",U160&lt;=0,U160="n/a"),"n/a",U160/AJ160)</f>
        <v>n/a</v>
      </c>
      <c r="Y160" s="162"/>
      <c r="Z160" s="101">
        <f>IF(OR(AC160&lt;0.01,AC160="n/a"),"n/a",M160/AC160*100)</f>
        <v>27.755102040816325</v>
      </c>
      <c r="AA160" s="109">
        <f>IF(OR(AC160&lt;0.01,AC160="n/a"),"n/a",I160/AC160)</f>
        <v>26.665306122448978</v>
      </c>
      <c r="AB160" s="71">
        <v>12</v>
      </c>
      <c r="AC160" s="100">
        <v>2.4500000000000002</v>
      </c>
      <c r="AD160" s="100">
        <v>0.78</v>
      </c>
      <c r="AE160" s="100">
        <v>1.79</v>
      </c>
      <c r="AF160" s="100">
        <v>4.37</v>
      </c>
      <c r="AG160" s="100">
        <v>17.71</v>
      </c>
      <c r="AH160" s="100">
        <v>16.39</v>
      </c>
      <c r="AI160" s="100">
        <v>23.3</v>
      </c>
      <c r="AJ160" s="100">
        <v>-9.69</v>
      </c>
      <c r="AK160" s="100">
        <v>21.740000000000002</v>
      </c>
      <c r="AL160" s="100">
        <v>13740</v>
      </c>
      <c r="AM160" s="100">
        <v>3.58</v>
      </c>
      <c r="AN160" s="100">
        <v>2.08</v>
      </c>
      <c r="AO160" s="728" t="str">
        <f>IF(U160="n/a","n/a",IF(AA160&lt;0,"n/a",IF(AA160="n/a","n/a",J160+U160-AA160)))</f>
        <v>n/a</v>
      </c>
      <c r="AP160" s="111" t="str">
        <f>IF(U160="n/a","n/a",J160+U160)</f>
        <v>n/a</v>
      </c>
      <c r="AQ160" s="112">
        <f>IF(OR(AC160&lt;0.01,AC160="n/a",AF160="n/a"),"n/a",(I160/SQRT(22.5*AC160*(I160/AF160))-1)*100)</f>
        <v>127.5740541304713</v>
      </c>
      <c r="AR160" s="719">
        <f>INDEX(Historical!$C$7:$C$1063,MATCH(B160,Historical!$B$7:$B$1063,0))*IF(AH160="n/a",1.03,IF(AH160&lt;0,1.01,IF(AH160&gt;10,1.1,(1+AH160/100))))</f>
        <v>0.66</v>
      </c>
      <c r="AS160" s="109">
        <f>IF($AI160="n/a",1.03*AR160,IF($AI160&lt;0,1.01*AR160,IF($AI160&gt;10,1.1*AR160,(1+$AI160/100)*AR160)))</f>
        <v>0.72600000000000009</v>
      </c>
      <c r="AT160" s="109">
        <f>IF($AK160="n/a",1.03*AS160,IF($AK160&lt;0,1.01*AS160,IF($AK160&gt;10,1.1*AS160,(1+$AK160/100)*AS160)))</f>
        <v>0.7986000000000002</v>
      </c>
      <c r="AU160" s="109">
        <f>IF($AK160="n/a",1.03*AT160,IF($AK160&lt;0,1.01*AT160,IF($AK160&gt;10,1.1*AT160,(1+$AK160/100)*AT160)))</f>
        <v>0.87846000000000024</v>
      </c>
      <c r="AV160" s="109">
        <f>IF($AK160="n/a",1.03*AU160,IF($AK160&lt;0,1.01*AU160,IF($AK160&gt;10,1.1*AU160,(1+$AK160/100)*AU160)))</f>
        <v>0.96630600000000033</v>
      </c>
      <c r="AW160" s="109">
        <f>SUM(AR160:AV160)</f>
        <v>4.0293660000000013</v>
      </c>
      <c r="AX160" s="113">
        <f>AW160/I160*100</f>
        <v>6.1677116179396929</v>
      </c>
      <c r="AY160" s="698">
        <v>1.2</v>
      </c>
      <c r="AZ160" s="100">
        <v>8.18</v>
      </c>
      <c r="BA160" s="100">
        <v>-33.72</v>
      </c>
      <c r="BB160" s="100">
        <v>-9.33</v>
      </c>
      <c r="BC160" s="100">
        <v>-19.650000000000002</v>
      </c>
      <c r="BE160" s="12">
        <v>2021</v>
      </c>
      <c r="BF160" s="12">
        <f>IF(BE160&gt;2020,0,IF(BE160&gt;2008,1,IF(BE160&gt;2001,2,IF(BE160&gt;1990,3,IF(BE160&gt;1980,4,IF(BE160&gt;1973,5,IF(BE160&gt;1970,6,IF(BE160&gt;1960,7,IF(BE160&gt;1958,8,IF(BE160&gt;1953,9,10))))))))))</f>
        <v>0</v>
      </c>
      <c r="BG160" s="100">
        <v>4.5600000000000005</v>
      </c>
      <c r="BH160" s="55" t="s">
        <v>121</v>
      </c>
      <c r="BI160" s="55" t="s">
        <v>122</v>
      </c>
    </row>
    <row r="161" spans="1:61" x14ac:dyDescent="0.2">
      <c r="A161" s="146" t="s">
        <v>5641</v>
      </c>
      <c r="B161" s="55" t="s">
        <v>5636</v>
      </c>
      <c r="C161" s="156" t="s">
        <v>263</v>
      </c>
      <c r="D161" s="98" t="s">
        <v>264</v>
      </c>
      <c r="E161" s="157">
        <v>5</v>
      </c>
      <c r="F161" s="2">
        <v>719</v>
      </c>
      <c r="G161" s="2" t="s">
        <v>146</v>
      </c>
      <c r="H161" s="2" t="s">
        <v>146</v>
      </c>
      <c r="I161" s="100">
        <v>91.98</v>
      </c>
      <c r="J161" s="101">
        <f>(M161/I161)*100</f>
        <v>3.397260273972603</v>
      </c>
      <c r="K161" s="104">
        <v>0.78120000000000001</v>
      </c>
      <c r="L161" s="71">
        <v>4</v>
      </c>
      <c r="M161" s="28">
        <f>K161*L161</f>
        <v>3.1248</v>
      </c>
      <c r="N161" s="103" t="s">
        <v>270</v>
      </c>
      <c r="O161" s="104">
        <v>0.74399999999999999</v>
      </c>
      <c r="P161" s="158">
        <v>46164</v>
      </c>
      <c r="Q161" s="158">
        <v>46202</v>
      </c>
      <c r="R161" s="28">
        <f>(K161-O161)/O161*100</f>
        <v>5.0000000000000018</v>
      </c>
      <c r="S161" s="105">
        <f>IF(INDEX(Historical!$D$7:$D1732,MATCH(B161,Historical!$B$7:$B$1062,0))=0,"n/a",(INDEX(Historical!$C$7:$C$1062,MATCH(B161,Historical!$B$7:$B$1062,0))/INDEX(Historical!$D$7:$D$1062,MATCH(B161,Historical!$B$7:$B$1062,0))-1)*100)</f>
        <v>4.0697674418604723</v>
      </c>
      <c r="T161" s="105">
        <f>IF(INDEX(Historical!$F$7:$F$1062,MATCH(B161,Historical!$B$7:$B$1062,0))=0,"n/a",((INDEX(Historical!$C$7:$C$1062,MATCH(B161,Historical!$B$7:$B$1062,0))/INDEX(Historical!$F$7:$F$1062,MATCH(B161,Historical!$B$7:$B$1062,0)))^(1/3)-1)*100)</f>
        <v>13.093056362880006</v>
      </c>
      <c r="U161" s="105">
        <f>IF(INDEX(Historical!$H$7:$H$1062,MATCH(B161,Historical!$B$7:$B$1062,0))=0,"n/a",((INDEX(Historical!$C$7:$C$1062,MATCH(B161,Historical!$B$7:$B$1062,0))/INDEX(Historical!$H$7:$H$1062,MATCH(B161,Historical!$B$7:$B$1062,0)))^(1/5)-1)*100)</f>
        <v>8.4055728474744953</v>
      </c>
      <c r="V161" s="105">
        <f>IF(INDEX(Historical!$M$7:$M$1062,MATCH(B161,Historical!$B$7:$B$1062,0))=0,"n/a",((INDEX(Historical!$C$7:$C$1062,MATCH(B161,Historical!$B$7:$B$1062,0))/INDEX(Historical!$M$7:$M$1062,MATCH(B161,Historical!$B$7:$B$1062,0)))^(1/10)-1)*100)</f>
        <v>-2.6852846008812992</v>
      </c>
      <c r="W161" s="106" t="str">
        <f>IF(OR(U161&lt;=0,U161="n/a",V161&lt;=0,V161="n/a"),"n/a",U161/V161)</f>
        <v>n/a</v>
      </c>
      <c r="X161" s="107" t="str">
        <f>IF(OR(AJ161&lt;=0,AJ161="n/a",U161&lt;=0,U161="n/a"),"n/a",U161/AJ161)</f>
        <v>n/a</v>
      </c>
      <c r="Y161" s="159"/>
      <c r="Z161" s="101">
        <f>IF(OR(AC161&lt;0.01,AC161="n/a"),"n/a",M161/AC161*100)</f>
        <v>48.67289719626168</v>
      </c>
      <c r="AA161" s="109">
        <f>IF(OR(AC161&lt;0.01,AC161="n/a"),"n/a",I161/AC161)</f>
        <v>14.327102803738319</v>
      </c>
      <c r="AB161" s="71">
        <v>12</v>
      </c>
      <c r="AC161" s="100">
        <v>6.42</v>
      </c>
      <c r="AD161" s="100">
        <v>0.75</v>
      </c>
      <c r="AE161" s="100">
        <v>0.96</v>
      </c>
      <c r="AF161" s="100">
        <v>1.49</v>
      </c>
      <c r="AG161" s="100">
        <v>10.639999999999999</v>
      </c>
      <c r="AH161" s="100">
        <v>70.69</v>
      </c>
      <c r="AI161" s="100">
        <v>-16.939999999999998</v>
      </c>
      <c r="AJ161" s="100" t="s">
        <v>142</v>
      </c>
      <c r="AK161" s="100">
        <v>13.669999999999998</v>
      </c>
      <c r="AL161" s="100">
        <v>256450</v>
      </c>
      <c r="AM161" s="100">
        <v>0.01</v>
      </c>
      <c r="AN161" s="100">
        <v>0.44</v>
      </c>
      <c r="AO161" s="110">
        <f>IF(U161="n/a","n/a",IF(AA161&lt;0,"n/a",IF(AA161="n/a","n/a",J161+U161-AA161)))</f>
        <v>-2.5242696822912212</v>
      </c>
      <c r="AP161" s="111">
        <f>IF(U161="n/a","n/a",J161+U161)</f>
        <v>11.802833121447097</v>
      </c>
      <c r="AQ161" s="112">
        <f>IF(OR(AC161&lt;0.01,AC161="n/a",AF161="n/a"),"n/a",(I161/SQRT(22.5*AC161*(I161/AF161))-1)*100)</f>
        <v>-2.595041929592623</v>
      </c>
      <c r="AR161" s="101">
        <f>INDEX(Historical!$C$7:$C$1063,MATCH(B161,Historical!$B$7:$B$1063,0))*IF(AH161="n/a",1.03,IF(AH161&lt;0,1.01,IF(AH161&gt;10,1.1,(1+AH161/100))))</f>
        <v>3.1504000000000003</v>
      </c>
      <c r="AS161" s="109">
        <f>IF($AI161="n/a",1.03*AR161,IF($AI161&lt;0,1.01*AR161,IF($AI161&gt;10,1.1*AR161,(1+$AI161/100)*AR161)))</f>
        <v>3.1819040000000003</v>
      </c>
      <c r="AT161" s="109">
        <f>IF($AK161="n/a",1.03*AS161,IF($AK161&lt;0,1.01*AS161,IF($AK161&gt;10,1.1*AS161,(1+$AK161/100)*AS161)))</f>
        <v>3.5000944000000005</v>
      </c>
      <c r="AU161" s="109">
        <f>IF($AK161="n/a",1.03*AT161,IF($AK161&lt;0,1.01*AT161,IF($AK161&gt;10,1.1*AT161,(1+$AK161/100)*AT161)))</f>
        <v>3.8501038400000009</v>
      </c>
      <c r="AV161" s="109">
        <f>IF($AK161="n/a",1.03*AU161,IF($AK161&lt;0,1.01*AU161,IF($AK161&gt;10,1.1*AU161,(1+$AK161/100)*AU161)))</f>
        <v>4.235114224000001</v>
      </c>
      <c r="AW161" s="109">
        <f>SUM(AR161:AV161)</f>
        <v>17.917616464000002</v>
      </c>
      <c r="AX161" s="113">
        <f>AW161/I161*100</f>
        <v>19.479904831485108</v>
      </c>
      <c r="AY161" s="698">
        <v>0.03</v>
      </c>
      <c r="AZ161" s="100">
        <v>34.03</v>
      </c>
      <c r="BA161" s="100">
        <v>-3.08</v>
      </c>
      <c r="BB161" s="100">
        <v>9.68</v>
      </c>
      <c r="BC161" s="100">
        <v>13.52</v>
      </c>
      <c r="BE161" s="12">
        <v>2022</v>
      </c>
      <c r="BF161" s="12">
        <f>IF(BE161&gt;2020,0,IF(BE161&gt;2008,1,IF(BE161&gt;2001,2,IF(BE161&gt;1990,3,IF(BE161&gt;1980,4,IF(BE161&gt;1973,5,IF(BE161&gt;1970,6,IF(BE161&gt;1960,7,IF(BE161&gt;1958,8,IF(BE161&gt;1953,9,10))))))))))</f>
        <v>0</v>
      </c>
      <c r="BG161" s="100">
        <v>4.87</v>
      </c>
      <c r="BH161" s="55" t="s">
        <v>121</v>
      </c>
      <c r="BI161" s="55" t="s">
        <v>122</v>
      </c>
    </row>
    <row r="162" spans="1:61" x14ac:dyDescent="0.2">
      <c r="A162" s="146" t="s">
        <v>3031</v>
      </c>
      <c r="B162" s="55" t="s">
        <v>3032</v>
      </c>
      <c r="C162" s="156" t="s">
        <v>335</v>
      </c>
      <c r="D162" s="98" t="s">
        <v>371</v>
      </c>
      <c r="E162" s="157">
        <v>5</v>
      </c>
      <c r="F162" s="2">
        <v>714</v>
      </c>
      <c r="G162" s="2" t="s">
        <v>146</v>
      </c>
      <c r="H162" s="2" t="s">
        <v>146</v>
      </c>
      <c r="I162" s="100">
        <v>92.9</v>
      </c>
      <c r="J162" s="101">
        <f>(M162/I162)*100</f>
        <v>1.5069967707212055</v>
      </c>
      <c r="K162" s="104">
        <v>0.35</v>
      </c>
      <c r="L162" s="71">
        <v>4</v>
      </c>
      <c r="M162" s="28">
        <f>K162*L162</f>
        <v>1.4</v>
      </c>
      <c r="N162" s="103" t="s">
        <v>873</v>
      </c>
      <c r="O162" s="104">
        <v>0.32</v>
      </c>
      <c r="P162" s="158">
        <v>46136</v>
      </c>
      <c r="Q162" s="158">
        <v>46164</v>
      </c>
      <c r="R162" s="28">
        <f>(K162-O162)/O162*100</f>
        <v>9.3749999999999911</v>
      </c>
      <c r="S162" s="105">
        <f>IF(INDEX(Historical!$D$7:$D1730,MATCH(B162,Historical!$B$7:$B$1062,0))=0,"n/a",(INDEX(Historical!$C$7:$C$1062,MATCH(B162,Historical!$B$7:$B$1062,0))/INDEX(Historical!$D$7:$D$1062,MATCH(B162,Historical!$B$7:$B$1062,0))-1)*100)</f>
        <v>13.636363636363647</v>
      </c>
      <c r="T162" s="105">
        <f>IF(INDEX(Historical!$F$7:$F$1062,MATCH(B162,Historical!$B$7:$B$1062,0))=0,"n/a",((INDEX(Historical!$C$7:$C$1062,MATCH(B162,Historical!$B$7:$B$1062,0))/INDEX(Historical!$F$7:$F$1062,MATCH(B162,Historical!$B$7:$B$1062,0)))^(1/3)-1)*100)</f>
        <v>17.023155194157557</v>
      </c>
      <c r="U162" s="105">
        <f>IF(INDEX(Historical!$H$7:$H$1062,MATCH(B162,Historical!$B$7:$B$1062,0))=0,"n/a",((INDEX(Historical!$C$7:$C$1062,MATCH(B162,Historical!$B$7:$B$1062,0))/INDEX(Historical!$H$7:$H$1062,MATCH(B162,Historical!$B$7:$B$1062,0)))^(1/5)-1)*100)</f>
        <v>27.567973868918337</v>
      </c>
      <c r="V162" s="105">
        <f>IF(INDEX(Historical!$M$7:$M$1062,MATCH(B162,Historical!$B$7:$B$1062,0))=0,"n/a",((INDEX(Historical!$C$7:$C$1062,MATCH(B162,Historical!$B$7:$B$1062,0))/INDEX(Historical!$M$7:$M$1062,MATCH(B162,Historical!$B$7:$B$1062,0)))^(1/10)-1)*100)</f>
        <v>4.0550285452680246</v>
      </c>
      <c r="W162" s="106">
        <f>IF(OR(U162&lt;=0,U162="n/a",V162&lt;=0,V162="n/a"),"n/a",U162/V162)</f>
        <v>6.7984660431277382</v>
      </c>
      <c r="X162" s="107" t="str">
        <f>IF(OR(AJ162&lt;=0,AJ162="n/a",U162&lt;=0,U162="n/a"),"n/a",U162/AJ162)</f>
        <v>n/a</v>
      </c>
      <c r="Y162" s="159"/>
      <c r="Z162" s="101">
        <f>IF(OR(AC162&lt;0.01,AC162="n/a"),"n/a",M162/AC162*100)</f>
        <v>19.635343618513325</v>
      </c>
      <c r="AA162" s="109">
        <f>IF(OR(AC162&lt;0.01,AC162="n/a"),"n/a",I162/AC162)</f>
        <v>13.029453015427771</v>
      </c>
      <c r="AB162" s="71">
        <v>1</v>
      </c>
      <c r="AC162" s="100">
        <v>7.13</v>
      </c>
      <c r="AD162" s="100">
        <v>0.66</v>
      </c>
      <c r="AE162" s="100">
        <v>0.54</v>
      </c>
      <c r="AF162" s="100">
        <v>1.94</v>
      </c>
      <c r="AG162" s="100">
        <v>15.93</v>
      </c>
      <c r="AH162" s="100">
        <v>12.509999999999998</v>
      </c>
      <c r="AI162" s="100">
        <v>14.05</v>
      </c>
      <c r="AJ162" s="100" t="s">
        <v>142</v>
      </c>
      <c r="AK162" s="100">
        <v>11.39</v>
      </c>
      <c r="AL162" s="100">
        <v>3650</v>
      </c>
      <c r="AM162" s="100">
        <v>2.0500000000000003</v>
      </c>
      <c r="AN162" s="100">
        <v>0.64</v>
      </c>
      <c r="AO162" s="728">
        <f>IF(U162="n/a","n/a",IF(AA162&lt;0,"n/a",IF(AA162="n/a","n/a",J162+U162-AA162)))</f>
        <v>16.045517624211769</v>
      </c>
      <c r="AP162" s="111">
        <f>IF(U162="n/a","n/a",J162+U162)</f>
        <v>29.074970639639542</v>
      </c>
      <c r="AQ162" s="112">
        <f>IF(OR(AC162&lt;0.01,AC162="n/a",AF162="n/a"),"n/a",(I162/SQRT(22.5*AC162*(I162/AF162))-1)*100)</f>
        <v>5.9919050366685545</v>
      </c>
      <c r="AR162" s="719">
        <f>INDEX(Historical!$C$7:$C$1063,MATCH(B162,Historical!$B$7:$B$1063,0))*IF(AH162="n/a",1.03,IF(AH162&lt;0,1.01,IF(AH162&gt;10,1.1,(1+AH162/100))))</f>
        <v>1.375</v>
      </c>
      <c r="AS162" s="109">
        <f>IF($AI162="n/a",1.03*AR162,IF($AI162&lt;0,1.01*AR162,IF($AI162&gt;10,1.1*AR162,(1+$AI162/100)*AR162)))</f>
        <v>1.5125000000000002</v>
      </c>
      <c r="AT162" s="109">
        <f>IF($AK162="n/a",1.03*AS162,IF($AK162&lt;0,1.01*AS162,IF($AK162&gt;10,1.1*AS162,(1+$AK162/100)*AS162)))</f>
        <v>1.6637500000000003</v>
      </c>
      <c r="AU162" s="109">
        <f>IF($AK162="n/a",1.03*AT162,IF($AK162&lt;0,1.01*AT162,IF($AK162&gt;10,1.1*AT162,(1+$AK162/100)*AT162)))</f>
        <v>1.8301250000000004</v>
      </c>
      <c r="AV162" s="109">
        <f>IF($AK162="n/a",1.03*AU162,IF($AK162&lt;0,1.01*AU162,IF($AK162&gt;10,1.1*AU162,(1+$AK162/100)*AU162)))</f>
        <v>2.0131375000000005</v>
      </c>
      <c r="AW162" s="109">
        <f>SUM(AR162:AV162)</f>
        <v>8.3945125000000012</v>
      </c>
      <c r="AX162" s="113">
        <f>AW162/I162*100</f>
        <v>9.0360737351991389</v>
      </c>
      <c r="AY162" s="698">
        <v>1.1499999999999999</v>
      </c>
      <c r="AZ162" s="100">
        <v>29.720000000000002</v>
      </c>
      <c r="BA162" s="100">
        <v>-15.7</v>
      </c>
      <c r="BB162" s="100">
        <v>6.5600000000000005</v>
      </c>
      <c r="BC162" s="100">
        <v>2.74</v>
      </c>
      <c r="BE162" s="12">
        <v>2022</v>
      </c>
      <c r="BF162" s="12">
        <f>IF(BE162&gt;2020,0,IF(BE162&gt;2008,1,IF(BE162&gt;2001,2,IF(BE162&gt;1990,3,IF(BE162&gt;1980,4,IF(BE162&gt;1973,5,IF(BE162&gt;1970,6,IF(BE162&gt;1960,7,IF(BE162&gt;1958,8,IF(BE162&gt;1953,9,10))))))))))</f>
        <v>0</v>
      </c>
      <c r="BG162" s="100">
        <v>5.2299999999999995</v>
      </c>
      <c r="BH162" s="55" t="s">
        <v>121</v>
      </c>
      <c r="BI162" s="55" t="s">
        <v>122</v>
      </c>
    </row>
    <row r="163" spans="1:61" x14ac:dyDescent="0.2">
      <c r="A163" s="116" t="s">
        <v>1632</v>
      </c>
      <c r="B163" s="55" t="s">
        <v>1633</v>
      </c>
      <c r="C163" s="156" t="s">
        <v>300</v>
      </c>
      <c r="D163" s="98" t="s">
        <v>323</v>
      </c>
      <c r="E163" s="157">
        <v>6</v>
      </c>
      <c r="F163" s="2">
        <v>657</v>
      </c>
      <c r="G163" s="2" t="s">
        <v>146</v>
      </c>
      <c r="H163" s="2" t="s">
        <v>146</v>
      </c>
      <c r="I163" s="100">
        <v>40.659999999999997</v>
      </c>
      <c r="J163" s="101">
        <f>(M163/I163)*100</f>
        <v>3.0742744712247911</v>
      </c>
      <c r="K163" s="104">
        <v>0.3125</v>
      </c>
      <c r="L163" s="71">
        <v>4</v>
      </c>
      <c r="M163" s="28">
        <f>K163*L163</f>
        <v>1.25</v>
      </c>
      <c r="N163" s="103" t="s">
        <v>151</v>
      </c>
      <c r="O163" s="104">
        <v>0.29249999999999998</v>
      </c>
      <c r="P163" s="158">
        <v>46142</v>
      </c>
      <c r="Q163" s="158">
        <v>46157</v>
      </c>
      <c r="R163" s="28">
        <f>(K163-O163)/O163*100</f>
        <v>6.8376068376068435</v>
      </c>
      <c r="S163" s="105">
        <f>IF(INDEX(Historical!$D$7:$D1597,MATCH(B163,Historical!$B$7:$B$1062,0))=0,"n/a",(INDEX(Historical!$C$7:$C$1062,MATCH(B163,Historical!$B$7:$B$1062,0))/INDEX(Historical!$D$7:$D$1062,MATCH(B163,Historical!$B$7:$B$1062,0))-1)*100)</f>
        <v>6.2211981566820285</v>
      </c>
      <c r="T163" s="105">
        <f>IF(INDEX(Historical!$F$7:$F$1062,MATCH(B163,Historical!$B$7:$B$1062,0))=0,"n/a",((INDEX(Historical!$C$7:$C$1062,MATCH(B163,Historical!$B$7:$B$1062,0))/INDEX(Historical!$F$7:$F$1062,MATCH(B163,Historical!$B$7:$B$1062,0)))^(1/3)-1)*100)</f>
        <v>12.823256517151949</v>
      </c>
      <c r="U163" s="105">
        <f>IF(INDEX(Historical!$H$7:$H$1062,MATCH(B163,Historical!$B$7:$B$1062,0))=0,"n/a",((INDEX(Historical!$C$7:$C$1062,MATCH(B163,Historical!$B$7:$B$1062,0))/INDEX(Historical!$H$7:$H$1062,MATCH(B163,Historical!$B$7:$B$1062,0)))^(1/5)-1)*100)</f>
        <v>10.095916995746723</v>
      </c>
      <c r="V163" s="105">
        <f>IF(INDEX(Historical!$M$7:$M$1062,MATCH(B163,Historical!$B$7:$B$1062,0))=0,"n/a",((INDEX(Historical!$C$7:$C$1062,MATCH(B163,Historical!$B$7:$B$1062,0))/INDEX(Historical!$M$7:$M$1062,MATCH(B163,Historical!$B$7:$B$1062,0)))^(1/10)-1)*100)</f>
        <v>0.51310321509958623</v>
      </c>
      <c r="W163" s="106">
        <f>IF(OR(U163&lt;=0,U163="n/a",V163&lt;=0,V163="n/a"),"n/a",U163/V163)</f>
        <v>19.676191258687094</v>
      </c>
      <c r="X163" s="107" t="str">
        <f>IF(OR(AJ163&lt;=0,AJ163="n/a",U163&lt;=0,U163="n/a"),"n/a",U163/AJ163)</f>
        <v>n/a</v>
      </c>
      <c r="Y163" s="162"/>
      <c r="Z163" s="101">
        <f>IF(OR(AC163&lt;0.01,AC163="n/a"),"n/a",M163/AC163*100)</f>
        <v>116.82242990654206</v>
      </c>
      <c r="AA163" s="109">
        <f>IF(OR(AC163&lt;0.01,AC163="n/a"),"n/a",I163/AC163)</f>
        <v>37.999999999999993</v>
      </c>
      <c r="AB163" s="71">
        <v>12</v>
      </c>
      <c r="AC163" s="100">
        <v>1.07</v>
      </c>
      <c r="AD163" s="100">
        <v>3.05</v>
      </c>
      <c r="AE163" s="100">
        <v>7.83</v>
      </c>
      <c r="AF163" s="100">
        <v>6.97</v>
      </c>
      <c r="AG163" s="100">
        <v>18.850000000000001</v>
      </c>
      <c r="AH163" s="100">
        <v>7.41</v>
      </c>
      <c r="AI163" s="100">
        <v>10.38</v>
      </c>
      <c r="AJ163" s="100" t="s">
        <v>142</v>
      </c>
      <c r="AK163" s="100">
        <v>11.37</v>
      </c>
      <c r="AL163" s="100">
        <v>4670</v>
      </c>
      <c r="AM163" s="100">
        <v>2.48</v>
      </c>
      <c r="AN163" s="100">
        <v>2.92</v>
      </c>
      <c r="AO163" s="110">
        <f>IF(U163="n/a","n/a",IF(AA163&lt;0,"n/a",IF(AA163="n/a","n/a",J163+U163-AA163)))</f>
        <v>-24.829808533028476</v>
      </c>
      <c r="AP163" s="111">
        <f>IF(U163="n/a","n/a",J163+U163)</f>
        <v>13.170191466971515</v>
      </c>
      <c r="AQ163" s="112">
        <f>IF(OR(AC163&lt;0.01,AC163="n/a",AF163="n/a"),"n/a",(I163/SQRT(22.5*AC163*(I163/AF163))-1)*100)</f>
        <v>243.09700604283267</v>
      </c>
      <c r="AR163" s="101">
        <f>INDEX(Historical!$C$7:$C$1063,MATCH(B163,Historical!$B$7:$B$1063,0))*IF(AH163="n/a",1.03,IF(AH163&lt;0,1.01,IF(AH163&gt;10,1.1,(1+AH163/100))))</f>
        <v>1.2379002500000003</v>
      </c>
      <c r="AS163" s="109">
        <f>IF($AI163="n/a",1.03*AR163,IF($AI163&lt;0,1.01*AR163,IF($AI163&gt;10,1.1*AR163,(1+$AI163/100)*AR163)))</f>
        <v>1.3616902750000004</v>
      </c>
      <c r="AT163" s="109">
        <f>IF($AK163="n/a",1.03*AS163,IF($AK163&lt;0,1.01*AS163,IF($AK163&gt;10,1.1*AS163,(1+$AK163/100)*AS163)))</f>
        <v>1.4978593025000007</v>
      </c>
      <c r="AU163" s="109">
        <f>IF($AK163="n/a",1.03*AT163,IF($AK163&lt;0,1.01*AT163,IF($AK163&gt;10,1.1*AT163,(1+$AK163/100)*AT163)))</f>
        <v>1.6476452327500009</v>
      </c>
      <c r="AV163" s="109">
        <f>IF($AK163="n/a",1.03*AU163,IF($AK163&lt;0,1.01*AU163,IF($AK163&gt;10,1.1*AU163,(1+$AK163/100)*AU163)))</f>
        <v>1.812409756025001</v>
      </c>
      <c r="AW163" s="109">
        <f>SUM(AR163:AV163)</f>
        <v>7.5575048162750047</v>
      </c>
      <c r="AX163" s="113">
        <f>AW163/I163*100</f>
        <v>18.587075298266122</v>
      </c>
      <c r="AY163" s="698">
        <v>1.08</v>
      </c>
      <c r="AZ163" s="100">
        <v>39.08</v>
      </c>
      <c r="BA163" s="100">
        <v>-4.3900000000000006</v>
      </c>
      <c r="BB163" s="100">
        <v>3.56</v>
      </c>
      <c r="BC163" s="100">
        <v>14.11</v>
      </c>
      <c r="BE163" s="12">
        <v>2021</v>
      </c>
      <c r="BF163" s="12">
        <f>IF(BE163&gt;2020,0,IF(BE163&gt;2008,1,IF(BE163&gt;2001,2,IF(BE163&gt;1990,3,IF(BE163&gt;1980,4,IF(BE163&gt;1973,5,IF(BE163&gt;1970,6,IF(BE163&gt;1960,7,IF(BE163&gt;1958,8,IF(BE163&gt;1953,9,10))))))))))</f>
        <v>0</v>
      </c>
      <c r="BG163" s="100">
        <v>4.63</v>
      </c>
      <c r="BH163" s="55" t="s">
        <v>121</v>
      </c>
      <c r="BI163" s="55" t="s">
        <v>302</v>
      </c>
    </row>
    <row r="164" spans="1:61" x14ac:dyDescent="0.2">
      <c r="A164" s="116" t="s">
        <v>5593</v>
      </c>
      <c r="B164" s="55" t="s">
        <v>3480</v>
      </c>
      <c r="C164" s="156" t="s">
        <v>263</v>
      </c>
      <c r="D164" s="98" t="s">
        <v>5594</v>
      </c>
      <c r="E164" s="157">
        <v>5</v>
      </c>
      <c r="F164" s="2">
        <v>700</v>
      </c>
      <c r="G164" s="2" t="s">
        <v>146</v>
      </c>
      <c r="H164" s="2" t="s">
        <v>146</v>
      </c>
      <c r="I164" s="100">
        <v>49.59</v>
      </c>
      <c r="J164" s="101">
        <f>(M164/I164)*100</f>
        <v>2.3795119983867714</v>
      </c>
      <c r="K164" s="104">
        <v>0.29499999999999998</v>
      </c>
      <c r="L164" s="71">
        <v>4</v>
      </c>
      <c r="M164" s="28">
        <f>K164*L164</f>
        <v>1.18</v>
      </c>
      <c r="N164" s="103" t="s">
        <v>147</v>
      </c>
      <c r="O164" s="104">
        <v>0.28499999999999998</v>
      </c>
      <c r="P164" s="158">
        <v>46064</v>
      </c>
      <c r="Q164" s="158">
        <v>46114</v>
      </c>
      <c r="R164" s="28">
        <f>(K164-O164)/O164*100</f>
        <v>3.5087719298245648</v>
      </c>
      <c r="S164" s="105">
        <f>IF(INDEX(Historical!$D$7:$D1737,MATCH(B164,Historical!$B$7:$B$1062,0))=0,"n/a",(INDEX(Historical!$C$7:$C$1062,MATCH(B164,Historical!$B$7:$B$1062,0))/INDEX(Historical!$D$7:$D$1062,MATCH(B164,Historical!$B$7:$B$1062,0))-1)*100)</f>
        <v>5.1162790697674154</v>
      </c>
      <c r="T164" s="105">
        <f>IF(INDEX(Historical!$F$7:$F$1062,MATCH(B164,Historical!$B$7:$B$1062,0))=0,"n/a",((INDEX(Historical!$C$7:$C$1062,MATCH(B164,Historical!$B$7:$B$1062,0))/INDEX(Historical!$F$7:$F$1062,MATCH(B164,Historical!$B$7:$B$1062,0)))^(1/3)-1)*100)</f>
        <v>23.493016118117694</v>
      </c>
      <c r="U164" s="105">
        <f>IF(INDEX(Historical!$H$7:$H$1062,MATCH(B164,Historical!$B$7:$B$1062,0))=0,"n/a",((INDEX(Historical!$C$7:$C$1062,MATCH(B164,Historical!$B$7:$B$1062,0))/INDEX(Historical!$H$7:$H$1062,MATCH(B164,Historical!$B$7:$B$1062,0)))^(1/5)-1)*100)</f>
        <v>-1.9982826721994806</v>
      </c>
      <c r="V164" s="105">
        <f>IF(INDEX(Historical!$M$7:$M$1062,MATCH(B164,Historical!$B$7:$B$1062,0))=0,"n/a",((INDEX(Historical!$C$7:$C$1062,MATCH(B164,Historical!$B$7:$B$1062,0))/INDEX(Historical!$M$7:$M$1062,MATCH(B164,Historical!$B$7:$B$1062,0)))^(1/10)-1)*100)</f>
        <v>-5.0636601018877903</v>
      </c>
      <c r="W164" s="106" t="str">
        <f>IF(OR(U164&lt;=0,U164="n/a",V164&lt;=0,V164="n/a"),"n/a",U164/V164)</f>
        <v>n/a</v>
      </c>
      <c r="X164" s="107" t="str">
        <f>IF(OR(AJ164&lt;=0,AJ164="n/a",U164&lt;=0,U164="n/a"),"n/a",U164/AJ164)</f>
        <v>n/a</v>
      </c>
      <c r="Y164" s="162"/>
      <c r="Z164" s="101">
        <f>IF(OR(AC164&lt;0.01,AC164="n/a"),"n/a",M164/AC164*100)</f>
        <v>57.28155339805825</v>
      </c>
      <c r="AA164" s="109">
        <f>IF(OR(AC164&lt;0.01,AC164="n/a"),"n/a",I164/AC164)</f>
        <v>24.072815533980584</v>
      </c>
      <c r="AB164" s="71">
        <v>12</v>
      </c>
      <c r="AC164" s="100">
        <v>2.06</v>
      </c>
      <c r="AD164" s="100">
        <v>1.69</v>
      </c>
      <c r="AE164" s="100">
        <v>2.04</v>
      </c>
      <c r="AF164" s="100">
        <v>2.82</v>
      </c>
      <c r="AG164" s="100">
        <v>13.370000000000001</v>
      </c>
      <c r="AH164" s="100">
        <v>-14.82</v>
      </c>
      <c r="AI164" s="100">
        <v>29.62</v>
      </c>
      <c r="AJ164" s="100" t="s">
        <v>142</v>
      </c>
      <c r="AK164" s="100">
        <v>9.06</v>
      </c>
      <c r="AL164" s="100">
        <v>74140</v>
      </c>
      <c r="AM164" s="100">
        <v>0.38</v>
      </c>
      <c r="AN164" s="100">
        <v>0.49</v>
      </c>
      <c r="AO164" s="110">
        <f>IF(U164="n/a","n/a",IF(AA164&lt;0,"n/a",IF(AA164="n/a","n/a",J164+U164-AA164)))</f>
        <v>-23.691586207793293</v>
      </c>
      <c r="AP164" s="111">
        <f>IF(U164="n/a","n/a",J164+U164)</f>
        <v>0.38122932618729077</v>
      </c>
      <c r="AQ164" s="112">
        <f>IF(OR(AC164&lt;0.01,AC164="n/a",AF164="n/a"),"n/a",(I164/SQRT(22.5*AC164*(I164/AF164))-1)*100)</f>
        <v>73.698768377678306</v>
      </c>
      <c r="AR164" s="101">
        <f>INDEX(Historical!$C$7:$C$1063,MATCH(B164,Historical!$B$7:$B$1063,0))*IF(AH164="n/a",1.03,IF(AH164&lt;0,1.01,IF(AH164&gt;10,1.1,(1+AH164/100))))</f>
        <v>1.1413</v>
      </c>
      <c r="AS164" s="109">
        <f>IF($AI164="n/a",1.03*AR164,IF($AI164&lt;0,1.01*AR164,IF($AI164&gt;10,1.1*AR164,(1+$AI164/100)*AR164)))</f>
        <v>1.25543</v>
      </c>
      <c r="AT164" s="109">
        <f>IF($AK164="n/a",1.03*AS164,IF($AK164&lt;0,1.01*AS164,IF($AK164&gt;10,1.1*AS164,(1+$AK164/100)*AS164)))</f>
        <v>1.3691719580000001</v>
      </c>
      <c r="AU164" s="109">
        <f>IF($AK164="n/a",1.03*AT164,IF($AK164&lt;0,1.01*AT164,IF($AK164&gt;10,1.1*AT164,(1+$AK164/100)*AT164)))</f>
        <v>1.4932189373948002</v>
      </c>
      <c r="AV164" s="109">
        <f>IF($AK164="n/a",1.03*AU164,IF($AK164&lt;0,1.01*AU164,IF($AK164&gt;10,1.1*AU164,(1+$AK164/100)*AU164)))</f>
        <v>1.628504573122769</v>
      </c>
      <c r="AW164" s="109">
        <f>SUM(AR164:AV164)</f>
        <v>6.8876254685175686</v>
      </c>
      <c r="AX164" s="113">
        <f>AW164/I164*100</f>
        <v>13.889141900620222</v>
      </c>
      <c r="AY164" s="698">
        <v>0.74</v>
      </c>
      <c r="AZ164" s="100">
        <v>56.730000000000004</v>
      </c>
      <c r="BA164" s="100">
        <v>-15.690000000000001</v>
      </c>
      <c r="BB164" s="100">
        <v>-2.48</v>
      </c>
      <c r="BC164" s="100">
        <v>6.0699999999999994</v>
      </c>
      <c r="BE164" s="12">
        <v>2022</v>
      </c>
      <c r="BF164" s="12">
        <f>IF(BE164&gt;2020,0,IF(BE164&gt;2008,1,IF(BE164&gt;2001,2,IF(BE164&gt;1990,3,IF(BE164&gt;1980,4,IF(BE164&gt;1973,5,IF(BE164&gt;1970,6,IF(BE164&gt;1960,7,IF(BE164&gt;1958,8,IF(BE164&gt;1953,9,10))))))))))</f>
        <v>0</v>
      </c>
      <c r="BG164" s="100">
        <v>5.9499999999999993</v>
      </c>
      <c r="BH164" s="55" t="s">
        <v>121</v>
      </c>
      <c r="BI164" s="55" t="s">
        <v>122</v>
      </c>
    </row>
    <row r="165" spans="1:61" x14ac:dyDescent="0.2">
      <c r="A165" s="146" t="s">
        <v>5652</v>
      </c>
      <c r="B165" s="55" t="s">
        <v>5650</v>
      </c>
      <c r="C165" s="156" t="s">
        <v>263</v>
      </c>
      <c r="D165" s="98" t="s">
        <v>264</v>
      </c>
      <c r="E165" s="157">
        <v>5</v>
      </c>
      <c r="F165" s="2">
        <v>706</v>
      </c>
      <c r="G165" s="2" t="s">
        <v>146</v>
      </c>
      <c r="H165" s="2" t="s">
        <v>146</v>
      </c>
      <c r="I165" s="100">
        <v>32.520000000000003</v>
      </c>
      <c r="J165" s="101">
        <f>(M165/I165)*100</f>
        <v>2.7060270602706025</v>
      </c>
      <c r="K165" s="104">
        <v>0.22</v>
      </c>
      <c r="L165" s="71">
        <v>4</v>
      </c>
      <c r="M165" s="28">
        <f>K165*L165</f>
        <v>0.88</v>
      </c>
      <c r="N165" s="103" t="s">
        <v>312</v>
      </c>
      <c r="O165" s="104">
        <v>0.2</v>
      </c>
      <c r="P165" s="158">
        <v>46090</v>
      </c>
      <c r="Q165" s="158">
        <v>46104</v>
      </c>
      <c r="R165" s="28">
        <f>(K165-O165)/O165*100</f>
        <v>9.9999999999999947</v>
      </c>
      <c r="S165" s="105">
        <f>IF(INDEX(Historical!$D$7:$D1735,MATCH(B165,Historical!$B$7:$B$1062,0))=0,"n/a",(INDEX(Historical!$C$7:$C$1062,MATCH(B165,Historical!$B$7:$B$1062,0))/INDEX(Historical!$D$7:$D$1062,MATCH(B165,Historical!$B$7:$B$1062,0))-1)*100)</f>
        <v>8.1081081081081141</v>
      </c>
      <c r="T165" s="105">
        <f>IF(INDEX(Historical!$F$7:$F$1062,MATCH(B165,Historical!$B$7:$B$1062,0))=0,"n/a",((INDEX(Historical!$C$7:$C$1062,MATCH(B165,Historical!$B$7:$B$1062,0))/INDEX(Historical!$F$7:$F$1062,MATCH(B165,Historical!$B$7:$B$1062,0)))^(1/3)-1)*100)</f>
        <v>70.997594667669688</v>
      </c>
      <c r="U165" s="105">
        <f>IF(INDEX(Historical!$H$7:$H$1062,MATCH(B165,Historical!$B$7:$B$1062,0))=0,"n/a",((INDEX(Historical!$C$7:$C$1062,MATCH(B165,Historical!$B$7:$B$1062,0))/INDEX(Historical!$H$7:$H$1062,MATCH(B165,Historical!$B$7:$B$1062,0)))^(1/5)-1)*100)</f>
        <v>109.12791051825464</v>
      </c>
      <c r="V165" s="105">
        <f>IF(INDEX(Historical!$M$7:$M$1062,MATCH(B165,Historical!$B$7:$B$1062,0))=0,"n/a",((INDEX(Historical!$C$7:$C$1062,MATCH(B165,Historical!$B$7:$B$1062,0))/INDEX(Historical!$M$7:$M$1062,MATCH(B165,Historical!$B$7:$B$1062,0)))^(1/10)-1)*100)</f>
        <v>23.11444133449163</v>
      </c>
      <c r="W165" s="106">
        <f>IF(OR(U165&lt;=0,U165="n/a",V165&lt;=0,V165="n/a"),"n/a",U165/V165)</f>
        <v>4.7212004365172664</v>
      </c>
      <c r="X165" s="107" t="str">
        <f>IF(OR(AJ165&lt;=0,AJ165="n/a",U165&lt;=0,U165="n/a"),"n/a",U165/AJ165)</f>
        <v>n/a</v>
      </c>
      <c r="Y165" s="159"/>
      <c r="Z165" s="101">
        <f>IF(OR(AC165&lt;0.01,AC165="n/a"),"n/a",M165/AC165*100)</f>
        <v>37.130801687763707</v>
      </c>
      <c r="AA165" s="109">
        <f>IF(OR(AC165&lt;0.01,AC165="n/a"),"n/a",I165/AC165)</f>
        <v>13.721518987341772</v>
      </c>
      <c r="AB165" s="71">
        <v>12</v>
      </c>
      <c r="AC165" s="100">
        <v>2.37</v>
      </c>
      <c r="AD165" s="100">
        <v>0.37</v>
      </c>
      <c r="AE165" s="100">
        <v>2.06</v>
      </c>
      <c r="AF165" s="100">
        <v>1.1299999999999999</v>
      </c>
      <c r="AG165" s="100">
        <v>2.3199999999999998</v>
      </c>
      <c r="AH165" s="100">
        <v>27.13</v>
      </c>
      <c r="AI165" s="100">
        <v>4.6899999999999995</v>
      </c>
      <c r="AJ165" s="100" t="s">
        <v>142</v>
      </c>
      <c r="AK165" s="100">
        <v>12.11</v>
      </c>
      <c r="AL165" s="100">
        <v>7800</v>
      </c>
      <c r="AM165" s="100">
        <v>0.97</v>
      </c>
      <c r="AN165" s="100">
        <v>1.1599999999999999</v>
      </c>
      <c r="AO165" s="110">
        <f>IF(U165="n/a","n/a",IF(AA165&lt;0,"n/a",IF(AA165="n/a","n/a",J165+U165-AA165)))</f>
        <v>98.11241859118347</v>
      </c>
      <c r="AP165" s="111">
        <f>IF(U165="n/a","n/a",J165+U165)</f>
        <v>111.83393757852524</v>
      </c>
      <c r="AQ165" s="112">
        <f>IF(OR(AC165&lt;0.01,AC165="n/a",AF165="n/a"),"n/a",(I165/SQRT(22.5*AC165*(I165/AF165))-1)*100)</f>
        <v>-16.986436300522545</v>
      </c>
      <c r="AR165" s="101">
        <f>INDEX(Historical!$C$7:$C$1063,MATCH(B165,Historical!$B$7:$B$1063,0))*IF(AH165="n/a",1.03,IF(AH165&lt;0,1.01,IF(AH165&gt;10,1.1,(1+AH165/100))))</f>
        <v>0.88000000000000012</v>
      </c>
      <c r="AS165" s="109">
        <f>IF($AI165="n/a",1.03*AR165,IF($AI165&lt;0,1.01*AR165,IF($AI165&gt;10,1.1*AR165,(1+$AI165/100)*AR165)))</f>
        <v>0.92127200000000009</v>
      </c>
      <c r="AT165" s="109">
        <f>IF($AK165="n/a",1.03*AS165,IF($AK165&lt;0,1.01*AS165,IF($AK165&gt;10,1.1*AS165,(1+$AK165/100)*AS165)))</f>
        <v>1.0133992000000003</v>
      </c>
      <c r="AU165" s="109">
        <f>IF($AK165="n/a",1.03*AT165,IF($AK165&lt;0,1.01*AT165,IF($AK165&gt;10,1.1*AT165,(1+$AK165/100)*AT165)))</f>
        <v>1.1147391200000003</v>
      </c>
      <c r="AV165" s="109">
        <f>IF($AK165="n/a",1.03*AU165,IF($AK165&lt;0,1.01*AU165,IF($AK165&gt;10,1.1*AU165,(1+$AK165/100)*AU165)))</f>
        <v>1.2262130320000004</v>
      </c>
      <c r="AW165" s="109">
        <f>SUM(AR165:AV165)</f>
        <v>5.155623352000001</v>
      </c>
      <c r="AX165" s="113">
        <f>AW165/I165*100</f>
        <v>15.853700344403446</v>
      </c>
      <c r="AY165" s="698">
        <v>0.73</v>
      </c>
      <c r="AZ165" s="100">
        <v>86.36</v>
      </c>
      <c r="BA165" s="100">
        <v>-9.36</v>
      </c>
      <c r="BB165" s="100">
        <v>7.57</v>
      </c>
      <c r="BC165" s="100">
        <v>30.320000000000004</v>
      </c>
      <c r="BE165" s="12">
        <v>2022</v>
      </c>
      <c r="BF165" s="12">
        <f>IF(BE165&gt;2020,0,IF(BE165&gt;2008,1,IF(BE165&gt;2001,2,IF(BE165&gt;1990,3,IF(BE165&gt;1980,4,IF(BE165&gt;1973,5,IF(BE165&gt;1970,6,IF(BE165&gt;1960,7,IF(BE165&gt;1958,8,IF(BE165&gt;1953,9,10))))))))))</f>
        <v>0</v>
      </c>
      <c r="BG165" s="100">
        <v>0.94000000000000006</v>
      </c>
      <c r="BH165" s="55" t="s">
        <v>121</v>
      </c>
      <c r="BI165" s="55" t="s">
        <v>122</v>
      </c>
    </row>
    <row r="166" spans="1:61" x14ac:dyDescent="0.2">
      <c r="A166" s="116" t="s">
        <v>1636</v>
      </c>
      <c r="B166" s="55" t="s">
        <v>1637</v>
      </c>
      <c r="C166" s="156" t="s">
        <v>198</v>
      </c>
      <c r="D166" s="98" t="s">
        <v>199</v>
      </c>
      <c r="E166" s="157">
        <v>6</v>
      </c>
      <c r="F166" s="2">
        <v>632</v>
      </c>
      <c r="G166" s="2" t="s">
        <v>146</v>
      </c>
      <c r="H166" s="2" t="s">
        <v>146</v>
      </c>
      <c r="I166" s="100">
        <v>255.7</v>
      </c>
      <c r="J166" s="101">
        <f>(M166/I166)*100</f>
        <v>0.75087993742667192</v>
      </c>
      <c r="K166" s="104">
        <v>0.48</v>
      </c>
      <c r="L166" s="71">
        <v>4</v>
      </c>
      <c r="M166" s="28">
        <f>K166*L166</f>
        <v>1.92</v>
      </c>
      <c r="N166" s="103" t="s">
        <v>386</v>
      </c>
      <c r="O166" s="104">
        <v>0.44</v>
      </c>
      <c r="P166" s="158">
        <v>46038</v>
      </c>
      <c r="Q166" s="158">
        <v>46052</v>
      </c>
      <c r="R166" s="28">
        <f>(K166-O166)/O166*100</f>
        <v>9.0909090909090864</v>
      </c>
      <c r="S166" s="105">
        <f>IF(INDEX(Historical!$D$7:$D1603,MATCH(B166,Historical!$B$7:$B$1062,0))=0,"n/a",(INDEX(Historical!$C$7:$C$1062,MATCH(B166,Historical!$B$7:$B$1062,0))/INDEX(Historical!$D$7:$D$1062,MATCH(B166,Historical!$B$7:$B$1062,0))-1)*100)</f>
        <v>9.9999999999999858</v>
      </c>
      <c r="T166" s="105">
        <f>IF(INDEX(Historical!$F$7:$F$1062,MATCH(B166,Historical!$B$7:$B$1062,0))=0,"n/a",((INDEX(Historical!$C$7:$C$1062,MATCH(B166,Historical!$B$7:$B$1062,0))/INDEX(Historical!$F$7:$F$1062,MATCH(B166,Historical!$B$7:$B$1062,0)))^(1/3)-1)*100)</f>
        <v>13.617128057248994</v>
      </c>
      <c r="U166" s="105">
        <f>IF(INDEX(Historical!$H$7:$H$1062,MATCH(B166,Historical!$B$7:$B$1062,0))=0,"n/a",((INDEX(Historical!$C$7:$C$1062,MATCH(B166,Historical!$B$7:$B$1062,0))/INDEX(Historical!$H$7:$H$1062,MATCH(B166,Historical!$B$7:$B$1062,0)))^(1/5)-1)*100)</f>
        <v>54.428955760232412</v>
      </c>
      <c r="V166" s="105">
        <f>IF(INDEX(Historical!$M$7:$M$1062,MATCH(B166,Historical!$B$7:$B$1062,0))=0,"n/a",((INDEX(Historical!$C$7:$C$1062,MATCH(B166,Historical!$B$7:$B$1062,0))/INDEX(Historical!$M$7:$M$1062,MATCH(B166,Historical!$B$7:$B$1062,0)))^(1/10)-1)*100)</f>
        <v>19.840491646247727</v>
      </c>
      <c r="W166" s="106">
        <f>IF(OR(U166&lt;=0,U166="n/a",V166&lt;=0,V166="n/a"),"n/a",U166/V166)</f>
        <v>2.7433269664225342</v>
      </c>
      <c r="X166" s="107" t="str">
        <f>IF(OR(AJ166&lt;=0,AJ166="n/a",U166&lt;=0,U166="n/a"),"n/a",U166/AJ166)</f>
        <v>n/a</v>
      </c>
      <c r="Y166" s="162"/>
      <c r="Z166" s="101">
        <f>IF(OR(AC166&lt;0.01,AC166="n/a"),"n/a",M166/AC166*100)</f>
        <v>13.733905579399142</v>
      </c>
      <c r="AA166" s="109">
        <f>IF(OR(AC166&lt;0.01,AC166="n/a"),"n/a",I166/AC166)</f>
        <v>18.290414878397709</v>
      </c>
      <c r="AB166" s="71">
        <v>11</v>
      </c>
      <c r="AC166" s="100">
        <v>13.98</v>
      </c>
      <c r="AD166" s="100">
        <v>0.51</v>
      </c>
      <c r="AE166" s="100">
        <v>0.28999999999999998</v>
      </c>
      <c r="AF166" s="100">
        <v>2.27</v>
      </c>
      <c r="AG166" s="100">
        <v>13.020000000000001</v>
      </c>
      <c r="AH166" s="100">
        <v>43.85</v>
      </c>
      <c r="AI166" s="100">
        <v>12.86</v>
      </c>
      <c r="AJ166" s="100">
        <v>-0.52</v>
      </c>
      <c r="AK166" s="100">
        <v>23.44</v>
      </c>
      <c r="AL166" s="100">
        <v>20450</v>
      </c>
      <c r="AM166" s="100">
        <v>7.8100000000000005</v>
      </c>
      <c r="AN166" s="100">
        <v>0.53</v>
      </c>
      <c r="AO166" s="110">
        <f>IF(U166="n/a","n/a",IF(AA166&lt;0,"n/a",IF(AA166="n/a","n/a",J166+U166-AA166)))</f>
        <v>36.889420819261375</v>
      </c>
      <c r="AP166" s="111">
        <f>IF(U166="n/a","n/a",J166+U166)</f>
        <v>55.179835697659087</v>
      </c>
      <c r="AQ166" s="112">
        <f>IF(OR(AC166&lt;0.01,AC166="n/a",AF166="n/a"),"n/a",(I166/SQRT(22.5*AC166*(I166/AF166))-1)*100)</f>
        <v>35.841806318907075</v>
      </c>
      <c r="AR166" s="101">
        <f>INDEX(Historical!$C$7:$C$1063,MATCH(B166,Historical!$B$7:$B$1063,0))*IF(AH166="n/a",1.03,IF(AH166&lt;0,1.01,IF(AH166&gt;10,1.1,(1+AH166/100))))</f>
        <v>1.9360000000000002</v>
      </c>
      <c r="AS166" s="109">
        <f>IF($AI166="n/a",1.03*AR166,IF($AI166&lt;0,1.01*AR166,IF($AI166&gt;10,1.1*AR166,(1+$AI166/100)*AR166)))</f>
        <v>2.1296000000000004</v>
      </c>
      <c r="AT166" s="109">
        <f>IF($AK166="n/a",1.03*AS166,IF($AK166&lt;0,1.01*AS166,IF($AK166&gt;10,1.1*AS166,(1+$AK166/100)*AS166)))</f>
        <v>2.3425600000000006</v>
      </c>
      <c r="AU166" s="109">
        <f>IF($AK166="n/a",1.03*AT166,IF($AK166&lt;0,1.01*AT166,IF($AK166&gt;10,1.1*AT166,(1+$AK166/100)*AT166)))</f>
        <v>2.5768160000000009</v>
      </c>
      <c r="AV166" s="109">
        <f>IF($AK166="n/a",1.03*AU166,IF($AK166&lt;0,1.01*AU166,IF($AK166&gt;10,1.1*AU166,(1+$AK166/100)*AU166)))</f>
        <v>2.8344976000000011</v>
      </c>
      <c r="AW166" s="109">
        <f>SUM(AR166:AV166)</f>
        <v>11.819473600000004</v>
      </c>
      <c r="AX166" s="113">
        <f>AW166/I166*100</f>
        <v>4.6223987485334392</v>
      </c>
      <c r="AY166" s="698">
        <v>1.44</v>
      </c>
      <c r="AZ166" s="100">
        <v>83.65</v>
      </c>
      <c r="BA166" s="100">
        <v>-13.750000000000002</v>
      </c>
      <c r="BB166" s="100">
        <v>-1.35</v>
      </c>
      <c r="BC166" s="100">
        <v>33.229999999999997</v>
      </c>
      <c r="BE166" s="12">
        <v>2021</v>
      </c>
      <c r="BF166" s="12">
        <f>IF(BE166&gt;2020,0,IF(BE166&gt;2008,1,IF(BE166&gt;2001,2,IF(BE166&gt;1990,3,IF(BE166&gt;1980,4,IF(BE166&gt;1973,5,IF(BE166&gt;1970,6,IF(BE166&gt;1960,7,IF(BE166&gt;1958,8,IF(BE166&gt;1953,9,10))))))))))</f>
        <v>0</v>
      </c>
      <c r="BG166" s="100">
        <v>3.26</v>
      </c>
      <c r="BH166" s="55" t="s">
        <v>121</v>
      </c>
      <c r="BI166" s="55" t="s">
        <v>122</v>
      </c>
    </row>
    <row r="167" spans="1:61" x14ac:dyDescent="0.2">
      <c r="A167" s="55" t="s">
        <v>1638</v>
      </c>
      <c r="B167" s="55" t="s">
        <v>1639</v>
      </c>
      <c r="C167" s="156" t="s">
        <v>134</v>
      </c>
      <c r="D167" s="98" t="s">
        <v>157</v>
      </c>
      <c r="E167" s="157">
        <v>8</v>
      </c>
      <c r="F167" s="2">
        <v>582</v>
      </c>
      <c r="G167" s="2" t="s">
        <v>146</v>
      </c>
      <c r="H167" s="2" t="s">
        <v>146</v>
      </c>
      <c r="I167" s="100">
        <v>44.84</v>
      </c>
      <c r="J167" s="101">
        <f>(M167/I167)*100</f>
        <v>1.6057091882247994</v>
      </c>
      <c r="K167" s="104">
        <v>0.18</v>
      </c>
      <c r="L167" s="71">
        <v>4</v>
      </c>
      <c r="M167" s="28">
        <f>K167*L167</f>
        <v>0.72</v>
      </c>
      <c r="N167" s="103" t="s">
        <v>151</v>
      </c>
      <c r="O167" s="104">
        <v>0.17</v>
      </c>
      <c r="P167" s="158">
        <v>46230</v>
      </c>
      <c r="Q167" s="158">
        <v>46244</v>
      </c>
      <c r="R167" s="28">
        <f>(K167-O167)/O167*100</f>
        <v>5.8823529411764595</v>
      </c>
      <c r="S167" s="105">
        <f>IF(INDEX(Historical!$D$7:$D1607,MATCH(B167,Historical!$B$7:$B$1062,0))=0,"n/a",(INDEX(Historical!$C$7:$C$1062,MATCH(B167,Historical!$B$7:$B$1062,0))/INDEX(Historical!$D$7:$D$1062,MATCH(B167,Historical!$B$7:$B$1062,0))-1)*100)</f>
        <v>10.714285714285698</v>
      </c>
      <c r="T167" s="105">
        <f>IF(INDEX(Historical!$F$7:$F$1062,MATCH(B167,Historical!$B$7:$B$1062,0))=0,"n/a",((INDEX(Historical!$C$7:$C$1062,MATCH(B167,Historical!$B$7:$B$1062,0))/INDEX(Historical!$F$7:$F$1062,MATCH(B167,Historical!$B$7:$B$1062,0)))^(1/3)-1)*100)</f>
        <v>10.461588908611908</v>
      </c>
      <c r="U167" s="105">
        <f>IF(INDEX(Historical!$H$7:$H$1062,MATCH(B167,Historical!$B$7:$B$1062,0))=0,"n/a",((INDEX(Historical!$C$7:$C$1062,MATCH(B167,Historical!$B$7:$B$1062,0))/INDEX(Historical!$H$7:$H$1062,MATCH(B167,Historical!$B$7:$B$1062,0)))^(1/5)-1)*100)</f>
        <v>34.664378400618446</v>
      </c>
      <c r="V167" s="105" t="str">
        <f>IF(INDEX(Historical!$M$7:$M$1062,MATCH(B167,Historical!$B$7:$B$1062,0))=0,"n/a",((INDEX(Historical!$C$7:$C$1062,MATCH(B167,Historical!$B$7:$B$1062,0))/INDEX(Historical!$M$7:$M$1062,MATCH(B167,Historical!$B$7:$B$1062,0)))^(1/10)-1)*100)</f>
        <v>n/a</v>
      </c>
      <c r="W167" s="106" t="str">
        <f>IF(OR(U167&lt;=0,U167="n/a",V167&lt;=0,V167="n/a"),"n/a",U167/V167)</f>
        <v>n/a</v>
      </c>
      <c r="X167" s="107">
        <f>IF(OR(AJ167&lt;=0,AJ167="n/a",U167&lt;=0,U167="n/a"),"n/a",U167/AJ167)</f>
        <v>5.0678915790377843</v>
      </c>
      <c r="Y167" s="55"/>
      <c r="Z167" s="101">
        <f>IF(OR(AC167&lt;0.01,AC167="n/a"),"n/a",M167/AC167*100)</f>
        <v>19.618528610354225</v>
      </c>
      <c r="AA167" s="109">
        <f>IF(OR(AC167&lt;0.01,AC167="n/a"),"n/a",I167/AC167)</f>
        <v>12.217983651226159</v>
      </c>
      <c r="AB167" s="71">
        <v>12</v>
      </c>
      <c r="AC167" s="100">
        <v>3.67</v>
      </c>
      <c r="AD167" s="100" t="s">
        <v>142</v>
      </c>
      <c r="AE167" s="100">
        <v>2.74</v>
      </c>
      <c r="AF167" s="100">
        <v>1.34</v>
      </c>
      <c r="AG167" s="100">
        <v>12.01</v>
      </c>
      <c r="AH167" s="100">
        <v>13.44</v>
      </c>
      <c r="AI167" s="100">
        <v>6.79</v>
      </c>
      <c r="AJ167" s="100">
        <v>6.84</v>
      </c>
      <c r="AK167" s="100" t="s">
        <v>142</v>
      </c>
      <c r="AL167" s="100">
        <v>858.49</v>
      </c>
      <c r="AM167" s="100">
        <v>21.3</v>
      </c>
      <c r="AN167" s="100">
        <v>0.1</v>
      </c>
      <c r="AO167" s="110">
        <f>IF(U167="n/a","n/a",IF(AA167&lt;0,"n/a",IF(AA167="n/a","n/a",J167+U167-AA167)))</f>
        <v>24.052103937617087</v>
      </c>
      <c r="AP167" s="111">
        <f>IF(U167="n/a","n/a",J167+U167)</f>
        <v>36.270087588843246</v>
      </c>
      <c r="AQ167" s="112">
        <f>IF(OR(AC167&lt;0.01,AC167="n/a",AF167="n/a"),"n/a",(I167/SQRT(22.5*AC167*(I167/AF167))-1)*100)</f>
        <v>-14.697666848000635</v>
      </c>
      <c r="AR167" s="101">
        <f>INDEX(Historical!$C$7:$C$1063,MATCH(B167,Historical!$B$7:$B$1063,0))*IF(AH167="n/a",1.03,IF(AH167&lt;0,1.01,IF(AH167&gt;10,1.1,(1+AH167/100))))</f>
        <v>0.68200000000000005</v>
      </c>
      <c r="AS167" s="109">
        <f>IF($AI167="n/a",1.03*AR167,IF($AI167&lt;0,1.01*AR167,IF($AI167&gt;10,1.1*AR167,(1+$AI167/100)*AR167)))</f>
        <v>0.72830780000000006</v>
      </c>
      <c r="AT167" s="109">
        <f>IF($AK167="n/a",1.03*AS167,IF($AK167&lt;0,1.01*AS167,IF($AK167&gt;10,1.1*AS167,(1+$AK167/100)*AS167)))</f>
        <v>0.75015703400000011</v>
      </c>
      <c r="AU167" s="109">
        <f>IF($AK167="n/a",1.03*AT167,IF($AK167&lt;0,1.01*AT167,IF($AK167&gt;10,1.1*AT167,(1+$AK167/100)*AT167)))</f>
        <v>0.77266174502000018</v>
      </c>
      <c r="AV167" s="109">
        <f>IF($AK167="n/a",1.03*AU167,IF($AK167&lt;0,1.01*AU167,IF($AK167&gt;10,1.1*AU167,(1+$AK167/100)*AU167)))</f>
        <v>0.79584159737060023</v>
      </c>
      <c r="AW167" s="109">
        <f>SUM(AR167:AV167)</f>
        <v>3.7289681763906004</v>
      </c>
      <c r="AX167" s="113">
        <f>AW167/I167*100</f>
        <v>8.3161645325392506</v>
      </c>
      <c r="AY167" s="698">
        <v>0.46</v>
      </c>
      <c r="AZ167" s="100">
        <v>26.88</v>
      </c>
      <c r="BA167" s="100">
        <v>-4.47</v>
      </c>
      <c r="BB167" s="100">
        <v>5.86</v>
      </c>
      <c r="BC167" s="100">
        <v>9.73</v>
      </c>
      <c r="BE167" s="12">
        <v>2019</v>
      </c>
      <c r="BF167" s="12">
        <f>IF(BE167&gt;2020,0,IF(BE167&gt;2008,1,IF(BE167&gt;2001,2,IF(BE167&gt;1990,3,IF(BE167&gt;1980,4,IF(BE167&gt;1973,5,IF(BE167&gt;1970,6,IF(BE167&gt;1960,7,IF(BE167&gt;1958,8,IF(BE167&gt;1953,9,10))))))))))</f>
        <v>1</v>
      </c>
      <c r="BG167" s="100">
        <v>1.3299999999999998</v>
      </c>
      <c r="BH167" s="55" t="s">
        <v>121</v>
      </c>
      <c r="BI167" s="55" t="s">
        <v>122</v>
      </c>
    </row>
    <row r="168" spans="1:61" x14ac:dyDescent="0.2">
      <c r="A168" s="146" t="s">
        <v>5642</v>
      </c>
      <c r="B168" s="55" t="s">
        <v>2830</v>
      </c>
      <c r="C168" s="156" t="s">
        <v>300</v>
      </c>
      <c r="D168" s="98" t="s">
        <v>323</v>
      </c>
      <c r="E168" s="157">
        <v>5</v>
      </c>
      <c r="F168" s="2">
        <v>721</v>
      </c>
      <c r="G168" s="2" t="s">
        <v>146</v>
      </c>
      <c r="H168" s="2" t="s">
        <v>146</v>
      </c>
      <c r="I168" s="100">
        <v>229.37</v>
      </c>
      <c r="J168" s="101">
        <f>(M168/I168)*100</f>
        <v>3.9237912543052706</v>
      </c>
      <c r="K168" s="104">
        <v>2.25</v>
      </c>
      <c r="L168" s="71">
        <v>4</v>
      </c>
      <c r="M168" s="28">
        <f>K168*L168</f>
        <v>9</v>
      </c>
      <c r="N168" s="103" t="s">
        <v>270</v>
      </c>
      <c r="O168" s="104">
        <v>2.2000000000000002</v>
      </c>
      <c r="P168" s="158">
        <v>46182</v>
      </c>
      <c r="Q168" s="158">
        <v>46203</v>
      </c>
      <c r="R168" s="28">
        <f>(K168-O168)/O168*100</f>
        <v>2.2727272727272645</v>
      </c>
      <c r="S168" s="105">
        <f>IF(INDEX(Historical!$D$7:$D1733,MATCH(B168,Historical!$B$7:$B$1062,0))=0,"n/a",(INDEX(Historical!$C$7:$C$1062,MATCH(B168,Historical!$B$7:$B$1062,0))/INDEX(Historical!$D$7:$D$1062,MATCH(B168,Historical!$B$7:$B$1062,0))-1)*100)</f>
        <v>5.555555555555558</v>
      </c>
      <c r="T168" s="105">
        <f>IF(INDEX(Historical!$F$7:$F$1062,MATCH(B168,Historical!$B$7:$B$1062,0))=0,"n/a",((INDEX(Historical!$C$7:$C$1062,MATCH(B168,Historical!$B$7:$B$1062,0))/INDEX(Historical!$F$7:$F$1062,MATCH(B168,Historical!$B$7:$B$1062,0)))^(1/3)-1)*100)</f>
        <v>7.4085881578130008</v>
      </c>
      <c r="U168" s="105">
        <f>IF(INDEX(Historical!$H$7:$H$1062,MATCH(B168,Historical!$B$7:$B$1062,0))=0,"n/a",((INDEX(Historical!$C$7:$C$1062,MATCH(B168,Historical!$B$7:$B$1062,0))/INDEX(Historical!$H$7:$H$1062,MATCH(B168,Historical!$B$7:$B$1062,0)))^(1/5)-1)*100)</f>
        <v>7.3403415546556605</v>
      </c>
      <c r="V168" s="105">
        <f>IF(INDEX(Historical!$M$7:$M$1062,MATCH(B168,Historical!$B$7:$B$1062,0))=0,"n/a",((INDEX(Historical!$C$7:$C$1062,MATCH(B168,Historical!$B$7:$B$1062,0))/INDEX(Historical!$M$7:$M$1062,MATCH(B168,Historical!$B$7:$B$1062,0)))^(1/10)-1)*100)</f>
        <v>3.5192397856685043</v>
      </c>
      <c r="W168" s="106">
        <f>IF(OR(U168&lt;=0,U168="n/a",V168&lt;=0,V168="n/a"),"n/a",U168/V168)</f>
        <v>2.0857747700363962</v>
      </c>
      <c r="X168" s="107">
        <f>IF(OR(AJ168&lt;=0,AJ168="n/a",U168&lt;=0,U168="n/a"),"n/a",U168/AJ168)</f>
        <v>1.050120394085216</v>
      </c>
      <c r="Y168" s="159"/>
      <c r="Z168" s="101">
        <f>IF(OR(AC168&lt;0.01,AC168="n/a"),"n/a",M168/AC168*100)</f>
        <v>164.53382084095065</v>
      </c>
      <c r="AA168" s="109">
        <f>IF(OR(AC168&lt;0.01,AC168="n/a"),"n/a",I168/AC168)</f>
        <v>41.932358318098721</v>
      </c>
      <c r="AB168" s="71">
        <v>12</v>
      </c>
      <c r="AC168" s="100">
        <v>5.47</v>
      </c>
      <c r="AD168" s="100" t="s">
        <v>142</v>
      </c>
      <c r="AE168" s="100">
        <v>11.19</v>
      </c>
      <c r="AF168" s="100">
        <v>15.44</v>
      </c>
      <c r="AG168" s="100">
        <v>126.84</v>
      </c>
      <c r="AH168" s="100">
        <v>-52.71</v>
      </c>
      <c r="AI168" s="100">
        <v>5.24</v>
      </c>
      <c r="AJ168" s="100">
        <v>6.99</v>
      </c>
      <c r="AK168" s="100">
        <v>-17.98</v>
      </c>
      <c r="AL168" s="100">
        <v>74380</v>
      </c>
      <c r="AM168" s="100">
        <v>0.9900000000000001</v>
      </c>
      <c r="AN168" s="100">
        <v>5.96</v>
      </c>
      <c r="AO168" s="110">
        <f>IF(U168="n/a","n/a",IF(AA168&lt;0,"n/a",IF(AA168="n/a","n/a",J168+U168-AA168)))</f>
        <v>-30.668225509137791</v>
      </c>
      <c r="AP168" s="111">
        <f>IF(U168="n/a","n/a",J168+U168)</f>
        <v>11.26413280896093</v>
      </c>
      <c r="AQ168" s="112">
        <f>IF(OR(AC168&lt;0.01,AC168="n/a",AF168="n/a"),"n/a",(I168/SQRT(22.5*AC168*(I168/AF168))-1)*100)</f>
        <v>436.42255832565604</v>
      </c>
      <c r="AR168" s="101">
        <f>INDEX(Historical!$C$7:$C$1063,MATCH(B168,Historical!$B$7:$B$1063,0))*IF(AH168="n/a",1.03,IF(AH168&lt;0,1.01,IF(AH168&gt;10,1.1,(1+AH168/100))))</f>
        <v>8.6354999999999986</v>
      </c>
      <c r="AS168" s="109">
        <f>IF($AI168="n/a",1.03*AR168,IF($AI168&lt;0,1.01*AR168,IF($AI168&gt;10,1.1*AR168,(1+$AI168/100)*AR168)))</f>
        <v>9.088000199999998</v>
      </c>
      <c r="AT168" s="109">
        <f>IF($AK168="n/a",1.03*AS168,IF($AK168&lt;0,1.01*AS168,IF($AK168&gt;10,1.1*AS168,(1+$AK168/100)*AS168)))</f>
        <v>9.1788802019999984</v>
      </c>
      <c r="AU168" s="109">
        <f>IF($AK168="n/a",1.03*AT168,IF($AK168&lt;0,1.01*AT168,IF($AK168&gt;10,1.1*AT168,(1+$AK168/100)*AT168)))</f>
        <v>9.2706690040199984</v>
      </c>
      <c r="AV168" s="109">
        <f>IF($AK168="n/a",1.03*AU168,IF($AK168&lt;0,1.01*AU168,IF($AK168&gt;10,1.1*AU168,(1+$AK168/100)*AU168)))</f>
        <v>9.3633756940601991</v>
      </c>
      <c r="AW168" s="109">
        <f>SUM(AR168:AV168)</f>
        <v>45.536425100080194</v>
      </c>
      <c r="AX168" s="113">
        <f>AW168/I168*100</f>
        <v>19.852825173335741</v>
      </c>
      <c r="AY168" s="698">
        <v>1.33</v>
      </c>
      <c r="AZ168" s="100">
        <v>43.63</v>
      </c>
      <c r="BA168" s="100">
        <v>-3.83</v>
      </c>
      <c r="BB168" s="100">
        <v>5.0299999999999994</v>
      </c>
      <c r="BC168" s="100">
        <v>16.509999999999998</v>
      </c>
      <c r="BE168" s="12">
        <v>2022</v>
      </c>
      <c r="BF168" s="12">
        <f>IF(BE168&gt;2020,0,IF(BE168&gt;2008,1,IF(BE168&gt;2001,2,IF(BE168&gt;1990,3,IF(BE168&gt;1980,4,IF(BE168&gt;1973,5,IF(BE168&gt;1970,6,IF(BE168&gt;1960,7,IF(BE168&gt;1958,8,IF(BE168&gt;1953,9,10))))))))))</f>
        <v>0</v>
      </c>
      <c r="BG168" s="100">
        <v>13.120000000000001</v>
      </c>
      <c r="BH168" s="55" t="s">
        <v>121</v>
      </c>
      <c r="BI168" s="55" t="s">
        <v>302</v>
      </c>
    </row>
    <row r="169" spans="1:61" x14ac:dyDescent="0.2">
      <c r="A169" s="116" t="s">
        <v>1640</v>
      </c>
      <c r="B169" s="55" t="s">
        <v>1641</v>
      </c>
      <c r="C169" s="156" t="s">
        <v>198</v>
      </c>
      <c r="D169" s="98" t="s">
        <v>957</v>
      </c>
      <c r="E169" s="157">
        <v>9</v>
      </c>
      <c r="F169" s="2">
        <v>531</v>
      </c>
      <c r="G169" s="2" t="s">
        <v>146</v>
      </c>
      <c r="H169" s="2" t="s">
        <v>146</v>
      </c>
      <c r="I169" s="100">
        <v>77.05</v>
      </c>
      <c r="J169" s="101">
        <f>(M169/I169)*100</f>
        <v>1.4016872160934459</v>
      </c>
      <c r="K169" s="104">
        <v>0.27</v>
      </c>
      <c r="L169" s="71">
        <v>4</v>
      </c>
      <c r="M169" s="28">
        <f>K169*L169</f>
        <v>1.08</v>
      </c>
      <c r="N169" s="103" t="s">
        <v>158</v>
      </c>
      <c r="O169" s="104">
        <v>0.25</v>
      </c>
      <c r="P169" s="158">
        <v>45902</v>
      </c>
      <c r="Q169" s="158">
        <v>45915</v>
      </c>
      <c r="R169" s="28">
        <f>(K169-O169)/O169*100</f>
        <v>8.0000000000000071</v>
      </c>
      <c r="S169" s="105">
        <f>IF(INDEX(Historical!$D$7:$D1614,MATCH(B169,Historical!$B$7:$B$1062,0))=0,"n/a",(INDEX(Historical!$C$7:$C$1062,MATCH(B169,Historical!$B$7:$B$1062,0))/INDEX(Historical!$D$7:$D$1062,MATCH(B169,Historical!$B$7:$B$1062,0))-1)*100)</f>
        <v>6.1224489795918435</v>
      </c>
      <c r="T169" s="105">
        <f>IF(INDEX(Historical!$F$7:$F$1062,MATCH(B169,Historical!$B$7:$B$1062,0))=0,"n/a",((INDEX(Historical!$C$7:$C$1062,MATCH(B169,Historical!$B$7:$B$1062,0))/INDEX(Historical!$F$7:$F$1062,MATCH(B169,Historical!$B$7:$B$1062,0)))^(1/3)-1)*100)</f>
        <v>9.1392883061105934</v>
      </c>
      <c r="U169" s="105">
        <f>IF(INDEX(Historical!$H$7:$H$1062,MATCH(B169,Historical!$B$7:$B$1062,0))=0,"n/a",((INDEX(Historical!$C$7:$C$1062,MATCH(B169,Historical!$B$7:$B$1062,0))/INDEX(Historical!$H$7:$H$1062,MATCH(B169,Historical!$B$7:$B$1062,0)))^(1/5)-1)*100)</f>
        <v>14.433055410624828</v>
      </c>
      <c r="V169" s="105">
        <f>IF(INDEX(Historical!$M$7:$M$1062,MATCH(B169,Historical!$B$7:$B$1062,0))=0,"n/a",((INDEX(Historical!$C$7:$C$1062,MATCH(B169,Historical!$B$7:$B$1062,0))/INDEX(Historical!$M$7:$M$1062,MATCH(B169,Historical!$B$7:$B$1062,0)))^(1/10)-1)*100)</f>
        <v>15.321247843556506</v>
      </c>
      <c r="W169" s="106">
        <f>IF(OR(U169&lt;=0,U169="n/a",V169&lt;=0,V169="n/a"),"n/a",U169/V169)</f>
        <v>0.94202871450152703</v>
      </c>
      <c r="X169" s="107">
        <f>IF(OR(AJ169&lt;=0,AJ169="n/a",U169&lt;=0,U169="n/a"),"n/a",U169/AJ169)</f>
        <v>2.3777686014208945</v>
      </c>
      <c r="Y169" s="165"/>
      <c r="Z169" s="101">
        <f>IF(OR(AC169&lt;0.01,AC169="n/a"),"n/a",M169/AC169*100)</f>
        <v>31.03448275862069</v>
      </c>
      <c r="AA169" s="109">
        <f>IF(OR(AC169&lt;0.01,AC169="n/a"),"n/a",I169/AC169)</f>
        <v>22.140804597701148</v>
      </c>
      <c r="AB169" s="71">
        <v>12</v>
      </c>
      <c r="AC169" s="100">
        <v>3.48</v>
      </c>
      <c r="AD169" s="100">
        <v>0.91</v>
      </c>
      <c r="AE169" s="100">
        <v>2.83</v>
      </c>
      <c r="AF169" s="100">
        <v>2.72</v>
      </c>
      <c r="AG169" s="100">
        <v>12.73</v>
      </c>
      <c r="AH169" s="100">
        <v>15.73</v>
      </c>
      <c r="AI169" s="100">
        <v>9.5500000000000007</v>
      </c>
      <c r="AJ169" s="100">
        <v>6.0699999999999994</v>
      </c>
      <c r="AK169" s="100">
        <v>10.85</v>
      </c>
      <c r="AL169" s="100">
        <v>18560</v>
      </c>
      <c r="AM169" s="100">
        <v>13.96</v>
      </c>
      <c r="AN169" s="100">
        <v>1.17</v>
      </c>
      <c r="AO169" s="110">
        <f>IF(U169="n/a","n/a",IF(AA169&lt;0,"n/a",IF(AA169="n/a","n/a",J169+U169-AA169)))</f>
        <v>-6.3060619709828742</v>
      </c>
      <c r="AP169" s="111">
        <f>IF(U169="n/a","n/a",J169+U169)</f>
        <v>15.834742626718274</v>
      </c>
      <c r="AQ169" s="112">
        <f>IF(OR(AC169&lt;0.01,AC169="n/a",AF169="n/a"),"n/a",(I169/SQRT(22.5*AC169*(I169/AF169))-1)*100)</f>
        <v>63.602483689034941</v>
      </c>
      <c r="AR169" s="101">
        <f>INDEX(Historical!$C$7:$C$1063,MATCH(B169,Historical!$B$7:$B$1063,0))*IF(AH169="n/a",1.03,IF(AH169&lt;0,1.01,IF(AH169&gt;10,1.1,(1+AH169/100))))</f>
        <v>1.1440000000000001</v>
      </c>
      <c r="AS169" s="109">
        <f>IF($AI169="n/a",1.03*AR169,IF($AI169&lt;0,1.01*AR169,IF($AI169&gt;10,1.1*AR169,(1+$AI169/100)*AR169)))</f>
        <v>1.253252</v>
      </c>
      <c r="AT169" s="109">
        <f>IF($AK169="n/a",1.03*AS169,IF($AK169&lt;0,1.01*AS169,IF($AK169&gt;10,1.1*AS169,(1+$AK169/100)*AS169)))</f>
        <v>1.3785772000000001</v>
      </c>
      <c r="AU169" s="109">
        <f>IF($AK169="n/a",1.03*AT169,IF($AK169&lt;0,1.01*AT169,IF($AK169&gt;10,1.1*AT169,(1+$AK169/100)*AT169)))</f>
        <v>1.5164349200000002</v>
      </c>
      <c r="AV169" s="109">
        <f>IF($AK169="n/a",1.03*AU169,IF($AK169&lt;0,1.01*AU169,IF($AK169&gt;10,1.1*AU169,(1+$AK169/100)*AU169)))</f>
        <v>1.6680784120000005</v>
      </c>
      <c r="AW169" s="109">
        <f>SUM(AR169:AV169)</f>
        <v>6.9603425320000012</v>
      </c>
      <c r="AX169" s="113">
        <f>AW169/I169*100</f>
        <v>9.0335399506813783</v>
      </c>
      <c r="AY169" s="698">
        <v>1.06</v>
      </c>
      <c r="AZ169" s="100">
        <v>25.490000000000002</v>
      </c>
      <c r="BA169" s="100">
        <v>-15.39</v>
      </c>
      <c r="BB169" s="100">
        <v>13.209999999999999</v>
      </c>
      <c r="BC169" s="100">
        <v>1.95</v>
      </c>
      <c r="BE169" s="12">
        <v>2017</v>
      </c>
      <c r="BF169" s="12">
        <f>IF(BE169&gt;2020,0,IF(BE169&gt;2008,1,IF(BE169&gt;2001,2,IF(BE169&gt;1990,3,IF(BE169&gt;1980,4,IF(BE169&gt;1973,5,IF(BE169&gt;1970,6,IF(BE169&gt;1960,7,IF(BE169&gt;1958,8,IF(BE169&gt;1953,9,10))))))))))</f>
        <v>1</v>
      </c>
      <c r="BG169" s="100">
        <v>4.3600000000000003</v>
      </c>
      <c r="BH169" s="55" t="s">
        <v>121</v>
      </c>
      <c r="BI169" s="55" t="s">
        <v>122</v>
      </c>
    </row>
    <row r="170" spans="1:61" x14ac:dyDescent="0.2">
      <c r="A170" s="116" t="s">
        <v>1644</v>
      </c>
      <c r="B170" s="55" t="s">
        <v>1645</v>
      </c>
      <c r="C170" s="156" t="s">
        <v>134</v>
      </c>
      <c r="D170" s="98" t="s">
        <v>135</v>
      </c>
      <c r="E170" s="157">
        <v>5</v>
      </c>
      <c r="F170" s="2">
        <v>684</v>
      </c>
      <c r="G170" s="2" t="s">
        <v>146</v>
      </c>
      <c r="H170" s="2" t="s">
        <v>146</v>
      </c>
      <c r="I170" s="100">
        <v>67.59</v>
      </c>
      <c r="J170" s="101">
        <f>(M170/I170)*100</f>
        <v>3.1069684864624945</v>
      </c>
      <c r="K170" s="104">
        <v>0.52500000000000002</v>
      </c>
      <c r="L170" s="71">
        <v>4</v>
      </c>
      <c r="M170" s="28">
        <f>K170*L170</f>
        <v>2.1</v>
      </c>
      <c r="N170" s="103" t="s">
        <v>270</v>
      </c>
      <c r="O170" s="104">
        <v>0.5</v>
      </c>
      <c r="P170" s="158">
        <v>45916</v>
      </c>
      <c r="Q170" s="158">
        <v>45930</v>
      </c>
      <c r="R170" s="28">
        <f>(K170-O170)/O170*100</f>
        <v>5.0000000000000044</v>
      </c>
      <c r="S170" s="105">
        <f>IF(INDEX(Historical!$D$7:$D1618,MATCH(B170,Historical!$B$7:$B$1062,0))=0,"n/a",(INDEX(Historical!$C$7:$C$1062,MATCH(B170,Historical!$B$7:$B$1062,0))/INDEX(Historical!$D$7:$D$1062,MATCH(B170,Historical!$B$7:$B$1062,0))-1)*100)</f>
        <v>5.1282051282051322</v>
      </c>
      <c r="T170" s="105">
        <f>IF(INDEX(Historical!$F$7:$F$1062,MATCH(B170,Historical!$B$7:$B$1062,0))=0,"n/a",((INDEX(Historical!$C$7:$C$1062,MATCH(B170,Historical!$B$7:$B$1062,0))/INDEX(Historical!$F$7:$F$1062,MATCH(B170,Historical!$B$7:$B$1062,0)))^(1/3)-1)*100)</f>
        <v>7.5036737139838161</v>
      </c>
      <c r="U170" s="105">
        <f>IF(INDEX(Historical!$H$7:$H$1062,MATCH(B170,Historical!$B$7:$B$1062,0))=0,"n/a",((INDEX(Historical!$C$7:$C$1062,MATCH(B170,Historical!$B$7:$B$1062,0))/INDEX(Historical!$H$7:$H$1062,MATCH(B170,Historical!$B$7:$B$1062,0)))^(1/5)-1)*100)</f>
        <v>11.304961305610561</v>
      </c>
      <c r="V170" s="105">
        <f>IF(INDEX(Historical!$M$7:$M$1062,MATCH(B170,Historical!$B$7:$B$1062,0))=0,"n/a",((INDEX(Historical!$C$7:$C$1062,MATCH(B170,Historical!$B$7:$B$1062,0))/INDEX(Historical!$M$7:$M$1062,MATCH(B170,Historical!$B$7:$B$1062,0)))^(1/10)-1)*100)</f>
        <v>9.8667777493209208</v>
      </c>
      <c r="W170" s="106">
        <f>IF(OR(U170&lt;=0,U170="n/a",V170&lt;=0,V170="n/a"),"n/a",U170/V170)</f>
        <v>1.1457602058978802</v>
      </c>
      <c r="X170" s="107" t="str">
        <f>IF(OR(AJ170&lt;=0,AJ170="n/a",U170&lt;=0,U170="n/a"),"n/a",U170/AJ170)</f>
        <v>n/a</v>
      </c>
      <c r="Y170" s="162"/>
      <c r="Z170" s="101">
        <f>IF(OR(AC170&lt;0.01,AC170="n/a"),"n/a",M170/AC170*100)</f>
        <v>46.05263157894737</v>
      </c>
      <c r="AA170" s="109">
        <f>IF(OR(AC170&lt;0.01,AC170="n/a"),"n/a",I170/AC170)</f>
        <v>14.822368421052634</v>
      </c>
      <c r="AB170" s="71">
        <v>12</v>
      </c>
      <c r="AC170" s="100">
        <v>4.5599999999999996</v>
      </c>
      <c r="AD170" s="100">
        <v>0.83</v>
      </c>
      <c r="AE170" s="100">
        <v>0.63</v>
      </c>
      <c r="AF170" s="100">
        <v>1.24</v>
      </c>
      <c r="AG170" s="100">
        <v>8.6900000000000013</v>
      </c>
      <c r="AH170" s="100">
        <v>11.62</v>
      </c>
      <c r="AI170" s="100">
        <v>28.65</v>
      </c>
      <c r="AJ170" s="100">
        <v>-8.24</v>
      </c>
      <c r="AK170" s="100">
        <v>11.55</v>
      </c>
      <c r="AL170" s="100">
        <v>2060</v>
      </c>
      <c r="AM170" s="100">
        <v>2.06</v>
      </c>
      <c r="AN170" s="100">
        <v>0.46</v>
      </c>
      <c r="AO170" s="110">
        <f>IF(U170="n/a","n/a",IF(AA170&lt;0,"n/a",IF(AA170="n/a","n/a",J170+U170-AA170)))</f>
        <v>-0.41043862897957695</v>
      </c>
      <c r="AP170" s="111">
        <f>IF(U170="n/a","n/a",J170+U170)</f>
        <v>14.411929792073057</v>
      </c>
      <c r="AQ170" s="112">
        <f>IF(OR(AC170&lt;0.01,AC170="n/a",AF170="n/a"),"n/a",(I170/SQRT(22.5*AC170*(I170/AF170))-1)*100)</f>
        <v>-9.6187412688639178</v>
      </c>
      <c r="AR170" s="101">
        <f>INDEX(Historical!$C$7:$C$1063,MATCH(B170,Historical!$B$7:$B$1063,0))*IF(AH170="n/a",1.03,IF(AH170&lt;0,1.01,IF(AH170&gt;10,1.1,(1+AH170/100))))</f>
        <v>2.2549999999999999</v>
      </c>
      <c r="AS170" s="109">
        <f>IF($AI170="n/a",1.03*AR170,IF($AI170&lt;0,1.01*AR170,IF($AI170&gt;10,1.1*AR170,(1+$AI170/100)*AR170)))</f>
        <v>2.4805000000000001</v>
      </c>
      <c r="AT170" s="109">
        <f>IF($AK170="n/a",1.03*AS170,IF($AK170&lt;0,1.01*AS170,IF($AK170&gt;10,1.1*AS170,(1+$AK170/100)*AS170)))</f>
        <v>2.7285500000000003</v>
      </c>
      <c r="AU170" s="109">
        <f>IF($AK170="n/a",1.03*AT170,IF($AK170&lt;0,1.01*AT170,IF($AK170&gt;10,1.1*AT170,(1+$AK170/100)*AT170)))</f>
        <v>3.0014050000000005</v>
      </c>
      <c r="AV170" s="109">
        <f>IF($AK170="n/a",1.03*AU170,IF($AK170&lt;0,1.01*AU170,IF($AK170&gt;10,1.1*AU170,(1+$AK170/100)*AU170)))</f>
        <v>3.3015455000000009</v>
      </c>
      <c r="AW170" s="109">
        <f>SUM(AR170:AV170)</f>
        <v>13.767000500000002</v>
      </c>
      <c r="AX170" s="113">
        <f>AW170/I170*100</f>
        <v>20.368398431720671</v>
      </c>
      <c r="AY170" s="698">
        <v>1</v>
      </c>
      <c r="AZ170" s="100">
        <v>18.360000000000003</v>
      </c>
      <c r="BA170" s="100">
        <v>-14.02</v>
      </c>
      <c r="BB170" s="100">
        <v>0.57999999999999996</v>
      </c>
      <c r="BC170" s="100">
        <v>-1.24</v>
      </c>
      <c r="BE170" s="12">
        <v>2021</v>
      </c>
      <c r="BF170" s="12">
        <f>IF(BE170&gt;2020,0,IF(BE170&gt;2008,1,IF(BE170&gt;2001,2,IF(BE170&gt;1990,3,IF(BE170&gt;1980,4,IF(BE170&gt;1973,5,IF(BE170&gt;1970,6,IF(BE170&gt;1960,7,IF(BE170&gt;1958,8,IF(BE170&gt;1953,9,10))))))))))</f>
        <v>0</v>
      </c>
      <c r="BG170" s="100">
        <v>4.4400000000000004</v>
      </c>
      <c r="BH170" s="55" t="s">
        <v>121</v>
      </c>
      <c r="BI170" s="55" t="s">
        <v>122</v>
      </c>
    </row>
    <row r="171" spans="1:61" x14ac:dyDescent="0.2">
      <c r="A171" s="116" t="s">
        <v>5592</v>
      </c>
      <c r="B171" s="55" t="s">
        <v>5584</v>
      </c>
      <c r="C171" s="156" t="s">
        <v>134</v>
      </c>
      <c r="D171" s="98" t="s">
        <v>186</v>
      </c>
      <c r="E171" s="157">
        <v>5</v>
      </c>
      <c r="F171" s="2">
        <v>680</v>
      </c>
      <c r="G171" s="2" t="s">
        <v>146</v>
      </c>
      <c r="H171" s="2" t="s">
        <v>146</v>
      </c>
      <c r="I171" s="100">
        <v>43.86</v>
      </c>
      <c r="J171" s="101">
        <f>(M171/I171)*100</f>
        <v>2.5535795713634295</v>
      </c>
      <c r="K171" s="104">
        <v>0.28000000000000003</v>
      </c>
      <c r="L171" s="71">
        <v>4</v>
      </c>
      <c r="M171" s="28">
        <f>K171*L171</f>
        <v>1.1200000000000001</v>
      </c>
      <c r="N171" s="103" t="s">
        <v>158</v>
      </c>
      <c r="O171" s="104">
        <v>0.24</v>
      </c>
      <c r="P171" s="163">
        <v>45898</v>
      </c>
      <c r="Q171" s="163">
        <v>42262</v>
      </c>
      <c r="R171" s="28">
        <f>(K171-O171)/O171*100</f>
        <v>16.666666666666682</v>
      </c>
      <c r="S171" s="105">
        <f>IF(INDEX(Historical!$D$7:$D1738,MATCH(B171,Historical!$B$7:$B$1062,0))=0,"n/a",(INDEX(Historical!$C$7:$C$1062,MATCH(B171,Historical!$B$7:$B$1062,0))/INDEX(Historical!$D$7:$D$1062,MATCH(B171,Historical!$B$7:$B$1062,0))-1)*100)</f>
        <v>15.555555555555568</v>
      </c>
      <c r="T171" s="105">
        <f>IF(INDEX(Historical!$F$7:$F$1062,MATCH(B171,Historical!$B$7:$B$1062,0))=0,"n/a",((INDEX(Historical!$C$7:$C$1062,MATCH(B171,Historical!$B$7:$B$1062,0))/INDEX(Historical!$F$7:$F$1062,MATCH(B171,Historical!$B$7:$B$1062,0)))^(1/3)-1)*100)</f>
        <v>11.512621431589265</v>
      </c>
      <c r="U171" s="105" t="str">
        <f>IF(INDEX(Historical!$H$7:$H$1062,MATCH(B171,Historical!$B$7:$B$1062,0))=0,"n/a",((INDEX(Historical!$C$7:$C$1062,MATCH(B171,Historical!$B$7:$B$1062,0))/INDEX(Historical!$H$7:$H$1062,MATCH(B171,Historical!$B$7:$B$1062,0)))^(1/5)-1)*100)</f>
        <v>n/a</v>
      </c>
      <c r="V171" s="105" t="str">
        <f>IF(INDEX(Historical!$M$7:$M$1062,MATCH(B171,Historical!$B$7:$B$1062,0))=0,"n/a",((INDEX(Historical!$C$7:$C$1062,MATCH(B171,Historical!$B$7:$B$1062,0))/INDEX(Historical!$M$7:$M$1062,MATCH(B171,Historical!$B$7:$B$1062,0)))^(1/10)-1)*100)</f>
        <v>n/a</v>
      </c>
      <c r="W171" s="106" t="str">
        <f>IF(OR(U171&lt;=0,U171="n/a",V171&lt;=0,V171="n/a"),"n/a",U171/V171)</f>
        <v>n/a</v>
      </c>
      <c r="X171" s="107" t="str">
        <f>IF(OR(AJ171&lt;=0,AJ171="n/a",U171&lt;=0,U171="n/a"),"n/a",U171/AJ171)</f>
        <v>n/a</v>
      </c>
      <c r="Y171" s="162"/>
      <c r="Z171" s="101" t="str">
        <f>IF(OR(AC171&lt;0.01,AC171="n/a"),"n/a",M171/AC171*100)</f>
        <v>n/a</v>
      </c>
      <c r="AA171" s="109" t="str">
        <f>IF(OR(AC171&lt;0.01,AC171="n/a"),"n/a",I171/AC171)</f>
        <v>n/a</v>
      </c>
      <c r="AB171" s="71">
        <v>3</v>
      </c>
      <c r="AC171" s="100">
        <v>-6.8</v>
      </c>
      <c r="AD171" s="100">
        <v>0.67</v>
      </c>
      <c r="AE171" s="100">
        <v>2.64</v>
      </c>
      <c r="AF171" s="100" t="s">
        <v>142</v>
      </c>
      <c r="AG171" s="100">
        <v>-750.11</v>
      </c>
      <c r="AH171" s="100">
        <v>13.98</v>
      </c>
      <c r="AI171" s="100">
        <v>35.410000000000004</v>
      </c>
      <c r="AJ171" s="100" t="s">
        <v>142</v>
      </c>
      <c r="AK171" s="100">
        <v>19.52</v>
      </c>
      <c r="AL171" s="100">
        <v>5290</v>
      </c>
      <c r="AM171" s="100">
        <v>5.96</v>
      </c>
      <c r="AN171" s="100" t="s">
        <v>142</v>
      </c>
      <c r="AO171" s="110" t="str">
        <f>IF(U171="n/a","n/a",IF(AA171&lt;0,"n/a",IF(AA171="n/a","n/a",J171+U171-AA171)))</f>
        <v>n/a</v>
      </c>
      <c r="AP171" s="111" t="str">
        <f>IF(U171="n/a","n/a",J171+U171)</f>
        <v>n/a</v>
      </c>
      <c r="AQ171" s="112" t="str">
        <f>IF(OR(AC171&lt;0.01,AC171="n/a",AF171="n/a"),"n/a",(I171/SQRT(22.5*AC171*(I171/AF171))-1)*100)</f>
        <v>n/a</v>
      </c>
      <c r="AR171" s="101">
        <f>INDEX(Historical!$C$7:$C$1063,MATCH(B171,Historical!$B$7:$B$1063,0))*IF(AH171="n/a",1.03,IF(AH171&lt;0,1.01,IF(AH171&gt;10,1.1,(1+AH171/100))))</f>
        <v>1.1440000000000001</v>
      </c>
      <c r="AS171" s="109">
        <f>IF($AI171="n/a",1.03*AR171,IF($AI171&lt;0,1.01*AR171,IF($AI171&gt;10,1.1*AR171,(1+$AI171/100)*AR171)))</f>
        <v>1.2584000000000002</v>
      </c>
      <c r="AT171" s="109">
        <f>IF($AK171="n/a",1.03*AS171,IF($AK171&lt;0,1.01*AS171,IF($AK171&gt;10,1.1*AS171,(1+$AK171/100)*AS171)))</f>
        <v>1.3842400000000004</v>
      </c>
      <c r="AU171" s="109">
        <f>IF($AK171="n/a",1.03*AT171,IF($AK171&lt;0,1.01*AT171,IF($AK171&gt;10,1.1*AT171,(1+$AK171/100)*AT171)))</f>
        <v>1.5226640000000005</v>
      </c>
      <c r="AV171" s="109">
        <f>IF($AK171="n/a",1.03*AU171,IF($AK171&lt;0,1.01*AU171,IF($AK171&gt;10,1.1*AU171,(1+$AK171/100)*AU171)))</f>
        <v>1.6749304000000007</v>
      </c>
      <c r="AW171" s="109">
        <f>SUM(AR171:AV171)</f>
        <v>6.9842344000000018</v>
      </c>
      <c r="AX171" s="113">
        <f>AW171/I171*100</f>
        <v>15.923927040583679</v>
      </c>
      <c r="AY171" s="698">
        <v>1.27</v>
      </c>
      <c r="AZ171" s="100">
        <v>12.9</v>
      </c>
      <c r="BA171" s="100">
        <v>-42.91</v>
      </c>
      <c r="BB171" s="100">
        <v>-1.34</v>
      </c>
      <c r="BC171" s="100">
        <v>-19.39</v>
      </c>
      <c r="BE171" s="12">
        <v>2021</v>
      </c>
      <c r="BF171" s="12">
        <f>IF(BE171&gt;2020,0,IF(BE171&gt;2008,1,IF(BE171&gt;2001,2,IF(BE171&gt;1990,3,IF(BE171&gt;1980,4,IF(BE171&gt;1973,5,IF(BE171&gt;1970,6,IF(BE171&gt;1960,7,IF(BE171&gt;1958,8,IF(BE171&gt;1953,9,10))))))))))</f>
        <v>0</v>
      </c>
      <c r="BG171" s="100">
        <v>-9.44</v>
      </c>
      <c r="BH171" s="55" t="s">
        <v>121</v>
      </c>
      <c r="BI171" s="55" t="s">
        <v>122</v>
      </c>
    </row>
    <row r="172" spans="1:61" x14ac:dyDescent="0.2">
      <c r="A172" s="146" t="s">
        <v>5643</v>
      </c>
      <c r="B172" s="55" t="s">
        <v>5637</v>
      </c>
      <c r="C172" s="156" t="s">
        <v>300</v>
      </c>
      <c r="D172" s="98" t="s">
        <v>518</v>
      </c>
      <c r="E172" s="157">
        <v>5</v>
      </c>
      <c r="F172" s="2">
        <v>722</v>
      </c>
      <c r="G172" s="2" t="s">
        <v>146</v>
      </c>
      <c r="H172" s="2" t="s">
        <v>146</v>
      </c>
      <c r="I172" s="100">
        <v>14.22</v>
      </c>
      <c r="J172" s="101">
        <f>(M172/I172)*100</f>
        <v>4.7819971870604787</v>
      </c>
      <c r="K172" s="104">
        <v>0.17</v>
      </c>
      <c r="L172" s="71">
        <v>4</v>
      </c>
      <c r="M172" s="28">
        <f>K172*L172</f>
        <v>0.68</v>
      </c>
      <c r="N172" s="103" t="s">
        <v>270</v>
      </c>
      <c r="O172" s="104">
        <v>0.16</v>
      </c>
      <c r="P172" s="158">
        <v>46189</v>
      </c>
      <c r="Q172" s="158">
        <v>46203</v>
      </c>
      <c r="R172" s="28">
        <f>(K172-O172)/O172*100</f>
        <v>6.2500000000000053</v>
      </c>
      <c r="S172" s="105">
        <f>IF(INDEX(Historical!$D$7:$D1734,MATCH(B172,Historical!$B$7:$B$1062,0))=0,"n/a",(INDEX(Historical!$C$7:$C$1062,MATCH(B172,Historical!$B$7:$B$1062,0))/INDEX(Historical!$D$7:$D$1062,MATCH(B172,Historical!$B$7:$B$1062,0))-1)*100)</f>
        <v>15.384615384615397</v>
      </c>
      <c r="T172" s="105">
        <f>IF(INDEX(Historical!$F$7:$F$1062,MATCH(B172,Historical!$B$7:$B$1062,0))=0,"n/a",((INDEX(Historical!$C$7:$C$1062,MATCH(B172,Historical!$B$7:$B$1062,0))/INDEX(Historical!$F$7:$F$1062,MATCH(B172,Historical!$B$7:$B$1062,0)))^(1/3)-1)*100)</f>
        <v>81.712059283213961</v>
      </c>
      <c r="U172" s="105" t="str">
        <f>IF(INDEX(Historical!$H$7:$H$1062,MATCH(B172,Historical!$B$7:$B$1062,0))=0,"n/a",((INDEX(Historical!$C$7:$C$1062,MATCH(B172,Historical!$B$7:$B$1062,0))/INDEX(Historical!$H$7:$H$1062,MATCH(B172,Historical!$B$7:$B$1062,0)))^(1/5)-1)*100)</f>
        <v>n/a</v>
      </c>
      <c r="V172" s="105" t="str">
        <f>IF(INDEX(Historical!$M$7:$M$1062,MATCH(B172,Historical!$B$7:$B$1062,0))=0,"n/a",((INDEX(Historical!$C$7:$C$1062,MATCH(B172,Historical!$B$7:$B$1062,0))/INDEX(Historical!$M$7:$M$1062,MATCH(B172,Historical!$B$7:$B$1062,0)))^(1/10)-1)*100)</f>
        <v>n/a</v>
      </c>
      <c r="W172" s="106" t="str">
        <f>IF(OR(U172&lt;=0,U172="n/a",V172&lt;=0,V172="n/a"),"n/a",U172/V172)</f>
        <v>n/a</v>
      </c>
      <c r="X172" s="107" t="str">
        <f>IF(OR(AJ172&lt;=0,AJ172="n/a",U172&lt;=0,U172="n/a"),"n/a",U172/AJ172)</f>
        <v>n/a</v>
      </c>
      <c r="Y172" s="159"/>
      <c r="Z172" s="101">
        <f>IF(OR(AC172&lt;0.01,AC172="n/a"),"n/a",M172/AC172*100)</f>
        <v>106.25</v>
      </c>
      <c r="AA172" s="109">
        <f>IF(OR(AC172&lt;0.01,AC172="n/a"),"n/a",I172/AC172)</f>
        <v>22.21875</v>
      </c>
      <c r="AB172" s="71">
        <v>12</v>
      </c>
      <c r="AC172" s="100">
        <v>0.64</v>
      </c>
      <c r="AD172" s="100" t="s">
        <v>142</v>
      </c>
      <c r="AE172" s="100">
        <v>1.21</v>
      </c>
      <c r="AF172" s="100">
        <v>15.58</v>
      </c>
      <c r="AG172" s="100">
        <v>142.31</v>
      </c>
      <c r="AH172" s="100">
        <v>15</v>
      </c>
      <c r="AI172" s="100">
        <v>18.12</v>
      </c>
      <c r="AJ172" s="100" t="s">
        <v>142</v>
      </c>
      <c r="AK172" s="100" t="s">
        <v>142</v>
      </c>
      <c r="AL172" s="100">
        <v>190.93</v>
      </c>
      <c r="AM172" s="100">
        <v>41.67</v>
      </c>
      <c r="AN172" s="100">
        <v>64.489999999999995</v>
      </c>
      <c r="AO172" s="110" t="str">
        <f>IF(U172="n/a","n/a",IF(AA172&lt;0,"n/a",IF(AA172="n/a","n/a",J172+U172-AA172)))</f>
        <v>n/a</v>
      </c>
      <c r="AP172" s="111" t="str">
        <f>IF(U172="n/a","n/a",J172+U172)</f>
        <v>n/a</v>
      </c>
      <c r="AQ172" s="112">
        <f>IF(OR(AC172&lt;0.01,AC172="n/a",AF172="n/a"),"n/a",(I172/SQRT(22.5*AC172*(I172/AF172))-1)*100)</f>
        <v>292.24035998351826</v>
      </c>
      <c r="AR172" s="101">
        <f>INDEX(Historical!$C$7:$C$1063,MATCH(B172,Historical!$B$7:$B$1063,0))*IF(AH172="n/a",1.03,IF(AH172&lt;0,1.01,IF(AH172&gt;10,1.1,(1+AH172/100))))</f>
        <v>0.66000000000000014</v>
      </c>
      <c r="AS172" s="109">
        <f>IF($AI172="n/a",1.03*AR172,IF($AI172&lt;0,1.01*AR172,IF($AI172&gt;10,1.1*AR172,(1+$AI172/100)*AR172)))</f>
        <v>0.7260000000000002</v>
      </c>
      <c r="AT172" s="109">
        <f>IF($AK172="n/a",1.03*AS172,IF($AK172&lt;0,1.01*AS172,IF($AK172&gt;10,1.1*AS172,(1+$AK172/100)*AS172)))</f>
        <v>0.74778000000000022</v>
      </c>
      <c r="AU172" s="109">
        <f>IF($AK172="n/a",1.03*AT172,IF($AK172&lt;0,1.01*AT172,IF($AK172&gt;10,1.1*AT172,(1+$AK172/100)*AT172)))</f>
        <v>0.77021340000000027</v>
      </c>
      <c r="AV172" s="109">
        <f>IF($AK172="n/a",1.03*AU172,IF($AK172&lt;0,1.01*AU172,IF($AK172&gt;10,1.1*AU172,(1+$AK172/100)*AU172)))</f>
        <v>0.7933198020000003</v>
      </c>
      <c r="AW172" s="109">
        <f>SUM(AR172:AV172)</f>
        <v>3.697313202000001</v>
      </c>
      <c r="AX172" s="113">
        <f>AW172/I172*100</f>
        <v>26.000796075949374</v>
      </c>
      <c r="AY172" s="698">
        <v>0.25</v>
      </c>
      <c r="AZ172" s="100">
        <v>42.199999999999996</v>
      </c>
      <c r="BA172" s="100">
        <v>-3.5900000000000003</v>
      </c>
      <c r="BB172" s="100">
        <v>4.97</v>
      </c>
      <c r="BC172" s="100">
        <v>10.58</v>
      </c>
      <c r="BE172" s="12">
        <v>2022</v>
      </c>
      <c r="BF172" s="12">
        <f>IF(BE172&gt;2020,0,IF(BE172&gt;2008,1,IF(BE172&gt;2001,2,IF(BE172&gt;1990,3,IF(BE172&gt;1980,4,IF(BE172&gt;1973,5,IF(BE172&gt;1970,6,IF(BE172&gt;1960,7,IF(BE172&gt;1958,8,IF(BE172&gt;1953,9,10))))))))))</f>
        <v>0</v>
      </c>
      <c r="BG172" s="100">
        <v>2.64</v>
      </c>
      <c r="BH172" s="55" t="s">
        <v>121</v>
      </c>
      <c r="BI172" s="55" t="s">
        <v>302</v>
      </c>
    </row>
    <row r="173" spans="1:61" x14ac:dyDescent="0.2">
      <c r="A173" s="146" t="s">
        <v>3830</v>
      </c>
      <c r="B173" s="55" t="s">
        <v>3831</v>
      </c>
      <c r="C173" s="156" t="s">
        <v>263</v>
      </c>
      <c r="D173" s="98" t="s">
        <v>264</v>
      </c>
      <c r="E173" s="157">
        <v>6</v>
      </c>
      <c r="F173" s="2">
        <v>637</v>
      </c>
      <c r="G173" s="2"/>
      <c r="H173" s="2"/>
      <c r="I173" s="100">
        <v>67.28</v>
      </c>
      <c r="J173" s="101">
        <f>(M173/I173)*100</f>
        <v>2.6117717003567185</v>
      </c>
      <c r="K173" s="104">
        <v>0.43930000000000002</v>
      </c>
      <c r="L173" s="71">
        <v>4</v>
      </c>
      <c r="M173" s="28">
        <f>K173*L173</f>
        <v>1.7572000000000001</v>
      </c>
      <c r="N173" s="103" t="s">
        <v>1515</v>
      </c>
      <c r="O173" s="104">
        <v>0.41689999999999999</v>
      </c>
      <c r="P173" s="158">
        <v>46085</v>
      </c>
      <c r="Q173" s="158">
        <v>46106</v>
      </c>
      <c r="R173" s="28">
        <f>(K173-O173)/O173*100</f>
        <v>5.3729911249700244</v>
      </c>
      <c r="S173" s="105">
        <f>IF(INDEX(Historical!$D$7:$D1734,MATCH(B173,Historical!$B$7:$B$1062,0))=0,"n/a",(INDEX(Historical!$C$7:$C$1062,MATCH(B173,Historical!$B$7:$B$1062,0))/INDEX(Historical!$D$7:$D$1062,MATCH(B173,Historical!$B$7:$B$1062,0))-1)*100)</f>
        <v>2.7166480169091178</v>
      </c>
      <c r="T173" s="105">
        <f>IF(INDEX(Historical!$F$7:$F$1062,MATCH(B173,Historical!$B$7:$B$1062,0))=0,"n/a",((INDEX(Historical!$C$7:$C$1062,MATCH(B173,Historical!$B$7:$B$1062,0))/INDEX(Historical!$F$7:$F$1062,MATCH(B173,Historical!$B$7:$B$1062,0)))^(1/3)-1)*100)</f>
        <v>4.4640554917513731</v>
      </c>
      <c r="U173" s="105">
        <f>IF(INDEX(Historical!$H$7:$H$1062,MATCH(B173,Historical!$B$7:$B$1062,0))=0,"n/a",((INDEX(Historical!$C$7:$C$1062,MATCH(B173,Historical!$B$7:$B$1062,0))/INDEX(Historical!$H$7:$H$1062,MATCH(B173,Historical!$B$7:$B$1062,0)))^(1/5)-1)*100)</f>
        <v>14.857325776511644</v>
      </c>
      <c r="V173" s="105">
        <f>IF(INDEX(Historical!$M$7:$M$1062,MATCH(B173,Historical!$B$7:$B$1062,0))=0,"n/a",((INDEX(Historical!$C$7:$C$1062,MATCH(B173,Historical!$B$7:$B$1062,0))/INDEX(Historical!$M$7:$M$1062,MATCH(B173,Historical!$B$7:$B$1062,0)))^(1/10)-1)*100)</f>
        <v>6.4483922822824891</v>
      </c>
      <c r="W173" s="106">
        <f>IF(OR(U173&lt;=0,U173="n/a",V173&lt;=0,V173="n/a"),"n/a",U173/V173)</f>
        <v>2.3040356613125756</v>
      </c>
      <c r="X173" s="107" t="str">
        <f>IF(OR(AJ173&lt;=0,AJ173="n/a",U173&lt;=0,U173="n/a"),"n/a",U173/AJ173)</f>
        <v>n/a</v>
      </c>
      <c r="Y173" s="165" t="s">
        <v>671</v>
      </c>
      <c r="Z173" s="101">
        <f>IF(OR(AC173&lt;0.01,AC173="n/a"),"n/a",M173/AC173*100)</f>
        <v>46.120734908136484</v>
      </c>
      <c r="AA173" s="109">
        <f>IF(OR(AC173&lt;0.01,AC173="n/a"),"n/a",I173/AC173)</f>
        <v>17.658792650918635</v>
      </c>
      <c r="AB173" s="71">
        <v>12</v>
      </c>
      <c r="AC173" s="100">
        <v>3.81</v>
      </c>
      <c r="AD173" s="100">
        <v>0.65</v>
      </c>
      <c r="AE173" s="100">
        <v>2.15</v>
      </c>
      <c r="AF173" s="100">
        <v>2.4300000000000002</v>
      </c>
      <c r="AG173" s="100">
        <v>14.34</v>
      </c>
      <c r="AH173" s="100">
        <v>98.550000000000011</v>
      </c>
      <c r="AI173" s="100">
        <v>-20.419999999999998</v>
      </c>
      <c r="AJ173" s="100" t="s">
        <v>142</v>
      </c>
      <c r="AK173" s="100">
        <v>19.400000000000002</v>
      </c>
      <c r="AL173" s="100">
        <v>79440</v>
      </c>
      <c r="AM173" s="100">
        <v>0.03</v>
      </c>
      <c r="AN173" s="100">
        <v>0.32</v>
      </c>
      <c r="AO173" s="110">
        <f>IF(U173="n/a","n/a",IF(AA173&lt;0,"n/a",IF(AA173="n/a","n/a",J173+U173-AA173)))</f>
        <v>-0.18969517405027148</v>
      </c>
      <c r="AP173" s="111">
        <f>IF(U173="n/a","n/a",J173+U173)</f>
        <v>17.469097476868363</v>
      </c>
      <c r="AQ173" s="112">
        <f>IF(OR(AC173&lt;0.01,AC173="n/a",AF173="n/a"),"n/a",(I173/SQRT(22.5*AC173*(I173/AF173))-1)*100)</f>
        <v>38.099587483062855</v>
      </c>
      <c r="AR173" s="101">
        <f>INDEX(Historical!$C$7:$C$1063,MATCH(B173,Historical!$B$7:$B$1063,0))*IF(AH173="n/a",1.03,IF(AH173&lt;0,1.01,IF(AH173&gt;10,1.1,(1+AH173/100))))</f>
        <v>1.8175300000000003</v>
      </c>
      <c r="AS173" s="109">
        <f>IF($AI173="n/a",1.03*AR173,IF($AI173&lt;0,1.01*AR173,IF($AI173&gt;10,1.1*AR173,(1+$AI173/100)*AR173)))</f>
        <v>1.8357053000000003</v>
      </c>
      <c r="AT173" s="109">
        <f>IF($AK173="n/a",1.03*AS173,IF($AK173&lt;0,1.01*AS173,IF($AK173&gt;10,1.1*AS173,(1+$AK173/100)*AS173)))</f>
        <v>2.0192758300000007</v>
      </c>
      <c r="AU173" s="109">
        <f>IF($AK173="n/a",1.03*AT173,IF($AK173&lt;0,1.01*AT173,IF($AK173&gt;10,1.1*AT173,(1+$AK173/100)*AT173)))</f>
        <v>2.2212034130000009</v>
      </c>
      <c r="AV173" s="109">
        <f>IF($AK173="n/a",1.03*AU173,IF($AK173&lt;0,1.01*AU173,IF($AK173&gt;10,1.1*AU173,(1+$AK173/100)*AU173)))</f>
        <v>2.443323754300001</v>
      </c>
      <c r="AW173" s="109">
        <f>SUM(AR173:AV173)</f>
        <v>10.337038297300003</v>
      </c>
      <c r="AX173" s="113">
        <f>AW173/I173*100</f>
        <v>15.36420674390607</v>
      </c>
      <c r="AY173" s="698">
        <v>0.3</v>
      </c>
      <c r="AZ173" s="100">
        <v>78.149999999999991</v>
      </c>
      <c r="BA173" s="100">
        <v>-4.2799999999999994</v>
      </c>
      <c r="BB173" s="100">
        <v>10.07</v>
      </c>
      <c r="BC173" s="100">
        <v>22.439999999999998</v>
      </c>
      <c r="BE173" s="12">
        <v>2021</v>
      </c>
      <c r="BF173" s="12">
        <f>IF(BE173&gt;2020,0,IF(BE173&gt;2008,1,IF(BE173&gt;2001,2,IF(BE173&gt;1990,3,IF(BE173&gt;1980,4,IF(BE173&gt;1973,5,IF(BE173&gt;1970,6,IF(BE173&gt;1960,7,IF(BE173&gt;1958,8,IF(BE173&gt;1953,9,10))))))))))</f>
        <v>0</v>
      </c>
      <c r="BG173" s="100">
        <v>7.12</v>
      </c>
      <c r="BH173" s="55" t="s">
        <v>250</v>
      </c>
      <c r="BI173" s="55" t="s">
        <v>122</v>
      </c>
    </row>
    <row r="174" spans="1:61" x14ac:dyDescent="0.2">
      <c r="A174" s="116" t="s">
        <v>1648</v>
      </c>
      <c r="B174" s="55" t="s">
        <v>1649</v>
      </c>
      <c r="C174" s="156" t="s">
        <v>335</v>
      </c>
      <c r="D174" s="98" t="s">
        <v>445</v>
      </c>
      <c r="E174" s="157">
        <v>6</v>
      </c>
      <c r="F174" s="2">
        <v>618</v>
      </c>
      <c r="G174" s="2" t="s">
        <v>146</v>
      </c>
      <c r="H174" s="2" t="s">
        <v>146</v>
      </c>
      <c r="I174" s="100">
        <v>14.53</v>
      </c>
      <c r="J174" s="101">
        <f>(M174/I174)*100</f>
        <v>3.5788024776324847</v>
      </c>
      <c r="K174" s="104">
        <v>0.13</v>
      </c>
      <c r="L174" s="71">
        <v>4</v>
      </c>
      <c r="M174" s="28">
        <f>K174*L174</f>
        <v>0.52</v>
      </c>
      <c r="N174" s="103" t="s">
        <v>320</v>
      </c>
      <c r="O174" s="104">
        <v>0.12</v>
      </c>
      <c r="P174" s="115">
        <v>45484</v>
      </c>
      <c r="Q174" s="115">
        <v>45498</v>
      </c>
      <c r="R174" s="28">
        <f>(K174-O174)/O174*100</f>
        <v>8.333333333333341</v>
      </c>
      <c r="S174" s="105">
        <f>IF(INDEX(Historical!$D$7:$D1624,MATCH(B174,Historical!$B$7:$B$1062,0))=0,"n/a",(INDEX(Historical!$C$7:$C$1062,MATCH(B174,Historical!$B$7:$B$1062,0))/INDEX(Historical!$D$7:$D$1062,MATCH(B174,Historical!$B$7:$B$1062,0))-1)*100)</f>
        <v>4.0000000000000036</v>
      </c>
      <c r="T174" s="105">
        <f>IF(INDEX(Historical!$F$7:$F$1062,MATCH(B174,Historical!$B$7:$B$1062,0))=0,"n/a",((INDEX(Historical!$C$7:$C$1062,MATCH(B174,Historical!$B$7:$B$1062,0))/INDEX(Historical!$F$7:$F$1062,MATCH(B174,Historical!$B$7:$B$1062,0)))^(1/3)-1)*100)</f>
        <v>13.040381433805571</v>
      </c>
      <c r="U174" s="105">
        <f>IF(INDEX(Historical!$H$7:$H$1062,MATCH(B174,Historical!$B$7:$B$1062,0))=0,"n/a",((INDEX(Historical!$C$7:$C$1062,MATCH(B174,Historical!$B$7:$B$1062,0))/INDEX(Historical!$H$7:$H$1062,MATCH(B174,Historical!$B$7:$B$1062,0)))^(1/5)-1)*100)</f>
        <v>59.737420815383025</v>
      </c>
      <c r="V174" s="105" t="str">
        <f>IF(INDEX(Historical!$M$7:$M$1062,MATCH(B174,Historical!$B$7:$B$1062,0))=0,"n/a",((INDEX(Historical!$C$7:$C$1062,MATCH(B174,Historical!$B$7:$B$1062,0))/INDEX(Historical!$M$7:$M$1062,MATCH(B174,Historical!$B$7:$B$1062,0)))^(1/10)-1)*100)</f>
        <v>n/a</v>
      </c>
      <c r="W174" s="106" t="str">
        <f>IF(OR(U174&lt;=0,U174="n/a",V174&lt;=0,V174="n/a"),"n/a",U174/V174)</f>
        <v>n/a</v>
      </c>
      <c r="X174" s="107" t="str">
        <f>IF(OR(AJ174&lt;=0,AJ174="n/a",U174&lt;=0,U174="n/a"),"n/a",U174/AJ174)</f>
        <v>n/a</v>
      </c>
      <c r="Y174" s="162" t="s">
        <v>1708</v>
      </c>
      <c r="Z174" s="101">
        <f>IF(OR(AC174&lt;0.01,AC174="n/a"),"n/a",M174/AC174*100)</f>
        <v>126.82926829268293</v>
      </c>
      <c r="AA174" s="109">
        <f>IF(OR(AC174&lt;0.01,AC174="n/a"),"n/a",I174/AC174)</f>
        <v>35.439024390243901</v>
      </c>
      <c r="AB174" s="71">
        <v>4</v>
      </c>
      <c r="AC174" s="100">
        <v>0.41</v>
      </c>
      <c r="AD174" s="100" t="s">
        <v>142</v>
      </c>
      <c r="AE174" s="100">
        <v>1.24</v>
      </c>
      <c r="AF174" s="100">
        <v>1.72</v>
      </c>
      <c r="AG174" s="100">
        <v>4.93</v>
      </c>
      <c r="AH174" s="100">
        <v>23.169999999999998</v>
      </c>
      <c r="AI174" s="100" t="s">
        <v>142</v>
      </c>
      <c r="AJ174" s="100">
        <v>-38.18</v>
      </c>
      <c r="AK174" s="100" t="s">
        <v>142</v>
      </c>
      <c r="AL174" s="100">
        <v>649.88</v>
      </c>
      <c r="AM174" s="100">
        <v>3.35</v>
      </c>
      <c r="AN174" s="100">
        <v>0.14000000000000001</v>
      </c>
      <c r="AO174" s="110">
        <f>IF(U174="n/a","n/a",IF(AA174&lt;0,"n/a",IF(AA174="n/a","n/a",J174+U174-AA174)))</f>
        <v>27.87719890277161</v>
      </c>
      <c r="AP174" s="111">
        <f>IF(U174="n/a","n/a",J174+U174)</f>
        <v>63.316223293015511</v>
      </c>
      <c r="AQ174" s="112">
        <f>IF(OR(AC174&lt;0.01,AC174="n/a",AF174="n/a"),"n/a",(I174/SQRT(22.5*AC174*(I174/AF174))-1)*100)</f>
        <v>64.593940689361702</v>
      </c>
      <c r="AR174" s="101">
        <f>INDEX(Historical!$C$7:$C$1063,MATCH(B174,Historical!$B$7:$B$1063,0))*IF(AH174="n/a",1.03,IF(AH174&lt;0,1.01,IF(AH174&gt;10,1.1,(1+AH174/100))))</f>
        <v>0.57200000000000006</v>
      </c>
      <c r="AS174" s="109">
        <f>IF($AI174="n/a",1.03*AR174,IF($AI174&lt;0,1.01*AR174,IF($AI174&gt;10,1.1*AR174,(1+$AI174/100)*AR174)))</f>
        <v>0.58916000000000013</v>
      </c>
      <c r="AT174" s="109">
        <f>IF($AK174="n/a",1.03*AS174,IF($AK174&lt;0,1.01*AS174,IF($AK174&gt;10,1.1*AS174,(1+$AK174/100)*AS174)))</f>
        <v>0.60683480000000012</v>
      </c>
      <c r="AU174" s="109">
        <f>IF($AK174="n/a",1.03*AT174,IF($AK174&lt;0,1.01*AT174,IF($AK174&gt;10,1.1*AT174,(1+$AK174/100)*AT174)))</f>
        <v>0.62503984400000012</v>
      </c>
      <c r="AV174" s="109">
        <f>IF($AK174="n/a",1.03*AU174,IF($AK174&lt;0,1.01*AU174,IF($AK174&gt;10,1.1*AU174,(1+$AK174/100)*AU174)))</f>
        <v>0.64379103932000015</v>
      </c>
      <c r="AW174" s="109">
        <f>SUM(AR174:AV174)</f>
        <v>3.0368256833200009</v>
      </c>
      <c r="AX174" s="113">
        <f>AW174/I174*100</f>
        <v>20.900383230006888</v>
      </c>
      <c r="AY174" s="698">
        <v>0.89</v>
      </c>
      <c r="AZ174" s="100">
        <v>87.97</v>
      </c>
      <c r="BA174" s="100">
        <v>-17.27</v>
      </c>
      <c r="BB174" s="100">
        <v>-3.7199999999999998</v>
      </c>
      <c r="BC174" s="100">
        <v>14.81</v>
      </c>
      <c r="BE174" s="12">
        <v>2020</v>
      </c>
      <c r="BF174" s="12">
        <f>IF(BE174&gt;2020,0,IF(BE174&gt;2008,1,IF(BE174&gt;2001,2,IF(BE174&gt;1990,3,IF(BE174&gt;1980,4,IF(BE174&gt;1973,5,IF(BE174&gt;1970,6,IF(BE174&gt;1960,7,IF(BE174&gt;1958,8,IF(BE174&gt;1953,9,10))))))))))</f>
        <v>1</v>
      </c>
      <c r="BG174" s="100">
        <v>3.35</v>
      </c>
      <c r="BH174" s="55" t="s">
        <v>121</v>
      </c>
      <c r="BI174" s="55" t="s">
        <v>122</v>
      </c>
    </row>
    <row r="175" spans="1:61" x14ac:dyDescent="0.2">
      <c r="A175" s="146" t="s">
        <v>5670</v>
      </c>
      <c r="B175" s="55" t="s">
        <v>5667</v>
      </c>
      <c r="C175" s="156" t="s">
        <v>134</v>
      </c>
      <c r="D175" s="98" t="s">
        <v>826</v>
      </c>
      <c r="E175" s="157">
        <v>5</v>
      </c>
      <c r="F175" s="2">
        <v>726</v>
      </c>
      <c r="G175" s="2" t="s">
        <v>146</v>
      </c>
      <c r="H175" s="2" t="s">
        <v>146</v>
      </c>
      <c r="I175" s="100">
        <v>75.790000000000006</v>
      </c>
      <c r="J175" s="101">
        <f>(M175/I175)*100</f>
        <v>1.7944319831112283</v>
      </c>
      <c r="K175" s="104">
        <v>0.34</v>
      </c>
      <c r="L175" s="71">
        <v>4</v>
      </c>
      <c r="M175" s="28">
        <f>K175*L175</f>
        <v>1.36</v>
      </c>
      <c r="N175" s="103" t="s">
        <v>151</v>
      </c>
      <c r="O175" s="104">
        <v>0.3</v>
      </c>
      <c r="P175" s="158">
        <v>46239</v>
      </c>
      <c r="Q175" s="158">
        <v>46251</v>
      </c>
      <c r="R175" s="28">
        <f>(K175-O175)/O175*100</f>
        <v>13.333333333333346</v>
      </c>
      <c r="S175" s="105">
        <f>IF(INDEX(Historical!$D$7:$D1731,MATCH(B175,Historical!$B$7:$B$1062,0))=0,"n/a",(INDEX(Historical!$C$7:$C$1062,MATCH(B175,Historical!$B$7:$B$1062,0))/INDEX(Historical!$D$7:$D$1062,MATCH(B175,Historical!$B$7:$B$1062,0))-1)*100)</f>
        <v>14.999999999999991</v>
      </c>
      <c r="T175" s="105">
        <f>IF(INDEX(Historical!$F$7:$F$1062,MATCH(B175,Historical!$B$7:$B$1062,0))=0,"n/a",((INDEX(Historical!$C$7:$C$1062,MATCH(B175,Historical!$B$7:$B$1062,0))/INDEX(Historical!$F$7:$F$1062,MATCH(B175,Historical!$B$7:$B$1062,0)))^(1/3)-1)*100)</f>
        <v>8.5138345254405436</v>
      </c>
      <c r="U175" s="105">
        <f>IF(INDEX(Historical!$H$7:$H$1062,MATCH(B175,Historical!$B$7:$B$1062,0))=0,"n/a",((INDEX(Historical!$C$7:$C$1062,MATCH(B175,Historical!$B$7:$B$1062,0))/INDEX(Historical!$H$7:$H$1062,MATCH(B175,Historical!$B$7:$B$1062,0)))^(1/5)-1)*100)</f>
        <v>5.4977102369160535</v>
      </c>
      <c r="V175" s="105" t="str">
        <f>IF(INDEX(Historical!$M$7:$M$1062,MATCH(B175,Historical!$B$7:$B$1062,0))=0,"n/a",((INDEX(Historical!$C$7:$C$1062,MATCH(B175,Historical!$B$7:$B$1062,0))/INDEX(Historical!$M$7:$M$1062,MATCH(B175,Historical!$B$7:$B$1062,0)))^(1/10)-1)*100)</f>
        <v>n/a</v>
      </c>
      <c r="W175" s="106" t="str">
        <f>IF(OR(U175&lt;=0,U175="n/a",V175&lt;=0,V175="n/a"),"n/a",U175/V175)</f>
        <v>n/a</v>
      </c>
      <c r="X175" s="107">
        <f>IF(OR(AJ175&lt;=0,AJ175="n/a",U175&lt;=0,U175="n/a"),"n/a",U175/AJ175)</f>
        <v>0.16926447773756323</v>
      </c>
      <c r="Y175" s="159"/>
      <c r="Z175" s="101">
        <f>IF(OR(AC175&lt;0.01,AC175="n/a"),"n/a",M175/AC175*100)</f>
        <v>13.948717948717951</v>
      </c>
      <c r="AA175" s="109">
        <f>IF(OR(AC175&lt;0.01,AC175="n/a"),"n/a",I175/AC175)</f>
        <v>7.7733333333333343</v>
      </c>
      <c r="AB175" s="71">
        <v>12</v>
      </c>
      <c r="AC175" s="100">
        <v>9.75</v>
      </c>
      <c r="AD175" s="100">
        <v>0.79</v>
      </c>
      <c r="AE175" s="100">
        <v>1.3</v>
      </c>
      <c r="AF175" s="100">
        <v>1.62</v>
      </c>
      <c r="AG175" s="100">
        <v>20.79</v>
      </c>
      <c r="AH175" s="100">
        <v>0.79</v>
      </c>
      <c r="AI175" s="100">
        <v>11.62</v>
      </c>
      <c r="AJ175" s="100">
        <v>32.479999999999997</v>
      </c>
      <c r="AK175" s="100">
        <v>9.1399999999999988</v>
      </c>
      <c r="AL175" s="100">
        <v>24660</v>
      </c>
      <c r="AM175" s="100">
        <v>0.52</v>
      </c>
      <c r="AN175" s="100">
        <v>0.97</v>
      </c>
      <c r="AO175" s="110">
        <f>IF(U175="n/a","n/a",IF(AA175&lt;0,"n/a",IF(AA175="n/a","n/a",J175+U175-AA175)))</f>
        <v>-0.48119111330605246</v>
      </c>
      <c r="AP175" s="111">
        <f>IF(U175="n/a","n/a",J175+U175)</f>
        <v>7.2921422200272819</v>
      </c>
      <c r="AQ175" s="112">
        <f>IF(OR(AC175&lt;0.01,AC175="n/a",AF175="n/a"),"n/a",(I175/SQRT(22.5*AC175*(I175/AF175))-1)*100)</f>
        <v>-25.188236219161354</v>
      </c>
      <c r="AR175" s="101">
        <f>INDEX(Historical!$C$7:$C$1063,MATCH(B175,Historical!$B$7:$B$1063,0))*IF(AH175="n/a",1.03,IF(AH175&lt;0,1.01,IF(AH175&gt;10,1.1,(1+AH175/100))))</f>
        <v>1.1590849999999999</v>
      </c>
      <c r="AS175" s="109">
        <f>IF($AI175="n/a",1.03*AR175,IF($AI175&lt;0,1.01*AR175,IF($AI175&gt;10,1.1*AR175,(1+$AI175/100)*AR175)))</f>
        <v>1.2749935000000001</v>
      </c>
      <c r="AT175" s="109">
        <f>IF($AK175="n/a",1.03*AS175,IF($AK175&lt;0,1.01*AS175,IF($AK175&gt;10,1.1*AS175,(1+$AK175/100)*AS175)))</f>
        <v>1.3915279059000001</v>
      </c>
      <c r="AU175" s="109">
        <f>IF($AK175="n/a",1.03*AT175,IF($AK175&lt;0,1.01*AT175,IF($AK175&gt;10,1.1*AT175,(1+$AK175/100)*AT175)))</f>
        <v>1.51871355649926</v>
      </c>
      <c r="AV175" s="109">
        <f>IF($AK175="n/a",1.03*AU175,IF($AK175&lt;0,1.01*AU175,IF($AK175&gt;10,1.1*AU175,(1+$AK175/100)*AU175)))</f>
        <v>1.6575239755632922</v>
      </c>
      <c r="AW175" s="109">
        <f>SUM(AR175:AV175)</f>
        <v>7.001843937962553</v>
      </c>
      <c r="AX175" s="113">
        <f>AW175/I175*100</f>
        <v>9.2384799287010857</v>
      </c>
      <c r="AY175" s="698">
        <v>1.31</v>
      </c>
      <c r="AZ175" s="100">
        <v>20.150000000000002</v>
      </c>
      <c r="BA175" s="100">
        <v>-14.62</v>
      </c>
      <c r="BB175" s="100">
        <v>2.94</v>
      </c>
      <c r="BC175" s="100">
        <v>1.8800000000000001</v>
      </c>
      <c r="BE175" s="12">
        <v>2022</v>
      </c>
      <c r="BF175" s="12">
        <f>IF(BE175&gt;2020,0,IF(BE175&gt;2008,1,IF(BE175&gt;2001,2,IF(BE175&gt;1990,3,IF(BE175&gt;1980,4,IF(BE175&gt;1973,5,IF(BE175&gt;1970,6,IF(BE175&gt;1960,7,IF(BE175&gt;1958,8,IF(BE175&gt;1953,9,10))))))))))</f>
        <v>0</v>
      </c>
      <c r="BG175" s="100">
        <v>2.9000000000000004</v>
      </c>
      <c r="BH175" s="55" t="s">
        <v>121</v>
      </c>
      <c r="BI175" s="55" t="s">
        <v>122</v>
      </c>
    </row>
    <row r="176" spans="1:61" x14ac:dyDescent="0.2">
      <c r="A176" s="116" t="s">
        <v>1650</v>
      </c>
      <c r="B176" s="55" t="s">
        <v>1651</v>
      </c>
      <c r="C176" s="156" t="s">
        <v>125</v>
      </c>
      <c r="D176" s="98" t="s">
        <v>189</v>
      </c>
      <c r="E176" s="157">
        <v>6</v>
      </c>
      <c r="F176" s="2">
        <v>640</v>
      </c>
      <c r="G176" s="2" t="s">
        <v>146</v>
      </c>
      <c r="H176" s="2" t="s">
        <v>146</v>
      </c>
      <c r="I176" s="100">
        <v>41.56</v>
      </c>
      <c r="J176" s="101">
        <f>(M176/I176)*100</f>
        <v>4.6198267564966313</v>
      </c>
      <c r="K176" s="104">
        <v>0.48</v>
      </c>
      <c r="L176" s="71">
        <v>4</v>
      </c>
      <c r="M176" s="28">
        <f>K176*L176</f>
        <v>1.92</v>
      </c>
      <c r="N176" s="103" t="s">
        <v>151</v>
      </c>
      <c r="O176" s="104">
        <v>0.47</v>
      </c>
      <c r="P176" s="158">
        <v>46087</v>
      </c>
      <c r="Q176" s="158">
        <v>46101</v>
      </c>
      <c r="R176" s="28">
        <f>(K176-O176)/O176*100</f>
        <v>2.1276595744680873</v>
      </c>
      <c r="S176" s="105">
        <f>IF(INDEX(Historical!$D$7:$D1631,MATCH(B176,Historical!$B$7:$B$1062,0))=0,"n/a",(INDEX(Historical!$C$7:$C$1062,MATCH(B176,Historical!$B$7:$B$1062,0))/INDEX(Historical!$D$7:$D$1062,MATCH(B176,Historical!$B$7:$B$1062,0))-1)*100)</f>
        <v>6.8181818181818121</v>
      </c>
      <c r="T176" s="105">
        <f>IF(INDEX(Historical!$F$7:$F$1062,MATCH(B176,Historical!$B$7:$B$1062,0))=0,"n/a",((INDEX(Historical!$C$7:$C$1062,MATCH(B176,Historical!$B$7:$B$1062,0))/INDEX(Historical!$F$7:$F$1062,MATCH(B176,Historical!$B$7:$B$1062,0)))^(1/3)-1)*100)</f>
        <v>7.3424294788273059</v>
      </c>
      <c r="U176" s="105">
        <f>IF(INDEX(Historical!$H$7:$H$1062,MATCH(B176,Historical!$B$7:$B$1062,0))=0,"n/a",((INDEX(Historical!$C$7:$C$1062,MATCH(B176,Historical!$B$7:$B$1062,0))/INDEX(Historical!$H$7:$H$1062,MATCH(B176,Historical!$B$7:$B$1062,0)))^(1/5)-1)*100)</f>
        <v>26.95698457952458</v>
      </c>
      <c r="V176" s="105">
        <f>IF(INDEX(Historical!$M$7:$M$1062,MATCH(B176,Historical!$B$7:$B$1062,0))=0,"n/a",((INDEX(Historical!$C$7:$C$1062,MATCH(B176,Historical!$B$7:$B$1062,0))/INDEX(Historical!$M$7:$M$1062,MATCH(B176,Historical!$B$7:$B$1062,0)))^(1/10)-1)*100)</f>
        <v>1.3751243925832712</v>
      </c>
      <c r="W176" s="106">
        <f>IF(OR(U176&lt;=0,U176="n/a",V176&lt;=0,V176="n/a"),"n/a",U176/V176)</f>
        <v>19.60330623536095</v>
      </c>
      <c r="X176" s="107" t="str">
        <f>IF(OR(AJ176&lt;=0,AJ176="n/a",U176&lt;=0,U176="n/a"),"n/a",U176/AJ176)</f>
        <v>n/a</v>
      </c>
      <c r="Y176" s="162"/>
      <c r="Z176" s="101" t="str">
        <f>IF(OR(AC176&lt;0.01,AC176="n/a"),"n/a",M176/AC176*100)</f>
        <v>n/a</v>
      </c>
      <c r="AA176" s="109" t="str">
        <f>IF(OR(AC176&lt;0.01,AC176="n/a"),"n/a",I176/AC176)</f>
        <v>n/a</v>
      </c>
      <c r="AB176" s="71">
        <v>12</v>
      </c>
      <c r="AC176" s="100">
        <v>-10.65</v>
      </c>
      <c r="AD176" s="100" t="s">
        <v>142</v>
      </c>
      <c r="AE176" s="100">
        <v>0.7</v>
      </c>
      <c r="AF176" s="100">
        <v>0.74</v>
      </c>
      <c r="AG176" s="100">
        <v>-18.23</v>
      </c>
      <c r="AH176" s="100">
        <v>-13.23</v>
      </c>
      <c r="AI176" s="100">
        <v>4.7699999999999996</v>
      </c>
      <c r="AJ176" s="100">
        <v>-19.68</v>
      </c>
      <c r="AK176" s="100">
        <v>-0.52</v>
      </c>
      <c r="AL176" s="100">
        <v>7820</v>
      </c>
      <c r="AM176" s="100">
        <v>14.16</v>
      </c>
      <c r="AN176" s="100">
        <v>0.64</v>
      </c>
      <c r="AO176" s="110" t="str">
        <f>IF(U176="n/a","n/a",IF(AA176&lt;0,"n/a",IF(AA176="n/a","n/a",J176+U176-AA176)))</f>
        <v>n/a</v>
      </c>
      <c r="AP176" s="111">
        <f>IF(U176="n/a","n/a",J176+U176)</f>
        <v>31.576811336021212</v>
      </c>
      <c r="AQ176" s="112" t="str">
        <f>IF(OR(AC176&lt;0.01,AC176="n/a",AF176="n/a"),"n/a",(I176/SQRT(22.5*AC176*(I176/AF176))-1)*100)</f>
        <v>n/a</v>
      </c>
      <c r="AR176" s="101">
        <f>INDEX(Historical!$C$7:$C$1063,MATCH(B176,Historical!$B$7:$B$1063,0))*IF(AH176="n/a",1.03,IF(AH176&lt;0,1.01,IF(AH176&gt;10,1.1,(1+AH176/100))))</f>
        <v>1.8987999999999998</v>
      </c>
      <c r="AS176" s="109">
        <f>IF($AI176="n/a",1.03*AR176,IF($AI176&lt;0,1.01*AR176,IF($AI176&gt;10,1.1*AR176,(1+$AI176/100)*AR176)))</f>
        <v>1.98937276</v>
      </c>
      <c r="AT176" s="109">
        <f>IF($AK176="n/a",1.03*AS176,IF($AK176&lt;0,1.01*AS176,IF($AK176&gt;10,1.1*AS176,(1+$AK176/100)*AS176)))</f>
        <v>2.0092664876000002</v>
      </c>
      <c r="AU176" s="109">
        <f>IF($AK176="n/a",1.03*AT176,IF($AK176&lt;0,1.01*AT176,IF($AK176&gt;10,1.1*AT176,(1+$AK176/100)*AT176)))</f>
        <v>2.0293591524760002</v>
      </c>
      <c r="AV176" s="109">
        <f>IF($AK176="n/a",1.03*AU176,IF($AK176&lt;0,1.01*AU176,IF($AK176&gt;10,1.1*AU176,(1+$AK176/100)*AU176)))</f>
        <v>2.0496527440007601</v>
      </c>
      <c r="AW176" s="109">
        <f>SUM(AR176:AV176)</f>
        <v>9.9764511440767603</v>
      </c>
      <c r="AX176" s="113">
        <f>AW176/I176*100</f>
        <v>24.004935380357939</v>
      </c>
      <c r="AY176" s="698">
        <v>0.42</v>
      </c>
      <c r="AZ176" s="100">
        <v>9.25</v>
      </c>
      <c r="BA176" s="100">
        <v>-24.19</v>
      </c>
      <c r="BB176" s="100">
        <v>2.98</v>
      </c>
      <c r="BC176" s="100">
        <v>-6.75</v>
      </c>
      <c r="BE176" s="12">
        <v>2021</v>
      </c>
      <c r="BF176" s="12">
        <f>IF(BE176&gt;2020,0,IF(BE176&gt;2008,1,IF(BE176&gt;2001,2,IF(BE176&gt;1990,3,IF(BE176&gt;1980,4,IF(BE176&gt;1973,5,IF(BE176&gt;1970,6,IF(BE176&gt;1960,7,IF(BE176&gt;1958,8,IF(BE176&gt;1953,9,10))))))))))</f>
        <v>0</v>
      </c>
      <c r="BG176" s="100">
        <v>-8.73</v>
      </c>
      <c r="BH176" s="55" t="s">
        <v>121</v>
      </c>
      <c r="BI176" s="55" t="s">
        <v>122</v>
      </c>
    </row>
    <row r="177" spans="1:61" x14ac:dyDescent="0.2">
      <c r="A177" s="146" t="s">
        <v>5626</v>
      </c>
      <c r="B177" s="55" t="s">
        <v>5625</v>
      </c>
      <c r="C177" s="156" t="s">
        <v>139</v>
      </c>
      <c r="D177" s="98" t="s">
        <v>420</v>
      </c>
      <c r="E177" s="157">
        <v>5</v>
      </c>
      <c r="F177" s="2">
        <v>681</v>
      </c>
      <c r="G177" s="2"/>
      <c r="H177" s="2"/>
      <c r="I177" s="100">
        <v>28.77</v>
      </c>
      <c r="J177" s="101">
        <f>(M177/I177)*100</f>
        <v>0.79944386513729582</v>
      </c>
      <c r="K177" s="104">
        <v>5.7500000000000002E-2</v>
      </c>
      <c r="L177" s="71">
        <v>4</v>
      </c>
      <c r="M177" s="28">
        <f>K177*L177</f>
        <v>0.23</v>
      </c>
      <c r="N177" s="103" t="s">
        <v>158</v>
      </c>
      <c r="O177" s="104">
        <v>5.5E-2</v>
      </c>
      <c r="P177" s="158">
        <v>45902</v>
      </c>
      <c r="Q177" s="158">
        <v>45915</v>
      </c>
      <c r="R177" s="28">
        <f>(K177-O177)/O177*100</f>
        <v>4.5454545454545494</v>
      </c>
      <c r="S177" s="105">
        <f>IF(INDEX(Historical!$D$7:$D1733,MATCH(B177,Historical!$B$7:$B$1062,0))=0,"n/a",(INDEX(Historical!$C$7:$C$1062,MATCH(B177,Historical!$B$7:$B$1062,0))/INDEX(Historical!$D$7:$D$1062,MATCH(B177,Historical!$B$7:$B$1062,0))-1)*100)</f>
        <v>4.6511627906976827</v>
      </c>
      <c r="T177" s="105">
        <f>IF(INDEX(Historical!$F$7:$F$1062,MATCH(B177,Historical!$B$7:$B$1062,0))=0,"n/a",((INDEX(Historical!$C$7:$C$1062,MATCH(B177,Historical!$B$7:$B$1062,0))/INDEX(Historical!$F$7:$F$1062,MATCH(B177,Historical!$B$7:$B$1062,0)))^(1/3)-1)*100)</f>
        <v>4.8856246288386806</v>
      </c>
      <c r="U177" s="105" t="str">
        <f>IF(INDEX(Historical!$H$7:$H$1062,MATCH(B177,Historical!$B$7:$B$1062,0))=0,"n/a",((INDEX(Historical!$C$7:$C$1062,MATCH(B177,Historical!$B$7:$B$1062,0))/INDEX(Historical!$H$7:$H$1062,MATCH(B177,Historical!$B$7:$B$1062,0)))^(1/5)-1)*100)</f>
        <v>n/a</v>
      </c>
      <c r="V177" s="105" t="str">
        <f>IF(INDEX(Historical!$M$7:$M$1062,MATCH(B177,Historical!$B$7:$B$1062,0))=0,"n/a",((INDEX(Historical!$C$7:$C$1062,MATCH(B177,Historical!$B$7:$B$1062,0))/INDEX(Historical!$M$7:$M$1062,MATCH(B177,Historical!$B$7:$B$1062,0)))^(1/10)-1)*100)</f>
        <v>n/a</v>
      </c>
      <c r="W177" s="106" t="str">
        <f>IF(OR(U177&lt;=0,U177="n/a",V177&lt;=0,V177="n/a"),"n/a",U177/V177)</f>
        <v>n/a</v>
      </c>
      <c r="X177" s="107" t="str">
        <f>IF(OR(AJ177&lt;=0,AJ177="n/a",U177&lt;=0,U177="n/a"),"n/a",U177/AJ177)</f>
        <v>n/a</v>
      </c>
      <c r="Y177" s="123" t="s">
        <v>509</v>
      </c>
      <c r="Z177" s="101">
        <f>IF(OR(AC177&lt;0.01,AC177="n/a"),"n/a",M177/AC177*100)</f>
        <v>15.231788079470199</v>
      </c>
      <c r="AA177" s="109">
        <f>IF(OR(AC177&lt;0.01,AC177="n/a"),"n/a",I177/AC177)</f>
        <v>19.05298013245033</v>
      </c>
      <c r="AB177" s="71">
        <v>12</v>
      </c>
      <c r="AC177" s="100">
        <v>1.51</v>
      </c>
      <c r="AD177" s="100">
        <v>1.07</v>
      </c>
      <c r="AE177" s="100">
        <v>13.11</v>
      </c>
      <c r="AF177" s="100">
        <v>2.77</v>
      </c>
      <c r="AG177" s="100">
        <v>15.920000000000002</v>
      </c>
      <c r="AH177" s="100">
        <v>34.17</v>
      </c>
      <c r="AI177" s="100">
        <v>13.100000000000001</v>
      </c>
      <c r="AJ177" s="100">
        <v>26.900000000000002</v>
      </c>
      <c r="AK177" s="100">
        <v>17.549999999999997</v>
      </c>
      <c r="AL177" s="100">
        <v>5940</v>
      </c>
      <c r="AM177" s="100">
        <v>1.92</v>
      </c>
      <c r="AN177" s="100">
        <v>0</v>
      </c>
      <c r="AO177" s="110" t="str">
        <f>IF(U177="n/a","n/a",IF(AA177&lt;0,"n/a",IF(AA177="n/a","n/a",J177+U177-AA177)))</f>
        <v>n/a</v>
      </c>
      <c r="AP177" s="111" t="str">
        <f>IF(U177="n/a","n/a",J177+U177)</f>
        <v>n/a</v>
      </c>
      <c r="AQ177" s="112">
        <f>IF(OR(AC177&lt;0.01,AC177="n/a",AF177="n/a"),"n/a",(I177/SQRT(22.5*AC177*(I177/AF177))-1)*100)</f>
        <v>53.154613188238152</v>
      </c>
      <c r="AR177" s="101">
        <f>INDEX(Historical!$C$7:$C$1063,MATCH(B177,Historical!$B$7:$B$1063,0))*IF(AH177="n/a",1.03,IF(AH177&lt;0,1.01,IF(AH177&gt;10,1.1,(1+AH177/100))))</f>
        <v>0.24750000000000003</v>
      </c>
      <c r="AS177" s="109">
        <f>IF($AI177="n/a",1.03*AR177,IF($AI177&lt;0,1.01*AR177,IF($AI177&gt;10,1.1*AR177,(1+$AI177/100)*AR177)))</f>
        <v>0.27225000000000005</v>
      </c>
      <c r="AT177" s="109">
        <f>IF($AK177="n/a",1.03*AS177,IF($AK177&lt;0,1.01*AS177,IF($AK177&gt;10,1.1*AS177,(1+$AK177/100)*AS177)))</f>
        <v>0.2994750000000001</v>
      </c>
      <c r="AU177" s="109">
        <f>IF($AK177="n/a",1.03*AT177,IF($AK177&lt;0,1.01*AT177,IF($AK177&gt;10,1.1*AT177,(1+$AK177/100)*AT177)))</f>
        <v>0.32942250000000012</v>
      </c>
      <c r="AV177" s="109">
        <f>IF($AK177="n/a",1.03*AU177,IF($AK177&lt;0,1.01*AU177,IF($AK177&gt;10,1.1*AU177,(1+$AK177/100)*AU177)))</f>
        <v>0.36236475000000018</v>
      </c>
      <c r="AW177" s="109">
        <f>SUM(AR177:AV177)</f>
        <v>1.5110122500000005</v>
      </c>
      <c r="AX177" s="113">
        <f>AW177/I177*100</f>
        <v>5.2520411887382714</v>
      </c>
      <c r="AY177" s="698">
        <v>-0.18</v>
      </c>
      <c r="AZ177" s="100">
        <v>27.3</v>
      </c>
      <c r="BA177" s="100">
        <v>-31.009999999999998</v>
      </c>
      <c r="BB177" s="100">
        <v>-1.9300000000000002</v>
      </c>
      <c r="BC177" s="100">
        <v>-12.33</v>
      </c>
      <c r="BE177" s="12">
        <v>2021</v>
      </c>
      <c r="BF177" s="12">
        <f>IF(BE177&gt;2020,0,IF(BE177&gt;2008,1,IF(BE177&gt;2001,2,IF(BE177&gt;1990,3,IF(BE177&gt;1980,4,IF(BE177&gt;1973,5,IF(BE177&gt;1970,6,IF(BE177&gt;1960,7,IF(BE177&gt;1958,8,IF(BE177&gt;1953,9,10))))))))))</f>
        <v>0</v>
      </c>
      <c r="BG177" s="100">
        <v>15.52</v>
      </c>
      <c r="BH177" s="55" t="s">
        <v>121</v>
      </c>
      <c r="BI177" s="55" t="s">
        <v>122</v>
      </c>
    </row>
    <row r="178" spans="1:61" x14ac:dyDescent="0.2">
      <c r="A178" s="116" t="s">
        <v>1652</v>
      </c>
      <c r="B178" s="55" t="s">
        <v>1653</v>
      </c>
      <c r="C178" s="156" t="s">
        <v>335</v>
      </c>
      <c r="D178" s="98" t="s">
        <v>371</v>
      </c>
      <c r="E178" s="157">
        <v>6</v>
      </c>
      <c r="F178" s="2">
        <v>662</v>
      </c>
      <c r="G178" s="2" t="s">
        <v>146</v>
      </c>
      <c r="H178" s="2" t="s">
        <v>146</v>
      </c>
      <c r="I178" s="100">
        <v>157.34</v>
      </c>
      <c r="J178" s="101">
        <f>(M178/I178)*100</f>
        <v>1.2202872759628829</v>
      </c>
      <c r="K178" s="104">
        <v>0.48</v>
      </c>
      <c r="L178" s="71">
        <v>4</v>
      </c>
      <c r="M178" s="28">
        <f>K178*L178</f>
        <v>1.92</v>
      </c>
      <c r="N178" s="103" t="s">
        <v>395</v>
      </c>
      <c r="O178" s="104">
        <v>0.42499999999999999</v>
      </c>
      <c r="P178" s="158">
        <v>46156</v>
      </c>
      <c r="Q178" s="158">
        <v>46177</v>
      </c>
      <c r="R178" s="28">
        <f>(K178-O178)/O178*100</f>
        <v>12.941176470588234</v>
      </c>
      <c r="S178" s="105">
        <f>IF(INDEX(Historical!$D$7:$D1639,MATCH(B178,Historical!$B$7:$B$1062,0))=0,"n/a",(INDEX(Historical!$C$7:$C$1062,MATCH(B178,Historical!$B$7:$B$1062,0))/INDEX(Historical!$D$7:$D$1062,MATCH(B178,Historical!$B$7:$B$1062,0))-1)*100)</f>
        <v>13.207547169811317</v>
      </c>
      <c r="T178" s="105">
        <f>IF(INDEX(Historical!$F$7:$F$1062,MATCH(B178,Historical!$B$7:$B$1062,0))=0,"n/a",((INDEX(Historical!$C$7:$C$1062,MATCH(B178,Historical!$B$7:$B$1062,0))/INDEX(Historical!$F$7:$F$1062,MATCH(B178,Historical!$B$7:$B$1062,0)))^(1/3)-1)*100)</f>
        <v>12.951712339818444</v>
      </c>
      <c r="U178" s="105">
        <f>IF(INDEX(Historical!$H$7:$H$1062,MATCH(B178,Historical!$B$7:$B$1062,0))=0,"n/a",((INDEX(Historical!$C$7:$C$1062,MATCH(B178,Historical!$B$7:$B$1062,0))/INDEX(Historical!$H$7:$H$1062,MATCH(B178,Historical!$B$7:$B$1062,0)))^(1/5)-1)*100)</f>
        <v>48.303438885299265</v>
      </c>
      <c r="V178" s="105">
        <f>IF(INDEX(Historical!$M$7:$M$1062,MATCH(B178,Historical!$B$7:$B$1062,0))=0,"n/a",((INDEX(Historical!$C$7:$C$1062,MATCH(B178,Historical!$B$7:$B$1062,0))/INDEX(Historical!$M$7:$M$1062,MATCH(B178,Historical!$B$7:$B$1062,0)))^(1/10)-1)*100)</f>
        <v>15.152085008259796</v>
      </c>
      <c r="W178" s="106">
        <f>IF(OR(U178&lt;=0,U178="n/a",V178&lt;=0,V178="n/a"),"n/a",U178/V178)</f>
        <v>3.1879070675070662</v>
      </c>
      <c r="X178" s="107">
        <f>IF(OR(AJ178&lt;=0,AJ178="n/a",U178&lt;=0,U178="n/a"),"n/a",U178/AJ178)</f>
        <v>0.3695183513257288</v>
      </c>
      <c r="Y178" s="162"/>
      <c r="Z178" s="101">
        <f>IF(OR(AC178&lt;0.01,AC178="n/a"),"n/a",M178/AC178*100)</f>
        <v>37.28155339805825</v>
      </c>
      <c r="AA178" s="109">
        <f>IF(OR(AC178&lt;0.01,AC178="n/a"),"n/a",I178/AC178)</f>
        <v>30.551456310679612</v>
      </c>
      <c r="AB178" s="71">
        <v>12</v>
      </c>
      <c r="AC178" s="100">
        <v>5.15</v>
      </c>
      <c r="AD178" s="100">
        <v>2.63</v>
      </c>
      <c r="AE178" s="100">
        <v>2.82</v>
      </c>
      <c r="AF178" s="100">
        <v>16.71</v>
      </c>
      <c r="AG178" s="100">
        <v>61.250000000000007</v>
      </c>
      <c r="AH178" s="100">
        <v>10.67</v>
      </c>
      <c r="AI178" s="100">
        <v>10.09</v>
      </c>
      <c r="AJ178" s="100">
        <v>130.72</v>
      </c>
      <c r="AK178" s="100">
        <v>10.39</v>
      </c>
      <c r="AL178" s="100">
        <v>173810</v>
      </c>
      <c r="AM178" s="100">
        <v>0.16999999999999998</v>
      </c>
      <c r="AN178" s="100">
        <v>1.36</v>
      </c>
      <c r="AO178" s="110">
        <f>IF(U178="n/a","n/a",IF(AA178&lt;0,"n/a",IF(AA178="n/a","n/a",J178+U178-AA178)))</f>
        <v>18.972269850582535</v>
      </c>
      <c r="AP178" s="111">
        <f>IF(U178="n/a","n/a",J178+U178)</f>
        <v>49.523726161262147</v>
      </c>
      <c r="AQ178" s="112">
        <f>IF(OR(AC178&lt;0.01,AC178="n/a",AF178="n/a"),"n/a",(I178/SQRT(22.5*AC178*(I178/AF178))-1)*100)</f>
        <v>376.33547233084289</v>
      </c>
      <c r="AR178" s="101">
        <f>INDEX(Historical!$C$7:$C$1063,MATCH(B178,Historical!$B$7:$B$1063,0))*IF(AH178="n/a",1.03,IF(AH178&lt;0,1.01,IF(AH178&gt;10,1.1,(1+AH178/100))))</f>
        <v>1.8149999999999999</v>
      </c>
      <c r="AS178" s="109">
        <f>IF($AI178="n/a",1.03*AR178,IF($AI178&lt;0,1.01*AR178,IF($AI178&gt;10,1.1*AR178,(1+$AI178/100)*AR178)))</f>
        <v>1.9965000000000002</v>
      </c>
      <c r="AT178" s="109">
        <f>IF($AK178="n/a",1.03*AS178,IF($AK178&lt;0,1.01*AS178,IF($AK178&gt;10,1.1*AS178,(1+$AK178/100)*AS178)))</f>
        <v>2.1961500000000003</v>
      </c>
      <c r="AU178" s="109">
        <f>IF($AK178="n/a",1.03*AT178,IF($AK178&lt;0,1.01*AT178,IF($AK178&gt;10,1.1*AT178,(1+$AK178/100)*AT178)))</f>
        <v>2.4157650000000004</v>
      </c>
      <c r="AV178" s="109">
        <f>IF($AK178="n/a",1.03*AU178,IF($AK178&lt;0,1.01*AU178,IF($AK178&gt;10,1.1*AU178,(1+$AK178/100)*AU178)))</f>
        <v>2.6573415000000007</v>
      </c>
      <c r="AW178" s="109">
        <f>SUM(AR178:AV178)</f>
        <v>11.080756500000001</v>
      </c>
      <c r="AX178" s="113">
        <f>AW178/I178*100</f>
        <v>7.042555294267193</v>
      </c>
      <c r="AY178" s="698">
        <v>0.62</v>
      </c>
      <c r="AZ178" s="100">
        <v>27.11</v>
      </c>
      <c r="BA178" s="100">
        <v>-7.4499999999999993</v>
      </c>
      <c r="BB178" s="100">
        <v>-0.13999999999999999</v>
      </c>
      <c r="BC178" s="100">
        <v>1.87</v>
      </c>
      <c r="BE178" s="12">
        <v>2021</v>
      </c>
      <c r="BF178" s="12">
        <f>IF(BE178&gt;2020,0,IF(BE178&gt;2008,1,IF(BE178&gt;2001,2,IF(BE178&gt;1990,3,IF(BE178&gt;1980,4,IF(BE178&gt;1973,5,IF(BE178&gt;1970,6,IF(BE178&gt;1960,7,IF(BE178&gt;1958,8,IF(BE178&gt;1953,9,10))))))))))</f>
        <v>0</v>
      </c>
      <c r="BG178" s="100">
        <v>17.03</v>
      </c>
      <c r="BH178" s="55" t="s">
        <v>121</v>
      </c>
      <c r="BI178" s="55" t="s">
        <v>122</v>
      </c>
    </row>
    <row r="179" spans="1:61" x14ac:dyDescent="0.2">
      <c r="A179" s="116" t="s">
        <v>1654</v>
      </c>
      <c r="B179" s="55" t="s">
        <v>1655</v>
      </c>
      <c r="C179" s="156" t="s">
        <v>180</v>
      </c>
      <c r="D179" s="98" t="s">
        <v>545</v>
      </c>
      <c r="E179" s="157">
        <v>9</v>
      </c>
      <c r="F179" s="2">
        <v>541</v>
      </c>
      <c r="G179" s="2" t="s">
        <v>146</v>
      </c>
      <c r="H179" s="2" t="s">
        <v>146</v>
      </c>
      <c r="I179" s="100">
        <v>574.29999999999995</v>
      </c>
      <c r="J179" s="101">
        <f>(M179/I179)*100</f>
        <v>0.32735504091938011</v>
      </c>
      <c r="K179" s="104">
        <v>0.47</v>
      </c>
      <c r="L179" s="71">
        <v>4</v>
      </c>
      <c r="M179" s="28">
        <f>K179*L179</f>
        <v>1.88</v>
      </c>
      <c r="N179" s="103" t="s">
        <v>209</v>
      </c>
      <c r="O179" s="104">
        <v>0.43</v>
      </c>
      <c r="P179" s="158">
        <v>46094</v>
      </c>
      <c r="Q179" s="158">
        <v>46127</v>
      </c>
      <c r="R179" s="28">
        <f>(K179-O179)/O179*100</f>
        <v>9.302325581395344</v>
      </c>
      <c r="S179" s="105">
        <f>IF(INDEX(Historical!$D$7:$D1641,MATCH(B179,Historical!$B$7:$B$1062,0))=0,"n/a",(INDEX(Historical!$C$7:$C$1062,MATCH(B179,Historical!$B$7:$B$1062,0))/INDEX(Historical!$D$7:$D$1062,MATCH(B179,Historical!$B$7:$B$1062,0))-1)*100)</f>
        <v>10.526315789473673</v>
      </c>
      <c r="T179" s="105">
        <f>IF(INDEX(Historical!$F$7:$F$1062,MATCH(B179,Historical!$B$7:$B$1062,0))=0,"n/a",((INDEX(Historical!$C$7:$C$1062,MATCH(B179,Historical!$B$7:$B$1062,0))/INDEX(Historical!$F$7:$F$1062,MATCH(B179,Historical!$B$7:$B$1062,0)))^(1/3)-1)*100)</f>
        <v>13.140240479934251</v>
      </c>
      <c r="U179" s="105">
        <f>IF(INDEX(Historical!$H$7:$H$1062,MATCH(B179,Historical!$B$7:$B$1062,0))=0,"n/a",((INDEX(Historical!$C$7:$C$1062,MATCH(B179,Historical!$B$7:$B$1062,0))/INDEX(Historical!$H$7:$H$1062,MATCH(B179,Historical!$B$7:$B$1062,0)))^(1/5)-1)*100)</f>
        <v>14.598272565858128</v>
      </c>
      <c r="V179" s="105">
        <f>IF(INDEX(Historical!$M$7:$M$1062,MATCH(B179,Historical!$B$7:$B$1062,0))=0,"n/a",((INDEX(Historical!$C$7:$C$1062,MATCH(B179,Historical!$B$7:$B$1062,0))/INDEX(Historical!$M$7:$M$1062,MATCH(B179,Historical!$B$7:$B$1062,0)))^(1/10)-1)*100)</f>
        <v>10.8449222600272</v>
      </c>
      <c r="W179" s="106">
        <f>IF(OR(U179&lt;=0,U179="n/a",V179&lt;=0,V179="n/a"),"n/a",U179/V179)</f>
        <v>1.3460928733131845</v>
      </c>
      <c r="X179" s="107">
        <f>IF(OR(AJ179&lt;=0,AJ179="n/a",U179&lt;=0,U179="n/a"),"n/a",U179/AJ179)</f>
        <v>6.9186125904540896</v>
      </c>
      <c r="Y179" s="165"/>
      <c r="Z179" s="101">
        <f>IF(OR(AC179&lt;0.01,AC179="n/a"),"n/a",M179/AC179*100)</f>
        <v>10.112963959117804</v>
      </c>
      <c r="AA179" s="109">
        <f>IF(OR(AC179&lt;0.01,AC179="n/a"),"n/a",I179/AC179)</f>
        <v>30.892953200645508</v>
      </c>
      <c r="AB179" s="71">
        <v>12</v>
      </c>
      <c r="AC179" s="100">
        <v>18.59</v>
      </c>
      <c r="AD179" s="100">
        <v>2.16</v>
      </c>
      <c r="AE179" s="100">
        <v>4.6100000000000003</v>
      </c>
      <c r="AF179" s="100">
        <v>4.1100000000000003</v>
      </c>
      <c r="AG179" s="100">
        <v>13.530000000000001</v>
      </c>
      <c r="AH179" s="100">
        <v>9.68</v>
      </c>
      <c r="AI179" s="100">
        <v>9.25</v>
      </c>
      <c r="AJ179" s="100">
        <v>2.11</v>
      </c>
      <c r="AK179" s="100">
        <v>9.7199999999999989</v>
      </c>
      <c r="AL179" s="100">
        <v>213420</v>
      </c>
      <c r="AM179" s="100">
        <v>0.26</v>
      </c>
      <c r="AN179" s="100">
        <v>0.81</v>
      </c>
      <c r="AO179" s="110">
        <f>IF(U179="n/a","n/a",IF(AA179&lt;0,"n/a",IF(AA179="n/a","n/a",J179+U179-AA179)))</f>
        <v>-15.967325593867999</v>
      </c>
      <c r="AP179" s="111">
        <f>IF(U179="n/a","n/a",J179+U179)</f>
        <v>14.925627606777509</v>
      </c>
      <c r="AQ179" s="112">
        <f>IF(OR(AC179&lt;0.01,AC179="n/a",AF179="n/a"),"n/a",(I179/SQRT(22.5*AC179*(I179/AF179))-1)*100)</f>
        <v>137.55236864008</v>
      </c>
      <c r="AR179" s="101">
        <f>INDEX(Historical!$C$7:$C$1063,MATCH(B179,Historical!$B$7:$B$1063,0))*IF(AH179="n/a",1.03,IF(AH179&lt;0,1.01,IF(AH179&gt;10,1.1,(1+AH179/100))))</f>
        <v>1.8426239999999998</v>
      </c>
      <c r="AS179" s="109">
        <f>IF($AI179="n/a",1.03*AR179,IF($AI179&lt;0,1.01*AR179,IF($AI179&gt;10,1.1*AR179,(1+$AI179/100)*AR179)))</f>
        <v>2.0130667199999999</v>
      </c>
      <c r="AT179" s="109">
        <f>IF($AK179="n/a",1.03*AS179,IF($AK179&lt;0,1.01*AS179,IF($AK179&gt;10,1.1*AS179,(1+$AK179/100)*AS179)))</f>
        <v>2.208736805184</v>
      </c>
      <c r="AU179" s="109">
        <f>IF($AK179="n/a",1.03*AT179,IF($AK179&lt;0,1.01*AT179,IF($AK179&gt;10,1.1*AT179,(1+$AK179/100)*AT179)))</f>
        <v>2.4234260226478845</v>
      </c>
      <c r="AV179" s="109">
        <f>IF($AK179="n/a",1.03*AU179,IF($AK179&lt;0,1.01*AU179,IF($AK179&gt;10,1.1*AU179,(1+$AK179/100)*AU179)))</f>
        <v>2.6589830320492589</v>
      </c>
      <c r="AW179" s="109">
        <f>SUM(AR179:AV179)</f>
        <v>11.146836579881143</v>
      </c>
      <c r="AX179" s="113">
        <f>AW179/I179*100</f>
        <v>1.9409431620896995</v>
      </c>
      <c r="AY179" s="698">
        <v>0.84</v>
      </c>
      <c r="AZ179" s="100">
        <v>31.94</v>
      </c>
      <c r="BA179" s="100">
        <v>-10.82</v>
      </c>
      <c r="BB179" s="100">
        <v>13.77</v>
      </c>
      <c r="BC179" s="100">
        <v>8.2100000000000009</v>
      </c>
      <c r="BE179" s="12">
        <v>2018</v>
      </c>
      <c r="BF179" s="12">
        <f>IF(BE179&gt;2020,0,IF(BE179&gt;2008,1,IF(BE179&gt;2001,2,IF(BE179&gt;1990,3,IF(BE179&gt;1980,4,IF(BE179&gt;1973,5,IF(BE179&gt;1970,6,IF(BE179&gt;1960,7,IF(BE179&gt;1958,8,IF(BE179&gt;1953,9,10))))))))))</f>
        <v>1</v>
      </c>
      <c r="BG179" s="100">
        <v>6.5100000000000007</v>
      </c>
      <c r="BH179" s="55" t="s">
        <v>121</v>
      </c>
      <c r="BI179" s="55" t="s">
        <v>122</v>
      </c>
    </row>
    <row r="180" spans="1:61" x14ac:dyDescent="0.2">
      <c r="A180" s="116" t="s">
        <v>1656</v>
      </c>
      <c r="B180" s="55" t="s">
        <v>1657</v>
      </c>
      <c r="C180" s="156" t="s">
        <v>335</v>
      </c>
      <c r="D180" s="98" t="s">
        <v>771</v>
      </c>
      <c r="E180" s="157">
        <v>6</v>
      </c>
      <c r="F180" s="2">
        <v>653</v>
      </c>
      <c r="G180" s="2" t="s">
        <v>146</v>
      </c>
      <c r="H180" s="2" t="s">
        <v>146</v>
      </c>
      <c r="I180" s="100">
        <v>145.88999999999999</v>
      </c>
      <c r="J180" s="101">
        <f>(M180/I180)*100</f>
        <v>0.71286585783809731</v>
      </c>
      <c r="K180" s="104">
        <v>0.26</v>
      </c>
      <c r="L180" s="71">
        <v>4</v>
      </c>
      <c r="M180" s="28">
        <f>K180*L180</f>
        <v>1.04</v>
      </c>
      <c r="N180" s="103" t="s">
        <v>433</v>
      </c>
      <c r="O180" s="104">
        <v>0.25</v>
      </c>
      <c r="P180" s="158">
        <v>46122</v>
      </c>
      <c r="Q180" s="158">
        <v>46136</v>
      </c>
      <c r="R180" s="28">
        <f>(K180-O180)/O180*100</f>
        <v>4.0000000000000036</v>
      </c>
      <c r="S180" s="105">
        <f>IF(INDEX(Historical!$D$7:$D1644,MATCH(B180,Historical!$B$7:$B$1062,0))=0,"n/a",(INDEX(Historical!$C$7:$C$1062,MATCH(B180,Historical!$B$7:$B$1062,0))/INDEX(Historical!$D$7:$D$1062,MATCH(B180,Historical!$B$7:$B$1062,0))-1)*100)</f>
        <v>8.8888888888888786</v>
      </c>
      <c r="T180" s="105">
        <f>IF(INDEX(Historical!$F$7:$F$1062,MATCH(B180,Historical!$B$7:$B$1062,0))=0,"n/a",((INDEX(Historical!$C$7:$C$1062,MATCH(B180,Historical!$B$7:$B$1062,0))/INDEX(Historical!$F$7:$F$1062,MATCH(B180,Historical!$B$7:$B$1062,0)))^(1/3)-1)*100)</f>
        <v>8.3706762661827092</v>
      </c>
      <c r="U180" s="105">
        <f>IF(INDEX(Historical!$H$7:$H$1062,MATCH(B180,Historical!$B$7:$B$1062,0))=0,"n/a",((INDEX(Historical!$C$7:$C$1062,MATCH(B180,Historical!$B$7:$B$1062,0))/INDEX(Historical!$H$7:$H$1062,MATCH(B180,Historical!$B$7:$B$1062,0)))^(1/5)-1)*100)</f>
        <v>17.369344704758085</v>
      </c>
      <c r="V180" s="105" t="str">
        <f>IF(INDEX(Historical!$M$7:$M$1062,MATCH(B180,Historical!$B$7:$B$1062,0))=0,"n/a",((INDEX(Historical!$C$7:$C$1062,MATCH(B180,Historical!$B$7:$B$1062,0))/INDEX(Historical!$M$7:$M$1062,MATCH(B180,Historical!$B$7:$B$1062,0)))^(1/10)-1)*100)</f>
        <v>n/a</v>
      </c>
      <c r="W180" s="106" t="str">
        <f>IF(OR(U180&lt;=0,U180="n/a",V180&lt;=0,V180="n/a"),"n/a",U180/V180)</f>
        <v>n/a</v>
      </c>
      <c r="X180" s="107">
        <f>IF(OR(AJ180&lt;=0,AJ180="n/a",U180&lt;=0,U180="n/a"),"n/a",U180/AJ180)</f>
        <v>0.54758337656866596</v>
      </c>
      <c r="Y180" s="162"/>
      <c r="Z180" s="101">
        <f>IF(OR(AC180&lt;0.01,AC180="n/a"),"n/a",M180/AC180*100)</f>
        <v>7.8728236184708544</v>
      </c>
      <c r="AA180" s="109">
        <f>IF(OR(AC180&lt;0.01,AC180="n/a"),"n/a",I180/AC180)</f>
        <v>11.043906131718394</v>
      </c>
      <c r="AB180" s="71">
        <v>10</v>
      </c>
      <c r="AC180" s="100">
        <v>13.21</v>
      </c>
      <c r="AD180" s="100">
        <v>1.73</v>
      </c>
      <c r="AE180" s="100">
        <v>1.23</v>
      </c>
      <c r="AF180" s="100">
        <v>1.61</v>
      </c>
      <c r="AG180" s="100">
        <v>15.68</v>
      </c>
      <c r="AH180" s="100">
        <v>-5.09</v>
      </c>
      <c r="AI180" s="100">
        <v>10.549999999999999</v>
      </c>
      <c r="AJ180" s="100">
        <v>31.72</v>
      </c>
      <c r="AK180" s="100">
        <v>5.9499999999999993</v>
      </c>
      <c r="AL180" s="100">
        <v>13640</v>
      </c>
      <c r="AM180" s="100">
        <v>0.83</v>
      </c>
      <c r="AN180" s="100">
        <v>0.34</v>
      </c>
      <c r="AO180" s="110">
        <f>IF(U180="n/a","n/a",IF(AA180&lt;0,"n/a",IF(AA180="n/a","n/a",J180+U180-AA180)))</f>
        <v>7.0383044308777869</v>
      </c>
      <c r="AP180" s="111">
        <f>IF(U180="n/a","n/a",J180+U180)</f>
        <v>18.082210562596181</v>
      </c>
      <c r="AQ180" s="112">
        <f>IF(OR(AC180&lt;0.01,AC180="n/a",AF180="n/a"),"n/a",(I180/SQRT(22.5*AC180*(I180/AF180))-1)*100)</f>
        <v>-11.103833673295217</v>
      </c>
      <c r="AR180" s="101">
        <f>INDEX(Historical!$C$7:$C$1063,MATCH(B180,Historical!$B$7:$B$1063,0))*IF(AH180="n/a",1.03,IF(AH180&lt;0,1.01,IF(AH180&gt;10,1.1,(1+AH180/100))))</f>
        <v>0.98980000000000001</v>
      </c>
      <c r="AS180" s="109">
        <f>IF($AI180="n/a",1.03*AR180,IF($AI180&lt;0,1.01*AR180,IF($AI180&gt;10,1.1*AR180,(1+$AI180/100)*AR180)))</f>
        <v>1.0887800000000001</v>
      </c>
      <c r="AT180" s="109">
        <f>IF($AK180="n/a",1.03*AS180,IF($AK180&lt;0,1.01*AS180,IF($AK180&gt;10,1.1*AS180,(1+$AK180/100)*AS180)))</f>
        <v>1.1535624099999999</v>
      </c>
      <c r="AU180" s="109">
        <f>IF($AK180="n/a",1.03*AT180,IF($AK180&lt;0,1.01*AT180,IF($AK180&gt;10,1.1*AT180,(1+$AK180/100)*AT180)))</f>
        <v>1.2221993733949998</v>
      </c>
      <c r="AV180" s="109">
        <f>IF($AK180="n/a",1.03*AU180,IF($AK180&lt;0,1.01*AU180,IF($AK180&gt;10,1.1*AU180,(1+$AK180/100)*AU180)))</f>
        <v>1.2949202361120022</v>
      </c>
      <c r="AW180" s="109">
        <f>SUM(AR180:AV180)</f>
        <v>5.7492620195070021</v>
      </c>
      <c r="AX180" s="113">
        <f>AW180/I180*100</f>
        <v>3.9408198091075484</v>
      </c>
      <c r="AY180" s="698">
        <v>1.35</v>
      </c>
      <c r="AZ180" s="100">
        <v>24.16</v>
      </c>
      <c r="BA180" s="100">
        <v>-13.350000000000001</v>
      </c>
      <c r="BB180" s="100">
        <v>-1.5699999999999998</v>
      </c>
      <c r="BC180" s="100">
        <v>2.13</v>
      </c>
      <c r="BE180" s="12">
        <v>2021</v>
      </c>
      <c r="BF180" s="12">
        <f>IF(BE180&gt;2020,0,IF(BE180&gt;2008,1,IF(BE180&gt;2001,2,IF(BE180&gt;1990,3,IF(BE180&gt;1980,4,IF(BE180&gt;1973,5,IF(BE180&gt;1970,6,IF(BE180&gt;1960,7,IF(BE180&gt;1958,8,IF(BE180&gt;1953,9,10))))))))))</f>
        <v>0</v>
      </c>
      <c r="BG180" s="100">
        <v>8.9700000000000006</v>
      </c>
      <c r="BH180" s="55" t="s">
        <v>121</v>
      </c>
      <c r="BI180" s="55" t="s">
        <v>122</v>
      </c>
    </row>
    <row r="181" spans="1:61" x14ac:dyDescent="0.2">
      <c r="A181" s="116" t="s">
        <v>1658</v>
      </c>
      <c r="B181" s="55" t="s">
        <v>1659</v>
      </c>
      <c r="C181" s="156" t="s">
        <v>125</v>
      </c>
      <c r="D181" s="98" t="s">
        <v>392</v>
      </c>
      <c r="E181" s="157">
        <v>9</v>
      </c>
      <c r="F181" s="2">
        <v>544</v>
      </c>
      <c r="G181" s="2" t="s">
        <v>146</v>
      </c>
      <c r="H181" s="2" t="s">
        <v>146</v>
      </c>
      <c r="I181" s="100">
        <v>74.61</v>
      </c>
      <c r="J181" s="101">
        <f>(M181/I181)*100</f>
        <v>0.42889693070633966</v>
      </c>
      <c r="K181" s="104">
        <v>0.08</v>
      </c>
      <c r="L181" s="71">
        <v>4</v>
      </c>
      <c r="M181" s="28">
        <f>K181*L181</f>
        <v>0.32</v>
      </c>
      <c r="N181" s="103" t="s">
        <v>147</v>
      </c>
      <c r="O181" s="104">
        <v>7.4999999999999997E-2</v>
      </c>
      <c r="P181" s="158">
        <v>46101</v>
      </c>
      <c r="Q181" s="158">
        <v>46122</v>
      </c>
      <c r="R181" s="28">
        <f>(K181-O181)/O181*100</f>
        <v>6.6666666666666732</v>
      </c>
      <c r="S181" s="105">
        <f>IF(INDEX(Historical!$D$7:$D1646,MATCH(B181,Historical!$B$7:$B$1062,0))=0,"n/a",(INDEX(Historical!$C$7:$C$1062,MATCH(B181,Historical!$B$7:$B$1062,0))/INDEX(Historical!$D$7:$D$1062,MATCH(B181,Historical!$B$7:$B$1062,0))-1)*100)</f>
        <v>7.2727272727272529</v>
      </c>
      <c r="T181" s="105">
        <f>IF(INDEX(Historical!$F$7:$F$1062,MATCH(B181,Historical!$B$7:$B$1062,0))=0,"n/a",((INDEX(Historical!$C$7:$C$1062,MATCH(B181,Historical!$B$7:$B$1062,0))/INDEX(Historical!$F$7:$F$1062,MATCH(B181,Historical!$B$7:$B$1062,0)))^(1/3)-1)*100)</f>
        <v>7.8743150660129491</v>
      </c>
      <c r="U181" s="105">
        <f>IF(INDEX(Historical!$H$7:$H$1062,MATCH(B181,Historical!$B$7:$B$1062,0))=0,"n/a",((INDEX(Historical!$C$7:$C$1062,MATCH(B181,Historical!$B$7:$B$1062,0))/INDEX(Historical!$H$7:$H$1062,MATCH(B181,Historical!$B$7:$B$1062,0)))^(1/5)-1)*100)</f>
        <v>8.6319263634774721</v>
      </c>
      <c r="V181" s="105" t="str">
        <f>IF(INDEX(Historical!$M$7:$M$1062,MATCH(B181,Historical!$B$7:$B$1062,0))=0,"n/a",((INDEX(Historical!$C$7:$C$1062,MATCH(B181,Historical!$B$7:$B$1062,0))/INDEX(Historical!$M$7:$M$1062,MATCH(B181,Historical!$B$7:$B$1062,0)))^(1/10)-1)*100)</f>
        <v>n/a</v>
      </c>
      <c r="W181" s="106" t="str">
        <f>IF(OR(U181&lt;=0,U181="n/a",V181&lt;=0,V181="n/a"),"n/a",U181/V181)</f>
        <v>n/a</v>
      </c>
      <c r="X181" s="107">
        <f>IF(OR(AJ181&lt;=0,AJ181="n/a",U181&lt;=0,U181="n/a"),"n/a",U181/AJ181)</f>
        <v>0.78902434766704499</v>
      </c>
      <c r="Y181" s="165"/>
      <c r="Z181" s="101">
        <f>IF(OR(AC181&lt;0.01,AC181="n/a"),"n/a",M181/AC181*100)</f>
        <v>10.8843537414966</v>
      </c>
      <c r="AA181" s="109">
        <f>IF(OR(AC181&lt;0.01,AC181="n/a"),"n/a",I181/AC181)</f>
        <v>25.377551020408163</v>
      </c>
      <c r="AB181" s="71">
        <v>12</v>
      </c>
      <c r="AC181" s="100">
        <v>2.94</v>
      </c>
      <c r="AD181" s="100" t="s">
        <v>142</v>
      </c>
      <c r="AE181" s="100">
        <v>3</v>
      </c>
      <c r="AF181" s="100">
        <v>3.95</v>
      </c>
      <c r="AG181" s="100">
        <v>19.61</v>
      </c>
      <c r="AH181" s="100">
        <v>-54.279999999999994</v>
      </c>
      <c r="AI181" s="100">
        <v>47.68</v>
      </c>
      <c r="AJ181" s="100">
        <v>10.94</v>
      </c>
      <c r="AK181" s="100">
        <v>-3.7900000000000005</v>
      </c>
      <c r="AL181" s="100">
        <v>1450</v>
      </c>
      <c r="AM181" s="100">
        <v>6.2799999999999994</v>
      </c>
      <c r="AN181" s="100">
        <v>0.85</v>
      </c>
      <c r="AO181" s="110">
        <f>IF(U181="n/a","n/a",IF(AA181&lt;0,"n/a",IF(AA181="n/a","n/a",J181+U181-AA181)))</f>
        <v>-16.31672772622435</v>
      </c>
      <c r="AP181" s="111">
        <f>IF(U181="n/a","n/a",J181+U181)</f>
        <v>9.0608232941838125</v>
      </c>
      <c r="AQ181" s="112">
        <f>IF(OR(AC181&lt;0.01,AC181="n/a",AF181="n/a"),"n/a",(I181/SQRT(22.5*AC181*(I181/AF181))-1)*100)</f>
        <v>111.07273788974288</v>
      </c>
      <c r="AR181" s="101">
        <f>INDEX(Historical!$C$7:$C$1063,MATCH(B181,Historical!$B$7:$B$1063,0))*IF(AH181="n/a",1.03,IF(AH181&lt;0,1.01,IF(AH181&gt;10,1.1,(1+AH181/100))))</f>
        <v>0.29794999999999999</v>
      </c>
      <c r="AS181" s="109">
        <f>IF($AI181="n/a",1.03*AR181,IF($AI181&lt;0,1.01*AR181,IF($AI181&gt;10,1.1*AR181,(1+$AI181/100)*AR181)))</f>
        <v>0.32774500000000001</v>
      </c>
      <c r="AT181" s="109">
        <f>IF($AK181="n/a",1.03*AS181,IF($AK181&lt;0,1.01*AS181,IF($AK181&gt;10,1.1*AS181,(1+$AK181/100)*AS181)))</f>
        <v>0.33102245000000002</v>
      </c>
      <c r="AU181" s="109">
        <f>IF($AK181="n/a",1.03*AT181,IF($AK181&lt;0,1.01*AT181,IF($AK181&gt;10,1.1*AT181,(1+$AK181/100)*AT181)))</f>
        <v>0.33433267450000004</v>
      </c>
      <c r="AV181" s="109">
        <f>IF($AK181="n/a",1.03*AU181,IF($AK181&lt;0,1.01*AU181,IF($AK181&gt;10,1.1*AU181,(1+$AK181/100)*AU181)))</f>
        <v>0.33767600124500002</v>
      </c>
      <c r="AW181" s="109">
        <f>SUM(AR181:AV181)</f>
        <v>1.6287261257449999</v>
      </c>
      <c r="AX181" s="113">
        <f>AW181/I181*100</f>
        <v>2.1829863634164322</v>
      </c>
      <c r="AY181" s="698">
        <v>0.92</v>
      </c>
      <c r="AZ181" s="100">
        <v>13.389999999999999</v>
      </c>
      <c r="BA181" s="100">
        <v>-49.21</v>
      </c>
      <c r="BB181" s="100">
        <v>-10.299999999999999</v>
      </c>
      <c r="BC181" s="100">
        <v>-22.21</v>
      </c>
      <c r="BE181" s="12">
        <v>2018</v>
      </c>
      <c r="BF181" s="12">
        <f>IF(BE181&gt;2020,0,IF(BE181&gt;2008,1,IF(BE181&gt;2001,2,IF(BE181&gt;1990,3,IF(BE181&gt;1980,4,IF(BE181&gt;1973,5,IF(BE181&gt;1970,6,IF(BE181&gt;1960,7,IF(BE181&gt;1958,8,IF(BE181&gt;1953,9,10))))))))))</f>
        <v>1</v>
      </c>
      <c r="BG181" s="100">
        <v>8.2900000000000009</v>
      </c>
      <c r="BH181" s="55" t="s">
        <v>121</v>
      </c>
      <c r="BI181" s="55" t="s">
        <v>122</v>
      </c>
    </row>
    <row r="182" spans="1:61" x14ac:dyDescent="0.2">
      <c r="A182" s="146" t="s">
        <v>3422</v>
      </c>
      <c r="B182" s="55" t="s">
        <v>3423</v>
      </c>
      <c r="C182" s="156" t="s">
        <v>263</v>
      </c>
      <c r="D182" s="98" t="s">
        <v>264</v>
      </c>
      <c r="E182" s="157">
        <v>5</v>
      </c>
      <c r="F182" s="2">
        <v>715</v>
      </c>
      <c r="G182" s="2" t="s">
        <v>146</v>
      </c>
      <c r="H182" s="2" t="s">
        <v>146</v>
      </c>
      <c r="I182" s="100">
        <v>270.37</v>
      </c>
      <c r="J182" s="101">
        <f>(M182/I182)*100</f>
        <v>1.849317601804934</v>
      </c>
      <c r="K182" s="104">
        <v>1.25</v>
      </c>
      <c r="L182" s="71">
        <v>4</v>
      </c>
      <c r="M182" s="28">
        <f>K182*L182</f>
        <v>5</v>
      </c>
      <c r="N182" s="103" t="s">
        <v>151</v>
      </c>
      <c r="O182" s="104">
        <v>1</v>
      </c>
      <c r="P182" s="158">
        <v>46142</v>
      </c>
      <c r="Q182" s="158">
        <v>46157</v>
      </c>
      <c r="R182" s="28">
        <f>(K182-O182)/O182*100</f>
        <v>25</v>
      </c>
      <c r="S182" s="105">
        <f>IF(INDEX(Historical!$D$7:$D1734,MATCH(B182,Historical!$B$7:$B$1062,0))=0,"n/a",(INDEX(Historical!$C$7:$C$1062,MATCH(B182,Historical!$B$7:$B$1062,0))/INDEX(Historical!$D$7:$D$1062,MATCH(B182,Historical!$B$7:$B$1062,0))-1)*100)</f>
        <v>36.363636363636353</v>
      </c>
      <c r="T182" s="105">
        <f>IF(INDEX(Historical!$F$7:$F$1062,MATCH(B182,Historical!$B$7:$B$1062,0))=0,"n/a",((INDEX(Historical!$C$7:$C$1062,MATCH(B182,Historical!$B$7:$B$1062,0))/INDEX(Historical!$F$7:$F$1062,MATCH(B182,Historical!$B$7:$B$1062,0)))^(1/3)-1)*100)</f>
        <v>38.878306071956061</v>
      </c>
      <c r="U182" s="105">
        <f>IF(INDEX(Historical!$H$7:$H$1062,MATCH(B182,Historical!$B$7:$B$1062,0))=0,"n/a",((INDEX(Historical!$C$7:$C$1062,MATCH(B182,Historical!$B$7:$B$1062,0))/INDEX(Historical!$H$7:$H$1062,MATCH(B182,Historical!$B$7:$B$1062,0)))^(1/5)-1)*100)</f>
        <v>25.386037971869602</v>
      </c>
      <c r="V182" s="105">
        <f>IF(INDEX(Historical!$M$7:$M$1062,MATCH(B182,Historical!$B$7:$B$1062,0))=0,"n/a",((INDEX(Historical!$C$7:$C$1062,MATCH(B182,Historical!$B$7:$B$1062,0))/INDEX(Historical!$M$7:$M$1062,MATCH(B182,Historical!$B$7:$B$1062,0)))^(1/10)-1)*100)</f>
        <v>1.0143693836658807</v>
      </c>
      <c r="W182" s="106">
        <f>IF(OR(U182&lt;=0,U182="n/a",V182&lt;=0,V182="n/a"),"n/a",U182/V182)</f>
        <v>25.02642368811026</v>
      </c>
      <c r="X182" s="107" t="str">
        <f>IF(OR(AJ182&lt;=0,AJ182="n/a",U182&lt;=0,U182="n/a"),"n/a",U182/AJ182)</f>
        <v>n/a</v>
      </c>
      <c r="Y182" s="159"/>
      <c r="Z182" s="101">
        <f>IF(OR(AC182&lt;0.01,AC182="n/a"),"n/a",M182/AC182*100)</f>
        <v>50.916496945010181</v>
      </c>
      <c r="AA182" s="109">
        <f>IF(OR(AC182&lt;0.01,AC182="n/a"),"n/a",I182/AC182)</f>
        <v>27.532586558044805</v>
      </c>
      <c r="AB182" s="71">
        <v>12</v>
      </c>
      <c r="AC182" s="100">
        <v>9.82</v>
      </c>
      <c r="AD182" s="100">
        <v>1.1100000000000001</v>
      </c>
      <c r="AE182" s="100">
        <v>3.48</v>
      </c>
      <c r="AF182" s="100">
        <v>18.510000000000002</v>
      </c>
      <c r="AG182" s="100">
        <v>75.87</v>
      </c>
      <c r="AH182" s="100">
        <v>27.05</v>
      </c>
      <c r="AI182" s="100">
        <v>14.64</v>
      </c>
      <c r="AJ182" s="100" t="s">
        <v>142</v>
      </c>
      <c r="AK182" s="100">
        <v>19.64</v>
      </c>
      <c r="AL182" s="100">
        <v>58030</v>
      </c>
      <c r="AM182" s="100">
        <v>1.5699999999999998</v>
      </c>
      <c r="AN182" s="100">
        <v>6.1</v>
      </c>
      <c r="AO182" s="110">
        <f>IF(U182="n/a","n/a",IF(AA182&lt;0,"n/a",IF(AA182="n/a","n/a",J182+U182-AA182)))</f>
        <v>-0.29723098437026962</v>
      </c>
      <c r="AP182" s="111">
        <f>IF(U182="n/a","n/a",J182+U182)</f>
        <v>27.235355573674536</v>
      </c>
      <c r="AQ182" s="112">
        <f>IF(OR(AC182&lt;0.01,AC182="n/a",AF182="n/a"),"n/a",(I182/SQRT(22.5*AC182*(I182/AF182))-1)*100)</f>
        <v>375.92164489985322</v>
      </c>
      <c r="AR182" s="101">
        <f>INDEX(Historical!$C$7:$C$1063,MATCH(B182,Historical!$B$7:$B$1063,0))*IF(AH182="n/a",1.03,IF(AH182&lt;0,1.01,IF(AH182&gt;10,1.1,(1+AH182/100))))</f>
        <v>4.125</v>
      </c>
      <c r="AS182" s="109">
        <f>IF($AI182="n/a",1.03*AR182,IF($AI182&lt;0,1.01*AR182,IF($AI182&gt;10,1.1*AR182,(1+$AI182/100)*AR182)))</f>
        <v>4.5375000000000005</v>
      </c>
      <c r="AT182" s="109">
        <f>IF($AK182="n/a",1.03*AS182,IF($AK182&lt;0,1.01*AS182,IF($AK182&gt;10,1.1*AS182,(1+$AK182/100)*AS182)))</f>
        <v>4.9912500000000009</v>
      </c>
      <c r="AU182" s="109">
        <f>IF($AK182="n/a",1.03*AT182,IF($AK182&lt;0,1.01*AT182,IF($AK182&gt;10,1.1*AT182,(1+$AK182/100)*AT182)))</f>
        <v>5.4903750000000011</v>
      </c>
      <c r="AV182" s="109">
        <f>IF($AK182="n/a",1.03*AU182,IF($AK182&lt;0,1.01*AU182,IF($AK182&gt;10,1.1*AU182,(1+$AK182/100)*AU182)))</f>
        <v>6.0394125000000018</v>
      </c>
      <c r="AW182" s="109">
        <f>SUM(AR182:AV182)</f>
        <v>25.183537500000003</v>
      </c>
      <c r="AX182" s="113">
        <f>AW182/I182*100</f>
        <v>9.3144718348929256</v>
      </c>
      <c r="AY182" s="698">
        <v>0.72</v>
      </c>
      <c r="AZ182" s="100">
        <v>87.570000000000007</v>
      </c>
      <c r="BA182" s="100">
        <v>-7.1</v>
      </c>
      <c r="BB182" s="100">
        <v>0.27999999999999997</v>
      </c>
      <c r="BC182" s="100">
        <v>21.48</v>
      </c>
      <c r="BE182" s="12">
        <v>2022</v>
      </c>
      <c r="BF182" s="12">
        <f>IF(BE182&gt;2020,0,IF(BE182&gt;2008,1,IF(BE182&gt;2001,2,IF(BE182&gt;1990,3,IF(BE182&gt;1980,4,IF(BE182&gt;1973,5,IF(BE182&gt;1970,6,IF(BE182&gt;1960,7,IF(BE182&gt;1958,8,IF(BE182&gt;1953,9,10))))))))))</f>
        <v>0</v>
      </c>
      <c r="BG182" s="100">
        <v>8.49</v>
      </c>
      <c r="BH182" s="55" t="s">
        <v>121</v>
      </c>
      <c r="BI182" s="55" t="s">
        <v>122</v>
      </c>
    </row>
    <row r="183" spans="1:61" x14ac:dyDescent="0.2">
      <c r="A183" s="116" t="s">
        <v>1660</v>
      </c>
      <c r="B183" s="55" t="s">
        <v>1661</v>
      </c>
      <c r="C183" s="156" t="s">
        <v>116</v>
      </c>
      <c r="D183" s="98" t="s">
        <v>150</v>
      </c>
      <c r="E183" s="157">
        <v>6</v>
      </c>
      <c r="F183" s="2">
        <v>641</v>
      </c>
      <c r="G183" s="2" t="s">
        <v>146</v>
      </c>
      <c r="H183" s="2" t="s">
        <v>146</v>
      </c>
      <c r="I183" s="100">
        <v>454.95</v>
      </c>
      <c r="J183" s="101">
        <f>(M183/I183)*100</f>
        <v>0.9231783712495879</v>
      </c>
      <c r="K183" s="104">
        <v>1.05</v>
      </c>
      <c r="L183" s="71">
        <v>4</v>
      </c>
      <c r="M183" s="28">
        <f>K183*L183</f>
        <v>4.2</v>
      </c>
      <c r="N183" s="103" t="s">
        <v>270</v>
      </c>
      <c r="O183" s="104">
        <v>0.94</v>
      </c>
      <c r="P183" s="158">
        <v>46087</v>
      </c>
      <c r="Q183" s="158">
        <v>46112</v>
      </c>
      <c r="R183" s="28">
        <f>(K183-O183)/O183*100</f>
        <v>11.702127659574479</v>
      </c>
      <c r="S183" s="105">
        <f>IF(INDEX(Historical!$D$7:$D1658,MATCH(B183,Historical!$B$7:$B$1062,0))=0,"n/a",(INDEX(Historical!$C$7:$C$1062,MATCH(B183,Historical!$B$7:$B$1062,0))/INDEX(Historical!$D$7:$D$1062,MATCH(B183,Historical!$B$7:$B$1062,0))-1)*100)</f>
        <v>11.904761904761907</v>
      </c>
      <c r="T183" s="105">
        <f>IF(INDEX(Historical!$F$7:$F$1062,MATCH(B183,Historical!$B$7:$B$1062,0))=0,"n/a",((INDEX(Historical!$C$7:$C$1062,MATCH(B183,Historical!$B$7:$B$1062,0))/INDEX(Historical!$F$7:$F$1062,MATCH(B183,Historical!$B$7:$B$1062,0)))^(1/3)-1)*100)</f>
        <v>11.948346574485047</v>
      </c>
      <c r="U183" s="105">
        <f>IF(INDEX(Historical!$H$7:$H$1062,MATCH(B183,Historical!$B$7:$B$1062,0))=0,"n/a",((INDEX(Historical!$C$7:$C$1062,MATCH(B183,Historical!$B$7:$B$1062,0))/INDEX(Historical!$H$7:$H$1062,MATCH(B183,Historical!$B$7:$B$1062,0)))^(1/5)-1)*100)</f>
        <v>12.142542134526657</v>
      </c>
      <c r="V183" s="105">
        <f>IF(INDEX(Historical!$M$7:$M$1062,MATCH(B183,Historical!$B$7:$B$1062,0))=0,"n/a",((INDEX(Historical!$C$7:$C$1062,MATCH(B183,Historical!$B$7:$B$1062,0))/INDEX(Historical!$M$7:$M$1062,MATCH(B183,Historical!$B$7:$B$1062,0)))^(1/10)-1)*100)</f>
        <v>12.47939858837983</v>
      </c>
      <c r="W183" s="106">
        <f>IF(OR(U183&lt;=0,U183="n/a",V183&lt;=0,V183="n/a"),"n/a",U183/V183)</f>
        <v>0.97300699617313002</v>
      </c>
      <c r="X183" s="107">
        <f>IF(OR(AJ183&lt;=0,AJ183="n/a",U183&lt;=0,U183="n/a"),"n/a",U183/AJ183)</f>
        <v>0.41133272813437183</v>
      </c>
      <c r="Y183" s="162"/>
      <c r="Z183" s="101">
        <f>IF(OR(AC183&lt;0.01,AC183="n/a"),"n/a",M183/AC183*100)</f>
        <v>31.818181818181824</v>
      </c>
      <c r="AA183" s="109">
        <f>IF(OR(AC183&lt;0.01,AC183="n/a"),"n/a",I183/AC183)</f>
        <v>34.465909090909093</v>
      </c>
      <c r="AB183" s="71">
        <v>12</v>
      </c>
      <c r="AC183" s="100">
        <v>13.2</v>
      </c>
      <c r="AD183" s="100">
        <v>1.69</v>
      </c>
      <c r="AE183" s="100">
        <v>4.51</v>
      </c>
      <c r="AF183" s="100">
        <v>11.62</v>
      </c>
      <c r="AG183" s="100">
        <v>36.449999999999996</v>
      </c>
      <c r="AH183" s="100">
        <v>15.959999999999999</v>
      </c>
      <c r="AI183" s="100">
        <v>14.790000000000001</v>
      </c>
      <c r="AJ183" s="100">
        <v>29.520000000000003</v>
      </c>
      <c r="AK183" s="100">
        <v>15.52</v>
      </c>
      <c r="AL183" s="100">
        <v>100100</v>
      </c>
      <c r="AM183" s="100">
        <v>0.28999999999999998</v>
      </c>
      <c r="AN183" s="100">
        <v>0.54</v>
      </c>
      <c r="AO183" s="110">
        <f>IF(U183="n/a","n/a",IF(AA183&lt;0,"n/a",IF(AA183="n/a","n/a",J183+U183-AA183)))</f>
        <v>-21.400188585132849</v>
      </c>
      <c r="AP183" s="111">
        <f>IF(U183="n/a","n/a",J183+U183)</f>
        <v>13.065720505776245</v>
      </c>
      <c r="AQ183" s="112">
        <f>IF(OR(AC183&lt;0.01,AC183="n/a",AF183="n/a"),"n/a",(I183/SQRT(22.5*AC183*(I183/AF183))-1)*100)</f>
        <v>321.8972300540413</v>
      </c>
      <c r="AR183" s="101">
        <f>INDEX(Historical!$C$7:$C$1063,MATCH(B183,Historical!$B$7:$B$1063,0))*IF(AH183="n/a",1.03,IF(AH183&lt;0,1.01,IF(AH183&gt;10,1.1,(1+AH183/100))))</f>
        <v>4.1360000000000001</v>
      </c>
      <c r="AS183" s="109">
        <f>IF($AI183="n/a",1.03*AR183,IF($AI183&lt;0,1.01*AR183,IF($AI183&gt;10,1.1*AR183,(1+$AI183/100)*AR183)))</f>
        <v>4.5496000000000008</v>
      </c>
      <c r="AT183" s="109">
        <f>IF($AK183="n/a",1.03*AS183,IF($AK183&lt;0,1.01*AS183,IF($AK183&gt;10,1.1*AS183,(1+$AK183/100)*AS183)))</f>
        <v>5.0045600000000015</v>
      </c>
      <c r="AU183" s="109">
        <f>IF($AK183="n/a",1.03*AT183,IF($AK183&lt;0,1.01*AT183,IF($AK183&gt;10,1.1*AT183,(1+$AK183/100)*AT183)))</f>
        <v>5.5050160000000021</v>
      </c>
      <c r="AV183" s="109">
        <f>IF($AK183="n/a",1.03*AU183,IF($AK183&lt;0,1.01*AU183,IF($AK183&gt;10,1.1*AU183,(1+$AK183/100)*AU183)))</f>
        <v>6.0555176000000026</v>
      </c>
      <c r="AW183" s="109">
        <f>SUM(AR183:AV183)</f>
        <v>25.250693600000005</v>
      </c>
      <c r="AX183" s="113">
        <f>AW183/I183*100</f>
        <v>5.5502129025167619</v>
      </c>
      <c r="AY183" s="698">
        <v>1.2</v>
      </c>
      <c r="AZ183" s="100">
        <v>30.709999999999997</v>
      </c>
      <c r="BA183" s="100">
        <v>-10.07</v>
      </c>
      <c r="BB183" s="100">
        <v>-3.1</v>
      </c>
      <c r="BC183" s="100">
        <v>3.4299999999999997</v>
      </c>
      <c r="BE183" s="12">
        <v>2021</v>
      </c>
      <c r="BF183" s="12">
        <f>IF(BE183&gt;2020,0,IF(BE183&gt;2008,1,IF(BE183&gt;2001,2,IF(BE183&gt;1990,3,IF(BE183&gt;1980,4,IF(BE183&gt;1973,5,IF(BE183&gt;1970,6,IF(BE183&gt;1960,7,IF(BE183&gt;1958,8,IF(BE183&gt;1953,9,10))))))))))</f>
        <v>0</v>
      </c>
      <c r="BG183" s="100">
        <v>13.36</v>
      </c>
      <c r="BH183" s="55" t="s">
        <v>121</v>
      </c>
      <c r="BI183" s="55" t="s">
        <v>122</v>
      </c>
    </row>
    <row r="184" spans="1:61" x14ac:dyDescent="0.2">
      <c r="A184" s="116" t="s">
        <v>1662</v>
      </c>
      <c r="B184" s="55" t="s">
        <v>1663</v>
      </c>
      <c r="C184" s="156" t="s">
        <v>300</v>
      </c>
      <c r="D184" s="98" t="s">
        <v>301</v>
      </c>
      <c r="E184" s="157">
        <v>5</v>
      </c>
      <c r="F184" s="2">
        <v>677</v>
      </c>
      <c r="G184" s="2" t="s">
        <v>146</v>
      </c>
      <c r="H184" s="2" t="s">
        <v>146</v>
      </c>
      <c r="I184" s="100">
        <v>15.11</v>
      </c>
      <c r="J184" s="101">
        <f>(M184/I184)*100</f>
        <v>5.9563203176704178</v>
      </c>
      <c r="K184" s="104">
        <v>0.22500000000000001</v>
      </c>
      <c r="L184" s="71">
        <v>4</v>
      </c>
      <c r="M184" s="28">
        <f>K184*L184</f>
        <v>0.9</v>
      </c>
      <c r="N184" s="103" t="s">
        <v>158</v>
      </c>
      <c r="O184" s="104">
        <v>0.215</v>
      </c>
      <c r="P184" s="115">
        <v>45792</v>
      </c>
      <c r="Q184" s="115">
        <v>45823</v>
      </c>
      <c r="R184" s="28">
        <f>(K184-O184)/O184*100</f>
        <v>4.6511627906976782</v>
      </c>
      <c r="S184" s="105">
        <f>IF(INDEX(Historical!$D$7:$D1672,MATCH(B184,Historical!$B$7:$B$1062,0))=0,"n/a",(INDEX(Historical!$C$7:$C$1062,MATCH(B184,Historical!$B$7:$B$1062,0))/INDEX(Historical!$D$7:$D$1062,MATCH(B184,Historical!$B$7:$B$1062,0))-1)*100)</f>
        <v>4.705882352941182</v>
      </c>
      <c r="T184" s="105">
        <f>IF(INDEX(Historical!$F$7:$F$1062,MATCH(B184,Historical!$B$7:$B$1062,0))=0,"n/a",((INDEX(Historical!$C$7:$C$1062,MATCH(B184,Historical!$B$7:$B$1062,0))/INDEX(Historical!$F$7:$F$1062,MATCH(B184,Historical!$B$7:$B$1062,0)))^(1/3)-1)*100)</f>
        <v>3.6175549029630494</v>
      </c>
      <c r="U184" s="105">
        <f>IF(INDEX(Historical!$H$7:$H$1062,MATCH(B184,Historical!$B$7:$B$1062,0))=0,"n/a",((INDEX(Historical!$C$7:$C$1062,MATCH(B184,Historical!$B$7:$B$1062,0))/INDEX(Historical!$H$7:$H$1062,MATCH(B184,Historical!$B$7:$B$1062,0)))^(1/5)-1)*100)</f>
        <v>4.3305512448100103</v>
      </c>
      <c r="V184" s="105">
        <f>IF(INDEX(Historical!$M$7:$M$1062,MATCH(B184,Historical!$B$7:$B$1062,0))=0,"n/a",((INDEX(Historical!$C$7:$C$1062,MATCH(B184,Historical!$B$7:$B$1062,0))/INDEX(Historical!$M$7:$M$1062,MATCH(B184,Historical!$B$7:$B$1062,0)))^(1/10)-1)*100)</f>
        <v>2.1423277808030106</v>
      </c>
      <c r="W184" s="106">
        <f>IF(OR(U184&lt;=0,U184="n/a",V184&lt;=0,V184="n/a"),"n/a",U184/V184)</f>
        <v>2.0214232778080232</v>
      </c>
      <c r="X184" s="107" t="str">
        <f>IF(OR(AJ184&lt;=0,AJ184="n/a",U184&lt;=0,U184="n/a"),"n/a",U184/AJ184)</f>
        <v>n/a</v>
      </c>
      <c r="Y184" s="162"/>
      <c r="Z184" s="101">
        <f>IF(OR(AC184&lt;0.01,AC184="n/a"),"n/a",M184/AC184*100)</f>
        <v>900</v>
      </c>
      <c r="AA184" s="109">
        <f>IF(OR(AC184&lt;0.01,AC184="n/a"),"n/a",I184/AC184)</f>
        <v>151.1</v>
      </c>
      <c r="AB184" s="71">
        <v>12</v>
      </c>
      <c r="AC184" s="100">
        <v>0.1</v>
      </c>
      <c r="AD184" s="100" t="s">
        <v>142</v>
      </c>
      <c r="AE184" s="100">
        <v>4.83</v>
      </c>
      <c r="AF184" s="100">
        <v>2.2599999999999998</v>
      </c>
      <c r="AG184" s="100">
        <v>3.25</v>
      </c>
      <c r="AH184" s="100">
        <v>100</v>
      </c>
      <c r="AI184" s="100">
        <v>23.21</v>
      </c>
      <c r="AJ184" s="100" t="s">
        <v>142</v>
      </c>
      <c r="AK184" s="100" t="s">
        <v>142</v>
      </c>
      <c r="AL184" s="100">
        <v>1290</v>
      </c>
      <c r="AM184" s="100">
        <v>6.3299999999999992</v>
      </c>
      <c r="AN184" s="100">
        <v>0.85</v>
      </c>
      <c r="AO184" s="110">
        <f>IF(U184="n/a","n/a",IF(AA184&lt;0,"n/a",IF(AA184="n/a","n/a",J184+U184-AA184)))</f>
        <v>-140.81312843751957</v>
      </c>
      <c r="AP184" s="111">
        <f>IF(U184="n/a","n/a",J184+U184)</f>
        <v>10.286871562480428</v>
      </c>
      <c r="AQ184" s="112">
        <f>IF(OR(AC184&lt;0.01,AC184="n/a",AF184="n/a"),"n/a",(I184/SQRT(22.5*AC184*(I184/AF184))-1)*100)</f>
        <v>289.57868981189864</v>
      </c>
      <c r="AR184" s="101">
        <f>INDEX(Historical!$C$7:$C$1063,MATCH(B184,Historical!$B$7:$B$1063,0))*IF(AH184="n/a",1.03,IF(AH184&lt;0,1.01,IF(AH184&gt;10,1.1,(1+AH184/100))))</f>
        <v>0.97900000000000009</v>
      </c>
      <c r="AS184" s="109">
        <f>IF($AI184="n/a",1.03*AR184,IF($AI184&lt;0,1.01*AR184,IF($AI184&gt;10,1.1*AR184,(1+$AI184/100)*AR184)))</f>
        <v>1.0769000000000002</v>
      </c>
      <c r="AT184" s="109">
        <f>IF($AK184="n/a",1.03*AS184,IF($AK184&lt;0,1.01*AS184,IF($AK184&gt;10,1.1*AS184,(1+$AK184/100)*AS184)))</f>
        <v>1.1092070000000003</v>
      </c>
      <c r="AU184" s="109">
        <f>IF($AK184="n/a",1.03*AT184,IF($AK184&lt;0,1.01*AT184,IF($AK184&gt;10,1.1*AT184,(1+$AK184/100)*AT184)))</f>
        <v>1.1424832100000004</v>
      </c>
      <c r="AV184" s="109">
        <f>IF($AK184="n/a",1.03*AU184,IF($AK184&lt;0,1.01*AU184,IF($AK184&gt;10,1.1*AU184,(1+$AK184/100)*AU184)))</f>
        <v>1.1767577063000005</v>
      </c>
      <c r="AW184" s="109">
        <f>SUM(AR184:AV184)</f>
        <v>5.4843479163000008</v>
      </c>
      <c r="AX184" s="113">
        <f>AW184/I184*100</f>
        <v>36.296147692256788</v>
      </c>
      <c r="AY184" s="698">
        <v>0.95</v>
      </c>
      <c r="AZ184" s="100">
        <v>8.4699999999999989</v>
      </c>
      <c r="BA184" s="100">
        <v>-11.01</v>
      </c>
      <c r="BB184" s="100">
        <v>-1.35</v>
      </c>
      <c r="BC184" s="100">
        <v>-1.41</v>
      </c>
      <c r="BE184" s="12">
        <v>2021</v>
      </c>
      <c r="BF184" s="12">
        <f>IF(BE184&gt;2020,0,IF(BE184&gt;2008,1,IF(BE184&gt;2001,2,IF(BE184&gt;1990,3,IF(BE184&gt;1980,4,IF(BE184&gt;1973,5,IF(BE184&gt;1970,6,IF(BE184&gt;1960,7,IF(BE184&gt;1958,8,IF(BE184&gt;1953,9,10))))))))))</f>
        <v>0</v>
      </c>
      <c r="BG184" s="100">
        <v>1.82</v>
      </c>
      <c r="BH184" s="55" t="s">
        <v>121</v>
      </c>
      <c r="BI184" s="55" t="s">
        <v>302</v>
      </c>
    </row>
    <row r="185" spans="1:61" x14ac:dyDescent="0.2">
      <c r="A185" s="116" t="s">
        <v>5558</v>
      </c>
      <c r="B185" s="55" t="s">
        <v>5551</v>
      </c>
      <c r="C185" s="156" t="s">
        <v>125</v>
      </c>
      <c r="D185" s="98" t="s">
        <v>126</v>
      </c>
      <c r="E185" s="157">
        <v>6</v>
      </c>
      <c r="F185" s="2">
        <v>626</v>
      </c>
      <c r="G185" s="2" t="s">
        <v>146</v>
      </c>
      <c r="H185" s="2" t="s">
        <v>146</v>
      </c>
      <c r="I185" s="100">
        <v>14.12</v>
      </c>
      <c r="J185" s="101">
        <f>(M185/I185)*100</f>
        <v>1.784702549575071</v>
      </c>
      <c r="K185" s="104">
        <v>6.3E-2</v>
      </c>
      <c r="L185" s="71">
        <v>4</v>
      </c>
      <c r="M185" s="28">
        <f>K185*L185</f>
        <v>0.252</v>
      </c>
      <c r="N185" s="103" t="s">
        <v>320</v>
      </c>
      <c r="O185" s="104">
        <v>6.0999999999999999E-2</v>
      </c>
      <c r="P185" s="158">
        <v>46006</v>
      </c>
      <c r="Q185" s="158">
        <v>46024</v>
      </c>
      <c r="R185" s="28">
        <f>(K185-O185)/O185*100</f>
        <v>3.2786885245901667</v>
      </c>
      <c r="S185" s="105">
        <f>IF(INDEX(Historical!$D$7:$D1742,MATCH(B185,Historical!$B$7:$B$1062,0))=0,"n/a",(INDEX(Historical!$C$7:$C$1062,MATCH(B185,Historical!$B$7:$B$1062,0))/INDEX(Historical!$D$7:$D$1062,MATCH(B185,Historical!$B$7:$B$1062,0))-1)*100)</f>
        <v>4.2735042735042805</v>
      </c>
      <c r="T185" s="105">
        <f>IF(INDEX(Historical!$F$7:$F$1062,MATCH(B185,Historical!$B$7:$B$1062,0))=0,"n/a",((INDEX(Historical!$C$7:$C$1062,MATCH(B185,Historical!$B$7:$B$1062,0))/INDEX(Historical!$F$7:$F$1062,MATCH(B185,Historical!$B$7:$B$1062,0)))^(1/3)-1)*100)</f>
        <v>4.1466628254373861</v>
      </c>
      <c r="U185" s="105">
        <f>IF(INDEX(Historical!$H$7:$H$1062,MATCH(B185,Historical!$B$7:$B$1062,0))=0,"n/a",((INDEX(Historical!$C$7:$C$1062,MATCH(B185,Historical!$B$7:$B$1062,0))/INDEX(Historical!$H$7:$H$1062,MATCH(B185,Historical!$B$7:$B$1062,0)))^(1/5)-1)*100)</f>
        <v>37.304244995420753</v>
      </c>
      <c r="V185" s="105" t="str">
        <f>IF(INDEX(Historical!$M$7:$M$1062,MATCH(B185,Historical!$B$7:$B$1062,0))=0,"n/a",((INDEX(Historical!$C$7:$C$1062,MATCH(B185,Historical!$B$7:$B$1062,0))/INDEX(Historical!$M$7:$M$1062,MATCH(B185,Historical!$B$7:$B$1062,0)))^(1/10)-1)*100)</f>
        <v>n/a</v>
      </c>
      <c r="W185" s="106" t="str">
        <f>IF(OR(U185&lt;=0,U185="n/a",V185&lt;=0,V185="n/a"),"n/a",U185/V185)</f>
        <v>n/a</v>
      </c>
      <c r="X185" s="107" t="str">
        <f>IF(OR(AJ185&lt;=0,AJ185="n/a",U185&lt;=0,U185="n/a"),"n/a",U185/AJ185)</f>
        <v>n/a</v>
      </c>
      <c r="Y185" s="162"/>
      <c r="Z185" s="101" t="str">
        <f>IF(OR(AC185&lt;0.01,AC185="n/a"),"n/a",M185/AC185*100)</f>
        <v>n/a</v>
      </c>
      <c r="AA185" s="109" t="str">
        <f>IF(OR(AC185&lt;0.01,AC185="n/a"),"n/a",I185/AC185)</f>
        <v>n/a</v>
      </c>
      <c r="AB185" s="71">
        <v>12</v>
      </c>
      <c r="AC185" s="100">
        <v>-0.1</v>
      </c>
      <c r="AD185" s="100">
        <v>4.4000000000000004</v>
      </c>
      <c r="AE185" s="100">
        <v>1.4</v>
      </c>
      <c r="AF185" s="100">
        <v>1.76</v>
      </c>
      <c r="AG185" s="100">
        <v>-1.17</v>
      </c>
      <c r="AH185" s="100">
        <v>-5.47</v>
      </c>
      <c r="AI185" s="100">
        <v>7.7</v>
      </c>
      <c r="AJ185" s="100" t="s">
        <v>142</v>
      </c>
      <c r="AK185" s="100">
        <v>3.84</v>
      </c>
      <c r="AL185" s="100">
        <v>2029.9999999999998</v>
      </c>
      <c r="AM185" s="100">
        <v>19.78</v>
      </c>
      <c r="AN185" s="100">
        <v>1.46</v>
      </c>
      <c r="AO185" s="110" t="str">
        <f>IF(U185="n/a","n/a",IF(AA185&lt;0,"n/a",IF(AA185="n/a","n/a",J185+U185-AA185)))</f>
        <v>n/a</v>
      </c>
      <c r="AP185" s="111">
        <f>IF(U185="n/a","n/a",J185+U185)</f>
        <v>39.088947544995825</v>
      </c>
      <c r="AQ185" s="112" t="str">
        <f>IF(OR(AC185&lt;0.01,AC185="n/a",AF185="n/a"),"n/a",(I185/SQRT(22.5*AC185*(I185/AF185))-1)*100)</f>
        <v>n/a</v>
      </c>
      <c r="AR185" s="101">
        <f>INDEX(Historical!$C$7:$C$1063,MATCH(B185,Historical!$B$7:$B$1063,0))*IF(AH185="n/a",1.03,IF(AH185&lt;0,1.01,IF(AH185&gt;10,1.1,(1+AH185/100))))</f>
        <v>0.24643999999999999</v>
      </c>
      <c r="AS185" s="109">
        <f>IF($AI185="n/a",1.03*AR185,IF($AI185&lt;0,1.01*AR185,IF($AI185&gt;10,1.1*AR185,(1+$AI185/100)*AR185)))</f>
        <v>0.26541587999999999</v>
      </c>
      <c r="AT185" s="109">
        <f>IF($AK185="n/a",1.03*AS185,IF($AK185&lt;0,1.01*AS185,IF($AK185&gt;10,1.1*AS185,(1+$AK185/100)*AS185)))</f>
        <v>0.27560784979199998</v>
      </c>
      <c r="AU185" s="109">
        <f>IF($AK185="n/a",1.03*AT185,IF($AK185&lt;0,1.01*AT185,IF($AK185&gt;10,1.1*AT185,(1+$AK185/100)*AT185)))</f>
        <v>0.28619119122401276</v>
      </c>
      <c r="AV185" s="109">
        <f>IF($AK185="n/a",1.03*AU185,IF($AK185&lt;0,1.01*AU185,IF($AK185&gt;10,1.1*AU185,(1+$AK185/100)*AU185)))</f>
        <v>0.29718093296701487</v>
      </c>
      <c r="AW185" s="109">
        <f>SUM(AR185:AV185)</f>
        <v>1.3708358539830274</v>
      </c>
      <c r="AX185" s="113">
        <f>AW185/I185*100</f>
        <v>9.7084692208429697</v>
      </c>
      <c r="AY185" s="698">
        <v>0.7</v>
      </c>
      <c r="AZ185" s="100">
        <v>108.26</v>
      </c>
      <c r="BA185" s="100">
        <v>-0.33999999999999997</v>
      </c>
      <c r="BB185" s="100">
        <v>63.73</v>
      </c>
      <c r="BC185" s="100">
        <v>53.71</v>
      </c>
      <c r="BE185" s="12">
        <v>2020</v>
      </c>
      <c r="BF185" s="12">
        <f>IF(BE185&gt;2020,0,IF(BE185&gt;2008,1,IF(BE185&gt;2001,2,IF(BE185&gt;1990,3,IF(BE185&gt;1980,4,IF(BE185&gt;1973,5,IF(BE185&gt;1970,6,IF(BE185&gt;1960,7,IF(BE185&gt;1958,8,IF(BE185&gt;1953,9,10))))))))))</f>
        <v>1</v>
      </c>
      <c r="BG185" s="100">
        <v>-0.3</v>
      </c>
      <c r="BH185" s="55" t="s">
        <v>121</v>
      </c>
      <c r="BI185" s="55" t="s">
        <v>122</v>
      </c>
    </row>
    <row r="186" spans="1:61" x14ac:dyDescent="0.2">
      <c r="A186" s="146" t="s">
        <v>5651</v>
      </c>
      <c r="B186" s="55" t="s">
        <v>2905</v>
      </c>
      <c r="C186" s="156" t="s">
        <v>335</v>
      </c>
      <c r="D186" s="98" t="s">
        <v>377</v>
      </c>
      <c r="E186" s="157">
        <v>5</v>
      </c>
      <c r="F186" s="2">
        <v>696</v>
      </c>
      <c r="G186" s="2" t="s">
        <v>146</v>
      </c>
      <c r="H186" s="2" t="s">
        <v>146</v>
      </c>
      <c r="I186" s="100">
        <v>97.51</v>
      </c>
      <c r="J186" s="101">
        <f>(M186/I186)*100</f>
        <v>3.2817146959286223</v>
      </c>
      <c r="K186" s="104">
        <v>0.8</v>
      </c>
      <c r="L186" s="71">
        <v>4</v>
      </c>
      <c r="M186" s="28">
        <f>K186*L186</f>
        <v>3.2</v>
      </c>
      <c r="N186" s="103" t="s">
        <v>1502</v>
      </c>
      <c r="O186" s="104">
        <v>0.79</v>
      </c>
      <c r="P186" s="158">
        <v>46015</v>
      </c>
      <c r="Q186" s="158">
        <v>46029</v>
      </c>
      <c r="R186" s="28">
        <f>(K186-O186)/O186*100</f>
        <v>1.2658227848101276</v>
      </c>
      <c r="S186" s="105">
        <f>IF(INDEX(Historical!$D$7:$D1736,MATCH(B186,Historical!$B$7:$B$1062,0))=0,"n/a",(INDEX(Historical!$C$7:$C$1062,MATCH(B186,Historical!$B$7:$B$1062,0))/INDEX(Historical!$D$7:$D$1062,MATCH(B186,Historical!$B$7:$B$1062,0))-1)*100)</f>
        <v>3.9473684210526327</v>
      </c>
      <c r="T186" s="105">
        <f>IF(INDEX(Historical!$F$7:$F$1062,MATCH(B186,Historical!$B$7:$B$1062,0))=0,"n/a",((INDEX(Historical!$C$7:$C$1062,MATCH(B186,Historical!$B$7:$B$1062,0))/INDEX(Historical!$F$7:$F$1062,MATCH(B186,Historical!$B$7:$B$1062,0)))^(1/3)-1)*100)</f>
        <v>9.6037164041921308</v>
      </c>
      <c r="U186" s="105">
        <f>IF(INDEX(Historical!$H$7:$H$1062,MATCH(B186,Historical!$B$7:$B$1062,0))=0,"n/a",((INDEX(Historical!$C$7:$C$1062,MATCH(B186,Historical!$B$7:$B$1062,0))/INDEX(Historical!$H$7:$H$1062,MATCH(B186,Historical!$B$7:$B$1062,0)))^(1/5)-1)*100)</f>
        <v>23.951750781254088</v>
      </c>
      <c r="V186" s="105">
        <f>IF(INDEX(Historical!$M$7:$M$1062,MATCH(B186,Historical!$B$7:$B$1062,0))=0,"n/a",((INDEX(Historical!$C$7:$C$1062,MATCH(B186,Historical!$B$7:$B$1062,0))/INDEX(Historical!$M$7:$M$1062,MATCH(B186,Historical!$B$7:$B$1062,0)))^(1/10)-1)*100)</f>
        <v>15.468249491462194</v>
      </c>
      <c r="W186" s="106">
        <f>IF(OR(U186&lt;=0,U186="n/a",V186&lt;=0,V186="n/a"),"n/a",U186/V186)</f>
        <v>1.5484461117901169</v>
      </c>
      <c r="X186" s="107" t="str">
        <f>IF(OR(AJ186&lt;=0,AJ186="n/a",U186&lt;=0,U186="n/a"),"n/a",U186/AJ186)</f>
        <v>n/a</v>
      </c>
      <c r="Y186" s="159"/>
      <c r="Z186" s="101" t="str">
        <f>IF(OR(AC186&lt;0.01,AC186="n/a"),"n/a",M186/AC186*100)</f>
        <v>n/a</v>
      </c>
      <c r="AA186" s="109" t="str">
        <f>IF(OR(AC186&lt;0.01,AC186="n/a"),"n/a",I186/AC186)</f>
        <v>n/a</v>
      </c>
      <c r="AB186" s="71">
        <v>12</v>
      </c>
      <c r="AC186" s="100">
        <v>-10.07</v>
      </c>
      <c r="AD186" s="100">
        <v>2.12</v>
      </c>
      <c r="AE186" s="100">
        <v>0.66</v>
      </c>
      <c r="AF186" s="100">
        <v>1.68</v>
      </c>
      <c r="AG186" s="100">
        <v>-15.45</v>
      </c>
      <c r="AH186" s="100">
        <v>3.84</v>
      </c>
      <c r="AI186" s="100">
        <v>13.05</v>
      </c>
      <c r="AJ186" s="100">
        <v>-5.8000000000000007</v>
      </c>
      <c r="AK186" s="100">
        <v>5.47</v>
      </c>
      <c r="AL186" s="100">
        <v>3350</v>
      </c>
      <c r="AM186" s="100">
        <v>8.6900000000000013</v>
      </c>
      <c r="AN186" s="100">
        <v>2.83</v>
      </c>
      <c r="AO186" s="110" t="str">
        <f>IF(U186="n/a","n/a",IF(AA186&lt;0,"n/a",IF(AA186="n/a","n/a",J186+U186-AA186)))</f>
        <v>n/a</v>
      </c>
      <c r="AP186" s="111">
        <f>IF(U186="n/a","n/a",J186+U186)</f>
        <v>27.233465477182712</v>
      </c>
      <c r="AQ186" s="112" t="str">
        <f>IF(OR(AC186&lt;0.01,AC186="n/a",AF186="n/a"),"n/a",(I186/SQRT(22.5*AC186*(I186/AF186))-1)*100)</f>
        <v>n/a</v>
      </c>
      <c r="AR186" s="101">
        <f>INDEX(Historical!$C$7:$C$1063,MATCH(B186,Historical!$B$7:$B$1063,0))*IF(AH186="n/a",1.03,IF(AH186&lt;0,1.01,IF(AH186&gt;10,1.1,(1+AH186/100))))</f>
        <v>3.2813440000000003</v>
      </c>
      <c r="AS186" s="109">
        <f>IF($AI186="n/a",1.03*AR186,IF($AI186&lt;0,1.01*AR186,IF($AI186&gt;10,1.1*AR186,(1+$AI186/100)*AR186)))</f>
        <v>3.6094784000000004</v>
      </c>
      <c r="AT186" s="109">
        <f>IF($AK186="n/a",1.03*AS186,IF($AK186&lt;0,1.01*AS186,IF($AK186&gt;10,1.1*AS186,(1+$AK186/100)*AS186)))</f>
        <v>3.8069168684800005</v>
      </c>
      <c r="AU186" s="109">
        <f>IF($AK186="n/a",1.03*AT186,IF($AK186&lt;0,1.01*AT186,IF($AK186&gt;10,1.1*AT186,(1+$AK186/100)*AT186)))</f>
        <v>4.0151552211858563</v>
      </c>
      <c r="AV186" s="109">
        <f>IF($AK186="n/a",1.03*AU186,IF($AK186&lt;0,1.01*AU186,IF($AK186&gt;10,1.1*AU186,(1+$AK186/100)*AU186)))</f>
        <v>4.2347842117847225</v>
      </c>
      <c r="AW186" s="109">
        <f>SUM(AR186:AV186)</f>
        <v>18.947678701450577</v>
      </c>
      <c r="AX186" s="113">
        <f>AW186/I186*100</f>
        <v>19.431523640088788</v>
      </c>
      <c r="AY186" s="698">
        <v>1.24</v>
      </c>
      <c r="AZ186" s="100">
        <v>118.73</v>
      </c>
      <c r="BA186" s="100">
        <v>-7.9799999999999995</v>
      </c>
      <c r="BB186" s="100">
        <v>3.8</v>
      </c>
      <c r="BC186" s="100">
        <v>38.32</v>
      </c>
      <c r="BE186" s="12">
        <v>2022</v>
      </c>
      <c r="BF186" s="12">
        <f>IF(BE186&gt;2020,0,IF(BE186&gt;2008,1,IF(BE186&gt;2001,2,IF(BE186&gt;1990,3,IF(BE186&gt;1980,4,IF(BE186&gt;1973,5,IF(BE186&gt;1970,6,IF(BE186&gt;1960,7,IF(BE186&gt;1958,8,IF(BE186&gt;1953,9,10))))))))))</f>
        <v>0</v>
      </c>
      <c r="BG186" s="100">
        <v>-3.5000000000000004</v>
      </c>
      <c r="BH186" s="55" t="s">
        <v>121</v>
      </c>
      <c r="BI186" s="55" t="s">
        <v>122</v>
      </c>
    </row>
    <row r="187" spans="1:61" x14ac:dyDescent="0.2">
      <c r="A187" s="116" t="s">
        <v>1664</v>
      </c>
      <c r="B187" s="55" t="s">
        <v>1665</v>
      </c>
      <c r="C187" s="156" t="s">
        <v>134</v>
      </c>
      <c r="D187" s="98" t="s">
        <v>186</v>
      </c>
      <c r="E187" s="157">
        <v>8</v>
      </c>
      <c r="F187" s="2">
        <v>579</v>
      </c>
      <c r="G187" s="2" t="s">
        <v>146</v>
      </c>
      <c r="H187" s="2" t="s">
        <v>146</v>
      </c>
      <c r="I187" s="100">
        <v>99.03</v>
      </c>
      <c r="J187" s="101">
        <f>(M187/I187)*100</f>
        <v>2.0195900232252852</v>
      </c>
      <c r="K187" s="104">
        <v>0.5</v>
      </c>
      <c r="L187" s="71">
        <v>4</v>
      </c>
      <c r="M187" s="28">
        <f>K187*L187</f>
        <v>2</v>
      </c>
      <c r="N187" s="103" t="s">
        <v>1515</v>
      </c>
      <c r="O187" s="104">
        <v>0.49</v>
      </c>
      <c r="P187" s="158">
        <v>46183</v>
      </c>
      <c r="Q187" s="158">
        <v>46198</v>
      </c>
      <c r="R187" s="28">
        <f>(K187-O187)/O187*100</f>
        <v>2.0408163265306141</v>
      </c>
      <c r="S187" s="105">
        <f>IF(INDEX(Historical!$D$7:$D1684,MATCH(B187,Historical!$B$7:$B$1062,0))=0,"n/a",(INDEX(Historical!$C$7:$C$1062,MATCH(B187,Historical!$B$7:$B$1062,0))/INDEX(Historical!$D$7:$D$1062,MATCH(B187,Historical!$B$7:$B$1062,0))-1)*100)</f>
        <v>24.7588424437299</v>
      </c>
      <c r="T187" s="105">
        <f>IF(INDEX(Historical!$F$7:$F$1062,MATCH(B187,Historical!$B$7:$B$1062,0))=0,"n/a",((INDEX(Historical!$C$7:$C$1062,MATCH(B187,Historical!$B$7:$B$1062,0))/INDEX(Historical!$F$7:$F$1062,MATCH(B187,Historical!$B$7:$B$1062,0)))^(1/3)-1)*100)</f>
        <v>24.719370447911238</v>
      </c>
      <c r="U187" s="105">
        <f>IF(INDEX(Historical!$H$7:$H$1062,MATCH(B187,Historical!$B$7:$B$1062,0))=0,"n/a",((INDEX(Historical!$C$7:$C$1062,MATCH(B187,Historical!$B$7:$B$1062,0))/INDEX(Historical!$H$7:$H$1062,MATCH(B187,Historical!$B$7:$B$1062,0)))^(1/5)-1)*100)</f>
        <v>53.184484277402767</v>
      </c>
      <c r="V187" s="105" t="str">
        <f>IF(INDEX(Historical!$M$7:$M$1062,MATCH(B187,Historical!$B$7:$B$1062,0))=0,"n/a",((INDEX(Historical!$C$7:$C$1062,MATCH(B187,Historical!$B$7:$B$1062,0))/INDEX(Historical!$M$7:$M$1062,MATCH(B187,Historical!$B$7:$B$1062,0)))^(1/10)-1)*100)</f>
        <v>n/a</v>
      </c>
      <c r="W187" s="106" t="str">
        <f>IF(OR(U187&lt;=0,U187="n/a",V187&lt;=0,V187="n/a"),"n/a",U187/V187)</f>
        <v>n/a</v>
      </c>
      <c r="X187" s="107">
        <f>IF(OR(AJ187&lt;=0,AJ187="n/a",U187&lt;=0,U187="n/a"),"n/a",U187/AJ187)</f>
        <v>7.4176407639334405</v>
      </c>
      <c r="Y187" s="165"/>
      <c r="Z187" s="101">
        <f>IF(OR(AC187&lt;0.01,AC187="n/a"),"n/a",M187/AC187*100)</f>
        <v>44.943820224719097</v>
      </c>
      <c r="AA187" s="109">
        <f>IF(OR(AC187&lt;0.01,AC187="n/a"),"n/a",I187/AC187)</f>
        <v>22.253932584269663</v>
      </c>
      <c r="AB187" s="71">
        <v>12</v>
      </c>
      <c r="AC187" s="100">
        <v>4.45</v>
      </c>
      <c r="AD187" s="100">
        <v>0.96</v>
      </c>
      <c r="AE187" s="100">
        <v>4.18</v>
      </c>
      <c r="AF187" s="100">
        <v>2.62</v>
      </c>
      <c r="AG187" s="100">
        <v>21.7</v>
      </c>
      <c r="AH187" s="100">
        <v>17.260000000000002</v>
      </c>
      <c r="AI187" s="100">
        <v>9.17</v>
      </c>
      <c r="AJ187" s="100">
        <v>7.17</v>
      </c>
      <c r="AK187" s="100">
        <v>12.65</v>
      </c>
      <c r="AL187" s="100">
        <v>6190</v>
      </c>
      <c r="AM187" s="100">
        <v>13.86</v>
      </c>
      <c r="AN187" s="100">
        <v>0.43</v>
      </c>
      <c r="AO187" s="110">
        <f>IF(U187="n/a","n/a",IF(AA187&lt;0,"n/a",IF(AA187="n/a","n/a",J187+U187-AA187)))</f>
        <v>32.950141716358388</v>
      </c>
      <c r="AP187" s="111">
        <f>IF(U187="n/a","n/a",J187+U187)</f>
        <v>55.204074300628051</v>
      </c>
      <c r="AQ187" s="112">
        <f>IF(OR(AC187&lt;0.01,AC187="n/a",AF187="n/a"),"n/a",(I187/SQRT(22.5*AC187*(I187/AF187))-1)*100)</f>
        <v>60.976607508028977</v>
      </c>
      <c r="AR187" s="101">
        <f>INDEX(Historical!$C$7:$C$1063,MATCH(B187,Historical!$B$7:$B$1063,0))*IF(AH187="n/a",1.03,IF(AH187&lt;0,1.01,IF(AH187&gt;10,1.1,(1+AH187/100))))</f>
        <v>2.1339999999999999</v>
      </c>
      <c r="AS187" s="109">
        <f>IF($AI187="n/a",1.03*AR187,IF($AI187&lt;0,1.01*AR187,IF($AI187&gt;10,1.1*AR187,(1+$AI187/100)*AR187)))</f>
        <v>2.3296877999999999</v>
      </c>
      <c r="AT187" s="109">
        <f>IF($AK187="n/a",1.03*AS187,IF($AK187&lt;0,1.01*AS187,IF($AK187&gt;10,1.1*AS187,(1+$AK187/100)*AS187)))</f>
        <v>2.5626565800000001</v>
      </c>
      <c r="AU187" s="109">
        <f>IF($AK187="n/a",1.03*AT187,IF($AK187&lt;0,1.01*AT187,IF($AK187&gt;10,1.1*AT187,(1+$AK187/100)*AT187)))</f>
        <v>2.8189222380000003</v>
      </c>
      <c r="AV187" s="109">
        <f>IF($AK187="n/a",1.03*AU187,IF($AK187&lt;0,1.01*AU187,IF($AK187&gt;10,1.1*AU187,(1+$AK187/100)*AU187)))</f>
        <v>3.1008144618000006</v>
      </c>
      <c r="AW187" s="109">
        <f>SUM(AR187:AV187)</f>
        <v>12.946081079800001</v>
      </c>
      <c r="AX187" s="113">
        <f>AW187/I187*100</f>
        <v>13.072888094314855</v>
      </c>
      <c r="AY187" s="698">
        <v>1.0900000000000001</v>
      </c>
      <c r="AZ187" s="100">
        <v>73.650000000000006</v>
      </c>
      <c r="BA187" s="100">
        <v>-2.96</v>
      </c>
      <c r="BB187" s="100">
        <v>10.14</v>
      </c>
      <c r="BC187" s="100">
        <v>33.660000000000004</v>
      </c>
      <c r="BE187" s="12">
        <v>2019</v>
      </c>
      <c r="BG187" s="100">
        <v>11.31</v>
      </c>
      <c r="BH187" s="55" t="s">
        <v>121</v>
      </c>
      <c r="BI187" s="55" t="s">
        <v>122</v>
      </c>
    </row>
    <row r="188" spans="1:61" x14ac:dyDescent="0.2">
      <c r="A188" s="116" t="s">
        <v>1666</v>
      </c>
      <c r="B188" s="55" t="s">
        <v>1667</v>
      </c>
      <c r="C188" s="156" t="s">
        <v>300</v>
      </c>
      <c r="D188" s="98" t="s">
        <v>612</v>
      </c>
      <c r="E188" s="157">
        <v>8</v>
      </c>
      <c r="F188" s="2">
        <v>560</v>
      </c>
      <c r="G188" s="2" t="s">
        <v>146</v>
      </c>
      <c r="H188" s="2" t="s">
        <v>146</v>
      </c>
      <c r="I188" s="100">
        <v>26.35</v>
      </c>
      <c r="J188" s="101">
        <f>(M188/I188)*100</f>
        <v>6.8311195445920303</v>
      </c>
      <c r="K188" s="104">
        <v>0.45</v>
      </c>
      <c r="L188" s="71">
        <v>4</v>
      </c>
      <c r="M188" s="28">
        <f>K188*L188</f>
        <v>1.8</v>
      </c>
      <c r="N188" s="103" t="s">
        <v>147</v>
      </c>
      <c r="O188" s="104">
        <v>0.4325</v>
      </c>
      <c r="P188" s="158">
        <v>45918</v>
      </c>
      <c r="Q188" s="158">
        <v>45939</v>
      </c>
      <c r="R188" s="28">
        <f>(K188-O188)/O188*100</f>
        <v>4.046242774566478</v>
      </c>
      <c r="S188" s="105">
        <f>IF(INDEX(Historical!$D$7:$D1685,MATCH(B188,Historical!$B$7:$B$1062,0))=0,"n/a",(INDEX(Historical!$C$7:$C$1062,MATCH(B188,Historical!$B$7:$B$1062,0))/INDEX(Historical!$D$7:$D$1062,MATCH(B188,Historical!$B$7:$B$1062,0))-1)*100)</f>
        <v>4.1728763040238537</v>
      </c>
      <c r="T188" s="105">
        <f>IF(INDEX(Historical!$F$7:$F$1062,MATCH(B188,Historical!$B$7:$B$1062,0))=0,"n/a",((INDEX(Historical!$C$7:$C$1062,MATCH(B188,Historical!$B$7:$B$1062,0))/INDEX(Historical!$F$7:$F$1062,MATCH(B188,Historical!$B$7:$B$1062,0)))^(1/3)-1)*100)</f>
        <v>5.9334906796179254</v>
      </c>
      <c r="U188" s="105">
        <f>IF(INDEX(Historical!$H$7:$H$1062,MATCH(B188,Historical!$B$7:$B$1062,0))=0,"n/a",((INDEX(Historical!$C$7:$C$1062,MATCH(B188,Historical!$B$7:$B$1062,0))/INDEX(Historical!$H$7:$H$1062,MATCH(B188,Historical!$B$7:$B$1062,0)))^(1/5)-1)*100)</f>
        <v>7.4072663353505597</v>
      </c>
      <c r="V188" s="105" t="str">
        <f>IF(INDEX(Historical!$M$7:$M$1062,MATCH(B188,Historical!$B$7:$B$1062,0))=0,"n/a",((INDEX(Historical!$C$7:$C$1062,MATCH(B188,Historical!$B$7:$B$1062,0))/INDEX(Historical!$M$7:$M$1062,MATCH(B188,Historical!$B$7:$B$1062,0)))^(1/10)-1)*100)</f>
        <v>n/a</v>
      </c>
      <c r="W188" s="106" t="str">
        <f>IF(OR(U188&lt;=0,U188="n/a",V188&lt;=0,V188="n/a"),"n/a",U188/V188)</f>
        <v>n/a</v>
      </c>
      <c r="X188" s="107">
        <f>IF(OR(AJ188&lt;=0,AJ188="n/a",U188&lt;=0,U188="n/a"),"n/a",U188/AJ188)</f>
        <v>0.88181742087506654</v>
      </c>
      <c r="Y188" s="165"/>
      <c r="Z188" s="101">
        <f>IF(OR(AC188&lt;0.01,AC188="n/a"),"n/a",M188/AC188*100)</f>
        <v>69.767441860465112</v>
      </c>
      <c r="AA188" s="109">
        <f>IF(OR(AC188&lt;0.01,AC188="n/a"),"n/a",I188/AC188)</f>
        <v>10.213178294573643</v>
      </c>
      <c r="AB188" s="71">
        <v>12</v>
      </c>
      <c r="AC188" s="100">
        <v>2.58</v>
      </c>
      <c r="AD188" s="100">
        <v>1.76</v>
      </c>
      <c r="AE188" s="100">
        <v>7.08</v>
      </c>
      <c r="AF188" s="100">
        <v>0.99</v>
      </c>
      <c r="AG188" s="100">
        <v>9.84</v>
      </c>
      <c r="AH188" s="100">
        <v>11.99</v>
      </c>
      <c r="AI188" s="100">
        <v>0.88</v>
      </c>
      <c r="AJ188" s="100">
        <v>8.4</v>
      </c>
      <c r="AK188" s="100">
        <v>5.09</v>
      </c>
      <c r="AL188" s="100">
        <v>29010</v>
      </c>
      <c r="AM188" s="100">
        <v>0.47000000000000003</v>
      </c>
      <c r="AN188" s="100">
        <v>0.61</v>
      </c>
      <c r="AO188" s="110">
        <f>IF(U188="n/a","n/a",IF(AA188&lt;0,"n/a",IF(AA188="n/a","n/a",J188+U188-AA188)))</f>
        <v>4.025207585368948</v>
      </c>
      <c r="AP188" s="111">
        <f>IF(U188="n/a","n/a",J188+U188)</f>
        <v>14.238385879942591</v>
      </c>
      <c r="AQ188" s="112">
        <f>IF(OR(AC188&lt;0.01,AC188="n/a",AF188="n/a"),"n/a",(I188/SQRT(22.5*AC188*(I188/AF188))-1)*100)</f>
        <v>-32.964200238884288</v>
      </c>
      <c r="AR188" s="101">
        <f>INDEX(Historical!$C$7:$C$1063,MATCH(B188,Historical!$B$7:$B$1063,0))*IF(AH188="n/a",1.03,IF(AH188&lt;0,1.01,IF(AH188&gt;10,1.1,(1+AH188/100))))</f>
        <v>1.9222500000000002</v>
      </c>
      <c r="AS188" s="109">
        <f>IF($AI188="n/a",1.03*AR188,IF($AI188&lt;0,1.01*AR188,IF($AI188&gt;10,1.1*AR188,(1+$AI188/100)*AR188)))</f>
        <v>1.9391658000000001</v>
      </c>
      <c r="AT188" s="109">
        <f>IF($AK188="n/a",1.03*AS188,IF($AK188&lt;0,1.01*AS188,IF($AK188&gt;10,1.1*AS188,(1+$AK188/100)*AS188)))</f>
        <v>2.0378693392199998</v>
      </c>
      <c r="AU188" s="109">
        <f>IF($AK188="n/a",1.03*AT188,IF($AK188&lt;0,1.01*AT188,IF($AK188&gt;10,1.1*AT188,(1+$AK188/100)*AT188)))</f>
        <v>2.1415968885862977</v>
      </c>
      <c r="AV188" s="109">
        <f>IF($AK188="n/a",1.03*AU188,IF($AK188&lt;0,1.01*AU188,IF($AK188&gt;10,1.1*AU188,(1+$AK188/100)*AU188)))</f>
        <v>2.2506041702153401</v>
      </c>
      <c r="AW188" s="109">
        <f>SUM(AR188:AV188)</f>
        <v>10.291486198021637</v>
      </c>
      <c r="AX188" s="113">
        <f>AW188/I188*100</f>
        <v>39.0568736167804</v>
      </c>
      <c r="AY188" s="698">
        <v>0.68</v>
      </c>
      <c r="AZ188" s="100">
        <v>2.0699999999999998</v>
      </c>
      <c r="BA188" s="100">
        <v>-22.52</v>
      </c>
      <c r="BB188" s="100">
        <v>-3.01</v>
      </c>
      <c r="BC188" s="100">
        <v>-7.2499999999999991</v>
      </c>
      <c r="BE188" s="12">
        <v>2018</v>
      </c>
      <c r="BF188" s="12">
        <f>IF(BE188&gt;2020,0,IF(BE188&gt;2008,1,IF(BE188&gt;2001,2,IF(BE188&gt;1990,3,IF(BE188&gt;1980,4,IF(BE188&gt;1973,5,IF(BE188&gt;1970,6,IF(BE188&gt;1960,7,IF(BE188&gt;1958,8,IF(BE188&gt;1953,9,10))))))))))</f>
        <v>1</v>
      </c>
      <c r="BG188" s="100">
        <v>5.86</v>
      </c>
      <c r="BH188" s="55" t="s">
        <v>121</v>
      </c>
      <c r="BI188" s="55" t="s">
        <v>302</v>
      </c>
    </row>
    <row r="189" spans="1:61" x14ac:dyDescent="0.2">
      <c r="A189" s="116" t="s">
        <v>1668</v>
      </c>
      <c r="B189" s="55" t="s">
        <v>1669</v>
      </c>
      <c r="C189" s="156" t="s">
        <v>116</v>
      </c>
      <c r="D189" s="98" t="s">
        <v>840</v>
      </c>
      <c r="E189" s="157">
        <v>7</v>
      </c>
      <c r="F189" s="2">
        <v>610</v>
      </c>
      <c r="G189" s="2" t="s">
        <v>146</v>
      </c>
      <c r="H189" s="2" t="s">
        <v>146</v>
      </c>
      <c r="I189" s="100">
        <v>481.7</v>
      </c>
      <c r="J189" s="101">
        <f>(M189/I189)*100</f>
        <v>0.63940211750051912</v>
      </c>
      <c r="K189" s="104">
        <v>0.77</v>
      </c>
      <c r="L189" s="71">
        <v>4</v>
      </c>
      <c r="M189" s="28">
        <f>K189*L189</f>
        <v>3.08</v>
      </c>
      <c r="N189" s="103" t="s">
        <v>209</v>
      </c>
      <c r="O189" s="104">
        <v>0.68</v>
      </c>
      <c r="P189" s="158">
        <v>46108</v>
      </c>
      <c r="Q189" s="158">
        <v>46127</v>
      </c>
      <c r="R189" s="28">
        <f>(K189-O189)/O189*100</f>
        <v>13.235294117647053</v>
      </c>
      <c r="S189" s="105">
        <f>IF(INDEX(Historical!$D$7:$D1687,MATCH(B189,Historical!$B$7:$B$1062,0))=0,"n/a",(INDEX(Historical!$C$7:$C$1062,MATCH(B189,Historical!$B$7:$B$1062,0))/INDEX(Historical!$D$7:$D$1062,MATCH(B189,Historical!$B$7:$B$1062,0))-1)*100)</f>
        <v>10.000000000000009</v>
      </c>
      <c r="T189" s="105">
        <f>IF(INDEX(Historical!$F$7:$F$1062,MATCH(B189,Historical!$B$7:$B$1062,0))=0,"n/a",((INDEX(Historical!$C$7:$C$1062,MATCH(B189,Historical!$B$7:$B$1062,0))/INDEX(Historical!$F$7:$F$1062,MATCH(B189,Historical!$B$7:$B$1062,0)))^(1/3)-1)*100)</f>
        <v>7.0833187114252683</v>
      </c>
      <c r="U189" s="105">
        <f>IF(INDEX(Historical!$H$7:$H$1062,MATCH(B189,Historical!$B$7:$B$1062,0))=0,"n/a",((INDEX(Historical!$C$7:$C$1062,MATCH(B189,Historical!$B$7:$B$1062,0))/INDEX(Historical!$H$7:$H$1062,MATCH(B189,Historical!$B$7:$B$1062,0)))^(1/5)-1)*100)</f>
        <v>8.883723866366843</v>
      </c>
      <c r="V189" s="105">
        <f>IF(INDEX(Historical!$M$7:$M$1062,MATCH(B189,Historical!$B$7:$B$1062,0))=0,"n/a",((INDEX(Historical!$C$7:$C$1062,MATCH(B189,Historical!$B$7:$B$1062,0))/INDEX(Historical!$M$7:$M$1062,MATCH(B189,Historical!$B$7:$B$1062,0)))^(1/10)-1)*100)</f>
        <v>5.815982029201594</v>
      </c>
      <c r="W189" s="106">
        <f>IF(OR(U189&lt;=0,U189="n/a",V189&lt;=0,V189="n/a"),"n/a",U189/V189)</f>
        <v>1.5274675578023378</v>
      </c>
      <c r="X189" s="107">
        <f>IF(OR(AJ189&lt;=0,AJ189="n/a",U189&lt;=0,U189="n/a"),"n/a",U189/AJ189)</f>
        <v>0.42999631492579105</v>
      </c>
      <c r="Y189" s="162"/>
      <c r="Z189" s="101">
        <f>IF(OR(AC189&lt;0.01,AC189="n/a"),"n/a",M189/AC189*100)</f>
        <v>11.989100817438691</v>
      </c>
      <c r="AA189" s="109">
        <f>IF(OR(AC189&lt;0.01,AC189="n/a"),"n/a",I189/AC189)</f>
        <v>18.750486570650057</v>
      </c>
      <c r="AB189" s="71">
        <v>12</v>
      </c>
      <c r="AC189" s="100">
        <v>25.69</v>
      </c>
      <c r="AD189" s="100">
        <v>1.25</v>
      </c>
      <c r="AE189" s="100">
        <v>2.2000000000000002</v>
      </c>
      <c r="AF189" s="100">
        <v>5.28</v>
      </c>
      <c r="AG189" s="100">
        <v>31.069999999999997</v>
      </c>
      <c r="AH189" s="100">
        <v>21.029999999999998</v>
      </c>
      <c r="AI189" s="100">
        <v>11.92</v>
      </c>
      <c r="AJ189" s="100">
        <v>20.66</v>
      </c>
      <c r="AK189" s="100">
        <v>14.96</v>
      </c>
      <c r="AL189" s="100">
        <v>9300</v>
      </c>
      <c r="AM189" s="100">
        <v>1.3599999999999999</v>
      </c>
      <c r="AN189" s="100">
        <v>0.5</v>
      </c>
      <c r="AO189" s="110">
        <f>IF(U189="n/a","n/a",IF(AA189&lt;0,"n/a",IF(AA189="n/a","n/a",J189+U189-AA189)))</f>
        <v>-9.2273605867826944</v>
      </c>
      <c r="AP189" s="111">
        <f>IF(U189="n/a","n/a",J189+U189)</f>
        <v>9.523125983867363</v>
      </c>
      <c r="AQ189" s="112">
        <f>IF(OR(AC189&lt;0.01,AC189="n/a",AF189="n/a"),"n/a",(I189/SQRT(22.5*AC189*(I189/AF189))-1)*100)</f>
        <v>109.76449132092276</v>
      </c>
      <c r="AR189" s="101">
        <f>INDEX(Historical!$C$7:$C$1063,MATCH(B189,Historical!$B$7:$B$1063,0))*IF(AH189="n/a",1.03,IF(AH189&lt;0,1.01,IF(AH189&gt;10,1.1,(1+AH189/100))))</f>
        <v>2.9040000000000004</v>
      </c>
      <c r="AS189" s="109">
        <f>IF($AI189="n/a",1.03*AR189,IF($AI189&lt;0,1.01*AR189,IF($AI189&gt;10,1.1*AR189,(1+$AI189/100)*AR189)))</f>
        <v>3.1944000000000008</v>
      </c>
      <c r="AT189" s="109">
        <f>IF($AK189="n/a",1.03*AS189,IF($AK189&lt;0,1.01*AS189,IF($AK189&gt;10,1.1*AS189,(1+$AK189/100)*AS189)))</f>
        <v>3.513840000000001</v>
      </c>
      <c r="AU189" s="109">
        <f>IF($AK189="n/a",1.03*AT189,IF($AK189&lt;0,1.01*AT189,IF($AK189&gt;10,1.1*AT189,(1+$AK189/100)*AT189)))</f>
        <v>3.8652240000000013</v>
      </c>
      <c r="AV189" s="109">
        <f>IF($AK189="n/a",1.03*AU189,IF($AK189&lt;0,1.01*AU189,IF($AK189&gt;10,1.1*AU189,(1+$AK189/100)*AU189)))</f>
        <v>4.2517464000000018</v>
      </c>
      <c r="AW189" s="109">
        <f>SUM(AR189:AV189)</f>
        <v>17.729210400000007</v>
      </c>
      <c r="AX189" s="113">
        <f>AW189/I189*100</f>
        <v>3.6805502179779959</v>
      </c>
      <c r="AY189" s="698">
        <v>1.36</v>
      </c>
      <c r="AZ189" s="100">
        <v>36.299999999999997</v>
      </c>
      <c r="BA189" s="100">
        <v>-17.760000000000002</v>
      </c>
      <c r="BB189" s="100">
        <v>-9.65</v>
      </c>
      <c r="BC189" s="100">
        <v>5.04</v>
      </c>
      <c r="BE189" s="12">
        <v>2020</v>
      </c>
      <c r="BF189" s="12">
        <f>IF(BE189&gt;2020,0,IF(BE189&gt;2008,1,IF(BE189&gt;2001,2,IF(BE189&gt;1990,3,IF(BE189&gt;1980,4,IF(BE189&gt;1973,5,IF(BE189&gt;1970,6,IF(BE189&gt;1960,7,IF(BE189&gt;1958,8,IF(BE189&gt;1953,9,10))))))))))</f>
        <v>1</v>
      </c>
      <c r="BG189" s="100">
        <v>14.85</v>
      </c>
      <c r="BH189" s="55" t="s">
        <v>121</v>
      </c>
      <c r="BI189" s="55" t="s">
        <v>122</v>
      </c>
    </row>
    <row r="190" spans="1:61" x14ac:dyDescent="0.2">
      <c r="A190" s="116" t="s">
        <v>1670</v>
      </c>
      <c r="B190" s="55" t="s">
        <v>1671</v>
      </c>
      <c r="C190" s="156" t="s">
        <v>134</v>
      </c>
      <c r="D190" s="98" t="s">
        <v>145</v>
      </c>
      <c r="E190" s="157">
        <v>7</v>
      </c>
      <c r="F190" s="2">
        <v>593</v>
      </c>
      <c r="G190" s="2" t="s">
        <v>146</v>
      </c>
      <c r="H190" s="2" t="s">
        <v>146</v>
      </c>
      <c r="I190" s="100">
        <v>99.43</v>
      </c>
      <c r="J190" s="101">
        <f>(M190/I190)*100</f>
        <v>1.8907774313587447</v>
      </c>
      <c r="K190" s="104">
        <v>0.47</v>
      </c>
      <c r="L190" s="71">
        <v>4</v>
      </c>
      <c r="M190" s="28">
        <f>K190*L190</f>
        <v>1.88</v>
      </c>
      <c r="N190" s="103" t="s">
        <v>1515</v>
      </c>
      <c r="O190" s="104">
        <v>0.45</v>
      </c>
      <c r="P190" s="158">
        <v>45987</v>
      </c>
      <c r="Q190" s="158">
        <v>46020</v>
      </c>
      <c r="R190" s="28">
        <f>(K190-O190)/O190*100</f>
        <v>4.4444444444444366</v>
      </c>
      <c r="S190" s="105">
        <f>IF(INDEX(Historical!$D$7:$D1688,MATCH(B190,Historical!$B$7:$B$1062,0))=0,"n/a",(INDEX(Historical!$C$7:$C$1062,MATCH(B190,Historical!$B$7:$B$1062,0))/INDEX(Historical!$D$7:$D$1062,MATCH(B190,Historical!$B$7:$B$1062,0))-1)*100)</f>
        <v>7.0588235294117618</v>
      </c>
      <c r="T190" s="105">
        <f>IF(INDEX(Historical!$F$7:$F$1062,MATCH(B190,Historical!$B$7:$B$1062,0))=0,"n/a",((INDEX(Historical!$C$7:$C$1062,MATCH(B190,Historical!$B$7:$B$1062,0))/INDEX(Historical!$F$7:$F$1062,MATCH(B190,Historical!$B$7:$B$1062,0)))^(1/3)-1)*100)</f>
        <v>31.520605714281281</v>
      </c>
      <c r="U190" s="105">
        <f>IF(INDEX(Historical!$H$7:$H$1062,MATCH(B190,Historical!$B$7:$B$1062,0))=0,"n/a",((INDEX(Historical!$C$7:$C$1062,MATCH(B190,Historical!$B$7:$B$1062,0))/INDEX(Historical!$H$7:$H$1062,MATCH(B190,Historical!$B$7:$B$1062,0)))^(1/5)-1)*100)</f>
        <v>24.848700846780368</v>
      </c>
      <c r="V190" s="105">
        <f>IF(INDEX(Historical!$M$7:$M$1062,MATCH(B190,Historical!$B$7:$B$1062,0))=0,"n/a",((INDEX(Historical!$C$7:$C$1062,MATCH(B190,Historical!$B$7:$B$1062,0))/INDEX(Historical!$M$7:$M$1062,MATCH(B190,Historical!$B$7:$B$1062,0)))^(1/10)-1)*100)</f>
        <v>46.487693070514702</v>
      </c>
      <c r="W190" s="106">
        <f>IF(OR(U190&lt;=0,U190="n/a",V190&lt;=0,V190="n/a"),"n/a",U190/V190)</f>
        <v>0.53452213275218241</v>
      </c>
      <c r="X190" s="107">
        <f>IF(OR(AJ190&lt;=0,AJ190="n/a",U190&lt;=0,U190="n/a"),"n/a",U190/AJ190)</f>
        <v>0.4069554675201501</v>
      </c>
      <c r="Y190" s="162"/>
      <c r="Z190" s="101">
        <f>IF(OR(AC190&lt;0.01,AC190="n/a"),"n/a",M190/AC190*100)</f>
        <v>28.441754916792732</v>
      </c>
      <c r="AA190" s="109">
        <f>IF(OR(AC190&lt;0.01,AC190="n/a"),"n/a",I190/AC190)</f>
        <v>15.042360060514373</v>
      </c>
      <c r="AB190" s="71">
        <v>12</v>
      </c>
      <c r="AC190" s="100">
        <v>6.61</v>
      </c>
      <c r="AD190" s="100">
        <v>0.68</v>
      </c>
      <c r="AE190" s="100">
        <v>1.0900000000000001</v>
      </c>
      <c r="AF190" s="100">
        <v>1.97</v>
      </c>
      <c r="AG190" s="100">
        <v>15.040000000000001</v>
      </c>
      <c r="AH190" s="100">
        <v>5.4</v>
      </c>
      <c r="AI190" s="100">
        <v>20.97</v>
      </c>
      <c r="AJ190" s="100">
        <v>61.06</v>
      </c>
      <c r="AK190" s="100">
        <v>12.94</v>
      </c>
      <c r="AL190" s="100">
        <v>9010</v>
      </c>
      <c r="AM190" s="100">
        <v>0.36</v>
      </c>
      <c r="AN190" s="100">
        <v>1</v>
      </c>
      <c r="AO190" s="110">
        <f>IF(U190="n/a","n/a",IF(AA190&lt;0,"n/a",IF(AA190="n/a","n/a",J190+U190-AA190)))</f>
        <v>11.697118217624741</v>
      </c>
      <c r="AP190" s="111">
        <f>IF(U190="n/a","n/a",J190+U190)</f>
        <v>26.739478278139114</v>
      </c>
      <c r="AQ190" s="112">
        <f>IF(OR(AC190&lt;0.01,AC190="n/a",AF190="n/a"),"n/a",(I190/SQRT(22.5*AC190*(I190/AF190))-1)*100)</f>
        <v>14.762458668548772</v>
      </c>
      <c r="AR190" s="101">
        <f>INDEX(Historical!$C$7:$C$1063,MATCH(B190,Historical!$B$7:$B$1063,0))*IF(AH190="n/a",1.03,IF(AH190&lt;0,1.01,IF(AH190&gt;10,1.1,(1+AH190/100))))</f>
        <v>1.9182800000000002</v>
      </c>
      <c r="AS190" s="109">
        <f>IF($AI190="n/a",1.03*AR190,IF($AI190&lt;0,1.01*AR190,IF($AI190&gt;10,1.1*AR190,(1+$AI190/100)*AR190)))</f>
        <v>2.1101080000000003</v>
      </c>
      <c r="AT190" s="109">
        <f>IF($AK190="n/a",1.03*AS190,IF($AK190&lt;0,1.01*AS190,IF($AK190&gt;10,1.1*AS190,(1+$AK190/100)*AS190)))</f>
        <v>2.3211188000000007</v>
      </c>
      <c r="AU190" s="109">
        <f>IF($AK190="n/a",1.03*AT190,IF($AK190&lt;0,1.01*AT190,IF($AK190&gt;10,1.1*AT190,(1+$AK190/100)*AT190)))</f>
        <v>2.5532306800000009</v>
      </c>
      <c r="AV190" s="109">
        <f>IF($AK190="n/a",1.03*AU190,IF($AK190&lt;0,1.01*AU190,IF($AK190&gt;10,1.1*AU190,(1+$AK190/100)*AU190)))</f>
        <v>2.8085537480000013</v>
      </c>
      <c r="AW190" s="109">
        <f>SUM(AR190:AV190)</f>
        <v>11.711291228000004</v>
      </c>
      <c r="AX190" s="113">
        <f>AW190/I190*100</f>
        <v>11.778428269134068</v>
      </c>
      <c r="AY190" s="698">
        <v>0.88</v>
      </c>
      <c r="AZ190" s="100">
        <v>54.16</v>
      </c>
      <c r="BA190" s="100">
        <v>-4.26</v>
      </c>
      <c r="BB190" s="100">
        <v>8.2799999999999994</v>
      </c>
      <c r="BC190" s="100">
        <v>27.339999999999996</v>
      </c>
      <c r="BE190" s="12">
        <v>2019</v>
      </c>
      <c r="BF190" s="12">
        <f>IF(BE190&gt;2020,0,IF(BE190&gt;2008,1,IF(BE190&gt;2001,2,IF(BE190&gt;1990,3,IF(BE190&gt;1980,4,IF(BE190&gt;1973,5,IF(BE190&gt;1970,6,IF(BE190&gt;1960,7,IF(BE190&gt;1958,8,IF(BE190&gt;1953,9,10))))))))))</f>
        <v>1</v>
      </c>
      <c r="BG190" s="100">
        <v>0.43</v>
      </c>
      <c r="BH190" s="55" t="s">
        <v>121</v>
      </c>
      <c r="BI190" s="55" t="s">
        <v>122</v>
      </c>
    </row>
    <row r="191" spans="1:61" x14ac:dyDescent="0.2">
      <c r="A191" s="116" t="s">
        <v>1672</v>
      </c>
      <c r="B191" s="55" t="s">
        <v>1673</v>
      </c>
      <c r="C191" s="156" t="s">
        <v>116</v>
      </c>
      <c r="D191" s="98" t="s">
        <v>130</v>
      </c>
      <c r="E191" s="157">
        <v>8</v>
      </c>
      <c r="F191" s="2">
        <v>573</v>
      </c>
      <c r="G191" s="2" t="s">
        <v>146</v>
      </c>
      <c r="H191" s="2" t="s">
        <v>146</v>
      </c>
      <c r="I191" s="100">
        <v>194.85</v>
      </c>
      <c r="J191" s="101">
        <f>(M191/I191)*100</f>
        <v>1.0264305876315114</v>
      </c>
      <c r="K191" s="104">
        <v>0.5</v>
      </c>
      <c r="L191" s="71">
        <v>4</v>
      </c>
      <c r="M191" s="28">
        <f>K191*L191</f>
        <v>2</v>
      </c>
      <c r="N191" s="103" t="s">
        <v>158</v>
      </c>
      <c r="O191" s="104">
        <v>0.45</v>
      </c>
      <c r="P191" s="158">
        <v>46094</v>
      </c>
      <c r="Q191" s="158">
        <v>46112</v>
      </c>
      <c r="R191" s="28">
        <f>(K191-O191)/O191*100</f>
        <v>11.111111111111107</v>
      </c>
      <c r="S191" s="105">
        <f>IF(INDEX(Historical!$D$7:$D1689,MATCH(B191,Historical!$B$7:$B$1062,0))=0,"n/a",(INDEX(Historical!$C$7:$C$1062,MATCH(B191,Historical!$B$7:$B$1062,0))/INDEX(Historical!$D$7:$D$1062,MATCH(B191,Historical!$B$7:$B$1062,0))-1)*100)</f>
        <v>15.384615384615374</v>
      </c>
      <c r="T191" s="105">
        <f>IF(INDEX(Historical!$F$7:$F$1062,MATCH(B191,Historical!$B$7:$B$1062,0))=0,"n/a",((INDEX(Historical!$C$7:$C$1062,MATCH(B191,Historical!$B$7:$B$1062,0))/INDEX(Historical!$F$7:$F$1062,MATCH(B191,Historical!$B$7:$B$1062,0)))^(1/3)-1)*100)</f>
        <v>13.227071089979447</v>
      </c>
      <c r="U191" s="105">
        <f>IF(INDEX(Historical!$H$7:$H$1062,MATCH(B191,Historical!$B$7:$B$1062,0))=0,"n/a",((INDEX(Historical!$C$7:$C$1062,MATCH(B191,Historical!$B$7:$B$1062,0))/INDEX(Historical!$H$7:$H$1062,MATCH(B191,Historical!$B$7:$B$1062,0)))^(1/5)-1)*100)</f>
        <v>10.756634324828983</v>
      </c>
      <c r="V191" s="105" t="str">
        <f>IF(INDEX(Historical!$M$7:$M$1062,MATCH(B191,Historical!$B$7:$B$1062,0))=0,"n/a",((INDEX(Historical!$C$7:$C$1062,MATCH(B191,Historical!$B$7:$B$1062,0))/INDEX(Historical!$M$7:$M$1062,MATCH(B191,Historical!$B$7:$B$1062,0)))^(1/10)-1)*100)</f>
        <v>n/a</v>
      </c>
      <c r="W191" s="106" t="str">
        <f>IF(OR(U191&lt;=0,U191="n/a",V191&lt;=0,V191="n/a"),"n/a",U191/V191)</f>
        <v>n/a</v>
      </c>
      <c r="X191" s="107">
        <f>IF(OR(AJ191&lt;=0,AJ191="n/a",U191&lt;=0,U191="n/a"),"n/a",U191/AJ191)</f>
        <v>1.2639993331173893</v>
      </c>
      <c r="Y191" s="165"/>
      <c r="Z191" s="101">
        <f>IF(OR(AC191&lt;0.01,AC191="n/a"),"n/a",M191/AC191*100)</f>
        <v>30.721966205837177</v>
      </c>
      <c r="AA191" s="109">
        <f>IF(OR(AC191&lt;0.01,AC191="n/a"),"n/a",I191/AC191)</f>
        <v>29.930875576036865</v>
      </c>
      <c r="AB191" s="71">
        <v>12</v>
      </c>
      <c r="AC191" s="100">
        <v>6.51</v>
      </c>
      <c r="AD191" s="100">
        <v>2.08</v>
      </c>
      <c r="AE191" s="100">
        <v>8.09</v>
      </c>
      <c r="AF191" s="100" t="s">
        <v>142</v>
      </c>
      <c r="AG191" s="100">
        <v>444.05</v>
      </c>
      <c r="AH191" s="100">
        <v>7.41</v>
      </c>
      <c r="AI191" s="100">
        <v>12.94</v>
      </c>
      <c r="AJ191" s="100">
        <v>8.51</v>
      </c>
      <c r="AK191" s="100">
        <v>10.8</v>
      </c>
      <c r="AL191" s="100">
        <v>25360</v>
      </c>
      <c r="AM191" s="100">
        <v>0.3</v>
      </c>
      <c r="AN191" s="100" t="s">
        <v>142</v>
      </c>
      <c r="AO191" s="110">
        <f>IF(U191="n/a","n/a",IF(AA191&lt;0,"n/a",IF(AA191="n/a","n/a",J191+U191-AA191)))</f>
        <v>-18.147810663576372</v>
      </c>
      <c r="AP191" s="111">
        <f>IF(U191="n/a","n/a",J191+U191)</f>
        <v>11.783064912460494</v>
      </c>
      <c r="AQ191" s="112" t="str">
        <f>IF(OR(AC191&lt;0.01,AC191="n/a",AF191="n/a"),"n/a",(I191/SQRT(22.5*AC191*(I191/AF191))-1)*100)</f>
        <v>n/a</v>
      </c>
      <c r="AR191" s="101">
        <f>INDEX(Historical!$C$7:$C$1063,MATCH(B191,Historical!$B$7:$B$1063,0))*IF(AH191="n/a",1.03,IF(AH191&lt;0,1.01,IF(AH191&gt;10,1.1,(1+AH191/100))))</f>
        <v>1.9333800000000001</v>
      </c>
      <c r="AS191" s="109">
        <f>IF($AI191="n/a",1.03*AR191,IF($AI191&lt;0,1.01*AR191,IF($AI191&gt;10,1.1*AR191,(1+$AI191/100)*AR191)))</f>
        <v>2.1267180000000003</v>
      </c>
      <c r="AT191" s="109">
        <f>IF($AK191="n/a",1.03*AS191,IF($AK191&lt;0,1.01*AS191,IF($AK191&gt;10,1.1*AS191,(1+$AK191/100)*AS191)))</f>
        <v>2.3393898000000006</v>
      </c>
      <c r="AU191" s="109">
        <f>IF($AK191="n/a",1.03*AT191,IF($AK191&lt;0,1.01*AT191,IF($AK191&gt;10,1.1*AT191,(1+$AK191/100)*AT191)))</f>
        <v>2.5733287800000011</v>
      </c>
      <c r="AV191" s="109">
        <f>IF($AK191="n/a",1.03*AU191,IF($AK191&lt;0,1.01*AU191,IF($AK191&gt;10,1.1*AU191,(1+$AK191/100)*AU191)))</f>
        <v>2.8306616580000012</v>
      </c>
      <c r="AW191" s="109">
        <f>SUM(AR191:AV191)</f>
        <v>11.803478238000004</v>
      </c>
      <c r="AX191" s="113">
        <f>AW191/I191*100</f>
        <v>6.0577255519630508</v>
      </c>
      <c r="AY191" s="698">
        <v>0.66</v>
      </c>
      <c r="AZ191" s="100">
        <v>24.95</v>
      </c>
      <c r="BA191" s="100">
        <v>-30.86</v>
      </c>
      <c r="BB191" s="100">
        <v>5.07</v>
      </c>
      <c r="BC191" s="100">
        <v>-2.1800000000000002</v>
      </c>
      <c r="BE191" s="12">
        <v>2019</v>
      </c>
      <c r="BF191" s="12">
        <f>IF(BE191&gt;2020,0,IF(BE191&gt;2008,1,IF(BE191&gt;2001,2,IF(BE191&gt;1990,3,IF(BE191&gt;1980,4,IF(BE191&gt;1973,5,IF(BE191&gt;1970,6,IF(BE191&gt;1960,7,IF(BE191&gt;1958,8,IF(BE191&gt;1953,9,10))))))))))</f>
        <v>1</v>
      </c>
      <c r="BG191" s="100">
        <v>19.059999999999999</v>
      </c>
      <c r="BH191" s="55" t="s">
        <v>121</v>
      </c>
      <c r="BI191" s="55" t="s">
        <v>122</v>
      </c>
    </row>
    <row r="192" spans="1:61" x14ac:dyDescent="0.2">
      <c r="A192" s="116" t="s">
        <v>1674</v>
      </c>
      <c r="B192" s="55" t="s">
        <v>1675</v>
      </c>
      <c r="C192" s="156" t="s">
        <v>134</v>
      </c>
      <c r="D192" s="98" t="s">
        <v>186</v>
      </c>
      <c r="E192" s="157">
        <v>8</v>
      </c>
      <c r="F192" s="2">
        <v>563</v>
      </c>
      <c r="G192" s="2" t="s">
        <v>146</v>
      </c>
      <c r="H192" s="2" t="s">
        <v>146</v>
      </c>
      <c r="I192" s="100">
        <v>159.35</v>
      </c>
      <c r="J192" s="101">
        <f>(M192/I192)*100</f>
        <v>6.024474427361155</v>
      </c>
      <c r="K192" s="104">
        <v>2.4</v>
      </c>
      <c r="L192" s="71">
        <v>4</v>
      </c>
      <c r="M192" s="28">
        <f>K192*L192</f>
        <v>9.6</v>
      </c>
      <c r="N192" s="103" t="s">
        <v>151</v>
      </c>
      <c r="O192" s="104">
        <v>2.25</v>
      </c>
      <c r="P192" s="158">
        <v>45961</v>
      </c>
      <c r="Q192" s="158">
        <v>45975</v>
      </c>
      <c r="R192" s="28">
        <f>(K192-O192)/O192*100</f>
        <v>6.6666666666666625</v>
      </c>
      <c r="S192" s="105">
        <f>IF(INDEX(Historical!$D$7:$D1690,MATCH(B192,Historical!$B$7:$B$1062,0))=0,"n/a",(INDEX(Historical!$C$7:$C$1062,MATCH(B192,Historical!$B$7:$B$1062,0))/INDEX(Historical!$D$7:$D$1062,MATCH(B192,Historical!$B$7:$B$1062,0))-1)*100)</f>
        <v>15.094339622641506</v>
      </c>
      <c r="T192" s="105">
        <f>IF(INDEX(Historical!$F$7:$F$1062,MATCH(B192,Historical!$B$7:$B$1062,0))=0,"n/a",((INDEX(Historical!$C$7:$C$1062,MATCH(B192,Historical!$B$7:$B$1062,0))/INDEX(Historical!$F$7:$F$1062,MATCH(B192,Historical!$B$7:$B$1062,0)))^(1/3)-1)*100)</f>
        <v>14.16035906906048</v>
      </c>
      <c r="U192" s="105">
        <f>IF(INDEX(Historical!$H$7:$H$1062,MATCH(B192,Historical!$B$7:$B$1062,0))=0,"n/a",((INDEX(Historical!$C$7:$C$1062,MATCH(B192,Historical!$B$7:$B$1062,0))/INDEX(Historical!$H$7:$H$1062,MATCH(B192,Historical!$B$7:$B$1062,0)))^(1/5)-1)*100)</f>
        <v>26.452357859082397</v>
      </c>
      <c r="V192" s="105">
        <f>IF(INDEX(Historical!$M$7:$M$1062,MATCH(B192,Historical!$B$7:$B$1062,0))=0,"n/a",((INDEX(Historical!$C$7:$C$1062,MATCH(B192,Historical!$B$7:$B$1062,0))/INDEX(Historical!$M$7:$M$1062,MATCH(B192,Historical!$B$7:$B$1062,0)))^(1/10)-1)*100)</f>
        <v>17.656211172544435</v>
      </c>
      <c r="W192" s="106">
        <f>IF(OR(U192&lt;=0,U192="n/a",V192&lt;=0,V192="n/a"),"n/a",U192/V192)</f>
        <v>1.4981899344416569</v>
      </c>
      <c r="X192" s="107">
        <f>IF(OR(AJ192&lt;=0,AJ192="n/a",U192&lt;=0,U192="n/a"),"n/a",U192/AJ192)</f>
        <v>1.7897400445928551</v>
      </c>
      <c r="Y192" s="165"/>
      <c r="Z192" s="101">
        <f>IF(OR(AC192&lt;0.01,AC192="n/a"),"n/a",M192/AC192*100)</f>
        <v>54.700854700854698</v>
      </c>
      <c r="AA192" s="109">
        <f>IF(OR(AC192&lt;0.01,AC192="n/a"),"n/a",I192/AC192)</f>
        <v>9.0797720797720789</v>
      </c>
      <c r="AB192" s="71">
        <v>12</v>
      </c>
      <c r="AC192" s="100">
        <v>17.55</v>
      </c>
      <c r="AD192" s="100">
        <v>12.24</v>
      </c>
      <c r="AE192" s="100">
        <v>1.28</v>
      </c>
      <c r="AF192" s="100">
        <v>1.1599999999999999</v>
      </c>
      <c r="AG192" s="100">
        <v>13.01</v>
      </c>
      <c r="AH192" s="100">
        <v>-6.13</v>
      </c>
      <c r="AI192" s="100">
        <v>4.3999999999999995</v>
      </c>
      <c r="AJ192" s="100">
        <v>14.78</v>
      </c>
      <c r="AK192" s="100">
        <v>0.53</v>
      </c>
      <c r="AL192" s="100">
        <v>1060</v>
      </c>
      <c r="AM192" s="100">
        <v>6.5</v>
      </c>
      <c r="AN192" s="100">
        <v>0.45</v>
      </c>
      <c r="AO192" s="110">
        <f>IF(U192="n/a","n/a",IF(AA192&lt;0,"n/a",IF(AA192="n/a","n/a",J192+U192-AA192)))</f>
        <v>23.397060206671476</v>
      </c>
      <c r="AP192" s="111">
        <f>IF(U192="n/a","n/a",J192+U192)</f>
        <v>32.476832286443553</v>
      </c>
      <c r="AQ192" s="112">
        <f>IF(OR(AC192&lt;0.01,AC192="n/a",AF192="n/a"),"n/a",(I192/SQRT(22.5*AC192*(I192/AF192))-1)*100)</f>
        <v>-31.581238399802093</v>
      </c>
      <c r="AR192" s="101">
        <f>INDEX(Historical!$C$7:$C$1063,MATCH(B192,Historical!$B$7:$B$1063,0))*IF(AH192="n/a",1.03,IF(AH192&lt;0,1.01,IF(AH192&gt;10,1.1,(1+AH192/100))))</f>
        <v>9.2415000000000003</v>
      </c>
      <c r="AS192" s="109">
        <f>IF($AI192="n/a",1.03*AR192,IF($AI192&lt;0,1.01*AR192,IF($AI192&gt;10,1.1*AR192,(1+$AI192/100)*AR192)))</f>
        <v>9.6481260000000013</v>
      </c>
      <c r="AT192" s="109">
        <f>IF($AK192="n/a",1.03*AS192,IF($AK192&lt;0,1.01*AS192,IF($AK192&gt;10,1.1*AS192,(1+$AK192/100)*AS192)))</f>
        <v>9.699261067800002</v>
      </c>
      <c r="AU192" s="109">
        <f>IF($AK192="n/a",1.03*AT192,IF($AK192&lt;0,1.01*AT192,IF($AK192&gt;10,1.1*AT192,(1+$AK192/100)*AT192)))</f>
        <v>9.7506671514593428</v>
      </c>
      <c r="AV192" s="109">
        <f>IF($AK192="n/a",1.03*AU192,IF($AK192&lt;0,1.01*AU192,IF($AK192&gt;10,1.1*AU192,(1+$AK192/100)*AU192)))</f>
        <v>9.8023456873620773</v>
      </c>
      <c r="AW192" s="109">
        <f>SUM(AR192:AV192)</f>
        <v>48.141899906621418</v>
      </c>
      <c r="AX192" s="113">
        <f>AW192/I192*100</f>
        <v>30.211421340835532</v>
      </c>
      <c r="AY192" s="698">
        <v>1.33</v>
      </c>
      <c r="AZ192" s="100">
        <v>31.04</v>
      </c>
      <c r="BA192" s="100">
        <v>-21.740000000000002</v>
      </c>
      <c r="BB192" s="100">
        <v>5.48</v>
      </c>
      <c r="BC192" s="100">
        <v>4.83</v>
      </c>
      <c r="BE192" s="12">
        <v>2018</v>
      </c>
      <c r="BF192" s="12">
        <f>IF(BE192&gt;2020,0,IF(BE192&gt;2008,1,IF(BE192&gt;2001,2,IF(BE192&gt;1990,3,IF(BE192&gt;1980,4,IF(BE192&gt;1973,5,IF(BE192&gt;1970,6,IF(BE192&gt;1960,7,IF(BE192&gt;1958,8,IF(BE192&gt;1953,9,10))))))))))</f>
        <v>1</v>
      </c>
      <c r="BG192" s="100">
        <v>2.83</v>
      </c>
      <c r="BH192" s="55" t="s">
        <v>121</v>
      </c>
      <c r="BI192" s="55" t="s">
        <v>122</v>
      </c>
    </row>
    <row r="193" spans="1:61" x14ac:dyDescent="0.2">
      <c r="A193" s="116" t="s">
        <v>1676</v>
      </c>
      <c r="B193" s="55" t="s">
        <v>1677</v>
      </c>
      <c r="C193" s="156" t="s">
        <v>162</v>
      </c>
      <c r="D193" s="98" t="s">
        <v>572</v>
      </c>
      <c r="E193" s="157">
        <v>8</v>
      </c>
      <c r="F193" s="2">
        <v>586</v>
      </c>
      <c r="G193" s="2" t="s">
        <v>146</v>
      </c>
      <c r="H193" s="2" t="s">
        <v>146</v>
      </c>
      <c r="I193" s="100">
        <v>148.19</v>
      </c>
      <c r="J193" s="101">
        <f>(M193/I193)*100</f>
        <v>0.62082461704568459</v>
      </c>
      <c r="K193" s="104">
        <v>0.23</v>
      </c>
      <c r="L193" s="71">
        <v>4</v>
      </c>
      <c r="M193" s="28">
        <f>K193*L193</f>
        <v>0.92</v>
      </c>
      <c r="N193" s="103" t="s">
        <v>585</v>
      </c>
      <c r="O193" s="104">
        <v>0.22900000000000001</v>
      </c>
      <c r="P193" s="158">
        <v>46286</v>
      </c>
      <c r="Q193" s="158">
        <v>46295</v>
      </c>
      <c r="R193" s="28">
        <f>(K193-O193)/O193*100</f>
        <v>0.43668122270742399</v>
      </c>
      <c r="S193" s="105">
        <f>IF(INDEX(Historical!$D$7:$D1691,MATCH(B193,Historical!$B$7:$B$1062,0))=0,"n/a",(INDEX(Historical!$C$7:$C$1062,MATCH(B193,Historical!$B$7:$B$1062,0))/INDEX(Historical!$D$7:$D$1062,MATCH(B193,Historical!$B$7:$B$1062,0))-1)*100)</f>
        <v>3.2054951345163119</v>
      </c>
      <c r="T193" s="105">
        <f>IF(INDEX(Historical!$F$7:$F$1062,MATCH(B193,Historical!$B$7:$B$1062,0))=0,"n/a",((INDEX(Historical!$C$7:$C$1062,MATCH(B193,Historical!$B$7:$B$1062,0))/INDEX(Historical!$F$7:$F$1062,MATCH(B193,Historical!$B$7:$B$1062,0)))^(1/3)-1)*100)</f>
        <v>7.5826872990061078</v>
      </c>
      <c r="U193" s="105">
        <f>IF(INDEX(Historical!$H$7:$H$1062,MATCH(B193,Historical!$B$7:$B$1062,0))=0,"n/a",((INDEX(Historical!$C$7:$C$1062,MATCH(B193,Historical!$B$7:$B$1062,0))/INDEX(Historical!$H$7:$H$1062,MATCH(B193,Historical!$B$7:$B$1062,0)))^(1/5)-1)*100)</f>
        <v>10.793528614935767</v>
      </c>
      <c r="V193" s="105" t="str">
        <f>IF(INDEX(Historical!$M$7:$M$1062,MATCH(B193,Historical!$B$7:$B$1062,0))=0,"n/a",((INDEX(Historical!$C$7:$C$1062,MATCH(B193,Historical!$B$7:$B$1062,0))/INDEX(Historical!$M$7:$M$1062,MATCH(B193,Historical!$B$7:$B$1062,0)))^(1/10)-1)*100)</f>
        <v>n/a</v>
      </c>
      <c r="W193" s="106" t="str">
        <f>IF(OR(U193&lt;=0,U193="n/a",V193&lt;=0,V193="n/a"),"n/a",U193/V193)</f>
        <v>n/a</v>
      </c>
      <c r="X193" s="107">
        <f>IF(OR(AJ193&lt;=0,AJ193="n/a",U193&lt;=0,U193="n/a"),"n/a",U193/AJ193)</f>
        <v>0.98751405443145168</v>
      </c>
      <c r="Y193" s="165"/>
      <c r="Z193" s="101">
        <f>IF(OR(AC193&lt;0.01,AC193="n/a"),"n/a",M193/AC193*100)</f>
        <v>15.358931552587645</v>
      </c>
      <c r="AA193" s="109">
        <f>IF(OR(AC193&lt;0.01,AC193="n/a"),"n/a",I193/AC193)</f>
        <v>24.73956594323873</v>
      </c>
      <c r="AB193" s="71">
        <v>12</v>
      </c>
      <c r="AC193" s="100">
        <v>5.99</v>
      </c>
      <c r="AD193" s="100">
        <v>0.17</v>
      </c>
      <c r="AE193" s="100">
        <v>3.04</v>
      </c>
      <c r="AF193" s="100">
        <v>16.05</v>
      </c>
      <c r="AG193" s="100">
        <v>43.01</v>
      </c>
      <c r="AH193" s="100">
        <v>319.83000000000004</v>
      </c>
      <c r="AI193" s="100">
        <v>20.52</v>
      </c>
      <c r="AJ193" s="100">
        <v>10.93</v>
      </c>
      <c r="AK193" s="100">
        <v>80.069999999999993</v>
      </c>
      <c r="AL193" s="100">
        <v>49970</v>
      </c>
      <c r="AM193" s="100">
        <v>0.95</v>
      </c>
      <c r="AN193" s="100">
        <v>3.56</v>
      </c>
      <c r="AO193" s="110">
        <f>IF(U193="n/a","n/a",IF(AA193&lt;0,"n/a",IF(AA193="n/a","n/a",J193+U193-AA193)))</f>
        <v>-13.325212711257279</v>
      </c>
      <c r="AP193" s="111">
        <f>IF(U193="n/a","n/a",J193+U193)</f>
        <v>11.414353231981451</v>
      </c>
      <c r="AQ193" s="112">
        <f>IF(OR(AC193&lt;0.01,AC193="n/a",AF193="n/a"),"n/a",(I193/SQRT(22.5*AC193*(I193/AF193))-1)*100)</f>
        <v>320.08995512283195</v>
      </c>
      <c r="AR193" s="101">
        <f>INDEX(Historical!$C$7:$C$1063,MATCH(B193,Historical!$B$7:$B$1063,0))*IF(AH193="n/a",1.03,IF(AH193&lt;0,1.01,IF(AH193&gt;10,1.1,(1+AH193/100))))</f>
        <v>0.99165000000000003</v>
      </c>
      <c r="AS193" s="109">
        <f>IF($AI193="n/a",1.03*AR193,IF($AI193&lt;0,1.01*AR193,IF($AI193&gt;10,1.1*AR193,(1+$AI193/100)*AR193)))</f>
        <v>1.0908150000000001</v>
      </c>
      <c r="AT193" s="109">
        <f>IF($AK193="n/a",1.03*AS193,IF($AK193&lt;0,1.01*AS193,IF($AK193&gt;10,1.1*AS193,(1+$AK193/100)*AS193)))</f>
        <v>1.1998965000000001</v>
      </c>
      <c r="AU193" s="109">
        <f>IF($AK193="n/a",1.03*AT193,IF($AK193&lt;0,1.01*AT193,IF($AK193&gt;10,1.1*AT193,(1+$AK193/100)*AT193)))</f>
        <v>1.3198861500000003</v>
      </c>
      <c r="AV193" s="109">
        <f>IF($AK193="n/a",1.03*AU193,IF($AK193&lt;0,1.01*AU193,IF($AK193&gt;10,1.1*AU193,(1+$AK193/100)*AU193)))</f>
        <v>1.4518747650000006</v>
      </c>
      <c r="AW193" s="109">
        <f>SUM(AR193:AV193)</f>
        <v>6.054122415000001</v>
      </c>
      <c r="AX193" s="113">
        <f>AW193/I193*100</f>
        <v>4.0853785106957297</v>
      </c>
      <c r="AY193" s="698">
        <v>1.42</v>
      </c>
      <c r="AZ193" s="100">
        <v>11.709999999999999</v>
      </c>
      <c r="BA193" s="100">
        <v>-32.590000000000003</v>
      </c>
      <c r="BB193" s="100">
        <v>-5.0999999999999996</v>
      </c>
      <c r="BC193" s="100">
        <v>-9.5299999999999994</v>
      </c>
      <c r="BE193" s="12">
        <v>2019</v>
      </c>
      <c r="BF193" s="12">
        <f>IF(BE193&gt;2020,0,IF(BE193&gt;2008,1,IF(BE193&gt;2001,2,IF(BE193&gt;1990,3,IF(BE193&gt;1980,4,IF(BE193&gt;1973,5,IF(BE193&gt;1970,6,IF(BE193&gt;1960,7,IF(BE193&gt;1958,8,IF(BE193&gt;1953,9,10))))))))))</f>
        <v>1</v>
      </c>
      <c r="BG193" s="100">
        <v>5.64</v>
      </c>
      <c r="BH193" s="55" t="s">
        <v>121</v>
      </c>
      <c r="BI193" s="55" t="s">
        <v>122</v>
      </c>
    </row>
    <row r="194" spans="1:61" x14ac:dyDescent="0.2">
      <c r="A194" s="146" t="s">
        <v>5669</v>
      </c>
      <c r="B194" s="55" t="s">
        <v>3141</v>
      </c>
      <c r="C194" s="156" t="s">
        <v>116</v>
      </c>
      <c r="D194" s="98" t="s">
        <v>215</v>
      </c>
      <c r="E194" s="157">
        <v>5</v>
      </c>
      <c r="F194" s="2">
        <v>702</v>
      </c>
      <c r="G194" s="2" t="s">
        <v>146</v>
      </c>
      <c r="H194" s="2" t="s">
        <v>146</v>
      </c>
      <c r="I194" s="100">
        <v>290.86</v>
      </c>
      <c r="J194" s="101">
        <f>(M194/I194)*100</f>
        <v>0.42632194182768335</v>
      </c>
      <c r="K194" s="104">
        <v>0.31</v>
      </c>
      <c r="L194" s="71">
        <v>4</v>
      </c>
      <c r="M194" s="28">
        <f>K194*L194</f>
        <v>1.24</v>
      </c>
      <c r="N194" s="103" t="s">
        <v>707</v>
      </c>
      <c r="O194" s="104">
        <v>0.25</v>
      </c>
      <c r="P194" s="158">
        <v>46070</v>
      </c>
      <c r="Q194" s="158">
        <v>46083</v>
      </c>
      <c r="R194" s="28">
        <f>(K194-O194)/O194*100</f>
        <v>24</v>
      </c>
      <c r="S194" s="105">
        <f>IF(INDEX(Historical!$D$7:$D1732,MATCH(B194,Historical!$B$7:$B$1062,0))=0,"n/a",(INDEX(Historical!$C$7:$C$1062,MATCH(B194,Historical!$B$7:$B$1062,0))/INDEX(Historical!$D$7:$D$1062,MATCH(B194,Historical!$B$7:$B$1062,0))-1)*100)</f>
        <v>25</v>
      </c>
      <c r="T194" s="105">
        <f>IF(INDEX(Historical!$F$7:$F$1062,MATCH(B194,Historical!$B$7:$B$1062,0))=0,"n/a",((INDEX(Historical!$C$7:$C$1062,MATCH(B194,Historical!$B$7:$B$1062,0))/INDEX(Historical!$F$7:$F$1062,MATCH(B194,Historical!$B$7:$B$1062,0)))^(1/3)-1)*100)</f>
        <v>18.563110149668759</v>
      </c>
      <c r="U194" s="105">
        <f>IF(INDEX(Historical!$H$7:$H$1062,MATCH(B194,Historical!$B$7:$B$1062,0))=0,"n/a",((INDEX(Historical!$C$7:$C$1062,MATCH(B194,Historical!$B$7:$B$1062,0))/INDEX(Historical!$H$7:$H$1062,MATCH(B194,Historical!$B$7:$B$1062,0)))^(1/5)-1)*100)</f>
        <v>15.811517561929445</v>
      </c>
      <c r="V194" s="105">
        <f>IF(INDEX(Historical!$M$7:$M$1062,MATCH(B194,Historical!$B$7:$B$1062,0))=0,"n/a",((INDEX(Historical!$C$7:$C$1062,MATCH(B194,Historical!$B$7:$B$1062,0))/INDEX(Historical!$M$7:$M$1062,MATCH(B194,Historical!$B$7:$B$1062,0)))^(1/10)-1)*100)</f>
        <v>13.575379559642652</v>
      </c>
      <c r="W194" s="106">
        <f>IF(OR(U194&lt;=0,U194="n/a",V194&lt;=0,V194="n/a"),"n/a",U194/V194)</f>
        <v>1.1647201091109423</v>
      </c>
      <c r="X194" s="107">
        <f>IF(OR(AJ194&lt;=0,AJ194="n/a",U194&lt;=0,U194="n/a"),"n/a",U194/AJ194)</f>
        <v>0.61427807155903047</v>
      </c>
      <c r="Y194" s="159"/>
      <c r="Z194" s="101">
        <f>IF(OR(AC194&lt;0.01,AC194="n/a"),"n/a",M194/AC194*100)</f>
        <v>16.689098250336475</v>
      </c>
      <c r="AA194" s="109">
        <f>IF(OR(AC194&lt;0.01,AC194="n/a"),"n/a",I194/AC194)</f>
        <v>39.146702557200541</v>
      </c>
      <c r="AB194" s="71">
        <v>12</v>
      </c>
      <c r="AC194" s="100">
        <v>7.43</v>
      </c>
      <c r="AD194" s="100">
        <v>1.48</v>
      </c>
      <c r="AE194" s="100">
        <v>4.0999999999999996</v>
      </c>
      <c r="AF194" s="100">
        <v>4.3899999999999997</v>
      </c>
      <c r="AG194" s="100">
        <v>11.5</v>
      </c>
      <c r="AH194" s="100">
        <v>20.830000000000002</v>
      </c>
      <c r="AI194" s="100">
        <v>14.11</v>
      </c>
      <c r="AJ194" s="100">
        <v>25.740000000000002</v>
      </c>
      <c r="AK194" s="100">
        <v>15.870000000000001</v>
      </c>
      <c r="AL194" s="100">
        <v>49130</v>
      </c>
      <c r="AM194" s="100">
        <v>0.67999999999999994</v>
      </c>
      <c r="AN194" s="100">
        <v>0.62</v>
      </c>
      <c r="AO194" s="110">
        <f>IF(U194="n/a","n/a",IF(AA194&lt;0,"n/a",IF(AA194="n/a","n/a",J194+U194-AA194)))</f>
        <v>-22.908863053443412</v>
      </c>
      <c r="AP194" s="111">
        <f>IF(U194="n/a","n/a",J194+U194)</f>
        <v>16.237839503757129</v>
      </c>
      <c r="AQ194" s="112">
        <f>IF(OR(AC194&lt;0.01,AC194="n/a",AF194="n/a"),"n/a",(I194/SQRT(22.5*AC194*(I194/AF194))-1)*100)</f>
        <v>176.36853352492162</v>
      </c>
      <c r="AR194" s="101">
        <f>INDEX(Historical!$C$7:$C$1063,MATCH(B194,Historical!$B$7:$B$1063,0))*IF(AH194="n/a",1.03,IF(AH194&lt;0,1.01,IF(AH194&gt;10,1.1,(1+AH194/100))))</f>
        <v>1.1000000000000001</v>
      </c>
      <c r="AS194" s="109">
        <f>IF($AI194="n/a",1.03*AR194,IF($AI194&lt;0,1.01*AR194,IF($AI194&gt;10,1.1*AR194,(1+$AI194/100)*AR194)))</f>
        <v>1.2100000000000002</v>
      </c>
      <c r="AT194" s="109">
        <f>IF($AK194="n/a",1.03*AS194,IF($AK194&lt;0,1.01*AS194,IF($AK194&gt;10,1.1*AS194,(1+$AK194/100)*AS194)))</f>
        <v>1.3310000000000004</v>
      </c>
      <c r="AU194" s="109">
        <f>IF($AK194="n/a",1.03*AT194,IF($AK194&lt;0,1.01*AT194,IF($AK194&gt;10,1.1*AT194,(1+$AK194/100)*AT194)))</f>
        <v>1.4641000000000006</v>
      </c>
      <c r="AV194" s="109">
        <f>IF($AK194="n/a",1.03*AU194,IF($AK194&lt;0,1.01*AU194,IF($AK194&gt;10,1.1*AU194,(1+$AK194/100)*AU194)))</f>
        <v>1.6105100000000008</v>
      </c>
      <c r="AW194" s="109">
        <f>SUM(AR194:AV194)</f>
        <v>6.7156100000000025</v>
      </c>
      <c r="AX194" s="113">
        <f>AW194/I194*100</f>
        <v>2.3088805610946856</v>
      </c>
      <c r="AY194" s="698">
        <v>0.93</v>
      </c>
      <c r="AZ194" s="100">
        <v>57.85</v>
      </c>
      <c r="BA194" s="100">
        <v>-5.1499999999999995</v>
      </c>
      <c r="BB194" s="100">
        <v>8.08</v>
      </c>
      <c r="BC194" s="100">
        <v>19.84</v>
      </c>
      <c r="BE194" s="12">
        <v>2022</v>
      </c>
      <c r="BF194" s="12">
        <f>IF(BE194&gt;2020,0,IF(BE194&gt;2008,1,IF(BE194&gt;2001,2,IF(BE194&gt;1990,3,IF(BE194&gt;1980,4,IF(BE194&gt;1973,5,IF(BE194&gt;1970,6,IF(BE194&gt;1960,7,IF(BE194&gt;1958,8,IF(BE194&gt;1953,9,10))))))))))</f>
        <v>0</v>
      </c>
      <c r="BG194" s="100">
        <v>5.82</v>
      </c>
      <c r="BH194" s="55" t="s">
        <v>121</v>
      </c>
      <c r="BI194" s="55" t="s">
        <v>122</v>
      </c>
    </row>
    <row r="195" spans="1:61" x14ac:dyDescent="0.2">
      <c r="A195" s="116" t="s">
        <v>1678</v>
      </c>
      <c r="B195" s="55" t="s">
        <v>1679</v>
      </c>
      <c r="C195" s="156" t="s">
        <v>134</v>
      </c>
      <c r="D195" s="98" t="s">
        <v>157</v>
      </c>
      <c r="E195" s="157">
        <v>7</v>
      </c>
      <c r="F195" s="2">
        <v>592</v>
      </c>
      <c r="G195" s="2" t="s">
        <v>146</v>
      </c>
      <c r="H195" s="2" t="s">
        <v>146</v>
      </c>
      <c r="I195" s="100">
        <v>80.489999999999995</v>
      </c>
      <c r="J195" s="101">
        <f>(M195/I195)*100</f>
        <v>2.0872158032053671</v>
      </c>
      <c r="K195" s="104">
        <v>0.42</v>
      </c>
      <c r="L195" s="71">
        <v>4</v>
      </c>
      <c r="M195" s="28">
        <f>K195*L195</f>
        <v>1.68</v>
      </c>
      <c r="N195" s="103" t="s">
        <v>707</v>
      </c>
      <c r="O195" s="104">
        <v>0.38</v>
      </c>
      <c r="P195" s="158">
        <v>45974</v>
      </c>
      <c r="Q195" s="158">
        <v>45989</v>
      </c>
      <c r="R195" s="28">
        <f>(K195-O195)/O195*100</f>
        <v>10.52631578947368</v>
      </c>
      <c r="S195" s="105">
        <f>IF(INDEX(Historical!$D$7:$D1695,MATCH(B195,Historical!$B$7:$B$1062,0))=0,"n/a",(INDEX(Historical!$C$7:$C$1062,MATCH(B195,Historical!$B$7:$B$1062,0))/INDEX(Historical!$D$7:$D$1062,MATCH(B195,Historical!$B$7:$B$1062,0))-1)*100)</f>
        <v>4.6979865771812124</v>
      </c>
      <c r="T195" s="105">
        <f>IF(INDEX(Historical!$F$7:$F$1062,MATCH(B195,Historical!$B$7:$B$1062,0))=0,"n/a",((INDEX(Historical!$C$7:$C$1062,MATCH(B195,Historical!$B$7:$B$1062,0))/INDEX(Historical!$F$7:$F$1062,MATCH(B195,Historical!$B$7:$B$1062,0)))^(1/3)-1)*100)</f>
        <v>3.1839346779616085</v>
      </c>
      <c r="U195" s="105">
        <f>IF(INDEX(Historical!$H$7:$H$1062,MATCH(B195,Historical!$B$7:$B$1062,0))=0,"n/a",((INDEX(Historical!$C$7:$C$1062,MATCH(B195,Historical!$B$7:$B$1062,0))/INDEX(Historical!$H$7:$H$1062,MATCH(B195,Historical!$B$7:$B$1062,0)))^(1/5)-1)*100)</f>
        <v>9.3011973943858628</v>
      </c>
      <c r="V195" s="105" t="str">
        <f>IF(INDEX(Historical!$M$7:$M$1062,MATCH(B195,Historical!$B$7:$B$1062,0))=0,"n/a",((INDEX(Historical!$C$7:$C$1062,MATCH(B195,Historical!$B$7:$B$1062,0))/INDEX(Historical!$M$7:$M$1062,MATCH(B195,Historical!$B$7:$B$1062,0)))^(1/10)-1)*100)</f>
        <v>n/a</v>
      </c>
      <c r="W195" s="106" t="str">
        <f>IF(OR(U195&lt;=0,U195="n/a",V195&lt;=0,V195="n/a"),"n/a",U195/V195)</f>
        <v>n/a</v>
      </c>
      <c r="X195" s="107">
        <f>IF(OR(AJ195&lt;=0,AJ195="n/a",U195&lt;=0,U195="n/a"),"n/a",U195/AJ195)</f>
        <v>0.80044728006763022</v>
      </c>
      <c r="Y195" s="162"/>
      <c r="Z195" s="101">
        <f>IF(OR(AC195&lt;0.01,AC195="n/a"),"n/a",M195/AC195*100)</f>
        <v>18.9402480270575</v>
      </c>
      <c r="AA195" s="109">
        <f>IF(OR(AC195&lt;0.01,AC195="n/a"),"n/a",I195/AC195)</f>
        <v>9.0744081172491544</v>
      </c>
      <c r="AB195" s="71">
        <v>12</v>
      </c>
      <c r="AC195" s="100">
        <v>8.8699999999999992</v>
      </c>
      <c r="AD195" s="100">
        <v>0.54</v>
      </c>
      <c r="AE195" s="100">
        <v>1.55</v>
      </c>
      <c r="AF195" s="100">
        <v>1.1599999999999999</v>
      </c>
      <c r="AG195" s="100">
        <v>13.15</v>
      </c>
      <c r="AH195" s="100">
        <v>4.24</v>
      </c>
      <c r="AI195" s="100">
        <v>22.38</v>
      </c>
      <c r="AJ195" s="100">
        <v>11.62</v>
      </c>
      <c r="AK195" s="100">
        <v>13.350000000000001</v>
      </c>
      <c r="AL195" s="100">
        <v>8790</v>
      </c>
      <c r="AM195" s="100">
        <v>6.39</v>
      </c>
      <c r="AN195" s="100">
        <v>0.95</v>
      </c>
      <c r="AO195" s="110">
        <f>IF(U195="n/a","n/a",IF(AA195&lt;0,"n/a",IF(AA195="n/a","n/a",J195+U195-AA195)))</f>
        <v>2.314005080342076</v>
      </c>
      <c r="AP195" s="111">
        <f>IF(U195="n/a","n/a",J195+U195)</f>
        <v>11.38841319759123</v>
      </c>
      <c r="AQ195" s="112">
        <f>IF(OR(AC195&lt;0.01,AC195="n/a",AF195="n/a"),"n/a",(I195/SQRT(22.5*AC195*(I195/AF195))-1)*100)</f>
        <v>-31.601450905547491</v>
      </c>
      <c r="AR195" s="101">
        <f>INDEX(Historical!$C$7:$C$1063,MATCH(B195,Historical!$B$7:$B$1063,0))*IF(AH195="n/a",1.03,IF(AH195&lt;0,1.01,IF(AH195&gt;10,1.1,(1+AH195/100))))</f>
        <v>1.626144</v>
      </c>
      <c r="AS195" s="109">
        <f>IF($AI195="n/a",1.03*AR195,IF($AI195&lt;0,1.01*AR195,IF($AI195&gt;10,1.1*AR195,(1+$AI195/100)*AR195)))</f>
        <v>1.7887584000000001</v>
      </c>
      <c r="AT195" s="109">
        <f>IF($AK195="n/a",1.03*AS195,IF($AK195&lt;0,1.01*AS195,IF($AK195&gt;10,1.1*AS195,(1+$AK195/100)*AS195)))</f>
        <v>1.9676342400000002</v>
      </c>
      <c r="AU195" s="109">
        <f>IF($AK195="n/a",1.03*AT195,IF($AK195&lt;0,1.01*AT195,IF($AK195&gt;10,1.1*AT195,(1+$AK195/100)*AT195)))</f>
        <v>2.1643976640000004</v>
      </c>
      <c r="AV195" s="109">
        <f>IF($AK195="n/a",1.03*AU195,IF($AK195&lt;0,1.01*AU195,IF($AK195&gt;10,1.1*AU195,(1+$AK195/100)*AU195)))</f>
        <v>2.3808374304000006</v>
      </c>
      <c r="AW195" s="109">
        <f>SUM(AR195:AV195)</f>
        <v>9.9277717344000003</v>
      </c>
      <c r="AX195" s="113">
        <f>AW195/I195*100</f>
        <v>12.334167889675737</v>
      </c>
      <c r="AY195" s="698">
        <v>1.33</v>
      </c>
      <c r="AZ195" s="100">
        <v>22.3</v>
      </c>
      <c r="BA195" s="100">
        <v>-17.22</v>
      </c>
      <c r="BB195" s="100">
        <v>-0.5</v>
      </c>
      <c r="BC195" s="100">
        <v>-0.79</v>
      </c>
      <c r="BE195" s="12">
        <v>2019</v>
      </c>
      <c r="BF195" s="12">
        <f>IF(BE195&gt;2020,0,IF(BE195&gt;2008,1,IF(BE195&gt;2001,2,IF(BE195&gt;1990,3,IF(BE195&gt;1980,4,IF(BE195&gt;1973,5,IF(BE195&gt;1970,6,IF(BE195&gt;1960,7,IF(BE195&gt;1958,8,IF(BE195&gt;1953,9,10))))))))))</f>
        <v>1</v>
      </c>
      <c r="BG195" s="100">
        <v>1.06</v>
      </c>
      <c r="BH195" s="55" t="s">
        <v>121</v>
      </c>
      <c r="BI195" s="55" t="s">
        <v>122</v>
      </c>
    </row>
    <row r="196" spans="1:61" x14ac:dyDescent="0.2">
      <c r="A196" s="116" t="s">
        <v>1680</v>
      </c>
      <c r="B196" s="55" t="s">
        <v>1681</v>
      </c>
      <c r="C196" s="156" t="s">
        <v>134</v>
      </c>
      <c r="D196" s="98" t="s">
        <v>412</v>
      </c>
      <c r="E196" s="157">
        <v>9</v>
      </c>
      <c r="F196" s="2">
        <v>542</v>
      </c>
      <c r="G196" s="2" t="s">
        <v>146</v>
      </c>
      <c r="H196" s="2" t="s">
        <v>146</v>
      </c>
      <c r="I196" s="100">
        <v>49.69</v>
      </c>
      <c r="J196" s="101">
        <f>(M196/I196)*100</f>
        <v>5.4739384181927964</v>
      </c>
      <c r="K196" s="104">
        <v>0.68</v>
      </c>
      <c r="L196" s="71">
        <v>4</v>
      </c>
      <c r="M196" s="28">
        <f>K196*L196</f>
        <v>2.72</v>
      </c>
      <c r="N196" s="103" t="s">
        <v>395</v>
      </c>
      <c r="O196" s="104">
        <v>0.67</v>
      </c>
      <c r="P196" s="158">
        <v>46094</v>
      </c>
      <c r="Q196" s="158">
        <v>46108</v>
      </c>
      <c r="R196" s="28">
        <f>(K196-O196)/O196*100</f>
        <v>1.492537313432837</v>
      </c>
      <c r="S196" s="105">
        <f>IF(INDEX(Historical!$D$7:$D1697,MATCH(B196,Historical!$B$7:$B$1062,0))=0,"n/a",(INDEX(Historical!$C$7:$C$1062,MATCH(B196,Historical!$B$7:$B$1062,0))/INDEX(Historical!$D$7:$D$1062,MATCH(B196,Historical!$B$7:$B$1062,0))-1)*100)</f>
        <v>3.0769230769230882</v>
      </c>
      <c r="T196" s="105">
        <f>IF(INDEX(Historical!$F$7:$F$1062,MATCH(B196,Historical!$B$7:$B$1062,0))=0,"n/a",((INDEX(Historical!$C$7:$C$1062,MATCH(B196,Historical!$B$7:$B$1062,0))/INDEX(Historical!$F$7:$F$1062,MATCH(B196,Historical!$B$7:$B$1062,0)))^(1/3)-1)*100)</f>
        <v>3.7467539830547514</v>
      </c>
      <c r="U196" s="105">
        <f>IF(INDEX(Historical!$H$7:$H$1062,MATCH(B196,Historical!$B$7:$B$1062,0))=0,"n/a",((INDEX(Historical!$C$7:$C$1062,MATCH(B196,Historical!$B$7:$B$1062,0))/INDEX(Historical!$H$7:$H$1062,MATCH(B196,Historical!$B$7:$B$1062,0)))^(1/5)-1)*100)</f>
        <v>13.228162727841198</v>
      </c>
      <c r="V196" s="105" t="str">
        <f>IF(INDEX(Historical!$M$7:$M$1062,MATCH(B196,Historical!$B$7:$B$1062,0))=0,"n/a",((INDEX(Historical!$C$7:$C$1062,MATCH(B196,Historical!$B$7:$B$1062,0))/INDEX(Historical!$M$7:$M$1062,MATCH(B196,Historical!$B$7:$B$1062,0)))^(1/10)-1)*100)</f>
        <v>n/a</v>
      </c>
      <c r="W196" s="106" t="str">
        <f>IF(OR(U196&lt;=0,U196="n/a",V196&lt;=0,V196="n/a"),"n/a",U196/V196)</f>
        <v>n/a</v>
      </c>
      <c r="X196" s="107" t="str">
        <f>IF(OR(AJ196&lt;=0,AJ196="n/a",U196&lt;=0,U196="n/a"),"n/a",U196/AJ196)</f>
        <v>n/a</v>
      </c>
      <c r="Y196" s="165"/>
      <c r="Z196" s="101">
        <f>IF(OR(AC196&lt;0.01,AC196="n/a"),"n/a",M196/AC196*100)</f>
        <v>134.65346534653466</v>
      </c>
      <c r="AA196" s="109">
        <f>IF(OR(AC196&lt;0.01,AC196="n/a"),"n/a",I196/AC196)</f>
        <v>24.599009900990097</v>
      </c>
      <c r="AB196" s="71">
        <v>12</v>
      </c>
      <c r="AC196" s="100">
        <v>2.02</v>
      </c>
      <c r="AD196" s="100">
        <v>0.2</v>
      </c>
      <c r="AE196" s="100">
        <v>1.34</v>
      </c>
      <c r="AF196" s="100">
        <v>0.96</v>
      </c>
      <c r="AG196" s="100">
        <v>3.91</v>
      </c>
      <c r="AH196" s="100">
        <v>117.68</v>
      </c>
      <c r="AI196" s="100">
        <v>29.48</v>
      </c>
      <c r="AJ196" s="100">
        <v>-26.540000000000003</v>
      </c>
      <c r="AK196" s="100">
        <v>54.64</v>
      </c>
      <c r="AL196" s="100">
        <v>1710</v>
      </c>
      <c r="AM196" s="100">
        <v>4.0199999999999996</v>
      </c>
      <c r="AN196" s="100">
        <v>2.1</v>
      </c>
      <c r="AO196" s="110">
        <f>IF(U196="n/a","n/a",IF(AA196&lt;0,"n/a",IF(AA196="n/a","n/a",J196+U196-AA196)))</f>
        <v>-5.896908754956101</v>
      </c>
      <c r="AP196" s="111">
        <f>IF(U196="n/a","n/a",J196+U196)</f>
        <v>18.702101146033996</v>
      </c>
      <c r="AQ196" s="112">
        <f>IF(OR(AC196&lt;0.01,AC196="n/a",AF196="n/a"),"n/a",(I196/SQRT(22.5*AC196*(I196/AF196))-1)*100)</f>
        <v>2.4479260783534462</v>
      </c>
      <c r="AR196" s="101">
        <f>INDEX(Historical!$C$7:$C$1063,MATCH(B196,Historical!$B$7:$B$1063,0))*IF(AH196="n/a",1.03,IF(AH196&lt;0,1.01,IF(AH196&gt;10,1.1,(1+AH196/100))))</f>
        <v>2.9480000000000004</v>
      </c>
      <c r="AS196" s="109">
        <f>IF($AI196="n/a",1.03*AR196,IF($AI196&lt;0,1.01*AR196,IF($AI196&gt;10,1.1*AR196,(1+$AI196/100)*AR196)))</f>
        <v>3.2428000000000008</v>
      </c>
      <c r="AT196" s="109">
        <f>IF($AK196="n/a",1.03*AS196,IF($AK196&lt;0,1.01*AS196,IF($AK196&gt;10,1.1*AS196,(1+$AK196/100)*AS196)))</f>
        <v>3.5670800000000011</v>
      </c>
      <c r="AU196" s="109">
        <f>IF($AK196="n/a",1.03*AT196,IF($AK196&lt;0,1.01*AT196,IF($AK196&gt;10,1.1*AT196,(1+$AK196/100)*AT196)))</f>
        <v>3.9237880000000014</v>
      </c>
      <c r="AV196" s="109">
        <f>IF($AK196="n/a",1.03*AU196,IF($AK196&lt;0,1.01*AU196,IF($AK196&gt;10,1.1*AU196,(1+$AK196/100)*AU196)))</f>
        <v>4.3161668000000022</v>
      </c>
      <c r="AW196" s="109">
        <f>SUM(AR196:AV196)</f>
        <v>17.997834800000007</v>
      </c>
      <c r="AX196" s="113">
        <f>AW196/I196*100</f>
        <v>36.220235057355623</v>
      </c>
      <c r="AY196" s="698">
        <v>1.48</v>
      </c>
      <c r="AZ196" s="100">
        <v>17.990000000000002</v>
      </c>
      <c r="BA196" s="100">
        <v>-44.79</v>
      </c>
      <c r="BB196" s="100">
        <v>-2.2200000000000002</v>
      </c>
      <c r="BC196" s="100">
        <v>-13.450000000000001</v>
      </c>
      <c r="BE196" s="12">
        <v>2018</v>
      </c>
      <c r="BF196" s="12">
        <f>IF(BE196&gt;2020,0,IF(BE196&gt;2008,1,IF(BE196&gt;2001,2,IF(BE196&gt;1990,3,IF(BE196&gt;1980,4,IF(BE196&gt;1973,5,IF(BE196&gt;1970,6,IF(BE196&gt;1960,7,IF(BE196&gt;1958,8,IF(BE196&gt;1953,9,10))))))))))</f>
        <v>1</v>
      </c>
      <c r="BG196" s="100">
        <v>1.26</v>
      </c>
      <c r="BH196" s="55" t="s">
        <v>121</v>
      </c>
      <c r="BI196" s="55" t="s">
        <v>122</v>
      </c>
    </row>
    <row r="197" spans="1:61" x14ac:dyDescent="0.2">
      <c r="A197" s="146" t="s">
        <v>5668</v>
      </c>
      <c r="B197" s="55" t="s">
        <v>2999</v>
      </c>
      <c r="C197" s="156" t="s">
        <v>263</v>
      </c>
      <c r="D197" s="98" t="s">
        <v>264</v>
      </c>
      <c r="E197" s="157">
        <v>5</v>
      </c>
      <c r="F197" s="2">
        <v>716</v>
      </c>
      <c r="G197" s="2" t="s">
        <v>146</v>
      </c>
      <c r="H197" s="2" t="s">
        <v>146</v>
      </c>
      <c r="I197" s="100">
        <v>46.57</v>
      </c>
      <c r="J197" s="101">
        <f>(M197/I197)*100</f>
        <v>7.9879750912604681</v>
      </c>
      <c r="K197" s="104">
        <v>0.93</v>
      </c>
      <c r="L197" s="71">
        <v>4</v>
      </c>
      <c r="M197" s="28">
        <f>K197*L197</f>
        <v>3.72</v>
      </c>
      <c r="N197" s="103" t="s">
        <v>151</v>
      </c>
      <c r="O197" s="104">
        <v>0.91</v>
      </c>
      <c r="P197" s="158">
        <v>46143</v>
      </c>
      <c r="Q197" s="158">
        <v>46157</v>
      </c>
      <c r="R197" s="28">
        <f>(K197-O197)/O197*100</f>
        <v>2.1978021978021998</v>
      </c>
      <c r="S197" s="105">
        <f>IF(INDEX(Historical!$D$7:$D1733,MATCH(B197,Historical!$B$7:$B$1062,0))=0,"n/a",(INDEX(Historical!$C$7:$C$1062,MATCH(B197,Historical!$B$7:$B$1062,0))/INDEX(Historical!$D$7:$D$1062,MATCH(B197,Historical!$B$7:$B$1062,0))-1)*100)</f>
        <v>12.656249999999991</v>
      </c>
      <c r="T197" s="105">
        <f>IF(INDEX(Historical!$F$7:$F$1062,MATCH(B197,Historical!$B$7:$B$1062,0))=0,"n/a",((INDEX(Historical!$C$7:$C$1062,MATCH(B197,Historical!$B$7:$B$1062,0))/INDEX(Historical!$F$7:$F$1062,MATCH(B197,Historical!$B$7:$B$1062,0)))^(1/3)-1)*100)</f>
        <v>25.426385543945674</v>
      </c>
      <c r="U197" s="105">
        <f>IF(INDEX(Historical!$H$7:$H$1062,MATCH(B197,Historical!$B$7:$B$1062,0))=0,"n/a",((INDEX(Historical!$C$7:$C$1062,MATCH(B197,Historical!$B$7:$B$1062,0))/INDEX(Historical!$H$7:$H$1062,MATCH(B197,Historical!$B$7:$B$1062,0)))^(1/5)-1)*100)</f>
        <v>18.313683372239197</v>
      </c>
      <c r="V197" s="105">
        <f>IF(INDEX(Historical!$M$7:$M$1062,MATCH(B197,Historical!$B$7:$B$1062,0))=0,"n/a",((INDEX(Historical!$C$7:$C$1062,MATCH(B197,Historical!$B$7:$B$1062,0))/INDEX(Historical!$M$7:$M$1062,MATCH(B197,Historical!$B$7:$B$1062,0)))^(1/10)-1)*100)</f>
        <v>9.9202540172378839</v>
      </c>
      <c r="W197" s="106">
        <f>IF(OR(U197&lt;=0,U197="n/a",V197&lt;=0,V197="n/a"),"n/a",U197/V197)</f>
        <v>1.8460901646688188</v>
      </c>
      <c r="X197" s="107">
        <f>IF(OR(AJ197&lt;=0,AJ197="n/a",U197&lt;=0,U197="n/a"),"n/a",U197/AJ197)</f>
        <v>0.90482625356913038</v>
      </c>
      <c r="Y197" s="159"/>
      <c r="Z197" s="101">
        <f>IF(OR(AC197&lt;0.01,AC197="n/a"),"n/a",M197/AC197*100)</f>
        <v>121.5686274509804</v>
      </c>
      <c r="AA197" s="109">
        <f>IF(OR(AC197&lt;0.01,AC197="n/a"),"n/a",I197/AC197)</f>
        <v>15.218954248366012</v>
      </c>
      <c r="AB197" s="71">
        <v>12</v>
      </c>
      <c r="AC197" s="100">
        <v>3.06</v>
      </c>
      <c r="AD197" s="100">
        <v>1.08</v>
      </c>
      <c r="AE197" s="100">
        <v>4.75</v>
      </c>
      <c r="AF197" s="100">
        <v>5.45</v>
      </c>
      <c r="AG197" s="100">
        <v>36.44</v>
      </c>
      <c r="AH197" s="100">
        <v>18.079999999999998</v>
      </c>
      <c r="AI197" s="100">
        <v>7.4899999999999993</v>
      </c>
      <c r="AJ197" s="100">
        <v>20.239999999999998</v>
      </c>
      <c r="AK197" s="100">
        <v>11.450000000000001</v>
      </c>
      <c r="AL197" s="100">
        <v>19240</v>
      </c>
      <c r="AM197" s="100">
        <v>39.300000000000004</v>
      </c>
      <c r="AN197" s="100">
        <v>2.59</v>
      </c>
      <c r="AO197" s="110">
        <f>IF(U197="n/a","n/a",IF(AA197&lt;0,"n/a",IF(AA197="n/a","n/a",J197+U197-AA197)))</f>
        <v>11.082704215133651</v>
      </c>
      <c r="AP197" s="111">
        <f>IF(U197="n/a","n/a",J197+U197)</f>
        <v>26.301658463499663</v>
      </c>
      <c r="AQ197" s="112">
        <f>IF(OR(AC197&lt;0.01,AC197="n/a",AF197="n/a"),"n/a",(I197/SQRT(22.5*AC197*(I197/AF197))-1)*100)</f>
        <v>91.999190569584059</v>
      </c>
      <c r="AR197" s="101">
        <f>INDEX(Historical!$C$7:$C$1063,MATCH(B197,Historical!$B$7:$B$1063,0))*IF(AH197="n/a",1.03,IF(AH197&lt;0,1.01,IF(AH197&gt;10,1.1,(1+AH197/100))))</f>
        <v>3.9655000000000005</v>
      </c>
      <c r="AS197" s="109">
        <f>IF($AI197="n/a",1.03*AR197,IF($AI197&lt;0,1.01*AR197,IF($AI197&gt;10,1.1*AR197,(1+$AI197/100)*AR197)))</f>
        <v>4.2625159500000001</v>
      </c>
      <c r="AT197" s="109">
        <f>IF($AK197="n/a",1.03*AS197,IF($AK197&lt;0,1.01*AS197,IF($AK197&gt;10,1.1*AS197,(1+$AK197/100)*AS197)))</f>
        <v>4.6887675450000001</v>
      </c>
      <c r="AU197" s="109">
        <f>IF($AK197="n/a",1.03*AT197,IF($AK197&lt;0,1.01*AT197,IF($AK197&gt;10,1.1*AT197,(1+$AK197/100)*AT197)))</f>
        <v>5.1576442995000003</v>
      </c>
      <c r="AV197" s="109">
        <f>IF($AK197="n/a",1.03*AU197,IF($AK197&lt;0,1.01*AU197,IF($AK197&gt;10,1.1*AU197,(1+$AK197/100)*AU197)))</f>
        <v>5.6734087294500011</v>
      </c>
      <c r="AW197" s="109">
        <f>SUM(AR197:AV197)</f>
        <v>23.747836523949999</v>
      </c>
      <c r="AX197" s="113">
        <f>AW197/I197*100</f>
        <v>50.993851243182306</v>
      </c>
      <c r="AY197" s="698">
        <v>0.64</v>
      </c>
      <c r="AZ197" s="100">
        <v>26.21</v>
      </c>
      <c r="BA197" s="100">
        <v>-4.24</v>
      </c>
      <c r="BB197" s="100">
        <v>3.93</v>
      </c>
      <c r="BC197" s="100">
        <v>11.709999999999999</v>
      </c>
      <c r="BE197" s="12">
        <v>2022</v>
      </c>
      <c r="BF197" s="12">
        <f>IF(BE197&gt;2020,0,IF(BE197&gt;2008,1,IF(BE197&gt;2001,2,IF(BE197&gt;1990,3,IF(BE197&gt;1980,4,IF(BE197&gt;1973,5,IF(BE197&gt;1970,6,IF(BE197&gt;1960,7,IF(BE197&gt;1958,8,IF(BE197&gt;1953,9,10))))))))))</f>
        <v>0</v>
      </c>
      <c r="BG197" s="100">
        <v>8.73</v>
      </c>
      <c r="BH197" s="55" t="s">
        <v>121</v>
      </c>
      <c r="BI197" s="55" t="s">
        <v>290</v>
      </c>
    </row>
    <row r="198" spans="1:61" x14ac:dyDescent="0.2">
      <c r="A198" s="732" t="s">
        <v>5671</v>
      </c>
      <c r="B198" s="714" t="s">
        <v>2821</v>
      </c>
      <c r="C198" s="156" t="s">
        <v>134</v>
      </c>
      <c r="D198" s="715" t="s">
        <v>157</v>
      </c>
      <c r="E198" s="716">
        <v>5</v>
      </c>
      <c r="F198" s="2">
        <v>728</v>
      </c>
      <c r="G198" s="717" t="s">
        <v>146</v>
      </c>
      <c r="H198" s="717" t="s">
        <v>146</v>
      </c>
      <c r="I198" s="718">
        <v>86.45</v>
      </c>
      <c r="J198" s="101">
        <f>(M198/I198)*100</f>
        <v>2.313475997686524</v>
      </c>
      <c r="K198" s="720">
        <v>0.5</v>
      </c>
      <c r="L198" s="721">
        <v>4</v>
      </c>
      <c r="M198" s="722">
        <f>K198*L198</f>
        <v>2</v>
      </c>
      <c r="N198" s="723" t="s">
        <v>707</v>
      </c>
      <c r="O198" s="720">
        <v>0.45</v>
      </c>
      <c r="P198" s="724">
        <v>46241</v>
      </c>
      <c r="Q198" s="724">
        <v>46266</v>
      </c>
      <c r="R198" s="722">
        <f>(K198-O198)/O198*100</f>
        <v>11.111111111111107</v>
      </c>
      <c r="S198" s="725">
        <f>IF(INDEX(Historical!$D$7:$D1730,MATCH(B198,Historical!$B$7:$B$1062,0))=0,"n/a",(INDEX(Historical!$C$7:$C$1062,MATCH(B198,Historical!$B$7:$B$1062,0))/INDEX(Historical!$D$7:$D$1062,MATCH(B198,Historical!$B$7:$B$1062,0))-1)*100)</f>
        <v>13.333333333333353</v>
      </c>
      <c r="T198" s="725">
        <f>IF(INDEX(Historical!$F$7:$F$1062,MATCH(B198,Historical!$B$7:$B$1062,0))=0,"n/a",((INDEX(Historical!$C$7:$C$1062,MATCH(B198,Historical!$B$7:$B$1062,0))/INDEX(Historical!$F$7:$F$1062,MATCH(B198,Historical!$B$7:$B$1062,0)))^(1/3)-1)*100)</f>
        <v>15.616214441920405</v>
      </c>
      <c r="U198" s="725">
        <f>IF(INDEX(Historical!$H$7:$H$1062,MATCH(B198,Historical!$B$7:$B$1062,0))=0,"n/a",((INDEX(Historical!$C$7:$C$1062,MATCH(B198,Historical!$B$7:$B$1062,0))/INDEX(Historical!$H$7:$H$1062,MATCH(B198,Historical!$B$7:$B$1062,0)))^(1/5)-1)*100)</f>
        <v>6.8606516259175132</v>
      </c>
      <c r="V198" s="725">
        <f>IF(INDEX(Historical!$M$7:$M$1062,MATCH(B198,Historical!$B$7:$B$1062,0))=0,"n/a",((INDEX(Historical!$C$7:$C$1062,MATCH(B198,Historical!$B$7:$B$1062,0))/INDEX(Historical!$M$7:$M$1062,MATCH(B198,Historical!$B$7:$B$1062,0)))^(1/10)-1)*100)</f>
        <v>1.429828251487919</v>
      </c>
      <c r="W198" s="726">
        <f>IF(OR(U198&lt;=0,U198="n/a",V198&lt;=0,V198="n/a"),"n/a",U198/V198)</f>
        <v>4.7982347661532971</v>
      </c>
      <c r="X198" s="727">
        <f>IF(OR(AJ198&lt;=0,AJ198="n/a",U198&lt;=0,U198="n/a"),"n/a",U198/AJ198)</f>
        <v>9.7080113568947399E-2</v>
      </c>
      <c r="Y198" s="733"/>
      <c r="Z198" s="101">
        <f>IF(OR(AC198&lt;0.01,AC198="n/a"),"n/a",M198/AC198*100)</f>
        <v>29.069767441860467</v>
      </c>
      <c r="AA198" s="719">
        <f>IF(OR(AC198&lt;0.01,AC198="n/a"),"n/a",I198/AC198)</f>
        <v>12.565406976744187</v>
      </c>
      <c r="AB198" s="721">
        <v>12</v>
      </c>
      <c r="AC198" s="718">
        <v>6.88</v>
      </c>
      <c r="AD198" s="718">
        <v>0.8</v>
      </c>
      <c r="AE198" s="718">
        <v>2.04</v>
      </c>
      <c r="AF198" s="718">
        <v>1.59</v>
      </c>
      <c r="AG198" s="718">
        <v>12.520000000000001</v>
      </c>
      <c r="AH198" s="718">
        <v>16.03</v>
      </c>
      <c r="AI198" s="718">
        <v>9.75</v>
      </c>
      <c r="AJ198" s="718">
        <v>70.67</v>
      </c>
      <c r="AK198" s="718">
        <v>13.52</v>
      </c>
      <c r="AL198" s="718">
        <v>261420.00000000003</v>
      </c>
      <c r="AM198" s="718">
        <v>0.21</v>
      </c>
      <c r="AN198" s="718">
        <v>2.57</v>
      </c>
      <c r="AO198" s="110">
        <f>IF(U198="n/a","n/a",IF(AA198&lt;0,"n/a",IF(AA198="n/a","n/a",J198+U198-AA198)))</f>
        <v>-3.3912793531401508</v>
      </c>
      <c r="AP198" s="728">
        <f>IF(U198="n/a","n/a",J198+U198)</f>
        <v>9.1741276236040363</v>
      </c>
      <c r="AQ198" s="729">
        <f>IF(OR(AC198&lt;0.01,AC198="n/a",AF198="n/a"),"n/a",(I198/SQRT(22.5*AC198*(I198/AF198))-1)*100)</f>
        <v>-5.7686131717998634</v>
      </c>
      <c r="AR198" s="101">
        <f>INDEX(Historical!$C$7:$C$1063,MATCH(B198,Historical!$B$7:$B$1063,0))*IF(AH198="n/a",1.03,IF(AH198&lt;0,1.01,IF(AH198&gt;10,1.1,(1+AH198/100))))</f>
        <v>1.8700000000000003</v>
      </c>
      <c r="AS198" s="719">
        <f>IF($AI198="n/a",1.03*AR198,IF($AI198&lt;0,1.01*AR198,IF($AI198&gt;10,1.1*AR198,(1+$AI198/100)*AR198)))</f>
        <v>2.0523250000000002</v>
      </c>
      <c r="AT198" s="719">
        <f>IF($AK198="n/a",1.03*AS198,IF($AK198&lt;0,1.01*AS198,IF($AK198&gt;10,1.1*AS198,(1+$AK198/100)*AS198)))</f>
        <v>2.2575575000000003</v>
      </c>
      <c r="AU198" s="719">
        <f>IF($AK198="n/a",1.03*AT198,IF($AK198&lt;0,1.01*AT198,IF($AK198&gt;10,1.1*AT198,(1+$AK198/100)*AT198)))</f>
        <v>2.4833132500000006</v>
      </c>
      <c r="AV198" s="719">
        <f>IF($AK198="n/a",1.03*AU198,IF($AK198&lt;0,1.01*AU198,IF($AK198&gt;10,1.1*AU198,(1+$AK198/100)*AU198)))</f>
        <v>2.7316445750000007</v>
      </c>
      <c r="AW198" s="719">
        <f>SUM(AR198:AV198)</f>
        <v>11.394840325000002</v>
      </c>
      <c r="AX198" s="730">
        <f>AW198/I198*100</f>
        <v>13.180844794679009</v>
      </c>
      <c r="AY198" s="698">
        <v>0.91</v>
      </c>
      <c r="AZ198" s="718">
        <v>18.790000000000003</v>
      </c>
      <c r="BA198" s="718">
        <v>-11.57</v>
      </c>
      <c r="BB198" s="718">
        <v>3.61</v>
      </c>
      <c r="BC198" s="718">
        <v>1.9300000000000002</v>
      </c>
      <c r="BE198" s="731">
        <v>2022</v>
      </c>
      <c r="BF198" s="731">
        <f>IF(BE198&gt;2020,0,IF(BE198&gt;2008,1,IF(BE198&gt;2001,2,IF(BE198&gt;1990,3,IF(BE198&gt;1980,4,IF(BE198&gt;1973,5,IF(BE198&gt;1970,6,IF(BE198&gt;1960,7,IF(BE198&gt;1958,8,IF(BE198&gt;1953,9,10))))))))))</f>
        <v>0</v>
      </c>
      <c r="BG198" s="718">
        <v>1.06</v>
      </c>
      <c r="BH198" s="714" t="s">
        <v>121</v>
      </c>
      <c r="BI198" s="714" t="s">
        <v>122</v>
      </c>
    </row>
    <row r="199" spans="1:61" x14ac:dyDescent="0.2">
      <c r="A199" s="116" t="s">
        <v>1682</v>
      </c>
      <c r="B199" s="55" t="s">
        <v>1683</v>
      </c>
      <c r="C199" s="156" t="s">
        <v>335</v>
      </c>
      <c r="D199" s="98" t="s">
        <v>1265</v>
      </c>
      <c r="E199" s="157">
        <v>7</v>
      </c>
      <c r="F199" s="2">
        <v>589</v>
      </c>
      <c r="G199" s="2" t="s">
        <v>146</v>
      </c>
      <c r="H199" s="2" t="s">
        <v>146</v>
      </c>
      <c r="I199" s="100">
        <v>30.28</v>
      </c>
      <c r="J199" s="101">
        <f>(M199/I199)*100</f>
        <v>4.6235138705416112</v>
      </c>
      <c r="K199" s="104">
        <v>0.35</v>
      </c>
      <c r="L199" s="71">
        <v>4</v>
      </c>
      <c r="M199" s="28">
        <f>K199*L199</f>
        <v>1.4</v>
      </c>
      <c r="N199" s="103" t="s">
        <v>270</v>
      </c>
      <c r="O199" s="104">
        <v>0.34</v>
      </c>
      <c r="P199" s="158">
        <v>45910</v>
      </c>
      <c r="Q199" s="158">
        <v>45924</v>
      </c>
      <c r="R199" s="28">
        <f>(K199-O199)/O199*100</f>
        <v>2.9411764705882213</v>
      </c>
      <c r="S199" s="105">
        <f>IF(INDEX(Historical!$D$7:$D1700,MATCH(B199,Historical!$B$7:$B$1062,0))=0,"n/a",(INDEX(Historical!$C$7:$C$1062,MATCH(B199,Historical!$B$7:$B$1062,0))/INDEX(Historical!$D$7:$D$1062,MATCH(B199,Historical!$B$7:$B$1062,0))-1)*100)</f>
        <v>7.8740157480315043</v>
      </c>
      <c r="T199" s="105">
        <f>IF(INDEX(Historical!$F$7:$F$1062,MATCH(B199,Historical!$B$7:$B$1062,0))=0,"n/a",((INDEX(Historical!$C$7:$C$1062,MATCH(B199,Historical!$B$7:$B$1062,0))/INDEX(Historical!$F$7:$F$1062,MATCH(B199,Historical!$B$7:$B$1062,0)))^(1/3)-1)*100)</f>
        <v>19.145739212041747</v>
      </c>
      <c r="U199" s="105">
        <f>IF(INDEX(Historical!$H$7:$H$1062,MATCH(B199,Historical!$B$7:$B$1062,0))=0,"n/a",((INDEX(Historical!$C$7:$C$1062,MATCH(B199,Historical!$B$7:$B$1062,0))/INDEX(Historical!$H$7:$H$1062,MATCH(B199,Historical!$B$7:$B$1062,0)))^(1/5)-1)*100)</f>
        <v>24.940031376714455</v>
      </c>
      <c r="V199" s="105">
        <f>IF(INDEX(Historical!$M$7:$M$1062,MATCH(B199,Historical!$B$7:$B$1062,0))=0,"n/a",((INDEX(Historical!$C$7:$C$1062,MATCH(B199,Historical!$B$7:$B$1062,0))/INDEX(Historical!$M$7:$M$1062,MATCH(B199,Historical!$B$7:$B$1062,0)))^(1/10)-1)*100)</f>
        <v>13.986097283778843</v>
      </c>
      <c r="W199" s="106">
        <f>IF(OR(U199&lt;=0,U199="n/a",V199&lt;=0,V199="n/a"),"n/a",U199/V199)</f>
        <v>1.7832016230603549</v>
      </c>
      <c r="X199" s="107" t="str">
        <f>IF(OR(AJ199&lt;=0,AJ199="n/a",U199&lt;=0,U199="n/a"),"n/a",U199/AJ199)</f>
        <v>n/a</v>
      </c>
      <c r="Y199" s="165"/>
      <c r="Z199" s="101">
        <f>IF(OR(AC199&lt;0.01,AC199="n/a"),"n/a",M199/AC199*100)</f>
        <v>102.94117647058823</v>
      </c>
      <c r="AA199" s="109">
        <f>IF(OR(AC199&lt;0.01,AC199="n/a"),"n/a",I199/AC199)</f>
        <v>22.264705882352942</v>
      </c>
      <c r="AB199" s="71">
        <v>12</v>
      </c>
      <c r="AC199" s="100">
        <v>1.36</v>
      </c>
      <c r="AD199" s="100">
        <v>0.61</v>
      </c>
      <c r="AE199" s="100">
        <v>0.3</v>
      </c>
      <c r="AF199" s="100">
        <v>0.69</v>
      </c>
      <c r="AG199" s="100">
        <v>3.1399999999999997</v>
      </c>
      <c r="AH199" s="100">
        <v>8.23</v>
      </c>
      <c r="AI199" s="100">
        <v>30.959999999999997</v>
      </c>
      <c r="AJ199" s="100">
        <v>-13.139999999999999</v>
      </c>
      <c r="AK199" s="100">
        <v>20.86</v>
      </c>
      <c r="AL199" s="100">
        <v>855.98</v>
      </c>
      <c r="AM199" s="100">
        <v>4.1500000000000004</v>
      </c>
      <c r="AN199" s="100">
        <v>0.39</v>
      </c>
      <c r="AO199" s="110">
        <f>IF(U199="n/a","n/a",IF(AA199&lt;0,"n/a",IF(AA199="n/a","n/a",J199+U199-AA199)))</f>
        <v>7.2988393649031238</v>
      </c>
      <c r="AP199" s="111">
        <f>IF(U199="n/a","n/a",J199+U199)</f>
        <v>29.563545247256066</v>
      </c>
      <c r="AQ199" s="112">
        <f>IF(OR(AC199&lt;0.01,AC199="n/a",AF199="n/a"),"n/a",(I199/SQRT(22.5*AC199*(I199/AF199))-1)*100)</f>
        <v>-17.369236132933509</v>
      </c>
      <c r="AR199" s="101">
        <f>INDEX(Historical!$C$7:$C$1063,MATCH(B199,Historical!$B$7:$B$1063,0))*IF(AH199="n/a",1.03,IF(AH199&lt;0,1.01,IF(AH199&gt;10,1.1,(1+AH199/100))))</f>
        <v>1.4827510000000002</v>
      </c>
      <c r="AS199" s="109">
        <f>IF($AI199="n/a",1.03*AR199,IF($AI199&lt;0,1.01*AR199,IF($AI199&gt;10,1.1*AR199,(1+$AI199/100)*AR199)))</f>
        <v>1.6310261000000004</v>
      </c>
      <c r="AT199" s="109">
        <f>IF($AK199="n/a",1.03*AS199,IF($AK199&lt;0,1.01*AS199,IF($AK199&gt;10,1.1*AS199,(1+$AK199/100)*AS199)))</f>
        <v>1.7941287100000005</v>
      </c>
      <c r="AU199" s="109">
        <f>IF($AK199="n/a",1.03*AT199,IF($AK199&lt;0,1.01*AT199,IF($AK199&gt;10,1.1*AT199,(1+$AK199/100)*AT199)))</f>
        <v>1.9735415810000008</v>
      </c>
      <c r="AV199" s="109">
        <f>IF($AK199="n/a",1.03*AU199,IF($AK199&lt;0,1.01*AU199,IF($AK199&gt;10,1.1*AU199,(1+$AK199/100)*AU199)))</f>
        <v>2.170895739100001</v>
      </c>
      <c r="AW199" s="109">
        <f>SUM(AR199:AV199)</f>
        <v>9.0523431301000024</v>
      </c>
      <c r="AX199" s="113">
        <f>AW199/I199*100</f>
        <v>29.895452873513879</v>
      </c>
      <c r="AY199" s="698">
        <v>1.1100000000000001</v>
      </c>
      <c r="AZ199" s="100">
        <v>12.989999999999998</v>
      </c>
      <c r="BA199" s="100">
        <v>-39.629999999999995</v>
      </c>
      <c r="BB199" s="100">
        <v>1.78</v>
      </c>
      <c r="BC199" s="100">
        <v>-15.25</v>
      </c>
      <c r="BE199" s="12">
        <v>2019</v>
      </c>
      <c r="BF199" s="12">
        <f>IF(BE199&gt;2020,0,IF(BE199&gt;2008,1,IF(BE199&gt;2001,2,IF(BE199&gt;1990,3,IF(BE199&gt;1980,4,IF(BE199&gt;1973,5,IF(BE199&gt;1970,6,IF(BE199&gt;1960,7,IF(BE199&gt;1958,8,IF(BE199&gt;1953,9,10))))))))))</f>
        <v>1</v>
      </c>
      <c r="BG199" s="100">
        <v>1.8499999999999999</v>
      </c>
      <c r="BH199" s="55" t="s">
        <v>121</v>
      </c>
      <c r="BI199" s="55" t="s">
        <v>122</v>
      </c>
    </row>
    <row r="200" spans="1:61" x14ac:dyDescent="0.2">
      <c r="A200" s="116" t="s">
        <v>5557</v>
      </c>
      <c r="B200" s="55" t="s">
        <v>5552</v>
      </c>
      <c r="C200" s="156" t="s">
        <v>335</v>
      </c>
      <c r="D200" s="98" t="s">
        <v>377</v>
      </c>
      <c r="E200" s="157">
        <v>6</v>
      </c>
      <c r="F200" s="2">
        <v>649</v>
      </c>
      <c r="G200" s="2" t="s">
        <v>146</v>
      </c>
      <c r="H200" s="2" t="s">
        <v>146</v>
      </c>
      <c r="I200" s="100">
        <v>74.86</v>
      </c>
      <c r="J200" s="101">
        <f>(M200/I200)*100</f>
        <v>2.2976222281592307</v>
      </c>
      <c r="K200" s="104">
        <v>0.43</v>
      </c>
      <c r="L200" s="71">
        <v>4</v>
      </c>
      <c r="M200" s="28">
        <f>K200*L200</f>
        <v>1.72</v>
      </c>
      <c r="N200" s="103" t="s">
        <v>270</v>
      </c>
      <c r="O200" s="104">
        <v>0.41</v>
      </c>
      <c r="P200" s="158">
        <v>46101</v>
      </c>
      <c r="Q200" s="158">
        <v>46111</v>
      </c>
      <c r="R200" s="28">
        <f>(K200-O200)/O200*100</f>
        <v>4.8780487804878092</v>
      </c>
      <c r="S200" s="105">
        <f>IF(INDEX(Historical!$D$7:$D1743,MATCH(B200,Historical!$B$7:$B$1062,0))=0,"n/a",(INDEX(Historical!$C$7:$C$1062,MATCH(B200,Historical!$B$7:$B$1062,0))/INDEX(Historical!$D$7:$D$1062,MATCH(B200,Historical!$B$7:$B$1062,0))-1)*100)</f>
        <v>7.8947368421052655</v>
      </c>
      <c r="T200" s="105">
        <f>IF(INDEX(Historical!$F$7:$F$1062,MATCH(B200,Historical!$B$7:$B$1062,0))=0,"n/a",((INDEX(Historical!$C$7:$C$1062,MATCH(B200,Historical!$B$7:$B$1062,0))/INDEX(Historical!$F$7:$F$1062,MATCH(B200,Historical!$B$7:$B$1062,0)))^(1/3)-1)*100)</f>
        <v>8.6120371442153001</v>
      </c>
      <c r="U200" s="105">
        <f>IF(INDEX(Historical!$H$7:$H$1062,MATCH(B200,Historical!$B$7:$B$1062,0))=0,"n/a",((INDEX(Historical!$C$7:$C$1062,MATCH(B200,Historical!$B$7:$B$1062,0))/INDEX(Historical!$H$7:$H$1062,MATCH(B200,Historical!$B$7:$B$1062,0)))^(1/5)-1)*100)</f>
        <v>23.974157100646899</v>
      </c>
      <c r="V200" s="105" t="str">
        <f>IF(INDEX(Historical!$M$7:$M$1062,MATCH(B200,Historical!$B$7:$B$1062,0))=0,"n/a",((INDEX(Historical!$C$7:$C$1062,MATCH(B200,Historical!$B$7:$B$1062,0))/INDEX(Historical!$M$7:$M$1062,MATCH(B200,Historical!$B$7:$B$1062,0)))^(1/10)-1)*100)</f>
        <v>n/a</v>
      </c>
      <c r="W200" s="106" t="str">
        <f>IF(OR(U200&lt;=0,U200="n/a",V200&lt;=0,V200="n/a"),"n/a",U200/V200)</f>
        <v>n/a</v>
      </c>
      <c r="X200" s="107" t="str">
        <f>IF(OR(AJ200&lt;=0,AJ200="n/a",U200&lt;=0,U200="n/a"),"n/a",U200/AJ200)</f>
        <v>n/a</v>
      </c>
      <c r="Y200" s="162"/>
      <c r="Z200" s="101">
        <f>IF(OR(AC200&lt;0.01,AC200="n/a"),"n/a",M200/AC200*100)</f>
        <v>63.003663003663</v>
      </c>
      <c r="AA200" s="109">
        <f>IF(OR(AC200&lt;0.01,AC200="n/a"),"n/a",I200/AC200)</f>
        <v>27.42124542124542</v>
      </c>
      <c r="AB200" s="71">
        <v>12</v>
      </c>
      <c r="AC200" s="100">
        <v>2.73</v>
      </c>
      <c r="AD200" s="100">
        <v>1.42</v>
      </c>
      <c r="AE200" s="100">
        <v>3.92</v>
      </c>
      <c r="AF200" s="100">
        <v>11.62</v>
      </c>
      <c r="AG200" s="100">
        <v>39.619999999999997</v>
      </c>
      <c r="AH200" s="100">
        <v>4.43</v>
      </c>
      <c r="AI200" s="100">
        <v>11.379999999999999</v>
      </c>
      <c r="AJ200" s="100" t="s">
        <v>142</v>
      </c>
      <c r="AK200" s="100">
        <v>9.8699999999999992</v>
      </c>
      <c r="AL200" s="100">
        <v>5560</v>
      </c>
      <c r="AM200" s="100">
        <v>2.4</v>
      </c>
      <c r="AN200" s="100">
        <v>5.57</v>
      </c>
      <c r="AO200" s="110">
        <f>IF(U200="n/a","n/a",IF(AA200&lt;0,"n/a",IF(AA200="n/a","n/a",J200+U200-AA200)))</f>
        <v>-1.1494660924392903</v>
      </c>
      <c r="AP200" s="111">
        <f>IF(U200="n/a","n/a",J200+U200)</f>
        <v>26.271779328806129</v>
      </c>
      <c r="AQ200" s="112">
        <f>IF(OR(AC200&lt;0.01,AC200="n/a",AF200="n/a"),"n/a",(I200/SQRT(22.5*AC200*(I200/AF200))-1)*100)</f>
        <v>276.31834738090913</v>
      </c>
      <c r="AR200" s="101">
        <f>INDEX(Historical!$C$7:$C$1063,MATCH(B200,Historical!$B$7:$B$1063,0))*IF(AH200="n/a",1.03,IF(AH200&lt;0,1.01,IF(AH200&gt;10,1.1,(1+AH200/100))))</f>
        <v>1.7126519999999998</v>
      </c>
      <c r="AS200" s="109">
        <f>IF($AI200="n/a",1.03*AR200,IF($AI200&lt;0,1.01*AR200,IF($AI200&gt;10,1.1*AR200,(1+$AI200/100)*AR200)))</f>
        <v>1.8839172</v>
      </c>
      <c r="AT200" s="109">
        <f>IF($AK200="n/a",1.03*AS200,IF($AK200&lt;0,1.01*AS200,IF($AK200&gt;10,1.1*AS200,(1+$AK200/100)*AS200)))</f>
        <v>2.0698598276399998</v>
      </c>
      <c r="AU200" s="109">
        <f>IF($AK200="n/a",1.03*AT200,IF($AK200&lt;0,1.01*AT200,IF($AK200&gt;10,1.1*AT200,(1+$AK200/100)*AT200)))</f>
        <v>2.274154992628068</v>
      </c>
      <c r="AV200" s="109">
        <f>IF($AK200="n/a",1.03*AU200,IF($AK200&lt;0,1.01*AU200,IF($AK200&gt;10,1.1*AU200,(1+$AK200/100)*AU200)))</f>
        <v>2.4986140904004581</v>
      </c>
      <c r="AW200" s="109">
        <f>SUM(AR200:AV200)</f>
        <v>10.439198110668526</v>
      </c>
      <c r="AX200" s="113">
        <f>AW200/I200*100</f>
        <v>13.944961408854564</v>
      </c>
      <c r="AY200" s="698">
        <v>0.64</v>
      </c>
      <c r="AZ200" s="100">
        <v>8.16</v>
      </c>
      <c r="BA200" s="100">
        <v>-18.13</v>
      </c>
      <c r="BB200" s="100">
        <v>-6.47</v>
      </c>
      <c r="BC200" s="100">
        <v>-4.87</v>
      </c>
      <c r="BE200" s="12">
        <v>2021</v>
      </c>
      <c r="BF200" s="12">
        <f>IF(BE200&gt;2020,0,IF(BE200&gt;2008,1,IF(BE200&gt;2001,2,IF(BE200&gt;1990,3,IF(BE200&gt;1980,4,IF(BE200&gt;1973,5,IF(BE200&gt;1970,6,IF(BE200&gt;1960,7,IF(BE200&gt;1958,8,IF(BE200&gt;1953,9,10))))))))))</f>
        <v>0</v>
      </c>
      <c r="BG200" s="100">
        <v>4.82</v>
      </c>
      <c r="BH200" s="55" t="s">
        <v>121</v>
      </c>
      <c r="BI200" s="55" t="s">
        <v>122</v>
      </c>
    </row>
    <row r="201" spans="1:61" x14ac:dyDescent="0.2">
      <c r="A201" s="116" t="s">
        <v>1684</v>
      </c>
      <c r="B201" s="55" t="s">
        <v>1685</v>
      </c>
      <c r="C201" s="156" t="s">
        <v>263</v>
      </c>
      <c r="D201" s="98" t="s">
        <v>1686</v>
      </c>
      <c r="E201" s="157">
        <v>8</v>
      </c>
      <c r="F201" s="2">
        <v>584</v>
      </c>
      <c r="G201" s="2" t="s">
        <v>146</v>
      </c>
      <c r="H201" s="2" t="s">
        <v>146</v>
      </c>
      <c r="I201" s="100">
        <v>65.010000000000005</v>
      </c>
      <c r="J201" s="101">
        <f>(M201/I201)*100</f>
        <v>0.9229349330872173</v>
      </c>
      <c r="K201" s="104">
        <v>0.15</v>
      </c>
      <c r="L201" s="71">
        <v>4</v>
      </c>
      <c r="M201" s="28">
        <f>K201*L201</f>
        <v>0.6</v>
      </c>
      <c r="N201" s="103" t="s">
        <v>158</v>
      </c>
      <c r="O201" s="104">
        <v>0.14000000000000001</v>
      </c>
      <c r="P201" s="158">
        <v>46265</v>
      </c>
      <c r="Q201" s="158">
        <v>46276</v>
      </c>
      <c r="R201" s="28">
        <f>(K201-O201)/O201*100</f>
        <v>7.1428571428571281</v>
      </c>
      <c r="S201" s="105">
        <f>IF(INDEX(Historical!$D$7:$D1701,MATCH(B201,Historical!$B$7:$B$1062,0))=0,"n/a",(INDEX(Historical!$C$7:$C$1062,MATCH(B201,Historical!$B$7:$B$1062,0))/INDEX(Historical!$D$7:$D$1062,MATCH(B201,Historical!$B$7:$B$1062,0))-1)*100)</f>
        <v>8.0000000000000071</v>
      </c>
      <c r="T201" s="105">
        <f>IF(INDEX(Historical!$F$7:$F$1062,MATCH(B201,Historical!$B$7:$B$1062,0))=0,"n/a",((INDEX(Historical!$C$7:$C$1062,MATCH(B201,Historical!$B$7:$B$1062,0))/INDEX(Historical!$F$7:$F$1062,MATCH(B201,Historical!$B$7:$B$1062,0)))^(1/3)-1)*100)</f>
        <v>7.0648783255412351</v>
      </c>
      <c r="U201" s="105">
        <f>IF(INDEX(Historical!$H$7:$H$1062,MATCH(B201,Historical!$B$7:$B$1062,0))=0,"n/a",((INDEX(Historical!$C$7:$C$1062,MATCH(B201,Historical!$B$7:$B$1062,0))/INDEX(Historical!$H$7:$H$1062,MATCH(B201,Historical!$B$7:$B$1062,0)))^(1/5)-1)*100)</f>
        <v>8.4471771197698544</v>
      </c>
      <c r="V201" s="105" t="str">
        <f>IF(INDEX(Historical!$M$7:$M$1062,MATCH(B201,Historical!$B$7:$B$1062,0))=0,"n/a",((INDEX(Historical!$C$7:$C$1062,MATCH(B201,Historical!$B$7:$B$1062,0))/INDEX(Historical!$M$7:$M$1062,MATCH(B201,Historical!$B$7:$B$1062,0)))^(1/10)-1)*100)</f>
        <v>n/a</v>
      </c>
      <c r="W201" s="106" t="str">
        <f>IF(OR(U201&lt;=0,U201="n/a",V201&lt;=0,V201="n/a"),"n/a",U201/V201)</f>
        <v>n/a</v>
      </c>
      <c r="X201" s="107">
        <f>IF(OR(AJ201&lt;=0,AJ201="n/a",U201&lt;=0,U201="n/a"),"n/a",U201/AJ201)</f>
        <v>0.30976080380527521</v>
      </c>
      <c r="Y201" s="162"/>
      <c r="Z201" s="101">
        <f>IF(OR(AC201&lt;0.01,AC201="n/a"),"n/a",M201/AC201*100)</f>
        <v>51.282051282051292</v>
      </c>
      <c r="AA201" s="109">
        <f>IF(OR(AC201&lt;0.01,AC201="n/a"),"n/a",I201/AC201)</f>
        <v>55.564102564102569</v>
      </c>
      <c r="AB201" s="71">
        <v>12</v>
      </c>
      <c r="AC201" s="100">
        <v>1.17</v>
      </c>
      <c r="AD201" s="100">
        <v>1.1100000000000001</v>
      </c>
      <c r="AE201" s="100">
        <v>3.81</v>
      </c>
      <c r="AF201" s="100">
        <v>3.1</v>
      </c>
      <c r="AG201" s="100">
        <v>6.2700000000000005</v>
      </c>
      <c r="AH201" s="100">
        <v>5.18</v>
      </c>
      <c r="AI201" s="100">
        <v>24.08</v>
      </c>
      <c r="AJ201" s="100">
        <v>27.27</v>
      </c>
      <c r="AK201" s="100">
        <v>16.689999999999998</v>
      </c>
      <c r="AL201" s="100">
        <v>5200</v>
      </c>
      <c r="AM201" s="100">
        <v>1.04</v>
      </c>
      <c r="AN201" s="100">
        <v>0.04</v>
      </c>
      <c r="AO201" s="110">
        <f>IF(U201="n/a","n/a",IF(AA201&lt;0,"n/a",IF(AA201="n/a","n/a",J201+U201-AA201)))</f>
        <v>-46.193990511245495</v>
      </c>
      <c r="AP201" s="111">
        <f>IF(U201="n/a","n/a",J201+U201)</f>
        <v>9.3701120528570723</v>
      </c>
      <c r="AQ201" s="112">
        <f>IF(OR(AC201&lt;0.01,AC201="n/a",AF201="n/a"),"n/a",(I201/SQRT(22.5*AC201*(I201/AF201))-1)*100)</f>
        <v>176.68571657204458</v>
      </c>
      <c r="AR201" s="101">
        <f>INDEX(Historical!$C$7:$C$1063,MATCH(B201,Historical!$B$7:$B$1063,0))*IF(AH201="n/a",1.03,IF(AH201&lt;0,1.01,IF(AH201&gt;10,1.1,(1+AH201/100))))</f>
        <v>0.56797200000000003</v>
      </c>
      <c r="AS201" s="109">
        <f>IF($AI201="n/a",1.03*AR201,IF($AI201&lt;0,1.01*AR201,IF($AI201&gt;10,1.1*AR201,(1+$AI201/100)*AR201)))</f>
        <v>0.62476920000000014</v>
      </c>
      <c r="AT201" s="109">
        <f>IF($AK201="n/a",1.03*AS201,IF($AK201&lt;0,1.01*AS201,IF($AK201&gt;10,1.1*AS201,(1+$AK201/100)*AS201)))</f>
        <v>0.68724612000000018</v>
      </c>
      <c r="AU201" s="109">
        <f>IF($AK201="n/a",1.03*AT201,IF($AK201&lt;0,1.01*AT201,IF($AK201&gt;10,1.1*AT201,(1+$AK201/100)*AT201)))</f>
        <v>0.75597073200000031</v>
      </c>
      <c r="AV201" s="109">
        <f>IF($AK201="n/a",1.03*AU201,IF($AK201&lt;0,1.01*AU201,IF($AK201&gt;10,1.1*AU201,(1+$AK201/100)*AU201)))</f>
        <v>0.8315678052000004</v>
      </c>
      <c r="AW201" s="109">
        <f>SUM(AR201:AV201)</f>
        <v>3.4675258572000009</v>
      </c>
      <c r="AX201" s="113">
        <f>AW201/I201*100</f>
        <v>5.3338345749884644</v>
      </c>
      <c r="AY201" s="698">
        <v>1.37</v>
      </c>
      <c r="AZ201" s="100">
        <v>95.81</v>
      </c>
      <c r="BA201" s="100">
        <v>1.0999999999999999</v>
      </c>
      <c r="BB201" s="100">
        <v>16.28</v>
      </c>
      <c r="BC201" s="100">
        <v>27.54</v>
      </c>
      <c r="BE201" s="12">
        <v>2019</v>
      </c>
      <c r="BF201" s="12">
        <f>IF(BE201&gt;2020,0,IF(BE201&gt;2008,1,IF(BE201&gt;2001,2,IF(BE201&gt;1990,3,IF(BE201&gt;1980,4,IF(BE201&gt;1973,5,IF(BE201&gt;1970,6,IF(BE201&gt;1960,7,IF(BE201&gt;1958,8,IF(BE201&gt;1953,9,10))))))))))</f>
        <v>1</v>
      </c>
      <c r="BG201" s="100">
        <v>3.71</v>
      </c>
      <c r="BH201" s="55" t="s">
        <v>121</v>
      </c>
      <c r="BI201" s="55" t="s">
        <v>122</v>
      </c>
    </row>
    <row r="202" spans="1:61" x14ac:dyDescent="0.2">
      <c r="A202" s="116" t="s">
        <v>5556</v>
      </c>
      <c r="B202" s="55" t="s">
        <v>3001</v>
      </c>
      <c r="C202" s="156" t="s">
        <v>335</v>
      </c>
      <c r="D202" s="98" t="s">
        <v>371</v>
      </c>
      <c r="E202" s="157">
        <v>6</v>
      </c>
      <c r="F202" s="2">
        <v>661</v>
      </c>
      <c r="G202" s="2" t="s">
        <v>146</v>
      </c>
      <c r="H202" s="2" t="s">
        <v>146</v>
      </c>
      <c r="I202" s="100">
        <v>333.5</v>
      </c>
      <c r="J202" s="101">
        <f>(M202/I202)*100</f>
        <v>1.2233883058470765</v>
      </c>
      <c r="K202" s="104">
        <v>1.02</v>
      </c>
      <c r="L202" s="71">
        <v>4</v>
      </c>
      <c r="M202" s="28">
        <f>K202*L202</f>
        <v>4.08</v>
      </c>
      <c r="N202" s="103" t="s">
        <v>707</v>
      </c>
      <c r="O202" s="104">
        <v>0.96</v>
      </c>
      <c r="P202" s="158">
        <v>46155</v>
      </c>
      <c r="Q202" s="158">
        <v>46174</v>
      </c>
      <c r="R202" s="28">
        <f>(K202-O202)/O202*100</f>
        <v>6.2500000000000053</v>
      </c>
      <c r="S202" s="105">
        <f>IF(INDEX(Historical!$D$7:$D1744,MATCH(B202,Historical!$B$7:$B$1062,0))=0,"n/a",(INDEX(Historical!$C$7:$C$1062,MATCH(B202,Historical!$B$7:$B$1062,0))/INDEX(Historical!$D$7:$D$1062,MATCH(B202,Historical!$B$7:$B$1062,0))-1)*100)</f>
        <v>7.9999999999999849</v>
      </c>
      <c r="T202" s="105">
        <f>IF(INDEX(Historical!$F$7:$F$1062,MATCH(B202,Historical!$B$7:$B$1062,0))=0,"n/a",((INDEX(Historical!$C$7:$C$1062,MATCH(B202,Historical!$B$7:$B$1062,0))/INDEX(Historical!$F$7:$F$1062,MATCH(B202,Historical!$B$7:$B$1062,0)))^(1/3)-1)*100)</f>
        <v>14.020744690430842</v>
      </c>
      <c r="U202" s="105">
        <f>IF(INDEX(Historical!$H$7:$H$1062,MATCH(B202,Historical!$B$7:$B$1062,0))=0,"n/a",((INDEX(Historical!$C$7:$C$1062,MATCH(B202,Historical!$B$7:$B$1062,0))/INDEX(Historical!$H$7:$H$1062,MATCH(B202,Historical!$B$7:$B$1062,0)))^(1/5)-1)*100)</f>
        <v>36.42072793233104</v>
      </c>
      <c r="V202" s="105">
        <f>IF(INDEX(Historical!$M$7:$M$1062,MATCH(B202,Historical!$B$7:$B$1062,0))=0,"n/a",((INDEX(Historical!$C$7:$C$1062,MATCH(B202,Historical!$B$7:$B$1062,0))/INDEX(Historical!$M$7:$M$1062,MATCH(B202,Historical!$B$7:$B$1062,0)))^(1/10)-1)*100)</f>
        <v>30.200545431746772</v>
      </c>
      <c r="W202" s="106">
        <f>IF(OR(U202&lt;=0,U202="n/a",V202&lt;=0,V202="n/a"),"n/a",U202/V202)</f>
        <v>1.2059625881473526</v>
      </c>
      <c r="X202" s="107">
        <f>IF(OR(AJ202&lt;=0,AJ202="n/a",U202&lt;=0,U202="n/a"),"n/a",U202/AJ202)</f>
        <v>4.5985767591327065</v>
      </c>
      <c r="Y202" s="162"/>
      <c r="Z202" s="101">
        <f>IF(OR(AC202&lt;0.01,AC202="n/a"),"n/a",M202/AC202*100)</f>
        <v>37.05722070844687</v>
      </c>
      <c r="AA202" s="109">
        <f>IF(OR(AC202&lt;0.01,AC202="n/a"),"n/a",I202/AC202)</f>
        <v>30.290644868301545</v>
      </c>
      <c r="AB202" s="71">
        <v>12</v>
      </c>
      <c r="AC202" s="100">
        <v>11.01</v>
      </c>
      <c r="AD202" s="100" t="s">
        <v>142</v>
      </c>
      <c r="AE202" s="100">
        <v>13.84</v>
      </c>
      <c r="AF202" s="100" t="s">
        <v>142</v>
      </c>
      <c r="AG202" s="100" t="s">
        <v>142</v>
      </c>
      <c r="AH202" s="100">
        <v>0.62</v>
      </c>
      <c r="AI202" s="100">
        <v>9.85</v>
      </c>
      <c r="AJ202" s="100">
        <v>7.9200000000000008</v>
      </c>
      <c r="AK202" s="100" t="s">
        <v>142</v>
      </c>
      <c r="AL202" s="100">
        <v>1200</v>
      </c>
      <c r="AM202" s="100">
        <v>17.07</v>
      </c>
      <c r="AN202" s="100" t="s">
        <v>142</v>
      </c>
      <c r="AO202" s="110">
        <f>IF(U202="n/a","n/a",IF(AA202&lt;0,"n/a",IF(AA202="n/a","n/a",J202+U202-AA202)))</f>
        <v>7.3534713698765692</v>
      </c>
      <c r="AP202" s="111">
        <f>IF(U202="n/a","n/a",J202+U202)</f>
        <v>37.644116238178114</v>
      </c>
      <c r="AQ202" s="112" t="str">
        <f>IF(OR(AC202&lt;0.01,AC202="n/a",AF202="n/a"),"n/a",(I202/SQRT(22.5*AC202*(I202/AF202))-1)*100)</f>
        <v>n/a</v>
      </c>
      <c r="AR202" s="101">
        <f>INDEX(Historical!$C$7:$C$1063,MATCH(B202,Historical!$B$7:$B$1063,0))*IF(AH202="n/a",1.03,IF(AH202&lt;0,1.01,IF(AH202&gt;10,1.1,(1+AH202/100))))</f>
        <v>3.8034359999999996</v>
      </c>
      <c r="AS202" s="109">
        <f>IF($AI202="n/a",1.03*AR202,IF($AI202&lt;0,1.01*AR202,IF($AI202&gt;10,1.1*AR202,(1+$AI202/100)*AR202)))</f>
        <v>4.1780744460000001</v>
      </c>
      <c r="AT202" s="109">
        <f>IF($AK202="n/a",1.03*AS202,IF($AK202&lt;0,1.01*AS202,IF($AK202&gt;10,1.1*AS202,(1+$AK202/100)*AS202)))</f>
        <v>4.3034166793800006</v>
      </c>
      <c r="AU202" s="109">
        <f>IF($AK202="n/a",1.03*AT202,IF($AK202&lt;0,1.01*AT202,IF($AK202&gt;10,1.1*AT202,(1+$AK202/100)*AT202)))</f>
        <v>4.4325191797614005</v>
      </c>
      <c r="AV202" s="109">
        <f>IF($AK202="n/a",1.03*AU202,IF($AK202&lt;0,1.01*AU202,IF($AK202&gt;10,1.1*AU202,(1+$AK202/100)*AU202)))</f>
        <v>4.5654947551542424</v>
      </c>
      <c r="AW202" s="109">
        <f>SUM(AR202:AV202)</f>
        <v>21.282941060295641</v>
      </c>
      <c r="AX202" s="113">
        <f>AW202/I202*100</f>
        <v>6.3816914723525162</v>
      </c>
      <c r="AY202" s="698">
        <v>0.54</v>
      </c>
      <c r="AZ202" s="100">
        <v>1.7999999999999998</v>
      </c>
      <c r="BA202" s="100">
        <v>-35.270000000000003</v>
      </c>
      <c r="BB202" s="100">
        <v>-13.04</v>
      </c>
      <c r="BC202" s="100">
        <v>-18.87</v>
      </c>
      <c r="BE202" s="12">
        <v>2021</v>
      </c>
      <c r="BF202" s="12">
        <f>IF(BE202&gt;2020,0,IF(BE202&gt;2008,1,IF(BE202&gt;2001,2,IF(BE202&gt;1990,3,IF(BE202&gt;1980,4,IF(BE202&gt;1973,5,IF(BE202&gt;1970,6,IF(BE202&gt;1960,7,IF(BE202&gt;1958,8,IF(BE202&gt;1953,9,10))))))))))</f>
        <v>0</v>
      </c>
      <c r="BG202" s="100">
        <v>94.36</v>
      </c>
      <c r="BH202" s="55" t="s">
        <v>121</v>
      </c>
      <c r="BI202" s="55" t="s">
        <v>122</v>
      </c>
    </row>
    <row r="203" spans="1:61" x14ac:dyDescent="0.2">
      <c r="A203" s="116" t="s">
        <v>1689</v>
      </c>
      <c r="B203" s="55" t="s">
        <v>1690</v>
      </c>
      <c r="C203" s="156" t="s">
        <v>263</v>
      </c>
      <c r="D203" s="98" t="s">
        <v>264</v>
      </c>
      <c r="E203" s="157">
        <v>8</v>
      </c>
      <c r="F203" s="2">
        <v>580</v>
      </c>
      <c r="G203" s="2" t="s">
        <v>146</v>
      </c>
      <c r="H203" s="2" t="s">
        <v>146</v>
      </c>
      <c r="I203" s="100">
        <v>39.86</v>
      </c>
      <c r="J203" s="101">
        <f>(M203/I203)*100</f>
        <v>2.3080782739588561</v>
      </c>
      <c r="K203" s="104">
        <v>0.23</v>
      </c>
      <c r="L203" s="71">
        <v>4</v>
      </c>
      <c r="M203" s="28">
        <f>K203*L203</f>
        <v>0.92</v>
      </c>
      <c r="N203" s="103" t="s">
        <v>209</v>
      </c>
      <c r="O203" s="104">
        <v>0.2</v>
      </c>
      <c r="P203" s="158">
        <v>46203</v>
      </c>
      <c r="Q203" s="158">
        <v>46219</v>
      </c>
      <c r="R203" s="28">
        <f>(K203-O203)/O203*100</f>
        <v>15</v>
      </c>
      <c r="S203" s="105">
        <f>IF(INDEX(Historical!$D$7:$D1703,MATCH(B203,Historical!$B$7:$B$1062,0))=0,"n/a",(INDEX(Historical!$C$7:$C$1062,MATCH(B203,Historical!$B$7:$B$1062,0))/INDEX(Historical!$D$7:$D$1062,MATCH(B203,Historical!$B$7:$B$1062,0))-1)*100)</f>
        <v>13.846153846153841</v>
      </c>
      <c r="T203" s="105">
        <f>IF(INDEX(Historical!$F$7:$F$1062,MATCH(B203,Historical!$B$7:$B$1062,0))=0,"n/a",((INDEX(Historical!$C$7:$C$1062,MATCH(B203,Historical!$B$7:$B$1062,0))/INDEX(Historical!$F$7:$F$1062,MATCH(B203,Historical!$B$7:$B$1062,0)))^(1/3)-1)*100)</f>
        <v>13.960384306101293</v>
      </c>
      <c r="U203" s="105">
        <f>IF(INDEX(Historical!$H$7:$H$1062,MATCH(B203,Historical!$B$7:$B$1062,0))=0,"n/a",((INDEX(Historical!$C$7:$C$1062,MATCH(B203,Historical!$B$7:$B$1062,0))/INDEX(Historical!$H$7:$H$1062,MATCH(B203,Historical!$B$7:$B$1062,0)))^(1/5)-1)*100)</f>
        <v>13.09264089979596</v>
      </c>
      <c r="V203" s="105">
        <f>IF(INDEX(Historical!$M$7:$M$1062,MATCH(B203,Historical!$B$7:$B$1062,0))=0,"n/a",((INDEX(Historical!$C$7:$C$1062,MATCH(B203,Historical!$B$7:$B$1062,0))/INDEX(Historical!$M$7:$M$1062,MATCH(B203,Historical!$B$7:$B$1062,0)))^(1/10)-1)*100)</f>
        <v>13.025710519696476</v>
      </c>
      <c r="W203" s="106">
        <f>IF(OR(U203&lt;=0,U203="n/a",V203&lt;=0,V203="n/a"),"n/a",U203/V203)</f>
        <v>1.0051383285386448</v>
      </c>
      <c r="X203" s="107" t="str">
        <f>IF(OR(AJ203&lt;=0,AJ203="n/a",U203&lt;=0,U203="n/a"),"n/a",U203/AJ203)</f>
        <v>n/a</v>
      </c>
      <c r="Y203" s="162"/>
      <c r="Z203" s="101" t="str">
        <f>IF(OR(AC203&lt;0.01,AC203="n/a"),"n/a",M203/AC203*100)</f>
        <v>n/a</v>
      </c>
      <c r="AA203" s="109" t="str">
        <f>IF(OR(AC203&lt;0.01,AC203="n/a"),"n/a",I203/AC203)</f>
        <v>n/a</v>
      </c>
      <c r="AB203" s="71">
        <v>12</v>
      </c>
      <c r="AC203" s="100">
        <v>-3.2</v>
      </c>
      <c r="AD203" s="100" t="s">
        <v>142</v>
      </c>
      <c r="AE203" s="100">
        <v>0.05</v>
      </c>
      <c r="AF203" s="100">
        <v>1.62</v>
      </c>
      <c r="AG203" s="100">
        <v>-12.559999999999999</v>
      </c>
      <c r="AH203" s="100">
        <v>88.48</v>
      </c>
      <c r="AI203" s="100">
        <v>-28.89</v>
      </c>
      <c r="AJ203" s="100" t="s">
        <v>142</v>
      </c>
      <c r="AK203" s="100">
        <v>-6.13</v>
      </c>
      <c r="AL203" s="100">
        <v>2040</v>
      </c>
      <c r="AM203" s="100">
        <v>4.12</v>
      </c>
      <c r="AN203" s="100">
        <v>0.59</v>
      </c>
      <c r="AO203" s="110" t="str">
        <f>IF(U203="n/a","n/a",IF(AA203&lt;0,"n/a",IF(AA203="n/a","n/a",J203+U203-AA203)))</f>
        <v>n/a</v>
      </c>
      <c r="AP203" s="111">
        <f>IF(U203="n/a","n/a",J203+U203)</f>
        <v>15.400719173754815</v>
      </c>
      <c r="AQ203" s="112" t="str">
        <f>IF(OR(AC203&lt;0.01,AC203="n/a",AF203="n/a"),"n/a",(I203/SQRT(22.5*AC203*(I203/AF203))-1)*100)</f>
        <v>n/a</v>
      </c>
      <c r="AR203" s="101">
        <f>INDEX(Historical!$C$7:$C$1063,MATCH(B203,Historical!$B$7:$B$1063,0))*IF(AH203="n/a",1.03,IF(AH203&lt;0,1.01,IF(AH203&gt;10,1.1,(1+AH203/100))))</f>
        <v>0.81400000000000006</v>
      </c>
      <c r="AS203" s="109">
        <f>IF($AI203="n/a",1.03*AR203,IF($AI203&lt;0,1.01*AR203,IF($AI203&gt;10,1.1*AR203,(1+$AI203/100)*AR203)))</f>
        <v>0.82214000000000009</v>
      </c>
      <c r="AT203" s="109">
        <f>IF($AK203="n/a",1.03*AS203,IF($AK203&lt;0,1.01*AS203,IF($AK203&gt;10,1.1*AS203,(1+$AK203/100)*AS203)))</f>
        <v>0.83036140000000014</v>
      </c>
      <c r="AU203" s="109">
        <f>IF($AK203="n/a",1.03*AT203,IF($AK203&lt;0,1.01*AT203,IF($AK203&gt;10,1.1*AT203,(1+$AK203/100)*AT203)))</f>
        <v>0.83866501400000015</v>
      </c>
      <c r="AV203" s="109">
        <f>IF($AK203="n/a",1.03*AU203,IF($AK203&lt;0,1.01*AU203,IF($AK203&gt;10,1.1*AU203,(1+$AK203/100)*AU203)))</f>
        <v>0.84705166414000022</v>
      </c>
      <c r="AW203" s="109">
        <f>SUM(AR203:AV203)</f>
        <v>4.1522180781400007</v>
      </c>
      <c r="AX203" s="113">
        <f>AW203/I203*100</f>
        <v>10.417004711841447</v>
      </c>
      <c r="AY203" s="698">
        <v>1.17</v>
      </c>
      <c r="AZ203" s="100">
        <v>79.47</v>
      </c>
      <c r="BA203" s="100">
        <v>-3.25</v>
      </c>
      <c r="BB203" s="100">
        <v>20.07</v>
      </c>
      <c r="BC203" s="100">
        <v>46.989999999999995</v>
      </c>
      <c r="BE203" s="12">
        <v>2019</v>
      </c>
      <c r="BF203" s="12">
        <f>IF(BE203&gt;2020,0,IF(BE203&gt;2008,1,IF(BE203&gt;2001,2,IF(BE203&gt;1990,3,IF(BE203&gt;1980,4,IF(BE203&gt;1973,5,IF(BE203&gt;1970,6,IF(BE203&gt;1960,7,IF(BE203&gt;1958,8,IF(BE203&gt;1953,9,10))))))))))</f>
        <v>1</v>
      </c>
      <c r="BG203" s="100">
        <v>-2.83</v>
      </c>
      <c r="BH203" s="55" t="s">
        <v>121</v>
      </c>
      <c r="BI203" s="55" t="s">
        <v>122</v>
      </c>
    </row>
    <row r="204" spans="1:61" x14ac:dyDescent="0.2">
      <c r="A204" s="116" t="s">
        <v>1691</v>
      </c>
      <c r="B204" s="55" t="s">
        <v>1692</v>
      </c>
      <c r="C204" s="156" t="s">
        <v>263</v>
      </c>
      <c r="D204" s="98" t="s">
        <v>264</v>
      </c>
      <c r="E204" s="157">
        <v>9</v>
      </c>
      <c r="F204" s="2">
        <v>543</v>
      </c>
      <c r="G204" s="2" t="s">
        <v>146</v>
      </c>
      <c r="H204" s="2" t="s">
        <v>146</v>
      </c>
      <c r="I204" s="100">
        <v>71.540000000000006</v>
      </c>
      <c r="J204" s="101">
        <f>(M204/I204)*100</f>
        <v>2.9354207436399218</v>
      </c>
      <c r="K204" s="104">
        <v>0.52500000000000002</v>
      </c>
      <c r="L204" s="71">
        <v>4</v>
      </c>
      <c r="M204" s="28">
        <f>K204*L204</f>
        <v>2.1</v>
      </c>
      <c r="N204" s="103" t="s">
        <v>270</v>
      </c>
      <c r="O204" s="104">
        <v>0.5</v>
      </c>
      <c r="P204" s="158">
        <v>46094</v>
      </c>
      <c r="Q204" s="158">
        <v>46111</v>
      </c>
      <c r="R204" s="28">
        <f>(K204-O204)/O204*100</f>
        <v>5.0000000000000044</v>
      </c>
      <c r="S204" s="105">
        <f>IF(INDEX(Historical!$D$7:$D1707,MATCH(B204,Historical!$B$7:$B$1062,0))=0,"n/a",(INDEX(Historical!$C$7:$C$1062,MATCH(B204,Historical!$B$7:$B$1062,0))/INDEX(Historical!$D$7:$D$1062,MATCH(B204,Historical!$B$7:$B$1062,0))-1)*100)</f>
        <v>5.2631578947368363</v>
      </c>
      <c r="T204" s="105">
        <f>IF(INDEX(Historical!$F$7:$F$1062,MATCH(B204,Historical!$B$7:$B$1062,0))=0,"n/a",((INDEX(Historical!$C$7:$C$1062,MATCH(B204,Historical!$B$7:$B$1062,0))/INDEX(Historical!$F$7:$F$1062,MATCH(B204,Historical!$B$7:$B$1062,0)))^(1/3)-1)*100)</f>
        <v>5.5667191978000741</v>
      </c>
      <c r="U204" s="105">
        <f>IF(INDEX(Historical!$H$7:$H$1062,MATCH(B204,Historical!$B$7:$B$1062,0))=0,"n/a",((INDEX(Historical!$C$7:$C$1062,MATCH(B204,Historical!$B$7:$B$1062,0))/INDEX(Historical!$H$7:$H$1062,MATCH(B204,Historical!$B$7:$B$1062,0)))^(1/5)-1)*100)</f>
        <v>4.5639552591273169</v>
      </c>
      <c r="V204" s="105">
        <f>IF(INDEX(Historical!$M$7:$M$1062,MATCH(B204,Historical!$B$7:$B$1062,0))=0,"n/a",((INDEX(Historical!$C$7:$C$1062,MATCH(B204,Historical!$B$7:$B$1062,0))/INDEX(Historical!$M$7:$M$1062,MATCH(B204,Historical!$B$7:$B$1062,0)))^(1/10)-1)*100)</f>
        <v>-2.0089545449243351</v>
      </c>
      <c r="W204" s="106" t="str">
        <f>IF(OR(U204&lt;=0,U204="n/a",V204&lt;=0,V204="n/a"),"n/a",U204/V204)</f>
        <v>n/a</v>
      </c>
      <c r="X204" s="107">
        <f>IF(OR(AJ204&lt;=0,AJ204="n/a",U204&lt;=0,U204="n/a"),"n/a",U204/AJ204)</f>
        <v>6.9530092308460037E-2</v>
      </c>
      <c r="Y204" s="165"/>
      <c r="Z204" s="101">
        <f>IF(OR(AC204&lt;0.01,AC204="n/a"),"n/a",M204/AC204*100)</f>
        <v>92.10526315789474</v>
      </c>
      <c r="AA204" s="109">
        <f>IF(OR(AC204&lt;0.01,AC204="n/a"),"n/a",I204/AC204)</f>
        <v>31.377192982456148</v>
      </c>
      <c r="AB204" s="71">
        <v>12</v>
      </c>
      <c r="AC204" s="100">
        <v>2.2799999999999998</v>
      </c>
      <c r="AD204" s="100">
        <v>2.13</v>
      </c>
      <c r="AE204" s="100">
        <v>7.21</v>
      </c>
      <c r="AF204" s="100">
        <v>6.75</v>
      </c>
      <c r="AG204" s="100">
        <v>21.92</v>
      </c>
      <c r="AH204" s="100">
        <v>12.58</v>
      </c>
      <c r="AI204" s="100">
        <v>6.7299999999999995</v>
      </c>
      <c r="AJ204" s="100">
        <v>65.64</v>
      </c>
      <c r="AK204" s="100">
        <v>13.309999999999999</v>
      </c>
      <c r="AL204" s="100">
        <v>87490</v>
      </c>
      <c r="AM204" s="100">
        <v>0.49</v>
      </c>
      <c r="AN204" s="100">
        <v>2.33</v>
      </c>
      <c r="AO204" s="110">
        <f>IF(U204="n/a","n/a",IF(AA204&lt;0,"n/a",IF(AA204="n/a","n/a",J204+U204-AA204)))</f>
        <v>-23.877816979688909</v>
      </c>
      <c r="AP204" s="111">
        <f>IF(U204="n/a","n/a",J204+U204)</f>
        <v>7.4993760027672387</v>
      </c>
      <c r="AQ204" s="112">
        <f>IF(OR(AC204&lt;0.01,AC204="n/a",AF204="n/a"),"n/a",(I204/SQRT(22.5*AC204*(I204/AF204))-1)*100)</f>
        <v>206.80870089905935</v>
      </c>
      <c r="AR204" s="101">
        <f>INDEX(Historical!$C$7:$C$1063,MATCH(B204,Historical!$B$7:$B$1063,0))*IF(AH204="n/a",1.03,IF(AH204&lt;0,1.01,IF(AH204&gt;10,1.1,(1+AH204/100))))</f>
        <v>2.2000000000000002</v>
      </c>
      <c r="AS204" s="109">
        <f>IF($AI204="n/a",1.03*AR204,IF($AI204&lt;0,1.01*AR204,IF($AI204&gt;10,1.1*AR204,(1+$AI204/100)*AR204)))</f>
        <v>2.3480599999999998</v>
      </c>
      <c r="AT204" s="109">
        <f>IF($AK204="n/a",1.03*AS204,IF($AK204&lt;0,1.01*AS204,IF($AK204&gt;10,1.1*AS204,(1+$AK204/100)*AS204)))</f>
        <v>2.5828660000000001</v>
      </c>
      <c r="AU204" s="109">
        <f>IF($AK204="n/a",1.03*AT204,IF($AK204&lt;0,1.01*AT204,IF($AK204&gt;10,1.1*AT204,(1+$AK204/100)*AT204)))</f>
        <v>2.8411526000000005</v>
      </c>
      <c r="AV204" s="109">
        <f>IF($AK204="n/a",1.03*AU204,IF($AK204&lt;0,1.01*AU204,IF($AK204&gt;10,1.1*AU204,(1+$AK204/100)*AU204)))</f>
        <v>3.1252678600000006</v>
      </c>
      <c r="AW204" s="109">
        <f>SUM(AR204:AV204)</f>
        <v>13.097346460000001</v>
      </c>
      <c r="AX204" s="113">
        <f>AW204/I204*100</f>
        <v>18.307724993010901</v>
      </c>
      <c r="AY204" s="698">
        <v>0.61</v>
      </c>
      <c r="AZ204" s="100">
        <v>28.16</v>
      </c>
      <c r="BA204" s="100">
        <v>-10.66</v>
      </c>
      <c r="BB204" s="100">
        <v>-2.8400000000000003</v>
      </c>
      <c r="BC204" s="100">
        <v>4.43</v>
      </c>
      <c r="BE204" s="12">
        <v>2018</v>
      </c>
      <c r="BF204" s="12">
        <f>IF(BE204&gt;2020,0,IF(BE204&gt;2008,1,IF(BE204&gt;2001,2,IF(BE204&gt;1990,3,IF(BE204&gt;1980,4,IF(BE204&gt;1973,5,IF(BE204&gt;1970,6,IF(BE204&gt;1960,7,IF(BE204&gt;1958,8,IF(BE204&gt;1953,9,10))))))))))</f>
        <v>1</v>
      </c>
      <c r="BG204" s="100">
        <v>4.88</v>
      </c>
      <c r="BH204" s="55" t="s">
        <v>121</v>
      </c>
      <c r="BI204" s="55" t="s">
        <v>122</v>
      </c>
    </row>
    <row r="205" spans="1:61" x14ac:dyDescent="0.2">
      <c r="A205" s="116" t="s">
        <v>1693</v>
      </c>
      <c r="B205" s="55" t="s">
        <v>1694</v>
      </c>
      <c r="C205" s="156" t="s">
        <v>527</v>
      </c>
      <c r="D205" s="98" t="s">
        <v>1695</v>
      </c>
      <c r="E205" s="157">
        <v>6</v>
      </c>
      <c r="F205" s="2">
        <v>623</v>
      </c>
      <c r="G205" s="2" t="s">
        <v>146</v>
      </c>
      <c r="H205" s="2" t="s">
        <v>146</v>
      </c>
      <c r="I205" s="100">
        <v>25.96</v>
      </c>
      <c r="J205" s="101">
        <f>(M205/I205)*100</f>
        <v>2.9275808936825887</v>
      </c>
      <c r="K205" s="104">
        <v>0.19</v>
      </c>
      <c r="L205" s="71">
        <v>4</v>
      </c>
      <c r="M205" s="28">
        <f>K205*L205</f>
        <v>0.76</v>
      </c>
      <c r="N205" s="103" t="s">
        <v>707</v>
      </c>
      <c r="O205" s="104">
        <v>0.18</v>
      </c>
      <c r="P205" s="163">
        <v>45889</v>
      </c>
      <c r="Q205" s="163">
        <v>45903</v>
      </c>
      <c r="R205" s="28">
        <f>(K205-O205)/O205*100</f>
        <v>5.5555555555555607</v>
      </c>
      <c r="S205" s="105">
        <f>IF(INDEX(Historical!$D$7:$D1708,MATCH(B205,Historical!$B$7:$B$1062,0))=0,"n/a",(INDEX(Historical!$C$7:$C$1062,MATCH(B205,Historical!$B$7:$B$1062,0))/INDEX(Historical!$D$7:$D$1062,MATCH(B205,Historical!$B$7:$B$1062,0))-1)*100)</f>
        <v>5.7142857142857162</v>
      </c>
      <c r="T205" s="105">
        <f>IF(INDEX(Historical!$F$7:$F$1062,MATCH(B205,Historical!$B$7:$B$1062,0))=0,"n/a",((INDEX(Historical!$C$7:$C$1062,MATCH(B205,Historical!$B$7:$B$1062,0))/INDEX(Historical!$F$7:$F$1062,MATCH(B205,Historical!$B$7:$B$1062,0)))^(1/3)-1)*100)</f>
        <v>6.0750740000032</v>
      </c>
      <c r="U205" s="105">
        <f>IF(INDEX(Historical!$H$7:$H$1062,MATCH(B205,Historical!$B$7:$B$1062,0))=0,"n/a",((INDEX(Historical!$C$7:$C$1062,MATCH(B205,Historical!$B$7:$B$1062,0))/INDEX(Historical!$H$7:$H$1062,MATCH(B205,Historical!$B$7:$B$1062,0)))^(1/5)-1)*100)</f>
        <v>25.257602729679007</v>
      </c>
      <c r="V205" s="105" t="str">
        <f>IF(INDEX(Historical!$M$7:$M$1062,MATCH(B205,Historical!$B$7:$B$1062,0))=0,"n/a",((INDEX(Historical!$C$7:$C$1062,MATCH(B205,Historical!$B$7:$B$1062,0))/INDEX(Historical!$M$7:$M$1062,MATCH(B205,Historical!$B$7:$B$1062,0)))^(1/10)-1)*100)</f>
        <v>n/a</v>
      </c>
      <c r="W205" s="106" t="str">
        <f>IF(OR(U205&lt;=0,U205="n/a",V205&lt;=0,V205="n/a"),"n/a",U205/V205)</f>
        <v>n/a</v>
      </c>
      <c r="X205" s="107" t="str">
        <f>IF(OR(AJ205&lt;=0,AJ205="n/a",U205&lt;=0,U205="n/a"),"n/a",U205/AJ205)</f>
        <v>n/a</v>
      </c>
      <c r="Y205" s="162"/>
      <c r="Z205" s="101">
        <f>IF(OR(AC205&lt;0.01,AC205="n/a"),"n/a",M205/AC205*100)</f>
        <v>89.411764705882362</v>
      </c>
      <c r="AA205" s="109">
        <f>IF(OR(AC205&lt;0.01,AC205="n/a"),"n/a",I205/AC205)</f>
        <v>30.541176470588237</v>
      </c>
      <c r="AB205" s="71">
        <v>9</v>
      </c>
      <c r="AC205" s="100">
        <v>0.85</v>
      </c>
      <c r="AD205" s="100">
        <v>0.33</v>
      </c>
      <c r="AE205" s="100">
        <v>1.9</v>
      </c>
      <c r="AF205" s="100">
        <v>18.350000000000001</v>
      </c>
      <c r="AG205" s="100">
        <v>68.510000000000005</v>
      </c>
      <c r="AH205" s="100">
        <v>106.56000000000002</v>
      </c>
      <c r="AI205" s="100">
        <v>25.2</v>
      </c>
      <c r="AJ205" s="100" t="s">
        <v>142</v>
      </c>
      <c r="AK205" s="100">
        <v>43.76</v>
      </c>
      <c r="AL205" s="100">
        <v>13540</v>
      </c>
      <c r="AM205" s="100">
        <v>72.570000000000007</v>
      </c>
      <c r="AN205" s="100">
        <v>6.7</v>
      </c>
      <c r="AO205" s="110">
        <f>IF(U205="n/a","n/a",IF(AA205&lt;0,"n/a",IF(AA205="n/a","n/a",J205+U205-AA205)))</f>
        <v>-2.3559928472266414</v>
      </c>
      <c r="AP205" s="111">
        <f>IF(U205="n/a","n/a",J205+U205)</f>
        <v>28.185183623361596</v>
      </c>
      <c r="AQ205" s="112">
        <f>IF(OR(AC205&lt;0.01,AC205="n/a",AF205="n/a"),"n/a",(I205/SQRT(22.5*AC205*(I205/AF205))-1)*100)</f>
        <v>399.07941395925002</v>
      </c>
      <c r="AR205" s="101">
        <f>INDEX(Historical!$C$7:$C$1063,MATCH(B205,Historical!$B$7:$B$1063,0))*IF(AH205="n/a",1.03,IF(AH205&lt;0,1.01,IF(AH205&gt;10,1.1,(1+AH205/100))))</f>
        <v>0.81400000000000006</v>
      </c>
      <c r="AS205" s="109">
        <f>IF($AI205="n/a",1.03*AR205,IF($AI205&lt;0,1.01*AR205,IF($AI205&gt;10,1.1*AR205,(1+$AI205/100)*AR205)))</f>
        <v>0.89540000000000008</v>
      </c>
      <c r="AT205" s="109">
        <f>IF($AK205="n/a",1.03*AS205,IF($AK205&lt;0,1.01*AS205,IF($AK205&gt;10,1.1*AS205,(1+$AK205/100)*AS205)))</f>
        <v>0.98494000000000015</v>
      </c>
      <c r="AU205" s="109">
        <f>IF($AK205="n/a",1.03*AT205,IF($AK205&lt;0,1.01*AT205,IF($AK205&gt;10,1.1*AT205,(1+$AK205/100)*AT205)))</f>
        <v>1.0834340000000002</v>
      </c>
      <c r="AV205" s="109">
        <f>IF($AK205="n/a",1.03*AU205,IF($AK205&lt;0,1.01*AU205,IF($AK205&gt;10,1.1*AU205,(1+$AK205/100)*AU205)))</f>
        <v>1.1917774000000003</v>
      </c>
      <c r="AW205" s="109">
        <f>SUM(AR205:AV205)</f>
        <v>4.9695514000000012</v>
      </c>
      <c r="AX205" s="113">
        <f>AW205/I205*100</f>
        <v>19.143110169491528</v>
      </c>
      <c r="AY205" s="698">
        <v>1.28</v>
      </c>
      <c r="AZ205" s="100">
        <v>11.23</v>
      </c>
      <c r="BA205" s="100">
        <v>-26.71</v>
      </c>
      <c r="BB205" s="100">
        <v>-10.489999999999998</v>
      </c>
      <c r="BC205" s="100">
        <v>-11.21</v>
      </c>
      <c r="BE205" s="12">
        <v>2020</v>
      </c>
      <c r="BF205" s="12">
        <f>IF(BE205&gt;2020,0,IF(BE205&gt;2008,1,IF(BE205&gt;2001,2,IF(BE205&gt;1990,3,IF(BE205&gt;1980,4,IF(BE205&gt;1973,5,IF(BE205&gt;1970,6,IF(BE205&gt;1960,7,IF(BE205&gt;1958,8,IF(BE205&gt;1953,9,10))))))))))</f>
        <v>1</v>
      </c>
      <c r="BG205" s="100">
        <v>4.43</v>
      </c>
      <c r="BH205" s="55" t="s">
        <v>121</v>
      </c>
      <c r="BI205" s="55" t="s">
        <v>122</v>
      </c>
    </row>
    <row r="206" spans="1:61" x14ac:dyDescent="0.2">
      <c r="A206" s="116" t="s">
        <v>5555</v>
      </c>
      <c r="B206" s="55" t="s">
        <v>3003</v>
      </c>
      <c r="C206" s="156" t="s">
        <v>116</v>
      </c>
      <c r="D206" s="98" t="s">
        <v>329</v>
      </c>
      <c r="E206" s="157">
        <v>6</v>
      </c>
      <c r="F206" s="2">
        <v>634</v>
      </c>
      <c r="G206" s="2" t="s">
        <v>146</v>
      </c>
      <c r="H206" s="2" t="s">
        <v>146</v>
      </c>
      <c r="I206" s="100">
        <v>360.75</v>
      </c>
      <c r="J206" s="101">
        <f>(M206/I206)*100</f>
        <v>0.35481635481635482</v>
      </c>
      <c r="K206" s="104">
        <v>0.32</v>
      </c>
      <c r="L206" s="71">
        <v>4</v>
      </c>
      <c r="M206" s="28">
        <f>K206*L206</f>
        <v>1.28</v>
      </c>
      <c r="N206" s="103" t="s">
        <v>1551</v>
      </c>
      <c r="O206" s="104">
        <v>0.28000000000000003</v>
      </c>
      <c r="P206" s="158">
        <v>46072</v>
      </c>
      <c r="Q206" s="158">
        <v>46086</v>
      </c>
      <c r="R206" s="28">
        <f>(K206-O206)/O206*100</f>
        <v>14.285714285714276</v>
      </c>
      <c r="S206" s="105">
        <f>IF(INDEX(Historical!$D$7:$D1745,MATCH(B206,Historical!$B$7:$B$1062,0))=0,"n/a",(INDEX(Historical!$C$7:$C$1062,MATCH(B206,Historical!$B$7:$B$1062,0))/INDEX(Historical!$D$7:$D$1062,MATCH(B206,Historical!$B$7:$B$1062,0))-1)*100)</f>
        <v>12.000000000000011</v>
      </c>
      <c r="T206" s="105">
        <f>IF(INDEX(Historical!$F$7:$F$1062,MATCH(B206,Historical!$B$7:$B$1062,0))=0,"n/a",((INDEX(Historical!$C$7:$C$1062,MATCH(B206,Historical!$B$7:$B$1062,0))/INDEX(Historical!$F$7:$F$1062,MATCH(B206,Historical!$B$7:$B$1062,0)))^(1/3)-1)*100)</f>
        <v>13.798047356553855</v>
      </c>
      <c r="U206" s="105">
        <f>IF(INDEX(Historical!$H$7:$H$1062,MATCH(B206,Historical!$B$7:$B$1062,0))=0,"n/a",((INDEX(Historical!$C$7:$C$1062,MATCH(B206,Historical!$B$7:$B$1062,0))/INDEX(Historical!$H$7:$H$1062,MATCH(B206,Historical!$B$7:$B$1062,0)))^(1/5)-1)*100)</f>
        <v>16.417641675430804</v>
      </c>
      <c r="V206" s="105">
        <f>IF(INDEX(Historical!$M$7:$M$1062,MATCH(B206,Historical!$B$7:$B$1062,0))=0,"n/a",((INDEX(Historical!$C$7:$C$1062,MATCH(B206,Historical!$B$7:$B$1062,0))/INDEX(Historical!$M$7:$M$1062,MATCH(B206,Historical!$B$7:$B$1062,0)))^(1/10)-1)*100)</f>
        <v>10.8449222600272</v>
      </c>
      <c r="W206" s="106">
        <f>IF(OR(U206&lt;=0,U206="n/a",V206&lt;=0,V206="n/a"),"n/a",U206/V206)</f>
        <v>1.5138551740424948</v>
      </c>
      <c r="X206" s="107">
        <f>IF(OR(AJ206&lt;=0,AJ206="n/a",U206&lt;=0,U206="n/a"),"n/a",U206/AJ206)</f>
        <v>1.1768918763749681</v>
      </c>
      <c r="Y206" s="162"/>
      <c r="Z206" s="101">
        <f>IF(OR(AC206&lt;0.01,AC206="n/a"),"n/a",M206/AC206*100)</f>
        <v>14.238042269187986</v>
      </c>
      <c r="AA206" s="109">
        <f>IF(OR(AC206&lt;0.01,AC206="n/a"),"n/a",I206/AC206)</f>
        <v>40.127919911012235</v>
      </c>
      <c r="AB206" s="71">
        <v>9</v>
      </c>
      <c r="AC206" s="100">
        <v>8.99</v>
      </c>
      <c r="AD206" s="100">
        <v>1.49</v>
      </c>
      <c r="AE206" s="100">
        <v>5.13</v>
      </c>
      <c r="AF206" s="100">
        <v>8.6300000000000008</v>
      </c>
      <c r="AG206" s="100">
        <v>22.34</v>
      </c>
      <c r="AH206" s="100">
        <v>36.93</v>
      </c>
      <c r="AI206" s="100">
        <v>13.52</v>
      </c>
      <c r="AJ206" s="100">
        <v>13.950000000000001</v>
      </c>
      <c r="AK206" s="100">
        <v>22.55</v>
      </c>
      <c r="AL206" s="100">
        <v>21490</v>
      </c>
      <c r="AM206" s="100">
        <v>0.42</v>
      </c>
      <c r="AN206" s="100">
        <v>0.55000000000000004</v>
      </c>
      <c r="AO206" s="110">
        <f>IF(U206="n/a","n/a",IF(AA206&lt;0,"n/a",IF(AA206="n/a","n/a",J206+U206-AA206)))</f>
        <v>-23.355461880765077</v>
      </c>
      <c r="AP206" s="111">
        <f>IF(U206="n/a","n/a",J206+U206)</f>
        <v>16.772458030247158</v>
      </c>
      <c r="AQ206" s="112">
        <f>IF(OR(AC206&lt;0.01,AC206="n/a",AF206="n/a"),"n/a",(I206/SQRT(22.5*AC206*(I206/AF206))-1)*100)</f>
        <v>292.31730289087608</v>
      </c>
      <c r="AR206" s="101">
        <f>INDEX(Historical!$C$7:$C$1063,MATCH(B206,Historical!$B$7:$B$1063,0))*IF(AH206="n/a",1.03,IF(AH206&lt;0,1.01,IF(AH206&gt;10,1.1,(1+AH206/100))))</f>
        <v>1.2320000000000002</v>
      </c>
      <c r="AS206" s="109">
        <f>IF($AI206="n/a",1.03*AR206,IF($AI206&lt;0,1.01*AR206,IF($AI206&gt;10,1.1*AR206,(1+$AI206/100)*AR206)))</f>
        <v>1.3552000000000004</v>
      </c>
      <c r="AT206" s="109">
        <f>IF($AK206="n/a",1.03*AS206,IF($AK206&lt;0,1.01*AS206,IF($AK206&gt;10,1.1*AS206,(1+$AK206/100)*AS206)))</f>
        <v>1.4907200000000005</v>
      </c>
      <c r="AU206" s="109">
        <f>IF($AK206="n/a",1.03*AT206,IF($AK206&lt;0,1.01*AT206,IF($AK206&gt;10,1.1*AT206,(1+$AK206/100)*AT206)))</f>
        <v>1.6397920000000006</v>
      </c>
      <c r="AV206" s="109">
        <f>IF($AK206="n/a",1.03*AU206,IF($AK206&lt;0,1.01*AU206,IF($AK206&gt;10,1.1*AU206,(1+$AK206/100)*AU206)))</f>
        <v>1.8037712000000008</v>
      </c>
      <c r="AW206" s="109">
        <f>SUM(AR206:AV206)</f>
        <v>7.5214832000000023</v>
      </c>
      <c r="AX206" s="113">
        <f>AW206/I206*100</f>
        <v>2.0849572279972284</v>
      </c>
      <c r="AY206" s="698">
        <v>0.88</v>
      </c>
      <c r="AZ206" s="100">
        <v>54.620000000000005</v>
      </c>
      <c r="BA206" s="100">
        <v>-20</v>
      </c>
      <c r="BB206" s="100">
        <v>-8.19</v>
      </c>
      <c r="BC206" s="100">
        <v>3.61</v>
      </c>
      <c r="BE206" s="12">
        <v>2021</v>
      </c>
      <c r="BF206" s="12">
        <f>IF(BE206&gt;2020,0,IF(BE206&gt;2008,1,IF(BE206&gt;2001,2,IF(BE206&gt;1990,3,IF(BE206&gt;1980,4,IF(BE206&gt;1973,5,IF(BE206&gt;1970,6,IF(BE206&gt;1960,7,IF(BE206&gt;1958,8,IF(BE206&gt;1953,9,10))))))))))</f>
        <v>0</v>
      </c>
      <c r="BG206" s="100">
        <v>11.14</v>
      </c>
      <c r="BH206" s="55" t="s">
        <v>121</v>
      </c>
      <c r="BI206" s="55" t="s">
        <v>122</v>
      </c>
    </row>
    <row r="207" spans="1:61" x14ac:dyDescent="0.2">
      <c r="A207" s="116" t="s">
        <v>1698</v>
      </c>
      <c r="B207" s="55" t="s">
        <v>1699</v>
      </c>
      <c r="C207" s="156" t="s">
        <v>335</v>
      </c>
      <c r="D207" s="98" t="s">
        <v>377</v>
      </c>
      <c r="E207" s="157">
        <v>9</v>
      </c>
      <c r="F207" s="2">
        <v>536</v>
      </c>
      <c r="G207" s="2" t="s">
        <v>146</v>
      </c>
      <c r="H207" s="2" t="s">
        <v>146</v>
      </c>
      <c r="I207" s="100">
        <v>153.28</v>
      </c>
      <c r="J207" s="101">
        <f>(M207/I207)*100</f>
        <v>1.9572025052192066</v>
      </c>
      <c r="K207" s="104">
        <v>0.75</v>
      </c>
      <c r="L207" s="71">
        <v>4</v>
      </c>
      <c r="M207" s="28">
        <f>K207*L207</f>
        <v>3</v>
      </c>
      <c r="N207" s="103" t="s">
        <v>395</v>
      </c>
      <c r="O207" s="104">
        <v>0.71</v>
      </c>
      <c r="P207" s="158">
        <v>46073</v>
      </c>
      <c r="Q207" s="158">
        <v>46087</v>
      </c>
      <c r="R207" s="28">
        <f>(K207-O207)/O207*100</f>
        <v>5.6338028169014134</v>
      </c>
      <c r="S207" s="105">
        <f>IF(INDEX(Historical!$D$7:$D1726,MATCH(B207,Historical!$B$7:$B$1062,0))=0,"n/a",(INDEX(Historical!$C$7:$C$1062,MATCH(B207,Historical!$B$7:$B$1062,0))/INDEX(Historical!$D$7:$D$1062,MATCH(B207,Historical!$B$7:$B$1062,0))-1)*100)</f>
        <v>5.9701492537313383</v>
      </c>
      <c r="T207" s="105">
        <f>IF(INDEX(Historical!$F$7:$F$1062,MATCH(B207,Historical!$B$7:$B$1062,0))=0,"n/a",((INDEX(Historical!$C$7:$C$1062,MATCH(B207,Historical!$B$7:$B$1062,0))/INDEX(Historical!$F$7:$F$1062,MATCH(B207,Historical!$B$7:$B$1062,0)))^(1/3)-1)*100)</f>
        <v>7.5955965238099665</v>
      </c>
      <c r="U207" s="105">
        <f>IF(INDEX(Historical!$H$7:$H$1062,MATCH(B207,Historical!$B$7:$B$1062,0))=0,"n/a",((INDEX(Historical!$C$7:$C$1062,MATCH(B207,Historical!$B$7:$B$1062,0))/INDEX(Historical!$H$7:$H$1062,MATCH(B207,Historical!$B$7:$B$1062,0)))^(1/5)-1)*100)</f>
        <v>8.6005683655068221</v>
      </c>
      <c r="V207" s="105">
        <f>IF(INDEX(Historical!$M$7:$M$1062,MATCH(B207,Historical!$B$7:$B$1062,0))=0,"n/a",((INDEX(Historical!$C$7:$C$1062,MATCH(B207,Historical!$B$7:$B$1062,0))/INDEX(Historical!$M$7:$M$1062,MATCH(B207,Historical!$B$7:$B$1062,0)))^(1/10)-1)*100)</f>
        <v>8.8596687993123258</v>
      </c>
      <c r="W207" s="106">
        <f>IF(OR(U207&lt;=0,U207="n/a",V207&lt;=0,V207="n/a"),"n/a",U207/V207)</f>
        <v>0.97075506549120494</v>
      </c>
      <c r="X207" s="107">
        <f>IF(OR(AJ207&lt;=0,AJ207="n/a",U207&lt;=0,U207="n/a"),"n/a",U207/AJ207)</f>
        <v>0.63660757701752946</v>
      </c>
      <c r="Y207" s="165"/>
      <c r="Z207" s="101">
        <f>IF(OR(AC207&lt;0.01,AC207="n/a"),"n/a",M207/AC207*100)</f>
        <v>37.735849056603769</v>
      </c>
      <c r="AA207" s="109">
        <f>IF(OR(AC207&lt;0.01,AC207="n/a"),"n/a",I207/AC207)</f>
        <v>19.280503144654087</v>
      </c>
      <c r="AB207" s="71">
        <v>12</v>
      </c>
      <c r="AC207" s="100">
        <v>7.95</v>
      </c>
      <c r="AD207" s="100">
        <v>2.0499999999999998</v>
      </c>
      <c r="AE207" s="100">
        <v>4.84</v>
      </c>
      <c r="AF207" s="100" t="s">
        <v>142</v>
      </c>
      <c r="AG207" s="100" t="s">
        <v>142</v>
      </c>
      <c r="AH207" s="100">
        <v>9.91</v>
      </c>
      <c r="AI207" s="100">
        <v>10.870000000000001</v>
      </c>
      <c r="AJ207" s="100">
        <v>13.51</v>
      </c>
      <c r="AK207" s="100">
        <v>10.130000000000001</v>
      </c>
      <c r="AL207" s="100">
        <v>42250</v>
      </c>
      <c r="AM207" s="100">
        <v>0.15</v>
      </c>
      <c r="AN207" s="100" t="s">
        <v>142</v>
      </c>
      <c r="AO207" s="110">
        <f>IF(U207="n/a","n/a",IF(AA207&lt;0,"n/a",IF(AA207="n/a","n/a",J207+U207-AA207)))</f>
        <v>-8.7227322739280595</v>
      </c>
      <c r="AP207" s="111">
        <f>IF(U207="n/a","n/a",J207+U207)</f>
        <v>10.557770870726028</v>
      </c>
      <c r="AQ207" s="112" t="str">
        <f>IF(OR(AC207&lt;0.01,AC207="n/a",AF207="n/a"),"n/a",(I207/SQRT(22.5*AC207*(I207/AF207))-1)*100)</f>
        <v>n/a</v>
      </c>
      <c r="AR207" s="101">
        <f>INDEX(Historical!$C$7:$C$1063,MATCH(B207,Historical!$B$7:$B$1063,0))*IF(AH207="n/a",1.03,IF(AH207&lt;0,1.01,IF(AH207&gt;10,1.1,(1+AH207/100))))</f>
        <v>3.1214439999999999</v>
      </c>
      <c r="AS207" s="109">
        <f>IF($AI207="n/a",1.03*AR207,IF($AI207&lt;0,1.01*AR207,IF($AI207&gt;10,1.1*AR207,(1+$AI207/100)*AR207)))</f>
        <v>3.4335884000000001</v>
      </c>
      <c r="AT207" s="109">
        <f>IF($AK207="n/a",1.03*AS207,IF($AK207&lt;0,1.01*AS207,IF($AK207&gt;10,1.1*AS207,(1+$AK207/100)*AS207)))</f>
        <v>3.7769472400000006</v>
      </c>
      <c r="AU207" s="109">
        <f>IF($AK207="n/a",1.03*AT207,IF($AK207&lt;0,1.01*AT207,IF($AK207&gt;10,1.1*AT207,(1+$AK207/100)*AT207)))</f>
        <v>4.1546419640000014</v>
      </c>
      <c r="AV207" s="109">
        <f>IF($AK207="n/a",1.03*AU207,IF($AK207&lt;0,1.01*AU207,IF($AK207&gt;10,1.1*AU207,(1+$AK207/100)*AU207)))</f>
        <v>4.5701061604000017</v>
      </c>
      <c r="AW207" s="109">
        <f>SUM(AR207:AV207)</f>
        <v>19.056727764400001</v>
      </c>
      <c r="AX207" s="113">
        <f>AW207/I207*100</f>
        <v>12.432625107254697</v>
      </c>
      <c r="AY207" s="698">
        <v>0.55000000000000004</v>
      </c>
      <c r="AZ207" s="100">
        <v>11.61</v>
      </c>
      <c r="BA207" s="100">
        <v>-9.91</v>
      </c>
      <c r="BB207" s="100">
        <v>-0.3</v>
      </c>
      <c r="BC207" s="100">
        <v>-0.61</v>
      </c>
      <c r="BE207" s="12">
        <v>2018</v>
      </c>
      <c r="BF207" s="12">
        <f>IF(BE207&gt;2020,0,IF(BE207&gt;2008,1,IF(BE207&gt;2001,2,IF(BE207&gt;1990,3,IF(BE207&gt;1980,4,IF(BE207&gt;1973,5,IF(BE207&gt;1970,6,IF(BE207&gt;1960,7,IF(BE207&gt;1958,8,IF(BE207&gt;1953,9,10))))))))))</f>
        <v>1</v>
      </c>
      <c r="BG207" s="100">
        <v>28.42</v>
      </c>
      <c r="BH207" s="55" t="s">
        <v>121</v>
      </c>
      <c r="BI207" s="55" t="s">
        <v>122</v>
      </c>
    </row>
    <row r="208" spans="1:61" s="96" customFormat="1" ht="13.5" thickBot="1" x14ac:dyDescent="0.25">
      <c r="A208" s="679" t="s">
        <v>5554</v>
      </c>
      <c r="B208" s="80" t="s">
        <v>5553</v>
      </c>
      <c r="C208" s="680" t="s">
        <v>116</v>
      </c>
      <c r="D208" s="681" t="s">
        <v>150</v>
      </c>
      <c r="E208" s="682">
        <v>6</v>
      </c>
      <c r="F208" s="2">
        <v>625</v>
      </c>
      <c r="G208" s="81" t="s">
        <v>146</v>
      </c>
      <c r="H208" s="81" t="s">
        <v>146</v>
      </c>
      <c r="I208" s="700">
        <v>50.51</v>
      </c>
      <c r="J208" s="684">
        <f>(M208/I208)*100</f>
        <v>0.87111463076618501</v>
      </c>
      <c r="K208" s="685">
        <v>0.11</v>
      </c>
      <c r="L208" s="86">
        <v>4</v>
      </c>
      <c r="M208" s="686">
        <f>K208*L208</f>
        <v>0.44</v>
      </c>
      <c r="N208" s="687" t="s">
        <v>1551</v>
      </c>
      <c r="O208" s="685">
        <v>0.09</v>
      </c>
      <c r="P208" s="688">
        <v>45981</v>
      </c>
      <c r="Q208" s="688">
        <v>45996</v>
      </c>
      <c r="R208" s="686">
        <f>(K208-O208)/O208*100</f>
        <v>22.222222222222225</v>
      </c>
      <c r="S208" s="689">
        <f>IF(INDEX(Historical!$D$7:$D1746,MATCH(B208,Historical!$B$7:$B$1062,0))=0,"n/a",(INDEX(Historical!$C$7:$C$1062,MATCH(B208,Historical!$B$7:$B$1062,0))/INDEX(Historical!$D$7:$D$1062,MATCH(B208,Historical!$B$7:$B$1062,0))-1)*100)</f>
        <v>15.151515151515138</v>
      </c>
      <c r="T208" s="689">
        <f>IF(INDEX(Historical!$F$7:$F$1062,MATCH(B208,Historical!$B$7:$B$1062,0))=0,"n/a",((INDEX(Historical!$C$7:$C$1062,MATCH(B208,Historical!$B$7:$B$1062,0))/INDEX(Historical!$F$7:$F$1062,MATCH(B208,Historical!$B$7:$B$1062,0)))^(1/3)-1)*100)</f>
        <v>23.856232963017064</v>
      </c>
      <c r="U208" s="689">
        <f>IF(INDEX(Historical!$H$7:$H$1062,MATCH(B208,Historical!$B$7:$B$1062,0))=0,"n/a",((INDEX(Historical!$C$7:$C$1062,MATCH(B208,Historical!$B$7:$B$1062,0))/INDEX(Historical!$H$7:$H$1062,MATCH(B208,Historical!$B$7:$B$1062,0)))^(1/5)-1)*100)</f>
        <v>19.779127897647019</v>
      </c>
      <c r="V208" s="689" t="str">
        <f>IF(INDEX(Historical!$M$7:$M$1062,MATCH(B208,Historical!$B$7:$B$1062,0))=0,"n/a",((INDEX(Historical!$C$7:$C$1062,MATCH(B208,Historical!$B$7:$B$1062,0))/INDEX(Historical!$M$7:$M$1062,MATCH(B208,Historical!$B$7:$B$1062,0)))^(1/10)-1)*100)</f>
        <v>n/a</v>
      </c>
      <c r="W208" s="690" t="str">
        <f>IF(OR(U208&lt;=0,U208="n/a",V208&lt;=0,V208="n/a"),"n/a",U208/V208)</f>
        <v>n/a</v>
      </c>
      <c r="X208" s="691" t="str">
        <f>IF(OR(AJ208&lt;=0,AJ208="n/a",U208&lt;=0,U208="n/a"),"n/a",U208/AJ208)</f>
        <v>n/a</v>
      </c>
      <c r="Y208" s="692"/>
      <c r="Z208" s="684">
        <f>IF(OR(AC208&lt;0.01,AC208="n/a"),"n/a",M208/AC208*100)</f>
        <v>26.993865030674847</v>
      </c>
      <c r="AA208" s="693">
        <f>IF(OR(AC208&lt;0.01,AC208="n/a"),"n/a",I208/AC208)</f>
        <v>30.987730061349694</v>
      </c>
      <c r="AB208" s="86">
        <v>12</v>
      </c>
      <c r="AC208" s="683">
        <v>1.63</v>
      </c>
      <c r="AD208" s="683">
        <v>1.88</v>
      </c>
      <c r="AE208" s="683">
        <v>4.6900000000000004</v>
      </c>
      <c r="AF208" s="683">
        <v>5.0599999999999996</v>
      </c>
      <c r="AG208" s="683">
        <v>16.919999999999998</v>
      </c>
      <c r="AH208" s="683">
        <v>20.57</v>
      </c>
      <c r="AI208" s="683">
        <v>10.86</v>
      </c>
      <c r="AJ208" s="683">
        <v>-2</v>
      </c>
      <c r="AK208" s="683">
        <v>13.19</v>
      </c>
      <c r="AL208" s="683">
        <v>8380</v>
      </c>
      <c r="AM208" s="683">
        <v>11.63</v>
      </c>
      <c r="AN208" s="683">
        <v>0.33</v>
      </c>
      <c r="AO208" s="694">
        <f>IF(U208="n/a","n/a",IF(AA208&lt;0,"n/a",IF(AA208="n/a","n/a",J208+U208-AA208)))</f>
        <v>-10.337487532936489</v>
      </c>
      <c r="AP208" s="695">
        <f>IF(U208="n/a","n/a",J208+U208)</f>
        <v>20.650242528413205</v>
      </c>
      <c r="AQ208" s="696">
        <f>IF(OR(AC208&lt;0.01,AC208="n/a",AF208="n/a"),"n/a",(I208/SQRT(22.5*AC208*(I208/AF208))-1)*100)</f>
        <v>163.98477574825699</v>
      </c>
      <c r="AR208" s="684">
        <f>INDEX(Historical!$C$7:$C$1063,MATCH(B208,Historical!$B$7:$B$1063,0))*IF(AH208="n/a",1.03,IF(AH208&lt;0,1.01,IF(AH208&gt;10,1.1,(1+AH208/100))))</f>
        <v>0.41800000000000004</v>
      </c>
      <c r="AS208" s="693">
        <f>IF($AI208="n/a",1.03*AR208,IF($AI208&lt;0,1.01*AR208,IF($AI208&gt;10,1.1*AR208,(1+$AI208/100)*AR208)))</f>
        <v>0.4598000000000001</v>
      </c>
      <c r="AT208" s="693">
        <f>IF($AK208="n/a",1.03*AS208,IF($AK208&lt;0,1.01*AS208,IF($AK208&gt;10,1.1*AS208,(1+$AK208/100)*AS208)))</f>
        <v>0.50578000000000012</v>
      </c>
      <c r="AU208" s="693">
        <f>IF($AK208="n/a",1.03*AT208,IF($AK208&lt;0,1.01*AT208,IF($AK208&gt;10,1.1*AT208,(1+$AK208/100)*AT208)))</f>
        <v>0.55635800000000013</v>
      </c>
      <c r="AV208" s="693">
        <f>IF($AK208="n/a",1.03*AU208,IF($AK208&lt;0,1.01*AU208,IF($AK208&gt;10,1.1*AU208,(1+$AK208/100)*AU208)))</f>
        <v>0.61199380000000014</v>
      </c>
      <c r="AW208" s="693">
        <f>SUM(AR208:AV208)</f>
        <v>2.5519318000000006</v>
      </c>
      <c r="AX208" s="697">
        <f>AW208/I208*100</f>
        <v>5.0523298356761055</v>
      </c>
      <c r="AY208" s="699">
        <v>1.06</v>
      </c>
      <c r="AZ208" s="683">
        <v>19.16</v>
      </c>
      <c r="BA208" s="683">
        <v>-8.16</v>
      </c>
      <c r="BB208" s="683">
        <v>4.3</v>
      </c>
      <c r="BC208" s="683">
        <v>5.3100000000000005</v>
      </c>
      <c r="BD208" s="133"/>
      <c r="BE208" s="95">
        <v>2020</v>
      </c>
      <c r="BF208" s="95">
        <f>IF(BE208&gt;2020,0,IF(BE208&gt;2008,1,IF(BE208&gt;2001,2,IF(BE208&gt;1990,3,IF(BE208&gt;1980,4,IF(BE208&gt;1973,5,IF(BE208&gt;1970,6,IF(BE208&gt;1960,7,IF(BE208&gt;1958,8,IF(BE208&gt;1953,9,10))))))))))</f>
        <v>1</v>
      </c>
      <c r="BG208" s="683">
        <v>10.029999999999999</v>
      </c>
      <c r="BH208" s="80" t="s">
        <v>121</v>
      </c>
      <c r="BI208" s="80" t="s">
        <v>122</v>
      </c>
    </row>
    <row r="209" spans="1:61" x14ac:dyDescent="0.2">
      <c r="A209" s="116"/>
      <c r="B209" s="55"/>
      <c r="C209" s="156"/>
      <c r="D209" s="98"/>
      <c r="E209" s="157"/>
      <c r="F209" s="2"/>
      <c r="G209" s="2"/>
      <c r="H209" s="2"/>
      <c r="I209" s="100"/>
      <c r="J209" s="109"/>
      <c r="K209" s="104"/>
      <c r="L209" s="71"/>
      <c r="M209" s="28"/>
      <c r="N209" s="103"/>
      <c r="O209" s="104"/>
      <c r="P209" s="158"/>
      <c r="Q209" s="158"/>
      <c r="R209" s="28"/>
      <c r="S209" s="105"/>
      <c r="T209" s="105"/>
      <c r="U209" s="105"/>
      <c r="V209" s="105"/>
      <c r="W209" s="106"/>
      <c r="X209" s="107"/>
      <c r="Y209" s="162"/>
      <c r="Z209" s="109"/>
      <c r="AA209" s="109"/>
      <c r="AB209" s="71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  <c r="AN209" s="100"/>
      <c r="AO209" s="111"/>
      <c r="AP209" s="111"/>
      <c r="AQ209" s="112"/>
      <c r="AR209" s="109"/>
      <c r="AS209" s="109"/>
      <c r="AT209" s="109"/>
      <c r="AU209" s="109"/>
      <c r="AV209" s="109"/>
      <c r="AW209" s="109"/>
      <c r="AX209" s="113"/>
      <c r="AY209" s="100"/>
      <c r="AZ209" s="100"/>
      <c r="BA209" s="100"/>
      <c r="BB209" s="100"/>
      <c r="BC209" s="100"/>
      <c r="BG209" s="100"/>
      <c r="BH209" s="55"/>
      <c r="BI209" s="55"/>
    </row>
    <row r="210" spans="1:61" ht="11.25" customHeight="1" x14ac:dyDescent="0.2">
      <c r="A210" s="55" t="s">
        <v>540</v>
      </c>
      <c r="B210">
        <f>COUNTA(B7:B208)</f>
        <v>202</v>
      </c>
      <c r="E210" s="134">
        <f>AVERAGE(E7:E208)</f>
        <v>6.6138613861386135</v>
      </c>
      <c r="I210" s="135">
        <f>AVERAGE(I7:I208)</f>
        <v>119.10504950495051</v>
      </c>
      <c r="J210" s="135">
        <f>AVERAGE(J7:J208)</f>
        <v>2.5625716113218839</v>
      </c>
      <c r="K210" s="135">
        <f>AVERAGE(K7:K208)</f>
        <v>0.51399019801980195</v>
      </c>
      <c r="M210" s="135">
        <f>AVERAGE(M7:M208)</f>
        <v>1.9258335643564355</v>
      </c>
      <c r="O210" s="135">
        <f>AVERAGE(O7:O208)</f>
        <v>0.46985577557755787</v>
      </c>
      <c r="R210" s="135">
        <f>AVERAGE(R7:R208)</f>
        <v>9.4647084693858456</v>
      </c>
      <c r="S210" s="135">
        <f>AVERAGE(S7:S208)</f>
        <v>10.344409395926048</v>
      </c>
      <c r="T210" s="135">
        <f>AVERAGE(T7:T208)</f>
        <v>13.557175871257863</v>
      </c>
      <c r="U210" s="135">
        <f>AVERAGE(U7:U208)</f>
        <v>18.671360263923535</v>
      </c>
      <c r="V210" s="135">
        <f>AVERAGE(V7:V208)</f>
        <v>9.3528366020618723</v>
      </c>
      <c r="W210" s="135">
        <f>AVERAGE(W7:W208)</f>
        <v>11.010954819866136</v>
      </c>
      <c r="X210" s="135">
        <f>AVERAGE(X7:X208)</f>
        <v>1.6604425214245144</v>
      </c>
      <c r="Z210" s="135">
        <f>AVERAGE(Z7:Z208)</f>
        <v>100.35993151967682</v>
      </c>
      <c r="AA210" s="135">
        <f>AVERAGE(AA7:AA208)</f>
        <v>34.974124734896918</v>
      </c>
      <c r="AB210" s="15"/>
      <c r="AC210" s="135">
        <f>AVERAGE(AC7:AC208)</f>
        <v>4.6812935323383114</v>
      </c>
      <c r="AD210" s="135">
        <f>AVERAGE(AD7:AD208)</f>
        <v>3.0298648648648667</v>
      </c>
      <c r="AE210" s="135">
        <f>AVERAGE(AE7:AE208)</f>
        <v>3.5150746268656721</v>
      </c>
      <c r="AF210" s="135">
        <f>AVERAGE(AF7:AF208)</f>
        <v>4.0680208333333345</v>
      </c>
      <c r="AG210" s="135">
        <f>AVERAGE(AG7:AG208)</f>
        <v>14.676769230769239</v>
      </c>
      <c r="AH210" s="135">
        <f>AVERAGE(AH7:AH208)</f>
        <v>28.684974358974348</v>
      </c>
      <c r="AI210" s="135">
        <f>AVERAGE(AI7:AI208)</f>
        <v>20.820207253886014</v>
      </c>
      <c r="AJ210" s="135">
        <f>AVERAGE(AJ7:AJ208)</f>
        <v>19.024866666666668</v>
      </c>
      <c r="AK210" s="135">
        <f>AVERAGE(AK7:AK208)</f>
        <v>13.89689024390244</v>
      </c>
      <c r="AL210" s="135">
        <f>AVERAGE(AL7:AL208)</f>
        <v>30272.291492537319</v>
      </c>
      <c r="AM210" s="135">
        <f>AVERAGE(AM7:AM208)</f>
        <v>10.046467661691542</v>
      </c>
      <c r="AN210" s="135">
        <f>AVERAGE(AN7:AN208)</f>
        <v>1.6232124352331605</v>
      </c>
      <c r="AO210" s="135">
        <f>AVERAGE(AO7:AO208)</f>
        <v>-14.458071652246673</v>
      </c>
      <c r="AP210" s="135">
        <f>AVERAGE(AP7:AP208)</f>
        <v>21.263897580857421</v>
      </c>
      <c r="AQ210" s="135">
        <f>AVERAGE(AQ7:AQ208)</f>
        <v>114.48627614921118</v>
      </c>
      <c r="AR210" s="135">
        <f>AVERAGE(AR7:AR208)</f>
        <v>1.8704336151320138</v>
      </c>
      <c r="AS210" s="135">
        <f>AVERAGE(AS7:AS208)</f>
        <v>2.0099231709016481</v>
      </c>
      <c r="AT210" s="135">
        <f>AVERAGE(AT7:AT208)</f>
        <v>2.1540553791662655</v>
      </c>
      <c r="AU210" s="135">
        <f>AVERAGE(AU7:AU208)</f>
        <v>2.3110198495732877</v>
      </c>
      <c r="AV210" s="135">
        <f>AVERAGE(AV7:AV208)</f>
        <v>2.4820311837491715</v>
      </c>
      <c r="AW210" s="135">
        <f>AVERAGE(AW7:AW208)</f>
        <v>10.827463198522393</v>
      </c>
      <c r="AX210" s="135">
        <f>AVERAGE(AX7:AX208)</f>
        <v>14.468186201451864</v>
      </c>
      <c r="AY210" s="135">
        <f>AVERAGE(AY7:AY208)</f>
        <v>0.89029850746268635</v>
      </c>
      <c r="AZ210" s="135">
        <f>AVERAGE(AZ7:AZ208)</f>
        <v>42.147810945273612</v>
      </c>
      <c r="BA210" s="135">
        <f>AVERAGE(BA7:BA208)</f>
        <v>-14.134079601990049</v>
      </c>
      <c r="BB210" s="135">
        <f>AVERAGE(BB7:BB208)</f>
        <v>2.7431343283582073</v>
      </c>
      <c r="BC210" s="135">
        <f>AVERAGE(BC7:BC208)</f>
        <v>8.031393034825868</v>
      </c>
      <c r="BD210" s="136"/>
      <c r="BE210" s="135">
        <f>AVERAGE(BE7:BE208)</f>
        <v>2020.1039603960396</v>
      </c>
      <c r="BF210" s="135">
        <f>AVERAGE(BF7:BF208)</f>
        <v>0.48</v>
      </c>
      <c r="BG210" s="135">
        <f>AVERAGE(BG7:BG208)</f>
        <v>5.7890049751243797</v>
      </c>
    </row>
    <row r="211" spans="1:61" x14ac:dyDescent="0.2">
      <c r="O211" s="141"/>
      <c r="W211" s="142"/>
      <c r="X211" s="142"/>
      <c r="AL211" s="143"/>
      <c r="BE211" s="144"/>
    </row>
    <row r="212" spans="1:61" x14ac:dyDescent="0.2">
      <c r="A212" t="s">
        <v>541</v>
      </c>
      <c r="O212" s="141"/>
      <c r="W212" s="142"/>
      <c r="X212" s="142"/>
      <c r="AL212" s="143"/>
      <c r="BE212" s="144"/>
    </row>
    <row r="213" spans="1:61" x14ac:dyDescent="0.2">
      <c r="A213" t="s">
        <v>527</v>
      </c>
      <c r="B213">
        <f>COUNTIF($C$7:$C$150,"="&amp;$A213)</f>
        <v>2</v>
      </c>
      <c r="E213" s="134">
        <f>AVERAGEIFS($E$7:$E$150,$C$7:$C$150,"="&amp;$A213)</f>
        <v>6.5</v>
      </c>
      <c r="I213" s="134">
        <f>AVERAGEIFS(I$7:I$150,$C$7:$C$150,"="&amp;$A213)</f>
        <v>63.43</v>
      </c>
      <c r="J213" s="136">
        <f>AVERAGEIFS(J$7:J$150,$C$7:$C$150,"="&amp;$A213)</f>
        <v>1.1530065788491584</v>
      </c>
      <c r="K213" s="137">
        <f>AVERAGEIFS(K$7:K$150,$C$7:$C$150,"="&amp;$A213)</f>
        <v>0.255</v>
      </c>
      <c r="L213" s="134"/>
      <c r="M213" s="135">
        <f>AVERAGEIFS(M$7:M$150,$C$7:$C$150,"="&amp;$A213)</f>
        <v>0.74</v>
      </c>
      <c r="N213" s="134"/>
      <c r="O213" s="138">
        <f>AVERAGEIFS(O$7:O$150,$C$7:$C$150,"="&amp;$A213)</f>
        <v>0.22500000000000001</v>
      </c>
      <c r="P213" s="134"/>
      <c r="Q213" s="134"/>
      <c r="R213" s="135">
        <f>AVERAGEIFS(R$7:R$150,$C$7:$C$150,"="&amp;$A213)</f>
        <v>15.740740740740748</v>
      </c>
      <c r="S213" s="135">
        <f>AVERAGEIFS(S$7:S$150,$C$7:$C$150,"="&amp;$A213)</f>
        <v>18.886792452830193</v>
      </c>
      <c r="T213" s="135">
        <f>AVERAGEIFS(T$7:T$150,$C$7:$C$150,"="&amp;$A213)</f>
        <v>14.64848171432207</v>
      </c>
      <c r="U213" s="135">
        <f>AVERAGEIFS(U$7:U$150,$C$7:$C$150,"="&amp;$A213)</f>
        <v>13.740437229259117</v>
      </c>
      <c r="V213" s="135">
        <f>AVERAGEIFS(V$7:V$150,$C$7:$C$150,"="&amp;$A213)</f>
        <v>15.397256008634862</v>
      </c>
      <c r="W213" s="139">
        <f>AVERAGEIFS(W$7:W$150,$C$7:$C$150,"="&amp;$A213)</f>
        <v>1.5484843237662993</v>
      </c>
      <c r="X213" s="139">
        <f>AVERAGEIFS(X$7:X$150,$C$7:$C$150,"="&amp;$A213)</f>
        <v>0.49193777566298164</v>
      </c>
      <c r="Z213" s="136">
        <f>AVERAGEIFS(Z$7:Z$150,$C$7:$C$150,"="&amp;$A213)</f>
        <v>27.130352067220038</v>
      </c>
      <c r="AA213" s="135">
        <f>AVERAGEIFS(AA$7:AA$150,$C$7:$C$150,"="&amp;$A213)</f>
        <v>22.927015978348262</v>
      </c>
      <c r="AB213" s="135"/>
      <c r="AC213" s="135">
        <f>AVERAGEIFS(AC$7:AC$150,$C$7:$C$150,"="&amp;$A213)</f>
        <v>3.06</v>
      </c>
      <c r="AD213" s="135">
        <f>AVERAGEIFS(AD$7:AD$150,$C$7:$C$150,"="&amp;$A213)</f>
        <v>1.61</v>
      </c>
      <c r="AE213" s="135">
        <f>AVERAGEIFS(AE$7:AE$150,$C$7:$C$150,"="&amp;$A213)</f>
        <v>2.8049999999999997</v>
      </c>
      <c r="AF213" s="135">
        <f>AVERAGEIFS(AF$7:AF$150,$C$7:$C$150,"="&amp;$A213)</f>
        <v>4.0249999999999995</v>
      </c>
      <c r="AG213" s="135">
        <f>AVERAGEIFS(AG$7:AG$150,$C$7:$C$150,"="&amp;$A213)</f>
        <v>17.445</v>
      </c>
      <c r="AH213" s="135">
        <f>AVERAGEIFS(AH$7:AH$150,$C$7:$C$150,"="&amp;$A213)</f>
        <v>11.225</v>
      </c>
      <c r="AI213" s="135">
        <f>AVERAGEIFS(AI$7:AI$150,$C$7:$C$150,"="&amp;$A213)</f>
        <v>13.395</v>
      </c>
      <c r="AJ213" s="135">
        <f>AVERAGEIFS(AJ$7:AJ$150,$C$7:$C$150,"="&amp;$A213)</f>
        <v>26.64</v>
      </c>
      <c r="AK213" s="135">
        <f>AVERAGEIFS(AK$7:AK$150,$C$7:$C$150,"="&amp;$A213)</f>
        <v>9.57</v>
      </c>
      <c r="AL213" s="140">
        <f>AVERAGEIFS(AL$7:AL$150,$C$7:$C$150,"="&amp;$A213)</f>
        <v>17615</v>
      </c>
      <c r="AM213" s="135">
        <f>AVERAGEIFS(AM$7:AM$150,$C$7:$C$150,"="&amp;$A213)</f>
        <v>35.28</v>
      </c>
      <c r="AN213" s="135">
        <f>AVERAGEIFS(AN$7:AN$150,$C$7:$C$150,"="&amp;$A213)</f>
        <v>0.34499999999999997</v>
      </c>
      <c r="AO213" s="136">
        <f>AVERAGEIFS(AO$7:AO$150,$C$7:$C$150,"="&amp;$A213)</f>
        <v>-8.0335721702399887</v>
      </c>
      <c r="AP213" s="135">
        <f>AVERAGEIFS(AP$7:AP$150,$C$7:$C$150,"="&amp;$A213)</f>
        <v>14.893443808108273</v>
      </c>
      <c r="AQ213" s="135">
        <f>AVERAGEIFS(AQ$7:AQ$150,$C$7:$C$150,"="&amp;$A213)</f>
        <v>102.17558386343246</v>
      </c>
      <c r="AR213" s="136">
        <f>AVERAGEIFS(AR$7:AR$150,$C$7:$C$150,"="&amp;$A213)</f>
        <v>0.65989000000000009</v>
      </c>
      <c r="AS213" s="135">
        <f>AVERAGEIFS(AS$7:AS$150,$C$7:$C$150,"="&amp;$A213)</f>
        <v>0.72587900000000016</v>
      </c>
      <c r="AT213" s="135">
        <f>AVERAGEIFS(AT$7:AT$150,$C$7:$C$150,"="&amp;$A213)</f>
        <v>0.78721633210000019</v>
      </c>
      <c r="AU213" s="135">
        <f>AVERAGEIFS(AU$7:AU$150,$C$7:$C$150,"="&amp;$A213)</f>
        <v>0.85395723555329028</v>
      </c>
      <c r="AV213" s="135">
        <f>AVERAGEIFS(AV$7:AV$150,$C$7:$C$150,"="&amp;$A213)</f>
        <v>0.92659467999069878</v>
      </c>
      <c r="AW213" s="135">
        <f>AVERAGEIFS(AW$7:AW$150,$C$7:$C$150,"="&amp;$A213)</f>
        <v>3.9535372476439896</v>
      </c>
      <c r="AX213" s="135">
        <f>AVERAGEIFS(AX$7:AX$150,$C$7:$C$150,"="&amp;$A213)</f>
        <v>6.2824901260238022</v>
      </c>
      <c r="AY213" s="136">
        <f>AVERAGEIFS(AY$7:AY$150,$C$7:$C$150,"="&amp;$A213)</f>
        <v>0.75499999999999989</v>
      </c>
      <c r="AZ213" s="135">
        <f>AVERAGEIFS(AZ$7:AZ$150,$C$7:$C$150,"="&amp;$A213)</f>
        <v>32.33</v>
      </c>
      <c r="BA213" s="135">
        <f>AVERAGEIFS(BA$7:BA$150,$C$7:$C$150,"="&amp;$A213)</f>
        <v>-18.895</v>
      </c>
      <c r="BB213" s="135">
        <f>AVERAGEIFS(BB$7:BB$150,$C$7:$C$150,"="&amp;$A213)</f>
        <v>0.28499999999999998</v>
      </c>
      <c r="BC213" s="135">
        <f>AVERAGEIFS(BC$7:BC$150,$C$7:$C$150,"="&amp;$A213)</f>
        <v>-2.4400000000000004</v>
      </c>
      <c r="BD213" s="136"/>
      <c r="BE213" s="15">
        <f>AVERAGEIFS(BE$7:BE$150,$C$7:$C$150,"="&amp;$A213)</f>
        <v>2020</v>
      </c>
      <c r="BF213" s="135">
        <f>AVERAGEIFS(BF$7:BF$150,$C$7:$C$150,"="&amp;$A213)</f>
        <v>0.5</v>
      </c>
      <c r="BG213" s="135">
        <f>AVERAGEIFS(BG$7:BG$150,$C$7:$C$150,"="&amp;$A213)</f>
        <v>10.625</v>
      </c>
    </row>
    <row r="214" spans="1:61" x14ac:dyDescent="0.2">
      <c r="A214" t="s">
        <v>335</v>
      </c>
      <c r="B214">
        <f>COUNTIF($C$7:$C$150,"="&amp;$A214)</f>
        <v>19</v>
      </c>
      <c r="E214" s="134">
        <f>AVERAGEIFS($E$7:$E$150,$C$7:$C$150,"="&amp;$A214)</f>
        <v>6.2105263157894735</v>
      </c>
      <c r="I214" s="134">
        <f>AVERAGEIFS(I$7:I$150,$C$7:$C$150,"="&amp;$A214)</f>
        <v>154.75578947368419</v>
      </c>
      <c r="J214" s="136">
        <f>AVERAGEIFS(J$7:J$150,$C$7:$C$150,"="&amp;$A214)</f>
        <v>2.2449969737531528</v>
      </c>
      <c r="K214" s="137">
        <f>AVERAGEIFS(K$7:K$150,$C$7:$C$150,"="&amp;$A214)</f>
        <v>0.75644210526315792</v>
      </c>
      <c r="L214" s="134"/>
      <c r="M214" s="135">
        <f>AVERAGEIFS(M$7:M$150,$C$7:$C$150,"="&amp;$A214)</f>
        <v>2.3543368421052633</v>
      </c>
      <c r="N214" s="134"/>
      <c r="O214" s="138">
        <f>AVERAGEIFS(O$7:O$150,$C$7:$C$150,"="&amp;$A214)</f>
        <v>0.67616842105263153</v>
      </c>
      <c r="P214" s="134"/>
      <c r="Q214" s="134"/>
      <c r="R214" s="135">
        <f>AVERAGEIFS(R$7:R$150,$C$7:$C$150,"="&amp;$A214)</f>
        <v>9.4606896572580297</v>
      </c>
      <c r="S214" s="135">
        <f>AVERAGEIFS(S$7:S$150,$C$7:$C$150,"="&amp;$A214)</f>
        <v>11.928570748198865</v>
      </c>
      <c r="T214" s="135">
        <f>AVERAGEIFS(T$7:T$150,$C$7:$C$150,"="&amp;$A214)</f>
        <v>15.940179690569195</v>
      </c>
      <c r="U214" s="135">
        <f>AVERAGEIFS(U$7:U$150,$C$7:$C$150,"="&amp;$A214)</f>
        <v>23.986789093219766</v>
      </c>
      <c r="V214" s="135">
        <f>AVERAGEIFS(V$7:V$150,$C$7:$C$150,"="&amp;$A214)</f>
        <v>7.9202191223018623</v>
      </c>
      <c r="W214" s="139">
        <f>AVERAGEIFS(W$7:W$150,$C$7:$C$150,"="&amp;$A214)</f>
        <v>2.4363909807300828</v>
      </c>
      <c r="X214" s="139">
        <f>AVERAGEIFS(X$7:X$150,$C$7:$C$150,"="&amp;$A214)</f>
        <v>2.4718567254972972</v>
      </c>
      <c r="Z214" s="136">
        <f>AVERAGEIFS(Z$7:Z$150,$C$7:$C$150,"="&amp;$A214)</f>
        <v>43.899750915197913</v>
      </c>
      <c r="AA214" s="135">
        <f>AVERAGEIFS(AA$7:AA$150,$C$7:$C$150,"="&amp;$A214)</f>
        <v>24.522381266016787</v>
      </c>
      <c r="AB214" s="135"/>
      <c r="AC214" s="135">
        <f>AVERAGEIFS(AC$7:AC$150,$C$7:$C$150,"="&amp;$A214)</f>
        <v>6.8742105263157889</v>
      </c>
      <c r="AD214" s="135">
        <f>AVERAGEIFS(AD$7:AD$150,$C$7:$C$150,"="&amp;$A214)</f>
        <v>3.618823529411765</v>
      </c>
      <c r="AE214" s="135">
        <f>AVERAGEIFS(AE$7:AE$150,$C$7:$C$150,"="&amp;$A214)</f>
        <v>1.963157894736842</v>
      </c>
      <c r="AF214" s="135">
        <f>AVERAGEIFS(AF$7:AF$150,$C$7:$C$150,"="&amp;$A214)</f>
        <v>5.2088888888888887</v>
      </c>
      <c r="AG214" s="135">
        <f>AVERAGEIFS(AG$7:AG$150,$C$7:$C$150,"="&amp;$A214)</f>
        <v>24.587777777777777</v>
      </c>
      <c r="AH214" s="135">
        <f>AVERAGEIFS(AH$7:AH$150,$C$7:$C$150,"="&amp;$A214)</f>
        <v>2.3842105263157896</v>
      </c>
      <c r="AI214" s="135">
        <f>AVERAGEIFS(AI$7:AI$150,$C$7:$C$150,"="&amp;$A214)</f>
        <v>23.315263157894737</v>
      </c>
      <c r="AJ214" s="135">
        <f>AVERAGEIFS(AJ$7:AJ$150,$C$7:$C$150,"="&amp;$A214)</f>
        <v>28.208666666666662</v>
      </c>
      <c r="AK214" s="135">
        <f>AVERAGEIFS(AK$7:AK$150,$C$7:$C$150,"="&amp;$A214)</f>
        <v>9.5594117647058834</v>
      </c>
      <c r="AL214" s="140">
        <f>AVERAGEIFS(AL$7:AL$150,$C$7:$C$150,"="&amp;$A214)</f>
        <v>21040.325263157894</v>
      </c>
      <c r="AM214" s="135">
        <f>AVERAGEIFS(AM$7:AM$150,$C$7:$C$150,"="&amp;$A214)</f>
        <v>14.045263157894734</v>
      </c>
      <c r="AN214" s="135">
        <f>AVERAGEIFS(AN$7:AN$150,$C$7:$C$150,"="&amp;$A214)</f>
        <v>1.3311111111111111</v>
      </c>
      <c r="AO214" s="136">
        <f>AVERAGEIFS(AO$7:AO$150,$C$7:$C$150,"="&amp;$A214)</f>
        <v>0.12261751688002853</v>
      </c>
      <c r="AP214" s="135">
        <f>AVERAGEIFS(AP$7:AP$150,$C$7:$C$150,"="&amp;$A214)</f>
        <v>26.309410104908185</v>
      </c>
      <c r="AQ214" s="135">
        <f>AVERAGEIFS(AQ$7:AQ$150,$C$7:$C$150,"="&amp;$A214)</f>
        <v>112.40862221733417</v>
      </c>
      <c r="AR214" s="136">
        <f>AVERAGEIFS(AR$7:AR$150,$C$7:$C$150,"="&amp;$A214)</f>
        <v>2.2037678842105266</v>
      </c>
      <c r="AS214" s="135">
        <f>AVERAGEIFS(AS$7:AS$150,$C$7:$C$150,"="&amp;$A214)</f>
        <v>2.4017982067578951</v>
      </c>
      <c r="AT214" s="135">
        <f>AVERAGEIFS(AT$7:AT$150,$C$7:$C$150,"="&amp;$A214)</f>
        <v>2.5934585947987578</v>
      </c>
      <c r="AU214" s="135">
        <f>AVERAGEIFS(AU$7:AU$150,$C$7:$C$150,"="&amp;$A214)</f>
        <v>2.8020200483580586</v>
      </c>
      <c r="AV214" s="135">
        <f>AVERAGEIFS(AV$7:AV$150,$C$7:$C$150,"="&amp;$A214)</f>
        <v>3.0290359904189406</v>
      </c>
      <c r="AW214" s="135">
        <f>AVERAGEIFS(AW$7:AW$150,$C$7:$C$150,"="&amp;$A214)</f>
        <v>13.030080724544179</v>
      </c>
      <c r="AX214" s="135">
        <f>AVERAGEIFS(AX$7:AX$150,$C$7:$C$150,"="&amp;$A214)</f>
        <v>12.695822548073114</v>
      </c>
      <c r="AY214" s="136">
        <f>AVERAGEIFS(AY$7:AY$150,$C$7:$C$150,"="&amp;$A214)</f>
        <v>1.0684210526315787</v>
      </c>
      <c r="AZ214" s="135">
        <f>AVERAGEIFS(AZ$7:AZ$150,$C$7:$C$150,"="&amp;$A214)</f>
        <v>39.826842105263161</v>
      </c>
      <c r="BA214" s="135">
        <f>AVERAGEIFS(BA$7:BA$150,$C$7:$C$150,"="&amp;$A214)</f>
        <v>-13.435263157894738</v>
      </c>
      <c r="BB214" s="135">
        <f>AVERAGEIFS(BB$7:BB$150,$C$7:$C$150,"="&amp;$A214)</f>
        <v>3.3521052631578945</v>
      </c>
      <c r="BC214" s="135">
        <f>AVERAGEIFS(BC$7:BC$150,$C$7:$C$150,"="&amp;$A214)</f>
        <v>8.6594736842105284</v>
      </c>
      <c r="BD214" s="136"/>
      <c r="BE214" s="15">
        <f>AVERAGEIFS(BE$7:BE$150,$C$7:$C$150,"="&amp;$A214)</f>
        <v>2020.578947368421</v>
      </c>
      <c r="BF214" s="135">
        <f>AVERAGEIFS(BF$7:BF$150,$C$7:$C$150,"="&amp;$A214)</f>
        <v>0.31578947368421051</v>
      </c>
      <c r="BG214" s="135">
        <f>AVERAGEIFS(BG$7:BG$150,$C$7:$C$150,"="&amp;$A214)</f>
        <v>7.5521052631578955</v>
      </c>
    </row>
    <row r="215" spans="1:61" x14ac:dyDescent="0.2">
      <c r="A215" t="s">
        <v>125</v>
      </c>
      <c r="B215">
        <f>COUNTIF($C$7:$C$150,"="&amp;$A215)</f>
        <v>4</v>
      </c>
      <c r="E215" s="134">
        <f>AVERAGEIFS($E$7:$E$150,$C$7:$C$150,"="&amp;$A215)</f>
        <v>5.75</v>
      </c>
      <c r="I215" s="134">
        <f>AVERAGEIFS(I$7:I$150,$C$7:$C$150,"="&amp;$A215)</f>
        <v>48.597499999999997</v>
      </c>
      <c r="J215" s="136">
        <f>AVERAGEIFS(J$7:J$150,$C$7:$C$150,"="&amp;$A215)</f>
        <v>3.9224637306839125</v>
      </c>
      <c r="K215" s="137">
        <f>AVERAGEIFS(K$7:K$150,$C$7:$C$150,"="&amp;$A215)</f>
        <v>0.4375</v>
      </c>
      <c r="L215" s="134"/>
      <c r="M215" s="135">
        <f>AVERAGEIFS(M$7:M$150,$C$7:$C$150,"="&amp;$A215)</f>
        <v>1.75</v>
      </c>
      <c r="N215" s="134"/>
      <c r="O215" s="138">
        <f>AVERAGEIFS(O$7:O$150,$C$7:$C$150,"="&amp;$A215)</f>
        <v>0.41249999999999998</v>
      </c>
      <c r="P215" s="134"/>
      <c r="Q215" s="134"/>
      <c r="R215" s="135">
        <f>AVERAGEIFS(R$7:R$150,$C$7:$C$150,"="&amp;$A215)</f>
        <v>11.13095238095238</v>
      </c>
      <c r="S215" s="135">
        <f>AVERAGEIFS(S$7:S$150,$C$7:$C$150,"="&amp;$A215)</f>
        <v>8.9148746146623878</v>
      </c>
      <c r="T215" s="135">
        <f>AVERAGEIFS(T$7:T$150,$C$7:$C$150,"="&amp;$A215)</f>
        <v>12.495005759988469</v>
      </c>
      <c r="U215" s="135">
        <f>AVERAGEIFS(U$7:U$150,$C$7:$C$150,"="&amp;$A215)</f>
        <v>13.402565683299045</v>
      </c>
      <c r="V215" s="135">
        <f>AVERAGEIFS(V$7:V$150,$C$7:$C$150,"="&amp;$A215)</f>
        <v>6.1507508175423116</v>
      </c>
      <c r="W215" s="139">
        <f>AVERAGEIFS(W$7:W$150,$C$7:$C$150,"="&amp;$A215)</f>
        <v>1.9363731646026747</v>
      </c>
      <c r="X215" s="139">
        <f>AVERAGEIFS(X$7:X$150,$C$7:$C$150,"="&amp;$A215)</f>
        <v>2.5000618996314103</v>
      </c>
      <c r="Z215" s="136">
        <f>AVERAGEIFS(Z$7:Z$150,$C$7:$C$150,"="&amp;$A215)</f>
        <v>174.94267933180478</v>
      </c>
      <c r="AA215" s="135">
        <f>AVERAGEIFS(AA$7:AA$150,$C$7:$C$150,"="&amp;$A215)</f>
        <v>68.102426574953597</v>
      </c>
      <c r="AB215" s="135"/>
      <c r="AC215" s="135">
        <f>AVERAGEIFS(AC$7:AC$150,$C$7:$C$150,"="&amp;$A215)</f>
        <v>1.46</v>
      </c>
      <c r="AD215" s="135">
        <f>AVERAGEIFS(AD$7:AD$150,$C$7:$C$150,"="&amp;$A215)</f>
        <v>1.0449999999999999</v>
      </c>
      <c r="AE215" s="135">
        <f>AVERAGEIFS(AE$7:AE$150,$C$7:$C$150,"="&amp;$A215)</f>
        <v>0.70500000000000007</v>
      </c>
      <c r="AF215" s="135">
        <f>AVERAGEIFS(AF$7:AF$150,$C$7:$C$150,"="&amp;$A215)</f>
        <v>1.84</v>
      </c>
      <c r="AG215" s="135">
        <f>AVERAGEIFS(AG$7:AG$150,$C$7:$C$150,"="&amp;$A215)</f>
        <v>2.6149999999999998</v>
      </c>
      <c r="AH215" s="135">
        <f>AVERAGEIFS(AH$7:AH$150,$C$7:$C$150,"="&amp;$A215)</f>
        <v>-8.24</v>
      </c>
      <c r="AI215" s="135">
        <f>AVERAGEIFS(AI$7:AI$150,$C$7:$C$150,"="&amp;$A215)</f>
        <v>23.48</v>
      </c>
      <c r="AJ215" s="135">
        <f>AVERAGEIFS(AJ$7:AJ$150,$C$7:$C$150,"="&amp;$A215)</f>
        <v>2.3599999999999994</v>
      </c>
      <c r="AK215" s="135">
        <f>AVERAGEIFS(AK$7:AK$150,$C$7:$C$150,"="&amp;$A215)</f>
        <v>8.3199999999999985</v>
      </c>
      <c r="AL215" s="140">
        <f>AVERAGEIFS(AL$7:AL$150,$C$7:$C$150,"="&amp;$A215)</f>
        <v>12285</v>
      </c>
      <c r="AM215" s="135">
        <f>AVERAGEIFS(AM$7:AM$150,$C$7:$C$150,"="&amp;$A215)</f>
        <v>17.422499999999999</v>
      </c>
      <c r="AN215" s="135">
        <f>AVERAGEIFS(AN$7:AN$150,$C$7:$C$150,"="&amp;$A215)</f>
        <v>1.2949999999999999</v>
      </c>
      <c r="AO215" s="136">
        <f>AVERAGEIFS(AO$7:AO$150,$C$7:$C$150,"="&amp;$A215)</f>
        <v>-48.642458863676495</v>
      </c>
      <c r="AP215" s="135">
        <f>AVERAGEIFS(AP$7:AP$150,$C$7:$C$150,"="&amp;$A215)</f>
        <v>17.325029413982957</v>
      </c>
      <c r="AQ215" s="135">
        <f>AVERAGEIFS(AQ$7:AQ$150,$C$7:$C$150,"="&amp;$A215)</f>
        <v>113.91795557596264</v>
      </c>
      <c r="AR215" s="136">
        <f>AVERAGEIFS(AR$7:AR$150,$C$7:$C$150,"="&amp;$A215)</f>
        <v>1.77955</v>
      </c>
      <c r="AS215" s="135">
        <f>AVERAGEIFS(AS$7:AS$150,$C$7:$C$150,"="&amp;$A215)</f>
        <v>1.922247415</v>
      </c>
      <c r="AT215" s="135">
        <f>AVERAGEIFS(AT$7:AT$150,$C$7:$C$150,"="&amp;$A215)</f>
        <v>2.0338203891500002</v>
      </c>
      <c r="AU215" s="135">
        <f>AVERAGEIFS(AU$7:AU$150,$C$7:$C$150,"="&amp;$A215)</f>
        <v>2.1552775230415002</v>
      </c>
      <c r="AV215" s="135">
        <f>AVERAGEIFS(AV$7:AV$150,$C$7:$C$150,"="&amp;$A215)</f>
        <v>2.2875805026719154</v>
      </c>
      <c r="AW215" s="135">
        <f>AVERAGEIFS(AW$7:AW$150,$C$7:$C$150,"="&amp;$A215)</f>
        <v>10.178475829863416</v>
      </c>
      <c r="AX215" s="135">
        <f>AVERAGEIFS(AX$7:AX$150,$C$7:$C$150,"="&amp;$A215)</f>
        <v>21.766191646809276</v>
      </c>
      <c r="AY215" s="136">
        <f>AVERAGEIFS(AY$7:AY$150,$C$7:$C$150,"="&amp;$A215)</f>
        <v>0.39249999999999996</v>
      </c>
      <c r="AZ215" s="135">
        <f>AVERAGEIFS(AZ$7:AZ$150,$C$7:$C$150,"="&amp;$A215)</f>
        <v>30.669999999999998</v>
      </c>
      <c r="BA215" s="135">
        <f>AVERAGEIFS(BA$7:BA$150,$C$7:$C$150,"="&amp;$A215)</f>
        <v>-25.7075</v>
      </c>
      <c r="BB215" s="135">
        <f>AVERAGEIFS(BB$7:BB$150,$C$7:$C$150,"="&amp;$A215)</f>
        <v>-3.03</v>
      </c>
      <c r="BC215" s="135">
        <f>AVERAGEIFS(BC$7:BC$150,$C$7:$C$150,"="&amp;$A215)</f>
        <v>-5.9625000000000012</v>
      </c>
      <c r="BD215" s="136"/>
      <c r="BE215" s="15">
        <f>AVERAGEIFS(BE$7:BE$150,$C$7:$C$150,"="&amp;$A215)</f>
        <v>2020.75</v>
      </c>
      <c r="BF215" s="135">
        <f>AVERAGEIFS(BF$7:BF$150,$C$7:$C$150,"="&amp;$A215)</f>
        <v>0.5</v>
      </c>
      <c r="BG215" s="135">
        <f>AVERAGEIFS(BG$7:BG$150,$C$7:$C$150,"="&amp;$A215)</f>
        <v>1.0075000000000001</v>
      </c>
    </row>
    <row r="216" spans="1:61" x14ac:dyDescent="0.2">
      <c r="A216" t="s">
        <v>263</v>
      </c>
      <c r="B216">
        <f>COUNTIF($C$7:$C$150,"="&amp;$A216)</f>
        <v>15</v>
      </c>
      <c r="E216" s="134">
        <f>AVERAGEIFS($E$7:$E$150,$C$7:$C$150,"="&amp;$A216)</f>
        <v>6.4666666666666668</v>
      </c>
      <c r="I216" s="134">
        <f>AVERAGEIFS(I$7:I$150,$C$7:$C$150,"="&amp;$A216)</f>
        <v>83.471999999999994</v>
      </c>
      <c r="J216" s="136">
        <f>AVERAGEIFS(J$7:J$150,$C$7:$C$150,"="&amp;$A216)</f>
        <v>3.5488446375338838</v>
      </c>
      <c r="K216" s="137">
        <f>AVERAGEIFS(K$7:K$150,$C$7:$C$150,"="&amp;$A216)</f>
        <v>0.54100000000000004</v>
      </c>
      <c r="L216" s="134"/>
      <c r="M216" s="135">
        <f>AVERAGEIFS(M$7:M$150,$C$7:$C$150,"="&amp;$A216)</f>
        <v>2.1640000000000001</v>
      </c>
      <c r="N216" s="134"/>
      <c r="O216" s="138">
        <f>AVERAGEIFS(O$7:O$150,$C$7:$C$150,"="&amp;$A216)</f>
        <v>0.50416666666666665</v>
      </c>
      <c r="P216" s="134"/>
      <c r="Q216" s="134"/>
      <c r="R216" s="135">
        <f>AVERAGEIFS(R$7:R$150,$C$7:$C$150,"="&amp;$A216)</f>
        <v>8.8919372934299066</v>
      </c>
      <c r="S216" s="135">
        <f>AVERAGEIFS(S$7:S$150,$C$7:$C$150,"="&amp;$A216)</f>
        <v>13.574208545087467</v>
      </c>
      <c r="T216" s="135">
        <f>AVERAGEIFS(T$7:T$150,$C$7:$C$150,"="&amp;$A216)</f>
        <v>17.057557133543376</v>
      </c>
      <c r="U216" s="135">
        <f>AVERAGEIFS(U$7:U$150,$C$7:$C$150,"="&amp;$A216)</f>
        <v>10.902335432206717</v>
      </c>
      <c r="V216" s="135">
        <f>AVERAGEIFS(V$7:V$150,$C$7:$C$150,"="&amp;$A216)</f>
        <v>0.16069666972960364</v>
      </c>
      <c r="W216" s="139">
        <f>AVERAGEIFS(W$7:W$150,$C$7:$C$150,"="&amp;$A216)</f>
        <v>7.7076695677780815</v>
      </c>
      <c r="X216" s="139">
        <f>AVERAGEIFS(X$7:X$150,$C$7:$C$150,"="&amp;$A216)</f>
        <v>2.4328008555497868E-2</v>
      </c>
      <c r="Z216" s="136">
        <f>AVERAGEIFS(Z$7:Z$150,$C$7:$C$150,"="&amp;$A216)</f>
        <v>109.39479007303878</v>
      </c>
      <c r="AA216" s="135">
        <f>AVERAGEIFS(AA$7:AA$150,$C$7:$C$150,"="&amp;$A216)</f>
        <v>39.505066888479192</v>
      </c>
      <c r="AB216" s="135"/>
      <c r="AC216" s="135">
        <f>AVERAGEIFS(AC$7:AC$150,$C$7:$C$150,"="&amp;$A216)</f>
        <v>3.2480000000000007</v>
      </c>
      <c r="AD216" s="135">
        <f>AVERAGEIFS(AD$7:AD$150,$C$7:$C$150,"="&amp;$A216)</f>
        <v>0.96785714285714319</v>
      </c>
      <c r="AE216" s="135">
        <f>AVERAGEIFS(AE$7:AE$150,$C$7:$C$150,"="&amp;$A216)</f>
        <v>2.9346666666666668</v>
      </c>
      <c r="AF216" s="135">
        <f>AVERAGEIFS(AF$7:AF$150,$C$7:$C$150,"="&amp;$A216)</f>
        <v>2.8753333333333333</v>
      </c>
      <c r="AG216" s="135">
        <f>AVERAGEIFS(AG$7:AG$150,$C$7:$C$150,"="&amp;$A216)</f>
        <v>12.09733333333333</v>
      </c>
      <c r="AH216" s="135">
        <f>AVERAGEIFS(AH$7:AH$150,$C$7:$C$150,"="&amp;$A216)</f>
        <v>44.282666666666664</v>
      </c>
      <c r="AI216" s="135">
        <f>AVERAGEIFS(AI$7:AI$150,$C$7:$C$150,"="&amp;$A216)</f>
        <v>22.368666666666666</v>
      </c>
      <c r="AJ216" s="135">
        <f>AVERAGEIFS(AJ$7:AJ$150,$C$7:$C$150,"="&amp;$A216)</f>
        <v>32.409999999999997</v>
      </c>
      <c r="AK216" s="135">
        <f>AVERAGEIFS(AK$7:AK$150,$C$7:$C$150,"="&amp;$A216)</f>
        <v>15.634666666666668</v>
      </c>
      <c r="AL216" s="140">
        <f>AVERAGEIFS(AL$7:AL$150,$C$7:$C$150,"="&amp;$A216)</f>
        <v>42710.234666666671</v>
      </c>
      <c r="AM216" s="135">
        <f>AVERAGEIFS(AM$7:AM$150,$C$7:$C$150,"="&amp;$A216)</f>
        <v>10.043333333333333</v>
      </c>
      <c r="AN216" s="135">
        <f>AVERAGEIFS(AN$7:AN$150,$C$7:$C$150,"="&amp;$A216)</f>
        <v>1.26</v>
      </c>
      <c r="AO216" s="136">
        <f>AVERAGEIFS(AO$7:AO$150,$C$7:$C$150,"="&amp;$A216)</f>
        <v>-33.06104724675761</v>
      </c>
      <c r="AP216" s="135">
        <f>AVERAGEIFS(AP$7:AP$150,$C$7:$C$150,"="&amp;$A216)</f>
        <v>14.838713042662041</v>
      </c>
      <c r="AQ216" s="135">
        <f>AVERAGEIFS(AQ$7:AQ$150,$C$7:$C$150,"="&amp;$A216)</f>
        <v>83.208786858273101</v>
      </c>
      <c r="AR216" s="136">
        <f>AVERAGEIFS(AR$7:AR$150,$C$7:$C$150,"="&amp;$A216)</f>
        <v>2.1843224000000001</v>
      </c>
      <c r="AS216" s="135">
        <f>AVERAGEIFS(AS$7:AS$150,$C$7:$C$150,"="&amp;$A216)</f>
        <v>2.2696449599999995</v>
      </c>
      <c r="AT216" s="135">
        <f>AVERAGEIFS(AT$7:AT$150,$C$7:$C$150,"="&amp;$A216)</f>
        <v>2.4812796537063337</v>
      </c>
      <c r="AU216" s="135">
        <f>AVERAGEIFS(AU$7:AU$150,$C$7:$C$150,"="&amp;$A216)</f>
        <v>2.7137980357555609</v>
      </c>
      <c r="AV216" s="135">
        <f>AVERAGEIFS(AV$7:AV$150,$C$7:$C$150,"="&amp;$A216)</f>
        <v>2.9692745548070496</v>
      </c>
      <c r="AW216" s="135">
        <f>AVERAGEIFS(AW$7:AW$150,$C$7:$C$150,"="&amp;$A216)</f>
        <v>12.618319604268946</v>
      </c>
      <c r="AX216" s="135">
        <f>AVERAGEIFS(AX$7:AX$150,$C$7:$C$150,"="&amp;$A216)</f>
        <v>20.973955904168871</v>
      </c>
      <c r="AY216" s="136">
        <f>AVERAGEIFS(AY$7:AY$150,$C$7:$C$150,"="&amp;$A216)</f>
        <v>0.5</v>
      </c>
      <c r="AZ216" s="135">
        <f>AVERAGEIFS(AZ$7:AZ$150,$C$7:$C$150,"="&amp;$A216)</f>
        <v>41.481999999999999</v>
      </c>
      <c r="BA216" s="135">
        <f>AVERAGEIFS(BA$7:BA$150,$C$7:$C$150,"="&amp;$A216)</f>
        <v>-10.766666666666667</v>
      </c>
      <c r="BB216" s="135">
        <f>AVERAGEIFS(BB$7:BB$150,$C$7:$C$150,"="&amp;$A216)</f>
        <v>2.9853333333333336</v>
      </c>
      <c r="BC216" s="135">
        <f>AVERAGEIFS(BC$7:BC$150,$C$7:$C$150,"="&amp;$A216)</f>
        <v>10.454000000000001</v>
      </c>
      <c r="BD216" s="136"/>
      <c r="BE216" s="15">
        <f>AVERAGEIFS(BE$7:BE$150,$C$7:$C$150,"="&amp;$A216)</f>
        <v>2020.2</v>
      </c>
      <c r="BF216" s="135">
        <f>AVERAGEIFS(BF$7:BF$150,$C$7:$C$150,"="&amp;$A216)</f>
        <v>0.33333333333333331</v>
      </c>
      <c r="BG216" s="135">
        <f>AVERAGEIFS(BG$7:BG$150,$C$7:$C$150,"="&amp;$A216)</f>
        <v>4.6933333333333334</v>
      </c>
    </row>
    <row r="217" spans="1:61" x14ac:dyDescent="0.2">
      <c r="A217" t="s">
        <v>134</v>
      </c>
      <c r="B217">
        <f>COUNTIF($C$7:$C$150,"="&amp;$A217)</f>
        <v>38</v>
      </c>
      <c r="E217" s="134">
        <f>AVERAGEIFS($E$7:$E$150,$C$7:$C$150,"="&amp;$A217)</f>
        <v>7.1578947368421053</v>
      </c>
      <c r="I217" s="134">
        <f>AVERAGEIFS(I$7:I$150,$C$7:$C$150,"="&amp;$A217)</f>
        <v>73.764736842105279</v>
      </c>
      <c r="J217" s="136">
        <f>AVERAGEIFS(J$7:J$150,$C$7:$C$150,"="&amp;$A217)</f>
        <v>2.5496651398265682</v>
      </c>
      <c r="K217" s="137">
        <f>AVERAGEIFS(K$7:K$150,$C$7:$C$150,"="&amp;$A217)</f>
        <v>0.42871052631578949</v>
      </c>
      <c r="L217" s="134"/>
      <c r="M217" s="135">
        <f>AVERAGEIFS(M$7:M$150,$C$7:$C$150,"="&amp;$A217)</f>
        <v>1.690684210526316</v>
      </c>
      <c r="N217" s="134"/>
      <c r="O217" s="138">
        <f>AVERAGEIFS(O$7:O$150,$C$7:$C$150,"="&amp;$A217)</f>
        <v>0.38505263157894731</v>
      </c>
      <c r="P217" s="134"/>
      <c r="Q217" s="134"/>
      <c r="R217" s="135">
        <f>AVERAGEIFS(R$7:R$150,$C$7:$C$150,"="&amp;$A217)</f>
        <v>11.843591100423652</v>
      </c>
      <c r="S217" s="135">
        <f>AVERAGEIFS(S$7:S$150,$C$7:$C$150,"="&amp;$A217)</f>
        <v>12.512867610589462</v>
      </c>
      <c r="T217" s="135">
        <f>AVERAGEIFS(T$7:T$150,$C$7:$C$150,"="&amp;$A217)</f>
        <v>13.842381925409052</v>
      </c>
      <c r="U217" s="135">
        <f>AVERAGEIFS(U$7:U$150,$C$7:$C$150,"="&amp;$A217)</f>
        <v>16.352411658712157</v>
      </c>
      <c r="V217" s="135">
        <f>AVERAGEIFS(V$7:V$150,$C$7:$C$150,"="&amp;$A217)</f>
        <v>13.970328559795254</v>
      </c>
      <c r="W217" s="139">
        <f>AVERAGEIFS(W$7:W$150,$C$7:$C$150,"="&amp;$A217)</f>
        <v>1.1053564563635483</v>
      </c>
      <c r="X217" s="139">
        <f>AVERAGEIFS(X$7:X$150,$C$7:$C$150,"="&amp;$A217)</f>
        <v>1.9026777570598723</v>
      </c>
      <c r="Z217" s="136">
        <f>AVERAGEIFS(Z$7:Z$150,$C$7:$C$150,"="&amp;$A217)</f>
        <v>84.631589743555821</v>
      </c>
      <c r="AA217" s="135">
        <f>AVERAGEIFS(AA$7:AA$150,$C$7:$C$150,"="&amp;$A217)</f>
        <v>22.764506570919089</v>
      </c>
      <c r="AB217" s="135"/>
      <c r="AC217" s="135">
        <f>AVERAGEIFS(AC$7:AC$150,$C$7:$C$150,"="&amp;$A217)</f>
        <v>4.4486486486486481</v>
      </c>
      <c r="AD217" s="135">
        <f>AVERAGEIFS(AD$7:AD$150,$C$7:$C$150,"="&amp;$A217)</f>
        <v>1.2170000000000001</v>
      </c>
      <c r="AE217" s="135">
        <f>AVERAGEIFS(AE$7:AE$150,$C$7:$C$150,"="&amp;$A217)</f>
        <v>3.3472972972972963</v>
      </c>
      <c r="AF217" s="135">
        <f>AVERAGEIFS(AF$7:AF$150,$C$7:$C$150,"="&amp;$A217)</f>
        <v>1.99</v>
      </c>
      <c r="AG217" s="135">
        <f>AVERAGEIFS(AG$7:AG$150,$C$7:$C$150,"="&amp;$A217)</f>
        <v>9.9897297297297296</v>
      </c>
      <c r="AH217" s="135">
        <f>AVERAGEIFS(AH$7:AH$150,$C$7:$C$150,"="&amp;$A217)</f>
        <v>27.695675675675677</v>
      </c>
      <c r="AI217" s="135">
        <f>AVERAGEIFS(AI$7:AI$150,$C$7:$C$150,"="&amp;$A217)</f>
        <v>10.884054054054053</v>
      </c>
      <c r="AJ217" s="135">
        <f>AVERAGEIFS(AJ$7:AJ$150,$C$7:$C$150,"="&amp;$A217)</f>
        <v>11.764571428571429</v>
      </c>
      <c r="AK217" s="135">
        <f>AVERAGEIFS(AK$7:AK$150,$C$7:$C$150,"="&amp;$A217)</f>
        <v>13.702000000000002</v>
      </c>
      <c r="AL217" s="140">
        <f>AVERAGEIFS(AL$7:AL$150,$C$7:$C$150,"="&amp;$A217)</f>
        <v>14537.049459459458</v>
      </c>
      <c r="AM217" s="135">
        <f>AVERAGEIFS(AM$7:AM$150,$C$7:$C$150,"="&amp;$A217)</f>
        <v>13.333783783783787</v>
      </c>
      <c r="AN217" s="135">
        <f>AVERAGEIFS(AN$7:AN$150,$C$7:$C$150,"="&amp;$A217)</f>
        <v>1.2635135135135134</v>
      </c>
      <c r="AO217" s="136">
        <f>AVERAGEIFS(AO$7:AO$150,$C$7:$C$150,"="&amp;$A217)</f>
        <v>-0.87483792307876485</v>
      </c>
      <c r="AP217" s="135">
        <f>AVERAGEIFS(AP$7:AP$150,$C$7:$C$150,"="&amp;$A217)</f>
        <v>18.744790870671025</v>
      </c>
      <c r="AQ217" s="135">
        <f>AVERAGEIFS(AQ$7:AQ$150,$C$7:$C$150,"="&amp;$A217)</f>
        <v>31.021737642120758</v>
      </c>
      <c r="AR217" s="136">
        <f>AVERAGEIFS(AR$7:AR$150,$C$7:$C$150,"="&amp;$A217)</f>
        <v>1.6369172105263157</v>
      </c>
      <c r="AS217" s="135">
        <f>AVERAGEIFS(AS$7:AS$150,$C$7:$C$150,"="&amp;$A217)</f>
        <v>1.7563202566447367</v>
      </c>
      <c r="AT217" s="135">
        <f>AVERAGEIFS(AT$7:AT$150,$C$7:$C$150,"="&amp;$A217)</f>
        <v>1.8810414158202737</v>
      </c>
      <c r="AU217" s="135">
        <f>AVERAGEIFS(AU$7:AU$150,$C$7:$C$150,"="&amp;$A217)</f>
        <v>2.0164913354605321</v>
      </c>
      <c r="AV217" s="135">
        <f>AVERAGEIFS(AV$7:AV$150,$C$7:$C$150,"="&amp;$A217)</f>
        <v>2.1636754801996441</v>
      </c>
      <c r="AW217" s="135">
        <f>AVERAGEIFS(AW$7:AW$150,$C$7:$C$150,"="&amp;$A217)</f>
        <v>9.4544456986515044</v>
      </c>
      <c r="AX217" s="135">
        <f>AVERAGEIFS(AX$7:AX$150,$C$7:$C$150,"="&amp;$A217)</f>
        <v>14.261966480009471</v>
      </c>
      <c r="AY217" s="136">
        <f>AVERAGEIFS(AY$7:AY$150,$C$7:$C$150,"="&amp;$A217)</f>
        <v>0.86459459459459476</v>
      </c>
      <c r="AZ217" s="135">
        <f>AVERAGEIFS(AZ$7:AZ$150,$C$7:$C$150,"="&amp;$A217)</f>
        <v>42.578378378378389</v>
      </c>
      <c r="BA217" s="135">
        <f>AVERAGEIFS(BA$7:BA$150,$C$7:$C$150,"="&amp;$A217)</f>
        <v>-8.50081081081081</v>
      </c>
      <c r="BB217" s="135">
        <f>AVERAGEIFS(BB$7:BB$150,$C$7:$C$150,"="&amp;$A217)</f>
        <v>5.8424324324324317</v>
      </c>
      <c r="BC217" s="135">
        <f>AVERAGEIFS(BC$7:BC$150,$C$7:$C$150,"="&amp;$A217)</f>
        <v>12.968918918918916</v>
      </c>
      <c r="BD217" s="136"/>
      <c r="BE217" s="15">
        <f>AVERAGEIFS(BE$7:BE$150,$C$7:$C$150,"="&amp;$A217)</f>
        <v>2019.6315789473683</v>
      </c>
      <c r="BF217" s="135">
        <f>AVERAGEIFS(BF$7:BF$150,$C$7:$C$150,"="&amp;$A217)</f>
        <v>0.6216216216216216</v>
      </c>
      <c r="BG217" s="135">
        <f>AVERAGEIFS(BG$7:BG$150,$C$7:$C$150,"="&amp;$A217)</f>
        <v>2.1878378378378374</v>
      </c>
    </row>
    <row r="218" spans="1:61" x14ac:dyDescent="0.2">
      <c r="A218" t="s">
        <v>180</v>
      </c>
      <c r="B218">
        <f>COUNTIF($C$7:$C$150,"="&amp;$A218)</f>
        <v>4</v>
      </c>
      <c r="E218" s="134">
        <f>AVERAGEIFS($E$7:$E$150,$C$7:$C$150,"="&amp;$A218)</f>
        <v>6</v>
      </c>
      <c r="I218" s="134">
        <f>AVERAGEIFS(I$7:I$150,$C$7:$C$150,"="&amp;$A218)</f>
        <v>182.54249999999999</v>
      </c>
      <c r="J218" s="136">
        <f>AVERAGEIFS(J$7:J$150,$C$7:$C$150,"="&amp;$A218)</f>
        <v>1.7499239548851815</v>
      </c>
      <c r="K218" s="137">
        <f>AVERAGEIFS(K$7:K$150,$C$7:$C$150,"="&amp;$A218)</f>
        <v>1.8405749999999999</v>
      </c>
      <c r="L218" s="134"/>
      <c r="M218" s="135">
        <f>AVERAGEIFS(M$7:M$150,$C$7:$C$150,"="&amp;$A218)</f>
        <v>3.5130750000000002</v>
      </c>
      <c r="N218" s="134"/>
      <c r="O218" s="138">
        <f>AVERAGEIFS(O$7:O$150,$C$7:$C$150,"="&amp;$A218)</f>
        <v>1.6193500000000001</v>
      </c>
      <c r="P218" s="134"/>
      <c r="Q218" s="134"/>
      <c r="R218" s="135">
        <f>AVERAGEIFS(R$7:R$150,$C$7:$C$150,"="&amp;$A218)</f>
        <v>8.8178652433651052</v>
      </c>
      <c r="S218" s="135">
        <f>AVERAGEIFS(S$7:S$150,$C$7:$C$150,"="&amp;$A218)</f>
        <v>11.195542832338045</v>
      </c>
      <c r="T218" s="135">
        <f>AVERAGEIFS(T$7:T$150,$C$7:$C$150,"="&amp;$A218)</f>
        <v>10.043223303864234</v>
      </c>
      <c r="U218" s="135">
        <f>AVERAGEIFS(U$7:U$150,$C$7:$C$150,"="&amp;$A218)</f>
        <v>60.986966093537866</v>
      </c>
      <c r="V218" s="135">
        <f>AVERAGEIFS(V$7:V$150,$C$7:$C$150,"="&amp;$A218)</f>
        <v>24.939666013286949</v>
      </c>
      <c r="W218" s="139">
        <f>AVERAGEIFS(W$7:W$150,$C$7:$C$150,"="&amp;$A218)</f>
        <v>1.5927760884152897</v>
      </c>
      <c r="X218" s="139">
        <f>AVERAGEIFS(X$7:X$150,$C$7:$C$150,"="&amp;$A218)</f>
        <v>0.29289609021730334</v>
      </c>
      <c r="Z218" s="136">
        <f>AVERAGEIFS(Z$7:Z$150,$C$7:$C$150,"="&amp;$A218)</f>
        <v>38.363033109166132</v>
      </c>
      <c r="AA218" s="135">
        <f>AVERAGEIFS(AA$7:AA$150,$C$7:$C$150,"="&amp;$A218)</f>
        <v>26.326674049104255</v>
      </c>
      <c r="AB218" s="135"/>
      <c r="AC218" s="135">
        <f>AVERAGEIFS(AC$7:AC$150,$C$7:$C$150,"="&amp;$A218)</f>
        <v>10.0875</v>
      </c>
      <c r="AD218" s="135">
        <f>AVERAGEIFS(AD$7:AD$150,$C$7:$C$150,"="&amp;$A218)</f>
        <v>1.5933333333333335</v>
      </c>
      <c r="AE218" s="135">
        <f>AVERAGEIFS(AE$7:AE$150,$C$7:$C$150,"="&amp;$A218)</f>
        <v>2.74</v>
      </c>
      <c r="AF218" s="135">
        <f>AVERAGEIFS(AF$7:AF$150,$C$7:$C$150,"="&amp;$A218)</f>
        <v>3.5724999999999998</v>
      </c>
      <c r="AG218" s="135">
        <f>AVERAGEIFS(AG$7:AG$150,$C$7:$C$150,"="&amp;$A218)</f>
        <v>15.39</v>
      </c>
      <c r="AH218" s="135">
        <f>AVERAGEIFS(AH$7:AH$150,$C$7:$C$150,"="&amp;$A218)</f>
        <v>4.2033333333333331</v>
      </c>
      <c r="AI218" s="135">
        <f>AVERAGEIFS(AI$7:AI$150,$C$7:$C$150,"="&amp;$A218)</f>
        <v>12.049999999999999</v>
      </c>
      <c r="AJ218" s="135">
        <f>AVERAGEIFS(AJ$7:AJ$150,$C$7:$C$150,"="&amp;$A218)</f>
        <v>12.516666666666666</v>
      </c>
      <c r="AK218" s="135">
        <f>AVERAGEIFS(AK$7:AK$150,$C$7:$C$150,"="&amp;$A218)</f>
        <v>9.2933333333333348</v>
      </c>
      <c r="AL218" s="140">
        <f>AVERAGEIFS(AL$7:AL$150,$C$7:$C$150,"="&amp;$A218)</f>
        <v>99197.5</v>
      </c>
      <c r="AM218" s="135">
        <f>AVERAGEIFS(AM$7:AM$150,$C$7:$C$150,"="&amp;$A218)</f>
        <v>5.4300000000000006</v>
      </c>
      <c r="AN218" s="135">
        <f>AVERAGEIFS(AN$7:AN$150,$C$7:$C$150,"="&amp;$A218)</f>
        <v>0.55249999999999999</v>
      </c>
      <c r="AO218" s="136">
        <f>AVERAGEIFS(AO$7:AO$150,$C$7:$C$150,"="&amp;$A218)</f>
        <v>41.887613516621933</v>
      </c>
      <c r="AP218" s="135">
        <f>AVERAGEIFS(AP$7:AP$150,$C$7:$C$150,"="&amp;$A218)</f>
        <v>63.146472088118365</v>
      </c>
      <c r="AQ218" s="135">
        <f>AVERAGEIFS(AQ$7:AQ$150,$C$7:$C$150,"="&amp;$A218)</f>
        <v>88.896560157619177</v>
      </c>
      <c r="AR218" s="136">
        <f>AVERAGEIFS(AR$7:AR$150,$C$7:$C$150,"="&amp;$A218)</f>
        <v>3.2859320000000007</v>
      </c>
      <c r="AS218" s="135">
        <f>AVERAGEIFS(AS$7:AS$150,$C$7:$C$150,"="&amp;$A218)</f>
        <v>3.5683832916</v>
      </c>
      <c r="AT218" s="135">
        <f>AVERAGEIFS(AT$7:AT$150,$C$7:$C$150,"="&amp;$A218)</f>
        <v>3.8003543424407606</v>
      </c>
      <c r="AU218" s="135">
        <f>AVERAGEIFS(AU$7:AU$150,$C$7:$C$150,"="&amp;$A218)</f>
        <v>4.0485505749917134</v>
      </c>
      <c r="AV218" s="135">
        <f>AVERAGEIFS(AV$7:AV$150,$C$7:$C$150,"="&amp;$A218)</f>
        <v>4.314153848053019</v>
      </c>
      <c r="AW218" s="135">
        <f>AVERAGEIFS(AW$7:AW$150,$C$7:$C$150,"="&amp;$A218)</f>
        <v>19.017374057085494</v>
      </c>
      <c r="AX218" s="135">
        <f>AVERAGEIFS(AX$7:AX$150,$C$7:$C$150,"="&amp;$A218)</f>
        <v>9.3787180843864419</v>
      </c>
      <c r="AY218" s="136">
        <f>AVERAGEIFS(AY$7:AY$150,$C$7:$C$150,"="&amp;$A218)</f>
        <v>0.55999999999999994</v>
      </c>
      <c r="AZ218" s="135">
        <f>AVERAGEIFS(AZ$7:AZ$150,$C$7:$C$150,"="&amp;$A218)</f>
        <v>51.839999999999996</v>
      </c>
      <c r="BA218" s="135">
        <f>AVERAGEIFS(BA$7:BA$150,$C$7:$C$150,"="&amp;$A218)</f>
        <v>-11.6325</v>
      </c>
      <c r="BB218" s="135">
        <f>AVERAGEIFS(BB$7:BB$150,$C$7:$C$150,"="&amp;$A218)</f>
        <v>3.0199999999999996</v>
      </c>
      <c r="BC218" s="135">
        <f>AVERAGEIFS(BC$7:BC$150,$C$7:$C$150,"="&amp;$A218)</f>
        <v>9.1274999999999995</v>
      </c>
      <c r="BD218" s="136"/>
      <c r="BE218" s="15">
        <f>AVERAGEIFS(BE$7:BE$150,$C$7:$C$150,"="&amp;$A218)</f>
        <v>2021</v>
      </c>
      <c r="BF218" s="135">
        <f>AVERAGEIFS(BF$7:BF$150,$C$7:$C$150,"="&amp;$A218)</f>
        <v>0.25</v>
      </c>
      <c r="BG218" s="135">
        <f>AVERAGEIFS(BG$7:BG$150,$C$7:$C$150,"="&amp;$A218)</f>
        <v>6.5525000000000002</v>
      </c>
    </row>
    <row r="219" spans="1:61" x14ac:dyDescent="0.2">
      <c r="A219" t="s">
        <v>116</v>
      </c>
      <c r="B219">
        <f>COUNTIF($C$7:$C$150,"="&amp;$A219)</f>
        <v>26</v>
      </c>
      <c r="E219" s="134">
        <f>AVERAGEIFS($E$7:$E$150,$C$7:$C$150,"="&amp;$A219)</f>
        <v>6.6923076923076925</v>
      </c>
      <c r="I219" s="134">
        <f>AVERAGEIFS(I$7:I$150,$C$7:$C$150,"="&amp;$A219)</f>
        <v>173.33576923076922</v>
      </c>
      <c r="J219" s="136">
        <f>AVERAGEIFS(J$7:J$150,$C$7:$C$150,"="&amp;$A219)</f>
        <v>1.3268749390384913</v>
      </c>
      <c r="K219" s="137">
        <f>AVERAGEIFS(K$7:K$150,$C$7:$C$150,"="&amp;$A219)</f>
        <v>0.35003461538461533</v>
      </c>
      <c r="L219" s="134"/>
      <c r="M219" s="135">
        <f>AVERAGEIFS(M$7:M$150,$C$7:$C$150,"="&amp;$A219)</f>
        <v>1.4001384615384613</v>
      </c>
      <c r="N219" s="134"/>
      <c r="O219" s="138">
        <f>AVERAGEIFS(O$7:O$150,$C$7:$C$150,"="&amp;$A219)</f>
        <v>0.31859615384615386</v>
      </c>
      <c r="P219" s="134"/>
      <c r="Q219" s="134"/>
      <c r="R219" s="135">
        <f>AVERAGEIFS(R$7:R$150,$C$7:$C$150,"="&amp;$A219)</f>
        <v>11.847171835430395</v>
      </c>
      <c r="S219" s="135">
        <f>AVERAGEIFS(S$7:S$150,$C$7:$C$150,"="&amp;$A219)</f>
        <v>12.824376404354744</v>
      </c>
      <c r="T219" s="135">
        <f>AVERAGEIFS(T$7:T$150,$C$7:$C$150,"="&amp;$A219)</f>
        <v>15.052056860207479</v>
      </c>
      <c r="U219" s="135">
        <f>AVERAGEIFS(U$7:U$150,$C$7:$C$150,"="&amp;$A219)</f>
        <v>18.397273505527124</v>
      </c>
      <c r="V219" s="135">
        <f>AVERAGEIFS(V$7:V$150,$C$7:$C$150,"="&amp;$A219)</f>
        <v>10.483800366733448</v>
      </c>
      <c r="W219" s="139">
        <f>AVERAGEIFS(W$7:W$150,$C$7:$C$150,"="&amp;$A219)</f>
        <v>2.0128464316039882</v>
      </c>
      <c r="X219" s="139">
        <f>AVERAGEIFS(X$7:X$150,$C$7:$C$150,"="&amp;$A219)</f>
        <v>1.052926147035514</v>
      </c>
      <c r="Z219" s="136">
        <f>AVERAGEIFS(Z$7:Z$150,$C$7:$C$150,"="&amp;$A219)</f>
        <v>43.17613409337207</v>
      </c>
      <c r="AA219" s="135">
        <f>AVERAGEIFS(AA$7:AA$150,$C$7:$C$150,"="&amp;$A219)</f>
        <v>38.590067244379817</v>
      </c>
      <c r="AB219" s="135"/>
      <c r="AC219" s="135">
        <f>AVERAGEIFS(AC$7:AC$150,$C$7:$C$150,"="&amp;$A219)</f>
        <v>5.983076923076923</v>
      </c>
      <c r="AD219" s="135">
        <f>AVERAGEIFS(AD$7:AD$150,$C$7:$C$150,"="&amp;$A219)</f>
        <v>8.1109090909090895</v>
      </c>
      <c r="AE219" s="135">
        <f>AVERAGEIFS(AE$7:AE$150,$C$7:$C$150,"="&amp;$A219)</f>
        <v>2.6492307692307699</v>
      </c>
      <c r="AF219" s="135">
        <f>AVERAGEIFS(AF$7:AF$150,$C$7:$C$150,"="&amp;$A219)</f>
        <v>5.8952</v>
      </c>
      <c r="AG219" s="135">
        <f>AVERAGEIFS(AG$7:AG$150,$C$7:$C$150,"="&amp;$A219)</f>
        <v>20.894799999999996</v>
      </c>
      <c r="AH219" s="135">
        <f>AVERAGEIFS(AH$7:AH$150,$C$7:$C$150,"="&amp;$A219)</f>
        <v>31.360416666666662</v>
      </c>
      <c r="AI219" s="135">
        <f>AVERAGEIFS(AI$7:AI$150,$C$7:$C$150,"="&amp;$A219)</f>
        <v>16.083333333333332</v>
      </c>
      <c r="AJ219" s="135">
        <f>AVERAGEIFS(AJ$7:AJ$150,$C$7:$C$150,"="&amp;$A219)</f>
        <v>17.008500000000005</v>
      </c>
      <c r="AK219" s="135">
        <f>AVERAGEIFS(AK$7:AK$150,$C$7:$C$150,"="&amp;$A219)</f>
        <v>15.896956521739128</v>
      </c>
      <c r="AL219" s="140">
        <f>AVERAGEIFS(AL$7:AL$150,$C$7:$C$150,"="&amp;$A219)</f>
        <v>29970.885769230772</v>
      </c>
      <c r="AM219" s="135">
        <f>AVERAGEIFS(AM$7:AM$150,$C$7:$C$150,"="&amp;$A219)</f>
        <v>5.8415384615384616</v>
      </c>
      <c r="AN219" s="135">
        <f>AVERAGEIFS(AN$7:AN$150,$C$7:$C$150,"="&amp;$A219)</f>
        <v>1.5035999999999996</v>
      </c>
      <c r="AO219" s="136">
        <f>AVERAGEIFS(AO$7:AO$150,$C$7:$C$150,"="&amp;$A219)</f>
        <v>-19.2145965102556</v>
      </c>
      <c r="AP219" s="135">
        <f>AVERAGEIFS(AP$7:AP$150,$C$7:$C$150,"="&amp;$A219)</f>
        <v>19.708705691056565</v>
      </c>
      <c r="AQ219" s="135">
        <f>AVERAGEIFS(AQ$7:AQ$150,$C$7:$C$150,"="&amp;$A219)</f>
        <v>182.98128734370908</v>
      </c>
      <c r="AR219" s="136">
        <f>AVERAGEIFS(AR$7:AR$150,$C$7:$C$150,"="&amp;$A219)</f>
        <v>1.4112024823076925</v>
      </c>
      <c r="AS219" s="135">
        <f>AVERAGEIFS(AS$7:AS$150,$C$7:$C$150,"="&amp;$A219)</f>
        <v>1.5237603854576927</v>
      </c>
      <c r="AT219" s="135">
        <f>AVERAGEIFS(AT$7:AT$150,$C$7:$C$150,"="&amp;$A219)</f>
        <v>1.6426895366394705</v>
      </c>
      <c r="AU219" s="135">
        <f>AVERAGEIFS(AU$7:AU$150,$C$7:$C$150,"="&amp;$A219)</f>
        <v>1.7724002385174724</v>
      </c>
      <c r="AV219" s="135">
        <f>AVERAGEIFS(AV$7:AV$150,$C$7:$C$150,"="&amp;$A219)</f>
        <v>1.9139200372399467</v>
      </c>
      <c r="AW219" s="135">
        <f>AVERAGEIFS(AW$7:AW$150,$C$7:$C$150,"="&amp;$A219)</f>
        <v>8.2639726801622722</v>
      </c>
      <c r="AX219" s="135">
        <f>AVERAGEIFS(AX$7:AX$150,$C$7:$C$150,"="&amp;$A219)</f>
        <v>7.7155490764644572</v>
      </c>
      <c r="AY219" s="136">
        <f>AVERAGEIFS(AY$7:AY$150,$C$7:$C$150,"="&amp;$A219)</f>
        <v>0.96692307692307677</v>
      </c>
      <c r="AZ219" s="135">
        <f>AVERAGEIFS(AZ$7:AZ$150,$C$7:$C$150,"="&amp;$A219)</f>
        <v>44.014999999999986</v>
      </c>
      <c r="BA219" s="135">
        <f>AVERAGEIFS(BA$7:BA$150,$C$7:$C$150,"="&amp;$A219)</f>
        <v>-14.968076923076922</v>
      </c>
      <c r="BB219" s="135">
        <f>AVERAGEIFS(BB$7:BB$150,$C$7:$C$150,"="&amp;$A219)</f>
        <v>4.3507692307692309</v>
      </c>
      <c r="BC219" s="135">
        <f>AVERAGEIFS(BC$7:BC$150,$C$7:$C$150,"="&amp;$A219)</f>
        <v>8.0057692307692303</v>
      </c>
      <c r="BD219" s="136"/>
      <c r="BE219" s="15">
        <f>AVERAGEIFS(BE$7:BE$150,$C$7:$C$150,"="&amp;$A219)</f>
        <v>2019.8461538461538</v>
      </c>
      <c r="BF219" s="135">
        <f>AVERAGEIFS(BF$7:BF$150,$C$7:$C$150,"="&amp;$A219)</f>
        <v>0.57692307692307687</v>
      </c>
      <c r="BG219" s="135">
        <f>AVERAGEIFS(BG$7:BG$150,$C$7:$C$150,"="&amp;$A219)</f>
        <v>7.6576923076923071</v>
      </c>
    </row>
    <row r="220" spans="1:61" x14ac:dyDescent="0.2">
      <c r="A220" t="s">
        <v>198</v>
      </c>
      <c r="B220">
        <f>COUNTIF($C$7:$C$150,"="&amp;$A220)</f>
        <v>6</v>
      </c>
      <c r="E220" s="134">
        <f>AVERAGEIFS($E$7:$E$150,$C$7:$C$150,"="&amp;$A220)</f>
        <v>6.666666666666667</v>
      </c>
      <c r="I220" s="134">
        <f>AVERAGEIFS(I$7:I$150,$C$7:$C$150,"="&amp;$A220)</f>
        <v>422.2383333333334</v>
      </c>
      <c r="J220" s="136">
        <f>AVERAGEIFS(J$7:J$150,$C$7:$C$150,"="&amp;$A220)</f>
        <v>0.92921259809371914</v>
      </c>
      <c r="K220" s="137">
        <f>AVERAGEIFS(K$7:K$150,$C$7:$C$150,"="&amp;$A220)</f>
        <v>0.62975333333333339</v>
      </c>
      <c r="L220" s="134"/>
      <c r="M220" s="135">
        <f>AVERAGEIFS(M$7:M$150,$C$7:$C$150,"="&amp;$A220)</f>
        <v>2.5190133333333335</v>
      </c>
      <c r="N220" s="134"/>
      <c r="O220" s="138">
        <f>AVERAGEIFS(O$7:O$150,$C$7:$C$150,"="&amp;$A220)</f>
        <v>0.52294999999999991</v>
      </c>
      <c r="P220" s="134"/>
      <c r="Q220" s="134"/>
      <c r="R220" s="135">
        <f>AVERAGEIFS(R$7:R$150,$C$7:$C$150,"="&amp;$A220)</f>
        <v>12.227611347300366</v>
      </c>
      <c r="S220" s="135">
        <f>AVERAGEIFS(S$7:S$150,$C$7:$C$150,"="&amp;$A220)</f>
        <v>2.935553621095869</v>
      </c>
      <c r="T220" s="135">
        <f>AVERAGEIFS(T$7:T$150,$C$7:$C$150,"="&amp;$A220)</f>
        <v>16.640837902232427</v>
      </c>
      <c r="U220" s="135">
        <f>AVERAGEIFS(U$7:U$150,$C$7:$C$150,"="&amp;$A220)</f>
        <v>14.840077129016862</v>
      </c>
      <c r="V220" s="135">
        <f>AVERAGEIFS(V$7:V$150,$C$7:$C$150,"="&amp;$A220)</f>
        <v>19.535529500016899</v>
      </c>
      <c r="W220" s="139">
        <f>AVERAGEIFS(W$7:W$150,$C$7:$C$150,"="&amp;$A220)</f>
        <v>1.0344519232039122</v>
      </c>
      <c r="X220" s="139">
        <f>AVERAGEIFS(X$7:X$150,$C$7:$C$150,"="&amp;$A220)</f>
        <v>0.77998501304139278</v>
      </c>
      <c r="Z220" s="136">
        <f>AVERAGEIFS(Z$7:Z$150,$C$7:$C$150,"="&amp;$A220)</f>
        <v>35.188286066424041</v>
      </c>
      <c r="AA220" s="135">
        <f>AVERAGEIFS(AA$7:AA$150,$C$7:$C$150,"="&amp;$A220)</f>
        <v>47.885758613753012</v>
      </c>
      <c r="AB220" s="135"/>
      <c r="AC220" s="135">
        <f>AVERAGEIFS(AC$7:AC$150,$C$7:$C$150,"="&amp;$A220)</f>
        <v>7.9116666666666662</v>
      </c>
      <c r="AD220" s="135">
        <f>AVERAGEIFS(AD$7:AD$150,$C$7:$C$150,"="&amp;$A220)</f>
        <v>0.73666666666666669</v>
      </c>
      <c r="AE220" s="135">
        <f>AVERAGEIFS(AE$7:AE$150,$C$7:$C$150,"="&amp;$A220)</f>
        <v>7.69</v>
      </c>
      <c r="AF220" s="135">
        <f>AVERAGEIFS(AF$7:AF$150,$C$7:$C$150,"="&amp;$A220)</f>
        <v>8.9359999999999999</v>
      </c>
      <c r="AG220" s="135">
        <f>AVERAGEIFS(AG$7:AG$150,$C$7:$C$150,"="&amp;$A220)</f>
        <v>19.092000000000002</v>
      </c>
      <c r="AH220" s="135">
        <f>AVERAGEIFS(AH$7:AH$150,$C$7:$C$150,"="&amp;$A220)</f>
        <v>298.70666666666665</v>
      </c>
      <c r="AI220" s="135">
        <f>AVERAGEIFS(AI$7:AI$150,$C$7:$C$150,"="&amp;$A220)</f>
        <v>22.338333333333335</v>
      </c>
      <c r="AJ220" s="135">
        <f>AVERAGEIFS(AJ$7:AJ$150,$C$7:$C$150,"="&amp;$A220)</f>
        <v>1.7583333333333329</v>
      </c>
      <c r="AK220" s="135">
        <f>AVERAGEIFS(AK$7:AK$150,$C$7:$C$150,"="&amp;$A220)</f>
        <v>53.104999999999997</v>
      </c>
      <c r="AL220" s="140">
        <f>AVERAGEIFS(AL$7:AL$150,$C$7:$C$150,"="&amp;$A220)</f>
        <v>129646.66666666667</v>
      </c>
      <c r="AM220" s="135">
        <f>AVERAGEIFS(AM$7:AM$150,$C$7:$C$150,"="&amp;$A220)</f>
        <v>22.855</v>
      </c>
      <c r="AN220" s="135">
        <f>AVERAGEIFS(AN$7:AN$150,$C$7:$C$150,"="&amp;$A220)</f>
        <v>0.21600000000000003</v>
      </c>
      <c r="AO220" s="136">
        <f>AVERAGEIFS(AO$7:AO$150,$C$7:$C$150,"="&amp;$A220)</f>
        <v>-42.272135786560284</v>
      </c>
      <c r="AP220" s="135">
        <f>AVERAGEIFS(AP$7:AP$150,$C$7:$C$150,"="&amp;$A220)</f>
        <v>15.910973428101324</v>
      </c>
      <c r="AQ220" s="135">
        <f>AVERAGEIFS(AQ$7:AQ$150,$C$7:$C$150,"="&amp;$A220)</f>
        <v>329.45646720969989</v>
      </c>
      <c r="AR220" s="136">
        <f>AVERAGEIFS(AR$7:AR$150,$C$7:$C$150,"="&amp;$A220)</f>
        <v>2.2196255000000003</v>
      </c>
      <c r="AS220" s="135">
        <f>AVERAGEIFS(AS$7:AS$150,$C$7:$C$150,"="&amp;$A220)</f>
        <v>2.4397722269000006</v>
      </c>
      <c r="AT220" s="135">
        <f>AVERAGEIFS(AT$7:AT$150,$C$7:$C$150,"="&amp;$A220)</f>
        <v>2.6827137511567209</v>
      </c>
      <c r="AU220" s="135">
        <f>AVERAGEIFS(AU$7:AU$150,$C$7:$C$150,"="&amp;$A220)</f>
        <v>2.9498502079292046</v>
      </c>
      <c r="AV220" s="135">
        <f>AVERAGEIFS(AV$7:AV$150,$C$7:$C$150,"="&amp;$A220)</f>
        <v>3.2435915852016599</v>
      </c>
      <c r="AW220" s="135">
        <f>AVERAGEIFS(AW$7:AW$150,$C$7:$C$150,"="&amp;$A220)</f>
        <v>13.535553271187586</v>
      </c>
      <c r="AX220" s="135">
        <f>AVERAGEIFS(AX$7:AX$150,$C$7:$C$150,"="&amp;$A220)</f>
        <v>5.638743965887751</v>
      </c>
      <c r="AY220" s="136">
        <f>AVERAGEIFS(AY$7:AY$150,$C$7:$C$150,"="&amp;$A220)</f>
        <v>1.5666666666666667</v>
      </c>
      <c r="AZ220" s="135">
        <f>AVERAGEIFS(AZ$7:AZ$150,$C$7:$C$150,"="&amp;$A220)</f>
        <v>160.60499999999999</v>
      </c>
      <c r="BA220" s="135">
        <f>AVERAGEIFS(BA$7:BA$150,$C$7:$C$150,"="&amp;$A220)</f>
        <v>-30.168333333333333</v>
      </c>
      <c r="BB220" s="135">
        <f>AVERAGEIFS(BB$7:BB$150,$C$7:$C$150,"="&amp;$A220)</f>
        <v>-6.3649999999999993</v>
      </c>
      <c r="BC220" s="135">
        <f>AVERAGEIFS(BC$7:BC$150,$C$7:$C$150,"="&amp;$A220)</f>
        <v>24.040000000000003</v>
      </c>
      <c r="BD220" s="136"/>
      <c r="BE220" s="15">
        <f>AVERAGEIFS(BE$7:BE$150,$C$7:$C$150,"="&amp;$A220)</f>
        <v>2020</v>
      </c>
      <c r="BF220" s="135">
        <f>AVERAGEIFS(BF$7:BF$150,$C$7:$C$150,"="&amp;$A220)</f>
        <v>0.5</v>
      </c>
      <c r="BG220" s="135">
        <f>AVERAGEIFS(BG$7:BG$150,$C$7:$C$150,"="&amp;$A220)</f>
        <v>11.954999999999998</v>
      </c>
    </row>
    <row r="221" spans="1:61" x14ac:dyDescent="0.2">
      <c r="A221" t="s">
        <v>139</v>
      </c>
      <c r="B221">
        <f>COUNTIF($C$7:$C$150,"="&amp;$A221)</f>
        <v>8</v>
      </c>
      <c r="E221" s="134">
        <f>AVERAGEIFS($E$7:$E$150,$C$7:$C$150,"="&amp;$A221)</f>
        <v>7.125</v>
      </c>
      <c r="I221" s="134">
        <f>AVERAGEIFS(I$7:I$150,$C$7:$C$150,"="&amp;$A221)</f>
        <v>59.03</v>
      </c>
      <c r="J221" s="136">
        <f>AVERAGEIFS(J$7:J$150,$C$7:$C$150,"="&amp;$A221)</f>
        <v>2.5539274276300228</v>
      </c>
      <c r="K221" s="137">
        <f>AVERAGEIFS(K$7:K$150,$C$7:$C$150,"="&amp;$A221)</f>
        <v>0.34812499999999996</v>
      </c>
      <c r="L221" s="134"/>
      <c r="M221" s="135">
        <f>AVERAGEIFS(M$7:M$150,$C$7:$C$150,"="&amp;$A221)</f>
        <v>1.3924999999999998</v>
      </c>
      <c r="N221" s="134"/>
      <c r="O221" s="138">
        <f>AVERAGEIFS(O$7:O$150,$C$7:$C$150,"="&amp;$A221)</f>
        <v>0.32968750000000002</v>
      </c>
      <c r="P221" s="134"/>
      <c r="Q221" s="134"/>
      <c r="R221" s="135">
        <f>AVERAGEIFS(R$7:R$150,$C$7:$C$150,"="&amp;$A221)</f>
        <v>7.5840681699424266</v>
      </c>
      <c r="S221" s="135">
        <f>AVERAGEIFS(S$7:S$150,$C$7:$C$150,"="&amp;$A221)</f>
        <v>4.5604091603573593</v>
      </c>
      <c r="T221" s="135">
        <f>AVERAGEIFS(T$7:T$150,$C$7:$C$150,"="&amp;$A221)</f>
        <v>6.9697063349943944</v>
      </c>
      <c r="U221" s="135">
        <f>AVERAGEIFS(U$7:U$150,$C$7:$C$150,"="&amp;$A221)</f>
        <v>9.9712345189466465</v>
      </c>
      <c r="V221" s="135">
        <f>AVERAGEIFS(V$7:V$150,$C$7:$C$150,"="&amp;$A221)</f>
        <v>3.09431004090405</v>
      </c>
      <c r="W221" s="139">
        <f>AVERAGEIFS(W$7:W$150,$C$7:$C$150,"="&amp;$A221)</f>
        <v>1.5112945284357571</v>
      </c>
      <c r="X221" s="139">
        <f>AVERAGEIFS(X$7:X$150,$C$7:$C$150,"="&amp;$A221)</f>
        <v>0.22938214803076021</v>
      </c>
      <c r="Z221" s="136">
        <f>AVERAGEIFS(Z$7:Z$150,$C$7:$C$150,"="&amp;$A221)</f>
        <v>143.7297183269749</v>
      </c>
      <c r="AA221" s="135">
        <f>AVERAGEIFS(AA$7:AA$150,$C$7:$C$150,"="&amp;$A221)</f>
        <v>48.339938335392041</v>
      </c>
      <c r="AB221" s="135"/>
      <c r="AC221" s="135">
        <f>AVERAGEIFS(AC$7:AC$150,$C$7:$C$150,"="&amp;$A221)</f>
        <v>2.4612500000000002</v>
      </c>
      <c r="AD221" s="135">
        <f>AVERAGEIFS(AD$7:AD$150,$C$7:$C$150,"="&amp;$A221)</f>
        <v>0.87600000000000011</v>
      </c>
      <c r="AE221" s="135">
        <f>AVERAGEIFS(AE$7:AE$150,$C$7:$C$150,"="&amp;$A221)</f>
        <v>3.3474999999999997</v>
      </c>
      <c r="AF221" s="135">
        <f>AVERAGEIFS(AF$7:AF$150,$C$7:$C$150,"="&amp;$A221)</f>
        <v>1.9787499999999998</v>
      </c>
      <c r="AG221" s="135">
        <f>AVERAGEIFS(AG$7:AG$150,$C$7:$C$150,"="&amp;$A221)</f>
        <v>8.6524999999999999</v>
      </c>
      <c r="AH221" s="135">
        <f>AVERAGEIFS(AH$7:AH$150,$C$7:$C$150,"="&amp;$A221)</f>
        <v>26.551428571428573</v>
      </c>
      <c r="AI221" s="135">
        <f>AVERAGEIFS(AI$7:AI$150,$C$7:$C$150,"="&amp;$A221)</f>
        <v>43.028571428571418</v>
      </c>
      <c r="AJ221" s="135">
        <f>AVERAGEIFS(AJ$7:AJ$150,$C$7:$C$150,"="&amp;$A221)</f>
        <v>12.214285714285714</v>
      </c>
      <c r="AK221" s="135">
        <f>AVERAGEIFS(AK$7:AK$150,$C$7:$C$150,"="&amp;$A221)</f>
        <v>16.782857142857143</v>
      </c>
      <c r="AL221" s="140">
        <f>AVERAGEIFS(AL$7:AL$150,$C$7:$C$150,"="&amp;$A221)</f>
        <v>17033.75</v>
      </c>
      <c r="AM221" s="135">
        <f>AVERAGEIFS(AM$7:AM$150,$C$7:$C$150,"="&amp;$A221)</f>
        <v>7.6574999999999989</v>
      </c>
      <c r="AN221" s="135">
        <f>AVERAGEIFS(AN$7:AN$150,$C$7:$C$150,"="&amp;$A221)</f>
        <v>0.51124999999999998</v>
      </c>
      <c r="AO221" s="136">
        <f>AVERAGEIFS(AO$7:AO$150,$C$7:$C$150,"="&amp;$A221)</f>
        <v>-35.814776388815375</v>
      </c>
      <c r="AP221" s="135">
        <f>AVERAGEIFS(AP$7:AP$150,$C$7:$C$150,"="&amp;$A221)</f>
        <v>12.52516194657667</v>
      </c>
      <c r="AQ221" s="135">
        <f>AVERAGEIFS(AQ$7:AQ$150,$C$7:$C$150,"="&amp;$A221)</f>
        <v>72.962844463045286</v>
      </c>
      <c r="AR221" s="136">
        <f>AVERAGEIFS(AR$7:AR$150,$C$7:$C$150,"="&amp;$A221)</f>
        <v>1.140101875</v>
      </c>
      <c r="AS221" s="135">
        <f>AVERAGEIFS(AS$7:AS$150,$C$7:$C$150,"="&amp;$A221)</f>
        <v>1.2213100012500002</v>
      </c>
      <c r="AT221" s="135">
        <f>AVERAGEIFS(AT$7:AT$150,$C$7:$C$150,"="&amp;$A221)</f>
        <v>1.3004998466875004</v>
      </c>
      <c r="AU221" s="135">
        <f>AVERAGEIFS(AU$7:AU$150,$C$7:$C$150,"="&amp;$A221)</f>
        <v>1.3870841156531251</v>
      </c>
      <c r="AV221" s="135">
        <f>AVERAGEIFS(AV$7:AV$150,$C$7:$C$150,"="&amp;$A221)</f>
        <v>1.4817941504054695</v>
      </c>
      <c r="AW221" s="135">
        <f>AVERAGEIFS(AW$7:AW$150,$C$7:$C$150,"="&amp;$A221)</f>
        <v>6.5307899889960961</v>
      </c>
      <c r="AX221" s="135">
        <f>AVERAGEIFS(AX$7:AX$150,$C$7:$C$150,"="&amp;$A221)</f>
        <v>11.212634125115319</v>
      </c>
      <c r="AY221" s="136">
        <f>AVERAGEIFS(AY$7:AY$150,$C$7:$C$150,"="&amp;$A221)</f>
        <v>0.90500000000000014</v>
      </c>
      <c r="AZ221" s="135">
        <f>AVERAGEIFS(AZ$7:AZ$150,$C$7:$C$150,"="&amp;$A221)</f>
        <v>25.8825</v>
      </c>
      <c r="BA221" s="135">
        <f>AVERAGEIFS(BA$7:BA$150,$C$7:$C$150,"="&amp;$A221)</f>
        <v>-21.695000000000004</v>
      </c>
      <c r="BB221" s="135">
        <f>AVERAGEIFS(BB$7:BB$150,$C$7:$C$150,"="&amp;$A221)</f>
        <v>1.9550000000000007</v>
      </c>
      <c r="BC221" s="135">
        <f>AVERAGEIFS(BC$7:BC$150,$C$7:$C$150,"="&amp;$A221)</f>
        <v>0.27499999999999991</v>
      </c>
      <c r="BD221" s="136"/>
      <c r="BE221" s="15">
        <f>AVERAGEIFS(BE$7:BE$150,$C$7:$C$150,"="&amp;$A221)</f>
        <v>2019.625</v>
      </c>
      <c r="BF221" s="135">
        <f>AVERAGEIFS(BF$7:BF$150,$C$7:$C$150,"="&amp;$A221)</f>
        <v>0.625</v>
      </c>
      <c r="BG221" s="135">
        <f>AVERAGEIFS(BG$7:BG$150,$C$7:$C$150,"="&amp;$A221)</f>
        <v>5.0675000000000008</v>
      </c>
    </row>
    <row r="222" spans="1:61" x14ac:dyDescent="0.2">
      <c r="A222" t="s">
        <v>300</v>
      </c>
      <c r="B222">
        <f>COUNTIF($C$7:$C$150,"="&amp;$A222)</f>
        <v>17</v>
      </c>
      <c r="E222" s="134">
        <f>AVERAGEIFS($E$7:$E$150,$C$7:$C$150,"="&amp;$A222)</f>
        <v>6.5882352941176467</v>
      </c>
      <c r="I222" s="134">
        <f>AVERAGEIFS(I$7:I$150,$C$7:$C$150,"="&amp;$A222)</f>
        <v>48.135294117647057</v>
      </c>
      <c r="J222" s="136">
        <f>AVERAGEIFS(J$7:J$150,$C$7:$C$150,"="&amp;$A222)</f>
        <v>5.0107377384325122</v>
      </c>
      <c r="K222" s="137">
        <f>AVERAGEIFS(K$7:K$150,$C$7:$C$150,"="&amp;$A222)</f>
        <v>0.55034117647058811</v>
      </c>
      <c r="L222" s="134"/>
      <c r="M222" s="135">
        <f>AVERAGEIFS(M$7:M$150,$C$7:$C$150,"="&amp;$A222)</f>
        <v>2.398211764705882</v>
      </c>
      <c r="N222" s="134"/>
      <c r="O222" s="138">
        <f>AVERAGEIFS(O$7:O$150,$C$7:$C$150,"="&amp;$A222)</f>
        <v>0.52794117647058825</v>
      </c>
      <c r="P222" s="134"/>
      <c r="Q222" s="134"/>
      <c r="R222" s="135">
        <f>AVERAGEIFS(R$7:R$150,$C$7:$C$150,"="&amp;$A222)</f>
        <v>5.1543987239674758</v>
      </c>
      <c r="S222" s="135">
        <f>AVERAGEIFS(S$7:S$150,$C$7:$C$150,"="&amp;$A222)</f>
        <v>5.1335033713993168</v>
      </c>
      <c r="T222" s="135">
        <f>AVERAGEIFS(T$7:T$150,$C$7:$C$150,"="&amp;$A222)</f>
        <v>5.8335232612189509</v>
      </c>
      <c r="U222" s="135">
        <f>AVERAGEIFS(U$7:U$150,$C$7:$C$150,"="&amp;$A222)</f>
        <v>16.36250997242821</v>
      </c>
      <c r="V222" s="135">
        <f>AVERAGEIFS(V$7:V$150,$C$7:$C$150,"="&amp;$A222)</f>
        <v>2.8048915517151083</v>
      </c>
      <c r="W222" s="139">
        <f>AVERAGEIFS(W$7:W$150,$C$7:$C$150,"="&amp;$A222)</f>
        <v>139.96982549810596</v>
      </c>
      <c r="X222" s="139">
        <f>AVERAGEIFS(X$7:X$150,$C$7:$C$150,"="&amp;$A222)</f>
        <v>2.8793473229113387</v>
      </c>
      <c r="Z222" s="136">
        <f>AVERAGEIFS(Z$7:Z$150,$C$7:$C$150,"="&amp;$A222)</f>
        <v>174.63325435576147</v>
      </c>
      <c r="AA222" s="135">
        <f>AVERAGEIFS(AA$7:AA$150,$C$7:$C$150,"="&amp;$A222)</f>
        <v>36.54439165499187</v>
      </c>
      <c r="AB222" s="135"/>
      <c r="AC222" s="135">
        <f>AVERAGEIFS(AC$7:AC$150,$C$7:$C$150,"="&amp;$A222)</f>
        <v>1.7358823529411764</v>
      </c>
      <c r="AD222" s="135">
        <f>AVERAGEIFS(AD$7:AD$150,$C$7:$C$150,"="&amp;$A222)</f>
        <v>6.5750000000000002</v>
      </c>
      <c r="AE222" s="135">
        <f>AVERAGEIFS(AE$7:AE$150,$C$7:$C$150,"="&amp;$A222)</f>
        <v>7.1447058823529401</v>
      </c>
      <c r="AF222" s="135">
        <f>AVERAGEIFS(AF$7:AF$150,$C$7:$C$150,"="&amp;$A222)</f>
        <v>2.8911764705882352</v>
      </c>
      <c r="AG222" s="135">
        <f>AVERAGEIFS(AG$7:AG$150,$C$7:$C$150,"="&amp;$A222)</f>
        <v>10.590000000000002</v>
      </c>
      <c r="AH222" s="135">
        <f>AVERAGEIFS(AH$7:AH$150,$C$7:$C$150,"="&amp;$A222)</f>
        <v>-2.7550000000000043</v>
      </c>
      <c r="AI222" s="135">
        <f>AVERAGEIFS(AI$7:AI$150,$C$7:$C$150,"="&amp;$A222)</f>
        <v>55.224000000000004</v>
      </c>
      <c r="AJ222" s="135">
        <f>AVERAGEIFS(AJ$7:AJ$150,$C$7:$C$150,"="&amp;$A222)</f>
        <v>46.919090909090897</v>
      </c>
      <c r="AK222" s="135">
        <f>AVERAGEIFS(AK$7:AK$150,$C$7:$C$150,"="&amp;$A222)</f>
        <v>-1.9024999999999999</v>
      </c>
      <c r="AL222" s="140">
        <f>AVERAGEIFS(AL$7:AL$150,$C$7:$C$150,"="&amp;$A222)</f>
        <v>6934.6205882352933</v>
      </c>
      <c r="AM222" s="135">
        <f>AVERAGEIFS(AM$7:AM$150,$C$7:$C$150,"="&amp;$A222)</f>
        <v>6.0329411764705894</v>
      </c>
      <c r="AN222" s="135">
        <f>AVERAGEIFS(AN$7:AN$150,$C$7:$C$150,"="&amp;$A222)</f>
        <v>1.2652941176470587</v>
      </c>
      <c r="AO222" s="136">
        <f>AVERAGEIFS(AO$7:AO$150,$C$7:$C$150,"="&amp;$A222)</f>
        <v>-13.923445750692315</v>
      </c>
      <c r="AP222" s="135">
        <f>AVERAGEIFS(AP$7:AP$150,$C$7:$C$150,"="&amp;$A222)</f>
        <v>21.495256193012409</v>
      </c>
      <c r="AQ222" s="135">
        <f>AVERAGEIFS(AQ$7:AQ$150,$C$7:$C$150,"="&amp;$A222)</f>
        <v>87.223430595141195</v>
      </c>
      <c r="AR222" s="136">
        <f>AVERAGEIFS(AR$7:AR$150,$C$7:$C$150,"="&amp;$A222)</f>
        <v>2.4110142352941177</v>
      </c>
      <c r="AS222" s="135">
        <f>AVERAGEIFS(AS$7:AS$150,$C$7:$C$150,"="&amp;$A222)</f>
        <v>2.5362161851529414</v>
      </c>
      <c r="AT222" s="135">
        <f>AVERAGEIFS(AT$7:AT$150,$C$7:$C$150,"="&amp;$A222)</f>
        <v>2.6333237705404051</v>
      </c>
      <c r="AU222" s="135">
        <f>AVERAGEIFS(AU$7:AU$150,$C$7:$C$150,"="&amp;$A222)</f>
        <v>2.7358975078783723</v>
      </c>
      <c r="AV222" s="135">
        <f>AVERAGEIFS(AV$7:AV$150,$C$7:$C$150,"="&amp;$A222)</f>
        <v>2.8443198376672232</v>
      </c>
      <c r="AW222" s="135">
        <f>AVERAGEIFS(AW$7:AW$150,$C$7:$C$150,"="&amp;$A222)</f>
        <v>13.16077153653306</v>
      </c>
      <c r="AX222" s="135">
        <f>AVERAGEIFS(AX$7:AX$150,$C$7:$C$150,"="&amp;$A222)</f>
        <v>27.378216699769066</v>
      </c>
      <c r="AY222" s="136">
        <f>AVERAGEIFS(AY$7:AY$150,$C$7:$C$150,"="&amp;$A222)</f>
        <v>0.91647058823529404</v>
      </c>
      <c r="AZ222" s="135">
        <f>AVERAGEIFS(AZ$7:AZ$150,$C$7:$C$150,"="&amp;$A222)</f>
        <v>30.579411764705878</v>
      </c>
      <c r="BA222" s="135">
        <f>AVERAGEIFS(BA$7:BA$150,$C$7:$C$150,"="&amp;$A222)</f>
        <v>-8.0458823529411774</v>
      </c>
      <c r="BB222" s="135">
        <f>AVERAGEIFS(BB$7:BB$150,$C$7:$C$150,"="&amp;$A222)</f>
        <v>0.38470588235294112</v>
      </c>
      <c r="BC222" s="135">
        <f>AVERAGEIFS(BC$7:BC$150,$C$7:$C$150,"="&amp;$A222)</f>
        <v>7.5852941176470585</v>
      </c>
      <c r="BD222" s="136"/>
      <c r="BE222" s="15">
        <f>AVERAGEIFS(BE$7:BE$150,$C$7:$C$150,"="&amp;$A222)</f>
        <v>2020.1764705882354</v>
      </c>
      <c r="BF222" s="135">
        <f>AVERAGEIFS(BF$7:BF$150,$C$7:$C$150,"="&amp;$A222)</f>
        <v>0.41176470588235292</v>
      </c>
      <c r="BG222" s="135">
        <f>AVERAGEIFS(BG$7:BG$150,$C$7:$C$150,"="&amp;$A222)</f>
        <v>3.8641176470588232</v>
      </c>
    </row>
    <row r="223" spans="1:61" x14ac:dyDescent="0.2">
      <c r="A223" t="s">
        <v>162</v>
      </c>
      <c r="B223">
        <f>COUNTIF($C$7:$C$150,"="&amp;$A223)</f>
        <v>5</v>
      </c>
      <c r="E223" s="134">
        <f>AVERAGEIFS($E$7:$E$150,$C$7:$C$150,"="&amp;$A223)</f>
        <v>5.8</v>
      </c>
      <c r="I223" s="134">
        <f>AVERAGEIFS(I$7:I$150,$C$7:$C$150,"="&amp;$A223)</f>
        <v>103.328</v>
      </c>
      <c r="J223" s="136">
        <f>AVERAGEIFS(J$7:J$150,$C$7:$C$150,"="&amp;$A223)</f>
        <v>2.7817815288105101</v>
      </c>
      <c r="K223" s="137">
        <f>AVERAGEIFS(K$7:K$150,$C$7:$C$150,"="&amp;$A223)</f>
        <v>0.40582000000000001</v>
      </c>
      <c r="L223" s="134"/>
      <c r="M223" s="135">
        <f>AVERAGEIFS(M$7:M$150,$C$7:$C$150,"="&amp;$A223)</f>
        <v>1.6232800000000001</v>
      </c>
      <c r="N223" s="134"/>
      <c r="O223" s="138">
        <f>AVERAGEIFS(O$7:O$150,$C$7:$C$150,"="&amp;$A223)</f>
        <v>0.38360000000000005</v>
      </c>
      <c r="P223" s="134"/>
      <c r="Q223" s="134"/>
      <c r="R223" s="135">
        <f>AVERAGEIFS(R$7:R$150,$C$7:$C$150,"="&amp;$A223)</f>
        <v>5.7779477748896877</v>
      </c>
      <c r="S223" s="135">
        <f>AVERAGEIFS(S$7:S$150,$C$7:$C$150,"="&amp;$A223)</f>
        <v>7.7496795867128112</v>
      </c>
      <c r="T223" s="135">
        <f>AVERAGEIFS(T$7:T$150,$C$7:$C$150,"="&amp;$A223)</f>
        <v>13.833290548093476</v>
      </c>
      <c r="U223" s="135">
        <f>AVERAGEIFS(U$7:U$150,$C$7:$C$150,"="&amp;$A223)</f>
        <v>7.6048013887657033</v>
      </c>
      <c r="V223" s="135">
        <f>AVERAGEIFS(V$7:V$150,$C$7:$C$150,"="&amp;$A223)</f>
        <v>6.9093892128690797</v>
      </c>
      <c r="W223" s="139">
        <f>AVERAGEIFS(W$7:W$150,$C$7:$C$150,"="&amp;$A223)</f>
        <v>0.99401810512509481</v>
      </c>
      <c r="X223" s="139">
        <f>AVERAGEIFS(X$7:X$150,$C$7:$C$150,"="&amp;$A223)</f>
        <v>0.68545999722305451</v>
      </c>
      <c r="Z223" s="136">
        <f>AVERAGEIFS(Z$7:Z$150,$C$7:$C$150,"="&amp;$A223)</f>
        <v>694.21890193408831</v>
      </c>
      <c r="AA223" s="135">
        <f>AVERAGEIFS(AA$7:AA$150,$C$7:$C$150,"="&amp;$A223)</f>
        <v>149.86532703113556</v>
      </c>
      <c r="AB223" s="135"/>
      <c r="AC223" s="135">
        <f>AVERAGEIFS(AC$7:AC$150,$C$7:$C$150,"="&amp;$A223)</f>
        <v>3.3719999999999999</v>
      </c>
      <c r="AD223" s="135">
        <f>AVERAGEIFS(AD$7:AD$150,$C$7:$C$150,"="&amp;$A223)</f>
        <v>7.9</v>
      </c>
      <c r="AE223" s="135">
        <f>AVERAGEIFS(AE$7:AE$150,$C$7:$C$150,"="&amp;$A223)</f>
        <v>2.6719999999999997</v>
      </c>
      <c r="AF223" s="135">
        <f>AVERAGEIFS(AF$7:AF$150,$C$7:$C$150,"="&amp;$A223)</f>
        <v>3.1459999999999999</v>
      </c>
      <c r="AG223" s="135">
        <f>AVERAGEIFS(AG$7:AG$150,$C$7:$C$150,"="&amp;$A223)</f>
        <v>8.4439999999999991</v>
      </c>
      <c r="AH223" s="135">
        <f>AVERAGEIFS(AH$7:AH$150,$C$7:$C$150,"="&amp;$A223)</f>
        <v>-26.161999999999999</v>
      </c>
      <c r="AI223" s="135">
        <f>AVERAGEIFS(AI$7:AI$150,$C$7:$C$150,"="&amp;$A223)</f>
        <v>47.887999999999998</v>
      </c>
      <c r="AJ223" s="135">
        <f>AVERAGEIFS(AJ$7:AJ$150,$C$7:$C$150,"="&amp;$A223)</f>
        <v>24.7075</v>
      </c>
      <c r="AK223" s="135">
        <f>AVERAGEIFS(AK$7:AK$150,$C$7:$C$150,"="&amp;$A223)</f>
        <v>11.04</v>
      </c>
      <c r="AL223" s="140">
        <f>AVERAGEIFS(AL$7:AL$150,$C$7:$C$150,"="&amp;$A223)</f>
        <v>40754</v>
      </c>
      <c r="AM223" s="135">
        <f>AVERAGEIFS(AM$7:AM$150,$C$7:$C$150,"="&amp;$A223)</f>
        <v>2.4479999999999995</v>
      </c>
      <c r="AN223" s="135">
        <f>AVERAGEIFS(AN$7:AN$150,$C$7:$C$150,"="&amp;$A223)</f>
        <v>3.004</v>
      </c>
      <c r="AO223" s="136">
        <f>AVERAGEIFS(AO$7:AO$150,$C$7:$C$150,"="&amp;$A223)</f>
        <v>-170.7047347892925</v>
      </c>
      <c r="AP223" s="135">
        <f>AVERAGEIFS(AP$7:AP$150,$C$7:$C$150,"="&amp;$A223)</f>
        <v>10.919712878862414</v>
      </c>
      <c r="AQ223" s="135">
        <f>AVERAGEIFS(AQ$7:AQ$150,$C$7:$C$150,"="&amp;$A223)</f>
        <v>268.09233767468226</v>
      </c>
      <c r="AR223" s="136">
        <f>AVERAGEIFS(AR$7:AR$150,$C$7:$C$150,"="&amp;$A223)</f>
        <v>1.6070784000000002</v>
      </c>
      <c r="AS223" s="135">
        <f>AVERAGEIFS(AS$7:AS$150,$C$7:$C$150,"="&amp;$A223)</f>
        <v>1.7536975603199998</v>
      </c>
      <c r="AT223" s="135">
        <f>AVERAGEIFS(AT$7:AT$150,$C$7:$C$150,"="&amp;$A223)</f>
        <v>1.8757068568166404</v>
      </c>
      <c r="AU223" s="135">
        <f>AVERAGEIFS(AU$7:AU$150,$C$7:$C$150,"="&amp;$A223)</f>
        <v>2.0085312600079286</v>
      </c>
      <c r="AV223" s="135">
        <f>AVERAGEIFS(AV$7:AV$150,$C$7:$C$150,"="&amp;$A223)</f>
        <v>2.1531842785099804</v>
      </c>
      <c r="AW223" s="135">
        <f>AVERAGEIFS(AW$7:AW$150,$C$7:$C$150,"="&amp;$A223)</f>
        <v>9.3981983556545483</v>
      </c>
      <c r="AX223" s="135">
        <f>AVERAGEIFS(AX$7:AX$150,$C$7:$C$150,"="&amp;$A223)</f>
        <v>15.473546493943923</v>
      </c>
      <c r="AY223" s="136">
        <f>AVERAGEIFS(AY$7:AY$150,$C$7:$C$150,"="&amp;$A223)</f>
        <v>0.79599999999999993</v>
      </c>
      <c r="AZ223" s="135">
        <f>AVERAGEIFS(AZ$7:AZ$150,$C$7:$C$150,"="&amp;$A223)</f>
        <v>12.774000000000001</v>
      </c>
      <c r="BA223" s="135">
        <f>AVERAGEIFS(BA$7:BA$150,$C$7:$C$150,"="&amp;$A223)</f>
        <v>-21.254000000000001</v>
      </c>
      <c r="BB223" s="135">
        <f>AVERAGEIFS(BB$7:BB$150,$C$7:$C$150,"="&amp;$A223)</f>
        <v>-3.3039999999999998</v>
      </c>
      <c r="BC223" s="135">
        <f>AVERAGEIFS(BC$7:BC$150,$C$7:$C$150,"="&amp;$A223)</f>
        <v>-7.75</v>
      </c>
      <c r="BD223" s="136"/>
      <c r="BE223" s="15">
        <f>AVERAGEIFS(BE$7:BE$150,$C$7:$C$150,"="&amp;$A223)</f>
        <v>2021.2</v>
      </c>
      <c r="BF223" s="135">
        <f>AVERAGEIFS(BF$7:BF$150,$C$7:$C$150,"="&amp;$A223)</f>
        <v>0.4</v>
      </c>
      <c r="BG223" s="135">
        <f>AVERAGEIFS(BG$7:BG$150,$C$7:$C$150,"="&amp;$A223)</f>
        <v>2.1280000000000001</v>
      </c>
    </row>
    <row r="224" spans="1:61" x14ac:dyDescent="0.2"/>
  </sheetData>
  <mergeCells count="2">
    <mergeCell ref="AZ4:BC4"/>
    <mergeCell ref="P5:Q5"/>
  </mergeCells>
  <conditionalFormatting sqref="R7:V150">
    <cfRule type="cellIs" dxfId="17" priority="7" operator="lessThan">
      <formula>2</formula>
    </cfRule>
  </conditionalFormatting>
  <conditionalFormatting sqref="J7:J150">
    <cfRule type="cellIs" dxfId="16" priority="1" operator="greaterThan">
      <formula>10</formula>
    </cfRule>
    <cfRule type="cellIs" dxfId="15" priority="2" operator="lessThan">
      <formula>2</formula>
    </cfRule>
  </conditionalFormatting>
  <conditionalFormatting sqref="AP7:AP150">
    <cfRule type="cellIs" dxfId="14" priority="3" operator="greaterThan">
      <formula>11.99</formula>
    </cfRule>
    <cfRule type="cellIs" dxfId="13" priority="4" operator="lessThan">
      <formula>8</formula>
    </cfRule>
  </conditionalFormatting>
  <conditionalFormatting sqref="AQ7:AQ150">
    <cfRule type="cellIs" dxfId="12" priority="5" operator="lessThan">
      <formula>0</formula>
    </cfRule>
  </conditionalFormatting>
  <hyperlinks>
    <hyperlink ref="C2" r:id="rId1" xr:uid="{22FAA1F8-C1D3-429E-8E41-686613B0211D}"/>
  </hyperlinks>
  <pageMargins left="0.2" right="0.2" top="0.44027777777777799" bottom="0.45" header="0.511811023622047" footer="0.511811023622047"/>
  <pageSetup orientation="landscape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I754"/>
  <sheetViews>
    <sheetView zoomScaleNormal="100" workbookViewId="0">
      <pane xSplit="2" ySplit="6" topLeftCell="C7" activePane="bottomRight" state="frozen"/>
      <selection pane="topRight" activeCell="C1" sqref="C1"/>
      <selection pane="bottomLeft" activeCell="A563" sqref="A563"/>
      <selection pane="bottomRight"/>
    </sheetView>
  </sheetViews>
  <sheetFormatPr defaultColWidth="8.85546875" defaultRowHeight="12.75" customHeight="1" x14ac:dyDescent="0.2"/>
  <cols>
    <col min="1" max="1" width="25.5703125" customWidth="1"/>
    <col min="2" max="2" width="6" customWidth="1"/>
    <col min="3" max="3" width="12.28515625" style="13" customWidth="1"/>
    <col min="4" max="4" width="13.85546875" customWidth="1"/>
    <col min="5" max="5" width="4.85546875" style="12" customWidth="1"/>
    <col min="6" max="6" width="3.7109375" style="12" customWidth="1"/>
    <col min="7" max="7" width="3.85546875" customWidth="1"/>
    <col min="8" max="8" width="4" customWidth="1"/>
    <col min="9" max="9" width="7.140625" customWidth="1"/>
    <col min="10" max="10" width="5.42578125" style="13" customWidth="1"/>
    <col min="11" max="11" width="8.42578125" style="14" customWidth="1"/>
    <col min="12" max="12" width="7.5703125" style="15" customWidth="1"/>
    <col min="13" max="13" width="8.7109375" style="12" customWidth="1"/>
    <col min="14" max="14" width="4.5703125" style="12" customWidth="1"/>
    <col min="15" max="15" width="7.5703125" customWidth="1"/>
    <col min="16" max="17" width="7.7109375" customWidth="1"/>
    <col min="18" max="18" width="6.42578125" style="12" customWidth="1"/>
    <col min="19" max="22" width="6" style="16" customWidth="1"/>
    <col min="23" max="24" width="7.42578125" style="16" customWidth="1"/>
    <col min="25" max="25" width="12.5703125" customWidth="1"/>
    <col min="26" max="26" width="7.85546875" style="13" customWidth="1"/>
    <col min="27" max="27" width="6.140625" customWidth="1"/>
    <col min="28" max="28" width="4.5703125" customWidth="1"/>
    <col min="29" max="29" width="5.140625" style="17" customWidth="1"/>
    <col min="30" max="30" width="6.140625" style="17" customWidth="1"/>
    <col min="31" max="31" width="7.140625" style="17" customWidth="1"/>
    <col min="32" max="32" width="7.7109375" style="17" customWidth="1"/>
    <col min="33" max="33" width="8.7109375" style="17" customWidth="1"/>
    <col min="34" max="35" width="8.5703125" style="17" customWidth="1"/>
    <col min="36" max="37" width="8" style="17" customWidth="1"/>
    <col min="38" max="38" width="9.7109375" style="17" customWidth="1"/>
    <col min="39" max="39" width="6" style="17" customWidth="1"/>
    <col min="40" max="40" width="6.42578125" style="17" customWidth="1"/>
    <col min="41" max="41" width="6.85546875" style="13" customWidth="1"/>
    <col min="42" max="43" width="7" customWidth="1"/>
    <col min="44" max="44" width="5.28515625" style="18" customWidth="1"/>
    <col min="45" max="48" width="5.28515625" style="19" customWidth="1"/>
    <col min="49" max="49" width="5.42578125" style="19" customWidth="1"/>
    <col min="50" max="50" width="5.85546875" style="19" customWidth="1"/>
    <col min="51" max="51" width="5.28515625" style="13" customWidth="1"/>
    <col min="52" max="55" width="6.7109375" customWidth="1"/>
    <col min="56" max="56" width="8.85546875" style="20"/>
    <col min="57" max="58" width="8.85546875" style="12"/>
  </cols>
  <sheetData>
    <row r="1" spans="1:61" ht="12.75" customHeight="1" x14ac:dyDescent="0.2">
      <c r="A1" s="154" t="s">
        <v>1700</v>
      </c>
      <c r="C1" s="59" t="s">
        <v>7</v>
      </c>
      <c r="E1" s="23"/>
      <c r="G1" s="24"/>
      <c r="H1" s="25"/>
      <c r="I1" s="25"/>
      <c r="J1" s="26" t="s">
        <v>8</v>
      </c>
      <c r="N1" s="27"/>
      <c r="Q1" s="28"/>
      <c r="R1" s="29"/>
      <c r="S1" s="30"/>
      <c r="T1" s="30"/>
      <c r="W1" s="30"/>
      <c r="Z1" s="26" t="s">
        <v>9</v>
      </c>
      <c r="AC1" s="31" t="s">
        <v>10</v>
      </c>
      <c r="AG1" s="24"/>
      <c r="AJ1" s="31"/>
      <c r="AK1" s="31"/>
      <c r="AL1" s="32"/>
      <c r="AO1" s="33" t="s">
        <v>11</v>
      </c>
      <c r="AP1" s="25"/>
      <c r="AQ1" s="34"/>
      <c r="AR1" s="35" t="s">
        <v>12</v>
      </c>
      <c r="AS1" s="36"/>
      <c r="AT1" s="36"/>
      <c r="AU1" s="36"/>
      <c r="AV1" s="36"/>
      <c r="AW1" s="36"/>
      <c r="AX1" s="36"/>
      <c r="AY1" s="37" t="s">
        <v>13</v>
      </c>
      <c r="BD1" s="38" t="s">
        <v>14</v>
      </c>
    </row>
    <row r="2" spans="1:61" ht="12.75" customHeight="1" x14ac:dyDescent="0.2">
      <c r="A2" s="39" t="s">
        <v>15</v>
      </c>
      <c r="C2" s="155" t="s">
        <v>16</v>
      </c>
      <c r="D2" s="39"/>
      <c r="G2" s="25"/>
      <c r="H2" s="25"/>
      <c r="I2" s="25"/>
      <c r="J2" s="40" t="s">
        <v>17</v>
      </c>
      <c r="N2" s="27"/>
      <c r="Q2" s="29"/>
      <c r="S2" s="41"/>
      <c r="T2" s="42"/>
      <c r="W2" s="41"/>
      <c r="Z2" s="40" t="s">
        <v>18</v>
      </c>
      <c r="AO2" s="43" t="s">
        <v>19</v>
      </c>
      <c r="AP2" s="25"/>
      <c r="AR2" s="43" t="s">
        <v>20</v>
      </c>
      <c r="AS2" s="36"/>
      <c r="AT2" s="36"/>
      <c r="AU2" s="36"/>
      <c r="AV2" s="36"/>
      <c r="AW2" s="36"/>
      <c r="AX2" s="36"/>
      <c r="AY2" s="44" t="s">
        <v>21</v>
      </c>
    </row>
    <row r="3" spans="1:61" ht="12.75" customHeight="1" x14ac:dyDescent="0.2">
      <c r="A3" s="45">
        <v>46234</v>
      </c>
      <c r="B3" s="24"/>
      <c r="D3" s="39"/>
      <c r="G3" s="25"/>
      <c r="H3" s="25"/>
      <c r="I3" s="25"/>
      <c r="J3" s="46" t="s">
        <v>22</v>
      </c>
      <c r="Q3" s="47" t="s">
        <v>23</v>
      </c>
      <c r="S3" s="48"/>
      <c r="T3" s="48"/>
      <c r="W3" s="48"/>
      <c r="X3" s="49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1"/>
      <c r="AP3" s="25"/>
      <c r="AR3" s="52" t="s">
        <v>24</v>
      </c>
      <c r="AS3" s="36"/>
      <c r="AT3" s="36"/>
      <c r="AU3" s="36"/>
      <c r="AV3" s="36"/>
      <c r="AW3" s="36"/>
      <c r="AX3" s="36"/>
      <c r="BA3" s="53"/>
      <c r="BB3" s="53"/>
      <c r="BC3" s="53"/>
    </row>
    <row r="4" spans="1:61" ht="12.75" customHeight="1" x14ac:dyDescent="0.2">
      <c r="A4" s="54"/>
      <c r="C4" s="127"/>
      <c r="E4" s="56"/>
      <c r="F4" s="56"/>
      <c r="J4" s="57" t="s">
        <v>1701</v>
      </c>
      <c r="K4" s="58"/>
      <c r="N4" s="2"/>
      <c r="O4" s="55"/>
      <c r="P4" s="55"/>
      <c r="R4" s="2"/>
      <c r="T4" s="48"/>
      <c r="W4" s="48"/>
      <c r="Y4" s="55"/>
      <c r="Z4" s="59" t="s">
        <v>25</v>
      </c>
      <c r="AA4" s="55"/>
      <c r="AB4" s="55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51"/>
      <c r="AP4" s="25"/>
      <c r="AQ4" s="61"/>
      <c r="AR4" s="62" t="s">
        <v>1702</v>
      </c>
      <c r="AS4" s="63"/>
      <c r="AT4" s="63"/>
      <c r="AU4" s="63"/>
      <c r="AV4" s="63"/>
      <c r="AW4" s="64" t="s">
        <v>26</v>
      </c>
      <c r="AX4" s="63"/>
      <c r="AZ4" s="709" t="s">
        <v>27</v>
      </c>
      <c r="BA4" s="709"/>
      <c r="BB4" s="709"/>
      <c r="BC4" s="709"/>
    </row>
    <row r="5" spans="1:61" ht="12.75" customHeight="1" x14ac:dyDescent="0.2">
      <c r="A5" s="55" t="s">
        <v>28</v>
      </c>
      <c r="B5" s="2" t="s">
        <v>29</v>
      </c>
      <c r="C5" s="75"/>
      <c r="D5" s="55"/>
      <c r="E5" s="67" t="s">
        <v>30</v>
      </c>
      <c r="F5" s="67" t="s">
        <v>31</v>
      </c>
      <c r="G5" s="64" t="s">
        <v>32</v>
      </c>
      <c r="H5" s="66"/>
      <c r="I5" s="68">
        <v>46234</v>
      </c>
      <c r="J5" s="69" t="s">
        <v>33</v>
      </c>
      <c r="K5" s="70" t="s">
        <v>34</v>
      </c>
      <c r="L5" s="71" t="s">
        <v>35</v>
      </c>
      <c r="M5" s="66"/>
      <c r="N5" s="2" t="s">
        <v>36</v>
      </c>
      <c r="O5" s="2" t="s">
        <v>37</v>
      </c>
      <c r="P5" s="710" t="s">
        <v>38</v>
      </c>
      <c r="Q5" s="710"/>
      <c r="R5" s="2" t="s">
        <v>39</v>
      </c>
      <c r="S5" s="72" t="s">
        <v>40</v>
      </c>
      <c r="T5" s="72" t="s">
        <v>40</v>
      </c>
      <c r="U5" s="72" t="s">
        <v>40</v>
      </c>
      <c r="V5" s="72" t="s">
        <v>40</v>
      </c>
      <c r="W5" s="72" t="s">
        <v>41</v>
      </c>
      <c r="X5" s="72" t="s">
        <v>42</v>
      </c>
      <c r="Y5" s="73" t="s">
        <v>43</v>
      </c>
      <c r="Z5" s="69" t="s">
        <v>44</v>
      </c>
      <c r="AA5" s="2" t="s">
        <v>45</v>
      </c>
      <c r="AB5" s="2" t="s">
        <v>46</v>
      </c>
      <c r="AC5" s="74" t="s">
        <v>45</v>
      </c>
      <c r="AD5" s="74"/>
      <c r="AE5" s="74" t="s">
        <v>45</v>
      </c>
      <c r="AF5" s="74" t="s">
        <v>47</v>
      </c>
      <c r="AG5" s="74" t="s">
        <v>45</v>
      </c>
      <c r="AH5" s="74" t="s">
        <v>45</v>
      </c>
      <c r="AI5" s="74" t="s">
        <v>48</v>
      </c>
      <c r="AJ5" s="74" t="s">
        <v>42</v>
      </c>
      <c r="AK5" s="74" t="s">
        <v>49</v>
      </c>
      <c r="AL5" s="74" t="s">
        <v>50</v>
      </c>
      <c r="AM5" s="74" t="s">
        <v>51</v>
      </c>
      <c r="AN5" s="74" t="s">
        <v>52</v>
      </c>
      <c r="AO5" s="75" t="s">
        <v>53</v>
      </c>
      <c r="AP5" s="66" t="s">
        <v>54</v>
      </c>
      <c r="AQ5" s="2" t="s">
        <v>55</v>
      </c>
      <c r="AR5" s="40" t="s">
        <v>56</v>
      </c>
      <c r="AS5" s="63"/>
      <c r="AT5" s="63"/>
      <c r="AU5" s="63"/>
      <c r="AV5" s="63"/>
      <c r="AW5" s="64" t="s">
        <v>57</v>
      </c>
      <c r="AX5" s="63"/>
      <c r="AY5" s="76" t="s">
        <v>58</v>
      </c>
      <c r="AZ5" s="77" t="s">
        <v>59</v>
      </c>
      <c r="BA5" s="78" t="s">
        <v>59</v>
      </c>
      <c r="BB5" s="78" t="s">
        <v>60</v>
      </c>
      <c r="BC5" s="78" t="s">
        <v>61</v>
      </c>
      <c r="BE5" s="66" t="s">
        <v>62</v>
      </c>
      <c r="BF5" s="66" t="s">
        <v>63</v>
      </c>
      <c r="BG5" s="12" t="s">
        <v>45</v>
      </c>
      <c r="BH5" t="s">
        <v>64</v>
      </c>
    </row>
    <row r="6" spans="1:61" s="96" customFormat="1" ht="12.75" customHeight="1" thickBot="1" x14ac:dyDescent="0.25">
      <c r="A6" s="80" t="s">
        <v>65</v>
      </c>
      <c r="B6" s="81" t="s">
        <v>66</v>
      </c>
      <c r="C6" s="84" t="s">
        <v>67</v>
      </c>
      <c r="D6" s="81" t="s">
        <v>68</v>
      </c>
      <c r="E6" s="82" t="s">
        <v>69</v>
      </c>
      <c r="F6" s="82" t="s">
        <v>70</v>
      </c>
      <c r="G6" s="83" t="s">
        <v>71</v>
      </c>
      <c r="H6" s="83" t="s">
        <v>72</v>
      </c>
      <c r="I6" s="81" t="s">
        <v>73</v>
      </c>
      <c r="J6" s="84" t="s">
        <v>74</v>
      </c>
      <c r="K6" s="85" t="s">
        <v>64</v>
      </c>
      <c r="L6" s="86" t="s">
        <v>75</v>
      </c>
      <c r="M6" s="83" t="s">
        <v>76</v>
      </c>
      <c r="N6" s="83" t="s">
        <v>77</v>
      </c>
      <c r="O6" s="81" t="s">
        <v>78</v>
      </c>
      <c r="P6" s="81" t="s">
        <v>79</v>
      </c>
      <c r="Q6" s="81" t="s">
        <v>80</v>
      </c>
      <c r="R6" s="81" t="s">
        <v>81</v>
      </c>
      <c r="S6" s="87" t="s">
        <v>82</v>
      </c>
      <c r="T6" s="87" t="s">
        <v>83</v>
      </c>
      <c r="U6" s="87" t="s">
        <v>58</v>
      </c>
      <c r="V6" s="87" t="s">
        <v>84</v>
      </c>
      <c r="W6" s="87" t="s">
        <v>85</v>
      </c>
      <c r="X6" s="87" t="s">
        <v>86</v>
      </c>
      <c r="Y6" s="80" t="s">
        <v>87</v>
      </c>
      <c r="Z6" s="84" t="s">
        <v>78</v>
      </c>
      <c r="AA6" s="81" t="s">
        <v>88</v>
      </c>
      <c r="AB6" s="81" t="s">
        <v>89</v>
      </c>
      <c r="AC6" s="88" t="s">
        <v>90</v>
      </c>
      <c r="AD6" s="88" t="s">
        <v>91</v>
      </c>
      <c r="AE6" s="88" t="s">
        <v>92</v>
      </c>
      <c r="AF6" s="88" t="s">
        <v>93</v>
      </c>
      <c r="AG6" s="88" t="s">
        <v>94</v>
      </c>
      <c r="AH6" s="88" t="s">
        <v>95</v>
      </c>
      <c r="AI6" s="88" t="s">
        <v>95</v>
      </c>
      <c r="AJ6" s="88" t="s">
        <v>95</v>
      </c>
      <c r="AK6" s="88" t="s">
        <v>95</v>
      </c>
      <c r="AL6" s="88" t="s">
        <v>96</v>
      </c>
      <c r="AM6" s="88" t="s">
        <v>97</v>
      </c>
      <c r="AN6" s="88" t="s">
        <v>98</v>
      </c>
      <c r="AO6" s="89" t="s">
        <v>99</v>
      </c>
      <c r="AP6" s="83" t="s">
        <v>100</v>
      </c>
      <c r="AQ6" s="81" t="s">
        <v>101</v>
      </c>
      <c r="AR6" s="90">
        <v>2024</v>
      </c>
      <c r="AS6" s="91">
        <v>2025</v>
      </c>
      <c r="AT6" s="90">
        <v>2026</v>
      </c>
      <c r="AU6" s="91">
        <v>2027</v>
      </c>
      <c r="AV6" s="90">
        <v>2028</v>
      </c>
      <c r="AW6" s="83" t="s">
        <v>102</v>
      </c>
      <c r="AX6" s="83" t="s">
        <v>103</v>
      </c>
      <c r="AY6" s="92" t="s">
        <v>104</v>
      </c>
      <c r="AZ6" s="93" t="s">
        <v>105</v>
      </c>
      <c r="BA6" s="94" t="s">
        <v>106</v>
      </c>
      <c r="BB6" s="94" t="s">
        <v>107</v>
      </c>
      <c r="BC6" s="94" t="s">
        <v>107</v>
      </c>
      <c r="BD6" s="84" t="s">
        <v>108</v>
      </c>
      <c r="BE6" s="83" t="s">
        <v>109</v>
      </c>
      <c r="BF6" s="83" t="s">
        <v>110</v>
      </c>
      <c r="BG6" s="95" t="s">
        <v>111</v>
      </c>
      <c r="BH6" s="96" t="s">
        <v>112</v>
      </c>
      <c r="BI6" s="96" t="s">
        <v>113</v>
      </c>
    </row>
    <row r="7" spans="1:61" ht="11.25" customHeight="1" x14ac:dyDescent="0.2">
      <c r="A7" s="55" t="s">
        <v>543</v>
      </c>
      <c r="B7" s="55" t="s">
        <v>544</v>
      </c>
      <c r="C7" s="156" t="s">
        <v>180</v>
      </c>
      <c r="D7" s="98" t="s">
        <v>545</v>
      </c>
      <c r="E7" s="157">
        <v>15</v>
      </c>
      <c r="F7" s="2">
        <v>329</v>
      </c>
      <c r="G7" s="2" t="s">
        <v>146</v>
      </c>
      <c r="H7" s="2" t="s">
        <v>146</v>
      </c>
      <c r="I7" s="100">
        <v>138.37</v>
      </c>
      <c r="J7" s="101">
        <f>(M7/I7)*100</f>
        <v>0.73715400737154002</v>
      </c>
      <c r="K7" s="102">
        <v>0.255</v>
      </c>
      <c r="L7" s="71">
        <v>4</v>
      </c>
      <c r="M7" s="28">
        <f>K7*L7</f>
        <v>1.02</v>
      </c>
      <c r="N7" s="103" t="s">
        <v>546</v>
      </c>
      <c r="O7" s="104">
        <v>0.248</v>
      </c>
      <c r="P7" s="158">
        <v>46028</v>
      </c>
      <c r="Q7" s="158">
        <v>46050</v>
      </c>
      <c r="R7" s="28">
        <f>(K7-O7)/O7*100</f>
        <v>2.8225806451612931</v>
      </c>
      <c r="S7" s="105">
        <f>IF(INDEX(Historical!$D$7:$D1062,MATCH(B7,Historical!$B$7:$B$1062,0))=0,"n/a",(INDEX(Historical!$C$7:$C$1062,MATCH(B7,Historical!$B$7:$B$1062,0))/INDEX(Historical!$D$7:$D$1062,MATCH(B7,Historical!$B$7:$B$1062,0))-1)*100)</f>
        <v>5.0847457627118731</v>
      </c>
      <c r="T7" s="105">
        <f>IF(INDEX(Historical!$F$7:$F$1062,MATCH(B7,Historical!$B$7:$B$1062,0))=0,"n/a",((INDEX(Historical!$C$7:$C$1062,MATCH(B7,Historical!$B$7:$B$1062,0))/INDEX(Historical!$F$7:$F$1062,MATCH(B7,Historical!$B$7:$B$1062,0)))^(1/3)-1)*100)</f>
        <v>5.7006023079112067</v>
      </c>
      <c r="U7" s="105">
        <f>IF(INDEX(Historical!$H$7:$H$1062,MATCH(B7,Historical!$B$7:$B$1062,0))=0,"n/a",((INDEX(Historical!$C$7:$C$1062,MATCH(B7,Historical!$B$7:$B$1062,0))/INDEX(Historical!$H$7:$H$1062,MATCH(B7,Historical!$B$7:$B$1062,0)))^(1/5)-1)*100)</f>
        <v>6.6193020302802719</v>
      </c>
      <c r="V7" s="105">
        <f>IF(INDEX(Historical!$M$7:$M$1062,MATCH(B7,Historical!$B$7:$B$1062,0))=0,"n/a",((INDEX(Historical!$C$7:$C$1062,MATCH(B7,Historical!$B$7:$B$1062,0))/INDEX(Historical!$M$7:$M$1062,MATCH(B7,Historical!$B$7:$B$1062,0)))^(1/10)-1)*100)</f>
        <v>9.507828735885715</v>
      </c>
      <c r="W7" s="106">
        <f>IF(OR(U7&lt;=0,U7="n/a",V7&lt;=0,V7="n/a"),"n/a",U7/V7)</f>
        <v>0.6961949162269635</v>
      </c>
      <c r="X7" s="107">
        <f>IF(OR(AJ7&lt;=0,AJ7="n/a",U7&lt;=0,U7="n/a"),"n/a",U7/AJ7)</f>
        <v>0.4509061328528795</v>
      </c>
      <c r="Y7" s="159"/>
      <c r="Z7" s="101">
        <f>IF(OR(AC7&lt;0.01,AC7="n/a"),"n/a",M7/AC7*100)</f>
        <v>20.481927710843372</v>
      </c>
      <c r="AA7" s="109">
        <f>IF(OR(AC7&lt;0.01,AC7="n/a"),"n/a",I7/AC7)</f>
        <v>27.785140562248994</v>
      </c>
      <c r="AB7" s="71">
        <v>10</v>
      </c>
      <c r="AC7" s="100">
        <v>4.9800000000000004</v>
      </c>
      <c r="AD7" s="100">
        <v>2.2200000000000002</v>
      </c>
      <c r="AE7" s="100">
        <v>5.4</v>
      </c>
      <c r="AF7" s="100">
        <v>5.48</v>
      </c>
      <c r="AG7" s="100">
        <v>21.33</v>
      </c>
      <c r="AH7" s="100">
        <v>8.34</v>
      </c>
      <c r="AI7" s="100">
        <v>9.02</v>
      </c>
      <c r="AJ7" s="100">
        <v>14.680000000000001</v>
      </c>
      <c r="AK7" s="100">
        <v>9.42</v>
      </c>
      <c r="AL7" s="100">
        <v>39080</v>
      </c>
      <c r="AM7" s="100">
        <v>0.33</v>
      </c>
      <c r="AN7" s="100">
        <v>0.47</v>
      </c>
      <c r="AO7" s="110">
        <f>IF(U7="n/a","n/a",IF(AA7&lt;0,"n/a",IF(AA7="n/a","n/a",J7+U7-AA7)))</f>
        <v>-20.42868452459718</v>
      </c>
      <c r="AP7" s="111">
        <f>IF(U7="n/a","n/a",J7+U7)</f>
        <v>7.356456037651812</v>
      </c>
      <c r="AQ7" s="112">
        <f>IF(OR(AC7&lt;0.01,AC7="n/a",AF7="n/a"),"n/a",(I7/SQRT(22.5*AC7*(I7/AF7))-1)*100)</f>
        <v>160.13891184956844</v>
      </c>
      <c r="AR7" s="101">
        <f>INDEX(Historical!$C$7:$C$1063,MATCH(B7,Historical!$B$7:$B$1063,0))*IF(AH7="n/a",1.03,IF(AH7&lt;0,1.01,IF(AH7&gt;10,1.1,(1+AH7/100))))</f>
        <v>1.0747327999999998</v>
      </c>
      <c r="AS7" s="109">
        <f>IF($AI7="n/a",1.03*AR7,IF($AI7&lt;0,1.01*AR7,IF($AI7&gt;10,1.1*AR7,(1+$AI7/100)*AR7)))</f>
        <v>1.1716736985599998</v>
      </c>
      <c r="AT7" s="109">
        <f>IF($AK7="n/a",1.03*AS7,IF($AK7&lt;0,1.01*AS7,IF($AK7&gt;10,1.1*AS7,(1+$AK7/100)*AS7)))</f>
        <v>1.2820453609643518</v>
      </c>
      <c r="AU7" s="109">
        <f>IF($AK7="n/a",1.03*AT7,IF($AK7&lt;0,1.01*AT7,IF($AK7&gt;10,1.1*AT7,(1+$AK7/100)*AT7)))</f>
        <v>1.402814033967194</v>
      </c>
      <c r="AV7" s="109">
        <f>IF($AK7="n/a",1.03*AU7,IF($AK7&lt;0,1.01*AU7,IF($AK7&gt;10,1.1*AU7,(1+$AK7/100)*AU7)))</f>
        <v>1.5349591159669036</v>
      </c>
      <c r="AW7" s="109">
        <f>SUM(AR7:AV7)</f>
        <v>6.4662250094584488</v>
      </c>
      <c r="AX7" s="113">
        <f>AW7/I7*100</f>
        <v>4.6731408610670293</v>
      </c>
      <c r="AY7" s="100">
        <v>1.24</v>
      </c>
      <c r="AZ7" s="100">
        <v>27.71</v>
      </c>
      <c r="BA7" s="100">
        <v>-13.66</v>
      </c>
      <c r="BB7" s="100">
        <v>5.08</v>
      </c>
      <c r="BC7" s="100">
        <v>5.62</v>
      </c>
      <c r="BE7" s="12">
        <v>2012</v>
      </c>
      <c r="BF7" s="12">
        <f>IF(BE7&gt;2020,0,IF(BE7&gt;2008,1,IF(BE7&gt;2001,2,IF(BE7&gt;1990,3,IF(BE7&gt;1980,4,IF(BE7&gt;1973,5,IF(BE7&gt;1970,6,IF(BE7&gt;1960,7,IF(BE7&gt;1958,8,IF(BE7&gt;1953,9,10))))))))))</f>
        <v>1</v>
      </c>
      <c r="BG7" s="100">
        <v>11.21</v>
      </c>
      <c r="BH7" t="s">
        <v>121</v>
      </c>
      <c r="BI7" t="s">
        <v>122</v>
      </c>
    </row>
    <row r="8" spans="1:61" ht="11.25" customHeight="1" x14ac:dyDescent="0.2">
      <c r="A8" s="123" t="s">
        <v>547</v>
      </c>
      <c r="B8" s="55" t="s">
        <v>548</v>
      </c>
      <c r="C8" s="156" t="s">
        <v>198</v>
      </c>
      <c r="D8" s="98" t="s">
        <v>549</v>
      </c>
      <c r="E8" s="157">
        <v>15</v>
      </c>
      <c r="F8" s="2">
        <v>349</v>
      </c>
      <c r="G8" s="2" t="s">
        <v>146</v>
      </c>
      <c r="H8" s="2" t="s">
        <v>146</v>
      </c>
      <c r="I8" s="100">
        <v>308.91000000000003</v>
      </c>
      <c r="J8" s="101">
        <f>(M8/I8)*100</f>
        <v>0.34961639312421094</v>
      </c>
      <c r="K8" s="102">
        <v>0.27</v>
      </c>
      <c r="L8" s="71">
        <v>4</v>
      </c>
      <c r="M8" s="28">
        <f>K8*L8</f>
        <v>1.08</v>
      </c>
      <c r="N8" s="103" t="s">
        <v>550</v>
      </c>
      <c r="O8" s="104">
        <v>0.26</v>
      </c>
      <c r="P8" s="158">
        <v>46153</v>
      </c>
      <c r="Q8" s="158">
        <v>46156</v>
      </c>
      <c r="R8" s="28">
        <f>(K8-O8)/O8*100</f>
        <v>3.8461538461538494</v>
      </c>
      <c r="S8" s="105">
        <f>IF(INDEX(Historical!$D$7:$D1063,MATCH(B8,Historical!$B$7:$B$1062,0))=0,"n/a",(INDEX(Historical!$C$7:$C$1062,MATCH(B8,Historical!$B$7:$B$1062,0))/INDEX(Historical!$D$7:$D$1062,MATCH(B8,Historical!$B$7:$B$1062,0))-1)*100)</f>
        <v>4.0404040404040442</v>
      </c>
      <c r="T8" s="105">
        <f>IF(INDEX(Historical!$F$7:$F$1062,MATCH(B8,Historical!$B$7:$B$1062,0))=0,"n/a",((INDEX(Historical!$C$7:$C$1062,MATCH(B8,Historical!$B$7:$B$1062,0))/INDEX(Historical!$F$7:$F$1062,MATCH(B8,Historical!$B$7:$B$1062,0)))^(1/3)-1)*100)</f>
        <v>4.2154106425138949</v>
      </c>
      <c r="U8" s="105">
        <f>IF(INDEX(Historical!$H$7:$H$1062,MATCH(B8,Historical!$B$7:$B$1062,0))=0,"n/a",((INDEX(Historical!$C$7:$C$1062,MATCH(B8,Historical!$B$7:$B$1062,0))/INDEX(Historical!$H$7:$H$1062,MATCH(B8,Historical!$B$7:$B$1062,0)))^(1/5)-1)*100)</f>
        <v>4.9878250167866511</v>
      </c>
      <c r="V8" s="105">
        <f>IF(INDEX(Historical!$M$7:$M$1062,MATCH(B8,Historical!$B$7:$B$1062,0))=0,"n/a",((INDEX(Historical!$C$7:$C$1062,MATCH(B8,Historical!$B$7:$B$1062,0))/INDEX(Historical!$M$7:$M$1062,MATCH(B8,Historical!$B$7:$B$1062,0)))^(1/10)-1)*100)</f>
        <v>7.3346928412453272</v>
      </c>
      <c r="W8" s="106">
        <f>IF(OR(U8&lt;=0,U8="n/a",V8&lt;=0,V8="n/a"),"n/a",U8/V8)</f>
        <v>0.68003188746207799</v>
      </c>
      <c r="X8" s="107">
        <f>IF(OR(AJ8&lt;=0,AJ8="n/a",U8&lt;=0,U8="n/a"),"n/a",U8/AJ8)</f>
        <v>0.27849385911706592</v>
      </c>
      <c r="Y8" s="160" t="s">
        <v>551</v>
      </c>
      <c r="Z8" s="101">
        <f>IF(OR(AC8&lt;0.01,AC8="n/a"),"n/a",M8/AC8*100)</f>
        <v>12.38532110091743</v>
      </c>
      <c r="AA8" s="109">
        <f>IF(OR(AC8&lt;0.01,AC8="n/a"),"n/a",I8/AC8)</f>
        <v>35.425458715596328</v>
      </c>
      <c r="AB8" s="71">
        <v>9</v>
      </c>
      <c r="AC8" s="100">
        <v>8.7200000000000006</v>
      </c>
      <c r="AD8" s="100">
        <v>2.54</v>
      </c>
      <c r="AE8" s="100">
        <v>9.7200000000000006</v>
      </c>
      <c r="AF8" s="100">
        <v>41.97</v>
      </c>
      <c r="AG8" s="100">
        <v>148.75</v>
      </c>
      <c r="AH8" s="100">
        <v>18</v>
      </c>
      <c r="AI8" s="100">
        <v>8.9700000000000006</v>
      </c>
      <c r="AJ8" s="100">
        <v>17.91</v>
      </c>
      <c r="AK8" s="100">
        <v>12.7</v>
      </c>
      <c r="AL8" s="100">
        <v>4537070</v>
      </c>
      <c r="AM8" s="100">
        <v>0.12</v>
      </c>
      <c r="AN8" s="100">
        <v>0.78</v>
      </c>
      <c r="AO8" s="110">
        <f>IF(U8="n/a","n/a",IF(AA8&lt;0,"n/a",IF(AA8="n/a","n/a",J8+U8-AA8)))</f>
        <v>-30.088017305685465</v>
      </c>
      <c r="AP8" s="111">
        <f>IF(U8="n/a","n/a",J8+U8)</f>
        <v>5.3374414099108618</v>
      </c>
      <c r="AQ8" s="112">
        <f>IF(OR(AC8&lt;0.01,AC8="n/a",AF8="n/a"),"n/a",(I8/SQRT(22.5*AC8*(I8/AF8))-1)*100)</f>
        <v>712.89783485273028</v>
      </c>
      <c r="AR8" s="101">
        <f>INDEX(Historical!$C$7:$C$1063,MATCH(B8,Historical!$B$7:$B$1063,0))*IF(AH8="n/a",1.03,IF(AH8&lt;0,1.01,IF(AH8&gt;10,1.1,(1+AH8/100))))</f>
        <v>1.1330000000000002</v>
      </c>
      <c r="AS8" s="109">
        <f>IF($AI8="n/a",1.03*AR8,IF($AI8&lt;0,1.01*AR8,IF($AI8&gt;10,1.1*AR8,(1+$AI8/100)*AR8)))</f>
        <v>1.2346301000000004</v>
      </c>
      <c r="AT8" s="109">
        <f>IF($AK8="n/a",1.03*AS8,IF($AK8&lt;0,1.01*AS8,IF($AK8&gt;10,1.1*AS8,(1+$AK8/100)*AS8)))</f>
        <v>1.3580931100000004</v>
      </c>
      <c r="AU8" s="109">
        <f>IF($AK8="n/a",1.03*AT8,IF($AK8&lt;0,1.01*AT8,IF($AK8&gt;10,1.1*AT8,(1+$AK8/100)*AT8)))</f>
        <v>1.4939024210000007</v>
      </c>
      <c r="AV8" s="109">
        <f>IF($AK8="n/a",1.03*AU8,IF($AK8&lt;0,1.01*AU8,IF($AK8&gt;10,1.1*AU8,(1+$AK8/100)*AU8)))</f>
        <v>1.6432926631000009</v>
      </c>
      <c r="AW8" s="109">
        <f>SUM(AR8:AV8)</f>
        <v>6.8629182941000018</v>
      </c>
      <c r="AX8" s="113">
        <f>AW8/I8*100</f>
        <v>2.2216562410087084</v>
      </c>
      <c r="AY8" s="100">
        <v>1.07</v>
      </c>
      <c r="AZ8" s="100">
        <v>53.31</v>
      </c>
      <c r="BA8" s="100">
        <v>-10.35</v>
      </c>
      <c r="BB8" s="100">
        <v>-0.19</v>
      </c>
      <c r="BC8" s="100">
        <v>11.129999999999999</v>
      </c>
      <c r="BE8" s="12">
        <v>2012</v>
      </c>
      <c r="BF8" s="12">
        <f>IF(BE8&gt;2020,0,IF(BE8&gt;2008,1,IF(BE8&gt;2001,2,IF(BE8&gt;1990,3,IF(BE8&gt;1980,4,IF(BE8&gt;1973,5,IF(BE8&gt;1970,6,IF(BE8&gt;1960,7,IF(BE8&gt;1958,8,IF(BE8&gt;1953,9,10))))))))))</f>
        <v>1</v>
      </c>
      <c r="BG8" s="100">
        <v>36.08</v>
      </c>
      <c r="BH8" t="s">
        <v>121</v>
      </c>
      <c r="BI8" t="s">
        <v>122</v>
      </c>
    </row>
    <row r="9" spans="1:61" ht="11.25" customHeight="1" x14ac:dyDescent="0.2">
      <c r="A9" s="55" t="s">
        <v>552</v>
      </c>
      <c r="B9" s="55" t="s">
        <v>553</v>
      </c>
      <c r="C9" s="156" t="s">
        <v>180</v>
      </c>
      <c r="D9" s="98" t="s">
        <v>554</v>
      </c>
      <c r="E9" s="157">
        <v>14</v>
      </c>
      <c r="F9" s="2">
        <v>376</v>
      </c>
      <c r="G9" s="2" t="s">
        <v>119</v>
      </c>
      <c r="H9" s="2" t="s">
        <v>119</v>
      </c>
      <c r="I9" s="100">
        <v>250.94</v>
      </c>
      <c r="J9" s="101">
        <f>(M9/I9)*100</f>
        <v>2.757631306288356</v>
      </c>
      <c r="K9" s="102">
        <v>1.73</v>
      </c>
      <c r="L9" s="71">
        <v>4</v>
      </c>
      <c r="M9" s="28">
        <f>K9*L9</f>
        <v>6.92</v>
      </c>
      <c r="N9" s="103" t="s">
        <v>151</v>
      </c>
      <c r="O9" s="104">
        <v>1.64</v>
      </c>
      <c r="P9" s="158">
        <v>46038</v>
      </c>
      <c r="Q9" s="158">
        <v>46070</v>
      </c>
      <c r="R9" s="28">
        <f>(K9-O9)/O9*100</f>
        <v>5.4878048780487854</v>
      </c>
      <c r="S9" s="105">
        <f>IF(INDEX(Historical!$D$7:$D1064,MATCH(B9,Historical!$B$7:$B$1062,0))=0,"n/a",(INDEX(Historical!$C$7:$C$1062,MATCH(B9,Historical!$B$7:$B$1062,0))/INDEX(Historical!$D$7:$D$1062,MATCH(B9,Historical!$B$7:$B$1062,0))-1)*100)</f>
        <v>5.8064516129032073</v>
      </c>
      <c r="T9" s="105">
        <f>IF(INDEX(Historical!$F$7:$F$1062,MATCH(B9,Historical!$B$7:$B$1062,0))=0,"n/a",((INDEX(Historical!$C$7:$C$1062,MATCH(B9,Historical!$B$7:$B$1062,0))/INDEX(Historical!$F$7:$F$1062,MATCH(B9,Historical!$B$7:$B$1062,0)))^(1/3)-1)*100)</f>
        <v>5.1658924840769949</v>
      </c>
      <c r="U9" s="105">
        <f>IF(INDEX(Historical!$H$7:$H$1062,MATCH(B9,Historical!$B$7:$B$1062,0))=0,"n/a",((INDEX(Historical!$C$7:$C$1062,MATCH(B9,Historical!$B$7:$B$1062,0))/INDEX(Historical!$H$7:$H$1062,MATCH(B9,Historical!$B$7:$B$1062,0)))^(1/5)-1)*100)</f>
        <v>6.8051927565147885</v>
      </c>
      <c r="V9" s="105">
        <f>IF(INDEX(Historical!$M$7:$M$1062,MATCH(B9,Historical!$B$7:$B$1062,0))=0,"n/a",((INDEX(Historical!$C$7:$C$1062,MATCH(B9,Historical!$B$7:$B$1062,0))/INDEX(Historical!$M$7:$M$1062,MATCH(B9,Historical!$B$7:$B$1062,0)))^(1/10)-1)*100)</f>
        <v>12.500705770728127</v>
      </c>
      <c r="W9" s="106">
        <f>IF(OR(U9&lt;=0,U9="n/a",V9&lt;=0,V9="n/a"),"n/a",U9/V9)</f>
        <v>0.54438468365921766</v>
      </c>
      <c r="X9" s="107" t="str">
        <f>IF(OR(AJ9&lt;=0,AJ9="n/a",U9&lt;=0,U9="n/a"),"n/a",U9/AJ9)</f>
        <v>n/a</v>
      </c>
      <c r="Y9" s="123"/>
      <c r="Z9" s="101">
        <f>IF(OR(AC9&lt;0.01,AC9="n/a"),"n/a",M9/AC9*100)</f>
        <v>340.88669950738921</v>
      </c>
      <c r="AA9" s="109">
        <f>IF(OR(AC9&lt;0.01,AC9="n/a"),"n/a",I9/AC9)</f>
        <v>123.61576354679804</v>
      </c>
      <c r="AB9" s="71">
        <v>12</v>
      </c>
      <c r="AC9" s="100">
        <v>2.0299999999999998</v>
      </c>
      <c r="AD9" s="100">
        <v>0.69</v>
      </c>
      <c r="AE9" s="100">
        <v>7.06</v>
      </c>
      <c r="AF9" s="100" t="s">
        <v>142</v>
      </c>
      <c r="AG9" s="100">
        <v>15221.82</v>
      </c>
      <c r="AH9" s="100">
        <v>40.61</v>
      </c>
      <c r="AI9" s="100">
        <v>17.080000000000002</v>
      </c>
      <c r="AJ9" s="100">
        <v>-2.81</v>
      </c>
      <c r="AK9" s="100">
        <v>22.07</v>
      </c>
      <c r="AL9" s="100">
        <v>443360</v>
      </c>
      <c r="AM9" s="100">
        <v>0.12</v>
      </c>
      <c r="AN9" s="100" t="s">
        <v>142</v>
      </c>
      <c r="AO9" s="110">
        <f>IF(U9="n/a","n/a",IF(AA9&lt;0,"n/a",IF(AA9="n/a","n/a",J9+U9-AA9)))</f>
        <v>-114.05293948399489</v>
      </c>
      <c r="AP9" s="111">
        <f>IF(U9="n/a","n/a",J9+U9)</f>
        <v>9.5628240628031449</v>
      </c>
      <c r="AQ9" s="112" t="str">
        <f>IF(OR(AC9&lt;0.01,AC9="n/a",AF9="n/a"),"n/a",(I9/SQRT(22.5*AC9*(I9/AF9))-1)*100)</f>
        <v>n/a</v>
      </c>
      <c r="AR9" s="101">
        <f>INDEX(Historical!$C$7:$C$1063,MATCH(B9,Historical!$B$7:$B$1063,0))*IF(AH9="n/a",1.03,IF(AH9&lt;0,1.01,IF(AH9&gt;10,1.1,(1+AH9/100))))</f>
        <v>7.2160000000000002</v>
      </c>
      <c r="AS9" s="109">
        <f>IF($AI9="n/a",1.03*AR9,IF($AI9&lt;0,1.01*AR9,IF($AI9&gt;10,1.1*AR9,(1+$AI9/100)*AR9)))</f>
        <v>7.9376000000000007</v>
      </c>
      <c r="AT9" s="109">
        <f>IF($AK9="n/a",1.03*AS9,IF($AK9&lt;0,1.01*AS9,IF($AK9&gt;10,1.1*AS9,(1+$AK9/100)*AS9)))</f>
        <v>8.7313600000000022</v>
      </c>
      <c r="AU9" s="109">
        <f>IF($AK9="n/a",1.03*AT9,IF($AK9&lt;0,1.01*AT9,IF($AK9&gt;10,1.1*AT9,(1+$AK9/100)*AT9)))</f>
        <v>9.6044960000000028</v>
      </c>
      <c r="AV9" s="109">
        <f>IF($AK9="n/a",1.03*AU9,IF($AK9&lt;0,1.01*AU9,IF($AK9&gt;10,1.1*AU9,(1+$AK9/100)*AU9)))</f>
        <v>10.564945600000003</v>
      </c>
      <c r="AW9" s="109">
        <f>SUM(AR9:AV9)</f>
        <v>44.054401600000006</v>
      </c>
      <c r="AX9" s="113">
        <f>AW9/I9*100</f>
        <v>17.555751016179169</v>
      </c>
      <c r="AY9" s="100">
        <v>0.28000000000000003</v>
      </c>
      <c r="AZ9" s="100">
        <v>33.75</v>
      </c>
      <c r="BA9" s="100">
        <v>-6.18</v>
      </c>
      <c r="BB9" s="100">
        <v>5.4</v>
      </c>
      <c r="BC9" s="100">
        <v>11.68</v>
      </c>
      <c r="BE9" s="12">
        <v>2013</v>
      </c>
      <c r="BF9" s="12">
        <f>IF(BE9&gt;2020,0,IF(BE9&gt;2008,1,IF(BE9&gt;2001,2,IF(BE9&gt;1990,3,IF(BE9&gt;1980,4,IF(BE9&gt;1973,5,IF(BE9&gt;1970,6,IF(BE9&gt;1960,7,IF(BE9&gt;1958,8,IF(BE9&gt;1953,9,10))))))))))</f>
        <v>1</v>
      </c>
      <c r="BG9" s="100">
        <v>2.64</v>
      </c>
      <c r="BH9" t="s">
        <v>121</v>
      </c>
      <c r="BI9" t="s">
        <v>122</v>
      </c>
    </row>
    <row r="10" spans="1:61" ht="11.25" customHeight="1" x14ac:dyDescent="0.2">
      <c r="A10" s="55" t="s">
        <v>114</v>
      </c>
      <c r="B10" s="55" t="s">
        <v>115</v>
      </c>
      <c r="C10" s="156" t="s">
        <v>116</v>
      </c>
      <c r="D10" s="98" t="s">
        <v>117</v>
      </c>
      <c r="E10" s="157">
        <v>59</v>
      </c>
      <c r="F10" s="2">
        <v>18</v>
      </c>
      <c r="G10" s="2" t="s">
        <v>118</v>
      </c>
      <c r="H10" s="2" t="s">
        <v>119</v>
      </c>
      <c r="I10" s="100">
        <v>47.91</v>
      </c>
      <c r="J10" s="101">
        <f>(M10/I10)*100</f>
        <v>2.4212064287205175</v>
      </c>
      <c r="K10" s="102">
        <v>0.28999999999999998</v>
      </c>
      <c r="L10" s="71">
        <v>4</v>
      </c>
      <c r="M10" s="28">
        <f>K10*L10</f>
        <v>1.1599999999999999</v>
      </c>
      <c r="N10" s="103" t="s">
        <v>120</v>
      </c>
      <c r="O10" s="104">
        <v>0.26500000000000001</v>
      </c>
      <c r="P10" s="158">
        <v>46038</v>
      </c>
      <c r="Q10" s="158">
        <v>46055</v>
      </c>
      <c r="R10" s="28">
        <f>(K10-O10)/O10*100</f>
        <v>9.4339622641509298</v>
      </c>
      <c r="S10" s="105">
        <f>IF(INDEX(Historical!$D$7:$D1065,MATCH(B10,Historical!$B$7:$B$1062,0))=0,"n/a",(INDEX(Historical!$C$7:$C$1062,MATCH(B10,Historical!$B$7:$B$1062,0))/INDEX(Historical!$D$7:$D$1062,MATCH(B10,Historical!$B$7:$B$1062,0))-1)*100)</f>
        <v>17.777777777777782</v>
      </c>
      <c r="T10" s="105">
        <f>IF(INDEX(Historical!$F$7:$F$1062,MATCH(B10,Historical!$B$7:$B$1062,0))=0,"n/a",((INDEX(Historical!$C$7:$C$1062,MATCH(B10,Historical!$B$7:$B$1062,0))/INDEX(Historical!$F$7:$F$1062,MATCH(B10,Historical!$B$7:$B$1062,0)))^(1/3)-1)*100)</f>
        <v>10.765306656385331</v>
      </c>
      <c r="U10" s="105">
        <f>IF(INDEX(Historical!$H$7:$H$1062,MATCH(B10,Historical!$B$7:$B$1062,0))=0,"n/a",((INDEX(Historical!$C$7:$C$1062,MATCH(B10,Historical!$B$7:$B$1062,0))/INDEX(Historical!$H$7:$H$1062,MATCH(B10,Historical!$B$7:$B$1062,0)))^(1/5)-1)*100)</f>
        <v>7.4520805832128945</v>
      </c>
      <c r="V10" s="105">
        <f>IF(INDEX(Historical!$M$7:$M$1062,MATCH(B10,Historical!$B$7:$B$1062,0))=0,"n/a",((INDEX(Historical!$C$7:$C$1062,MATCH(B10,Historical!$B$7:$B$1062,0))/INDEX(Historical!$M$7:$M$1062,MATCH(B10,Historical!$B$7:$B$1062,0)))^(1/10)-1)*100)</f>
        <v>5.1750165741873522</v>
      </c>
      <c r="W10" s="106">
        <f>IF(OR(U10&lt;=0,U10="n/a",V10&lt;=0,V10="n/a"),"n/a",U10/V10)</f>
        <v>1.440010959652456</v>
      </c>
      <c r="X10" s="107">
        <f>IF(OR(AJ10&lt;=0,AJ10="n/a",U10&lt;=0,U10="n/a"),"n/a",U10/AJ10)</f>
        <v>2.9056344146344188E-2</v>
      </c>
      <c r="Y10" s="161"/>
      <c r="Z10" s="101">
        <f>IF(OR(AC10&lt;0.01,AC10="n/a"),"n/a",M10/AC10*100)</f>
        <v>44.615384615384613</v>
      </c>
      <c r="AA10" s="109">
        <f>IF(OR(AC10&lt;0.01,AC10="n/a"),"n/a",I10/AC10)</f>
        <v>18.426923076923075</v>
      </c>
      <c r="AB10" s="71">
        <v>10</v>
      </c>
      <c r="AC10" s="100">
        <v>2.6</v>
      </c>
      <c r="AD10" s="100">
        <v>1.1399999999999999</v>
      </c>
      <c r="AE10" s="100">
        <v>0.31</v>
      </c>
      <c r="AF10" s="100">
        <v>1.61</v>
      </c>
      <c r="AG10" s="100">
        <v>8.870000000000001</v>
      </c>
      <c r="AH10" s="100">
        <v>15.620000000000001</v>
      </c>
      <c r="AI10" s="100">
        <v>9.49</v>
      </c>
      <c r="AJ10" s="100">
        <v>256.47000000000003</v>
      </c>
      <c r="AK10" s="100">
        <v>9.66</v>
      </c>
      <c r="AL10" s="100">
        <v>2810</v>
      </c>
      <c r="AM10" s="100">
        <v>1.59</v>
      </c>
      <c r="AN10" s="100">
        <v>1.1299999999999999</v>
      </c>
      <c r="AO10" s="110">
        <f>IF(U10="n/a","n/a",IF(AA10&lt;0,"n/a",IF(AA10="n/a","n/a",J10+U10-AA10)))</f>
        <v>-8.5536360649896626</v>
      </c>
      <c r="AP10" s="111">
        <f>IF(U10="n/a","n/a",J10+U10)</f>
        <v>9.873287011933412</v>
      </c>
      <c r="AQ10" s="112">
        <f>IF(OR(AC10&lt;0.01,AC10="n/a",AF10="n/a"),"n/a",(I10/SQRT(22.5*AC10*(I10/AF10))-1)*100)</f>
        <v>14.828076616684548</v>
      </c>
      <c r="AR10" s="101">
        <f>INDEX(Historical!$C$7:$C$1063,MATCH(B10,Historical!$B$7:$B$1063,0))*IF(AH10="n/a",1.03,IF(AH10&lt;0,1.01,IF(AH10&gt;10,1.1,(1+AH10/100))))</f>
        <v>1.1660000000000001</v>
      </c>
      <c r="AS10" s="109">
        <f>IF($AI10="n/a",1.03*AR10,IF($AI10&lt;0,1.01*AR10,IF($AI10&gt;10,1.1*AR10,(1+$AI10/100)*AR10)))</f>
        <v>1.2766534</v>
      </c>
      <c r="AT10" s="109">
        <f>IF($AK10="n/a",1.03*AS10,IF($AK10&lt;0,1.01*AS10,IF($AK10&gt;10,1.1*AS10,(1+$AK10/100)*AS10)))</f>
        <v>1.39997811844</v>
      </c>
      <c r="AU10" s="109">
        <f>IF($AK10="n/a",1.03*AT10,IF($AK10&lt;0,1.01*AT10,IF($AK10&gt;10,1.1*AT10,(1+$AK10/100)*AT10)))</f>
        <v>1.5352160046813039</v>
      </c>
      <c r="AV10" s="109">
        <f>IF($AK10="n/a",1.03*AU10,IF($AK10&lt;0,1.01*AU10,IF($AK10&gt;10,1.1*AU10,(1+$AK10/100)*AU10)))</f>
        <v>1.6835178707335179</v>
      </c>
      <c r="AW10" s="109">
        <f>SUM(AR10:AV10)</f>
        <v>7.0613653938548211</v>
      </c>
      <c r="AX10" s="113">
        <f>AW10/I10*100</f>
        <v>14.738813178574036</v>
      </c>
      <c r="AY10" s="100">
        <v>0.68</v>
      </c>
      <c r="AZ10" s="100">
        <v>29.62</v>
      </c>
      <c r="BA10" s="100">
        <v>-4.41</v>
      </c>
      <c r="BB10" s="100">
        <v>8.23</v>
      </c>
      <c r="BC10" s="100">
        <v>11.35</v>
      </c>
      <c r="BE10" s="12">
        <v>1968</v>
      </c>
      <c r="BF10" s="12">
        <f>IF(BE10&gt;2020,0,IF(BE10&gt;2008,1,IF(BE10&gt;2001,2,IF(BE10&gt;1990,3,IF(BE10&gt;1980,4,IF(BE10&gt;1973,5,IF(BE10&gt;1970,6,IF(BE10&gt;1960,7,IF(BE10&gt;1958,8,IF(BE10&gt;1953,9,10))))))))))</f>
        <v>7</v>
      </c>
      <c r="BG10" s="100">
        <v>2.8899999999999997</v>
      </c>
      <c r="BH10" t="s">
        <v>121</v>
      </c>
      <c r="BI10" t="s">
        <v>122</v>
      </c>
    </row>
    <row r="11" spans="1:61" ht="11.25" customHeight="1" x14ac:dyDescent="0.2">
      <c r="A11" s="55" t="s">
        <v>555</v>
      </c>
      <c r="B11" s="55" t="s">
        <v>556</v>
      </c>
      <c r="C11" s="156" t="s">
        <v>180</v>
      </c>
      <c r="D11" s="98" t="s">
        <v>181</v>
      </c>
      <c r="E11" s="157">
        <v>13</v>
      </c>
      <c r="F11" s="2">
        <v>420</v>
      </c>
      <c r="G11" s="2" t="s">
        <v>119</v>
      </c>
      <c r="H11" s="2" t="s">
        <v>119</v>
      </c>
      <c r="I11" s="100">
        <v>105.7</v>
      </c>
      <c r="J11" s="101">
        <f>(M11/I11)*100</f>
        <v>2.3841059602649004</v>
      </c>
      <c r="K11" s="102">
        <v>0.63</v>
      </c>
      <c r="L11" s="71">
        <v>4</v>
      </c>
      <c r="M11" s="28">
        <f>K11*L11</f>
        <v>2.52</v>
      </c>
      <c r="N11" s="103" t="s">
        <v>151</v>
      </c>
      <c r="O11" s="104">
        <v>0.59</v>
      </c>
      <c r="P11" s="158">
        <v>46037</v>
      </c>
      <c r="Q11" s="158">
        <v>46066</v>
      </c>
      <c r="R11" s="28">
        <f>(K11-O11)/O11*100</f>
        <v>6.7796610169491593</v>
      </c>
      <c r="S11" s="105">
        <f>IF(INDEX(Historical!$D$7:$D1066,MATCH(B11,Historical!$B$7:$B$1062,0))=0,"n/a",(INDEX(Historical!$C$7:$C$1062,MATCH(B11,Historical!$B$7:$B$1062,0))/INDEX(Historical!$D$7:$D$1062,MATCH(B11,Historical!$B$7:$B$1062,0))-1)*100)</f>
        <v>7.2727272727272529</v>
      </c>
      <c r="T11" s="105">
        <f>IF(INDEX(Historical!$F$7:$F$1062,MATCH(B11,Historical!$B$7:$B$1062,0))=0,"n/a",((INDEX(Historical!$C$7:$C$1062,MATCH(B11,Historical!$B$7:$B$1062,0))/INDEX(Historical!$F$7:$F$1062,MATCH(B11,Historical!$B$7:$B$1062,0)))^(1/3)-1)*100)</f>
        <v>7.8743150660129491</v>
      </c>
      <c r="U11" s="105">
        <f>IF(INDEX(Historical!$H$7:$H$1062,MATCH(B11,Historical!$B$7:$B$1062,0))=0,"n/a",((INDEX(Historical!$C$7:$C$1062,MATCH(B11,Historical!$B$7:$B$1062,0))/INDEX(Historical!$H$7:$H$1062,MATCH(B11,Historical!$B$7:$B$1062,0)))^(1/5)-1)*100)</f>
        <v>10.384959381787073</v>
      </c>
      <c r="V11" s="105">
        <f>IF(INDEX(Historical!$M$7:$M$1062,MATCH(B11,Historical!$B$7:$B$1062,0))=0,"n/a",((INDEX(Historical!$C$7:$C$1062,MATCH(B11,Historical!$B$7:$B$1062,0))/INDEX(Historical!$M$7:$M$1062,MATCH(B11,Historical!$B$7:$B$1062,0)))^(1/10)-1)*100)</f>
        <v>9.4117783487466475</v>
      </c>
      <c r="W11" s="106">
        <f>IF(OR(U11&lt;=0,U11="n/a",V11&lt;=0,V11="n/a"),"n/a",U11/V11)</f>
        <v>1.1034003348761419</v>
      </c>
      <c r="X11" s="107">
        <f>IF(OR(AJ11&lt;=0,AJ11="n/a",U11&lt;=0,U11="n/a"),"n/a",U11/AJ11)</f>
        <v>1.26184196619527</v>
      </c>
      <c r="Y11" s="159"/>
      <c r="Z11" s="101">
        <f>IF(OR(AC11&lt;0.01,AC11="n/a"),"n/a",M11/AC11*100)</f>
        <v>81.553398058252441</v>
      </c>
      <c r="AA11" s="109">
        <f>IF(OR(AC11&lt;0.01,AC11="n/a"),"n/a",I11/AC11)</f>
        <v>34.207119741100328</v>
      </c>
      <c r="AB11" s="71">
        <v>12</v>
      </c>
      <c r="AC11" s="100">
        <v>3.09</v>
      </c>
      <c r="AD11" s="100">
        <v>1.88</v>
      </c>
      <c r="AE11" s="100">
        <v>3.93</v>
      </c>
      <c r="AF11" s="100">
        <v>3.58</v>
      </c>
      <c r="AG11" s="100">
        <v>10.63</v>
      </c>
      <c r="AH11" s="100">
        <v>7.0900000000000007</v>
      </c>
      <c r="AI11" s="100">
        <v>9.93</v>
      </c>
      <c r="AJ11" s="100">
        <v>8.23</v>
      </c>
      <c r="AK11" s="100">
        <v>9.2799999999999994</v>
      </c>
      <c r="AL11" s="100">
        <v>182900</v>
      </c>
      <c r="AM11" s="100">
        <v>0.67999999999999994</v>
      </c>
      <c r="AN11" s="100">
        <v>0.64</v>
      </c>
      <c r="AO11" s="110">
        <f>IF(U11="n/a","n/a",IF(AA11&lt;0,"n/a",IF(AA11="n/a","n/a",J11+U11-AA11)))</f>
        <v>-21.438054399048355</v>
      </c>
      <c r="AP11" s="111">
        <f>IF(U11="n/a","n/a",J11+U11)</f>
        <v>12.769065342051974</v>
      </c>
      <c r="AQ11" s="112">
        <f>IF(OR(AC11&lt;0.01,AC11="n/a",AF11="n/a"),"n/a",(I11/SQRT(22.5*AC11*(I11/AF11))-1)*100)</f>
        <v>133.2966529960791</v>
      </c>
      <c r="AR11" s="101">
        <f>INDEX(Historical!$C$7:$C$1063,MATCH(B11,Historical!$B$7:$B$1063,0))*IF(AH11="n/a",1.03,IF(AH11&lt;0,1.01,IF(AH11&gt;10,1.1,(1+AH11/100))))</f>
        <v>2.5273239999999997</v>
      </c>
      <c r="AS11" s="109">
        <f>IF($AI11="n/a",1.03*AR11,IF($AI11&lt;0,1.01*AR11,IF($AI11&gt;10,1.1*AR11,(1+$AI11/100)*AR11)))</f>
        <v>2.7782872731999997</v>
      </c>
      <c r="AT11" s="109">
        <f>IF($AK11="n/a",1.03*AS11,IF($AK11&lt;0,1.01*AS11,IF($AK11&gt;10,1.1*AS11,(1+$AK11/100)*AS11)))</f>
        <v>3.0361123321529595</v>
      </c>
      <c r="AU11" s="109">
        <f>IF($AK11="n/a",1.03*AT11,IF($AK11&lt;0,1.01*AT11,IF($AK11&gt;10,1.1*AT11,(1+$AK11/100)*AT11)))</f>
        <v>3.317863556576754</v>
      </c>
      <c r="AV11" s="109">
        <f>IF($AK11="n/a",1.03*AU11,IF($AK11&lt;0,1.01*AU11,IF($AK11&gt;10,1.1*AU11,(1+$AK11/100)*AU11)))</f>
        <v>3.6257612946270767</v>
      </c>
      <c r="AW11" s="109">
        <f>SUM(AR11:AV11)</f>
        <v>15.28534845655679</v>
      </c>
      <c r="AX11" s="113">
        <f>AW11/I11*100</f>
        <v>14.461067603175771</v>
      </c>
      <c r="AY11" s="100">
        <v>0.57999999999999996</v>
      </c>
      <c r="AZ11" s="100">
        <v>28.95</v>
      </c>
      <c r="BA11" s="100">
        <v>-23.119999999999997</v>
      </c>
      <c r="BB11" s="100">
        <v>13.29</v>
      </c>
      <c r="BC11" s="100">
        <v>-2.4500000000000002</v>
      </c>
      <c r="BE11" s="12">
        <v>2014</v>
      </c>
      <c r="BF11" s="12">
        <f>IF(BE11&gt;2020,0,IF(BE11&gt;2008,1,IF(BE11&gt;2001,2,IF(BE11&gt;1990,3,IF(BE11&gt;1980,4,IF(BE11&gt;1973,5,IF(BE11&gt;1970,6,IF(BE11&gt;1960,7,IF(BE11&gt;1958,8,IF(BE11&gt;1953,9,10))))))))))</f>
        <v>1</v>
      </c>
      <c r="BG11" s="100">
        <v>5.59</v>
      </c>
      <c r="BH11" t="s">
        <v>121</v>
      </c>
      <c r="BI11" t="s">
        <v>122</v>
      </c>
    </row>
    <row r="12" spans="1:61" ht="11.25" customHeight="1" x14ac:dyDescent="0.2">
      <c r="A12" s="146" t="s">
        <v>5610</v>
      </c>
      <c r="B12" s="55" t="s">
        <v>5599</v>
      </c>
      <c r="C12" s="156" t="s">
        <v>116</v>
      </c>
      <c r="D12" s="98" t="s">
        <v>840</v>
      </c>
      <c r="E12" s="157">
        <v>5</v>
      </c>
      <c r="F12" s="2">
        <v>697</v>
      </c>
      <c r="G12" s="2" t="s">
        <v>146</v>
      </c>
      <c r="H12" s="2" t="s">
        <v>146</v>
      </c>
      <c r="I12" s="100">
        <v>72.39</v>
      </c>
      <c r="J12" s="101">
        <f>(M12/I12)*100</f>
        <v>1.7129437767647464</v>
      </c>
      <c r="K12" s="104">
        <v>0.31</v>
      </c>
      <c r="L12" s="71">
        <v>4</v>
      </c>
      <c r="M12" s="28">
        <f>K12*L12</f>
        <v>1.24</v>
      </c>
      <c r="N12" s="103" t="s">
        <v>209</v>
      </c>
      <c r="O12" s="104">
        <v>0.26</v>
      </c>
      <c r="P12" s="158">
        <v>46029</v>
      </c>
      <c r="Q12" s="158">
        <v>46045</v>
      </c>
      <c r="R12" s="28">
        <f>(K12-O12)/O12*100</f>
        <v>19.230769230769226</v>
      </c>
      <c r="S12" s="105">
        <f>IF(INDEX(Historical!$D$7:$D1732,MATCH(B12,Historical!$B$7:$B$1062,0))=0,"n/a",(INDEX(Historical!$C$7:$C$1062,MATCH(B12,Historical!$B$7:$B$1062,0))/INDEX(Historical!$D$7:$D$1062,MATCH(B12,Historical!$B$7:$B$1062,0))-1)*100)</f>
        <v>18.181818181818187</v>
      </c>
      <c r="T12" s="105">
        <f>IF(INDEX(Historical!$F$7:$F$1062,MATCH(B12,Historical!$B$7:$B$1062,0))=0,"n/a",((INDEX(Historical!$C$7:$C$1062,MATCH(B12,Historical!$B$7:$B$1062,0))/INDEX(Historical!$F$7:$F$1062,MATCH(B12,Historical!$B$7:$B$1062,0)))^(1/3)-1)*100)</f>
        <v>20.123329994304417</v>
      </c>
      <c r="U12" s="105" t="str">
        <f>IF(INDEX(Historical!$H$7:$H$1062,MATCH(B12,Historical!$B$7:$B$1062,0))=0,"n/a",((INDEX(Historical!$C$7:$C$1062,MATCH(B12,Historical!$B$7:$B$1062,0))/INDEX(Historical!$H$7:$H$1062,MATCH(B12,Historical!$B$7:$B$1062,0)))^(1/5)-1)*100)</f>
        <v>n/a</v>
      </c>
      <c r="V12" s="105" t="str">
        <f>IF(INDEX(Historical!$M$7:$M$1062,MATCH(B12,Historical!$B$7:$B$1062,0))=0,"n/a",((INDEX(Historical!$C$7:$C$1062,MATCH(B12,Historical!$B$7:$B$1062,0))/INDEX(Historical!$M$7:$M$1062,MATCH(B12,Historical!$B$7:$B$1062,0)))^(1/10)-1)*100)</f>
        <v>n/a</v>
      </c>
      <c r="W12" s="106" t="str">
        <f>IF(OR(U12&lt;=0,U12="n/a",V12&lt;=0,V12="n/a"),"n/a",U12/V12)</f>
        <v>n/a</v>
      </c>
      <c r="X12" s="107" t="str">
        <f>IF(OR(AJ12&lt;=0,AJ12="n/a",U12&lt;=0,U12="n/a"),"n/a",U12/AJ12)</f>
        <v>n/a</v>
      </c>
      <c r="Y12" s="159"/>
      <c r="Z12" s="101">
        <f>IF(OR(AC12&lt;0.01,AC12="n/a"),"n/a",M12/AC12*100)</f>
        <v>26.382978723404253</v>
      </c>
      <c r="AA12" s="109">
        <f>IF(OR(AC12&lt;0.01,AC12="n/a"),"n/a",I12/AC12)</f>
        <v>15.402127659574468</v>
      </c>
      <c r="AB12" s="71">
        <v>9</v>
      </c>
      <c r="AC12" s="100">
        <v>4.7</v>
      </c>
      <c r="AD12" s="100">
        <v>0.82</v>
      </c>
      <c r="AE12" s="100">
        <v>0.57999999999999996</v>
      </c>
      <c r="AF12" s="100">
        <v>4.09</v>
      </c>
      <c r="AG12" s="100">
        <v>27.71</v>
      </c>
      <c r="AH12" s="100">
        <v>13.23</v>
      </c>
      <c r="AI12" s="100">
        <v>12.770000000000001</v>
      </c>
      <c r="AJ12" s="100" t="s">
        <v>142</v>
      </c>
      <c r="AK12" s="100">
        <v>13.120000000000001</v>
      </c>
      <c r="AL12" s="100">
        <v>9300</v>
      </c>
      <c r="AM12" s="100">
        <v>0.65</v>
      </c>
      <c r="AN12" s="100">
        <v>1.47</v>
      </c>
      <c r="AO12" s="110" t="str">
        <f>IF(U12="n/a","n/a",IF(AA12&lt;0,"n/a",IF(AA12="n/a","n/a",J12+U12-AA12)))</f>
        <v>n/a</v>
      </c>
      <c r="AP12" s="111" t="str">
        <f>IF(U12="n/a","n/a",J12+U12)</f>
        <v>n/a</v>
      </c>
      <c r="AQ12" s="112">
        <f>IF(OR(AC12&lt;0.01,AC12="n/a",AF12="n/a"),"n/a",(I12/SQRT(22.5*AC12*(I12/AF12))-1)*100)</f>
        <v>67.324969416016685</v>
      </c>
      <c r="AR12" s="101">
        <f>INDEX(Historical!$C$7:$C$1063,MATCH(B12,Historical!$B$7:$B$1063,0))*IF(AH12="n/a",1.03,IF(AH12&lt;0,1.01,IF(AH12&gt;10,1.1,(1+AH12/100))))</f>
        <v>1.1440000000000001</v>
      </c>
      <c r="AS12" s="109">
        <f>IF($AI12="n/a",1.03*AR12,IF($AI12&lt;0,1.01*AR12,IF($AI12&gt;10,1.1*AR12,(1+$AI12/100)*AR12)))</f>
        <v>1.2584000000000002</v>
      </c>
      <c r="AT12" s="109">
        <f>IF($AK12="n/a",1.03*AS12,IF($AK12&lt;0,1.01*AS12,IF($AK12&gt;10,1.1*AS12,(1+$AK12/100)*AS12)))</f>
        <v>1.3842400000000004</v>
      </c>
      <c r="AU12" s="109">
        <f>IF($AK12="n/a",1.03*AT12,IF($AK12&lt;0,1.01*AT12,IF($AK12&gt;10,1.1*AT12,(1+$AK12/100)*AT12)))</f>
        <v>1.5226640000000005</v>
      </c>
      <c r="AV12" s="109">
        <f>IF($AK12="n/a",1.03*AU12,IF($AK12&lt;0,1.01*AU12,IF($AK12&gt;10,1.1*AU12,(1+$AK12/100)*AU12)))</f>
        <v>1.6749304000000007</v>
      </c>
      <c r="AW12" s="109">
        <f>SUM(AR12:AV12)</f>
        <v>6.9842344000000018</v>
      </c>
      <c r="AX12" s="113">
        <f>AW12/I12*100</f>
        <v>9.6480652023760207</v>
      </c>
      <c r="AY12" s="718">
        <v>0.92</v>
      </c>
      <c r="AZ12" s="100">
        <v>9.2200000000000006</v>
      </c>
      <c r="BA12" s="100">
        <v>-46.58</v>
      </c>
      <c r="BB12" s="100">
        <v>3.39</v>
      </c>
      <c r="BC12" s="100">
        <v>-21.34</v>
      </c>
      <c r="BE12" s="12">
        <v>2022</v>
      </c>
      <c r="BF12" s="12">
        <f>IF(BE12&gt;2020,0,IF(BE12&gt;2008,1,IF(BE12&gt;2001,2,IF(BE12&gt;1990,3,IF(BE12&gt;1980,4,IF(BE12&gt;1973,5,IF(BE12&gt;1970,6,IF(BE12&gt;1960,7,IF(BE12&gt;1958,8,IF(BE12&gt;1953,9,10))))))))))</f>
        <v>0</v>
      </c>
      <c r="BG12" s="100">
        <v>5.3100000000000005</v>
      </c>
      <c r="BH12" s="55" t="s">
        <v>121</v>
      </c>
      <c r="BI12" s="55" t="s">
        <v>122</v>
      </c>
    </row>
    <row r="13" spans="1:61" ht="11.25" customHeight="1" x14ac:dyDescent="0.2">
      <c r="A13" s="123" t="s">
        <v>557</v>
      </c>
      <c r="B13" s="123" t="s">
        <v>558</v>
      </c>
      <c r="C13" s="156" t="s">
        <v>198</v>
      </c>
      <c r="D13" s="98" t="s">
        <v>348</v>
      </c>
      <c r="E13" s="157">
        <v>21</v>
      </c>
      <c r="F13" s="2">
        <v>196</v>
      </c>
      <c r="G13" s="2" t="s">
        <v>146</v>
      </c>
      <c r="H13" s="2" t="s">
        <v>146</v>
      </c>
      <c r="I13" s="100">
        <v>165.92</v>
      </c>
      <c r="J13" s="101">
        <f>(M13/I13)*100</f>
        <v>3.9296046287367408</v>
      </c>
      <c r="K13" s="102">
        <v>1.63</v>
      </c>
      <c r="L13" s="71">
        <v>4</v>
      </c>
      <c r="M13" s="28">
        <f>K13*L13</f>
        <v>6.52</v>
      </c>
      <c r="N13" s="103" t="s">
        <v>158</v>
      </c>
      <c r="O13" s="104">
        <v>1.48</v>
      </c>
      <c r="P13" s="158">
        <v>45940</v>
      </c>
      <c r="Q13" s="158">
        <v>45975</v>
      </c>
      <c r="R13" s="28">
        <f>(K13-O13)/O13*100</f>
        <v>10.135135135135128</v>
      </c>
      <c r="S13" s="105">
        <f>IF(INDEX(Historical!$D$7:$D1067,MATCH(B13,Historical!$B$7:$B$1062,0))=0,"n/a",(INDEX(Historical!$C$7:$C$1062,MATCH(B13,Historical!$B$7:$B$1062,0))/INDEX(Historical!$D$7:$D$1062,MATCH(B13,Historical!$B$7:$B$1062,0))-1)*100)</f>
        <v>13.45794392523365</v>
      </c>
      <c r="T13" s="105">
        <f>IF(INDEX(Historical!$F$7:$F$1062,MATCH(B13,Historical!$B$7:$B$1062,0))=0,"n/a",((INDEX(Historical!$C$7:$C$1062,MATCH(B13,Historical!$B$7:$B$1062,0))/INDEX(Historical!$F$7:$F$1062,MATCH(B13,Historical!$B$7:$B$1062,0)))^(1/3)-1)*100)</f>
        <v>14.629011767426769</v>
      </c>
      <c r="U13" s="105">
        <f>IF(INDEX(Historical!$H$7:$H$1062,MATCH(B13,Historical!$B$7:$B$1062,0))=0,"n/a",((INDEX(Historical!$C$7:$C$1062,MATCH(B13,Historical!$B$7:$B$1062,0))/INDEX(Historical!$H$7:$H$1062,MATCH(B13,Historical!$B$7:$B$1062,0)))^(1/5)-1)*100)</f>
        <v>13.100094936302842</v>
      </c>
      <c r="V13" s="105">
        <f>IF(INDEX(Historical!$M$7:$M$1062,MATCH(B13,Historical!$B$7:$B$1062,0))=0,"n/a",((INDEX(Historical!$C$7:$C$1062,MATCH(B13,Historical!$B$7:$B$1062,0))/INDEX(Historical!$M$7:$M$1062,MATCH(B13,Historical!$B$7:$B$1062,0)))^(1/10)-1)*100)</f>
        <v>11.092638866890914</v>
      </c>
      <c r="W13" s="106">
        <f>IF(OR(U13&lt;=0,U13="n/a",V13&lt;=0,V13="n/a"),"n/a",U13/V13)</f>
        <v>1.1809719124097462</v>
      </c>
      <c r="X13" s="107">
        <f>IF(OR(AJ13&lt;=0,AJ13="n/a",U13&lt;=0,U13="n/a"),"n/a",U13/AJ13)</f>
        <v>1.4539506033632454</v>
      </c>
      <c r="Y13" s="123" t="s">
        <v>559</v>
      </c>
      <c r="Z13" s="101">
        <f>IF(OR(AC13&lt;0.01,AC13="n/a"),"n/a",M13/AC13*100)</f>
        <v>52.076677316293932</v>
      </c>
      <c r="AA13" s="109">
        <f>IF(OR(AC13&lt;0.01,AC13="n/a"),"n/a",I13/AC13)</f>
        <v>13.252396166134185</v>
      </c>
      <c r="AB13" s="71">
        <v>8</v>
      </c>
      <c r="AC13" s="100">
        <v>12.52</v>
      </c>
      <c r="AD13" s="100">
        <v>1.66</v>
      </c>
      <c r="AE13" s="100">
        <v>1.39</v>
      </c>
      <c r="AF13" s="100">
        <v>3.18</v>
      </c>
      <c r="AG13" s="100">
        <v>24.95</v>
      </c>
      <c r="AH13" s="100">
        <v>7.1999999999999993</v>
      </c>
      <c r="AI13" s="100">
        <v>5.8999999999999995</v>
      </c>
      <c r="AJ13" s="100">
        <v>9.01</v>
      </c>
      <c r="AK13" s="100">
        <v>6.8000000000000007</v>
      </c>
      <c r="AL13" s="100">
        <v>101530</v>
      </c>
      <c r="AM13" s="100">
        <v>0.22999999999999998</v>
      </c>
      <c r="AN13" s="100">
        <v>0.26</v>
      </c>
      <c r="AO13" s="110">
        <f>IF(U13="n/a","n/a",IF(AA13&lt;0,"n/a",IF(AA13="n/a","n/a",J13+U13-AA13)))</f>
        <v>3.7773033989053975</v>
      </c>
      <c r="AP13" s="111">
        <f>IF(U13="n/a","n/a",J13+U13)</f>
        <v>17.029699565039582</v>
      </c>
      <c r="AQ13" s="112">
        <f>IF(OR(AC13&lt;0.01,AC13="n/a",AF13="n/a"),"n/a",(I13/SQRT(22.5*AC13*(I13/AF13))-1)*100)</f>
        <v>36.8577847553303</v>
      </c>
      <c r="AR13" s="101">
        <f>INDEX(Historical!$C$7:$C$1063,MATCH(B13,Historical!$B$7:$B$1063,0))*IF(AH13="n/a",1.03,IF(AH13&lt;0,1.01,IF(AH13&gt;10,1.1,(1+AH13/100))))</f>
        <v>6.5070400000000008</v>
      </c>
      <c r="AS13" s="109">
        <f>IF($AI13="n/a",1.03*AR13,IF($AI13&lt;0,1.01*AR13,IF($AI13&gt;10,1.1*AR13,(1+$AI13/100)*AR13)))</f>
        <v>6.8909553600000004</v>
      </c>
      <c r="AT13" s="109">
        <f>IF($AK13="n/a",1.03*AS13,IF($AK13&lt;0,1.01*AS13,IF($AK13&gt;10,1.1*AS13,(1+$AK13/100)*AS13)))</f>
        <v>7.3595403244800011</v>
      </c>
      <c r="AU13" s="109">
        <f>IF($AK13="n/a",1.03*AT13,IF($AK13&lt;0,1.01*AT13,IF($AK13&gt;10,1.1*AT13,(1+$AK13/100)*AT13)))</f>
        <v>7.8599890665446415</v>
      </c>
      <c r="AV13" s="109">
        <f>IF($AK13="n/a",1.03*AU13,IF($AK13&lt;0,1.01*AU13,IF($AK13&gt;10,1.1*AU13,(1+$AK13/100)*AU13)))</f>
        <v>8.3944683230696775</v>
      </c>
      <c r="AW13" s="109">
        <f>SUM(AR13:AV13)</f>
        <v>37.01199307409432</v>
      </c>
      <c r="AX13" s="113">
        <f>AW13/I13*100</f>
        <v>22.307131794897735</v>
      </c>
      <c r="AY13" s="100">
        <v>1.06</v>
      </c>
      <c r="AZ13" s="100">
        <v>40.43</v>
      </c>
      <c r="BA13" s="100">
        <v>-43</v>
      </c>
      <c r="BB13" s="100">
        <v>7.48</v>
      </c>
      <c r="BC13" s="100">
        <v>-21.37</v>
      </c>
      <c r="BE13" s="12">
        <v>2006</v>
      </c>
      <c r="BF13" s="12">
        <f>IF(BE13&gt;2020,0,IF(BE13&gt;2008,1,IF(BE13&gt;2001,2,IF(BE13&gt;1990,3,IF(BE13&gt;1980,4,IF(BE13&gt;1973,5,IF(BE13&gt;1970,6,IF(BE13&gt;1960,7,IF(BE13&gt;1958,8,IF(BE13&gt;1953,9,10))))))))))</f>
        <v>2</v>
      </c>
      <c r="BG13" s="100">
        <v>11.790000000000001</v>
      </c>
      <c r="BH13" t="s">
        <v>121</v>
      </c>
      <c r="BI13" t="s">
        <v>122</v>
      </c>
    </row>
    <row r="14" spans="1:61" ht="11.25" customHeight="1" x14ac:dyDescent="0.2">
      <c r="A14" s="116" t="s">
        <v>1372</v>
      </c>
      <c r="B14" s="55" t="s">
        <v>1373</v>
      </c>
      <c r="C14" s="156" t="s">
        <v>134</v>
      </c>
      <c r="D14" s="98" t="s">
        <v>157</v>
      </c>
      <c r="E14" s="157">
        <v>9</v>
      </c>
      <c r="F14" s="2">
        <v>552</v>
      </c>
      <c r="G14" s="2" t="s">
        <v>146</v>
      </c>
      <c r="H14" s="2" t="s">
        <v>146</v>
      </c>
      <c r="I14" s="100">
        <v>64.48</v>
      </c>
      <c r="J14" s="101">
        <f>(M14/I14)*100</f>
        <v>2.6054590570719598</v>
      </c>
      <c r="K14" s="102">
        <v>0.42</v>
      </c>
      <c r="L14" s="71">
        <v>4</v>
      </c>
      <c r="M14" s="28">
        <f>K14*L14</f>
        <v>1.68</v>
      </c>
      <c r="N14" s="103" t="s">
        <v>158</v>
      </c>
      <c r="O14" s="104">
        <v>0.38</v>
      </c>
      <c r="P14" s="158">
        <v>46174</v>
      </c>
      <c r="Q14" s="158">
        <v>46188</v>
      </c>
      <c r="R14" s="28">
        <f>(K14-O14)/O14*100</f>
        <v>10.52631578947368</v>
      </c>
      <c r="S14" s="105">
        <f>IF(INDEX(Historical!$D$7:$D1068,MATCH(B14,Historical!$B$7:$B$1062,0))=0,"n/a",(INDEX(Historical!$C$7:$C$1062,MATCH(B14,Historical!$B$7:$B$1062,0))/INDEX(Historical!$D$7:$D$1062,MATCH(B14,Historical!$B$7:$B$1062,0))-1)*100)</f>
        <v>9.5238095238095113</v>
      </c>
      <c r="T14" s="105">
        <f>IF(INDEX(Historical!$F$7:$F$1062,MATCH(B14,Historical!$B$7:$B$1062,0))=0,"n/a",((INDEX(Historical!$C$7:$C$1062,MATCH(B14,Historical!$B$7:$B$1062,0))/INDEX(Historical!$F$7:$F$1062,MATCH(B14,Historical!$B$7:$B$1062,0)))^(1/3)-1)*100)</f>
        <v>9.1920635988162367</v>
      </c>
      <c r="U14" s="105">
        <f>IF(INDEX(Historical!$H$7:$H$1062,MATCH(B14,Historical!$B$7:$B$1062,0))=0,"n/a",((INDEX(Historical!$C$7:$C$1062,MATCH(B14,Historical!$B$7:$B$1062,0))/INDEX(Historical!$H$7:$H$1062,MATCH(B14,Historical!$B$7:$B$1062,0)))^(1/5)-1)*100)</f>
        <v>6.6536731857242959</v>
      </c>
      <c r="V14" s="105">
        <f>IF(INDEX(Historical!$M$7:$M$1062,MATCH(B14,Historical!$B$7:$B$1062,0))=0,"n/a",((INDEX(Historical!$C$7:$C$1062,MATCH(B14,Historical!$B$7:$B$1062,0))/INDEX(Historical!$M$7:$M$1062,MATCH(B14,Historical!$B$7:$B$1062,0)))^(1/10)-1)*100)</f>
        <v>5.6036453500240668</v>
      </c>
      <c r="W14" s="106">
        <f>IF(OR(U14&lt;=0,U14="n/a",V14&lt;=0,V14="n/a"),"n/a",U14/V14)</f>
        <v>1.1873829926970163</v>
      </c>
      <c r="X14" s="107">
        <f>IF(OR(AJ14&lt;=0,AJ14="n/a",U14&lt;=0,U14="n/a"),"n/a",U14/AJ14)</f>
        <v>0.60051202037222884</v>
      </c>
      <c r="Y14" s="162"/>
      <c r="Z14" s="101">
        <f>IF(OR(AC14&lt;0.01,AC14="n/a"),"n/a",M14/AC14*100)</f>
        <v>31.878557874762809</v>
      </c>
      <c r="AA14" s="109">
        <f>IF(OR(AC14&lt;0.01,AC14="n/a"),"n/a",I14/AC14)</f>
        <v>12.23529411764706</v>
      </c>
      <c r="AB14" s="71">
        <v>12</v>
      </c>
      <c r="AC14" s="100">
        <v>5.27</v>
      </c>
      <c r="AD14" s="100" t="s">
        <v>142</v>
      </c>
      <c r="AE14" s="100">
        <v>3.27</v>
      </c>
      <c r="AF14" s="100">
        <v>1.55</v>
      </c>
      <c r="AG14" s="100">
        <v>13.34</v>
      </c>
      <c r="AH14" s="100">
        <v>11.18</v>
      </c>
      <c r="AI14" s="100">
        <v>0.53</v>
      </c>
      <c r="AJ14" s="100">
        <v>11.08</v>
      </c>
      <c r="AK14" s="100" t="s">
        <v>142</v>
      </c>
      <c r="AL14" s="100">
        <v>658.47</v>
      </c>
      <c r="AM14" s="100">
        <v>4.0199999999999996</v>
      </c>
      <c r="AN14" s="100">
        <v>0.77</v>
      </c>
      <c r="AO14" s="110">
        <f>IF(U14="n/a","n/a",IF(AA14&lt;0,"n/a",IF(AA14="n/a","n/a",J14+U14-AA14)))</f>
        <v>-2.9761618748508045</v>
      </c>
      <c r="AP14" s="111">
        <f>IF(U14="n/a","n/a",J14+U14)</f>
        <v>9.2591322427962552</v>
      </c>
      <c r="AQ14" s="112">
        <f>IF(OR(AC14&lt;0.01,AC14="n/a",AF14="n/a"),"n/a",(I14/SQRT(22.5*AC14*(I14/AF14))-1)*100)</f>
        <v>-8.1917314729515134</v>
      </c>
      <c r="AR14" s="101">
        <f>INDEX(Historical!$C$7:$C$1063,MATCH(B14,Historical!$B$7:$B$1063,0))*IF(AH14="n/a",1.03,IF(AH14&lt;0,1.01,IF(AH14&gt;10,1.1,(1+AH14/100))))</f>
        <v>1.518</v>
      </c>
      <c r="AS14" s="109">
        <f>IF($AI14="n/a",1.03*AR14,IF($AI14&lt;0,1.01*AR14,IF($AI14&gt;10,1.1*AR14,(1+$AI14/100)*AR14)))</f>
        <v>1.5260454000000001</v>
      </c>
      <c r="AT14" s="109">
        <f>IF($AK14="n/a",1.03*AS14,IF($AK14&lt;0,1.01*AS14,IF($AK14&gt;10,1.1*AS14,(1+$AK14/100)*AS14)))</f>
        <v>1.5718267620000002</v>
      </c>
      <c r="AU14" s="109">
        <f>IF($AK14="n/a",1.03*AT14,IF($AK14&lt;0,1.01*AT14,IF($AK14&gt;10,1.1*AT14,(1+$AK14/100)*AT14)))</f>
        <v>1.6189815648600001</v>
      </c>
      <c r="AV14" s="109">
        <f>IF($AK14="n/a",1.03*AU14,IF($AK14&lt;0,1.01*AU14,IF($AK14&gt;10,1.1*AU14,(1+$AK14/100)*AU14)))</f>
        <v>1.6675510118058001</v>
      </c>
      <c r="AW14" s="109">
        <f>SUM(AR14:AV14)</f>
        <v>7.9024047386658012</v>
      </c>
      <c r="AX14" s="113">
        <f>AW14/I14*100</f>
        <v>12.255590475598325</v>
      </c>
      <c r="AY14" s="100">
        <v>0.86</v>
      </c>
      <c r="AZ14" s="100">
        <v>59.5</v>
      </c>
      <c r="BA14" s="100">
        <v>-1.2</v>
      </c>
      <c r="BB14" s="100">
        <v>10.57</v>
      </c>
      <c r="BC14" s="100">
        <v>26.090000000000003</v>
      </c>
      <c r="BE14" s="12">
        <v>2018</v>
      </c>
      <c r="BF14" s="12">
        <f>IF(BE14&gt;2020,0,IF(BE14&gt;2008,1,IF(BE14&gt;2001,2,IF(BE14&gt;1990,3,IF(BE14&gt;1980,4,IF(BE14&gt;1973,5,IF(BE14&gt;1970,6,IF(BE14&gt;1960,7,IF(BE14&gt;1958,8,IF(BE14&gt;1953,9,10))))))))))</f>
        <v>1</v>
      </c>
      <c r="BG14" s="100">
        <v>1.66</v>
      </c>
      <c r="BH14" t="s">
        <v>121</v>
      </c>
      <c r="BI14" t="s">
        <v>122</v>
      </c>
    </row>
    <row r="15" spans="1:61" ht="11.25" customHeight="1" x14ac:dyDescent="0.2">
      <c r="A15" s="146" t="s">
        <v>5640</v>
      </c>
      <c r="B15" s="55" t="s">
        <v>5635</v>
      </c>
      <c r="C15" s="156" t="s">
        <v>134</v>
      </c>
      <c r="D15" s="98" t="s">
        <v>135</v>
      </c>
      <c r="E15" s="157">
        <v>5</v>
      </c>
      <c r="F15" s="2">
        <v>720</v>
      </c>
      <c r="G15" s="2" t="s">
        <v>146</v>
      </c>
      <c r="H15" s="2" t="s">
        <v>146</v>
      </c>
      <c r="I15" s="100">
        <v>47.32</v>
      </c>
      <c r="J15" s="101">
        <f>(M15/I15)*100</f>
        <v>2.0287404902789516</v>
      </c>
      <c r="K15" s="104">
        <v>0.24</v>
      </c>
      <c r="L15" s="71">
        <v>4</v>
      </c>
      <c r="M15" s="28">
        <f>K15*L15</f>
        <v>0.96</v>
      </c>
      <c r="N15" s="103" t="s">
        <v>312</v>
      </c>
      <c r="O15" s="104">
        <v>0.21</v>
      </c>
      <c r="P15" s="158">
        <v>46170</v>
      </c>
      <c r="Q15" s="158">
        <v>46191</v>
      </c>
      <c r="R15" s="28">
        <f>(K15-O15)/O15*100</f>
        <v>14.285714285714285</v>
      </c>
      <c r="S15" s="105">
        <f>IF(INDEX(Historical!$D$7:$D1729,MATCH(B15,Historical!$B$7:$B$1062,0))=0,"n/a",(INDEX(Historical!$C$7:$C$1062,MATCH(B15,Historical!$B$7:$B$1062,0))/INDEX(Historical!$D$7:$D$1062,MATCH(B15,Historical!$B$7:$B$1062,0))-1)*100)</f>
        <v>13.98601398601398</v>
      </c>
      <c r="T15" s="105">
        <f>IF(INDEX(Historical!$F$7:$F$1062,MATCH(B15,Historical!$B$7:$B$1062,0))=0,"n/a",((INDEX(Historical!$C$7:$C$1062,MATCH(B15,Historical!$B$7:$B$1062,0))/INDEX(Historical!$F$7:$F$1062,MATCH(B15,Historical!$B$7:$B$1062,0)))^(1/3)-1)*100)</f>
        <v>24.729574110760311</v>
      </c>
      <c r="U15" s="105" t="str">
        <f>IF(INDEX(Historical!$H$7:$H$1062,MATCH(B15,Historical!$B$7:$B$1062,0))=0,"n/a",((INDEX(Historical!$C$7:$C$1062,MATCH(B15,Historical!$B$7:$B$1062,0))/INDEX(Historical!$H$7:$H$1062,MATCH(B15,Historical!$B$7:$B$1062,0)))^(1/5)-1)*100)</f>
        <v>n/a</v>
      </c>
      <c r="V15" s="105" t="str">
        <f>IF(INDEX(Historical!$M$7:$M$1062,MATCH(B15,Historical!$B$7:$B$1062,0))=0,"n/a",((INDEX(Historical!$C$7:$C$1062,MATCH(B15,Historical!$B$7:$B$1062,0))/INDEX(Historical!$M$7:$M$1062,MATCH(B15,Historical!$B$7:$B$1062,0)))^(1/10)-1)*100)</f>
        <v>n/a</v>
      </c>
      <c r="W15" s="106" t="str">
        <f>IF(OR(U15&lt;=0,U15="n/a",V15&lt;=0,V15="n/a"),"n/a",U15/V15)</f>
        <v>n/a</v>
      </c>
      <c r="X15" s="107" t="str">
        <f>IF(OR(AJ15&lt;=0,AJ15="n/a",U15&lt;=0,U15="n/a"),"n/a",U15/AJ15)</f>
        <v>n/a</v>
      </c>
      <c r="Y15" s="159"/>
      <c r="Z15" s="101">
        <f>IF(OR(AC15&lt;0.01,AC15="n/a"),"n/a",M15/AC15*100)</f>
        <v>20.824295010845983</v>
      </c>
      <c r="AA15" s="109">
        <f>IF(OR(AC15&lt;0.01,AC15="n/a"),"n/a",I15/AC15)</f>
        <v>10.2646420824295</v>
      </c>
      <c r="AB15" s="71">
        <v>12</v>
      </c>
      <c r="AC15" s="100">
        <v>4.6100000000000003</v>
      </c>
      <c r="AD15" s="100">
        <v>2.0499999999999998</v>
      </c>
      <c r="AE15" s="100">
        <v>5.32</v>
      </c>
      <c r="AF15" s="100">
        <v>1.24</v>
      </c>
      <c r="AG15" s="100">
        <v>12.93</v>
      </c>
      <c r="AH15" s="100">
        <v>4.58</v>
      </c>
      <c r="AI15" s="100">
        <v>5.1499999999999995</v>
      </c>
      <c r="AJ15" s="100">
        <v>14.7</v>
      </c>
      <c r="AK15" s="100">
        <v>4.6399999999999997</v>
      </c>
      <c r="AL15" s="100">
        <v>6610</v>
      </c>
      <c r="AM15" s="100">
        <v>80.53</v>
      </c>
      <c r="AN15" s="100">
        <v>0.14000000000000001</v>
      </c>
      <c r="AO15" s="110" t="str">
        <f>IF(U15="n/a","n/a",IF(AA15&lt;0,"n/a",IF(AA15="n/a","n/a",J15+U15-AA15)))</f>
        <v>n/a</v>
      </c>
      <c r="AP15" s="111" t="str">
        <f>IF(U15="n/a","n/a",J15+U15)</f>
        <v>n/a</v>
      </c>
      <c r="AQ15" s="112">
        <f>IF(OR(AC15&lt;0.01,AC15="n/a",AF15="n/a"),"n/a",(I15/SQRT(22.5*AC15*(I15/AF15))-1)*100)</f>
        <v>-24.787246405908046</v>
      </c>
      <c r="AR15" s="101">
        <f>INDEX(Historical!$C$7:$C$1063,MATCH(B15,Historical!$B$7:$B$1063,0))*IF(AH15="n/a",1.03,IF(AH15&lt;0,1.01,IF(AH15&gt;10,1.1,(1+AH15/100))))</f>
        <v>0.85232699999999995</v>
      </c>
      <c r="AS15" s="109">
        <f>IF($AI15="n/a",1.03*AR15,IF($AI15&lt;0,1.01*AR15,IF($AI15&gt;10,1.1*AR15,(1+$AI15/100)*AR15)))</f>
        <v>0.89622184049999998</v>
      </c>
      <c r="AT15" s="109">
        <f>IF($AK15="n/a",1.03*AS15,IF($AK15&lt;0,1.01*AS15,IF($AK15&gt;10,1.1*AS15,(1+$AK15/100)*AS15)))</f>
        <v>0.93780653389919999</v>
      </c>
      <c r="AU15" s="109">
        <f>IF($AK15="n/a",1.03*AT15,IF($AK15&lt;0,1.01*AT15,IF($AK15&gt;10,1.1*AT15,(1+$AK15/100)*AT15)))</f>
        <v>0.98132075707212285</v>
      </c>
      <c r="AV15" s="109">
        <f>IF($AK15="n/a",1.03*AU15,IF($AK15&lt;0,1.01*AU15,IF($AK15&gt;10,1.1*AU15,(1+$AK15/100)*AU15)))</f>
        <v>1.0268540402002693</v>
      </c>
      <c r="AW15" s="109">
        <f>SUM(AR15:AV15)</f>
        <v>4.6945301716715919</v>
      </c>
      <c r="AX15" s="113">
        <f>AW15/I15*100</f>
        <v>9.9208160855274556</v>
      </c>
      <c r="AY15" s="718">
        <v>0.48</v>
      </c>
      <c r="AZ15" s="100">
        <v>39.42</v>
      </c>
      <c r="BA15" s="100">
        <v>-3.01</v>
      </c>
      <c r="BB15" s="100">
        <v>7.02</v>
      </c>
      <c r="BC15" s="100">
        <v>14.82</v>
      </c>
      <c r="BE15" s="12">
        <v>2022</v>
      </c>
      <c r="BF15" s="12">
        <f>IF(BE15&gt;2020,0,IF(BE15&gt;2008,1,IF(BE15&gt;2001,2,IF(BE15&gt;1990,3,IF(BE15&gt;1980,4,IF(BE15&gt;1973,5,IF(BE15&gt;1970,6,IF(BE15&gt;1960,7,IF(BE15&gt;1958,8,IF(BE15&gt;1953,9,10))))))))))</f>
        <v>0</v>
      </c>
      <c r="BG15" s="100">
        <v>9.879999999999999</v>
      </c>
      <c r="BH15" s="55" t="s">
        <v>121</v>
      </c>
      <c r="BI15" s="55" t="s">
        <v>122</v>
      </c>
    </row>
    <row r="16" spans="1:61" ht="11.25" customHeight="1" x14ac:dyDescent="0.2">
      <c r="A16" s="116" t="s">
        <v>1374</v>
      </c>
      <c r="B16" s="55" t="s">
        <v>1375</v>
      </c>
      <c r="C16" s="156" t="s">
        <v>116</v>
      </c>
      <c r="D16" s="98" t="s">
        <v>117</v>
      </c>
      <c r="E16" s="157">
        <v>5</v>
      </c>
      <c r="F16" s="2">
        <v>679</v>
      </c>
      <c r="G16" s="2" t="s">
        <v>146</v>
      </c>
      <c r="H16" s="2" t="s">
        <v>146</v>
      </c>
      <c r="I16" s="100">
        <v>56.86</v>
      </c>
      <c r="J16" s="101">
        <f>(M16/I16)*100</f>
        <v>1.1255715793176222</v>
      </c>
      <c r="K16" s="104">
        <v>0.16</v>
      </c>
      <c r="L16" s="71">
        <v>4</v>
      </c>
      <c r="M16" s="28">
        <f>K16*L16</f>
        <v>0.64</v>
      </c>
      <c r="N16" s="103" t="s">
        <v>433</v>
      </c>
      <c r="O16" s="104">
        <v>0.15</v>
      </c>
      <c r="P16" s="115">
        <v>45841</v>
      </c>
      <c r="Q16" s="115">
        <v>45862</v>
      </c>
      <c r="R16" s="28">
        <f>(K16-O16)/O16*100</f>
        <v>6.6666666666666732</v>
      </c>
      <c r="S16" s="105">
        <f>IF(INDEX(Historical!$D$7:$D1069,MATCH(B16,Historical!$B$7:$B$1062,0))=0,"n/a",(INDEX(Historical!$C$7:$C$1062,MATCH(B16,Historical!$B$7:$B$1062,0))/INDEX(Historical!$D$7:$D$1062,MATCH(B16,Historical!$B$7:$B$1062,0))-1)*100)</f>
        <v>3.3333333333333437</v>
      </c>
      <c r="T16" s="105">
        <f>IF(INDEX(Historical!$F$7:$F$1062,MATCH(B16,Historical!$B$7:$B$1062,0))=0,"n/a",((INDEX(Historical!$C$7:$C$1062,MATCH(B16,Historical!$B$7:$B$1062,0))/INDEX(Historical!$F$7:$F$1062,MATCH(B16,Historical!$B$7:$B$1062,0)))^(1/3)-1)*100)</f>
        <v>4.7126884130464397</v>
      </c>
      <c r="U16" s="105">
        <f>IF(INDEX(Historical!$H$7:$H$1062,MATCH(B16,Historical!$B$7:$B$1062,0))=0,"n/a",((INDEX(Historical!$C$7:$C$1062,MATCH(B16,Historical!$B$7:$B$1062,0))/INDEX(Historical!$H$7:$H$1062,MATCH(B16,Historical!$B$7:$B$1062,0)))^(1/5)-1)*100)</f>
        <v>5.2519353814266312</v>
      </c>
      <c r="V16" s="105">
        <f>IF(INDEX(Historical!$M$7:$M$1062,MATCH(B16,Historical!$B$7:$B$1062,0))=0,"n/a",((INDEX(Historical!$C$7:$C$1062,MATCH(B16,Historical!$B$7:$B$1062,0))/INDEX(Historical!$M$7:$M$1062,MATCH(B16,Historical!$B$7:$B$1062,0)))^(1/10)-1)*100)</f>
        <v>5.5866275967445089</v>
      </c>
      <c r="W16" s="106">
        <f>IF(OR(U16&lt;=0,U16="n/a",V16&lt;=0,V16="n/a"),"n/a",U16/V16)</f>
        <v>0.94009047327355189</v>
      </c>
      <c r="X16" s="107">
        <f>IF(OR(AJ16&lt;=0,AJ16="n/a",U16&lt;=0,U16="n/a"),"n/a",U16/AJ16)</f>
        <v>3.3883454073720198</v>
      </c>
      <c r="Y16" s="162"/>
      <c r="Z16" s="101">
        <f>IF(OR(AC16&lt;0.01,AC16="n/a"),"n/a",M16/AC16*100)</f>
        <v>27.004219409282697</v>
      </c>
      <c r="AA16" s="109">
        <f>IF(OR(AC16&lt;0.01,AC16="n/a"),"n/a",I16/AC16)</f>
        <v>23.991561181434598</v>
      </c>
      <c r="AB16" s="71">
        <v>12</v>
      </c>
      <c r="AC16" s="100">
        <v>2.37</v>
      </c>
      <c r="AD16" s="100" t="s">
        <v>142</v>
      </c>
      <c r="AE16" s="100">
        <v>1.02</v>
      </c>
      <c r="AF16" s="100">
        <v>1.86</v>
      </c>
      <c r="AG16" s="100">
        <v>8.35</v>
      </c>
      <c r="AH16" s="100">
        <v>2.6100000000000003</v>
      </c>
      <c r="AI16" s="100">
        <v>-7.0499999999999989</v>
      </c>
      <c r="AJ16" s="100">
        <v>1.55</v>
      </c>
      <c r="AK16" s="100">
        <v>-7.1999999999999993</v>
      </c>
      <c r="AL16" s="100">
        <v>216.66</v>
      </c>
      <c r="AM16" s="100">
        <v>11.29</v>
      </c>
      <c r="AN16" s="100">
        <v>0.32</v>
      </c>
      <c r="AO16" s="110">
        <f>IF(U16="n/a","n/a",IF(AA16&lt;0,"n/a",IF(AA16="n/a","n/a",J16+U16-AA16)))</f>
        <v>-17.614054220690345</v>
      </c>
      <c r="AP16" s="111">
        <f>IF(U16="n/a","n/a",J16+U16)</f>
        <v>6.3775069607442534</v>
      </c>
      <c r="AQ16" s="112">
        <f>IF(OR(AC16&lt;0.01,AC16="n/a",AF16="n/a"),"n/a",(I16/SQRT(22.5*AC16*(I16/AF16))-1)*100)</f>
        <v>40.829769260571936</v>
      </c>
      <c r="AR16" s="101">
        <f>INDEX(Historical!$C$7:$C$1063,MATCH(B16,Historical!$B$7:$B$1063,0))*IF(AH16="n/a",1.03,IF(AH16&lt;0,1.01,IF(AH16&gt;10,1.1,(1+AH16/100))))</f>
        <v>0.63618200000000003</v>
      </c>
      <c r="AS16" s="109">
        <f>IF($AI16="n/a",1.03*AR16,IF($AI16&lt;0,1.01*AR16,IF($AI16&gt;10,1.1*AR16,(1+$AI16/100)*AR16)))</f>
        <v>0.64254381999999999</v>
      </c>
      <c r="AT16" s="109">
        <f>IF($AK16="n/a",1.03*AS16,IF($AK16&lt;0,1.01*AS16,IF($AK16&gt;10,1.1*AS16,(1+$AK16/100)*AS16)))</f>
        <v>0.64896925819999995</v>
      </c>
      <c r="AU16" s="109">
        <f>IF($AK16="n/a",1.03*AT16,IF($AK16&lt;0,1.01*AT16,IF($AK16&gt;10,1.1*AT16,(1+$AK16/100)*AT16)))</f>
        <v>0.655458950782</v>
      </c>
      <c r="AV16" s="109">
        <f>IF($AK16="n/a",1.03*AU16,IF($AK16&lt;0,1.01*AU16,IF($AK16&gt;10,1.1*AU16,(1+$AK16/100)*AU16)))</f>
        <v>0.66201354028981996</v>
      </c>
      <c r="AW16" s="109">
        <f>SUM(AR16:AV16)</f>
        <v>3.2451675692718198</v>
      </c>
      <c r="AX16" s="113">
        <f>AW16/I16*100</f>
        <v>5.7072943532743929</v>
      </c>
      <c r="AY16" s="718">
        <v>0.47</v>
      </c>
      <c r="AZ16" s="100">
        <v>60.17</v>
      </c>
      <c r="BA16" s="100">
        <v>-5.34</v>
      </c>
      <c r="BB16" s="100">
        <v>20.990000000000002</v>
      </c>
      <c r="BC16" s="100">
        <v>32.53</v>
      </c>
      <c r="BE16" s="12">
        <v>2021</v>
      </c>
      <c r="BF16" s="12">
        <f>IF(BE16&gt;2020,0,IF(BE16&gt;2008,1,IF(BE16&gt;2001,2,IF(BE16&gt;1990,3,IF(BE16&gt;1980,4,IF(BE16&gt;1973,5,IF(BE16&gt;1970,6,IF(BE16&gt;1960,7,IF(BE16&gt;1958,8,IF(BE16&gt;1953,9,10))))))))))</f>
        <v>0</v>
      </c>
      <c r="BG16" s="100">
        <v>5.28</v>
      </c>
      <c r="BH16" t="s">
        <v>121</v>
      </c>
      <c r="BI16" t="s">
        <v>122</v>
      </c>
    </row>
    <row r="17" spans="1:61" ht="11.25" customHeight="1" x14ac:dyDescent="0.2">
      <c r="A17" s="55" t="s">
        <v>560</v>
      </c>
      <c r="B17" s="55" t="s">
        <v>561</v>
      </c>
      <c r="C17" s="156" t="s">
        <v>300</v>
      </c>
      <c r="D17" s="98" t="s">
        <v>323</v>
      </c>
      <c r="E17" s="157">
        <v>14</v>
      </c>
      <c r="F17" s="2">
        <v>397</v>
      </c>
      <c r="G17" s="2" t="s">
        <v>119</v>
      </c>
      <c r="H17" s="2" t="s">
        <v>119</v>
      </c>
      <c r="I17" s="100">
        <v>77.8</v>
      </c>
      <c r="J17" s="101">
        <f>(M17/I17)*100</f>
        <v>4.1182519280205661</v>
      </c>
      <c r="K17" s="104">
        <v>0.26700000000000002</v>
      </c>
      <c r="L17" s="71">
        <v>12</v>
      </c>
      <c r="M17" s="28">
        <f>K17*L17</f>
        <v>3.2040000000000002</v>
      </c>
      <c r="N17" s="103" t="s">
        <v>562</v>
      </c>
      <c r="O17" s="104">
        <v>0.26200000000000001</v>
      </c>
      <c r="P17" s="158">
        <v>46142</v>
      </c>
      <c r="Q17" s="158">
        <v>46156</v>
      </c>
      <c r="R17" s="28">
        <f>(K17-O17)/O17*100</f>
        <v>1.9083969465648873</v>
      </c>
      <c r="S17" s="105">
        <f>IF(INDEX(Historical!$D$7:$D1070,MATCH(B17,Historical!$B$7:$B$1062,0))=0,"n/a",(INDEX(Historical!$C$7:$C$1062,MATCH(B17,Historical!$B$7:$B$1062,0))/INDEX(Historical!$D$7:$D$1062,MATCH(B17,Historical!$B$7:$B$1062,0))-1)*100)</f>
        <v>2.6052104208416749</v>
      </c>
      <c r="T17" s="105">
        <f>IF(INDEX(Historical!$F$7:$F$1062,MATCH(B17,Historical!$B$7:$B$1062,0))=0,"n/a",((INDEX(Historical!$C$7:$C$1062,MATCH(B17,Historical!$B$7:$B$1062,0))/INDEX(Historical!$F$7:$F$1062,MATCH(B17,Historical!$B$7:$B$1062,0)))^(1/3)-1)*100)</f>
        <v>3.2369738665313452</v>
      </c>
      <c r="U17" s="105">
        <f>IF(INDEX(Historical!$H$7:$H$1062,MATCH(B17,Historical!$B$7:$B$1062,0))=0,"n/a",((INDEX(Historical!$C$7:$C$1062,MATCH(B17,Historical!$B$7:$B$1062,0))/INDEX(Historical!$H$7:$H$1062,MATCH(B17,Historical!$B$7:$B$1062,0)))^(1/5)-1)*100)</f>
        <v>5.3257530923136009</v>
      </c>
      <c r="V17" s="105">
        <f>IF(INDEX(Historical!$M$7:$M$1062,MATCH(B17,Historical!$B$7:$B$1062,0))=0,"n/a",((INDEX(Historical!$C$7:$C$1062,MATCH(B17,Historical!$B$7:$B$1062,0))/INDEX(Historical!$M$7:$M$1062,MATCH(B17,Historical!$B$7:$B$1062,0)))^(1/10)-1)*100)</f>
        <v>5.3166441583854196</v>
      </c>
      <c r="W17" s="106">
        <f>IF(OR(U17&lt;=0,U17="n/a",V17&lt;=0,V17="n/a"),"n/a",U17/V17)</f>
        <v>1.0017132863620024</v>
      </c>
      <c r="X17" s="107">
        <f>IF(OR(AJ17&lt;=0,AJ17="n/a",U17&lt;=0,U17="n/a"),"n/a",U17/AJ17)</f>
        <v>16.642978413480002</v>
      </c>
      <c r="Y17" s="159"/>
      <c r="Z17" s="101">
        <f>IF(OR(AC17&lt;0.01,AC17="n/a"),"n/a",M17/AC17*100)</f>
        <v>173.18918918918919</v>
      </c>
      <c r="AA17" s="109">
        <f>IF(OR(AC17&lt;0.01,AC17="n/a"),"n/a",I17/AC17)</f>
        <v>42.054054054054049</v>
      </c>
      <c r="AB17" s="71">
        <v>12</v>
      </c>
      <c r="AC17" s="100">
        <v>1.85</v>
      </c>
      <c r="AD17" s="100">
        <v>6.53</v>
      </c>
      <c r="AE17" s="100">
        <v>12.46</v>
      </c>
      <c r="AF17" s="100">
        <v>1.54</v>
      </c>
      <c r="AG17" s="100">
        <v>3.6900000000000004</v>
      </c>
      <c r="AH17" s="100">
        <v>9.59</v>
      </c>
      <c r="AI17" s="100">
        <v>5.9700000000000006</v>
      </c>
      <c r="AJ17" s="100">
        <v>0.32</v>
      </c>
      <c r="AK17" s="100">
        <v>5.8000000000000007</v>
      </c>
      <c r="AL17" s="100">
        <v>9340</v>
      </c>
      <c r="AM17" s="100">
        <v>2.1</v>
      </c>
      <c r="AN17" s="100">
        <v>0.61</v>
      </c>
      <c r="AO17" s="110">
        <f>IF(U17="n/a","n/a",IF(AA17&lt;0,"n/a",IF(AA17="n/a","n/a",J17+U17-AA17)))</f>
        <v>-32.610049033719882</v>
      </c>
      <c r="AP17" s="111">
        <f>IF(U17="n/a","n/a",J17+U17)</f>
        <v>9.444005020334167</v>
      </c>
      <c r="AQ17" s="112">
        <f>IF(OR(AC17&lt;0.01,AC17="n/a",AF17="n/a"),"n/a",(I17/SQRT(22.5*AC17*(I17/AF17))-1)*100)</f>
        <v>69.657489264882329</v>
      </c>
      <c r="AR17" s="101">
        <f>INDEX(Historical!$C$7:$C$1063,MATCH(B17,Historical!$B$7:$B$1063,0))*IF(AH17="n/a",1.03,IF(AH17&lt;0,1.01,IF(AH17&gt;10,1.1,(1+AH17/100))))</f>
        <v>3.3666048000000002</v>
      </c>
      <c r="AS17" s="109">
        <f>IF($AI17="n/a",1.03*AR17,IF($AI17&lt;0,1.01*AR17,IF($AI17&gt;10,1.1*AR17,(1+$AI17/100)*AR17)))</f>
        <v>3.5675911065600006</v>
      </c>
      <c r="AT17" s="109">
        <f>IF($AK17="n/a",1.03*AS17,IF($AK17&lt;0,1.01*AS17,IF($AK17&gt;10,1.1*AS17,(1+$AK17/100)*AS17)))</f>
        <v>3.7745113907404808</v>
      </c>
      <c r="AU17" s="109">
        <f>IF($AK17="n/a",1.03*AT17,IF($AK17&lt;0,1.01*AT17,IF($AK17&gt;10,1.1*AT17,(1+$AK17/100)*AT17)))</f>
        <v>3.9934330514034291</v>
      </c>
      <c r="AV17" s="109">
        <f>IF($AK17="n/a",1.03*AU17,IF($AK17&lt;0,1.01*AU17,IF($AK17&gt;10,1.1*AU17,(1+$AK17/100)*AU17)))</f>
        <v>4.2250521683848286</v>
      </c>
      <c r="AW17" s="109">
        <f>SUM(AR17:AV17)</f>
        <v>18.927192517088738</v>
      </c>
      <c r="AX17" s="113">
        <f>AW17/I17*100</f>
        <v>24.328010947414828</v>
      </c>
      <c r="AY17" s="100">
        <v>0.46</v>
      </c>
      <c r="AZ17" s="100">
        <v>11.85</v>
      </c>
      <c r="BA17" s="100">
        <v>-5.21</v>
      </c>
      <c r="BB17" s="100">
        <v>1.6500000000000001</v>
      </c>
      <c r="BC17" s="100">
        <v>3.06</v>
      </c>
      <c r="BE17" s="12">
        <v>2013</v>
      </c>
      <c r="BF17" s="12">
        <f>IF(BE17&gt;2020,0,IF(BE17&gt;2008,1,IF(BE17&gt;2001,2,IF(BE17&gt;1990,3,IF(BE17&gt;1980,4,IF(BE17&gt;1973,5,IF(BE17&gt;1970,6,IF(BE17&gt;1960,7,IF(BE17&gt;1958,8,IF(BE17&gt;1953,9,10))))))))))</f>
        <v>1</v>
      </c>
      <c r="BG17" s="100">
        <v>2.31</v>
      </c>
      <c r="BH17" t="s">
        <v>121</v>
      </c>
      <c r="BI17" t="s">
        <v>302</v>
      </c>
    </row>
    <row r="18" spans="1:61" ht="11.25" customHeight="1" x14ac:dyDescent="0.2">
      <c r="A18" s="123" t="s">
        <v>563</v>
      </c>
      <c r="B18" s="55" t="s">
        <v>564</v>
      </c>
      <c r="C18" s="156" t="s">
        <v>198</v>
      </c>
      <c r="D18" s="98" t="s">
        <v>565</v>
      </c>
      <c r="E18" s="157">
        <v>24</v>
      </c>
      <c r="F18" s="2">
        <v>152</v>
      </c>
      <c r="G18" s="2" t="s">
        <v>146</v>
      </c>
      <c r="H18" s="2" t="s">
        <v>146</v>
      </c>
      <c r="I18" s="100">
        <v>367.41</v>
      </c>
      <c r="J18" s="101">
        <f>(M18/I18)*100</f>
        <v>1.1975721945510465</v>
      </c>
      <c r="K18" s="104">
        <v>1.1000000000000001</v>
      </c>
      <c r="L18" s="71">
        <v>4</v>
      </c>
      <c r="M18" s="28">
        <f>K18*L18</f>
        <v>4.4000000000000004</v>
      </c>
      <c r="N18" s="103" t="s">
        <v>312</v>
      </c>
      <c r="O18" s="104">
        <v>0.99</v>
      </c>
      <c r="P18" s="158">
        <v>46084</v>
      </c>
      <c r="Q18" s="158">
        <v>46098</v>
      </c>
      <c r="R18" s="28">
        <f>(K18-O18)/O18*100</f>
        <v>11.111111111111121</v>
      </c>
      <c r="S18" s="105">
        <f>IF(INDEX(Historical!$D$7:$D1071,MATCH(B18,Historical!$B$7:$B$1062,0))=0,"n/a",(INDEX(Historical!$C$7:$C$1062,MATCH(B18,Historical!$B$7:$B$1062,0))/INDEX(Historical!$D$7:$D$1062,MATCH(B18,Historical!$B$7:$B$1062,0))-1)*100)</f>
        <v>7.6086956521739024</v>
      </c>
      <c r="T18" s="105">
        <f>IF(INDEX(Historical!$F$7:$F$1062,MATCH(B18,Historical!$B$7:$B$1062,0))=0,"n/a",((INDEX(Historical!$C$7:$C$1062,MATCH(B18,Historical!$B$7:$B$1062,0))/INDEX(Historical!$F$7:$F$1062,MATCH(B18,Historical!$B$7:$B$1062,0)))^(1/3)-1)*100)</f>
        <v>9.2128819145921526</v>
      </c>
      <c r="U18" s="105">
        <f>IF(INDEX(Historical!$H$7:$H$1062,MATCH(B18,Historical!$B$7:$B$1062,0))=0,"n/a",((INDEX(Historical!$C$7:$C$1062,MATCH(B18,Historical!$B$7:$B$1062,0))/INDEX(Historical!$H$7:$H$1062,MATCH(B18,Historical!$B$7:$B$1062,0)))^(1/5)-1)*100)</f>
        <v>9.8117217680133919</v>
      </c>
      <c r="V18" s="105">
        <f>IF(INDEX(Historical!$M$7:$M$1062,MATCH(B18,Historical!$B$7:$B$1062,0))=0,"n/a",((INDEX(Historical!$C$7:$C$1062,MATCH(B18,Historical!$B$7:$B$1062,0))/INDEX(Historical!$M$7:$M$1062,MATCH(B18,Historical!$B$7:$B$1062,0)))^(1/10)-1)*100)</f>
        <v>9.4857304883770652</v>
      </c>
      <c r="W18" s="106">
        <f>IF(OR(U18&lt;=0,U18="n/a",V18&lt;=0,V18="n/a"),"n/a",U18/V18)</f>
        <v>1.0343664918622522</v>
      </c>
      <c r="X18" s="107">
        <f>IF(OR(AJ18&lt;=0,AJ18="n/a",U18&lt;=0,U18="n/a"),"n/a",U18/AJ18)</f>
        <v>1.4386688809403803</v>
      </c>
      <c r="Y18" s="55"/>
      <c r="Z18" s="101">
        <f>IF(OR(AC18&lt;0.01,AC18="n/a"),"n/a",M18/AC18*100)</f>
        <v>65.378900445765225</v>
      </c>
      <c r="AA18" s="109">
        <f>IF(OR(AC18&lt;0.01,AC18="n/a"),"n/a",I18/AC18)</f>
        <v>54.592867756315009</v>
      </c>
      <c r="AB18" s="71">
        <v>10</v>
      </c>
      <c r="AC18" s="100">
        <v>6.73</v>
      </c>
      <c r="AD18" s="100">
        <v>0.8</v>
      </c>
      <c r="AE18" s="100">
        <v>14.05</v>
      </c>
      <c r="AF18" s="100">
        <v>5.3</v>
      </c>
      <c r="AG18" s="100">
        <v>9.64</v>
      </c>
      <c r="AH18" s="100">
        <v>59.28</v>
      </c>
      <c r="AI18" s="100">
        <v>21.59</v>
      </c>
      <c r="AJ18" s="100">
        <v>6.8199999999999994</v>
      </c>
      <c r="AK18" s="100">
        <v>30.599999999999998</v>
      </c>
      <c r="AL18" s="100">
        <v>178960</v>
      </c>
      <c r="AM18" s="100">
        <v>0.27999999999999997</v>
      </c>
      <c r="AN18" s="100">
        <v>0.26</v>
      </c>
      <c r="AO18" s="110">
        <f>IF(U18="n/a","n/a",IF(AA18&lt;0,"n/a",IF(AA18="n/a","n/a",J18+U18-AA18)))</f>
        <v>-43.583573793750574</v>
      </c>
      <c r="AP18" s="111">
        <f>IF(U18="n/a","n/a",J18+U18)</f>
        <v>11.009293962564438</v>
      </c>
      <c r="AQ18" s="112">
        <f>IF(OR(AC18&lt;0.01,AC18="n/a",AF18="n/a"),"n/a",(I18/SQRT(22.5*AC18*(I18/AF18))-1)*100)</f>
        <v>258.60358745709385</v>
      </c>
      <c r="AR18" s="101">
        <f>INDEX(Historical!$C$7:$C$1063,MATCH(B18,Historical!$B$7:$B$1063,0))*IF(AH18="n/a",1.03,IF(AH18&lt;0,1.01,IF(AH18&gt;10,1.1,(1+AH18/100))))</f>
        <v>4.3559999999999999</v>
      </c>
      <c r="AS18" s="109">
        <f>IF($AI18="n/a",1.03*AR18,IF($AI18&lt;0,1.01*AR18,IF($AI18&gt;10,1.1*AR18,(1+$AI18/100)*AR18)))</f>
        <v>4.7915999999999999</v>
      </c>
      <c r="AT18" s="109">
        <f>IF($AK18="n/a",1.03*AS18,IF($AK18&lt;0,1.01*AS18,IF($AK18&gt;10,1.1*AS18,(1+$AK18/100)*AS18)))</f>
        <v>5.2707600000000001</v>
      </c>
      <c r="AU18" s="109">
        <f>IF($AK18="n/a",1.03*AT18,IF($AK18&lt;0,1.01*AT18,IF($AK18&gt;10,1.1*AT18,(1+$AK18/100)*AT18)))</f>
        <v>5.7978360000000002</v>
      </c>
      <c r="AV18" s="109">
        <f>IF($AK18="n/a",1.03*AU18,IF($AK18&lt;0,1.01*AU18,IF($AK18&gt;10,1.1*AU18,(1+$AK18/100)*AU18)))</f>
        <v>6.3776196000000009</v>
      </c>
      <c r="AW18" s="109">
        <f>SUM(AR18:AV18)</f>
        <v>26.593815599999999</v>
      </c>
      <c r="AX18" s="113">
        <f>AW18/I18*100</f>
        <v>7.238185024904058</v>
      </c>
      <c r="AY18" s="100">
        <v>1.2</v>
      </c>
      <c r="AZ18" s="100">
        <v>68.25</v>
      </c>
      <c r="BA18" s="100">
        <v>-17.599999999999998</v>
      </c>
      <c r="BB18" s="100">
        <v>-7.59</v>
      </c>
      <c r="BC18" s="100">
        <v>10.92</v>
      </c>
      <c r="BE18" s="12">
        <v>2003</v>
      </c>
      <c r="BF18" s="12">
        <f>IF(BE18&gt;2020,0,IF(BE18&gt;2008,1,IF(BE18&gt;2001,2,IF(BE18&gt;1990,3,IF(BE18&gt;1980,4,IF(BE18&gt;1973,5,IF(BE18&gt;1970,6,IF(BE18&gt;1960,7,IF(BE18&gt;1958,8,IF(BE18&gt;1953,9,10))))))))))</f>
        <v>2</v>
      </c>
      <c r="BG18" s="100">
        <v>6.9500000000000011</v>
      </c>
      <c r="BH18" t="s">
        <v>121</v>
      </c>
      <c r="BI18" t="s">
        <v>122</v>
      </c>
    </row>
    <row r="19" spans="1:61" ht="11.25" customHeight="1" x14ac:dyDescent="0.2">
      <c r="A19" s="55" t="s">
        <v>123</v>
      </c>
      <c r="B19" s="55" t="s">
        <v>124</v>
      </c>
      <c r="C19" s="156" t="s">
        <v>125</v>
      </c>
      <c r="D19" s="98" t="s">
        <v>126</v>
      </c>
      <c r="E19" s="157">
        <v>51</v>
      </c>
      <c r="F19" s="2">
        <v>47</v>
      </c>
      <c r="G19" s="2" t="s">
        <v>119</v>
      </c>
      <c r="H19" s="2" t="s">
        <v>118</v>
      </c>
      <c r="I19" s="100">
        <v>79.27</v>
      </c>
      <c r="J19" s="101">
        <f>(M19/I19)*100</f>
        <v>2.6239434842941849</v>
      </c>
      <c r="K19" s="104">
        <v>0.52</v>
      </c>
      <c r="L19" s="71">
        <v>4</v>
      </c>
      <c r="M19" s="28">
        <f>K19*L19</f>
        <v>2.08</v>
      </c>
      <c r="N19" s="103" t="s">
        <v>127</v>
      </c>
      <c r="O19" s="104">
        <v>0.51</v>
      </c>
      <c r="P19" s="158">
        <v>46070</v>
      </c>
      <c r="Q19" s="158">
        <v>46091</v>
      </c>
      <c r="R19" s="28">
        <f>(K19-O19)/O19*100</f>
        <v>1.9607843137254919</v>
      </c>
      <c r="S19" s="105">
        <f>IF(INDEX(Historical!$D$7:$D1072,MATCH(B19,Historical!$B$7:$B$1062,0))=0,"n/a",(INDEX(Historical!$C$7:$C$1062,MATCH(B19,Historical!$B$7:$B$1062,0))/INDEX(Historical!$D$7:$D$1062,MATCH(B19,Historical!$B$7:$B$1062,0))-1)*100)</f>
        <v>2.0000000000000018</v>
      </c>
      <c r="T19" s="105">
        <f>IF(INDEX(Historical!$F$7:$F$1062,MATCH(B19,Historical!$B$7:$B$1062,0))=0,"n/a",((INDEX(Historical!$C$7:$C$1062,MATCH(B19,Historical!$B$7:$B$1062,0))/INDEX(Historical!$F$7:$F$1062,MATCH(B19,Historical!$B$7:$B$1062,0)))^(1/3)-1)*100)</f>
        <v>8.4351442625098407</v>
      </c>
      <c r="U19" s="105">
        <f>IF(INDEX(Historical!$H$7:$H$1062,MATCH(B19,Historical!$B$7:$B$1062,0))=0,"n/a",((INDEX(Historical!$C$7:$C$1062,MATCH(B19,Historical!$B$7:$B$1062,0))/INDEX(Historical!$H$7:$H$1062,MATCH(B19,Historical!$B$7:$B$1062,0)))^(1/5)-1)*100)</f>
        <v>7.2145025900850923</v>
      </c>
      <c r="V19" s="105">
        <f>IF(INDEX(Historical!$M$7:$M$1062,MATCH(B19,Historical!$B$7:$B$1062,0))=0,"n/a",((INDEX(Historical!$C$7:$C$1062,MATCH(B19,Historical!$B$7:$B$1062,0))/INDEX(Historical!$M$7:$M$1062,MATCH(B19,Historical!$B$7:$B$1062,0)))^(1/10)-1)*100)</f>
        <v>6.1796316715072797</v>
      </c>
      <c r="W19" s="106">
        <f>IF(OR(U19&lt;=0,U19="n/a",V19&lt;=0,V19="n/a"),"n/a",U19/V19)</f>
        <v>1.1674648221105703</v>
      </c>
      <c r="X19" s="107" t="str">
        <f>IF(OR(AJ19&lt;=0,AJ19="n/a",U19&lt;=0,U19="n/a"),"n/a",U19/AJ19)</f>
        <v>n/a</v>
      </c>
      <c r="Y19" s="123"/>
      <c r="Z19" s="101">
        <f>IF(OR(AC19&lt;0.01,AC19="n/a"),"n/a",M19/AC19*100)</f>
        <v>93.27354260089686</v>
      </c>
      <c r="AA19" s="109">
        <f>IF(OR(AC19&lt;0.01,AC19="n/a"),"n/a",I19/AC19)</f>
        <v>35.54708520179372</v>
      </c>
      <c r="AB19" s="71">
        <v>6</v>
      </c>
      <c r="AC19" s="100">
        <v>2.23</v>
      </c>
      <c r="AD19" s="100">
        <v>0.89</v>
      </c>
      <c r="AE19" s="100">
        <v>0.47</v>
      </c>
      <c r="AF19" s="100">
        <v>1.68</v>
      </c>
      <c r="AG19" s="100">
        <v>4.8099999999999996</v>
      </c>
      <c r="AH19" s="100">
        <v>40.47</v>
      </c>
      <c r="AI19" s="100">
        <v>16.350000000000001</v>
      </c>
      <c r="AJ19" s="100">
        <v>-6.68</v>
      </c>
      <c r="AK19" s="100">
        <v>15.909999999999998</v>
      </c>
      <c r="AL19" s="100">
        <v>38200</v>
      </c>
      <c r="AM19" s="100">
        <v>0.67999999999999994</v>
      </c>
      <c r="AN19" s="100">
        <v>0.47</v>
      </c>
      <c r="AO19" s="110">
        <f>IF(U19="n/a","n/a",IF(AA19&lt;0,"n/a",IF(AA19="n/a","n/a",J19+U19-AA19)))</f>
        <v>-25.708639127414443</v>
      </c>
      <c r="AP19" s="111">
        <f>IF(U19="n/a","n/a",J19+U19)</f>
        <v>9.8384460743792772</v>
      </c>
      <c r="AQ19" s="112">
        <f>IF(OR(AC19&lt;0.01,AC19="n/a",AF19="n/a"),"n/a",(I19/SQRT(22.5*AC19*(I19/AF19))-1)*100)</f>
        <v>62.916615534878176</v>
      </c>
      <c r="AR19" s="101">
        <f>INDEX(Historical!$C$7:$C$1063,MATCH(B19,Historical!$B$7:$B$1063,0))*IF(AH19="n/a",1.03,IF(AH19&lt;0,1.01,IF(AH19&gt;10,1.1,(1+AH19/100))))</f>
        <v>2.2440000000000002</v>
      </c>
      <c r="AS19" s="109">
        <f>IF($AI19="n/a",1.03*AR19,IF($AI19&lt;0,1.01*AR19,IF($AI19&gt;10,1.1*AR19,(1+$AI19/100)*AR19)))</f>
        <v>2.4684000000000004</v>
      </c>
      <c r="AT19" s="109">
        <f>IF($AK19="n/a",1.03*AS19,IF($AK19&lt;0,1.01*AS19,IF($AK19&gt;10,1.1*AS19,(1+$AK19/100)*AS19)))</f>
        <v>2.7152400000000005</v>
      </c>
      <c r="AU19" s="109">
        <f>IF($AK19="n/a",1.03*AT19,IF($AK19&lt;0,1.01*AT19,IF($AK19&gt;10,1.1*AT19,(1+$AK19/100)*AT19)))</f>
        <v>2.9867640000000009</v>
      </c>
      <c r="AV19" s="109">
        <f>IF($AK19="n/a",1.03*AU19,IF($AK19&lt;0,1.01*AU19,IF($AK19&gt;10,1.1*AU19,(1+$AK19/100)*AU19)))</f>
        <v>3.285440400000001</v>
      </c>
      <c r="AW19" s="109">
        <f>SUM(AR19:AV19)</f>
        <v>13.699844400000002</v>
      </c>
      <c r="AX19" s="113">
        <f>AW19/I19*100</f>
        <v>17.282508389050086</v>
      </c>
      <c r="AY19" s="100">
        <v>0.6</v>
      </c>
      <c r="AZ19" s="100">
        <v>49.68</v>
      </c>
      <c r="BA19" s="100">
        <v>-10.39</v>
      </c>
      <c r="BB19" s="100">
        <v>-1.1400000000000001</v>
      </c>
      <c r="BC19" s="100">
        <v>13.930000000000001</v>
      </c>
      <c r="BE19" s="12">
        <v>1976</v>
      </c>
      <c r="BF19" s="12">
        <f>IF(BE19&gt;2020,0,IF(BE19&gt;2008,1,IF(BE19&gt;2001,2,IF(BE19&gt;1990,3,IF(BE19&gt;1980,4,IF(BE19&gt;1973,5,IF(BE19&gt;1970,6,IF(BE19&gt;1960,7,IF(BE19&gt;1958,8,IF(BE19&gt;1953,9,10))))))))))</f>
        <v>5</v>
      </c>
      <c r="BG19" s="100">
        <v>1.9800000000000002</v>
      </c>
      <c r="BH19" t="s">
        <v>121</v>
      </c>
      <c r="BI19" t="s">
        <v>122</v>
      </c>
    </row>
    <row r="20" spans="1:61" ht="11.25" customHeight="1" x14ac:dyDescent="0.2">
      <c r="A20" s="55" t="s">
        <v>128</v>
      </c>
      <c r="B20" s="55" t="s">
        <v>129</v>
      </c>
      <c r="C20" s="156" t="s">
        <v>116</v>
      </c>
      <c r="D20" s="98" t="s">
        <v>130</v>
      </c>
      <c r="E20" s="157">
        <v>50</v>
      </c>
      <c r="F20" s="2">
        <v>51</v>
      </c>
      <c r="G20" s="2" t="s">
        <v>119</v>
      </c>
      <c r="H20" s="2" t="s">
        <v>118</v>
      </c>
      <c r="I20" s="100">
        <v>266.45999999999998</v>
      </c>
      <c r="J20" s="101">
        <f>(M20/I20)*100</f>
        <v>2.5519777827816559</v>
      </c>
      <c r="K20" s="104">
        <v>1.7</v>
      </c>
      <c r="L20" s="71">
        <v>4</v>
      </c>
      <c r="M20" s="28">
        <f>K20*L20</f>
        <v>6.8</v>
      </c>
      <c r="N20" s="103" t="s">
        <v>131</v>
      </c>
      <c r="O20" s="104">
        <v>1.54</v>
      </c>
      <c r="P20" s="158">
        <v>46003</v>
      </c>
      <c r="Q20" s="158">
        <v>46023</v>
      </c>
      <c r="R20" s="28">
        <f>(K20-O20)/O20*100</f>
        <v>10.389610389610384</v>
      </c>
      <c r="S20" s="105">
        <f>IF(INDEX(Historical!$D$7:$D1073,MATCH(B20,Historical!$B$7:$B$1062,0))=0,"n/a",(INDEX(Historical!$C$7:$C$1062,MATCH(B20,Historical!$B$7:$B$1062,0))/INDEX(Historical!$D$7:$D$1062,MATCH(B20,Historical!$B$7:$B$1062,0))-1)*100)</f>
        <v>10.000000000000009</v>
      </c>
      <c r="T20" s="105">
        <f>IF(INDEX(Historical!$F$7:$F$1062,MATCH(B20,Historical!$B$7:$B$1062,0))=0,"n/a",((INDEX(Historical!$C$7:$C$1062,MATCH(B20,Historical!$B$7:$B$1062,0))/INDEX(Historical!$F$7:$F$1062,MATCH(B20,Historical!$B$7:$B$1062,0)))^(1/3)-1)*100)</f>
        <v>13.980124542821471</v>
      </c>
      <c r="U20" s="105">
        <f>IF(INDEX(Historical!$H$7:$H$1062,MATCH(B20,Historical!$B$7:$B$1062,0))=0,"n/a",((INDEX(Historical!$C$7:$C$1062,MATCH(B20,Historical!$B$7:$B$1062,0))/INDEX(Historical!$H$7:$H$1062,MATCH(B20,Historical!$B$7:$B$1062,0)))^(1/5)-1)*100)</f>
        <v>11.09534595426207</v>
      </c>
      <c r="V20" s="105">
        <f>IF(INDEX(Historical!$M$7:$M$1062,MATCH(B20,Historical!$B$7:$B$1062,0))=0,"n/a",((INDEX(Historical!$C$7:$C$1062,MATCH(B20,Historical!$B$7:$B$1062,0))/INDEX(Historical!$M$7:$M$1062,MATCH(B20,Historical!$B$7:$B$1062,0)))^(1/10)-1)*100)</f>
        <v>12.132747661084519</v>
      </c>
      <c r="W20" s="106">
        <f>IF(OR(U20&lt;=0,U20="n/a",V20&lt;=0,V20="n/a"),"n/a",U20/V20)</f>
        <v>0.91449573206324164</v>
      </c>
      <c r="X20" s="107">
        <f>IF(OR(AJ20&lt;=0,AJ20="n/a",U20&lt;=0,U20="n/a"),"n/a",U20/AJ20)</f>
        <v>0.88762767634096562</v>
      </c>
      <c r="Y20" s="55"/>
      <c r="Z20" s="101">
        <f>IF(OR(AC20&lt;0.01,AC20="n/a"),"n/a",M20/AC20*100)</f>
        <v>62.157221206581362</v>
      </c>
      <c r="AA20" s="109">
        <f>IF(OR(AC20&lt;0.01,AC20="n/a"),"n/a",I20/AC20)</f>
        <v>24.356489945155392</v>
      </c>
      <c r="AB20" s="71">
        <v>6</v>
      </c>
      <c r="AC20" s="100">
        <v>10.94</v>
      </c>
      <c r="AD20" s="100">
        <v>2.11</v>
      </c>
      <c r="AE20" s="100">
        <v>4.8499999999999996</v>
      </c>
      <c r="AF20" s="100">
        <v>17.57</v>
      </c>
      <c r="AG20" s="100">
        <v>72.240000000000009</v>
      </c>
      <c r="AH20" s="100">
        <v>10.119999999999999</v>
      </c>
      <c r="AI20" s="100">
        <v>9.27</v>
      </c>
      <c r="AJ20" s="100">
        <v>12.5</v>
      </c>
      <c r="AK20" s="100">
        <v>9.44</v>
      </c>
      <c r="AL20" s="100">
        <v>106510</v>
      </c>
      <c r="AM20" s="100">
        <v>0.18</v>
      </c>
      <c r="AN20" s="100">
        <v>0.87</v>
      </c>
      <c r="AO20" s="110">
        <f>IF(U20="n/a","n/a",IF(AA20&lt;0,"n/a",IF(AA20="n/a","n/a",J20+U20-AA20)))</f>
        <v>-10.709166208111666</v>
      </c>
      <c r="AP20" s="111">
        <f>IF(U20="n/a","n/a",J20+U20)</f>
        <v>13.647323737043726</v>
      </c>
      <c r="AQ20" s="112">
        <f>IF(OR(AC20&lt;0.01,AC20="n/a",AF20="n/a"),"n/a",(I20/SQRT(22.5*AC20*(I20/AF20))-1)*100)</f>
        <v>336.11595213321175</v>
      </c>
      <c r="AR20" s="101">
        <f>INDEX(Historical!$C$7:$C$1063,MATCH(B20,Historical!$B$7:$B$1063,0))*IF(AH20="n/a",1.03,IF(AH20&lt;0,1.01,IF(AH20&gt;10,1.1,(1+AH20/100))))</f>
        <v>6.7760000000000007</v>
      </c>
      <c r="AS20" s="109">
        <f>IF($AI20="n/a",1.03*AR20,IF($AI20&lt;0,1.01*AR20,IF($AI20&gt;10,1.1*AR20,(1+$AI20/100)*AR20)))</f>
        <v>7.4041352000000007</v>
      </c>
      <c r="AT20" s="109">
        <f>IF($AK20="n/a",1.03*AS20,IF($AK20&lt;0,1.01*AS20,IF($AK20&gt;10,1.1*AS20,(1+$AK20/100)*AS20)))</f>
        <v>8.1030855628800005</v>
      </c>
      <c r="AU20" s="109">
        <f>IF($AK20="n/a",1.03*AT20,IF($AK20&lt;0,1.01*AT20,IF($AK20&gt;10,1.1*AT20,(1+$AK20/100)*AT20)))</f>
        <v>8.8680168400158728</v>
      </c>
      <c r="AV20" s="109">
        <f>IF($AK20="n/a",1.03*AU20,IF($AK20&lt;0,1.01*AU20,IF($AK20&gt;10,1.1*AU20,(1+$AK20/100)*AU20)))</f>
        <v>9.705157629713371</v>
      </c>
      <c r="AW20" s="109">
        <f>SUM(AR20:AV20)</f>
        <v>40.856395232609245</v>
      </c>
      <c r="AX20" s="113">
        <f>AW20/I20*100</f>
        <v>15.333031311494876</v>
      </c>
      <c r="AY20" s="100">
        <v>0.81</v>
      </c>
      <c r="AZ20" s="100">
        <v>41.61</v>
      </c>
      <c r="BA20" s="100">
        <v>-15.479999999999999</v>
      </c>
      <c r="BB20" s="100">
        <v>13.16</v>
      </c>
      <c r="BC20" s="100">
        <v>12.959999999999999</v>
      </c>
      <c r="BE20" s="12">
        <v>1976</v>
      </c>
      <c r="BF20" s="12">
        <f>IF(BE20&gt;2020,0,IF(BE20&gt;2008,1,IF(BE20&gt;2001,2,IF(BE20&gt;1990,3,IF(BE20&gt;1980,4,IF(BE20&gt;1973,5,IF(BE20&gt;1970,6,IF(BE20&gt;1960,7,IF(BE20&gt;1958,8,IF(BE20&gt;1953,9,10))))))))))</f>
        <v>5</v>
      </c>
      <c r="BG20" s="100">
        <v>7.57</v>
      </c>
      <c r="BH20" t="s">
        <v>121</v>
      </c>
      <c r="BI20" t="s">
        <v>122</v>
      </c>
    </row>
    <row r="21" spans="1:61" ht="11.25" customHeight="1" x14ac:dyDescent="0.2">
      <c r="A21" s="146" t="s">
        <v>566</v>
      </c>
      <c r="B21" s="55" t="s">
        <v>567</v>
      </c>
      <c r="C21" s="156" t="s">
        <v>162</v>
      </c>
      <c r="D21" s="98" t="s">
        <v>192</v>
      </c>
      <c r="E21" s="157">
        <v>13</v>
      </c>
      <c r="F21" s="2">
        <v>431</v>
      </c>
      <c r="G21" s="2" t="s">
        <v>146</v>
      </c>
      <c r="H21" s="2" t="s">
        <v>146</v>
      </c>
      <c r="I21" s="100">
        <v>109.61</v>
      </c>
      <c r="J21" s="101">
        <f>(M21/I21)*100</f>
        <v>2.7369765532341939</v>
      </c>
      <c r="K21" s="104">
        <v>0.75</v>
      </c>
      <c r="L21" s="71">
        <v>4</v>
      </c>
      <c r="M21" s="28">
        <f>K21*L21</f>
        <v>3</v>
      </c>
      <c r="N21" s="103" t="s">
        <v>270</v>
      </c>
      <c r="O21" s="104">
        <v>0.71</v>
      </c>
      <c r="P21" s="158">
        <v>46091</v>
      </c>
      <c r="Q21" s="158">
        <v>46112</v>
      </c>
      <c r="R21" s="28">
        <f>(K21-O21)/O21*100</f>
        <v>5.6338028169014134</v>
      </c>
      <c r="S21" s="105">
        <f>IF(INDEX(Historical!$D$7:$D1074,MATCH(B21,Historical!$B$7:$B$1062,0))=0,"n/a",(INDEX(Historical!$C$7:$C$1062,MATCH(B21,Historical!$B$7:$B$1062,0))/INDEX(Historical!$D$7:$D$1062,MATCH(B21,Historical!$B$7:$B$1062,0))-1)*100)</f>
        <v>5.9701492537313383</v>
      </c>
      <c r="T21" s="105">
        <f>IF(INDEX(Historical!$F$7:$F$1062,MATCH(B21,Historical!$B$7:$B$1062,0))=0,"n/a",((INDEX(Historical!$C$7:$C$1062,MATCH(B21,Historical!$B$7:$B$1062,0))/INDEX(Historical!$F$7:$F$1062,MATCH(B21,Historical!$B$7:$B$1062,0)))^(1/3)-1)*100)</f>
        <v>6.3658248576630827</v>
      </c>
      <c r="U21" s="105">
        <f>IF(INDEX(Historical!$H$7:$H$1062,MATCH(B21,Historical!$B$7:$B$1062,0))=0,"n/a",((INDEX(Historical!$C$7:$C$1062,MATCH(B21,Historical!$B$7:$B$1062,0))/INDEX(Historical!$H$7:$H$1062,MATCH(B21,Historical!$B$7:$B$1062,0)))^(1/5)-1)*100)</f>
        <v>7.264909054577684</v>
      </c>
      <c r="V21" s="105">
        <f>IF(INDEX(Historical!$M$7:$M$1062,MATCH(B21,Historical!$B$7:$B$1062,0))=0,"n/a",((INDEX(Historical!$C$7:$C$1062,MATCH(B21,Historical!$B$7:$B$1062,0))/INDEX(Historical!$M$7:$M$1062,MATCH(B21,Historical!$B$7:$B$1062,0)))^(1/10)-1)*100)</f>
        <v>5.5484923375411332</v>
      </c>
      <c r="W21" s="106">
        <f>IF(OR(U21&lt;=0,U21="n/a",V21&lt;=0,V21="n/a"),"n/a",U21/V21)</f>
        <v>1.3093483080842097</v>
      </c>
      <c r="X21" s="107">
        <f>IF(OR(AJ21&lt;=0,AJ21="n/a",U21&lt;=0,U21="n/a"),"n/a",U21/AJ21)</f>
        <v>0.82182229124181949</v>
      </c>
      <c r="Y21" s="159"/>
      <c r="Z21" s="101">
        <f>IF(OR(AC21&lt;0.01,AC21="n/a"),"n/a",M21/AC21*100)</f>
        <v>52.816901408450711</v>
      </c>
      <c r="AA21" s="109">
        <f>IF(OR(AC21&lt;0.01,AC21="n/a"),"n/a",I21/AC21)</f>
        <v>19.297535211267608</v>
      </c>
      <c r="AB21" s="71">
        <v>12</v>
      </c>
      <c r="AC21" s="100">
        <v>5.68</v>
      </c>
      <c r="AD21" s="100">
        <v>2.39</v>
      </c>
      <c r="AE21" s="100">
        <v>3.47</v>
      </c>
      <c r="AF21" s="100">
        <v>2.2200000000000002</v>
      </c>
      <c r="AG21" s="100">
        <v>12.02</v>
      </c>
      <c r="AH21" s="100">
        <v>7.0000000000000009</v>
      </c>
      <c r="AI21" s="100">
        <v>7.95</v>
      </c>
      <c r="AJ21" s="100">
        <v>8.84</v>
      </c>
      <c r="AK21" s="100">
        <v>7.88</v>
      </c>
      <c r="AL21" s="100">
        <v>30330</v>
      </c>
      <c r="AM21" s="100">
        <v>0.38</v>
      </c>
      <c r="AN21" s="100">
        <v>1.59</v>
      </c>
      <c r="AO21" s="110">
        <f>IF(U21="n/a","n/a",IF(AA21&lt;0,"n/a",IF(AA21="n/a","n/a",J21+U21-AA21)))</f>
        <v>-9.295649603455729</v>
      </c>
      <c r="AP21" s="111">
        <f>IF(U21="n/a","n/a",J21+U21)</f>
        <v>10.001885607811879</v>
      </c>
      <c r="AQ21" s="112">
        <f>IF(OR(AC21&lt;0.01,AC21="n/a",AF21="n/a"),"n/a",(I21/SQRT(22.5*AC21*(I21/AF21))-1)*100)</f>
        <v>37.98635708570626</v>
      </c>
      <c r="AR21" s="101">
        <f>INDEX(Historical!$C$7:$C$1063,MATCH(B21,Historical!$B$7:$B$1063,0))*IF(AH21="n/a",1.03,IF(AH21&lt;0,1.01,IF(AH21&gt;10,1.1,(1+AH21/100))))</f>
        <v>3.0388000000000002</v>
      </c>
      <c r="AS21" s="109">
        <f>IF($AI21="n/a",1.03*AR21,IF($AI21&lt;0,1.01*AR21,IF($AI21&gt;10,1.1*AR21,(1+$AI21/100)*AR21)))</f>
        <v>3.2803846000000001</v>
      </c>
      <c r="AT21" s="109">
        <f>IF($AK21="n/a",1.03*AS21,IF($AK21&lt;0,1.01*AS21,IF($AK21&gt;10,1.1*AS21,(1+$AK21/100)*AS21)))</f>
        <v>3.5388789064799999</v>
      </c>
      <c r="AU21" s="109">
        <f>IF($AK21="n/a",1.03*AT21,IF($AK21&lt;0,1.01*AT21,IF($AK21&gt;10,1.1*AT21,(1+$AK21/100)*AT21)))</f>
        <v>3.817742564310624</v>
      </c>
      <c r="AV21" s="109">
        <f>IF($AK21="n/a",1.03*AU21,IF($AK21&lt;0,1.01*AU21,IF($AK21&gt;10,1.1*AU21,(1+$AK21/100)*AU21)))</f>
        <v>4.1185806783783008</v>
      </c>
      <c r="AW21" s="109">
        <f>SUM(AR21:AV21)</f>
        <v>17.794386749168925</v>
      </c>
      <c r="AX21" s="113">
        <f>AW21/I21*100</f>
        <v>16.234273103885528</v>
      </c>
      <c r="AY21" s="100">
        <v>0.48</v>
      </c>
      <c r="AZ21" s="100">
        <v>13.5</v>
      </c>
      <c r="BA21" s="100">
        <v>-7.3599999999999994</v>
      </c>
      <c r="BB21" s="100">
        <v>-1.1599999999999999</v>
      </c>
      <c r="BC21" s="100">
        <v>2.11</v>
      </c>
      <c r="BE21" s="12">
        <v>2014</v>
      </c>
      <c r="BF21" s="12">
        <f>IF(BE21&gt;2020,0,IF(BE21&gt;2008,1,IF(BE21&gt;2001,2,IF(BE21&gt;1990,3,IF(BE21&gt;1980,4,IF(BE21&gt;1973,5,IF(BE21&gt;1970,6,IF(BE21&gt;1960,7,IF(BE21&gt;1958,8,IF(BE21&gt;1953,9,10))))))))))</f>
        <v>1</v>
      </c>
      <c r="BG21" s="100">
        <v>3.19</v>
      </c>
      <c r="BH21" t="s">
        <v>121</v>
      </c>
      <c r="BI21" t="s">
        <v>122</v>
      </c>
    </row>
    <row r="22" spans="1:61" ht="11.25" customHeight="1" x14ac:dyDescent="0.2">
      <c r="A22" s="55" t="s">
        <v>568</v>
      </c>
      <c r="B22" s="55" t="s">
        <v>569</v>
      </c>
      <c r="C22" s="156" t="s">
        <v>162</v>
      </c>
      <c r="D22" s="98" t="s">
        <v>296</v>
      </c>
      <c r="E22" s="157">
        <v>16</v>
      </c>
      <c r="F22" s="2">
        <v>266</v>
      </c>
      <c r="G22" s="2" t="s">
        <v>119</v>
      </c>
      <c r="H22" s="2" t="s">
        <v>119</v>
      </c>
      <c r="I22" s="100">
        <v>127.81</v>
      </c>
      <c r="J22" s="101">
        <f>(M22/I22)*100</f>
        <v>2.9731632892574913</v>
      </c>
      <c r="K22" s="104">
        <v>0.95</v>
      </c>
      <c r="L22" s="71">
        <v>4</v>
      </c>
      <c r="M22" s="28">
        <f>K22*L22</f>
        <v>3.8</v>
      </c>
      <c r="N22" s="103" t="s">
        <v>339</v>
      </c>
      <c r="O22" s="104">
        <v>0.93</v>
      </c>
      <c r="P22" s="158">
        <v>45971</v>
      </c>
      <c r="Q22" s="158">
        <v>46001</v>
      </c>
      <c r="R22" s="28">
        <f>(K22-O22)/O22*100</f>
        <v>2.1505376344085918</v>
      </c>
      <c r="S22" s="105">
        <f>IF(INDEX(Historical!$D$7:$D1075,MATCH(B22,Historical!$B$7:$B$1062,0))=0,"n/a",(INDEX(Historical!$C$7:$C$1062,MATCH(B22,Historical!$B$7:$B$1062,0))/INDEX(Historical!$D$7:$D$1062,MATCH(B22,Historical!$B$7:$B$1062,0))-1)*100)</f>
        <v>4.7619047619047672</v>
      </c>
      <c r="T22" s="105">
        <f>IF(INDEX(Historical!$F$7:$F$1062,MATCH(B22,Historical!$B$7:$B$1062,0))=0,"n/a",((INDEX(Historical!$C$7:$C$1062,MATCH(B22,Historical!$B$7:$B$1062,0))/INDEX(Historical!$F$7:$F$1062,MATCH(B22,Historical!$B$7:$B$1062,0)))^(1/3)-1)*100)</f>
        <v>5.6665302114283334</v>
      </c>
      <c r="U22" s="105">
        <f>IF(INDEX(Historical!$H$7:$H$1062,MATCH(B22,Historical!$B$7:$B$1062,0))=0,"n/a",((INDEX(Historical!$C$7:$C$1062,MATCH(B22,Historical!$B$7:$B$1062,0))/INDEX(Historical!$H$7:$H$1062,MATCH(B22,Historical!$B$7:$B$1062,0)))^(1/5)-1)*100)</f>
        <v>5.660011210799909</v>
      </c>
      <c r="V22" s="105">
        <f>IF(INDEX(Historical!$M$7:$M$1062,MATCH(B22,Historical!$B$7:$B$1062,0))=0,"n/a",((INDEX(Historical!$C$7:$C$1062,MATCH(B22,Historical!$B$7:$B$1062,0))/INDEX(Historical!$M$7:$M$1062,MATCH(B22,Historical!$B$7:$B$1062,0)))^(1/10)-1)*100)</f>
        <v>5.6922915843806043</v>
      </c>
      <c r="W22" s="106">
        <f>IF(OR(U22&lt;=0,U22="n/a",V22&lt;=0,V22="n/a"),"n/a",U22/V22)</f>
        <v>0.99432910751282111</v>
      </c>
      <c r="X22" s="107">
        <f>IF(OR(AJ22&lt;=0,AJ22="n/a",U22&lt;=0,U22="n/a"),"n/a",U22/AJ22)</f>
        <v>0.66354175976552277</v>
      </c>
      <c r="Y22" s="55"/>
      <c r="Z22" s="101">
        <f>IF(OR(AC22&lt;0.01,AC22="n/a"),"n/a",M22/AC22*100)</f>
        <v>56.213017751479285</v>
      </c>
      <c r="AA22" s="109">
        <f>IF(OR(AC22&lt;0.01,AC22="n/a"),"n/a",I22/AC22)</f>
        <v>18.90680473372781</v>
      </c>
      <c r="AB22" s="71">
        <v>12</v>
      </c>
      <c r="AC22" s="100">
        <v>6.76</v>
      </c>
      <c r="AD22" s="100">
        <v>2.23</v>
      </c>
      <c r="AE22" s="100">
        <v>3.06</v>
      </c>
      <c r="AF22" s="100">
        <v>2.19</v>
      </c>
      <c r="AG22" s="100">
        <v>12.36</v>
      </c>
      <c r="AH22" s="100">
        <v>6.5100000000000007</v>
      </c>
      <c r="AI22" s="100">
        <v>7.8299999999999992</v>
      </c>
      <c r="AJ22" s="100">
        <v>8.5299999999999994</v>
      </c>
      <c r="AK22" s="100">
        <v>8.36</v>
      </c>
      <c r="AL22" s="100">
        <v>69540</v>
      </c>
      <c r="AM22" s="100">
        <v>0.32</v>
      </c>
      <c r="AN22" s="100">
        <v>1.63</v>
      </c>
      <c r="AO22" s="110">
        <f>IF(U22="n/a","n/a",IF(AA22&lt;0,"n/a",IF(AA22="n/a","n/a",J22+U22-AA22)))</f>
        <v>-10.27363023367041</v>
      </c>
      <c r="AP22" s="111">
        <f>IF(U22="n/a","n/a",J22+U22)</f>
        <v>8.6331745000574003</v>
      </c>
      <c r="AQ22" s="112">
        <f>IF(OR(AC22&lt;0.01,AC22="n/a",AF22="n/a"),"n/a",(I22/SQRT(22.5*AC22*(I22/AF22))-1)*100)</f>
        <v>35.656268834734426</v>
      </c>
      <c r="AR22" s="101">
        <f>INDEX(Historical!$C$7:$C$1063,MATCH(B22,Historical!$B$7:$B$1063,0))*IF(AH22="n/a",1.03,IF(AH22&lt;0,1.01,IF(AH22&gt;10,1.1,(1+AH22/100))))</f>
        <v>3.9834740000000002</v>
      </c>
      <c r="AS22" s="109">
        <f>IF($AI22="n/a",1.03*AR22,IF($AI22&lt;0,1.01*AR22,IF($AI22&gt;10,1.1*AR22,(1+$AI22/100)*AR22)))</f>
        <v>4.2953800142</v>
      </c>
      <c r="AT22" s="109">
        <f>IF($AK22="n/a",1.03*AS22,IF($AK22&lt;0,1.01*AS22,IF($AK22&gt;10,1.1*AS22,(1+$AK22/100)*AS22)))</f>
        <v>4.6544737833871199</v>
      </c>
      <c r="AU22" s="109">
        <f>IF($AK22="n/a",1.03*AT22,IF($AK22&lt;0,1.01*AT22,IF($AK22&gt;10,1.1*AT22,(1+$AK22/100)*AT22)))</f>
        <v>5.0435877916782825</v>
      </c>
      <c r="AV22" s="109">
        <f>IF($AK22="n/a",1.03*AU22,IF($AK22&lt;0,1.01*AU22,IF($AK22&gt;10,1.1*AU22,(1+$AK22/100)*AU22)))</f>
        <v>5.4652317310625866</v>
      </c>
      <c r="AW22" s="109">
        <f>SUM(AR22:AV22)</f>
        <v>23.44214732032799</v>
      </c>
      <c r="AX22" s="113">
        <f>AW22/I22*100</f>
        <v>18.341403114253964</v>
      </c>
      <c r="AY22" s="100">
        <v>0.51</v>
      </c>
      <c r="AZ22" s="100">
        <v>20.919999999999998</v>
      </c>
      <c r="BA22" s="100">
        <v>-9.08</v>
      </c>
      <c r="BB22" s="100">
        <v>-2.9000000000000004</v>
      </c>
      <c r="BC22" s="100">
        <v>1.22</v>
      </c>
      <c r="BE22" s="12">
        <v>2011</v>
      </c>
      <c r="BF22" s="12">
        <f>IF(BE22&gt;2020,0,IF(BE22&gt;2008,1,IF(BE22&gt;2001,2,IF(BE22&gt;1990,3,IF(BE22&gt;1980,4,IF(BE22&gt;1973,5,IF(BE22&gt;1970,6,IF(BE22&gt;1960,7,IF(BE22&gt;1958,8,IF(BE22&gt;1953,9,10))))))))))</f>
        <v>1</v>
      </c>
      <c r="BG22" s="100">
        <v>3.29</v>
      </c>
      <c r="BH22" t="s">
        <v>121</v>
      </c>
      <c r="BI22" t="s">
        <v>122</v>
      </c>
    </row>
    <row r="23" spans="1:61" ht="11.25" customHeight="1" x14ac:dyDescent="0.2">
      <c r="A23" s="55" t="s">
        <v>570</v>
      </c>
      <c r="B23" s="55" t="s">
        <v>571</v>
      </c>
      <c r="C23" s="156" t="s">
        <v>162</v>
      </c>
      <c r="D23" s="98" t="s">
        <v>572</v>
      </c>
      <c r="E23" s="157">
        <v>14</v>
      </c>
      <c r="F23" s="2">
        <v>363</v>
      </c>
      <c r="G23" s="2" t="s">
        <v>146</v>
      </c>
      <c r="H23" s="2" t="s">
        <v>146</v>
      </c>
      <c r="I23" s="100">
        <v>14.68</v>
      </c>
      <c r="J23" s="101">
        <f>(M23/I23)*100</f>
        <v>4.7942779291553137</v>
      </c>
      <c r="K23" s="104">
        <v>0.17595</v>
      </c>
      <c r="L23" s="71">
        <v>4</v>
      </c>
      <c r="M23" s="28">
        <f>K23*L23</f>
        <v>0.70379999999999998</v>
      </c>
      <c r="N23" s="103" t="s">
        <v>151</v>
      </c>
      <c r="O23" s="104">
        <v>0.17249999999999999</v>
      </c>
      <c r="P23" s="115">
        <v>45688</v>
      </c>
      <c r="Q23" s="115">
        <v>45702</v>
      </c>
      <c r="R23" s="28">
        <f>(K23-O23)/O23*100</f>
        <v>2.0000000000000053</v>
      </c>
      <c r="S23" s="105">
        <f>IF(INDEX(Historical!$D$7:$D1076,MATCH(B23,Historical!$B$7:$B$1062,0))=0,"n/a",(INDEX(Historical!$C$7:$C$1062,MATCH(B23,Historical!$B$7:$B$1062,0))/INDEX(Historical!$D$7:$D$1062,MATCH(B23,Historical!$B$7:$B$1062,0))-1)*100)</f>
        <v>2.0000000000000018</v>
      </c>
      <c r="T23" s="105">
        <f>IF(INDEX(Historical!$F$7:$F$1062,MATCH(B23,Historical!$B$7:$B$1062,0))=0,"n/a",((INDEX(Historical!$C$7:$C$1062,MATCH(B23,Historical!$B$7:$B$1062,0))/INDEX(Historical!$F$7:$F$1062,MATCH(B23,Historical!$B$7:$B$1062,0)))^(1/3)-1)*100)</f>
        <v>3.6519303976327855</v>
      </c>
      <c r="U23" s="105">
        <f>IF(INDEX(Historical!$H$7:$H$1062,MATCH(B23,Historical!$B$7:$B$1062,0))=0,"n/a",((INDEX(Historical!$C$7:$C$1062,MATCH(B23,Historical!$B$7:$B$1062,0))/INDEX(Historical!$H$7:$H$1062,MATCH(B23,Historical!$B$7:$B$1062,0)))^(1/5)-1)*100)</f>
        <v>4.1906185102145166</v>
      </c>
      <c r="V23" s="105">
        <f>IF(INDEX(Historical!$M$7:$M$1062,MATCH(B23,Historical!$B$7:$B$1062,0))=0,"n/a",((INDEX(Historical!$C$7:$C$1062,MATCH(B23,Historical!$B$7:$B$1062,0))/INDEX(Historical!$M$7:$M$1062,MATCH(B23,Historical!$B$7:$B$1062,0)))^(1/10)-1)*100)</f>
        <v>5.8129755089721957</v>
      </c>
      <c r="W23" s="106">
        <f>IF(OR(U23&lt;=0,U23="n/a",V23&lt;=0,V23="n/a"),"n/a",U23/V23)</f>
        <v>0.72090764940371621</v>
      </c>
      <c r="X23" s="107">
        <f>IF(OR(AJ23&lt;=0,AJ23="n/a",U23&lt;=0,U23="n/a"),"n/a",U23/AJ23)</f>
        <v>5.0599112656538471E-2</v>
      </c>
      <c r="Y23" s="159"/>
      <c r="Z23" s="101">
        <f>IF(OR(AC23&lt;0.01,AC23="n/a"),"n/a",M23/AC23*100)</f>
        <v>36.466321243523311</v>
      </c>
      <c r="AA23" s="109">
        <f>IF(OR(AC23&lt;0.01,AC23="n/a"),"n/a",I23/AC23)</f>
        <v>7.6062176165803113</v>
      </c>
      <c r="AB23" s="71">
        <v>12</v>
      </c>
      <c r="AC23" s="100">
        <v>1.93</v>
      </c>
      <c r="AD23" s="100">
        <v>1.63</v>
      </c>
      <c r="AE23" s="100">
        <v>0.84</v>
      </c>
      <c r="AF23" s="100">
        <v>2.37</v>
      </c>
      <c r="AG23" s="100">
        <v>23.630000000000003</v>
      </c>
      <c r="AH23" s="100">
        <v>-1.5</v>
      </c>
      <c r="AI23" s="100">
        <v>7.16</v>
      </c>
      <c r="AJ23" s="100">
        <v>82.820000000000007</v>
      </c>
      <c r="AK23" s="100">
        <v>3.64</v>
      </c>
      <c r="AL23" s="100">
        <v>10470</v>
      </c>
      <c r="AM23" s="100">
        <v>0.6</v>
      </c>
      <c r="AN23" s="100">
        <v>4.24</v>
      </c>
      <c r="AO23" s="110">
        <f>IF(U23="n/a","n/a",IF(AA23&lt;0,"n/a",IF(AA23="n/a","n/a",J23+U23-AA23)))</f>
        <v>1.378678822789519</v>
      </c>
      <c r="AP23" s="111">
        <f>IF(U23="n/a","n/a",J23+U23)</f>
        <v>8.9848964393698303</v>
      </c>
      <c r="AQ23" s="112">
        <f>IF(OR(AC23&lt;0.01,AC23="n/a",AF23="n/a"),"n/a",(I23/SQRT(22.5*AC23*(I23/AF23))-1)*100)</f>
        <v>-10.490880039343143</v>
      </c>
      <c r="AR23" s="101">
        <f>INDEX(Historical!$C$7:$C$1063,MATCH(B23,Historical!$B$7:$B$1063,0))*IF(AH23="n/a",1.03,IF(AH23&lt;0,1.01,IF(AH23&gt;10,1.1,(1+AH23/100))))</f>
        <v>0.71083799999999997</v>
      </c>
      <c r="AS23" s="109">
        <f>IF($AI23="n/a",1.03*AR23,IF($AI23&lt;0,1.01*AR23,IF($AI23&gt;10,1.1*AR23,(1+$AI23/100)*AR23)))</f>
        <v>0.76173400080000009</v>
      </c>
      <c r="AT23" s="109">
        <f>IF($AK23="n/a",1.03*AS23,IF($AK23&lt;0,1.01*AS23,IF($AK23&gt;10,1.1*AS23,(1+$AK23/100)*AS23)))</f>
        <v>0.78946111842912003</v>
      </c>
      <c r="AU23" s="109">
        <f>IF($AK23="n/a",1.03*AT23,IF($AK23&lt;0,1.01*AT23,IF($AK23&gt;10,1.1*AT23,(1+$AK23/100)*AT23)))</f>
        <v>0.81819750313994</v>
      </c>
      <c r="AV23" s="109">
        <f>IF($AK23="n/a",1.03*AU23,IF($AK23&lt;0,1.01*AU23,IF($AK23&gt;10,1.1*AU23,(1+$AK23/100)*AU23)))</f>
        <v>0.84797989225423376</v>
      </c>
      <c r="AW23" s="109">
        <f>SUM(AR23:AV23)</f>
        <v>3.9282105146232937</v>
      </c>
      <c r="AX23" s="113">
        <f>AW23/I23*100</f>
        <v>26.758927211330342</v>
      </c>
      <c r="AY23" s="100">
        <v>0.95</v>
      </c>
      <c r="AZ23" s="100">
        <v>19.059999999999999</v>
      </c>
      <c r="BA23" s="100">
        <v>-16.830000000000002</v>
      </c>
      <c r="BB23" s="100">
        <v>-0.21</v>
      </c>
      <c r="BC23" s="100">
        <v>1.0699999999999998</v>
      </c>
      <c r="BE23" s="12">
        <v>2012</v>
      </c>
      <c r="BF23" s="12">
        <f>IF(BE23&gt;2020,0,IF(BE23&gt;2008,1,IF(BE23&gt;2001,2,IF(BE23&gt;1990,3,IF(BE23&gt;1980,4,IF(BE23&gt;1973,5,IF(BE23&gt;1970,6,IF(BE23&gt;1960,7,IF(BE23&gt;1958,8,IF(BE23&gt;1953,9,10))))))))))</f>
        <v>1</v>
      </c>
      <c r="BG23" s="100">
        <v>2.7199999999999998</v>
      </c>
      <c r="BH23" t="s">
        <v>121</v>
      </c>
      <c r="BI23" t="s">
        <v>122</v>
      </c>
    </row>
    <row r="24" spans="1:61" ht="11.25" customHeight="1" x14ac:dyDescent="0.2">
      <c r="A24" s="123" t="s">
        <v>573</v>
      </c>
      <c r="B24" s="55" t="s">
        <v>574</v>
      </c>
      <c r="C24" s="156" t="s">
        <v>134</v>
      </c>
      <c r="D24" s="98" t="s">
        <v>135</v>
      </c>
      <c r="E24" s="157">
        <v>20</v>
      </c>
      <c r="F24" s="2">
        <v>209</v>
      </c>
      <c r="G24" s="2" t="s">
        <v>146</v>
      </c>
      <c r="H24" s="2" t="s">
        <v>146</v>
      </c>
      <c r="I24" s="100">
        <v>141.72</v>
      </c>
      <c r="J24" s="101">
        <f>(M24/I24)*100</f>
        <v>2.4837708156929157</v>
      </c>
      <c r="K24" s="104">
        <v>0.88</v>
      </c>
      <c r="L24" s="71">
        <v>4</v>
      </c>
      <c r="M24" s="28">
        <f>K24*L24</f>
        <v>3.52</v>
      </c>
      <c r="N24" s="103" t="s">
        <v>575</v>
      </c>
      <c r="O24" s="104">
        <v>0.8</v>
      </c>
      <c r="P24" s="158">
        <v>45945</v>
      </c>
      <c r="Q24" s="158">
        <v>45954</v>
      </c>
      <c r="R24" s="28">
        <f>(K24-O24)/O24*100</f>
        <v>9.9999999999999947</v>
      </c>
      <c r="S24" s="105">
        <f>IF(INDEX(Historical!$D$7:$D1077,MATCH(B24,Historical!$B$7:$B$1062,0))=0,"n/a",(INDEX(Historical!$C$7:$C$1062,MATCH(B24,Historical!$B$7:$B$1062,0))/INDEX(Historical!$D$7:$D$1062,MATCH(B24,Historical!$B$7:$B$1062,0))-1)*100)</f>
        <v>11.945392491467555</v>
      </c>
      <c r="T24" s="105">
        <f>IF(INDEX(Historical!$F$7:$F$1062,MATCH(B24,Historical!$B$7:$B$1062,0))=0,"n/a",((INDEX(Historical!$C$7:$C$1062,MATCH(B24,Historical!$B$7:$B$1062,0))/INDEX(Historical!$F$7:$F$1062,MATCH(B24,Historical!$B$7:$B$1062,0)))^(1/3)-1)*100)</f>
        <v>12.396802020007836</v>
      </c>
      <c r="U24" s="105">
        <f>IF(INDEX(Historical!$H$7:$H$1062,MATCH(B24,Historical!$B$7:$B$1062,0))=0,"n/a",((INDEX(Historical!$C$7:$C$1062,MATCH(B24,Historical!$B$7:$B$1062,0))/INDEX(Historical!$H$7:$H$1062,MATCH(B24,Historical!$B$7:$B$1062,0)))^(1/5)-1)*100)</f>
        <v>12.134802650535569</v>
      </c>
      <c r="V24" s="105">
        <f>IF(INDEX(Historical!$M$7:$M$1062,MATCH(B24,Historical!$B$7:$B$1062,0))=0,"n/a",((INDEX(Historical!$C$7:$C$1062,MATCH(B24,Historical!$B$7:$B$1062,0))/INDEX(Historical!$M$7:$M$1062,MATCH(B24,Historical!$B$7:$B$1062,0)))^(1/10)-1)*100)</f>
        <v>12.280325220598121</v>
      </c>
      <c r="W24" s="106">
        <f>IF(OR(U24&lt;=0,U24="n/a",V24&lt;=0,V24="n/a"),"n/a",U24/V24)</f>
        <v>0.98814994167919412</v>
      </c>
      <c r="X24" s="107">
        <f>IF(OR(AJ24&lt;=0,AJ24="n/a",U24&lt;=0,U24="n/a"),"n/a",U24/AJ24)</f>
        <v>2.8823759264930091</v>
      </c>
      <c r="Y24" s="159"/>
      <c r="Z24" s="101">
        <f>IF(OR(AC24&lt;0.01,AC24="n/a"),"n/a",M24/AC24*100)</f>
        <v>33.396584440227706</v>
      </c>
      <c r="AA24" s="109">
        <f>IF(OR(AC24&lt;0.01,AC24="n/a"),"n/a",I24/AC24)</f>
        <v>13.445920303605314</v>
      </c>
      <c r="AB24" s="71">
        <v>12</v>
      </c>
      <c r="AC24" s="100">
        <v>10.54</v>
      </c>
      <c r="AD24" s="100">
        <v>1.63</v>
      </c>
      <c r="AE24" s="100">
        <v>1.46</v>
      </c>
      <c r="AF24" s="100">
        <v>2.52</v>
      </c>
      <c r="AG24" s="100">
        <v>19.38</v>
      </c>
      <c r="AH24" s="100">
        <v>13.19</v>
      </c>
      <c r="AI24" s="100">
        <v>4.01</v>
      </c>
      <c r="AJ24" s="100">
        <v>4.21</v>
      </c>
      <c r="AK24" s="100">
        <v>7.17</v>
      </c>
      <c r="AL24" s="100">
        <v>11770</v>
      </c>
      <c r="AM24" s="100">
        <v>17.39</v>
      </c>
      <c r="AN24" s="100">
        <v>0.39</v>
      </c>
      <c r="AO24" s="110">
        <f>IF(U24="n/a","n/a",IF(AA24&lt;0,"n/a",IF(AA24="n/a","n/a",J24+U24-AA24)))</f>
        <v>1.1726531626231704</v>
      </c>
      <c r="AP24" s="111">
        <f>IF(U24="n/a","n/a",J24+U24)</f>
        <v>14.618573466228485</v>
      </c>
      <c r="AQ24" s="112">
        <f>IF(OR(AC24&lt;0.01,AC24="n/a",AF24="n/a"),"n/a",(I24/SQRT(22.5*AC24*(I24/AF24))-1)*100)</f>
        <v>22.716872271248633</v>
      </c>
      <c r="AR24" s="101">
        <f>INDEX(Historical!$C$7:$C$1063,MATCH(B24,Historical!$B$7:$B$1063,0))*IF(AH24="n/a",1.03,IF(AH24&lt;0,1.01,IF(AH24&gt;10,1.1,(1+AH24/100))))</f>
        <v>3.6080000000000001</v>
      </c>
      <c r="AS24" s="109">
        <f>IF($AI24="n/a",1.03*AR24,IF($AI24&lt;0,1.01*AR24,IF($AI24&gt;10,1.1*AR24,(1+$AI24/100)*AR24)))</f>
        <v>3.7526808000000003</v>
      </c>
      <c r="AT24" s="109">
        <f>IF($AK24="n/a",1.03*AS24,IF($AK24&lt;0,1.01*AS24,IF($AK24&gt;10,1.1*AS24,(1+$AK24/100)*AS24)))</f>
        <v>4.0217480133600008</v>
      </c>
      <c r="AU24" s="109">
        <f>IF($AK24="n/a",1.03*AT24,IF($AK24&lt;0,1.01*AT24,IF($AK24&gt;10,1.1*AT24,(1+$AK24/100)*AT24)))</f>
        <v>4.3101073459179133</v>
      </c>
      <c r="AV24" s="109">
        <f>IF($AK24="n/a",1.03*AU24,IF($AK24&lt;0,1.01*AU24,IF($AK24&gt;10,1.1*AU24,(1+$AK24/100)*AU24)))</f>
        <v>4.6191420426202283</v>
      </c>
      <c r="AW24" s="109">
        <f>SUM(AR24:AV24)</f>
        <v>20.311678201898143</v>
      </c>
      <c r="AX24" s="113">
        <f>AW24/I24*100</f>
        <v>14.332259527164934</v>
      </c>
      <c r="AY24" s="100">
        <v>0.61</v>
      </c>
      <c r="AZ24" s="100">
        <v>19.100000000000001</v>
      </c>
      <c r="BA24" s="100">
        <v>-3.5900000000000003</v>
      </c>
      <c r="BB24" s="100">
        <v>3.1199999999999997</v>
      </c>
      <c r="BC24" s="100">
        <v>6.68</v>
      </c>
      <c r="BE24" s="12">
        <v>2007</v>
      </c>
      <c r="BF24" s="12">
        <f>IF(BE24&gt;2020,0,IF(BE24&gt;2008,1,IF(BE24&gt;2001,2,IF(BE24&gt;1990,3,IF(BE24&gt;1980,4,IF(BE24&gt;1973,5,IF(BE24&gt;1970,6,IF(BE24&gt;1960,7,IF(BE24&gt;1958,8,IF(BE24&gt;1953,9,10))))))))))</f>
        <v>2</v>
      </c>
      <c r="BG24" s="100">
        <v>3.51</v>
      </c>
      <c r="BH24" t="s">
        <v>121</v>
      </c>
      <c r="BI24" t="s">
        <v>122</v>
      </c>
    </row>
    <row r="25" spans="1:61" ht="11.25" customHeight="1" x14ac:dyDescent="0.2">
      <c r="A25" s="55" t="s">
        <v>132</v>
      </c>
      <c r="B25" s="55" t="s">
        <v>133</v>
      </c>
      <c r="C25" s="156" t="s">
        <v>134</v>
      </c>
      <c r="D25" s="98" t="s">
        <v>135</v>
      </c>
      <c r="E25" s="157">
        <v>44</v>
      </c>
      <c r="F25" s="2">
        <v>61</v>
      </c>
      <c r="G25" s="2" t="s">
        <v>119</v>
      </c>
      <c r="H25" s="2" t="s">
        <v>119</v>
      </c>
      <c r="I25" s="100">
        <v>127.48</v>
      </c>
      <c r="J25" s="101">
        <f>(M25/I25)*100</f>
        <v>1.9140257295262</v>
      </c>
      <c r="K25" s="104">
        <v>0.61</v>
      </c>
      <c r="L25" s="71">
        <v>4</v>
      </c>
      <c r="M25" s="28">
        <f>K25*L25</f>
        <v>2.44</v>
      </c>
      <c r="N25" s="103" t="s">
        <v>136</v>
      </c>
      <c r="O25" s="104">
        <v>0.57999999999999996</v>
      </c>
      <c r="P25" s="158">
        <v>46071</v>
      </c>
      <c r="Q25" s="158">
        <v>46083</v>
      </c>
      <c r="R25" s="28">
        <f>(K25-O25)/O25*100</f>
        <v>5.1724137931034528</v>
      </c>
      <c r="S25" s="105">
        <f>IF(INDEX(Historical!$D$7:$D1078,MATCH(B25,Historical!$B$7:$B$1062,0))=0,"n/a",(INDEX(Historical!$C$7:$C$1062,MATCH(B25,Historical!$B$7:$B$1062,0))/INDEX(Historical!$D$7:$D$1062,MATCH(B25,Historical!$B$7:$B$1062,0))-1)*100)</f>
        <v>15.999999999999993</v>
      </c>
      <c r="T25" s="105">
        <f>IF(INDEX(Historical!$F$7:$F$1062,MATCH(B25,Historical!$B$7:$B$1062,0))=0,"n/a",((INDEX(Historical!$C$7:$C$1062,MATCH(B25,Historical!$B$7:$B$1062,0))/INDEX(Historical!$F$7:$F$1062,MATCH(B25,Historical!$B$7:$B$1062,0)))^(1/3)-1)*100)</f>
        <v>13.18511959629507</v>
      </c>
      <c r="U25" s="105">
        <f>IF(INDEX(Historical!$H$7:$H$1062,MATCH(B25,Historical!$B$7:$B$1062,0))=0,"n/a",((INDEX(Historical!$C$7:$C$1062,MATCH(B25,Historical!$B$7:$B$1062,0))/INDEX(Historical!$H$7:$H$1062,MATCH(B25,Historical!$B$7:$B$1062,0)))^(1/5)-1)*100)</f>
        <v>15.678857972406712</v>
      </c>
      <c r="V25" s="105">
        <f>IF(INDEX(Historical!$M$7:$M$1062,MATCH(B25,Historical!$B$7:$B$1062,0))=0,"n/a",((INDEX(Historical!$C$7:$C$1062,MATCH(B25,Historical!$B$7:$B$1062,0))/INDEX(Historical!$M$7:$M$1062,MATCH(B25,Historical!$B$7:$B$1062,0)))^(1/10)-1)*100)</f>
        <v>11.374582580318314</v>
      </c>
      <c r="W25" s="106">
        <f>IF(OR(U25&lt;=0,U25="n/a",V25&lt;=0,V25="n/a"),"n/a",U25/V25)</f>
        <v>1.3784117229529089</v>
      </c>
      <c r="X25" s="107">
        <f>IF(OR(AJ25&lt;=0,AJ25="n/a",U25&lt;=0,U25="n/a"),"n/a",U25/AJ25)</f>
        <v>36.462460400945844</v>
      </c>
      <c r="Y25" s="161"/>
      <c r="Z25" s="101">
        <f>IF(OR(AC25&lt;0.01,AC25="n/a"),"n/a",M25/AC25*100)</f>
        <v>27.695800227014754</v>
      </c>
      <c r="AA25" s="109">
        <f>IF(OR(AC25&lt;0.01,AC25="n/a"),"n/a",I25/AC25)</f>
        <v>14.469920544835414</v>
      </c>
      <c r="AB25" s="71">
        <v>12</v>
      </c>
      <c r="AC25" s="100">
        <v>8.81</v>
      </c>
      <c r="AD25" s="100">
        <v>9.2799999999999994</v>
      </c>
      <c r="AE25" s="100">
        <v>3.58</v>
      </c>
      <c r="AF25" s="100">
        <v>2.17</v>
      </c>
      <c r="AG25" s="100">
        <v>16.470000000000002</v>
      </c>
      <c r="AH25" s="100">
        <v>-6.3</v>
      </c>
      <c r="AI25" s="100">
        <v>7.5200000000000005</v>
      </c>
      <c r="AJ25" s="100">
        <v>0.43</v>
      </c>
      <c r="AK25" s="100">
        <v>1.82</v>
      </c>
      <c r="AL25" s="100">
        <v>64890</v>
      </c>
      <c r="AM25" s="100">
        <v>10.9</v>
      </c>
      <c r="AN25" s="100">
        <v>0.26</v>
      </c>
      <c r="AO25" s="110">
        <f>IF(U25="n/a","n/a",IF(AA25&lt;0,"n/a",IF(AA25="n/a","n/a",J25+U25-AA25)))</f>
        <v>3.1229631570974981</v>
      </c>
      <c r="AP25" s="111">
        <f>IF(U25="n/a","n/a",J25+U25)</f>
        <v>17.592883701932912</v>
      </c>
      <c r="AQ25" s="112">
        <f>IF(OR(AC25&lt;0.01,AC25="n/a",AF25="n/a"),"n/a",(I25/SQRT(22.5*AC25*(I25/AF25))-1)*100)</f>
        <v>18.133121862664069</v>
      </c>
      <c r="AR25" s="101">
        <f>INDEX(Historical!$C$7:$C$1063,MATCH(B25,Historical!$B$7:$B$1063,0))*IF(AH25="n/a",1.03,IF(AH25&lt;0,1.01,IF(AH25&gt;10,1.1,(1+AH25/100))))</f>
        <v>2.3431999999999999</v>
      </c>
      <c r="AS25" s="109">
        <f>IF($AI25="n/a",1.03*AR25,IF($AI25&lt;0,1.01*AR25,IF($AI25&gt;10,1.1*AR25,(1+$AI25/100)*AR25)))</f>
        <v>2.51940864</v>
      </c>
      <c r="AT25" s="109">
        <f>IF($AK25="n/a",1.03*AS25,IF($AK25&lt;0,1.01*AS25,IF($AK25&gt;10,1.1*AS25,(1+$AK25/100)*AS25)))</f>
        <v>2.565261877248</v>
      </c>
      <c r="AU25" s="109">
        <f>IF($AK25="n/a",1.03*AT25,IF($AK25&lt;0,1.01*AT25,IF($AK25&gt;10,1.1*AT25,(1+$AK25/100)*AT25)))</f>
        <v>2.6119496434139138</v>
      </c>
      <c r="AV25" s="109">
        <f>IF($AK25="n/a",1.03*AU25,IF($AK25&lt;0,1.01*AU25,IF($AK25&gt;10,1.1*AU25,(1+$AK25/100)*AU25)))</f>
        <v>2.6594871269240472</v>
      </c>
      <c r="AW25" s="109">
        <f>SUM(AR25:AV25)</f>
        <v>12.69930728758596</v>
      </c>
      <c r="AX25" s="113">
        <f>AW25/I25*100</f>
        <v>9.9618036457373389</v>
      </c>
      <c r="AY25" s="100">
        <v>0.59</v>
      </c>
      <c r="AZ25" s="100">
        <v>31.490000000000002</v>
      </c>
      <c r="BA25" s="100">
        <v>-2.1</v>
      </c>
      <c r="BB25" s="100">
        <v>6.5500000000000007</v>
      </c>
      <c r="BC25" s="100">
        <v>12.49</v>
      </c>
      <c r="BE25" s="12">
        <v>1983</v>
      </c>
      <c r="BF25" s="12">
        <f>IF(BE25&gt;2020,0,IF(BE25&gt;2008,1,IF(BE25&gt;2001,2,IF(BE25&gt;1990,3,IF(BE25&gt;1980,4,IF(BE25&gt;1973,5,IF(BE25&gt;1970,6,IF(BE25&gt;1960,7,IF(BE25&gt;1958,8,IF(BE25&gt;1953,9,10))))))))))</f>
        <v>4</v>
      </c>
      <c r="BG25" s="100">
        <v>3.93</v>
      </c>
      <c r="BH25" t="s">
        <v>121</v>
      </c>
      <c r="BI25" t="s">
        <v>122</v>
      </c>
    </row>
    <row r="26" spans="1:61" ht="11.25" customHeight="1" x14ac:dyDescent="0.2">
      <c r="A26" s="123" t="s">
        <v>576</v>
      </c>
      <c r="B26" s="55" t="s">
        <v>577</v>
      </c>
      <c r="C26" s="156" t="s">
        <v>134</v>
      </c>
      <c r="D26" s="98" t="s">
        <v>412</v>
      </c>
      <c r="E26" s="157">
        <v>15</v>
      </c>
      <c r="F26" s="2">
        <v>341</v>
      </c>
      <c r="G26" s="2" t="s">
        <v>146</v>
      </c>
      <c r="H26" s="2" t="s">
        <v>146</v>
      </c>
      <c r="I26" s="100">
        <v>227.6</v>
      </c>
      <c r="J26" s="101">
        <f>(M26/I26)*100</f>
        <v>2.8119507908611601</v>
      </c>
      <c r="K26" s="104">
        <v>1.6</v>
      </c>
      <c r="L26" s="71">
        <v>4</v>
      </c>
      <c r="M26" s="28">
        <f>K26*L26</f>
        <v>6.4</v>
      </c>
      <c r="N26" s="103" t="s">
        <v>270</v>
      </c>
      <c r="O26" s="104">
        <v>1.5</v>
      </c>
      <c r="P26" s="158">
        <v>46097</v>
      </c>
      <c r="Q26" s="158">
        <v>46112</v>
      </c>
      <c r="R26" s="28">
        <f>(K26-O26)/O26*100</f>
        <v>6.6666666666666723</v>
      </c>
      <c r="S26" s="105">
        <f>IF(INDEX(Historical!$D$7:$D1079,MATCH(B26,Historical!$B$7:$B$1062,0))=0,"n/a",(INDEX(Historical!$C$7:$C$1062,MATCH(B26,Historical!$B$7:$B$1062,0))/INDEX(Historical!$D$7:$D$1062,MATCH(B26,Historical!$B$7:$B$1062,0))-1)*100)</f>
        <v>7.1428571428571397</v>
      </c>
      <c r="T26" s="105">
        <f>IF(INDEX(Historical!$F$7:$F$1062,MATCH(B26,Historical!$B$7:$B$1062,0))=0,"n/a",((INDEX(Historical!$C$7:$C$1062,MATCH(B26,Historical!$B$7:$B$1062,0))/INDEX(Historical!$F$7:$F$1062,MATCH(B26,Historical!$B$7:$B$1062,0)))^(1/3)-1)*100)</f>
        <v>16.445457431121579</v>
      </c>
      <c r="U26" s="105">
        <f>IF(INDEX(Historical!$H$7:$H$1062,MATCH(B26,Historical!$B$7:$B$1062,0))=0,"n/a",((INDEX(Historical!$C$7:$C$1062,MATCH(B26,Historical!$B$7:$B$1062,0))/INDEX(Historical!$H$7:$H$1062,MATCH(B26,Historical!$B$7:$B$1062,0)))^(1/5)-1)*100)</f>
        <v>13.396657763302722</v>
      </c>
      <c r="V26" s="105">
        <f>IF(INDEX(Historical!$M$7:$M$1062,MATCH(B26,Historical!$B$7:$B$1062,0))=0,"n/a",((INDEX(Historical!$C$7:$C$1062,MATCH(B26,Historical!$B$7:$B$1062,0))/INDEX(Historical!$M$7:$M$1062,MATCH(B26,Historical!$B$7:$B$1062,0)))^(1/10)-1)*100)</f>
        <v>25.082665556261198</v>
      </c>
      <c r="W26" s="106">
        <f>IF(OR(U26&lt;=0,U26="n/a",V26&lt;=0,V26="n/a"),"n/a",U26/V26)</f>
        <v>0.53410024278534518</v>
      </c>
      <c r="X26" s="107">
        <f>IF(OR(AJ26&lt;=0,AJ26="n/a",U26&lt;=0,U26="n/a"),"n/a",U26/AJ26)</f>
        <v>0.89430292144877988</v>
      </c>
      <c r="Y26" s="123" t="s">
        <v>578</v>
      </c>
      <c r="Z26" s="101">
        <f>IF(OR(AC26&lt;0.01,AC26="n/a"),"n/a",M26/AC26*100)</f>
        <v>35.674470457079153</v>
      </c>
      <c r="AA26" s="109">
        <f>IF(OR(AC26&lt;0.01,AC26="n/a"),"n/a",I26/AC26)</f>
        <v>12.686733556298773</v>
      </c>
      <c r="AB26" s="71">
        <v>12</v>
      </c>
      <c r="AC26" s="100">
        <v>17.940000000000001</v>
      </c>
      <c r="AD26" s="100" t="s">
        <v>142</v>
      </c>
      <c r="AE26" s="100">
        <v>1.82</v>
      </c>
      <c r="AF26" s="100">
        <v>1.98</v>
      </c>
      <c r="AG26" s="100">
        <v>13.48</v>
      </c>
      <c r="AH26" s="100">
        <v>21.07</v>
      </c>
      <c r="AI26" s="100">
        <v>10.91</v>
      </c>
      <c r="AJ26" s="100">
        <v>14.979999999999999</v>
      </c>
      <c r="AK26" s="100" t="s">
        <v>142</v>
      </c>
      <c r="AL26" s="100">
        <v>2400</v>
      </c>
      <c r="AM26" s="100">
        <v>15.959999999999999</v>
      </c>
      <c r="AN26" s="100">
        <v>18.71</v>
      </c>
      <c r="AO26" s="110">
        <f>IF(U26="n/a","n/a",IF(AA26&lt;0,"n/a",IF(AA26="n/a","n/a",J26+U26-AA26)))</f>
        <v>3.5218749978651083</v>
      </c>
      <c r="AP26" s="111">
        <f>IF(U26="n/a","n/a",J26+U26)</f>
        <v>16.208608554163881</v>
      </c>
      <c r="AQ26" s="112">
        <f>IF(OR(AC26&lt;0.01,AC26="n/a",AF26="n/a"),"n/a",(I26/SQRT(22.5*AC26*(I26/AF26))-1)*100)</f>
        <v>5.6613719840080456</v>
      </c>
      <c r="AR26" s="101">
        <f>INDEX(Historical!$C$7:$C$1063,MATCH(B26,Historical!$B$7:$B$1063,0))*IF(AH26="n/a",1.03,IF(AH26&lt;0,1.01,IF(AH26&gt;10,1.1,(1+AH26/100))))</f>
        <v>6.6000000000000005</v>
      </c>
      <c r="AS26" s="109">
        <f>IF($AI26="n/a",1.03*AR26,IF($AI26&lt;0,1.01*AR26,IF($AI26&gt;10,1.1*AR26,(1+$AI26/100)*AR26)))</f>
        <v>7.2600000000000016</v>
      </c>
      <c r="AT26" s="109">
        <f>IF($AK26="n/a",1.03*AS26,IF($AK26&lt;0,1.01*AS26,IF($AK26&gt;10,1.1*AS26,(1+$AK26/100)*AS26)))</f>
        <v>7.477800000000002</v>
      </c>
      <c r="AU26" s="109">
        <f>IF($AK26="n/a",1.03*AT26,IF($AK26&lt;0,1.01*AT26,IF($AK26&gt;10,1.1*AT26,(1+$AK26/100)*AT26)))</f>
        <v>7.7021340000000027</v>
      </c>
      <c r="AV26" s="109">
        <f>IF($AK26="n/a",1.03*AU26,IF($AK26&lt;0,1.01*AU26,IF($AK26&gt;10,1.1*AU26,(1+$AK26/100)*AU26)))</f>
        <v>7.9331980200000034</v>
      </c>
      <c r="AW26" s="109">
        <f>SUM(AR26:AV26)</f>
        <v>36.973132020000016</v>
      </c>
      <c r="AX26" s="113">
        <f>AW26/I26*100</f>
        <v>16.244785597539551</v>
      </c>
      <c r="AY26" s="100">
        <v>1</v>
      </c>
      <c r="AZ26" s="100">
        <v>66.649999999999991</v>
      </c>
      <c r="BA26" s="100">
        <v>2.88</v>
      </c>
      <c r="BB26" s="100">
        <v>17.849999999999998</v>
      </c>
      <c r="BC26" s="100">
        <v>31.240000000000002</v>
      </c>
      <c r="BE26" s="12">
        <v>2012</v>
      </c>
      <c r="BF26" s="12">
        <f>IF(BE26&gt;2020,0,IF(BE26&gt;2008,1,IF(BE26&gt;2001,2,IF(BE26&gt;1990,3,IF(BE26&gt;1980,4,IF(BE26&gt;1973,5,IF(BE26&gt;1970,6,IF(BE26&gt;1960,7,IF(BE26&gt;1958,8,IF(BE26&gt;1953,9,10))))))))))</f>
        <v>1</v>
      </c>
      <c r="BG26" s="100">
        <v>0.63</v>
      </c>
      <c r="BH26" t="s">
        <v>121</v>
      </c>
      <c r="BI26" t="s">
        <v>122</v>
      </c>
    </row>
    <row r="27" spans="1:61" ht="11.25" customHeight="1" x14ac:dyDescent="0.2">
      <c r="A27" s="55" t="s">
        <v>579</v>
      </c>
      <c r="B27" s="55" t="s">
        <v>580</v>
      </c>
      <c r="C27" s="156" t="s">
        <v>134</v>
      </c>
      <c r="D27" s="98" t="s">
        <v>135</v>
      </c>
      <c r="E27" s="157">
        <v>15</v>
      </c>
      <c r="F27" s="2">
        <v>337</v>
      </c>
      <c r="G27" s="2" t="s">
        <v>146</v>
      </c>
      <c r="H27" s="2" t="s">
        <v>146</v>
      </c>
      <c r="I27" s="100">
        <v>82.72</v>
      </c>
      <c r="J27" s="101">
        <f>(M27/I27)*100</f>
        <v>1.83752417794971</v>
      </c>
      <c r="K27" s="104">
        <v>0.38</v>
      </c>
      <c r="L27" s="71">
        <v>4</v>
      </c>
      <c r="M27" s="28">
        <f>K27*L27</f>
        <v>1.52</v>
      </c>
      <c r="N27" s="103" t="s">
        <v>581</v>
      </c>
      <c r="O27" s="104">
        <v>0.34</v>
      </c>
      <c r="P27" s="158">
        <v>46087</v>
      </c>
      <c r="Q27" s="158">
        <v>46101</v>
      </c>
      <c r="R27" s="28">
        <f>(K27-O27)/O27*100</f>
        <v>11.764705882352935</v>
      </c>
      <c r="S27" s="105">
        <f>IF(INDEX(Historical!$D$7:$D1080,MATCH(B27,Historical!$B$7:$B$1062,0))=0,"n/a",(INDEX(Historical!$C$7:$C$1062,MATCH(B27,Historical!$B$7:$B$1062,0))/INDEX(Historical!$D$7:$D$1062,MATCH(B27,Historical!$B$7:$B$1062,0))-1)*100)</f>
        <v>9.6774193548387224</v>
      </c>
      <c r="T27" s="105">
        <f>IF(INDEX(Historical!$F$7:$F$1062,MATCH(B27,Historical!$B$7:$B$1062,0))=0,"n/a",((INDEX(Historical!$C$7:$C$1062,MATCH(B27,Historical!$B$7:$B$1062,0))/INDEX(Historical!$F$7:$F$1062,MATCH(B27,Historical!$B$7:$B$1062,0)))^(1/3)-1)*100)</f>
        <v>10.793165135089279</v>
      </c>
      <c r="U27" s="105">
        <f>IF(INDEX(Historical!$H$7:$H$1062,MATCH(B27,Historical!$B$7:$B$1062,0))=0,"n/a",((INDEX(Historical!$C$7:$C$1062,MATCH(B27,Historical!$B$7:$B$1062,0))/INDEX(Historical!$H$7:$H$1062,MATCH(B27,Historical!$B$7:$B$1062,0)))^(1/5)-1)*100)</f>
        <v>11.196158593857874</v>
      </c>
      <c r="V27" s="105">
        <f>IF(INDEX(Historical!$M$7:$M$1062,MATCH(B27,Historical!$B$7:$B$1062,0))=0,"n/a",((INDEX(Historical!$C$7:$C$1062,MATCH(B27,Historical!$B$7:$B$1062,0))/INDEX(Historical!$M$7:$M$1062,MATCH(B27,Historical!$B$7:$B$1062,0)))^(1/10)-1)*100)</f>
        <v>10.97617886603237</v>
      </c>
      <c r="W27" s="106">
        <f>IF(OR(U27&lt;=0,U27="n/a",V27&lt;=0,V27="n/a"),"n/a",U27/V27)</f>
        <v>1.0200415582244444</v>
      </c>
      <c r="X27" s="107">
        <f>IF(OR(AJ27&lt;=0,AJ27="n/a",U27&lt;=0,U27="n/a"),"n/a",U27/AJ27)</f>
        <v>0.568332923546085</v>
      </c>
      <c r="Y27" s="123" t="s">
        <v>582</v>
      </c>
      <c r="Z27" s="101">
        <f>IF(OR(AC27&lt;0.01,AC27="n/a"),"n/a",M27/AC27*100)</f>
        <v>17.511520737327192</v>
      </c>
      <c r="AA27" s="109">
        <f>IF(OR(AC27&lt;0.01,AC27="n/a"),"n/a",I27/AC27)</f>
        <v>9.5299539170506922</v>
      </c>
      <c r="AB27" s="71">
        <v>12</v>
      </c>
      <c r="AC27" s="100">
        <v>8.68</v>
      </c>
      <c r="AD27" s="100" t="s">
        <v>142</v>
      </c>
      <c r="AE27" s="100">
        <v>4.01</v>
      </c>
      <c r="AF27" s="100">
        <v>0.67</v>
      </c>
      <c r="AG27" s="100">
        <v>7.46</v>
      </c>
      <c r="AH27" s="100">
        <v>-20.49</v>
      </c>
      <c r="AI27" s="100">
        <v>-4.6399999999999997</v>
      </c>
      <c r="AJ27" s="100">
        <v>19.7</v>
      </c>
      <c r="AK27" s="100">
        <v>-2.3800000000000003</v>
      </c>
      <c r="AL27" s="100">
        <v>3660</v>
      </c>
      <c r="AM27" s="100">
        <v>6.2</v>
      </c>
      <c r="AN27" s="100">
        <v>0.34</v>
      </c>
      <c r="AO27" s="110">
        <f>IF(U27="n/a","n/a",IF(AA27&lt;0,"n/a",IF(AA27="n/a","n/a",J27+U27-AA27)))</f>
        <v>3.5037288547568917</v>
      </c>
      <c r="AP27" s="111">
        <f>IF(U27="n/a","n/a",J27+U27)</f>
        <v>13.033682771807584</v>
      </c>
      <c r="AQ27" s="112">
        <f>IF(OR(AC27&lt;0.01,AC27="n/a",AF27="n/a"),"n/a",(I27/SQRT(22.5*AC27*(I27/AF27))-1)*100)</f>
        <v>-46.728914974969925</v>
      </c>
      <c r="AR27" s="101">
        <f>INDEX(Historical!$C$7:$C$1063,MATCH(B27,Historical!$B$7:$B$1063,0))*IF(AH27="n/a",1.03,IF(AH27&lt;0,1.01,IF(AH27&gt;10,1.1,(1+AH27/100))))</f>
        <v>1.3736000000000002</v>
      </c>
      <c r="AS27" s="109">
        <f>IF($AI27="n/a",1.03*AR27,IF($AI27&lt;0,1.01*AR27,IF($AI27&gt;10,1.1*AR27,(1+$AI27/100)*AR27)))</f>
        <v>1.3873360000000001</v>
      </c>
      <c r="AT27" s="109">
        <f>IF($AK27="n/a",1.03*AS27,IF($AK27&lt;0,1.01*AS27,IF($AK27&gt;10,1.1*AS27,(1+$AK27/100)*AS27)))</f>
        <v>1.4012093600000002</v>
      </c>
      <c r="AU27" s="109">
        <f>IF($AK27="n/a",1.03*AT27,IF($AK27&lt;0,1.01*AT27,IF($AK27&gt;10,1.1*AT27,(1+$AK27/100)*AT27)))</f>
        <v>1.4152214536000003</v>
      </c>
      <c r="AV27" s="109">
        <f>IF($AK27="n/a",1.03*AU27,IF($AK27&lt;0,1.01*AU27,IF($AK27&gt;10,1.1*AU27,(1+$AK27/100)*AU27)))</f>
        <v>1.4293736681360003</v>
      </c>
      <c r="AW27" s="109">
        <f>SUM(AR27:AV27)</f>
        <v>7.0067404817360011</v>
      </c>
      <c r="AX27" s="113">
        <f>AW27/I27*100</f>
        <v>8.4704309498742756</v>
      </c>
      <c r="AY27" s="100">
        <v>0.74</v>
      </c>
      <c r="AZ27" s="100">
        <v>13.69</v>
      </c>
      <c r="BA27" s="100">
        <v>-10.47</v>
      </c>
      <c r="BB27" s="100">
        <v>3.8</v>
      </c>
      <c r="BC27" s="100">
        <v>-1.06</v>
      </c>
      <c r="BE27" s="12">
        <v>2012</v>
      </c>
      <c r="BF27" s="12">
        <f>IF(BE27&gt;2020,0,IF(BE27&gt;2008,1,IF(BE27&gt;2001,2,IF(BE27&gt;1990,3,IF(BE27&gt;1980,4,IF(BE27&gt;1973,5,IF(BE27&gt;1970,6,IF(BE27&gt;1960,7,IF(BE27&gt;1958,8,IF(BE27&gt;1953,9,10))))))))))</f>
        <v>1</v>
      </c>
      <c r="BG27" s="100">
        <v>3.38</v>
      </c>
      <c r="BH27" t="s">
        <v>121</v>
      </c>
      <c r="BI27" t="s">
        <v>122</v>
      </c>
    </row>
    <row r="28" spans="1:61" ht="11.25" customHeight="1" x14ac:dyDescent="0.2">
      <c r="A28" s="55" t="s">
        <v>1376</v>
      </c>
      <c r="B28" s="55" t="s">
        <v>1377</v>
      </c>
      <c r="C28" s="156" t="s">
        <v>116</v>
      </c>
      <c r="D28" s="98" t="s">
        <v>215</v>
      </c>
      <c r="E28" s="157">
        <v>8</v>
      </c>
      <c r="F28" s="2">
        <v>565</v>
      </c>
      <c r="G28" s="2" t="s">
        <v>146</v>
      </c>
      <c r="H28" s="2" t="s">
        <v>146</v>
      </c>
      <c r="I28" s="100">
        <v>74.510000000000005</v>
      </c>
      <c r="J28" s="101">
        <f>(M28/I28)*100</f>
        <v>1.5031539390685813</v>
      </c>
      <c r="K28" s="104">
        <v>0.28000000000000003</v>
      </c>
      <c r="L28" s="71">
        <v>4</v>
      </c>
      <c r="M28" s="28">
        <f>K28*L28</f>
        <v>1.1200000000000001</v>
      </c>
      <c r="N28" s="103" t="s">
        <v>147</v>
      </c>
      <c r="O28" s="104">
        <v>0.27</v>
      </c>
      <c r="P28" s="158">
        <v>46007</v>
      </c>
      <c r="Q28" s="158">
        <v>46030</v>
      </c>
      <c r="R28" s="28">
        <f>(K28-O28)/O28*100</f>
        <v>3.7037037037037068</v>
      </c>
      <c r="S28" s="105">
        <f>IF(INDEX(Historical!$D$7:$D1081,MATCH(B28,Historical!$B$7:$B$1062,0))=0,"n/a",(INDEX(Historical!$C$7:$C$1062,MATCH(B28,Historical!$B$7:$B$1062,0))/INDEX(Historical!$D$7:$D$1062,MATCH(B28,Historical!$B$7:$B$1062,0))-1)*100)</f>
        <v>3.8461538461538547</v>
      </c>
      <c r="T28" s="105">
        <f>IF(INDEX(Historical!$F$7:$F$1062,MATCH(B28,Historical!$B$7:$B$1062,0))=0,"n/a",((INDEX(Historical!$C$7:$C$1062,MATCH(B28,Historical!$B$7:$B$1062,0))/INDEX(Historical!$F$7:$F$1062,MATCH(B28,Historical!$B$7:$B$1062,0)))^(1/3)-1)*100)</f>
        <v>8.7380373002892142</v>
      </c>
      <c r="U28" s="105">
        <f>IF(INDEX(Historical!$H$7:$H$1062,MATCH(B28,Historical!$B$7:$B$1062,0))=0,"n/a",((INDEX(Historical!$C$7:$C$1062,MATCH(B28,Historical!$B$7:$B$1062,0))/INDEX(Historical!$H$7:$H$1062,MATCH(B28,Historical!$B$7:$B$1062,0)))^(1/5)-1)*100)</f>
        <v>7.2808072187642514</v>
      </c>
      <c r="V28" s="105">
        <f>IF(INDEX(Historical!$M$7:$M$1062,MATCH(B28,Historical!$B$7:$B$1062,0))=0,"n/a",((INDEX(Historical!$C$7:$C$1062,MATCH(B28,Historical!$B$7:$B$1062,0))/INDEX(Historical!$M$7:$M$1062,MATCH(B28,Historical!$B$7:$B$1062,0)))^(1/10)-1)*100)</f>
        <v>5.0480468452381411</v>
      </c>
      <c r="W28" s="106">
        <f>IF(OR(U28&lt;=0,U28="n/a",V28&lt;=0,V28="n/a"),"n/a",U28/V28)</f>
        <v>1.4423018331599458</v>
      </c>
      <c r="X28" s="107" t="str">
        <f>IF(OR(AJ28&lt;=0,AJ28="n/a",U28&lt;=0,U28="n/a"),"n/a",U28/AJ28)</f>
        <v>n/a</v>
      </c>
      <c r="Y28" s="55"/>
      <c r="Z28" s="101" t="str">
        <f>IF(OR(AC28&lt;0.01,AC28="n/a"),"n/a",M28/AC28*100)</f>
        <v>n/a</v>
      </c>
      <c r="AA28" s="109" t="str">
        <f>IF(OR(AC28&lt;0.01,AC28="n/a"),"n/a",I28/AC28)</f>
        <v>n/a</v>
      </c>
      <c r="AB28" s="71">
        <v>12</v>
      </c>
      <c r="AC28" s="100">
        <v>-2.0499999999999998</v>
      </c>
      <c r="AD28" s="100" t="s">
        <v>142</v>
      </c>
      <c r="AE28" s="100">
        <v>1.76</v>
      </c>
      <c r="AF28" s="100">
        <v>2.9</v>
      </c>
      <c r="AG28" s="100">
        <v>-7.2900000000000009</v>
      </c>
      <c r="AH28" s="100">
        <v>323.72999999999996</v>
      </c>
      <c r="AI28" s="100">
        <v>20.830000000000002</v>
      </c>
      <c r="AJ28" s="100" t="s">
        <v>142</v>
      </c>
      <c r="AK28" s="100" t="s">
        <v>142</v>
      </c>
      <c r="AL28" s="100">
        <v>2120</v>
      </c>
      <c r="AM28" s="100">
        <v>0.79</v>
      </c>
      <c r="AN28" s="100">
        <v>0.65</v>
      </c>
      <c r="AO28" s="110" t="str">
        <f>IF(U28="n/a","n/a",IF(AA28&lt;0,"n/a",IF(AA28="n/a","n/a",J28+U28-AA28)))</f>
        <v>n/a</v>
      </c>
      <c r="AP28" s="111">
        <f>IF(U28="n/a","n/a",J28+U28)</f>
        <v>8.7839611578328327</v>
      </c>
      <c r="AQ28" s="112" t="str">
        <f>IF(OR(AC28&lt;0.01,AC28="n/a",AF28="n/a"),"n/a",(I28/SQRT(22.5*AC28*(I28/AF28))-1)*100)</f>
        <v>n/a</v>
      </c>
      <c r="AR28" s="101">
        <f>INDEX(Historical!$C$7:$C$1063,MATCH(B28,Historical!$B$7:$B$1063,0))*IF(AH28="n/a",1.03,IF(AH28&lt;0,1.01,IF(AH28&gt;10,1.1,(1+AH28/100))))</f>
        <v>1.1880000000000002</v>
      </c>
      <c r="AS28" s="109">
        <f>IF($AI28="n/a",1.03*AR28,IF($AI28&lt;0,1.01*AR28,IF($AI28&gt;10,1.1*AR28,(1+$AI28/100)*AR28)))</f>
        <v>1.3068000000000002</v>
      </c>
      <c r="AT28" s="109">
        <f>IF($AK28="n/a",1.03*AS28,IF($AK28&lt;0,1.01*AS28,IF($AK28&gt;10,1.1*AS28,(1+$AK28/100)*AS28)))</f>
        <v>1.3460040000000002</v>
      </c>
      <c r="AU28" s="109">
        <f>IF($AK28="n/a",1.03*AT28,IF($AK28&lt;0,1.01*AT28,IF($AK28&gt;10,1.1*AT28,(1+$AK28/100)*AT28)))</f>
        <v>1.3863841200000002</v>
      </c>
      <c r="AV28" s="109">
        <f>IF($AK28="n/a",1.03*AU28,IF($AK28&lt;0,1.01*AU28,IF($AK28&gt;10,1.1*AU28,(1+$AK28/100)*AU28)))</f>
        <v>1.4279756436000002</v>
      </c>
      <c r="AW28" s="109">
        <f>SUM(AR28:AV28)</f>
        <v>6.6551637636000009</v>
      </c>
      <c r="AX28" s="113">
        <f>AW28/I28*100</f>
        <v>8.9319068092873444</v>
      </c>
      <c r="AY28" s="100">
        <v>1.18</v>
      </c>
      <c r="AZ28" s="100">
        <v>81.069999999999993</v>
      </c>
      <c r="BA28" s="100">
        <v>-3.2300000000000004</v>
      </c>
      <c r="BB28" s="100">
        <v>5.0500000000000007</v>
      </c>
      <c r="BC28" s="100">
        <v>26.76</v>
      </c>
      <c r="BE28" s="12">
        <v>2019</v>
      </c>
      <c r="BF28" s="12">
        <f>IF(BE28&gt;2020,0,IF(BE28&gt;2008,1,IF(BE28&gt;2001,2,IF(BE28&gt;1990,3,IF(BE28&gt;1980,4,IF(BE28&gt;1973,5,IF(BE28&gt;1970,6,IF(BE28&gt;1960,7,IF(BE28&gt;1958,8,IF(BE28&gt;1953,9,10))))))))))</f>
        <v>1</v>
      </c>
      <c r="BG28" s="100">
        <v>-3.47</v>
      </c>
      <c r="BH28" t="s">
        <v>121</v>
      </c>
      <c r="BI28" t="s">
        <v>122</v>
      </c>
    </row>
    <row r="29" spans="1:61" ht="11.25" customHeight="1" x14ac:dyDescent="0.2">
      <c r="A29" s="55" t="s">
        <v>583</v>
      </c>
      <c r="B29" s="55" t="s">
        <v>584</v>
      </c>
      <c r="C29" s="156" t="s">
        <v>116</v>
      </c>
      <c r="D29" s="98" t="s">
        <v>308</v>
      </c>
      <c r="E29" s="157">
        <v>17</v>
      </c>
      <c r="F29" s="2">
        <v>239</v>
      </c>
      <c r="G29" s="2" t="s">
        <v>119</v>
      </c>
      <c r="H29" s="2" t="s">
        <v>118</v>
      </c>
      <c r="I29" s="100">
        <v>345.21</v>
      </c>
      <c r="J29" s="101">
        <f>(M29/I29)*100</f>
        <v>0.59094464239158773</v>
      </c>
      <c r="K29" s="104">
        <v>0.51</v>
      </c>
      <c r="L29" s="71">
        <v>4</v>
      </c>
      <c r="M29" s="28">
        <f>K29*L29</f>
        <v>2.04</v>
      </c>
      <c r="N29" s="103" t="s">
        <v>585</v>
      </c>
      <c r="O29" s="104">
        <v>0.46</v>
      </c>
      <c r="P29" s="158">
        <v>46066</v>
      </c>
      <c r="Q29" s="158">
        <v>46080</v>
      </c>
      <c r="R29" s="28">
        <f>(K29-O29)/O29*100</f>
        <v>10.869565217391301</v>
      </c>
      <c r="S29" s="105">
        <f>IF(INDEX(Historical!$D$7:$D1082,MATCH(B29,Historical!$B$7:$B$1062,0))=0,"n/a",(INDEX(Historical!$C$7:$C$1062,MATCH(B29,Historical!$B$7:$B$1062,0))/INDEX(Historical!$D$7:$D$1062,MATCH(B29,Historical!$B$7:$B$1062,0))-1)*100)</f>
        <v>24.324324324324319</v>
      </c>
      <c r="T29" s="105">
        <f>IF(INDEX(Historical!$F$7:$F$1062,MATCH(B29,Historical!$B$7:$B$1062,0))=0,"n/a",((INDEX(Historical!$C$7:$C$1062,MATCH(B29,Historical!$B$7:$B$1062,0))/INDEX(Historical!$F$7:$F$1062,MATCH(B29,Historical!$B$7:$B$1062,0)))^(1/3)-1)*100)</f>
        <v>10.601148866139919</v>
      </c>
      <c r="U29" s="105">
        <f>IF(INDEX(Historical!$H$7:$H$1062,MATCH(B29,Historical!$B$7:$B$1062,0))=0,"n/a",((INDEX(Historical!$C$7:$C$1062,MATCH(B29,Historical!$B$7:$B$1062,0))/INDEX(Historical!$H$7:$H$1062,MATCH(B29,Historical!$B$7:$B$1062,0)))^(1/5)-1)*100)</f>
        <v>7.5280006405569644</v>
      </c>
      <c r="V29" s="105">
        <f>IF(INDEX(Historical!$M$7:$M$1062,MATCH(B29,Historical!$B$7:$B$1062,0))=0,"n/a",((INDEX(Historical!$C$7:$C$1062,MATCH(B29,Historical!$B$7:$B$1062,0))/INDEX(Historical!$M$7:$M$1062,MATCH(B29,Historical!$B$7:$B$1062,0)))^(1/10)-1)*100)</f>
        <v>5.472540459911901</v>
      </c>
      <c r="W29" s="106">
        <f>IF(OR(U29&lt;=0,U29="n/a",V29&lt;=0,V29="n/a"),"n/a",U29/V29)</f>
        <v>1.3755952460656915</v>
      </c>
      <c r="X29" s="107">
        <f>IF(OR(AJ29&lt;=0,AJ29="n/a",U29&lt;=0,U29="n/a"),"n/a",U29/AJ29)</f>
        <v>0.10034658278535011</v>
      </c>
      <c r="Y29" s="159"/>
      <c r="Z29" s="101">
        <f>IF(OR(AC29&lt;0.01,AC29="n/a"),"n/a",M29/AC29*100)</f>
        <v>19.263456090651559</v>
      </c>
      <c r="AA29" s="109">
        <f>IF(OR(AC29&lt;0.01,AC29="n/a"),"n/a",I29/AC29)</f>
        <v>32.597733711048157</v>
      </c>
      <c r="AB29" s="71">
        <v>6</v>
      </c>
      <c r="AC29" s="100">
        <v>10.59</v>
      </c>
      <c r="AD29" s="100">
        <v>3.8</v>
      </c>
      <c r="AE29" s="100">
        <v>2.64</v>
      </c>
      <c r="AF29" s="100">
        <v>6.88</v>
      </c>
      <c r="AG29" s="100">
        <v>21.9</v>
      </c>
      <c r="AH29" s="100">
        <v>4.3600000000000003</v>
      </c>
      <c r="AI29" s="100">
        <v>10.41</v>
      </c>
      <c r="AJ29" s="100">
        <v>75.02</v>
      </c>
      <c r="AK29" s="100">
        <v>7.6899999999999995</v>
      </c>
      <c r="AL29" s="100">
        <v>12760</v>
      </c>
      <c r="AM29" s="100">
        <v>0.86999999999999988</v>
      </c>
      <c r="AN29" s="100">
        <v>0.2</v>
      </c>
      <c r="AO29" s="110">
        <f>IF(U29="n/a","n/a",IF(AA29&lt;0,"n/a",IF(AA29="n/a","n/a",J29+U29-AA29)))</f>
        <v>-24.478788428099605</v>
      </c>
      <c r="AP29" s="111">
        <f>IF(U29="n/a","n/a",J29+U29)</f>
        <v>8.1189452829485518</v>
      </c>
      <c r="AQ29" s="112">
        <f>IF(OR(AC29&lt;0.01,AC29="n/a",AF29="n/a"),"n/a",(I29/SQRT(22.5*AC29*(I29/AF29))-1)*100)</f>
        <v>215.71605240715996</v>
      </c>
      <c r="AR29" s="101">
        <f>INDEX(Historical!$C$7:$C$1063,MATCH(B29,Historical!$B$7:$B$1063,0))*IF(AH29="n/a",1.03,IF(AH29&lt;0,1.01,IF(AH29&gt;10,1.1,(1+AH29/100))))</f>
        <v>1.9202240000000002</v>
      </c>
      <c r="AS29" s="109">
        <f>IF($AI29="n/a",1.03*AR29,IF($AI29&lt;0,1.01*AR29,IF($AI29&gt;10,1.1*AR29,(1+$AI29/100)*AR29)))</f>
        <v>2.1122464000000005</v>
      </c>
      <c r="AT29" s="109">
        <f>IF($AK29="n/a",1.03*AS29,IF($AK29&lt;0,1.01*AS29,IF($AK29&gt;10,1.1*AS29,(1+$AK29/100)*AS29)))</f>
        <v>2.2746781481600005</v>
      </c>
      <c r="AU29" s="109">
        <f>IF($AK29="n/a",1.03*AT29,IF($AK29&lt;0,1.01*AT29,IF($AK29&gt;10,1.1*AT29,(1+$AK29/100)*AT29)))</f>
        <v>2.4496008977535046</v>
      </c>
      <c r="AV29" s="109">
        <f>IF($AK29="n/a",1.03*AU29,IF($AK29&lt;0,1.01*AU29,IF($AK29&gt;10,1.1*AU29,(1+$AK29/100)*AU29)))</f>
        <v>2.6379752067907489</v>
      </c>
      <c r="AW29" s="109">
        <f>SUM(AR29:AV29)</f>
        <v>11.394724652704255</v>
      </c>
      <c r="AX29" s="113">
        <f>AW29/I29*100</f>
        <v>3.3008095514916298</v>
      </c>
      <c r="AY29" s="100">
        <v>0.84</v>
      </c>
      <c r="AZ29" s="100">
        <v>44.84</v>
      </c>
      <c r="BA29" s="100">
        <v>-2.1399999999999997</v>
      </c>
      <c r="BB29" s="100">
        <v>5.7799999999999994</v>
      </c>
      <c r="BC29" s="100">
        <v>20.979999999999997</v>
      </c>
      <c r="BE29" s="12">
        <v>2010</v>
      </c>
      <c r="BF29" s="12">
        <f>IF(BE29&gt;2020,0,IF(BE29&gt;2008,1,IF(BE29&gt;2001,2,IF(BE29&gt;1990,3,IF(BE29&gt;1980,4,IF(BE29&gt;1973,5,IF(BE29&gt;1970,6,IF(BE29&gt;1960,7,IF(BE29&gt;1958,8,IF(BE29&gt;1953,9,10))))))))))</f>
        <v>1</v>
      </c>
      <c r="BG29" s="100">
        <v>13.23</v>
      </c>
      <c r="BH29" t="s">
        <v>121</v>
      </c>
      <c r="BI29" t="s">
        <v>122</v>
      </c>
    </row>
    <row r="30" spans="1:61" ht="11.25" customHeight="1" x14ac:dyDescent="0.2">
      <c r="A30" s="123" t="s">
        <v>586</v>
      </c>
      <c r="B30" s="55" t="s">
        <v>587</v>
      </c>
      <c r="C30" s="156" t="s">
        <v>134</v>
      </c>
      <c r="D30" s="98" t="s">
        <v>135</v>
      </c>
      <c r="E30" s="157">
        <v>22</v>
      </c>
      <c r="F30" s="2">
        <v>180</v>
      </c>
      <c r="G30" s="2" t="s">
        <v>146</v>
      </c>
      <c r="H30" s="2" t="s">
        <v>146</v>
      </c>
      <c r="I30" s="100">
        <v>279.19</v>
      </c>
      <c r="J30" s="101">
        <f>(M30/I30)*100</f>
        <v>1.2607901429134281</v>
      </c>
      <c r="K30" s="104">
        <v>0.88</v>
      </c>
      <c r="L30" s="71">
        <v>4</v>
      </c>
      <c r="M30" s="28">
        <f>K30*L30</f>
        <v>3.52</v>
      </c>
      <c r="N30" s="103" t="s">
        <v>588</v>
      </c>
      <c r="O30" s="104">
        <v>0.8</v>
      </c>
      <c r="P30" s="158">
        <v>45992</v>
      </c>
      <c r="Q30" s="158">
        <v>46020</v>
      </c>
      <c r="R30" s="28">
        <f>(K30-O30)/O30*100</f>
        <v>9.9999999999999947</v>
      </c>
      <c r="S30" s="105">
        <f>IF(INDEX(Historical!$D$7:$D1083,MATCH(B30,Historical!$B$7:$B$1062,0))=0,"n/a",(INDEX(Historical!$C$7:$C$1062,MATCH(B30,Historical!$B$7:$B$1062,0))/INDEX(Historical!$D$7:$D$1062,MATCH(B30,Historical!$B$7:$B$1062,0))-1)*100)</f>
        <v>10.810810810810811</v>
      </c>
      <c r="T30" s="105">
        <f>IF(INDEX(Historical!$F$7:$F$1062,MATCH(B30,Historical!$B$7:$B$1062,0))=0,"n/a",((INDEX(Historical!$C$7:$C$1062,MATCH(B30,Historical!$B$7:$B$1062,0))/INDEX(Historical!$F$7:$F$1062,MATCH(B30,Historical!$B$7:$B$1062,0)))^(1/3)-1)*100)</f>
        <v>6.1796021263683221</v>
      </c>
      <c r="U30" s="105">
        <f>IF(INDEX(Historical!$H$7:$H$1062,MATCH(B30,Historical!$B$7:$B$1062,0))=0,"n/a",((INDEX(Historical!$C$7:$C$1062,MATCH(B30,Historical!$B$7:$B$1062,0))/INDEX(Historical!$H$7:$H$1062,MATCH(B30,Historical!$B$7:$B$1062,0)))^(1/5)-1)*100)</f>
        <v>5.1639118955750574</v>
      </c>
      <c r="V30" s="105">
        <f>IF(INDEX(Historical!$M$7:$M$1062,MATCH(B30,Historical!$B$7:$B$1062,0))=0,"n/a",((INDEX(Historical!$C$7:$C$1062,MATCH(B30,Historical!$B$7:$B$1062,0))/INDEX(Historical!$M$7:$M$1062,MATCH(B30,Historical!$B$7:$B$1062,0)))^(1/10)-1)*100)</f>
        <v>9.1227564222224888</v>
      </c>
      <c r="W30" s="106">
        <f>IF(OR(U30&lt;=0,U30="n/a",V30&lt;=0,V30="n/a"),"n/a",U30/V30)</f>
        <v>0.56604732786639755</v>
      </c>
      <c r="X30" s="107">
        <f>IF(OR(AJ30&lt;=0,AJ30="n/a",U30&lt;=0,U30="n/a"),"n/a",U30/AJ30)</f>
        <v>0.25067533473665332</v>
      </c>
      <c r="Y30" s="123"/>
      <c r="Z30" s="101">
        <f>IF(OR(AC30&lt;0.01,AC30="n/a"),"n/a",M30/AC30*100)</f>
        <v>17.922606924643585</v>
      </c>
      <c r="AA30" s="109">
        <f>IF(OR(AC30&lt;0.01,AC30="n/a"),"n/a",I30/AC30)</f>
        <v>14.215376782077392</v>
      </c>
      <c r="AB30" s="71">
        <v>12</v>
      </c>
      <c r="AC30" s="100">
        <v>19.64</v>
      </c>
      <c r="AD30" s="100">
        <v>1.68</v>
      </c>
      <c r="AE30" s="100">
        <v>1.05</v>
      </c>
      <c r="AF30" s="100">
        <v>2.36</v>
      </c>
      <c r="AG30" s="100">
        <v>18.02</v>
      </c>
      <c r="AH30" s="100">
        <v>6.5500000000000007</v>
      </c>
      <c r="AI30" s="100">
        <v>6.54</v>
      </c>
      <c r="AJ30" s="100">
        <v>20.599999999999998</v>
      </c>
      <c r="AK30" s="100">
        <v>7.41</v>
      </c>
      <c r="AL30" s="100">
        <v>13830</v>
      </c>
      <c r="AM30" s="100">
        <v>0.79</v>
      </c>
      <c r="AN30" s="100">
        <v>0.38</v>
      </c>
      <c r="AO30" s="110">
        <f>IF(U30="n/a","n/a",IF(AA30&lt;0,"n/a",IF(AA30="n/a","n/a",J30+U30-AA30)))</f>
        <v>-7.790674743588907</v>
      </c>
      <c r="AP30" s="111">
        <f>IF(U30="n/a","n/a",J30+U30)</f>
        <v>6.4247020384884852</v>
      </c>
      <c r="AQ30" s="112">
        <f>IF(OR(AC30&lt;0.01,AC30="n/a",AF30="n/a"),"n/a",(I30/SQRT(22.5*AC30*(I30/AF30))-1)*100)</f>
        <v>22.107947153697015</v>
      </c>
      <c r="AR30" s="101">
        <f>INDEX(Historical!$C$7:$C$1063,MATCH(B30,Historical!$B$7:$B$1063,0))*IF(AH30="n/a",1.03,IF(AH30&lt;0,1.01,IF(AH30&gt;10,1.1,(1+AH30/100))))</f>
        <v>3.4948399999999999</v>
      </c>
      <c r="AS30" s="109">
        <f>IF($AI30="n/a",1.03*AR30,IF($AI30&lt;0,1.01*AR30,IF($AI30&gt;10,1.1*AR30,(1+$AI30/100)*AR30)))</f>
        <v>3.7234025359999996</v>
      </c>
      <c r="AT30" s="109">
        <f>IF($AK30="n/a",1.03*AS30,IF($AK30&lt;0,1.01*AS30,IF($AK30&gt;10,1.1*AS30,(1+$AK30/100)*AS30)))</f>
        <v>3.9993066639175998</v>
      </c>
      <c r="AU30" s="109">
        <f>IF($AK30="n/a",1.03*AT30,IF($AK30&lt;0,1.01*AT30,IF($AK30&gt;10,1.1*AT30,(1+$AK30/100)*AT30)))</f>
        <v>4.2956552877138945</v>
      </c>
      <c r="AV30" s="109">
        <f>IF($AK30="n/a",1.03*AU30,IF($AK30&lt;0,1.01*AU30,IF($AK30&gt;10,1.1*AU30,(1+$AK30/100)*AU30)))</f>
        <v>4.6139633445334942</v>
      </c>
      <c r="AW30" s="109">
        <f>SUM(AR30:AV30)</f>
        <v>20.127167832164989</v>
      </c>
      <c r="AX30" s="113">
        <f>AW30/I30*100</f>
        <v>7.2091292066925714</v>
      </c>
      <c r="AY30" s="100">
        <v>0.55000000000000004</v>
      </c>
      <c r="AZ30" s="100">
        <v>51.61</v>
      </c>
      <c r="BA30" s="100">
        <v>-1.91</v>
      </c>
      <c r="BB30" s="100">
        <v>4.88</v>
      </c>
      <c r="BC30" s="100">
        <v>17.68</v>
      </c>
      <c r="BE30" s="12">
        <v>2005</v>
      </c>
      <c r="BF30" s="12">
        <f>IF(BE30&gt;2020,0,IF(BE30&gt;2008,1,IF(BE30&gt;2001,2,IF(BE30&gt;1990,3,IF(BE30&gt;1980,4,IF(BE30&gt;1973,5,IF(BE30&gt;1970,6,IF(BE30&gt;1960,7,IF(BE30&gt;1958,8,IF(BE30&gt;1953,9,10))))))))))</f>
        <v>2</v>
      </c>
      <c r="BG30" s="100">
        <v>3.52</v>
      </c>
      <c r="BH30" t="s">
        <v>121</v>
      </c>
      <c r="BI30" t="s">
        <v>122</v>
      </c>
    </row>
    <row r="31" spans="1:61" ht="11.25" customHeight="1" x14ac:dyDescent="0.2">
      <c r="A31" s="55" t="s">
        <v>589</v>
      </c>
      <c r="B31" s="55" t="s">
        <v>590</v>
      </c>
      <c r="C31" s="156" t="s">
        <v>134</v>
      </c>
      <c r="D31" s="98" t="s">
        <v>135</v>
      </c>
      <c r="E31" s="157">
        <v>16</v>
      </c>
      <c r="F31" s="2">
        <v>286</v>
      </c>
      <c r="G31" s="2" t="s">
        <v>119</v>
      </c>
      <c r="H31" s="2" t="s">
        <v>118</v>
      </c>
      <c r="I31" s="100">
        <v>249.42</v>
      </c>
      <c r="J31" s="101">
        <f>(M31/I31)*100</f>
        <v>1.1226044423061501</v>
      </c>
      <c r="K31" s="104">
        <v>0.7</v>
      </c>
      <c r="L31" s="71">
        <v>4</v>
      </c>
      <c r="M31" s="28">
        <f>K31*L31</f>
        <v>2.8</v>
      </c>
      <c r="N31" s="103" t="s">
        <v>355</v>
      </c>
      <c r="O31" s="104">
        <v>0.65</v>
      </c>
      <c r="P31" s="158">
        <v>46087</v>
      </c>
      <c r="Q31" s="158">
        <v>46101</v>
      </c>
      <c r="R31" s="28">
        <f>(K31-O31)/O31*100</f>
        <v>7.6923076923076819</v>
      </c>
      <c r="S31" s="105">
        <f>IF(INDEX(Historical!$D$7:$D1084,MATCH(B31,Historical!$B$7:$B$1062,0))=0,"n/a",(INDEX(Historical!$C$7:$C$1062,MATCH(B31,Historical!$B$7:$B$1062,0))/INDEX(Historical!$D$7:$D$1062,MATCH(B31,Historical!$B$7:$B$1062,0))-1)*100)</f>
        <v>8.3333333333333481</v>
      </c>
      <c r="T31" s="105">
        <f>IF(INDEX(Historical!$F$7:$F$1062,MATCH(B31,Historical!$B$7:$B$1062,0))=0,"n/a",((INDEX(Historical!$C$7:$C$1062,MATCH(B31,Historical!$B$7:$B$1062,0))/INDEX(Historical!$F$7:$F$1062,MATCH(B31,Historical!$B$7:$B$1062,0)))^(1/3)-1)*100)</f>
        <v>8.4212458844721283</v>
      </c>
      <c r="U31" s="105">
        <f>IF(INDEX(Historical!$H$7:$H$1062,MATCH(B31,Historical!$B$7:$B$1062,0))=0,"n/a",((INDEX(Historical!$C$7:$C$1062,MATCH(B31,Historical!$B$7:$B$1062,0))/INDEX(Historical!$H$7:$H$1062,MATCH(B31,Historical!$B$7:$B$1062,0)))^(1/5)-1)*100)</f>
        <v>7.6316922514810814</v>
      </c>
      <c r="V31" s="105">
        <f>IF(INDEX(Historical!$M$7:$M$1062,MATCH(B31,Historical!$B$7:$B$1062,0))=0,"n/a",((INDEX(Historical!$C$7:$C$1062,MATCH(B31,Historical!$B$7:$B$1062,0))/INDEX(Historical!$M$7:$M$1062,MATCH(B31,Historical!$B$7:$B$1062,0)))^(1/10)-1)*100)</f>
        <v>5.7964665811841343</v>
      </c>
      <c r="W31" s="106">
        <f>IF(OR(U31&lt;=0,U31="n/a",V31&lt;=0,V31="n/a"),"n/a",U31/V31)</f>
        <v>1.3166111017105246</v>
      </c>
      <c r="X31" s="107">
        <f>IF(OR(AJ31&lt;=0,AJ31="n/a",U31&lt;=0,U31="n/a"),"n/a",U31/AJ31)</f>
        <v>1.1795505798270605</v>
      </c>
      <c r="Y31" s="164"/>
      <c r="Z31" s="101">
        <f>IF(OR(AC31&lt;0.01,AC31="n/a"),"n/a",M31/AC31*100)</f>
        <v>46.357615894039732</v>
      </c>
      <c r="AA31" s="109">
        <f>IF(OR(AC31&lt;0.01,AC31="n/a"),"n/a",I31/AC31)</f>
        <v>41.294701986754966</v>
      </c>
      <c r="AB31" s="71">
        <v>12</v>
      </c>
      <c r="AC31" s="100">
        <v>6.04</v>
      </c>
      <c r="AD31" s="100">
        <v>1.03</v>
      </c>
      <c r="AE31" s="100">
        <v>4.07</v>
      </c>
      <c r="AF31" s="100">
        <v>2.7</v>
      </c>
      <c r="AG31" s="100">
        <v>6.7100000000000009</v>
      </c>
      <c r="AH31" s="100">
        <v>23.84</v>
      </c>
      <c r="AI31" s="100">
        <v>12.67</v>
      </c>
      <c r="AJ31" s="100">
        <v>6.47</v>
      </c>
      <c r="AK31" s="100">
        <v>16.18</v>
      </c>
      <c r="AL31" s="100">
        <v>64080</v>
      </c>
      <c r="AM31" s="100">
        <v>1.9300000000000002</v>
      </c>
      <c r="AN31" s="100">
        <v>0.59</v>
      </c>
      <c r="AO31" s="110">
        <f>IF(U31="n/a","n/a",IF(AA31&lt;0,"n/a",IF(AA31="n/a","n/a",J31+U31-AA31)))</f>
        <v>-32.540405292967733</v>
      </c>
      <c r="AP31" s="111">
        <f>IF(U31="n/a","n/a",J31+U31)</f>
        <v>8.7542966937872322</v>
      </c>
      <c r="AQ31" s="112">
        <f>IF(OR(AC31&lt;0.01,AC31="n/a",AF31="n/a"),"n/a",(I31/SQRT(22.5*AC31*(I31/AF31))-1)*100)</f>
        <v>122.60647426367895</v>
      </c>
      <c r="AR31" s="101">
        <f>INDEX(Historical!$C$7:$C$1063,MATCH(B31,Historical!$B$7:$B$1063,0))*IF(AH31="n/a",1.03,IF(AH31&lt;0,1.01,IF(AH31&gt;10,1.1,(1+AH31/100))))</f>
        <v>2.8600000000000003</v>
      </c>
      <c r="AS31" s="109">
        <f>IF($AI31="n/a",1.03*AR31,IF($AI31&lt;0,1.01*AR31,IF($AI31&gt;10,1.1*AR31,(1+$AI31/100)*AR31)))</f>
        <v>3.1460000000000008</v>
      </c>
      <c r="AT31" s="109">
        <f>IF($AK31="n/a",1.03*AS31,IF($AK31&lt;0,1.01*AS31,IF($AK31&gt;10,1.1*AS31,(1+$AK31/100)*AS31)))</f>
        <v>3.4606000000000012</v>
      </c>
      <c r="AU31" s="109">
        <f>IF($AK31="n/a",1.03*AT31,IF($AK31&lt;0,1.01*AT31,IF($AK31&gt;10,1.1*AT31,(1+$AK31/100)*AT31)))</f>
        <v>3.8066600000000017</v>
      </c>
      <c r="AV31" s="109">
        <f>IF($AK31="n/a",1.03*AU31,IF($AK31&lt;0,1.01*AU31,IF($AK31&gt;10,1.1*AU31,(1+$AK31/100)*AU31)))</f>
        <v>4.1873260000000023</v>
      </c>
      <c r="AW31" s="109">
        <f>SUM(AR31:AV31)</f>
        <v>17.460586000000006</v>
      </c>
      <c r="AX31" s="113">
        <f>AW31/I31*100</f>
        <v>7.0004755031673511</v>
      </c>
      <c r="AY31" s="100">
        <v>0.49</v>
      </c>
      <c r="AZ31" s="100">
        <v>30.759999999999998</v>
      </c>
      <c r="BA31" s="100">
        <v>-20.45</v>
      </c>
      <c r="BB31" s="100">
        <v>8.2000000000000011</v>
      </c>
      <c r="BC31" s="100">
        <v>6.12</v>
      </c>
      <c r="BE31" s="12">
        <v>2011</v>
      </c>
      <c r="BF31" s="12">
        <f>IF(BE31&gt;2020,0,IF(BE31&gt;2008,1,IF(BE31&gt;2001,2,IF(BE31&gt;1990,3,IF(BE31&gt;1980,4,IF(BE31&gt;1973,5,IF(BE31&gt;1970,6,IF(BE31&gt;1960,7,IF(BE31&gt;1958,8,IF(BE31&gt;1953,9,10))))))))))</f>
        <v>1</v>
      </c>
      <c r="BG31" s="100">
        <v>1.94</v>
      </c>
      <c r="BH31" t="s">
        <v>121</v>
      </c>
      <c r="BI31" t="s">
        <v>122</v>
      </c>
    </row>
    <row r="32" spans="1:61" ht="11.25" customHeight="1" x14ac:dyDescent="0.2">
      <c r="A32" s="55" t="s">
        <v>137</v>
      </c>
      <c r="B32" s="55" t="s">
        <v>138</v>
      </c>
      <c r="C32" s="156" t="s">
        <v>139</v>
      </c>
      <c r="D32" s="98" t="s">
        <v>140</v>
      </c>
      <c r="E32" s="157">
        <v>32</v>
      </c>
      <c r="F32" s="2">
        <v>115</v>
      </c>
      <c r="G32" s="2" t="s">
        <v>119</v>
      </c>
      <c r="H32" s="2" t="s">
        <v>119</v>
      </c>
      <c r="I32" s="100">
        <v>117.64</v>
      </c>
      <c r="J32" s="101">
        <f>(M32/I32)*100</f>
        <v>1.3940836450187011</v>
      </c>
      <c r="K32" s="104">
        <v>0.41</v>
      </c>
      <c r="L32" s="71">
        <v>4</v>
      </c>
      <c r="M32" s="28">
        <f>K32*L32</f>
        <v>1.64</v>
      </c>
      <c r="N32" s="103" t="s">
        <v>141</v>
      </c>
      <c r="O32" s="104">
        <v>0.40500000000000003</v>
      </c>
      <c r="P32" s="158">
        <v>46276</v>
      </c>
      <c r="Q32" s="158">
        <v>46296</v>
      </c>
      <c r="R32" s="28">
        <f>(K32-O32)/O32*100</f>
        <v>1.2345679012345552</v>
      </c>
      <c r="S32" s="105">
        <f>IF(INDEX(Historical!$D$7:$D1086,MATCH(B32,Historical!$B$7:$B$1062,0))=0,"n/a",(INDEX(Historical!$C$7:$C$1062,MATCH(B32,Historical!$B$7:$B$1062,0))/INDEX(Historical!$D$7:$D$1062,MATCH(B32,Historical!$B$7:$B$1062,0))-1)*100)</f>
        <v>0.93457943925234765</v>
      </c>
      <c r="T32" s="105">
        <f>IF(INDEX(Historical!$F$7:$F$1062,MATCH(B32,Historical!$B$7:$B$1062,0))=0,"n/a",((INDEX(Historical!$C$7:$C$1062,MATCH(B32,Historical!$B$7:$B$1062,0))/INDEX(Historical!$F$7:$F$1062,MATCH(B32,Historical!$B$7:$B$1062,0)))^(1/3)-1)*100)</f>
        <v>0.94345194439846569</v>
      </c>
      <c r="U32" s="105">
        <f>IF(INDEX(Historical!$H$7:$H$1062,MATCH(B32,Historical!$B$7:$B$1062,0))=0,"n/a",((INDEX(Historical!$C$7:$C$1062,MATCH(B32,Historical!$B$7:$B$1062,0))/INDEX(Historical!$H$7:$H$1062,MATCH(B32,Historical!$B$7:$B$1062,0)))^(1/5)-1)*100)</f>
        <v>1.2491865334220531</v>
      </c>
      <c r="V32" s="105">
        <f>IF(INDEX(Historical!$M$7:$M$1062,MATCH(B32,Historical!$B$7:$B$1062,0))=0,"n/a",((INDEX(Historical!$C$7:$C$1062,MATCH(B32,Historical!$B$7:$B$1062,0))/INDEX(Historical!$M$7:$M$1062,MATCH(B32,Historical!$B$7:$B$1062,0)))^(1/10)-1)*100)</f>
        <v>3.5311296669125802</v>
      </c>
      <c r="W32" s="106">
        <f>IF(OR(U32&lt;=0,U32="n/a",V32&lt;=0,V32="n/a"),"n/a",U32/V32)</f>
        <v>0.35376399375168543</v>
      </c>
      <c r="X32" s="107" t="str">
        <f>IF(OR(AJ32&lt;=0,AJ32="n/a",U32&lt;=0,U32="n/a"),"n/a",U32/AJ32)</f>
        <v>n/a</v>
      </c>
      <c r="Y32" s="165" t="s">
        <v>1703</v>
      </c>
      <c r="Z32" s="101" t="str">
        <f>IF(OR(AC32&lt;0.01,AC32="n/a"),"n/a",M32/AC32*100)</f>
        <v>n/a</v>
      </c>
      <c r="AA32" s="109" t="str">
        <f>IF(OR(AC32&lt;0.01,AC32="n/a"),"n/a",I32/AC32)</f>
        <v>n/a</v>
      </c>
      <c r="AB32" s="71">
        <v>12</v>
      </c>
      <c r="AC32" s="100">
        <v>-3.41</v>
      </c>
      <c r="AD32" s="100" t="s">
        <v>142</v>
      </c>
      <c r="AE32" s="100">
        <v>2.5299999999999998</v>
      </c>
      <c r="AF32" s="100">
        <v>1.82</v>
      </c>
      <c r="AG32" s="100">
        <v>-2.34</v>
      </c>
      <c r="AH32" s="100">
        <v>1685.84</v>
      </c>
      <c r="AI32" s="100">
        <v>-7.1099999999999994</v>
      </c>
      <c r="AJ32" s="100" t="s">
        <v>142</v>
      </c>
      <c r="AK32" s="100" t="s">
        <v>142</v>
      </c>
      <c r="AL32" s="100">
        <v>13870</v>
      </c>
      <c r="AM32" s="100">
        <v>0.27999999999999997</v>
      </c>
      <c r="AN32" s="100">
        <v>0.2</v>
      </c>
      <c r="AO32" s="110" t="str">
        <f>IF(U32="n/a","n/a",IF(AA32&lt;0,"n/a",IF(AA32="n/a","n/a",J32+U32-AA32)))</f>
        <v>n/a</v>
      </c>
      <c r="AP32" s="111">
        <f>IF(U32="n/a","n/a",J32+U32)</f>
        <v>2.643270178440754</v>
      </c>
      <c r="AQ32" s="112" t="str">
        <f>IF(OR(AC32&lt;0.01,AC32="n/a",AF32="n/a"),"n/a",(I32/SQRT(22.5*AC32*(I32/AF32))-1)*100)</f>
        <v>n/a</v>
      </c>
      <c r="AR32" s="101">
        <f>INDEX(Historical!$C$7:$C$1063,MATCH(B32,Historical!$B$7:$B$1063,0))*IF(AH32="n/a",1.03,IF(AH32&lt;0,1.01,IF(AH32&gt;10,1.1,(1+AH32/100))))</f>
        <v>1.7820000000000003</v>
      </c>
      <c r="AS32" s="109">
        <f>IF($AI32="n/a",1.03*AR32,IF($AI32&lt;0,1.01*AR32,IF($AI32&gt;10,1.1*AR32,(1+$AI32/100)*AR32)))</f>
        <v>1.7998200000000002</v>
      </c>
      <c r="AT32" s="109">
        <f>IF($AK32="n/a",1.03*AS32,IF($AK32&lt;0,1.01*AS32,IF($AK32&gt;10,1.1*AS32,(1+$AK32/100)*AS32)))</f>
        <v>1.8538146000000002</v>
      </c>
      <c r="AU32" s="109">
        <f>IF($AK32="n/a",1.03*AT32,IF($AK32&lt;0,1.01*AT32,IF($AK32&gt;10,1.1*AT32,(1+$AK32/100)*AT32)))</f>
        <v>1.9094290380000003</v>
      </c>
      <c r="AV32" s="109">
        <f>IF($AK32="n/a",1.03*AU32,IF($AK32&lt;0,1.01*AU32,IF($AK32&gt;10,1.1*AU32,(1+$AK32/100)*AU32)))</f>
        <v>1.9667119091400003</v>
      </c>
      <c r="AW32" s="109">
        <f>SUM(AR32:AV32)</f>
        <v>9.3117755471400017</v>
      </c>
      <c r="AX32" s="113">
        <f>AW32/I32*100</f>
        <v>7.9154841441176487</v>
      </c>
      <c r="AY32" s="100">
        <v>1.34</v>
      </c>
      <c r="AZ32" s="100">
        <v>81.12</v>
      </c>
      <c r="BA32" s="100">
        <v>-46.77</v>
      </c>
      <c r="BB32" s="100">
        <v>-18.149999999999999</v>
      </c>
      <c r="BC32" s="100">
        <v>-22.86</v>
      </c>
      <c r="BE32" s="12">
        <v>1995</v>
      </c>
      <c r="BF32" s="12">
        <f>IF(BE32&gt;2020,0,IF(BE32&gt;2008,1,IF(BE32&gt;2001,2,IF(BE32&gt;1990,3,IF(BE32&gt;1980,4,IF(BE32&gt;1973,5,IF(BE32&gt;1970,6,IF(BE32&gt;1960,7,IF(BE32&gt;1958,8,IF(BE32&gt;1953,9,10))))))))))</f>
        <v>3</v>
      </c>
      <c r="BG32" s="100">
        <v>-1.4500000000000002</v>
      </c>
      <c r="BH32" t="s">
        <v>121</v>
      </c>
      <c r="BI32" t="s">
        <v>122</v>
      </c>
    </row>
    <row r="33" spans="1:61" ht="11.25" customHeight="1" x14ac:dyDescent="0.2">
      <c r="A33" s="146" t="s">
        <v>5658</v>
      </c>
      <c r="B33" s="55" t="s">
        <v>5647</v>
      </c>
      <c r="C33" s="156" t="s">
        <v>180</v>
      </c>
      <c r="D33" s="98" t="s">
        <v>5659</v>
      </c>
      <c r="E33" s="157">
        <v>6</v>
      </c>
      <c r="F33" s="2">
        <v>658</v>
      </c>
      <c r="G33" s="2" t="s">
        <v>146</v>
      </c>
      <c r="H33" s="2" t="s">
        <v>146</v>
      </c>
      <c r="I33" s="100">
        <v>68.94</v>
      </c>
      <c r="J33" s="101">
        <f>(M33/I33)*100</f>
        <v>0.5211778357992457</v>
      </c>
      <c r="K33" s="104">
        <v>0.35930000000000001</v>
      </c>
      <c r="L33" s="71">
        <v>1</v>
      </c>
      <c r="M33" s="28">
        <f>K33*L33</f>
        <v>0.35930000000000001</v>
      </c>
      <c r="N33" s="103" t="s">
        <v>5606</v>
      </c>
      <c r="O33" s="104">
        <v>0.33339999999999997</v>
      </c>
      <c r="P33" s="158">
        <v>46148</v>
      </c>
      <c r="Q33" s="158">
        <v>46149</v>
      </c>
      <c r="R33" s="28">
        <f>(K33-O33)/O33*100</f>
        <v>7.768446310737863</v>
      </c>
      <c r="S33" s="105">
        <f>IF(INDEX(Historical!$D$7:$D1729,MATCH(B33,Historical!$B$7:$B$1062,0))=0,"n/a",(INDEX(Historical!$C$7:$C$1062,MATCH(B33,Historical!$B$7:$B$1062,0))/INDEX(Historical!$D$7:$D$1062,MATCH(B33,Historical!$B$7:$B$1062,0))-1)*100)</f>
        <v>25.953910086890808</v>
      </c>
      <c r="T33" s="105">
        <f>IF(INDEX(Historical!$F$7:$F$1062,MATCH(B33,Historical!$B$7:$B$1062,0))=0,"n/a",((INDEX(Historical!$C$7:$C$1062,MATCH(B33,Historical!$B$7:$B$1062,0))/INDEX(Historical!$F$7:$F$1062,MATCH(B33,Historical!$B$7:$B$1062,0)))^(1/3)-1)*100)</f>
        <v>17.714031741630599</v>
      </c>
      <c r="U33" s="105" t="str">
        <f>IF(INDEX(Historical!$H$7:$H$1062,MATCH(B33,Historical!$B$7:$B$1062,0))=0,"n/a",((INDEX(Historical!$C$7:$C$1062,MATCH(B33,Historical!$B$7:$B$1062,0))/INDEX(Historical!$H$7:$H$1062,MATCH(B33,Historical!$B$7:$B$1062,0)))^(1/5)-1)*100)</f>
        <v>n/a</v>
      </c>
      <c r="V33" s="105" t="str">
        <f>IF(INDEX(Historical!$M$7:$M$1062,MATCH(B33,Historical!$B$7:$B$1062,0))=0,"n/a",((INDEX(Historical!$C$7:$C$1062,MATCH(B33,Historical!$B$7:$B$1062,0))/INDEX(Historical!$M$7:$M$1062,MATCH(B33,Historical!$B$7:$B$1062,0)))^(1/10)-1)*100)</f>
        <v>n/a</v>
      </c>
      <c r="W33" s="106" t="str">
        <f>IF(OR(U33&lt;=0,U33="n/a",V33&lt;=0,V33="n/a"),"n/a",U33/V33)</f>
        <v>n/a</v>
      </c>
      <c r="X33" s="107" t="str">
        <f>IF(OR(AJ33&lt;=0,AJ33="n/a",U33&lt;=0,U33="n/a"),"n/a",U33/AJ33)</f>
        <v>n/a</v>
      </c>
      <c r="Y33" s="123" t="s">
        <v>1011</v>
      </c>
      <c r="Z33" s="101">
        <f>IF(OR(AC33&lt;0.01,AC33="n/a"),"n/a",M33/AC33*100)</f>
        <v>21.644578313253014</v>
      </c>
      <c r="AA33" s="109">
        <f>IF(OR(AC33&lt;0.01,AC33="n/a"),"n/a",I33/AC33)</f>
        <v>41.53012048192771</v>
      </c>
      <c r="AB33" s="71">
        <v>12</v>
      </c>
      <c r="AC33" s="100">
        <v>1.66</v>
      </c>
      <c r="AD33" s="100">
        <v>1.27</v>
      </c>
      <c r="AE33" s="100">
        <v>3.16</v>
      </c>
      <c r="AF33" s="100">
        <v>1.52</v>
      </c>
      <c r="AG33" s="100">
        <v>3.71</v>
      </c>
      <c r="AH33" s="100">
        <v>12.76</v>
      </c>
      <c r="AI33" s="100">
        <v>14.44</v>
      </c>
      <c r="AJ33" s="100" t="s">
        <v>142</v>
      </c>
      <c r="AK33" s="100">
        <v>13.69</v>
      </c>
      <c r="AL33" s="100">
        <v>33600</v>
      </c>
      <c r="AM33" s="100">
        <v>1.23</v>
      </c>
      <c r="AN33" s="100">
        <v>0.24</v>
      </c>
      <c r="AO33" s="110" t="str">
        <f>IF(U33="n/a","n/a",IF(AA33&lt;0,"n/a",IF(AA33="n/a","n/a",J33+U33-AA33)))</f>
        <v>n/a</v>
      </c>
      <c r="AP33" s="111" t="str">
        <f>IF(U33="n/a","n/a",J33+U33)</f>
        <v>n/a</v>
      </c>
      <c r="AQ33" s="112">
        <f>IF(OR(AC33&lt;0.01,AC33="n/a",AF33="n/a"),"n/a",(I33/SQRT(22.5*AC33*(I33/AF33))-1)*100)</f>
        <v>67.49896601011551</v>
      </c>
      <c r="AR33" s="101">
        <f>INDEX(Historical!$C$7:$C$1063,MATCH(B33,Historical!$B$7:$B$1063,0))*IF(AH33="n/a",1.03,IF(AH33&lt;0,1.01,IF(AH33&gt;10,1.1,(1+AH33/100))))</f>
        <v>0.36674000000000001</v>
      </c>
      <c r="AS33" s="109">
        <f>IF($AI33="n/a",1.03*AR33,IF($AI33&lt;0,1.01*AR33,IF($AI33&gt;10,1.1*AR33,(1+$AI33/100)*AR33)))</f>
        <v>0.40341400000000005</v>
      </c>
      <c r="AT33" s="109">
        <f>IF($AK33="n/a",1.03*AS33,IF($AK33&lt;0,1.01*AS33,IF($AK33&gt;10,1.1*AS33,(1+$AK33/100)*AS33)))</f>
        <v>0.44375540000000008</v>
      </c>
      <c r="AU33" s="109">
        <f>IF($AK33="n/a",1.03*AT33,IF($AK33&lt;0,1.01*AT33,IF($AK33&gt;10,1.1*AT33,(1+$AK33/100)*AT33)))</f>
        <v>0.48813094000000012</v>
      </c>
      <c r="AV33" s="109">
        <f>IF($AK33="n/a",1.03*AU33,IF($AK33&lt;0,1.01*AU33,IF($AK33&gt;10,1.1*AU33,(1+$AK33/100)*AU33)))</f>
        <v>0.53694403400000013</v>
      </c>
      <c r="AW33" s="109">
        <f>SUM(AR33:AV33)</f>
        <v>2.2389843740000006</v>
      </c>
      <c r="AX33" s="113">
        <f>AW33/I33*100</f>
        <v>3.2477290020307525</v>
      </c>
      <c r="AY33" s="100">
        <v>0.86</v>
      </c>
      <c r="AZ33" s="100">
        <v>11.49</v>
      </c>
      <c r="BA33" s="100">
        <v>-23.75</v>
      </c>
      <c r="BB33" s="100">
        <v>2.4699999999999998</v>
      </c>
      <c r="BC33" s="100">
        <v>-7.86</v>
      </c>
      <c r="BE33" s="12">
        <v>2021</v>
      </c>
      <c r="BF33" s="12">
        <f>IF(BE33&gt;2020,0,IF(BE33&gt;2008,1,IF(BE33&gt;2001,2,IF(BE33&gt;1990,3,IF(BE33&gt;1980,4,IF(BE33&gt;1973,5,IF(BE33&gt;1970,6,IF(BE33&gt;1960,7,IF(BE33&gt;1958,8,IF(BE33&gt;1953,9,10))))))))))</f>
        <v>0</v>
      </c>
      <c r="BG33" s="100">
        <v>2.62</v>
      </c>
      <c r="BH33" s="55" t="s">
        <v>1012</v>
      </c>
      <c r="BI33" s="55" t="s">
        <v>122</v>
      </c>
    </row>
    <row r="34" spans="1:61" ht="11.25" customHeight="1" x14ac:dyDescent="0.2">
      <c r="A34" s="116" t="s">
        <v>596</v>
      </c>
      <c r="B34" s="55" t="s">
        <v>597</v>
      </c>
      <c r="C34" s="156" t="s">
        <v>116</v>
      </c>
      <c r="D34" s="98" t="s">
        <v>215</v>
      </c>
      <c r="E34" s="157">
        <v>12</v>
      </c>
      <c r="F34" s="2">
        <v>462</v>
      </c>
      <c r="G34" s="2" t="s">
        <v>146</v>
      </c>
      <c r="H34" s="2" t="s">
        <v>146</v>
      </c>
      <c r="I34" s="100">
        <v>159.08000000000001</v>
      </c>
      <c r="J34" s="101">
        <f>(M34/I34)*100</f>
        <v>0.85491576565250182</v>
      </c>
      <c r="K34" s="104">
        <v>0.34</v>
      </c>
      <c r="L34" s="71">
        <v>4</v>
      </c>
      <c r="M34" s="28">
        <f>K34*L34</f>
        <v>1.36</v>
      </c>
      <c r="N34" s="103" t="s">
        <v>209</v>
      </c>
      <c r="O34" s="104">
        <v>0.33</v>
      </c>
      <c r="P34" s="158">
        <v>46038</v>
      </c>
      <c r="Q34" s="158">
        <v>46051</v>
      </c>
      <c r="R34" s="28">
        <f>(K34-O34)/O34*100</f>
        <v>3.0303030303030329</v>
      </c>
      <c r="S34" s="105">
        <f>IF(INDEX(Historical!$D$7:$D1087,MATCH(B34,Historical!$B$7:$B$1062,0))=0,"n/a",(INDEX(Historical!$C$7:$C$1062,MATCH(B34,Historical!$B$7:$B$1062,0))/INDEX(Historical!$D$7:$D$1062,MATCH(B34,Historical!$B$7:$B$1062,0))-1)*100)</f>
        <v>15.384615384615374</v>
      </c>
      <c r="T34" s="105">
        <f>IF(INDEX(Historical!$F$7:$F$1062,MATCH(B34,Historical!$B$7:$B$1062,0))=0,"n/a",((INDEX(Historical!$C$7:$C$1062,MATCH(B34,Historical!$B$7:$B$1062,0))/INDEX(Historical!$F$7:$F$1062,MATCH(B34,Historical!$B$7:$B$1062,0)))^(1/3)-1)*100)</f>
        <v>18.563110149668759</v>
      </c>
      <c r="U34" s="105">
        <f>IF(INDEX(Historical!$H$7:$H$1062,MATCH(B34,Historical!$B$7:$B$1062,0))=0,"n/a",((INDEX(Historical!$C$7:$C$1062,MATCH(B34,Historical!$B$7:$B$1062,0))/INDEX(Historical!$H$7:$H$1062,MATCH(B34,Historical!$B$7:$B$1062,0)))^(1/5)-1)*100)</f>
        <v>18.204927370905001</v>
      </c>
      <c r="V34" s="105">
        <f>IF(INDEX(Historical!$M$7:$M$1062,MATCH(B34,Historical!$B$7:$B$1062,0))=0,"n/a",((INDEX(Historical!$C$7:$C$1062,MATCH(B34,Historical!$B$7:$B$1062,0))/INDEX(Historical!$M$7:$M$1062,MATCH(B34,Historical!$B$7:$B$1062,0)))^(1/10)-1)*100)</f>
        <v>14.130869721941398</v>
      </c>
      <c r="W34" s="106">
        <f>IF(OR(U34&lt;=0,U34="n/a",V34&lt;=0,V34="n/a"),"n/a",U34/V34)</f>
        <v>1.2883090516812068</v>
      </c>
      <c r="X34" s="107">
        <f>IF(OR(AJ34&lt;=0,AJ34="n/a",U34&lt;=0,U34="n/a"),"n/a",U34/AJ34)</f>
        <v>1.5183425663807339</v>
      </c>
      <c r="Y34" s="123"/>
      <c r="Z34" s="101">
        <f>IF(OR(AC34&lt;0.01,AC34="n/a"),"n/a",M34/AC34*100)</f>
        <v>16.248506571087219</v>
      </c>
      <c r="AA34" s="109">
        <f>IF(OR(AC34&lt;0.01,AC34="n/a"),"n/a",I34/AC34)</f>
        <v>19.005973715651137</v>
      </c>
      <c r="AB34" s="71">
        <v>12</v>
      </c>
      <c r="AC34" s="100">
        <v>8.3699999999999992</v>
      </c>
      <c r="AD34" s="100" t="s">
        <v>142</v>
      </c>
      <c r="AE34" s="100">
        <v>1.19</v>
      </c>
      <c r="AF34" s="100">
        <v>1.63</v>
      </c>
      <c r="AG34" s="100">
        <v>9.07</v>
      </c>
      <c r="AH34" s="100">
        <v>23.24</v>
      </c>
      <c r="AI34" s="100">
        <v>13.71</v>
      </c>
      <c r="AJ34" s="100">
        <v>11.99</v>
      </c>
      <c r="AK34" s="100" t="s">
        <v>142</v>
      </c>
      <c r="AL34" s="100">
        <v>1940</v>
      </c>
      <c r="AM34" s="100">
        <v>4.1500000000000004</v>
      </c>
      <c r="AN34" s="100">
        <v>0.26</v>
      </c>
      <c r="AO34" s="110">
        <f>IF(U34="n/a","n/a",IF(AA34&lt;0,"n/a",IF(AA34="n/a","n/a",J34+U34-AA34)))</f>
        <v>5.3869420906366372E-2</v>
      </c>
      <c r="AP34" s="111">
        <f>IF(U34="n/a","n/a",J34+U34)</f>
        <v>19.059843136557504</v>
      </c>
      <c r="AQ34" s="112">
        <f>IF(OR(AC34&lt;0.01,AC34="n/a",AF34="n/a"),"n/a",(I34/SQRT(22.5*AC34*(I34/AF34))-1)*100)</f>
        <v>17.340411067801355</v>
      </c>
      <c r="AR34" s="101">
        <f>INDEX(Historical!$C$7:$C$1063,MATCH(B34,Historical!$B$7:$B$1063,0))*IF(AH34="n/a",1.03,IF(AH34&lt;0,1.01,IF(AH34&gt;10,1.1,(1+AH34/100))))</f>
        <v>1.32</v>
      </c>
      <c r="AS34" s="109">
        <f>IF($AI34="n/a",1.03*AR34,IF($AI34&lt;0,1.01*AR34,IF($AI34&gt;10,1.1*AR34,(1+$AI34/100)*AR34)))</f>
        <v>1.4520000000000002</v>
      </c>
      <c r="AT34" s="109">
        <f>IF($AK34="n/a",1.03*AS34,IF($AK34&lt;0,1.01*AS34,IF($AK34&gt;10,1.1*AS34,(1+$AK34/100)*AS34)))</f>
        <v>1.4955600000000002</v>
      </c>
      <c r="AU34" s="109">
        <f>IF($AK34="n/a",1.03*AT34,IF($AK34&lt;0,1.01*AT34,IF($AK34&gt;10,1.1*AT34,(1+$AK34/100)*AT34)))</f>
        <v>1.5404268000000003</v>
      </c>
      <c r="AV34" s="109">
        <f>IF($AK34="n/a",1.03*AU34,IF($AK34&lt;0,1.01*AU34,IF($AK34&gt;10,1.1*AU34,(1+$AK34/100)*AU34)))</f>
        <v>1.5866396040000004</v>
      </c>
      <c r="AW34" s="109">
        <f>SUM(AR34:AV34)</f>
        <v>7.3946264040000012</v>
      </c>
      <c r="AX34" s="113">
        <f>AW34/I34*100</f>
        <v>4.6483696278601965</v>
      </c>
      <c r="AY34" s="100">
        <v>1.1000000000000001</v>
      </c>
      <c r="AZ34" s="100">
        <v>9.1399999999999988</v>
      </c>
      <c r="BA34" s="100">
        <v>-31.81</v>
      </c>
      <c r="BB34" s="100">
        <v>0.08</v>
      </c>
      <c r="BC34" s="100">
        <v>-8</v>
      </c>
      <c r="BE34" s="12">
        <v>2015</v>
      </c>
      <c r="BF34" s="12">
        <f>IF(BE34&gt;2020,0,IF(BE34&gt;2008,1,IF(BE34&gt;2001,2,IF(BE34&gt;1990,3,IF(BE34&gt;1980,4,IF(BE34&gt;1973,5,IF(BE34&gt;1970,6,IF(BE34&gt;1960,7,IF(BE34&gt;1958,8,IF(BE34&gt;1953,9,10))))))))))</f>
        <v>1</v>
      </c>
      <c r="BG34" s="100">
        <v>6.2600000000000007</v>
      </c>
      <c r="BH34" t="s">
        <v>121</v>
      </c>
      <c r="BI34" t="s">
        <v>122</v>
      </c>
    </row>
    <row r="35" spans="1:61" ht="11.25" customHeight="1" x14ac:dyDescent="0.2">
      <c r="A35" s="55" t="s">
        <v>598</v>
      </c>
      <c r="B35" s="55" t="s">
        <v>599</v>
      </c>
      <c r="C35" s="156" t="s">
        <v>134</v>
      </c>
      <c r="D35" s="98" t="s">
        <v>135</v>
      </c>
      <c r="E35" s="157">
        <v>16</v>
      </c>
      <c r="F35" s="2">
        <v>284</v>
      </c>
      <c r="G35" s="2" t="s">
        <v>118</v>
      </c>
      <c r="H35" s="2" t="s">
        <v>118</v>
      </c>
      <c r="I35" s="100">
        <v>264.08</v>
      </c>
      <c r="J35" s="101">
        <f>(M35/I35)*100</f>
        <v>1.6358679188124812</v>
      </c>
      <c r="K35" s="104">
        <v>1.08</v>
      </c>
      <c r="L35" s="71">
        <v>4</v>
      </c>
      <c r="M35" s="28">
        <f>K35*L35</f>
        <v>4.32</v>
      </c>
      <c r="N35" s="103" t="s">
        <v>141</v>
      </c>
      <c r="O35" s="104">
        <v>1</v>
      </c>
      <c r="P35" s="158">
        <v>46083</v>
      </c>
      <c r="Q35" s="158">
        <v>46113</v>
      </c>
      <c r="R35" s="28">
        <f>(K35-O35)/O35*100</f>
        <v>8.0000000000000071</v>
      </c>
      <c r="S35" s="105">
        <f>IF(INDEX(Historical!$D$7:$D1088,MATCH(B35,Historical!$B$7:$B$1062,0))=0,"n/a",(INDEX(Historical!$C$7:$C$1062,MATCH(B35,Historical!$B$7:$B$1062,0))/INDEX(Historical!$D$7:$D$1062,MATCH(B35,Historical!$B$7:$B$1062,0))-1)*100)</f>
        <v>7.3972602739726057</v>
      </c>
      <c r="T35" s="105">
        <f>IF(INDEX(Historical!$F$7:$F$1062,MATCH(B35,Historical!$B$7:$B$1062,0))=0,"n/a",((INDEX(Historical!$C$7:$C$1062,MATCH(B35,Historical!$B$7:$B$1062,0))/INDEX(Historical!$F$7:$F$1062,MATCH(B35,Historical!$B$7:$B$1062,0)))^(1/3)-1)*100)</f>
        <v>5.2726599609396629</v>
      </c>
      <c r="U35" s="105">
        <f>IF(INDEX(Historical!$H$7:$H$1062,MATCH(B35,Historical!$B$7:$B$1062,0))=0,"n/a",((INDEX(Historical!$C$7:$C$1062,MATCH(B35,Historical!$B$7:$B$1062,0))/INDEX(Historical!$H$7:$H$1062,MATCH(B35,Historical!$B$7:$B$1062,0)))^(1/5)-1)*100)</f>
        <v>13.081104365749896</v>
      </c>
      <c r="V35" s="105">
        <f>IF(INDEX(Historical!$M$7:$M$1062,MATCH(B35,Historical!$B$7:$B$1062,0))=0,"n/a",((INDEX(Historical!$C$7:$C$1062,MATCH(B35,Historical!$B$7:$B$1062,0))/INDEX(Historical!$M$7:$M$1062,MATCH(B35,Historical!$B$7:$B$1062,0)))^(1/10)-1)*100)</f>
        <v>12.756193430383412</v>
      </c>
      <c r="W35" s="106">
        <f>IF(OR(U35&lt;=0,U35="n/a",V35&lt;=0,V35="n/a"),"n/a",U35/V35)</f>
        <v>1.0254708379219613</v>
      </c>
      <c r="X35" s="107">
        <f>IF(OR(AJ35&lt;=0,AJ35="n/a",U35&lt;=0,U35="n/a"),"n/a",U35/AJ35)</f>
        <v>0.76632128680432898</v>
      </c>
      <c r="Y35" s="165"/>
      <c r="Z35" s="101">
        <f>IF(OR(AC35&lt;0.01,AC35="n/a"),"n/a",M35/AC35*100)</f>
        <v>9.5301125082726692</v>
      </c>
      <c r="AA35" s="109">
        <f>IF(OR(AC35&lt;0.01,AC35="n/a"),"n/a",I35/AC35)</f>
        <v>5.8257224795940878</v>
      </c>
      <c r="AB35" s="71">
        <v>12</v>
      </c>
      <c r="AC35" s="100">
        <v>45.33</v>
      </c>
      <c r="AD35" s="100" t="s">
        <v>142</v>
      </c>
      <c r="AE35" s="100">
        <v>1</v>
      </c>
      <c r="AF35" s="100">
        <v>2.2999999999999998</v>
      </c>
      <c r="AG35" s="100">
        <v>45.26</v>
      </c>
      <c r="AH35" s="100">
        <v>-10.02</v>
      </c>
      <c r="AI35" s="100">
        <v>-15.89</v>
      </c>
      <c r="AJ35" s="100">
        <v>17.07</v>
      </c>
      <c r="AK35" s="100">
        <v>-9.35</v>
      </c>
      <c r="AL35" s="100">
        <v>67980</v>
      </c>
      <c r="AM35" s="100">
        <v>0.51</v>
      </c>
      <c r="AN35" s="100">
        <v>0.24</v>
      </c>
      <c r="AO35" s="110">
        <f>IF(U35="n/a","n/a",IF(AA35&lt;0,"n/a",IF(AA35="n/a","n/a",J35+U35-AA35)))</f>
        <v>8.8912498049682895</v>
      </c>
      <c r="AP35" s="111">
        <f>IF(U35="n/a","n/a",J35+U35)</f>
        <v>14.716972284562377</v>
      </c>
      <c r="AQ35" s="112">
        <f>IF(OR(AC35&lt;0.01,AC35="n/a",AF35="n/a"),"n/a",(I35/SQRT(22.5*AC35*(I35/AF35))-1)*100)</f>
        <v>-22.830167946660506</v>
      </c>
      <c r="AR35" s="101">
        <f>INDEX(Historical!$C$7:$C$1063,MATCH(B35,Historical!$B$7:$B$1063,0))*IF(AH35="n/a",1.03,IF(AH35&lt;0,1.01,IF(AH35&gt;10,1.1,(1+AH35/100))))</f>
        <v>3.9592000000000001</v>
      </c>
      <c r="AS35" s="109">
        <f>IF($AI35="n/a",1.03*AR35,IF($AI35&lt;0,1.01*AR35,IF($AI35&gt;10,1.1*AR35,(1+$AI35/100)*AR35)))</f>
        <v>3.9987919999999999</v>
      </c>
      <c r="AT35" s="109">
        <f>IF($AK35="n/a",1.03*AS35,IF($AK35&lt;0,1.01*AS35,IF($AK35&gt;10,1.1*AS35,(1+$AK35/100)*AS35)))</f>
        <v>4.0387799199999996</v>
      </c>
      <c r="AU35" s="109">
        <f>IF($AK35="n/a",1.03*AT35,IF($AK35&lt;0,1.01*AT35,IF($AK35&gt;10,1.1*AT35,(1+$AK35/100)*AT35)))</f>
        <v>4.0791677192</v>
      </c>
      <c r="AV35" s="109">
        <f>IF($AK35="n/a",1.03*AU35,IF($AK35&lt;0,1.01*AU35,IF($AK35&gt;10,1.1*AU35,(1+$AK35/100)*AU35)))</f>
        <v>4.1199593963919998</v>
      </c>
      <c r="AW35" s="109">
        <f>SUM(AR35:AV35)</f>
        <v>20.195899035591999</v>
      </c>
      <c r="AX35" s="113">
        <f>AW35/I35*100</f>
        <v>7.6476442879400182</v>
      </c>
      <c r="AY35" s="100">
        <v>0.15</v>
      </c>
      <c r="AZ35" s="100">
        <v>40.410000000000004</v>
      </c>
      <c r="BA35" s="100">
        <v>-4.74</v>
      </c>
      <c r="BB35" s="100">
        <v>12.26</v>
      </c>
      <c r="BC35" s="100">
        <v>23.43</v>
      </c>
      <c r="BE35" s="12">
        <v>2011</v>
      </c>
      <c r="BF35" s="12">
        <f>IF(BE35&gt;2020,0,IF(BE35&gt;2008,1,IF(BE35&gt;2001,2,IF(BE35&gt;1990,3,IF(BE35&gt;1980,4,IF(BE35&gt;1973,5,IF(BE35&gt;1970,6,IF(BE35&gt;1960,7,IF(BE35&gt;1958,8,IF(BE35&gt;1953,9,10))))))))))</f>
        <v>1</v>
      </c>
      <c r="BG35" s="100">
        <v>11.01</v>
      </c>
      <c r="BH35" t="s">
        <v>121</v>
      </c>
      <c r="BI35" t="s">
        <v>122</v>
      </c>
    </row>
    <row r="36" spans="1:61" ht="11.25" customHeight="1" x14ac:dyDescent="0.2">
      <c r="A36" s="55" t="s">
        <v>600</v>
      </c>
      <c r="B36" s="55" t="s">
        <v>601</v>
      </c>
      <c r="C36" s="156" t="s">
        <v>116</v>
      </c>
      <c r="D36" s="98" t="s">
        <v>150</v>
      </c>
      <c r="E36" s="157">
        <v>13</v>
      </c>
      <c r="F36" s="2">
        <v>432</v>
      </c>
      <c r="G36" s="2" t="s">
        <v>146</v>
      </c>
      <c r="H36" s="2" t="s">
        <v>146</v>
      </c>
      <c r="I36" s="100">
        <v>157.4</v>
      </c>
      <c r="J36" s="101">
        <f>(M36/I36)*100</f>
        <v>1.3977128335451081</v>
      </c>
      <c r="K36" s="104">
        <v>0.55000000000000004</v>
      </c>
      <c r="L36" s="71">
        <v>4</v>
      </c>
      <c r="M36" s="28">
        <f>K36*L36</f>
        <v>2.2000000000000002</v>
      </c>
      <c r="N36" s="103" t="s">
        <v>182</v>
      </c>
      <c r="O36" s="104">
        <v>0.51</v>
      </c>
      <c r="P36" s="158">
        <v>46094</v>
      </c>
      <c r="Q36" s="158">
        <v>46112</v>
      </c>
      <c r="R36" s="28">
        <f>(K36-O36)/O36*100</f>
        <v>7.8431372549019676</v>
      </c>
      <c r="S36" s="105">
        <f>IF(INDEX(Historical!$D$7:$D1089,MATCH(B36,Historical!$B$7:$B$1062,0))=0,"n/a",(INDEX(Historical!$C$7:$C$1062,MATCH(B36,Historical!$B$7:$B$1062,0))/INDEX(Historical!$D$7:$D$1062,MATCH(B36,Historical!$B$7:$B$1062,0))-1)*100)</f>
        <v>6.25</v>
      </c>
      <c r="T36" s="105">
        <f>IF(INDEX(Historical!$F$7:$F$1062,MATCH(B36,Historical!$B$7:$B$1062,0))=0,"n/a",((INDEX(Historical!$C$7:$C$1062,MATCH(B36,Historical!$B$7:$B$1062,0))/INDEX(Historical!$F$7:$F$1062,MATCH(B36,Historical!$B$7:$B$1062,0)))^(1/3)-1)*100)</f>
        <v>7.5462916267589053</v>
      </c>
      <c r="U36" s="105">
        <f>IF(INDEX(Historical!$H$7:$H$1062,MATCH(B36,Historical!$B$7:$B$1062,0))=0,"n/a",((INDEX(Historical!$C$7:$C$1062,MATCH(B36,Historical!$B$7:$B$1062,0))/INDEX(Historical!$H$7:$H$1062,MATCH(B36,Historical!$B$7:$B$1062,0)))^(1/5)-1)*100)</f>
        <v>9.7700948713745017</v>
      </c>
      <c r="V36" s="105">
        <f>IF(INDEX(Historical!$M$7:$M$1062,MATCH(B36,Historical!$B$7:$B$1062,0))=0,"n/a",((INDEX(Historical!$C$7:$C$1062,MATCH(B36,Historical!$B$7:$B$1062,0))/INDEX(Historical!$M$7:$M$1062,MATCH(B36,Historical!$B$7:$B$1062,0)))^(1/10)-1)*100)</f>
        <v>17.694730182265459</v>
      </c>
      <c r="W36" s="106">
        <f>IF(OR(U36&lt;=0,U36="n/a",V36&lt;=0,V36="n/a"),"n/a",U36/V36)</f>
        <v>0.55214715176423412</v>
      </c>
      <c r="X36" s="107">
        <f>IF(OR(AJ36&lt;=0,AJ36="n/a",U36&lt;=0,U36="n/a"),"n/a",U36/AJ36)</f>
        <v>0.57811212256653854</v>
      </c>
      <c r="Y36" s="123" t="s">
        <v>602</v>
      </c>
      <c r="Z36" s="101">
        <f>IF(OR(AC36&lt;0.01,AC36="n/a"),"n/a",M36/AC36*100)</f>
        <v>28.871391076115486</v>
      </c>
      <c r="AA36" s="109">
        <f>IF(OR(AC36&lt;0.01,AC36="n/a"),"n/a",I36/AC36)</f>
        <v>20.656167979002625</v>
      </c>
      <c r="AB36" s="71">
        <v>12</v>
      </c>
      <c r="AC36" s="100">
        <v>7.62</v>
      </c>
      <c r="AD36" s="100">
        <v>1.73</v>
      </c>
      <c r="AE36" s="100">
        <v>3.12</v>
      </c>
      <c r="AF36" s="100">
        <v>6.32</v>
      </c>
      <c r="AG36" s="100">
        <v>33.729999999999997</v>
      </c>
      <c r="AH36" s="100">
        <v>9.74</v>
      </c>
      <c r="AI36" s="100">
        <v>8.81</v>
      </c>
      <c r="AJ36" s="100">
        <v>16.900000000000002</v>
      </c>
      <c r="AK36" s="100">
        <v>9.36</v>
      </c>
      <c r="AL36" s="100">
        <v>13380</v>
      </c>
      <c r="AM36" s="100">
        <v>0.33</v>
      </c>
      <c r="AN36" s="100">
        <v>1.05</v>
      </c>
      <c r="AO36" s="110">
        <f>IF(U36="n/a","n/a",IF(AA36&lt;0,"n/a",IF(AA36="n/a","n/a",J36+U36-AA36)))</f>
        <v>-9.4883602740830142</v>
      </c>
      <c r="AP36" s="111">
        <f>IF(U36="n/a","n/a",J36+U36)</f>
        <v>11.167807704919611</v>
      </c>
      <c r="AQ36" s="112">
        <f>IF(OR(AC36&lt;0.01,AC36="n/a",AF36="n/a"),"n/a",(I36/SQRT(22.5*AC36*(I36/AF36))-1)*100)</f>
        <v>140.87523891683625</v>
      </c>
      <c r="AR36" s="101">
        <f>INDEX(Historical!$C$7:$C$1063,MATCH(B36,Historical!$B$7:$B$1063,0))*IF(AH36="n/a",1.03,IF(AH36&lt;0,1.01,IF(AH36&gt;10,1.1,(1+AH36/100))))</f>
        <v>2.238696</v>
      </c>
      <c r="AS36" s="109">
        <f>IF($AI36="n/a",1.03*AR36,IF($AI36&lt;0,1.01*AR36,IF($AI36&gt;10,1.1*AR36,(1+$AI36/100)*AR36)))</f>
        <v>2.4359251176000001</v>
      </c>
      <c r="AT36" s="109">
        <f>IF($AK36="n/a",1.03*AS36,IF($AK36&lt;0,1.01*AS36,IF($AK36&gt;10,1.1*AS36,(1+$AK36/100)*AS36)))</f>
        <v>2.6639277086073601</v>
      </c>
      <c r="AU36" s="109">
        <f>IF($AK36="n/a",1.03*AT36,IF($AK36&lt;0,1.01*AT36,IF($AK36&gt;10,1.1*AT36,(1+$AK36/100)*AT36)))</f>
        <v>2.9132713421330085</v>
      </c>
      <c r="AV36" s="109">
        <f>IF($AK36="n/a",1.03*AU36,IF($AK36&lt;0,1.01*AU36,IF($AK36&gt;10,1.1*AU36,(1+$AK36/100)*AU36)))</f>
        <v>3.1859535397566581</v>
      </c>
      <c r="AW36" s="109">
        <f>SUM(AR36:AV36)</f>
        <v>13.437773708097026</v>
      </c>
      <c r="AX36" s="113">
        <f>AW36/I36*100</f>
        <v>8.5373403482192032</v>
      </c>
      <c r="AY36" s="100">
        <v>0.84</v>
      </c>
      <c r="AZ36" s="100">
        <v>25.919999999999998</v>
      </c>
      <c r="BA36" s="100">
        <v>-14.04</v>
      </c>
      <c r="BB36" s="100">
        <v>14.530000000000001</v>
      </c>
      <c r="BC36" s="100">
        <v>3.54</v>
      </c>
      <c r="BE36" s="12">
        <v>2014</v>
      </c>
      <c r="BF36" s="12">
        <f>IF(BE36&gt;2020,0,IF(BE36&gt;2008,1,IF(BE36&gt;2001,2,IF(BE36&gt;1990,3,IF(BE36&gt;1980,4,IF(BE36&gt;1973,5,IF(BE36&gt;1970,6,IF(BE36&gt;1960,7,IF(BE36&gt;1958,8,IF(BE36&gt;1953,9,10))))))))))</f>
        <v>1</v>
      </c>
      <c r="BG36" s="100">
        <v>12.82</v>
      </c>
      <c r="BH36" t="s">
        <v>121</v>
      </c>
      <c r="BI36" t="s">
        <v>122</v>
      </c>
    </row>
    <row r="37" spans="1:61" ht="11.25" customHeight="1" x14ac:dyDescent="0.2">
      <c r="A37" s="116" t="s">
        <v>143</v>
      </c>
      <c r="B37" s="55" t="s">
        <v>144</v>
      </c>
      <c r="C37" s="156" t="s">
        <v>134</v>
      </c>
      <c r="D37" s="98" t="s">
        <v>145</v>
      </c>
      <c r="E37" s="157">
        <v>28</v>
      </c>
      <c r="F37" s="2">
        <v>138</v>
      </c>
      <c r="G37" s="2" t="s">
        <v>146</v>
      </c>
      <c r="H37" s="2" t="s">
        <v>146</v>
      </c>
      <c r="I37" s="100">
        <v>33.270000000000003</v>
      </c>
      <c r="J37" s="101">
        <f>(M37/I37)*100</f>
        <v>2.6450255485422298</v>
      </c>
      <c r="K37" s="104">
        <v>0.22</v>
      </c>
      <c r="L37" s="71">
        <v>4</v>
      </c>
      <c r="M37" s="28">
        <f>K37*L37</f>
        <v>0.88</v>
      </c>
      <c r="N37" s="103" t="s">
        <v>147</v>
      </c>
      <c r="O37" s="104">
        <v>0.21</v>
      </c>
      <c r="P37" s="158">
        <v>46199</v>
      </c>
      <c r="Q37" s="158">
        <v>46213</v>
      </c>
      <c r="R37" s="28">
        <f>(K37-O37)/O37*100</f>
        <v>4.7619047619047663</v>
      </c>
      <c r="S37" s="105">
        <f>IF(INDEX(Historical!$D$7:$D1090,MATCH(B37,Historical!$B$7:$B$1062,0))=0,"n/a",(INDEX(Historical!$C$7:$C$1062,MATCH(B37,Historical!$B$7:$B$1062,0))/INDEX(Historical!$D$7:$D$1062,MATCH(B37,Historical!$B$7:$B$1062,0))-1)*100)</f>
        <v>5.12820512820511</v>
      </c>
      <c r="T37" s="105">
        <f>IF(INDEX(Historical!$F$7:$F$1062,MATCH(B37,Historical!$B$7:$B$1062,0))=0,"n/a",((INDEX(Historical!$C$7:$C$1062,MATCH(B37,Historical!$B$7:$B$1062,0))/INDEX(Historical!$F$7:$F$1062,MATCH(B37,Historical!$B$7:$B$1062,0)))^(1/3)-1)*100)</f>
        <v>6.4392109888903093</v>
      </c>
      <c r="U37" s="105">
        <f>IF(INDEX(Historical!$H$7:$H$1062,MATCH(B37,Historical!$B$7:$B$1062,0))=0,"n/a",((INDEX(Historical!$C$7:$C$1062,MATCH(B37,Historical!$B$7:$B$1062,0))/INDEX(Historical!$H$7:$H$1062,MATCH(B37,Historical!$B$7:$B$1062,0)))^(1/5)-1)*100)</f>
        <v>6.4467779836540062</v>
      </c>
      <c r="V37" s="105">
        <f>IF(INDEX(Historical!$M$7:$M$1062,MATCH(B37,Historical!$B$7:$B$1062,0))=0,"n/a",((INDEX(Historical!$C$7:$C$1062,MATCH(B37,Historical!$B$7:$B$1062,0))/INDEX(Historical!$M$7:$M$1062,MATCH(B37,Historical!$B$7:$B$1062,0)))^(1/10)-1)*100)</f>
        <v>7.1773462536293131</v>
      </c>
      <c r="W37" s="106">
        <f>IF(OR(U37&lt;=0,U37="n/a",V37&lt;=0,V37="n/a"),"n/a",U37/V37)</f>
        <v>0.89821192343815293</v>
      </c>
      <c r="X37" s="107" t="str">
        <f>IF(OR(AJ37&lt;=0,AJ37="n/a",U37&lt;=0,U37="n/a"),"n/a",U37/AJ37)</f>
        <v>n/a</v>
      </c>
      <c r="Y37" s="165"/>
      <c r="Z37" s="101">
        <f>IF(OR(AC37&lt;0.01,AC37="n/a"),"n/a",M37/AC37*100)</f>
        <v>82.242990654205599</v>
      </c>
      <c r="AA37" s="109">
        <f>IF(OR(AC37&lt;0.01,AC37="n/a"),"n/a",I37/AC37)</f>
        <v>31.093457943925234</v>
      </c>
      <c r="AB37" s="71">
        <v>12</v>
      </c>
      <c r="AC37" s="100">
        <v>1.07</v>
      </c>
      <c r="AD37" s="100" t="s">
        <v>142</v>
      </c>
      <c r="AE37" s="100">
        <v>2.4900000000000002</v>
      </c>
      <c r="AF37" s="100">
        <v>1.43</v>
      </c>
      <c r="AG37" s="100">
        <v>4.99</v>
      </c>
      <c r="AH37" s="100">
        <v>8.7099999999999991</v>
      </c>
      <c r="AI37" s="100">
        <v>-7.02</v>
      </c>
      <c r="AJ37" s="100">
        <v>-23.04</v>
      </c>
      <c r="AK37" s="100" t="s">
        <v>142</v>
      </c>
      <c r="AL37" s="100">
        <v>836.03</v>
      </c>
      <c r="AM37" s="100">
        <v>10.09</v>
      </c>
      <c r="AN37" s="100">
        <v>0.77</v>
      </c>
      <c r="AO37" s="110">
        <f>IF(U37="n/a","n/a",IF(AA37&lt;0,"n/a",IF(AA37="n/a","n/a",J37+U37-AA37)))</f>
        <v>-22.001654411729</v>
      </c>
      <c r="AP37" s="111">
        <f>IF(U37="n/a","n/a",J37+U37)</f>
        <v>9.091803532196236</v>
      </c>
      <c r="AQ37" s="112">
        <f>IF(OR(AC37&lt;0.01,AC37="n/a",AF37="n/a"),"n/a",(I37/SQRT(22.5*AC37*(I37/AF37))-1)*100)</f>
        <v>40.576029029471108</v>
      </c>
      <c r="AR37" s="101">
        <f>INDEX(Historical!$C$7:$C$1063,MATCH(B37,Historical!$B$7:$B$1063,0))*IF(AH37="n/a",1.03,IF(AH37&lt;0,1.01,IF(AH37&gt;10,1.1,(1+AH37/100))))</f>
        <v>0.89142199999999994</v>
      </c>
      <c r="AS37" s="109">
        <f>IF($AI37="n/a",1.03*AR37,IF($AI37&lt;0,1.01*AR37,IF($AI37&gt;10,1.1*AR37,(1+$AI37/100)*AR37)))</f>
        <v>0.90033621999999991</v>
      </c>
      <c r="AT37" s="109">
        <f>IF($AK37="n/a",1.03*AS37,IF($AK37&lt;0,1.01*AS37,IF($AK37&gt;10,1.1*AS37,(1+$AK37/100)*AS37)))</f>
        <v>0.92734630659999995</v>
      </c>
      <c r="AU37" s="109">
        <f>IF($AK37="n/a",1.03*AT37,IF($AK37&lt;0,1.01*AT37,IF($AK37&gt;10,1.1*AT37,(1+$AK37/100)*AT37)))</f>
        <v>0.95516669579799995</v>
      </c>
      <c r="AV37" s="109">
        <f>IF($AK37="n/a",1.03*AU37,IF($AK37&lt;0,1.01*AU37,IF($AK37&gt;10,1.1*AU37,(1+$AK37/100)*AU37)))</f>
        <v>0.98382169667193997</v>
      </c>
      <c r="AW37" s="109">
        <f>SUM(AR37:AV37)</f>
        <v>4.6580929190699401</v>
      </c>
      <c r="AX37" s="113">
        <f>AW37/I37*100</f>
        <v>14.000880430026868</v>
      </c>
      <c r="AY37" s="100">
        <v>0.69</v>
      </c>
      <c r="AZ37" s="100">
        <v>64.22</v>
      </c>
      <c r="BA37" s="100">
        <v>-2.58</v>
      </c>
      <c r="BB37" s="100">
        <v>8.8800000000000008</v>
      </c>
      <c r="BC37" s="100">
        <v>30.8</v>
      </c>
      <c r="BE37" s="12">
        <v>1999</v>
      </c>
      <c r="BF37" s="12">
        <f>IF(BE37&gt;2020,0,IF(BE37&gt;2008,1,IF(BE37&gt;2001,2,IF(BE37&gt;1990,3,IF(BE37&gt;1980,4,IF(BE37&gt;1973,5,IF(BE37&gt;1970,6,IF(BE37&gt;1960,7,IF(BE37&gt;1958,8,IF(BE37&gt;1953,9,10))))))))))</f>
        <v>3</v>
      </c>
      <c r="BG37" s="100">
        <v>0.52</v>
      </c>
      <c r="BH37" t="s">
        <v>121</v>
      </c>
      <c r="BI37" t="s">
        <v>122</v>
      </c>
    </row>
    <row r="38" spans="1:61" ht="11.25" customHeight="1" x14ac:dyDescent="0.2">
      <c r="A38" s="55" t="s">
        <v>1378</v>
      </c>
      <c r="B38" s="55" t="s">
        <v>1379</v>
      </c>
      <c r="C38" s="156" t="s">
        <v>116</v>
      </c>
      <c r="D38" s="98" t="s">
        <v>215</v>
      </c>
      <c r="E38" s="157">
        <v>7</v>
      </c>
      <c r="F38" s="2">
        <v>606</v>
      </c>
      <c r="G38" s="2" t="s">
        <v>146</v>
      </c>
      <c r="H38" s="2" t="s">
        <v>146</v>
      </c>
      <c r="I38" s="100">
        <v>114.54</v>
      </c>
      <c r="J38" s="101">
        <f>(M38/I38)*100</f>
        <v>1.0127466387288282</v>
      </c>
      <c r="K38" s="104">
        <v>0.28999999999999998</v>
      </c>
      <c r="L38" s="71">
        <v>4</v>
      </c>
      <c r="M38" s="28">
        <f>K38*L38</f>
        <v>1.1599999999999999</v>
      </c>
      <c r="N38" s="103" t="s">
        <v>696</v>
      </c>
      <c r="O38" s="104">
        <v>0.27</v>
      </c>
      <c r="P38" s="158">
        <v>46090</v>
      </c>
      <c r="Q38" s="158">
        <v>46101</v>
      </c>
      <c r="R38" s="28">
        <f>(K38-O38)/O38*100</f>
        <v>7.4074074074073932</v>
      </c>
      <c r="S38" s="105">
        <f>IF(INDEX(Historical!$D$7:$D1091,MATCH(B38,Historical!$B$7:$B$1062,0))=0,"n/a",(INDEX(Historical!$C$7:$C$1062,MATCH(B38,Historical!$B$7:$B$1062,0))/INDEX(Historical!$D$7:$D$1062,MATCH(B38,Historical!$B$7:$B$1062,0))-1)*100)</f>
        <v>8.0000000000000071</v>
      </c>
      <c r="T38" s="105">
        <f>IF(INDEX(Historical!$F$7:$F$1062,MATCH(B38,Historical!$B$7:$B$1062,0))=0,"n/a",((INDEX(Historical!$C$7:$C$1062,MATCH(B38,Historical!$B$7:$B$1062,0))/INDEX(Historical!$F$7:$F$1062,MATCH(B38,Historical!$B$7:$B$1062,0)))^(1/3)-1)*100)</f>
        <v>8.7380373002892142</v>
      </c>
      <c r="U38" s="105">
        <f>IF(INDEX(Historical!$H$7:$H$1062,MATCH(B38,Historical!$B$7:$B$1062,0))=0,"n/a",((INDEX(Historical!$C$7:$C$1062,MATCH(B38,Historical!$B$7:$B$1062,0))/INDEX(Historical!$H$7:$H$1062,MATCH(B38,Historical!$B$7:$B$1062,0)))^(1/5)-1)*100)</f>
        <v>9.6940240464664651</v>
      </c>
      <c r="V38" s="105">
        <f>IF(INDEX(Historical!$M$7:$M$1062,MATCH(B38,Historical!$B$7:$B$1062,0))=0,"n/a",((INDEX(Historical!$C$7:$C$1062,MATCH(B38,Historical!$B$7:$B$1062,0))/INDEX(Historical!$M$7:$M$1062,MATCH(B38,Historical!$B$7:$B$1062,0)))^(1/10)-1)*100)</f>
        <v>6.0540481614018704</v>
      </c>
      <c r="W38" s="106">
        <f>IF(OR(U38&lt;=0,U38="n/a",V38&lt;=0,V38="n/a"),"n/a",U38/V38)</f>
        <v>1.6012466019467089</v>
      </c>
      <c r="X38" s="107">
        <f>IF(OR(AJ38&lt;=0,AJ38="n/a",U38&lt;=0,U38="n/a"),"n/a",U38/AJ38)</f>
        <v>0.42480385830264966</v>
      </c>
      <c r="Y38" s="55"/>
      <c r="Z38" s="101">
        <f>IF(OR(AC38&lt;0.01,AC38="n/a"),"n/a",M38/AC38*100)</f>
        <v>18.012422360248443</v>
      </c>
      <c r="AA38" s="109">
        <f>IF(OR(AC38&lt;0.01,AC38="n/a"),"n/a",I38/AC38)</f>
        <v>17.785714285714285</v>
      </c>
      <c r="AB38" s="71">
        <v>12</v>
      </c>
      <c r="AC38" s="100">
        <v>6.44</v>
      </c>
      <c r="AD38" s="100">
        <v>0.49</v>
      </c>
      <c r="AE38" s="100">
        <v>2.6</v>
      </c>
      <c r="AF38" s="100">
        <v>5</v>
      </c>
      <c r="AG38" s="100">
        <v>30.44</v>
      </c>
      <c r="AH38" s="100">
        <v>16.400000000000002</v>
      </c>
      <c r="AI38" s="100">
        <v>27.029999999999998</v>
      </c>
      <c r="AJ38" s="100">
        <v>22.82</v>
      </c>
      <c r="AK38" s="100">
        <v>21.45</v>
      </c>
      <c r="AL38" s="100">
        <v>9500</v>
      </c>
      <c r="AM38" s="100">
        <v>0.82000000000000006</v>
      </c>
      <c r="AN38" s="100">
        <v>2.31</v>
      </c>
      <c r="AO38" s="110">
        <f>IF(U38="n/a","n/a",IF(AA38&lt;0,"n/a",IF(AA38="n/a","n/a",J38+U38-AA38)))</f>
        <v>-7.0789436005189916</v>
      </c>
      <c r="AP38" s="111">
        <f>IF(U38="n/a","n/a",J38+U38)</f>
        <v>10.706770685195293</v>
      </c>
      <c r="AQ38" s="112">
        <f>IF(OR(AC38&lt;0.01,AC38="n/a",AF38="n/a"),"n/a",(I38/SQRT(22.5*AC38*(I38/AF38))-1)*100)</f>
        <v>98.805959477601007</v>
      </c>
      <c r="AR38" s="101">
        <f>INDEX(Historical!$C$7:$C$1063,MATCH(B38,Historical!$B$7:$B$1063,0))*IF(AH38="n/a",1.03,IF(AH38&lt;0,1.01,IF(AH38&gt;10,1.1,(1+AH38/100))))</f>
        <v>1.1880000000000002</v>
      </c>
      <c r="AS38" s="109">
        <f>IF($AI38="n/a",1.03*AR38,IF($AI38&lt;0,1.01*AR38,IF($AI38&gt;10,1.1*AR38,(1+$AI38/100)*AR38)))</f>
        <v>1.3068000000000002</v>
      </c>
      <c r="AT38" s="109">
        <f>IF($AK38="n/a",1.03*AS38,IF($AK38&lt;0,1.01*AS38,IF($AK38&gt;10,1.1*AS38,(1+$AK38/100)*AS38)))</f>
        <v>1.4374800000000003</v>
      </c>
      <c r="AU38" s="109">
        <f>IF($AK38="n/a",1.03*AT38,IF($AK38&lt;0,1.01*AT38,IF($AK38&gt;10,1.1*AT38,(1+$AK38/100)*AT38)))</f>
        <v>1.5812280000000005</v>
      </c>
      <c r="AV38" s="109">
        <f>IF($AK38="n/a",1.03*AU38,IF($AK38&lt;0,1.01*AU38,IF($AK38&gt;10,1.1*AU38,(1+$AK38/100)*AU38)))</f>
        <v>1.7393508000000006</v>
      </c>
      <c r="AW38" s="109">
        <f>SUM(AR38:AV38)</f>
        <v>7.252858800000002</v>
      </c>
      <c r="AX38" s="113">
        <f>AW38/I38*100</f>
        <v>6.3321623886851768</v>
      </c>
      <c r="AY38" s="100">
        <v>0.95</v>
      </c>
      <c r="AZ38" s="100">
        <v>50.690000000000005</v>
      </c>
      <c r="BA38" s="100">
        <v>-16.77</v>
      </c>
      <c r="BB38" s="100">
        <v>-1.4200000000000002</v>
      </c>
      <c r="BC38" s="100">
        <v>4.74</v>
      </c>
      <c r="BE38" s="12">
        <v>2020</v>
      </c>
      <c r="BF38" s="12">
        <f>IF(BE38&gt;2020,0,IF(BE38&gt;2008,1,IF(BE38&gt;2001,2,IF(BE38&gt;1990,3,IF(BE38&gt;1980,4,IF(BE38&gt;1973,5,IF(BE38&gt;1970,6,IF(BE38&gt;1960,7,IF(BE38&gt;1958,8,IF(BE38&gt;1953,9,10))))))))))</f>
        <v>1</v>
      </c>
      <c r="BG38" s="100">
        <v>7.7200000000000006</v>
      </c>
      <c r="BH38" t="s">
        <v>121</v>
      </c>
      <c r="BI38" t="s">
        <v>122</v>
      </c>
    </row>
    <row r="39" spans="1:61" ht="11.25" customHeight="1" x14ac:dyDescent="0.2">
      <c r="A39" s="116" t="s">
        <v>1704</v>
      </c>
      <c r="B39" s="55" t="s">
        <v>1705</v>
      </c>
      <c r="C39" s="156" t="s">
        <v>335</v>
      </c>
      <c r="D39" s="98" t="s">
        <v>1591</v>
      </c>
      <c r="E39" s="157">
        <v>5</v>
      </c>
      <c r="F39" s="2">
        <v>691</v>
      </c>
      <c r="G39" s="2" t="s">
        <v>146</v>
      </c>
      <c r="H39" s="2" t="s">
        <v>146</v>
      </c>
      <c r="I39" s="100">
        <v>123.17</v>
      </c>
      <c r="J39" s="101">
        <f>(M39/I39)*100</f>
        <v>2.8253633189900138</v>
      </c>
      <c r="K39" s="104">
        <v>0.87</v>
      </c>
      <c r="L39" s="71">
        <v>4</v>
      </c>
      <c r="M39" s="28">
        <f>K39*L39</f>
        <v>3.48</v>
      </c>
      <c r="N39" s="103" t="s">
        <v>395</v>
      </c>
      <c r="O39" s="104">
        <v>0.85</v>
      </c>
      <c r="P39" s="158">
        <v>45982</v>
      </c>
      <c r="Q39" s="158">
        <v>46001</v>
      </c>
      <c r="R39" s="28">
        <f>(K39-O39)/O39*100</f>
        <v>2.3529411764705901</v>
      </c>
      <c r="S39" s="105">
        <f>IF(INDEX(Historical!$D$7:$D1728,MATCH(B39,Historical!$B$7:$B$1062,0))=0,"n/a",(INDEX(Historical!$C$7:$C$1062,MATCH(B39,Historical!$B$7:$B$1062,0))/INDEX(Historical!$D$7:$D$1062,MATCH(B39,Historical!$B$7:$B$1062,0))-1)*100)</f>
        <v>13.868613138686126</v>
      </c>
      <c r="T39" s="105">
        <f>IF(INDEX(Historical!$F$7:$F$1062,MATCH(B39,Historical!$B$7:$B$1062,0))=0,"n/a",((INDEX(Historical!$C$7:$C$1062,MATCH(B39,Historical!$B$7:$B$1062,0))/INDEX(Historical!$F$7:$F$1062,MATCH(B39,Historical!$B$7:$B$1062,0)))^(1/3)-1)*100)</f>
        <v>6.5397392040924096</v>
      </c>
      <c r="U39" s="105">
        <f>IF(INDEX(Historical!$H$7:$H$1062,MATCH(B39,Historical!$B$7:$B$1062,0))=0,"n/a",((INDEX(Historical!$C$7:$C$1062,MATCH(B39,Historical!$B$7:$B$1062,0))/INDEX(Historical!$H$7:$H$1062,MATCH(B39,Historical!$B$7:$B$1062,0)))^(1/5)-1)*100)</f>
        <v>20.26702877915536</v>
      </c>
      <c r="V39" s="105">
        <f>IF(INDEX(Historical!$M$7:$M$1062,MATCH(B39,Historical!$B$7:$B$1062,0))=0,"n/a",((INDEX(Historical!$C$7:$C$1062,MATCH(B39,Historical!$B$7:$B$1062,0))/INDEX(Historical!$M$7:$M$1062,MATCH(B39,Historical!$B$7:$B$1062,0)))^(1/10)-1)*100)</f>
        <v>6.9116859554939847</v>
      </c>
      <c r="W39" s="106">
        <f>IF(OR(U39&lt;=0,U39="n/a",V39&lt;=0,V39="n/a"),"n/a",U39/V39)</f>
        <v>2.9322843817933357</v>
      </c>
      <c r="X39" s="107">
        <f>IF(OR(AJ39&lt;=0,AJ39="n/a",U39&lt;=0,U39="n/a"),"n/a",U39/AJ39)</f>
        <v>0.58005234055968413</v>
      </c>
      <c r="Y39" s="162"/>
      <c r="Z39" s="101">
        <f>IF(OR(AC39&lt;0.01,AC39="n/a"),"n/a",M39/AC39*100)</f>
        <v>40.989399293286219</v>
      </c>
      <c r="AA39" s="109">
        <f>IF(OR(AC39&lt;0.01,AC39="n/a"),"n/a",I39/AC39)</f>
        <v>14.507656065959953</v>
      </c>
      <c r="AB39" s="71">
        <v>12</v>
      </c>
      <c r="AC39" s="100">
        <v>8.49</v>
      </c>
      <c r="AD39" s="100">
        <v>0.91</v>
      </c>
      <c r="AE39" s="100">
        <v>0.81</v>
      </c>
      <c r="AF39" s="100">
        <v>3.62</v>
      </c>
      <c r="AG39" s="100">
        <v>25.929999999999996</v>
      </c>
      <c r="AH39" s="100">
        <v>2.8000000000000003</v>
      </c>
      <c r="AI39" s="100">
        <v>18.099999999999998</v>
      </c>
      <c r="AJ39" s="100">
        <v>34.94</v>
      </c>
      <c r="AK39" s="100">
        <v>11.37</v>
      </c>
      <c r="AL39" s="100">
        <v>9020</v>
      </c>
      <c r="AM39" s="100">
        <v>0.36</v>
      </c>
      <c r="AN39" s="100">
        <v>0.88</v>
      </c>
      <c r="AO39" s="110">
        <f>IF(U39="n/a","n/a",IF(AA39&lt;0,"n/a",IF(AA39="n/a","n/a",J39+U39-AA39)))</f>
        <v>8.5847360321854218</v>
      </c>
      <c r="AP39" s="111">
        <f>IF(U39="n/a","n/a",J39+U39)</f>
        <v>23.092392098145375</v>
      </c>
      <c r="AQ39" s="112">
        <f>IF(OR(AC39&lt;0.01,AC39="n/a",AF39="n/a"),"n/a",(I39/SQRT(22.5*AC39*(I39/AF39))-1)*100)</f>
        <v>52.77829246442198</v>
      </c>
      <c r="AR39" s="101">
        <f>INDEX(Historical!$C$7:$C$1063,MATCH(B39,Historical!$B$7:$B$1063,0))*IF(AH39="n/a",1.03,IF(AH39&lt;0,1.01,IF(AH39&gt;10,1.1,(1+AH39/100))))</f>
        <v>3.20736</v>
      </c>
      <c r="AS39" s="109">
        <f>IF($AI39="n/a",1.03*AR39,IF($AI39&lt;0,1.01*AR39,IF($AI39&gt;10,1.1*AR39,(1+$AI39/100)*AR39)))</f>
        <v>3.5280960000000001</v>
      </c>
      <c r="AT39" s="109">
        <f>IF($AK39="n/a",1.03*AS39,IF($AK39&lt;0,1.01*AS39,IF($AK39&gt;10,1.1*AS39,(1+$AK39/100)*AS39)))</f>
        <v>3.8809056000000006</v>
      </c>
      <c r="AU39" s="109">
        <f>IF($AK39="n/a",1.03*AT39,IF($AK39&lt;0,1.01*AT39,IF($AK39&gt;10,1.1*AT39,(1+$AK39/100)*AT39)))</f>
        <v>4.2689961600000013</v>
      </c>
      <c r="AV39" s="109">
        <f>IF($AK39="n/a",1.03*AU39,IF($AK39&lt;0,1.01*AU39,IF($AK39&gt;10,1.1*AU39,(1+$AK39/100)*AU39)))</f>
        <v>4.6958957760000022</v>
      </c>
      <c r="AW39" s="109">
        <f>SUM(AR39:AV39)</f>
        <v>19.581253536000006</v>
      </c>
      <c r="AX39" s="113">
        <f>AW39/I39*100</f>
        <v>15.897745827717793</v>
      </c>
      <c r="AY39" s="718">
        <v>1.34</v>
      </c>
      <c r="AZ39" s="100">
        <v>24.21</v>
      </c>
      <c r="BA39" s="100">
        <v>-6.81</v>
      </c>
      <c r="BB39" s="100">
        <v>0.88</v>
      </c>
      <c r="BC39" s="100">
        <v>3.74</v>
      </c>
      <c r="BE39" s="12">
        <v>2021</v>
      </c>
      <c r="BF39" s="12">
        <f>IF(BE39&gt;2020,0,IF(BE39&gt;2008,1,IF(BE39&gt;2001,2,IF(BE39&gt;1990,3,IF(BE39&gt;1980,4,IF(BE39&gt;1973,5,IF(BE39&gt;1970,6,IF(BE39&gt;1960,7,IF(BE39&gt;1958,8,IF(BE39&gt;1953,9,10))))))))))</f>
        <v>0</v>
      </c>
      <c r="BG39" s="100">
        <v>7.580000000000001</v>
      </c>
      <c r="BH39" s="55" t="s">
        <v>121</v>
      </c>
      <c r="BI39" s="55" t="s">
        <v>122</v>
      </c>
    </row>
    <row r="40" spans="1:61" ht="11.25" customHeight="1" x14ac:dyDescent="0.2">
      <c r="A40" s="116" t="s">
        <v>5571</v>
      </c>
      <c r="B40" s="55" t="s">
        <v>5543</v>
      </c>
      <c r="C40" s="156" t="s">
        <v>134</v>
      </c>
      <c r="D40" s="98" t="s">
        <v>157</v>
      </c>
      <c r="E40" s="157">
        <v>5</v>
      </c>
      <c r="F40" s="2">
        <v>699</v>
      </c>
      <c r="G40" s="2" t="s">
        <v>146</v>
      </c>
      <c r="H40" s="2" t="s">
        <v>146</v>
      </c>
      <c r="I40" s="100">
        <v>49.38</v>
      </c>
      <c r="J40" s="101">
        <f>(M40/I40)*100</f>
        <v>1.3770757391656543</v>
      </c>
      <c r="K40" s="104">
        <v>0.17</v>
      </c>
      <c r="L40" s="71">
        <v>4</v>
      </c>
      <c r="M40" s="28">
        <f>K40*L40</f>
        <v>0.68</v>
      </c>
      <c r="N40" s="103" t="s">
        <v>873</v>
      </c>
      <c r="O40" s="104">
        <v>0.14000000000000001</v>
      </c>
      <c r="P40" s="158">
        <v>46056</v>
      </c>
      <c r="Q40" s="158">
        <v>46072</v>
      </c>
      <c r="R40" s="28">
        <f>(K40-O40)/O40*100</f>
        <v>21.428571428571423</v>
      </c>
      <c r="S40" s="105">
        <f>IF(INDEX(Historical!$D$7:$D1728,MATCH(B40,Historical!$B$7:$B$1062,0))=0,"n/a",(INDEX(Historical!$C$7:$C$1062,MATCH(B40,Historical!$B$7:$B$1062,0))/INDEX(Historical!$D$7:$D$1062,MATCH(B40,Historical!$B$7:$B$1062,0))-1)*100)</f>
        <v>21.739130434782638</v>
      </c>
      <c r="T40" s="105">
        <f>IF(INDEX(Historical!$F$7:$F$1062,MATCH(B40,Historical!$B$7:$B$1062,0))=0,"n/a",((INDEX(Historical!$C$7:$C$1062,MATCH(B40,Historical!$B$7:$B$1062,0))/INDEX(Historical!$F$7:$F$1062,MATCH(B40,Historical!$B$7:$B$1062,0)))^(1/3)-1)*100)</f>
        <v>15.867554829548315</v>
      </c>
      <c r="U40" s="105">
        <f>IF(INDEX(Historical!$H$7:$H$1062,MATCH(B40,Historical!$B$7:$B$1062,0))=0,"n/a",((INDEX(Historical!$C$7:$C$1062,MATCH(B40,Historical!$B$7:$B$1062,0))/INDEX(Historical!$H$7:$H$1062,MATCH(B40,Historical!$B$7:$B$1062,0)))^(1/5)-1)*100)</f>
        <v>11.842691472014465</v>
      </c>
      <c r="V40" s="105" t="str">
        <f>IF(INDEX(Historical!$M$7:$M$1062,MATCH(B40,Historical!$B$7:$B$1062,0))=0,"n/a",((INDEX(Historical!$C$7:$C$1062,MATCH(B40,Historical!$B$7:$B$1062,0))/INDEX(Historical!$M$7:$M$1062,MATCH(B40,Historical!$B$7:$B$1062,0)))^(1/10)-1)*100)</f>
        <v>n/a</v>
      </c>
      <c r="W40" s="106" t="str">
        <f>IF(OR(U40&lt;=0,U40="n/a",V40&lt;=0,V40="n/a"),"n/a",U40/V40)</f>
        <v>n/a</v>
      </c>
      <c r="X40" s="107">
        <f>IF(OR(AJ40&lt;=0,AJ40="n/a",U40&lt;=0,U40="n/a"),"n/a",U40/AJ40)</f>
        <v>0.65105505618551207</v>
      </c>
      <c r="Y40" s="162"/>
      <c r="Z40" s="101">
        <f>IF(OR(AC40&lt;0.01,AC40="n/a"),"n/a",M40/AC40*100)</f>
        <v>18.133333333333333</v>
      </c>
      <c r="AA40" s="109">
        <f>IF(OR(AC40&lt;0.01,AC40="n/a"),"n/a",I40/AC40)</f>
        <v>13.168000000000001</v>
      </c>
      <c r="AB40" s="71">
        <v>12</v>
      </c>
      <c r="AC40" s="100">
        <v>3.75</v>
      </c>
      <c r="AD40" s="100" t="s">
        <v>142</v>
      </c>
      <c r="AE40" s="100">
        <v>3.05</v>
      </c>
      <c r="AF40" s="100">
        <v>1.77</v>
      </c>
      <c r="AG40" s="100">
        <v>14.280000000000001</v>
      </c>
      <c r="AH40" s="100">
        <v>9.89</v>
      </c>
      <c r="AI40" s="100">
        <v>15.129999999999999</v>
      </c>
      <c r="AJ40" s="100">
        <v>18.190000000000001</v>
      </c>
      <c r="AK40" s="100" t="s">
        <v>142</v>
      </c>
      <c r="AL40" s="100">
        <v>1480</v>
      </c>
      <c r="AM40" s="100">
        <v>40.71</v>
      </c>
      <c r="AN40" s="100">
        <v>0.09</v>
      </c>
      <c r="AO40" s="110">
        <f>IF(U40="n/a","n/a",IF(AA40&lt;0,"n/a",IF(AA40="n/a","n/a",J40+U40-AA40)))</f>
        <v>5.1767211180118622E-2</v>
      </c>
      <c r="AP40" s="111">
        <f>IF(U40="n/a","n/a",J40+U40)</f>
        <v>13.21976721118012</v>
      </c>
      <c r="AQ40" s="112">
        <f>IF(OR(AC40&lt;0.01,AC40="n/a",AF40="n/a"),"n/a",(I40/SQRT(22.5*AC40*(I40/AF40))-1)*100)</f>
        <v>1.7783212018486205</v>
      </c>
      <c r="AR40" s="101">
        <f>INDEX(Historical!$C$7:$C$1063,MATCH(B40,Historical!$B$7:$B$1063,0))*IF(AH40="n/a",1.03,IF(AH40&lt;0,1.01,IF(AH40&gt;10,1.1,(1+AH40/100))))</f>
        <v>0.61538400000000004</v>
      </c>
      <c r="AS40" s="109">
        <f>IF($AI40="n/a",1.03*AR40,IF($AI40&lt;0,1.01*AR40,IF($AI40&gt;10,1.1*AR40,(1+$AI40/100)*AR40)))</f>
        <v>0.67692240000000015</v>
      </c>
      <c r="AT40" s="109">
        <f>IF($AK40="n/a",1.03*AS40,IF($AK40&lt;0,1.01*AS40,IF($AK40&gt;10,1.1*AS40,(1+$AK40/100)*AS40)))</f>
        <v>0.6972300720000002</v>
      </c>
      <c r="AU40" s="109">
        <f>IF($AK40="n/a",1.03*AT40,IF($AK40&lt;0,1.01*AT40,IF($AK40&gt;10,1.1*AT40,(1+$AK40/100)*AT40)))</f>
        <v>0.71814697416000017</v>
      </c>
      <c r="AV40" s="109">
        <f>IF($AK40="n/a",1.03*AU40,IF($AK40&lt;0,1.01*AU40,IF($AK40&gt;10,1.1*AU40,(1+$AK40/100)*AU40)))</f>
        <v>0.73969138338480023</v>
      </c>
      <c r="AW40" s="109">
        <f>SUM(AR40:AV40)</f>
        <v>3.4473748295448008</v>
      </c>
      <c r="AX40" s="113">
        <f>AW40/I40*100</f>
        <v>6.9813180023183481</v>
      </c>
      <c r="AY40" s="718">
        <v>0.78</v>
      </c>
      <c r="AZ40" s="100">
        <v>96.5</v>
      </c>
      <c r="BA40" s="100">
        <v>-3.02</v>
      </c>
      <c r="BB40" s="100">
        <v>9.32</v>
      </c>
      <c r="BC40" s="100">
        <v>30.080000000000002</v>
      </c>
      <c r="BE40" s="12">
        <v>2022</v>
      </c>
      <c r="BF40" s="12">
        <f>IF(BE40&gt;2020,0,IF(BE40&gt;2008,1,IF(BE40&gt;2001,2,IF(BE40&gt;1990,3,IF(BE40&gt;1980,4,IF(BE40&gt;1973,5,IF(BE40&gt;1970,6,IF(BE40&gt;1960,7,IF(BE40&gt;1958,8,IF(BE40&gt;1953,9,10))))))))))</f>
        <v>0</v>
      </c>
      <c r="BG40" s="100">
        <v>1.26</v>
      </c>
      <c r="BH40" s="55" t="s">
        <v>121</v>
      </c>
      <c r="BI40" s="55" t="s">
        <v>122</v>
      </c>
    </row>
    <row r="41" spans="1:61" ht="11.25" customHeight="1" x14ac:dyDescent="0.2">
      <c r="A41" s="116" t="s">
        <v>1380</v>
      </c>
      <c r="B41" s="55" t="s">
        <v>1381</v>
      </c>
      <c r="C41" s="156" t="s">
        <v>198</v>
      </c>
      <c r="D41" s="98" t="s">
        <v>565</v>
      </c>
      <c r="E41" s="157">
        <v>9</v>
      </c>
      <c r="F41" s="2">
        <v>551</v>
      </c>
      <c r="G41" s="2" t="s">
        <v>146</v>
      </c>
      <c r="H41" s="2" t="s">
        <v>146</v>
      </c>
      <c r="I41" s="100">
        <v>507.64</v>
      </c>
      <c r="J41" s="101">
        <f>(M41/I41)*100</f>
        <v>0.41761878496572374</v>
      </c>
      <c r="K41" s="104">
        <v>0.53</v>
      </c>
      <c r="L41" s="71">
        <v>4</v>
      </c>
      <c r="M41" s="28">
        <f>K41*L41</f>
        <v>2.12</v>
      </c>
      <c r="N41" s="103" t="s">
        <v>158</v>
      </c>
      <c r="O41" s="104">
        <v>0.46</v>
      </c>
      <c r="P41" s="158">
        <v>46163</v>
      </c>
      <c r="Q41" s="158">
        <v>46184</v>
      </c>
      <c r="R41" s="28">
        <f>(K41-O41)/O41*100</f>
        <v>15.217391304347828</v>
      </c>
      <c r="S41" s="105">
        <f>IF(INDEX(Historical!$D$7:$D1092,MATCH(B41,Historical!$B$7:$B$1062,0))=0,"n/a",(INDEX(Historical!$C$7:$C$1062,MATCH(B41,Historical!$B$7:$B$1062,0))/INDEX(Historical!$D$7:$D$1062,MATCH(B41,Historical!$B$7:$B$1062,0))-1)*100)</f>
        <v>17.105263157894733</v>
      </c>
      <c r="T41" s="105">
        <f>IF(INDEX(Historical!$F$7:$F$1062,MATCH(B41,Historical!$B$7:$B$1062,0))=0,"n/a",((INDEX(Historical!$C$7:$C$1062,MATCH(B41,Historical!$B$7:$B$1062,0))/INDEX(Historical!$F$7:$F$1062,MATCH(B41,Historical!$B$7:$B$1062,0)))^(1/3)-1)*100)</f>
        <v>20.394489672862392</v>
      </c>
      <c r="U41" s="105">
        <f>IF(INDEX(Historical!$H$7:$H$1062,MATCH(B41,Historical!$B$7:$B$1062,0))=0,"n/a",((INDEX(Historical!$C$7:$C$1062,MATCH(B41,Historical!$B$7:$B$1062,0))/INDEX(Historical!$H$7:$H$1062,MATCH(B41,Historical!$B$7:$B$1062,0)))^(1/5)-1)*100)</f>
        <v>15.393182166486552</v>
      </c>
      <c r="V41" s="105">
        <f>IF(INDEX(Historical!$M$7:$M$1062,MATCH(B41,Historical!$B$7:$B$1062,0))=0,"n/a",((INDEX(Historical!$C$7:$C$1062,MATCH(B41,Historical!$B$7:$B$1062,0))/INDEX(Historical!$M$7:$M$1062,MATCH(B41,Historical!$B$7:$B$1062,0)))^(1/10)-1)*100)</f>
        <v>16.101010875730015</v>
      </c>
      <c r="W41" s="106">
        <f>IF(OR(U41&lt;=0,U41="n/a",V41&lt;=0,V41="n/a"),"n/a",U41/V41)</f>
        <v>0.95603824413842153</v>
      </c>
      <c r="X41" s="107">
        <f>IF(OR(AJ41&lt;=0,AJ41="n/a",U41&lt;=0,U41="n/a"),"n/a",U41/AJ41)</f>
        <v>0.89599430538338487</v>
      </c>
      <c r="Y41" s="165"/>
      <c r="Z41" s="101">
        <f>IF(OR(AC41&lt;0.01,AC41="n/a"),"n/a",M41/AC41*100)</f>
        <v>19.924812030075188</v>
      </c>
      <c r="AA41" s="109">
        <f>IF(OR(AC41&lt;0.01,AC41="n/a"),"n/a",I41/AC41)</f>
        <v>47.710526315789473</v>
      </c>
      <c r="AB41" s="71">
        <v>10</v>
      </c>
      <c r="AC41" s="100">
        <v>10.64</v>
      </c>
      <c r="AD41" s="100">
        <v>0.93</v>
      </c>
      <c r="AE41" s="100">
        <v>13.89</v>
      </c>
      <c r="AF41" s="100">
        <v>16.86</v>
      </c>
      <c r="AG41" s="100">
        <v>39.69</v>
      </c>
      <c r="AH41" s="100">
        <v>30.380000000000003</v>
      </c>
      <c r="AI41" s="100">
        <v>37.82</v>
      </c>
      <c r="AJ41" s="100">
        <v>17.18</v>
      </c>
      <c r="AK41" s="100">
        <v>32.17</v>
      </c>
      <c r="AL41" s="100">
        <v>403050</v>
      </c>
      <c r="AM41" s="100">
        <v>0.5</v>
      </c>
      <c r="AN41" s="100">
        <v>0.3</v>
      </c>
      <c r="AO41" s="110">
        <f>IF(U41="n/a","n/a",IF(AA41&lt;0,"n/a",IF(AA41="n/a","n/a",J41+U41-AA41)))</f>
        <v>-31.899725364337197</v>
      </c>
      <c r="AP41" s="111">
        <f>IF(U41="n/a","n/a",J41+U41)</f>
        <v>15.810800951452276</v>
      </c>
      <c r="AQ41" s="112">
        <f>IF(OR(AC41&lt;0.01,AC41="n/a",AF41="n/a"),"n/a",(I41/SQRT(22.5*AC41*(I41/AF41))-1)*100)</f>
        <v>497.92213305160595</v>
      </c>
      <c r="AR41" s="101">
        <f>INDEX(Historical!$C$7:$C$1063,MATCH(B41,Historical!$B$7:$B$1063,0))*IF(AH41="n/a",1.03,IF(AH41&lt;0,1.01,IF(AH41&gt;10,1.1,(1+AH41/100))))</f>
        <v>1.9580000000000002</v>
      </c>
      <c r="AS41" s="109">
        <f>IF($AI41="n/a",1.03*AR41,IF($AI41&lt;0,1.01*AR41,IF($AI41&gt;10,1.1*AR41,(1+$AI41/100)*AR41)))</f>
        <v>2.1538000000000004</v>
      </c>
      <c r="AT41" s="109">
        <f>IF($AK41="n/a",1.03*AS41,IF($AK41&lt;0,1.01*AS41,IF($AK41&gt;10,1.1*AS41,(1+$AK41/100)*AS41)))</f>
        <v>2.3691800000000005</v>
      </c>
      <c r="AU41" s="109">
        <f>IF($AK41="n/a",1.03*AT41,IF($AK41&lt;0,1.01*AT41,IF($AK41&gt;10,1.1*AT41,(1+$AK41/100)*AT41)))</f>
        <v>2.6060980000000007</v>
      </c>
      <c r="AV41" s="109">
        <f>IF($AK41="n/a",1.03*AU41,IF($AK41&lt;0,1.01*AU41,IF($AK41&gt;10,1.1*AU41,(1+$AK41/100)*AU41)))</f>
        <v>2.8667078000000008</v>
      </c>
      <c r="AW41" s="109">
        <f>SUM(AR41:AV41)</f>
        <v>11.953785800000002</v>
      </c>
      <c r="AX41" s="113">
        <f>AW41/I41*100</f>
        <v>2.3547761799700582</v>
      </c>
      <c r="AY41" s="100">
        <v>1.62</v>
      </c>
      <c r="AZ41" s="100">
        <v>228.64</v>
      </c>
      <c r="BA41" s="100">
        <v>-31.369999999999997</v>
      </c>
      <c r="BB41" s="100">
        <v>-6.61</v>
      </c>
      <c r="BC41" s="100">
        <v>35.93</v>
      </c>
      <c r="BE41" s="12">
        <v>2018</v>
      </c>
      <c r="BF41" s="12">
        <f>IF(BE41&gt;2020,0,IF(BE41&gt;2008,1,IF(BE41&gt;2001,2,IF(BE41&gt;1990,3,IF(BE41&gt;1980,4,IF(BE41&gt;1973,5,IF(BE41&gt;1970,6,IF(BE41&gt;1960,7,IF(BE41&gt;1958,8,IF(BE41&gt;1953,9,10))))))))))</f>
        <v>1</v>
      </c>
      <c r="BG41" s="100">
        <v>23.02</v>
      </c>
      <c r="BH41" t="s">
        <v>121</v>
      </c>
      <c r="BI41" t="s">
        <v>122</v>
      </c>
    </row>
    <row r="42" spans="1:61" ht="11.25" customHeight="1" x14ac:dyDescent="0.2">
      <c r="A42" s="55" t="s">
        <v>1382</v>
      </c>
      <c r="B42" s="55" t="s">
        <v>1383</v>
      </c>
      <c r="C42" s="156" t="s">
        <v>139</v>
      </c>
      <c r="D42" s="98" t="s">
        <v>171</v>
      </c>
      <c r="E42" s="157">
        <v>7</v>
      </c>
      <c r="F42" s="2">
        <v>594</v>
      </c>
      <c r="G42" s="2" t="s">
        <v>146</v>
      </c>
      <c r="H42" s="2" t="s">
        <v>146</v>
      </c>
      <c r="I42" s="100">
        <v>44.88</v>
      </c>
      <c r="J42" s="101">
        <f>(M42/I42)*100</f>
        <v>5.7932263814616753</v>
      </c>
      <c r="K42" s="104">
        <v>0.65</v>
      </c>
      <c r="L42" s="71">
        <v>4</v>
      </c>
      <c r="M42" s="28">
        <f>K42*L42</f>
        <v>2.6</v>
      </c>
      <c r="N42" s="103" t="s">
        <v>312</v>
      </c>
      <c r="O42" s="104">
        <v>0.63749999999999996</v>
      </c>
      <c r="P42" s="158">
        <v>45989</v>
      </c>
      <c r="Q42" s="158">
        <v>46008</v>
      </c>
      <c r="R42" s="28">
        <f>(K42-O42)/O42*100</f>
        <v>1.960784313725501</v>
      </c>
      <c r="S42" s="105">
        <f>IF(INDEX(Historical!$D$7:$D1093,MATCH(B42,Historical!$B$7:$B$1062,0))=0,"n/a",(INDEX(Historical!$C$7:$C$1062,MATCH(B42,Historical!$B$7:$B$1062,0))/INDEX(Historical!$D$7:$D$1062,MATCH(B42,Historical!$B$7:$B$1062,0))-1)*100)</f>
        <v>1.990049751243772</v>
      </c>
      <c r="T42" s="105">
        <f>IF(INDEX(Historical!$F$7:$F$1062,MATCH(B42,Historical!$B$7:$B$1062,0))=0,"n/a",((INDEX(Historical!$C$7:$C$1062,MATCH(B42,Historical!$B$7:$B$1062,0))/INDEX(Historical!$F$7:$F$1062,MATCH(B42,Historical!$B$7:$B$1062,0)))^(1/3)-1)*100)</f>
        <v>2.0310095964756414</v>
      </c>
      <c r="U42" s="105">
        <f>IF(INDEX(Historical!$H$7:$H$1062,MATCH(B42,Historical!$B$7:$B$1062,0))=0,"n/a",((INDEX(Historical!$C$7:$C$1062,MATCH(B42,Historical!$B$7:$B$1062,0))/INDEX(Historical!$H$7:$H$1062,MATCH(B42,Historical!$B$7:$B$1062,0)))^(1/5)-1)*100)</f>
        <v>2.0743038094795274</v>
      </c>
      <c r="V42" s="105" t="str">
        <f>IF(INDEX(Historical!$M$7:$M$1062,MATCH(B42,Historical!$B$7:$B$1062,0))=0,"n/a",((INDEX(Historical!$C$7:$C$1062,MATCH(B42,Historical!$B$7:$B$1062,0))/INDEX(Historical!$M$7:$M$1062,MATCH(B42,Historical!$B$7:$B$1062,0)))^(1/10)-1)*100)</f>
        <v>n/a</v>
      </c>
      <c r="W42" s="106" t="str">
        <f>IF(OR(U42&lt;=0,U42="n/a",V42&lt;=0,V42="n/a"),"n/a",U42/V42)</f>
        <v>n/a</v>
      </c>
      <c r="X42" s="107" t="str">
        <f>IF(OR(AJ42&lt;=0,AJ42="n/a",U42&lt;=0,U42="n/a"),"n/a",U42/AJ42)</f>
        <v>n/a</v>
      </c>
      <c r="Y42" s="55"/>
      <c r="Z42" s="101">
        <f>IF(OR(AC42&lt;0.01,AC42="n/a"),"n/a",M42/AC42*100)</f>
        <v>179.31034482758622</v>
      </c>
      <c r="AA42" s="109">
        <f>IF(OR(AC42&lt;0.01,AC42="n/a"),"n/a",I42/AC42)</f>
        <v>30.951724137931038</v>
      </c>
      <c r="AB42" s="71">
        <v>6</v>
      </c>
      <c r="AC42" s="100">
        <v>1.45</v>
      </c>
      <c r="AD42" s="100" t="s">
        <v>142</v>
      </c>
      <c r="AE42" s="100">
        <v>0.94</v>
      </c>
      <c r="AF42" s="100">
        <v>1.78</v>
      </c>
      <c r="AG42" s="100">
        <v>8.75</v>
      </c>
      <c r="AH42" s="100" t="s">
        <v>142</v>
      </c>
      <c r="AI42" s="100" t="s">
        <v>142</v>
      </c>
      <c r="AJ42" s="100">
        <v>-3.49</v>
      </c>
      <c r="AK42" s="100" t="s">
        <v>142</v>
      </c>
      <c r="AL42" s="100">
        <v>20750</v>
      </c>
      <c r="AM42" s="100">
        <v>0.26</v>
      </c>
      <c r="AN42" s="100">
        <v>1.43</v>
      </c>
      <c r="AO42" s="110">
        <f>IF(U42="n/a","n/a",IF(AA42&lt;0,"n/a",IF(AA42="n/a","n/a",J42+U42-AA42)))</f>
        <v>-23.084193946989835</v>
      </c>
      <c r="AP42" s="111">
        <f>IF(U42="n/a","n/a",J42+U42)</f>
        <v>7.8675301909412028</v>
      </c>
      <c r="AQ42" s="112">
        <f>IF(OR(AC42&lt;0.01,AC42="n/a",AF42="n/a"),"n/a",(I42/SQRT(22.5*AC42*(I42/AF42))-1)*100)</f>
        <v>56.48083867861655</v>
      </c>
      <c r="AR42" s="101">
        <f>INDEX(Historical!$C$7:$C$1063,MATCH(B42,Historical!$B$7:$B$1063,0))*IF(AH42="n/a",1.03,IF(AH42&lt;0,1.01,IF(AH42&gt;10,1.1,(1+AH42/100))))</f>
        <v>0.52787499999999998</v>
      </c>
      <c r="AS42" s="109">
        <f>IF($AI42="n/a",1.03*AR42,IF($AI42&lt;0,1.01*AR42,IF($AI42&gt;10,1.1*AR42,(1+$AI42/100)*AR42)))</f>
        <v>0.54371124999999998</v>
      </c>
      <c r="AT42" s="109">
        <f>IF($AK42="n/a",1.03*AS42,IF($AK42&lt;0,1.01*AS42,IF($AK42&gt;10,1.1*AS42,(1+$AK42/100)*AS42)))</f>
        <v>0.5600225875</v>
      </c>
      <c r="AU42" s="109">
        <f>IF($AK42="n/a",1.03*AT42,IF($AK42&lt;0,1.01*AT42,IF($AK42&gt;10,1.1*AT42,(1+$AK42/100)*AT42)))</f>
        <v>0.57682326512500004</v>
      </c>
      <c r="AV42" s="109">
        <f>IF($AK42="n/a",1.03*AU42,IF($AK42&lt;0,1.01*AU42,IF($AK42&gt;10,1.1*AU42,(1+$AK42/100)*AU42)))</f>
        <v>0.59412796307875004</v>
      </c>
      <c r="AW42" s="109">
        <f>SUM(AR42:AV42)</f>
        <v>2.8025600657037502</v>
      </c>
      <c r="AX42" s="113">
        <f>AW42/I42*100</f>
        <v>6.2445634262561267</v>
      </c>
      <c r="AY42" s="100">
        <v>0.61</v>
      </c>
      <c r="AZ42" s="100">
        <v>23.810000000000002</v>
      </c>
      <c r="BA42" s="100">
        <v>-11.899999999999999</v>
      </c>
      <c r="BB42" s="100">
        <v>7.68</v>
      </c>
      <c r="BC42" s="100">
        <v>6.79</v>
      </c>
      <c r="BE42" s="12">
        <v>2020</v>
      </c>
      <c r="BF42" s="12">
        <f>IF(BE42&gt;2020,0,IF(BE42&gt;2008,1,IF(BE42&gt;2001,2,IF(BE42&gt;1990,3,IF(BE42&gt;1980,4,IF(BE42&gt;1973,5,IF(BE42&gt;1970,6,IF(BE42&gt;1960,7,IF(BE42&gt;1958,8,IF(BE42&gt;1953,9,10))))))))))</f>
        <v>1</v>
      </c>
      <c r="BG42" s="100">
        <v>2.44</v>
      </c>
      <c r="BH42" t="s">
        <v>121</v>
      </c>
      <c r="BI42" t="s">
        <v>122</v>
      </c>
    </row>
    <row r="43" spans="1:61" ht="11.25" customHeight="1" x14ac:dyDescent="0.2">
      <c r="A43" s="55" t="s">
        <v>1384</v>
      </c>
      <c r="B43" s="55" t="s">
        <v>1385</v>
      </c>
      <c r="C43" s="156" t="s">
        <v>116</v>
      </c>
      <c r="D43" s="98" t="s">
        <v>287</v>
      </c>
      <c r="E43" s="157">
        <v>7</v>
      </c>
      <c r="F43" s="2">
        <v>608</v>
      </c>
      <c r="G43" s="2" t="s">
        <v>146</v>
      </c>
      <c r="H43" s="2" t="s">
        <v>146</v>
      </c>
      <c r="I43" s="100">
        <v>241.71</v>
      </c>
      <c r="J43" s="101">
        <f>(M43/I43)*100</f>
        <v>0.56265773033800837</v>
      </c>
      <c r="K43" s="104">
        <v>0.34</v>
      </c>
      <c r="L43" s="71">
        <v>4</v>
      </c>
      <c r="M43" s="28">
        <f>K43*L43</f>
        <v>1.36</v>
      </c>
      <c r="N43" s="103" t="s">
        <v>270</v>
      </c>
      <c r="O43" s="104">
        <v>0.31</v>
      </c>
      <c r="P43" s="158">
        <v>46097</v>
      </c>
      <c r="Q43" s="158">
        <v>46112</v>
      </c>
      <c r="R43" s="28">
        <f>(K43-O43)/O43*100</f>
        <v>9.6774193548387171</v>
      </c>
      <c r="S43" s="105">
        <f>IF(INDEX(Historical!$D$7:$D1094,MATCH(B43,Historical!$B$7:$B$1062,0))=0,"n/a",(INDEX(Historical!$C$7:$C$1062,MATCH(B43,Historical!$B$7:$B$1062,0))/INDEX(Historical!$D$7:$D$1062,MATCH(B43,Historical!$B$7:$B$1062,0))-1)*100)</f>
        <v>10.714285714285698</v>
      </c>
      <c r="T43" s="105">
        <f>IF(INDEX(Historical!$F$7:$F$1062,MATCH(B43,Historical!$B$7:$B$1062,0))=0,"n/a",((INDEX(Historical!$C$7:$C$1062,MATCH(B43,Historical!$B$7:$B$1062,0))/INDEX(Historical!$F$7:$F$1062,MATCH(B43,Historical!$B$7:$B$1062,0)))^(1/3)-1)*100)</f>
        <v>12.110512440831279</v>
      </c>
      <c r="U43" s="105">
        <f>IF(INDEX(Historical!$H$7:$H$1062,MATCH(B43,Historical!$B$7:$B$1062,0))=0,"n/a",((INDEX(Historical!$C$7:$C$1062,MATCH(B43,Historical!$B$7:$B$1062,0))/INDEX(Historical!$H$7:$H$1062,MATCH(B43,Historical!$B$7:$B$1062,0)))^(1/5)-1)*100)</f>
        <v>11.485359272536089</v>
      </c>
      <c r="V43" s="105">
        <f>IF(INDEX(Historical!$M$7:$M$1062,MATCH(B43,Historical!$B$7:$B$1062,0))=0,"n/a",((INDEX(Historical!$C$7:$C$1062,MATCH(B43,Historical!$B$7:$B$1062,0))/INDEX(Historical!$M$7:$M$1062,MATCH(B43,Historical!$B$7:$B$1062,0)))^(1/10)-1)*100)</f>
        <v>13.164945456892996</v>
      </c>
      <c r="W43" s="106">
        <f>IF(OR(U43&lt;=0,U43="n/a",V43&lt;=0,V43="n/a"),"n/a",U43/V43)</f>
        <v>0.87241981443398253</v>
      </c>
      <c r="X43" s="107">
        <f>IF(OR(AJ43&lt;=0,AJ43="n/a",U43&lt;=0,U43="n/a"),"n/a",U43/AJ43)</f>
        <v>1.0310017300301695</v>
      </c>
      <c r="Y43" s="55"/>
      <c r="Z43" s="101">
        <f>IF(OR(AC43&lt;0.01,AC43="n/a"),"n/a",M43/AC43*100)</f>
        <v>20.543806646525681</v>
      </c>
      <c r="AA43" s="109">
        <f>IF(OR(AC43&lt;0.01,AC43="n/a"),"n/a",I43/AC43)</f>
        <v>36.512084592145015</v>
      </c>
      <c r="AB43" s="71">
        <v>12</v>
      </c>
      <c r="AC43" s="100">
        <v>6.62</v>
      </c>
      <c r="AD43" s="100">
        <v>3.04</v>
      </c>
      <c r="AE43" s="100">
        <v>7.29</v>
      </c>
      <c r="AF43" s="100">
        <v>5.07</v>
      </c>
      <c r="AG43" s="100">
        <v>14.63</v>
      </c>
      <c r="AH43" s="100">
        <v>9.74</v>
      </c>
      <c r="AI43" s="100">
        <v>8.4500000000000011</v>
      </c>
      <c r="AJ43" s="100">
        <v>11.14</v>
      </c>
      <c r="AK43" s="100">
        <v>8.98</v>
      </c>
      <c r="AL43" s="100">
        <v>55400</v>
      </c>
      <c r="AM43" s="100">
        <v>0.42</v>
      </c>
      <c r="AN43" s="100">
        <v>0.22</v>
      </c>
      <c r="AO43" s="110">
        <f>IF(U43="n/a","n/a",IF(AA43&lt;0,"n/a",IF(AA43="n/a","n/a",J43+U43-AA43)))</f>
        <v>-24.464067589270918</v>
      </c>
      <c r="AP43" s="111">
        <f>IF(U43="n/a","n/a",J43+U43)</f>
        <v>12.048017002874097</v>
      </c>
      <c r="AQ43" s="112">
        <f>IF(OR(AC43&lt;0.01,AC43="n/a",AF43="n/a"),"n/a",(I43/SQRT(22.5*AC43*(I43/AF43))-1)*100)</f>
        <v>186.83426796839802</v>
      </c>
      <c r="AR43" s="101">
        <f>INDEX(Historical!$C$7:$C$1063,MATCH(B43,Historical!$B$7:$B$1063,0))*IF(AH43="n/a",1.03,IF(AH43&lt;0,1.01,IF(AH43&gt;10,1.1,(1+AH43/100))))</f>
        <v>1.360776</v>
      </c>
      <c r="AS43" s="109">
        <f>IF($AI43="n/a",1.03*AR43,IF($AI43&lt;0,1.01*AR43,IF($AI43&gt;10,1.1*AR43,(1+$AI43/100)*AR43)))</f>
        <v>1.4757615719999999</v>
      </c>
      <c r="AT43" s="109">
        <f>IF($AK43="n/a",1.03*AS43,IF($AK43&lt;0,1.01*AS43,IF($AK43&gt;10,1.1*AS43,(1+$AK43/100)*AS43)))</f>
        <v>1.6082849611656</v>
      </c>
      <c r="AU43" s="109">
        <f>IF($AK43="n/a",1.03*AT43,IF($AK43&lt;0,1.01*AT43,IF($AK43&gt;10,1.1*AT43,(1+$AK43/100)*AT43)))</f>
        <v>1.7527089506782711</v>
      </c>
      <c r="AV43" s="109">
        <f>IF($AK43="n/a",1.03*AU43,IF($AK43&lt;0,1.01*AU43,IF($AK43&gt;10,1.1*AU43,(1+$AK43/100)*AU43)))</f>
        <v>1.9101022144491802</v>
      </c>
      <c r="AW43" s="109">
        <f>SUM(AR43:AV43)</f>
        <v>8.1076336982930517</v>
      </c>
      <c r="AX43" s="113">
        <f>AW43/I43*100</f>
        <v>3.3542814522746482</v>
      </c>
      <c r="AY43" s="100">
        <v>0.99</v>
      </c>
      <c r="AZ43" s="100">
        <v>34.86</v>
      </c>
      <c r="BA43" s="100">
        <v>-1.23</v>
      </c>
      <c r="BB43" s="100">
        <v>3.71</v>
      </c>
      <c r="BC43" s="100">
        <v>10.25</v>
      </c>
      <c r="BE43" s="12">
        <v>2020</v>
      </c>
      <c r="BF43" s="12">
        <f>IF(BE43&gt;2020,0,IF(BE43&gt;2008,1,IF(BE43&gt;2001,2,IF(BE43&gt;1990,3,IF(BE43&gt;1980,4,IF(BE43&gt;1973,5,IF(BE43&gt;1970,6,IF(BE43&gt;1960,7,IF(BE43&gt;1958,8,IF(BE43&gt;1953,9,10))))))))))</f>
        <v>1</v>
      </c>
      <c r="BG43" s="100">
        <v>9.8000000000000007</v>
      </c>
      <c r="BH43" t="s">
        <v>121</v>
      </c>
      <c r="BI43" t="s">
        <v>122</v>
      </c>
    </row>
    <row r="44" spans="1:61" ht="11.25" customHeight="1" x14ac:dyDescent="0.2">
      <c r="A44" s="55" t="s">
        <v>603</v>
      </c>
      <c r="B44" s="55" t="s">
        <v>604</v>
      </c>
      <c r="C44" s="156" t="s">
        <v>180</v>
      </c>
      <c r="D44" s="98" t="s">
        <v>554</v>
      </c>
      <c r="E44" s="157">
        <v>16</v>
      </c>
      <c r="F44" s="2">
        <v>282</v>
      </c>
      <c r="G44" s="2" t="s">
        <v>118</v>
      </c>
      <c r="H44" s="2" t="s">
        <v>118</v>
      </c>
      <c r="I44" s="100">
        <v>385.16</v>
      </c>
      <c r="J44" s="101">
        <f>(M44/I44)*100</f>
        <v>2.6170941946204174</v>
      </c>
      <c r="K44" s="104">
        <v>2.52</v>
      </c>
      <c r="L44" s="71">
        <v>4</v>
      </c>
      <c r="M44" s="28">
        <f>K44*L44</f>
        <v>10.08</v>
      </c>
      <c r="N44" s="103" t="s">
        <v>339</v>
      </c>
      <c r="O44" s="104">
        <v>2.38</v>
      </c>
      <c r="P44" s="158">
        <v>46066</v>
      </c>
      <c r="Q44" s="158">
        <v>46087</v>
      </c>
      <c r="R44" s="28">
        <f>(K44-O44)/O44*100</f>
        <v>5.8823529411764763</v>
      </c>
      <c r="S44" s="105">
        <f>IF(INDEX(Historical!$D$7:$D1095,MATCH(B44,Historical!$B$7:$B$1062,0))=0,"n/a",(INDEX(Historical!$C$7:$C$1062,MATCH(B44,Historical!$B$7:$B$1062,0))/INDEX(Historical!$D$7:$D$1062,MATCH(B44,Historical!$B$7:$B$1062,0))-1)*100)</f>
        <v>5.7777777777777706</v>
      </c>
      <c r="T44" s="105">
        <f>IF(INDEX(Historical!$F$7:$F$1062,MATCH(B44,Historical!$B$7:$B$1062,0))=0,"n/a",((INDEX(Historical!$C$7:$C$1062,MATCH(B44,Historical!$B$7:$B$1062,0))/INDEX(Historical!$F$7:$F$1062,MATCH(B44,Historical!$B$7:$B$1062,0)))^(1/3)-1)*100)</f>
        <v>7.0512499040185528</v>
      </c>
      <c r="U44" s="105">
        <f>IF(INDEX(Historical!$H$7:$H$1062,MATCH(B44,Historical!$B$7:$B$1062,0))=0,"n/a",((INDEX(Historical!$C$7:$C$1062,MATCH(B44,Historical!$B$7:$B$1062,0))/INDEX(Historical!$H$7:$H$1062,MATCH(B44,Historical!$B$7:$B$1062,0)))^(1/5)-1)*100)</f>
        <v>8.2658263101468279</v>
      </c>
      <c r="V44" s="105">
        <f>IF(INDEX(Historical!$M$7:$M$1062,MATCH(B44,Historical!$B$7:$B$1062,0))=0,"n/a",((INDEX(Historical!$C$7:$C$1062,MATCH(B44,Historical!$B$7:$B$1062,0))/INDEX(Historical!$M$7:$M$1062,MATCH(B44,Historical!$B$7:$B$1062,0)))^(1/10)-1)*100)</f>
        <v>11.659322027809393</v>
      </c>
      <c r="W44" s="106">
        <f>IF(OR(U44&lt;=0,U44="n/a",V44&lt;=0,V44="n/a"),"n/a",U44/V44)</f>
        <v>0.70894570802929002</v>
      </c>
      <c r="X44" s="107">
        <f>IF(OR(AJ44&lt;=0,AJ44="n/a",U44&lt;=0,U44="n/a"),"n/a",U44/AJ44)</f>
        <v>2.8211011297429445</v>
      </c>
      <c r="Y44" s="159"/>
      <c r="Z44" s="101">
        <f>IF(OR(AC44&lt;0.01,AC44="n/a"),"n/a",M44/AC44*100)</f>
        <v>70.097357440890121</v>
      </c>
      <c r="AA44" s="109">
        <f>IF(OR(AC44&lt;0.01,AC44="n/a"),"n/a",I44/AC44)</f>
        <v>26.784422809457581</v>
      </c>
      <c r="AB44" s="71">
        <v>12</v>
      </c>
      <c r="AC44" s="100">
        <v>14.38</v>
      </c>
      <c r="AD44" s="100">
        <v>4.34</v>
      </c>
      <c r="AE44" s="100">
        <v>5.57</v>
      </c>
      <c r="AF44" s="100">
        <v>22.62</v>
      </c>
      <c r="AG44" s="100">
        <v>101.32000000000001</v>
      </c>
      <c r="AH44" s="100">
        <v>2.36</v>
      </c>
      <c r="AI44" s="100">
        <v>4.74</v>
      </c>
      <c r="AJ44" s="100">
        <v>2.93</v>
      </c>
      <c r="AK44" s="100">
        <v>3.7900000000000005</v>
      </c>
      <c r="AL44" s="100">
        <v>207870</v>
      </c>
      <c r="AM44" s="100">
        <v>0.22999999999999998</v>
      </c>
      <c r="AN44" s="100">
        <v>6.24</v>
      </c>
      <c r="AO44" s="110">
        <f>IF(U44="n/a","n/a",IF(AA44&lt;0,"n/a",IF(AA44="n/a","n/a",J44+U44-AA44)))</f>
        <v>-15.901502304690336</v>
      </c>
      <c r="AP44" s="111">
        <f>IF(U44="n/a","n/a",J44+U44)</f>
        <v>10.882920504767245</v>
      </c>
      <c r="AQ44" s="112">
        <f>IF(OR(AC44&lt;0.01,AC44="n/a",AF44="n/a"),"n/a",(I44/SQRT(22.5*AC44*(I44/AF44))-1)*100)</f>
        <v>418.91495511732319</v>
      </c>
      <c r="AR44" s="101">
        <f>INDEX(Historical!$C$7:$C$1063,MATCH(B44,Historical!$B$7:$B$1063,0))*IF(AH44="n/a",1.03,IF(AH44&lt;0,1.01,IF(AH44&gt;10,1.1,(1+AH44/100))))</f>
        <v>9.7446719999999996</v>
      </c>
      <c r="AS44" s="109">
        <f>IF($AI44="n/a",1.03*AR44,IF($AI44&lt;0,1.01*AR44,IF($AI44&gt;10,1.1*AR44,(1+$AI44/100)*AR44)))</f>
        <v>10.2065694528</v>
      </c>
      <c r="AT44" s="109">
        <f>IF($AK44="n/a",1.03*AS44,IF($AK44&lt;0,1.01*AS44,IF($AK44&gt;10,1.1*AS44,(1+$AK44/100)*AS44)))</f>
        <v>10.59339843506112</v>
      </c>
      <c r="AU44" s="109">
        <f>IF($AK44="n/a",1.03*AT44,IF($AK44&lt;0,1.01*AT44,IF($AK44&gt;10,1.1*AT44,(1+$AK44/100)*AT44)))</f>
        <v>10.994888235749936</v>
      </c>
      <c r="AV44" s="109">
        <f>IF($AK44="n/a",1.03*AU44,IF($AK44&lt;0,1.01*AU44,IF($AK44&gt;10,1.1*AU44,(1+$AK44/100)*AU44)))</f>
        <v>11.41159449988486</v>
      </c>
      <c r="AW44" s="109">
        <f>SUM(AR44:AV44)</f>
        <v>52.951122623495905</v>
      </c>
      <c r="AX44" s="113">
        <f>AW44/I44*100</f>
        <v>13.747824961962795</v>
      </c>
      <c r="AY44" s="100">
        <v>0.4</v>
      </c>
      <c r="AZ44" s="100">
        <v>42.77</v>
      </c>
      <c r="BA44" s="100">
        <v>-3.2300000000000004</v>
      </c>
      <c r="BB44" s="100">
        <v>8.27</v>
      </c>
      <c r="BC44" s="100">
        <v>12.02</v>
      </c>
      <c r="BE44" s="12">
        <v>2011</v>
      </c>
      <c r="BF44" s="12">
        <f>IF(BE44&gt;2020,0,IF(BE44&gt;2008,1,IF(BE44&gt;2001,2,IF(BE44&gt;1990,3,IF(BE44&gt;1980,4,IF(BE44&gt;1973,5,IF(BE44&gt;1970,6,IF(BE44&gt;1960,7,IF(BE44&gt;1958,8,IF(BE44&gt;1953,9,10))))))))))</f>
        <v>1</v>
      </c>
      <c r="BG44" s="100">
        <v>8.58</v>
      </c>
      <c r="BH44" t="s">
        <v>121</v>
      </c>
      <c r="BI44" t="s">
        <v>122</v>
      </c>
    </row>
    <row r="45" spans="1:61" ht="11.25" customHeight="1" x14ac:dyDescent="0.2">
      <c r="A45" s="116" t="s">
        <v>5586</v>
      </c>
      <c r="B45" s="55" t="s">
        <v>5576</v>
      </c>
      <c r="C45" s="156" t="s">
        <v>300</v>
      </c>
      <c r="D45" s="98" t="s">
        <v>301</v>
      </c>
      <c r="E45" s="157">
        <v>6</v>
      </c>
      <c r="F45" s="2">
        <v>642</v>
      </c>
      <c r="G45" s="2" t="s">
        <v>146</v>
      </c>
      <c r="H45" s="2" t="s">
        <v>146</v>
      </c>
      <c r="I45" s="100">
        <v>33.42</v>
      </c>
      <c r="J45" s="101">
        <f>(M45/I45)*100</f>
        <v>3.9497307001795332</v>
      </c>
      <c r="K45" s="104">
        <v>0.33</v>
      </c>
      <c r="L45" s="71">
        <v>4</v>
      </c>
      <c r="M45" s="28">
        <f>K45*L45</f>
        <v>1.32</v>
      </c>
      <c r="N45" s="103" t="s">
        <v>270</v>
      </c>
      <c r="O45" s="104">
        <v>0.3</v>
      </c>
      <c r="P45" s="158">
        <v>46094</v>
      </c>
      <c r="Q45" s="158">
        <v>46112</v>
      </c>
      <c r="R45" s="28">
        <f>(K45-O45)/O45*100</f>
        <v>10.000000000000009</v>
      </c>
      <c r="S45" s="105">
        <f>IF(INDEX(Historical!$D$7:$D1728,MATCH(B45,Historical!$B$7:$B$1062,0))=0,"n/a",(INDEX(Historical!$C$7:$C$1062,MATCH(B45,Historical!$B$7:$B$1062,0))/INDEX(Historical!$D$7:$D$1062,MATCH(B45,Historical!$B$7:$B$1062,0))-1)*100)</f>
        <v>15.384615384615374</v>
      </c>
      <c r="T45" s="105">
        <f>IF(INDEX(Historical!$F$7:$F$1062,MATCH(B45,Historical!$B$7:$B$1062,0))=0,"n/a",((INDEX(Historical!$C$7:$C$1062,MATCH(B45,Historical!$B$7:$B$1062,0))/INDEX(Historical!$F$7:$F$1062,MATCH(B45,Historical!$B$7:$B$1062,0)))^(1/3)-1)*100)</f>
        <v>18.563110149668759</v>
      </c>
      <c r="U45" s="105">
        <f>IF(INDEX(Historical!$H$7:$H$1062,MATCH(B45,Historical!$B$7:$B$1062,0))=0,"n/a",((INDEX(Historical!$C$7:$C$1062,MATCH(B45,Historical!$B$7:$B$1062,0))/INDEX(Historical!$H$7:$H$1062,MATCH(B45,Historical!$B$7:$B$1062,0)))^(1/5)-1)*100)</f>
        <v>43.096908110525554</v>
      </c>
      <c r="V45" s="105">
        <f>IF(INDEX(Historical!$M$7:$M$1062,MATCH(B45,Historical!$B$7:$B$1062,0))=0,"n/a",((INDEX(Historical!$C$7:$C$1062,MATCH(B45,Historical!$B$7:$B$1062,0))/INDEX(Historical!$M$7:$M$1062,MATCH(B45,Historical!$B$7:$B$1062,0)))^(1/10)-1)*100)</f>
        <v>19.623119885131544</v>
      </c>
      <c r="W45" s="106">
        <f>IF(OR(U45&lt;=0,U45="n/a",V45&lt;=0,V45="n/a"),"n/a",U45/V45)</f>
        <v>2.1962311988513163</v>
      </c>
      <c r="X45" s="107">
        <f>IF(OR(AJ45&lt;=0,AJ45="n/a",U45&lt;=0,U45="n/a"),"n/a",U45/AJ45)</f>
        <v>1.281501876613903</v>
      </c>
      <c r="Y45" s="162"/>
      <c r="Z45" s="101">
        <f>IF(OR(AC45&lt;0.01,AC45="n/a"),"n/a",M45/AC45*100)</f>
        <v>103.93700787401573</v>
      </c>
      <c r="AA45" s="109">
        <f>IF(OR(AC45&lt;0.01,AC45="n/a"),"n/a",I45/AC45)</f>
        <v>26.314960629921259</v>
      </c>
      <c r="AB45" s="71">
        <v>12</v>
      </c>
      <c r="AC45" s="100">
        <v>1.27</v>
      </c>
      <c r="AD45" s="100" t="s">
        <v>142</v>
      </c>
      <c r="AE45" s="100">
        <v>6.37</v>
      </c>
      <c r="AF45" s="100">
        <v>1.77</v>
      </c>
      <c r="AG45" s="100">
        <v>6.84</v>
      </c>
      <c r="AH45" s="100">
        <v>-25.15</v>
      </c>
      <c r="AI45" s="100">
        <v>-10.639999999999999</v>
      </c>
      <c r="AJ45" s="100">
        <v>33.629999999999995</v>
      </c>
      <c r="AK45" s="100">
        <v>-15.870000000000001</v>
      </c>
      <c r="AL45" s="100">
        <v>12030</v>
      </c>
      <c r="AM45" s="100">
        <v>8.5400000000000009</v>
      </c>
      <c r="AN45" s="100">
        <v>0.75</v>
      </c>
      <c r="AO45" s="110">
        <f>IF(U45="n/a","n/a",IF(AA45&lt;0,"n/a",IF(AA45="n/a","n/a",J45+U45-AA45)))</f>
        <v>20.731678180783831</v>
      </c>
      <c r="AP45" s="111">
        <f>IF(U45="n/a","n/a",J45+U45)</f>
        <v>47.04663881070509</v>
      </c>
      <c r="AQ45" s="112">
        <f>IF(OR(AC45&lt;0.01,AC45="n/a",AF45="n/a"),"n/a",(I45/SQRT(22.5*AC45*(I45/AF45))-1)*100)</f>
        <v>43.878776621865697</v>
      </c>
      <c r="AR45" s="101">
        <f>INDEX(Historical!$C$7:$C$1063,MATCH(B45,Historical!$B$7:$B$1063,0))*IF(AH45="n/a",1.03,IF(AH45&lt;0,1.01,IF(AH45&gt;10,1.1,(1+AH45/100))))</f>
        <v>1.212</v>
      </c>
      <c r="AS45" s="109">
        <f>IF($AI45="n/a",1.03*AR45,IF($AI45&lt;0,1.01*AR45,IF($AI45&gt;10,1.1*AR45,(1+$AI45/100)*AR45)))</f>
        <v>1.2241199999999999</v>
      </c>
      <c r="AT45" s="109">
        <f>IF($AK45="n/a",1.03*AS45,IF($AK45&lt;0,1.01*AS45,IF($AK45&gt;10,1.1*AS45,(1+$AK45/100)*AS45)))</f>
        <v>1.2363611999999999</v>
      </c>
      <c r="AU45" s="109">
        <f>IF($AK45="n/a",1.03*AT45,IF($AK45&lt;0,1.01*AT45,IF($AK45&gt;10,1.1*AT45,(1+$AK45/100)*AT45)))</f>
        <v>1.2487248119999999</v>
      </c>
      <c r="AV45" s="109">
        <f>IF($AK45="n/a",1.03*AU45,IF($AK45&lt;0,1.01*AU45,IF($AK45&gt;10,1.1*AU45,(1+$AK45/100)*AU45)))</f>
        <v>1.2612120601199999</v>
      </c>
      <c r="AW45" s="109">
        <f>SUM(AR45:AV45)</f>
        <v>6.1824180721199999</v>
      </c>
      <c r="AX45" s="113">
        <f>AW45/I45*100</f>
        <v>18.499156409694791</v>
      </c>
      <c r="AY45" s="100">
        <v>0.8</v>
      </c>
      <c r="AZ45" s="100">
        <v>22.8</v>
      </c>
      <c r="BA45" s="100">
        <v>-7.42</v>
      </c>
      <c r="BB45" s="100">
        <v>1.1199999999999999</v>
      </c>
      <c r="BC45" s="100">
        <v>6.0699999999999994</v>
      </c>
      <c r="BE45" s="12">
        <v>2021</v>
      </c>
      <c r="BF45" s="12">
        <f>IF(BE45&gt;2020,0,IF(BE45&gt;2008,1,IF(BE45&gt;2001,2,IF(BE45&gt;1990,3,IF(BE45&gt;1980,4,IF(BE45&gt;1973,5,IF(BE45&gt;1970,6,IF(BE45&gt;1960,7,IF(BE45&gt;1958,8,IF(BE45&gt;1953,9,10))))))))))</f>
        <v>0</v>
      </c>
      <c r="BG45" s="100">
        <v>3.58</v>
      </c>
      <c r="BH45" s="55" t="s">
        <v>121</v>
      </c>
      <c r="BI45" s="55" t="s">
        <v>302</v>
      </c>
    </row>
    <row r="46" spans="1:61" ht="11.25" customHeight="1" x14ac:dyDescent="0.2">
      <c r="A46" s="116" t="s">
        <v>1706</v>
      </c>
      <c r="B46" s="55" t="s">
        <v>1707</v>
      </c>
      <c r="C46" s="156" t="s">
        <v>198</v>
      </c>
      <c r="D46" s="98" t="s">
        <v>565</v>
      </c>
      <c r="E46" s="157">
        <v>5</v>
      </c>
      <c r="F46" s="2">
        <v>692</v>
      </c>
      <c r="G46" s="2" t="s">
        <v>146</v>
      </c>
      <c r="H46" s="2" t="s">
        <v>146</v>
      </c>
      <c r="I46" s="100">
        <v>49.86</v>
      </c>
      <c r="J46" s="101">
        <f>(M46/I46)*100</f>
        <v>0.67003610108303246</v>
      </c>
      <c r="K46" s="104">
        <v>8.3519999999999997E-2</v>
      </c>
      <c r="L46" s="71">
        <v>4</v>
      </c>
      <c r="M46" s="28">
        <f>K46*L46</f>
        <v>0.33407999999999999</v>
      </c>
      <c r="N46" s="103" t="s">
        <v>1515</v>
      </c>
      <c r="O46" s="104">
        <v>8.2699999999999996E-2</v>
      </c>
      <c r="P46" s="158">
        <v>45994</v>
      </c>
      <c r="Q46" s="158">
        <v>46014</v>
      </c>
      <c r="R46" s="28">
        <f>(K46-O46)/O46*100</f>
        <v>0.99153567110036434</v>
      </c>
      <c r="S46" s="105">
        <f>IF(INDEX(Historical!$D$7:$D1729,MATCH(B46,Historical!$B$7:$B$1062,0))=0,"n/a",(INDEX(Historical!$C$7:$C$1062,MATCH(B46,Historical!$B$7:$B$1062,0))/INDEX(Historical!$D$7:$D$1062,MATCH(B46,Historical!$B$7:$B$1062,0))-1)*100)</f>
        <v>-48.642453341593736</v>
      </c>
      <c r="T46" s="105">
        <f>IF(INDEX(Historical!$F$7:$F$1062,MATCH(B46,Historical!$B$7:$B$1062,0))=0,"n/a",((INDEX(Historical!$C$7:$C$1062,MATCH(B46,Historical!$B$7:$B$1062,0))/INDEX(Historical!$F$7:$F$1062,MATCH(B46,Historical!$B$7:$B$1062,0)))^(1/3)-1)*100)</f>
        <v>13.799311765253375</v>
      </c>
      <c r="U46" s="105" t="str">
        <f>IF(INDEX(Historical!$H$7:$H$1062,MATCH(B46,Historical!$B$7:$B$1062,0))=0,"n/a",((INDEX(Historical!$C$7:$C$1062,MATCH(B46,Historical!$B$7:$B$1062,0))/INDEX(Historical!$H$7:$H$1062,MATCH(B46,Historical!$B$7:$B$1062,0)))^(1/5)-1)*100)</f>
        <v>n/a</v>
      </c>
      <c r="V46" s="105" t="str">
        <f>IF(INDEX(Historical!$M$7:$M$1062,MATCH(B46,Historical!$B$7:$B$1062,0))=0,"n/a",((INDEX(Historical!$C$7:$C$1062,MATCH(B46,Historical!$B$7:$B$1062,0))/INDEX(Historical!$M$7:$M$1062,MATCH(B46,Historical!$B$7:$B$1062,0)))^(1/10)-1)*100)</f>
        <v>n/a</v>
      </c>
      <c r="W46" s="106" t="str">
        <f>IF(OR(U46&lt;=0,U46="n/a",V46&lt;=0,V46="n/a"),"n/a",U46/V46)</f>
        <v>n/a</v>
      </c>
      <c r="X46" s="107" t="str">
        <f>IF(OR(AJ46&lt;=0,AJ46="n/a",U46&lt;=0,U46="n/a"),"n/a",U46/AJ46)</f>
        <v>n/a</v>
      </c>
      <c r="Y46" s="162"/>
      <c r="Z46" s="101">
        <f>IF(OR(AC46&lt;0.01,AC46="n/a"),"n/a",M46/AC46*100)</f>
        <v>14.98116591928251</v>
      </c>
      <c r="AA46" s="109">
        <f>IF(OR(AC46&lt;0.01,AC46="n/a"),"n/a",I46/AC46)</f>
        <v>22.358744394618835</v>
      </c>
      <c r="AB46" s="71">
        <v>12</v>
      </c>
      <c r="AC46" s="100">
        <v>2.23</v>
      </c>
      <c r="AD46" s="100">
        <v>0.61</v>
      </c>
      <c r="AE46" s="100">
        <v>1.66</v>
      </c>
      <c r="AF46" s="100">
        <v>2.66</v>
      </c>
      <c r="AG46" s="100">
        <v>12.559999999999999</v>
      </c>
      <c r="AH46" s="100">
        <v>65.259999999999991</v>
      </c>
      <c r="AI46" s="100">
        <v>7.9</v>
      </c>
      <c r="AJ46" s="100">
        <v>1.52</v>
      </c>
      <c r="AK46" s="100">
        <v>30.509999999999998</v>
      </c>
      <c r="AL46" s="100">
        <v>12390</v>
      </c>
      <c r="AM46" s="100">
        <v>75.75</v>
      </c>
      <c r="AN46" s="100">
        <v>0.57999999999999996</v>
      </c>
      <c r="AO46" s="110" t="str">
        <f>IF(U46="n/a","n/a",IF(AA46&lt;0,"n/a",IF(AA46="n/a","n/a",J46+U46-AA46)))</f>
        <v>n/a</v>
      </c>
      <c r="AP46" s="111" t="str">
        <f>IF(U46="n/a","n/a",J46+U46)</f>
        <v>n/a</v>
      </c>
      <c r="AQ46" s="112">
        <f>IF(OR(AC46&lt;0.01,AC46="n/a",AF46="n/a"),"n/a",(I46/SQRT(22.5*AC46*(I46/AF46))-1)*100)</f>
        <v>62.582300648948049</v>
      </c>
      <c r="AR46" s="101">
        <f>INDEX(Historical!$C$7:$C$1063,MATCH(B46,Historical!$B$7:$B$1063,0))*IF(AH46="n/a",1.03,IF(AH46&lt;0,1.01,IF(AH46&gt;10,1.1,(1+AH46/100))))</f>
        <v>0.36474900000000005</v>
      </c>
      <c r="AS46" s="109">
        <f>IF($AI46="n/a",1.03*AR46,IF($AI46&lt;0,1.01*AR46,IF($AI46&gt;10,1.1*AR46,(1+$AI46/100)*AR46)))</f>
        <v>0.39356417100000002</v>
      </c>
      <c r="AT46" s="109">
        <f>IF($AK46="n/a",1.03*AS46,IF($AK46&lt;0,1.01*AS46,IF($AK46&gt;10,1.1*AS46,(1+$AK46/100)*AS46)))</f>
        <v>0.43292058810000006</v>
      </c>
      <c r="AU46" s="109">
        <f>IF($AK46="n/a",1.03*AT46,IF($AK46&lt;0,1.01*AT46,IF($AK46&gt;10,1.1*AT46,(1+$AK46/100)*AT46)))</f>
        <v>0.47621264691000009</v>
      </c>
      <c r="AV46" s="109">
        <f>IF($AK46="n/a",1.03*AU46,IF($AK46&lt;0,1.01*AU46,IF($AK46&gt;10,1.1*AU46,(1+$AK46/100)*AU46)))</f>
        <v>0.52383391160100012</v>
      </c>
      <c r="AW46" s="109">
        <f>SUM(AR46:AV46)</f>
        <v>2.1912803176110005</v>
      </c>
      <c r="AX46" s="113">
        <f>AW46/I46*100</f>
        <v>4.3948662607521065</v>
      </c>
      <c r="AY46" s="718">
        <v>2.27</v>
      </c>
      <c r="AZ46" s="100">
        <v>131.21</v>
      </c>
      <c r="BA46" s="100">
        <v>-48.43</v>
      </c>
      <c r="BB46" s="100">
        <v>-29.93</v>
      </c>
      <c r="BC46" s="100">
        <v>-7.22</v>
      </c>
      <c r="BE46" s="12">
        <v>2021</v>
      </c>
      <c r="BF46" s="12">
        <f>IF(BE46&gt;2020,0,IF(BE46&gt;2008,1,IF(BE46&gt;2001,2,IF(BE46&gt;1990,3,IF(BE46&gt;1980,4,IF(BE46&gt;1973,5,IF(BE46&gt;1970,6,IF(BE46&gt;1960,7,IF(BE46&gt;1958,8,IF(BE46&gt;1953,9,10))))))))))</f>
        <v>0</v>
      </c>
      <c r="BG46" s="100">
        <v>6.38</v>
      </c>
      <c r="BH46" s="55" t="s">
        <v>121</v>
      </c>
      <c r="BI46" s="55" t="s">
        <v>122</v>
      </c>
    </row>
    <row r="47" spans="1:61" ht="11.25" customHeight="1" x14ac:dyDescent="0.2">
      <c r="A47" s="123" t="s">
        <v>605</v>
      </c>
      <c r="B47" s="55" t="s">
        <v>606</v>
      </c>
      <c r="C47" s="156" t="s">
        <v>134</v>
      </c>
      <c r="D47" s="98" t="s">
        <v>186</v>
      </c>
      <c r="E47" s="157">
        <v>22</v>
      </c>
      <c r="F47" s="2">
        <v>187</v>
      </c>
      <c r="G47" s="2" t="s">
        <v>118</v>
      </c>
      <c r="H47" s="2" t="s">
        <v>118</v>
      </c>
      <c r="I47" s="100">
        <v>545.84</v>
      </c>
      <c r="J47" s="101">
        <f>(M47/I47)*100</f>
        <v>1.2457863110068885</v>
      </c>
      <c r="K47" s="104">
        <v>1.7</v>
      </c>
      <c r="L47" s="71">
        <v>4</v>
      </c>
      <c r="M47" s="28">
        <f>K47*L47</f>
        <v>6.8</v>
      </c>
      <c r="N47" s="103" t="s">
        <v>550</v>
      </c>
      <c r="O47" s="104">
        <v>1.6</v>
      </c>
      <c r="P47" s="158">
        <v>46146</v>
      </c>
      <c r="Q47" s="158">
        <v>46164</v>
      </c>
      <c r="R47" s="28">
        <f>(K47-O47)/O47*100</f>
        <v>6.249999999999992</v>
      </c>
      <c r="S47" s="105">
        <f>IF(INDEX(Historical!$D$7:$D1096,MATCH(B47,Historical!$B$7:$B$1062,0))=0,"n/a",(INDEX(Historical!$C$7:$C$1062,MATCH(B47,Historical!$B$7:$B$1062,0))/INDEX(Historical!$D$7:$D$1062,MATCH(B47,Historical!$B$7:$B$1062,0))-1)*100)</f>
        <v>8.4628670120898022</v>
      </c>
      <c r="T47" s="105">
        <f>IF(INDEX(Historical!$F$7:$F$1062,MATCH(B47,Historical!$B$7:$B$1062,0))=0,"n/a",((INDEX(Historical!$C$7:$C$1062,MATCH(B47,Historical!$B$7:$B$1062,0))/INDEX(Historical!$F$7:$F$1062,MATCH(B47,Historical!$B$7:$B$1062,0)))^(1/3)-1)*100)</f>
        <v>8.7710382241059861</v>
      </c>
      <c r="U47" s="105">
        <f>IF(INDEX(Historical!$H$7:$H$1062,MATCH(B47,Historical!$B$7:$B$1062,0))=0,"n/a",((INDEX(Historical!$C$7:$C$1062,MATCH(B47,Historical!$B$7:$B$1062,0))/INDEX(Historical!$H$7:$H$1062,MATCH(B47,Historical!$B$7:$B$1062,0)))^(1/5)-1)*100)</f>
        <v>8.9550256179695928</v>
      </c>
      <c r="V47" s="105">
        <f>IF(INDEX(Historical!$M$7:$M$1062,MATCH(B47,Historical!$B$7:$B$1062,0))=0,"n/a",((INDEX(Historical!$C$7:$C$1062,MATCH(B47,Historical!$B$7:$B$1062,0))/INDEX(Historical!$M$7:$M$1062,MATCH(B47,Historical!$B$7:$B$1062,0)))^(1/10)-1)*100)</f>
        <v>9.2612055265749671</v>
      </c>
      <c r="W47" s="106">
        <f>IF(OR(U47&lt;=0,U47="n/a",V47&lt;=0,V47="n/a"),"n/a",U47/V47)</f>
        <v>0.96693951908023279</v>
      </c>
      <c r="X47" s="107">
        <f>IF(OR(AJ47&lt;=0,AJ47="n/a",U47&lt;=0,U47="n/a"),"n/a",U47/AJ47)</f>
        <v>0.36776285905419276</v>
      </c>
      <c r="Y47" s="164"/>
      <c r="Z47" s="101">
        <f>IF(OR(AC47&lt;0.01,AC47="n/a"),"n/a",M47/AC47*100)</f>
        <v>16.405307599517492</v>
      </c>
      <c r="AA47" s="109">
        <f>IF(OR(AC47&lt;0.01,AC47="n/a"),"n/a",I47/AC47)</f>
        <v>13.168636911942098</v>
      </c>
      <c r="AB47" s="71">
        <v>12</v>
      </c>
      <c r="AC47" s="100">
        <v>41.45</v>
      </c>
      <c r="AD47" s="100">
        <v>0.78</v>
      </c>
      <c r="AE47" s="100">
        <v>2.48</v>
      </c>
      <c r="AF47" s="100">
        <v>7.58</v>
      </c>
      <c r="AG47" s="100">
        <v>63.43</v>
      </c>
      <c r="AH47" s="100">
        <v>18.07</v>
      </c>
      <c r="AI47" s="100">
        <v>11.110000000000001</v>
      </c>
      <c r="AJ47" s="100">
        <v>24.349999999999998</v>
      </c>
      <c r="AK47" s="100">
        <v>13.600000000000001</v>
      </c>
      <c r="AL47" s="100">
        <v>49070</v>
      </c>
      <c r="AM47" s="100">
        <v>0.22</v>
      </c>
      <c r="AN47" s="100">
        <v>1.03</v>
      </c>
      <c r="AO47" s="110">
        <f>IF(U47="n/a","n/a",IF(AA47&lt;0,"n/a",IF(AA47="n/a","n/a",J47+U47-AA47)))</f>
        <v>-2.9678249829656167</v>
      </c>
      <c r="AP47" s="111">
        <f>IF(U47="n/a","n/a",J47+U47)</f>
        <v>10.200811928976481</v>
      </c>
      <c r="AQ47" s="112">
        <f>IF(OR(AC47&lt;0.01,AC47="n/a",AF47="n/a"),"n/a",(I47/SQRT(22.5*AC47*(I47/AF47))-1)*100)</f>
        <v>110.62686099938399</v>
      </c>
      <c r="AR47" s="101">
        <f>INDEX(Historical!$C$7:$C$1063,MATCH(B47,Historical!$B$7:$B$1063,0))*IF(AH47="n/a",1.03,IF(AH47&lt;0,1.01,IF(AH47&gt;10,1.1,(1+AH47/100))))</f>
        <v>6.9080000000000013</v>
      </c>
      <c r="AS47" s="109">
        <f>IF($AI47="n/a",1.03*AR47,IF($AI47&lt;0,1.01*AR47,IF($AI47&gt;10,1.1*AR47,(1+$AI47/100)*AR47)))</f>
        <v>7.5988000000000016</v>
      </c>
      <c r="AT47" s="109">
        <f>IF($AK47="n/a",1.03*AS47,IF($AK47&lt;0,1.01*AS47,IF($AK47&gt;10,1.1*AS47,(1+$AK47/100)*AS47)))</f>
        <v>8.3586800000000032</v>
      </c>
      <c r="AU47" s="109">
        <f>IF($AK47="n/a",1.03*AT47,IF($AK47&lt;0,1.01*AT47,IF($AK47&gt;10,1.1*AT47,(1+$AK47/100)*AT47)))</f>
        <v>9.1945480000000046</v>
      </c>
      <c r="AV47" s="109">
        <f>IF($AK47="n/a",1.03*AU47,IF($AK47&lt;0,1.01*AU47,IF($AK47&gt;10,1.1*AU47,(1+$AK47/100)*AU47)))</f>
        <v>10.114002800000005</v>
      </c>
      <c r="AW47" s="109">
        <f>SUM(AR47:AV47)</f>
        <v>42.174030800000011</v>
      </c>
      <c r="AX47" s="113">
        <f>AW47/I47*100</f>
        <v>7.7264456250916034</v>
      </c>
      <c r="AY47" s="100">
        <v>1.1299999999999999</v>
      </c>
      <c r="AZ47" s="100">
        <v>29.23</v>
      </c>
      <c r="BA47" s="100">
        <v>-1.38</v>
      </c>
      <c r="BB47" s="100">
        <v>12.870000000000001</v>
      </c>
      <c r="BC47" s="100">
        <v>14.63</v>
      </c>
      <c r="BE47" s="12">
        <v>2005</v>
      </c>
      <c r="BF47" s="12">
        <f>IF(BE47&gt;2020,0,IF(BE47&gt;2008,1,IF(BE47&gt;2001,2,IF(BE47&gt;1990,3,IF(BE47&gt;1980,4,IF(BE47&gt;1973,5,IF(BE47&gt;1970,6,IF(BE47&gt;1960,7,IF(BE47&gt;1958,8,IF(BE47&gt;1953,9,10))))))))))</f>
        <v>2</v>
      </c>
      <c r="BG47" s="100">
        <v>2.06</v>
      </c>
      <c r="BH47" t="s">
        <v>121</v>
      </c>
      <c r="BI47" t="s">
        <v>122</v>
      </c>
    </row>
    <row r="48" spans="1:61" ht="11.25" customHeight="1" x14ac:dyDescent="0.2">
      <c r="A48" s="123" t="s">
        <v>607</v>
      </c>
      <c r="B48" s="55" t="s">
        <v>608</v>
      </c>
      <c r="C48" s="156" t="s">
        <v>134</v>
      </c>
      <c r="D48" s="98" t="s">
        <v>135</v>
      </c>
      <c r="E48" s="157">
        <v>14</v>
      </c>
      <c r="F48" s="2">
        <v>390</v>
      </c>
      <c r="G48" s="2" t="s">
        <v>146</v>
      </c>
      <c r="H48" s="2" t="s">
        <v>146</v>
      </c>
      <c r="I48" s="100">
        <v>29.04</v>
      </c>
      <c r="J48" s="101">
        <f>(M48/I48)*100</f>
        <v>5.6473829201101928</v>
      </c>
      <c r="K48" s="104">
        <v>0.41</v>
      </c>
      <c r="L48" s="71">
        <v>4</v>
      </c>
      <c r="M48" s="28">
        <f>K48*L48</f>
        <v>1.64</v>
      </c>
      <c r="N48" s="103" t="s">
        <v>609</v>
      </c>
      <c r="O48" s="104">
        <v>0.39</v>
      </c>
      <c r="P48" s="158">
        <v>46094</v>
      </c>
      <c r="Q48" s="158">
        <v>46101</v>
      </c>
      <c r="R48" s="28">
        <f>(K48-O48)/O48*100</f>
        <v>5.128205128205118</v>
      </c>
      <c r="S48" s="105">
        <f>IF(INDEX(Historical!$D$7:$D1097,MATCH(B48,Historical!$B$7:$B$1062,0))=0,"n/a",(INDEX(Historical!$C$7:$C$1062,MATCH(B48,Historical!$B$7:$B$1062,0))/INDEX(Historical!$D$7:$D$1062,MATCH(B48,Historical!$B$7:$B$1062,0))-1)*100)</f>
        <v>5.4054054054054168</v>
      </c>
      <c r="T48" s="105">
        <f>IF(INDEX(Historical!$F$7:$F$1062,MATCH(B48,Historical!$B$7:$B$1062,0))=0,"n/a",((INDEX(Historical!$C$7:$C$1062,MATCH(B48,Historical!$B$7:$B$1062,0))/INDEX(Historical!$F$7:$F$1062,MATCH(B48,Historical!$B$7:$B$1062,0)))^(1/3)-1)*100)</f>
        <v>7.9528977308938487</v>
      </c>
      <c r="U48" s="105">
        <f>IF(INDEX(Historical!$H$7:$H$1062,MATCH(B48,Historical!$B$7:$B$1062,0))=0,"n/a",((INDEX(Historical!$C$7:$C$1062,MATCH(B48,Historical!$B$7:$B$1062,0))/INDEX(Historical!$H$7:$H$1062,MATCH(B48,Historical!$B$7:$B$1062,0)))^(1/5)-1)*100)</f>
        <v>7.6316922514810814</v>
      </c>
      <c r="V48" s="105">
        <f>IF(INDEX(Historical!$M$7:$M$1062,MATCH(B48,Historical!$B$7:$B$1062,0))=0,"n/a",((INDEX(Historical!$C$7:$C$1062,MATCH(B48,Historical!$B$7:$B$1062,0))/INDEX(Historical!$M$7:$M$1062,MATCH(B48,Historical!$B$7:$B$1062,0)))^(1/10)-1)*100)</f>
        <v>10.026509310601806</v>
      </c>
      <c r="W48" s="106">
        <f>IF(OR(U48&lt;=0,U48="n/a",V48&lt;=0,V48="n/a"),"n/a",U48/V48)</f>
        <v>0.76115146508780485</v>
      </c>
      <c r="X48" s="107" t="str">
        <f>IF(OR(AJ48&lt;=0,AJ48="n/a",U48&lt;=0,U48="n/a"),"n/a",U48/AJ48)</f>
        <v>n/a</v>
      </c>
      <c r="Y48" s="165"/>
      <c r="Z48" s="101">
        <f>IF(OR(AC48&lt;0.01,AC48="n/a"),"n/a",M48/AC48*100)</f>
        <v>65.863453815261025</v>
      </c>
      <c r="AA48" s="109">
        <f>IF(OR(AC48&lt;0.01,AC48="n/a"),"n/a",I48/AC48)</f>
        <v>11.662650602409638</v>
      </c>
      <c r="AB48" s="71">
        <v>12</v>
      </c>
      <c r="AC48" s="100">
        <v>2.4900000000000002</v>
      </c>
      <c r="AD48" s="100" t="s">
        <v>142</v>
      </c>
      <c r="AE48" s="100">
        <v>1.6</v>
      </c>
      <c r="AF48" s="100">
        <v>2.15</v>
      </c>
      <c r="AG48" s="100">
        <v>18.23</v>
      </c>
      <c r="AH48" s="100">
        <v>-9.82</v>
      </c>
      <c r="AI48" s="100">
        <v>1.9</v>
      </c>
      <c r="AJ48" s="100">
        <v>-11.19</v>
      </c>
      <c r="AK48" s="100">
        <v>-6.3299999999999992</v>
      </c>
      <c r="AL48" s="100">
        <v>538.28</v>
      </c>
      <c r="AM48" s="100">
        <v>2.06</v>
      </c>
      <c r="AN48" s="100">
        <v>0</v>
      </c>
      <c r="AO48" s="110">
        <f>IF(U48="n/a","n/a",IF(AA48&lt;0,"n/a",IF(AA48="n/a","n/a",J48+U48-AA48)))</f>
        <v>1.6164245691816355</v>
      </c>
      <c r="AP48" s="111">
        <f>IF(U48="n/a","n/a",J48+U48)</f>
        <v>13.279075171591273</v>
      </c>
      <c r="AQ48" s="112">
        <f>IF(OR(AC48&lt;0.01,AC48="n/a",AF48="n/a"),"n/a",(I48/SQRT(22.5*AC48*(I48/AF48))-1)*100)</f>
        <v>5.5666167670247679</v>
      </c>
      <c r="AR48" s="101">
        <f>INDEX(Historical!$C$7:$C$1063,MATCH(B48,Historical!$B$7:$B$1063,0))*IF(AH48="n/a",1.03,IF(AH48&lt;0,1.01,IF(AH48&gt;10,1.1,(1+AH48/100))))</f>
        <v>1.5756000000000001</v>
      </c>
      <c r="AS48" s="109">
        <f>IF($AI48="n/a",1.03*AR48,IF($AI48&lt;0,1.01*AR48,IF($AI48&gt;10,1.1*AR48,(1+$AI48/100)*AR48)))</f>
        <v>1.6055363999999999</v>
      </c>
      <c r="AT48" s="109">
        <f>IF($AK48="n/a",1.03*AS48,IF($AK48&lt;0,1.01*AS48,IF($AK48&gt;10,1.1*AS48,(1+$AK48/100)*AS48)))</f>
        <v>1.6215917639999999</v>
      </c>
      <c r="AU48" s="109">
        <f>IF($AK48="n/a",1.03*AT48,IF($AK48&lt;0,1.01*AT48,IF($AK48&gt;10,1.1*AT48,(1+$AK48/100)*AT48)))</f>
        <v>1.63780768164</v>
      </c>
      <c r="AV48" s="109">
        <f>IF($AK48="n/a",1.03*AU48,IF($AK48&lt;0,1.01*AU48,IF($AK48&gt;10,1.1*AU48,(1+$AK48/100)*AU48)))</f>
        <v>1.6541857584563999</v>
      </c>
      <c r="AW48" s="109">
        <f>SUM(AR48:AV48)</f>
        <v>8.0947216040963994</v>
      </c>
      <c r="AX48" s="113">
        <f>AW48/I48*100</f>
        <v>27.87438568903719</v>
      </c>
      <c r="AY48" s="100">
        <v>0.27</v>
      </c>
      <c r="AZ48" s="100">
        <v>0.35000000000000003</v>
      </c>
      <c r="BA48" s="100">
        <v>-37.730000000000004</v>
      </c>
      <c r="BB48" s="100">
        <v>-9.5500000000000007</v>
      </c>
      <c r="BC48" s="100">
        <v>-17.580000000000002</v>
      </c>
      <c r="BE48" s="12">
        <v>2013</v>
      </c>
      <c r="BF48" s="12">
        <f>IF(BE48&gt;2020,0,IF(BE48&gt;2008,1,IF(BE48&gt;2001,2,IF(BE48&gt;1990,3,IF(BE48&gt;1980,4,IF(BE48&gt;1973,5,IF(BE48&gt;1970,6,IF(BE48&gt;1960,7,IF(BE48&gt;1958,8,IF(BE48&gt;1953,9,10))))))))))</f>
        <v>1</v>
      </c>
      <c r="BG48" s="100">
        <v>4.5600000000000005</v>
      </c>
      <c r="BH48" t="s">
        <v>121</v>
      </c>
      <c r="BI48" t="s">
        <v>122</v>
      </c>
    </row>
    <row r="49" spans="1:61" ht="11.25" customHeight="1" x14ac:dyDescent="0.2">
      <c r="A49" s="146" t="s">
        <v>610</v>
      </c>
      <c r="B49" s="55" t="s">
        <v>611</v>
      </c>
      <c r="C49" s="156" t="s">
        <v>300</v>
      </c>
      <c r="D49" s="98" t="s">
        <v>612</v>
      </c>
      <c r="E49" s="157">
        <v>16</v>
      </c>
      <c r="F49" s="2">
        <v>297</v>
      </c>
      <c r="G49" s="2" t="s">
        <v>146</v>
      </c>
      <c r="H49" s="2" t="s">
        <v>146</v>
      </c>
      <c r="I49" s="100">
        <v>173.36</v>
      </c>
      <c r="J49" s="101">
        <f>(M49/I49)*100</f>
        <v>4.1301338255652968</v>
      </c>
      <c r="K49" s="104">
        <v>1.79</v>
      </c>
      <c r="L49" s="71">
        <v>4</v>
      </c>
      <c r="M49" s="28">
        <f>K49*L49</f>
        <v>7.16</v>
      </c>
      <c r="N49" s="103" t="s">
        <v>613</v>
      </c>
      <c r="O49" s="104">
        <v>1.7</v>
      </c>
      <c r="P49" s="158">
        <v>46126</v>
      </c>
      <c r="Q49" s="158">
        <v>46140</v>
      </c>
      <c r="R49" s="28">
        <f>(K49-O49)/O49*100</f>
        <v>5.2941176470588287</v>
      </c>
      <c r="S49" s="105">
        <f>IF(INDEX(Historical!$D$7:$D1098,MATCH(B49,Historical!$B$7:$B$1062,0))=0,"n/a",(INDEX(Historical!$C$7:$C$1062,MATCH(B49,Historical!$B$7:$B$1062,0))/INDEX(Historical!$D$7:$D$1062,MATCH(B49,Historical!$B$7:$B$1062,0))-1)*100)</f>
        <v>2.4390243902439046</v>
      </c>
      <c r="T49" s="105">
        <f>IF(INDEX(Historical!$F$7:$F$1062,MATCH(B49,Historical!$B$7:$B$1062,0))=0,"n/a",((INDEX(Historical!$C$7:$C$1062,MATCH(B49,Historical!$B$7:$B$1062,0))/INDEX(Historical!$F$7:$F$1062,MATCH(B49,Historical!$B$7:$B$1062,0)))^(1/3)-1)*100)</f>
        <v>5.7025997492796021</v>
      </c>
      <c r="U49" s="105">
        <f>IF(INDEX(Historical!$H$7:$H$1062,MATCH(B49,Historical!$B$7:$B$1062,0))=0,"n/a",((INDEX(Historical!$C$7:$C$1062,MATCH(B49,Historical!$B$7:$B$1062,0))/INDEX(Historical!$H$7:$H$1062,MATCH(B49,Historical!$B$7:$B$1062,0)))^(1/5)-1)*100)</f>
        <v>9.1883429960426533</v>
      </c>
      <c r="V49" s="105">
        <f>IF(INDEX(Historical!$M$7:$M$1062,MATCH(B49,Historical!$B$7:$B$1062,0))=0,"n/a",((INDEX(Historical!$C$7:$C$1062,MATCH(B49,Historical!$B$7:$B$1062,0))/INDEX(Historical!$M$7:$M$1062,MATCH(B49,Historical!$B$7:$B$1062,0)))^(1/10)-1)*100)</f>
        <v>14.016858257575503</v>
      </c>
      <c r="W49" s="106">
        <f>IF(OR(U49&lt;=0,U49="n/a",V49&lt;=0,V49="n/a"),"n/a",U49/V49)</f>
        <v>0.65552086117991193</v>
      </c>
      <c r="X49" s="107">
        <f>IF(OR(AJ49&lt;=0,AJ49="n/a",U49&lt;=0,U49="n/a"),"n/a",U49/AJ49)</f>
        <v>1.2552381142134772</v>
      </c>
      <c r="Y49" s="123" t="s">
        <v>614</v>
      </c>
      <c r="Z49" s="101">
        <f>IF(OR(AC49&lt;0.01,AC49="n/a"),"n/a",M49/AC49*100)</f>
        <v>98.486932599724909</v>
      </c>
      <c r="AA49" s="109">
        <f>IF(OR(AC49&lt;0.01,AC49="n/a"),"n/a",I49/AC49)</f>
        <v>23.84594222833563</v>
      </c>
      <c r="AB49" s="71">
        <v>12</v>
      </c>
      <c r="AC49" s="100">
        <v>7.27</v>
      </c>
      <c r="AD49" s="100">
        <v>1.98</v>
      </c>
      <c r="AE49" s="100">
        <v>7.38</v>
      </c>
      <c r="AF49" s="100">
        <v>21.72</v>
      </c>
      <c r="AG49" s="100">
        <v>91.52</v>
      </c>
      <c r="AH49" s="100">
        <v>27.200000000000003</v>
      </c>
      <c r="AI49" s="100">
        <v>1.54</v>
      </c>
      <c r="AJ49" s="100">
        <v>7.32</v>
      </c>
      <c r="AK49" s="100">
        <v>12.57</v>
      </c>
      <c r="AL49" s="100">
        <v>80780</v>
      </c>
      <c r="AM49" s="100">
        <v>0.18</v>
      </c>
      <c r="AN49" s="100">
        <v>12.09</v>
      </c>
      <c r="AO49" s="110">
        <f>IF(U49="n/a","n/a",IF(AA49&lt;0,"n/a",IF(AA49="n/a","n/a",J49+U49-AA49)))</f>
        <v>-10.52746540672768</v>
      </c>
      <c r="AP49" s="111">
        <f>IF(U49="n/a","n/a",J49+U49)</f>
        <v>13.31847682160795</v>
      </c>
      <c r="AQ49" s="112">
        <f>IF(OR(AC49&lt;0.01,AC49="n/a",AF49="n/a"),"n/a",(I49/SQRT(22.5*AC49*(I49/AF49))-1)*100)</f>
        <v>379.78414831831742</v>
      </c>
      <c r="AR49" s="101">
        <f>INDEX(Historical!$C$7:$C$1063,MATCH(B49,Historical!$B$7:$B$1063,0))*IF(AH49="n/a",1.03,IF(AH49&lt;0,1.01,IF(AH49&gt;10,1.1,(1+AH49/100))))</f>
        <v>7.3920000000000003</v>
      </c>
      <c r="AS49" s="109">
        <f>IF($AI49="n/a",1.03*AR49,IF($AI49&lt;0,1.01*AR49,IF($AI49&gt;10,1.1*AR49,(1+$AI49/100)*AR49)))</f>
        <v>7.5058368000000009</v>
      </c>
      <c r="AT49" s="109">
        <f>IF($AK49="n/a",1.03*AS49,IF($AK49&lt;0,1.01*AS49,IF($AK49&gt;10,1.1*AS49,(1+$AK49/100)*AS49)))</f>
        <v>8.2564204800000009</v>
      </c>
      <c r="AU49" s="109">
        <f>IF($AK49="n/a",1.03*AT49,IF($AK49&lt;0,1.01*AT49,IF($AK49&gt;10,1.1*AT49,(1+$AK49/100)*AT49)))</f>
        <v>9.0820625280000016</v>
      </c>
      <c r="AV49" s="109">
        <f>IF($AK49="n/a",1.03*AU49,IF($AK49&lt;0,1.01*AU49,IF($AK49&gt;10,1.1*AU49,(1+$AK49/100)*AU49)))</f>
        <v>9.9902687808000028</v>
      </c>
      <c r="AW49" s="109">
        <f>SUM(AR49:AV49)</f>
        <v>42.226588588800006</v>
      </c>
      <c r="AX49" s="113">
        <f>AW49/I49*100</f>
        <v>24.357746071065993</v>
      </c>
      <c r="AY49" s="100">
        <v>0.89</v>
      </c>
      <c r="AZ49" s="100">
        <v>8.3099999999999987</v>
      </c>
      <c r="BA49" s="100">
        <v>-20.25</v>
      </c>
      <c r="BB49" s="100">
        <v>-1.71</v>
      </c>
      <c r="BC49" s="100">
        <v>-3.1300000000000003</v>
      </c>
      <c r="BE49" s="12">
        <v>2011</v>
      </c>
      <c r="BF49" s="12">
        <f>IF(BE49&gt;2020,0,IF(BE49&gt;2008,1,IF(BE49&gt;2001,2,IF(BE49&gt;1990,3,IF(BE49&gt;1980,4,IF(BE49&gt;1973,5,IF(BE49&gt;1970,6,IF(BE49&gt;1960,7,IF(BE49&gt;1958,8,IF(BE49&gt;1953,9,10))))))))))</f>
        <v>1</v>
      </c>
      <c r="BG49" s="100">
        <v>5.35</v>
      </c>
      <c r="BH49" t="s">
        <v>121</v>
      </c>
      <c r="BI49" t="s">
        <v>302</v>
      </c>
    </row>
    <row r="50" spans="1:61" ht="11.25" customHeight="1" x14ac:dyDescent="0.2">
      <c r="A50" s="123" t="s">
        <v>615</v>
      </c>
      <c r="B50" s="55" t="s">
        <v>616</v>
      </c>
      <c r="C50" s="156" t="s">
        <v>134</v>
      </c>
      <c r="D50" s="98" t="s">
        <v>135</v>
      </c>
      <c r="E50" s="157">
        <v>15</v>
      </c>
      <c r="F50" s="2">
        <v>348</v>
      </c>
      <c r="G50" s="2" t="s">
        <v>146</v>
      </c>
      <c r="H50" s="2" t="s">
        <v>146</v>
      </c>
      <c r="I50" s="100">
        <v>360.55</v>
      </c>
      <c r="J50" s="101">
        <f>(M50/I50)*100</f>
        <v>0.90972125918735258</v>
      </c>
      <c r="K50" s="104">
        <v>0.82</v>
      </c>
      <c r="L50" s="71">
        <v>4</v>
      </c>
      <c r="M50" s="28">
        <f>K50*L50</f>
        <v>3.28</v>
      </c>
      <c r="N50" s="103" t="s">
        <v>151</v>
      </c>
      <c r="O50" s="104">
        <v>0.745</v>
      </c>
      <c r="P50" s="158">
        <v>46143</v>
      </c>
      <c r="Q50" s="158">
        <v>46157</v>
      </c>
      <c r="R50" s="28">
        <f>(K50-O50)/O50*100</f>
        <v>10.067114093959725</v>
      </c>
      <c r="S50" s="105">
        <f>IF(INDEX(Historical!$D$7:$D1099,MATCH(B50,Historical!$B$7:$B$1062,0))=0,"n/a",(INDEX(Historical!$C$7:$C$1062,MATCH(B50,Historical!$B$7:$B$1062,0))/INDEX(Historical!$D$7:$D$1062,MATCH(B50,Historical!$B$7:$B$1062,0))-1)*100)</f>
        <v>10.22727272727273</v>
      </c>
      <c r="T50" s="105">
        <f>IF(INDEX(Historical!$F$7:$F$1062,MATCH(B50,Historical!$B$7:$B$1062,0))=0,"n/a",((INDEX(Historical!$C$7:$C$1062,MATCH(B50,Historical!$B$7:$B$1062,0))/INDEX(Historical!$F$7:$F$1062,MATCH(B50,Historical!$B$7:$B$1062,0)))^(1/3)-1)*100)</f>
        <v>9.9384538155088631</v>
      </c>
      <c r="U50" s="105">
        <f>IF(INDEX(Historical!$H$7:$H$1062,MATCH(B50,Historical!$B$7:$B$1062,0))=0,"n/a",((INDEX(Historical!$C$7:$C$1062,MATCH(B50,Historical!$B$7:$B$1062,0))/INDEX(Historical!$H$7:$H$1062,MATCH(B50,Historical!$B$7:$B$1062,0)))^(1/5)-1)*100)</f>
        <v>10.330248749389082</v>
      </c>
      <c r="V50" s="105">
        <f>IF(INDEX(Historical!$M$7:$M$1062,MATCH(B50,Historical!$B$7:$B$1062,0))=0,"n/a",((INDEX(Historical!$C$7:$C$1062,MATCH(B50,Historical!$B$7:$B$1062,0))/INDEX(Historical!$M$7:$M$1062,MATCH(B50,Historical!$B$7:$B$1062,0)))^(1/10)-1)*100)</f>
        <v>9.7285183111327278</v>
      </c>
      <c r="W50" s="106">
        <f>IF(OR(U50&lt;=0,U50="n/a",V50&lt;=0,V50="n/a"),"n/a",U50/V50)</f>
        <v>1.0618522182938968</v>
      </c>
      <c r="X50" s="107">
        <f>IF(OR(AJ50&lt;=0,AJ50="n/a",U50&lt;=0,U50="n/a"),"n/a",U50/AJ50)</f>
        <v>0.68685164557108247</v>
      </c>
      <c r="Y50" s="123" t="s">
        <v>617</v>
      </c>
      <c r="Z50" s="101">
        <f>IF(OR(AC50&lt;0.01,AC50="n/a"),"n/a",M50/AC50*100)</f>
        <v>18.081587651598674</v>
      </c>
      <c r="AA50" s="109">
        <f>IF(OR(AC50&lt;0.01,AC50="n/a"),"n/a",I50/AC50)</f>
        <v>19.875964718853364</v>
      </c>
      <c r="AB50" s="71">
        <v>12</v>
      </c>
      <c r="AC50" s="100">
        <v>18.14</v>
      </c>
      <c r="AD50" s="100">
        <v>1.44</v>
      </c>
      <c r="AE50" s="100">
        <v>4.3499999999999996</v>
      </c>
      <c r="AF50" s="100">
        <v>7.96</v>
      </c>
      <c r="AG50" s="100">
        <v>44.879999999999995</v>
      </c>
      <c r="AH50" s="100">
        <v>11.93</v>
      </c>
      <c r="AI50" s="100">
        <v>11.76</v>
      </c>
      <c r="AJ50" s="100">
        <v>15.040000000000001</v>
      </c>
      <c r="AK50" s="100">
        <v>11.73</v>
      </c>
      <c r="AL50" s="100">
        <v>76480</v>
      </c>
      <c r="AM50" s="100">
        <v>1.02</v>
      </c>
      <c r="AN50" s="100">
        <v>1.65</v>
      </c>
      <c r="AO50" s="110">
        <f>IF(U50="n/a","n/a",IF(AA50&lt;0,"n/a",IF(AA50="n/a","n/a",J50+U50-AA50)))</f>
        <v>-8.6359947102769308</v>
      </c>
      <c r="AP50" s="111">
        <f>IF(U50="n/a","n/a",J50+U50)</f>
        <v>11.239970008576433</v>
      </c>
      <c r="AQ50" s="112">
        <f>IF(OR(AC50&lt;0.01,AC50="n/a",AF50="n/a"),"n/a",(I50/SQRT(22.5*AC50*(I50/AF50))-1)*100)</f>
        <v>165.17304971330429</v>
      </c>
      <c r="AR50" s="101">
        <f>INDEX(Historical!$C$7:$C$1063,MATCH(B50,Historical!$B$7:$B$1063,0))*IF(AH50="n/a",1.03,IF(AH50&lt;0,1.01,IF(AH50&gt;10,1.1,(1+AH50/100))))</f>
        <v>3.2010000000000005</v>
      </c>
      <c r="AS50" s="109">
        <f>IF($AI50="n/a",1.03*AR50,IF($AI50&lt;0,1.01*AR50,IF($AI50&gt;10,1.1*AR50,(1+$AI50/100)*AR50)))</f>
        <v>3.521100000000001</v>
      </c>
      <c r="AT50" s="109">
        <f>IF($AK50="n/a",1.03*AS50,IF($AK50&lt;0,1.01*AS50,IF($AK50&gt;10,1.1*AS50,(1+$AK50/100)*AS50)))</f>
        <v>3.8732100000000016</v>
      </c>
      <c r="AU50" s="109">
        <f>IF($AK50="n/a",1.03*AT50,IF($AK50&lt;0,1.01*AT50,IF($AK50&gt;10,1.1*AT50,(1+$AK50/100)*AT50)))</f>
        <v>4.2605310000000021</v>
      </c>
      <c r="AV50" s="109">
        <f>IF($AK50="n/a",1.03*AU50,IF($AK50&lt;0,1.01*AU50,IF($AK50&gt;10,1.1*AU50,(1+$AK50/100)*AU50)))</f>
        <v>4.6865841000000028</v>
      </c>
      <c r="AW50" s="109">
        <f>SUM(AR50:AV50)</f>
        <v>19.54242510000001</v>
      </c>
      <c r="AX50" s="113">
        <f>AW50/I50*100</f>
        <v>5.4201706004715042</v>
      </c>
      <c r="AY50" s="100">
        <v>0.68</v>
      </c>
      <c r="AZ50" s="100">
        <v>18.37</v>
      </c>
      <c r="BA50" s="100">
        <v>-5.7</v>
      </c>
      <c r="BB50" s="100">
        <v>5.86</v>
      </c>
      <c r="BC50" s="100">
        <v>7.13</v>
      </c>
      <c r="BE50" s="12">
        <v>2012</v>
      </c>
      <c r="BF50" s="12">
        <f>IF(BE50&gt;2020,0,IF(BE50&gt;2008,1,IF(BE50&gt;2001,2,IF(BE50&gt;1990,3,IF(BE50&gt;1980,4,IF(BE50&gt;1973,5,IF(BE50&gt;1970,6,IF(BE50&gt;1960,7,IF(BE50&gt;1958,8,IF(BE50&gt;1953,9,10))))))))))</f>
        <v>1</v>
      </c>
      <c r="BG50" s="100">
        <v>7.2900000000000009</v>
      </c>
      <c r="BH50" t="s">
        <v>121</v>
      </c>
      <c r="BI50" t="s">
        <v>122</v>
      </c>
    </row>
    <row r="51" spans="1:61" ht="11.25" customHeight="1" x14ac:dyDescent="0.2">
      <c r="A51" s="55" t="s">
        <v>148</v>
      </c>
      <c r="B51" s="55" t="s">
        <v>149</v>
      </c>
      <c r="C51" s="156" t="s">
        <v>116</v>
      </c>
      <c r="D51" s="98" t="s">
        <v>150</v>
      </c>
      <c r="E51" s="157">
        <v>32</v>
      </c>
      <c r="F51" s="2">
        <v>110</v>
      </c>
      <c r="G51" s="2" t="s">
        <v>119</v>
      </c>
      <c r="H51" s="2" t="s">
        <v>119</v>
      </c>
      <c r="I51" s="100">
        <v>60.13</v>
      </c>
      <c r="J51" s="101">
        <f>(M51/I51)*100</f>
        <v>2.3948112423083319</v>
      </c>
      <c r="K51" s="104">
        <v>0.36</v>
      </c>
      <c r="L51" s="71">
        <v>4</v>
      </c>
      <c r="M51" s="28">
        <f>K51*L51</f>
        <v>1.44</v>
      </c>
      <c r="N51" s="103" t="s">
        <v>151</v>
      </c>
      <c r="O51" s="104">
        <v>0.34</v>
      </c>
      <c r="P51" s="158">
        <v>45961</v>
      </c>
      <c r="Q51" s="158">
        <v>45978</v>
      </c>
      <c r="R51" s="28">
        <f>(K51-O51)/O51*100</f>
        <v>5.8823529411764595</v>
      </c>
      <c r="S51" s="105">
        <f>IF(INDEX(Historical!$D$7:$D1100,MATCH(B51,Historical!$B$7:$B$1062,0))=0,"n/a",(INDEX(Historical!$C$7:$C$1062,MATCH(B51,Historical!$B$7:$B$1062,0))/INDEX(Historical!$D$7:$D$1062,MATCH(B51,Historical!$B$7:$B$1062,0))-1)*100)</f>
        <v>6.153846153846132</v>
      </c>
      <c r="T51" s="105">
        <f>IF(INDEX(Historical!$F$7:$F$1062,MATCH(B51,Historical!$B$7:$B$1062,0))=0,"n/a",((INDEX(Historical!$C$7:$C$1062,MATCH(B51,Historical!$B$7:$B$1062,0))/INDEX(Historical!$F$7:$F$1062,MATCH(B51,Historical!$B$7:$B$1062,0)))^(1/3)-1)*100)</f>
        <v>6.5756716652330516</v>
      </c>
      <c r="U51" s="105">
        <f>IF(INDEX(Historical!$H$7:$H$1062,MATCH(B51,Historical!$B$7:$B$1062,0))=0,"n/a",((INDEX(Historical!$C$7:$C$1062,MATCH(B51,Historical!$B$7:$B$1062,0))/INDEX(Historical!$H$7:$H$1062,MATCH(B51,Historical!$B$7:$B$1062,0)))^(1/5)-1)*100)</f>
        <v>7.0854835608517686</v>
      </c>
      <c r="V51" s="105">
        <f>IF(INDEX(Historical!$M$7:$M$1062,MATCH(B51,Historical!$B$7:$B$1062,0))=0,"n/a",((INDEX(Historical!$C$7:$C$1062,MATCH(B51,Historical!$B$7:$B$1062,0))/INDEX(Historical!$M$7:$M$1062,MATCH(B51,Historical!$B$7:$B$1062,0)))^(1/10)-1)*100)</f>
        <v>13.765229949113289</v>
      </c>
      <c r="W51" s="106">
        <f>IF(OR(U51&lt;=0,U51="n/a",V51&lt;=0,V51="n/a"),"n/a",U51/V51)</f>
        <v>0.51473775498448482</v>
      </c>
      <c r="X51" s="107">
        <f>IF(OR(AJ51&lt;=0,AJ51="n/a",U51&lt;=0,U51="n/a"),"n/a",U51/AJ51)</f>
        <v>0.55967484682873381</v>
      </c>
      <c r="Y51" s="159"/>
      <c r="Z51" s="101">
        <f>IF(OR(AC51&lt;0.01,AC51="n/a"),"n/a",M51/AC51*100)</f>
        <v>40.111420612813369</v>
      </c>
      <c r="AA51" s="109">
        <f>IF(OR(AC51&lt;0.01,AC51="n/a"),"n/a",I51/AC51)</f>
        <v>16.749303621169918</v>
      </c>
      <c r="AB51" s="71">
        <v>12</v>
      </c>
      <c r="AC51" s="100">
        <v>3.59</v>
      </c>
      <c r="AD51" s="100">
        <v>3.01</v>
      </c>
      <c r="AE51" s="100">
        <v>2.1800000000000002</v>
      </c>
      <c r="AF51" s="100">
        <v>4.46</v>
      </c>
      <c r="AG51" s="100">
        <v>27.13</v>
      </c>
      <c r="AH51" s="100">
        <v>-2.85</v>
      </c>
      <c r="AI51" s="100">
        <v>9.36</v>
      </c>
      <c r="AJ51" s="100">
        <v>12.659999999999998</v>
      </c>
      <c r="AK51" s="100">
        <v>4.88</v>
      </c>
      <c r="AL51" s="100">
        <v>8290</v>
      </c>
      <c r="AM51" s="100">
        <v>19.919999999999998</v>
      </c>
      <c r="AN51" s="100">
        <v>0.37</v>
      </c>
      <c r="AO51" s="110">
        <f>IF(U51="n/a","n/a",IF(AA51&lt;0,"n/a",IF(AA51="n/a","n/a",J51+U51-AA51)))</f>
        <v>-7.2690088180098176</v>
      </c>
      <c r="AP51" s="111">
        <f>IF(U51="n/a","n/a",J51+U51)</f>
        <v>9.4802948031601009</v>
      </c>
      <c r="AQ51" s="112">
        <f>IF(OR(AC51&lt;0.01,AC51="n/a",AF51="n/a"),"n/a",(I51/SQRT(22.5*AC51*(I51/AF51))-1)*100)</f>
        <v>82.21098167956329</v>
      </c>
      <c r="AR51" s="101">
        <f>INDEX(Historical!$C$7:$C$1063,MATCH(B51,Historical!$B$7:$B$1063,0))*IF(AH51="n/a",1.03,IF(AH51&lt;0,1.01,IF(AH51&gt;10,1.1,(1+AH51/100))))</f>
        <v>1.3937999999999999</v>
      </c>
      <c r="AS51" s="109">
        <f>IF($AI51="n/a",1.03*AR51,IF($AI51&lt;0,1.01*AR51,IF($AI51&gt;10,1.1*AR51,(1+$AI51/100)*AR51)))</f>
        <v>1.5242596799999999</v>
      </c>
      <c r="AT51" s="109">
        <f>IF($AK51="n/a",1.03*AS51,IF($AK51&lt;0,1.01*AS51,IF($AK51&gt;10,1.1*AS51,(1+$AK51/100)*AS51)))</f>
        <v>1.5986435523839999</v>
      </c>
      <c r="AU51" s="109">
        <f>IF($AK51="n/a",1.03*AT51,IF($AK51&lt;0,1.01*AT51,IF($AK51&gt;10,1.1*AT51,(1+$AK51/100)*AT51)))</f>
        <v>1.676657357740339</v>
      </c>
      <c r="AV51" s="109">
        <f>IF($AK51="n/a",1.03*AU51,IF($AK51&lt;0,1.01*AU51,IF($AK51&gt;10,1.1*AU51,(1+$AK51/100)*AU51)))</f>
        <v>1.7584782367980674</v>
      </c>
      <c r="AW51" s="109">
        <f>SUM(AR51:AV51)</f>
        <v>7.9518388269224065</v>
      </c>
      <c r="AX51" s="113">
        <f>AW51/I51*100</f>
        <v>13.224411819262274</v>
      </c>
      <c r="AY51" s="100">
        <v>1.1599999999999999</v>
      </c>
      <c r="AZ51" s="100">
        <v>11.020000000000001</v>
      </c>
      <c r="BA51" s="100">
        <v>-26.55</v>
      </c>
      <c r="BB51" s="100">
        <v>1.23</v>
      </c>
      <c r="BC51" s="100">
        <v>-8.6999999999999993</v>
      </c>
      <c r="BE51" s="12">
        <v>1994</v>
      </c>
      <c r="BF51" s="12">
        <f>IF(BE51&gt;2020,0,IF(BE51&gt;2008,1,IF(BE51&gt;2001,2,IF(BE51&gt;1990,3,IF(BE51&gt;1980,4,IF(BE51&gt;1973,5,IF(BE51&gt;1970,6,IF(BE51&gt;1960,7,IF(BE51&gt;1958,8,IF(BE51&gt;1953,9,10))))))))))</f>
        <v>3</v>
      </c>
      <c r="BG51" s="100">
        <v>14.52</v>
      </c>
      <c r="BH51" t="s">
        <v>121</v>
      </c>
      <c r="BI51" t="s">
        <v>122</v>
      </c>
    </row>
    <row r="52" spans="1:61" ht="11.25" customHeight="1" x14ac:dyDescent="0.2">
      <c r="A52" s="55" t="s">
        <v>152</v>
      </c>
      <c r="B52" s="55" t="s">
        <v>153</v>
      </c>
      <c r="C52" s="156" t="s">
        <v>139</v>
      </c>
      <c r="D52" s="98" t="s">
        <v>140</v>
      </c>
      <c r="E52" s="157">
        <v>44</v>
      </c>
      <c r="F52" s="2">
        <v>62</v>
      </c>
      <c r="G52" s="2" t="s">
        <v>118</v>
      </c>
      <c r="H52" s="2" t="s">
        <v>118</v>
      </c>
      <c r="I52" s="100">
        <v>294.89</v>
      </c>
      <c r="J52" s="101">
        <f>(M52/I52)*100</f>
        <v>2.4551527688290551</v>
      </c>
      <c r="K52" s="104">
        <v>1.81</v>
      </c>
      <c r="L52" s="71">
        <v>4</v>
      </c>
      <c r="M52" s="28">
        <f>K52*L52</f>
        <v>7.24</v>
      </c>
      <c r="N52" s="103" t="s">
        <v>154</v>
      </c>
      <c r="O52" s="104">
        <v>1.79</v>
      </c>
      <c r="P52" s="158">
        <v>46113</v>
      </c>
      <c r="Q52" s="158">
        <v>46153</v>
      </c>
      <c r="R52" s="28">
        <f>(K52-O52)/O52*100</f>
        <v>1.1173184357541908</v>
      </c>
      <c r="S52" s="105">
        <f>IF(INDEX(Historical!$D$7:$D1101,MATCH(B52,Historical!$B$7:$B$1062,0))=0,"n/a",(INDEX(Historical!$C$7:$C$1062,MATCH(B52,Historical!$B$7:$B$1062,0))/INDEX(Historical!$D$7:$D$1062,MATCH(B52,Historical!$B$7:$B$1062,0))-1)*100)</f>
        <v>1.1331444759206777</v>
      </c>
      <c r="T52" s="105">
        <f>IF(INDEX(Historical!$F$7:$F$1062,MATCH(B52,Historical!$B$7:$B$1062,0))=0,"n/a",((INDEX(Historical!$C$7:$C$1062,MATCH(B52,Historical!$B$7:$B$1062,0))/INDEX(Historical!$F$7:$F$1062,MATCH(B52,Historical!$B$7:$B$1062,0)))^(1/3)-1)*100)</f>
        <v>3.9314609252725896</v>
      </c>
      <c r="U52" s="105">
        <f>IF(INDEX(Historical!$H$7:$H$1062,MATCH(B52,Historical!$B$7:$B$1062,0))=0,"n/a",((INDEX(Historical!$C$7:$C$1062,MATCH(B52,Historical!$B$7:$B$1062,0))/INDEX(Historical!$H$7:$H$1062,MATCH(B52,Historical!$B$7:$B$1062,0)))^(1/5)-1)*100)</f>
        <v>6.6285959026347374</v>
      </c>
      <c r="V52" s="105">
        <f>IF(INDEX(Historical!$M$7:$M$1062,MATCH(B52,Historical!$B$7:$B$1062,0))=0,"n/a",((INDEX(Historical!$C$7:$C$1062,MATCH(B52,Historical!$B$7:$B$1062,0))/INDEX(Historical!$M$7:$M$1062,MATCH(B52,Historical!$B$7:$B$1062,0)))^(1/10)-1)*100)</f>
        <v>8.3564637752392414</v>
      </c>
      <c r="W52" s="106">
        <f>IF(OR(U52&lt;=0,U52="n/a",V52&lt;=0,V52="n/a"),"n/a",U52/V52)</f>
        <v>0.79322977768128533</v>
      </c>
      <c r="X52" s="107" t="str">
        <f>IF(OR(AJ52&lt;=0,AJ52="n/a",U52&lt;=0,U52="n/a"),"n/a",U52/AJ52)</f>
        <v>n/a</v>
      </c>
      <c r="Y52" s="55"/>
      <c r="Z52" s="101" t="str">
        <f>IF(OR(AC52&lt;0.01,AC52="n/a"),"n/a",M52/AC52*100)</f>
        <v>n/a</v>
      </c>
      <c r="AA52" s="109" t="str">
        <f>IF(OR(AC52&lt;0.01,AC52="n/a"),"n/a",I52/AC52)</f>
        <v>n/a</v>
      </c>
      <c r="AB52" s="71">
        <v>9</v>
      </c>
      <c r="AC52" s="100">
        <v>-0.22</v>
      </c>
      <c r="AD52" s="100">
        <v>2.2200000000000002</v>
      </c>
      <c r="AE52" s="100">
        <v>5.21</v>
      </c>
      <c r="AF52" s="100">
        <v>4.7300000000000004</v>
      </c>
      <c r="AG52" s="100">
        <v>-0.32</v>
      </c>
      <c r="AH52" s="100">
        <v>11.26</v>
      </c>
      <c r="AI52" s="100">
        <v>7.76</v>
      </c>
      <c r="AJ52" s="100" t="s">
        <v>142</v>
      </c>
      <c r="AK52" s="100">
        <v>9.1999999999999993</v>
      </c>
      <c r="AL52" s="100">
        <v>65670</v>
      </c>
      <c r="AM52" s="100">
        <v>0.06</v>
      </c>
      <c r="AN52" s="100">
        <v>1.31</v>
      </c>
      <c r="AO52" s="110" t="str">
        <f>IF(U52="n/a","n/a",IF(AA52&lt;0,"n/a",IF(AA52="n/a","n/a",J52+U52-AA52)))</f>
        <v>n/a</v>
      </c>
      <c r="AP52" s="111">
        <f>IF(U52="n/a","n/a",J52+U52)</f>
        <v>9.0837486714637929</v>
      </c>
      <c r="AQ52" s="112" t="str">
        <f>IF(OR(AC52&lt;0.01,AC52="n/a",AF52="n/a"),"n/a",(I52/SQRT(22.5*AC52*(I52/AF52))-1)*100)</f>
        <v>n/a</v>
      </c>
      <c r="AR52" s="101">
        <f>INDEX(Historical!$C$7:$C$1063,MATCH(B52,Historical!$B$7:$B$1063,0))*IF(AH52="n/a",1.03,IF(AH52&lt;0,1.01,IF(AH52&gt;10,1.1,(1+AH52/100))))</f>
        <v>7.8540000000000001</v>
      </c>
      <c r="AS52" s="109">
        <f>IF($AI52="n/a",1.03*AR52,IF($AI52&lt;0,1.01*AR52,IF($AI52&gt;10,1.1*AR52,(1+$AI52/100)*AR52)))</f>
        <v>8.4634703999999985</v>
      </c>
      <c r="AT52" s="109">
        <f>IF($AK52="n/a",1.03*AS52,IF($AK52&lt;0,1.01*AS52,IF($AK52&gt;10,1.1*AS52,(1+$AK52/100)*AS52)))</f>
        <v>9.2421096767999984</v>
      </c>
      <c r="AU52" s="109">
        <f>IF($AK52="n/a",1.03*AT52,IF($AK52&lt;0,1.01*AT52,IF($AK52&gt;10,1.1*AT52,(1+$AK52/100)*AT52)))</f>
        <v>10.092383767065598</v>
      </c>
      <c r="AV52" s="109">
        <f>IF($AK52="n/a",1.03*AU52,IF($AK52&lt;0,1.01*AU52,IF($AK52&gt;10,1.1*AU52,(1+$AK52/100)*AU52)))</f>
        <v>11.020883073635634</v>
      </c>
      <c r="AW52" s="109">
        <f>SUM(AR52:AV52)</f>
        <v>46.672846917501232</v>
      </c>
      <c r="AX52" s="113">
        <f>AW52/I52*100</f>
        <v>15.827205709756598</v>
      </c>
      <c r="AY52" s="100">
        <v>0.73</v>
      </c>
      <c r="AZ52" s="100">
        <v>28.71</v>
      </c>
      <c r="BA52" s="100">
        <v>-6.35</v>
      </c>
      <c r="BB52" s="100">
        <v>1.8900000000000001</v>
      </c>
      <c r="BC52" s="100">
        <v>6.76</v>
      </c>
      <c r="BE52" s="12">
        <v>1983</v>
      </c>
      <c r="BF52" s="12">
        <f>IF(BE52&gt;2020,0,IF(BE52&gt;2008,1,IF(BE52&gt;2001,2,IF(BE52&gt;1990,3,IF(BE52&gt;1980,4,IF(BE52&gt;1973,5,IF(BE52&gt;1970,6,IF(BE52&gt;1960,7,IF(BE52&gt;1958,8,IF(BE52&gt;1953,9,10))))))))))</f>
        <v>4</v>
      </c>
      <c r="BG52" s="100">
        <v>-0.12</v>
      </c>
      <c r="BH52" t="s">
        <v>121</v>
      </c>
      <c r="BI52" t="s">
        <v>122</v>
      </c>
    </row>
    <row r="53" spans="1:61" ht="11.25" customHeight="1" x14ac:dyDescent="0.2">
      <c r="A53" s="123" t="s">
        <v>618</v>
      </c>
      <c r="B53" s="55" t="s">
        <v>619</v>
      </c>
      <c r="C53" s="156" t="s">
        <v>198</v>
      </c>
      <c r="D53" s="98" t="s">
        <v>199</v>
      </c>
      <c r="E53" s="157">
        <v>13</v>
      </c>
      <c r="F53" s="2">
        <v>417</v>
      </c>
      <c r="G53" s="2" t="s">
        <v>146</v>
      </c>
      <c r="H53" s="2" t="s">
        <v>146</v>
      </c>
      <c r="I53" s="100">
        <v>160.69999999999999</v>
      </c>
      <c r="J53" s="101">
        <f>(M53/I53)*100</f>
        <v>0.62227753578095835</v>
      </c>
      <c r="K53" s="104">
        <v>0.25</v>
      </c>
      <c r="L53" s="71">
        <v>4</v>
      </c>
      <c r="M53" s="28">
        <f>K53*L53</f>
        <v>1</v>
      </c>
      <c r="N53" s="103" t="s">
        <v>147</v>
      </c>
      <c r="O53" s="104">
        <v>0.16500000000000001</v>
      </c>
      <c r="P53" s="158">
        <v>46007</v>
      </c>
      <c r="Q53" s="158">
        <v>46029</v>
      </c>
      <c r="R53" s="28">
        <f>(K53-O53)/O53*100</f>
        <v>51.515151515151501</v>
      </c>
      <c r="S53" s="105">
        <f>IF(INDEX(Historical!$D$7:$D1102,MATCH(B53,Historical!$B$7:$B$1062,0))=0,"n/a",(INDEX(Historical!$C$7:$C$1062,MATCH(B53,Historical!$B$7:$B$1062,0))/INDEX(Historical!$D$7:$D$1062,MATCH(B53,Historical!$B$7:$B$1062,0))-1)*100)</f>
        <v>33.33333333333335</v>
      </c>
      <c r="T53" s="105">
        <f>IF(INDEX(Historical!$F$7:$F$1062,MATCH(B53,Historical!$B$7:$B$1062,0))=0,"n/a",((INDEX(Historical!$C$7:$C$1062,MATCH(B53,Historical!$B$7:$B$1062,0))/INDEX(Historical!$F$7:$F$1062,MATCH(B53,Historical!$B$7:$B$1062,0)))^(1/3)-1)*100)</f>
        <v>18.166575046750122</v>
      </c>
      <c r="U53" s="105">
        <f>IF(INDEX(Historical!$H$7:$H$1062,MATCH(B53,Historical!$B$7:$B$1062,0))=0,"n/a",((INDEX(Historical!$C$7:$C$1062,MATCH(B53,Historical!$B$7:$B$1062,0))/INDEX(Historical!$H$7:$H$1062,MATCH(B53,Historical!$B$7:$B$1062,0)))^(1/5)-1)*100)</f>
        <v>21.428543377443866</v>
      </c>
      <c r="V53" s="105">
        <f>IF(INDEX(Historical!$M$7:$M$1062,MATCH(B53,Historical!$B$7:$B$1062,0))=0,"n/a",((INDEX(Historical!$C$7:$C$1062,MATCH(B53,Historical!$B$7:$B$1062,0))/INDEX(Historical!$M$7:$M$1062,MATCH(B53,Historical!$B$7:$B$1062,0)))^(1/10)-1)*100)</f>
        <v>17.755084865557123</v>
      </c>
      <c r="W53" s="106">
        <f>IF(OR(U53&lt;=0,U53="n/a",V53&lt;=0,V53="n/a"),"n/a",U53/V53)</f>
        <v>1.2068961393145938</v>
      </c>
      <c r="X53" s="107">
        <f>IF(OR(AJ53&lt;=0,AJ53="n/a",U53&lt;=0,U53="n/a"),"n/a",U53/AJ53)</f>
        <v>0.76942705125471689</v>
      </c>
      <c r="Y53" s="123"/>
      <c r="Z53" s="101">
        <f>IF(OR(AC53&lt;0.01,AC53="n/a"),"n/a",M53/AC53*100)</f>
        <v>25.062656641604008</v>
      </c>
      <c r="AA53" s="109">
        <f>IF(OR(AC53&lt;0.01,AC53="n/a"),"n/a",I53/AC53)</f>
        <v>40.27568922305764</v>
      </c>
      <c r="AB53" s="71">
        <v>12</v>
      </c>
      <c r="AC53" s="100">
        <v>3.99</v>
      </c>
      <c r="AD53" s="100">
        <v>0.85</v>
      </c>
      <c r="AE53" s="100">
        <v>6.81</v>
      </c>
      <c r="AF53" s="100">
        <v>14.13</v>
      </c>
      <c r="AG53" s="100">
        <v>38.080000000000005</v>
      </c>
      <c r="AH53" s="100">
        <v>56.830000000000005</v>
      </c>
      <c r="AI53" s="100">
        <v>21.54</v>
      </c>
      <c r="AJ53" s="100">
        <v>27.85</v>
      </c>
      <c r="AK53" s="100">
        <v>29.56</v>
      </c>
      <c r="AL53" s="100">
        <v>197700</v>
      </c>
      <c r="AM53" s="100">
        <v>0.48</v>
      </c>
      <c r="AN53" s="100">
        <v>1.21</v>
      </c>
      <c r="AO53" s="110">
        <f>IF(U53="n/a","n/a",IF(AA53&lt;0,"n/a",IF(AA53="n/a","n/a",J53+U53-AA53)))</f>
        <v>-18.224868309832814</v>
      </c>
      <c r="AP53" s="111">
        <f>IF(U53="n/a","n/a",J53+U53)</f>
        <v>22.050820913224825</v>
      </c>
      <c r="AQ53" s="112">
        <f>IF(OR(AC53&lt;0.01,AC53="n/a",AF53="n/a"),"n/a",(I53/SQRT(22.5*AC53*(I53/AF53))-1)*100)</f>
        <v>402.92278564487606</v>
      </c>
      <c r="AR53" s="101">
        <f>INDEX(Historical!$C$7:$C$1063,MATCH(B53,Historical!$B$7:$B$1063,0))*IF(AH53="n/a",1.03,IF(AH53&lt;0,1.01,IF(AH53&gt;10,1.1,(1+AH53/100))))</f>
        <v>0.72600000000000009</v>
      </c>
      <c r="AS53" s="109">
        <f>IF($AI53="n/a",1.03*AR53,IF($AI53&lt;0,1.01*AR53,IF($AI53&gt;10,1.1*AR53,(1+$AI53/100)*AR53)))</f>
        <v>0.7986000000000002</v>
      </c>
      <c r="AT53" s="109">
        <f>IF($AK53="n/a",1.03*AS53,IF($AK53&lt;0,1.01*AS53,IF($AK53&gt;10,1.1*AS53,(1+$AK53/100)*AS53)))</f>
        <v>0.87846000000000024</v>
      </c>
      <c r="AU53" s="109">
        <f>IF($AK53="n/a",1.03*AT53,IF($AK53&lt;0,1.01*AT53,IF($AK53&gt;10,1.1*AT53,(1+$AK53/100)*AT53)))</f>
        <v>0.96630600000000033</v>
      </c>
      <c r="AV53" s="109">
        <f>IF($AK53="n/a",1.03*AU53,IF($AK53&lt;0,1.01*AU53,IF($AK53&gt;10,1.1*AU53,(1+$AK53/100)*AU53)))</f>
        <v>1.0629366000000005</v>
      </c>
      <c r="AW53" s="109">
        <f>SUM(AR53:AV53)</f>
        <v>4.4323026000000016</v>
      </c>
      <c r="AX53" s="113">
        <f>AW53/I53*100</f>
        <v>2.7581223397635357</v>
      </c>
      <c r="AY53" s="100">
        <v>1.26</v>
      </c>
      <c r="AZ53" s="100">
        <v>56.379999999999995</v>
      </c>
      <c r="BA53" s="100">
        <v>-9.98</v>
      </c>
      <c r="BB53" s="100">
        <v>4.3999999999999995</v>
      </c>
      <c r="BC53" s="100">
        <v>13.07</v>
      </c>
      <c r="BE53" s="12">
        <v>2012</v>
      </c>
      <c r="BF53" s="12">
        <f>IF(BE53&gt;2020,0,IF(BE53&gt;2008,1,IF(BE53&gt;2001,2,IF(BE53&gt;1990,3,IF(BE53&gt;1980,4,IF(BE53&gt;1973,5,IF(BE53&gt;1970,6,IF(BE53&gt;1960,7,IF(BE53&gt;1958,8,IF(BE53&gt;1953,9,10))))))))))</f>
        <v>1</v>
      </c>
      <c r="BG53" s="100">
        <v>14.6</v>
      </c>
      <c r="BH53" t="s">
        <v>121</v>
      </c>
      <c r="BI53" t="s">
        <v>122</v>
      </c>
    </row>
    <row r="54" spans="1:61" ht="11.25" customHeight="1" x14ac:dyDescent="0.2">
      <c r="A54" s="146" t="s">
        <v>620</v>
      </c>
      <c r="B54" s="55" t="s">
        <v>621</v>
      </c>
      <c r="C54" s="156" t="s">
        <v>134</v>
      </c>
      <c r="D54" s="98" t="s">
        <v>157</v>
      </c>
      <c r="E54" s="157">
        <v>15</v>
      </c>
      <c r="F54" s="2">
        <v>328</v>
      </c>
      <c r="G54" s="2" t="s">
        <v>146</v>
      </c>
      <c r="H54" s="2" t="s">
        <v>146</v>
      </c>
      <c r="I54" s="100">
        <v>54</v>
      </c>
      <c r="J54" s="101">
        <f>(M54/I54)*100</f>
        <v>4.2962962962962958</v>
      </c>
      <c r="K54" s="104">
        <v>0.57999999999999996</v>
      </c>
      <c r="L54" s="71">
        <v>4</v>
      </c>
      <c r="M54" s="28">
        <f>K54*L54</f>
        <v>2.3199999999999998</v>
      </c>
      <c r="N54" s="103" t="s">
        <v>273</v>
      </c>
      <c r="O54" s="104">
        <v>0.56999999999999995</v>
      </c>
      <c r="P54" s="158">
        <v>46007</v>
      </c>
      <c r="Q54" s="158">
        <v>46010</v>
      </c>
      <c r="R54" s="28">
        <f>(K54-O54)/O54*100</f>
        <v>1.7543859649122824</v>
      </c>
      <c r="S54" s="105">
        <f>IF(INDEX(Historical!$D$7:$D1103,MATCH(B54,Historical!$B$7:$B$1062,0))=0,"n/a",(INDEX(Historical!$C$7:$C$1062,MATCH(B54,Historical!$B$7:$B$1062,0))/INDEX(Historical!$D$7:$D$1062,MATCH(B54,Historical!$B$7:$B$1062,0))-1)*100)</f>
        <v>1.7777777777777892</v>
      </c>
      <c r="T54" s="105">
        <f>IF(INDEX(Historical!$F$7:$F$1062,MATCH(B54,Historical!$B$7:$B$1062,0))=0,"n/a",((INDEX(Historical!$C$7:$C$1062,MATCH(B54,Historical!$B$7:$B$1062,0))/INDEX(Historical!$F$7:$F$1062,MATCH(B54,Historical!$B$7:$B$1062,0)))^(1/3)-1)*100)</f>
        <v>1.8103466507693788</v>
      </c>
      <c r="U54" s="105">
        <f>IF(INDEX(Historical!$H$7:$H$1062,MATCH(B54,Historical!$B$7:$B$1062,0))=0,"n/a",((INDEX(Historical!$C$7:$C$1062,MATCH(B54,Historical!$B$7:$B$1062,0))/INDEX(Historical!$H$7:$H$1062,MATCH(B54,Historical!$B$7:$B$1062,0)))^(1/5)-1)*100)</f>
        <v>1.9423003883757728</v>
      </c>
      <c r="V54" s="105">
        <f>IF(INDEX(Historical!$M$7:$M$1062,MATCH(B54,Historical!$B$7:$B$1062,0))=0,"n/a",((INDEX(Historical!$C$7:$C$1062,MATCH(B54,Historical!$B$7:$B$1062,0))/INDEX(Historical!$M$7:$M$1062,MATCH(B54,Historical!$B$7:$B$1062,0)))^(1/10)-1)*100)</f>
        <v>1.9382955698704629</v>
      </c>
      <c r="W54" s="106">
        <f>IF(OR(U54&lt;=0,U54="n/a",V54&lt;=0,V54="n/a"),"n/a",U54/V54)</f>
        <v>1.0020661547018743</v>
      </c>
      <c r="X54" s="107" t="str">
        <f>IF(OR(AJ54&lt;=0,AJ54="n/a",U54&lt;=0,U54="n/a"),"n/a",U54/AJ54)</f>
        <v>n/a</v>
      </c>
      <c r="Y54" s="165"/>
      <c r="Z54" s="101" t="str">
        <f>IF(OR(AC54&lt;0.01,AC54="n/a"),"n/a",M54/AC54*100)</f>
        <v>n/a</v>
      </c>
      <c r="AA54" s="109" t="str">
        <f>IF(OR(AC54&lt;0.01,AC54="n/a"),"n/a",I54/AC54)</f>
        <v>n/a</v>
      </c>
      <c r="AB54" s="71">
        <v>12</v>
      </c>
      <c r="AC54" s="100" t="s">
        <v>142</v>
      </c>
      <c r="AD54" s="100" t="s">
        <v>142</v>
      </c>
      <c r="AE54" s="100" t="s">
        <v>142</v>
      </c>
      <c r="AF54" s="100" t="s">
        <v>142</v>
      </c>
      <c r="AG54" s="100" t="s">
        <v>142</v>
      </c>
      <c r="AH54" s="100" t="s">
        <v>142</v>
      </c>
      <c r="AI54" s="100" t="s">
        <v>142</v>
      </c>
      <c r="AJ54" s="100" t="s">
        <v>142</v>
      </c>
      <c r="AK54" s="100" t="s">
        <v>142</v>
      </c>
      <c r="AL54" s="100" t="s">
        <v>142</v>
      </c>
      <c r="AM54" s="100" t="s">
        <v>142</v>
      </c>
      <c r="AN54" s="100" t="s">
        <v>142</v>
      </c>
      <c r="AO54" s="110" t="str">
        <f>IF(U54="n/a","n/a",IF(AA54&lt;0,"n/a",IF(AA54="n/a","n/a",J54+U54-AA54)))</f>
        <v>n/a</v>
      </c>
      <c r="AP54" s="111">
        <f>IF(U54="n/a","n/a",J54+U54)</f>
        <v>6.2385966846720686</v>
      </c>
      <c r="AQ54" s="112" t="str">
        <f>IF(OR(AC54&lt;0.01,AC54="n/a",AF54="n/a"),"n/a",(I54/SQRT(22.5*AC54*(I54/AF54))-1)*100)</f>
        <v>n/a</v>
      </c>
      <c r="AR54" s="101">
        <f>INDEX(Historical!$C$7:$C$1063,MATCH(B54,Historical!$B$7:$B$1063,0))*IF(AH54="n/a",1.03,IF(AH54&lt;0,1.01,IF(AH54&gt;10,1.1,(1+AH54/100))))</f>
        <v>2.3587000000000002</v>
      </c>
      <c r="AS54" s="109">
        <f>IF($AI54="n/a",1.03*AR54,IF($AI54&lt;0,1.01*AR54,IF($AI54&gt;10,1.1*AR54,(1+$AI54/100)*AR54)))</f>
        <v>2.4294610000000003</v>
      </c>
      <c r="AT54" s="109">
        <f>IF($AK54="n/a",1.03*AS54,IF($AK54&lt;0,1.01*AS54,IF($AK54&gt;10,1.1*AS54,(1+$AK54/100)*AS54)))</f>
        <v>2.5023448300000002</v>
      </c>
      <c r="AU54" s="109">
        <f>IF($AK54="n/a",1.03*AT54,IF($AK54&lt;0,1.01*AT54,IF($AK54&gt;10,1.1*AT54,(1+$AK54/100)*AT54)))</f>
        <v>2.5774151749</v>
      </c>
      <c r="AV54" s="109">
        <f>IF($AK54="n/a",1.03*AU54,IF($AK54&lt;0,1.01*AU54,IF($AK54&gt;10,1.1*AU54,(1+$AK54/100)*AU54)))</f>
        <v>2.6547376301470003</v>
      </c>
      <c r="AW54" s="109">
        <f>SUM(AR54:AV54)</f>
        <v>12.522658635047001</v>
      </c>
      <c r="AX54" s="113">
        <f>AW54/I54*100</f>
        <v>23.190108583420376</v>
      </c>
      <c r="AY54" s="100" t="s">
        <v>142</v>
      </c>
      <c r="AZ54" s="100" t="s">
        <v>142</v>
      </c>
      <c r="BA54" s="100" t="s">
        <v>142</v>
      </c>
      <c r="BB54" s="100" t="s">
        <v>142</v>
      </c>
      <c r="BC54" s="100" t="s">
        <v>142</v>
      </c>
      <c r="BD54" s="20" t="s">
        <v>108</v>
      </c>
      <c r="BE54" s="12">
        <v>2012</v>
      </c>
      <c r="BF54" s="12">
        <f>IF(BE54&gt;2020,0,IF(BE54&gt;2008,1,IF(BE54&gt;2001,2,IF(BE54&gt;1990,3,IF(BE54&gt;1980,4,IF(BE54&gt;1973,5,IF(BE54&gt;1970,6,IF(BE54&gt;1960,7,IF(BE54&gt;1958,8,IF(BE54&gt;1953,9,10))))))))))</f>
        <v>1</v>
      </c>
      <c r="BG54" s="100" t="s">
        <v>142</v>
      </c>
      <c r="BH54" t="s">
        <v>121</v>
      </c>
      <c r="BI54" t="s">
        <v>122</v>
      </c>
    </row>
    <row r="55" spans="1:61" ht="11.25" customHeight="1" x14ac:dyDescent="0.2">
      <c r="A55" s="123" t="s">
        <v>622</v>
      </c>
      <c r="B55" s="55" t="s">
        <v>623</v>
      </c>
      <c r="C55" s="156" t="s">
        <v>116</v>
      </c>
      <c r="D55" s="98" t="s">
        <v>150</v>
      </c>
      <c r="E55" s="157">
        <v>15</v>
      </c>
      <c r="F55" s="2">
        <v>333</v>
      </c>
      <c r="G55" s="2" t="s">
        <v>146</v>
      </c>
      <c r="H55" s="2" t="s">
        <v>146</v>
      </c>
      <c r="I55" s="100">
        <v>39.6</v>
      </c>
      <c r="J55" s="101">
        <f>(M55/I55)*100</f>
        <v>2.7272727272727275</v>
      </c>
      <c r="K55" s="104">
        <v>0.27</v>
      </c>
      <c r="L55" s="71">
        <v>4</v>
      </c>
      <c r="M55" s="28">
        <f>K55*L55</f>
        <v>1.08</v>
      </c>
      <c r="N55" s="103" t="s">
        <v>154</v>
      </c>
      <c r="O55" s="104">
        <v>0.26</v>
      </c>
      <c r="P55" s="158">
        <v>46056</v>
      </c>
      <c r="Q55" s="158">
        <v>46071</v>
      </c>
      <c r="R55" s="28">
        <f>(K55-O55)/O55*100</f>
        <v>3.8461538461538494</v>
      </c>
      <c r="S55" s="105">
        <f>IF(INDEX(Historical!$D$7:$D1104,MATCH(B55,Historical!$B$7:$B$1062,0))=0,"n/a",(INDEX(Historical!$C$7:$C$1062,MATCH(B55,Historical!$B$7:$B$1062,0))/INDEX(Historical!$D$7:$D$1062,MATCH(B55,Historical!$B$7:$B$1062,0))-1)*100)</f>
        <v>4.0000000000000036</v>
      </c>
      <c r="T55" s="105">
        <f>IF(INDEX(Historical!$F$7:$F$1062,MATCH(B55,Historical!$B$7:$B$1062,0))=0,"n/a",((INDEX(Historical!$C$7:$C$1062,MATCH(B55,Historical!$B$7:$B$1062,0))/INDEX(Historical!$F$7:$F$1062,MATCH(B55,Historical!$B$7:$B$1062,0)))^(1/3)-1)*100)</f>
        <v>5.7264270346431223</v>
      </c>
      <c r="U55" s="105">
        <f>IF(INDEX(Historical!$H$7:$H$1062,MATCH(B55,Historical!$B$7:$B$1062,0))=0,"n/a",((INDEX(Historical!$C$7:$C$1062,MATCH(B55,Historical!$B$7:$B$1062,0))/INDEX(Historical!$H$7:$H$1062,MATCH(B55,Historical!$B$7:$B$1062,0)))^(1/5)-1)*100)</f>
        <v>6.756521663494941</v>
      </c>
      <c r="V55" s="105">
        <f>IF(INDEX(Historical!$M$7:$M$1062,MATCH(B55,Historical!$B$7:$B$1062,0))=0,"n/a",((INDEX(Historical!$C$7:$C$1062,MATCH(B55,Historical!$B$7:$B$1062,0))/INDEX(Historical!$M$7:$M$1062,MATCH(B55,Historical!$B$7:$B$1062,0)))^(1/10)-1)*100)</f>
        <v>8.9828262537239301</v>
      </c>
      <c r="W55" s="106">
        <f>IF(OR(U55&lt;=0,U55="n/a",V55&lt;=0,V55="n/a"),"n/a",U55/V55)</f>
        <v>0.75215989630145075</v>
      </c>
      <c r="X55" s="107">
        <f>IF(OR(AJ55&lt;=0,AJ55="n/a",U55&lt;=0,U55="n/a"),"n/a",U55/AJ55)</f>
        <v>0.19995624928958097</v>
      </c>
      <c r="Y55" s="166"/>
      <c r="Z55" s="101">
        <f>IF(OR(AC55&lt;0.01,AC55="n/a"),"n/a",M55/AC55*100)</f>
        <v>33.962264150943398</v>
      </c>
      <c r="AA55" s="109">
        <f>IF(OR(AC55&lt;0.01,AC55="n/a"),"n/a",I55/AC55)</f>
        <v>12.452830188679245</v>
      </c>
      <c r="AB55" s="71">
        <v>2</v>
      </c>
      <c r="AC55" s="100">
        <v>3.18</v>
      </c>
      <c r="AD55" s="100" t="s">
        <v>142</v>
      </c>
      <c r="AE55" s="100">
        <v>0.59</v>
      </c>
      <c r="AF55" s="100">
        <v>1.63</v>
      </c>
      <c r="AG55" s="100">
        <v>13.76</v>
      </c>
      <c r="AH55" s="100">
        <v>-15.85</v>
      </c>
      <c r="AI55" s="100" t="s">
        <v>142</v>
      </c>
      <c r="AJ55" s="100">
        <v>33.79</v>
      </c>
      <c r="AK55" s="100" t="s">
        <v>142</v>
      </c>
      <c r="AL55" s="100">
        <v>826.38</v>
      </c>
      <c r="AM55" s="100">
        <v>3.0300000000000002</v>
      </c>
      <c r="AN55" s="100">
        <v>0.56000000000000005</v>
      </c>
      <c r="AO55" s="110">
        <f>IF(U55="n/a","n/a",IF(AA55&lt;0,"n/a",IF(AA55="n/a","n/a",J55+U55-AA55)))</f>
        <v>-2.9690357979115767</v>
      </c>
      <c r="AP55" s="111">
        <f>IF(U55="n/a","n/a",J55+U55)</f>
        <v>9.4837943907676685</v>
      </c>
      <c r="AQ55" s="112">
        <f>IF(OR(AC55&lt;0.01,AC55="n/a",AF55="n/a"),"n/a",(I55/SQRT(22.5*AC55*(I55/AF55))-1)*100)</f>
        <v>-5.019035339712719</v>
      </c>
      <c r="AR55" s="101">
        <f>INDEX(Historical!$C$7:$C$1063,MATCH(B55,Historical!$B$7:$B$1063,0))*IF(AH55="n/a",1.03,IF(AH55&lt;0,1.01,IF(AH55&gt;10,1.1,(1+AH55/100))))</f>
        <v>1.0504</v>
      </c>
      <c r="AS55" s="109">
        <f>IF($AI55="n/a",1.03*AR55,IF($AI55&lt;0,1.01*AR55,IF($AI55&gt;10,1.1*AR55,(1+$AI55/100)*AR55)))</f>
        <v>1.081912</v>
      </c>
      <c r="AT55" s="109">
        <f>IF($AK55="n/a",1.03*AS55,IF($AK55&lt;0,1.01*AS55,IF($AK55&gt;10,1.1*AS55,(1+$AK55/100)*AS55)))</f>
        <v>1.11436936</v>
      </c>
      <c r="AU55" s="109">
        <f>IF($AK55="n/a",1.03*AT55,IF($AK55&lt;0,1.01*AT55,IF($AK55&gt;10,1.1*AT55,(1+$AK55/100)*AT55)))</f>
        <v>1.1478004408</v>
      </c>
      <c r="AV55" s="109">
        <f>IF($AK55="n/a",1.03*AU55,IF($AK55&lt;0,1.01*AU55,IF($AK55&gt;10,1.1*AU55,(1+$AK55/100)*AU55)))</f>
        <v>1.182234454024</v>
      </c>
      <c r="AW55" s="109">
        <f>SUM(AR55:AV55)</f>
        <v>5.5767162548239995</v>
      </c>
      <c r="AX55" s="113">
        <f>AW55/I55*100</f>
        <v>14.082616805111108</v>
      </c>
      <c r="AY55" s="100">
        <v>1.1399999999999999</v>
      </c>
      <c r="AZ55" s="100">
        <v>28.78</v>
      </c>
      <c r="BA55" s="100">
        <v>-22.17</v>
      </c>
      <c r="BB55" s="100">
        <v>-0.4</v>
      </c>
      <c r="BC55" s="100">
        <v>5.7</v>
      </c>
      <c r="BE55" s="12">
        <v>2012</v>
      </c>
      <c r="BF55" s="12">
        <f>IF(BE55&gt;2020,0,IF(BE55&gt;2008,1,IF(BE55&gt;2001,2,IF(BE55&gt;1990,3,IF(BE55&gt;1980,4,IF(BE55&gt;1973,5,IF(BE55&gt;1970,6,IF(BE55&gt;1960,7,IF(BE55&gt;1958,8,IF(BE55&gt;1953,9,10))))))))))</f>
        <v>1</v>
      </c>
      <c r="BG55" s="100">
        <v>6.05</v>
      </c>
      <c r="BH55" t="s">
        <v>121</v>
      </c>
      <c r="BI55" t="s">
        <v>122</v>
      </c>
    </row>
    <row r="56" spans="1:61" ht="11.25" customHeight="1" x14ac:dyDescent="0.2">
      <c r="A56" s="55" t="s">
        <v>1386</v>
      </c>
      <c r="B56" s="55" t="s">
        <v>1387</v>
      </c>
      <c r="C56" s="156" t="s">
        <v>134</v>
      </c>
      <c r="D56" s="98" t="s">
        <v>186</v>
      </c>
      <c r="E56" s="157">
        <v>7</v>
      </c>
      <c r="F56" s="2">
        <v>609</v>
      </c>
      <c r="G56" s="2" t="s">
        <v>146</v>
      </c>
      <c r="H56" s="2" t="s">
        <v>146</v>
      </c>
      <c r="I56" s="100">
        <v>128.09</v>
      </c>
      <c r="J56" s="101">
        <f>(M56/I56)*100</f>
        <v>4.2157857756265127</v>
      </c>
      <c r="K56" s="104">
        <v>1.35</v>
      </c>
      <c r="L56" s="71">
        <v>4</v>
      </c>
      <c r="M56" s="28">
        <f>K56*L56</f>
        <v>5.4</v>
      </c>
      <c r="N56" s="103" t="s">
        <v>158</v>
      </c>
      <c r="O56" s="104">
        <v>1.1200000000000001</v>
      </c>
      <c r="P56" s="158">
        <v>46098</v>
      </c>
      <c r="Q56" s="158">
        <v>46112</v>
      </c>
      <c r="R56" s="28">
        <f>(K56-O56)/O56*100</f>
        <v>20.535714285714281</v>
      </c>
      <c r="S56" s="105">
        <f>IF(INDEX(Historical!$D$7:$D1105,MATCH(B56,Historical!$B$7:$B$1062,0))=0,"n/a",(INDEX(Historical!$C$7:$C$1062,MATCH(B56,Historical!$B$7:$B$1062,0))/INDEX(Historical!$D$7:$D$1062,MATCH(B56,Historical!$B$7:$B$1062,0))-1)*100)</f>
        <v>20.430107526881724</v>
      </c>
      <c r="T56" s="105">
        <f>IF(INDEX(Historical!$F$7:$F$1062,MATCH(B56,Historical!$B$7:$B$1062,0))=0,"n/a",((INDEX(Historical!$C$7:$C$1062,MATCH(B56,Historical!$B$7:$B$1062,0))/INDEX(Historical!$F$7:$F$1062,MATCH(B56,Historical!$B$7:$B$1062,0)))^(1/3)-1)*100)</f>
        <v>22.451110826194331</v>
      </c>
      <c r="U56" s="105">
        <f>IF(INDEX(Historical!$H$7:$H$1062,MATCH(B56,Historical!$B$7:$B$1062,0))=0,"n/a",((INDEX(Historical!$C$7:$C$1062,MATCH(B56,Historical!$B$7:$B$1062,0))/INDEX(Historical!$H$7:$H$1062,MATCH(B56,Historical!$B$7:$B$1062,0)))^(1/5)-1)*100)</f>
        <v>22.865967908314722</v>
      </c>
      <c r="V56" s="105">
        <f>IF(INDEX(Historical!$M$7:$M$1062,MATCH(B56,Historical!$B$7:$B$1062,0))=0,"n/a",((INDEX(Historical!$C$7:$C$1062,MATCH(B56,Historical!$B$7:$B$1062,0))/INDEX(Historical!$M$7:$M$1062,MATCH(B56,Historical!$B$7:$B$1062,0)))^(1/10)-1)*100)</f>
        <v>17.673733882009145</v>
      </c>
      <c r="W56" s="106">
        <f>IF(OR(U56&lt;=0,U56="n/a",V56&lt;=0,V56="n/a"),"n/a",U56/V56)</f>
        <v>1.2937825170939672</v>
      </c>
      <c r="X56" s="107">
        <f>IF(OR(AJ56&lt;=0,AJ56="n/a",U56&lt;=0,U56="n/a"),"n/a",U56/AJ56)</f>
        <v>1.5112999278463135</v>
      </c>
      <c r="Y56" s="55"/>
      <c r="Z56" s="101">
        <f>IF(OR(AC56&lt;0.01,AC56="n/a"),"n/a",M56/AC56*100)</f>
        <v>250</v>
      </c>
      <c r="AA56" s="109">
        <f>IF(OR(AC56&lt;0.01,AC56="n/a"),"n/a",I56/AC56)</f>
        <v>59.300925925925924</v>
      </c>
      <c r="AB56" s="71">
        <v>12</v>
      </c>
      <c r="AC56" s="100">
        <v>2.16</v>
      </c>
      <c r="AD56" s="100">
        <v>0.81</v>
      </c>
      <c r="AE56" s="100">
        <v>6.2</v>
      </c>
      <c r="AF56" s="100">
        <v>11.26</v>
      </c>
      <c r="AG56" s="100">
        <v>13.63</v>
      </c>
      <c r="AH56" s="100">
        <v>24.15</v>
      </c>
      <c r="AI56" s="100">
        <v>23.62</v>
      </c>
      <c r="AJ56" s="100">
        <v>15.129999999999999</v>
      </c>
      <c r="AK56" s="100">
        <v>21.65</v>
      </c>
      <c r="AL56" s="100">
        <v>42250</v>
      </c>
      <c r="AM56" s="100">
        <v>8.23</v>
      </c>
      <c r="AN56" s="100">
        <v>3.51</v>
      </c>
      <c r="AO56" s="110">
        <f>IF(U56="n/a","n/a",IF(AA56&lt;0,"n/a",IF(AA56="n/a","n/a",J56+U56-AA56)))</f>
        <v>-32.219172241984687</v>
      </c>
      <c r="AP56" s="111">
        <f>IF(U56="n/a","n/a",J56+U56)</f>
        <v>27.081753683941237</v>
      </c>
      <c r="AQ56" s="112">
        <f>IF(OR(AC56&lt;0.01,AC56="n/a",AF56="n/a"),"n/a",(I56/SQRT(22.5*AC56*(I56/AF56))-1)*100)</f>
        <v>444.76434290472014</v>
      </c>
      <c r="AR56" s="101">
        <f>INDEX(Historical!$C$7:$C$1063,MATCH(B56,Historical!$B$7:$B$1063,0))*IF(AH56="n/a",1.03,IF(AH56&lt;0,1.01,IF(AH56&gt;10,1.1,(1+AH56/100))))</f>
        <v>4.9280000000000008</v>
      </c>
      <c r="AS56" s="109">
        <f>IF($AI56="n/a",1.03*AR56,IF($AI56&lt;0,1.01*AR56,IF($AI56&gt;10,1.1*AR56,(1+$AI56/100)*AR56)))</f>
        <v>5.4208000000000016</v>
      </c>
      <c r="AT56" s="109">
        <f>IF($AK56="n/a",1.03*AS56,IF($AK56&lt;0,1.01*AS56,IF($AK56&gt;10,1.1*AS56,(1+$AK56/100)*AS56)))</f>
        <v>5.962880000000002</v>
      </c>
      <c r="AU56" s="109">
        <f>IF($AK56="n/a",1.03*AT56,IF($AK56&lt;0,1.01*AT56,IF($AK56&gt;10,1.1*AT56,(1+$AK56/100)*AT56)))</f>
        <v>6.5591680000000023</v>
      </c>
      <c r="AV56" s="109">
        <f>IF($AK56="n/a",1.03*AU56,IF($AK56&lt;0,1.01*AU56,IF($AK56&gt;10,1.1*AU56,(1+$AK56/100)*AU56)))</f>
        <v>7.2150848000000032</v>
      </c>
      <c r="AW56" s="109">
        <f>SUM(AR56:AV56)</f>
        <v>30.085932800000009</v>
      </c>
      <c r="AX56" s="113">
        <f>AW56/I56*100</f>
        <v>23.48811991568429</v>
      </c>
      <c r="AY56" s="100">
        <v>1.5</v>
      </c>
      <c r="AZ56" s="100">
        <v>33.71</v>
      </c>
      <c r="BA56" s="100">
        <v>-34.4</v>
      </c>
      <c r="BB56" s="100">
        <v>3.49</v>
      </c>
      <c r="BC56" s="100">
        <v>-4.6100000000000003</v>
      </c>
      <c r="BE56" s="12">
        <v>2020</v>
      </c>
      <c r="BF56" s="12">
        <f>IF(BE56&gt;2020,0,IF(BE56&gt;2008,1,IF(BE56&gt;2001,2,IF(BE56&gt;1990,3,IF(BE56&gt;1980,4,IF(BE56&gt;1973,5,IF(BE56&gt;1970,6,IF(BE56&gt;1960,7,IF(BE56&gt;1958,8,IF(BE56&gt;1953,9,10))))))))))</f>
        <v>1</v>
      </c>
      <c r="BG56" s="100">
        <v>2.08</v>
      </c>
      <c r="BH56" t="s">
        <v>121</v>
      </c>
      <c r="BI56" t="s">
        <v>122</v>
      </c>
    </row>
    <row r="57" spans="1:61" ht="11.25" customHeight="1" x14ac:dyDescent="0.2">
      <c r="A57" s="55" t="s">
        <v>155</v>
      </c>
      <c r="B57" s="55" t="s">
        <v>156</v>
      </c>
      <c r="C57" s="156" t="s">
        <v>134</v>
      </c>
      <c r="D57" s="98" t="s">
        <v>157</v>
      </c>
      <c r="E57" s="157">
        <v>33</v>
      </c>
      <c r="F57" s="2">
        <v>98</v>
      </c>
      <c r="G57" s="2" t="s">
        <v>119</v>
      </c>
      <c r="H57" s="2" t="s">
        <v>119</v>
      </c>
      <c r="I57" s="100">
        <v>39.840000000000003</v>
      </c>
      <c r="J57" s="101">
        <f>(M57/I57)*100</f>
        <v>3.012048192771084</v>
      </c>
      <c r="K57" s="104">
        <v>0.3</v>
      </c>
      <c r="L57" s="71">
        <v>4</v>
      </c>
      <c r="M57" s="28">
        <f>K57*L57</f>
        <v>1.2</v>
      </c>
      <c r="N57" s="103" t="s">
        <v>158</v>
      </c>
      <c r="O57" s="104">
        <v>0.28999999999999998</v>
      </c>
      <c r="P57" s="158">
        <v>46064</v>
      </c>
      <c r="Q57" s="158">
        <v>46078</v>
      </c>
      <c r="R57" s="28">
        <f>(K57-O57)/O57*100</f>
        <v>3.4482758620689689</v>
      </c>
      <c r="S57" s="105">
        <f>IF(INDEX(Historical!$D$7:$D1106,MATCH(B57,Historical!$B$7:$B$1062,0))=0,"n/a",(INDEX(Historical!$C$7:$C$1062,MATCH(B57,Historical!$B$7:$B$1062,0))/INDEX(Historical!$D$7:$D$1062,MATCH(B57,Historical!$B$7:$B$1062,0))-1)*100)</f>
        <v>4.5871559633027248</v>
      </c>
      <c r="T57" s="105">
        <f>IF(INDEX(Historical!$F$7:$F$1062,MATCH(B57,Historical!$B$7:$B$1062,0))=0,"n/a",((INDEX(Historical!$C$7:$C$1062,MATCH(B57,Historical!$B$7:$B$1062,0))/INDEX(Historical!$F$7:$F$1062,MATCH(B57,Historical!$B$7:$B$1062,0)))^(1/3)-1)*100)</f>
        <v>3.5868343711658035</v>
      </c>
      <c r="U57" s="105">
        <f>IF(INDEX(Historical!$H$7:$H$1062,MATCH(B57,Historical!$B$7:$B$1062,0))=0,"n/a",((INDEX(Historical!$C$7:$C$1062,MATCH(B57,Historical!$B$7:$B$1062,0))/INDEX(Historical!$H$7:$H$1062,MATCH(B57,Historical!$B$7:$B$1062,0)))^(1/5)-1)*100)</f>
        <v>4.1346043266181853</v>
      </c>
      <c r="V57" s="105">
        <f>IF(INDEX(Historical!$M$7:$M$1062,MATCH(B57,Historical!$B$7:$B$1062,0))=0,"n/a",((INDEX(Historical!$C$7:$C$1062,MATCH(B57,Historical!$B$7:$B$1062,0))/INDEX(Historical!$M$7:$M$1062,MATCH(B57,Historical!$B$7:$B$1062,0)))^(1/10)-1)*100)</f>
        <v>3.8971598798798857</v>
      </c>
      <c r="W57" s="106">
        <f>IF(OR(U57&lt;=0,U57="n/a",V57&lt;=0,V57="n/a"),"n/a",U57/V57)</f>
        <v>1.0609275611103792</v>
      </c>
      <c r="X57" s="107">
        <f>IF(OR(AJ57&lt;=0,AJ57="n/a",U57&lt;=0,U57="n/a"),"n/a",U57/AJ57)</f>
        <v>2.1534397534469716</v>
      </c>
      <c r="Y57" s="167" t="s">
        <v>159</v>
      </c>
      <c r="Z57" s="101">
        <f>IF(OR(AC57&lt;0.01,AC57="n/a"),"n/a",M57/AC57*100)</f>
        <v>38.585209003215432</v>
      </c>
      <c r="AA57" s="109">
        <f>IF(OR(AC57&lt;0.01,AC57="n/a"),"n/a",I57/AC57)</f>
        <v>12.810289389067526</v>
      </c>
      <c r="AB57" s="71">
        <v>12</v>
      </c>
      <c r="AC57" s="100">
        <v>3.11</v>
      </c>
      <c r="AD57" s="100" t="s">
        <v>142</v>
      </c>
      <c r="AE57" s="100">
        <v>2.64</v>
      </c>
      <c r="AF57" s="100">
        <v>1.48</v>
      </c>
      <c r="AG57" s="100">
        <v>11.97</v>
      </c>
      <c r="AH57" s="100">
        <v>32.65</v>
      </c>
      <c r="AI57" s="100">
        <v>22.18</v>
      </c>
      <c r="AJ57" s="100">
        <v>1.92</v>
      </c>
      <c r="AK57" s="100" t="s">
        <v>142</v>
      </c>
      <c r="AL57" s="100">
        <v>658.52</v>
      </c>
      <c r="AM57" s="100">
        <v>3.27</v>
      </c>
      <c r="AN57" s="100">
        <v>0.75</v>
      </c>
      <c r="AO57" s="110">
        <f>IF(U57="n/a","n/a",IF(AA57&lt;0,"n/a",IF(AA57="n/a","n/a",J57+U57-AA57)))</f>
        <v>-5.6636368696782569</v>
      </c>
      <c r="AP57" s="111">
        <f>IF(U57="n/a","n/a",J57+U57)</f>
        <v>7.1466525193892689</v>
      </c>
      <c r="AQ57" s="112">
        <f>IF(OR(AC57&lt;0.01,AC57="n/a",AF57="n/a"),"n/a",(I57/SQRT(22.5*AC57*(I57/AF57))-1)*100)</f>
        <v>-8.2049909470504936</v>
      </c>
      <c r="AR57" s="101">
        <f>INDEX(Historical!$C$7:$C$1063,MATCH(B57,Historical!$B$7:$B$1063,0))*IF(AH57="n/a",1.03,IF(AH57&lt;0,1.01,IF(AH57&gt;10,1.1,(1+AH57/100))))</f>
        <v>1.254</v>
      </c>
      <c r="AS57" s="109">
        <f>IF($AI57="n/a",1.03*AR57,IF($AI57&lt;0,1.01*AR57,IF($AI57&gt;10,1.1*AR57,(1+$AI57/100)*AR57)))</f>
        <v>1.3794000000000002</v>
      </c>
      <c r="AT57" s="109">
        <f>IF($AK57="n/a",1.03*AS57,IF($AK57&lt;0,1.01*AS57,IF($AK57&gt;10,1.1*AS57,(1+$AK57/100)*AS57)))</f>
        <v>1.4207820000000002</v>
      </c>
      <c r="AU57" s="109">
        <f>IF($AK57="n/a",1.03*AT57,IF($AK57&lt;0,1.01*AT57,IF($AK57&gt;10,1.1*AT57,(1+$AK57/100)*AT57)))</f>
        <v>1.4634054600000002</v>
      </c>
      <c r="AV57" s="109">
        <f>IF($AK57="n/a",1.03*AU57,IF($AK57&lt;0,1.01*AU57,IF($AK57&gt;10,1.1*AU57,(1+$AK57/100)*AU57)))</f>
        <v>1.5073076238000003</v>
      </c>
      <c r="AW57" s="109">
        <f>SUM(AR57:AV57)</f>
        <v>7.0248950837999997</v>
      </c>
      <c r="AX57" s="113">
        <f>AW57/I57*100</f>
        <v>17.632768784638554</v>
      </c>
      <c r="AY57" s="100">
        <v>0.74</v>
      </c>
      <c r="AZ57" s="100">
        <v>54.21</v>
      </c>
      <c r="BA57" s="100">
        <v>-6.7</v>
      </c>
      <c r="BB57" s="100">
        <v>1.32</v>
      </c>
      <c r="BC57" s="100">
        <v>15.78</v>
      </c>
      <c r="BE57" s="12">
        <v>1994</v>
      </c>
      <c r="BF57" s="12">
        <f>IF(BE57&gt;2020,0,IF(BE57&gt;2008,1,IF(BE57&gt;2001,2,IF(BE57&gt;1990,3,IF(BE57&gt;1980,4,IF(BE57&gt;1973,5,IF(BE57&gt;1970,6,IF(BE57&gt;1960,7,IF(BE57&gt;1958,8,IF(BE57&gt;1953,9,10))))))))))</f>
        <v>3</v>
      </c>
      <c r="BG57" s="100">
        <v>1.1499999999999999</v>
      </c>
      <c r="BH57" t="s">
        <v>121</v>
      </c>
      <c r="BI57" t="s">
        <v>122</v>
      </c>
    </row>
    <row r="58" spans="1:61" ht="11.25" customHeight="1" x14ac:dyDescent="0.2">
      <c r="A58" s="55" t="s">
        <v>160</v>
      </c>
      <c r="B58" s="55" t="s">
        <v>161</v>
      </c>
      <c r="C58" s="156" t="s">
        <v>162</v>
      </c>
      <c r="D58" s="98" t="s">
        <v>163</v>
      </c>
      <c r="E58" s="157">
        <v>34</v>
      </c>
      <c r="F58" s="2">
        <v>92</v>
      </c>
      <c r="G58" s="2" t="s">
        <v>119</v>
      </c>
      <c r="H58" s="2" t="s">
        <v>119</v>
      </c>
      <c r="I58" s="100">
        <v>34.35</v>
      </c>
      <c r="J58" s="101">
        <f>(M58/I58)*100</f>
        <v>3.7251819505094619</v>
      </c>
      <c r="K58" s="104">
        <v>0.31990000000000002</v>
      </c>
      <c r="L58" s="71">
        <v>4</v>
      </c>
      <c r="M58" s="28">
        <f>K58*L58</f>
        <v>1.2796000000000001</v>
      </c>
      <c r="N58" s="103" t="s">
        <v>164</v>
      </c>
      <c r="O58" s="104">
        <v>0.31359999999999999</v>
      </c>
      <c r="P58" s="158">
        <v>46157</v>
      </c>
      <c r="Q58" s="158">
        <v>46171</v>
      </c>
      <c r="R58" s="28">
        <f>(K58-O58)/O58*100</f>
        <v>2.0089285714285801</v>
      </c>
      <c r="S58" s="105">
        <f>IF(INDEX(Historical!$D$7:$D1107,MATCH(B58,Historical!$B$7:$B$1062,0))=0,"n/a",(INDEX(Historical!$C$7:$C$1062,MATCH(B58,Historical!$B$7:$B$1062,0))/INDEX(Historical!$D$7:$D$1062,MATCH(B58,Historical!$B$7:$B$1062,0))-1)*100)</f>
        <v>4.0351916081549755</v>
      </c>
      <c r="T58" s="105">
        <f>IF(INDEX(Historical!$F$7:$F$1062,MATCH(B58,Historical!$B$7:$B$1062,0))=0,"n/a",((INDEX(Historical!$C$7:$C$1062,MATCH(B58,Historical!$B$7:$B$1062,0))/INDEX(Historical!$F$7:$F$1062,MATCH(B58,Historical!$B$7:$B$1062,0)))^(1/3)-1)*100)</f>
        <v>4.0503932985922475</v>
      </c>
      <c r="U58" s="105">
        <f>IF(INDEX(Historical!$H$7:$H$1062,MATCH(B58,Historical!$B$7:$B$1062,0))=0,"n/a",((INDEX(Historical!$C$7:$C$1062,MATCH(B58,Historical!$B$7:$B$1062,0))/INDEX(Historical!$H$7:$H$1062,MATCH(B58,Historical!$B$7:$B$1062,0)))^(1/5)-1)*100)</f>
        <v>4.1012480252156314</v>
      </c>
      <c r="V58" s="105">
        <f>IF(INDEX(Historical!$M$7:$M$1062,MATCH(B58,Historical!$B$7:$B$1062,0))=0,"n/a",((INDEX(Historical!$C$7:$C$1062,MATCH(B58,Historical!$B$7:$B$1062,0))/INDEX(Historical!$M$7:$M$1062,MATCH(B58,Historical!$B$7:$B$1062,0)))^(1/10)-1)*100)</f>
        <v>3.4837304751527576</v>
      </c>
      <c r="W58" s="106">
        <f>IF(OR(U58&lt;=0,U58="n/a",V58&lt;=0,V58="n/a"),"n/a",U58/V58)</f>
        <v>1.177257556078817</v>
      </c>
      <c r="X58" s="107">
        <f>IF(OR(AJ58&lt;=0,AJ58="n/a",U58&lt;=0,U58="n/a"),"n/a",U58/AJ58)</f>
        <v>0.9582355199101944</v>
      </c>
      <c r="Y58" s="123"/>
      <c r="Z58" s="101">
        <f>IF(OR(AC58&lt;0.01,AC58="n/a"),"n/a",M58/AC58*100)</f>
        <v>56.619469026548686</v>
      </c>
      <c r="AA58" s="109">
        <f>IF(OR(AC58&lt;0.01,AC58="n/a"),"n/a",I58/AC58)</f>
        <v>15.19911504424779</v>
      </c>
      <c r="AB58" s="71">
        <v>12</v>
      </c>
      <c r="AC58" s="100">
        <v>2.2599999999999998</v>
      </c>
      <c r="AD58" s="100">
        <v>2.98</v>
      </c>
      <c r="AE58" s="100">
        <v>3.08</v>
      </c>
      <c r="AF58" s="100">
        <v>1.4</v>
      </c>
      <c r="AG58" s="100">
        <v>9.43</v>
      </c>
      <c r="AH58" s="100">
        <v>2.71</v>
      </c>
      <c r="AI58" s="100">
        <v>7.0499999999999989</v>
      </c>
      <c r="AJ58" s="100">
        <v>4.2799999999999994</v>
      </c>
      <c r="AK58" s="100">
        <v>4.75</v>
      </c>
      <c r="AL58" s="100">
        <v>353.85</v>
      </c>
      <c r="AM58" s="100">
        <v>12.04</v>
      </c>
      <c r="AN58" s="100">
        <v>0.74</v>
      </c>
      <c r="AO58" s="110">
        <f>IF(U58="n/a","n/a",IF(AA58&lt;0,"n/a",IF(AA58="n/a","n/a",J58+U58-AA58)))</f>
        <v>-7.3726850685226974</v>
      </c>
      <c r="AP58" s="111">
        <f>IF(U58="n/a","n/a",J58+U58)</f>
        <v>7.8264299757250928</v>
      </c>
      <c r="AQ58" s="112">
        <f>IF(OR(AC58&lt;0.01,AC58="n/a",AF58="n/a"),"n/a",(I58/SQRT(22.5*AC58*(I58/AF58))-1)*100)</f>
        <v>-2.7517242382001372</v>
      </c>
      <c r="AR58" s="101">
        <f>INDEX(Historical!$C$7:$C$1063,MATCH(B58,Historical!$B$7:$B$1063,0))*IF(AH58="n/a",1.03,IF(AH58&lt;0,1.01,IF(AH58&gt;10,1.1,(1+AH58/100))))</f>
        <v>1.2631275799999999</v>
      </c>
      <c r="AS58" s="109">
        <f>IF($AI58="n/a",1.03*AR58,IF($AI58&lt;0,1.01*AR58,IF($AI58&gt;10,1.1*AR58,(1+$AI58/100)*AR58)))</f>
        <v>1.3521780743899998</v>
      </c>
      <c r="AT58" s="109">
        <f>IF($AK58="n/a",1.03*AS58,IF($AK58&lt;0,1.01*AS58,IF($AK58&gt;10,1.1*AS58,(1+$AK58/100)*AS58)))</f>
        <v>1.4164065329235249</v>
      </c>
      <c r="AU58" s="109">
        <f>IF($AK58="n/a",1.03*AT58,IF($AK58&lt;0,1.01*AT58,IF($AK58&gt;10,1.1*AT58,(1+$AK58/100)*AT58)))</f>
        <v>1.4836858432373925</v>
      </c>
      <c r="AV58" s="109">
        <f>IF($AK58="n/a",1.03*AU58,IF($AK58&lt;0,1.01*AU58,IF($AK58&gt;10,1.1*AU58,(1+$AK58/100)*AU58)))</f>
        <v>1.5541609207911689</v>
      </c>
      <c r="AW58" s="109">
        <f>SUM(AR58:AV58)</f>
        <v>7.0695589513420858</v>
      </c>
      <c r="AX58" s="113">
        <f>AW58/I58*100</f>
        <v>20.580957645828487</v>
      </c>
      <c r="AY58" s="100">
        <v>0.32</v>
      </c>
      <c r="AZ58" s="100">
        <v>12.620000000000001</v>
      </c>
      <c r="BA58" s="100">
        <v>-3.2099999999999995</v>
      </c>
      <c r="BB58" s="100">
        <v>3.01</v>
      </c>
      <c r="BC58" s="100">
        <v>5.24</v>
      </c>
      <c r="BE58" s="12">
        <v>1993</v>
      </c>
      <c r="BF58" s="12">
        <f>IF(BE58&gt;2020,0,IF(BE58&gt;2008,1,IF(BE58&gt;2001,2,IF(BE58&gt;1990,3,IF(BE58&gt;1980,4,IF(BE58&gt;1973,5,IF(BE58&gt;1970,6,IF(BE58&gt;1960,7,IF(BE58&gt;1958,8,IF(BE58&gt;1953,9,10))))))))))</f>
        <v>3</v>
      </c>
      <c r="BG58" s="100">
        <v>2.78</v>
      </c>
      <c r="BH58" t="s">
        <v>121</v>
      </c>
      <c r="BI58" t="s">
        <v>122</v>
      </c>
    </row>
    <row r="59" spans="1:61" ht="11.25" customHeight="1" x14ac:dyDescent="0.2">
      <c r="A59" s="55" t="s">
        <v>627</v>
      </c>
      <c r="B59" s="55" t="s">
        <v>628</v>
      </c>
      <c r="C59" s="156" t="s">
        <v>134</v>
      </c>
      <c r="D59" s="98" t="s">
        <v>157</v>
      </c>
      <c r="E59" s="157">
        <v>14</v>
      </c>
      <c r="F59" s="2">
        <v>371</v>
      </c>
      <c r="G59" s="2" t="s">
        <v>118</v>
      </c>
      <c r="H59" s="2" t="s">
        <v>118</v>
      </c>
      <c r="I59" s="100">
        <v>30.88</v>
      </c>
      <c r="J59" s="101">
        <f>(M59/I59)*100</f>
        <v>3.1088082901554404</v>
      </c>
      <c r="K59" s="104">
        <v>0.24</v>
      </c>
      <c r="L59" s="71">
        <v>4</v>
      </c>
      <c r="M59" s="28">
        <f>K59*L59</f>
        <v>0.96</v>
      </c>
      <c r="N59" s="103" t="s">
        <v>158</v>
      </c>
      <c r="O59" s="104">
        <v>0.23</v>
      </c>
      <c r="P59" s="158">
        <v>45992</v>
      </c>
      <c r="Q59" s="158">
        <v>46006</v>
      </c>
      <c r="R59" s="28">
        <f>(K59-O59)/O59*100</f>
        <v>4.3478260869565135</v>
      </c>
      <c r="S59" s="105">
        <f>IF(INDEX(Historical!$D$7:$D1108,MATCH(B59,Historical!$B$7:$B$1062,0))=0,"n/a",(INDEX(Historical!$C$7:$C$1062,MATCH(B59,Historical!$B$7:$B$1062,0))/INDEX(Historical!$D$7:$D$1062,MATCH(B59,Historical!$B$7:$B$1062,0))-1)*100)</f>
        <v>4.4943820224719211</v>
      </c>
      <c r="T59" s="105">
        <f>IF(INDEX(Historical!$F$7:$F$1062,MATCH(B59,Historical!$B$7:$B$1062,0))=0,"n/a",((INDEX(Historical!$C$7:$C$1062,MATCH(B59,Historical!$B$7:$B$1062,0))/INDEX(Historical!$F$7:$F$1062,MATCH(B59,Historical!$B$7:$B$1062,0)))^(1/3)-1)*100)</f>
        <v>4.7126884130464397</v>
      </c>
      <c r="U59" s="105">
        <f>IF(INDEX(Historical!$H$7:$H$1062,MATCH(B59,Historical!$B$7:$B$1062,0))=0,"n/a",((INDEX(Historical!$C$7:$C$1062,MATCH(B59,Historical!$B$7:$B$1062,0))/INDEX(Historical!$H$7:$H$1062,MATCH(B59,Historical!$B$7:$B$1062,0)))^(1/5)-1)*100)</f>
        <v>5.2519353814266312</v>
      </c>
      <c r="V59" s="105">
        <f>IF(INDEX(Historical!$M$7:$M$1062,MATCH(B59,Historical!$B$7:$B$1062,0))=0,"n/a",((INDEX(Historical!$C$7:$C$1062,MATCH(B59,Historical!$B$7:$B$1062,0))/INDEX(Historical!$M$7:$M$1062,MATCH(B59,Historical!$B$7:$B$1062,0)))^(1/10)-1)*100)</f>
        <v>8.5350246401894694</v>
      </c>
      <c r="W59" s="106">
        <f>IF(OR(U59&lt;=0,U59="n/a",V59&lt;=0,V59="n/a"),"n/a",U59/V59)</f>
        <v>0.61533921726440888</v>
      </c>
      <c r="X59" s="107">
        <f>IF(OR(AJ59&lt;=0,AJ59="n/a",U59&lt;=0,U59="n/a"),"n/a",U59/AJ59)</f>
        <v>0.63892157924898196</v>
      </c>
      <c r="Y59" s="165"/>
      <c r="Z59" s="101">
        <f>IF(OR(AC59&lt;0.01,AC59="n/a"),"n/a",M59/AC59*100)</f>
        <v>33.566433566433567</v>
      </c>
      <c r="AA59" s="109">
        <f>IF(OR(AC59&lt;0.01,AC59="n/a"),"n/a",I59/AC59)</f>
        <v>10.797202797202797</v>
      </c>
      <c r="AB59" s="71">
        <v>12</v>
      </c>
      <c r="AC59" s="100">
        <v>2.86</v>
      </c>
      <c r="AD59" s="100">
        <v>1.19</v>
      </c>
      <c r="AE59" s="100">
        <v>2.27</v>
      </c>
      <c r="AF59" s="100">
        <v>1.07</v>
      </c>
      <c r="AG59" s="100">
        <v>9.66</v>
      </c>
      <c r="AH59" s="100">
        <v>3.66</v>
      </c>
      <c r="AI59" s="100">
        <v>13.65</v>
      </c>
      <c r="AJ59" s="100">
        <v>8.2199999999999989</v>
      </c>
      <c r="AK59" s="100">
        <v>7.84</v>
      </c>
      <c r="AL59" s="100">
        <v>5830</v>
      </c>
      <c r="AM59" s="100">
        <v>14.67</v>
      </c>
      <c r="AN59" s="100">
        <v>1.01</v>
      </c>
      <c r="AO59" s="110">
        <f>IF(U59="n/a","n/a",IF(AA59&lt;0,"n/a",IF(AA59="n/a","n/a",J59+U59-AA59)))</f>
        <v>-2.4364591256207255</v>
      </c>
      <c r="AP59" s="111">
        <f>IF(U59="n/a","n/a",J59+U59)</f>
        <v>8.3607436715820711</v>
      </c>
      <c r="AQ59" s="112">
        <f>IF(OR(AC59&lt;0.01,AC59="n/a",AF59="n/a"),"n/a",(I59/SQRT(22.5*AC59*(I59/AF59))-1)*100)</f>
        <v>-28.343389874556756</v>
      </c>
      <c r="AR59" s="101">
        <f>INDEX(Historical!$C$7:$C$1063,MATCH(B59,Historical!$B$7:$B$1063,0))*IF(AH59="n/a",1.03,IF(AH59&lt;0,1.01,IF(AH59&gt;10,1.1,(1+AH59/100))))</f>
        <v>0.96403800000000006</v>
      </c>
      <c r="AS59" s="109">
        <f>IF($AI59="n/a",1.03*AR59,IF($AI59&lt;0,1.01*AR59,IF($AI59&gt;10,1.1*AR59,(1+$AI59/100)*AR59)))</f>
        <v>1.0604418000000002</v>
      </c>
      <c r="AT59" s="109">
        <f>IF($AK59="n/a",1.03*AS59,IF($AK59&lt;0,1.01*AS59,IF($AK59&gt;10,1.1*AS59,(1+$AK59/100)*AS59)))</f>
        <v>1.1435804371200002</v>
      </c>
      <c r="AU59" s="109">
        <f>IF($AK59="n/a",1.03*AT59,IF($AK59&lt;0,1.01*AT59,IF($AK59&gt;10,1.1*AT59,(1+$AK59/100)*AT59)))</f>
        <v>1.2332371433902083</v>
      </c>
      <c r="AV59" s="109">
        <f>IF($AK59="n/a",1.03*AU59,IF($AK59&lt;0,1.01*AU59,IF($AK59&gt;10,1.1*AU59,(1+$AK59/100)*AU59)))</f>
        <v>1.3299229354320006</v>
      </c>
      <c r="AW59" s="109">
        <f>SUM(AR59:AV59)</f>
        <v>5.7312203159422097</v>
      </c>
      <c r="AX59" s="113">
        <f>AW59/I59*100</f>
        <v>18.559651282196278</v>
      </c>
      <c r="AY59" s="100">
        <v>0.77</v>
      </c>
      <c r="AZ59" s="100">
        <v>30.680000000000003</v>
      </c>
      <c r="BA59" s="100">
        <v>-2.97</v>
      </c>
      <c r="BB59" s="100">
        <v>4.0199999999999996</v>
      </c>
      <c r="BC59" s="100">
        <v>13.13</v>
      </c>
      <c r="BE59" s="12">
        <v>2012</v>
      </c>
      <c r="BF59" s="12">
        <f>IF(BE59&gt;2020,0,IF(BE59&gt;2008,1,IF(BE59&gt;2001,2,IF(BE59&gt;1990,3,IF(BE59&gt;1980,4,IF(BE59&gt;1973,5,IF(BE59&gt;1970,6,IF(BE59&gt;1960,7,IF(BE59&gt;1958,8,IF(BE59&gt;1953,9,10))))))))))</f>
        <v>1</v>
      </c>
      <c r="BG59" s="100">
        <v>1.05</v>
      </c>
      <c r="BH59" t="s">
        <v>121</v>
      </c>
      <c r="BI59" t="s">
        <v>122</v>
      </c>
    </row>
    <row r="60" spans="1:61" ht="11.25" customHeight="1" x14ac:dyDescent="0.2">
      <c r="A60" s="123" t="s">
        <v>629</v>
      </c>
      <c r="B60" s="55" t="s">
        <v>630</v>
      </c>
      <c r="C60" s="156" t="s">
        <v>139</v>
      </c>
      <c r="D60" s="98" t="s">
        <v>140</v>
      </c>
      <c r="E60" s="157">
        <v>17</v>
      </c>
      <c r="F60" s="2">
        <v>253</v>
      </c>
      <c r="G60" s="2" t="s">
        <v>119</v>
      </c>
      <c r="H60" s="2" t="s">
        <v>119</v>
      </c>
      <c r="I60" s="100">
        <v>72.61</v>
      </c>
      <c r="J60" s="101">
        <f>(M60/I60)*100</f>
        <v>2.3137308910618373</v>
      </c>
      <c r="K60" s="104">
        <v>0.42</v>
      </c>
      <c r="L60" s="71">
        <v>4</v>
      </c>
      <c r="M60" s="28">
        <f>K60*L60</f>
        <v>1.68</v>
      </c>
      <c r="N60" s="103" t="s">
        <v>158</v>
      </c>
      <c r="O60" s="104">
        <v>0.41499999999999998</v>
      </c>
      <c r="P60" s="158">
        <v>46174</v>
      </c>
      <c r="Q60" s="158">
        <v>46188</v>
      </c>
      <c r="R60" s="28">
        <f>(K60-O60)/O60*100</f>
        <v>1.2048192771084349</v>
      </c>
      <c r="S60" s="105">
        <f>IF(INDEX(Historical!$D$7:$D1109,MATCH(B60,Historical!$B$7:$B$1062,0))=0,"n/a",(INDEX(Historical!$C$7:$C$1062,MATCH(B60,Historical!$B$7:$B$1062,0))/INDEX(Historical!$D$7:$D$1062,MATCH(B60,Historical!$B$7:$B$1062,0))-1)*100)</f>
        <v>3.1249999999999778</v>
      </c>
      <c r="T60" s="105">
        <f>IF(INDEX(Historical!$F$7:$F$1062,MATCH(B60,Historical!$B$7:$B$1062,0))=0,"n/a",((INDEX(Historical!$C$7:$C$1062,MATCH(B60,Historical!$B$7:$B$1062,0))/INDEX(Historical!$F$7:$F$1062,MATCH(B60,Historical!$B$7:$B$1062,0)))^(1/3)-1)*100)</f>
        <v>8.1328901455455025</v>
      </c>
      <c r="U60" s="105">
        <f>IF(INDEX(Historical!$H$7:$H$1062,MATCH(B60,Historical!$B$7:$B$1062,0))=0,"n/a",((INDEX(Historical!$C$7:$C$1062,MATCH(B60,Historical!$B$7:$B$1062,0))/INDEX(Historical!$H$7:$H$1062,MATCH(B60,Historical!$B$7:$B$1062,0)))^(1/5)-1)*100)</f>
        <v>8.4471771197698544</v>
      </c>
      <c r="V60" s="105">
        <f>IF(INDEX(Historical!$M$7:$M$1062,MATCH(B60,Historical!$B$7:$B$1062,0))=0,"n/a",((INDEX(Historical!$C$7:$C$1062,MATCH(B60,Historical!$B$7:$B$1062,0))/INDEX(Historical!$M$7:$M$1062,MATCH(B60,Historical!$B$7:$B$1062,0)))^(1/10)-1)*100)</f>
        <v>8.3666644129971601</v>
      </c>
      <c r="W60" s="106">
        <f>IF(OR(U60&lt;=0,U60="n/a",V60&lt;=0,V60="n/a"),"n/a",U60/V60)</f>
        <v>1.0096230352740838</v>
      </c>
      <c r="X60" s="107" t="str">
        <f>IF(OR(AJ60&lt;=0,AJ60="n/a",U60&lt;=0,U60="n/a"),"n/a",U60/AJ60)</f>
        <v>n/a</v>
      </c>
      <c r="Y60" s="165"/>
      <c r="Z60" s="101">
        <f>IF(OR(AC60&lt;0.01,AC60="n/a"),"n/a",M60/AC60*100)</f>
        <v>148.67256637168143</v>
      </c>
      <c r="AA60" s="109">
        <f>IF(OR(AC60&lt;0.01,AC60="n/a"),"n/a",I60/AC60)</f>
        <v>64.256637168141594</v>
      </c>
      <c r="AB60" s="71">
        <v>9</v>
      </c>
      <c r="AC60" s="100">
        <v>1.1299999999999999</v>
      </c>
      <c r="AD60" s="100">
        <v>1.23</v>
      </c>
      <c r="AE60" s="100">
        <v>1.8</v>
      </c>
      <c r="AF60" s="100">
        <v>1.78</v>
      </c>
      <c r="AG60" s="100">
        <v>3.9899999999999998</v>
      </c>
      <c r="AH60" s="100">
        <v>5.48</v>
      </c>
      <c r="AI60" s="100">
        <v>22.470000000000002</v>
      </c>
      <c r="AJ60" s="100">
        <v>-15.509999999999998</v>
      </c>
      <c r="AK60" s="100">
        <v>13.51</v>
      </c>
      <c r="AL60" s="100">
        <v>3330</v>
      </c>
      <c r="AM60" s="100">
        <v>1.3299999999999998</v>
      </c>
      <c r="AN60" s="100">
        <v>0.79</v>
      </c>
      <c r="AO60" s="110">
        <f>IF(U60="n/a","n/a",IF(AA60&lt;0,"n/a",IF(AA60="n/a","n/a",J60+U60-AA60)))</f>
        <v>-53.495729157309903</v>
      </c>
      <c r="AP60" s="111">
        <f>IF(U60="n/a","n/a",J60+U60)</f>
        <v>10.760908010831692</v>
      </c>
      <c r="AQ60" s="112">
        <f>IF(OR(AC60&lt;0.01,AC60="n/a",AF60="n/a"),"n/a",(I60/SQRT(22.5*AC60*(I60/AF60))-1)*100)</f>
        <v>125.46427572090444</v>
      </c>
      <c r="AR60" s="101">
        <f>INDEX(Historical!$C$7:$C$1063,MATCH(B60,Historical!$B$7:$B$1063,0))*IF(AH60="n/a",1.03,IF(AH60&lt;0,1.01,IF(AH60&gt;10,1.1,(1+AH60/100))))</f>
        <v>1.7404199999999999</v>
      </c>
      <c r="AS60" s="109">
        <f>IF($AI60="n/a",1.03*AR60,IF($AI60&lt;0,1.01*AR60,IF($AI60&gt;10,1.1*AR60,(1+$AI60/100)*AR60)))</f>
        <v>1.9144619999999999</v>
      </c>
      <c r="AT60" s="109">
        <f>IF($AK60="n/a",1.03*AS60,IF($AK60&lt;0,1.01*AS60,IF($AK60&gt;10,1.1*AS60,(1+$AK60/100)*AS60)))</f>
        <v>2.1059082</v>
      </c>
      <c r="AU60" s="109">
        <f>IF($AK60="n/a",1.03*AT60,IF($AK60&lt;0,1.01*AT60,IF($AK60&gt;10,1.1*AT60,(1+$AK60/100)*AT60)))</f>
        <v>2.3164990200000002</v>
      </c>
      <c r="AV60" s="109">
        <f>IF($AK60="n/a",1.03*AU60,IF($AK60&lt;0,1.01*AU60,IF($AK60&gt;10,1.1*AU60,(1+$AK60/100)*AU60)))</f>
        <v>2.5481489220000002</v>
      </c>
      <c r="AW60" s="109">
        <f>SUM(AR60:AV60)</f>
        <v>10.625438142</v>
      </c>
      <c r="AX60" s="113">
        <f>AW60/I60*100</f>
        <v>14.63357408345958</v>
      </c>
      <c r="AY60" s="100">
        <v>0.39</v>
      </c>
      <c r="AZ60" s="100">
        <v>56.84</v>
      </c>
      <c r="BA60" s="100">
        <v>-3.17</v>
      </c>
      <c r="BB60" s="100">
        <v>13.209999999999999</v>
      </c>
      <c r="BC60" s="100">
        <v>24.67</v>
      </c>
      <c r="BE60" s="12">
        <v>2010</v>
      </c>
      <c r="BF60" s="12">
        <f>IF(BE60&gt;2020,0,IF(BE60&gt;2008,1,IF(BE60&gt;2001,2,IF(BE60&gt;1990,3,IF(BE60&gt;1980,4,IF(BE60&gt;1973,5,IF(BE60&gt;1970,6,IF(BE60&gt;1960,7,IF(BE60&gt;1958,8,IF(BE60&gt;1953,9,10))))))))))</f>
        <v>1</v>
      </c>
      <c r="BG60" s="100">
        <v>1.63</v>
      </c>
      <c r="BH60" t="s">
        <v>121</v>
      </c>
      <c r="BI60" t="s">
        <v>122</v>
      </c>
    </row>
    <row r="61" spans="1:61" ht="11.25" customHeight="1" x14ac:dyDescent="0.2">
      <c r="A61" s="146" t="s">
        <v>5609</v>
      </c>
      <c r="B61" s="55" t="s">
        <v>5598</v>
      </c>
      <c r="C61" s="156" t="s">
        <v>335</v>
      </c>
      <c r="D61" s="98" t="s">
        <v>371</v>
      </c>
      <c r="E61" s="157">
        <v>5</v>
      </c>
      <c r="F61" s="2">
        <v>709</v>
      </c>
      <c r="G61" s="2" t="s">
        <v>146</v>
      </c>
      <c r="H61" s="2" t="s">
        <v>146</v>
      </c>
      <c r="I61" s="100">
        <v>47.45</v>
      </c>
      <c r="J61" s="101">
        <f>(M61/I61)*100</f>
        <v>1.2644889357218123</v>
      </c>
      <c r="K61" s="104">
        <v>0.15</v>
      </c>
      <c r="L61" s="71">
        <v>4</v>
      </c>
      <c r="M61" s="28">
        <f>K61*L61</f>
        <v>0.6</v>
      </c>
      <c r="N61" s="103" t="s">
        <v>209</v>
      </c>
      <c r="O61" s="104">
        <v>0.13</v>
      </c>
      <c r="P61" s="158">
        <v>46101</v>
      </c>
      <c r="Q61" s="158">
        <v>46122</v>
      </c>
      <c r="R61" s="28">
        <f>(K61-O61)/O61*100</f>
        <v>15.384615384615378</v>
      </c>
      <c r="S61" s="105">
        <f>IF(INDEX(Historical!$D$7:$D1731,MATCH(B61,Historical!$B$7:$B$1062,0))=0,"n/a",(INDEX(Historical!$C$7:$C$1062,MATCH(B61,Historical!$B$7:$B$1062,0))/INDEX(Historical!$D$7:$D$1062,MATCH(B61,Historical!$B$7:$B$1062,0))-1)*100)</f>
        <v>19.047619047619047</v>
      </c>
      <c r="T61" s="105">
        <f>IF(INDEX(Historical!$F$7:$F$1062,MATCH(B61,Historical!$B$7:$B$1062,0))=0,"n/a",((INDEX(Historical!$C$7:$C$1062,MATCH(B61,Historical!$B$7:$B$1062,0))/INDEX(Historical!$F$7:$F$1062,MATCH(B61,Historical!$B$7:$B$1062,0)))^(1/3)-1)*100)</f>
        <v>49.380158218572156</v>
      </c>
      <c r="U61" s="105" t="str">
        <f>IF(INDEX(Historical!$H$7:$H$1062,MATCH(B61,Historical!$B$7:$B$1062,0))=0,"n/a",((INDEX(Historical!$C$7:$C$1062,MATCH(B61,Historical!$B$7:$B$1062,0))/INDEX(Historical!$H$7:$H$1062,MATCH(B61,Historical!$B$7:$B$1062,0)))^(1/5)-1)*100)</f>
        <v>n/a</v>
      </c>
      <c r="V61" s="105" t="str">
        <f>IF(INDEX(Historical!$M$7:$M$1062,MATCH(B61,Historical!$B$7:$B$1062,0))=0,"n/a",((INDEX(Historical!$C$7:$C$1062,MATCH(B61,Historical!$B$7:$B$1062,0))/INDEX(Historical!$M$7:$M$1062,MATCH(B61,Historical!$B$7:$B$1062,0)))^(1/10)-1)*100)</f>
        <v>n/a</v>
      </c>
      <c r="W61" s="106" t="str">
        <f>IF(OR(U61&lt;=0,U61="n/a",V61&lt;=0,V61="n/a"),"n/a",U61/V61)</f>
        <v>n/a</v>
      </c>
      <c r="X61" s="107" t="str">
        <f>IF(OR(AJ61&lt;=0,AJ61="n/a",U61&lt;=0,U61="n/a"),"n/a",U61/AJ61)</f>
        <v>n/a</v>
      </c>
      <c r="Y61" s="159"/>
      <c r="Z61" s="101">
        <f>IF(OR(AC61&lt;0.01,AC61="n/a"),"n/a",M61/AC61*100)</f>
        <v>10.56338028169014</v>
      </c>
      <c r="AA61" s="109">
        <f>IF(OR(AC61&lt;0.01,AC61="n/a"),"n/a",I61/AC61)</f>
        <v>8.35387323943662</v>
      </c>
      <c r="AB61" s="71">
        <v>1</v>
      </c>
      <c r="AC61" s="100">
        <v>5.68</v>
      </c>
      <c r="AD61" s="100">
        <v>0.79</v>
      </c>
      <c r="AE61" s="100">
        <v>0.48</v>
      </c>
      <c r="AF61" s="100">
        <v>1.42</v>
      </c>
      <c r="AG61" s="100">
        <v>18.850000000000001</v>
      </c>
      <c r="AH61" s="100">
        <v>11.98</v>
      </c>
      <c r="AI61" s="100">
        <v>7.8100000000000005</v>
      </c>
      <c r="AJ61" s="100">
        <v>10.32</v>
      </c>
      <c r="AK61" s="100">
        <v>8.6300000000000008</v>
      </c>
      <c r="AL61" s="100">
        <v>2940</v>
      </c>
      <c r="AM61" s="100">
        <v>1.54</v>
      </c>
      <c r="AN61" s="100">
        <v>0.92</v>
      </c>
      <c r="AO61" s="110" t="str">
        <f>IF(U61="n/a","n/a",IF(AA61&lt;0,"n/a",IF(AA61="n/a","n/a",J61+U61-AA61)))</f>
        <v>n/a</v>
      </c>
      <c r="AP61" s="111" t="str">
        <f>IF(U61="n/a","n/a",J61+U61)</f>
        <v>n/a</v>
      </c>
      <c r="AQ61" s="112">
        <f>IF(OR(AC61&lt;0.01,AC61="n/a",AF61="n/a"),"n/a",(I61/SQRT(22.5*AC61*(I61/AF61))-1)*100)</f>
        <v>-27.38993029736012</v>
      </c>
      <c r="AR61" s="101">
        <f>INDEX(Historical!$C$7:$C$1063,MATCH(B61,Historical!$B$7:$B$1063,0))*IF(AH61="n/a",1.03,IF(AH61&lt;0,1.01,IF(AH61&gt;10,1.1,(1+AH61/100))))</f>
        <v>0.55000000000000004</v>
      </c>
      <c r="AS61" s="109">
        <f>IF($AI61="n/a",1.03*AR61,IF($AI61&lt;0,1.01*AR61,IF($AI61&gt;10,1.1*AR61,(1+$AI61/100)*AR61)))</f>
        <v>0.59295500000000012</v>
      </c>
      <c r="AT61" s="109">
        <f>IF($AK61="n/a",1.03*AS61,IF($AK61&lt;0,1.01*AS61,IF($AK61&gt;10,1.1*AS61,(1+$AK61/100)*AS61)))</f>
        <v>0.64412701650000015</v>
      </c>
      <c r="AU61" s="109">
        <f>IF($AK61="n/a",1.03*AT61,IF($AK61&lt;0,1.01*AT61,IF($AK61&gt;10,1.1*AT61,(1+$AK61/100)*AT61)))</f>
        <v>0.69971517802395022</v>
      </c>
      <c r="AV61" s="109">
        <f>IF($AK61="n/a",1.03*AU61,IF($AK61&lt;0,1.01*AU61,IF($AK61&gt;10,1.1*AU61,(1+$AK61/100)*AU61)))</f>
        <v>0.76010059788741713</v>
      </c>
      <c r="AW61" s="109">
        <f>SUM(AR61:AV61)</f>
        <v>3.2468977924113673</v>
      </c>
      <c r="AX61" s="113">
        <f>AW61/I61*100</f>
        <v>6.8427772232062534</v>
      </c>
      <c r="AY61" s="718">
        <v>1.06</v>
      </c>
      <c r="AZ61" s="100">
        <v>14.92</v>
      </c>
      <c r="BA61" s="100">
        <v>-24.01</v>
      </c>
      <c r="BB61" s="100">
        <v>-4.01</v>
      </c>
      <c r="BC61" s="100">
        <v>-9.77</v>
      </c>
      <c r="BE61" s="12">
        <v>2022</v>
      </c>
      <c r="BF61" s="12">
        <f>IF(BE61&gt;2020,0,IF(BE61&gt;2008,1,IF(BE61&gt;2001,2,IF(BE61&gt;1990,3,IF(BE61&gt;1980,4,IF(BE61&gt;1973,5,IF(BE61&gt;1970,6,IF(BE61&gt;1960,7,IF(BE61&gt;1958,8,IF(BE61&gt;1953,9,10))))))))))</f>
        <v>0</v>
      </c>
      <c r="BG61" s="100">
        <v>7.1800000000000006</v>
      </c>
      <c r="BH61" s="55" t="s">
        <v>121</v>
      </c>
      <c r="BI61" s="55" t="s">
        <v>122</v>
      </c>
    </row>
    <row r="62" spans="1:61" ht="11.25" customHeight="1" x14ac:dyDescent="0.2">
      <c r="A62" s="123" t="s">
        <v>165</v>
      </c>
      <c r="B62" s="55" t="s">
        <v>166</v>
      </c>
      <c r="C62" s="156" t="s">
        <v>162</v>
      </c>
      <c r="D62" s="98" t="s">
        <v>167</v>
      </c>
      <c r="E62" s="157">
        <v>42</v>
      </c>
      <c r="F62" s="2">
        <v>66</v>
      </c>
      <c r="G62" s="2" t="s">
        <v>119</v>
      </c>
      <c r="H62" s="2" t="s">
        <v>119</v>
      </c>
      <c r="I62" s="100">
        <v>172.78</v>
      </c>
      <c r="J62" s="101">
        <f>(M62/I62)*100</f>
        <v>2.3150827642088205</v>
      </c>
      <c r="K62" s="104">
        <v>1</v>
      </c>
      <c r="L62" s="71">
        <v>4</v>
      </c>
      <c r="M62" s="28">
        <f>K62*L62</f>
        <v>4</v>
      </c>
      <c r="N62" s="103" t="s">
        <v>168</v>
      </c>
      <c r="O62" s="104">
        <v>0.87</v>
      </c>
      <c r="P62" s="158">
        <v>45985</v>
      </c>
      <c r="Q62" s="158">
        <v>45999</v>
      </c>
      <c r="R62" s="28">
        <f>(K62-O62)/O62*100</f>
        <v>14.942528735632186</v>
      </c>
      <c r="S62" s="105">
        <f>IF(INDEX(Historical!$D$7:$D1110,MATCH(B62,Historical!$B$7:$B$1062,0))=0,"n/a",(INDEX(Historical!$C$7:$C$1062,MATCH(B62,Historical!$B$7:$B$1062,0))/INDEX(Historical!$D$7:$D$1062,MATCH(B62,Historical!$B$7:$B$1062,0))-1)*100)</f>
        <v>9.8934550989345347</v>
      </c>
      <c r="T62" s="105">
        <f>IF(INDEX(Historical!$F$7:$F$1062,MATCH(B62,Historical!$B$7:$B$1062,0))=0,"n/a",((INDEX(Historical!$C$7:$C$1062,MATCH(B62,Historical!$B$7:$B$1062,0))/INDEX(Historical!$F$7:$F$1062,MATCH(B62,Historical!$B$7:$B$1062,0)))^(1/3)-1)*100)</f>
        <v>9.0990080705620322</v>
      </c>
      <c r="U62" s="105">
        <f>IF(INDEX(Historical!$H$7:$H$1062,MATCH(B62,Historical!$B$7:$B$1062,0))=0,"n/a",((INDEX(Historical!$C$7:$C$1062,MATCH(B62,Historical!$B$7:$B$1062,0))/INDEX(Historical!$H$7:$H$1062,MATCH(B62,Historical!$B$7:$B$1062,0)))^(1/5)-1)*100)</f>
        <v>8.9652119456370638</v>
      </c>
      <c r="V62" s="105">
        <f>IF(INDEX(Historical!$M$7:$M$1062,MATCH(B62,Historical!$B$7:$B$1062,0))=0,"n/a",((INDEX(Historical!$C$7:$C$1062,MATCH(B62,Historical!$B$7:$B$1062,0))/INDEX(Historical!$M$7:$M$1062,MATCH(B62,Historical!$B$7:$B$1062,0)))^(1/10)-1)*100)</f>
        <v>8.5452961175287214</v>
      </c>
      <c r="W62" s="106">
        <f>IF(OR(U62&lt;=0,U62="n/a",V62&lt;=0,V62="n/a"),"n/a",U62/V62)</f>
        <v>1.049139997295937</v>
      </c>
      <c r="X62" s="107">
        <f>IF(OR(AJ62&lt;=0,AJ62="n/a",U62&lt;=0,U62="n/a"),"n/a",U62/AJ62)</f>
        <v>1.0164639394146331</v>
      </c>
      <c r="Y62" s="55"/>
      <c r="Z62" s="101">
        <f>IF(OR(AC62&lt;0.01,AC62="n/a"),"n/a",M62/AC62*100)</f>
        <v>49.26108374384237</v>
      </c>
      <c r="AA62" s="109">
        <f>IF(OR(AC62&lt;0.01,AC62="n/a"),"n/a",I62/AC62)</f>
        <v>21.278325123152712</v>
      </c>
      <c r="AB62" s="71">
        <v>9</v>
      </c>
      <c r="AC62" s="100">
        <v>8.1199999999999992</v>
      </c>
      <c r="AD62" s="100">
        <v>2.0099999999999998</v>
      </c>
      <c r="AE62" s="100">
        <v>5.91</v>
      </c>
      <c r="AF62" s="100">
        <v>1.93</v>
      </c>
      <c r="AG62" s="100">
        <v>9.6</v>
      </c>
      <c r="AH62" s="100">
        <v>13.11</v>
      </c>
      <c r="AI62" s="100">
        <v>6.88</v>
      </c>
      <c r="AJ62" s="100">
        <v>8.82</v>
      </c>
      <c r="AK62" s="100">
        <v>9.51</v>
      </c>
      <c r="AL62" s="100">
        <v>28840</v>
      </c>
      <c r="AM62" s="100">
        <v>0.45999999999999996</v>
      </c>
      <c r="AN62" s="100">
        <v>0.65</v>
      </c>
      <c r="AO62" s="110">
        <f>IF(U62="n/a","n/a",IF(AA62&lt;0,"n/a",IF(AA62="n/a","n/a",J62+U62-AA62)))</f>
        <v>-9.998030413306827</v>
      </c>
      <c r="AP62" s="111">
        <f>IF(U62="n/a","n/a",J62+U62)</f>
        <v>11.280294709845885</v>
      </c>
      <c r="AQ62" s="112">
        <f>IF(OR(AC62&lt;0.01,AC62="n/a",AF62="n/a"),"n/a",(I62/SQRT(22.5*AC62*(I62/AF62))-1)*100)</f>
        <v>35.100238485988598</v>
      </c>
      <c r="AR62" s="101">
        <f>INDEX(Historical!$C$7:$C$1063,MATCH(B62,Historical!$B$7:$B$1063,0))*IF(AH62="n/a",1.03,IF(AH62&lt;0,1.01,IF(AH62&gt;10,1.1,(1+AH62/100))))</f>
        <v>3.9710000000000001</v>
      </c>
      <c r="AS62" s="109">
        <f>IF($AI62="n/a",1.03*AR62,IF($AI62&lt;0,1.01*AR62,IF($AI62&gt;10,1.1*AR62,(1+$AI62/100)*AR62)))</f>
        <v>4.2442048000000003</v>
      </c>
      <c r="AT62" s="109">
        <f>IF($AK62="n/a",1.03*AS62,IF($AK62&lt;0,1.01*AS62,IF($AK62&gt;10,1.1*AS62,(1+$AK62/100)*AS62)))</f>
        <v>4.6478286764800005</v>
      </c>
      <c r="AU62" s="109">
        <f>IF($AK62="n/a",1.03*AT62,IF($AK62&lt;0,1.01*AT62,IF($AK62&gt;10,1.1*AT62,(1+$AK62/100)*AT62)))</f>
        <v>5.0898371836132483</v>
      </c>
      <c r="AV62" s="109">
        <f>IF($AK62="n/a",1.03*AU62,IF($AK62&lt;0,1.01*AU62,IF($AK62&gt;10,1.1*AU62,(1+$AK62/100)*AU62)))</f>
        <v>5.5738806997748682</v>
      </c>
      <c r="AW62" s="109">
        <f>SUM(AR62:AV62)</f>
        <v>23.526751359868118</v>
      </c>
      <c r="AX62" s="113">
        <f>AW62/I62*100</f>
        <v>13.616594142764276</v>
      </c>
      <c r="AY62" s="100">
        <v>0.6</v>
      </c>
      <c r="AZ62" s="100">
        <v>11.799999999999999</v>
      </c>
      <c r="BA62" s="100">
        <v>-10.25</v>
      </c>
      <c r="BB62" s="100">
        <v>-0.57999999999999996</v>
      </c>
      <c r="BC62" s="100">
        <v>-2.04</v>
      </c>
      <c r="BE62" s="12">
        <v>1985</v>
      </c>
      <c r="BF62" s="12">
        <f>IF(BE62&gt;2020,0,IF(BE62&gt;2008,1,IF(BE62&gt;2001,2,IF(BE62&gt;1990,3,IF(BE62&gt;1980,4,IF(BE62&gt;1973,5,IF(BE62&gt;1970,6,IF(BE62&gt;1960,7,IF(BE62&gt;1958,8,IF(BE62&gt;1953,9,10))))))))))</f>
        <v>4</v>
      </c>
      <c r="BG62" s="100">
        <v>4.6899999999999995</v>
      </c>
      <c r="BH62" t="s">
        <v>121</v>
      </c>
      <c r="BI62" t="s">
        <v>122</v>
      </c>
    </row>
    <row r="63" spans="1:61" ht="11.25" customHeight="1" x14ac:dyDescent="0.2">
      <c r="A63" s="55" t="s">
        <v>169</v>
      </c>
      <c r="B63" s="55" t="s">
        <v>170</v>
      </c>
      <c r="C63" s="156" t="s">
        <v>139</v>
      </c>
      <c r="D63" s="98" t="s">
        <v>171</v>
      </c>
      <c r="E63" s="157">
        <v>32</v>
      </c>
      <c r="F63" s="2">
        <v>109</v>
      </c>
      <c r="G63" s="2" t="s">
        <v>146</v>
      </c>
      <c r="H63" s="2" t="s">
        <v>146</v>
      </c>
      <c r="I63" s="100">
        <v>133.96</v>
      </c>
      <c r="J63" s="101">
        <f>(M63/I63)*100</f>
        <v>1.4332636607942668</v>
      </c>
      <c r="K63" s="104">
        <v>0.48</v>
      </c>
      <c r="L63" s="71">
        <v>4</v>
      </c>
      <c r="M63" s="28">
        <f>K63*L63</f>
        <v>1.92</v>
      </c>
      <c r="N63" s="103" t="s">
        <v>172</v>
      </c>
      <c r="O63" s="104">
        <v>0.45</v>
      </c>
      <c r="P63" s="158">
        <v>45953</v>
      </c>
      <c r="Q63" s="158">
        <v>45974</v>
      </c>
      <c r="R63" s="28">
        <f>(K63-O63)/O63*100</f>
        <v>6.6666666666666599</v>
      </c>
      <c r="S63" s="105">
        <f>IF(INDEX(Historical!$D$7:$D1111,MATCH(B63,Historical!$B$7:$B$1062,0))=0,"n/a",(INDEX(Historical!$C$7:$C$1062,MATCH(B63,Historical!$B$7:$B$1062,0))/INDEX(Historical!$D$7:$D$1062,MATCH(B63,Historical!$B$7:$B$1062,0))-1)*100)</f>
        <v>6.3953488372093137</v>
      </c>
      <c r="T63" s="105">
        <f>IF(INDEX(Historical!$F$7:$F$1062,MATCH(B63,Historical!$B$7:$B$1062,0))=0,"n/a",((INDEX(Historical!$C$7:$C$1062,MATCH(B63,Historical!$B$7:$B$1062,0))/INDEX(Historical!$F$7:$F$1062,MATCH(B63,Historical!$B$7:$B$1062,0)))^(1/3)-1)*100)</f>
        <v>6.3822489684916883</v>
      </c>
      <c r="U63" s="105">
        <f>IF(INDEX(Historical!$H$7:$H$1062,MATCH(B63,Historical!$B$7:$B$1062,0))=0,"n/a",((INDEX(Historical!$C$7:$C$1062,MATCH(B63,Historical!$B$7:$B$1062,0))/INDEX(Historical!$H$7:$H$1062,MATCH(B63,Historical!$B$7:$B$1062,0)))^(1/5)-1)*100)</f>
        <v>4.9102011019389824</v>
      </c>
      <c r="V63" s="105">
        <f>IF(INDEX(Historical!$M$7:$M$1062,MATCH(B63,Historical!$B$7:$B$1062,0))=0,"n/a",((INDEX(Historical!$C$7:$C$1062,MATCH(B63,Historical!$B$7:$B$1062,0))/INDEX(Historical!$M$7:$M$1062,MATCH(B63,Historical!$B$7:$B$1062,0)))^(1/10)-1)*100)</f>
        <v>4.8466657270637814</v>
      </c>
      <c r="W63" s="106">
        <f>IF(OR(U63&lt;=0,U63="n/a",V63&lt;=0,V63="n/a"),"n/a",U63/V63)</f>
        <v>1.01310908951703</v>
      </c>
      <c r="X63" s="107">
        <f>IF(OR(AJ63&lt;=0,AJ63="n/a",U63&lt;=0,U63="n/a"),"n/a",U63/AJ63)</f>
        <v>0.38152300714366605</v>
      </c>
      <c r="Y63" s="165"/>
      <c r="Z63" s="101">
        <f>IF(OR(AC63&lt;0.01,AC63="n/a"),"n/a",M63/AC63*100)</f>
        <v>34.719710669077756</v>
      </c>
      <c r="AA63" s="109">
        <f>IF(OR(AC63&lt;0.01,AC63="n/a"),"n/a",I63/AC63)</f>
        <v>24.224231464737795</v>
      </c>
      <c r="AB63" s="71">
        <v>12</v>
      </c>
      <c r="AC63" s="100">
        <v>5.53</v>
      </c>
      <c r="AD63" s="100">
        <v>2.93</v>
      </c>
      <c r="AE63" s="100">
        <v>2.17</v>
      </c>
      <c r="AF63" s="100">
        <v>3.26</v>
      </c>
      <c r="AG63" s="100">
        <v>13.61</v>
      </c>
      <c r="AH63" s="100">
        <v>-4.43</v>
      </c>
      <c r="AI63" s="100">
        <v>15.52</v>
      </c>
      <c r="AJ63" s="100">
        <v>12.870000000000001</v>
      </c>
      <c r="AK63" s="100">
        <v>7.22</v>
      </c>
      <c r="AL63" s="100">
        <v>8550</v>
      </c>
      <c r="AM63" s="100">
        <v>1.4000000000000001</v>
      </c>
      <c r="AN63" s="100">
        <v>0.54</v>
      </c>
      <c r="AO63" s="110">
        <f>IF(U63="n/a","n/a",IF(AA63&lt;0,"n/a",IF(AA63="n/a","n/a",J63+U63-AA63)))</f>
        <v>-17.880766702004546</v>
      </c>
      <c r="AP63" s="111">
        <f>IF(U63="n/a","n/a",J63+U63)</f>
        <v>6.343464762733249</v>
      </c>
      <c r="AQ63" s="112">
        <f>IF(OR(AC63&lt;0.01,AC63="n/a",AF63="n/a"),"n/a",(I63/SQRT(22.5*AC63*(I63/AF63))-1)*100)</f>
        <v>87.345188919094483</v>
      </c>
      <c r="AR63" s="101">
        <f>INDEX(Historical!$C$7:$C$1063,MATCH(B63,Historical!$B$7:$B$1063,0))*IF(AH63="n/a",1.03,IF(AH63&lt;0,1.01,IF(AH63&gt;10,1.1,(1+AH63/100))))</f>
        <v>1.8483000000000001</v>
      </c>
      <c r="AS63" s="109">
        <f>IF($AI63="n/a",1.03*AR63,IF($AI63&lt;0,1.01*AR63,IF($AI63&gt;10,1.1*AR63,(1+$AI63/100)*AR63)))</f>
        <v>2.0331300000000003</v>
      </c>
      <c r="AT63" s="109">
        <f>IF($AK63="n/a",1.03*AS63,IF($AK63&lt;0,1.01*AS63,IF($AK63&gt;10,1.1*AS63,(1+$AK63/100)*AS63)))</f>
        <v>2.1799219860000005</v>
      </c>
      <c r="AU63" s="109">
        <f>IF($AK63="n/a",1.03*AT63,IF($AK63&lt;0,1.01*AT63,IF($AK63&gt;10,1.1*AT63,(1+$AK63/100)*AT63)))</f>
        <v>2.3373123533892008</v>
      </c>
      <c r="AV63" s="109">
        <f>IF($AK63="n/a",1.03*AU63,IF($AK63&lt;0,1.01*AU63,IF($AK63&gt;10,1.1*AU63,(1+$AK63/100)*AU63)))</f>
        <v>2.5060663053039014</v>
      </c>
      <c r="AW63" s="109">
        <f>SUM(AR63:AV63)</f>
        <v>10.904730644693103</v>
      </c>
      <c r="AX63" s="113">
        <f>AW63/I63*100</f>
        <v>8.140288626973053</v>
      </c>
      <c r="AY63" s="100">
        <v>0.38</v>
      </c>
      <c r="AZ63" s="100">
        <v>29.770000000000003</v>
      </c>
      <c r="BA63" s="100">
        <v>-15.28</v>
      </c>
      <c r="BB63" s="100">
        <v>8.8800000000000008</v>
      </c>
      <c r="BC63" s="100">
        <v>6.9599999999999991</v>
      </c>
      <c r="BE63" s="12">
        <v>1994</v>
      </c>
      <c r="BF63" s="12">
        <f>IF(BE63&gt;2020,0,IF(BE63&gt;2008,1,IF(BE63&gt;2001,2,IF(BE63&gt;1990,3,IF(BE63&gt;1980,4,IF(BE63&gt;1973,5,IF(BE63&gt;1970,6,IF(BE63&gt;1960,7,IF(BE63&gt;1958,8,IF(BE63&gt;1953,9,10))))))))))</f>
        <v>3</v>
      </c>
      <c r="BG63" s="100">
        <v>7.2499999999999991</v>
      </c>
      <c r="BH63" t="s">
        <v>121</v>
      </c>
      <c r="BI63" t="s">
        <v>122</v>
      </c>
    </row>
    <row r="64" spans="1:61" ht="11.25" customHeight="1" x14ac:dyDescent="0.2">
      <c r="A64" s="123" t="s">
        <v>631</v>
      </c>
      <c r="B64" s="55" t="s">
        <v>632</v>
      </c>
      <c r="C64" s="156" t="s">
        <v>134</v>
      </c>
      <c r="D64" s="98" t="s">
        <v>157</v>
      </c>
      <c r="E64" s="157">
        <v>15</v>
      </c>
      <c r="F64" s="2">
        <v>324</v>
      </c>
      <c r="G64" s="2" t="s">
        <v>146</v>
      </c>
      <c r="H64" s="2" t="s">
        <v>146</v>
      </c>
      <c r="I64" s="100">
        <v>42.43</v>
      </c>
      <c r="J64" s="101">
        <f>(M64/I64)*100</f>
        <v>3.4880980438369078</v>
      </c>
      <c r="K64" s="104">
        <v>0.37</v>
      </c>
      <c r="L64" s="71">
        <v>4</v>
      </c>
      <c r="M64" s="28">
        <f>K64*L64</f>
        <v>1.48</v>
      </c>
      <c r="N64" s="103" t="s">
        <v>309</v>
      </c>
      <c r="O64" s="104">
        <v>0.34</v>
      </c>
      <c r="P64" s="158">
        <v>45975</v>
      </c>
      <c r="Q64" s="158">
        <v>45989</v>
      </c>
      <c r="R64" s="28">
        <f>(K64-O64)/O64*100</f>
        <v>8.8235294117646959</v>
      </c>
      <c r="S64" s="105">
        <f>IF(INDEX(Historical!$D$7:$D1112,MATCH(B64,Historical!$B$7:$B$1062,0))=0,"n/a",(INDEX(Historical!$C$7:$C$1062,MATCH(B64,Historical!$B$7:$B$1062,0))/INDEX(Historical!$D$7:$D$1062,MATCH(B64,Historical!$B$7:$B$1062,0))-1)*100)</f>
        <v>6.9230769230769207</v>
      </c>
      <c r="T64" s="105">
        <f>IF(INDEX(Historical!$F$7:$F$1062,MATCH(B64,Historical!$B$7:$B$1062,0))=0,"n/a",((INDEX(Historical!$C$7:$C$1062,MATCH(B64,Historical!$B$7:$B$1062,0))/INDEX(Historical!$F$7:$F$1062,MATCH(B64,Historical!$B$7:$B$1062,0)))^(1/3)-1)*100)</f>
        <v>6.2149389148172585</v>
      </c>
      <c r="U64" s="105">
        <f>IF(INDEX(Historical!$H$7:$H$1062,MATCH(B64,Historical!$B$7:$B$1062,0))=0,"n/a",((INDEX(Historical!$C$7:$C$1062,MATCH(B64,Historical!$B$7:$B$1062,0))/INDEX(Historical!$H$7:$H$1062,MATCH(B64,Historical!$B$7:$B$1062,0)))^(1/5)-1)*100)</f>
        <v>6.8077976341520685</v>
      </c>
      <c r="V64" s="105">
        <f>IF(INDEX(Historical!$M$7:$M$1062,MATCH(B64,Historical!$B$7:$B$1062,0))=0,"n/a",((INDEX(Historical!$C$7:$C$1062,MATCH(B64,Historical!$B$7:$B$1062,0))/INDEX(Historical!$M$7:$M$1062,MATCH(B64,Historical!$B$7:$B$1062,0)))^(1/10)-1)*100)</f>
        <v>7.4114523190742743</v>
      </c>
      <c r="W64" s="106">
        <f>IF(OR(U64&lt;=0,U64="n/a",V64&lt;=0,V64="n/a"),"n/a",U64/V64)</f>
        <v>0.91855109377569266</v>
      </c>
      <c r="X64" s="107">
        <f>IF(OR(AJ64&lt;=0,AJ64="n/a",U64&lt;=0,U64="n/a"),"n/a",U64/AJ64)</f>
        <v>7.2423379086724129</v>
      </c>
      <c r="Y64" s="165"/>
      <c r="Z64" s="101">
        <f>IF(OR(AC64&lt;0.01,AC64="n/a"),"n/a",M64/AC64*100)</f>
        <v>44.311377245508979</v>
      </c>
      <c r="AA64" s="109">
        <f>IF(OR(AC64&lt;0.01,AC64="n/a"),"n/a",I64/AC64)</f>
        <v>12.703592814371257</v>
      </c>
      <c r="AB64" s="71">
        <v>12</v>
      </c>
      <c r="AC64" s="100">
        <v>3.34</v>
      </c>
      <c r="AD64" s="100">
        <v>0.82</v>
      </c>
      <c r="AE64" s="100">
        <v>2.72</v>
      </c>
      <c r="AF64" s="100">
        <v>1.17</v>
      </c>
      <c r="AG64" s="100">
        <v>9.76</v>
      </c>
      <c r="AH64" s="100">
        <v>9.5</v>
      </c>
      <c r="AI64" s="100">
        <v>7.08</v>
      </c>
      <c r="AJ64" s="100">
        <v>0.94000000000000006</v>
      </c>
      <c r="AK64" s="100">
        <v>12.82</v>
      </c>
      <c r="AL64" s="100">
        <v>6020</v>
      </c>
      <c r="AM64" s="100">
        <v>1</v>
      </c>
      <c r="AN64" s="100">
        <v>0.37</v>
      </c>
      <c r="AO64" s="110">
        <f>IF(U64="n/a","n/a",IF(AA64&lt;0,"n/a",IF(AA64="n/a","n/a",J64+U64-AA64)))</f>
        <v>-2.4076971363822803</v>
      </c>
      <c r="AP64" s="111">
        <f>IF(U64="n/a","n/a",J64+U64)</f>
        <v>10.295895677988977</v>
      </c>
      <c r="AQ64" s="112">
        <f>IF(OR(AC64&lt;0.01,AC64="n/a",AF64="n/a"),"n/a",(I64/SQRT(22.5*AC64*(I64/AF64))-1)*100)</f>
        <v>-18.723507313165545</v>
      </c>
      <c r="AR64" s="101">
        <f>INDEX(Historical!$C$7:$C$1063,MATCH(B64,Historical!$B$7:$B$1063,0))*IF(AH64="n/a",1.03,IF(AH64&lt;0,1.01,IF(AH64&gt;10,1.1,(1+AH64/100))))</f>
        <v>1.5220499999999999</v>
      </c>
      <c r="AS64" s="109">
        <f>IF($AI64="n/a",1.03*AR64,IF($AI64&lt;0,1.01*AR64,IF($AI64&gt;10,1.1*AR64,(1+$AI64/100)*AR64)))</f>
        <v>1.6298111399999999</v>
      </c>
      <c r="AT64" s="109">
        <f>IF($AK64="n/a",1.03*AS64,IF($AK64&lt;0,1.01*AS64,IF($AK64&gt;10,1.1*AS64,(1+$AK64/100)*AS64)))</f>
        <v>1.7927922540000001</v>
      </c>
      <c r="AU64" s="109">
        <f>IF($AK64="n/a",1.03*AT64,IF($AK64&lt;0,1.01*AT64,IF($AK64&gt;10,1.1*AT64,(1+$AK64/100)*AT64)))</f>
        <v>1.9720714794000003</v>
      </c>
      <c r="AV64" s="109">
        <f>IF($AK64="n/a",1.03*AU64,IF($AK64&lt;0,1.01*AU64,IF($AK64&gt;10,1.1*AU64,(1+$AK64/100)*AU64)))</f>
        <v>2.1692786273400007</v>
      </c>
      <c r="AW64" s="109">
        <f>SUM(AR64:AV64)</f>
        <v>9.0860035007400004</v>
      </c>
      <c r="AX64" s="113">
        <f>AW64/I64*100</f>
        <v>21.414102052180063</v>
      </c>
      <c r="AY64" s="100">
        <v>0.78</v>
      </c>
      <c r="AZ64" s="100">
        <v>39.619999999999997</v>
      </c>
      <c r="BA64" s="100">
        <v>-2.73</v>
      </c>
      <c r="BB64" s="100">
        <v>4.95</v>
      </c>
      <c r="BC64" s="100">
        <v>13.55</v>
      </c>
      <c r="BE64" s="12">
        <v>2011</v>
      </c>
      <c r="BF64" s="12">
        <f>IF(BE64&gt;2020,0,IF(BE64&gt;2008,1,IF(BE64&gt;2001,2,IF(BE64&gt;1990,3,IF(BE64&gt;1980,4,IF(BE64&gt;1973,5,IF(BE64&gt;1970,6,IF(BE64&gt;1960,7,IF(BE64&gt;1958,8,IF(BE64&gt;1953,9,10))))))))))</f>
        <v>1</v>
      </c>
      <c r="BG64" s="100">
        <v>1.29</v>
      </c>
      <c r="BH64" t="s">
        <v>121</v>
      </c>
      <c r="BI64" t="s">
        <v>122</v>
      </c>
    </row>
    <row r="65" spans="1:61" ht="11.25" customHeight="1" x14ac:dyDescent="0.2">
      <c r="A65" s="123" t="s">
        <v>633</v>
      </c>
      <c r="B65" s="55" t="s">
        <v>634</v>
      </c>
      <c r="C65" s="156" t="s">
        <v>162</v>
      </c>
      <c r="D65" s="98" t="s">
        <v>192</v>
      </c>
      <c r="E65" s="157">
        <v>24</v>
      </c>
      <c r="F65" s="2">
        <v>151</v>
      </c>
      <c r="G65" s="2" t="s">
        <v>119</v>
      </c>
      <c r="H65" s="2" t="s">
        <v>119</v>
      </c>
      <c r="I65" s="100">
        <v>40.450000000000003</v>
      </c>
      <c r="J65" s="101">
        <f>(M65/I65)*100</f>
        <v>4.8702101359703338</v>
      </c>
      <c r="K65" s="104">
        <v>0.49249999999999999</v>
      </c>
      <c r="L65" s="71">
        <v>4</v>
      </c>
      <c r="M65" s="28">
        <f>K65*L65</f>
        <v>1.97</v>
      </c>
      <c r="N65" s="103" t="s">
        <v>158</v>
      </c>
      <c r="O65" s="104">
        <v>0.49</v>
      </c>
      <c r="P65" s="158">
        <v>46078</v>
      </c>
      <c r="Q65" s="158">
        <v>46094</v>
      </c>
      <c r="R65" s="28">
        <f>(K65-O65)/O65*100</f>
        <v>0.51020408163265352</v>
      </c>
      <c r="S65" s="105">
        <f>IF(INDEX(Historical!$D$7:$D1113,MATCH(B65,Historical!$B$7:$B$1062,0))=0,"n/a",(INDEX(Historical!$C$7:$C$1062,MATCH(B65,Historical!$B$7:$B$1062,0))/INDEX(Historical!$D$7:$D$1062,MATCH(B65,Historical!$B$7:$B$1062,0))-1)*100)</f>
        <v>3.1578947368421151</v>
      </c>
      <c r="T65" s="105">
        <f>IF(INDEX(Historical!$F$7:$F$1062,MATCH(B65,Historical!$B$7:$B$1062,0))=0,"n/a",((INDEX(Historical!$C$7:$C$1062,MATCH(B65,Historical!$B$7:$B$1062,0))/INDEX(Historical!$F$7:$F$1062,MATCH(B65,Historical!$B$7:$B$1062,0)))^(1/3)-1)*100)</f>
        <v>3.6528229638562726</v>
      </c>
      <c r="U65" s="105">
        <f>IF(INDEX(Historical!$H$7:$H$1062,MATCH(B65,Historical!$B$7:$B$1062,0))=0,"n/a",((INDEX(Historical!$C$7:$C$1062,MATCH(B65,Historical!$B$7:$B$1062,0))/INDEX(Historical!$H$7:$H$1062,MATCH(B65,Historical!$B$7:$B$1062,0)))^(1/5)-1)*100)</f>
        <v>3.8838918325118765</v>
      </c>
      <c r="V65" s="105">
        <f>IF(INDEX(Historical!$M$7:$M$1062,MATCH(B65,Historical!$B$7:$B$1062,0))=0,"n/a",((INDEX(Historical!$C$7:$C$1062,MATCH(B65,Historical!$B$7:$B$1062,0))/INDEX(Historical!$M$7:$M$1062,MATCH(B65,Historical!$B$7:$B$1062,0)))^(1/10)-1)*100)</f>
        <v>4.0323033089643134</v>
      </c>
      <c r="W65" s="106">
        <f>IF(OR(U65&lt;=0,U65="n/a",V65&lt;=0,V65="n/a"),"n/a",U65/V65)</f>
        <v>0.96319436682193538</v>
      </c>
      <c r="X65" s="107">
        <f>IF(OR(AJ65&lt;=0,AJ65="n/a",U65&lt;=0,U65="n/a"),"n/a",U65/AJ65)</f>
        <v>0.84432431141562536</v>
      </c>
      <c r="Y65" s="162"/>
      <c r="Z65" s="101">
        <f>IF(OR(AC65&lt;0.01,AC65="n/a"),"n/a",M65/AC65*100)</f>
        <v>78.174603174603178</v>
      </c>
      <c r="AA65" s="109">
        <f>IF(OR(AC65&lt;0.01,AC65="n/a"),"n/a",I65/AC65)</f>
        <v>16.051587301587304</v>
      </c>
      <c r="AB65" s="71">
        <v>12</v>
      </c>
      <c r="AC65" s="100">
        <v>2.52</v>
      </c>
      <c r="AD65" s="100">
        <v>1.98</v>
      </c>
      <c r="AE65" s="100">
        <v>1.74</v>
      </c>
      <c r="AF65" s="100">
        <v>1.2</v>
      </c>
      <c r="AG65" s="100">
        <v>7.59</v>
      </c>
      <c r="AH65" s="100">
        <v>9.27</v>
      </c>
      <c r="AI65" s="100">
        <v>7.46</v>
      </c>
      <c r="AJ65" s="100">
        <v>4.5999999999999996</v>
      </c>
      <c r="AK65" s="100">
        <v>7.32</v>
      </c>
      <c r="AL65" s="100">
        <v>3340</v>
      </c>
      <c r="AM65" s="100">
        <v>1</v>
      </c>
      <c r="AN65" s="100">
        <v>1.18</v>
      </c>
      <c r="AO65" s="110">
        <f>IF(U65="n/a","n/a",IF(AA65&lt;0,"n/a",IF(AA65="n/a","n/a",J65+U65-AA65)))</f>
        <v>-7.2974853331050937</v>
      </c>
      <c r="AP65" s="111">
        <f>IF(U65="n/a","n/a",J65+U65)</f>
        <v>8.7541019684822103</v>
      </c>
      <c r="AQ65" s="112">
        <f>IF(OR(AC65&lt;0.01,AC65="n/a",AF65="n/a"),"n/a",(I65/SQRT(22.5*AC65*(I65/AF65))-1)*100)</f>
        <v>-7.4751570612164642</v>
      </c>
      <c r="AR65" s="101">
        <f>INDEX(Historical!$C$7:$C$1063,MATCH(B65,Historical!$B$7:$B$1063,0))*IF(AH65="n/a",1.03,IF(AH65&lt;0,1.01,IF(AH65&gt;10,1.1,(1+AH65/100))))</f>
        <v>2.1416919999999999</v>
      </c>
      <c r="AS65" s="109">
        <f>IF($AI65="n/a",1.03*AR65,IF($AI65&lt;0,1.01*AR65,IF($AI65&gt;10,1.1*AR65,(1+$AI65/100)*AR65)))</f>
        <v>2.3014622231999997</v>
      </c>
      <c r="AT65" s="109">
        <f>IF($AK65="n/a",1.03*AS65,IF($AK65&lt;0,1.01*AS65,IF($AK65&gt;10,1.1*AS65,(1+$AK65/100)*AS65)))</f>
        <v>2.4699292579382397</v>
      </c>
      <c r="AU65" s="109">
        <f>IF($AK65="n/a",1.03*AT65,IF($AK65&lt;0,1.01*AT65,IF($AK65&gt;10,1.1*AT65,(1+$AK65/100)*AT65)))</f>
        <v>2.6507280796193187</v>
      </c>
      <c r="AV65" s="109">
        <f>IF($AK65="n/a",1.03*AU65,IF($AK65&lt;0,1.01*AU65,IF($AK65&gt;10,1.1*AU65,(1+$AK65/100)*AU65)))</f>
        <v>2.8447613750474527</v>
      </c>
      <c r="AW65" s="109">
        <f>SUM(AR65:AV65)</f>
        <v>12.40857293580501</v>
      </c>
      <c r="AX65" s="113">
        <f>AW65/I65*100</f>
        <v>30.676323697911023</v>
      </c>
      <c r="AY65" s="100">
        <v>0.24</v>
      </c>
      <c r="AZ65" s="100">
        <v>13.94</v>
      </c>
      <c r="BA65" s="100">
        <v>-7.01</v>
      </c>
      <c r="BB65" s="100">
        <v>-2.2399999999999998</v>
      </c>
      <c r="BC65" s="100">
        <v>-0.04</v>
      </c>
      <c r="BE65" s="12">
        <v>2003</v>
      </c>
      <c r="BF65" s="12">
        <f>IF(BE65&gt;2020,0,IF(BE65&gt;2008,1,IF(BE65&gt;2001,2,IF(BE65&gt;1990,3,IF(BE65&gt;1980,4,IF(BE65&gt;1973,5,IF(BE65&gt;1970,6,IF(BE65&gt;1960,7,IF(BE65&gt;1958,8,IF(BE65&gt;1953,9,10))))))))))</f>
        <v>2</v>
      </c>
      <c r="BG65" s="100">
        <v>2.52</v>
      </c>
      <c r="BH65" t="s">
        <v>121</v>
      </c>
      <c r="BI65" t="s">
        <v>122</v>
      </c>
    </row>
    <row r="66" spans="1:61" ht="11.25" customHeight="1" x14ac:dyDescent="0.2">
      <c r="A66" s="55" t="s">
        <v>635</v>
      </c>
      <c r="B66" s="55" t="s">
        <v>636</v>
      </c>
      <c r="C66" s="156" t="s">
        <v>198</v>
      </c>
      <c r="D66" s="98" t="s">
        <v>565</v>
      </c>
      <c r="E66" s="157">
        <v>16</v>
      </c>
      <c r="F66" s="2">
        <v>276</v>
      </c>
      <c r="G66" s="2" t="s">
        <v>146</v>
      </c>
      <c r="H66" s="2" t="s">
        <v>146</v>
      </c>
      <c r="I66" s="100">
        <v>389.18</v>
      </c>
      <c r="J66" s="101">
        <f>(M66/I66)*100</f>
        <v>0.66807132946194558</v>
      </c>
      <c r="K66" s="104">
        <v>0.65</v>
      </c>
      <c r="L66" s="71">
        <v>4</v>
      </c>
      <c r="M66" s="28">
        <f>K66*L66</f>
        <v>2.6</v>
      </c>
      <c r="N66" s="103" t="s">
        <v>182</v>
      </c>
      <c r="O66" s="104">
        <v>0.59</v>
      </c>
      <c r="P66" s="158">
        <v>46013</v>
      </c>
      <c r="Q66" s="158">
        <v>46022</v>
      </c>
      <c r="R66" s="28">
        <f>(K66-O66)/O66*100</f>
        <v>10.169491525423737</v>
      </c>
      <c r="S66" s="105">
        <f>IF(INDEX(Historical!$D$7:$D1114,MATCH(B66,Historical!$B$7:$B$1062,0))=0,"n/a",(INDEX(Historical!$C$7:$C$1062,MATCH(B66,Historical!$B$7:$B$1062,0))/INDEX(Historical!$D$7:$D$1062,MATCH(B66,Historical!$B$7:$B$1062,0))-1)*100)</f>
        <v>11.520737327188947</v>
      </c>
      <c r="T66" s="105">
        <f>IF(INDEX(Historical!$F$7:$F$1062,MATCH(B66,Historical!$B$7:$B$1062,0))=0,"n/a",((INDEX(Historical!$C$7:$C$1062,MATCH(B66,Historical!$B$7:$B$1062,0))/INDEX(Historical!$F$7:$F$1062,MATCH(B66,Historical!$B$7:$B$1062,0)))^(1/3)-1)*100)</f>
        <v>12.713573881717988</v>
      </c>
      <c r="U66" s="105">
        <f>IF(INDEX(Historical!$H$7:$H$1062,MATCH(B66,Historical!$B$7:$B$1062,0))=0,"n/a",((INDEX(Historical!$C$7:$C$1062,MATCH(B66,Historical!$B$7:$B$1062,0))/INDEX(Historical!$H$7:$H$1062,MATCH(B66,Historical!$B$7:$B$1062,0)))^(1/5)-1)*100)</f>
        <v>12.633302989831051</v>
      </c>
      <c r="V66" s="105">
        <f>IF(INDEX(Historical!$M$7:$M$1062,MATCH(B66,Historical!$B$7:$B$1062,0))=0,"n/a",((INDEX(Historical!$C$7:$C$1062,MATCH(B66,Historical!$B$7:$B$1062,0))/INDEX(Historical!$M$7:$M$1062,MATCH(B66,Historical!$B$7:$B$1062,0)))^(1/10)-1)*100)</f>
        <v>30.887192350230521</v>
      </c>
      <c r="W66" s="106">
        <f>IF(OR(U66&lt;=0,U66="n/a",V66&lt;=0,V66="n/a"),"n/a",U66/V66)</f>
        <v>0.40901428807713452</v>
      </c>
      <c r="X66" s="107">
        <f>IF(OR(AJ66&lt;=0,AJ66="n/a",U66&lt;=0,U66="n/a"),"n/a",U66/AJ66)</f>
        <v>0.25388470638728</v>
      </c>
      <c r="Y66" s="165"/>
      <c r="Z66" s="101">
        <f>IF(OR(AC66&lt;0.01,AC66="n/a"),"n/a",M66/AC66*100)</f>
        <v>43.261231281198</v>
      </c>
      <c r="AA66" s="109">
        <f>IF(OR(AC66&lt;0.01,AC66="n/a"),"n/a",I66/AC66)</f>
        <v>64.755407653910154</v>
      </c>
      <c r="AB66" s="71">
        <v>10</v>
      </c>
      <c r="AC66" s="100">
        <v>6.01</v>
      </c>
      <c r="AD66" s="100">
        <v>0.35</v>
      </c>
      <c r="AE66" s="100">
        <v>24.54</v>
      </c>
      <c r="AF66" s="100">
        <v>21.12</v>
      </c>
      <c r="AG66" s="100">
        <v>37.28</v>
      </c>
      <c r="AH66" s="100">
        <v>69.94</v>
      </c>
      <c r="AI66" s="100">
        <v>68.650000000000006</v>
      </c>
      <c r="AJ66" s="100">
        <v>49.76</v>
      </c>
      <c r="AK66" s="100">
        <v>56.489999999999995</v>
      </c>
      <c r="AL66" s="100">
        <v>1851550</v>
      </c>
      <c r="AM66" s="100">
        <v>1.92</v>
      </c>
      <c r="AN66" s="100">
        <v>0.74</v>
      </c>
      <c r="AO66" s="110">
        <f>IF(U66="n/a","n/a",IF(AA66&lt;0,"n/a",IF(AA66="n/a","n/a",J66+U66-AA66)))</f>
        <v>-51.454033334617158</v>
      </c>
      <c r="AP66" s="111">
        <f>IF(U66="n/a","n/a",J66+U66)</f>
        <v>13.301374319292997</v>
      </c>
      <c r="AQ66" s="112">
        <f>IF(OR(AC66&lt;0.01,AC66="n/a",AF66="n/a"),"n/a",(I66/SQRT(22.5*AC66*(I66/AF66))-1)*100)</f>
        <v>679.6392925650747</v>
      </c>
      <c r="AR66" s="101">
        <f>INDEX(Historical!$C$7:$C$1063,MATCH(B66,Historical!$B$7:$B$1063,0))*IF(AH66="n/a",1.03,IF(AH66&lt;0,1.01,IF(AH66&gt;10,1.1,(1+AH66/100))))</f>
        <v>2.6619999999999999</v>
      </c>
      <c r="AS66" s="109">
        <f>IF($AI66="n/a",1.03*AR66,IF($AI66&lt;0,1.01*AR66,IF($AI66&gt;10,1.1*AR66,(1+$AI66/100)*AR66)))</f>
        <v>2.9282000000000004</v>
      </c>
      <c r="AT66" s="109">
        <f>IF($AK66="n/a",1.03*AS66,IF($AK66&lt;0,1.01*AS66,IF($AK66&gt;10,1.1*AS66,(1+$AK66/100)*AS66)))</f>
        <v>3.2210200000000007</v>
      </c>
      <c r="AU66" s="109">
        <f>IF($AK66="n/a",1.03*AT66,IF($AK66&lt;0,1.01*AT66,IF($AK66&gt;10,1.1*AT66,(1+$AK66/100)*AT66)))</f>
        <v>3.5431220000000012</v>
      </c>
      <c r="AV66" s="109">
        <f>IF($AK66="n/a",1.03*AU66,IF($AK66&lt;0,1.01*AU66,IF($AK66&gt;10,1.1*AU66,(1+$AK66/100)*AU66)))</f>
        <v>3.8974342000000015</v>
      </c>
      <c r="AW66" s="109">
        <f>SUM(AR66:AV66)</f>
        <v>16.251776200000005</v>
      </c>
      <c r="AX66" s="113">
        <f>AW66/I66*100</f>
        <v>4.1759022046353884</v>
      </c>
      <c r="AY66" s="100">
        <v>1.46</v>
      </c>
      <c r="AZ66" s="100">
        <v>38.200000000000003</v>
      </c>
      <c r="BA66" s="100">
        <v>-21.38</v>
      </c>
      <c r="BB66" s="100">
        <v>-1.55</v>
      </c>
      <c r="BC66" s="100">
        <v>6.35</v>
      </c>
      <c r="BE66" s="12">
        <v>2011</v>
      </c>
      <c r="BF66" s="12">
        <f>IF(BE66&gt;2020,0,IF(BE66&gt;2008,1,IF(BE66&gt;2001,2,IF(BE66&gt;1990,3,IF(BE66&gt;1980,4,IF(BE66&gt;1973,5,IF(BE66&gt;1970,6,IF(BE66&gt;1960,7,IF(BE66&gt;1958,8,IF(BE66&gt;1953,9,10))))))))))</f>
        <v>1</v>
      </c>
      <c r="BG66" s="100">
        <v>17.059999999999999</v>
      </c>
      <c r="BH66" t="s">
        <v>121</v>
      </c>
      <c r="BI66" t="s">
        <v>122</v>
      </c>
    </row>
    <row r="67" spans="1:61" ht="11.25" customHeight="1" x14ac:dyDescent="0.2">
      <c r="A67" s="55" t="s">
        <v>637</v>
      </c>
      <c r="B67" s="55" t="s">
        <v>638</v>
      </c>
      <c r="C67" s="156" t="s">
        <v>139</v>
      </c>
      <c r="D67" s="98" t="s">
        <v>140</v>
      </c>
      <c r="E67" s="157">
        <v>16</v>
      </c>
      <c r="F67" s="2">
        <v>273</v>
      </c>
      <c r="G67" s="2" t="s">
        <v>146</v>
      </c>
      <c r="H67" s="2" t="s">
        <v>146</v>
      </c>
      <c r="I67" s="100">
        <v>36.32</v>
      </c>
      <c r="J67" s="101">
        <f>(M67/I67)*100</f>
        <v>3.0286343612334803</v>
      </c>
      <c r="K67" s="104">
        <v>0.27500000000000002</v>
      </c>
      <c r="L67" s="71">
        <v>4</v>
      </c>
      <c r="M67" s="28">
        <f>K67*L67</f>
        <v>1.1000000000000001</v>
      </c>
      <c r="N67" s="103" t="s">
        <v>147</v>
      </c>
      <c r="O67" s="104">
        <v>0.27</v>
      </c>
      <c r="P67" s="158">
        <v>46003</v>
      </c>
      <c r="Q67" s="158">
        <v>46029</v>
      </c>
      <c r="R67" s="28">
        <f>(K67-O67)/O67*100</f>
        <v>1.8518518518518534</v>
      </c>
      <c r="S67" s="105">
        <f>IF(INDEX(Historical!$D$7:$D1115,MATCH(B67,Historical!$B$7:$B$1062,0))=0,"n/a",(INDEX(Historical!$C$7:$C$1062,MATCH(B67,Historical!$B$7:$B$1062,0))/INDEX(Historical!$D$7:$D$1062,MATCH(B67,Historical!$B$7:$B$1062,0))-1)*100)</f>
        <v>4.8543689320388328</v>
      </c>
      <c r="T67" s="105">
        <f>IF(INDEX(Historical!$F$7:$F$1062,MATCH(B67,Historical!$B$7:$B$1062,0))=0,"n/a",((INDEX(Historical!$C$7:$C$1062,MATCH(B67,Historical!$B$7:$B$1062,0))/INDEX(Historical!$F$7:$F$1062,MATCH(B67,Historical!$B$7:$B$1062,0)))^(1/3)-1)*100)</f>
        <v>4.3678451293697185</v>
      </c>
      <c r="U67" s="105">
        <f>IF(INDEX(Historical!$H$7:$H$1062,MATCH(B67,Historical!$B$7:$B$1062,0))=0,"n/a",((INDEX(Historical!$C$7:$C$1062,MATCH(B67,Historical!$B$7:$B$1062,0))/INDEX(Historical!$H$7:$H$1062,MATCH(B67,Historical!$B$7:$B$1062,0)))^(1/5)-1)*100)</f>
        <v>5.9223841048812176</v>
      </c>
      <c r="V67" s="105">
        <f>IF(INDEX(Historical!$M$7:$M$1062,MATCH(B67,Historical!$B$7:$B$1062,0))=0,"n/a",((INDEX(Historical!$C$7:$C$1062,MATCH(B67,Historical!$B$7:$B$1062,0))/INDEX(Historical!$M$7:$M$1062,MATCH(B67,Historical!$B$7:$B$1062,0)))^(1/10)-1)*100)</f>
        <v>10.442537523679473</v>
      </c>
      <c r="W67" s="106">
        <f>IF(OR(U67&lt;=0,U67="n/a",V67&lt;=0,V67="n/a"),"n/a",U67/V67)</f>
        <v>0.5671403230729728</v>
      </c>
      <c r="X67" s="107" t="str">
        <f>IF(OR(AJ67&lt;=0,AJ67="n/a",U67&lt;=0,U67="n/a"),"n/a",U67/AJ67)</f>
        <v>n/a</v>
      </c>
      <c r="Y67" s="159"/>
      <c r="Z67" s="101">
        <f>IF(OR(AC67&lt;0.01,AC67="n/a"),"n/a",M67/AC67*100)</f>
        <v>63.953488372093027</v>
      </c>
      <c r="AA67" s="109">
        <f>IF(OR(AC67&lt;0.01,AC67="n/a"),"n/a",I67/AC67)</f>
        <v>21.116279069767444</v>
      </c>
      <c r="AB67" s="71">
        <v>12</v>
      </c>
      <c r="AC67" s="100">
        <v>1.72</v>
      </c>
      <c r="AD67" s="100">
        <v>1.07</v>
      </c>
      <c r="AE67" s="100">
        <v>1.02</v>
      </c>
      <c r="AF67" s="100">
        <v>1.38</v>
      </c>
      <c r="AG67" s="100">
        <v>6.7100000000000009</v>
      </c>
      <c r="AH67" s="100">
        <v>9.1399999999999988</v>
      </c>
      <c r="AI67" s="100">
        <v>9.82</v>
      </c>
      <c r="AJ67" s="100">
        <v>-9.2899999999999991</v>
      </c>
      <c r="AK67" s="100">
        <v>10</v>
      </c>
      <c r="AL67" s="100">
        <v>3330</v>
      </c>
      <c r="AM67" s="100">
        <v>1.1299999999999999</v>
      </c>
      <c r="AN67" s="100">
        <v>0.8</v>
      </c>
      <c r="AO67" s="110">
        <f>IF(U67="n/a","n/a",IF(AA67&lt;0,"n/a",IF(AA67="n/a","n/a",J67+U67-AA67)))</f>
        <v>-12.165260603652746</v>
      </c>
      <c r="AP67" s="111">
        <f>IF(U67="n/a","n/a",J67+U67)</f>
        <v>8.9510184661146983</v>
      </c>
      <c r="AQ67" s="112">
        <f>IF(OR(AC67&lt;0.01,AC67="n/a",AF67="n/a"),"n/a",(I67/SQRT(22.5*AC67*(I67/AF67))-1)*100)</f>
        <v>13.803856830326101</v>
      </c>
      <c r="AR67" s="101">
        <f>INDEX(Historical!$C$7:$C$1063,MATCH(B67,Historical!$B$7:$B$1063,0))*IF(AH67="n/a",1.03,IF(AH67&lt;0,1.01,IF(AH67&gt;10,1.1,(1+AH67/100))))</f>
        <v>1.178712</v>
      </c>
      <c r="AS67" s="109">
        <f>IF($AI67="n/a",1.03*AR67,IF($AI67&lt;0,1.01*AR67,IF($AI67&gt;10,1.1*AR67,(1+$AI67/100)*AR67)))</f>
        <v>1.2944615184000001</v>
      </c>
      <c r="AT67" s="109">
        <f>IF($AK67="n/a",1.03*AS67,IF($AK67&lt;0,1.01*AS67,IF($AK67&gt;10,1.1*AS67,(1+$AK67/100)*AS67)))</f>
        <v>1.4239076702400002</v>
      </c>
      <c r="AU67" s="109">
        <f>IF($AK67="n/a",1.03*AT67,IF($AK67&lt;0,1.01*AT67,IF($AK67&gt;10,1.1*AT67,(1+$AK67/100)*AT67)))</f>
        <v>1.5662984372640003</v>
      </c>
      <c r="AV67" s="109">
        <f>IF($AK67="n/a",1.03*AU67,IF($AK67&lt;0,1.01*AU67,IF($AK67&gt;10,1.1*AU67,(1+$AK67/100)*AU67)))</f>
        <v>1.7229282809904005</v>
      </c>
      <c r="AW67" s="109">
        <f>SUM(AR67:AV67)</f>
        <v>7.1863079068944007</v>
      </c>
      <c r="AX67" s="113">
        <f>AW67/I67*100</f>
        <v>19.786090052022029</v>
      </c>
      <c r="AY67" s="100">
        <v>1.28</v>
      </c>
      <c r="AZ67" s="100">
        <v>32.17</v>
      </c>
      <c r="BA67" s="100">
        <v>-19.02</v>
      </c>
      <c r="BB67" s="100">
        <v>0.13999999999999999</v>
      </c>
      <c r="BC67" s="100">
        <v>3.64</v>
      </c>
      <c r="BE67" s="12">
        <v>2011</v>
      </c>
      <c r="BF67" s="12">
        <f>IF(BE67&gt;2020,0,IF(BE67&gt;2008,1,IF(BE67&gt;2001,2,IF(BE67&gt;1990,3,IF(BE67&gt;1980,4,IF(BE67&gt;1973,5,IF(BE67&gt;1970,6,IF(BE67&gt;1960,7,IF(BE67&gt;1958,8,IF(BE67&gt;1953,9,10))))))))))</f>
        <v>1</v>
      </c>
      <c r="BG67" s="100">
        <v>2.68</v>
      </c>
      <c r="BH67" t="s">
        <v>121</v>
      </c>
      <c r="BI67" t="s">
        <v>122</v>
      </c>
    </row>
    <row r="68" spans="1:61" ht="11.25" customHeight="1" x14ac:dyDescent="0.2">
      <c r="A68" s="123" t="s">
        <v>639</v>
      </c>
      <c r="B68" s="55" t="s">
        <v>640</v>
      </c>
      <c r="C68" s="156" t="s">
        <v>198</v>
      </c>
      <c r="D68" s="98" t="s">
        <v>199</v>
      </c>
      <c r="E68" s="157">
        <v>13</v>
      </c>
      <c r="F68" s="2">
        <v>412</v>
      </c>
      <c r="G68" s="2" t="s">
        <v>146</v>
      </c>
      <c r="H68" s="2" t="s">
        <v>146</v>
      </c>
      <c r="I68" s="100">
        <v>88.84</v>
      </c>
      <c r="J68" s="101">
        <f>(M68/I68)*100</f>
        <v>1.5758667266996844</v>
      </c>
      <c r="K68" s="104">
        <v>0.35</v>
      </c>
      <c r="L68" s="71">
        <v>4</v>
      </c>
      <c r="M68" s="28">
        <f>K68*L68</f>
        <v>1.4</v>
      </c>
      <c r="N68" s="103" t="s">
        <v>506</v>
      </c>
      <c r="O68" s="104">
        <v>0.33</v>
      </c>
      <c r="P68" s="158">
        <v>45917</v>
      </c>
      <c r="Q68" s="158">
        <v>45926</v>
      </c>
      <c r="R68" s="28">
        <f>(K68-O68)/O68*100</f>
        <v>6.060606060606049</v>
      </c>
      <c r="S68" s="105">
        <f>IF(INDEX(Historical!$D$7:$D1116,MATCH(B68,Historical!$B$7:$B$1062,0))=0,"n/a",(INDEX(Historical!$C$7:$C$1062,MATCH(B68,Historical!$B$7:$B$1062,0))/INDEX(Historical!$D$7:$D$1062,MATCH(B68,Historical!$B$7:$B$1062,0))-1)*100)</f>
        <v>6.25</v>
      </c>
      <c r="T68" s="105">
        <f>IF(INDEX(Historical!$F$7:$F$1062,MATCH(B68,Historical!$B$7:$B$1062,0))=0,"n/a",((INDEX(Historical!$C$7:$C$1062,MATCH(B68,Historical!$B$7:$B$1062,0))/INDEX(Historical!$F$7:$F$1062,MATCH(B68,Historical!$B$7:$B$1062,0)))^(1/3)-1)*100)</f>
        <v>7.3285859876396353</v>
      </c>
      <c r="U68" s="105">
        <f>IF(INDEX(Historical!$H$7:$H$1062,MATCH(B68,Historical!$B$7:$B$1062,0))=0,"n/a",((INDEX(Historical!$C$7:$C$1062,MATCH(B68,Historical!$B$7:$B$1062,0))/INDEX(Historical!$H$7:$H$1062,MATCH(B68,Historical!$B$7:$B$1062,0)))^(1/5)-1)*100)</f>
        <v>10.116379654429863</v>
      </c>
      <c r="V68" s="105">
        <f>IF(INDEX(Historical!$M$7:$M$1062,MATCH(B68,Historical!$B$7:$B$1062,0))=0,"n/a",((INDEX(Historical!$C$7:$C$1062,MATCH(B68,Historical!$B$7:$B$1062,0))/INDEX(Historical!$M$7:$M$1062,MATCH(B68,Historical!$B$7:$B$1062,0)))^(1/10)-1)*100)</f>
        <v>7.4977804479825272</v>
      </c>
      <c r="W68" s="106">
        <f>IF(OR(U68&lt;=0,U68="n/a",V68&lt;=0,V68="n/a"),"n/a",U68/V68)</f>
        <v>1.3492499179743171</v>
      </c>
      <c r="X68" s="107" t="str">
        <f>IF(OR(AJ68&lt;=0,AJ68="n/a",U68&lt;=0,U68="n/a"),"n/a",U68/AJ68)</f>
        <v>n/a</v>
      </c>
      <c r="Y68" s="165"/>
      <c r="Z68" s="101">
        <f>IF(OR(AC68&lt;0.01,AC68="n/a"),"n/a",M68/AC68*100)</f>
        <v>54.474708171206224</v>
      </c>
      <c r="AA68" s="109">
        <f>IF(OR(AC68&lt;0.01,AC68="n/a"),"n/a",I68/AC68)</f>
        <v>34.568093385214013</v>
      </c>
      <c r="AB68" s="71">
        <v>6</v>
      </c>
      <c r="AC68" s="100">
        <v>2.57</v>
      </c>
      <c r="AD68" s="100">
        <v>0.28000000000000003</v>
      </c>
      <c r="AE68" s="100">
        <v>0.28999999999999998</v>
      </c>
      <c r="AF68" s="100">
        <v>1.47</v>
      </c>
      <c r="AG68" s="100">
        <v>4.3499999999999996</v>
      </c>
      <c r="AH68" s="100">
        <v>49.94</v>
      </c>
      <c r="AI68" s="100">
        <v>57.809999999999995</v>
      </c>
      <c r="AJ68" s="100" t="s">
        <v>142</v>
      </c>
      <c r="AK68" s="100">
        <v>39.229999999999997</v>
      </c>
      <c r="AL68" s="100">
        <v>7290</v>
      </c>
      <c r="AM68" s="100">
        <v>1.01</v>
      </c>
      <c r="AN68" s="100">
        <v>0.64</v>
      </c>
      <c r="AO68" s="110">
        <f>IF(U68="n/a","n/a",IF(AA68&lt;0,"n/a",IF(AA68="n/a","n/a",J68+U68-AA68)))</f>
        <v>-22.875847004084463</v>
      </c>
      <c r="AP68" s="111">
        <f>IF(U68="n/a","n/a",J68+U68)</f>
        <v>11.692246381129548</v>
      </c>
      <c r="AQ68" s="112">
        <f>IF(OR(AC68&lt;0.01,AC68="n/a",AF68="n/a"),"n/a",(I68/SQRT(22.5*AC68*(I68/AF68))-1)*100)</f>
        <v>50.281361713087435</v>
      </c>
      <c r="AR68" s="101">
        <f>INDEX(Historical!$C$7:$C$1063,MATCH(B68,Historical!$B$7:$B$1063,0))*IF(AH68="n/a",1.03,IF(AH68&lt;0,1.01,IF(AH68&gt;10,1.1,(1+AH68/100))))</f>
        <v>1.4960000000000002</v>
      </c>
      <c r="AS68" s="109">
        <f>IF($AI68="n/a",1.03*AR68,IF($AI68&lt;0,1.01*AR68,IF($AI68&gt;10,1.1*AR68,(1+$AI68/100)*AR68)))</f>
        <v>1.6456000000000004</v>
      </c>
      <c r="AT68" s="109">
        <f>IF($AK68="n/a",1.03*AS68,IF($AK68&lt;0,1.01*AS68,IF($AK68&gt;10,1.1*AS68,(1+$AK68/100)*AS68)))</f>
        <v>1.8101600000000007</v>
      </c>
      <c r="AU68" s="109">
        <f>IF($AK68="n/a",1.03*AT68,IF($AK68&lt;0,1.01*AT68,IF($AK68&gt;10,1.1*AT68,(1+$AK68/100)*AT68)))</f>
        <v>1.9911760000000009</v>
      </c>
      <c r="AV68" s="109">
        <f>IF($AK68="n/a",1.03*AU68,IF($AK68&lt;0,1.01*AU68,IF($AK68&gt;10,1.1*AU68,(1+$AK68/100)*AU68)))</f>
        <v>2.1902936000000013</v>
      </c>
      <c r="AW68" s="109">
        <f>SUM(AR68:AV68)</f>
        <v>9.1332296000000035</v>
      </c>
      <c r="AX68" s="113">
        <f>AW68/I68*100</f>
        <v>10.280537595677625</v>
      </c>
      <c r="AY68" s="100">
        <v>1.1100000000000001</v>
      </c>
      <c r="AZ68" s="100">
        <v>100.77000000000001</v>
      </c>
      <c r="BA68" s="100">
        <v>-6.74</v>
      </c>
      <c r="BB68" s="100">
        <v>1.54</v>
      </c>
      <c r="BC68" s="100">
        <v>33.82</v>
      </c>
      <c r="BE68" s="12">
        <v>2013</v>
      </c>
      <c r="BF68" s="12">
        <f>IF(BE68&gt;2020,0,IF(BE68&gt;2008,1,IF(BE68&gt;2001,2,IF(BE68&gt;1990,3,IF(BE68&gt;1980,4,IF(BE68&gt;1973,5,IF(BE68&gt;1970,6,IF(BE68&gt;1960,7,IF(BE68&gt;1958,8,IF(BE68&gt;1953,9,10))))))))))</f>
        <v>1</v>
      </c>
      <c r="BG68" s="100">
        <v>1.7000000000000002</v>
      </c>
      <c r="BH68" t="s">
        <v>121</v>
      </c>
      <c r="BI68" t="s">
        <v>122</v>
      </c>
    </row>
    <row r="69" spans="1:61" ht="11.25" customHeight="1" x14ac:dyDescent="0.2">
      <c r="A69" s="55" t="s">
        <v>641</v>
      </c>
      <c r="B69" s="55" t="s">
        <v>642</v>
      </c>
      <c r="C69" s="156" t="s">
        <v>139</v>
      </c>
      <c r="D69" s="98" t="s">
        <v>171</v>
      </c>
      <c r="E69" s="157">
        <v>16</v>
      </c>
      <c r="F69" s="2">
        <v>302</v>
      </c>
      <c r="G69" s="2" t="s">
        <v>118</v>
      </c>
      <c r="H69" s="2" t="s">
        <v>118</v>
      </c>
      <c r="I69" s="100">
        <v>169.73</v>
      </c>
      <c r="J69" s="101">
        <f>(M69/I69)*100</f>
        <v>2.3566841454074119</v>
      </c>
      <c r="K69" s="104">
        <v>1</v>
      </c>
      <c r="L69" s="71">
        <v>4</v>
      </c>
      <c r="M69" s="28">
        <f>K69*L69</f>
        <v>4</v>
      </c>
      <c r="N69" s="103" t="s">
        <v>312</v>
      </c>
      <c r="O69" s="104">
        <v>0.94</v>
      </c>
      <c r="P69" s="158">
        <v>46176</v>
      </c>
      <c r="Q69" s="158">
        <v>46190</v>
      </c>
      <c r="R69" s="28">
        <f>(K69-O69)/O69*100</f>
        <v>6.3829787234042614</v>
      </c>
      <c r="S69" s="105">
        <f>IF(INDEX(Historical!$D$7:$D1117,MATCH(B69,Historical!$B$7:$B$1062,0))=0,"n/a",(INDEX(Historical!$C$7:$C$1062,MATCH(B69,Historical!$B$7:$B$1062,0))/INDEX(Historical!$D$7:$D$1062,MATCH(B69,Historical!$B$7:$B$1062,0))-1)*100)</f>
        <v>7.2463768115942129</v>
      </c>
      <c r="T69" s="105">
        <f>IF(INDEX(Historical!$F$7:$F$1062,MATCH(B69,Historical!$B$7:$B$1062,0))=0,"n/a",((INDEX(Historical!$C$7:$C$1062,MATCH(B69,Historical!$B$7:$B$1062,0))/INDEX(Historical!$F$7:$F$1062,MATCH(B69,Historical!$B$7:$B$1062,0)))^(1/3)-1)*100)</f>
        <v>8.088137780311877</v>
      </c>
      <c r="U69" s="105">
        <f>IF(INDEX(Historical!$H$7:$H$1062,MATCH(B69,Historical!$B$7:$B$1062,0))=0,"n/a",((INDEX(Historical!$C$7:$C$1062,MATCH(B69,Historical!$B$7:$B$1062,0))/INDEX(Historical!$H$7:$H$1062,MATCH(B69,Historical!$B$7:$B$1062,0)))^(1/5)-1)*100)</f>
        <v>9.4102333304135968</v>
      </c>
      <c r="V69" s="105">
        <f>IF(INDEX(Historical!$M$7:$M$1062,MATCH(B69,Historical!$B$7:$B$1062,0))=0,"n/a",((INDEX(Historical!$C$7:$C$1062,MATCH(B69,Historical!$B$7:$B$1062,0))/INDEX(Historical!$M$7:$M$1062,MATCH(B69,Historical!$B$7:$B$1062,0)))^(1/10)-1)*100)</f>
        <v>9.7450363859789455</v>
      </c>
      <c r="W69" s="106">
        <f>IF(OR(U69&lt;=0,U69="n/a",V69&lt;=0,V69="n/a"),"n/a",U69/V69)</f>
        <v>0.96564373468660825</v>
      </c>
      <c r="X69" s="107">
        <f>IF(OR(AJ69&lt;=0,AJ69="n/a",U69&lt;=0,U69="n/a"),"n/a",U69/AJ69)</f>
        <v>1.6058418652582929</v>
      </c>
      <c r="Y69" s="164"/>
      <c r="Z69" s="101">
        <f>IF(OR(AC69&lt;0.01,AC69="n/a"),"n/a",M69/AC69*100)</f>
        <v>43.763676148796499</v>
      </c>
      <c r="AA69" s="109">
        <f>IF(OR(AC69&lt;0.01,AC69="n/a"),"n/a",I69/AC69)</f>
        <v>18.570021881838073</v>
      </c>
      <c r="AB69" s="71">
        <v>12</v>
      </c>
      <c r="AC69" s="100">
        <v>9.14</v>
      </c>
      <c r="AD69" s="100">
        <v>1.59</v>
      </c>
      <c r="AE69" s="100">
        <v>1.4</v>
      </c>
      <c r="AF69" s="100">
        <v>5.66</v>
      </c>
      <c r="AG69" s="100">
        <v>31.16</v>
      </c>
      <c r="AH69" s="100">
        <v>6.49</v>
      </c>
      <c r="AI69" s="100">
        <v>10.17</v>
      </c>
      <c r="AJ69" s="100">
        <v>5.86</v>
      </c>
      <c r="AK69" s="100">
        <v>9.56</v>
      </c>
      <c r="AL69" s="100">
        <v>12980</v>
      </c>
      <c r="AM69" s="100">
        <v>0.67999999999999994</v>
      </c>
      <c r="AN69" s="100">
        <v>1.58</v>
      </c>
      <c r="AO69" s="110">
        <f>IF(U69="n/a","n/a",IF(AA69&lt;0,"n/a",IF(AA69="n/a","n/a",J69+U69-AA69)))</f>
        <v>-6.8031044060170647</v>
      </c>
      <c r="AP69" s="111">
        <f>IF(U69="n/a","n/a",J69+U69)</f>
        <v>11.766917475821009</v>
      </c>
      <c r="AQ69" s="112">
        <f>IF(OR(AC69&lt;0.01,AC69="n/a",AF69="n/a"),"n/a",(I69/SQRT(22.5*AC69*(I69/AF69))-1)*100)</f>
        <v>116.13403644878795</v>
      </c>
      <c r="AR69" s="101">
        <f>INDEX(Historical!$C$7:$C$1063,MATCH(B69,Historical!$B$7:$B$1063,0))*IF(AH69="n/a",1.03,IF(AH69&lt;0,1.01,IF(AH69&gt;10,1.1,(1+AH69/100))))</f>
        <v>3.9401299999999999</v>
      </c>
      <c r="AS69" s="109">
        <f>IF($AI69="n/a",1.03*AR69,IF($AI69&lt;0,1.01*AR69,IF($AI69&gt;10,1.1*AR69,(1+$AI69/100)*AR69)))</f>
        <v>4.3341430000000001</v>
      </c>
      <c r="AT69" s="109">
        <f>IF($AK69="n/a",1.03*AS69,IF($AK69&lt;0,1.01*AS69,IF($AK69&gt;10,1.1*AS69,(1+$AK69/100)*AS69)))</f>
        <v>4.7484870707999995</v>
      </c>
      <c r="AU69" s="109">
        <f>IF($AK69="n/a",1.03*AT69,IF($AK69&lt;0,1.01*AT69,IF($AK69&gt;10,1.1*AT69,(1+$AK69/100)*AT69)))</f>
        <v>5.2024424347684795</v>
      </c>
      <c r="AV69" s="109">
        <f>IF($AK69="n/a",1.03*AU69,IF($AK69&lt;0,1.01*AU69,IF($AK69&gt;10,1.1*AU69,(1+$AK69/100)*AU69)))</f>
        <v>5.6997959315323454</v>
      </c>
      <c r="AW69" s="109">
        <f>SUM(AR69:AV69)</f>
        <v>23.924998437100825</v>
      </c>
      <c r="AX69" s="113">
        <f>AW69/I69*100</f>
        <v>14.095916123903157</v>
      </c>
      <c r="AY69" s="100">
        <v>0.81</v>
      </c>
      <c r="AZ69" s="100">
        <v>11.360000000000001</v>
      </c>
      <c r="BA69" s="100">
        <v>-14.940000000000001</v>
      </c>
      <c r="BB69" s="100">
        <v>5.79</v>
      </c>
      <c r="BC69" s="100">
        <v>-1.54</v>
      </c>
      <c r="BE69" s="12">
        <v>2011</v>
      </c>
      <c r="BF69" s="12">
        <f>IF(BE69&gt;2020,0,IF(BE69&gt;2008,1,IF(BE69&gt;2001,2,IF(BE69&gt;1990,3,IF(BE69&gt;1980,4,IF(BE69&gt;1973,5,IF(BE69&gt;1970,6,IF(BE69&gt;1960,7,IF(BE69&gt;1958,8,IF(BE69&gt;1953,9,10))))))))))</f>
        <v>1</v>
      </c>
      <c r="BG69" s="100">
        <v>7.93</v>
      </c>
      <c r="BH69" t="s">
        <v>121</v>
      </c>
      <c r="BI69" t="s">
        <v>122</v>
      </c>
    </row>
    <row r="70" spans="1:61" ht="11.25" customHeight="1" x14ac:dyDescent="0.2">
      <c r="A70" s="116" t="s">
        <v>1388</v>
      </c>
      <c r="B70" s="55" t="s">
        <v>1389</v>
      </c>
      <c r="C70" s="156" t="s">
        <v>116</v>
      </c>
      <c r="D70" s="98" t="s">
        <v>150</v>
      </c>
      <c r="E70" s="157">
        <v>8</v>
      </c>
      <c r="F70" s="2">
        <v>564</v>
      </c>
      <c r="G70" s="2" t="s">
        <v>146</v>
      </c>
      <c r="H70" s="2" t="s">
        <v>146</v>
      </c>
      <c r="I70" s="100">
        <v>174.66</v>
      </c>
      <c r="J70" s="101">
        <f>(M70/I70)*100</f>
        <v>0.7763655101339747</v>
      </c>
      <c r="K70" s="104">
        <v>0.33900000000000002</v>
      </c>
      <c r="L70" s="71">
        <v>4</v>
      </c>
      <c r="M70" s="28">
        <f>K70*L70</f>
        <v>1.3560000000000001</v>
      </c>
      <c r="N70" s="103" t="s">
        <v>873</v>
      </c>
      <c r="O70" s="104">
        <v>0.308</v>
      </c>
      <c r="P70" s="158">
        <v>45967</v>
      </c>
      <c r="Q70" s="158">
        <v>45981</v>
      </c>
      <c r="R70" s="28">
        <f>(K70-O70)/O70*100</f>
        <v>10.064935064935074</v>
      </c>
      <c r="S70" s="105">
        <f>IF(INDEX(Historical!$D$7:$D1118,MATCH(B70,Historical!$B$7:$B$1062,0))=0,"n/a",(INDEX(Historical!$C$7:$C$1062,MATCH(B70,Historical!$B$7:$B$1062,0))/INDEX(Historical!$D$7:$D$1062,MATCH(B70,Historical!$B$7:$B$1062,0))-1)*100)</f>
        <v>10.017421602787447</v>
      </c>
      <c r="T70" s="105">
        <f>IF(INDEX(Historical!$F$7:$F$1062,MATCH(B70,Historical!$B$7:$B$1062,0))=0,"n/a",((INDEX(Historical!$C$7:$C$1062,MATCH(B70,Historical!$B$7:$B$1062,0))/INDEX(Historical!$F$7:$F$1062,MATCH(B70,Historical!$B$7:$B$1062,0)))^(1/3)-1)*100)</f>
        <v>10.346483824721474</v>
      </c>
      <c r="U70" s="105">
        <f>IF(INDEX(Historical!$H$7:$H$1062,MATCH(B70,Historical!$B$7:$B$1062,0))=0,"n/a",((INDEX(Historical!$C$7:$C$1062,MATCH(B70,Historical!$B$7:$B$1062,0))/INDEX(Historical!$H$7:$H$1062,MATCH(B70,Historical!$B$7:$B$1062,0)))^(1/5)-1)*100)</f>
        <v>9.2908154415584754</v>
      </c>
      <c r="V70" s="105" t="str">
        <f>IF(INDEX(Historical!$M$7:$M$1062,MATCH(B70,Historical!$B$7:$B$1062,0))=0,"n/a",((INDEX(Historical!$C$7:$C$1062,MATCH(B70,Historical!$B$7:$B$1062,0))/INDEX(Historical!$M$7:$M$1062,MATCH(B70,Historical!$B$7:$B$1062,0)))^(1/10)-1)*100)</f>
        <v>n/a</v>
      </c>
      <c r="W70" s="106" t="str">
        <f>IF(OR(U70&lt;=0,U70="n/a",V70&lt;=0,V70="n/a"),"n/a",U70/V70)</f>
        <v>n/a</v>
      </c>
      <c r="X70" s="107" t="str">
        <f>IF(OR(AJ70&lt;=0,AJ70="n/a",U70&lt;=0,U70="n/a"),"n/a",U70/AJ70)</f>
        <v>n/a</v>
      </c>
      <c r="Y70" s="165"/>
      <c r="Z70" s="101">
        <f>IF(OR(AC70&lt;0.01,AC70="n/a"),"n/a",M70/AC70*100)</f>
        <v>18.575342465753426</v>
      </c>
      <c r="AA70" s="109">
        <f>IF(OR(AC70&lt;0.01,AC70="n/a"),"n/a",I70/AC70)</f>
        <v>23.926027397260274</v>
      </c>
      <c r="AB70" s="71">
        <v>12</v>
      </c>
      <c r="AC70" s="100">
        <v>7.3</v>
      </c>
      <c r="AD70" s="100">
        <v>1.5</v>
      </c>
      <c r="AE70" s="100">
        <v>4.3499999999999996</v>
      </c>
      <c r="AF70" s="100">
        <v>8.36</v>
      </c>
      <c r="AG70" s="100">
        <v>36.620000000000005</v>
      </c>
      <c r="AH70" s="100">
        <v>13.86</v>
      </c>
      <c r="AI70" s="100">
        <v>13.05</v>
      </c>
      <c r="AJ70" s="100" t="s">
        <v>142</v>
      </c>
      <c r="AK70" s="100">
        <v>12.2</v>
      </c>
      <c r="AL70" s="100">
        <v>7380</v>
      </c>
      <c r="AM70" s="100">
        <v>1.54</v>
      </c>
      <c r="AN70" s="100">
        <v>0.66</v>
      </c>
      <c r="AO70" s="110">
        <f>IF(U70="n/a","n/a",IF(AA70&lt;0,"n/a",IF(AA70="n/a","n/a",J70+U70-AA70)))</f>
        <v>-13.858846445567824</v>
      </c>
      <c r="AP70" s="111">
        <f>IF(U70="n/a","n/a",J70+U70)</f>
        <v>10.06718095169245</v>
      </c>
      <c r="AQ70" s="112">
        <f>IF(OR(AC70&lt;0.01,AC70="n/a",AF70="n/a"),"n/a",(I70/SQRT(22.5*AC70*(I70/AF70))-1)*100)</f>
        <v>198.15848808689788</v>
      </c>
      <c r="AR70" s="101">
        <f>INDEX(Historical!$C$7:$C$1063,MATCH(B70,Historical!$B$7:$B$1063,0))*IF(AH70="n/a",1.03,IF(AH70&lt;0,1.01,IF(AH70&gt;10,1.1,(1+AH70/100))))</f>
        <v>1.3893</v>
      </c>
      <c r="AS70" s="109">
        <f>IF($AI70="n/a",1.03*AR70,IF($AI70&lt;0,1.01*AR70,IF($AI70&gt;10,1.1*AR70,(1+$AI70/100)*AR70)))</f>
        <v>1.5282300000000002</v>
      </c>
      <c r="AT70" s="109">
        <f>IF($AK70="n/a",1.03*AS70,IF($AK70&lt;0,1.01*AS70,IF($AK70&gt;10,1.1*AS70,(1+$AK70/100)*AS70)))</f>
        <v>1.6810530000000004</v>
      </c>
      <c r="AU70" s="109">
        <f>IF($AK70="n/a",1.03*AT70,IF($AK70&lt;0,1.01*AT70,IF($AK70&gt;10,1.1*AT70,(1+$AK70/100)*AT70)))</f>
        <v>1.8491583000000005</v>
      </c>
      <c r="AV70" s="109">
        <f>IF($AK70="n/a",1.03*AU70,IF($AK70&lt;0,1.01*AU70,IF($AK70&gt;10,1.1*AU70,(1+$AK70/100)*AU70)))</f>
        <v>2.0340741300000005</v>
      </c>
      <c r="AW70" s="109">
        <f>SUM(AR70:AV70)</f>
        <v>8.481815430000001</v>
      </c>
      <c r="AX70" s="113">
        <f>AW70/I70*100</f>
        <v>4.8561865510133977</v>
      </c>
      <c r="AY70" s="100">
        <v>1.1499999999999999</v>
      </c>
      <c r="AZ70" s="100">
        <v>16.220000000000002</v>
      </c>
      <c r="BA70" s="100">
        <v>-15.25</v>
      </c>
      <c r="BB70" s="100">
        <v>10.37</v>
      </c>
      <c r="BC70" s="100">
        <v>-0.91999999999999993</v>
      </c>
      <c r="BE70" s="12">
        <v>2018</v>
      </c>
      <c r="BF70" s="12">
        <f>IF(BE70&gt;2020,0,IF(BE70&gt;2008,1,IF(BE70&gt;2001,2,IF(BE70&gt;1990,3,IF(BE70&gt;1980,4,IF(BE70&gt;1973,5,IF(BE70&gt;1970,6,IF(BE70&gt;1960,7,IF(BE70&gt;1958,8,IF(BE70&gt;1953,9,10))))))))))</f>
        <v>1</v>
      </c>
      <c r="BG70" s="100">
        <v>16.3</v>
      </c>
      <c r="BH70" t="s">
        <v>121</v>
      </c>
      <c r="BI70" t="s">
        <v>122</v>
      </c>
    </row>
    <row r="71" spans="1:61" ht="11.25" customHeight="1" x14ac:dyDescent="0.2">
      <c r="A71" s="123" t="s">
        <v>643</v>
      </c>
      <c r="B71" s="55" t="s">
        <v>644</v>
      </c>
      <c r="C71" s="156" t="s">
        <v>162</v>
      </c>
      <c r="D71" s="98" t="s">
        <v>163</v>
      </c>
      <c r="E71" s="157">
        <v>19</v>
      </c>
      <c r="F71" s="2">
        <v>219</v>
      </c>
      <c r="G71" s="2" t="s">
        <v>118</v>
      </c>
      <c r="H71" s="2" t="s">
        <v>118</v>
      </c>
      <c r="I71" s="100">
        <v>134.16999999999999</v>
      </c>
      <c r="J71" s="101">
        <f>(M71/I71)*100</f>
        <v>2.6682566892748008</v>
      </c>
      <c r="K71" s="104">
        <v>0.89500000000000002</v>
      </c>
      <c r="L71" s="71">
        <v>4</v>
      </c>
      <c r="M71" s="28">
        <f>K71*L71</f>
        <v>3.58</v>
      </c>
      <c r="N71" s="103" t="s">
        <v>136</v>
      </c>
      <c r="O71" s="104">
        <v>0.82750000000000001</v>
      </c>
      <c r="P71" s="158">
        <v>46154</v>
      </c>
      <c r="Q71" s="158">
        <v>46175</v>
      </c>
      <c r="R71" s="28">
        <f>(K71-O71)/O71*100</f>
        <v>8.1570996978851973</v>
      </c>
      <c r="S71" s="105">
        <f>IF(INDEX(Historical!$D$7:$D1119,MATCH(B71,Historical!$B$7:$B$1062,0))=0,"n/a",(INDEX(Historical!$C$7:$C$1062,MATCH(B71,Historical!$B$7:$B$1062,0))/INDEX(Historical!$D$7:$D$1062,MATCH(B71,Historical!$B$7:$B$1062,0))-1)*100)</f>
        <v>8.1598667776852771</v>
      </c>
      <c r="T71" s="105">
        <f>IF(INDEX(Historical!$F$7:$F$1062,MATCH(B71,Historical!$B$7:$B$1062,0))=0,"n/a",((INDEX(Historical!$C$7:$C$1062,MATCH(B71,Historical!$B$7:$B$1062,0))/INDEX(Historical!$F$7:$F$1062,MATCH(B71,Historical!$B$7:$B$1062,0)))^(1/3)-1)*100)</f>
        <v>8.1466080188971048</v>
      </c>
      <c r="U71" s="105">
        <f>IF(INDEX(Historical!$H$7:$H$1062,MATCH(B71,Historical!$B$7:$B$1062,0))=0,"n/a",((INDEX(Historical!$C$7:$C$1062,MATCH(B71,Historical!$B$7:$B$1062,0))/INDEX(Historical!$H$7:$H$1062,MATCH(B71,Historical!$B$7:$B$1062,0)))^(1/5)-1)*100)</f>
        <v>8.0999008920842996</v>
      </c>
      <c r="V71" s="105">
        <f>IF(INDEX(Historical!$M$7:$M$1062,MATCH(B71,Historical!$B$7:$B$1062,0))=0,"n/a",((INDEX(Historical!$C$7:$C$1062,MATCH(B71,Historical!$B$7:$B$1062,0))/INDEX(Historical!$M$7:$M$1062,MATCH(B71,Historical!$B$7:$B$1062,0)))^(1/10)-1)*100)</f>
        <v>9.3376541632517416</v>
      </c>
      <c r="W71" s="106">
        <f>IF(OR(U71&lt;=0,U71="n/a",V71&lt;=0,V71="n/a"),"n/a",U71/V71)</f>
        <v>0.8674449439304992</v>
      </c>
      <c r="X71" s="107">
        <f>IF(OR(AJ71&lt;=0,AJ71="n/a",U71&lt;=0,U71="n/a"),"n/a",U71/AJ71)</f>
        <v>1.0253039103904176</v>
      </c>
      <c r="Y71" s="159"/>
      <c r="Z71" s="101">
        <f>IF(OR(AC71&lt;0.01,AC71="n/a"),"n/a",M71/AC71*100)</f>
        <v>61.937716262975769</v>
      </c>
      <c r="AA71" s="109">
        <f>IF(OR(AC71&lt;0.01,AC71="n/a"),"n/a",I71/AC71)</f>
        <v>23.212802768166085</v>
      </c>
      <c r="AB71" s="71">
        <v>12</v>
      </c>
      <c r="AC71" s="100">
        <v>5.78</v>
      </c>
      <c r="AD71" s="100">
        <v>2.69</v>
      </c>
      <c r="AE71" s="100">
        <v>5.05</v>
      </c>
      <c r="AF71" s="100">
        <v>2.29</v>
      </c>
      <c r="AG71" s="100">
        <v>10.100000000000001</v>
      </c>
      <c r="AH71" s="100">
        <v>6.8199999999999994</v>
      </c>
      <c r="AI71" s="100">
        <v>8.01</v>
      </c>
      <c r="AJ71" s="100">
        <v>7.9</v>
      </c>
      <c r="AK71" s="100">
        <v>7.61</v>
      </c>
      <c r="AL71" s="100">
        <v>26660</v>
      </c>
      <c r="AM71" s="100">
        <v>0.21</v>
      </c>
      <c r="AN71" s="100">
        <v>1.38</v>
      </c>
      <c r="AO71" s="110">
        <f>IF(U71="n/a","n/a",IF(AA71&lt;0,"n/a",IF(AA71="n/a","n/a",J71+U71-AA71)))</f>
        <v>-12.444645186806985</v>
      </c>
      <c r="AP71" s="111">
        <f>IF(U71="n/a","n/a",J71+U71)</f>
        <v>10.7681575813591</v>
      </c>
      <c r="AQ71" s="112">
        <f>IF(OR(AC71&lt;0.01,AC71="n/a",AF71="n/a"),"n/a",(I71/SQRT(22.5*AC71*(I71/AF71))-1)*100)</f>
        <v>53.705806062679137</v>
      </c>
      <c r="AR71" s="101">
        <f>INDEX(Historical!$C$7:$C$1063,MATCH(B71,Historical!$B$7:$B$1063,0))*IF(AH71="n/a",1.03,IF(AH71&lt;0,1.01,IF(AH71&gt;10,1.1,(1+AH71/100))))</f>
        <v>3.4689795000000001</v>
      </c>
      <c r="AS71" s="109">
        <f>IF($AI71="n/a",1.03*AR71,IF($AI71&lt;0,1.01*AR71,IF($AI71&gt;10,1.1*AR71,(1+$AI71/100)*AR71)))</f>
        <v>3.7468447579500004</v>
      </c>
      <c r="AT71" s="109">
        <f>IF($AK71="n/a",1.03*AS71,IF($AK71&lt;0,1.01*AS71,IF($AK71&gt;10,1.1*AS71,(1+$AK71/100)*AS71)))</f>
        <v>4.0319796440299953</v>
      </c>
      <c r="AU71" s="109">
        <f>IF($AK71="n/a",1.03*AT71,IF($AK71&lt;0,1.01*AT71,IF($AK71&gt;10,1.1*AT71,(1+$AK71/100)*AT71)))</f>
        <v>4.3388132949406781</v>
      </c>
      <c r="AV71" s="109">
        <f>IF($AK71="n/a",1.03*AU71,IF($AK71&lt;0,1.01*AU71,IF($AK71&gt;10,1.1*AU71,(1+$AK71/100)*AU71)))</f>
        <v>4.6689969866856638</v>
      </c>
      <c r="AW71" s="109">
        <f>SUM(AR71:AV71)</f>
        <v>20.255614183606337</v>
      </c>
      <c r="AX71" s="113">
        <f>AW71/I71*100</f>
        <v>15.096977106362331</v>
      </c>
      <c r="AY71" s="100">
        <v>0.57999999999999996</v>
      </c>
      <c r="AZ71" s="100">
        <v>11.28</v>
      </c>
      <c r="BA71" s="100">
        <v>-9.26</v>
      </c>
      <c r="BB71" s="100">
        <v>3.84</v>
      </c>
      <c r="BC71" s="100">
        <v>2.17</v>
      </c>
      <c r="BE71" s="12">
        <v>2008</v>
      </c>
      <c r="BF71" s="12">
        <f>IF(BE71&gt;2020,0,IF(BE71&gt;2008,1,IF(BE71&gt;2001,2,IF(BE71&gt;1990,3,IF(BE71&gt;1980,4,IF(BE71&gt;1973,5,IF(BE71&gt;1970,6,IF(BE71&gt;1960,7,IF(BE71&gt;1958,8,IF(BE71&gt;1953,9,10))))))))))</f>
        <v>2</v>
      </c>
      <c r="BG71" s="100">
        <v>3.2099999999999995</v>
      </c>
      <c r="BH71" t="s">
        <v>121</v>
      </c>
      <c r="BI71" t="s">
        <v>122</v>
      </c>
    </row>
    <row r="72" spans="1:61" ht="11.25" customHeight="1" x14ac:dyDescent="0.2">
      <c r="A72" s="55" t="s">
        <v>173</v>
      </c>
      <c r="B72" s="55" t="s">
        <v>174</v>
      </c>
      <c r="C72" s="156" t="s">
        <v>162</v>
      </c>
      <c r="D72" s="98" t="s">
        <v>163</v>
      </c>
      <c r="E72" s="157">
        <v>72</v>
      </c>
      <c r="F72" s="2">
        <v>1</v>
      </c>
      <c r="G72" s="2" t="s">
        <v>119</v>
      </c>
      <c r="H72" s="2" t="s">
        <v>119</v>
      </c>
      <c r="I72" s="100">
        <v>85.64</v>
      </c>
      <c r="J72" s="101">
        <f>(M72/I72)*100</f>
        <v>2.5478748248482015</v>
      </c>
      <c r="K72" s="104">
        <v>0.54549999999999998</v>
      </c>
      <c r="L72" s="71">
        <v>4</v>
      </c>
      <c r="M72" s="28">
        <f>K72*L72</f>
        <v>2.1819999999999999</v>
      </c>
      <c r="N72" s="103" t="s">
        <v>136</v>
      </c>
      <c r="O72" s="104">
        <v>0.504</v>
      </c>
      <c r="P72" s="158">
        <v>46251</v>
      </c>
      <c r="Q72" s="158">
        <v>46267</v>
      </c>
      <c r="R72" s="28">
        <f>(K72-O72)/O72*100</f>
        <v>8.2341269841269806</v>
      </c>
      <c r="S72" s="105">
        <f>IF(INDEX(Historical!$D$7:$D1120,MATCH(B72,Historical!$B$7:$B$1062,0))=0,"n/a",(INDEX(Historical!$C$7:$C$1062,MATCH(B72,Historical!$B$7:$B$1062,0))/INDEX(Historical!$D$7:$D$1062,MATCH(B72,Historical!$B$7:$B$1062,0))-1)*100)</f>
        <v>8.2635399218313985</v>
      </c>
      <c r="T72" s="105">
        <f>IF(INDEX(Historical!$F$7:$F$1062,MATCH(B72,Historical!$B$7:$B$1062,0))=0,"n/a",((INDEX(Historical!$C$7:$C$1062,MATCH(B72,Historical!$B$7:$B$1062,0))/INDEX(Historical!$F$7:$F$1062,MATCH(B72,Historical!$B$7:$B$1062,0)))^(1/3)-1)*100)</f>
        <v>8.3351332409157486</v>
      </c>
      <c r="U72" s="105">
        <f>IF(INDEX(Historical!$H$7:$H$1062,MATCH(B72,Historical!$B$7:$B$1062,0))=0,"n/a",((INDEX(Historical!$C$7:$C$1062,MATCH(B72,Historical!$B$7:$B$1062,0))/INDEX(Historical!$H$7:$H$1062,MATCH(B72,Historical!$B$7:$B$1062,0)))^(1/5)-1)*100)</f>
        <v>8.6609675705933142</v>
      </c>
      <c r="V72" s="105">
        <f>IF(INDEX(Historical!$M$7:$M$1062,MATCH(B72,Historical!$B$7:$B$1062,0))=0,"n/a",((INDEX(Historical!$C$7:$C$1062,MATCH(B72,Historical!$B$7:$B$1062,0))/INDEX(Historical!$M$7:$M$1062,MATCH(B72,Historical!$B$7:$B$1062,0)))^(1/10)-1)*100)</f>
        <v>8.2945591381623949</v>
      </c>
      <c r="W72" s="106">
        <f>IF(OR(U72&lt;=0,U72="n/a",V72&lt;=0,V72="n/a"),"n/a",U72/V72)</f>
        <v>1.0441745518149497</v>
      </c>
      <c r="X72" s="107">
        <f>IF(OR(AJ72&lt;=0,AJ72="n/a",U72&lt;=0,U72="n/a"),"n/a",U72/AJ72)</f>
        <v>1.1366099174006974</v>
      </c>
      <c r="Y72" s="165"/>
      <c r="Z72" s="101">
        <f>IF(OR(AC72&lt;0.01,AC72="n/a"),"n/a",M72/AC72*100)</f>
        <v>63.615160349854229</v>
      </c>
      <c r="AA72" s="109">
        <f>IF(OR(AC72&lt;0.01,AC72="n/a"),"n/a",I72/AC72)</f>
        <v>24.96793002915452</v>
      </c>
      <c r="AB72" s="71">
        <v>12</v>
      </c>
      <c r="AC72" s="100">
        <v>3.43</v>
      </c>
      <c r="AD72" s="100">
        <v>3.72</v>
      </c>
      <c r="AE72" s="100">
        <v>4.9400000000000004</v>
      </c>
      <c r="AF72" s="100">
        <v>3.16</v>
      </c>
      <c r="AG72" s="100">
        <v>13.170000000000002</v>
      </c>
      <c r="AH72" s="100">
        <v>8.1100000000000012</v>
      </c>
      <c r="AI72" s="100">
        <v>5.12</v>
      </c>
      <c r="AJ72" s="100">
        <v>7.62</v>
      </c>
      <c r="AK72" s="100">
        <v>6.01</v>
      </c>
      <c r="AL72" s="100">
        <v>3360</v>
      </c>
      <c r="AM72" s="100">
        <v>1.04</v>
      </c>
      <c r="AN72" s="100">
        <v>0.87</v>
      </c>
      <c r="AO72" s="110">
        <f>IF(U72="n/a","n/a",IF(AA72&lt;0,"n/a",IF(AA72="n/a","n/a",J72+U72-AA72)))</f>
        <v>-13.759087633713005</v>
      </c>
      <c r="AP72" s="111">
        <f>IF(U72="n/a","n/a",J72+U72)</f>
        <v>11.208842395441515</v>
      </c>
      <c r="AQ72" s="112">
        <f>IF(OR(AC72&lt;0.01,AC72="n/a",AF72="n/a"),"n/a",(I72/SQRT(22.5*AC72*(I72/AF72))-1)*100)</f>
        <v>87.259367238927936</v>
      </c>
      <c r="AR72" s="101">
        <f>INDEX(Historical!$C$7:$C$1063,MATCH(B72,Historical!$B$7:$B$1063,0))*IF(AH72="n/a",1.03,IF(AH72&lt;0,1.01,IF(AH72&gt;10,1.1,(1+AH72/100))))</f>
        <v>2.0962529000000001</v>
      </c>
      <c r="AS72" s="109">
        <f>IF($AI72="n/a",1.03*AR72,IF($AI72&lt;0,1.01*AR72,IF($AI72&gt;10,1.1*AR72,(1+$AI72/100)*AR72)))</f>
        <v>2.2035810484799998</v>
      </c>
      <c r="AT72" s="109">
        <f>IF($AK72="n/a",1.03*AS72,IF($AK72&lt;0,1.01*AS72,IF($AK72&gt;10,1.1*AS72,(1+$AK72/100)*AS72)))</f>
        <v>2.3360162694936477</v>
      </c>
      <c r="AU72" s="109">
        <f>IF($AK72="n/a",1.03*AT72,IF($AK72&lt;0,1.01*AT72,IF($AK72&gt;10,1.1*AT72,(1+$AK72/100)*AT72)))</f>
        <v>2.4764108472902162</v>
      </c>
      <c r="AV72" s="109">
        <f>IF($AK72="n/a",1.03*AU72,IF($AK72&lt;0,1.01*AU72,IF($AK72&gt;10,1.1*AU72,(1+$AK72/100)*AU72)))</f>
        <v>2.6252431392123583</v>
      </c>
      <c r="AW72" s="109">
        <f>SUM(AR72:AV72)</f>
        <v>11.737504204476222</v>
      </c>
      <c r="AX72" s="113">
        <f>AW72/I72*100</f>
        <v>13.705633120593442</v>
      </c>
      <c r="AY72" s="100">
        <v>0.56000000000000005</v>
      </c>
      <c r="AZ72" s="100">
        <v>23.31</v>
      </c>
      <c r="BA72" s="100">
        <v>-4.96</v>
      </c>
      <c r="BB72" s="100">
        <v>5.1499999999999995</v>
      </c>
      <c r="BC72" s="100">
        <v>12.280000000000001</v>
      </c>
      <c r="BE72" s="12">
        <v>1955</v>
      </c>
      <c r="BF72" s="12">
        <f>IF(BE72&gt;2020,0,IF(BE72&gt;2008,1,IF(BE72&gt;2001,2,IF(BE72&gt;1990,3,IF(BE72&gt;1980,4,IF(BE72&gt;1973,5,IF(BE72&gt;1970,6,IF(BE72&gt;1960,7,IF(BE72&gt;1958,8,IF(BE72&gt;1953,9,10))))))))))</f>
        <v>9</v>
      </c>
      <c r="BG72" s="100">
        <v>5.04</v>
      </c>
      <c r="BH72" t="s">
        <v>121</v>
      </c>
      <c r="BI72" t="s">
        <v>122</v>
      </c>
    </row>
    <row r="73" spans="1:61" ht="11.25" customHeight="1" x14ac:dyDescent="0.2">
      <c r="A73" s="146" t="s">
        <v>2614</v>
      </c>
      <c r="B73" s="55" t="s">
        <v>2615</v>
      </c>
      <c r="C73" s="156" t="s">
        <v>134</v>
      </c>
      <c r="D73" s="98" t="s">
        <v>826</v>
      </c>
      <c r="E73" s="157">
        <v>5</v>
      </c>
      <c r="F73" s="2">
        <v>711</v>
      </c>
      <c r="G73" s="2" t="s">
        <v>146</v>
      </c>
      <c r="H73" s="2" t="s">
        <v>146</v>
      </c>
      <c r="I73" s="100">
        <v>336.25</v>
      </c>
      <c r="J73" s="101">
        <f>(M73/I73)*100</f>
        <v>1.1301115241635689</v>
      </c>
      <c r="K73" s="104">
        <v>0.95</v>
      </c>
      <c r="L73" s="71">
        <v>4</v>
      </c>
      <c r="M73" s="28">
        <f>K73*L73</f>
        <v>3.8</v>
      </c>
      <c r="N73" s="103" t="s">
        <v>326</v>
      </c>
      <c r="O73" s="104">
        <v>0.82</v>
      </c>
      <c r="P73" s="158">
        <v>46114</v>
      </c>
      <c r="Q73" s="158">
        <v>46150</v>
      </c>
      <c r="R73" s="28">
        <f>(K73-O73)/O73*100</f>
        <v>15.853658536585366</v>
      </c>
      <c r="S73" s="105">
        <f>IF(INDEX(Historical!$D$7:$D1733,MATCH(B73,Historical!$B$7:$B$1062,0))=0,"n/a",(INDEX(Historical!$C$7:$C$1062,MATCH(B73,Historical!$B$7:$B$1062,0))/INDEX(Historical!$D$7:$D$1062,MATCH(B73,Historical!$B$7:$B$1062,0))-1)*100)</f>
        <v>17.037037037037052</v>
      </c>
      <c r="T73" s="105">
        <f>IF(INDEX(Historical!$F$7:$F$1062,MATCH(B73,Historical!$B$7:$B$1062,0))=0,"n/a",((INDEX(Historical!$C$7:$C$1062,MATCH(B73,Historical!$B$7:$B$1062,0))/INDEX(Historical!$F$7:$F$1062,MATCH(B73,Historical!$B$7:$B$1062,0)))^(1/3)-1)*100)</f>
        <v>16.666096921749585</v>
      </c>
      <c r="U73" s="105">
        <f>IF(INDEX(Historical!$H$7:$H$1062,MATCH(B73,Historical!$B$7:$B$1062,0))=0,"n/a",((INDEX(Historical!$C$7:$C$1062,MATCH(B73,Historical!$B$7:$B$1062,0))/INDEX(Historical!$H$7:$H$1062,MATCH(B73,Historical!$B$7:$B$1062,0)))^(1/5)-1)*100)</f>
        <v>12.935824583523514</v>
      </c>
      <c r="V73" s="105">
        <f>IF(INDEX(Historical!$M$7:$M$1062,MATCH(B73,Historical!$B$7:$B$1062,0))=0,"n/a",((INDEX(Historical!$C$7:$C$1062,MATCH(B73,Historical!$B$7:$B$1062,0))/INDEX(Historical!$M$7:$M$1062,MATCH(B73,Historical!$B$7:$B$1062,0)))^(1/10)-1)*100)</f>
        <v>11.129520316167785</v>
      </c>
      <c r="W73" s="106">
        <f>IF(OR(U73&lt;=0,U73="n/a",V73&lt;=0,V73="n/a"),"n/a",U73/V73)</f>
        <v>1.162298483316637</v>
      </c>
      <c r="X73" s="107">
        <f>IF(OR(AJ73&lt;=0,AJ73="n/a",U73&lt;=0,U73="n/a"),"n/a",U73/AJ73)</f>
        <v>0.39814787884036668</v>
      </c>
      <c r="Y73" s="159"/>
      <c r="Z73" s="101">
        <f>IF(OR(AC73&lt;0.01,AC73="n/a"),"n/a",M73/AC73*100)</f>
        <v>23.058252427184463</v>
      </c>
      <c r="AA73" s="109">
        <f>IF(OR(AC73&lt;0.01,AC73="n/a"),"n/a",I73/AC73)</f>
        <v>20.403519417475728</v>
      </c>
      <c r="AB73" s="71">
        <v>12</v>
      </c>
      <c r="AC73" s="100">
        <v>16.48</v>
      </c>
      <c r="AD73" s="100">
        <v>1.17</v>
      </c>
      <c r="AE73" s="100">
        <v>2.7</v>
      </c>
      <c r="AF73" s="100">
        <v>6.62</v>
      </c>
      <c r="AG73" s="100">
        <v>34.150000000000006</v>
      </c>
      <c r="AH73" s="100">
        <v>14.89</v>
      </c>
      <c r="AI73" s="100">
        <v>13.84</v>
      </c>
      <c r="AJ73" s="100">
        <v>32.49</v>
      </c>
      <c r="AK73" s="100">
        <v>14.34</v>
      </c>
      <c r="AL73" s="100">
        <v>227070</v>
      </c>
      <c r="AM73" s="100">
        <v>0.13</v>
      </c>
      <c r="AN73" s="100">
        <v>1.72</v>
      </c>
      <c r="AO73" s="110">
        <f>IF(U73="n/a","n/a",IF(AA73&lt;0,"n/a",IF(AA73="n/a","n/a",J73+U73-AA73)))</f>
        <v>-6.3375833097886449</v>
      </c>
      <c r="AP73" s="111">
        <f>IF(U73="n/a","n/a",J73+U73)</f>
        <v>14.065936107687083</v>
      </c>
      <c r="AQ73" s="112">
        <f>IF(OR(AC73&lt;0.01,AC73="n/a",AF73="n/a"),"n/a",(I73/SQRT(22.5*AC73*(I73/AF73))-1)*100)</f>
        <v>145.01364909253459</v>
      </c>
      <c r="AR73" s="101">
        <f>INDEX(Historical!$C$7:$C$1063,MATCH(B73,Historical!$B$7:$B$1063,0))*IF(AH73="n/a",1.03,IF(AH73&lt;0,1.01,IF(AH73&gt;10,1.1,(1+AH73/100))))</f>
        <v>3.4760000000000004</v>
      </c>
      <c r="AS73" s="109">
        <f>IF($AI73="n/a",1.03*AR73,IF($AI73&lt;0,1.01*AR73,IF($AI73&gt;10,1.1*AR73,(1+$AI73/100)*AR73)))</f>
        <v>3.8236000000000008</v>
      </c>
      <c r="AT73" s="109">
        <f>IF($AK73="n/a",1.03*AS73,IF($AK73&lt;0,1.01*AS73,IF($AK73&gt;10,1.1*AS73,(1+$AK73/100)*AS73)))</f>
        <v>4.205960000000001</v>
      </c>
      <c r="AU73" s="109">
        <f>IF($AK73="n/a",1.03*AT73,IF($AK73&lt;0,1.01*AT73,IF($AK73&gt;10,1.1*AT73,(1+$AK73/100)*AT73)))</f>
        <v>4.6265560000000017</v>
      </c>
      <c r="AV73" s="109">
        <f>IF($AK73="n/a",1.03*AU73,IF($AK73&lt;0,1.01*AU73,IF($AK73&gt;10,1.1*AU73,(1+$AK73/100)*AU73)))</f>
        <v>5.0892116000000023</v>
      </c>
      <c r="AW73" s="109">
        <f>SUM(AR73:AV73)</f>
        <v>21.221327600000006</v>
      </c>
      <c r="AX73" s="113">
        <f>AW73/I73*100</f>
        <v>6.311175494423793</v>
      </c>
      <c r="AY73" s="718">
        <v>1.04</v>
      </c>
      <c r="AZ73" s="100">
        <v>16.619999999999997</v>
      </c>
      <c r="BA73" s="100">
        <v>-13.22</v>
      </c>
      <c r="BB73" s="100">
        <v>0.80999999999999994</v>
      </c>
      <c r="BC73" s="100">
        <v>-0.94000000000000006</v>
      </c>
      <c r="BE73" s="12">
        <v>2022</v>
      </c>
      <c r="BF73" s="12">
        <f>IF(BE73&gt;2020,0,IF(BE73&gt;2008,1,IF(BE73&gt;2001,2,IF(BE73&gt;1990,3,IF(BE73&gt;1980,4,IF(BE73&gt;1973,5,IF(BE73&gt;1970,6,IF(BE73&gt;1960,7,IF(BE73&gt;1958,8,IF(BE73&gt;1953,9,10))))))))))</f>
        <v>0</v>
      </c>
      <c r="BG73" s="100">
        <v>3.7699999999999996</v>
      </c>
      <c r="BH73" s="55" t="s">
        <v>121</v>
      </c>
      <c r="BI73" s="55" t="s">
        <v>122</v>
      </c>
    </row>
    <row r="74" spans="1:61" ht="11.25" customHeight="1" x14ac:dyDescent="0.2">
      <c r="A74" s="146" t="s">
        <v>645</v>
      </c>
      <c r="B74" s="55" t="s">
        <v>646</v>
      </c>
      <c r="C74" s="156" t="s">
        <v>134</v>
      </c>
      <c r="D74" s="98" t="s">
        <v>157</v>
      </c>
      <c r="E74" s="157">
        <v>13</v>
      </c>
      <c r="F74" s="2">
        <v>451</v>
      </c>
      <c r="G74" s="2" t="s">
        <v>146</v>
      </c>
      <c r="H74" s="2" t="s">
        <v>146</v>
      </c>
      <c r="I74" s="100">
        <v>61.95</v>
      </c>
      <c r="J74" s="101">
        <f>(M74/I74)*100</f>
        <v>2.0661824051654558</v>
      </c>
      <c r="K74" s="104">
        <v>0.32</v>
      </c>
      <c r="L74" s="2">
        <v>4</v>
      </c>
      <c r="M74" s="28">
        <f>K74*L74</f>
        <v>1.28</v>
      </c>
      <c r="N74" s="2" t="s">
        <v>270</v>
      </c>
      <c r="O74" s="104">
        <v>0.28000000000000003</v>
      </c>
      <c r="P74" s="158">
        <v>46269</v>
      </c>
      <c r="Q74" s="158">
        <v>46290</v>
      </c>
      <c r="R74" s="28">
        <f>(K74-O74)/O74*100</f>
        <v>14.285714285714276</v>
      </c>
      <c r="S74" s="105">
        <f>IF(INDEX(Historical!$D$7:$D1121,MATCH(B74,Historical!$B$7:$B$1062,0))=0,"n/a",(INDEX(Historical!$C$7:$C$1062,MATCH(B74,Historical!$B$7:$B$1062,0))/INDEX(Historical!$D$7:$D$1062,MATCH(B74,Historical!$B$7:$B$1062,0))-1)*100)</f>
        <v>8.0000000000000071</v>
      </c>
      <c r="T74" s="105">
        <f>IF(INDEX(Historical!$F$7:$F$1062,MATCH(B74,Historical!$B$7:$B$1062,0))=0,"n/a",((INDEX(Historical!$C$7:$C$1062,MATCH(B74,Historical!$B$7:$B$1062,0))/INDEX(Historical!$F$7:$F$1062,MATCH(B74,Historical!$B$7:$B$1062,0)))^(1/3)-1)*100)</f>
        <v>7.888486678770068</v>
      </c>
      <c r="U74" s="105">
        <f>IF(INDEX(Historical!$H$7:$H$1062,MATCH(B74,Historical!$B$7:$B$1062,0))=0,"n/a",((INDEX(Historical!$C$7:$C$1062,MATCH(B74,Historical!$B$7:$B$1062,0))/INDEX(Historical!$H$7:$H$1062,MATCH(B74,Historical!$B$7:$B$1062,0)))^(1/5)-1)*100)</f>
        <v>8.4471771197698544</v>
      </c>
      <c r="V74" s="105">
        <f>IF(INDEX(Historical!$M$7:$M$1062,MATCH(B74,Historical!$B$7:$B$1062,0))=0,"n/a",((INDEX(Historical!$C$7:$C$1062,MATCH(B74,Historical!$B$7:$B$1062,0))/INDEX(Historical!$M$7:$M$1062,MATCH(B74,Historical!$B$7:$B$1062,0)))^(1/10)-1)*100)</f>
        <v>18.369380853048423</v>
      </c>
      <c r="W74" s="106">
        <f>IF(OR(U74&lt;=0,U74="n/a",V74&lt;=0,V74="n/a"),"n/a",U74/V74)</f>
        <v>0.45985094366248247</v>
      </c>
      <c r="X74" s="107">
        <f>IF(OR(AJ74&lt;=0,AJ74="n/a",U74&lt;=0,U74="n/a"),"n/a",U74/AJ74)</f>
        <v>0.55282572773362926</v>
      </c>
      <c r="Y74" s="162"/>
      <c r="Z74" s="101">
        <f>IF(OR(AC74&lt;0.01,AC74="n/a"),"n/a",M74/AC74*100)</f>
        <v>29.425287356321846</v>
      </c>
      <c r="AA74" s="109">
        <f>IF(OR(AC74&lt;0.01,AC74="n/a"),"n/a",I74/AC74)</f>
        <v>14.241379310344829</v>
      </c>
      <c r="AB74" s="71">
        <v>12</v>
      </c>
      <c r="AC74" s="100">
        <v>4.3499999999999996</v>
      </c>
      <c r="AD74" s="100">
        <v>0.76</v>
      </c>
      <c r="AE74" s="100">
        <v>2.2599999999999998</v>
      </c>
      <c r="AF74" s="100">
        <v>1.57</v>
      </c>
      <c r="AG74" s="100">
        <v>11.25</v>
      </c>
      <c r="AH74" s="100">
        <v>21.59</v>
      </c>
      <c r="AI74" s="100">
        <v>13.15</v>
      </c>
      <c r="AJ74" s="100">
        <v>15.28</v>
      </c>
      <c r="AK74" s="100">
        <v>15.47</v>
      </c>
      <c r="AL74" s="100">
        <v>439630</v>
      </c>
      <c r="AM74" s="100">
        <v>0.28999999999999998</v>
      </c>
      <c r="AN74" s="100">
        <v>2.4300000000000002</v>
      </c>
      <c r="AO74" s="110">
        <f>IF(U74="n/a","n/a",IF(AA74&lt;0,"n/a",IF(AA74="n/a","n/a",J74+U74-AA74)))</f>
        <v>-3.7280197854095185</v>
      </c>
      <c r="AP74" s="111">
        <f>IF(U74="n/a","n/a",J74+U74)</f>
        <v>10.513359524935311</v>
      </c>
      <c r="AQ74" s="112">
        <f>IF(OR(AC74&lt;0.01,AC74="n/a",AF74="n/a"),"n/a",(I74/SQRT(22.5*AC74*(I74/AF74))-1)*100)</f>
        <v>-0.31390263601028812</v>
      </c>
      <c r="AR74" s="101">
        <f>INDEX(Historical!$C$7:$C$1063,MATCH(B74,Historical!$B$7:$B$1063,0))*IF(AH74="n/a",1.03,IF(AH74&lt;0,1.01,IF(AH74&gt;10,1.1,(1+AH74/100))))</f>
        <v>1.1880000000000002</v>
      </c>
      <c r="AS74" s="109">
        <f>IF($AI74="n/a",1.03*AR74,IF($AI74&lt;0,1.01*AR74,IF($AI74&gt;10,1.1*AR74,(1+$AI74/100)*AR74)))</f>
        <v>1.3068000000000002</v>
      </c>
      <c r="AT74" s="109">
        <f>IF($AK74="n/a",1.03*AS74,IF($AK74&lt;0,1.01*AS74,IF($AK74&gt;10,1.1*AS74,(1+$AK74/100)*AS74)))</f>
        <v>1.4374800000000003</v>
      </c>
      <c r="AU74" s="109">
        <f>IF($AK74="n/a",1.03*AT74,IF($AK74&lt;0,1.01*AT74,IF($AK74&gt;10,1.1*AT74,(1+$AK74/100)*AT74)))</f>
        <v>1.5812280000000005</v>
      </c>
      <c r="AV74" s="109">
        <f>IF($AK74="n/a",1.03*AU74,IF($AK74&lt;0,1.01*AU74,IF($AK74&gt;10,1.1*AU74,(1+$AK74/100)*AU74)))</f>
        <v>1.7393508000000006</v>
      </c>
      <c r="AW74" s="109">
        <f>SUM(AR74:AV74)</f>
        <v>7.252858800000002</v>
      </c>
      <c r="AX74" s="113">
        <f>AW74/I74*100</f>
        <v>11.707600968523005</v>
      </c>
      <c r="AY74" s="100">
        <v>1.17</v>
      </c>
      <c r="AZ74" s="100">
        <v>38.440000000000005</v>
      </c>
      <c r="BA74" s="100">
        <v>-1.6400000000000001</v>
      </c>
      <c r="BB74" s="100">
        <v>8.2100000000000009</v>
      </c>
      <c r="BC74" s="100">
        <v>15.65</v>
      </c>
      <c r="BE74" s="12">
        <v>2014</v>
      </c>
      <c r="BF74" s="12">
        <f>IF(BE74&gt;2020,0,IF(BE74&gt;2008,1,IF(BE74&gt;2001,2,IF(BE74&gt;1990,3,IF(BE74&gt;1980,4,IF(BE74&gt;1973,5,IF(BE74&gt;1970,6,IF(BE74&gt;1960,7,IF(BE74&gt;1958,8,IF(BE74&gt;1953,9,10))))))))))</f>
        <v>1</v>
      </c>
      <c r="BG74" s="100">
        <v>0.97</v>
      </c>
      <c r="BH74" t="s">
        <v>121</v>
      </c>
      <c r="BI74" t="s">
        <v>122</v>
      </c>
    </row>
    <row r="75" spans="1:61" ht="11.25" customHeight="1" x14ac:dyDescent="0.2">
      <c r="A75" s="123" t="s">
        <v>647</v>
      </c>
      <c r="B75" s="55" t="s">
        <v>648</v>
      </c>
      <c r="C75" s="156" t="s">
        <v>198</v>
      </c>
      <c r="D75" s="98" t="s">
        <v>348</v>
      </c>
      <c r="E75" s="157">
        <v>15</v>
      </c>
      <c r="F75" s="2">
        <v>335</v>
      </c>
      <c r="G75" s="2" t="s">
        <v>146</v>
      </c>
      <c r="H75" s="2" t="s">
        <v>146</v>
      </c>
      <c r="I75" s="100">
        <v>69.72</v>
      </c>
      <c r="J75" s="101">
        <f>(M75/I75)*100</f>
        <v>3.3849684452094091</v>
      </c>
      <c r="K75" s="104">
        <v>0.59</v>
      </c>
      <c r="L75" s="71">
        <v>4</v>
      </c>
      <c r="M75" s="28">
        <f>K75*L75</f>
        <v>2.36</v>
      </c>
      <c r="N75" s="103" t="s">
        <v>585</v>
      </c>
      <c r="O75" s="104">
        <v>0.55000000000000004</v>
      </c>
      <c r="P75" s="158">
        <v>46066</v>
      </c>
      <c r="Q75" s="158">
        <v>46083</v>
      </c>
      <c r="R75" s="28">
        <f>(K75-O75)/O75*100</f>
        <v>7.2727272727272583</v>
      </c>
      <c r="S75" s="105">
        <f>IF(INDEX(Historical!$D$7:$D1122,MATCH(B75,Historical!$B$7:$B$1062,0))=0,"n/a",(INDEX(Historical!$C$7:$C$1062,MATCH(B75,Historical!$B$7:$B$1062,0))/INDEX(Historical!$D$7:$D$1062,MATCH(B75,Historical!$B$7:$B$1062,0))-1)*100)</f>
        <v>7.8431372549019773</v>
      </c>
      <c r="T75" s="105">
        <f>IF(INDEX(Historical!$F$7:$F$1062,MATCH(B75,Historical!$B$7:$B$1062,0))=0,"n/a",((INDEX(Historical!$C$7:$C$1062,MATCH(B75,Historical!$B$7:$B$1062,0))/INDEX(Historical!$F$7:$F$1062,MATCH(B75,Historical!$B$7:$B$1062,0)))^(1/3)-1)*100)</f>
        <v>8.5503957932088639</v>
      </c>
      <c r="U75" s="105">
        <f>IF(INDEX(Historical!$H$7:$H$1062,MATCH(B75,Historical!$B$7:$B$1062,0))=0,"n/a",((INDEX(Historical!$C$7:$C$1062,MATCH(B75,Historical!$B$7:$B$1062,0))/INDEX(Historical!$H$7:$H$1062,MATCH(B75,Historical!$B$7:$B$1062,0)))^(1/5)-1)*100)</f>
        <v>12.150237889617976</v>
      </c>
      <c r="V75" s="105">
        <f>IF(INDEX(Historical!$M$7:$M$1062,MATCH(B75,Historical!$B$7:$B$1062,0))=0,"n/a",((INDEX(Historical!$C$7:$C$1062,MATCH(B75,Historical!$B$7:$B$1062,0))/INDEX(Historical!$M$7:$M$1062,MATCH(B75,Historical!$B$7:$B$1062,0)))^(1/10)-1)*100)</f>
        <v>15.515944582245588</v>
      </c>
      <c r="W75" s="106">
        <f>IF(OR(U75&lt;=0,U75="n/a",V75&lt;=0,V75="n/a"),"n/a",U75/V75)</f>
        <v>0.78308077379453356</v>
      </c>
      <c r="X75" s="107">
        <f>IF(OR(AJ75&lt;=0,AJ75="n/a",U75&lt;=0,U75="n/a"),"n/a",U75/AJ75)</f>
        <v>1.2643327668697164</v>
      </c>
      <c r="Y75" s="123"/>
      <c r="Z75" s="101">
        <f>IF(OR(AC75&lt;0.01,AC75="n/a"),"n/a",M75/AC75*100)</f>
        <v>37.048665620094191</v>
      </c>
      <c r="AA75" s="109">
        <f>IF(OR(AC75&lt;0.01,AC75="n/a"),"n/a",I75/AC75)</f>
        <v>10.945054945054945</v>
      </c>
      <c r="AB75" s="71">
        <v>3</v>
      </c>
      <c r="AC75" s="100">
        <v>6.37</v>
      </c>
      <c r="AD75" s="100">
        <v>2.37</v>
      </c>
      <c r="AE75" s="100">
        <v>0.76</v>
      </c>
      <c r="AF75" s="100">
        <v>6.98</v>
      </c>
      <c r="AG75" s="100">
        <v>68.11</v>
      </c>
      <c r="AH75" s="100">
        <v>-1.9300000000000002</v>
      </c>
      <c r="AI75" s="100">
        <v>5.0599999999999996</v>
      </c>
      <c r="AJ75" s="100">
        <v>9.6100000000000012</v>
      </c>
      <c r="AK75" s="100">
        <v>4.38</v>
      </c>
      <c r="AL75" s="100">
        <v>8390</v>
      </c>
      <c r="AM75" s="100">
        <v>1.27</v>
      </c>
      <c r="AN75" s="100">
        <v>3.46</v>
      </c>
      <c r="AO75" s="110">
        <f>IF(U75="n/a","n/a",IF(AA75&lt;0,"n/a",IF(AA75="n/a","n/a",J75+U75-AA75)))</f>
        <v>4.5901513897724406</v>
      </c>
      <c r="AP75" s="111">
        <f>IF(U75="n/a","n/a",J75+U75)</f>
        <v>15.535206334827386</v>
      </c>
      <c r="AQ75" s="112">
        <f>IF(OR(AC75&lt;0.01,AC75="n/a",AF75="n/a"),"n/a",(I75/SQRT(22.5*AC75*(I75/AF75))-1)*100)</f>
        <v>84.266092035384204</v>
      </c>
      <c r="AR75" s="101">
        <f>INDEX(Historical!$C$7:$C$1063,MATCH(B75,Historical!$B$7:$B$1063,0))*IF(AH75="n/a",1.03,IF(AH75&lt;0,1.01,IF(AH75&gt;10,1.1,(1+AH75/100))))</f>
        <v>2.2220000000000004</v>
      </c>
      <c r="AS75" s="109">
        <f>IF($AI75="n/a",1.03*AR75,IF($AI75&lt;0,1.01*AR75,IF($AI75&gt;10,1.1*AR75,(1+$AI75/100)*AR75)))</f>
        <v>2.3344332000000003</v>
      </c>
      <c r="AT75" s="109">
        <f>IF($AK75="n/a",1.03*AS75,IF($AK75&lt;0,1.01*AS75,IF($AK75&gt;10,1.1*AS75,(1+$AK75/100)*AS75)))</f>
        <v>2.4366813741600004</v>
      </c>
      <c r="AU75" s="109">
        <f>IF($AK75="n/a",1.03*AT75,IF($AK75&lt;0,1.01*AT75,IF($AK75&gt;10,1.1*AT75,(1+$AK75/100)*AT75)))</f>
        <v>2.5434080183482086</v>
      </c>
      <c r="AV75" s="109">
        <f>IF($AK75="n/a",1.03*AU75,IF($AK75&lt;0,1.01*AU75,IF($AK75&gt;10,1.1*AU75,(1+$AK75/100)*AU75)))</f>
        <v>2.6548092895518605</v>
      </c>
      <c r="AW75" s="109">
        <f>SUM(AR75:AV75)</f>
        <v>12.191331882060069</v>
      </c>
      <c r="AX75" s="113">
        <f>AW75/I75*100</f>
        <v>17.486132934681685</v>
      </c>
      <c r="AY75" s="100">
        <v>0.34</v>
      </c>
      <c r="AZ75" s="100">
        <v>17.18</v>
      </c>
      <c r="BA75" s="100">
        <v>-39.1</v>
      </c>
      <c r="BB75" s="100">
        <v>-0.74</v>
      </c>
      <c r="BC75" s="100">
        <v>-13.58</v>
      </c>
      <c r="BE75" s="12">
        <v>2012</v>
      </c>
      <c r="BF75" s="12">
        <f>IF(BE75&gt;2020,0,IF(BE75&gt;2008,1,IF(BE75&gt;2001,2,IF(BE75&gt;1990,3,IF(BE75&gt;1980,4,IF(BE75&gt;1973,5,IF(BE75&gt;1970,6,IF(BE75&gt;1960,7,IF(BE75&gt;1958,8,IF(BE75&gt;1953,9,10))))))))))</f>
        <v>1</v>
      </c>
      <c r="BG75" s="100">
        <v>10.45</v>
      </c>
      <c r="BH75" t="s">
        <v>121</v>
      </c>
      <c r="BI75" t="s">
        <v>122</v>
      </c>
    </row>
    <row r="76" spans="1:61" ht="11.25" customHeight="1" x14ac:dyDescent="0.2">
      <c r="A76" s="55" t="s">
        <v>175</v>
      </c>
      <c r="B76" s="55" t="s">
        <v>176</v>
      </c>
      <c r="C76" s="156" t="s">
        <v>134</v>
      </c>
      <c r="D76" s="98" t="s">
        <v>157</v>
      </c>
      <c r="E76" s="157">
        <v>32</v>
      </c>
      <c r="F76" s="2">
        <v>108</v>
      </c>
      <c r="G76" s="2" t="s">
        <v>146</v>
      </c>
      <c r="H76" s="2" t="s">
        <v>146</v>
      </c>
      <c r="I76" s="100">
        <v>112.82</v>
      </c>
      <c r="J76" s="101">
        <f>(M76/I76)*100</f>
        <v>1.7372806240028362</v>
      </c>
      <c r="K76" s="104">
        <v>0.49</v>
      </c>
      <c r="L76" s="71">
        <v>4</v>
      </c>
      <c r="M76" s="28">
        <f>K76*L76</f>
        <v>1.96</v>
      </c>
      <c r="N76" s="103" t="s">
        <v>177</v>
      </c>
      <c r="O76" s="104">
        <v>0.46</v>
      </c>
      <c r="P76" s="158">
        <v>45930</v>
      </c>
      <c r="Q76" s="158">
        <v>45945</v>
      </c>
      <c r="R76" s="28">
        <f>(K76-O76)/O76*100</f>
        <v>6.5217391304347752</v>
      </c>
      <c r="S76" s="105">
        <f>IF(INDEX(Historical!$D$7:$D1123,MATCH(B76,Historical!$B$7:$B$1062,0))=0,"n/a",(INDEX(Historical!$C$7:$C$1062,MATCH(B76,Historical!$B$7:$B$1062,0))/INDEX(Historical!$D$7:$D$1062,MATCH(B76,Historical!$B$7:$B$1062,0))-1)*100)</f>
        <v>6.8571428571428727</v>
      </c>
      <c r="T76" s="105">
        <f>IF(INDEX(Historical!$F$7:$F$1062,MATCH(B76,Historical!$B$7:$B$1062,0))=0,"n/a",((INDEX(Historical!$C$7:$C$1062,MATCH(B76,Historical!$B$7:$B$1062,0))/INDEX(Historical!$F$7:$F$1062,MATCH(B76,Historical!$B$7:$B$1062,0)))^(1/3)-1)*100)</f>
        <v>8.1085304037558092</v>
      </c>
      <c r="U76" s="105">
        <f>IF(INDEX(Historical!$H$7:$H$1062,MATCH(B76,Historical!$B$7:$B$1062,0))=0,"n/a",((INDEX(Historical!$C$7:$C$1062,MATCH(B76,Historical!$B$7:$B$1062,0))/INDEX(Historical!$H$7:$H$1062,MATCH(B76,Historical!$B$7:$B$1062,0)))^(1/5)-1)*100)</f>
        <v>7.5423818100751161</v>
      </c>
      <c r="V76" s="105">
        <f>IF(INDEX(Historical!$M$7:$M$1062,MATCH(B76,Historical!$B$7:$B$1062,0))=0,"n/a",((INDEX(Historical!$C$7:$C$1062,MATCH(B76,Historical!$B$7:$B$1062,0))/INDEX(Historical!$M$7:$M$1062,MATCH(B76,Historical!$B$7:$B$1062,0)))^(1/10)-1)*100)</f>
        <v>10.483964989848339</v>
      </c>
      <c r="W76" s="106">
        <f>IF(OR(U76&lt;=0,U76="n/a",V76&lt;=0,V76="n/a"),"n/a",U76/V76)</f>
        <v>0.71942073608395596</v>
      </c>
      <c r="X76" s="107">
        <f>IF(OR(AJ76&lt;=0,AJ76="n/a",U76&lt;=0,U76="n/a"),"n/a",U76/AJ76)</f>
        <v>0.40012635597215468</v>
      </c>
      <c r="Y76" s="159"/>
      <c r="Z76" s="101">
        <f>IF(OR(AC76&lt;0.01,AC76="n/a"),"n/a",M76/AC76*100)</f>
        <v>26.415094339622641</v>
      </c>
      <c r="AA76" s="109">
        <f>IF(OR(AC76&lt;0.01,AC76="n/a"),"n/a",I76/AC76)</f>
        <v>15.204851752021563</v>
      </c>
      <c r="AB76" s="71">
        <v>12</v>
      </c>
      <c r="AC76" s="100">
        <v>7.42</v>
      </c>
      <c r="AD76" s="100" t="s">
        <v>142</v>
      </c>
      <c r="AE76" s="100">
        <v>4.22</v>
      </c>
      <c r="AF76" s="100">
        <v>1.94</v>
      </c>
      <c r="AG76" s="100">
        <v>13.669999999999998</v>
      </c>
      <c r="AH76" s="100">
        <v>5.7700000000000005</v>
      </c>
      <c r="AI76" s="100">
        <v>1.6</v>
      </c>
      <c r="AJ76" s="100">
        <v>18.850000000000001</v>
      </c>
      <c r="AK76" s="100" t="s">
        <v>142</v>
      </c>
      <c r="AL76" s="100">
        <v>3790</v>
      </c>
      <c r="AM76" s="100">
        <v>36.43</v>
      </c>
      <c r="AN76" s="100">
        <v>0.05</v>
      </c>
      <c r="AO76" s="110">
        <f>IF(U76="n/a","n/a",IF(AA76&lt;0,"n/a",IF(AA76="n/a","n/a",J76+U76-AA76)))</f>
        <v>-5.9251893179436106</v>
      </c>
      <c r="AP76" s="111">
        <f>IF(U76="n/a","n/a",J76+U76)</f>
        <v>9.2796624340779523</v>
      </c>
      <c r="AQ76" s="112">
        <f>IF(OR(AC76&lt;0.01,AC76="n/a",AF76="n/a"),"n/a",(I76/SQRT(22.5*AC76*(I76/AF76))-1)*100)</f>
        <v>14.498738273342916</v>
      </c>
      <c r="AR76" s="101">
        <f>INDEX(Historical!$C$7:$C$1063,MATCH(B76,Historical!$B$7:$B$1063,0))*IF(AH76="n/a",1.03,IF(AH76&lt;0,1.01,IF(AH76&gt;10,1.1,(1+AH76/100))))</f>
        <v>1.9778990000000003</v>
      </c>
      <c r="AS76" s="109">
        <f>IF($AI76="n/a",1.03*AR76,IF($AI76&lt;0,1.01*AR76,IF($AI76&gt;10,1.1*AR76,(1+$AI76/100)*AR76)))</f>
        <v>2.0095453840000004</v>
      </c>
      <c r="AT76" s="109">
        <f>IF($AK76="n/a",1.03*AS76,IF($AK76&lt;0,1.01*AS76,IF($AK76&gt;10,1.1*AS76,(1+$AK76/100)*AS76)))</f>
        <v>2.0698317455200006</v>
      </c>
      <c r="AU76" s="109">
        <f>IF($AK76="n/a",1.03*AT76,IF($AK76&lt;0,1.01*AT76,IF($AK76&gt;10,1.1*AT76,(1+$AK76/100)*AT76)))</f>
        <v>2.1319266978856009</v>
      </c>
      <c r="AV76" s="109">
        <f>IF($AK76="n/a",1.03*AU76,IF($AK76&lt;0,1.01*AU76,IF($AK76&gt;10,1.1*AU76,(1+$AK76/100)*AU76)))</f>
        <v>2.1958844988221689</v>
      </c>
      <c r="AW76" s="109">
        <f>SUM(AR76:AV76)</f>
        <v>10.385087326227771</v>
      </c>
      <c r="AX76" s="113">
        <f>AW76/I76*100</f>
        <v>9.2050056073637396</v>
      </c>
      <c r="AY76" s="100">
        <v>0.61</v>
      </c>
      <c r="AZ76" s="100">
        <v>11.17</v>
      </c>
      <c r="BA76" s="100">
        <v>-18.7</v>
      </c>
      <c r="BB76" s="100">
        <v>-0.33999999999999997</v>
      </c>
      <c r="BC76" s="100">
        <v>0.85000000000000009</v>
      </c>
      <c r="BE76" s="12">
        <v>1994</v>
      </c>
      <c r="BF76" s="12">
        <f>IF(BE76&gt;2020,0,IF(BE76&gt;2008,1,IF(BE76&gt;2001,2,IF(BE76&gt;1990,3,IF(BE76&gt;1980,4,IF(BE76&gt;1973,5,IF(BE76&gt;1970,6,IF(BE76&gt;1960,7,IF(BE76&gt;1958,8,IF(BE76&gt;1953,9,10))))))))))</f>
        <v>3</v>
      </c>
      <c r="BG76" s="100">
        <v>1.73</v>
      </c>
      <c r="BH76" t="s">
        <v>121</v>
      </c>
      <c r="BI76" t="s">
        <v>122</v>
      </c>
    </row>
    <row r="77" spans="1:61" ht="11.25" customHeight="1" x14ac:dyDescent="0.2">
      <c r="A77" s="123" t="s">
        <v>649</v>
      </c>
      <c r="B77" s="55" t="s">
        <v>650</v>
      </c>
      <c r="C77" s="156" t="s">
        <v>335</v>
      </c>
      <c r="D77" s="98" t="s">
        <v>371</v>
      </c>
      <c r="E77" s="157">
        <v>23</v>
      </c>
      <c r="F77" s="2">
        <v>172</v>
      </c>
      <c r="G77" s="2" t="s">
        <v>118</v>
      </c>
      <c r="H77" s="2" t="s">
        <v>118</v>
      </c>
      <c r="I77" s="100">
        <v>86.26</v>
      </c>
      <c r="J77" s="101">
        <f>(M77/I77)*100</f>
        <v>4.4516577788082534</v>
      </c>
      <c r="K77" s="104">
        <v>0.96</v>
      </c>
      <c r="L77" s="71">
        <v>4</v>
      </c>
      <c r="M77" s="28">
        <f>K77*L77</f>
        <v>3.84</v>
      </c>
      <c r="N77" s="103" t="s">
        <v>366</v>
      </c>
      <c r="O77" s="104">
        <v>0.95</v>
      </c>
      <c r="P77" s="158">
        <v>46105</v>
      </c>
      <c r="Q77" s="158">
        <v>46126</v>
      </c>
      <c r="R77" s="28">
        <f>(K77-O77)/O77*100</f>
        <v>1.0526315789473695</v>
      </c>
      <c r="S77" s="105">
        <f>IF(INDEX(Historical!$D$7:$D1124,MATCH(B77,Historical!$B$7:$B$1062,0))=0,"n/a",(INDEX(Historical!$C$7:$C$1062,MATCH(B77,Historical!$B$7:$B$1062,0))/INDEX(Historical!$D$7:$D$1062,MATCH(B77,Historical!$B$7:$B$1062,0))-1)*100)</f>
        <v>1.3368983957219305</v>
      </c>
      <c r="T77" s="105">
        <f>IF(INDEX(Historical!$F$7:$F$1062,MATCH(B77,Historical!$B$7:$B$1062,0))=0,"n/a",((INDEX(Historical!$C$7:$C$1062,MATCH(B77,Historical!$B$7:$B$1062,0))/INDEX(Historical!$F$7:$F$1062,MATCH(B77,Historical!$B$7:$B$1062,0)))^(1/3)-1)*100)</f>
        <v>4.303187597507141</v>
      </c>
      <c r="U77" s="105">
        <f>IF(INDEX(Historical!$H$7:$H$1062,MATCH(B77,Historical!$B$7:$B$1062,0))=0,"n/a",((INDEX(Historical!$C$7:$C$1062,MATCH(B77,Historical!$B$7:$B$1062,0))/INDEX(Historical!$H$7:$H$1062,MATCH(B77,Historical!$B$7:$B$1062,0)))^(1/5)-1)*100)</f>
        <v>12.005706554775841</v>
      </c>
      <c r="V77" s="105">
        <f>IF(INDEX(Historical!$M$7:$M$1062,MATCH(B77,Historical!$B$7:$B$1062,0))=0,"n/a",((INDEX(Historical!$C$7:$C$1062,MATCH(B77,Historical!$B$7:$B$1062,0))/INDEX(Historical!$M$7:$M$1062,MATCH(B77,Historical!$B$7:$B$1062,0)))^(1/10)-1)*100)</f>
        <v>15.208663426757486</v>
      </c>
      <c r="W77" s="106">
        <f>IF(OR(U77&lt;=0,U77="n/a",V77&lt;=0,V77="n/a"),"n/a",U77/V77)</f>
        <v>0.78939918767966843</v>
      </c>
      <c r="X77" s="107" t="str">
        <f>IF(OR(AJ77&lt;=0,AJ77="n/a",U77&lt;=0,U77="n/a"),"n/a",U77/AJ77)</f>
        <v>n/a</v>
      </c>
      <c r="Y77" s="159"/>
      <c r="Z77" s="101">
        <f>IF(OR(AC77&lt;0.01,AC77="n/a"),"n/a",M77/AC77*100)</f>
        <v>70.979667282809615</v>
      </c>
      <c r="AA77" s="109">
        <f>IF(OR(AC77&lt;0.01,AC77="n/a"),"n/a",I77/AC77)</f>
        <v>15.944547134935306</v>
      </c>
      <c r="AB77" s="71">
        <v>2</v>
      </c>
      <c r="AC77" s="100">
        <v>5.41</v>
      </c>
      <c r="AD77" s="100">
        <v>1.96</v>
      </c>
      <c r="AE77" s="100">
        <v>0.43</v>
      </c>
      <c r="AF77" s="100">
        <v>5.9</v>
      </c>
      <c r="AG77" s="100">
        <v>39.1</v>
      </c>
      <c r="AH77" s="100">
        <v>1.83</v>
      </c>
      <c r="AI77" s="100">
        <v>7.55</v>
      </c>
      <c r="AJ77" s="100">
        <v>-5.91</v>
      </c>
      <c r="AK77" s="100">
        <v>6.2399999999999993</v>
      </c>
      <c r="AL77" s="100">
        <v>18180</v>
      </c>
      <c r="AM77" s="100">
        <v>6.08</v>
      </c>
      <c r="AN77" s="100">
        <v>1.34</v>
      </c>
      <c r="AO77" s="110">
        <f>IF(U77="n/a","n/a",IF(AA77&lt;0,"n/a",IF(AA77="n/a","n/a",J77+U77-AA77)))</f>
        <v>0.51281719864878994</v>
      </c>
      <c r="AP77" s="111">
        <f>IF(U77="n/a","n/a",J77+U77)</f>
        <v>16.457364333584096</v>
      </c>
      <c r="AQ77" s="112">
        <f>IF(OR(AC77&lt;0.01,AC77="n/a",AF77="n/a"),"n/a",(I77/SQRT(22.5*AC77*(I77/AF77))-1)*100)</f>
        <v>104.47529391224025</v>
      </c>
      <c r="AR77" s="101">
        <f>INDEX(Historical!$C$7:$C$1063,MATCH(B77,Historical!$B$7:$B$1063,0))*IF(AH77="n/a",1.03,IF(AH77&lt;0,1.01,IF(AH77&gt;10,1.1,(1+AH77/100))))</f>
        <v>3.8593570000000001</v>
      </c>
      <c r="AS77" s="109">
        <f>IF($AI77="n/a",1.03*AR77,IF($AI77&lt;0,1.01*AR77,IF($AI77&gt;10,1.1*AR77,(1+$AI77/100)*AR77)))</f>
        <v>4.1507384534999998</v>
      </c>
      <c r="AT77" s="109">
        <f>IF($AK77="n/a",1.03*AS77,IF($AK77&lt;0,1.01*AS77,IF($AK77&gt;10,1.1*AS77,(1+$AK77/100)*AS77)))</f>
        <v>4.4097445329984</v>
      </c>
      <c r="AU77" s="109">
        <f>IF($AK77="n/a",1.03*AT77,IF($AK77&lt;0,1.01*AT77,IF($AK77&gt;10,1.1*AT77,(1+$AK77/100)*AT77)))</f>
        <v>4.6849125918575005</v>
      </c>
      <c r="AV77" s="109">
        <f>IF($AK77="n/a",1.03*AU77,IF($AK77&lt;0,1.01*AU77,IF($AK77&gt;10,1.1*AU77,(1+$AK77/100)*AU77)))</f>
        <v>4.9772511375894082</v>
      </c>
      <c r="AW77" s="109">
        <f>SUM(AR77:AV77)</f>
        <v>22.082003715945309</v>
      </c>
      <c r="AX77" s="113">
        <f>AW77/I77*100</f>
        <v>25.599355107750181</v>
      </c>
      <c r="AY77" s="100">
        <v>1.31</v>
      </c>
      <c r="AZ77" s="100">
        <v>56.55</v>
      </c>
      <c r="BA77" s="100">
        <v>-5.48</v>
      </c>
      <c r="BB77" s="100">
        <v>10.92</v>
      </c>
      <c r="BC77" s="100">
        <v>21.77</v>
      </c>
      <c r="BE77" s="12">
        <v>2004</v>
      </c>
      <c r="BF77" s="12">
        <f>IF(BE77&gt;2020,0,IF(BE77&gt;2008,1,IF(BE77&gt;2001,2,IF(BE77&gt;1990,3,IF(BE77&gt;1980,4,IF(BE77&gt;1973,5,IF(BE77&gt;1970,6,IF(BE77&gt;1960,7,IF(BE77&gt;1958,8,IF(BE77&gt;1953,9,10))))))))))</f>
        <v>2</v>
      </c>
      <c r="BG77" s="100">
        <v>7.88</v>
      </c>
      <c r="BH77" t="s">
        <v>121</v>
      </c>
      <c r="BI77" t="s">
        <v>122</v>
      </c>
    </row>
    <row r="78" spans="1:61" ht="11.25" customHeight="1" x14ac:dyDescent="0.2">
      <c r="A78" s="55" t="s">
        <v>651</v>
      </c>
      <c r="B78" s="55" t="s">
        <v>652</v>
      </c>
      <c r="C78" s="156" t="s">
        <v>335</v>
      </c>
      <c r="D78" s="98" t="s">
        <v>445</v>
      </c>
      <c r="E78" s="157">
        <v>14</v>
      </c>
      <c r="F78" s="2">
        <v>383</v>
      </c>
      <c r="G78" s="2" t="s">
        <v>118</v>
      </c>
      <c r="H78" s="2" t="s">
        <v>118</v>
      </c>
      <c r="I78" s="100">
        <v>79</v>
      </c>
      <c r="J78" s="101">
        <f>(M78/I78)*100</f>
        <v>2.2278481012658227</v>
      </c>
      <c r="K78" s="104">
        <v>0.44</v>
      </c>
      <c r="L78" s="71">
        <v>4</v>
      </c>
      <c r="M78" s="28">
        <f>K78*L78</f>
        <v>1.76</v>
      </c>
      <c r="N78" s="103" t="s">
        <v>158</v>
      </c>
      <c r="O78" s="104">
        <v>0.43</v>
      </c>
      <c r="P78" s="158">
        <v>46076</v>
      </c>
      <c r="Q78" s="158">
        <v>46094</v>
      </c>
      <c r="R78" s="28">
        <f>(K78-O78)/O78*100</f>
        <v>2.3255813953488391</v>
      </c>
      <c r="S78" s="105">
        <f>IF(INDEX(Historical!$D$7:$D1125,MATCH(B78,Historical!$B$7:$B$1062,0))=0,"n/a",(INDEX(Historical!$C$7:$C$1062,MATCH(B78,Historical!$B$7:$B$1062,0))/INDEX(Historical!$D$7:$D$1062,MATCH(B78,Historical!$B$7:$B$1062,0))-1)*100)</f>
        <v>2.3809523809523725</v>
      </c>
      <c r="T78" s="105">
        <f>IF(INDEX(Historical!$F$7:$F$1062,MATCH(B78,Historical!$B$7:$B$1062,0))=0,"n/a",((INDEX(Historical!$C$7:$C$1062,MATCH(B78,Historical!$B$7:$B$1062,0))/INDEX(Historical!$F$7:$F$1062,MATCH(B78,Historical!$B$7:$B$1062,0)))^(1/3)-1)*100)</f>
        <v>5.6149011849543573</v>
      </c>
      <c r="U78" s="105">
        <f>IF(INDEX(Historical!$H$7:$H$1062,MATCH(B78,Historical!$B$7:$B$1062,0))=0,"n/a",((INDEX(Historical!$C$7:$C$1062,MATCH(B78,Historical!$B$7:$B$1062,0))/INDEX(Historical!$H$7:$H$1062,MATCH(B78,Historical!$B$7:$B$1062,0)))^(1/5)-1)*100)</f>
        <v>11.680834510676497</v>
      </c>
      <c r="V78" s="105">
        <f>IF(INDEX(Historical!$M$7:$M$1062,MATCH(B78,Historical!$B$7:$B$1062,0))=0,"n/a",((INDEX(Historical!$C$7:$C$1062,MATCH(B78,Historical!$B$7:$B$1062,0))/INDEX(Historical!$M$7:$M$1062,MATCH(B78,Historical!$B$7:$B$1062,0)))^(1/10)-1)*100)</f>
        <v>12.599617273710839</v>
      </c>
      <c r="W78" s="106">
        <f>IF(OR(U78&lt;=0,U78="n/a",V78&lt;=0,V78="n/a"),"n/a",U78/V78)</f>
        <v>0.92707851809503883</v>
      </c>
      <c r="X78" s="107" t="str">
        <f>IF(OR(AJ78&lt;=0,AJ78="n/a",U78&lt;=0,U78="n/a"),"n/a",U78/AJ78)</f>
        <v>n/a</v>
      </c>
      <c r="Y78" s="166"/>
      <c r="Z78" s="101" t="str">
        <f>IF(OR(AC78&lt;0.01,AC78="n/a"),"n/a",M78/AC78*100)</f>
        <v>n/a</v>
      </c>
      <c r="AA78" s="109" t="str">
        <f>IF(OR(AC78&lt;0.01,AC78="n/a"),"n/a",I78/AC78)</f>
        <v>n/a</v>
      </c>
      <c r="AB78" s="71">
        <v>12</v>
      </c>
      <c r="AC78" s="100">
        <v>-1.3</v>
      </c>
      <c r="AD78" s="100">
        <v>0.67</v>
      </c>
      <c r="AE78" s="100">
        <v>0.91</v>
      </c>
      <c r="AF78" s="100">
        <v>3.21</v>
      </c>
      <c r="AG78" s="100">
        <v>-4.83</v>
      </c>
      <c r="AH78" s="100">
        <v>36.36</v>
      </c>
      <c r="AI78" s="100">
        <v>24.57</v>
      </c>
      <c r="AJ78" s="100" t="s">
        <v>142</v>
      </c>
      <c r="AK78" s="100">
        <v>21.25</v>
      </c>
      <c r="AL78" s="100">
        <v>5130</v>
      </c>
      <c r="AM78" s="100">
        <v>1.28</v>
      </c>
      <c r="AN78" s="100">
        <v>1.25</v>
      </c>
      <c r="AO78" s="110" t="str">
        <f>IF(U78="n/a","n/a",IF(AA78&lt;0,"n/a",IF(AA78="n/a","n/a",J78+U78-AA78)))</f>
        <v>n/a</v>
      </c>
      <c r="AP78" s="111">
        <f>IF(U78="n/a","n/a",J78+U78)</f>
        <v>13.90868261194232</v>
      </c>
      <c r="AQ78" s="112" t="str">
        <f>IF(OR(AC78&lt;0.01,AC78="n/a",AF78="n/a"),"n/a",(I78/SQRT(22.5*AC78*(I78/AF78))-1)*100)</f>
        <v>n/a</v>
      </c>
      <c r="AR78" s="101">
        <f>INDEX(Historical!$C$7:$C$1063,MATCH(B78,Historical!$B$7:$B$1063,0))*IF(AH78="n/a",1.03,IF(AH78&lt;0,1.01,IF(AH78&gt;10,1.1,(1+AH78/100))))</f>
        <v>1.8920000000000001</v>
      </c>
      <c r="AS78" s="109">
        <f>IF($AI78="n/a",1.03*AR78,IF($AI78&lt;0,1.01*AR78,IF($AI78&gt;10,1.1*AR78,(1+$AI78/100)*AR78)))</f>
        <v>2.0812000000000004</v>
      </c>
      <c r="AT78" s="109">
        <f>IF($AK78="n/a",1.03*AS78,IF($AK78&lt;0,1.01*AS78,IF($AK78&gt;10,1.1*AS78,(1+$AK78/100)*AS78)))</f>
        <v>2.2893200000000005</v>
      </c>
      <c r="AU78" s="109">
        <f>IF($AK78="n/a",1.03*AT78,IF($AK78&lt;0,1.01*AT78,IF($AK78&gt;10,1.1*AT78,(1+$AK78/100)*AT78)))</f>
        <v>2.5182520000000008</v>
      </c>
      <c r="AV78" s="109">
        <f>IF($AK78="n/a",1.03*AU78,IF($AK78&lt;0,1.01*AU78,IF($AK78&gt;10,1.1*AU78,(1+$AK78/100)*AU78)))</f>
        <v>2.7700772000000011</v>
      </c>
      <c r="AW78" s="109">
        <f>SUM(AR78:AV78)</f>
        <v>11.550849200000002</v>
      </c>
      <c r="AX78" s="113">
        <f>AW78/I78*100</f>
        <v>14.621328101265826</v>
      </c>
      <c r="AY78" s="100">
        <v>1.32</v>
      </c>
      <c r="AZ78" s="100">
        <v>42.07</v>
      </c>
      <c r="BA78" s="100">
        <v>-12.47</v>
      </c>
      <c r="BB78" s="100">
        <v>-2.62</v>
      </c>
      <c r="BC78" s="100">
        <v>2.54</v>
      </c>
      <c r="BE78" s="12">
        <v>2014</v>
      </c>
      <c r="BF78" s="12">
        <f>IF(BE78&gt;2020,0,IF(BE78&gt;2008,1,IF(BE78&gt;2001,2,IF(BE78&gt;1990,3,IF(BE78&gt;1980,4,IF(BE78&gt;1973,5,IF(BE78&gt;1970,6,IF(BE78&gt;1960,7,IF(BE78&gt;1958,8,IF(BE78&gt;1953,9,10))))))))))</f>
        <v>1</v>
      </c>
      <c r="BG78" s="100">
        <v>-1.53</v>
      </c>
      <c r="BH78" t="s">
        <v>121</v>
      </c>
      <c r="BI78" t="s">
        <v>122</v>
      </c>
    </row>
    <row r="79" spans="1:61" ht="11.25" customHeight="1" x14ac:dyDescent="0.2">
      <c r="A79" s="116" t="s">
        <v>1390</v>
      </c>
      <c r="B79" s="55" t="s">
        <v>1391</v>
      </c>
      <c r="C79" s="156" t="s">
        <v>116</v>
      </c>
      <c r="D79" s="98" t="s">
        <v>308</v>
      </c>
      <c r="E79" s="157">
        <v>10</v>
      </c>
      <c r="F79" s="2">
        <v>527</v>
      </c>
      <c r="G79" s="2" t="s">
        <v>146</v>
      </c>
      <c r="H79" s="2" t="s">
        <v>146</v>
      </c>
      <c r="I79" s="100">
        <v>76.38</v>
      </c>
      <c r="J79" s="101">
        <f>(M79/I79)*100</f>
        <v>1.2045037968054466</v>
      </c>
      <c r="K79" s="104">
        <v>0.23</v>
      </c>
      <c r="L79" s="71">
        <v>4</v>
      </c>
      <c r="M79" s="28">
        <f>K79*L79</f>
        <v>0.92</v>
      </c>
      <c r="N79" s="103" t="s">
        <v>158</v>
      </c>
      <c r="O79" s="104">
        <v>0.22</v>
      </c>
      <c r="P79" s="158">
        <v>46266</v>
      </c>
      <c r="Q79" s="158">
        <v>46281</v>
      </c>
      <c r="R79" s="28">
        <f>(K79-O79)/O79*100</f>
        <v>4.5454545454545494</v>
      </c>
      <c r="S79" s="105">
        <f>IF(INDEX(Historical!$D$7:$D1126,MATCH(B79,Historical!$B$7:$B$1062,0))=0,"n/a",(INDEX(Historical!$C$7:$C$1062,MATCH(B79,Historical!$B$7:$B$1062,0))/INDEX(Historical!$D$7:$D$1062,MATCH(B79,Historical!$B$7:$B$1062,0))-1)*100)</f>
        <v>4.8780487804878092</v>
      </c>
      <c r="T79" s="105">
        <f>IF(INDEX(Historical!$F$7:$F$1062,MATCH(B79,Historical!$B$7:$B$1062,0))=0,"n/a",((INDEX(Historical!$C$7:$C$1062,MATCH(B79,Historical!$B$7:$B$1062,0))/INDEX(Historical!$F$7:$F$1062,MATCH(B79,Historical!$B$7:$B$1062,0)))^(1/3)-1)*100)</f>
        <v>19.026252000871267</v>
      </c>
      <c r="U79" s="105">
        <f>IF(INDEX(Historical!$H$7:$H$1062,MATCH(B79,Historical!$B$7:$B$1062,0))=0,"n/a",((INDEX(Historical!$C$7:$C$1062,MATCH(B79,Historical!$B$7:$B$1062,0))/INDEX(Historical!$H$7:$H$1062,MATCH(B79,Historical!$B$7:$B$1062,0)))^(1/5)-1)*100)</f>
        <v>16.543402167042554</v>
      </c>
      <c r="V79" s="105" t="str">
        <f>IF(INDEX(Historical!$M$7:$M$1062,MATCH(B79,Historical!$B$7:$B$1062,0))=0,"n/a",((INDEX(Historical!$C$7:$C$1062,MATCH(B79,Historical!$B$7:$B$1062,0))/INDEX(Historical!$M$7:$M$1062,MATCH(B79,Historical!$B$7:$B$1062,0)))^(1/10)-1)*100)</f>
        <v>n/a</v>
      </c>
      <c r="W79" s="106" t="str">
        <f>IF(OR(U79&lt;=0,U79="n/a",V79&lt;=0,V79="n/a"),"n/a",U79/V79)</f>
        <v>n/a</v>
      </c>
      <c r="X79" s="107" t="str">
        <f>IF(OR(AJ79&lt;=0,AJ79="n/a",U79&lt;=0,U79="n/a"),"n/a",U79/AJ79)</f>
        <v>n/a</v>
      </c>
      <c r="Y79" s="165"/>
      <c r="Z79" s="101">
        <f>IF(OR(AC79&lt;0.01,AC79="n/a"),"n/a",M79/AC79*100)</f>
        <v>31.186440677966097</v>
      </c>
      <c r="AA79" s="109">
        <f>IF(OR(AC79&lt;0.01,AC79="n/a"),"n/a",I79/AC79)</f>
        <v>25.891525423728812</v>
      </c>
      <c r="AB79" s="71">
        <v>12</v>
      </c>
      <c r="AC79" s="100">
        <v>2.95</v>
      </c>
      <c r="AD79" s="100">
        <v>0.48</v>
      </c>
      <c r="AE79" s="100">
        <v>0.42</v>
      </c>
      <c r="AF79" s="100">
        <v>1.35</v>
      </c>
      <c r="AG79" s="100">
        <v>5.33</v>
      </c>
      <c r="AH79" s="100">
        <v>6.6000000000000005</v>
      </c>
      <c r="AI79" s="100">
        <v>42.63</v>
      </c>
      <c r="AJ79" s="100">
        <v>-4.47</v>
      </c>
      <c r="AK79" s="100">
        <v>29.549999999999997</v>
      </c>
      <c r="AL79" s="100">
        <v>2690</v>
      </c>
      <c r="AM79" s="100">
        <v>1.4500000000000002</v>
      </c>
      <c r="AN79" s="100">
        <v>0.27</v>
      </c>
      <c r="AO79" s="110">
        <f>IF(U79="n/a","n/a",IF(AA79&lt;0,"n/a",IF(AA79="n/a","n/a",J79+U79-AA79)))</f>
        <v>-8.14361945988081</v>
      </c>
      <c r="AP79" s="111">
        <f>IF(U79="n/a","n/a",J79+U79)</f>
        <v>17.747905963848002</v>
      </c>
      <c r="AQ79" s="112">
        <f>IF(OR(AC79&lt;0.01,AC79="n/a",AF79="n/a"),"n/a",(I79/SQRT(22.5*AC79*(I79/AF79))-1)*100)</f>
        <v>24.639140137587965</v>
      </c>
      <c r="AR79" s="101">
        <f>INDEX(Historical!$C$7:$C$1063,MATCH(B79,Historical!$B$7:$B$1063,0))*IF(AH79="n/a",1.03,IF(AH79&lt;0,1.01,IF(AH79&gt;10,1.1,(1+AH79/100))))</f>
        <v>0.91676000000000002</v>
      </c>
      <c r="AS79" s="109">
        <f>IF($AI79="n/a",1.03*AR79,IF($AI79&lt;0,1.01*AR79,IF($AI79&gt;10,1.1*AR79,(1+$AI79/100)*AR79)))</f>
        <v>1.0084360000000001</v>
      </c>
      <c r="AT79" s="109">
        <f>IF($AK79="n/a",1.03*AS79,IF($AK79&lt;0,1.01*AS79,IF($AK79&gt;10,1.1*AS79,(1+$AK79/100)*AS79)))</f>
        <v>1.1092796000000003</v>
      </c>
      <c r="AU79" s="109">
        <f>IF($AK79="n/a",1.03*AT79,IF($AK79&lt;0,1.01*AT79,IF($AK79&gt;10,1.1*AT79,(1+$AK79/100)*AT79)))</f>
        <v>1.2202075600000004</v>
      </c>
      <c r="AV79" s="109">
        <f>IF($AK79="n/a",1.03*AU79,IF($AK79&lt;0,1.01*AU79,IF($AK79&gt;10,1.1*AU79,(1+$AK79/100)*AU79)))</f>
        <v>1.3422283160000006</v>
      </c>
      <c r="AW79" s="109">
        <f>SUM(AR79:AV79)</f>
        <v>5.5969114760000016</v>
      </c>
      <c r="AX79" s="113">
        <f>AW79/I79*100</f>
        <v>7.3277186122021494</v>
      </c>
      <c r="AY79" s="100">
        <v>1.1000000000000001</v>
      </c>
      <c r="AZ79" s="100">
        <v>17.510000000000002</v>
      </c>
      <c r="BA79" s="100">
        <v>-16.950000000000003</v>
      </c>
      <c r="BB79" s="100">
        <v>4.0199999999999996</v>
      </c>
      <c r="BC79" s="100">
        <v>0.86</v>
      </c>
      <c r="BE79" s="12">
        <v>2017</v>
      </c>
      <c r="BF79" s="12">
        <f>IF(BE79&gt;2020,0,IF(BE79&gt;2008,1,IF(BE79&gt;2001,2,IF(BE79&gt;1990,3,IF(BE79&gt;1980,4,IF(BE79&gt;1973,5,IF(BE79&gt;1970,6,IF(BE79&gt;1960,7,IF(BE79&gt;1958,8,IF(BE79&gt;1953,9,10))))))))))</f>
        <v>1</v>
      </c>
      <c r="BG79" s="100">
        <v>3.2300000000000004</v>
      </c>
      <c r="BH79" t="s">
        <v>121</v>
      </c>
      <c r="BI79" t="s">
        <v>122</v>
      </c>
    </row>
    <row r="80" spans="1:61" ht="11.25" customHeight="1" x14ac:dyDescent="0.2">
      <c r="A80" s="116" t="s">
        <v>1392</v>
      </c>
      <c r="B80" s="55" t="s">
        <v>1393</v>
      </c>
      <c r="C80" s="156" t="s">
        <v>116</v>
      </c>
      <c r="D80" s="98" t="s">
        <v>117</v>
      </c>
      <c r="E80" s="157">
        <v>5</v>
      </c>
      <c r="F80" s="2">
        <v>678</v>
      </c>
      <c r="G80" s="2" t="s">
        <v>146</v>
      </c>
      <c r="H80" s="2" t="s">
        <v>146</v>
      </c>
      <c r="I80" s="100">
        <v>118.45</v>
      </c>
      <c r="J80" s="101">
        <f>(M80/I80)*100</f>
        <v>0.86112283663993239</v>
      </c>
      <c r="K80" s="104">
        <v>0.255</v>
      </c>
      <c r="L80" s="71">
        <v>4</v>
      </c>
      <c r="M80" s="28">
        <f>K80*L80</f>
        <v>1.02</v>
      </c>
      <c r="N80" s="103" t="s">
        <v>151</v>
      </c>
      <c r="O80" s="104">
        <v>0.24249999999999999</v>
      </c>
      <c r="P80" s="115">
        <v>45796</v>
      </c>
      <c r="Q80" s="115">
        <v>45810</v>
      </c>
      <c r="R80" s="28">
        <f>(K80-O80)/O80*100</f>
        <v>5.1546391752577367</v>
      </c>
      <c r="S80" s="105">
        <f>IF(INDEX(Historical!$D$7:$D1127,MATCH(B80,Historical!$B$7:$B$1062,0))=0,"n/a",(INDEX(Historical!$C$7:$C$1062,MATCH(B80,Historical!$B$7:$B$1062,0))/INDEX(Historical!$D$7:$D$1062,MATCH(B80,Historical!$B$7:$B$1062,0))-1)*100)</f>
        <v>6.3324538258575203</v>
      </c>
      <c r="T80" s="105">
        <f>IF(INDEX(Historical!$F$7:$F$1062,MATCH(B80,Historical!$B$7:$B$1062,0))=0,"n/a",((INDEX(Historical!$C$7:$C$1062,MATCH(B80,Historical!$B$7:$B$1062,0))/INDEX(Historical!$F$7:$F$1062,MATCH(B80,Historical!$B$7:$B$1062,0)))^(1/3)-1)*100)</f>
        <v>7.9903683683114624</v>
      </c>
      <c r="U80" s="105">
        <f>IF(INDEX(Historical!$H$7:$H$1062,MATCH(B80,Historical!$B$7:$B$1062,0))=0,"n/a",((INDEX(Historical!$C$7:$C$1062,MATCH(B80,Historical!$B$7:$B$1062,0))/INDEX(Historical!$H$7:$H$1062,MATCH(B80,Historical!$B$7:$B$1062,0)))^(1/5)-1)*100)</f>
        <v>10.92227310257552</v>
      </c>
      <c r="V80" s="105">
        <f>IF(INDEX(Historical!$M$7:$M$1062,MATCH(B80,Historical!$B$7:$B$1062,0))=0,"n/a",((INDEX(Historical!$C$7:$C$1062,MATCH(B80,Historical!$B$7:$B$1062,0))/INDEX(Historical!$M$7:$M$1062,MATCH(B80,Historical!$B$7:$B$1062,0)))^(1/10)-1)*100)</f>
        <v>9.6777434016696482</v>
      </c>
      <c r="W80" s="106">
        <f>IF(OR(U80&lt;=0,U80="n/a",V80&lt;=0,V80="n/a"),"n/a",U80/V80)</f>
        <v>1.1285970963738468</v>
      </c>
      <c r="X80" s="107">
        <f>IF(OR(AJ80&lt;=0,AJ80="n/a",U80&lt;=0,U80="n/a"),"n/a",U80/AJ80)</f>
        <v>0.15235420703829711</v>
      </c>
      <c r="Y80" s="162"/>
      <c r="Z80" s="101">
        <f>IF(OR(AC80&lt;0.01,AC80="n/a"),"n/a",M80/AC80*100)</f>
        <v>23.831775700934578</v>
      </c>
      <c r="AA80" s="109">
        <f>IF(OR(AC80&lt;0.01,AC80="n/a"),"n/a",I80/AC80)</f>
        <v>27.675233644859812</v>
      </c>
      <c r="AB80" s="71">
        <v>12</v>
      </c>
      <c r="AC80" s="100">
        <v>4.28</v>
      </c>
      <c r="AD80" s="100">
        <v>0.72</v>
      </c>
      <c r="AE80" s="100">
        <v>0.91</v>
      </c>
      <c r="AF80" s="100">
        <v>18.63</v>
      </c>
      <c r="AG80" s="100">
        <v>77.210000000000008</v>
      </c>
      <c r="AH80" s="100">
        <v>13.459999999999999</v>
      </c>
      <c r="AI80" s="100">
        <v>15</v>
      </c>
      <c r="AJ80" s="100">
        <v>71.69</v>
      </c>
      <c r="AK80" s="100">
        <v>15.68</v>
      </c>
      <c r="AL80" s="100">
        <v>4880</v>
      </c>
      <c r="AM80" s="100">
        <v>1.24</v>
      </c>
      <c r="AN80" s="100">
        <v>17.05</v>
      </c>
      <c r="AO80" s="110">
        <f>IF(U80="n/a","n/a",IF(AA80&lt;0,"n/a",IF(AA80="n/a","n/a",J80+U80-AA80)))</f>
        <v>-15.89183770564436</v>
      </c>
      <c r="AP80" s="111">
        <f>IF(U80="n/a","n/a",J80+U80)</f>
        <v>11.783395939215453</v>
      </c>
      <c r="AQ80" s="112">
        <f>IF(OR(AC80&lt;0.01,AC80="n/a",AF80="n/a"),"n/a",(I80/SQRT(22.5*AC80*(I80/AF80))-1)*100)</f>
        <v>378.69712196694809</v>
      </c>
      <c r="AR80" s="101">
        <f>INDEX(Historical!$C$7:$C$1063,MATCH(B80,Historical!$B$7:$B$1063,0))*IF(AH80="n/a",1.03,IF(AH80&lt;0,1.01,IF(AH80&gt;10,1.1,(1+AH80/100))))</f>
        <v>1.1082500000000002</v>
      </c>
      <c r="AS80" s="109">
        <f>IF($AI80="n/a",1.03*AR80,IF($AI80&lt;0,1.01*AR80,IF($AI80&gt;10,1.1*AR80,(1+$AI80/100)*AR80)))</f>
        <v>1.2190750000000004</v>
      </c>
      <c r="AT80" s="109">
        <f>IF($AK80="n/a",1.03*AS80,IF($AK80&lt;0,1.01*AS80,IF($AK80&gt;10,1.1*AS80,(1+$AK80/100)*AS80)))</f>
        <v>1.3409825000000004</v>
      </c>
      <c r="AU80" s="109">
        <f>IF($AK80="n/a",1.03*AT80,IF($AK80&lt;0,1.01*AT80,IF($AK80&gt;10,1.1*AT80,(1+$AK80/100)*AT80)))</f>
        <v>1.4750807500000005</v>
      </c>
      <c r="AV80" s="109">
        <f>IF($AK80="n/a",1.03*AU80,IF($AK80&lt;0,1.01*AU80,IF($AK80&gt;10,1.1*AU80,(1+$AK80/100)*AU80)))</f>
        <v>1.6225888250000007</v>
      </c>
      <c r="AW80" s="109">
        <f>SUM(AR80:AV80)</f>
        <v>6.7659770750000021</v>
      </c>
      <c r="AX80" s="113">
        <f>AW80/I80*100</f>
        <v>5.7120954622203479</v>
      </c>
      <c r="AY80" s="718">
        <v>1.02</v>
      </c>
      <c r="AZ80" s="100">
        <v>39.369999999999997</v>
      </c>
      <c r="BA80" s="100">
        <v>-13.139999999999999</v>
      </c>
      <c r="BB80" s="100">
        <v>11.57</v>
      </c>
      <c r="BC80" s="100">
        <v>5.0200000000000005</v>
      </c>
      <c r="BE80" s="12">
        <v>2021</v>
      </c>
      <c r="BF80" s="12">
        <f>IF(BE80&gt;2020,0,IF(BE80&gt;2008,1,IF(BE80&gt;2001,2,IF(BE80&gt;1990,3,IF(BE80&gt;1980,4,IF(BE80&gt;1973,5,IF(BE80&gt;1970,6,IF(BE80&gt;1960,7,IF(BE80&gt;1958,8,IF(BE80&gt;1953,9,10))))))))))</f>
        <v>0</v>
      </c>
      <c r="BG80" s="100">
        <v>2.6100000000000003</v>
      </c>
      <c r="BH80" t="s">
        <v>121</v>
      </c>
      <c r="BI80" t="s">
        <v>122</v>
      </c>
    </row>
    <row r="81" spans="1:61" ht="11.25" customHeight="1" x14ac:dyDescent="0.2">
      <c r="A81" s="55" t="s">
        <v>653</v>
      </c>
      <c r="B81" s="55" t="s">
        <v>654</v>
      </c>
      <c r="C81" s="156" t="s">
        <v>139</v>
      </c>
      <c r="D81" s="98" t="s">
        <v>140</v>
      </c>
      <c r="E81" s="157">
        <v>17</v>
      </c>
      <c r="F81" s="2">
        <v>236</v>
      </c>
      <c r="G81" s="2" t="s">
        <v>146</v>
      </c>
      <c r="H81" s="2" t="s">
        <v>146</v>
      </c>
      <c r="I81" s="100">
        <v>167.55</v>
      </c>
      <c r="J81" s="101">
        <f>(M81/I81)*100</f>
        <v>0.57296329453894357</v>
      </c>
      <c r="K81" s="104">
        <v>0.96</v>
      </c>
      <c r="L81" s="71">
        <v>1</v>
      </c>
      <c r="M81" s="28">
        <f>K81*L81</f>
        <v>0.96</v>
      </c>
      <c r="N81" s="103" t="s">
        <v>655</v>
      </c>
      <c r="O81" s="104">
        <v>0.87</v>
      </c>
      <c r="P81" s="158">
        <v>46014</v>
      </c>
      <c r="Q81" s="158">
        <v>46042</v>
      </c>
      <c r="R81" s="28">
        <f>(K81-O81)/O81*100</f>
        <v>10.344827586206893</v>
      </c>
      <c r="S81" s="105">
        <f>IF(INDEX(Historical!$D$7:$D1128,MATCH(B81,Historical!$B$7:$B$1062,0))=0,"n/a",(INDEX(Historical!$C$7:$C$1062,MATCH(B81,Historical!$B$7:$B$1062,0))/INDEX(Historical!$D$7:$D$1062,MATCH(B81,Historical!$B$7:$B$1062,0))-1)*100)</f>
        <v>10.126582278480999</v>
      </c>
      <c r="T81" s="105">
        <f>IF(INDEX(Historical!$F$7:$F$1062,MATCH(B81,Historical!$B$7:$B$1062,0))=0,"n/a",((INDEX(Historical!$C$7:$C$1062,MATCH(B81,Historical!$B$7:$B$1062,0))/INDEX(Historical!$F$7:$F$1062,MATCH(B81,Historical!$B$7:$B$1062,0)))^(1/3)-1)*100)</f>
        <v>10.776190542340846</v>
      </c>
      <c r="U81" s="105">
        <f>IF(INDEX(Historical!$H$7:$H$1062,MATCH(B81,Historical!$B$7:$B$1062,0))=0,"n/a",((INDEX(Historical!$C$7:$C$1062,MATCH(B81,Historical!$B$7:$B$1062,0))/INDEX(Historical!$H$7:$H$1062,MATCH(B81,Historical!$B$7:$B$1062,0)))^(1/5)-1)*100)</f>
        <v>10.841700964572087</v>
      </c>
      <c r="V81" s="105">
        <f>IF(INDEX(Historical!$M$7:$M$1062,MATCH(B81,Historical!$B$7:$B$1062,0))=0,"n/a",((INDEX(Historical!$C$7:$C$1062,MATCH(B81,Historical!$B$7:$B$1062,0))/INDEX(Historical!$M$7:$M$1062,MATCH(B81,Historical!$B$7:$B$1062,0)))^(1/10)-1)*100)</f>
        <v>11.234574993260459</v>
      </c>
      <c r="W81" s="106">
        <f>IF(OR(U81&lt;=0,U81="n/a",V81&lt;=0,V81="n/a"),"n/a",U81/V81)</f>
        <v>0.96502991622521961</v>
      </c>
      <c r="X81" s="107">
        <f>IF(OR(AJ81&lt;=0,AJ81="n/a",U81&lt;=0,U81="n/a"),"n/a",U81/AJ81)</f>
        <v>0.84833340880845753</v>
      </c>
      <c r="Y81" s="123"/>
      <c r="Z81" s="101">
        <f>IF(OR(AC81&lt;0.01,AC81="n/a"),"n/a",M81/AC81*100)</f>
        <v>19.712525667351127</v>
      </c>
      <c r="AA81" s="109">
        <f>IF(OR(AC81&lt;0.01,AC81="n/a"),"n/a",I81/AC81)</f>
        <v>34.404517453798768</v>
      </c>
      <c r="AB81" s="71">
        <v>12</v>
      </c>
      <c r="AC81" s="100">
        <v>4.87</v>
      </c>
      <c r="AD81" s="100" t="s">
        <v>142</v>
      </c>
      <c r="AE81" s="100">
        <v>5.09</v>
      </c>
      <c r="AF81" s="100">
        <v>4.1900000000000004</v>
      </c>
      <c r="AG81" s="100">
        <v>12.68</v>
      </c>
      <c r="AH81" s="100">
        <v>10.18</v>
      </c>
      <c r="AI81" s="100">
        <v>5.29</v>
      </c>
      <c r="AJ81" s="100">
        <v>12.78</v>
      </c>
      <c r="AK81" s="100" t="s">
        <v>142</v>
      </c>
      <c r="AL81" s="100">
        <v>5380</v>
      </c>
      <c r="AM81" s="100">
        <v>0.54</v>
      </c>
      <c r="AN81" s="100">
        <v>0.14000000000000001</v>
      </c>
      <c r="AO81" s="110">
        <f>IF(U81="n/a","n/a",IF(AA81&lt;0,"n/a",IF(AA81="n/a","n/a",J81+U81-AA81)))</f>
        <v>-22.989853194687736</v>
      </c>
      <c r="AP81" s="111">
        <f>IF(U81="n/a","n/a",J81+U81)</f>
        <v>11.414664259111031</v>
      </c>
      <c r="AQ81" s="112">
        <f>IF(OR(AC81&lt;0.01,AC81="n/a",AF81="n/a"),"n/a",(I81/SQRT(22.5*AC81*(I81/AF81))-1)*100)</f>
        <v>153.11826671991966</v>
      </c>
      <c r="AR81" s="101">
        <f>INDEX(Historical!$C$7:$C$1063,MATCH(B81,Historical!$B$7:$B$1063,0))*IF(AH81="n/a",1.03,IF(AH81&lt;0,1.01,IF(AH81&gt;10,1.1,(1+AH81/100))))</f>
        <v>0.95700000000000007</v>
      </c>
      <c r="AS81" s="109">
        <f>IF($AI81="n/a",1.03*AR81,IF($AI81&lt;0,1.01*AR81,IF($AI81&gt;10,1.1*AR81,(1+$AI81/100)*AR81)))</f>
        <v>1.0076252999999999</v>
      </c>
      <c r="AT81" s="109">
        <f>IF($AK81="n/a",1.03*AS81,IF($AK81&lt;0,1.01*AS81,IF($AK81&gt;10,1.1*AS81,(1+$AK81/100)*AS81)))</f>
        <v>1.0378540590000001</v>
      </c>
      <c r="AU81" s="109">
        <f>IF($AK81="n/a",1.03*AT81,IF($AK81&lt;0,1.01*AT81,IF($AK81&gt;10,1.1*AT81,(1+$AK81/100)*AT81)))</f>
        <v>1.0689896807700001</v>
      </c>
      <c r="AV81" s="109">
        <f>IF($AK81="n/a",1.03*AU81,IF($AK81&lt;0,1.01*AU81,IF($AK81&gt;10,1.1*AU81,(1+$AK81/100)*AU81)))</f>
        <v>1.1010593711931</v>
      </c>
      <c r="AW81" s="109">
        <f>SUM(AR81:AV81)</f>
        <v>5.1725284109630998</v>
      </c>
      <c r="AX81" s="113">
        <f>AW81/I81*100</f>
        <v>3.0871551244184419</v>
      </c>
      <c r="AY81" s="100">
        <v>0.81</v>
      </c>
      <c r="AZ81" s="100">
        <v>20.399999999999999</v>
      </c>
      <c r="BA81" s="100">
        <v>-8.89</v>
      </c>
      <c r="BB81" s="100">
        <v>2.46</v>
      </c>
      <c r="BC81" s="100">
        <v>2.34</v>
      </c>
      <c r="BE81" s="12">
        <v>2010</v>
      </c>
      <c r="BF81" s="12">
        <f>IF(BE81&gt;2020,0,IF(BE81&gt;2008,1,IF(BE81&gt;2001,2,IF(BE81&gt;1990,3,IF(BE81&gt;1980,4,IF(BE81&gt;1973,5,IF(BE81&gt;1970,6,IF(BE81&gt;1960,7,IF(BE81&gt;1958,8,IF(BE81&gt;1953,9,10))))))))))</f>
        <v>1</v>
      </c>
      <c r="BG81" s="100">
        <v>9.5500000000000007</v>
      </c>
      <c r="BH81" t="s">
        <v>121</v>
      </c>
      <c r="BI81" t="s">
        <v>122</v>
      </c>
    </row>
    <row r="82" spans="1:61" ht="11.25" customHeight="1" x14ac:dyDescent="0.2">
      <c r="A82" s="55" t="s">
        <v>178</v>
      </c>
      <c r="B82" s="55" t="s">
        <v>179</v>
      </c>
      <c r="C82" s="156" t="s">
        <v>180</v>
      </c>
      <c r="D82" s="98" t="s">
        <v>181</v>
      </c>
      <c r="E82" s="157">
        <v>54</v>
      </c>
      <c r="F82" s="2">
        <v>36</v>
      </c>
      <c r="G82" s="2" t="s">
        <v>119</v>
      </c>
      <c r="H82" s="2" t="s">
        <v>119</v>
      </c>
      <c r="I82" s="100">
        <v>165.62</v>
      </c>
      <c r="J82" s="101">
        <f>(M82/I82)*100</f>
        <v>2.5359256128486898</v>
      </c>
      <c r="K82" s="104">
        <v>1.05</v>
      </c>
      <c r="L82" s="71">
        <v>4</v>
      </c>
      <c r="M82" s="28">
        <f>K82*L82</f>
        <v>4.2</v>
      </c>
      <c r="N82" s="103" t="s">
        <v>182</v>
      </c>
      <c r="O82" s="104">
        <v>1.04</v>
      </c>
      <c r="P82" s="158">
        <v>45999</v>
      </c>
      <c r="Q82" s="158">
        <v>46022</v>
      </c>
      <c r="R82" s="28">
        <f>(K82-O82)/O82*100</f>
        <v>0.96153846153846234</v>
      </c>
      <c r="S82" s="105">
        <f>IF(INDEX(Historical!$D$7:$D1129,MATCH(B82,Historical!$B$7:$B$1062,0))=0,"n/a",(INDEX(Historical!$C$7:$C$1062,MATCH(B82,Historical!$B$7:$B$1062,0))/INDEX(Historical!$D$7:$D$1062,MATCH(B82,Historical!$B$7:$B$1062,0))-1)*100)</f>
        <v>7.1979434447300816</v>
      </c>
      <c r="T82" s="105">
        <f>IF(INDEX(Historical!$F$7:$F$1062,MATCH(B82,Historical!$B$7:$B$1062,0))=0,"n/a",((INDEX(Historical!$C$7:$C$1062,MATCH(B82,Historical!$B$7:$B$1062,0))/INDEX(Historical!$F$7:$F$1062,MATCH(B82,Historical!$B$7:$B$1062,0)))^(1/3)-1)*100)</f>
        <v>5.8110759315196603</v>
      </c>
      <c r="U82" s="105">
        <f>IF(INDEX(Historical!$H$7:$H$1062,MATCH(B82,Historical!$B$7:$B$1062,0))=0,"n/a",((INDEX(Historical!$C$7:$C$1062,MATCH(B82,Historical!$B$7:$B$1062,0))/INDEX(Historical!$H$7:$H$1062,MATCH(B82,Historical!$B$7:$B$1062,0)))^(1/5)-1)*100)</f>
        <v>5.4380135749676262</v>
      </c>
      <c r="V82" s="105">
        <f>IF(INDEX(Historical!$M$7:$M$1062,MATCH(B82,Historical!$B$7:$B$1062,0))=0,"n/a",((INDEX(Historical!$C$7:$C$1062,MATCH(B82,Historical!$B$7:$B$1062,0))/INDEX(Historical!$M$7:$M$1062,MATCH(B82,Historical!$B$7:$B$1062,0)))^(1/10)-1)*100)</f>
        <v>5.4192919118059013</v>
      </c>
      <c r="W82" s="106">
        <f>IF(OR(U82&lt;=0,U82="n/a",V82&lt;=0,V82="n/a"),"n/a",U82/V82)</f>
        <v>1.0034546327207323</v>
      </c>
      <c r="X82" s="107">
        <f>IF(OR(AJ82&lt;=0,AJ82="n/a",U82&lt;=0,U82="n/a"),"n/a",U82/AJ82)</f>
        <v>0.33057833282477972</v>
      </c>
      <c r="Y82" s="123" t="s">
        <v>183</v>
      </c>
      <c r="Z82" s="101">
        <f>IF(OR(AC82&lt;0.01,AC82="n/a"),"n/a",M82/AC82*100)</f>
        <v>106.59898477157361</v>
      </c>
      <c r="AA82" s="109">
        <f>IF(OR(AC82&lt;0.01,AC82="n/a"),"n/a",I82/AC82)</f>
        <v>42.035532994923862</v>
      </c>
      <c r="AB82" s="71">
        <v>9</v>
      </c>
      <c r="AC82" s="100">
        <v>3.94</v>
      </c>
      <c r="AD82" s="100">
        <v>1.46</v>
      </c>
      <c r="AE82" s="100">
        <v>2.14</v>
      </c>
      <c r="AF82" s="100">
        <v>1.89</v>
      </c>
      <c r="AG82" s="100">
        <v>5.72</v>
      </c>
      <c r="AH82" s="100">
        <v>11.43</v>
      </c>
      <c r="AI82" s="100">
        <v>6.99</v>
      </c>
      <c r="AJ82" s="100">
        <v>16.45</v>
      </c>
      <c r="AK82" s="100">
        <v>8.41</v>
      </c>
      <c r="AL82" s="100">
        <v>45640</v>
      </c>
      <c r="AM82" s="100">
        <v>0.22</v>
      </c>
      <c r="AN82" s="100">
        <v>0.72</v>
      </c>
      <c r="AO82" s="110">
        <f>IF(U82="n/a","n/a",IF(AA82&lt;0,"n/a",IF(AA82="n/a","n/a",J82+U82-AA82)))</f>
        <v>-34.061593807107549</v>
      </c>
      <c r="AP82" s="111">
        <f>IF(U82="n/a","n/a",J82+U82)</f>
        <v>7.9739391878163159</v>
      </c>
      <c r="AQ82" s="112">
        <f>IF(OR(AC82&lt;0.01,AC82="n/a",AF82="n/a"),"n/a",(I82/SQRT(22.5*AC82*(I82/AF82))-1)*100)</f>
        <v>87.909147504149018</v>
      </c>
      <c r="AR82" s="101">
        <f>INDEX(Historical!$C$7:$C$1063,MATCH(B82,Historical!$B$7:$B$1063,0))*IF(AH82="n/a",1.03,IF(AH82&lt;0,1.01,IF(AH82&gt;10,1.1,(1+AH82/100))))</f>
        <v>4.5870000000000006</v>
      </c>
      <c r="AS82" s="109">
        <f>IF($AI82="n/a",1.03*AR82,IF($AI82&lt;0,1.01*AR82,IF($AI82&gt;10,1.1*AR82,(1+$AI82/100)*AR82)))</f>
        <v>4.9076313000000011</v>
      </c>
      <c r="AT82" s="109">
        <f>IF($AK82="n/a",1.03*AS82,IF($AK82&lt;0,1.01*AS82,IF($AK82&gt;10,1.1*AS82,(1+$AK82/100)*AS82)))</f>
        <v>5.3203630923300018</v>
      </c>
      <c r="AU82" s="109">
        <f>IF($AK82="n/a",1.03*AT82,IF($AK82&lt;0,1.01*AT82,IF($AK82&gt;10,1.1*AT82,(1+$AK82/100)*AT82)))</f>
        <v>5.7678056283949557</v>
      </c>
      <c r="AV82" s="109">
        <f>IF($AK82="n/a",1.03*AU82,IF($AK82&lt;0,1.01*AU82,IF($AK82&gt;10,1.1*AU82,(1+$AK82/100)*AU82)))</f>
        <v>6.2528780817429714</v>
      </c>
      <c r="AW82" s="109">
        <f>SUM(AR82:AV82)</f>
        <v>26.835678102467931</v>
      </c>
      <c r="AX82" s="113">
        <f>AW82/I82*100</f>
        <v>16.203162723383606</v>
      </c>
      <c r="AY82" s="100">
        <v>0.2</v>
      </c>
      <c r="AZ82" s="100">
        <v>29.86</v>
      </c>
      <c r="BA82" s="100">
        <v>-11.600000000000001</v>
      </c>
      <c r="BB82" s="100">
        <v>9.2100000000000009</v>
      </c>
      <c r="BC82" s="100">
        <v>6.83</v>
      </c>
      <c r="BE82" s="12">
        <v>1973</v>
      </c>
      <c r="BF82" s="12">
        <f>IF(BE82&gt;2020,0,IF(BE82&gt;2008,1,IF(BE82&gt;2001,2,IF(BE82&gt;1990,3,IF(BE82&gt;1980,4,IF(BE82&gt;1973,5,IF(BE82&gt;1970,6,IF(BE82&gt;1960,7,IF(BE82&gt;1958,8,IF(BE82&gt;1953,9,10))))))))))</f>
        <v>6</v>
      </c>
      <c r="BG82" s="100">
        <v>2.68</v>
      </c>
      <c r="BH82" t="s">
        <v>121</v>
      </c>
      <c r="BI82" t="s">
        <v>122</v>
      </c>
    </row>
    <row r="83" spans="1:61" ht="11.25" customHeight="1" x14ac:dyDescent="0.2">
      <c r="A83" s="55" t="s">
        <v>184</v>
      </c>
      <c r="B83" s="55" t="s">
        <v>185</v>
      </c>
      <c r="C83" s="156" t="s">
        <v>134</v>
      </c>
      <c r="D83" s="98" t="s">
        <v>186</v>
      </c>
      <c r="E83" s="157">
        <v>46</v>
      </c>
      <c r="F83" s="2">
        <v>58</v>
      </c>
      <c r="G83" s="2" t="s">
        <v>119</v>
      </c>
      <c r="H83" s="2" t="s">
        <v>118</v>
      </c>
      <c r="I83" s="100">
        <v>33.86</v>
      </c>
      <c r="J83" s="101">
        <f>(M83/I83)*100</f>
        <v>3.8984051978735974</v>
      </c>
      <c r="K83" s="104">
        <v>0.33</v>
      </c>
      <c r="L83" s="71">
        <v>4</v>
      </c>
      <c r="M83" s="28">
        <f>K83*L83</f>
        <v>1.32</v>
      </c>
      <c r="N83" s="103" t="s">
        <v>147</v>
      </c>
      <c r="O83" s="104">
        <v>0.32</v>
      </c>
      <c r="P83" s="158">
        <v>46021</v>
      </c>
      <c r="Q83" s="158">
        <v>46031</v>
      </c>
      <c r="R83" s="28">
        <f>(K83-O83)/O83*100</f>
        <v>3.1250000000000027</v>
      </c>
      <c r="S83" s="105">
        <f>IF(INDEX(Historical!$D$7:$D1130,MATCH(B83,Historical!$B$7:$B$1062,0))=0,"n/a",(INDEX(Historical!$C$7:$C$1062,MATCH(B83,Historical!$B$7:$B$1062,0))/INDEX(Historical!$D$7:$D$1062,MATCH(B83,Historical!$B$7:$B$1062,0))-1)*100)</f>
        <v>3.2258064516129004</v>
      </c>
      <c r="T83" s="105">
        <f>IF(INDEX(Historical!$F$7:$F$1062,MATCH(B83,Historical!$B$7:$B$1062,0))=0,"n/a",((INDEX(Historical!$C$7:$C$1062,MATCH(B83,Historical!$B$7:$B$1062,0))/INDEX(Historical!$F$7:$F$1062,MATCH(B83,Historical!$B$7:$B$1062,0)))^(1/3)-1)*100)</f>
        <v>3.3357652893651002</v>
      </c>
      <c r="U83" s="105">
        <f>IF(INDEX(Historical!$H$7:$H$1062,MATCH(B83,Historical!$B$7:$B$1062,0))=0,"n/a",((INDEX(Historical!$C$7:$C$1062,MATCH(B83,Historical!$B$7:$B$1062,0))/INDEX(Historical!$H$7:$H$1062,MATCH(B83,Historical!$B$7:$B$1062,0)))^(1/5)-1)*100)</f>
        <v>3.4563715943573214</v>
      </c>
      <c r="V83" s="105">
        <f>IF(INDEX(Historical!$M$7:$M$1062,MATCH(B83,Historical!$B$7:$B$1062,0))=0,"n/a",((INDEX(Historical!$C$7:$C$1062,MATCH(B83,Historical!$B$7:$B$1062,0))/INDEX(Historical!$M$7:$M$1062,MATCH(B83,Historical!$B$7:$B$1062,0)))^(1/10)-1)*100)</f>
        <v>7.871289892416522</v>
      </c>
      <c r="W83" s="106">
        <f>IF(OR(U83&lt;=0,U83="n/a",V83&lt;=0,V83="n/a"),"n/a",U83/V83)</f>
        <v>0.4391112056090466</v>
      </c>
      <c r="X83" s="107" t="str">
        <f>IF(OR(AJ83&lt;=0,AJ83="n/a",U83&lt;=0,U83="n/a"),"n/a",U83/AJ83)</f>
        <v>n/a</v>
      </c>
      <c r="Y83" s="159"/>
      <c r="Z83" s="101">
        <f>IF(OR(AC83&lt;0.01,AC83="n/a"),"n/a",M83/AC83*100)</f>
        <v>100.76335877862594</v>
      </c>
      <c r="AA83" s="109">
        <f>IF(OR(AC83&lt;0.01,AC83="n/a"),"n/a",I83/AC83)</f>
        <v>25.847328244274809</v>
      </c>
      <c r="AB83" s="71">
        <v>9</v>
      </c>
      <c r="AC83" s="100">
        <v>1.31</v>
      </c>
      <c r="AD83" s="100">
        <v>0.69</v>
      </c>
      <c r="AE83" s="100">
        <v>1.96</v>
      </c>
      <c r="AF83" s="100">
        <v>1.45</v>
      </c>
      <c r="AG83" s="100">
        <v>5.54</v>
      </c>
      <c r="AH83" s="100">
        <v>26.5</v>
      </c>
      <c r="AI83" s="100">
        <v>10.57</v>
      </c>
      <c r="AJ83" s="100">
        <v>-10.54</v>
      </c>
      <c r="AK83" s="100">
        <v>15.75</v>
      </c>
      <c r="AL83" s="100">
        <v>17590</v>
      </c>
      <c r="AM83" s="100">
        <v>47.32</v>
      </c>
      <c r="AN83" s="100">
        <v>1.27</v>
      </c>
      <c r="AO83" s="110">
        <f>IF(U83="n/a","n/a",IF(AA83&lt;0,"n/a",IF(AA83="n/a","n/a",J83+U83-AA83)))</f>
        <v>-18.492551452043891</v>
      </c>
      <c r="AP83" s="111">
        <f>IF(U83="n/a","n/a",J83+U83)</f>
        <v>7.3547767922309184</v>
      </c>
      <c r="AQ83" s="112">
        <f>IF(OR(AC83&lt;0.01,AC83="n/a",AF83="n/a"),"n/a",(I83/SQRT(22.5*AC83*(I83/AF83))-1)*100)</f>
        <v>29.062647930200459</v>
      </c>
      <c r="AR83" s="101">
        <f>INDEX(Historical!$C$7:$C$1063,MATCH(B83,Historical!$B$7:$B$1063,0))*IF(AH83="n/a",1.03,IF(AH83&lt;0,1.01,IF(AH83&gt;10,1.1,(1+AH83/100))))</f>
        <v>1.4080000000000001</v>
      </c>
      <c r="AS83" s="109">
        <f>IF($AI83="n/a",1.03*AR83,IF($AI83&lt;0,1.01*AR83,IF($AI83&gt;10,1.1*AR83,(1+$AI83/100)*AR83)))</f>
        <v>1.5488000000000002</v>
      </c>
      <c r="AT83" s="109">
        <f>IF($AK83="n/a",1.03*AS83,IF($AK83&lt;0,1.01*AS83,IF($AK83&gt;10,1.1*AS83,(1+$AK83/100)*AS83)))</f>
        <v>1.7036800000000003</v>
      </c>
      <c r="AU83" s="109">
        <f>IF($AK83="n/a",1.03*AT83,IF($AK83&lt;0,1.01*AT83,IF($AK83&gt;10,1.1*AT83,(1+$AK83/100)*AT83)))</f>
        <v>1.8740480000000004</v>
      </c>
      <c r="AV83" s="109">
        <f>IF($AK83="n/a",1.03*AU83,IF($AK83&lt;0,1.01*AU83,IF($AK83&gt;10,1.1*AU83,(1+$AK83/100)*AU83)))</f>
        <v>2.0614528000000005</v>
      </c>
      <c r="AW83" s="109">
        <f>SUM(AR83:AV83)</f>
        <v>8.5959808000000013</v>
      </c>
      <c r="AX83" s="113">
        <f>AW83/I83*100</f>
        <v>25.386830478440643</v>
      </c>
      <c r="AY83" s="100">
        <v>1.58</v>
      </c>
      <c r="AZ83" s="100">
        <v>60.440000000000005</v>
      </c>
      <c r="BA83" s="100">
        <v>-3.04</v>
      </c>
      <c r="BB83" s="100">
        <v>3.9699999999999998</v>
      </c>
      <c r="BC83" s="100">
        <v>24.990000000000002</v>
      </c>
      <c r="BE83" s="12">
        <v>1981</v>
      </c>
      <c r="BF83" s="12">
        <f>IF(BE83&gt;2020,0,IF(BE83&gt;2008,1,IF(BE83&gt;2001,2,IF(BE83&gt;1990,3,IF(BE83&gt;1980,4,IF(BE83&gt;1973,5,IF(BE83&gt;1970,6,IF(BE83&gt;1960,7,IF(BE83&gt;1958,8,IF(BE83&gt;1953,9,10))))))))))</f>
        <v>4</v>
      </c>
      <c r="BG83" s="100">
        <v>2.0500000000000003</v>
      </c>
      <c r="BH83" t="s">
        <v>121</v>
      </c>
      <c r="BI83" t="s">
        <v>122</v>
      </c>
    </row>
    <row r="84" spans="1:61" ht="11.25" customHeight="1" x14ac:dyDescent="0.2">
      <c r="A84" s="146" t="s">
        <v>656</v>
      </c>
      <c r="B84" s="55" t="s">
        <v>657</v>
      </c>
      <c r="C84" s="156" t="s">
        <v>162</v>
      </c>
      <c r="D84" s="98" t="s">
        <v>572</v>
      </c>
      <c r="E84" s="157">
        <v>17</v>
      </c>
      <c r="F84" s="2">
        <v>243</v>
      </c>
      <c r="G84" s="2" t="s">
        <v>146</v>
      </c>
      <c r="H84" s="2" t="s">
        <v>146</v>
      </c>
      <c r="I84" s="100">
        <v>32.86</v>
      </c>
      <c r="J84" s="101">
        <f>(M84/I84)*100</f>
        <v>4.7717589774802196</v>
      </c>
      <c r="K84" s="104">
        <v>0.39200000000000002</v>
      </c>
      <c r="L84" s="71">
        <v>4</v>
      </c>
      <c r="M84" s="28">
        <f>K84*L84</f>
        <v>1.5680000000000001</v>
      </c>
      <c r="N84" s="103" t="s">
        <v>182</v>
      </c>
      <c r="O84" s="104">
        <v>0.373</v>
      </c>
      <c r="P84" s="158">
        <v>46080</v>
      </c>
      <c r="Q84" s="158">
        <v>46112</v>
      </c>
      <c r="R84" s="28">
        <f>(K84-O84)/O84*100</f>
        <v>5.0938337801608631</v>
      </c>
      <c r="S84" s="105">
        <f>IF(INDEX(Historical!$D$7:$D1131,MATCH(B84,Historical!$B$7:$B$1062,0))=0,"n/a",(INDEX(Historical!$C$7:$C$1062,MATCH(B84,Historical!$B$7:$B$1062,0))/INDEX(Historical!$D$7:$D$1062,MATCH(B84,Historical!$B$7:$B$1062,0))-1)*100)</f>
        <v>5.0704225352112831</v>
      </c>
      <c r="T84" s="105">
        <f>IF(INDEX(Historical!$F$7:$F$1062,MATCH(B84,Historical!$B$7:$B$1062,0))=0,"n/a",((INDEX(Historical!$C$7:$C$1062,MATCH(B84,Historical!$B$7:$B$1062,0))/INDEX(Historical!$F$7:$F$1062,MATCH(B84,Historical!$B$7:$B$1062,0)))^(1/3)-1)*100)</f>
        <v>5.2413194827669596</v>
      </c>
      <c r="U84" s="105">
        <f>IF(INDEX(Historical!$H$7:$H$1062,MATCH(B84,Historical!$B$7:$B$1062,0))=0,"n/a",((INDEX(Historical!$C$7:$C$1062,MATCH(B84,Historical!$B$7:$B$1062,0))/INDEX(Historical!$H$7:$H$1062,MATCH(B84,Historical!$B$7:$B$1062,0)))^(1/5)-1)*100)</f>
        <v>5.2112237991282617</v>
      </c>
      <c r="V84" s="105">
        <f>IF(INDEX(Historical!$M$7:$M$1062,MATCH(B84,Historical!$B$7:$B$1062,0))=0,"n/a",((INDEX(Historical!$C$7:$C$1062,MATCH(B84,Historical!$B$7:$B$1062,0))/INDEX(Historical!$M$7:$M$1062,MATCH(B84,Historical!$B$7:$B$1062,0)))^(1/10)-1)*100)</f>
        <v>5.3576804657747612</v>
      </c>
      <c r="W84" s="106">
        <f>IF(OR(U84&lt;=0,U84="n/a",V84&lt;=0,V84="n/a"),"n/a",U84/V84)</f>
        <v>0.97266416547569889</v>
      </c>
      <c r="X84" s="107">
        <f>IF(OR(AJ84&lt;=0,AJ84="n/a",U84&lt;=0,U84="n/a"),"n/a",U84/AJ84)</f>
        <v>0.2728389423627362</v>
      </c>
      <c r="Y84" s="55" t="s">
        <v>658</v>
      </c>
      <c r="Z84" s="101" t="str">
        <f>IF(OR(AC84&lt;0.01,AC84="n/a"),"n/a",M84/AC84*100)</f>
        <v>n/a</v>
      </c>
      <c r="AA84" s="109" t="str">
        <f>IF(OR(AC84&lt;0.01,AC84="n/a"),"n/a",I84/AC84)</f>
        <v>n/a</v>
      </c>
      <c r="AB84" s="71">
        <v>12</v>
      </c>
      <c r="AC84" s="100">
        <v>-0.32</v>
      </c>
      <c r="AD84" s="100" t="s">
        <v>142</v>
      </c>
      <c r="AE84" s="100">
        <v>1.55</v>
      </c>
      <c r="AF84" s="100">
        <v>2.7</v>
      </c>
      <c r="AG84" s="100">
        <v>-1.43</v>
      </c>
      <c r="AH84" s="100">
        <v>-452.65000000000003</v>
      </c>
      <c r="AI84" s="100">
        <v>11.87</v>
      </c>
      <c r="AJ84" s="100">
        <v>19.100000000000001</v>
      </c>
      <c r="AK84" s="100" t="s">
        <v>142</v>
      </c>
      <c r="AL84" s="100">
        <v>10050</v>
      </c>
      <c r="AM84" s="100">
        <v>26.340000000000003</v>
      </c>
      <c r="AN84" s="100">
        <v>8.73</v>
      </c>
      <c r="AO84" s="110" t="str">
        <f>IF(U84="n/a","n/a",IF(AA84&lt;0,"n/a",IF(AA84="n/a","n/a",J84+U84-AA84)))</f>
        <v>n/a</v>
      </c>
      <c r="AP84" s="111">
        <f>IF(U84="n/a","n/a",J84+U84)</f>
        <v>9.9829827766084804</v>
      </c>
      <c r="AQ84" s="112" t="str">
        <f>IF(OR(AC84&lt;0.01,AC84="n/a",AF84="n/a"),"n/a",(I84/SQRT(22.5*AC84*(I84/AF84))-1)*100)</f>
        <v>n/a</v>
      </c>
      <c r="AR84" s="101">
        <f>INDEX(Historical!$C$7:$C$1063,MATCH(B84,Historical!$B$7:$B$1063,0))*IF(AH84="n/a",1.03,IF(AH84&lt;0,1.01,IF(AH84&gt;10,1.1,(1+AH84/100))))</f>
        <v>1.50692</v>
      </c>
      <c r="AS84" s="109">
        <f>IF($AI84="n/a",1.03*AR84,IF($AI84&lt;0,1.01*AR84,IF($AI84&gt;10,1.1*AR84,(1+$AI84/100)*AR84)))</f>
        <v>1.6576120000000001</v>
      </c>
      <c r="AT84" s="109">
        <f>IF($AK84="n/a",1.03*AS84,IF($AK84&lt;0,1.01*AS84,IF($AK84&gt;10,1.1*AS84,(1+$AK84/100)*AS84)))</f>
        <v>1.7073403600000001</v>
      </c>
      <c r="AU84" s="109">
        <f>IF($AK84="n/a",1.03*AT84,IF($AK84&lt;0,1.01*AT84,IF($AK84&gt;10,1.1*AT84,(1+$AK84/100)*AT84)))</f>
        <v>1.7585605708000001</v>
      </c>
      <c r="AV84" s="109">
        <f>IF($AK84="n/a",1.03*AU84,IF($AK84&lt;0,1.01*AU84,IF($AK84&gt;10,1.1*AU84,(1+$AK84/100)*AU84)))</f>
        <v>1.8113173879240001</v>
      </c>
      <c r="AW84" s="109">
        <f>SUM(AR84:AV84)</f>
        <v>8.4417503187240008</v>
      </c>
      <c r="AX84" s="113">
        <f>AW84/I84*100</f>
        <v>25.690049661363361</v>
      </c>
      <c r="AY84" s="100">
        <v>1.0900000000000001</v>
      </c>
      <c r="AZ84" s="100">
        <v>36.18</v>
      </c>
      <c r="BA84" s="100">
        <v>-13.79</v>
      </c>
      <c r="BB84" s="100">
        <v>-4.34</v>
      </c>
      <c r="BC84" s="100">
        <v>4.5600000000000005</v>
      </c>
      <c r="BE84" s="12">
        <v>2010</v>
      </c>
      <c r="BF84" s="12">
        <f>IF(BE84&gt;2020,0,IF(BE84&gt;2008,1,IF(BE84&gt;2001,2,IF(BE84&gt;1990,3,IF(BE84&gt;1980,4,IF(BE84&gt;1973,5,IF(BE84&gt;1970,6,IF(BE84&gt;1960,7,IF(BE84&gt;1958,8,IF(BE84&gt;1953,9,10))))))))))</f>
        <v>1</v>
      </c>
      <c r="BG84" s="100">
        <v>-0.06</v>
      </c>
      <c r="BH84" t="s">
        <v>121</v>
      </c>
      <c r="BI84" t="s">
        <v>290</v>
      </c>
    </row>
    <row r="85" spans="1:61" ht="11.25" customHeight="1" x14ac:dyDescent="0.2">
      <c r="A85" s="123" t="s">
        <v>187</v>
      </c>
      <c r="B85" s="55" t="s">
        <v>188</v>
      </c>
      <c r="C85" s="156" t="s">
        <v>125</v>
      </c>
      <c r="D85" s="98" t="s">
        <v>189</v>
      </c>
      <c r="E85" s="157">
        <v>41</v>
      </c>
      <c r="F85" s="2">
        <v>67</v>
      </c>
      <c r="G85" s="2" t="s">
        <v>118</v>
      </c>
      <c r="H85" s="2" t="s">
        <v>118</v>
      </c>
      <c r="I85" s="100">
        <v>28.73</v>
      </c>
      <c r="J85" s="101">
        <f>(M85/I85)*100</f>
        <v>3.2161503654716324</v>
      </c>
      <c r="K85" s="104">
        <v>0.23100000000000001</v>
      </c>
      <c r="L85" s="71">
        <v>4</v>
      </c>
      <c r="M85" s="28">
        <f>K85*L85</f>
        <v>0.92400000000000004</v>
      </c>
      <c r="N85" s="103" t="s">
        <v>141</v>
      </c>
      <c r="O85" s="104">
        <v>0.22650000000000001</v>
      </c>
      <c r="P85" s="158">
        <v>45996</v>
      </c>
      <c r="Q85" s="158">
        <v>46024</v>
      </c>
      <c r="R85" s="28">
        <f>(K85-O85)/O85*100</f>
        <v>1.9867549668874189</v>
      </c>
      <c r="S85" s="105">
        <f>IF(INDEX(Historical!$D$7:$D1132,MATCH(B85,Historical!$B$7:$B$1062,0))=0,"n/a",(INDEX(Historical!$C$7:$C$1062,MATCH(B85,Historical!$B$7:$B$1062,0))/INDEX(Historical!$D$7:$D$1062,MATCH(B85,Historical!$B$7:$B$1062,0))-1)*100)</f>
        <v>3.9944903581267344</v>
      </c>
      <c r="T85" s="105">
        <f>IF(INDEX(Historical!$F$7:$F$1062,MATCH(B85,Historical!$B$7:$B$1062,0))=0,"n/a",((INDEX(Historical!$C$7:$C$1062,MATCH(B85,Historical!$B$7:$B$1062,0))/INDEX(Historical!$F$7:$F$1062,MATCH(B85,Historical!$B$7:$B$1062,0)))^(1/3)-1)*100)</f>
        <v>6.3128148814731055</v>
      </c>
      <c r="U85" s="105">
        <f>IF(INDEX(Historical!$H$7:$H$1062,MATCH(B85,Historical!$B$7:$B$1062,0))=0,"n/a",((INDEX(Historical!$C$7:$C$1062,MATCH(B85,Historical!$B$7:$B$1062,0))/INDEX(Historical!$H$7:$H$1062,MATCH(B85,Historical!$B$7:$B$1062,0)))^(1/5)-1)*100)</f>
        <v>5.379022045088</v>
      </c>
      <c r="V85" s="105">
        <f>IF(INDEX(Historical!$M$7:$M$1062,MATCH(B85,Historical!$B$7:$B$1062,0))=0,"n/a",((INDEX(Historical!$C$7:$C$1062,MATCH(B85,Historical!$B$7:$B$1062,0))/INDEX(Historical!$M$7:$M$1062,MATCH(B85,Historical!$B$7:$B$1062,0)))^(1/10)-1)*100)</f>
        <v>5.8318792337760605</v>
      </c>
      <c r="W85" s="106">
        <f>IF(OR(U85&lt;=0,U85="n/a",V85&lt;=0,V85="n/a"),"n/a",U85/V85)</f>
        <v>0.92234798243672789</v>
      </c>
      <c r="X85" s="107" t="str">
        <f>IF(OR(AJ85&lt;=0,AJ85="n/a",U85&lt;=0,U85="n/a"),"n/a",U85/AJ85)</f>
        <v>n/a</v>
      </c>
      <c r="Y85" s="159"/>
      <c r="Z85" s="101">
        <f>IF(OR(AC85&lt;0.01,AC85="n/a"),"n/a",M85/AC85*100)</f>
        <v>60.392156862745097</v>
      </c>
      <c r="AA85" s="109">
        <f>IF(OR(AC85&lt;0.01,AC85="n/a"),"n/a",I85/AC85)</f>
        <v>18.777777777777779</v>
      </c>
      <c r="AB85" s="71">
        <v>4</v>
      </c>
      <c r="AC85" s="100">
        <v>1.53</v>
      </c>
      <c r="AD85" s="100">
        <v>3.39</v>
      </c>
      <c r="AE85" s="100">
        <v>3.36</v>
      </c>
      <c r="AF85" s="100">
        <v>3.28</v>
      </c>
      <c r="AG85" s="100">
        <v>17.849999999999998</v>
      </c>
      <c r="AH85" s="100">
        <v>11.31</v>
      </c>
      <c r="AI85" s="100">
        <v>0.49</v>
      </c>
      <c r="AJ85" s="100">
        <v>-4</v>
      </c>
      <c r="AK85" s="100">
        <v>4.95</v>
      </c>
      <c r="AL85" s="100">
        <v>13250</v>
      </c>
      <c r="AM85" s="100">
        <v>39.06</v>
      </c>
      <c r="AN85" s="100">
        <v>0.64</v>
      </c>
      <c r="AO85" s="110">
        <f>IF(U85="n/a","n/a",IF(AA85&lt;0,"n/a",IF(AA85="n/a","n/a",J85+U85-AA85)))</f>
        <v>-10.182605367218146</v>
      </c>
      <c r="AP85" s="111">
        <f>IF(U85="n/a","n/a",J85+U85)</f>
        <v>8.5951724105596323</v>
      </c>
      <c r="AQ85" s="112">
        <f>IF(OR(AC85&lt;0.01,AC85="n/a",AF85="n/a"),"n/a",(I85/SQRT(22.5*AC85*(I85/AF85))-1)*100)</f>
        <v>65.45037673119343</v>
      </c>
      <c r="AR85" s="101">
        <f>INDEX(Historical!$C$7:$C$1063,MATCH(B85,Historical!$B$7:$B$1063,0))*IF(AH85="n/a",1.03,IF(AH85&lt;0,1.01,IF(AH85&gt;10,1.1,(1+AH85/100))))</f>
        <v>0.99660000000000015</v>
      </c>
      <c r="AS85" s="109">
        <f>IF($AI85="n/a",1.03*AR85,IF($AI85&lt;0,1.01*AR85,IF($AI85&gt;10,1.1*AR85,(1+$AI85/100)*AR85)))</f>
        <v>1.0014833400000001</v>
      </c>
      <c r="AT85" s="109">
        <f>IF($AK85="n/a",1.03*AS85,IF($AK85&lt;0,1.01*AS85,IF($AK85&gt;10,1.1*AS85,(1+$AK85/100)*AS85)))</f>
        <v>1.0510567653300003</v>
      </c>
      <c r="AU85" s="109">
        <f>IF($AK85="n/a",1.03*AT85,IF($AK85&lt;0,1.01*AT85,IF($AK85&gt;10,1.1*AT85,(1+$AK85/100)*AT85)))</f>
        <v>1.1030840752138353</v>
      </c>
      <c r="AV85" s="109">
        <f>IF($AK85="n/a",1.03*AU85,IF($AK85&lt;0,1.01*AU85,IF($AK85&gt;10,1.1*AU85,(1+$AK85/100)*AU85)))</f>
        <v>1.1576867369369204</v>
      </c>
      <c r="AW85" s="109">
        <f>SUM(AR85:AV85)</f>
        <v>5.3099109174807557</v>
      </c>
      <c r="AX85" s="113">
        <f>AW85/I85*100</f>
        <v>18.48211248688046</v>
      </c>
      <c r="AY85" s="100">
        <v>0.34</v>
      </c>
      <c r="AZ85" s="100">
        <v>27.07</v>
      </c>
      <c r="BA85" s="100">
        <v>-9.99</v>
      </c>
      <c r="BB85" s="100">
        <v>8.68</v>
      </c>
      <c r="BC85" s="100">
        <v>5.53</v>
      </c>
      <c r="BE85" s="12">
        <v>1985</v>
      </c>
      <c r="BF85" s="12">
        <f>IF(BE85&gt;2020,0,IF(BE85&gt;2008,1,IF(BE85&gt;2001,2,IF(BE85&gt;1990,3,IF(BE85&gt;1980,4,IF(BE85&gt;1973,5,IF(BE85&gt;1970,6,IF(BE85&gt;1960,7,IF(BE85&gt;1958,8,IF(BE85&gt;1953,9,10))))))))))</f>
        <v>4</v>
      </c>
      <c r="BG85" s="100">
        <v>8.9499999999999993</v>
      </c>
      <c r="BH85" t="s">
        <v>121</v>
      </c>
      <c r="BI85" t="s">
        <v>122</v>
      </c>
    </row>
    <row r="86" spans="1:61" ht="11.25" customHeight="1" x14ac:dyDescent="0.2">
      <c r="A86" s="116" t="s">
        <v>1394</v>
      </c>
      <c r="B86" s="55" t="s">
        <v>1395</v>
      </c>
      <c r="C86" s="156" t="s">
        <v>134</v>
      </c>
      <c r="D86" s="98" t="s">
        <v>157</v>
      </c>
      <c r="E86" s="157">
        <v>6</v>
      </c>
      <c r="F86" s="2">
        <v>674</v>
      </c>
      <c r="G86" s="2" t="s">
        <v>146</v>
      </c>
      <c r="H86" s="2" t="s">
        <v>146</v>
      </c>
      <c r="I86" s="100">
        <v>152.74</v>
      </c>
      <c r="J86" s="101">
        <f>(M86/I86)*100</f>
        <v>1.5712976299594079</v>
      </c>
      <c r="K86" s="104">
        <v>0.6</v>
      </c>
      <c r="L86" s="71">
        <v>4</v>
      </c>
      <c r="M86" s="28">
        <f>K86*L86</f>
        <v>2.4</v>
      </c>
      <c r="N86" s="103" t="s">
        <v>147</v>
      </c>
      <c r="O86" s="104">
        <v>0.55000000000000004</v>
      </c>
      <c r="P86" s="158">
        <v>46288</v>
      </c>
      <c r="Q86" s="158">
        <v>46302</v>
      </c>
      <c r="R86" s="28">
        <f>(K86-O86)/O86*100</f>
        <v>9.0909090909090793</v>
      </c>
      <c r="S86" s="105">
        <f>IF(INDEX(Historical!$D$7:$D1133,MATCH(B86,Historical!$B$7:$B$1062,0))=0,"n/a",(INDEX(Historical!$C$7:$C$1062,MATCH(B86,Historical!$B$7:$B$1062,0))/INDEX(Historical!$D$7:$D$1062,MATCH(B86,Historical!$B$7:$B$1062,0))-1)*100)</f>
        <v>28.57142857142858</v>
      </c>
      <c r="T86" s="105">
        <f>IF(INDEX(Historical!$F$7:$F$1062,MATCH(B86,Historical!$B$7:$B$1062,0))=0,"n/a",((INDEX(Historical!$C$7:$C$1062,MATCH(B86,Historical!$B$7:$B$1062,0))/INDEX(Historical!$F$7:$F$1062,MATCH(B86,Historical!$B$7:$B$1062,0)))^(1/3)-1)*100)</f>
        <v>25.528894539454061</v>
      </c>
      <c r="U86" s="105">
        <f>IF(INDEX(Historical!$H$7:$H$1062,MATCH(B86,Historical!$B$7:$B$1062,0))=0,"n/a",((INDEX(Historical!$C$7:$C$1062,MATCH(B86,Historical!$B$7:$B$1062,0))/INDEX(Historical!$H$7:$H$1062,MATCH(B86,Historical!$B$7:$B$1062,0)))^(1/5)-1)*100)</f>
        <v>17.607902252467355</v>
      </c>
      <c r="V86" s="105">
        <f>IF(INDEX(Historical!$M$7:$M$1062,MATCH(B86,Historical!$B$7:$B$1062,0))=0,"n/a",((INDEX(Historical!$C$7:$C$1062,MATCH(B86,Historical!$B$7:$B$1062,0))/INDEX(Historical!$M$7:$M$1062,MATCH(B86,Historical!$B$7:$B$1062,0)))^(1/10)-1)*100)</f>
        <v>13.665914413936475</v>
      </c>
      <c r="W86" s="106">
        <f>IF(OR(U86&lt;=0,U86="n/a",V86&lt;=0,V86="n/a"),"n/a",U86/V86)</f>
        <v>1.2884540118669883</v>
      </c>
      <c r="X86" s="107">
        <f>IF(OR(AJ86&lt;=0,AJ86="n/a",U86&lt;=0,U86="n/a"),"n/a",U86/AJ86)</f>
        <v>2.3634768124117258</v>
      </c>
      <c r="Y86" s="162"/>
      <c r="Z86" s="101">
        <f>IF(OR(AC86&lt;0.01,AC86="n/a"),"n/a",M86/AC86*100)</f>
        <v>31.25</v>
      </c>
      <c r="AA86" s="109">
        <f>IF(OR(AC86&lt;0.01,AC86="n/a"),"n/a",I86/AC86)</f>
        <v>19.888020833333336</v>
      </c>
      <c r="AB86" s="71">
        <v>12</v>
      </c>
      <c r="AC86" s="100">
        <v>7.68</v>
      </c>
      <c r="AD86" s="100" t="s">
        <v>142</v>
      </c>
      <c r="AE86" s="100">
        <v>5.92</v>
      </c>
      <c r="AF86" s="100">
        <v>2.0699999999999998</v>
      </c>
      <c r="AG86" s="100">
        <v>11.29</v>
      </c>
      <c r="AH86" s="100">
        <v>34.03</v>
      </c>
      <c r="AI86" s="100">
        <v>13.780000000000001</v>
      </c>
      <c r="AJ86" s="100">
        <v>7.4499999999999993</v>
      </c>
      <c r="AK86" s="100" t="s">
        <v>142</v>
      </c>
      <c r="AL86" s="100">
        <v>1710</v>
      </c>
      <c r="AM86" s="100">
        <v>10.199999999999999</v>
      </c>
      <c r="AN86" s="100">
        <v>0.13</v>
      </c>
      <c r="AO86" s="110">
        <f>IF(U86="n/a","n/a",IF(AA86&lt;0,"n/a",IF(AA86="n/a","n/a",J86+U86-AA86)))</f>
        <v>-0.70882095090657415</v>
      </c>
      <c r="AP86" s="111">
        <f>IF(U86="n/a","n/a",J86+U86)</f>
        <v>19.179199882426762</v>
      </c>
      <c r="AQ86" s="112">
        <f>IF(OR(AC86&lt;0.01,AC86="n/a",AF86="n/a"),"n/a",(I86/SQRT(22.5*AC86*(I86/AF86))-1)*100)</f>
        <v>35.26632680259587</v>
      </c>
      <c r="AR86" s="101">
        <f>INDEX(Historical!$C$7:$C$1063,MATCH(B86,Historical!$B$7:$B$1063,0))*IF(AH86="n/a",1.03,IF(AH86&lt;0,1.01,IF(AH86&gt;10,1.1,(1+AH86/100))))</f>
        <v>1.9800000000000002</v>
      </c>
      <c r="AS86" s="109">
        <f>IF($AI86="n/a",1.03*AR86,IF($AI86&lt;0,1.01*AR86,IF($AI86&gt;10,1.1*AR86,(1+$AI86/100)*AR86)))</f>
        <v>2.1780000000000004</v>
      </c>
      <c r="AT86" s="109">
        <f>IF($AK86="n/a",1.03*AS86,IF($AK86&lt;0,1.01*AS86,IF($AK86&gt;10,1.1*AS86,(1+$AK86/100)*AS86)))</f>
        <v>2.2433400000000003</v>
      </c>
      <c r="AU86" s="109">
        <f>IF($AK86="n/a",1.03*AT86,IF($AK86&lt;0,1.01*AT86,IF($AK86&gt;10,1.1*AT86,(1+$AK86/100)*AT86)))</f>
        <v>2.3106402000000004</v>
      </c>
      <c r="AV86" s="109">
        <f>IF($AK86="n/a",1.03*AU86,IF($AK86&lt;0,1.01*AU86,IF($AK86&gt;10,1.1*AU86,(1+$AK86/100)*AU86)))</f>
        <v>2.3799594060000002</v>
      </c>
      <c r="AW86" s="109">
        <f>SUM(AR86:AV86)</f>
        <v>11.091939606</v>
      </c>
      <c r="AX86" s="113">
        <f>AW86/I86*100</f>
        <v>7.2619743394002869</v>
      </c>
      <c r="AY86" s="100">
        <v>0.42</v>
      </c>
      <c r="AZ86" s="100">
        <v>32.479999999999997</v>
      </c>
      <c r="BA86" s="100">
        <v>-1</v>
      </c>
      <c r="BB86" s="100">
        <v>5.01</v>
      </c>
      <c r="BC86" s="100">
        <v>11.34</v>
      </c>
      <c r="BE86" s="12">
        <v>2021</v>
      </c>
      <c r="BF86" s="12">
        <f>IF(BE86&gt;2020,0,IF(BE86&gt;2008,1,IF(BE86&gt;2001,2,IF(BE86&gt;1990,3,IF(BE86&gt;1980,4,IF(BE86&gt;1973,5,IF(BE86&gt;1970,6,IF(BE86&gt;1960,7,IF(BE86&gt;1958,8,IF(BE86&gt;1953,9,10))))))))))</f>
        <v>0</v>
      </c>
      <c r="BG86" s="100">
        <v>1.5699999999999998</v>
      </c>
      <c r="BH86" t="s">
        <v>121</v>
      </c>
      <c r="BI86" t="s">
        <v>122</v>
      </c>
    </row>
    <row r="87" spans="1:61" ht="11.25" customHeight="1" x14ac:dyDescent="0.2">
      <c r="A87" s="116" t="s">
        <v>1396</v>
      </c>
      <c r="B87" s="55" t="s">
        <v>1397</v>
      </c>
      <c r="C87" s="156" t="s">
        <v>125</v>
      </c>
      <c r="D87" s="98" t="s">
        <v>126</v>
      </c>
      <c r="E87" s="157">
        <v>6</v>
      </c>
      <c r="F87" s="2">
        <v>663</v>
      </c>
      <c r="G87" s="2" t="s">
        <v>146</v>
      </c>
      <c r="H87" s="2" t="s">
        <v>146</v>
      </c>
      <c r="I87" s="100">
        <v>106.23</v>
      </c>
      <c r="J87" s="101">
        <f>(M87/I87)*100</f>
        <v>2.7110985597288901</v>
      </c>
      <c r="K87" s="104">
        <v>0.72</v>
      </c>
      <c r="L87" s="71">
        <v>4</v>
      </c>
      <c r="M87" s="28">
        <f>K87*L87</f>
        <v>2.88</v>
      </c>
      <c r="N87" s="103" t="s">
        <v>707</v>
      </c>
      <c r="O87" s="104">
        <v>0.7</v>
      </c>
      <c r="P87" s="158">
        <v>46164</v>
      </c>
      <c r="Q87" s="158">
        <v>46174</v>
      </c>
      <c r="R87" s="28">
        <f>(K87-O87)/O87*100</f>
        <v>2.8571428571428599</v>
      </c>
      <c r="S87" s="105">
        <f>IF(INDEX(Historical!$D$7:$D1134,MATCH(B87,Historical!$B$7:$B$1062,0))=0,"n/a",(INDEX(Historical!$C$7:$C$1062,MATCH(B87,Historical!$B$7:$B$1062,0))/INDEX(Historical!$D$7:$D$1062,MATCH(B87,Historical!$B$7:$B$1062,0))-1)*100)</f>
        <v>2.8677150786308836</v>
      </c>
      <c r="T87" s="105">
        <f>IF(INDEX(Historical!$F$7:$F$1062,MATCH(B87,Historical!$B$7:$B$1062,0))=0,"n/a",((INDEX(Historical!$C$7:$C$1062,MATCH(B87,Historical!$B$7:$B$1062,0))/INDEX(Historical!$F$7:$F$1062,MATCH(B87,Historical!$B$7:$B$1062,0)))^(1/3)-1)*100)</f>
        <v>6.521920214095589</v>
      </c>
      <c r="U87" s="105">
        <f>IF(INDEX(Historical!$H$7:$H$1062,MATCH(B87,Historical!$B$7:$B$1062,0))=0,"n/a",((INDEX(Historical!$C$7:$C$1062,MATCH(B87,Historical!$B$7:$B$1062,0))/INDEX(Historical!$H$7:$H$1062,MATCH(B87,Historical!$B$7:$B$1062,0)))^(1/5)-1)*100)</f>
        <v>6.8077976341520685</v>
      </c>
      <c r="V87" s="105">
        <f>IF(INDEX(Historical!$M$7:$M$1062,MATCH(B87,Historical!$B$7:$B$1062,0))=0,"n/a",((INDEX(Historical!$C$7:$C$1062,MATCH(B87,Historical!$B$7:$B$1062,0))/INDEX(Historical!$M$7:$M$1062,MATCH(B87,Historical!$B$7:$B$1062,0)))^(1/10)-1)*100)</f>
        <v>6.7992567678717197</v>
      </c>
      <c r="W87" s="106">
        <f>IF(OR(U87&lt;=0,U87="n/a",V87&lt;=0,V87="n/a"),"n/a",U87/V87)</f>
        <v>1.0012561470425276</v>
      </c>
      <c r="X87" s="107" t="str">
        <f>IF(OR(AJ87&lt;=0,AJ87="n/a",U87&lt;=0,U87="n/a"),"n/a",U87/AJ87)</f>
        <v>n/a</v>
      </c>
      <c r="Y87" s="162"/>
      <c r="Z87" s="101">
        <f>IF(OR(AC87&lt;0.01,AC87="n/a"),"n/a",M87/AC87*100)</f>
        <v>55.813953488372093</v>
      </c>
      <c r="AA87" s="109">
        <f>IF(OR(AC87&lt;0.01,AC87="n/a"),"n/a",I87/AC87)</f>
        <v>20.587209302325583</v>
      </c>
      <c r="AB87" s="71">
        <v>12</v>
      </c>
      <c r="AC87" s="100">
        <v>5.16</v>
      </c>
      <c r="AD87" s="100">
        <v>0.59</v>
      </c>
      <c r="AE87" s="100">
        <v>0.22</v>
      </c>
      <c r="AF87" s="100">
        <v>1.28</v>
      </c>
      <c r="AG87" s="100">
        <v>7.53</v>
      </c>
      <c r="AH87" s="100">
        <v>25.330000000000002</v>
      </c>
      <c r="AI87" s="100">
        <v>17.649999999999999</v>
      </c>
      <c r="AJ87" s="100">
        <v>-8.06</v>
      </c>
      <c r="AK87" s="100">
        <v>16.259999999999998</v>
      </c>
      <c r="AL87" s="100">
        <v>20410</v>
      </c>
      <c r="AM87" s="100">
        <v>17.299999999999997</v>
      </c>
      <c r="AN87" s="100">
        <v>1.06</v>
      </c>
      <c r="AO87" s="110">
        <f>IF(U87="n/a","n/a",IF(AA87&lt;0,"n/a",IF(AA87="n/a","n/a",J87+U87-AA87)))</f>
        <v>-11.068313108444624</v>
      </c>
      <c r="AP87" s="111">
        <f>IF(U87="n/a","n/a",J87+U87)</f>
        <v>9.5188961938809591</v>
      </c>
      <c r="AQ87" s="112">
        <f>IF(OR(AC87&lt;0.01,AC87="n/a",AF87="n/a"),"n/a",(I87/SQRT(22.5*AC87*(I87/AF87))-1)*100)</f>
        <v>8.2212300120590989</v>
      </c>
      <c r="AR87" s="101">
        <f>INDEX(Historical!$C$7:$C$1063,MATCH(B87,Historical!$B$7:$B$1063,0))*IF(AH87="n/a",1.03,IF(AH87&lt;0,1.01,IF(AH87&gt;10,1.1,(1+AH87/100))))</f>
        <v>3.0579999999999998</v>
      </c>
      <c r="AS87" s="109">
        <f>IF($AI87="n/a",1.03*AR87,IF($AI87&lt;0,1.01*AR87,IF($AI87&gt;10,1.1*AR87,(1+$AI87/100)*AR87)))</f>
        <v>3.3637999999999999</v>
      </c>
      <c r="AT87" s="109">
        <f>IF($AK87="n/a",1.03*AS87,IF($AK87&lt;0,1.01*AS87,IF($AK87&gt;10,1.1*AS87,(1+$AK87/100)*AS87)))</f>
        <v>3.70018</v>
      </c>
      <c r="AU87" s="109">
        <f>IF($AK87="n/a",1.03*AT87,IF($AK87&lt;0,1.01*AT87,IF($AK87&gt;10,1.1*AT87,(1+$AK87/100)*AT87)))</f>
        <v>4.0701980000000004</v>
      </c>
      <c r="AV87" s="109">
        <f>IF($AK87="n/a",1.03*AU87,IF($AK87&lt;0,1.01*AU87,IF($AK87&gt;10,1.1*AU87,(1+$AK87/100)*AU87)))</f>
        <v>4.4772178000000009</v>
      </c>
      <c r="AW87" s="109">
        <f>SUM(AR87:AV87)</f>
        <v>18.6693958</v>
      </c>
      <c r="AX87" s="113">
        <f>AW87/I87*100</f>
        <v>17.574504189023816</v>
      </c>
      <c r="AY87" s="100">
        <v>0.64</v>
      </c>
      <c r="AZ87" s="100">
        <v>39.76</v>
      </c>
      <c r="BA87" s="100">
        <v>-21.23</v>
      </c>
      <c r="BB87" s="100">
        <v>-9.85</v>
      </c>
      <c r="BC87" s="100">
        <v>-5.08</v>
      </c>
      <c r="BE87" s="12">
        <v>2021</v>
      </c>
      <c r="BF87" s="12">
        <f>IF(BE87&gt;2020,0,IF(BE87&gt;2008,1,IF(BE87&gt;2001,2,IF(BE87&gt;1990,3,IF(BE87&gt;1980,4,IF(BE87&gt;1973,5,IF(BE87&gt;1970,6,IF(BE87&gt;1960,7,IF(BE87&gt;1958,8,IF(BE87&gt;1953,9,10))))))))))</f>
        <v>0</v>
      </c>
      <c r="BG87" s="100">
        <v>2.59</v>
      </c>
      <c r="BH87" t="s">
        <v>121</v>
      </c>
      <c r="BI87" t="s">
        <v>122</v>
      </c>
    </row>
    <row r="88" spans="1:61" ht="11.25" customHeight="1" x14ac:dyDescent="0.2">
      <c r="A88" s="123" t="s">
        <v>659</v>
      </c>
      <c r="B88" s="55" t="s">
        <v>660</v>
      </c>
      <c r="C88" s="156" t="s">
        <v>134</v>
      </c>
      <c r="D88" s="98" t="s">
        <v>157</v>
      </c>
      <c r="E88" s="157">
        <v>23</v>
      </c>
      <c r="F88" s="2">
        <v>174</v>
      </c>
      <c r="G88" s="2" t="s">
        <v>118</v>
      </c>
      <c r="H88" s="2" t="s">
        <v>118</v>
      </c>
      <c r="I88" s="100">
        <v>39.71</v>
      </c>
      <c r="J88" s="101">
        <f>(M88/I88)*100</f>
        <v>3.4248300176278015</v>
      </c>
      <c r="K88" s="104">
        <v>0.34</v>
      </c>
      <c r="L88" s="71">
        <v>4</v>
      </c>
      <c r="M88" s="28">
        <f>K88*L88</f>
        <v>1.36</v>
      </c>
      <c r="N88" s="103" t="s">
        <v>661</v>
      </c>
      <c r="O88" s="104">
        <v>0.32</v>
      </c>
      <c r="P88" s="158">
        <v>46163</v>
      </c>
      <c r="Q88" s="158">
        <v>46191</v>
      </c>
      <c r="R88" s="28">
        <f>(K88-O88)/O88*100</f>
        <v>6.2500000000000053</v>
      </c>
      <c r="S88" s="105">
        <f>IF(INDEX(Historical!$D$7:$D1135,MATCH(B88,Historical!$B$7:$B$1062,0))=0,"n/a",(INDEX(Historical!$C$7:$C$1062,MATCH(B88,Historical!$B$7:$B$1062,0))/INDEX(Historical!$D$7:$D$1062,MATCH(B88,Historical!$B$7:$B$1062,0))-1)*100)</f>
        <v>6.7796610169491567</v>
      </c>
      <c r="T88" s="105">
        <f>IF(INDEX(Historical!$F$7:$F$1062,MATCH(B88,Historical!$B$7:$B$1062,0))=0,"n/a",((INDEX(Historical!$C$7:$C$1062,MATCH(B88,Historical!$B$7:$B$1062,0))/INDEX(Historical!$F$7:$F$1062,MATCH(B88,Historical!$B$7:$B$1062,0)))^(1/3)-1)*100)</f>
        <v>7.2976287935406559</v>
      </c>
      <c r="U88" s="105">
        <f>IF(INDEX(Historical!$H$7:$H$1062,MATCH(B88,Historical!$B$7:$B$1062,0))=0,"n/a",((INDEX(Historical!$C$7:$C$1062,MATCH(B88,Historical!$B$7:$B$1062,0))/INDEX(Historical!$H$7:$H$1062,MATCH(B88,Historical!$B$7:$B$1062,0)))^(1/5)-1)*100)</f>
        <v>7.442863557808499</v>
      </c>
      <c r="V88" s="105">
        <f>IF(INDEX(Historical!$M$7:$M$1062,MATCH(B88,Historical!$B$7:$B$1062,0))=0,"n/a",((INDEX(Historical!$C$7:$C$1062,MATCH(B88,Historical!$B$7:$B$1062,0))/INDEX(Historical!$M$7:$M$1062,MATCH(B88,Historical!$B$7:$B$1062,0)))^(1/10)-1)*100)</f>
        <v>6.4667612833295252</v>
      </c>
      <c r="W88" s="106">
        <f>IF(OR(U88&lt;=0,U88="n/a",V88&lt;=0,V88="n/a"),"n/a",U88/V88)</f>
        <v>1.1509414422015607</v>
      </c>
      <c r="X88" s="107">
        <f>IF(OR(AJ88&lt;=0,AJ88="n/a",U88&lt;=0,U88="n/a"),"n/a",U88/AJ88)</f>
        <v>6.0511085835841456</v>
      </c>
      <c r="Y88" s="165"/>
      <c r="Z88" s="101">
        <f>IF(OR(AC88&lt;0.01,AC88="n/a"),"n/a",M88/AC88*100)</f>
        <v>45.945945945945951</v>
      </c>
      <c r="AA88" s="109">
        <f>IF(OR(AC88&lt;0.01,AC88="n/a"),"n/a",I88/AC88)</f>
        <v>13.41554054054054</v>
      </c>
      <c r="AB88" s="71">
        <v>12</v>
      </c>
      <c r="AC88" s="100">
        <v>2.96</v>
      </c>
      <c r="AD88" s="100" t="s">
        <v>142</v>
      </c>
      <c r="AE88" s="100">
        <v>2.4900000000000002</v>
      </c>
      <c r="AF88" s="100">
        <v>1.21</v>
      </c>
      <c r="AG88" s="100">
        <v>9.7000000000000011</v>
      </c>
      <c r="AH88" s="100">
        <v>11.200000000000001</v>
      </c>
      <c r="AI88" s="100">
        <v>4.41</v>
      </c>
      <c r="AJ88" s="100">
        <v>1.23</v>
      </c>
      <c r="AK88" s="100" t="s">
        <v>142</v>
      </c>
      <c r="AL88" s="100">
        <v>664.83</v>
      </c>
      <c r="AM88" s="100">
        <v>3.3000000000000003</v>
      </c>
      <c r="AN88" s="100">
        <v>0.51</v>
      </c>
      <c r="AO88" s="110">
        <f>IF(U88="n/a","n/a",IF(AA88&lt;0,"n/a",IF(AA88="n/a","n/a",J88+U88-AA88)))</f>
        <v>-2.5478469651042399</v>
      </c>
      <c r="AP88" s="111">
        <f>IF(U88="n/a","n/a",J88+U88)</f>
        <v>10.8676935754363</v>
      </c>
      <c r="AQ88" s="112">
        <f>IF(OR(AC88&lt;0.01,AC88="n/a",AF88="n/a"),"n/a",(I88/SQRT(22.5*AC88*(I88/AF88))-1)*100)</f>
        <v>-15.061318708261195</v>
      </c>
      <c r="AR88" s="101">
        <f>INDEX(Historical!$C$7:$C$1063,MATCH(B88,Historical!$B$7:$B$1063,0))*IF(AH88="n/a",1.03,IF(AH88&lt;0,1.01,IF(AH88&gt;10,1.1,(1+AH88/100))))</f>
        <v>1.3860000000000001</v>
      </c>
      <c r="AS88" s="109">
        <f>IF($AI88="n/a",1.03*AR88,IF($AI88&lt;0,1.01*AR88,IF($AI88&gt;10,1.1*AR88,(1+$AI88/100)*AR88)))</f>
        <v>1.4471226000000001</v>
      </c>
      <c r="AT88" s="109">
        <f>IF($AK88="n/a",1.03*AS88,IF($AK88&lt;0,1.01*AS88,IF($AK88&gt;10,1.1*AS88,(1+$AK88/100)*AS88)))</f>
        <v>1.4905362780000002</v>
      </c>
      <c r="AU88" s="109">
        <f>IF($AK88="n/a",1.03*AT88,IF($AK88&lt;0,1.01*AT88,IF($AK88&gt;10,1.1*AT88,(1+$AK88/100)*AT88)))</f>
        <v>1.5352523663400002</v>
      </c>
      <c r="AV88" s="109">
        <f>IF($AK88="n/a",1.03*AU88,IF($AK88&lt;0,1.01*AU88,IF($AK88&gt;10,1.1*AU88,(1+$AK88/100)*AU88)))</f>
        <v>1.5813099373302002</v>
      </c>
      <c r="AW88" s="109">
        <f>SUM(AR88:AV88)</f>
        <v>7.4402211816702009</v>
      </c>
      <c r="AX88" s="113">
        <f>AW88/I88*100</f>
        <v>18.736391794686984</v>
      </c>
      <c r="AY88" s="100">
        <v>0.59</v>
      </c>
      <c r="AZ88" s="100">
        <v>41.52</v>
      </c>
      <c r="BA88" s="100">
        <v>-2.2200000000000002</v>
      </c>
      <c r="BB88" s="100">
        <v>7.1400000000000006</v>
      </c>
      <c r="BC88" s="100">
        <v>18.37</v>
      </c>
      <c r="BE88" s="12">
        <v>2004</v>
      </c>
      <c r="BF88" s="12">
        <f>IF(BE88&gt;2020,0,IF(BE88&gt;2008,1,IF(BE88&gt;2001,2,IF(BE88&gt;1990,3,IF(BE88&gt;1980,4,IF(BE88&gt;1973,5,IF(BE88&gt;1970,6,IF(BE88&gt;1960,7,IF(BE88&gt;1958,8,IF(BE88&gt;1953,9,10))))))))))</f>
        <v>2</v>
      </c>
      <c r="BG88" s="100">
        <v>1.1199999999999999</v>
      </c>
      <c r="BH88" t="s">
        <v>121</v>
      </c>
      <c r="BI88" t="s">
        <v>122</v>
      </c>
    </row>
    <row r="89" spans="1:61" ht="11.25" customHeight="1" x14ac:dyDescent="0.2">
      <c r="A89" s="123" t="s">
        <v>662</v>
      </c>
      <c r="B89" s="55" t="s">
        <v>663</v>
      </c>
      <c r="C89" s="156" t="s">
        <v>162</v>
      </c>
      <c r="D89" s="98" t="s">
        <v>192</v>
      </c>
      <c r="E89" s="157">
        <v>19</v>
      </c>
      <c r="F89" s="2">
        <v>217</v>
      </c>
      <c r="G89" s="2" t="s">
        <v>146</v>
      </c>
      <c r="H89" s="2" t="s">
        <v>146</v>
      </c>
      <c r="I89" s="100">
        <v>41.76</v>
      </c>
      <c r="J89" s="101">
        <f>(M89/I89)*100</f>
        <v>4.3582375478927213</v>
      </c>
      <c r="K89" s="104">
        <v>0.45500000000000002</v>
      </c>
      <c r="L89" s="71">
        <v>4</v>
      </c>
      <c r="M89" s="28">
        <f>K89*L89</f>
        <v>1.82</v>
      </c>
      <c r="N89" s="103" t="s">
        <v>182</v>
      </c>
      <c r="O89" s="104">
        <v>0.43</v>
      </c>
      <c r="P89" s="158">
        <v>46080</v>
      </c>
      <c r="Q89" s="158">
        <v>46112</v>
      </c>
      <c r="R89" s="28">
        <f>(K89-O89)/O89*100</f>
        <v>5.8139534883720989</v>
      </c>
      <c r="S89" s="105">
        <f>IF(INDEX(Historical!$D$7:$D1136,MATCH(B89,Historical!$B$7:$B$1062,0))=0,"n/a",(INDEX(Historical!$C$7:$C$1062,MATCH(B89,Historical!$B$7:$B$1062,0))/INDEX(Historical!$D$7:$D$1062,MATCH(B89,Historical!$B$7:$B$1062,0))-1)*100)</f>
        <v>6.1728395061728225</v>
      </c>
      <c r="T89" s="105">
        <f>IF(INDEX(Historical!$F$7:$F$1062,MATCH(B89,Historical!$B$7:$B$1062,0))=0,"n/a",((INDEX(Historical!$C$7:$C$1062,MATCH(B89,Historical!$B$7:$B$1062,0))/INDEX(Historical!$F$7:$F$1062,MATCH(B89,Historical!$B$7:$B$1062,0)))^(1/3)-1)*100)</f>
        <v>6.1016126736148646</v>
      </c>
      <c r="U89" s="105">
        <f>IF(INDEX(Historical!$H$7:$H$1062,MATCH(B89,Historical!$B$7:$B$1062,0))=0,"n/a",((INDEX(Historical!$C$7:$C$1062,MATCH(B89,Historical!$B$7:$B$1062,0))/INDEX(Historical!$H$7:$H$1062,MATCH(B89,Historical!$B$7:$B$1062,0)))^(1/5)-1)*100)</f>
        <v>5.8677285628154774</v>
      </c>
      <c r="V89" s="105">
        <f>IF(INDEX(Historical!$M$7:$M$1062,MATCH(B89,Historical!$B$7:$B$1062,0))=0,"n/a",((INDEX(Historical!$C$7:$C$1062,MATCH(B89,Historical!$B$7:$B$1062,0))/INDEX(Historical!$M$7:$M$1062,MATCH(B89,Historical!$B$7:$B$1062,0)))^(1/10)-1)*100)</f>
        <v>7.328055079553164</v>
      </c>
      <c r="W89" s="106">
        <f>IF(OR(U89&lt;=0,U89="n/a",V89&lt;=0,V89="n/a"),"n/a",U89/V89)</f>
        <v>0.80072113256731525</v>
      </c>
      <c r="X89" s="107">
        <f>IF(OR(AJ89&lt;=0,AJ89="n/a",U89&lt;=0,U89="n/a"),"n/a",U89/AJ89)</f>
        <v>0.17314041200399755</v>
      </c>
      <c r="Y89" s="160" t="s">
        <v>453</v>
      </c>
      <c r="Z89" s="101">
        <f>IF(OR(AC89&lt;0.01,AC89="n/a"),"n/a",M89/AC89*100)</f>
        <v>249.3150684931507</v>
      </c>
      <c r="AA89" s="109">
        <f>IF(OR(AC89&lt;0.01,AC89="n/a"),"n/a",I89/AC89)</f>
        <v>57.205479452054796</v>
      </c>
      <c r="AB89" s="71">
        <v>12</v>
      </c>
      <c r="AC89" s="100">
        <v>0.73</v>
      </c>
      <c r="AD89" s="100">
        <v>1.58</v>
      </c>
      <c r="AE89" s="100">
        <v>0.8</v>
      </c>
      <c r="AF89" s="100">
        <v>4.1399999999999997</v>
      </c>
      <c r="AG89" s="100">
        <v>6.21</v>
      </c>
      <c r="AH89" s="100">
        <v>20.440000000000001</v>
      </c>
      <c r="AI89" s="100">
        <v>38.85</v>
      </c>
      <c r="AJ89" s="100">
        <v>33.89</v>
      </c>
      <c r="AK89" s="100">
        <v>17.54</v>
      </c>
      <c r="AL89" s="100">
        <v>19230</v>
      </c>
      <c r="AM89" s="100">
        <v>1.52</v>
      </c>
      <c r="AN89" s="100">
        <v>12.9</v>
      </c>
      <c r="AO89" s="110">
        <f>IF(U89="n/a","n/a",IF(AA89&lt;0,"n/a",IF(AA89="n/a","n/a",J89+U89-AA89)))</f>
        <v>-46.979513341346596</v>
      </c>
      <c r="AP89" s="111">
        <f>IF(U89="n/a","n/a",J89+U89)</f>
        <v>10.2259661107082</v>
      </c>
      <c r="AQ89" s="112">
        <f>IF(OR(AC89&lt;0.01,AC89="n/a",AF89="n/a"),"n/a",(I89/SQRT(22.5*AC89*(I89/AF89))-1)*100)</f>
        <v>224.43501998363371</v>
      </c>
      <c r="AR89" s="101">
        <f>INDEX(Historical!$C$7:$C$1063,MATCH(B89,Historical!$B$7:$B$1063,0))*IF(AH89="n/a",1.03,IF(AH89&lt;0,1.01,IF(AH89&gt;10,1.1,(1+AH89/100))))</f>
        <v>1.8920000000000001</v>
      </c>
      <c r="AS89" s="109">
        <f>IF($AI89="n/a",1.03*AR89,IF($AI89&lt;0,1.01*AR89,IF($AI89&gt;10,1.1*AR89,(1+$AI89/100)*AR89)))</f>
        <v>2.0812000000000004</v>
      </c>
      <c r="AT89" s="109">
        <f>IF($AK89="n/a",1.03*AS89,IF($AK89&lt;0,1.01*AS89,IF($AK89&gt;10,1.1*AS89,(1+$AK89/100)*AS89)))</f>
        <v>2.2893200000000005</v>
      </c>
      <c r="AU89" s="109">
        <f>IF($AK89="n/a",1.03*AT89,IF($AK89&lt;0,1.01*AT89,IF($AK89&gt;10,1.1*AT89,(1+$AK89/100)*AT89)))</f>
        <v>2.5182520000000008</v>
      </c>
      <c r="AV89" s="109">
        <f>IF($AK89="n/a",1.03*AU89,IF($AK89&lt;0,1.01*AU89,IF($AK89&gt;10,1.1*AU89,(1+$AK89/100)*AU89)))</f>
        <v>2.7700772000000011</v>
      </c>
      <c r="AW89" s="109">
        <f>SUM(AR89:AV89)</f>
        <v>11.550849200000002</v>
      </c>
      <c r="AX89" s="113">
        <f>AW89/I89*100</f>
        <v>27.660079501915714</v>
      </c>
      <c r="AY89" s="100">
        <v>1.02</v>
      </c>
      <c r="AZ89" s="100">
        <v>40.94</v>
      </c>
      <c r="BA89" s="100">
        <v>-5.17</v>
      </c>
      <c r="BB89" s="100">
        <v>8.1199999999999992</v>
      </c>
      <c r="BC89" s="100">
        <v>13.81</v>
      </c>
      <c r="BE89" s="12">
        <v>2008</v>
      </c>
      <c r="BF89" s="12">
        <f>IF(BE89&gt;2020,0,IF(BE89&gt;2008,1,IF(BE89&gt;2001,2,IF(BE89&gt;1990,3,IF(BE89&gt;1980,4,IF(BE89&gt;1973,5,IF(BE89&gt;1970,6,IF(BE89&gt;1960,7,IF(BE89&gt;1958,8,IF(BE89&gt;1953,9,10))))))))))</f>
        <v>2</v>
      </c>
      <c r="BG89" s="100">
        <v>0.3</v>
      </c>
      <c r="BH89" t="s">
        <v>121</v>
      </c>
      <c r="BI89" t="s">
        <v>290</v>
      </c>
    </row>
    <row r="90" spans="1:61" ht="11.25" customHeight="1" x14ac:dyDescent="0.2">
      <c r="A90" s="55" t="s">
        <v>190</v>
      </c>
      <c r="B90" s="55" t="s">
        <v>191</v>
      </c>
      <c r="C90" s="156" t="s">
        <v>162</v>
      </c>
      <c r="D90" s="98" t="s">
        <v>192</v>
      </c>
      <c r="E90" s="157">
        <v>56</v>
      </c>
      <c r="F90" s="2">
        <v>28</v>
      </c>
      <c r="G90" s="2" t="s">
        <v>119</v>
      </c>
      <c r="H90" s="2" t="s">
        <v>119</v>
      </c>
      <c r="I90" s="100">
        <v>71.209999999999994</v>
      </c>
      <c r="J90" s="101">
        <f>(M90/I90)*100</f>
        <v>3.948883583766325</v>
      </c>
      <c r="K90" s="104">
        <v>0.70299999999999996</v>
      </c>
      <c r="L90" s="71">
        <v>4</v>
      </c>
      <c r="M90" s="28">
        <f>K90*L90</f>
        <v>2.8119999999999998</v>
      </c>
      <c r="N90" s="103" t="s">
        <v>136</v>
      </c>
      <c r="O90" s="104">
        <v>0.67600000000000005</v>
      </c>
      <c r="P90" s="158">
        <v>46070</v>
      </c>
      <c r="Q90" s="158">
        <v>46082</v>
      </c>
      <c r="R90" s="28">
        <f>(K90-O90)/O90*100</f>
        <v>3.9940828402366737</v>
      </c>
      <c r="S90" s="105">
        <f>IF(INDEX(Historical!$D$7:$D1138,MATCH(B90,Historical!$B$7:$B$1062,0))=0,"n/a",(INDEX(Historical!$C$7:$C$1062,MATCH(B90,Historical!$B$7:$B$1062,0))/INDEX(Historical!$D$7:$D$1062,MATCH(B90,Historical!$B$7:$B$1062,0))-1)*100)</f>
        <v>4.0000000000000036</v>
      </c>
      <c r="T90" s="105">
        <f>IF(INDEX(Historical!$F$7:$F$1062,MATCH(B90,Historical!$B$7:$B$1062,0))=0,"n/a",((INDEX(Historical!$C$7:$C$1062,MATCH(B90,Historical!$B$7:$B$1062,0))/INDEX(Historical!$F$7:$F$1062,MATCH(B90,Historical!$B$7:$B$1062,0)))^(1/3)-1)*100)</f>
        <v>3.9114044933774128</v>
      </c>
      <c r="U90" s="105">
        <f>IF(INDEX(Historical!$H$7:$H$1062,MATCH(B90,Historical!$B$7:$B$1062,0))=0,"n/a",((INDEX(Historical!$C$7:$C$1062,MATCH(B90,Historical!$B$7:$B$1062,0))/INDEX(Historical!$H$7:$H$1062,MATCH(B90,Historical!$B$7:$B$1062,0)))^(1/5)-1)*100)</f>
        <v>4.4983397912677248</v>
      </c>
      <c r="V90" s="105">
        <f>IF(INDEX(Historical!$M$7:$M$1062,MATCH(B90,Historical!$B$7:$B$1062,0))=0,"n/a",((INDEX(Historical!$C$7:$C$1062,MATCH(B90,Historical!$B$7:$B$1062,0))/INDEX(Historical!$M$7:$M$1062,MATCH(B90,Historical!$B$7:$B$1062,0)))^(1/10)-1)*100)</f>
        <v>5.2565587864513708</v>
      </c>
      <c r="W90" s="106">
        <f>IF(OR(U90&lt;=0,U90="n/a",V90&lt;=0,V90="n/a"),"n/a",U90/V90)</f>
        <v>0.85575753530276621</v>
      </c>
      <c r="X90" s="107">
        <f>IF(OR(AJ90&lt;=0,AJ90="n/a",U90&lt;=0,U90="n/a"),"n/a",U90/AJ90)</f>
        <v>2.5130389895350418</v>
      </c>
      <c r="Y90" s="162"/>
      <c r="Z90" s="101">
        <f>IF(OR(AC90&lt;0.01,AC90="n/a"),"n/a",M90/AC90*100)</f>
        <v>73.038961038961034</v>
      </c>
      <c r="AA90" s="109">
        <f>IF(OR(AC90&lt;0.01,AC90="n/a"),"n/a",I90/AC90)</f>
        <v>18.496103896103893</v>
      </c>
      <c r="AB90" s="71">
        <v>12</v>
      </c>
      <c r="AC90" s="100">
        <v>3.85</v>
      </c>
      <c r="AD90" s="100">
        <v>2.5499999999999998</v>
      </c>
      <c r="AE90" s="100">
        <v>2.37</v>
      </c>
      <c r="AF90" s="100">
        <v>1.37</v>
      </c>
      <c r="AG90" s="100">
        <v>7.61</v>
      </c>
      <c r="AH90" s="100">
        <v>5.7299999999999995</v>
      </c>
      <c r="AI90" s="100">
        <v>6.29</v>
      </c>
      <c r="AJ90" s="100">
        <v>1.79</v>
      </c>
      <c r="AK90" s="100">
        <v>6.0600000000000005</v>
      </c>
      <c r="AL90" s="100">
        <v>5420</v>
      </c>
      <c r="AM90" s="100">
        <v>0.53</v>
      </c>
      <c r="AN90" s="100">
        <v>1.18</v>
      </c>
      <c r="AO90" s="110">
        <f>IF(U90="n/a","n/a",IF(AA90&lt;0,"n/a",IF(AA90="n/a","n/a",J90+U90-AA90)))</f>
        <v>-10.048880521069844</v>
      </c>
      <c r="AP90" s="111">
        <f>IF(U90="n/a","n/a",J90+U90)</f>
        <v>8.4472233750340493</v>
      </c>
      <c r="AQ90" s="112">
        <f>IF(OR(AC90&lt;0.01,AC90="n/a",AF90="n/a"),"n/a",(I90/SQRT(22.5*AC90*(I90/AF90))-1)*100)</f>
        <v>6.1229105804781137</v>
      </c>
      <c r="AR90" s="101">
        <f>INDEX(Historical!$C$7:$C$1063,MATCH(B90,Historical!$B$7:$B$1063,0))*IF(AH90="n/a",1.03,IF(AH90&lt;0,1.01,IF(AH90&gt;10,1.1,(1+AH90/100))))</f>
        <v>2.8589392</v>
      </c>
      <c r="AS90" s="109">
        <f>IF($AI90="n/a",1.03*AR90,IF($AI90&lt;0,1.01*AR90,IF($AI90&gt;10,1.1*AR90,(1+$AI90/100)*AR90)))</f>
        <v>3.0387664756799997</v>
      </c>
      <c r="AT90" s="109">
        <f>IF($AK90="n/a",1.03*AS90,IF($AK90&lt;0,1.01*AS90,IF($AK90&gt;10,1.1*AS90,(1+$AK90/100)*AS90)))</f>
        <v>3.2229157241062074</v>
      </c>
      <c r="AU90" s="109">
        <f>IF($AK90="n/a",1.03*AT90,IF($AK90&lt;0,1.01*AT90,IF($AK90&gt;10,1.1*AT90,(1+$AK90/100)*AT90)))</f>
        <v>3.4182244169870435</v>
      </c>
      <c r="AV90" s="109">
        <f>IF($AK90="n/a",1.03*AU90,IF($AK90&lt;0,1.01*AU90,IF($AK90&gt;10,1.1*AU90,(1+$AK90/100)*AU90)))</f>
        <v>3.6253688166564584</v>
      </c>
      <c r="AW90" s="109">
        <f>SUM(AR90:AV90)</f>
        <v>16.164214633429708</v>
      </c>
      <c r="AX90" s="113">
        <f>AW90/I90*100</f>
        <v>22.699360530023466</v>
      </c>
      <c r="AY90" s="100">
        <v>0.7</v>
      </c>
      <c r="AZ90" s="100">
        <v>26.46</v>
      </c>
      <c r="BA90" s="100">
        <v>-9.51</v>
      </c>
      <c r="BB90" s="100">
        <v>-3.17</v>
      </c>
      <c r="BC90" s="100">
        <v>-0.80999999999999994</v>
      </c>
      <c r="BE90" s="12">
        <v>1972</v>
      </c>
      <c r="BF90" s="12">
        <f>IF(BE90&gt;2020,0,IF(BE90&gt;2008,1,IF(BE90&gt;2001,2,IF(BE90&gt;1990,3,IF(BE90&gt;1980,4,IF(BE90&gt;1973,5,IF(BE90&gt;1970,6,IF(BE90&gt;1960,7,IF(BE90&gt;1958,8,IF(BE90&gt;1953,9,10))))))))))</f>
        <v>6</v>
      </c>
      <c r="BG90" s="100">
        <v>2.76</v>
      </c>
      <c r="BH90" t="s">
        <v>121</v>
      </c>
      <c r="BI90" t="s">
        <v>122</v>
      </c>
    </row>
    <row r="91" spans="1:61" ht="11.25" customHeight="1" x14ac:dyDescent="0.2">
      <c r="A91" s="116" t="s">
        <v>1398</v>
      </c>
      <c r="B91" s="55" t="s">
        <v>1399</v>
      </c>
      <c r="C91" s="156" t="s">
        <v>134</v>
      </c>
      <c r="D91" s="98" t="s">
        <v>157</v>
      </c>
      <c r="E91" s="157">
        <v>7</v>
      </c>
      <c r="F91" s="2">
        <v>612</v>
      </c>
      <c r="G91" s="2" t="s">
        <v>146</v>
      </c>
      <c r="H91" s="2" t="s">
        <v>146</v>
      </c>
      <c r="I91" s="100">
        <v>46.65</v>
      </c>
      <c r="J91" s="101">
        <f>(M91/I91)*100</f>
        <v>2.829581993569132</v>
      </c>
      <c r="K91" s="104">
        <v>0.33</v>
      </c>
      <c r="L91" s="71">
        <v>4</v>
      </c>
      <c r="M91" s="28">
        <f>K91*L91</f>
        <v>1.32</v>
      </c>
      <c r="N91" s="103" t="s">
        <v>386</v>
      </c>
      <c r="O91" s="104">
        <v>0.31</v>
      </c>
      <c r="P91" s="158">
        <v>46122</v>
      </c>
      <c r="Q91" s="158">
        <v>46142</v>
      </c>
      <c r="R91" s="28">
        <f>(K91-O91)/O91*100</f>
        <v>6.4516129032258114</v>
      </c>
      <c r="S91" s="105">
        <f>IF(INDEX(Historical!$D$7:$D1139,MATCH(B91,Historical!$B$7:$B$1062,0))=0,"n/a",(INDEX(Historical!$C$7:$C$1062,MATCH(B91,Historical!$B$7:$B$1062,0))/INDEX(Historical!$D$7:$D$1062,MATCH(B91,Historical!$B$7:$B$1062,0))-1)*100)</f>
        <v>7.0175438596491224</v>
      </c>
      <c r="T91" s="105">
        <f>IF(INDEX(Historical!$F$7:$F$1062,MATCH(B91,Historical!$B$7:$B$1062,0))=0,"n/a",((INDEX(Historical!$C$7:$C$1062,MATCH(B91,Historical!$B$7:$B$1062,0))/INDEX(Historical!$F$7:$F$1062,MATCH(B91,Historical!$B$7:$B$1062,0)))^(1/3)-1)*100)</f>
        <v>7.5749744635974059</v>
      </c>
      <c r="U91" s="105">
        <f>IF(INDEX(Historical!$H$7:$H$1062,MATCH(B91,Historical!$B$7:$B$1062,0))=0,"n/a",((INDEX(Historical!$C$7:$C$1062,MATCH(B91,Historical!$B$7:$B$1062,0))/INDEX(Historical!$H$7:$H$1062,MATCH(B91,Historical!$B$7:$B$1062,0)))^(1/5)-1)*100)</f>
        <v>6.2731281549329498</v>
      </c>
      <c r="V91" s="105">
        <f>IF(INDEX(Historical!$M$7:$M$1062,MATCH(B91,Historical!$B$7:$B$1062,0))=0,"n/a",((INDEX(Historical!$C$7:$C$1062,MATCH(B91,Historical!$B$7:$B$1062,0))/INDEX(Historical!$M$7:$M$1062,MATCH(B91,Historical!$B$7:$B$1062,0)))^(1/10)-1)*100)</f>
        <v>3.8025576474517653</v>
      </c>
      <c r="W91" s="106">
        <f>IF(OR(U91&lt;=0,U91="n/a",V91&lt;=0,V91="n/a"),"n/a",U91/V91)</f>
        <v>1.6497128345014849</v>
      </c>
      <c r="X91" s="107">
        <f>IF(OR(AJ91&lt;=0,AJ91="n/a",U91&lt;=0,U91="n/a"),"n/a",U91/AJ91)</f>
        <v>0.55221198546944972</v>
      </c>
      <c r="Y91" s="162"/>
      <c r="Z91" s="101">
        <f>IF(OR(AC91&lt;0.01,AC91="n/a"),"n/a",M91/AC91*100)</f>
        <v>36.263736263736263</v>
      </c>
      <c r="AA91" s="109">
        <f>IF(OR(AC91&lt;0.01,AC91="n/a"),"n/a",I91/AC91)</f>
        <v>12.815934065934066</v>
      </c>
      <c r="AB91" s="71">
        <v>12</v>
      </c>
      <c r="AC91" s="100">
        <v>3.64</v>
      </c>
      <c r="AD91" s="100">
        <v>1.1100000000000001</v>
      </c>
      <c r="AE91" s="100">
        <v>1.83</v>
      </c>
      <c r="AF91" s="100">
        <v>1.1200000000000001</v>
      </c>
      <c r="AG91" s="100">
        <v>9.01</v>
      </c>
      <c r="AH91" s="100">
        <v>12.23</v>
      </c>
      <c r="AI91" s="100">
        <v>13</v>
      </c>
      <c r="AJ91" s="100">
        <v>11.360000000000001</v>
      </c>
      <c r="AK91" s="100">
        <v>9.39</v>
      </c>
      <c r="AL91" s="100">
        <v>3390</v>
      </c>
      <c r="AM91" s="100">
        <v>0.91999999999999993</v>
      </c>
      <c r="AN91" s="100">
        <v>0.74</v>
      </c>
      <c r="AO91" s="110">
        <f>IF(U91="n/a","n/a",IF(AA91&lt;0,"n/a",IF(AA91="n/a","n/a",J91+U91-AA91)))</f>
        <v>-3.7132239174319839</v>
      </c>
      <c r="AP91" s="111">
        <f>IF(U91="n/a","n/a",J91+U91)</f>
        <v>9.1027101485020818</v>
      </c>
      <c r="AQ91" s="112">
        <f>IF(OR(AC91&lt;0.01,AC91="n/a",AF91="n/a"),"n/a",(I91/SQRT(22.5*AC91*(I91/AF91))-1)*100)</f>
        <v>-20.128308021632723</v>
      </c>
      <c r="AR91" s="101">
        <f>INDEX(Historical!$C$7:$C$1063,MATCH(B91,Historical!$B$7:$B$1063,0))*IF(AH91="n/a",1.03,IF(AH91&lt;0,1.01,IF(AH91&gt;10,1.1,(1+AH91/100))))</f>
        <v>1.3420000000000001</v>
      </c>
      <c r="AS91" s="109">
        <f>IF($AI91="n/a",1.03*AR91,IF($AI91&lt;0,1.01*AR91,IF($AI91&gt;10,1.1*AR91,(1+$AI91/100)*AR91)))</f>
        <v>1.4762000000000002</v>
      </c>
      <c r="AT91" s="109">
        <f>IF($AK91="n/a",1.03*AS91,IF($AK91&lt;0,1.01*AS91,IF($AK91&gt;10,1.1*AS91,(1+$AK91/100)*AS91)))</f>
        <v>1.6148151800000003</v>
      </c>
      <c r="AU91" s="109">
        <f>IF($AK91="n/a",1.03*AT91,IF($AK91&lt;0,1.01*AT91,IF($AK91&gt;10,1.1*AT91,(1+$AK91/100)*AT91)))</f>
        <v>1.7664463254020006</v>
      </c>
      <c r="AV91" s="109">
        <f>IF($AK91="n/a",1.03*AU91,IF($AK91&lt;0,1.01*AU91,IF($AK91&gt;10,1.1*AU91,(1+$AK91/100)*AU91)))</f>
        <v>1.9323156353572486</v>
      </c>
      <c r="AW91" s="109">
        <f>SUM(AR91:AV91)</f>
        <v>8.1317771407592492</v>
      </c>
      <c r="AX91" s="113">
        <f>AW91/I91*100</f>
        <v>17.431462252431405</v>
      </c>
      <c r="AY91" s="100">
        <v>1.18</v>
      </c>
      <c r="AZ91" s="100">
        <v>34.089999999999996</v>
      </c>
      <c r="BA91" s="100">
        <v>-10.48</v>
      </c>
      <c r="BB91" s="100">
        <v>-2.12</v>
      </c>
      <c r="BC91" s="100">
        <v>2.37</v>
      </c>
      <c r="BE91" s="12">
        <v>2020</v>
      </c>
      <c r="BF91" s="12">
        <f>IF(BE91&gt;2020,0,IF(BE91&gt;2008,1,IF(BE91&gt;2001,2,IF(BE91&gt;1990,3,IF(BE91&gt;1980,4,IF(BE91&gt;1973,5,IF(BE91&gt;1970,6,IF(BE91&gt;1960,7,IF(BE91&gt;1958,8,IF(BE91&gt;1953,9,10))))))))))</f>
        <v>1</v>
      </c>
      <c r="BG91" s="100">
        <v>0.76</v>
      </c>
      <c r="BH91" t="s">
        <v>121</v>
      </c>
      <c r="BI91" t="s">
        <v>122</v>
      </c>
    </row>
    <row r="92" spans="1:61" ht="11.25" customHeight="1" x14ac:dyDescent="0.2">
      <c r="A92" s="55" t="s">
        <v>193</v>
      </c>
      <c r="B92" s="123" t="s">
        <v>194</v>
      </c>
      <c r="C92" s="156" t="s">
        <v>134</v>
      </c>
      <c r="D92" s="98" t="s">
        <v>157</v>
      </c>
      <c r="E92" s="157">
        <v>26</v>
      </c>
      <c r="F92" s="2">
        <v>142</v>
      </c>
      <c r="G92" s="2" t="s">
        <v>146</v>
      </c>
      <c r="H92" s="2" t="s">
        <v>146</v>
      </c>
      <c r="I92" s="100">
        <v>640.17999999999995</v>
      </c>
      <c r="J92" s="101">
        <f>(M92/I92)*100</f>
        <v>3.0460183073510576</v>
      </c>
      <c r="K92" s="104">
        <v>9.75</v>
      </c>
      <c r="L92" s="71">
        <v>2</v>
      </c>
      <c r="M92" s="28">
        <f>K92*L92</f>
        <v>19.5</v>
      </c>
      <c r="N92" s="103" t="s">
        <v>195</v>
      </c>
      <c r="O92" s="104">
        <v>9.5</v>
      </c>
      <c r="P92" s="158">
        <v>46022</v>
      </c>
      <c r="Q92" s="158">
        <v>46042</v>
      </c>
      <c r="R92" s="28">
        <f>(K92-O92)/O92*100</f>
        <v>2.6315789473684208</v>
      </c>
      <c r="S92" s="105">
        <f>IF(INDEX(Historical!$D$7:$D1140,MATCH(B92,Historical!$B$7:$B$1062,0))=0,"n/a",(INDEX(Historical!$C$7:$C$1062,MATCH(B92,Historical!$B$7:$B$1062,0))/INDEX(Historical!$D$7:$D$1062,MATCH(B92,Historical!$B$7:$B$1062,0))-1)*100)</f>
        <v>2.7027027027026973</v>
      </c>
      <c r="T92" s="105">
        <f>IF(INDEX(Historical!$F$7:$F$1062,MATCH(B92,Historical!$B$7:$B$1062,0))=0,"n/a",((INDEX(Historical!$C$7:$C$1062,MATCH(B92,Historical!$B$7:$B$1062,0))/INDEX(Historical!$F$7:$F$1062,MATCH(B92,Historical!$B$7:$B$1062,0)))^(1/3)-1)*100)</f>
        <v>2.7791884355023111</v>
      </c>
      <c r="U92" s="105">
        <f>IF(INDEX(Historical!$H$7:$H$1062,MATCH(B92,Historical!$B$7:$B$1062,0))=0,"n/a",((INDEX(Historical!$C$7:$C$1062,MATCH(B92,Historical!$B$7:$B$1062,0))/INDEX(Historical!$H$7:$H$1062,MATCH(B92,Historical!$B$7:$B$1062,0)))^(1/5)-1)*100)</f>
        <v>4.1560210156864175</v>
      </c>
      <c r="V92" s="105">
        <f>IF(INDEX(Historical!$M$7:$M$1062,MATCH(B92,Historical!$B$7:$B$1062,0))=0,"n/a",((INDEX(Historical!$C$7:$C$1062,MATCH(B92,Historical!$B$7:$B$1062,0))/INDEX(Historical!$M$7:$M$1062,MATCH(B92,Historical!$B$7:$B$1062,0)))^(1/10)-1)*100)</f>
        <v>4.5296213079593084</v>
      </c>
      <c r="W92" s="106">
        <f>IF(OR(U92&lt;=0,U92="n/a",V92&lt;=0,V92="n/a"),"n/a",U92/V92)</f>
        <v>0.91752063431518827</v>
      </c>
      <c r="X92" s="107" t="str">
        <f>IF(OR(AJ92&lt;=0,AJ92="n/a",U92&lt;=0,U92="n/a"),"n/a",U92/AJ92)</f>
        <v>n/a</v>
      </c>
      <c r="Y92" s="123"/>
      <c r="Z92" s="101" t="str">
        <f>IF(OR(AC92&lt;0.01,AC92="n/a"),"n/a",M92/AC92*100)</f>
        <v>n/a</v>
      </c>
      <c r="AA92" s="109" t="str">
        <f>IF(OR(AC92&lt;0.01,AC92="n/a"),"n/a",I92/AC92)</f>
        <v>n/a</v>
      </c>
      <c r="AB92" s="71">
        <v>12</v>
      </c>
      <c r="AC92" s="100" t="s">
        <v>142</v>
      </c>
      <c r="AD92" s="100" t="s">
        <v>142</v>
      </c>
      <c r="AE92" s="100" t="s">
        <v>142</v>
      </c>
      <c r="AF92" s="100" t="s">
        <v>142</v>
      </c>
      <c r="AG92" s="100" t="s">
        <v>142</v>
      </c>
      <c r="AH92" s="100" t="s">
        <v>142</v>
      </c>
      <c r="AI92" s="100" t="s">
        <v>142</v>
      </c>
      <c r="AJ92" s="100" t="s">
        <v>142</v>
      </c>
      <c r="AK92" s="100" t="s">
        <v>142</v>
      </c>
      <c r="AL92" s="100" t="s">
        <v>142</v>
      </c>
      <c r="AM92" s="100" t="s">
        <v>142</v>
      </c>
      <c r="AN92" s="100" t="s">
        <v>142</v>
      </c>
      <c r="AO92" s="110" t="str">
        <f>IF(U92="n/a","n/a",IF(AA92&lt;0,"n/a",IF(AA92="n/a","n/a",J92+U92-AA92)))</f>
        <v>n/a</v>
      </c>
      <c r="AP92" s="111">
        <f>IF(U92="n/a","n/a",J92+U92)</f>
        <v>7.2020393230374751</v>
      </c>
      <c r="AQ92" s="112" t="str">
        <f>IF(OR(AC92&lt;0.01,AC92="n/a",AF92="n/a"),"n/a",(I92/SQRT(22.5*AC92*(I92/AF92))-1)*100)</f>
        <v>n/a</v>
      </c>
      <c r="AR92" s="101">
        <f>INDEX(Historical!$C$7:$C$1063,MATCH(B92,Historical!$B$7:$B$1063,0))*IF(AH92="n/a",1.03,IF(AH92&lt;0,1.01,IF(AH92&gt;10,1.1,(1+AH92/100))))</f>
        <v>19.57</v>
      </c>
      <c r="AS92" s="109">
        <f>IF($AI92="n/a",1.03*AR92,IF($AI92&lt;0,1.01*AR92,IF($AI92&gt;10,1.1*AR92,(1+$AI92/100)*AR92)))</f>
        <v>20.1571</v>
      </c>
      <c r="AT92" s="109">
        <f>IF($AK92="n/a",1.03*AS92,IF($AK92&lt;0,1.01*AS92,IF($AK92&gt;10,1.1*AS92,(1+$AK92/100)*AS92)))</f>
        <v>20.761813</v>
      </c>
      <c r="AU92" s="109">
        <f>IF($AK92="n/a",1.03*AT92,IF($AK92&lt;0,1.01*AT92,IF($AK92&gt;10,1.1*AT92,(1+$AK92/100)*AT92)))</f>
        <v>21.384667390000001</v>
      </c>
      <c r="AV92" s="109">
        <f>IF($AK92="n/a",1.03*AU92,IF($AK92&lt;0,1.01*AU92,IF($AK92&gt;10,1.1*AU92,(1+$AK92/100)*AU92)))</f>
        <v>22.0262074117</v>
      </c>
      <c r="AW92" s="109">
        <f>SUM(AR92:AV92)</f>
        <v>103.8997878017</v>
      </c>
      <c r="AX92" s="113">
        <f>AW92/I92*100</f>
        <v>16.229777219172732</v>
      </c>
      <c r="AY92" s="100" t="s">
        <v>142</v>
      </c>
      <c r="AZ92" s="100" t="s">
        <v>142</v>
      </c>
      <c r="BA92" s="100" t="s">
        <v>142</v>
      </c>
      <c r="BB92" s="100" t="s">
        <v>142</v>
      </c>
      <c r="BC92" s="100" t="s">
        <v>142</v>
      </c>
      <c r="BD92" s="20" t="s">
        <v>108</v>
      </c>
      <c r="BE92" s="12">
        <v>2001</v>
      </c>
      <c r="BF92" s="12">
        <f>IF(BE92&gt;2020,0,IF(BE92&gt;2008,1,IF(BE92&gt;2001,2,IF(BE92&gt;1990,3,IF(BE92&gt;1980,4,IF(BE92&gt;1973,5,IF(BE92&gt;1970,6,IF(BE92&gt;1960,7,IF(BE92&gt;1958,8,IF(BE92&gt;1953,9,10))))))))))</f>
        <v>3</v>
      </c>
      <c r="BG92" s="100" t="s">
        <v>142</v>
      </c>
      <c r="BH92" t="s">
        <v>121</v>
      </c>
      <c r="BI92" t="s">
        <v>122</v>
      </c>
    </row>
    <row r="93" spans="1:61" ht="11.25" customHeight="1" x14ac:dyDescent="0.2">
      <c r="A93" s="55" t="s">
        <v>665</v>
      </c>
      <c r="B93" s="55" t="s">
        <v>666</v>
      </c>
      <c r="C93" s="156" t="s">
        <v>134</v>
      </c>
      <c r="D93" s="98" t="s">
        <v>186</v>
      </c>
      <c r="E93" s="157">
        <v>17</v>
      </c>
      <c r="F93" s="2">
        <v>246</v>
      </c>
      <c r="G93" s="2" t="s">
        <v>146</v>
      </c>
      <c r="H93" s="2" t="s">
        <v>146</v>
      </c>
      <c r="I93" s="100">
        <v>1090.3900000000001</v>
      </c>
      <c r="J93" s="101">
        <f>(M93/I93)*100</f>
        <v>2.1020002017626718</v>
      </c>
      <c r="K93" s="104">
        <v>5.73</v>
      </c>
      <c r="L93" s="71">
        <v>4</v>
      </c>
      <c r="M93" s="28">
        <f>K93*L93</f>
        <v>22.92</v>
      </c>
      <c r="N93" s="103" t="s">
        <v>667</v>
      </c>
      <c r="O93" s="104">
        <v>5.21</v>
      </c>
      <c r="P93" s="158">
        <v>46087</v>
      </c>
      <c r="Q93" s="158">
        <v>46105</v>
      </c>
      <c r="R93" s="28">
        <f>(K93-O93)/O93*100</f>
        <v>9.9808061420345577</v>
      </c>
      <c r="S93" s="105">
        <f>IF(INDEX(Historical!$D$7:$D1141,MATCH(B93,Historical!$B$7:$B$1062,0))=0,"n/a",(INDEX(Historical!$C$7:$C$1062,MATCH(B93,Historical!$B$7:$B$1062,0))/INDEX(Historical!$D$7:$D$1062,MATCH(B93,Historical!$B$7:$B$1062,0))-1)*100)</f>
        <v>2.1568627450980538</v>
      </c>
      <c r="T93" s="105">
        <f>IF(INDEX(Historical!$F$7:$F$1062,MATCH(B93,Historical!$B$7:$B$1062,0))=0,"n/a",((INDEX(Historical!$C$7:$C$1062,MATCH(B93,Historical!$B$7:$B$1062,0))/INDEX(Historical!$F$7:$F$1062,MATCH(B93,Historical!$B$7:$B$1062,0)))^(1/3)-1)*100)</f>
        <v>2.2051155976226422</v>
      </c>
      <c r="U93" s="105">
        <f>IF(INDEX(Historical!$H$7:$H$1062,MATCH(B93,Historical!$B$7:$B$1062,0))=0,"n/a",((INDEX(Historical!$C$7:$C$1062,MATCH(B93,Historical!$B$7:$B$1062,0))/INDEX(Historical!$H$7:$H$1062,MATCH(B93,Historical!$B$7:$B$1062,0)))^(1/5)-1)*100)</f>
        <v>7.4944939822038315</v>
      </c>
      <c r="V93" s="105">
        <f>IF(INDEX(Historical!$M$7:$M$1062,MATCH(B93,Historical!$B$7:$B$1062,0))=0,"n/a",((INDEX(Historical!$C$7:$C$1062,MATCH(B93,Historical!$B$7:$B$1062,0))/INDEX(Historical!$M$7:$M$1062,MATCH(B93,Historical!$B$7:$B$1062,0)))^(1/10)-1)*100)</f>
        <v>9.1033593547821479</v>
      </c>
      <c r="W93" s="106">
        <f>IF(OR(U93&lt;=0,U93="n/a",V93&lt;=0,V93="n/a"),"n/a",U93/V93)</f>
        <v>0.82326685019490609</v>
      </c>
      <c r="X93" s="107">
        <f>IF(OR(AJ93&lt;=0,AJ93="n/a",U93&lt;=0,U93="n/a"),"n/a",U93/AJ93)</f>
        <v>3.6031221068287649</v>
      </c>
      <c r="Y93" s="55"/>
      <c r="Z93" s="101">
        <f>IF(OR(AC93&lt;0.01,AC93="n/a"),"n/a",M93/AC93*100)</f>
        <v>56.231599607458307</v>
      </c>
      <c r="AA93" s="109">
        <f>IF(OR(AC93&lt;0.01,AC93="n/a"),"n/a",I93/AC93)</f>
        <v>26.751472031403342</v>
      </c>
      <c r="AB93" s="71">
        <v>12</v>
      </c>
      <c r="AC93" s="100">
        <v>40.76</v>
      </c>
      <c r="AD93" s="100">
        <v>1.0900000000000001</v>
      </c>
      <c r="AE93" s="100">
        <v>6.42</v>
      </c>
      <c r="AF93" s="100">
        <v>3.13</v>
      </c>
      <c r="AG93" s="100">
        <v>11.95</v>
      </c>
      <c r="AH93" s="100">
        <v>17.309999999999999</v>
      </c>
      <c r="AI93" s="100">
        <v>14.330000000000002</v>
      </c>
      <c r="AJ93" s="100">
        <v>2.08</v>
      </c>
      <c r="AK93" s="100">
        <v>15.57</v>
      </c>
      <c r="AL93" s="100">
        <v>177300</v>
      </c>
      <c r="AM93" s="100">
        <v>11.51</v>
      </c>
      <c r="AN93" s="100">
        <v>0.26</v>
      </c>
      <c r="AO93" s="110">
        <f>IF(U93="n/a","n/a",IF(AA93&lt;0,"n/a",IF(AA93="n/a","n/a",J93+U93-AA93)))</f>
        <v>-17.15497784743684</v>
      </c>
      <c r="AP93" s="111">
        <f>IF(U93="n/a","n/a",J93+U93)</f>
        <v>9.5964941839665023</v>
      </c>
      <c r="AQ93" s="112">
        <f>IF(OR(AC93&lt;0.01,AC93="n/a",AF93="n/a"),"n/a",(I93/SQRT(22.5*AC93*(I93/AF93))-1)*100)</f>
        <v>92.910004876531247</v>
      </c>
      <c r="AR93" s="101">
        <f>INDEX(Historical!$C$7:$C$1063,MATCH(B93,Historical!$B$7:$B$1063,0))*IF(AH93="n/a",1.03,IF(AH93&lt;0,1.01,IF(AH93&gt;10,1.1,(1+AH93/100))))</f>
        <v>22.924000000000003</v>
      </c>
      <c r="AS93" s="109">
        <f>IF($AI93="n/a",1.03*AR93,IF($AI93&lt;0,1.01*AR93,IF($AI93&gt;10,1.1*AR93,(1+$AI93/100)*AR93)))</f>
        <v>25.216400000000004</v>
      </c>
      <c r="AT93" s="109">
        <f>IF($AK93="n/a",1.03*AS93,IF($AK93&lt;0,1.01*AS93,IF($AK93&gt;10,1.1*AS93,(1+$AK93/100)*AS93)))</f>
        <v>27.738040000000005</v>
      </c>
      <c r="AU93" s="109">
        <f>IF($AK93="n/a",1.03*AT93,IF($AK93&lt;0,1.01*AT93,IF($AK93&gt;10,1.1*AT93,(1+$AK93/100)*AT93)))</f>
        <v>30.511844000000007</v>
      </c>
      <c r="AV93" s="109">
        <f>IF($AK93="n/a",1.03*AU93,IF($AK93&lt;0,1.01*AU93,IF($AK93&gt;10,1.1*AU93,(1+$AK93/100)*AU93)))</f>
        <v>33.563028400000007</v>
      </c>
      <c r="AW93" s="109">
        <f>SUM(AR93:AV93)</f>
        <v>139.95331240000002</v>
      </c>
      <c r="AX93" s="113">
        <f>AW93/I93*100</f>
        <v>12.835161034125406</v>
      </c>
      <c r="AY93" s="100">
        <v>1.42</v>
      </c>
      <c r="AZ93" s="100">
        <v>18.86</v>
      </c>
      <c r="BA93" s="100">
        <v>-10.620000000000001</v>
      </c>
      <c r="BB93" s="100">
        <v>5.52</v>
      </c>
      <c r="BC93" s="100">
        <v>3.42</v>
      </c>
      <c r="BE93" s="12">
        <v>2010</v>
      </c>
      <c r="BF93" s="12">
        <f>IF(BE93&gt;2020,0,IF(BE93&gt;2008,1,IF(BE93&gt;2001,2,IF(BE93&gt;1990,3,IF(BE93&gt;1980,4,IF(BE93&gt;1973,5,IF(BE93&gt;1970,6,IF(BE93&gt;1960,7,IF(BE93&gt;1958,8,IF(BE93&gt;1953,9,10))))))))))</f>
        <v>1</v>
      </c>
      <c r="BG93" s="100">
        <v>4.01</v>
      </c>
      <c r="BH93" t="s">
        <v>121</v>
      </c>
      <c r="BI93" t="s">
        <v>122</v>
      </c>
    </row>
    <row r="94" spans="1:61" ht="11.25" customHeight="1" x14ac:dyDescent="0.2">
      <c r="A94" s="55" t="s">
        <v>196</v>
      </c>
      <c r="B94" s="55" t="s">
        <v>197</v>
      </c>
      <c r="C94" s="156" t="s">
        <v>198</v>
      </c>
      <c r="D94" s="98" t="s">
        <v>199</v>
      </c>
      <c r="E94" s="157">
        <v>33</v>
      </c>
      <c r="F94" s="2">
        <v>94</v>
      </c>
      <c r="G94" s="2" t="s">
        <v>119</v>
      </c>
      <c r="H94" s="2" t="s">
        <v>118</v>
      </c>
      <c r="I94" s="100">
        <v>134.35</v>
      </c>
      <c r="J94" s="101">
        <f>(M94/I94)*100</f>
        <v>1.1909192407889841</v>
      </c>
      <c r="K94" s="104">
        <v>0.4</v>
      </c>
      <c r="L94" s="71">
        <v>4</v>
      </c>
      <c r="M94" s="28">
        <f>K94*L94</f>
        <v>1.6</v>
      </c>
      <c r="N94" s="103" t="s">
        <v>158</v>
      </c>
      <c r="O94" s="104">
        <v>0.34</v>
      </c>
      <c r="P94" s="163">
        <v>45891</v>
      </c>
      <c r="Q94" s="163">
        <v>45905</v>
      </c>
      <c r="R94" s="28">
        <f>(K94-O94)/O94*100</f>
        <v>17.647058823529409</v>
      </c>
      <c r="S94" s="105">
        <f>IF(INDEX(Historical!$D$7:$D1142,MATCH(B94,Historical!$B$7:$B$1062,0))=0,"n/a",(INDEX(Historical!$C$7:$C$1062,MATCH(B94,Historical!$B$7:$B$1062,0))/INDEX(Historical!$D$7:$D$1062,MATCH(B94,Historical!$B$7:$B$1062,0))-1)*100)</f>
        <v>21.311475409836067</v>
      </c>
      <c r="T94" s="105">
        <f>IF(INDEX(Historical!$F$7:$F$1062,MATCH(B94,Historical!$B$7:$B$1062,0))=0,"n/a",((INDEX(Historical!$C$7:$C$1062,MATCH(B94,Historical!$B$7:$B$1062,0))/INDEX(Historical!$F$7:$F$1062,MATCH(B94,Historical!$B$7:$B$1062,0)))^(1/3)-1)*100)</f>
        <v>20.304238897155781</v>
      </c>
      <c r="U94" s="105">
        <f>IF(INDEX(Historical!$H$7:$H$1062,MATCH(B94,Historical!$B$7:$B$1062,0))=0,"n/a",((INDEX(Historical!$C$7:$C$1062,MATCH(B94,Historical!$B$7:$B$1062,0))/INDEX(Historical!$H$7:$H$1062,MATCH(B94,Historical!$B$7:$B$1062,0)))^(1/5)-1)*100)</f>
        <v>16.153616167554617</v>
      </c>
      <c r="V94" s="105">
        <f>IF(INDEX(Historical!$M$7:$M$1062,MATCH(B94,Historical!$B$7:$B$1062,0))=0,"n/a",((INDEX(Historical!$C$7:$C$1062,MATCH(B94,Historical!$B$7:$B$1062,0))/INDEX(Historical!$M$7:$M$1062,MATCH(B94,Historical!$B$7:$B$1062,0)))^(1/10)-1)*100)</f>
        <v>14.26670673953927</v>
      </c>
      <c r="W94" s="106">
        <f>IF(OR(U94&lt;=0,U94="n/a",V94&lt;=0,V94="n/a"),"n/a",U94/V94)</f>
        <v>1.1322596351396148</v>
      </c>
      <c r="X94" s="107">
        <f>IF(OR(AJ94&lt;=0,AJ94="n/a",U94&lt;=0,U94="n/a"),"n/a",U94/AJ94)</f>
        <v>0.69657680757027252</v>
      </c>
      <c r="Y94" s="159"/>
      <c r="Z94" s="101">
        <f>IF(OR(AC94&lt;0.01,AC94="n/a"),"n/a",M94/AC94*100)</f>
        <v>37.470725995316165</v>
      </c>
      <c r="AA94" s="109">
        <f>IF(OR(AC94&lt;0.01,AC94="n/a"),"n/a",I94/AC94)</f>
        <v>31.463700234192039</v>
      </c>
      <c r="AB94" s="71">
        <v>12</v>
      </c>
      <c r="AC94" s="100">
        <v>4.2699999999999996</v>
      </c>
      <c r="AD94" s="100">
        <v>5.2</v>
      </c>
      <c r="AE94" s="100">
        <v>4.42</v>
      </c>
      <c r="AF94" s="100">
        <v>5.7</v>
      </c>
      <c r="AG94" s="100">
        <v>18.48</v>
      </c>
      <c r="AH94" s="100">
        <v>-7.88</v>
      </c>
      <c r="AI94" s="100">
        <v>9.5200000000000014</v>
      </c>
      <c r="AJ94" s="100">
        <v>23.189999999999998</v>
      </c>
      <c r="AK94" s="100">
        <v>5.35</v>
      </c>
      <c r="AL94" s="100">
        <v>3890</v>
      </c>
      <c r="AM94" s="100">
        <v>0.69</v>
      </c>
      <c r="AN94" s="100">
        <v>0</v>
      </c>
      <c r="AO94" s="110">
        <f>IF(U94="n/a","n/a",IF(AA94&lt;0,"n/a",IF(AA94="n/a","n/a",J94+U94-AA94)))</f>
        <v>-14.11916482584844</v>
      </c>
      <c r="AP94" s="111">
        <f>IF(U94="n/a","n/a",J94+U94)</f>
        <v>17.344535408343599</v>
      </c>
      <c r="AQ94" s="112">
        <f>IF(OR(AC94&lt;0.01,AC94="n/a",AF94="n/a"),"n/a",(I94/SQRT(22.5*AC94*(I94/AF94))-1)*100)</f>
        <v>182.32612453204985</v>
      </c>
      <c r="AR94" s="101">
        <f>INDEX(Historical!$C$7:$C$1063,MATCH(B94,Historical!$B$7:$B$1063,0))*IF(AH94="n/a",1.03,IF(AH94&lt;0,1.01,IF(AH94&gt;10,1.1,(1+AH94/100))))</f>
        <v>1.4947999999999999</v>
      </c>
      <c r="AS94" s="109">
        <f>IF($AI94="n/a",1.03*AR94,IF($AI94&lt;0,1.01*AR94,IF($AI94&gt;10,1.1*AR94,(1+$AI94/100)*AR94)))</f>
        <v>1.6371049599999998</v>
      </c>
      <c r="AT94" s="109">
        <f>IF($AK94="n/a",1.03*AS94,IF($AK94&lt;0,1.01*AS94,IF($AK94&gt;10,1.1*AS94,(1+$AK94/100)*AS94)))</f>
        <v>1.7246900753600001</v>
      </c>
      <c r="AU94" s="109">
        <f>IF($AK94="n/a",1.03*AT94,IF($AK94&lt;0,1.01*AT94,IF($AK94&gt;10,1.1*AT94,(1+$AK94/100)*AT94)))</f>
        <v>1.8169609943917602</v>
      </c>
      <c r="AV94" s="109">
        <f>IF($AK94="n/a",1.03*AU94,IF($AK94&lt;0,1.01*AU94,IF($AK94&gt;10,1.1*AU94,(1+$AK94/100)*AU94)))</f>
        <v>1.9141684075917196</v>
      </c>
      <c r="AW94" s="109">
        <f>SUM(AR94:AV94)</f>
        <v>8.5877244373434785</v>
      </c>
      <c r="AX94" s="113">
        <f>AW94/I94*100</f>
        <v>6.3920539168913129</v>
      </c>
      <c r="AY94" s="100">
        <v>0.66</v>
      </c>
      <c r="AZ94" s="100">
        <v>19.86</v>
      </c>
      <c r="BA94" s="100">
        <v>-34.14</v>
      </c>
      <c r="BB94" s="100">
        <v>-0.26</v>
      </c>
      <c r="BC94" s="100">
        <v>-12.45</v>
      </c>
      <c r="BE94" s="12">
        <v>1993</v>
      </c>
      <c r="BF94" s="12">
        <f>IF(BE94&gt;2020,0,IF(BE94&gt;2008,1,IF(BE94&gt;2001,2,IF(BE94&gt;1990,3,IF(BE94&gt;1980,4,IF(BE94&gt;1973,5,IF(BE94&gt;1970,6,IF(BE94&gt;1960,7,IF(BE94&gt;1958,8,IF(BE94&gt;1953,9,10))))))))))</f>
        <v>3</v>
      </c>
      <c r="BG94" s="100">
        <v>13</v>
      </c>
      <c r="BH94" t="s">
        <v>121</v>
      </c>
      <c r="BI94" t="s">
        <v>122</v>
      </c>
    </row>
    <row r="95" spans="1:61" ht="11.25" customHeight="1" x14ac:dyDescent="0.2">
      <c r="A95" s="116" t="s">
        <v>668</v>
      </c>
      <c r="B95" s="55" t="s">
        <v>669</v>
      </c>
      <c r="C95" s="156" t="s">
        <v>134</v>
      </c>
      <c r="D95" s="98" t="s">
        <v>157</v>
      </c>
      <c r="E95" s="157">
        <v>11</v>
      </c>
      <c r="F95" s="2">
        <v>494</v>
      </c>
      <c r="G95" s="2" t="s">
        <v>146</v>
      </c>
      <c r="H95" s="2" t="s">
        <v>146</v>
      </c>
      <c r="I95" s="100">
        <v>179.45</v>
      </c>
      <c r="J95" s="101">
        <f>(M95/I95)*100</f>
        <v>2.7443856227361385</v>
      </c>
      <c r="K95" s="104">
        <v>1.2312000000000001</v>
      </c>
      <c r="L95" s="71">
        <v>4</v>
      </c>
      <c r="M95" s="28">
        <f>K95*L95</f>
        <v>4.9248000000000003</v>
      </c>
      <c r="N95" s="103" t="s">
        <v>670</v>
      </c>
      <c r="O95" s="104">
        <v>1.1899</v>
      </c>
      <c r="P95" s="158">
        <v>46233</v>
      </c>
      <c r="Q95" s="158">
        <v>46260</v>
      </c>
      <c r="R95" s="28">
        <f>(K95-O95)/O95*100</f>
        <v>3.4708799058744528</v>
      </c>
      <c r="S95" s="105">
        <f>IF(INDEX(Historical!$D$7:$D1143,MATCH(B95,Historical!$B$7:$B$1062,0))=0,"n/a",(INDEX(Historical!$C$7:$C$1062,MATCH(B95,Historical!$B$7:$B$1062,0))/INDEX(Historical!$D$7:$D$1062,MATCH(B95,Historical!$B$7:$B$1062,0))-1)*100)</f>
        <v>3.0674709061147665</v>
      </c>
      <c r="T95" s="105">
        <f>IF(INDEX(Historical!$F$7:$F$1062,MATCH(B95,Historical!$B$7:$B$1062,0))=0,"n/a",((INDEX(Historical!$C$7:$C$1062,MATCH(B95,Historical!$B$7:$B$1062,0))/INDEX(Historical!$F$7:$F$1062,MATCH(B95,Historical!$B$7:$B$1062,0)))^(1/3)-1)*100)</f>
        <v>3.1584109715649511</v>
      </c>
      <c r="U95" s="105">
        <f>IF(INDEX(Historical!$H$7:$H$1062,MATCH(B95,Historical!$B$7:$B$1062,0))=0,"n/a",((INDEX(Historical!$C$7:$C$1062,MATCH(B95,Historical!$B$7:$B$1062,0))/INDEX(Historical!$H$7:$H$1062,MATCH(B95,Historical!$B$7:$B$1062,0)))^(1/5)-1)*100)</f>
        <v>7.8569568159380099</v>
      </c>
      <c r="V95" s="105">
        <f>IF(INDEX(Historical!$M$7:$M$1062,MATCH(B95,Historical!$B$7:$B$1062,0))=0,"n/a",((INDEX(Historical!$C$7:$C$1062,MATCH(B95,Historical!$B$7:$B$1062,0))/INDEX(Historical!$M$7:$M$1062,MATCH(B95,Historical!$B$7:$B$1062,0)))^(1/10)-1)*100)</f>
        <v>6.0366669604458023</v>
      </c>
      <c r="W95" s="106">
        <f>IF(OR(U95&lt;=0,U95="n/a",V95&lt;=0,V95="n/a"),"n/a",U95/V95)</f>
        <v>1.3015388901556664</v>
      </c>
      <c r="X95" s="107">
        <f>IF(OR(AJ95&lt;=0,AJ95="n/a",U95&lt;=0,U95="n/a"),"n/a",U95/AJ95)</f>
        <v>1.0060123964069154</v>
      </c>
      <c r="Y95" s="165" t="s">
        <v>671</v>
      </c>
      <c r="Z95" s="101">
        <f>IF(OR(AC95&lt;0.01,AC95="n/a"),"n/a",M95/AC95*100)</f>
        <v>52.169491525423737</v>
      </c>
      <c r="AA95" s="109">
        <f>IF(OR(AC95&lt;0.01,AC95="n/a"),"n/a",I95/AC95)</f>
        <v>19.009533898305083</v>
      </c>
      <c r="AB95" s="71">
        <v>10</v>
      </c>
      <c r="AC95" s="100">
        <v>9.44</v>
      </c>
      <c r="AD95" s="100">
        <v>1.07</v>
      </c>
      <c r="AE95" s="100">
        <v>2.2799999999999998</v>
      </c>
      <c r="AF95" s="100">
        <v>2.2000000000000002</v>
      </c>
      <c r="AG95" s="100">
        <v>11.29</v>
      </c>
      <c r="AH95" s="100">
        <v>19.23</v>
      </c>
      <c r="AI95" s="100">
        <v>12.3</v>
      </c>
      <c r="AJ95" s="100">
        <v>7.8100000000000005</v>
      </c>
      <c r="AK95" s="100">
        <v>14.299999999999999</v>
      </c>
      <c r="AL95" s="100">
        <v>126730</v>
      </c>
      <c r="AM95" s="100">
        <v>0.06</v>
      </c>
      <c r="AN95" s="100">
        <v>1.95</v>
      </c>
      <c r="AO95" s="110">
        <f>IF(U95="n/a","n/a",IF(AA95&lt;0,"n/a",IF(AA95="n/a","n/a",J95+U95-AA95)))</f>
        <v>-8.4081914596309346</v>
      </c>
      <c r="AP95" s="111">
        <f>IF(U95="n/a","n/a",J95+U95)</f>
        <v>10.601342438674148</v>
      </c>
      <c r="AQ95" s="112">
        <f>IF(OR(AC95&lt;0.01,AC95="n/a",AF95="n/a"),"n/a",(I95/SQRT(22.5*AC95*(I95/AF95))-1)*100)</f>
        <v>36.334514381634442</v>
      </c>
      <c r="AR95" s="101">
        <f>INDEX(Historical!$C$7:$C$1063,MATCH(B95,Historical!$B$7:$B$1063,0))*IF(AH95="n/a",1.03,IF(AH95&lt;0,1.01,IF(AH95&gt;10,1.1,(1+AH95/100))))</f>
        <v>5.0561500000000006</v>
      </c>
      <c r="AS95" s="109">
        <f>IF($AI95="n/a",1.03*AR95,IF($AI95&lt;0,1.01*AR95,IF($AI95&gt;10,1.1*AR95,(1+$AI95/100)*AR95)))</f>
        <v>5.5617650000000012</v>
      </c>
      <c r="AT95" s="109">
        <f>IF($AK95="n/a",1.03*AS95,IF($AK95&lt;0,1.01*AS95,IF($AK95&gt;10,1.1*AS95,(1+$AK95/100)*AS95)))</f>
        <v>6.1179415000000015</v>
      </c>
      <c r="AU95" s="109">
        <f>IF($AK95="n/a",1.03*AT95,IF($AK95&lt;0,1.01*AT95,IF($AK95&gt;10,1.1*AT95,(1+$AK95/100)*AT95)))</f>
        <v>6.7297356500000021</v>
      </c>
      <c r="AV95" s="109">
        <f>IF($AK95="n/a",1.03*AU95,IF($AK95&lt;0,1.01*AU95,IF($AK95&gt;10,1.1*AU95,(1+$AK95/100)*AU95)))</f>
        <v>7.4027092150000025</v>
      </c>
      <c r="AW95" s="109">
        <f>SUM(AR95:AV95)</f>
        <v>30.868301365000008</v>
      </c>
      <c r="AX95" s="113">
        <f>AW95/I95*100</f>
        <v>17.201616809696301</v>
      </c>
      <c r="AY95" s="100">
        <v>0.94</v>
      </c>
      <c r="AZ95" s="100">
        <v>63.67</v>
      </c>
      <c r="BA95" s="100">
        <v>-2.58</v>
      </c>
      <c r="BB95" s="100">
        <v>4.29</v>
      </c>
      <c r="BC95" s="100">
        <v>23.34</v>
      </c>
      <c r="BE95" s="12">
        <v>2016</v>
      </c>
      <c r="BF95" s="12">
        <f>IF(BE95&gt;2020,0,IF(BE95&gt;2008,1,IF(BE95&gt;2001,2,IF(BE95&gt;1990,3,IF(BE95&gt;1980,4,IF(BE95&gt;1973,5,IF(BE95&gt;1970,6,IF(BE95&gt;1960,7,IF(BE95&gt;1958,8,IF(BE95&gt;1953,9,10))))))))))</f>
        <v>1</v>
      </c>
      <c r="BG95" s="100">
        <v>0.66</v>
      </c>
      <c r="BH95" t="s">
        <v>250</v>
      </c>
      <c r="BI95" t="s">
        <v>122</v>
      </c>
    </row>
    <row r="96" spans="1:61" ht="11.25" customHeight="1" x14ac:dyDescent="0.2">
      <c r="A96" s="55" t="s">
        <v>672</v>
      </c>
      <c r="B96" s="55" t="s">
        <v>673</v>
      </c>
      <c r="C96" s="156" t="s">
        <v>180</v>
      </c>
      <c r="D96" s="98" t="s">
        <v>358</v>
      </c>
      <c r="E96" s="157">
        <v>17</v>
      </c>
      <c r="F96" s="2">
        <v>237</v>
      </c>
      <c r="G96" s="2" t="s">
        <v>118</v>
      </c>
      <c r="H96" s="2" t="s">
        <v>118</v>
      </c>
      <c r="I96" s="100">
        <v>65.31</v>
      </c>
      <c r="J96" s="101">
        <f>(M96/I96)*100</f>
        <v>3.858520900321543</v>
      </c>
      <c r="K96" s="104">
        <v>0.63</v>
      </c>
      <c r="L96" s="71">
        <v>4</v>
      </c>
      <c r="M96" s="28">
        <f>K96*L96</f>
        <v>2.52</v>
      </c>
      <c r="N96" s="103" t="s">
        <v>423</v>
      </c>
      <c r="O96" s="104">
        <v>0.62</v>
      </c>
      <c r="P96" s="158">
        <v>46024</v>
      </c>
      <c r="Q96" s="158">
        <v>46055</v>
      </c>
      <c r="R96" s="28">
        <f>(K96-O96)/O96*100</f>
        <v>1.6129032258064528</v>
      </c>
      <c r="S96" s="105">
        <f>IF(INDEX(Historical!$D$7:$D1144,MATCH(B96,Historical!$B$7:$B$1062,0))=0,"n/a",(INDEX(Historical!$C$7:$C$1062,MATCH(B96,Historical!$B$7:$B$1062,0))/INDEX(Historical!$D$7:$D$1062,MATCH(B96,Historical!$B$7:$B$1062,0))-1)*100)</f>
        <v>3.3333333333333437</v>
      </c>
      <c r="T96" s="105">
        <f>IF(INDEX(Historical!$F$7:$F$1062,MATCH(B96,Historical!$B$7:$B$1062,0))=0,"n/a",((INDEX(Historical!$C$7:$C$1062,MATCH(B96,Historical!$B$7:$B$1062,0))/INDEX(Historical!$F$7:$F$1062,MATCH(B96,Historical!$B$7:$B$1062,0)))^(1/3)-1)*100)</f>
        <v>4.7126884130464397</v>
      </c>
      <c r="U96" s="105">
        <f>IF(INDEX(Historical!$H$7:$H$1062,MATCH(B96,Historical!$B$7:$B$1062,0))=0,"n/a",((INDEX(Historical!$C$7:$C$1062,MATCH(B96,Historical!$B$7:$B$1062,0))/INDEX(Historical!$H$7:$H$1062,MATCH(B96,Historical!$B$7:$B$1062,0)))^(1/5)-1)*100)</f>
        <v>6.6193020302802719</v>
      </c>
      <c r="V96" s="105">
        <f>IF(INDEX(Historical!$M$7:$M$1062,MATCH(B96,Historical!$B$7:$B$1062,0))=0,"n/a",((INDEX(Historical!$C$7:$C$1062,MATCH(B96,Historical!$B$7:$B$1062,0))/INDEX(Historical!$M$7:$M$1062,MATCH(B96,Historical!$B$7:$B$1062,0)))^(1/10)-1)*100)</f>
        <v>5.2977270280247124</v>
      </c>
      <c r="W96" s="106">
        <f>IF(OR(U96&lt;=0,U96="n/a",V96&lt;=0,V96="n/a"),"n/a",U96/V96)</f>
        <v>1.249460758409124</v>
      </c>
      <c r="X96" s="107" t="str">
        <f>IF(OR(AJ96&lt;=0,AJ96="n/a",U96&lt;=0,U96="n/a"),"n/a",U96/AJ96)</f>
        <v>n/a</v>
      </c>
      <c r="Y96" s="159"/>
      <c r="Z96" s="101">
        <f>IF(OR(AC96&lt;0.01,AC96="n/a"),"n/a",M96/AC96*100)</f>
        <v>55.506607929515418</v>
      </c>
      <c r="AA96" s="109">
        <f>IF(OR(AC96&lt;0.01,AC96="n/a"),"n/a",I96/AC96)</f>
        <v>14.385462555066079</v>
      </c>
      <c r="AB96" s="71">
        <v>8</v>
      </c>
      <c r="AC96" s="100">
        <v>4.54</v>
      </c>
      <c r="AD96" s="100" t="s">
        <v>142</v>
      </c>
      <c r="AE96" s="100">
        <v>2.71</v>
      </c>
      <c r="AF96" s="100">
        <v>5.98</v>
      </c>
      <c r="AG96" s="100">
        <v>46.7</v>
      </c>
      <c r="AH96" s="100">
        <v>9.26</v>
      </c>
      <c r="AI96" s="100">
        <v>-4.58</v>
      </c>
      <c r="AJ96" s="100" t="s">
        <v>142</v>
      </c>
      <c r="AK96" s="100">
        <v>-3.29</v>
      </c>
      <c r="AL96" s="100">
        <v>133370</v>
      </c>
      <c r="AM96" s="100">
        <v>0.32</v>
      </c>
      <c r="AN96" s="100">
        <v>2.02</v>
      </c>
      <c r="AO96" s="110">
        <f>IF(U96="n/a","n/a",IF(AA96&lt;0,"n/a",IF(AA96="n/a","n/a",J96+U96-AA96)))</f>
        <v>-3.9076396244642648</v>
      </c>
      <c r="AP96" s="111">
        <f>IF(U96="n/a","n/a",J96+U96)</f>
        <v>10.477822930601814</v>
      </c>
      <c r="AQ96" s="112">
        <f>IF(OR(AC96&lt;0.01,AC96="n/a",AF96="n/a"),"n/a",(I96/SQRT(22.5*AC96*(I96/AF96))-1)*100)</f>
        <v>95.533533446079161</v>
      </c>
      <c r="AR96" s="101">
        <f>INDEX(Historical!$C$7:$C$1063,MATCH(B96,Historical!$B$7:$B$1063,0))*IF(AH96="n/a",1.03,IF(AH96&lt;0,1.01,IF(AH96&gt;10,1.1,(1+AH96/100))))</f>
        <v>2.7096480000000001</v>
      </c>
      <c r="AS96" s="109">
        <f>IF($AI96="n/a",1.03*AR96,IF($AI96&lt;0,1.01*AR96,IF($AI96&gt;10,1.1*AR96,(1+$AI96/100)*AR96)))</f>
        <v>2.73674448</v>
      </c>
      <c r="AT96" s="109">
        <f>IF($AK96="n/a",1.03*AS96,IF($AK96&lt;0,1.01*AS96,IF($AK96&gt;10,1.1*AS96,(1+$AK96/100)*AS96)))</f>
        <v>2.7641119247999999</v>
      </c>
      <c r="AU96" s="109">
        <f>IF($AK96="n/a",1.03*AT96,IF($AK96&lt;0,1.01*AT96,IF($AK96&gt;10,1.1*AT96,(1+$AK96/100)*AT96)))</f>
        <v>2.7917530440479998</v>
      </c>
      <c r="AV96" s="109">
        <f>IF($AK96="n/a",1.03*AU96,IF($AK96&lt;0,1.01*AU96,IF($AK96&gt;10,1.1*AU96,(1+$AK96/100)*AU96)))</f>
        <v>2.8196705744884798</v>
      </c>
      <c r="AW96" s="109">
        <f>SUM(AR96:AV96)</f>
        <v>13.821928023336479</v>
      </c>
      <c r="AX96" s="113">
        <f>AW96/I96*100</f>
        <v>21.163570698723746</v>
      </c>
      <c r="AY96" s="100">
        <v>0.22</v>
      </c>
      <c r="AZ96" s="100">
        <v>53.6</v>
      </c>
      <c r="BA96" s="100">
        <v>-0.38</v>
      </c>
      <c r="BB96" s="100">
        <v>12.370000000000001</v>
      </c>
      <c r="BC96" s="100">
        <v>17.53</v>
      </c>
      <c r="BE96" s="12">
        <v>2010</v>
      </c>
      <c r="BF96" s="12">
        <f>IF(BE96&gt;2020,0,IF(BE96&gt;2008,1,IF(BE96&gt;2001,2,IF(BE96&gt;1990,3,IF(BE96&gt;1980,4,IF(BE96&gt;1973,5,IF(BE96&gt;1970,6,IF(BE96&gt;1960,7,IF(BE96&gt;1958,8,IF(BE96&gt;1953,9,10))))))))))</f>
        <v>1</v>
      </c>
      <c r="BG96" s="100">
        <v>10.18</v>
      </c>
      <c r="BH96" t="s">
        <v>121</v>
      </c>
      <c r="BI96" t="s">
        <v>122</v>
      </c>
    </row>
    <row r="97" spans="1:61" ht="11.25" customHeight="1" x14ac:dyDescent="0.2">
      <c r="A97" s="55" t="s">
        <v>674</v>
      </c>
      <c r="B97" s="55" t="s">
        <v>675</v>
      </c>
      <c r="C97" s="156" t="s">
        <v>134</v>
      </c>
      <c r="D97" s="98" t="s">
        <v>186</v>
      </c>
      <c r="E97" s="157">
        <v>15</v>
      </c>
      <c r="F97" s="2">
        <v>342</v>
      </c>
      <c r="G97" s="2" t="s">
        <v>146</v>
      </c>
      <c r="H97" s="2" t="s">
        <v>146</v>
      </c>
      <c r="I97" s="100">
        <v>42.53</v>
      </c>
      <c r="J97" s="101">
        <f>(M97/I97)*100</f>
        <v>0.65835880554902426</v>
      </c>
      <c r="K97" s="104">
        <v>7.0000000000000007E-2</v>
      </c>
      <c r="L97" s="71">
        <v>4</v>
      </c>
      <c r="M97" s="28">
        <f>K97*L97</f>
        <v>0.28000000000000003</v>
      </c>
      <c r="N97" s="103" t="s">
        <v>182</v>
      </c>
      <c r="O97" s="104">
        <v>0.06</v>
      </c>
      <c r="P97" s="158">
        <v>46098</v>
      </c>
      <c r="Q97" s="158">
        <v>46112</v>
      </c>
      <c r="R97" s="28">
        <f>(K97-O97)/O97*100</f>
        <v>16.666666666666682</v>
      </c>
      <c r="S97" s="105">
        <f>IF(INDEX(Historical!$D$7:$D1145,MATCH(B97,Historical!$B$7:$B$1062,0))=0,"n/a",(INDEX(Historical!$C$7:$C$1062,MATCH(B97,Historical!$B$7:$B$1062,0))/INDEX(Historical!$D$7:$D$1062,MATCH(B97,Historical!$B$7:$B$1062,0))-1)*100)</f>
        <v>12.500000000000178</v>
      </c>
      <c r="T97" s="105">
        <f>IF(INDEX(Historical!$F$7:$F$1062,MATCH(B97,Historical!$B$7:$B$1062,0))=0,"n/a",((INDEX(Historical!$C$7:$C$1062,MATCH(B97,Historical!$B$7:$B$1062,0))/INDEX(Historical!$F$7:$F$1062,MATCH(B97,Historical!$B$7:$B$1062,0)))^(1/3)-1)*100)</f>
        <v>-13.694562600281767</v>
      </c>
      <c r="U97" s="105">
        <f>IF(INDEX(Historical!$H$7:$H$1062,MATCH(B97,Historical!$B$7:$B$1062,0))=0,"n/a",((INDEX(Historical!$C$7:$C$1062,MATCH(B97,Historical!$B$7:$B$1062,0))/INDEX(Historical!$H$7:$H$1062,MATCH(B97,Historical!$B$7:$B$1062,0)))^(1/5)-1)*100)</f>
        <v>-5.5912488705098013</v>
      </c>
      <c r="V97" s="105">
        <f>IF(INDEX(Historical!$M$7:$M$1062,MATCH(B97,Historical!$B$7:$B$1062,0))=0,"n/a",((INDEX(Historical!$C$7:$C$1062,MATCH(B97,Historical!$B$7:$B$1062,0))/INDEX(Historical!$M$7:$M$1062,MATCH(B97,Historical!$B$7:$B$1062,0)))^(1/10)-1)*100)</f>
        <v>1.3264839625736213</v>
      </c>
      <c r="W97" s="106" t="str">
        <f>IF(OR(U97&lt;=0,U97="n/a",V97&lt;=0,V97="n/a"),"n/a",U97/V97)</f>
        <v>n/a</v>
      </c>
      <c r="X97" s="107" t="str">
        <f>IF(OR(AJ97&lt;=0,AJ97="n/a",U97&lt;=0,U97="n/a"),"n/a",U97/AJ97)</f>
        <v>n/a</v>
      </c>
      <c r="Y97" s="167" t="s">
        <v>551</v>
      </c>
      <c r="Z97" s="101">
        <f>IF(OR(AC97&lt;0.01,AC97="n/a"),"n/a",M97/AC97*100)</f>
        <v>56.000000000000007</v>
      </c>
      <c r="AA97" s="109">
        <f>IF(OR(AC97&lt;0.01,AC97="n/a"),"n/a",I97/AC97)</f>
        <v>85.06</v>
      </c>
      <c r="AB97" s="71">
        <v>12</v>
      </c>
      <c r="AC97" s="100">
        <v>0.5</v>
      </c>
      <c r="AD97" s="100">
        <v>0.61</v>
      </c>
      <c r="AE97" s="100">
        <v>1.22</v>
      </c>
      <c r="AF97" s="100">
        <v>2.23</v>
      </c>
      <c r="AG97" s="100">
        <v>2.9000000000000004</v>
      </c>
      <c r="AH97" s="100">
        <v>21.78</v>
      </c>
      <c r="AI97" s="100">
        <v>23.630000000000003</v>
      </c>
      <c r="AJ97" s="100" t="s">
        <v>142</v>
      </c>
      <c r="AK97" s="100">
        <v>20.25</v>
      </c>
      <c r="AL97" s="100">
        <v>95000</v>
      </c>
      <c r="AM97" s="100">
        <v>20.380000000000003</v>
      </c>
      <c r="AN97" s="100">
        <v>5.72</v>
      </c>
      <c r="AO97" s="110">
        <f>IF(U97="n/a","n/a",IF(AA97&lt;0,"n/a",IF(AA97="n/a","n/a",J97+U97-AA97)))</f>
        <v>-89.992890064960775</v>
      </c>
      <c r="AP97" s="111">
        <f>IF(U97="n/a","n/a",J97+U97)</f>
        <v>-4.9328900649607768</v>
      </c>
      <c r="AQ97" s="112">
        <f>IF(OR(AC97&lt;0.01,AC97="n/a",AF97="n/a"),"n/a",(I97/SQRT(22.5*AC97*(I97/AF97))-1)*100)</f>
        <v>190.35135803214541</v>
      </c>
      <c r="AR97" s="101">
        <f>INDEX(Historical!$C$7:$C$1063,MATCH(B97,Historical!$B$7:$B$1063,0))*IF(AH97="n/a",1.03,IF(AH97&lt;0,1.01,IF(AH97&gt;10,1.1,(1+AH97/100))))</f>
        <v>0.26400000000000001</v>
      </c>
      <c r="AS97" s="109">
        <f>IF($AI97="n/a",1.03*AR97,IF($AI97&lt;0,1.01*AR97,IF($AI97&gt;10,1.1*AR97,(1+$AI97/100)*AR97)))</f>
        <v>0.29040000000000005</v>
      </c>
      <c r="AT97" s="109">
        <f>IF($AK97="n/a",1.03*AS97,IF($AK97&lt;0,1.01*AS97,IF($AK97&gt;10,1.1*AS97,(1+$AK97/100)*AS97)))</f>
        <v>0.31944000000000006</v>
      </c>
      <c r="AU97" s="109">
        <f>IF($AK97="n/a",1.03*AT97,IF($AK97&lt;0,1.01*AT97,IF($AK97&gt;10,1.1*AT97,(1+$AK97/100)*AT97)))</f>
        <v>0.35138400000000009</v>
      </c>
      <c r="AV97" s="109">
        <f>IF($AK97="n/a",1.03*AU97,IF($AK97&lt;0,1.01*AU97,IF($AK97&gt;10,1.1*AU97,(1+$AK97/100)*AU97)))</f>
        <v>0.3865224000000001</v>
      </c>
      <c r="AW97" s="109">
        <f>SUM(AR97:AV97)</f>
        <v>1.6117464000000001</v>
      </c>
      <c r="AX97" s="113">
        <f>AW97/I97*100</f>
        <v>3.7896694098283565</v>
      </c>
      <c r="AY97" s="100">
        <v>1.55</v>
      </c>
      <c r="AZ97" s="100">
        <v>12.13</v>
      </c>
      <c r="BA97" s="100">
        <v>-14.19</v>
      </c>
      <c r="BB97" s="100">
        <v>-3.08</v>
      </c>
      <c r="BC97" s="100">
        <v>-4.7699999999999996</v>
      </c>
      <c r="BE97" s="12">
        <v>2012</v>
      </c>
      <c r="BF97" s="12">
        <f>IF(BE97&gt;2020,0,IF(BE97&gt;2008,1,IF(BE97&gt;2001,2,IF(BE97&gt;1990,3,IF(BE97&gt;1980,4,IF(BE97&gt;1973,5,IF(BE97&gt;1970,6,IF(BE97&gt;1960,7,IF(BE97&gt;1958,8,IF(BE97&gt;1953,9,10))))))))))</f>
        <v>1</v>
      </c>
      <c r="BG97" s="100">
        <v>0.26</v>
      </c>
      <c r="BH97" t="s">
        <v>121</v>
      </c>
      <c r="BI97" t="s">
        <v>122</v>
      </c>
    </row>
    <row r="98" spans="1:61" ht="11.25" customHeight="1" x14ac:dyDescent="0.2">
      <c r="A98" s="116" t="s">
        <v>1400</v>
      </c>
      <c r="B98" s="55" t="s">
        <v>1401</v>
      </c>
      <c r="C98" s="156" t="s">
        <v>300</v>
      </c>
      <c r="D98" s="98" t="s">
        <v>1402</v>
      </c>
      <c r="E98" s="157">
        <v>7</v>
      </c>
      <c r="F98" s="2">
        <v>611</v>
      </c>
      <c r="G98" s="2" t="s">
        <v>146</v>
      </c>
      <c r="H98" s="2" t="s">
        <v>146</v>
      </c>
      <c r="I98" s="100">
        <v>21.41</v>
      </c>
      <c r="J98" s="101">
        <f>(M98/I98)*100</f>
        <v>5.4647361046240075</v>
      </c>
      <c r="K98" s="104">
        <v>0.29249999999999998</v>
      </c>
      <c r="L98" s="71">
        <v>4</v>
      </c>
      <c r="M98" s="28">
        <f>K98*L98</f>
        <v>1.17</v>
      </c>
      <c r="N98" s="103" t="s">
        <v>209</v>
      </c>
      <c r="O98" s="104">
        <v>0.28999999999999998</v>
      </c>
      <c r="P98" s="158">
        <v>46112</v>
      </c>
      <c r="Q98" s="158">
        <v>46127</v>
      </c>
      <c r="R98" s="28">
        <f>(K98-O98)/O98*100</f>
        <v>0.86206896551724221</v>
      </c>
      <c r="S98" s="105">
        <f>IF(INDEX(Historical!$D$7:$D1146,MATCH(B98,Historical!$B$7:$B$1062,0))=0,"n/a",(INDEX(Historical!$C$7:$C$1062,MATCH(B98,Historical!$B$7:$B$1062,0))/INDEX(Historical!$D$7:$D$1062,MATCH(B98,Historical!$B$7:$B$1062,0))-1)*100)</f>
        <v>0.86956521739129933</v>
      </c>
      <c r="T98" s="105">
        <f>IF(INDEX(Historical!$F$7:$F$1062,MATCH(B98,Historical!$B$7:$B$1062,0))=0,"n/a",((INDEX(Historical!$C$7:$C$1062,MATCH(B98,Historical!$B$7:$B$1062,0))/INDEX(Historical!$F$7:$F$1062,MATCH(B98,Historical!$B$7:$B$1062,0)))^(1/3)-1)*100)</f>
        <v>2.7286081180642352</v>
      </c>
      <c r="U98" s="105">
        <f>IF(INDEX(Historical!$H$7:$H$1062,MATCH(B98,Historical!$B$7:$B$1062,0))=0,"n/a",((INDEX(Historical!$C$7:$C$1062,MATCH(B98,Historical!$B$7:$B$1062,0))/INDEX(Historical!$H$7:$H$1062,MATCH(B98,Historical!$B$7:$B$1062,0)))^(1/5)-1)*100)</f>
        <v>53.753441030211761</v>
      </c>
      <c r="V98" s="105" t="str">
        <f>IF(INDEX(Historical!$M$7:$M$1062,MATCH(B98,Historical!$B$7:$B$1062,0))=0,"n/a",((INDEX(Historical!$C$7:$C$1062,MATCH(B98,Historical!$B$7:$B$1062,0))/INDEX(Historical!$M$7:$M$1062,MATCH(B98,Historical!$B$7:$B$1062,0)))^(1/10)-1)*100)</f>
        <v>n/a</v>
      </c>
      <c r="W98" s="106" t="str">
        <f>IF(OR(U98&lt;=0,U98="n/a",V98&lt;=0,V98="n/a"),"n/a",U98/V98)</f>
        <v>n/a</v>
      </c>
      <c r="X98" s="107">
        <f>IF(OR(AJ98&lt;=0,AJ98="n/a",U98&lt;=0,U98="n/a"),"n/a",U98/AJ98)</f>
        <v>18.40871268157937</v>
      </c>
      <c r="Y98" s="162" t="s">
        <v>1708</v>
      </c>
      <c r="Z98" s="101">
        <f>IF(OR(AC98&lt;0.01,AC98="n/a"),"n/a",M98/AC98*100)</f>
        <v>155.99999999999997</v>
      </c>
      <c r="AA98" s="109">
        <f>IF(OR(AC98&lt;0.01,AC98="n/a"),"n/a",I98/AC98)</f>
        <v>28.546666666666667</v>
      </c>
      <c r="AB98" s="71">
        <v>12</v>
      </c>
      <c r="AC98" s="100">
        <v>0.75</v>
      </c>
      <c r="AD98" s="100">
        <v>1.27</v>
      </c>
      <c r="AE98" s="100">
        <v>8.6</v>
      </c>
      <c r="AF98" s="100">
        <v>1.43</v>
      </c>
      <c r="AG98" s="100">
        <v>4.91</v>
      </c>
      <c r="AH98" s="100">
        <v>61.56</v>
      </c>
      <c r="AI98" s="100">
        <v>4.7300000000000004</v>
      </c>
      <c r="AJ98" s="100">
        <v>2.92</v>
      </c>
      <c r="AK98" s="100">
        <v>19.950000000000003</v>
      </c>
      <c r="AL98" s="100">
        <v>4110</v>
      </c>
      <c r="AM98" s="100">
        <v>1.1400000000000001</v>
      </c>
      <c r="AN98" s="100">
        <v>0.95</v>
      </c>
      <c r="AO98" s="110">
        <f>IF(U98="n/a","n/a",IF(AA98&lt;0,"n/a",IF(AA98="n/a","n/a",J98+U98-AA98)))</f>
        <v>30.671510468169103</v>
      </c>
      <c r="AP98" s="111">
        <f>IF(U98="n/a","n/a",J98+U98)</f>
        <v>59.21817713483577</v>
      </c>
      <c r="AQ98" s="112">
        <f>IF(OR(AC98&lt;0.01,AC98="n/a",AF98="n/a"),"n/a",(I98/SQRT(22.5*AC98*(I98/AF98))-1)*100)</f>
        <v>34.695926414248305</v>
      </c>
      <c r="AR98" s="101">
        <f>INDEX(Historical!$C$7:$C$1063,MATCH(B98,Historical!$B$7:$B$1063,0))*IF(AH98="n/a",1.03,IF(AH98&lt;0,1.01,IF(AH98&gt;10,1.1,(1+AH98/100))))</f>
        <v>1.276</v>
      </c>
      <c r="AS98" s="109">
        <f>IF($AI98="n/a",1.03*AR98,IF($AI98&lt;0,1.01*AR98,IF($AI98&gt;10,1.1*AR98,(1+$AI98/100)*AR98)))</f>
        <v>1.3363547999999998</v>
      </c>
      <c r="AT98" s="109">
        <f>IF($AK98="n/a",1.03*AS98,IF($AK98&lt;0,1.01*AS98,IF($AK98&gt;10,1.1*AS98,(1+$AK98/100)*AS98)))</f>
        <v>1.46999028</v>
      </c>
      <c r="AU98" s="109">
        <f>IF($AK98="n/a",1.03*AT98,IF($AK98&lt;0,1.01*AT98,IF($AK98&gt;10,1.1*AT98,(1+$AK98/100)*AT98)))</f>
        <v>1.6169893080000002</v>
      </c>
      <c r="AV98" s="109">
        <f>IF($AK98="n/a",1.03*AU98,IF($AK98&lt;0,1.01*AU98,IF($AK98&gt;10,1.1*AU98,(1+$AK98/100)*AU98)))</f>
        <v>1.7786882388000003</v>
      </c>
      <c r="AW98" s="109">
        <f>SUM(AR98:AV98)</f>
        <v>7.4780226267999996</v>
      </c>
      <c r="AX98" s="113">
        <f>AW98/I98*100</f>
        <v>34.927709606725827</v>
      </c>
      <c r="AY98" s="100">
        <v>0.95</v>
      </c>
      <c r="AZ98" s="100">
        <v>33.44</v>
      </c>
      <c r="BA98" s="100">
        <v>-7.32</v>
      </c>
      <c r="BB98" s="100">
        <v>0.8</v>
      </c>
      <c r="BC98" s="100">
        <v>10.66</v>
      </c>
      <c r="BE98" s="12">
        <v>2020</v>
      </c>
      <c r="BF98" s="12">
        <f>IF(BE98&gt;2020,0,IF(BE98&gt;2008,1,IF(BE98&gt;2001,2,IF(BE98&gt;1990,3,IF(BE98&gt;1980,4,IF(BE98&gt;1973,5,IF(BE98&gt;1970,6,IF(BE98&gt;1960,7,IF(BE98&gt;1958,8,IF(BE98&gt;1953,9,10))))))))))</f>
        <v>1</v>
      </c>
      <c r="BG98" s="100">
        <v>2.54</v>
      </c>
      <c r="BH98" t="s">
        <v>121</v>
      </c>
      <c r="BI98" t="s">
        <v>302</v>
      </c>
    </row>
    <row r="99" spans="1:61" ht="11.25" customHeight="1" x14ac:dyDescent="0.2">
      <c r="A99" s="55" t="s">
        <v>664</v>
      </c>
      <c r="B99" s="55" t="s">
        <v>5632</v>
      </c>
      <c r="C99" s="156" t="s">
        <v>134</v>
      </c>
      <c r="D99" s="98" t="s">
        <v>186</v>
      </c>
      <c r="E99" s="157">
        <v>16</v>
      </c>
      <c r="F99" s="2">
        <v>307</v>
      </c>
      <c r="G99" s="2" t="s">
        <v>119</v>
      </c>
      <c r="H99" s="2" t="s">
        <v>119</v>
      </c>
      <c r="I99" s="100">
        <v>156.33000000000001</v>
      </c>
      <c r="J99" s="101">
        <f>(M99/I99)*100</f>
        <v>1.6119746689694874</v>
      </c>
      <c r="K99" s="104">
        <v>0.63</v>
      </c>
      <c r="L99" s="71">
        <v>4</v>
      </c>
      <c r="M99" s="28">
        <f>K99*L99</f>
        <v>2.52</v>
      </c>
      <c r="N99" s="103" t="s">
        <v>245</v>
      </c>
      <c r="O99" s="104">
        <v>0.53</v>
      </c>
      <c r="P99" s="158">
        <v>46230</v>
      </c>
      <c r="Q99" s="158">
        <v>46241</v>
      </c>
      <c r="R99" s="28">
        <f>(K99-O99)/O99*100</f>
        <v>18.867924528301884</v>
      </c>
      <c r="S99" s="105">
        <f>IF(INDEX(Historical!$D$7:$D1137,MATCH(B99,Historical!$B$7:$B$1062,0))=0,"n/a",(INDEX(Historical!$C$7:$C$1062,MATCH(B99,Historical!$B$7:$B$1062,0))/INDEX(Historical!$D$7:$D$1062,MATCH(B99,Historical!$B$7:$B$1062,0))-1)*100)</f>
        <v>12.359550561797761</v>
      </c>
      <c r="T99" s="105">
        <f>IF(INDEX(Historical!$F$7:$F$1062,MATCH(B99,Historical!$B$7:$B$1062,0))=0,"n/a",((INDEX(Historical!$C$7:$C$1062,MATCH(B99,Historical!$B$7:$B$1062,0))/INDEX(Historical!$F$7:$F$1062,MATCH(B99,Historical!$B$7:$B$1062,0)))^(1/3)-1)*100)</f>
        <v>12.093531145139714</v>
      </c>
      <c r="U99" s="105">
        <f>IF(INDEX(Historical!$H$7:$H$1062,MATCH(B99,Historical!$B$7:$B$1062,0))=0,"n/a",((INDEX(Historical!$C$7:$C$1062,MATCH(B99,Historical!$B$7:$B$1062,0))/INDEX(Historical!$H$7:$H$1062,MATCH(B99,Historical!$B$7:$B$1062,0)))^(1/5)-1)*100)</f>
        <v>10.032672693604683</v>
      </c>
      <c r="V99" s="105">
        <f>IF(INDEX(Historical!$M$7:$M$1062,MATCH(B99,Historical!$B$7:$B$1062,0))=0,"n/a",((INDEX(Historical!$C$7:$C$1062,MATCH(B99,Historical!$B$7:$B$1062,0))/INDEX(Historical!$M$7:$M$1062,MATCH(B99,Historical!$B$7:$B$1062,0)))^(1/10)-1)*100)</f>
        <v>11.391514387217461</v>
      </c>
      <c r="W99" s="106">
        <f>IF(OR(U99&lt;=0,U99="n/a",V99&lt;=0,V99="n/a"),"n/a",U99/V99)</f>
        <v>0.88071456986109342</v>
      </c>
      <c r="X99" s="107">
        <f>IF(OR(AJ99&lt;=0,AJ99="n/a",U99&lt;=0,U99="n/a"),"n/a",U99/AJ99)</f>
        <v>0.7115370704684173</v>
      </c>
      <c r="Y99" s="165"/>
      <c r="Z99" s="101">
        <f>IF(OR(AC99&lt;0.01,AC99="n/a"),"n/a",M99/AC99*100)</f>
        <v>29.336437718277068</v>
      </c>
      <c r="AA99" s="109">
        <f>IF(OR(AC99&lt;0.01,AC99="n/a"),"n/a",I99/AC99)</f>
        <v>18.199068684516881</v>
      </c>
      <c r="AB99" s="71">
        <v>12</v>
      </c>
      <c r="AC99" s="100">
        <v>8.59</v>
      </c>
      <c r="AD99" s="100">
        <v>1.01</v>
      </c>
      <c r="AE99" s="100">
        <v>2.65</v>
      </c>
      <c r="AF99" s="100">
        <v>2.66</v>
      </c>
      <c r="AG99" s="100">
        <v>14.219999999999999</v>
      </c>
      <c r="AH99" s="100">
        <v>24.240000000000002</v>
      </c>
      <c r="AI99" s="100">
        <v>10.8</v>
      </c>
      <c r="AJ99" s="100">
        <v>14.099999999999998</v>
      </c>
      <c r="AK99" s="100">
        <v>15.260000000000002</v>
      </c>
      <c r="AL99" s="100">
        <v>107300</v>
      </c>
      <c r="AM99" s="100">
        <v>0.27999999999999997</v>
      </c>
      <c r="AN99" s="100">
        <v>1.96</v>
      </c>
      <c r="AO99" s="110">
        <f>IF(U99="n/a","n/a",IF(AA99&lt;0,"n/a",IF(AA99="n/a","n/a",J99+U99-AA99)))</f>
        <v>-6.5544213219427103</v>
      </c>
      <c r="AP99" s="111">
        <f>IF(U99="n/a","n/a",J99+U99)</f>
        <v>11.644647362574171</v>
      </c>
      <c r="AQ99" s="112">
        <f>IF(OR(AC99&lt;0.01,AC99="n/a",AF99="n/a"),"n/a",(I99/SQRT(22.5*AC99*(I99/AF99))-1)*100)</f>
        <v>46.681094291610762</v>
      </c>
      <c r="AR99" s="101">
        <f>INDEX(Historical!$C$7:$C$1063,MATCH(B99,Historical!$B$7:$B$1063,0))*IF(AH99="n/a",1.03,IF(AH99&lt;0,1.01,IF(AH99&gt;10,1.1,(1+AH99/100))))</f>
        <v>2.2000000000000002</v>
      </c>
      <c r="AS99" s="109">
        <f>IF($AI99="n/a",1.03*AR99,IF($AI99&lt;0,1.01*AR99,IF($AI99&gt;10,1.1*AR99,(1+$AI99/100)*AR99)))</f>
        <v>2.4200000000000004</v>
      </c>
      <c r="AT99" s="109">
        <f>IF($AK99="n/a",1.03*AS99,IF($AK99&lt;0,1.01*AS99,IF($AK99&gt;10,1.1*AS99,(1+$AK99/100)*AS99)))</f>
        <v>2.6620000000000008</v>
      </c>
      <c r="AU99" s="109">
        <f>IF($AK99="n/a",1.03*AT99,IF($AK99&lt;0,1.01*AT99,IF($AK99&gt;10,1.1*AT99,(1+$AK99/100)*AT99)))</f>
        <v>2.9282000000000012</v>
      </c>
      <c r="AV99" s="109">
        <f>IF($AK99="n/a",1.03*AU99,IF($AK99&lt;0,1.01*AU99,IF($AK99&gt;10,1.1*AU99,(1+$AK99/100)*AU99)))</f>
        <v>3.2210200000000015</v>
      </c>
      <c r="AW99" s="109">
        <f>SUM(AR99:AV99)</f>
        <v>13.431220000000005</v>
      </c>
      <c r="AX99" s="113">
        <f>AW99/I99*100</f>
        <v>8.5915819100620503</v>
      </c>
      <c r="AY99" s="100">
        <v>1.05</v>
      </c>
      <c r="AZ99" s="100">
        <v>58.87</v>
      </c>
      <c r="BA99" s="100">
        <v>-4.54</v>
      </c>
      <c r="BB99" s="100">
        <v>5.64</v>
      </c>
      <c r="BC99" s="100">
        <v>23.75</v>
      </c>
      <c r="BE99" s="12">
        <v>2011</v>
      </c>
      <c r="BF99" s="12">
        <f>IF(BE99&gt;2020,0,IF(BE99&gt;2008,1,IF(BE99&gt;2001,2,IF(BE99&gt;1990,3,IF(BE99&gt;1980,4,IF(BE99&gt;1973,5,IF(BE99&gt;1970,6,IF(BE99&gt;1960,7,IF(BE99&gt;1958,8,IF(BE99&gt;1953,9,10))))))))))</f>
        <v>1</v>
      </c>
      <c r="BG99" s="100">
        <v>1.25</v>
      </c>
      <c r="BH99" t="s">
        <v>121</v>
      </c>
      <c r="BI99" t="s">
        <v>122</v>
      </c>
    </row>
    <row r="100" spans="1:61" ht="11.25" customHeight="1" x14ac:dyDescent="0.2">
      <c r="A100" s="123" t="s">
        <v>676</v>
      </c>
      <c r="B100" s="55" t="s">
        <v>677</v>
      </c>
      <c r="C100" s="156" t="s">
        <v>134</v>
      </c>
      <c r="D100" s="98" t="s">
        <v>157</v>
      </c>
      <c r="E100" s="157">
        <v>21</v>
      </c>
      <c r="F100" s="2">
        <v>197</v>
      </c>
      <c r="G100" s="2" t="s">
        <v>119</v>
      </c>
      <c r="H100" s="2" t="s">
        <v>119</v>
      </c>
      <c r="I100" s="100">
        <v>141.29</v>
      </c>
      <c r="J100" s="101">
        <f>(M100/I100)*100</f>
        <v>1.783565715903461</v>
      </c>
      <c r="K100" s="104">
        <v>0.63</v>
      </c>
      <c r="L100" s="71">
        <v>4</v>
      </c>
      <c r="M100" s="28">
        <f>K100*L100</f>
        <v>2.52</v>
      </c>
      <c r="N100" s="103" t="s">
        <v>309</v>
      </c>
      <c r="O100" s="104">
        <v>0.56999999999999995</v>
      </c>
      <c r="P100" s="158">
        <v>45973</v>
      </c>
      <c r="Q100" s="158">
        <v>45987</v>
      </c>
      <c r="R100" s="28">
        <f>(K100-O100)/O100*100</f>
        <v>10.526315789473696</v>
      </c>
      <c r="S100" s="105">
        <f>IF(INDEX(Historical!$D$7:$D1147,MATCH(B100,Historical!$B$7:$B$1062,0))=0,"n/a",(INDEX(Historical!$C$7:$C$1062,MATCH(B100,Historical!$B$7:$B$1062,0))/INDEX(Historical!$D$7:$D$1062,MATCH(B100,Historical!$B$7:$B$1062,0))-1)*100)</f>
        <v>5.4054054054053946</v>
      </c>
      <c r="T100" s="105">
        <f>IF(INDEX(Historical!$F$7:$F$1062,MATCH(B100,Historical!$B$7:$B$1062,0))=0,"n/a",((INDEX(Historical!$C$7:$C$1062,MATCH(B100,Historical!$B$7:$B$1062,0))/INDEX(Historical!$F$7:$F$1062,MATCH(B100,Historical!$B$7:$B$1062,0)))^(1/3)-1)*100)</f>
        <v>3.1839346779616085</v>
      </c>
      <c r="U100" s="105">
        <f>IF(INDEX(Historical!$H$7:$H$1062,MATCH(B100,Historical!$B$7:$B$1062,0))=0,"n/a",((INDEX(Historical!$C$7:$C$1062,MATCH(B100,Historical!$B$7:$B$1062,0))/INDEX(Historical!$H$7:$H$1062,MATCH(B100,Historical!$B$7:$B$1062,0)))^(1/5)-1)*100)</f>
        <v>2.6815460879146658</v>
      </c>
      <c r="V100" s="105">
        <f>IF(INDEX(Historical!$M$7:$M$1062,MATCH(B100,Historical!$B$7:$B$1062,0))=0,"n/a",((INDEX(Historical!$C$7:$C$1062,MATCH(B100,Historical!$B$7:$B$1062,0))/INDEX(Historical!$M$7:$M$1062,MATCH(B100,Historical!$B$7:$B$1062,0)))^(1/10)-1)*100)</f>
        <v>3.3077529462111066</v>
      </c>
      <c r="W100" s="106">
        <f>IF(OR(U100&lt;=0,U100="n/a",V100&lt;=0,V100="n/a"),"n/a",U100/V100)</f>
        <v>0.81068511812112976</v>
      </c>
      <c r="X100" s="107">
        <f>IF(OR(AJ100&lt;=0,AJ100="n/a",U100&lt;=0,U100="n/a"),"n/a",U100/AJ100)</f>
        <v>0.32862084410718945</v>
      </c>
      <c r="Y100" s="123"/>
      <c r="Z100" s="101">
        <f>IF(OR(AC100&lt;0.01,AC100="n/a"),"n/a",M100/AC100*100)</f>
        <v>23.661971830985916</v>
      </c>
      <c r="AA100" s="109">
        <f>IF(OR(AC100&lt;0.01,AC100="n/a"),"n/a",I100/AC100)</f>
        <v>13.266666666666666</v>
      </c>
      <c r="AB100" s="71">
        <v>12</v>
      </c>
      <c r="AC100" s="100">
        <v>10.65</v>
      </c>
      <c r="AD100" s="100">
        <v>2.42</v>
      </c>
      <c r="AE100" s="100">
        <v>2.5</v>
      </c>
      <c r="AF100" s="100">
        <v>1.41</v>
      </c>
      <c r="AG100" s="100">
        <v>10.83</v>
      </c>
      <c r="AH100" s="100">
        <v>15.590000000000002</v>
      </c>
      <c r="AI100" s="100">
        <v>0.35000000000000003</v>
      </c>
      <c r="AJ100" s="100">
        <v>8.16</v>
      </c>
      <c r="AK100" s="100">
        <v>5.48</v>
      </c>
      <c r="AL100" s="100">
        <v>8580</v>
      </c>
      <c r="AM100" s="100">
        <v>63.56</v>
      </c>
      <c r="AN100" s="100">
        <v>0.82</v>
      </c>
      <c r="AO100" s="110">
        <f>IF(U100="n/a","n/a",IF(AA100&lt;0,"n/a",IF(AA100="n/a","n/a",J100+U100-AA100)))</f>
        <v>-8.8015548628485387</v>
      </c>
      <c r="AP100" s="111">
        <f>IF(U100="n/a","n/a",J100+U100)</f>
        <v>4.465111803818127</v>
      </c>
      <c r="AQ100" s="112">
        <f>IF(OR(AC100&lt;0.01,AC100="n/a",AF100="n/a"),"n/a",(I100/SQRT(22.5*AC100*(I100/AF100))-1)*100)</f>
        <v>-8.8200801833113296</v>
      </c>
      <c r="AR100" s="101">
        <f>INDEX(Historical!$C$7:$C$1063,MATCH(B100,Historical!$B$7:$B$1063,0))*IF(AH100="n/a",1.03,IF(AH100&lt;0,1.01,IF(AH100&gt;10,1.1,(1+AH100/100))))</f>
        <v>2.5739999999999998</v>
      </c>
      <c r="AS100" s="109">
        <f>IF($AI100="n/a",1.03*AR100,IF($AI100&lt;0,1.01*AR100,IF($AI100&gt;10,1.1*AR100,(1+$AI100/100)*AR100)))</f>
        <v>2.5830090000000001</v>
      </c>
      <c r="AT100" s="109">
        <f>IF($AK100="n/a",1.03*AS100,IF($AK100&lt;0,1.01*AS100,IF($AK100&gt;10,1.1*AS100,(1+$AK100/100)*AS100)))</f>
        <v>2.7245578932000001</v>
      </c>
      <c r="AU100" s="109">
        <f>IF($AK100="n/a",1.03*AT100,IF($AK100&lt;0,1.01*AT100,IF($AK100&gt;10,1.1*AT100,(1+$AK100/100)*AT100)))</f>
        <v>2.87386366574736</v>
      </c>
      <c r="AV100" s="109">
        <f>IF($AK100="n/a",1.03*AU100,IF($AK100&lt;0,1.01*AU100,IF($AK100&gt;10,1.1*AU100,(1+$AK100/100)*AU100)))</f>
        <v>3.031351394630315</v>
      </c>
      <c r="AW100" s="109">
        <f>SUM(AR100:AV100)</f>
        <v>13.786781953577675</v>
      </c>
      <c r="AX100" s="113">
        <f>AW100/I100*100</f>
        <v>9.7577903273959059</v>
      </c>
      <c r="AY100" s="100">
        <v>0.8</v>
      </c>
      <c r="AZ100" s="100">
        <v>45.06</v>
      </c>
      <c r="BA100" s="100">
        <v>-1.6400000000000001</v>
      </c>
      <c r="BB100" s="100">
        <v>4.26</v>
      </c>
      <c r="BC100" s="100">
        <v>11.78</v>
      </c>
      <c r="BE100" s="12">
        <v>2005</v>
      </c>
      <c r="BF100" s="12">
        <f>IF(BE100&gt;2020,0,IF(BE100&gt;2008,1,IF(BE100&gt;2001,2,IF(BE100&gt;1990,3,IF(BE100&gt;1980,4,IF(BE100&gt;1973,5,IF(BE100&gt;1970,6,IF(BE100&gt;1960,7,IF(BE100&gt;1958,8,IF(BE100&gt;1953,9,10))))))))))</f>
        <v>2</v>
      </c>
      <c r="BG100" s="100">
        <v>1.24</v>
      </c>
      <c r="BH100" t="s">
        <v>121</v>
      </c>
      <c r="BI100" t="s">
        <v>122</v>
      </c>
    </row>
    <row r="101" spans="1:61" ht="11.25" customHeight="1" x14ac:dyDescent="0.2">
      <c r="A101" s="146" t="s">
        <v>678</v>
      </c>
      <c r="B101" s="55" t="s">
        <v>679</v>
      </c>
      <c r="C101" s="156" t="s">
        <v>134</v>
      </c>
      <c r="D101" s="98" t="s">
        <v>157</v>
      </c>
      <c r="E101" s="157">
        <v>14</v>
      </c>
      <c r="F101" s="2">
        <v>379</v>
      </c>
      <c r="G101" s="2" t="s">
        <v>146</v>
      </c>
      <c r="H101" s="2" t="s">
        <v>146</v>
      </c>
      <c r="I101" s="100">
        <v>55</v>
      </c>
      <c r="J101" s="101">
        <f>(M101/I101)*100</f>
        <v>1.8181818181818181</v>
      </c>
      <c r="K101" s="104">
        <v>0.25</v>
      </c>
      <c r="L101" s="71">
        <v>4</v>
      </c>
      <c r="M101" s="28">
        <f>K101*L101</f>
        <v>1</v>
      </c>
      <c r="N101" s="103" t="s">
        <v>284</v>
      </c>
      <c r="O101" s="104">
        <v>0.22500000000000001</v>
      </c>
      <c r="P101" s="158">
        <v>46063</v>
      </c>
      <c r="Q101" s="158">
        <v>46070</v>
      </c>
      <c r="R101" s="28">
        <f>(K101-O101)/O101*100</f>
        <v>11.111111111111107</v>
      </c>
      <c r="S101" s="105">
        <f>IF(INDEX(Historical!$D$7:$D1148,MATCH(B101,Historical!$B$7:$B$1062,0))=0,"n/a",(INDEX(Historical!$C$7:$C$1062,MATCH(B101,Historical!$B$7:$B$1062,0))/INDEX(Historical!$D$7:$D$1062,MATCH(B101,Historical!$B$7:$B$1062,0))-1)*100)</f>
        <v>12.5</v>
      </c>
      <c r="T101" s="105">
        <f>IF(INDEX(Historical!$F$7:$F$1062,MATCH(B101,Historical!$B$7:$B$1062,0))=0,"n/a",((INDEX(Historical!$C$7:$C$1062,MATCH(B101,Historical!$B$7:$B$1062,0))/INDEX(Historical!$F$7:$F$1062,MATCH(B101,Historical!$B$7:$B$1062,0)))^(1/3)-1)*100)</f>
        <v>6.7423917988273407</v>
      </c>
      <c r="U101" s="105">
        <f>IF(INDEX(Historical!$H$7:$H$1062,MATCH(B101,Historical!$B$7:$B$1062,0))=0,"n/a",((INDEX(Historical!$C$7:$C$1062,MATCH(B101,Historical!$B$7:$B$1062,0))/INDEX(Historical!$H$7:$H$1062,MATCH(B101,Historical!$B$7:$B$1062,0)))^(1/5)-1)*100)</f>
        <v>7.1784398498044633</v>
      </c>
      <c r="V101" s="105">
        <f>IF(INDEX(Historical!$M$7:$M$1062,MATCH(B101,Historical!$B$7:$B$1062,0))=0,"n/a",((INDEX(Historical!$C$7:$C$1062,MATCH(B101,Historical!$B$7:$B$1062,0))/INDEX(Historical!$M$7:$M$1062,MATCH(B101,Historical!$B$7:$B$1062,0)))^(1/10)-1)*100)</f>
        <v>9.4857304883770652</v>
      </c>
      <c r="W101" s="106">
        <f>IF(OR(U101&lt;=0,U101="n/a",V101&lt;=0,V101="n/a"),"n/a",U101/V101)</f>
        <v>0.75676194454399248</v>
      </c>
      <c r="X101" s="107" t="str">
        <f>IF(OR(AJ101&lt;=0,AJ101="n/a",U101&lt;=0,U101="n/a"),"n/a",U101/AJ101)</f>
        <v>n/a</v>
      </c>
      <c r="Y101" s="123"/>
      <c r="Z101" s="101" t="str">
        <f>IF(OR(AC101&lt;0.01,AC101="n/a"),"n/a",M101/AC101*100)</f>
        <v>n/a</v>
      </c>
      <c r="AA101" s="109" t="str">
        <f>IF(OR(AC101&lt;0.01,AC101="n/a"),"n/a",I101/AC101)</f>
        <v>n/a</v>
      </c>
      <c r="AB101" s="71">
        <v>12</v>
      </c>
      <c r="AC101" s="100" t="s">
        <v>142</v>
      </c>
      <c r="AD101" s="100" t="s">
        <v>142</v>
      </c>
      <c r="AE101" s="100" t="s">
        <v>142</v>
      </c>
      <c r="AF101" s="100" t="s">
        <v>142</v>
      </c>
      <c r="AG101" s="100" t="s">
        <v>142</v>
      </c>
      <c r="AH101" s="100" t="s">
        <v>142</v>
      </c>
      <c r="AI101" s="100" t="s">
        <v>142</v>
      </c>
      <c r="AJ101" s="100" t="s">
        <v>142</v>
      </c>
      <c r="AK101" s="100" t="s">
        <v>142</v>
      </c>
      <c r="AL101" s="100" t="s">
        <v>142</v>
      </c>
      <c r="AM101" s="100" t="s">
        <v>142</v>
      </c>
      <c r="AN101" s="100" t="s">
        <v>142</v>
      </c>
      <c r="AO101" s="110" t="str">
        <f>IF(U101="n/a","n/a",IF(AA101&lt;0,"n/a",IF(AA101="n/a","n/a",J101+U101-AA101)))</f>
        <v>n/a</v>
      </c>
      <c r="AP101" s="111">
        <f>IF(U101="n/a","n/a",J101+U101)</f>
        <v>8.9966216679862807</v>
      </c>
      <c r="AQ101" s="112" t="str">
        <f>IF(OR(AC101&lt;0.01,AC101="n/a",AF101="n/a"),"n/a",(I101/SQRT(22.5*AC101*(I101/AF101))-1)*100)</f>
        <v>n/a</v>
      </c>
      <c r="AR101" s="101">
        <f>INDEX(Historical!$C$7:$C$1063,MATCH(B101,Historical!$B$7:$B$1063,0))*IF(AH101="n/a",1.03,IF(AH101&lt;0,1.01,IF(AH101&gt;10,1.1,(1+AH101/100))))</f>
        <v>0.92700000000000005</v>
      </c>
      <c r="AS101" s="109">
        <f>IF($AI101="n/a",1.03*AR101,IF($AI101&lt;0,1.01*AR101,IF($AI101&gt;10,1.1*AR101,(1+$AI101/100)*AR101)))</f>
        <v>0.95481000000000005</v>
      </c>
      <c r="AT101" s="109">
        <f>IF($AK101="n/a",1.03*AS101,IF($AK101&lt;0,1.01*AS101,IF($AK101&gt;10,1.1*AS101,(1+$AK101/100)*AS101)))</f>
        <v>0.98345430000000011</v>
      </c>
      <c r="AU101" s="109">
        <f>IF($AK101="n/a",1.03*AT101,IF($AK101&lt;0,1.01*AT101,IF($AK101&gt;10,1.1*AT101,(1+$AK101/100)*AT101)))</f>
        <v>1.0129579290000001</v>
      </c>
      <c r="AV101" s="109">
        <f>IF($AK101="n/a",1.03*AU101,IF($AK101&lt;0,1.01*AU101,IF($AK101&gt;10,1.1*AU101,(1+$AK101/100)*AU101)))</f>
        <v>1.0433466668700002</v>
      </c>
      <c r="AW101" s="109">
        <f>SUM(AR101:AV101)</f>
        <v>4.921568895870001</v>
      </c>
      <c r="AX101" s="113">
        <f>AW101/I101*100</f>
        <v>8.9483070834000014</v>
      </c>
      <c r="AY101" s="100" t="s">
        <v>142</v>
      </c>
      <c r="AZ101" s="100" t="s">
        <v>142</v>
      </c>
      <c r="BA101" s="100" t="s">
        <v>142</v>
      </c>
      <c r="BB101" s="100" t="s">
        <v>142</v>
      </c>
      <c r="BC101" s="100" t="s">
        <v>142</v>
      </c>
      <c r="BD101" s="20" t="s">
        <v>108</v>
      </c>
      <c r="BE101" s="12">
        <v>2013</v>
      </c>
      <c r="BF101" s="12">
        <f>IF(BE101&gt;2020,0,IF(BE101&gt;2008,1,IF(BE101&gt;2001,2,IF(BE101&gt;1990,3,IF(BE101&gt;1980,4,IF(BE101&gt;1973,5,IF(BE101&gt;1970,6,IF(BE101&gt;1960,7,IF(BE101&gt;1958,8,IF(BE101&gt;1953,9,10))))))))))</f>
        <v>1</v>
      </c>
      <c r="BG101" s="100" t="s">
        <v>142</v>
      </c>
      <c r="BH101" t="s">
        <v>121</v>
      </c>
      <c r="BI101" t="s">
        <v>122</v>
      </c>
    </row>
    <row r="102" spans="1:61" ht="11.25" customHeight="1" x14ac:dyDescent="0.2">
      <c r="A102" s="116" t="s">
        <v>680</v>
      </c>
      <c r="B102" s="55" t="s">
        <v>681</v>
      </c>
      <c r="C102" s="156" t="s">
        <v>134</v>
      </c>
      <c r="D102" s="98" t="s">
        <v>157</v>
      </c>
      <c r="E102" s="157">
        <v>10</v>
      </c>
      <c r="F102" s="2">
        <v>503</v>
      </c>
      <c r="G102" s="2" t="s">
        <v>146</v>
      </c>
      <c r="H102" s="2" t="s">
        <v>146</v>
      </c>
      <c r="I102" s="100">
        <v>175.21</v>
      </c>
      <c r="J102" s="101">
        <f>(M102/I102)*100</f>
        <v>1.7122310370412648</v>
      </c>
      <c r="K102" s="104">
        <v>0.75</v>
      </c>
      <c r="L102" s="71">
        <v>4</v>
      </c>
      <c r="M102" s="28">
        <f>K102*L102</f>
        <v>3</v>
      </c>
      <c r="N102" s="103" t="s">
        <v>320</v>
      </c>
      <c r="O102" s="104">
        <v>0.7</v>
      </c>
      <c r="P102" s="158">
        <v>45912</v>
      </c>
      <c r="Q102" s="158">
        <v>45931</v>
      </c>
      <c r="R102" s="28">
        <f>(K102-O102)/O102*100</f>
        <v>7.1428571428571495</v>
      </c>
      <c r="S102" s="105">
        <f>IF(INDEX(Historical!$D$7:$D1149,MATCH(B102,Historical!$B$7:$B$1062,0))=0,"n/a",(INDEX(Historical!$C$7:$C$1062,MATCH(B102,Historical!$B$7:$B$1062,0))/INDEX(Historical!$D$7:$D$1062,MATCH(B102,Historical!$B$7:$B$1062,0))-1)*100)</f>
        <v>14.919354838709676</v>
      </c>
      <c r="T102" s="105">
        <f>IF(INDEX(Historical!$F$7:$F$1062,MATCH(B102,Historical!$B$7:$B$1062,0))=0,"n/a",((INDEX(Historical!$C$7:$C$1062,MATCH(B102,Historical!$B$7:$B$1062,0))/INDEX(Historical!$F$7:$F$1062,MATCH(B102,Historical!$B$7:$B$1062,0)))^(1/3)-1)*100)</f>
        <v>10.715524489384997</v>
      </c>
      <c r="U102" s="105">
        <f>IF(INDEX(Historical!$H$7:$H$1062,MATCH(B102,Historical!$B$7:$B$1062,0))=0,"n/a",((INDEX(Historical!$C$7:$C$1062,MATCH(B102,Historical!$B$7:$B$1062,0))/INDEX(Historical!$H$7:$H$1062,MATCH(B102,Historical!$B$7:$B$1062,0)))^(1/5)-1)*100)</f>
        <v>13.697448881013807</v>
      </c>
      <c r="V102" s="105">
        <f>IF(INDEX(Historical!$M$7:$M$1062,MATCH(B102,Historical!$B$7:$B$1062,0))=0,"n/a",((INDEX(Historical!$C$7:$C$1062,MATCH(B102,Historical!$B$7:$B$1062,0))/INDEX(Historical!$M$7:$M$1062,MATCH(B102,Historical!$B$7:$B$1062,0)))^(1/10)-1)*100)</f>
        <v>25.248450151530811</v>
      </c>
      <c r="W102" s="106">
        <f>IF(OR(U102&lt;=0,U102="n/a",V102&lt;=0,V102="n/a"),"n/a",U102/V102)</f>
        <v>0.54250652213531336</v>
      </c>
      <c r="X102" s="107">
        <f>IF(OR(AJ102&lt;=0,AJ102="n/a",U102&lt;=0,U102="n/a"),"n/a",U102/AJ102)</f>
        <v>9.6460907612773283</v>
      </c>
      <c r="Y102" s="123"/>
      <c r="Z102" s="101">
        <f>IF(OR(AC102&lt;0.01,AC102="n/a"),"n/a",M102/AC102*100)</f>
        <v>20.256583389601619</v>
      </c>
      <c r="AA102" s="109">
        <f>IF(OR(AC102&lt;0.01,AC102="n/a"),"n/a",I102/AC102)</f>
        <v>11.830519918973666</v>
      </c>
      <c r="AB102" s="71">
        <v>12</v>
      </c>
      <c r="AC102" s="100">
        <v>14.81</v>
      </c>
      <c r="AD102" s="100">
        <v>0.64</v>
      </c>
      <c r="AE102" s="100">
        <v>2.46</v>
      </c>
      <c r="AF102" s="100">
        <v>1.75</v>
      </c>
      <c r="AG102" s="100">
        <v>15.65</v>
      </c>
      <c r="AH102" s="100">
        <v>29.970000000000002</v>
      </c>
      <c r="AI102" s="100">
        <v>9.5699999999999985</v>
      </c>
      <c r="AJ102" s="100">
        <v>1.4200000000000002</v>
      </c>
      <c r="AK102" s="100">
        <v>15.879999999999999</v>
      </c>
      <c r="AL102" s="100">
        <v>11190</v>
      </c>
      <c r="AM102" s="100">
        <v>2.29</v>
      </c>
      <c r="AN102" s="100">
        <v>0.23</v>
      </c>
      <c r="AO102" s="110">
        <f>IF(U102="n/a","n/a",IF(AA102&lt;0,"n/a",IF(AA102="n/a","n/a",J102+U102-AA102)))</f>
        <v>3.5791599990814067</v>
      </c>
      <c r="AP102" s="111">
        <f>IF(U102="n/a","n/a",J102+U102)</f>
        <v>15.409679918055073</v>
      </c>
      <c r="AQ102" s="112">
        <f>IF(OR(AC102&lt;0.01,AC102="n/a",AF102="n/a"),"n/a",(I102/SQRT(22.5*AC102*(I102/AF102))-1)*100)</f>
        <v>-4.0754698081086556</v>
      </c>
      <c r="AR102" s="101">
        <f>INDEX(Historical!$C$7:$C$1063,MATCH(B102,Historical!$B$7:$B$1063,0))*IF(AH102="n/a",1.03,IF(AH102&lt;0,1.01,IF(AH102&gt;10,1.1,(1+AH102/100))))</f>
        <v>3.1350000000000002</v>
      </c>
      <c r="AS102" s="109">
        <f>IF($AI102="n/a",1.03*AR102,IF($AI102&lt;0,1.01*AR102,IF($AI102&gt;10,1.1*AR102,(1+$AI102/100)*AR102)))</f>
        <v>3.4350195000000001</v>
      </c>
      <c r="AT102" s="109">
        <f>IF($AK102="n/a",1.03*AS102,IF($AK102&lt;0,1.01*AS102,IF($AK102&gt;10,1.1*AS102,(1+$AK102/100)*AS102)))</f>
        <v>3.7785214500000004</v>
      </c>
      <c r="AU102" s="109">
        <f>IF($AK102="n/a",1.03*AT102,IF($AK102&lt;0,1.01*AT102,IF($AK102&gt;10,1.1*AT102,(1+$AK102/100)*AT102)))</f>
        <v>4.1563735950000007</v>
      </c>
      <c r="AV102" s="109">
        <f>IF($AK102="n/a",1.03*AU102,IF($AK102&lt;0,1.01*AU102,IF($AK102&gt;10,1.1*AU102,(1+$AK102/100)*AU102)))</f>
        <v>4.5720109545000014</v>
      </c>
      <c r="AW102" s="109">
        <f>SUM(AR102:AV102)</f>
        <v>19.076925499500003</v>
      </c>
      <c r="AX102" s="113">
        <f>AW102/I102*100</f>
        <v>10.888034643855946</v>
      </c>
      <c r="AY102" s="100">
        <v>0.62</v>
      </c>
      <c r="AZ102" s="100">
        <v>61.129999999999995</v>
      </c>
      <c r="BA102" s="100">
        <v>-0.74</v>
      </c>
      <c r="BB102" s="100">
        <v>7.57</v>
      </c>
      <c r="BC102" s="100">
        <v>26.33</v>
      </c>
      <c r="BE102" s="12">
        <v>2015</v>
      </c>
      <c r="BF102" s="12">
        <f>IF(BE102&gt;2020,0,IF(BE102&gt;2008,1,IF(BE102&gt;2001,2,IF(BE102&gt;1990,3,IF(BE102&gt;1980,4,IF(BE102&gt;1973,5,IF(BE102&gt;1970,6,IF(BE102&gt;1960,7,IF(BE102&gt;1958,8,IF(BE102&gt;1953,9,10))))))))))</f>
        <v>1</v>
      </c>
      <c r="BG102" s="100">
        <v>1.25</v>
      </c>
      <c r="BH102" t="s">
        <v>121</v>
      </c>
      <c r="BI102" t="s">
        <v>122</v>
      </c>
    </row>
    <row r="103" spans="1:61" ht="11.25" customHeight="1" x14ac:dyDescent="0.2">
      <c r="A103" s="123" t="s">
        <v>682</v>
      </c>
      <c r="B103" s="55" t="s">
        <v>683</v>
      </c>
      <c r="C103" s="156" t="s">
        <v>116</v>
      </c>
      <c r="D103" s="98" t="s">
        <v>130</v>
      </c>
      <c r="E103" s="157">
        <v>19</v>
      </c>
      <c r="F103" s="2">
        <v>214</v>
      </c>
      <c r="G103" s="2" t="s">
        <v>146</v>
      </c>
      <c r="H103" s="2" t="s">
        <v>146</v>
      </c>
      <c r="I103" s="100">
        <v>153.94999999999999</v>
      </c>
      <c r="J103" s="101">
        <f>(M103/I103)*100</f>
        <v>2.5332900292302698</v>
      </c>
      <c r="K103" s="104">
        <v>0.97499999999999998</v>
      </c>
      <c r="L103" s="71">
        <v>4</v>
      </c>
      <c r="M103" s="28">
        <f>K103*L103</f>
        <v>3.9</v>
      </c>
      <c r="N103" s="103" t="s">
        <v>361</v>
      </c>
      <c r="O103" s="104">
        <v>0.88</v>
      </c>
      <c r="P103" s="158">
        <v>45911</v>
      </c>
      <c r="Q103" s="158">
        <v>45932</v>
      </c>
      <c r="R103" s="28">
        <f>(K103-O103)/O103*100</f>
        <v>10.795454545454543</v>
      </c>
      <c r="S103" s="105">
        <f>IF(INDEX(Historical!$D$7:$D1150,MATCH(B103,Historical!$B$7:$B$1062,0))=0,"n/a",(INDEX(Historical!$C$7:$C$1062,MATCH(B103,Historical!$B$7:$B$1062,0))/INDEX(Historical!$D$7:$D$1062,MATCH(B103,Historical!$B$7:$B$1062,0))-1)*100)</f>
        <v>10.213414634146357</v>
      </c>
      <c r="T103" s="105">
        <f>IF(INDEX(Historical!$F$7:$F$1062,MATCH(B103,Historical!$B$7:$B$1062,0))=0,"n/a",((INDEX(Historical!$C$7:$C$1062,MATCH(B103,Historical!$B$7:$B$1062,0))/INDEX(Historical!$F$7:$F$1062,MATCH(B103,Historical!$B$7:$B$1062,0)))^(1/3)-1)*100)</f>
        <v>10.975610220074561</v>
      </c>
      <c r="U103" s="105">
        <f>IF(INDEX(Historical!$H$7:$H$1062,MATCH(B103,Historical!$B$7:$B$1062,0))=0,"n/a",((INDEX(Historical!$C$7:$C$1062,MATCH(B103,Historical!$B$7:$B$1062,0))/INDEX(Historical!$H$7:$H$1062,MATCH(B103,Historical!$B$7:$B$1062,0)))^(1/5)-1)*100)</f>
        <v>10.492997488481738</v>
      </c>
      <c r="V103" s="105">
        <f>IF(INDEX(Historical!$M$7:$M$1062,MATCH(B103,Historical!$B$7:$B$1062,0))=0,"n/a",((INDEX(Historical!$C$7:$C$1062,MATCH(B103,Historical!$B$7:$B$1062,0))/INDEX(Historical!$M$7:$M$1062,MATCH(B103,Historical!$B$7:$B$1062,0)))^(1/10)-1)*100)</f>
        <v>12.532646427804739</v>
      </c>
      <c r="W103" s="106">
        <f>IF(OR(U103&lt;=0,U103="n/a",V103&lt;=0,V103="n/a"),"n/a",U103/V103)</f>
        <v>0.83725313316125582</v>
      </c>
      <c r="X103" s="107">
        <f>IF(OR(AJ103&lt;=0,AJ103="n/a",U103&lt;=0,U103="n/a"),"n/a",U103/AJ103)</f>
        <v>0.84552759778257358</v>
      </c>
      <c r="Y103" s="55"/>
      <c r="Z103" s="101">
        <f>IF(OR(AC103&lt;0.01,AC103="n/a"),"n/a",M103/AC103*100)</f>
        <v>41.755888650963598</v>
      </c>
      <c r="AA103" s="109">
        <f>IF(OR(AC103&lt;0.01,AC103="n/a"),"n/a",I103/AC103)</f>
        <v>16.482869379014989</v>
      </c>
      <c r="AB103" s="71">
        <v>12</v>
      </c>
      <c r="AC103" s="100">
        <v>9.34</v>
      </c>
      <c r="AD103" s="100">
        <v>1.48</v>
      </c>
      <c r="AE103" s="100">
        <v>2.4300000000000002</v>
      </c>
      <c r="AF103" s="100">
        <v>6.32</v>
      </c>
      <c r="AG103" s="100">
        <v>42.32</v>
      </c>
      <c r="AH103" s="100">
        <v>11.72</v>
      </c>
      <c r="AI103" s="100">
        <v>8.8800000000000008</v>
      </c>
      <c r="AJ103" s="100">
        <v>12.41</v>
      </c>
      <c r="AK103" s="100">
        <v>9.99</v>
      </c>
      <c r="AL103" s="100">
        <v>17810</v>
      </c>
      <c r="AM103" s="100">
        <v>0.44</v>
      </c>
      <c r="AN103" s="100">
        <v>1.21</v>
      </c>
      <c r="AO103" s="110">
        <f>IF(U103="n/a","n/a",IF(AA103&lt;0,"n/a",IF(AA103="n/a","n/a",J103+U103-AA103)))</f>
        <v>-3.4565818613029826</v>
      </c>
      <c r="AP103" s="111">
        <f>IF(U103="n/a","n/a",J103+U103)</f>
        <v>13.026287517712007</v>
      </c>
      <c r="AQ103" s="112">
        <f>IF(OR(AC103&lt;0.01,AC103="n/a",AF103="n/a"),"n/a",(I103/SQRT(22.5*AC103*(I103/AF103))-1)*100)</f>
        <v>115.17097540263674</v>
      </c>
      <c r="AR103" s="101">
        <f>INDEX(Historical!$C$7:$C$1063,MATCH(B103,Historical!$B$7:$B$1063,0))*IF(AH103="n/a",1.03,IF(AH103&lt;0,1.01,IF(AH103&gt;10,1.1,(1+AH103/100))))</f>
        <v>3.9765000000000006</v>
      </c>
      <c r="AS103" s="109">
        <f>IF($AI103="n/a",1.03*AR103,IF($AI103&lt;0,1.01*AR103,IF($AI103&gt;10,1.1*AR103,(1+$AI103/100)*AR103)))</f>
        <v>4.3296132000000007</v>
      </c>
      <c r="AT103" s="109">
        <f>IF($AK103="n/a",1.03*AS103,IF($AK103&lt;0,1.01*AS103,IF($AK103&gt;10,1.1*AS103,(1+$AK103/100)*AS103)))</f>
        <v>4.7621415586800016</v>
      </c>
      <c r="AU103" s="109">
        <f>IF($AK103="n/a",1.03*AT103,IF($AK103&lt;0,1.01*AT103,IF($AK103&gt;10,1.1*AT103,(1+$AK103/100)*AT103)))</f>
        <v>5.2378795003921343</v>
      </c>
      <c r="AV103" s="109">
        <f>IF($AK103="n/a",1.03*AU103,IF($AK103&lt;0,1.01*AU103,IF($AK103&gt;10,1.1*AU103,(1+$AK103/100)*AU103)))</f>
        <v>5.7611436624813095</v>
      </c>
      <c r="AW103" s="109">
        <f>SUM(AR103:AV103)</f>
        <v>24.067277921553448</v>
      </c>
      <c r="AX103" s="113">
        <f>AW103/I103*100</f>
        <v>15.6331782536885</v>
      </c>
      <c r="AY103" s="100">
        <v>0.88</v>
      </c>
      <c r="AZ103" s="100">
        <v>15.03</v>
      </c>
      <c r="BA103" s="100">
        <v>-43.38</v>
      </c>
      <c r="BB103" s="100">
        <v>4.63</v>
      </c>
      <c r="BC103" s="100">
        <v>-16.14</v>
      </c>
      <c r="BE103" s="12">
        <v>2007</v>
      </c>
      <c r="BF103" s="12">
        <f>IF(BE103&gt;2020,0,IF(BE103&gt;2008,1,IF(BE103&gt;2001,2,IF(BE103&gt;1990,3,IF(BE103&gt;1980,4,IF(BE103&gt;1973,5,IF(BE103&gt;1970,6,IF(BE103&gt;1960,7,IF(BE103&gt;1958,8,IF(BE103&gt;1953,9,10))))))))))</f>
        <v>2</v>
      </c>
      <c r="BG103" s="100">
        <v>12.889999999999999</v>
      </c>
      <c r="BH103" t="s">
        <v>121</v>
      </c>
      <c r="BI103" t="s">
        <v>122</v>
      </c>
    </row>
    <row r="104" spans="1:61" ht="11.25" customHeight="1" x14ac:dyDescent="0.2">
      <c r="A104" s="123" t="s">
        <v>200</v>
      </c>
      <c r="B104" s="55" t="s">
        <v>201</v>
      </c>
      <c r="C104" s="156" t="s">
        <v>116</v>
      </c>
      <c r="D104" s="98" t="s">
        <v>117</v>
      </c>
      <c r="E104" s="157">
        <v>40</v>
      </c>
      <c r="F104" s="2">
        <v>70</v>
      </c>
      <c r="G104" s="2" t="s">
        <v>119</v>
      </c>
      <c r="H104" s="2" t="s">
        <v>119</v>
      </c>
      <c r="I104" s="100">
        <v>94.27</v>
      </c>
      <c r="J104" s="101">
        <f>(M104/I104)*100</f>
        <v>1.0395672005940384</v>
      </c>
      <c r="K104" s="104">
        <v>0.245</v>
      </c>
      <c r="L104" s="71">
        <v>4</v>
      </c>
      <c r="M104" s="28">
        <f>K104*L104</f>
        <v>0.98</v>
      </c>
      <c r="N104" s="103" t="s">
        <v>202</v>
      </c>
      <c r="O104" s="104">
        <v>0.24</v>
      </c>
      <c r="P104" s="158">
        <v>45940</v>
      </c>
      <c r="Q104" s="158">
        <v>45961</v>
      </c>
      <c r="R104" s="28">
        <f>(K104-O104)/O104*100</f>
        <v>2.0833333333333353</v>
      </c>
      <c r="S104" s="105">
        <f>IF(INDEX(Historical!$D$7:$D1151,MATCH(B104,Historical!$B$7:$B$1062,0))=0,"n/a",(INDEX(Historical!$C$7:$C$1062,MATCH(B104,Historical!$B$7:$B$1062,0))/INDEX(Historical!$D$7:$D$1062,MATCH(B104,Historical!$B$7:$B$1062,0))-1)*100)</f>
        <v>2.1164021164021163</v>
      </c>
      <c r="T104" s="105">
        <f>IF(INDEX(Historical!$F$7:$F$1062,MATCH(B104,Historical!$B$7:$B$1062,0))=0,"n/a",((INDEX(Historical!$C$7:$C$1062,MATCH(B104,Historical!$B$7:$B$1062,0))/INDEX(Historical!$F$7:$F$1062,MATCH(B104,Historical!$B$7:$B$1062,0)))^(1/3)-1)*100)</f>
        <v>2.1628292047677578</v>
      </c>
      <c r="U104" s="105">
        <f>IF(INDEX(Historical!$H$7:$H$1062,MATCH(B104,Historical!$B$7:$B$1062,0))=0,"n/a",((INDEX(Historical!$C$7:$C$1062,MATCH(B104,Historical!$B$7:$B$1062,0))/INDEX(Historical!$H$7:$H$1062,MATCH(B104,Historical!$B$7:$B$1062,0)))^(1/5)-1)*100)</f>
        <v>2.0357534046844039</v>
      </c>
      <c r="V104" s="105">
        <f>IF(INDEX(Historical!$M$7:$M$1062,MATCH(B104,Historical!$B$7:$B$1062,0))=0,"n/a",((INDEX(Historical!$C$7:$C$1062,MATCH(B104,Historical!$B$7:$B$1062,0))/INDEX(Historical!$M$7:$M$1062,MATCH(B104,Historical!$B$7:$B$1062,0)))^(1/10)-1)*100)</f>
        <v>1.8610684319620097</v>
      </c>
      <c r="W104" s="106">
        <f>IF(OR(U104&lt;=0,U104="n/a",V104&lt;=0,V104="n/a"),"n/a",U104/V104)</f>
        <v>1.0938627348260561</v>
      </c>
      <c r="X104" s="107">
        <f>IF(OR(AJ104&lt;=0,AJ104="n/a",U104&lt;=0,U104="n/a"),"n/a",U104/AJ104)</f>
        <v>0.15341020381947276</v>
      </c>
      <c r="Y104" s="55"/>
      <c r="Z104" s="101">
        <f>IF(OR(AC104&lt;0.01,AC104="n/a"),"n/a",M104/AC104*100)</f>
        <v>22.323462414578586</v>
      </c>
      <c r="AA104" s="109">
        <f>IF(OR(AC104&lt;0.01,AC104="n/a"),"n/a",I104/AC104)</f>
        <v>21.473804100227792</v>
      </c>
      <c r="AB104" s="71">
        <v>7</v>
      </c>
      <c r="AC104" s="100">
        <v>4.3899999999999997</v>
      </c>
      <c r="AD104" s="100">
        <v>1.3</v>
      </c>
      <c r="AE104" s="100">
        <v>2.74</v>
      </c>
      <c r="AF104" s="100">
        <v>3.31</v>
      </c>
      <c r="AG104" s="100">
        <v>16.7</v>
      </c>
      <c r="AH104" s="100">
        <v>14.67</v>
      </c>
      <c r="AI104" s="100">
        <v>11.85</v>
      </c>
      <c r="AJ104" s="100">
        <v>13.270000000000001</v>
      </c>
      <c r="AK104" s="100">
        <v>12.27</v>
      </c>
      <c r="AL104" s="100">
        <v>4440</v>
      </c>
      <c r="AM104" s="100">
        <v>10.25</v>
      </c>
      <c r="AN104" s="100">
        <v>7.0000000000000007E-2</v>
      </c>
      <c r="AO104" s="110">
        <f>IF(U104="n/a","n/a",IF(AA104&lt;0,"n/a",IF(AA104="n/a","n/a",J104+U104-AA104)))</f>
        <v>-18.39848349494935</v>
      </c>
      <c r="AP104" s="111">
        <f>IF(U104="n/a","n/a",J104+U104)</f>
        <v>3.0753206052784421</v>
      </c>
      <c r="AQ104" s="112">
        <f>IF(OR(AC104&lt;0.01,AC104="n/a",AF104="n/a"),"n/a",(I104/SQRT(22.5*AC104*(I104/AF104))-1)*100)</f>
        <v>77.736748619041734</v>
      </c>
      <c r="AR104" s="101">
        <f>INDEX(Historical!$C$7:$C$1063,MATCH(B104,Historical!$B$7:$B$1063,0))*IF(AH104="n/a",1.03,IF(AH104&lt;0,1.01,IF(AH104&gt;10,1.1,(1+AH104/100))))</f>
        <v>1.0615000000000001</v>
      </c>
      <c r="AS104" s="109">
        <f>IF($AI104="n/a",1.03*AR104,IF($AI104&lt;0,1.01*AR104,IF($AI104&gt;10,1.1*AR104,(1+$AI104/100)*AR104)))</f>
        <v>1.1676500000000003</v>
      </c>
      <c r="AT104" s="109">
        <f>IF($AK104="n/a",1.03*AS104,IF($AK104&lt;0,1.01*AS104,IF($AK104&gt;10,1.1*AS104,(1+$AK104/100)*AS104)))</f>
        <v>1.2844150000000005</v>
      </c>
      <c r="AU104" s="109">
        <f>IF($AK104="n/a",1.03*AT104,IF($AK104&lt;0,1.01*AT104,IF($AK104&gt;10,1.1*AT104,(1+$AK104/100)*AT104)))</f>
        <v>1.4128565000000006</v>
      </c>
      <c r="AV104" s="109">
        <f>IF($AK104="n/a",1.03*AU104,IF($AK104&lt;0,1.01*AU104,IF($AK104&gt;10,1.1*AU104,(1+$AK104/100)*AU104)))</f>
        <v>1.5541421500000008</v>
      </c>
      <c r="AW104" s="109">
        <f>SUM(AR104:AV104)</f>
        <v>6.4805636500000023</v>
      </c>
      <c r="AX104" s="113">
        <f>AW104/I104*100</f>
        <v>6.8744708284714147</v>
      </c>
      <c r="AY104" s="100">
        <v>0.61</v>
      </c>
      <c r="AZ104" s="100">
        <v>35.620000000000005</v>
      </c>
      <c r="BA104" s="100">
        <v>-5.0500000000000007</v>
      </c>
      <c r="BB104" s="100">
        <v>6.21</v>
      </c>
      <c r="BC104" s="100">
        <v>12.389999999999999</v>
      </c>
      <c r="BE104" s="12">
        <v>1986</v>
      </c>
      <c r="BF104" s="12">
        <f>IF(BE104&gt;2020,0,IF(BE104&gt;2008,1,IF(BE104&gt;2001,2,IF(BE104&gt;1990,3,IF(BE104&gt;1980,4,IF(BE104&gt;1973,5,IF(BE104&gt;1970,6,IF(BE104&gt;1960,7,IF(BE104&gt;1958,8,IF(BE104&gt;1953,9,10))))))))))</f>
        <v>4</v>
      </c>
      <c r="BG104" s="100">
        <v>11.88</v>
      </c>
      <c r="BH104" t="s">
        <v>121</v>
      </c>
      <c r="BI104" t="s">
        <v>122</v>
      </c>
    </row>
    <row r="105" spans="1:61" ht="11.25" customHeight="1" x14ac:dyDescent="0.2">
      <c r="A105" s="55" t="s">
        <v>203</v>
      </c>
      <c r="B105" s="55" t="s">
        <v>204</v>
      </c>
      <c r="C105" s="156" t="s">
        <v>134</v>
      </c>
      <c r="D105" s="98" t="s">
        <v>135</v>
      </c>
      <c r="E105" s="157">
        <v>32</v>
      </c>
      <c r="F105" s="2">
        <v>111</v>
      </c>
      <c r="G105" s="2" t="s">
        <v>146</v>
      </c>
      <c r="H105" s="2" t="s">
        <v>146</v>
      </c>
      <c r="I105" s="100">
        <v>70.400000000000006</v>
      </c>
      <c r="J105" s="101">
        <f>(M105/I105)*100</f>
        <v>0.9375</v>
      </c>
      <c r="K105" s="104">
        <v>0.16500000000000001</v>
      </c>
      <c r="L105" s="71">
        <v>4</v>
      </c>
      <c r="M105" s="28">
        <f>K105*L105</f>
        <v>0.66</v>
      </c>
      <c r="N105" s="103" t="s">
        <v>205</v>
      </c>
      <c r="O105" s="104">
        <v>0.15</v>
      </c>
      <c r="P105" s="158">
        <v>45966</v>
      </c>
      <c r="Q105" s="158">
        <v>45973</v>
      </c>
      <c r="R105" s="28">
        <f>(K105-O105)/O105*100</f>
        <v>10.000000000000009</v>
      </c>
      <c r="S105" s="105">
        <f>IF(INDEX(Historical!$D$7:$D1152,MATCH(B105,Historical!$B$7:$B$1062,0))=0,"n/a",(INDEX(Historical!$C$7:$C$1062,MATCH(B105,Historical!$B$7:$B$1062,0))/INDEX(Historical!$D$7:$D$1062,MATCH(B105,Historical!$B$7:$B$1062,0))-1)*100)</f>
        <v>13.888888888888884</v>
      </c>
      <c r="T105" s="105">
        <f>IF(INDEX(Historical!$F$7:$F$1062,MATCH(B105,Historical!$B$7:$B$1062,0))=0,"n/a",((INDEX(Historical!$C$7:$C$1062,MATCH(B105,Historical!$B$7:$B$1062,0))/INDEX(Historical!$F$7:$F$1062,MATCH(B105,Historical!$B$7:$B$1062,0)))^(1/3)-1)*100)</f>
        <v>13.331194834628501</v>
      </c>
      <c r="U105" s="105">
        <f>IF(INDEX(Historical!$H$7:$H$1062,MATCH(B105,Historical!$B$7:$B$1062,0))=0,"n/a",((INDEX(Historical!$C$7:$C$1062,MATCH(B105,Historical!$B$7:$B$1062,0))/INDEX(Historical!$H$7:$H$1062,MATCH(B105,Historical!$B$7:$B$1062,0)))^(1/5)-1)*100)</f>
        <v>12.094437340342456</v>
      </c>
      <c r="V105" s="105">
        <f>IF(INDEX(Historical!$M$7:$M$1062,MATCH(B105,Historical!$B$7:$B$1062,0))=0,"n/a",((INDEX(Historical!$C$7:$C$1062,MATCH(B105,Historical!$B$7:$B$1062,0))/INDEX(Historical!$M$7:$M$1062,MATCH(B105,Historical!$B$7:$B$1062,0)))^(1/10)-1)*100)</f>
        <v>10.516889398199481</v>
      </c>
      <c r="W105" s="106">
        <f>IF(OR(U105&lt;=0,U105="n/a",V105&lt;=0,V105="n/a"),"n/a",U105/V105)</f>
        <v>1.1500013818166668</v>
      </c>
      <c r="X105" s="107">
        <f>IF(OR(AJ105&lt;=0,AJ105="n/a",U105&lt;=0,U105="n/a"),"n/a",U105/AJ105)</f>
        <v>0.90391908373261998</v>
      </c>
      <c r="Y105" s="161"/>
      <c r="Z105" s="101">
        <f>IF(OR(AC105&lt;0.01,AC105="n/a"),"n/a",M105/AC105*100)</f>
        <v>20.88607594936709</v>
      </c>
      <c r="AA105" s="109">
        <f>IF(OR(AC105&lt;0.01,AC105="n/a"),"n/a",I105/AC105)</f>
        <v>22.278481012658229</v>
      </c>
      <c r="AB105" s="71">
        <v>12</v>
      </c>
      <c r="AC105" s="100">
        <v>3.16</v>
      </c>
      <c r="AD105" s="100">
        <v>1.98</v>
      </c>
      <c r="AE105" s="100">
        <v>3.47</v>
      </c>
      <c r="AF105" s="100">
        <v>1.85</v>
      </c>
      <c r="AG105" s="100">
        <v>9.85</v>
      </c>
      <c r="AH105" s="100">
        <v>5.2299999999999995</v>
      </c>
      <c r="AI105" s="100">
        <v>7.93</v>
      </c>
      <c r="AJ105" s="100">
        <v>13.38</v>
      </c>
      <c r="AK105" s="100">
        <v>7.3400000000000007</v>
      </c>
      <c r="AL105" s="100">
        <v>23560</v>
      </c>
      <c r="AM105" s="100">
        <v>14.7</v>
      </c>
      <c r="AN105" s="100">
        <v>0.64</v>
      </c>
      <c r="AO105" s="110">
        <f>IF(U105="n/a","n/a",IF(AA105&lt;0,"n/a",IF(AA105="n/a","n/a",J105+U105-AA105)))</f>
        <v>-9.2465436723157737</v>
      </c>
      <c r="AP105" s="111">
        <f>IF(U105="n/a","n/a",J105+U105)</f>
        <v>13.031937340342456</v>
      </c>
      <c r="AQ105" s="112">
        <f>IF(OR(AC105&lt;0.01,AC105="n/a",AF105="n/a"),"n/a",(I105/SQRT(22.5*AC105*(I105/AF105))-1)*100)</f>
        <v>35.343496947446383</v>
      </c>
      <c r="AR105" s="101">
        <f>INDEX(Historical!$C$7:$C$1063,MATCH(B105,Historical!$B$7:$B$1063,0))*IF(AH105="n/a",1.03,IF(AH105&lt;0,1.01,IF(AH105&gt;10,1.1,(1+AH105/100))))</f>
        <v>0.64716450000000003</v>
      </c>
      <c r="AS105" s="109">
        <f>IF($AI105="n/a",1.03*AR105,IF($AI105&lt;0,1.01*AR105,IF($AI105&gt;10,1.1*AR105,(1+$AI105/100)*AR105)))</f>
        <v>0.69848464484999995</v>
      </c>
      <c r="AT105" s="109">
        <f>IF($AK105="n/a",1.03*AS105,IF($AK105&lt;0,1.01*AS105,IF($AK105&gt;10,1.1*AS105,(1+$AK105/100)*AS105)))</f>
        <v>0.74975341778198989</v>
      </c>
      <c r="AU105" s="109">
        <f>IF($AK105="n/a",1.03*AT105,IF($AK105&lt;0,1.01*AT105,IF($AK105&gt;10,1.1*AT105,(1+$AK105/100)*AT105)))</f>
        <v>0.80478531864718783</v>
      </c>
      <c r="AV105" s="109">
        <f>IF($AK105="n/a",1.03*AU105,IF($AK105&lt;0,1.01*AU105,IF($AK105&gt;10,1.1*AU105,(1+$AK105/100)*AU105)))</f>
        <v>0.86385656103589137</v>
      </c>
      <c r="AW105" s="109">
        <f>SUM(AR105:AV105)</f>
        <v>3.7640444423150687</v>
      </c>
      <c r="AX105" s="113">
        <f>AW105/I105*100</f>
        <v>5.3466540373793583</v>
      </c>
      <c r="AY105" s="100">
        <v>0.57999999999999996</v>
      </c>
      <c r="AZ105" s="100">
        <v>30.819999999999997</v>
      </c>
      <c r="BA105" s="100">
        <v>-28.38</v>
      </c>
      <c r="BB105" s="100">
        <v>11.05</v>
      </c>
      <c r="BC105" s="100">
        <v>-0.72</v>
      </c>
      <c r="BE105" s="12">
        <v>1995</v>
      </c>
      <c r="BF105" s="12">
        <f>IF(BE105&gt;2020,0,IF(BE105&gt;2008,1,IF(BE105&gt;2001,2,IF(BE105&gt;1990,3,IF(BE105&gt;1980,4,IF(BE105&gt;1973,5,IF(BE105&gt;1970,6,IF(BE105&gt;1960,7,IF(BE105&gt;1958,8,IF(BE105&gt;1953,9,10))))))))))</f>
        <v>3</v>
      </c>
      <c r="BG105" s="100">
        <v>4.29</v>
      </c>
      <c r="BH105" t="s">
        <v>121</v>
      </c>
      <c r="BI105" t="s">
        <v>122</v>
      </c>
    </row>
    <row r="106" spans="1:61" ht="11.25" customHeight="1" x14ac:dyDescent="0.2">
      <c r="A106" s="116" t="s">
        <v>1407</v>
      </c>
      <c r="B106" s="55" t="s">
        <v>1408</v>
      </c>
      <c r="C106" s="156" t="s">
        <v>300</v>
      </c>
      <c r="D106" s="98" t="s">
        <v>323</v>
      </c>
      <c r="E106" s="157">
        <v>6</v>
      </c>
      <c r="F106" s="2">
        <v>628</v>
      </c>
      <c r="G106" s="2" t="s">
        <v>146</v>
      </c>
      <c r="H106" s="2" t="s">
        <v>146</v>
      </c>
      <c r="I106" s="100">
        <v>31.51</v>
      </c>
      <c r="J106" s="101">
        <f>(M106/I106)*100</f>
        <v>3.9035226912091394</v>
      </c>
      <c r="K106" s="104">
        <v>0.3075</v>
      </c>
      <c r="L106" s="71">
        <v>4</v>
      </c>
      <c r="M106" s="28">
        <f>K106*L106</f>
        <v>1.23</v>
      </c>
      <c r="N106" s="103" t="s">
        <v>209</v>
      </c>
      <c r="O106" s="104">
        <v>0.28749999999999998</v>
      </c>
      <c r="P106" s="158">
        <v>46027</v>
      </c>
      <c r="Q106" s="158">
        <v>46037</v>
      </c>
      <c r="R106" s="28">
        <f>(K106-O106)/O106*100</f>
        <v>6.9565217391304417</v>
      </c>
      <c r="S106" s="105">
        <f>IF(INDEX(Historical!$D$7:$D1153,MATCH(B106,Historical!$B$7:$B$1062,0))=0,"n/a",(INDEX(Historical!$C$7:$C$1062,MATCH(B106,Historical!$B$7:$B$1062,0))/INDEX(Historical!$D$7:$D$1062,MATCH(B106,Historical!$B$7:$B$1062,0))-1)*100)</f>
        <v>5.504587155963292</v>
      </c>
      <c r="T106" s="105">
        <f>IF(INDEX(Historical!$F$7:$F$1062,MATCH(B106,Historical!$B$7:$B$1062,0))=0,"n/a",((INDEX(Historical!$C$7:$C$1062,MATCH(B106,Historical!$B$7:$B$1062,0))/INDEX(Historical!$F$7:$F$1062,MATCH(B106,Historical!$B$7:$B$1062,0)))^(1/3)-1)*100)</f>
        <v>6.2043248506999493</v>
      </c>
      <c r="U106" s="105">
        <f>IF(INDEX(Historical!$H$7:$H$1062,MATCH(B106,Historical!$B$7:$B$1062,0))=0,"n/a",((INDEX(Historical!$C$7:$C$1062,MATCH(B106,Historical!$B$7:$B$1062,0))/INDEX(Historical!$H$7:$H$1062,MATCH(B106,Historical!$B$7:$B$1062,0)))^(1/5)-1)*100)</f>
        <v>15.070658116953428</v>
      </c>
      <c r="V106" s="105">
        <f>IF(INDEX(Historical!$M$7:$M$1062,MATCH(B106,Historical!$B$7:$B$1062,0))=0,"n/a",((INDEX(Historical!$C$7:$C$1062,MATCH(B106,Historical!$B$7:$B$1062,0))/INDEX(Historical!$M$7:$M$1062,MATCH(B106,Historical!$B$7:$B$1062,0)))^(1/10)-1)*100)</f>
        <v>2.4815140714989026</v>
      </c>
      <c r="W106" s="106">
        <f>IF(OR(U106&lt;=0,U106="n/a",V106&lt;=0,V106="n/a"),"n/a",U106/V106)</f>
        <v>6.0731705252230697</v>
      </c>
      <c r="X106" s="107">
        <f>IF(OR(AJ106&lt;=0,AJ106="n/a",U106&lt;=0,U106="n/a"),"n/a",U106/AJ106)</f>
        <v>0.59567818644084691</v>
      </c>
      <c r="Y106" s="162"/>
      <c r="Z106" s="101">
        <f>IF(OR(AC106&lt;0.01,AC106="n/a"),"n/a",M106/AC106*100)</f>
        <v>87.857142857142861</v>
      </c>
      <c r="AA106" s="109">
        <f>IF(OR(AC106&lt;0.01,AC106="n/a"),"n/a",I106/AC106)</f>
        <v>22.50714285714286</v>
      </c>
      <c r="AB106" s="71">
        <v>12</v>
      </c>
      <c r="AC106" s="100">
        <v>1.4</v>
      </c>
      <c r="AD106" s="100" t="s">
        <v>142</v>
      </c>
      <c r="AE106" s="100">
        <v>6.89</v>
      </c>
      <c r="AF106" s="100">
        <v>3.2</v>
      </c>
      <c r="AG106" s="100">
        <v>14.46</v>
      </c>
      <c r="AH106" s="100">
        <v>-8.23</v>
      </c>
      <c r="AI106" s="100">
        <v>-3.95</v>
      </c>
      <c r="AJ106" s="100">
        <v>25.3</v>
      </c>
      <c r="AK106" s="100">
        <v>-1.23</v>
      </c>
      <c r="AL106" s="100">
        <v>9670</v>
      </c>
      <c r="AM106" s="100">
        <v>1.26</v>
      </c>
      <c r="AN106" s="100">
        <v>1.83</v>
      </c>
      <c r="AO106" s="110">
        <f>IF(U106="n/a","n/a",IF(AA106&lt;0,"n/a",IF(AA106="n/a","n/a",J106+U106-AA106)))</f>
        <v>-3.5329620489802913</v>
      </c>
      <c r="AP106" s="111">
        <f>IF(U106="n/a","n/a",J106+U106)</f>
        <v>18.974180808162568</v>
      </c>
      <c r="AQ106" s="112">
        <f>IF(OR(AC106&lt;0.01,AC106="n/a",AF106="n/a"),"n/a",(I106/SQRT(22.5*AC106*(I106/AF106))-1)*100)</f>
        <v>78.913830460807972</v>
      </c>
      <c r="AR106" s="101">
        <f>INDEX(Historical!$C$7:$C$1063,MATCH(B106,Historical!$B$7:$B$1063,0))*IF(AH106="n/a",1.03,IF(AH106&lt;0,1.01,IF(AH106&gt;10,1.1,(1+AH106/100))))</f>
        <v>1.1615</v>
      </c>
      <c r="AS106" s="109">
        <f>IF($AI106="n/a",1.03*AR106,IF($AI106&lt;0,1.01*AR106,IF($AI106&gt;10,1.1*AR106,(1+$AI106/100)*AR106)))</f>
        <v>1.1731149999999999</v>
      </c>
      <c r="AT106" s="109">
        <f>IF($AK106="n/a",1.03*AS106,IF($AK106&lt;0,1.01*AS106,IF($AK106&gt;10,1.1*AS106,(1+$AK106/100)*AS106)))</f>
        <v>1.1848461499999998</v>
      </c>
      <c r="AU106" s="109">
        <f>IF($AK106="n/a",1.03*AT106,IF($AK106&lt;0,1.01*AT106,IF($AK106&gt;10,1.1*AT106,(1+$AK106/100)*AT106)))</f>
        <v>1.1966946114999999</v>
      </c>
      <c r="AV106" s="109">
        <f>IF($AK106="n/a",1.03*AU106,IF($AK106&lt;0,1.01*AU106,IF($AK106&gt;10,1.1*AU106,(1+$AK106/100)*AU106)))</f>
        <v>1.2086615576149999</v>
      </c>
      <c r="AW106" s="109">
        <f>SUM(AR106:AV106)</f>
        <v>5.9248173191149993</v>
      </c>
      <c r="AX106" s="113">
        <f>AW106/I106*100</f>
        <v>18.802974671897807</v>
      </c>
      <c r="AY106" s="100">
        <v>0.96</v>
      </c>
      <c r="AZ106" s="100">
        <v>27.800000000000004</v>
      </c>
      <c r="BA106" s="100">
        <v>-4.1099999999999994</v>
      </c>
      <c r="BB106" s="100">
        <v>0.15</v>
      </c>
      <c r="BC106" s="100">
        <v>9.41</v>
      </c>
      <c r="BE106" s="12">
        <v>2021</v>
      </c>
      <c r="BF106" s="12">
        <f>IF(BE106&gt;2020,0,IF(BE106&gt;2008,1,IF(BE106&gt;2001,2,IF(BE106&gt;1990,3,IF(BE106&gt;1980,4,IF(BE106&gt;1973,5,IF(BE106&gt;1970,6,IF(BE106&gt;1960,7,IF(BE106&gt;1958,8,IF(BE106&gt;1953,9,10))))))))))</f>
        <v>0</v>
      </c>
      <c r="BG106" s="100">
        <v>4.9000000000000004</v>
      </c>
      <c r="BH106" t="s">
        <v>121</v>
      </c>
      <c r="BI106" t="s">
        <v>302</v>
      </c>
    </row>
    <row r="107" spans="1:61" ht="11.25" customHeight="1" x14ac:dyDescent="0.2">
      <c r="A107" s="116" t="s">
        <v>1409</v>
      </c>
      <c r="B107" s="55" t="s">
        <v>1410</v>
      </c>
      <c r="C107" s="156" t="s">
        <v>134</v>
      </c>
      <c r="D107" s="98" t="s">
        <v>157</v>
      </c>
      <c r="E107" s="157">
        <v>7</v>
      </c>
      <c r="F107" s="2">
        <v>590</v>
      </c>
      <c r="G107" s="2" t="s">
        <v>146</v>
      </c>
      <c r="H107" s="2" t="s">
        <v>146</v>
      </c>
      <c r="I107" s="100">
        <v>50.28</v>
      </c>
      <c r="J107" s="101">
        <f>(M107/I107)*100</f>
        <v>2.1479713603818618</v>
      </c>
      <c r="K107" s="104">
        <v>0.27</v>
      </c>
      <c r="L107" s="71">
        <v>4</v>
      </c>
      <c r="M107" s="28">
        <f>K107*L107</f>
        <v>1.08</v>
      </c>
      <c r="N107" s="103" t="s">
        <v>866</v>
      </c>
      <c r="O107" s="104">
        <v>0.24</v>
      </c>
      <c r="P107" s="158">
        <v>45919</v>
      </c>
      <c r="Q107" s="158">
        <v>45937</v>
      </c>
      <c r="R107" s="28">
        <f>(K107-O107)/O107*100</f>
        <v>12.500000000000011</v>
      </c>
      <c r="S107" s="105">
        <f>IF(INDEX(Historical!$D$7:$D1154,MATCH(B107,Historical!$B$7:$B$1062,0))=0,"n/a",(INDEX(Historical!$C$7:$C$1062,MATCH(B107,Historical!$B$7:$B$1062,0))/INDEX(Historical!$D$7:$D$1062,MATCH(B107,Historical!$B$7:$B$1062,0))-1)*100)</f>
        <v>13.793103448275868</v>
      </c>
      <c r="T107" s="105">
        <f>IF(INDEX(Historical!$F$7:$F$1062,MATCH(B107,Historical!$B$7:$B$1062,0))=0,"n/a",((INDEX(Historical!$C$7:$C$1062,MATCH(B107,Historical!$B$7:$B$1062,0))/INDEX(Historical!$F$7:$F$1062,MATCH(B107,Historical!$B$7:$B$1062,0)))^(1/3)-1)*100)</f>
        <v>23.939750340289301</v>
      </c>
      <c r="U107" s="105">
        <f>IF(INDEX(Historical!$H$7:$H$1062,MATCH(B107,Historical!$B$7:$B$1062,0))=0,"n/a",((INDEX(Historical!$C$7:$C$1062,MATCH(B107,Historical!$B$7:$B$1062,0))/INDEX(Historical!$H$7:$H$1062,MATCH(B107,Historical!$B$7:$B$1062,0)))^(1/5)-1)*100)</f>
        <v>19.280724296322106</v>
      </c>
      <c r="V107" s="105" t="str">
        <f>IF(INDEX(Historical!$M$7:$M$1062,MATCH(B107,Historical!$B$7:$B$1062,0))=0,"n/a",((INDEX(Historical!$C$7:$C$1062,MATCH(B107,Historical!$B$7:$B$1062,0))/INDEX(Historical!$M$7:$M$1062,MATCH(B107,Historical!$B$7:$B$1062,0)))^(1/10)-1)*100)</f>
        <v>n/a</v>
      </c>
      <c r="W107" s="106" t="str">
        <f>IF(OR(U107&lt;=0,U107="n/a",V107&lt;=0,V107="n/a"),"n/a",U107/V107)</f>
        <v>n/a</v>
      </c>
      <c r="X107" s="107">
        <f>IF(OR(AJ107&lt;=0,AJ107="n/a",U107&lt;=0,U107="n/a"),"n/a",U107/AJ107)</f>
        <v>1.1361652502252273</v>
      </c>
      <c r="Y107" s="165"/>
      <c r="Z107" s="101">
        <f>IF(OR(AC107&lt;0.01,AC107="n/a"),"n/a",M107/AC107*100)</f>
        <v>24.71395881006865</v>
      </c>
      <c r="AA107" s="109">
        <f>IF(OR(AC107&lt;0.01,AC107="n/a"),"n/a",I107/AC107)</f>
        <v>11.505720823798628</v>
      </c>
      <c r="AB107" s="71">
        <v>12</v>
      </c>
      <c r="AC107" s="100">
        <v>4.37</v>
      </c>
      <c r="AD107" s="100" t="s">
        <v>142</v>
      </c>
      <c r="AE107" s="100">
        <v>3.46</v>
      </c>
      <c r="AF107" s="100">
        <v>1.8</v>
      </c>
      <c r="AG107" s="100">
        <v>16.850000000000001</v>
      </c>
      <c r="AH107" s="100">
        <v>-1.8499999999999999</v>
      </c>
      <c r="AI107" s="100">
        <v>1.3599999999999999</v>
      </c>
      <c r="AJ107" s="100">
        <v>16.97</v>
      </c>
      <c r="AK107" s="100" t="s">
        <v>142</v>
      </c>
      <c r="AL107" s="100">
        <v>478.64</v>
      </c>
      <c r="AM107" s="100">
        <v>56.65</v>
      </c>
      <c r="AN107" s="100">
        <v>0</v>
      </c>
      <c r="AO107" s="110">
        <f>IF(U107="n/a","n/a",IF(AA107&lt;0,"n/a",IF(AA107="n/a","n/a",J107+U107-AA107)))</f>
        <v>9.9229748329053411</v>
      </c>
      <c r="AP107" s="111">
        <f>IF(U107="n/a","n/a",J107+U107)</f>
        <v>21.428695656703969</v>
      </c>
      <c r="AQ107" s="112">
        <f>IF(OR(AC107&lt;0.01,AC107="n/a",AF107="n/a"),"n/a",(I107/SQRT(22.5*AC107*(I107/AF107))-1)*100)</f>
        <v>-4.0595150156155331</v>
      </c>
      <c r="AR107" s="101">
        <f>INDEX(Historical!$C$7:$C$1063,MATCH(B107,Historical!$B$7:$B$1063,0))*IF(AH107="n/a",1.03,IF(AH107&lt;0,1.01,IF(AH107&gt;10,1.1,(1+AH107/100))))</f>
        <v>0.99990000000000001</v>
      </c>
      <c r="AS107" s="109">
        <f>IF($AI107="n/a",1.03*AR107,IF($AI107&lt;0,1.01*AR107,IF($AI107&gt;10,1.1*AR107,(1+$AI107/100)*AR107)))</f>
        <v>1.0134986400000001</v>
      </c>
      <c r="AT107" s="109">
        <f>IF($AK107="n/a",1.03*AS107,IF($AK107&lt;0,1.01*AS107,IF($AK107&gt;10,1.1*AS107,(1+$AK107/100)*AS107)))</f>
        <v>1.0439035992000001</v>
      </c>
      <c r="AU107" s="109">
        <f>IF($AK107="n/a",1.03*AT107,IF($AK107&lt;0,1.01*AT107,IF($AK107&gt;10,1.1*AT107,(1+$AK107/100)*AT107)))</f>
        <v>1.075220707176</v>
      </c>
      <c r="AV107" s="109">
        <f>IF($AK107="n/a",1.03*AU107,IF($AK107&lt;0,1.01*AU107,IF($AK107&gt;10,1.1*AU107,(1+$AK107/100)*AU107)))</f>
        <v>1.10747732839128</v>
      </c>
      <c r="AW107" s="109">
        <f>SUM(AR107:AV107)</f>
        <v>5.2400002747672803</v>
      </c>
      <c r="AX107" s="113">
        <f>AW107/I107*100</f>
        <v>10.421639369067782</v>
      </c>
      <c r="AY107" s="100">
        <v>0.91</v>
      </c>
      <c r="AZ107" s="100">
        <v>31.31</v>
      </c>
      <c r="BA107" s="100">
        <v>-5.12</v>
      </c>
      <c r="BB107" s="100">
        <v>5.67</v>
      </c>
      <c r="BC107" s="100">
        <v>15</v>
      </c>
      <c r="BE107" s="12">
        <v>2019</v>
      </c>
      <c r="BF107" s="12">
        <f>IF(BE107&gt;2020,0,IF(BE107&gt;2008,1,IF(BE107&gt;2001,2,IF(BE107&gt;1990,3,IF(BE107&gt;1980,4,IF(BE107&gt;1973,5,IF(BE107&gt;1970,6,IF(BE107&gt;1960,7,IF(BE107&gt;1958,8,IF(BE107&gt;1953,9,10))))))))))</f>
        <v>1</v>
      </c>
      <c r="BG107" s="100">
        <v>2.2399999999999998</v>
      </c>
      <c r="BH107" t="s">
        <v>121</v>
      </c>
      <c r="BI107" t="s">
        <v>122</v>
      </c>
    </row>
    <row r="108" spans="1:61" ht="11.25" customHeight="1" x14ac:dyDescent="0.2">
      <c r="A108" s="116" t="s">
        <v>684</v>
      </c>
      <c r="B108" s="55" t="s">
        <v>685</v>
      </c>
      <c r="C108" s="156" t="s">
        <v>116</v>
      </c>
      <c r="D108" s="98" t="s">
        <v>329</v>
      </c>
      <c r="E108" s="157">
        <v>11</v>
      </c>
      <c r="F108" s="2">
        <v>490</v>
      </c>
      <c r="G108" s="2" t="s">
        <v>146</v>
      </c>
      <c r="H108" s="2" t="s">
        <v>146</v>
      </c>
      <c r="I108" s="100">
        <v>168.7</v>
      </c>
      <c r="J108" s="101">
        <f>(M108/I108)*100</f>
        <v>0.64018968583283942</v>
      </c>
      <c r="K108" s="104">
        <v>0.27</v>
      </c>
      <c r="L108" s="71">
        <v>4</v>
      </c>
      <c r="M108" s="28">
        <f>K108*L108</f>
        <v>1.08</v>
      </c>
      <c r="N108" s="103" t="s">
        <v>395</v>
      </c>
      <c r="O108" s="104">
        <v>0.25</v>
      </c>
      <c r="P108" s="158">
        <v>46092</v>
      </c>
      <c r="Q108" s="158">
        <v>46108</v>
      </c>
      <c r="R108" s="28">
        <f>(K108-O108)/O108*100</f>
        <v>8.0000000000000071</v>
      </c>
      <c r="S108" s="105">
        <f>IF(INDEX(Historical!$D$7:$D1155,MATCH(B108,Historical!$B$7:$B$1062,0))=0,"n/a",(INDEX(Historical!$C$7:$C$1062,MATCH(B108,Historical!$B$7:$B$1062,0))/INDEX(Historical!$D$7:$D$1062,MATCH(B108,Historical!$B$7:$B$1062,0))-1)*100)</f>
        <v>4.1666666666666741</v>
      </c>
      <c r="T108" s="105">
        <f>IF(INDEX(Historical!$F$7:$F$1062,MATCH(B108,Historical!$B$7:$B$1062,0))=0,"n/a",((INDEX(Historical!$C$7:$C$1062,MATCH(B108,Historical!$B$7:$B$1062,0))/INDEX(Historical!$F$7:$F$1062,MATCH(B108,Historical!$B$7:$B$1062,0)))^(1/3)-1)*100)</f>
        <v>4.3532011211615984</v>
      </c>
      <c r="U108" s="105">
        <f>IF(INDEX(Historical!$H$7:$H$1062,MATCH(B108,Historical!$B$7:$B$1062,0))=0,"n/a",((INDEX(Historical!$C$7:$C$1062,MATCH(B108,Historical!$B$7:$B$1062,0))/INDEX(Historical!$H$7:$H$1062,MATCH(B108,Historical!$B$7:$B$1062,0)))^(1/5)-1)*100)</f>
        <v>5.6421622299043017</v>
      </c>
      <c r="V108" s="105">
        <f>IF(INDEX(Historical!$M$7:$M$1062,MATCH(B108,Historical!$B$7:$B$1062,0))=0,"n/a",((INDEX(Historical!$C$7:$C$1062,MATCH(B108,Historical!$B$7:$B$1062,0))/INDEX(Historical!$M$7:$M$1062,MATCH(B108,Historical!$B$7:$B$1062,0)))^(1/10)-1)*100)</f>
        <v>12.068872384564933</v>
      </c>
      <c r="W108" s="106">
        <f>IF(OR(U108&lt;=0,U108="n/a",V108&lt;=0,V108="n/a"),"n/a",U108/V108)</f>
        <v>0.46749704944433335</v>
      </c>
      <c r="X108" s="107">
        <f>IF(OR(AJ108&lt;=0,AJ108="n/a",U108&lt;=0,U108="n/a"),"n/a",U108/AJ108)</f>
        <v>1.3338444987953433</v>
      </c>
      <c r="Y108" s="123"/>
      <c r="Z108" s="101">
        <f>IF(OR(AC108&lt;0.01,AC108="n/a"),"n/a",M108/AC108*100)</f>
        <v>28.800000000000004</v>
      </c>
      <c r="AA108" s="109">
        <f>IF(OR(AC108&lt;0.01,AC108="n/a"),"n/a",I108/AC108)</f>
        <v>44.986666666666665</v>
      </c>
      <c r="AB108" s="71">
        <v>12</v>
      </c>
      <c r="AC108" s="100">
        <v>3.75</v>
      </c>
      <c r="AD108" s="100">
        <v>2.44</v>
      </c>
      <c r="AE108" s="100">
        <v>4.58</v>
      </c>
      <c r="AF108" s="100">
        <v>12.07</v>
      </c>
      <c r="AG108" s="100">
        <v>28.95</v>
      </c>
      <c r="AH108" s="100">
        <v>17.440000000000001</v>
      </c>
      <c r="AI108" s="100">
        <v>11.09</v>
      </c>
      <c r="AJ108" s="100">
        <v>4.2299999999999995</v>
      </c>
      <c r="AK108" s="100">
        <v>13.200000000000001</v>
      </c>
      <c r="AL108" s="100">
        <v>15460</v>
      </c>
      <c r="AM108" s="100">
        <v>0.8</v>
      </c>
      <c r="AN108" s="100">
        <v>1.58</v>
      </c>
      <c r="AO108" s="110">
        <f>IF(U108="n/a","n/a",IF(AA108&lt;0,"n/a",IF(AA108="n/a","n/a",J108+U108-AA108)))</f>
        <v>-38.704314750929527</v>
      </c>
      <c r="AP108" s="111">
        <f>IF(U108="n/a","n/a",J108+U108)</f>
        <v>6.2823519157371415</v>
      </c>
      <c r="AQ108" s="112">
        <f>IF(OR(AC108&lt;0.01,AC108="n/a",AF108="n/a"),"n/a",(I108/SQRT(22.5*AC108*(I108/AF108))-1)*100)</f>
        <v>391.25194561861434</v>
      </c>
      <c r="AR108" s="101">
        <f>INDEX(Historical!$C$7:$C$1063,MATCH(B108,Historical!$B$7:$B$1063,0))*IF(AH108="n/a",1.03,IF(AH108&lt;0,1.01,IF(AH108&gt;10,1.1,(1+AH108/100))))</f>
        <v>1.1000000000000001</v>
      </c>
      <c r="AS108" s="109">
        <f>IF($AI108="n/a",1.03*AR108,IF($AI108&lt;0,1.01*AR108,IF($AI108&gt;10,1.1*AR108,(1+$AI108/100)*AR108)))</f>
        <v>1.2100000000000002</v>
      </c>
      <c r="AT108" s="109">
        <f>IF($AK108="n/a",1.03*AS108,IF($AK108&lt;0,1.01*AS108,IF($AK108&gt;10,1.1*AS108,(1+$AK108/100)*AS108)))</f>
        <v>1.3310000000000004</v>
      </c>
      <c r="AU108" s="109">
        <f>IF($AK108="n/a",1.03*AT108,IF($AK108&lt;0,1.01*AT108,IF($AK108&gt;10,1.1*AT108,(1+$AK108/100)*AT108)))</f>
        <v>1.4641000000000006</v>
      </c>
      <c r="AV108" s="109">
        <f>IF($AK108="n/a",1.03*AU108,IF($AK108&lt;0,1.01*AU108,IF($AK108&gt;10,1.1*AU108,(1+$AK108/100)*AU108)))</f>
        <v>1.6105100000000008</v>
      </c>
      <c r="AW108" s="109">
        <f>SUM(AR108:AV108)</f>
        <v>6.7156100000000025</v>
      </c>
      <c r="AX108" s="113">
        <f>AW108/I108*100</f>
        <v>3.9808002371072932</v>
      </c>
      <c r="AY108" s="100">
        <v>0.76</v>
      </c>
      <c r="AZ108" s="100">
        <v>17.91</v>
      </c>
      <c r="BA108" s="100">
        <v>-30.240000000000002</v>
      </c>
      <c r="BB108" s="100">
        <v>-10.37</v>
      </c>
      <c r="BC108" s="100">
        <v>-14.56</v>
      </c>
      <c r="BE108" s="12">
        <v>2016</v>
      </c>
      <c r="BF108" s="12">
        <f>IF(BE108&gt;2020,0,IF(BE108&gt;2008,1,IF(BE108&gt;2001,2,IF(BE108&gt;1990,3,IF(BE108&gt;1980,4,IF(BE108&gt;1973,5,IF(BE108&gt;1970,6,IF(BE108&gt;1960,7,IF(BE108&gt;1958,8,IF(BE108&gt;1953,9,10))))))))))</f>
        <v>1</v>
      </c>
      <c r="BG108" s="100">
        <v>9.34</v>
      </c>
      <c r="BH108" t="s">
        <v>121</v>
      </c>
      <c r="BI108" t="s">
        <v>122</v>
      </c>
    </row>
    <row r="109" spans="1:61" ht="11.25" customHeight="1" x14ac:dyDescent="0.2">
      <c r="A109" s="55" t="s">
        <v>206</v>
      </c>
      <c r="B109" s="55" t="s">
        <v>207</v>
      </c>
      <c r="C109" s="156" t="s">
        <v>180</v>
      </c>
      <c r="D109" s="98" t="s">
        <v>208</v>
      </c>
      <c r="E109" s="157">
        <v>30</v>
      </c>
      <c r="F109" s="2">
        <v>125</v>
      </c>
      <c r="G109" s="2" t="s">
        <v>146</v>
      </c>
      <c r="H109" s="2" t="s">
        <v>146</v>
      </c>
      <c r="I109" s="100">
        <v>230.03</v>
      </c>
      <c r="J109" s="101">
        <f>(M109/I109)*100</f>
        <v>0.89692648784941098</v>
      </c>
      <c r="K109" s="104">
        <v>0.51580000000000004</v>
      </c>
      <c r="L109" s="71">
        <v>4</v>
      </c>
      <c r="M109" s="28">
        <f>K109*L109</f>
        <v>2.0632000000000001</v>
      </c>
      <c r="N109" s="103" t="s">
        <v>209</v>
      </c>
      <c r="O109" s="104">
        <v>0.51070000000000004</v>
      </c>
      <c r="P109" s="158">
        <v>46204</v>
      </c>
      <c r="Q109" s="158">
        <v>46218</v>
      </c>
      <c r="R109" s="28">
        <f>(K109-O109)/O109*100</f>
        <v>0.99862933228901363</v>
      </c>
      <c r="S109" s="105">
        <f>IF(INDEX(Historical!$D$7:$D1157,MATCH(B109,Historical!$B$7:$B$1062,0))=0,"n/a",(INDEX(Historical!$C$7:$C$1062,MATCH(B109,Historical!$B$7:$B$1062,0))/INDEX(Historical!$D$7:$D$1062,MATCH(B109,Historical!$B$7:$B$1062,0))-1)*100)</f>
        <v>1.0037765851719449</v>
      </c>
      <c r="T109" s="105">
        <f>IF(INDEX(Historical!$F$7:$F$1062,MATCH(B109,Historical!$B$7:$B$1062,0))=0,"n/a",((INDEX(Historical!$C$7:$C$1062,MATCH(B109,Historical!$B$7:$B$1062,0))/INDEX(Historical!$F$7:$F$1062,MATCH(B109,Historical!$B$7:$B$1062,0)))^(1/3)-1)*100)</f>
        <v>0.99695463067190904</v>
      </c>
      <c r="U109" s="105">
        <f>IF(INDEX(Historical!$H$7:$H$1062,MATCH(B109,Historical!$B$7:$B$1062,0))=0,"n/a",((INDEX(Historical!$C$7:$C$1062,MATCH(B109,Historical!$B$7:$B$1062,0))/INDEX(Historical!$H$7:$H$1062,MATCH(B109,Historical!$B$7:$B$1062,0)))^(1/5)-1)*100)</f>
        <v>0.99946895197273733</v>
      </c>
      <c r="V109" s="105">
        <f>IF(INDEX(Historical!$M$7:$M$1062,MATCH(B109,Historical!$B$7:$B$1062,0))=0,"n/a",((INDEX(Historical!$C$7:$C$1062,MATCH(B109,Historical!$B$7:$B$1062,0))/INDEX(Historical!$M$7:$M$1062,MATCH(B109,Historical!$B$7:$B$1062,0)))^(1/10)-1)*100)</f>
        <v>3.3712250064460214</v>
      </c>
      <c r="W109" s="106">
        <f>IF(OR(U109&lt;=0,U109="n/a",V109&lt;=0,V109="n/a"),"n/a",U109/V109)</f>
        <v>0.29647055597347605</v>
      </c>
      <c r="X109" s="107" t="str">
        <f>IF(OR(AJ109&lt;=0,AJ109="n/a",U109&lt;=0,U109="n/a"),"n/a",U109/AJ109)</f>
        <v>n/a</v>
      </c>
      <c r="Y109" s="123"/>
      <c r="Z109" s="101">
        <f>IF(OR(AC109&lt;0.01,AC109="n/a"),"n/a",M109/AC109*100)</f>
        <v>31.547400611620795</v>
      </c>
      <c r="AA109" s="109">
        <f>IF(OR(AC109&lt;0.01,AC109="n/a"),"n/a",I109/AC109)</f>
        <v>35.172782874617738</v>
      </c>
      <c r="AB109" s="71">
        <v>6</v>
      </c>
      <c r="AC109" s="100">
        <v>6.54</v>
      </c>
      <c r="AD109" s="100">
        <v>1.05</v>
      </c>
      <c r="AE109" s="100">
        <v>0.21</v>
      </c>
      <c r="AF109" s="100" t="s">
        <v>142</v>
      </c>
      <c r="AG109" s="100" t="s">
        <v>142</v>
      </c>
      <c r="AH109" s="100">
        <v>30.78</v>
      </c>
      <c r="AI109" s="100">
        <v>12.030000000000001</v>
      </c>
      <c r="AJ109" s="100" t="s">
        <v>142</v>
      </c>
      <c r="AK109" s="100">
        <v>18.14</v>
      </c>
      <c r="AL109" s="100">
        <v>53870</v>
      </c>
      <c r="AM109" s="100">
        <v>0.25</v>
      </c>
      <c r="AN109" s="100" t="s">
        <v>142</v>
      </c>
      <c r="AO109" s="110">
        <f>IF(U109="n/a","n/a",IF(AA109&lt;0,"n/a",IF(AA109="n/a","n/a",J109+U109-AA109)))</f>
        <v>-33.276387434795588</v>
      </c>
      <c r="AP109" s="111">
        <f>IF(U109="n/a","n/a",J109+U109)</f>
        <v>1.8963954398221483</v>
      </c>
      <c r="AQ109" s="112" t="str">
        <f>IF(OR(AC109&lt;0.01,AC109="n/a",AF109="n/a"),"n/a",(I109/SQRT(22.5*AC109*(I109/AF109))-1)*100)</f>
        <v>n/a</v>
      </c>
      <c r="AR109" s="101">
        <f>INDEX(Historical!$C$7:$C$1063,MATCH(B109,Historical!$B$7:$B$1063,0))*IF(AH109="n/a",1.03,IF(AH109&lt;0,1.01,IF(AH109&gt;10,1.1,(1+AH109/100))))</f>
        <v>2.2358600000000002</v>
      </c>
      <c r="AS109" s="109">
        <f>IF($AI109="n/a",1.03*AR109,IF($AI109&lt;0,1.01*AR109,IF($AI109&gt;10,1.1*AR109,(1+$AI109/100)*AR109)))</f>
        <v>2.4594460000000002</v>
      </c>
      <c r="AT109" s="109">
        <f>IF($AK109="n/a",1.03*AS109,IF($AK109&lt;0,1.01*AS109,IF($AK109&gt;10,1.1*AS109,(1+$AK109/100)*AS109)))</f>
        <v>2.7053906000000003</v>
      </c>
      <c r="AU109" s="109">
        <f>IF($AK109="n/a",1.03*AT109,IF($AK109&lt;0,1.01*AT109,IF($AK109&gt;10,1.1*AT109,(1+$AK109/100)*AT109)))</f>
        <v>2.9759296600000007</v>
      </c>
      <c r="AV109" s="109">
        <f>IF($AK109="n/a",1.03*AU109,IF($AK109&lt;0,1.01*AU109,IF($AK109&gt;10,1.1*AU109,(1+$AK109/100)*AU109)))</f>
        <v>3.273522626000001</v>
      </c>
      <c r="AW109" s="109">
        <f>SUM(AR109:AV109)</f>
        <v>13.650148886000004</v>
      </c>
      <c r="AX109" s="113">
        <f>AW109/I109*100</f>
        <v>5.9340733321740657</v>
      </c>
      <c r="AY109" s="100">
        <v>0.5</v>
      </c>
      <c r="AZ109" s="100">
        <v>66.990000000000009</v>
      </c>
      <c r="BA109" s="100">
        <v>-5.42</v>
      </c>
      <c r="BB109" s="100">
        <v>3.7600000000000002</v>
      </c>
      <c r="BC109" s="100">
        <v>10.23</v>
      </c>
      <c r="BE109" s="12">
        <v>1997</v>
      </c>
      <c r="BF109" s="12">
        <f>IF(BE109&gt;2020,0,IF(BE109&gt;2008,1,IF(BE109&gt;2001,2,IF(BE109&gt;1990,3,IF(BE109&gt;1980,4,IF(BE109&gt;1973,5,IF(BE109&gt;1970,6,IF(BE109&gt;1960,7,IF(BE109&gt;1958,8,IF(BE109&gt;1953,9,10))))))))))</f>
        <v>3</v>
      </c>
      <c r="BG109" s="100">
        <v>2.92</v>
      </c>
      <c r="BH109" t="s">
        <v>121</v>
      </c>
      <c r="BI109" t="s">
        <v>122</v>
      </c>
    </row>
    <row r="110" spans="1:61" ht="11.25" customHeight="1" x14ac:dyDescent="0.2">
      <c r="A110" s="116" t="s">
        <v>1411</v>
      </c>
      <c r="B110" s="55" t="s">
        <v>1412</v>
      </c>
      <c r="C110" s="156" t="s">
        <v>116</v>
      </c>
      <c r="D110" s="98" t="s">
        <v>150</v>
      </c>
      <c r="E110" s="157">
        <v>7</v>
      </c>
      <c r="F110" s="2">
        <v>600</v>
      </c>
      <c r="G110" s="2" t="s">
        <v>146</v>
      </c>
      <c r="H110" s="2" t="s">
        <v>146</v>
      </c>
      <c r="I110" s="100">
        <v>61.81</v>
      </c>
      <c r="J110" s="101">
        <f>(M110/I110)*100</f>
        <v>1.553146740009707</v>
      </c>
      <c r="K110" s="104">
        <v>0.24</v>
      </c>
      <c r="L110" s="71">
        <v>4</v>
      </c>
      <c r="M110" s="28">
        <f>K110*L110</f>
        <v>0.96</v>
      </c>
      <c r="N110" s="103" t="s">
        <v>873</v>
      </c>
      <c r="O110" s="104">
        <v>0.22500000000000001</v>
      </c>
      <c r="P110" s="158">
        <v>46042</v>
      </c>
      <c r="Q110" s="158">
        <v>46062</v>
      </c>
      <c r="R110" s="28">
        <f>(K110-O110)/O110*100</f>
        <v>6.6666666666666599</v>
      </c>
      <c r="S110" s="105">
        <f>IF(INDEX(Historical!$D$7:$D1158,MATCH(B110,Historical!$B$7:$B$1062,0))=0,"n/a",(INDEX(Historical!$C$7:$C$1062,MATCH(B110,Historical!$B$7:$B$1062,0))/INDEX(Historical!$D$7:$D$1062,MATCH(B110,Historical!$B$7:$B$1062,0))-1)*100)</f>
        <v>18.421052631578938</v>
      </c>
      <c r="T110" s="105">
        <f>IF(INDEX(Historical!$F$7:$F$1062,MATCH(B110,Historical!$B$7:$B$1062,0))=0,"n/a",((INDEX(Historical!$C$7:$C$1062,MATCH(B110,Historical!$B$7:$B$1062,0))/INDEX(Historical!$F$7:$F$1062,MATCH(B110,Historical!$B$7:$B$1062,0)))^(1/3)-1)*100)</f>
        <v>14.471424255333186</v>
      </c>
      <c r="U110" s="105">
        <f>IF(INDEX(Historical!$H$7:$H$1062,MATCH(B110,Historical!$B$7:$B$1062,0))=0,"n/a",((INDEX(Historical!$C$7:$C$1062,MATCH(B110,Historical!$B$7:$B$1062,0))/INDEX(Historical!$H$7:$H$1062,MATCH(B110,Historical!$B$7:$B$1062,0)))^(1/5)-1)*100)</f>
        <v>41.261725024738347</v>
      </c>
      <c r="V110" s="105" t="str">
        <f>IF(INDEX(Historical!$M$7:$M$1062,MATCH(B110,Historical!$B$7:$B$1062,0))=0,"n/a",((INDEX(Historical!$C$7:$C$1062,MATCH(B110,Historical!$B$7:$B$1062,0))/INDEX(Historical!$M$7:$M$1062,MATCH(B110,Historical!$B$7:$B$1062,0)))^(1/10)-1)*100)</f>
        <v>n/a</v>
      </c>
      <c r="W110" s="106" t="str">
        <f>IF(OR(U110&lt;=0,U110="n/a",V110&lt;=0,V110="n/a"),"n/a",U110/V110)</f>
        <v>n/a</v>
      </c>
      <c r="X110" s="107" t="str">
        <f>IF(OR(AJ110&lt;=0,AJ110="n/a",U110&lt;=0,U110="n/a"),"n/a",U110/AJ110)</f>
        <v>n/a</v>
      </c>
      <c r="Y110" s="162"/>
      <c r="Z110" s="101">
        <f>IF(OR(AC110&lt;0.01,AC110="n/a"),"n/a",M110/AC110*100)</f>
        <v>67.605633802816897</v>
      </c>
      <c r="AA110" s="109">
        <f>IF(OR(AC110&lt;0.01,AC110="n/a"),"n/a",I110/AC110)</f>
        <v>43.528169014084511</v>
      </c>
      <c r="AB110" s="71">
        <v>12</v>
      </c>
      <c r="AC110" s="100">
        <v>1.42</v>
      </c>
      <c r="AD110" s="100">
        <v>1.47</v>
      </c>
      <c r="AE110" s="100">
        <v>2.2999999999999998</v>
      </c>
      <c r="AF110" s="100">
        <v>3.88</v>
      </c>
      <c r="AG110" s="100">
        <v>8.44</v>
      </c>
      <c r="AH110" s="100">
        <v>11.05</v>
      </c>
      <c r="AI110" s="100">
        <v>14.219999999999999</v>
      </c>
      <c r="AJ110" s="100">
        <v>-4.96</v>
      </c>
      <c r="AK110" s="100">
        <v>12.790000000000001</v>
      </c>
      <c r="AL110" s="100">
        <v>50950</v>
      </c>
      <c r="AM110" s="100">
        <v>4.74</v>
      </c>
      <c r="AN110" s="100">
        <v>0.94</v>
      </c>
      <c r="AO110" s="110">
        <f>IF(U110="n/a","n/a",IF(AA110&lt;0,"n/a",IF(AA110="n/a","n/a",J110+U110-AA110)))</f>
        <v>-0.71329724933645622</v>
      </c>
      <c r="AP110" s="111">
        <f>IF(U110="n/a","n/a",J110+U110)</f>
        <v>42.814871764748055</v>
      </c>
      <c r="AQ110" s="112">
        <f>IF(OR(AC110&lt;0.01,AC110="n/a",AF110="n/a"),"n/a",(I110/SQRT(22.5*AC110*(I110/AF110))-1)*100)</f>
        <v>173.97428571524162</v>
      </c>
      <c r="AR110" s="101">
        <f>INDEX(Historical!$C$7:$C$1063,MATCH(B110,Historical!$B$7:$B$1063,0))*IF(AH110="n/a",1.03,IF(AH110&lt;0,1.01,IF(AH110&gt;10,1.1,(1+AH110/100))))</f>
        <v>0.9900000000000001</v>
      </c>
      <c r="AS110" s="109">
        <f>IF($AI110="n/a",1.03*AR110,IF($AI110&lt;0,1.01*AR110,IF($AI110&gt;10,1.1*AR110,(1+$AI110/100)*AR110)))</f>
        <v>1.0890000000000002</v>
      </c>
      <c r="AT110" s="109">
        <f>IF($AK110="n/a",1.03*AS110,IF($AK110&lt;0,1.01*AS110,IF($AK110&gt;10,1.1*AS110,(1+$AK110/100)*AS110)))</f>
        <v>1.1979000000000004</v>
      </c>
      <c r="AU110" s="109">
        <f>IF($AK110="n/a",1.03*AT110,IF($AK110&lt;0,1.01*AT110,IF($AK110&gt;10,1.1*AT110,(1+$AK110/100)*AT110)))</f>
        <v>1.3176900000000005</v>
      </c>
      <c r="AV110" s="109">
        <f>IF($AK110="n/a",1.03*AU110,IF($AK110&lt;0,1.01*AU110,IF($AK110&gt;10,1.1*AU110,(1+$AK110/100)*AU110)))</f>
        <v>1.4494590000000007</v>
      </c>
      <c r="AW110" s="109">
        <f>SUM(AR110:AV110)</f>
        <v>6.044049000000002</v>
      </c>
      <c r="AX110" s="113">
        <f>AW110/I110*100</f>
        <v>9.7784322925093043</v>
      </c>
      <c r="AY110" s="100">
        <v>1.32</v>
      </c>
      <c r="AZ110" s="100">
        <v>23.03</v>
      </c>
      <c r="BA110" s="100">
        <v>-19.48</v>
      </c>
      <c r="BB110" s="100">
        <v>-9.34</v>
      </c>
      <c r="BC110" s="100">
        <v>1.51</v>
      </c>
      <c r="BE110" s="12">
        <v>2020</v>
      </c>
      <c r="BF110" s="12">
        <f>IF(BE110&gt;2020,0,IF(BE110&gt;2008,1,IF(BE110&gt;2001,2,IF(BE110&gt;1990,3,IF(BE110&gt;1980,4,IF(BE110&gt;1973,5,IF(BE110&gt;1970,6,IF(BE110&gt;1960,7,IF(BE110&gt;1958,8,IF(BE110&gt;1953,9,10))))))))))</f>
        <v>1</v>
      </c>
      <c r="BG110" s="100">
        <v>3.1</v>
      </c>
      <c r="BH110" t="s">
        <v>121</v>
      </c>
      <c r="BI110" t="s">
        <v>122</v>
      </c>
    </row>
    <row r="111" spans="1:61" ht="11.25" customHeight="1" x14ac:dyDescent="0.2">
      <c r="A111" s="123" t="s">
        <v>688</v>
      </c>
      <c r="B111" s="55" t="s">
        <v>689</v>
      </c>
      <c r="C111" s="156" t="s">
        <v>198</v>
      </c>
      <c r="D111" s="98" t="s">
        <v>348</v>
      </c>
      <c r="E111" s="157">
        <v>24</v>
      </c>
      <c r="F111" s="2">
        <v>150</v>
      </c>
      <c r="G111" s="2" t="s">
        <v>118</v>
      </c>
      <c r="H111" s="2" t="s">
        <v>118</v>
      </c>
      <c r="I111" s="100">
        <v>55.92</v>
      </c>
      <c r="J111" s="101">
        <f>(M111/I111)*100</f>
        <v>2.28898426323319</v>
      </c>
      <c r="K111" s="104">
        <v>0.32</v>
      </c>
      <c r="L111" s="71">
        <v>4</v>
      </c>
      <c r="M111" s="28">
        <f>K111*L111</f>
        <v>1.28</v>
      </c>
      <c r="N111" s="103" t="s">
        <v>158</v>
      </c>
      <c r="O111" s="104">
        <v>0.31</v>
      </c>
      <c r="P111" s="158">
        <v>45996</v>
      </c>
      <c r="Q111" s="158">
        <v>46006</v>
      </c>
      <c r="R111" s="28">
        <f>(K111-O111)/O111*100</f>
        <v>3.2258064516129057</v>
      </c>
      <c r="S111" s="105">
        <f>IF(INDEX(Historical!$D$7:$D1159,MATCH(B111,Historical!$B$7:$B$1062,0))=0,"n/a",(INDEX(Historical!$C$7:$C$1062,MATCH(B111,Historical!$B$7:$B$1062,0))/INDEX(Historical!$D$7:$D$1062,MATCH(B111,Historical!$B$7:$B$1062,0))-1)*100)</f>
        <v>3.3057851239669533</v>
      </c>
      <c r="T111" s="105">
        <f>IF(INDEX(Historical!$F$7:$F$1062,MATCH(B111,Historical!$B$7:$B$1062,0))=0,"n/a",((INDEX(Historical!$C$7:$C$1062,MATCH(B111,Historical!$B$7:$B$1062,0))/INDEX(Historical!$F$7:$F$1062,MATCH(B111,Historical!$B$7:$B$1062,0)))^(1/3)-1)*100)</f>
        <v>3.4214263664107403</v>
      </c>
      <c r="U111" s="105">
        <f>IF(INDEX(Historical!$H$7:$H$1062,MATCH(B111,Historical!$B$7:$B$1062,0))=0,"n/a",((INDEX(Historical!$C$7:$C$1062,MATCH(B111,Historical!$B$7:$B$1062,0))/INDEX(Historical!$H$7:$H$1062,MATCH(B111,Historical!$B$7:$B$1062,0)))^(1/5)-1)*100)</f>
        <v>2.9668084279019791</v>
      </c>
      <c r="V111" s="105">
        <f>IF(INDEX(Historical!$M$7:$M$1062,MATCH(B111,Historical!$B$7:$B$1062,0))=0,"n/a",((INDEX(Historical!$C$7:$C$1062,MATCH(B111,Historical!$B$7:$B$1062,0))/INDEX(Historical!$M$7:$M$1062,MATCH(B111,Historical!$B$7:$B$1062,0)))^(1/10)-1)*100)</f>
        <v>6.8578672238616578</v>
      </c>
      <c r="W111" s="106">
        <f>IF(OR(U111&lt;=0,U111="n/a",V111&lt;=0,V111="n/a"),"n/a",U111/V111)</f>
        <v>0.4326138624526143</v>
      </c>
      <c r="X111" s="107">
        <f>IF(OR(AJ111&lt;=0,AJ111="n/a",U111&lt;=0,U111="n/a"),"n/a",U111/AJ111)</f>
        <v>0.47167065626422561</v>
      </c>
      <c r="Y111" s="165"/>
      <c r="Z111" s="101">
        <f>IF(OR(AC111&lt;0.01,AC111="n/a"),"n/a",M111/AC111*100)</f>
        <v>46.209386281588451</v>
      </c>
      <c r="AA111" s="109">
        <f>IF(OR(AC111&lt;0.01,AC111="n/a"),"n/a",I111/AC111)</f>
        <v>20.187725631768952</v>
      </c>
      <c r="AB111" s="71">
        <v>12</v>
      </c>
      <c r="AC111" s="100">
        <v>2.77</v>
      </c>
      <c r="AD111" s="100" t="s">
        <v>142</v>
      </c>
      <c r="AE111" s="100">
        <v>3.41</v>
      </c>
      <c r="AF111" s="100">
        <v>2.92</v>
      </c>
      <c r="AG111" s="100">
        <v>15.129999999999999</v>
      </c>
      <c r="AH111" s="100">
        <v>20.330000000000002</v>
      </c>
      <c r="AI111" s="100">
        <v>16.55</v>
      </c>
      <c r="AJ111" s="100">
        <v>6.29</v>
      </c>
      <c r="AK111" s="100" t="s">
        <v>142</v>
      </c>
      <c r="AL111" s="100">
        <v>719.76</v>
      </c>
      <c r="AM111" s="100">
        <v>12.09</v>
      </c>
      <c r="AN111" s="100">
        <v>0.33</v>
      </c>
      <c r="AO111" s="110">
        <f>IF(U111="n/a","n/a",IF(AA111&lt;0,"n/a",IF(AA111="n/a","n/a",J111+U111-AA111)))</f>
        <v>-14.931932940633782</v>
      </c>
      <c r="AP111" s="111">
        <f>IF(U111="n/a","n/a",J111+U111)</f>
        <v>5.2557926911351691</v>
      </c>
      <c r="AQ111" s="112">
        <f>IF(OR(AC111&lt;0.01,AC111="n/a",AF111="n/a"),"n/a",(I111/SQRT(22.5*AC111*(I111/AF111))-1)*100)</f>
        <v>61.86161283264353</v>
      </c>
      <c r="AR111" s="101">
        <f>INDEX(Historical!$C$7:$C$1063,MATCH(B111,Historical!$B$7:$B$1063,0))*IF(AH111="n/a",1.03,IF(AH111&lt;0,1.01,IF(AH111&gt;10,1.1,(1+AH111/100))))</f>
        <v>1.375</v>
      </c>
      <c r="AS111" s="109">
        <f>IF($AI111="n/a",1.03*AR111,IF($AI111&lt;0,1.01*AR111,IF($AI111&gt;10,1.1*AR111,(1+$AI111/100)*AR111)))</f>
        <v>1.5125000000000002</v>
      </c>
      <c r="AT111" s="109">
        <f>IF($AK111="n/a",1.03*AS111,IF($AK111&lt;0,1.01*AS111,IF($AK111&gt;10,1.1*AS111,(1+$AK111/100)*AS111)))</f>
        <v>1.5578750000000001</v>
      </c>
      <c r="AU111" s="109">
        <f>IF($AK111="n/a",1.03*AT111,IF($AK111&lt;0,1.01*AT111,IF($AK111&gt;10,1.1*AT111,(1+$AK111/100)*AT111)))</f>
        <v>1.6046112500000003</v>
      </c>
      <c r="AV111" s="109">
        <f>IF($AK111="n/a",1.03*AU111,IF($AK111&lt;0,1.01*AU111,IF($AK111&gt;10,1.1*AU111,(1+$AK111/100)*AU111)))</f>
        <v>1.6527495875000002</v>
      </c>
      <c r="AW111" s="109">
        <f>SUM(AR111:AV111)</f>
        <v>7.7027358375000006</v>
      </c>
      <c r="AX111" s="113">
        <f>AW111/I111*100</f>
        <v>13.774563371781118</v>
      </c>
      <c r="AY111" s="100">
        <v>0.42</v>
      </c>
      <c r="AZ111" s="100">
        <v>55.010000000000005</v>
      </c>
      <c r="BA111" s="100">
        <v>-1.3599999999999999</v>
      </c>
      <c r="BB111" s="100">
        <v>10.73</v>
      </c>
      <c r="BC111" s="100">
        <v>23.46</v>
      </c>
      <c r="BE111" s="12">
        <v>2002</v>
      </c>
      <c r="BF111" s="12">
        <f>IF(BE111&gt;2020,0,IF(BE111&gt;2008,1,IF(BE111&gt;2001,2,IF(BE111&gt;1990,3,IF(BE111&gt;1980,4,IF(BE111&gt;1973,5,IF(BE111&gt;1970,6,IF(BE111&gt;1960,7,IF(BE111&gt;1958,8,IF(BE111&gt;1953,9,10))))))))))</f>
        <v>2</v>
      </c>
      <c r="BG111" s="100">
        <v>1.52</v>
      </c>
      <c r="BH111" t="s">
        <v>121</v>
      </c>
      <c r="BI111" t="s">
        <v>122</v>
      </c>
    </row>
    <row r="112" spans="1:61" ht="11.25" customHeight="1" x14ac:dyDescent="0.2">
      <c r="A112" s="55" t="s">
        <v>210</v>
      </c>
      <c r="B112" s="55" t="s">
        <v>211</v>
      </c>
      <c r="C112" s="156" t="s">
        <v>125</v>
      </c>
      <c r="D112" s="98" t="s">
        <v>212</v>
      </c>
      <c r="E112" s="157">
        <v>26</v>
      </c>
      <c r="F112" s="2">
        <v>144</v>
      </c>
      <c r="G112" s="2" t="s">
        <v>119</v>
      </c>
      <c r="H112" s="2" t="s">
        <v>119</v>
      </c>
      <c r="I112" s="100">
        <v>871.11</v>
      </c>
      <c r="J112" s="101">
        <f>(M112/I112)*100</f>
        <v>0.29846976845633733</v>
      </c>
      <c r="K112" s="104">
        <v>0.65</v>
      </c>
      <c r="L112" s="71">
        <v>4</v>
      </c>
      <c r="M112" s="28">
        <f>K112*L112</f>
        <v>2.6</v>
      </c>
      <c r="N112" s="103" t="s">
        <v>151</v>
      </c>
      <c r="O112" s="104">
        <v>0.56999999999999995</v>
      </c>
      <c r="P112" s="158">
        <v>46234</v>
      </c>
      <c r="Q112" s="158">
        <v>46248</v>
      </c>
      <c r="R112" s="28">
        <f>(K112-O112)/O112*100</f>
        <v>14.035087719298259</v>
      </c>
      <c r="S112" s="105">
        <f>IF(INDEX(Historical!$D$7:$D1160,MATCH(B112,Historical!$B$7:$B$1062,0))=0,"n/a",(INDEX(Historical!$C$7:$C$1062,MATCH(B112,Historical!$B$7:$B$1062,0))/INDEX(Historical!$D$7:$D$1062,MATCH(B112,Historical!$B$7:$B$1062,0))-1)*100)</f>
        <v>15.053763440860223</v>
      </c>
      <c r="T112" s="105">
        <f>IF(INDEX(Historical!$F$7:$F$1062,MATCH(B112,Historical!$B$7:$B$1062,0))=0,"n/a",((INDEX(Historical!$C$7:$C$1062,MATCH(B112,Historical!$B$7:$B$1062,0))/INDEX(Historical!$F$7:$F$1062,MATCH(B112,Historical!$B$7:$B$1062,0)))^(1/3)-1)*100)</f>
        <v>13.59354135778419</v>
      </c>
      <c r="U112" s="105">
        <f>IF(INDEX(Historical!$H$7:$H$1062,MATCH(B112,Historical!$B$7:$B$1062,0))=0,"n/a",((INDEX(Historical!$C$7:$C$1062,MATCH(B112,Historical!$B$7:$B$1062,0))/INDEX(Historical!$H$7:$H$1062,MATCH(B112,Historical!$B$7:$B$1062,0)))^(1/5)-1)*100)</f>
        <v>10.825770854548544</v>
      </c>
      <c r="V112" s="105">
        <f>IF(INDEX(Historical!$M$7:$M$1062,MATCH(B112,Historical!$B$7:$B$1062,0))=0,"n/a",((INDEX(Historical!$C$7:$C$1062,MATCH(B112,Historical!$B$7:$B$1062,0))/INDEX(Historical!$M$7:$M$1062,MATCH(B112,Historical!$B$7:$B$1062,0)))^(1/10)-1)*100)</f>
        <v>9.8028085585697866</v>
      </c>
      <c r="W112" s="106">
        <f>IF(OR(U112&lt;=0,U112="n/a",V112&lt;=0,V112="n/a"),"n/a",U112/V112)</f>
        <v>1.1043540011892272</v>
      </c>
      <c r="X112" s="107">
        <f>IF(OR(AJ112&lt;=0,AJ112="n/a",U112&lt;=0,U112="n/a"),"n/a",U112/AJ112)</f>
        <v>0.6014317141415858</v>
      </c>
      <c r="Y112" s="162"/>
      <c r="Z112" s="101">
        <f>IF(OR(AC112&lt;0.01,AC112="n/a"),"n/a",M112/AC112*100)</f>
        <v>13.562858633281168</v>
      </c>
      <c r="AA112" s="109">
        <f>IF(OR(AC112&lt;0.01,AC112="n/a"),"n/a",I112/AC112)</f>
        <v>45.441314553990608</v>
      </c>
      <c r="AB112" s="71">
        <v>12</v>
      </c>
      <c r="AC112" s="100">
        <v>19.170000000000002</v>
      </c>
      <c r="AD112" s="100">
        <v>3.38</v>
      </c>
      <c r="AE112" s="100">
        <v>1.84</v>
      </c>
      <c r="AF112" s="100">
        <v>8.14</v>
      </c>
      <c r="AG112" s="100">
        <v>19.149999999999999</v>
      </c>
      <c r="AH112" s="100">
        <v>11.39</v>
      </c>
      <c r="AI112" s="100">
        <v>10.77</v>
      </c>
      <c r="AJ112" s="100">
        <v>18</v>
      </c>
      <c r="AK112" s="100">
        <v>10.9</v>
      </c>
      <c r="AL112" s="100">
        <v>32240.000000000004</v>
      </c>
      <c r="AM112" s="100">
        <v>0.61</v>
      </c>
      <c r="AN112" s="100">
        <v>0.74</v>
      </c>
      <c r="AO112" s="110">
        <f>IF(U112="n/a","n/a",IF(AA112&lt;0,"n/a",IF(AA112="n/a","n/a",J112+U112-AA112)))</f>
        <v>-34.317073930985728</v>
      </c>
      <c r="AP112" s="111">
        <f>IF(U112="n/a","n/a",J112+U112)</f>
        <v>11.124240623004882</v>
      </c>
      <c r="AQ112" s="112">
        <f>IF(OR(AC112&lt;0.01,AC112="n/a",AF112="n/a"),"n/a",(I112/SQRT(22.5*AC112*(I112/AF112))-1)*100)</f>
        <v>305.45847874528062</v>
      </c>
      <c r="AR112" s="101">
        <f>INDEX(Historical!$C$7:$C$1063,MATCH(B112,Historical!$B$7:$B$1063,0))*IF(AH112="n/a",1.03,IF(AH112&lt;0,1.01,IF(AH112&gt;10,1.1,(1+AH112/100))))</f>
        <v>2.3540000000000005</v>
      </c>
      <c r="AS112" s="109">
        <f>IF($AI112="n/a",1.03*AR112,IF($AI112&lt;0,1.01*AR112,IF($AI112&gt;10,1.1*AR112,(1+$AI112/100)*AR112)))</f>
        <v>2.5894000000000008</v>
      </c>
      <c r="AT112" s="109">
        <f>IF($AK112="n/a",1.03*AS112,IF($AK112&lt;0,1.01*AS112,IF($AK112&gt;10,1.1*AS112,(1+$AK112/100)*AS112)))</f>
        <v>2.8483400000000012</v>
      </c>
      <c r="AU112" s="109">
        <f>IF($AK112="n/a",1.03*AT112,IF($AK112&lt;0,1.01*AT112,IF($AK112&gt;10,1.1*AT112,(1+$AK112/100)*AT112)))</f>
        <v>3.1331740000000017</v>
      </c>
      <c r="AV112" s="109">
        <f>IF($AK112="n/a",1.03*AU112,IF($AK112&lt;0,1.01*AU112,IF($AK112&gt;10,1.1*AU112,(1+$AK112/100)*AU112)))</f>
        <v>3.446491400000002</v>
      </c>
      <c r="AW112" s="109">
        <f>SUM(AR112:AV112)</f>
        <v>14.371405400000008</v>
      </c>
      <c r="AX112" s="113">
        <f>AW112/I112*100</f>
        <v>1.649780785434676</v>
      </c>
      <c r="AY112" s="100">
        <v>0.61</v>
      </c>
      <c r="AZ112" s="100">
        <v>77.78</v>
      </c>
      <c r="BA112" s="100">
        <v>-6.12</v>
      </c>
      <c r="BB112" s="100">
        <v>5.65</v>
      </c>
      <c r="BC112" s="100">
        <v>25.89</v>
      </c>
      <c r="BE112" s="12">
        <v>2000</v>
      </c>
      <c r="BF112" s="12">
        <f>IF(BE112&gt;2020,0,IF(BE112&gt;2008,1,IF(BE112&gt;2001,2,IF(BE112&gt;1990,3,IF(BE112&gt;1980,4,IF(BE112&gt;1973,5,IF(BE112&gt;1970,6,IF(BE112&gt;1960,7,IF(BE112&gt;1958,8,IF(BE112&gt;1953,9,10))))))))))</f>
        <v>3</v>
      </c>
      <c r="BG112" s="100">
        <v>8.1100000000000012</v>
      </c>
      <c r="BH112" t="s">
        <v>121</v>
      </c>
      <c r="BI112" t="s">
        <v>122</v>
      </c>
    </row>
    <row r="113" spans="1:61" ht="11.25" customHeight="1" x14ac:dyDescent="0.2">
      <c r="A113" s="55" t="s">
        <v>213</v>
      </c>
      <c r="B113" s="55" t="s">
        <v>214</v>
      </c>
      <c r="C113" s="156" t="s">
        <v>116</v>
      </c>
      <c r="D113" s="98" t="s">
        <v>215</v>
      </c>
      <c r="E113" s="157">
        <v>33</v>
      </c>
      <c r="F113" s="2">
        <v>106</v>
      </c>
      <c r="G113" s="2" t="s">
        <v>119</v>
      </c>
      <c r="H113" s="2" t="s">
        <v>118</v>
      </c>
      <c r="I113" s="100">
        <v>814.81</v>
      </c>
      <c r="J113" s="101">
        <f>(M113/I113)*100</f>
        <v>0.80018654655686605</v>
      </c>
      <c r="K113" s="104">
        <v>1.63</v>
      </c>
      <c r="L113" s="71">
        <v>4</v>
      </c>
      <c r="M113" s="28">
        <f>K113*L113</f>
        <v>6.52</v>
      </c>
      <c r="N113" s="103" t="s">
        <v>216</v>
      </c>
      <c r="O113" s="104">
        <v>1.51</v>
      </c>
      <c r="P113" s="158">
        <v>46223</v>
      </c>
      <c r="Q113" s="158">
        <v>46253</v>
      </c>
      <c r="R113" s="28">
        <f>(K113-O113)/O113*100</f>
        <v>7.9470198675496606</v>
      </c>
      <c r="S113" s="105">
        <f>IF(INDEX(Historical!$D$7:$D1161,MATCH(B113,Historical!$B$7:$B$1062,0))=0,"n/a",(INDEX(Historical!$C$7:$C$1062,MATCH(B113,Historical!$B$7:$B$1062,0))/INDEX(Historical!$D$7:$D$1062,MATCH(B113,Historical!$B$7:$B$1062,0))-1)*100)</f>
        <v>7.7490774907749138</v>
      </c>
      <c r="T113" s="105">
        <f>IF(INDEX(Historical!$F$7:$F$1062,MATCH(B113,Historical!$B$7:$B$1062,0))=0,"n/a",((INDEX(Historical!$C$7:$C$1062,MATCH(B113,Historical!$B$7:$B$1062,0))/INDEX(Historical!$F$7:$F$1062,MATCH(B113,Historical!$B$7:$B$1062,0)))^(1/3)-1)*100)</f>
        <v>8.1243784255681462</v>
      </c>
      <c r="U113" s="105">
        <f>IF(INDEX(Historical!$H$7:$H$1062,MATCH(B113,Historical!$B$7:$B$1062,0))=0,"n/a",((INDEX(Historical!$C$7:$C$1062,MATCH(B113,Historical!$B$7:$B$1062,0))/INDEX(Historical!$H$7:$H$1062,MATCH(B113,Historical!$B$7:$B$1062,0)))^(1/5)-1)*100)</f>
        <v>7.2267458817815822</v>
      </c>
      <c r="V113" s="105">
        <f>IF(INDEX(Historical!$M$7:$M$1062,MATCH(B113,Historical!$B$7:$B$1062,0))=0,"n/a",((INDEX(Historical!$C$7:$C$1062,MATCH(B113,Historical!$B$7:$B$1062,0))/INDEX(Historical!$M$7:$M$1062,MATCH(B113,Historical!$B$7:$B$1062,0)))^(1/10)-1)*100)</f>
        <v>7.1042123347612174</v>
      </c>
      <c r="W113" s="106">
        <f>IF(OR(U113&lt;=0,U113="n/a",V113&lt;=0,V113="n/a"),"n/a",U113/V113)</f>
        <v>1.0172480130444304</v>
      </c>
      <c r="X113" s="107">
        <f>IF(OR(AJ113&lt;=0,AJ113="n/a",U113&lt;=0,U113="n/a"),"n/a",U113/AJ113)</f>
        <v>0.25763799935050202</v>
      </c>
      <c r="Y113" s="165"/>
      <c r="Z113" s="101">
        <f>IF(OR(AC113&lt;0.01,AC113="n/a"),"n/a",M113/AC113*100)</f>
        <v>32.437810945273625</v>
      </c>
      <c r="AA113" s="109">
        <f>IF(OR(AC113&lt;0.01,AC113="n/a"),"n/a",I113/AC113)</f>
        <v>40.537810945273627</v>
      </c>
      <c r="AB113" s="71">
        <v>12</v>
      </c>
      <c r="AC113" s="100">
        <v>20.100000000000001</v>
      </c>
      <c r="AD113" s="100">
        <v>1.08</v>
      </c>
      <c r="AE113" s="100">
        <v>5.3</v>
      </c>
      <c r="AF113" s="100">
        <v>20.11</v>
      </c>
      <c r="AG113" s="100">
        <v>51.349999999999994</v>
      </c>
      <c r="AH113" s="100">
        <v>30.020000000000003</v>
      </c>
      <c r="AI113" s="100">
        <v>23.39</v>
      </c>
      <c r="AJ113" s="100">
        <v>28.050000000000004</v>
      </c>
      <c r="AK113" s="100">
        <v>24.57</v>
      </c>
      <c r="AL113" s="100">
        <v>375330</v>
      </c>
      <c r="AM113" s="100">
        <v>0.22999999999999998</v>
      </c>
      <c r="AN113" s="100">
        <v>2.31</v>
      </c>
      <c r="AO113" s="110">
        <f>IF(U113="n/a","n/a",IF(AA113&lt;0,"n/a",IF(AA113="n/a","n/a",J113+U113-AA113)))</f>
        <v>-32.510878516935179</v>
      </c>
      <c r="AP113" s="111">
        <f>IF(U113="n/a","n/a",J113+U113)</f>
        <v>8.0269324283384478</v>
      </c>
      <c r="AQ113" s="112">
        <f>IF(OR(AC113&lt;0.01,AC113="n/a",AF113="n/a"),"n/a",(I113/SQRT(22.5*AC113*(I113/AF113))-1)*100)</f>
        <v>501.92852219048689</v>
      </c>
      <c r="AR113" s="101">
        <f>INDEX(Historical!$C$7:$C$1063,MATCH(B113,Historical!$B$7:$B$1063,0))*IF(AH113="n/a",1.03,IF(AH113&lt;0,1.01,IF(AH113&gt;10,1.1,(1+AH113/100))))</f>
        <v>6.4240000000000004</v>
      </c>
      <c r="AS113" s="109">
        <f>IF($AI113="n/a",1.03*AR113,IF($AI113&lt;0,1.01*AR113,IF($AI113&gt;10,1.1*AR113,(1+$AI113/100)*AR113)))</f>
        <v>7.0664000000000007</v>
      </c>
      <c r="AT113" s="109">
        <f>IF($AK113="n/a",1.03*AS113,IF($AK113&lt;0,1.01*AS113,IF($AK113&gt;10,1.1*AS113,(1+$AK113/100)*AS113)))</f>
        <v>7.7730400000000017</v>
      </c>
      <c r="AU113" s="109">
        <f>IF($AK113="n/a",1.03*AT113,IF($AK113&lt;0,1.01*AT113,IF($AK113&gt;10,1.1*AT113,(1+$AK113/100)*AT113)))</f>
        <v>8.5503440000000026</v>
      </c>
      <c r="AV113" s="109">
        <f>IF($AK113="n/a",1.03*AU113,IF($AK113&lt;0,1.01*AU113,IF($AK113&gt;10,1.1*AU113,(1+$AK113/100)*AU113)))</f>
        <v>9.4053784000000036</v>
      </c>
      <c r="AW113" s="109">
        <f>SUM(AR113:AV113)</f>
        <v>39.219162400000009</v>
      </c>
      <c r="AX113" s="113">
        <f>AW113/I113*100</f>
        <v>4.8132892821639413</v>
      </c>
      <c r="AY113" s="100">
        <v>1.61</v>
      </c>
      <c r="AZ113" s="100">
        <v>100.96000000000001</v>
      </c>
      <c r="BA113" s="100">
        <v>-24.09</v>
      </c>
      <c r="BB113" s="100">
        <v>-11.44</v>
      </c>
      <c r="BC113" s="100">
        <v>10.39</v>
      </c>
      <c r="BE113" s="12">
        <v>1994</v>
      </c>
      <c r="BF113" s="12">
        <f>IF(BE113&gt;2020,0,IF(BE113&gt;2008,1,IF(BE113&gt;2001,2,IF(BE113&gt;1990,3,IF(BE113&gt;1980,4,IF(BE113&gt;1973,5,IF(BE113&gt;1970,6,IF(BE113&gt;1960,7,IF(BE113&gt;1958,8,IF(BE113&gt;1953,9,10))))))))))</f>
        <v>3</v>
      </c>
      <c r="BG113" s="100">
        <v>10.45</v>
      </c>
      <c r="BH113" t="s">
        <v>121</v>
      </c>
      <c r="BI113" t="s">
        <v>122</v>
      </c>
    </row>
    <row r="114" spans="1:61" ht="11.25" customHeight="1" x14ac:dyDescent="0.2">
      <c r="A114" s="123" t="s">
        <v>217</v>
      </c>
      <c r="B114" s="55" t="s">
        <v>218</v>
      </c>
      <c r="C114" s="156" t="s">
        <v>134</v>
      </c>
      <c r="D114" s="98" t="s">
        <v>135</v>
      </c>
      <c r="E114" s="157">
        <v>33</v>
      </c>
      <c r="F114" s="2">
        <v>103</v>
      </c>
      <c r="G114" s="2" t="s">
        <v>119</v>
      </c>
      <c r="H114" s="2" t="s">
        <v>119</v>
      </c>
      <c r="I114" s="100">
        <v>350.68</v>
      </c>
      <c r="J114" s="101">
        <f>(M114/I114)*100</f>
        <v>1.1634538610699212</v>
      </c>
      <c r="K114" s="104">
        <v>1.02</v>
      </c>
      <c r="L114" s="71">
        <v>4</v>
      </c>
      <c r="M114" s="28">
        <f>K114*L114</f>
        <v>4.08</v>
      </c>
      <c r="N114" s="103" t="s">
        <v>219</v>
      </c>
      <c r="O114" s="104">
        <v>0.97</v>
      </c>
      <c r="P114" s="158">
        <v>46185</v>
      </c>
      <c r="Q114" s="158">
        <v>46205</v>
      </c>
      <c r="R114" s="28">
        <f>(K114-O114)/O114*100</f>
        <v>5.1546391752577367</v>
      </c>
      <c r="S114" s="105">
        <f>IF(INDEX(Historical!$D$7:$D1162,MATCH(B114,Historical!$B$7:$B$1062,0))=0,"n/a",(INDEX(Historical!$C$7:$C$1062,MATCH(B114,Historical!$B$7:$B$1062,0))/INDEX(Historical!$D$7:$D$1062,MATCH(B114,Historical!$B$7:$B$1062,0))-1)*100)</f>
        <v>6.2146892655367214</v>
      </c>
      <c r="T114" s="105">
        <f>IF(INDEX(Historical!$F$7:$F$1062,MATCH(B114,Historical!$B$7:$B$1062,0))=0,"n/a",((INDEX(Historical!$C$7:$C$1062,MATCH(B114,Historical!$B$7:$B$1062,0))/INDEX(Historical!$F$7:$F$1062,MATCH(B114,Historical!$B$7:$B$1062,0)))^(1/3)-1)*100)</f>
        <v>4.8713233436015857</v>
      </c>
      <c r="U114" s="105">
        <f>IF(INDEX(Historical!$H$7:$H$1062,MATCH(B114,Historical!$B$7:$B$1062,0))=0,"n/a",((INDEX(Historical!$C$7:$C$1062,MATCH(B114,Historical!$B$7:$B$1062,0))/INDEX(Historical!$H$7:$H$1062,MATCH(B114,Historical!$B$7:$B$1062,0)))^(1/5)-1)*100)</f>
        <v>4.2061339089837002</v>
      </c>
      <c r="V114" s="105">
        <f>IF(INDEX(Historical!$M$7:$M$1062,MATCH(B114,Historical!$B$7:$B$1062,0))=0,"n/a",((INDEX(Historical!$C$7:$C$1062,MATCH(B114,Historical!$B$7:$B$1062,0))/INDEX(Historical!$M$7:$M$1062,MATCH(B114,Historical!$B$7:$B$1062,0)))^(1/10)-1)*100)</f>
        <v>3.5996747158907549</v>
      </c>
      <c r="W114" s="106">
        <f>IF(OR(U114&lt;=0,U114="n/a",V114&lt;=0,V114="n/a"),"n/a",U114/V114)</f>
        <v>1.16847610991508</v>
      </c>
      <c r="X114" s="107">
        <f>IF(OR(AJ114&lt;=0,AJ114="n/a",U114&lt;=0,U114="n/a"),"n/a",U114/AJ114)</f>
        <v>0.15612969224141426</v>
      </c>
      <c r="Y114" s="123" t="s">
        <v>220</v>
      </c>
      <c r="Z114" s="101">
        <f>IF(OR(AC114&lt;0.01,AC114="n/a"),"n/a",M114/AC114*100)</f>
        <v>14.437367303609342</v>
      </c>
      <c r="AA114" s="109">
        <f>IF(OR(AC114&lt;0.01,AC114="n/a"),"n/a",I114/AC114)</f>
        <v>12.409058740268931</v>
      </c>
      <c r="AB114" s="71">
        <v>12</v>
      </c>
      <c r="AC114" s="100">
        <v>28.26</v>
      </c>
      <c r="AD114" s="100">
        <v>1.43</v>
      </c>
      <c r="AE114" s="100">
        <v>2.1800000000000002</v>
      </c>
      <c r="AF114" s="100">
        <v>1.79</v>
      </c>
      <c r="AG114" s="100">
        <v>15.45</v>
      </c>
      <c r="AH114" s="100">
        <v>11.600000000000001</v>
      </c>
      <c r="AI114" s="100">
        <v>5.3199999999999994</v>
      </c>
      <c r="AJ114" s="100">
        <v>26.939999999999998</v>
      </c>
      <c r="AK114" s="100">
        <v>8.44</v>
      </c>
      <c r="AL114" s="100">
        <v>135290</v>
      </c>
      <c r="AM114" s="100">
        <v>0.36</v>
      </c>
      <c r="AN114" s="100">
        <v>0.31</v>
      </c>
      <c r="AO114" s="110">
        <f>IF(U114="n/a","n/a",IF(AA114&lt;0,"n/a",IF(AA114="n/a","n/a",J114+U114-AA114)))</f>
        <v>-7.0394709702153087</v>
      </c>
      <c r="AP114" s="111">
        <f>IF(U114="n/a","n/a",J114+U114)</f>
        <v>5.3695877700536219</v>
      </c>
      <c r="AQ114" s="112">
        <f>IF(OR(AC114&lt;0.01,AC114="n/a",AF114="n/a"),"n/a",(I114/SQRT(22.5*AC114*(I114/AF114))-1)*100)</f>
        <v>-0.64158002445805495</v>
      </c>
      <c r="AR114" s="101">
        <f>INDEX(Historical!$C$7:$C$1063,MATCH(B114,Historical!$B$7:$B$1063,0))*IF(AH114="n/a",1.03,IF(AH114&lt;0,1.01,IF(AH114&gt;10,1.1,(1+AH114/100))))</f>
        <v>4.1360000000000001</v>
      </c>
      <c r="AS114" s="109">
        <f>IF($AI114="n/a",1.03*AR114,IF($AI114&lt;0,1.01*AR114,IF($AI114&gt;10,1.1*AR114,(1+$AI114/100)*AR114)))</f>
        <v>4.3560352</v>
      </c>
      <c r="AT114" s="109">
        <f>IF($AK114="n/a",1.03*AS114,IF($AK114&lt;0,1.01*AS114,IF($AK114&gt;10,1.1*AS114,(1+$AK114/100)*AS114)))</f>
        <v>4.7236845708799997</v>
      </c>
      <c r="AU114" s="109">
        <f>IF($AK114="n/a",1.03*AT114,IF($AK114&lt;0,1.01*AT114,IF($AK114&gt;10,1.1*AT114,(1+$AK114/100)*AT114)))</f>
        <v>5.1223635486622721</v>
      </c>
      <c r="AV114" s="109">
        <f>IF($AK114="n/a",1.03*AU114,IF($AK114&lt;0,1.01*AU114,IF($AK114&gt;10,1.1*AU114,(1+$AK114/100)*AU114)))</f>
        <v>5.5546910321693677</v>
      </c>
      <c r="AW114" s="109">
        <f>SUM(AR114:AV114)</f>
        <v>23.892774351711637</v>
      </c>
      <c r="AX114" s="113">
        <f>AW114/I114*100</f>
        <v>6.8132697478361006</v>
      </c>
      <c r="AY114" s="100">
        <v>0.4</v>
      </c>
      <c r="AZ114" s="100">
        <v>32.78</v>
      </c>
      <c r="BA114" s="100">
        <v>-4.16</v>
      </c>
      <c r="BB114" s="100">
        <v>3.82</v>
      </c>
      <c r="BC114" s="100">
        <v>10.09</v>
      </c>
      <c r="BE114" s="12">
        <v>1994</v>
      </c>
      <c r="BF114" s="12">
        <f>IF(BE114&gt;2020,0,IF(BE114&gt;2008,1,IF(BE114&gt;2001,2,IF(BE114&gt;1990,3,IF(BE114&gt;1980,4,IF(BE114&gt;1973,5,IF(BE114&gt;1970,6,IF(BE114&gt;1960,7,IF(BE114&gt;1958,8,IF(BE114&gt;1953,9,10))))))))))</f>
        <v>3</v>
      </c>
      <c r="BG114" s="100">
        <v>4.53</v>
      </c>
      <c r="BH114" t="s">
        <v>121</v>
      </c>
      <c r="BI114" t="s">
        <v>122</v>
      </c>
    </row>
    <row r="115" spans="1:61" ht="11.25" customHeight="1" x14ac:dyDescent="0.2">
      <c r="A115" s="116" t="s">
        <v>1413</v>
      </c>
      <c r="B115" s="55" t="s">
        <v>1414</v>
      </c>
      <c r="C115" s="156" t="s">
        <v>134</v>
      </c>
      <c r="D115" s="98" t="s">
        <v>157</v>
      </c>
      <c r="E115" s="157">
        <v>10</v>
      </c>
      <c r="F115" s="2">
        <v>509</v>
      </c>
      <c r="G115" s="2" t="s">
        <v>146</v>
      </c>
      <c r="H115" s="2" t="s">
        <v>146</v>
      </c>
      <c r="I115" s="100">
        <v>21.92</v>
      </c>
      <c r="J115" s="101">
        <f>(M115/I115)*100</f>
        <v>2.1897810218978098</v>
      </c>
      <c r="K115" s="104">
        <v>0.12</v>
      </c>
      <c r="L115" s="71">
        <v>4</v>
      </c>
      <c r="M115" s="28">
        <f>K115*L115</f>
        <v>0.48</v>
      </c>
      <c r="N115" s="103" t="s">
        <v>151</v>
      </c>
      <c r="O115" s="104">
        <v>0.115</v>
      </c>
      <c r="P115" s="158">
        <v>46064</v>
      </c>
      <c r="Q115" s="158">
        <v>46078</v>
      </c>
      <c r="R115" s="28">
        <f>(K115-O115)/O115*100</f>
        <v>4.3478260869565135</v>
      </c>
      <c r="S115" s="105">
        <f>IF(INDEX(Historical!$D$7:$D1163,MATCH(B115,Historical!$B$7:$B$1062,0))=0,"n/a",(INDEX(Historical!$C$7:$C$1062,MATCH(B115,Historical!$B$7:$B$1062,0))/INDEX(Historical!$D$7:$D$1062,MATCH(B115,Historical!$B$7:$B$1062,0))-1)*100)</f>
        <v>2.2222222222222143</v>
      </c>
      <c r="T115" s="105">
        <f>IF(INDEX(Historical!$F$7:$F$1062,MATCH(B115,Historical!$B$7:$B$1062,0))=0,"n/a",((INDEX(Historical!$C$7:$C$1062,MATCH(B115,Historical!$B$7:$B$1062,0))/INDEX(Historical!$F$7:$F$1062,MATCH(B115,Historical!$B$7:$B$1062,0)))^(1/3)-1)*100)</f>
        <v>2.2735015906365508</v>
      </c>
      <c r="U115" s="105">
        <f>IF(INDEX(Historical!$H$7:$H$1062,MATCH(B115,Historical!$B$7:$B$1062,0))=0,"n/a",((INDEX(Historical!$C$7:$C$1062,MATCH(B115,Historical!$B$7:$B$1062,0))/INDEX(Historical!$H$7:$H$1062,MATCH(B115,Historical!$B$7:$B$1062,0)))^(1/5)-1)*100)</f>
        <v>2.8346722100213606</v>
      </c>
      <c r="V115" s="105" t="str">
        <f>IF(INDEX(Historical!$M$7:$M$1062,MATCH(B115,Historical!$B$7:$B$1062,0))=0,"n/a",((INDEX(Historical!$C$7:$C$1062,MATCH(B115,Historical!$B$7:$B$1062,0))/INDEX(Historical!$M$7:$M$1062,MATCH(B115,Historical!$B$7:$B$1062,0)))^(1/10)-1)*100)</f>
        <v>n/a</v>
      </c>
      <c r="W115" s="106" t="str">
        <f>IF(OR(U115&lt;=0,U115="n/a",V115&lt;=0,V115="n/a"),"n/a",U115/V115)</f>
        <v>n/a</v>
      </c>
      <c r="X115" s="107">
        <f>IF(OR(AJ115&lt;=0,AJ115="n/a",U115&lt;=0,U115="n/a"),"n/a",U115/AJ115)</f>
        <v>0.56580283633160888</v>
      </c>
      <c r="Y115" s="165"/>
      <c r="Z115" s="101">
        <f>IF(OR(AC115&lt;0.01,AC115="n/a"),"n/a",M115/AC115*100)</f>
        <v>29.09090909090909</v>
      </c>
      <c r="AA115" s="109">
        <f>IF(OR(AC115&lt;0.01,AC115="n/a"),"n/a",I115/AC115)</f>
        <v>13.284848484848487</v>
      </c>
      <c r="AB115" s="71">
        <v>12</v>
      </c>
      <c r="AC115" s="100">
        <v>1.65</v>
      </c>
      <c r="AD115" s="100">
        <v>0.66</v>
      </c>
      <c r="AE115" s="100">
        <v>2.19</v>
      </c>
      <c r="AF115" s="100">
        <v>1.19</v>
      </c>
      <c r="AG115" s="100">
        <v>9.5699999999999985</v>
      </c>
      <c r="AH115" s="100">
        <v>10.85</v>
      </c>
      <c r="AI115" s="100">
        <v>19.12</v>
      </c>
      <c r="AJ115" s="100">
        <v>5.01</v>
      </c>
      <c r="AK115" s="100">
        <v>13.969999999999999</v>
      </c>
      <c r="AL115" s="100">
        <v>463.79</v>
      </c>
      <c r="AM115" s="100">
        <v>6.15</v>
      </c>
      <c r="AN115" s="100">
        <v>0.6</v>
      </c>
      <c r="AO115" s="110">
        <f>IF(U115="n/a","n/a",IF(AA115&lt;0,"n/a",IF(AA115="n/a","n/a",J115+U115-AA115)))</f>
        <v>-8.2603952529293174</v>
      </c>
      <c r="AP115" s="111">
        <f>IF(U115="n/a","n/a",J115+U115)</f>
        <v>5.0244532319191704</v>
      </c>
      <c r="AQ115" s="112">
        <f>IF(OR(AC115&lt;0.01,AC115="n/a",AF115="n/a"),"n/a",(I115/SQRT(22.5*AC115*(I115/AF115))-1)*100)</f>
        <v>-16.177516415887837</v>
      </c>
      <c r="AR115" s="101">
        <f>INDEX(Historical!$C$7:$C$1063,MATCH(B115,Historical!$B$7:$B$1063,0))*IF(AH115="n/a",1.03,IF(AH115&lt;0,1.01,IF(AH115&gt;10,1.1,(1+AH115/100))))</f>
        <v>0.50600000000000012</v>
      </c>
      <c r="AS115" s="109">
        <f>IF($AI115="n/a",1.03*AR115,IF($AI115&lt;0,1.01*AR115,IF($AI115&gt;10,1.1*AR115,(1+$AI115/100)*AR115)))</f>
        <v>0.55660000000000021</v>
      </c>
      <c r="AT115" s="109">
        <f>IF($AK115="n/a",1.03*AS115,IF($AK115&lt;0,1.01*AS115,IF($AK115&gt;10,1.1*AS115,(1+$AK115/100)*AS115)))</f>
        <v>0.61226000000000025</v>
      </c>
      <c r="AU115" s="109">
        <f>IF($AK115="n/a",1.03*AT115,IF($AK115&lt;0,1.01*AT115,IF($AK115&gt;10,1.1*AT115,(1+$AK115/100)*AT115)))</f>
        <v>0.67348600000000036</v>
      </c>
      <c r="AV115" s="109">
        <f>IF($AK115="n/a",1.03*AU115,IF($AK115&lt;0,1.01*AU115,IF($AK115&gt;10,1.1*AU115,(1+$AK115/100)*AU115)))</f>
        <v>0.74083460000000045</v>
      </c>
      <c r="AW115" s="109">
        <f>SUM(AR115:AV115)</f>
        <v>3.0891806000000011</v>
      </c>
      <c r="AX115" s="113">
        <f>AW115/I115*100</f>
        <v>14.092977189781026</v>
      </c>
      <c r="AY115" s="100">
        <v>0.54</v>
      </c>
      <c r="AZ115" s="100">
        <v>38.729999999999997</v>
      </c>
      <c r="BA115" s="100">
        <v>-1.66</v>
      </c>
      <c r="BB115" s="100">
        <v>6.59</v>
      </c>
      <c r="BC115" s="100">
        <v>14.219999999999999</v>
      </c>
      <c r="BE115" s="12">
        <v>2017</v>
      </c>
      <c r="BF115" s="12">
        <f>IF(BE115&gt;2020,0,IF(BE115&gt;2008,1,IF(BE115&gt;2001,2,IF(BE115&gt;1990,3,IF(BE115&gt;1980,4,IF(BE115&gt;1973,5,IF(BE115&gt;1970,6,IF(BE115&gt;1960,7,IF(BE115&gt;1958,8,IF(BE115&gt;1953,9,10))))))))))</f>
        <v>1</v>
      </c>
      <c r="BG115" s="100">
        <v>0.97</v>
      </c>
      <c r="BH115" t="s">
        <v>121</v>
      </c>
      <c r="BI115" t="s">
        <v>122</v>
      </c>
    </row>
    <row r="116" spans="1:61" ht="11.25" customHeight="1" x14ac:dyDescent="0.2">
      <c r="A116" s="55" t="s">
        <v>690</v>
      </c>
      <c r="B116" s="55" t="s">
        <v>691</v>
      </c>
      <c r="C116" s="156" t="s">
        <v>134</v>
      </c>
      <c r="D116" s="98" t="s">
        <v>186</v>
      </c>
      <c r="E116" s="157">
        <v>16</v>
      </c>
      <c r="F116" s="2">
        <v>261</v>
      </c>
      <c r="G116" s="2" t="s">
        <v>146</v>
      </c>
      <c r="H116" s="2" t="s">
        <v>146</v>
      </c>
      <c r="I116" s="100">
        <v>310.23</v>
      </c>
      <c r="J116" s="101">
        <f>(M116/I116)*100</f>
        <v>0.92834348709022319</v>
      </c>
      <c r="K116" s="104">
        <v>0.72</v>
      </c>
      <c r="L116" s="71">
        <v>4</v>
      </c>
      <c r="M116" s="28">
        <f>K116*L116</f>
        <v>2.88</v>
      </c>
      <c r="N116" s="103" t="s">
        <v>158</v>
      </c>
      <c r="O116" s="104">
        <v>0.63</v>
      </c>
      <c r="P116" s="163">
        <v>45898</v>
      </c>
      <c r="Q116" s="163">
        <v>45915</v>
      </c>
      <c r="R116" s="28">
        <f>(K116-O116)/O116*100</f>
        <v>14.285714285714279</v>
      </c>
      <c r="S116" s="105">
        <f>IF(INDEX(Historical!$D$7:$D1164,MATCH(B116,Historical!$B$7:$B$1062,0))=0,"n/a",(INDEX(Historical!$C$7:$C$1062,MATCH(B116,Historical!$B$7:$B$1062,0))/INDEX(Historical!$D$7:$D$1062,MATCH(B116,Historical!$B$7:$B$1062,0))-1)*100)</f>
        <v>14.406779661016955</v>
      </c>
      <c r="T116" s="105">
        <f>IF(INDEX(Historical!$F$7:$F$1062,MATCH(B116,Historical!$B$7:$B$1062,0))=0,"n/a",((INDEX(Historical!$C$7:$C$1062,MATCH(B116,Historical!$B$7:$B$1062,0))/INDEX(Historical!$F$7:$F$1062,MATCH(B116,Historical!$B$7:$B$1062,0)))^(1/3)-1)*100)</f>
        <v>11.267730753952222</v>
      </c>
      <c r="U116" s="105">
        <f>IF(INDEX(Historical!$H$7:$H$1062,MATCH(B116,Historical!$B$7:$B$1062,0))=0,"n/a",((INDEX(Historical!$C$7:$C$1062,MATCH(B116,Historical!$B$7:$B$1062,0))/INDEX(Historical!$H$7:$H$1062,MATCH(B116,Historical!$B$7:$B$1062,0)))^(1/5)-1)*100)</f>
        <v>11.595795704392353</v>
      </c>
      <c r="V116" s="105">
        <f>IF(INDEX(Historical!$M$7:$M$1062,MATCH(B116,Historical!$B$7:$B$1062,0))=0,"n/a",((INDEX(Historical!$C$7:$C$1062,MATCH(B116,Historical!$B$7:$B$1062,0))/INDEX(Historical!$M$7:$M$1062,MATCH(B116,Historical!$B$7:$B$1062,0)))^(1/10)-1)*100)</f>
        <v>11.863424204089057</v>
      </c>
      <c r="W116" s="106">
        <f>IF(OR(U116&lt;=0,U116="n/a",V116&lt;=0,V116="n/a"),"n/a",U116/V116)</f>
        <v>0.97744087245869049</v>
      </c>
      <c r="X116" s="107">
        <f>IF(OR(AJ116&lt;=0,AJ116="n/a",U116&lt;=0,U116="n/a"),"n/a",U116/AJ116)</f>
        <v>0.59435139438197615</v>
      </c>
      <c r="Y116" s="55"/>
      <c r="Z116" s="101">
        <f>IF(OR(AC116&lt;0.01,AC116="n/a"),"n/a",M116/AC116*100)</f>
        <v>24.594363791631082</v>
      </c>
      <c r="AA116" s="109">
        <f>IF(OR(AC116&lt;0.01,AC116="n/a"),"n/a",I116/AC116)</f>
        <v>26.492741246797607</v>
      </c>
      <c r="AB116" s="71">
        <v>12</v>
      </c>
      <c r="AC116" s="100">
        <v>11.71</v>
      </c>
      <c r="AD116" s="100">
        <v>1.42</v>
      </c>
      <c r="AE116" s="100">
        <v>6.78</v>
      </c>
      <c r="AF116" s="100">
        <v>6.04</v>
      </c>
      <c r="AG116" s="100">
        <v>25.03</v>
      </c>
      <c r="AH116" s="100">
        <v>29.830000000000002</v>
      </c>
      <c r="AI116" s="100">
        <v>6.4600000000000009</v>
      </c>
      <c r="AJ116" s="100">
        <v>19.509999999999998</v>
      </c>
      <c r="AK116" s="100">
        <v>14.860000000000001</v>
      </c>
      <c r="AL116" s="100">
        <v>32470</v>
      </c>
      <c r="AM116" s="100">
        <v>0.27</v>
      </c>
      <c r="AN116" s="100">
        <v>0.28999999999999998</v>
      </c>
      <c r="AO116" s="110">
        <f>IF(U116="n/a","n/a",IF(AA116&lt;0,"n/a",IF(AA116="n/a","n/a",J116+U116-AA116)))</f>
        <v>-13.968602055315031</v>
      </c>
      <c r="AP116" s="111">
        <f>IF(U116="n/a","n/a",J116+U116)</f>
        <v>12.524139191482575</v>
      </c>
      <c r="AQ116" s="112">
        <f>IF(OR(AC116&lt;0.01,AC116="n/a",AF116="n/a"),"n/a",(I116/SQRT(22.5*AC116*(I116/AF116))-1)*100)</f>
        <v>166.6801306023192</v>
      </c>
      <c r="AR116" s="101">
        <f>INDEX(Historical!$C$7:$C$1063,MATCH(B116,Historical!$B$7:$B$1063,0))*IF(AH116="n/a",1.03,IF(AH116&lt;0,1.01,IF(AH116&gt;10,1.1,(1+AH116/100))))</f>
        <v>2.9700000000000006</v>
      </c>
      <c r="AS116" s="109">
        <f>IF($AI116="n/a",1.03*AR116,IF($AI116&lt;0,1.01*AR116,IF($AI116&gt;10,1.1*AR116,(1+$AI116/100)*AR116)))</f>
        <v>3.1618620000000006</v>
      </c>
      <c r="AT116" s="109">
        <f>IF($AK116="n/a",1.03*AS116,IF($AK116&lt;0,1.01*AS116,IF($AK116&gt;10,1.1*AS116,(1+$AK116/100)*AS116)))</f>
        <v>3.4780482000000008</v>
      </c>
      <c r="AU116" s="109">
        <f>IF($AK116="n/a",1.03*AT116,IF($AK116&lt;0,1.01*AT116,IF($AK116&gt;10,1.1*AT116,(1+$AK116/100)*AT116)))</f>
        <v>3.8258530200000012</v>
      </c>
      <c r="AV116" s="109">
        <f>IF($AK116="n/a",1.03*AU116,IF($AK116&lt;0,1.01*AU116,IF($AK116&gt;10,1.1*AU116,(1+$AK116/100)*AU116)))</f>
        <v>4.2084383220000019</v>
      </c>
      <c r="AW116" s="109">
        <f>SUM(AR116:AV116)</f>
        <v>17.644201542000005</v>
      </c>
      <c r="AX116" s="113">
        <f>AW116/I116*100</f>
        <v>5.6874581897302008</v>
      </c>
      <c r="AY116" s="100">
        <v>0.41</v>
      </c>
      <c r="AZ116" s="100">
        <v>36.57</v>
      </c>
      <c r="BA116" s="100">
        <v>-16.420000000000002</v>
      </c>
      <c r="BB116" s="100">
        <v>9.11</v>
      </c>
      <c r="BC116" s="100">
        <v>11.21</v>
      </c>
      <c r="BE116" s="12">
        <v>2010</v>
      </c>
      <c r="BF116" s="12">
        <f>IF(BE116&gt;2020,0,IF(BE116&gt;2008,1,IF(BE116&gt;2001,2,IF(BE116&gt;1990,3,IF(BE116&gt;1980,4,IF(BE116&gt;1973,5,IF(BE116&gt;1970,6,IF(BE116&gt;1960,7,IF(BE116&gt;1958,8,IF(BE116&gt;1953,9,10))))))))))</f>
        <v>1</v>
      </c>
      <c r="BG116" s="100">
        <v>12.46</v>
      </c>
      <c r="BH116" t="s">
        <v>121</v>
      </c>
      <c r="BI116" t="s">
        <v>122</v>
      </c>
    </row>
    <row r="117" spans="1:61" ht="11.25" customHeight="1" x14ac:dyDescent="0.2">
      <c r="A117" s="55" t="s">
        <v>221</v>
      </c>
      <c r="B117" s="55" t="s">
        <v>222</v>
      </c>
      <c r="C117" s="156" t="s">
        <v>134</v>
      </c>
      <c r="D117" s="98" t="s">
        <v>157</v>
      </c>
      <c r="E117" s="157">
        <v>57</v>
      </c>
      <c r="F117" s="2">
        <v>25</v>
      </c>
      <c r="G117" s="2" t="s">
        <v>146</v>
      </c>
      <c r="H117" s="2" t="s">
        <v>146</v>
      </c>
      <c r="I117" s="100">
        <v>59.27</v>
      </c>
      <c r="J117" s="101">
        <f>(M117/I117)*100</f>
        <v>1.8559136156571621</v>
      </c>
      <c r="K117" s="104">
        <v>0.27500000000000002</v>
      </c>
      <c r="L117" s="71">
        <v>4</v>
      </c>
      <c r="M117" s="28">
        <f>K117*L117</f>
        <v>1.1000000000000001</v>
      </c>
      <c r="N117" s="103" t="s">
        <v>223</v>
      </c>
      <c r="O117" s="104">
        <v>0.26190476190476197</v>
      </c>
      <c r="P117" s="115">
        <v>45723</v>
      </c>
      <c r="Q117" s="115">
        <v>45741</v>
      </c>
      <c r="R117" s="28">
        <f>(K117-O117)/O117*100</f>
        <v>4.9999999999999805</v>
      </c>
      <c r="S117" s="105">
        <f>IF(INDEX(Historical!$D$7:$D1165,MATCH(B117,Historical!$B$7:$B$1062,0))=0,"n/a",(INDEX(Historical!$C$7:$C$1062,MATCH(B117,Historical!$B$7:$B$1062,0))/INDEX(Historical!$D$7:$D$1062,MATCH(B117,Historical!$B$7:$B$1062,0))-1)*100)</f>
        <v>6.944444444444553</v>
      </c>
      <c r="T117" s="105">
        <f>IF(INDEX(Historical!$F$7:$F$1062,MATCH(B117,Historical!$B$7:$B$1062,0))=0,"n/a",((INDEX(Historical!$C$7:$C$1062,MATCH(B117,Historical!$B$7:$B$1062,0))/INDEX(Historical!$F$7:$F$1062,MATCH(B117,Historical!$B$7:$B$1062,0)))^(1/3)-1)*100)</f>
        <v>6.304481210256041</v>
      </c>
      <c r="U117" s="105">
        <f>IF(INDEX(Historical!$H$7:$H$1062,MATCH(B117,Historical!$B$7:$B$1062,0))=0,"n/a",((INDEX(Historical!$C$7:$C$1062,MATCH(B117,Historical!$B$7:$B$1062,0))/INDEX(Historical!$H$7:$H$1062,MATCH(B117,Historical!$B$7:$B$1062,0)))^(1/5)-1)*100)</f>
        <v>5.3860398286132982</v>
      </c>
      <c r="V117" s="105">
        <f>IF(INDEX(Historical!$M$7:$M$1062,MATCH(B117,Historical!$B$7:$B$1062,0))=0,"n/a",((INDEX(Historical!$C$7:$C$1062,MATCH(B117,Historical!$B$7:$B$1062,0))/INDEX(Historical!$M$7:$M$1062,MATCH(B117,Historical!$B$7:$B$1062,0)))^(1/10)-1)*100)</f>
        <v>8.178804195095335</v>
      </c>
      <c r="W117" s="106">
        <f>IF(OR(U117&lt;=0,U117="n/a",V117&lt;=0,V117="n/a"),"n/a",U117/V117)</f>
        <v>0.65853634591756072</v>
      </c>
      <c r="X117" s="107">
        <f>IF(OR(AJ117&lt;=0,AJ117="n/a",U117&lt;=0,U117="n/a"),"n/a",U117/AJ117)</f>
        <v>0.44402636674470713</v>
      </c>
      <c r="Y117" s="168" t="s">
        <v>224</v>
      </c>
      <c r="Z117" s="101">
        <f>IF(OR(AC117&lt;0.01,AC117="n/a"),"n/a",M117/AC117*100)</f>
        <v>26.960784313725494</v>
      </c>
      <c r="AA117" s="109">
        <f>IF(OR(AC117&lt;0.01,AC117="n/a"),"n/a",I117/AC117)</f>
        <v>14.526960784313726</v>
      </c>
      <c r="AB117" s="71">
        <v>12</v>
      </c>
      <c r="AC117" s="100">
        <v>4.08</v>
      </c>
      <c r="AD117" s="100">
        <v>2.06</v>
      </c>
      <c r="AE117" s="100">
        <v>3.84</v>
      </c>
      <c r="AF117" s="100">
        <v>1.96</v>
      </c>
      <c r="AG117" s="100">
        <v>14.49</v>
      </c>
      <c r="AH117" s="100">
        <v>5.1400000000000006</v>
      </c>
      <c r="AI117" s="100">
        <v>6.88</v>
      </c>
      <c r="AJ117" s="100">
        <v>12.13</v>
      </c>
      <c r="AK117" s="100">
        <v>6.34</v>
      </c>
      <c r="AL117" s="100">
        <v>8640</v>
      </c>
      <c r="AM117" s="100">
        <v>3.11</v>
      </c>
      <c r="AN117" s="100">
        <v>0.56000000000000005</v>
      </c>
      <c r="AO117" s="110">
        <f>IF(U117="n/a","n/a",IF(AA117&lt;0,"n/a",IF(AA117="n/a","n/a",J117+U117-AA117)))</f>
        <v>-7.2850073400432658</v>
      </c>
      <c r="AP117" s="111">
        <f>IF(U117="n/a","n/a",J117+U117)</f>
        <v>7.2419534442704601</v>
      </c>
      <c r="AQ117" s="112">
        <f>IF(OR(AC117&lt;0.01,AC117="n/a",AF117="n/a"),"n/a",(I117/SQRT(22.5*AC117*(I117/AF117))-1)*100)</f>
        <v>12.492652870714483</v>
      </c>
      <c r="AR117" s="101">
        <f>INDEX(Historical!$C$7:$C$1063,MATCH(B117,Historical!$B$7:$B$1063,0))*IF(AH117="n/a",1.03,IF(AH117&lt;0,1.01,IF(AH117&gt;10,1.1,(1+AH117/100))))</f>
        <v>1.1014666666666693</v>
      </c>
      <c r="AS117" s="109">
        <f>IF($AI117="n/a",1.03*AR117,IF($AI117&lt;0,1.01*AR117,IF($AI117&gt;10,1.1*AR117,(1+$AI117/100)*AR117)))</f>
        <v>1.1772475733333361</v>
      </c>
      <c r="AT117" s="109">
        <f>IF($AK117="n/a",1.03*AS117,IF($AK117&lt;0,1.01*AS117,IF($AK117&gt;10,1.1*AS117,(1+$AK117/100)*AS117)))</f>
        <v>1.2518850694826695</v>
      </c>
      <c r="AU117" s="109">
        <f>IF($AK117="n/a",1.03*AT117,IF($AK117&lt;0,1.01*AT117,IF($AK117&gt;10,1.1*AT117,(1+$AK117/100)*AT117)))</f>
        <v>1.3312545828878706</v>
      </c>
      <c r="AV117" s="109">
        <f>IF($AK117="n/a",1.03*AU117,IF($AK117&lt;0,1.01*AU117,IF($AK117&gt;10,1.1*AU117,(1+$AK117/100)*AU117)))</f>
        <v>1.4156561234429614</v>
      </c>
      <c r="AW117" s="109">
        <f>SUM(AR117:AV117)</f>
        <v>6.2775100158135064</v>
      </c>
      <c r="AX117" s="113">
        <f>AW117/I117*100</f>
        <v>10.59137846433863</v>
      </c>
      <c r="AY117" s="100">
        <v>0.57999999999999996</v>
      </c>
      <c r="AZ117" s="100">
        <v>26.14</v>
      </c>
      <c r="BA117" s="100">
        <v>-6.65</v>
      </c>
      <c r="BB117" s="100">
        <v>5.46</v>
      </c>
      <c r="BC117" s="100">
        <v>11.360000000000001</v>
      </c>
      <c r="BE117" s="12">
        <v>1969</v>
      </c>
      <c r="BF117" s="12">
        <f>IF(BE117&gt;2020,0,IF(BE117&gt;2008,1,IF(BE117&gt;2001,2,IF(BE117&gt;1990,3,IF(BE117&gt;1980,4,IF(BE117&gt;1973,5,IF(BE117&gt;1970,6,IF(BE117&gt;1960,7,IF(BE117&gt;1958,8,IF(BE117&gt;1953,9,10))))))))))</f>
        <v>7</v>
      </c>
      <c r="BG117" s="100">
        <v>1.72</v>
      </c>
      <c r="BH117" t="s">
        <v>121</v>
      </c>
      <c r="BI117" t="s">
        <v>122</v>
      </c>
    </row>
    <row r="118" spans="1:61" ht="11.25" customHeight="1" x14ac:dyDescent="0.2">
      <c r="A118" s="123" t="s">
        <v>692</v>
      </c>
      <c r="B118" s="55" t="s">
        <v>693</v>
      </c>
      <c r="C118" s="156" t="s">
        <v>139</v>
      </c>
      <c r="D118" s="98" t="s">
        <v>140</v>
      </c>
      <c r="E118" s="157">
        <v>15</v>
      </c>
      <c r="F118" s="2">
        <v>350</v>
      </c>
      <c r="G118" s="2" t="s">
        <v>146</v>
      </c>
      <c r="H118" s="2" t="s">
        <v>146</v>
      </c>
      <c r="I118" s="100">
        <v>88.02</v>
      </c>
      <c r="J118" s="101">
        <f>(M118/I118)*100</f>
        <v>2.147239263803681</v>
      </c>
      <c r="K118" s="104">
        <v>0.47249999999999998</v>
      </c>
      <c r="L118" s="71">
        <v>4</v>
      </c>
      <c r="M118" s="28">
        <f>K118*L118</f>
        <v>1.89</v>
      </c>
      <c r="N118" s="103" t="s">
        <v>349</v>
      </c>
      <c r="O118" s="104">
        <v>0.45</v>
      </c>
      <c r="P118" s="158">
        <v>46171</v>
      </c>
      <c r="Q118" s="158">
        <v>46185</v>
      </c>
      <c r="R118" s="28">
        <f>(K118-O118)/O118*100</f>
        <v>4.999999999999992</v>
      </c>
      <c r="S118" s="105">
        <f>IF(INDEX(Historical!$D$7:$D1166,MATCH(B118,Historical!$B$7:$B$1062,0))=0,"n/a",(INDEX(Historical!$C$7:$C$1062,MATCH(B118,Historical!$B$7:$B$1062,0))/INDEX(Historical!$D$7:$D$1062,MATCH(B118,Historical!$B$7:$B$1062,0))-1)*100)</f>
        <v>5.3254437869822535</v>
      </c>
      <c r="T118" s="105">
        <f>IF(INDEX(Historical!$F$7:$F$1062,MATCH(B118,Historical!$B$7:$B$1062,0))=0,"n/a",((INDEX(Historical!$C$7:$C$1062,MATCH(B118,Historical!$B$7:$B$1062,0))/INDEX(Historical!$F$7:$F$1062,MATCH(B118,Historical!$B$7:$B$1062,0)))^(1/3)-1)*100)</f>
        <v>6.345576270678932</v>
      </c>
      <c r="U118" s="105">
        <f>IF(INDEX(Historical!$H$7:$H$1062,MATCH(B118,Historical!$B$7:$B$1062,0))=0,"n/a",((INDEX(Historical!$C$7:$C$1062,MATCH(B118,Historical!$B$7:$B$1062,0))/INDEX(Historical!$H$7:$H$1062,MATCH(B118,Historical!$B$7:$B$1062,0)))^(1/5)-1)*100)</f>
        <v>4.9200269147087194</v>
      </c>
      <c r="V118" s="105">
        <f>IF(INDEX(Historical!$M$7:$M$1062,MATCH(B118,Historical!$B$7:$B$1062,0))=0,"n/a",((INDEX(Historical!$C$7:$C$1062,MATCH(B118,Historical!$B$7:$B$1062,0))/INDEX(Historical!$M$7:$M$1062,MATCH(B118,Historical!$B$7:$B$1062,0)))^(1/10)-1)*100)</f>
        <v>7.2985203359946293</v>
      </c>
      <c r="W118" s="106">
        <f>IF(OR(U118&lt;=0,U118="n/a",V118&lt;=0,V118="n/a"),"n/a",U118/V118)</f>
        <v>0.67411292812931878</v>
      </c>
      <c r="X118" s="107" t="str">
        <f>IF(OR(AJ118&lt;=0,AJ118="n/a",U118&lt;=0,U118="n/a"),"n/a",U118/AJ118)</f>
        <v>n/a</v>
      </c>
      <c r="Y118" s="165"/>
      <c r="Z118" s="101">
        <f>IF(OR(AC118&lt;0.01,AC118="n/a"),"n/a",M118/AC118*100)</f>
        <v>35.727788279773151</v>
      </c>
      <c r="AA118" s="109">
        <f>IF(OR(AC118&lt;0.01,AC118="n/a"),"n/a",I118/AC118)</f>
        <v>16.638941398865782</v>
      </c>
      <c r="AB118" s="71">
        <v>9</v>
      </c>
      <c r="AC118" s="100">
        <v>5.29</v>
      </c>
      <c r="AD118" s="100">
        <v>6.91</v>
      </c>
      <c r="AE118" s="100">
        <v>1.27</v>
      </c>
      <c r="AF118" s="100">
        <v>2.9</v>
      </c>
      <c r="AG118" s="100">
        <v>18.759999999999998</v>
      </c>
      <c r="AH118" s="100">
        <v>-12.659999999999998</v>
      </c>
      <c r="AI118" s="100">
        <v>11.09</v>
      </c>
      <c r="AJ118" s="100" t="s">
        <v>142</v>
      </c>
      <c r="AK118" s="100">
        <v>1.81</v>
      </c>
      <c r="AL118" s="100">
        <v>4540</v>
      </c>
      <c r="AM118" s="100">
        <v>1.76</v>
      </c>
      <c r="AN118" s="100">
        <v>0.83</v>
      </c>
      <c r="AO118" s="110">
        <f>IF(U118="n/a","n/a",IF(AA118&lt;0,"n/a",IF(AA118="n/a","n/a",J118+U118-AA118)))</f>
        <v>-9.5716752203533808</v>
      </c>
      <c r="AP118" s="111">
        <f>IF(U118="n/a","n/a",J118+U118)</f>
        <v>7.0672661785124005</v>
      </c>
      <c r="AQ118" s="112">
        <f>IF(OR(AC118&lt;0.01,AC118="n/a",AF118="n/a"),"n/a",(I118/SQRT(22.5*AC118*(I118/AF118))-1)*100)</f>
        <v>46.443663884346485</v>
      </c>
      <c r="AR118" s="101">
        <f>INDEX(Historical!$C$7:$C$1063,MATCH(B118,Historical!$B$7:$B$1063,0))*IF(AH118="n/a",1.03,IF(AH118&lt;0,1.01,IF(AH118&gt;10,1.1,(1+AH118/100))))</f>
        <v>1.7978000000000001</v>
      </c>
      <c r="AS118" s="109">
        <f>IF($AI118="n/a",1.03*AR118,IF($AI118&lt;0,1.01*AR118,IF($AI118&gt;10,1.1*AR118,(1+$AI118/100)*AR118)))</f>
        <v>1.9775800000000003</v>
      </c>
      <c r="AT118" s="109">
        <f>IF($AK118="n/a",1.03*AS118,IF($AK118&lt;0,1.01*AS118,IF($AK118&gt;10,1.1*AS118,(1+$AK118/100)*AS118)))</f>
        <v>2.0133741980000002</v>
      </c>
      <c r="AU118" s="109">
        <f>IF($AK118="n/a",1.03*AT118,IF($AK118&lt;0,1.01*AT118,IF($AK118&gt;10,1.1*AT118,(1+$AK118/100)*AT118)))</f>
        <v>2.0498162709838001</v>
      </c>
      <c r="AV118" s="109">
        <f>IF($AK118="n/a",1.03*AU118,IF($AK118&lt;0,1.01*AU118,IF($AK118&gt;10,1.1*AU118,(1+$AK118/100)*AU118)))</f>
        <v>2.0869179454886071</v>
      </c>
      <c r="AW118" s="109">
        <f>SUM(AR118:AV118)</f>
        <v>9.925488414472408</v>
      </c>
      <c r="AX118" s="113">
        <f>AW118/I118*100</f>
        <v>11.276401288880264</v>
      </c>
      <c r="AY118" s="100">
        <v>0.83</v>
      </c>
      <c r="AZ118" s="100">
        <v>50.9</v>
      </c>
      <c r="BA118" s="100">
        <v>-6.8900000000000006</v>
      </c>
      <c r="BB118" s="100">
        <v>0.62</v>
      </c>
      <c r="BC118" s="100">
        <v>17.010000000000002</v>
      </c>
      <c r="BE118" s="12">
        <v>2012</v>
      </c>
      <c r="BF118" s="12">
        <f>IF(BE118&gt;2020,0,IF(BE118&gt;2008,1,IF(BE118&gt;2001,2,IF(BE118&gt;1990,3,IF(BE118&gt;1980,4,IF(BE118&gt;1973,5,IF(BE118&gt;1970,6,IF(BE118&gt;1960,7,IF(BE118&gt;1958,8,IF(BE118&gt;1953,9,10))))))))))</f>
        <v>1</v>
      </c>
      <c r="BG118" s="100">
        <v>7.32</v>
      </c>
      <c r="BH118" t="s">
        <v>121</v>
      </c>
      <c r="BI118" t="s">
        <v>122</v>
      </c>
    </row>
    <row r="119" spans="1:61" ht="11.25" customHeight="1" x14ac:dyDescent="0.2">
      <c r="A119" s="55" t="s">
        <v>225</v>
      </c>
      <c r="B119" s="55" t="s">
        <v>226</v>
      </c>
      <c r="C119" s="156" t="s">
        <v>134</v>
      </c>
      <c r="D119" s="98" t="s">
        <v>157</v>
      </c>
      <c r="E119" s="157">
        <v>35</v>
      </c>
      <c r="F119" s="2">
        <v>88</v>
      </c>
      <c r="G119" s="2" t="s">
        <v>119</v>
      </c>
      <c r="H119" s="2" t="s">
        <v>119</v>
      </c>
      <c r="I119" s="100">
        <v>64.81</v>
      </c>
      <c r="J119" s="101">
        <f>(M119/I119)*100</f>
        <v>3.0242246566887827</v>
      </c>
      <c r="K119" s="104">
        <v>0.49</v>
      </c>
      <c r="L119" s="71">
        <v>4</v>
      </c>
      <c r="M119" s="28">
        <f>K119*L119</f>
        <v>1.96</v>
      </c>
      <c r="N119" s="103" t="s">
        <v>136</v>
      </c>
      <c r="O119" s="104">
        <v>0.47</v>
      </c>
      <c r="P119" s="158">
        <v>46280</v>
      </c>
      <c r="Q119" s="158">
        <v>46308</v>
      </c>
      <c r="R119" s="28">
        <f>(K119-O119)/O119*100</f>
        <v>4.2553191489361746</v>
      </c>
      <c r="S119" s="105">
        <f>IF(INDEX(Historical!$D$7:$D1167,MATCH(B119,Historical!$B$7:$B$1062,0))=0,"n/a",(INDEX(Historical!$C$7:$C$1062,MATCH(B119,Historical!$B$7:$B$1062,0))/INDEX(Historical!$D$7:$D$1062,MATCH(B119,Historical!$B$7:$B$1062,0))-1)*100)</f>
        <v>2.2099447513812098</v>
      </c>
      <c r="T119" s="105">
        <f>IF(INDEX(Historical!$F$7:$F$1062,MATCH(B119,Historical!$B$7:$B$1062,0))=0,"n/a",((INDEX(Historical!$C$7:$C$1062,MATCH(B119,Historical!$B$7:$B$1062,0))/INDEX(Historical!$F$7:$F$1062,MATCH(B119,Historical!$B$7:$B$1062,0)))^(1/3)-1)*100)</f>
        <v>2.2606483164543834</v>
      </c>
      <c r="U119" s="105">
        <f>IF(INDEX(Historical!$H$7:$H$1062,MATCH(B119,Historical!$B$7:$B$1062,0))=0,"n/a",((INDEX(Historical!$C$7:$C$1062,MATCH(B119,Historical!$B$7:$B$1062,0))/INDEX(Historical!$H$7:$H$1062,MATCH(B119,Historical!$B$7:$B$1062,0)))^(1/5)-1)*100)</f>
        <v>2.3145873080461898</v>
      </c>
      <c r="V119" s="105">
        <f>IF(INDEX(Historical!$M$7:$M$1062,MATCH(B119,Historical!$B$7:$B$1062,0))=0,"n/a",((INDEX(Historical!$C$7:$C$1062,MATCH(B119,Historical!$B$7:$B$1062,0))/INDEX(Historical!$M$7:$M$1062,MATCH(B119,Historical!$B$7:$B$1062,0)))^(1/10)-1)*100)</f>
        <v>4.2512305058414412</v>
      </c>
      <c r="W119" s="106">
        <f>IF(OR(U119&lt;=0,U119="n/a",V119&lt;=0,V119="n/a"),"n/a",U119/V119)</f>
        <v>0.54445114299631847</v>
      </c>
      <c r="X119" s="107">
        <f>IF(OR(AJ119&lt;=0,AJ119="n/a",U119&lt;=0,U119="n/a"),"n/a",U119/AJ119)</f>
        <v>0.44511294385503647</v>
      </c>
      <c r="Y119" s="55"/>
      <c r="Z119" s="101">
        <f>IF(OR(AC119&lt;0.01,AC119="n/a"),"n/a",M119/AC119*100)</f>
        <v>45.581395348837212</v>
      </c>
      <c r="AA119" s="109">
        <f>IF(OR(AC119&lt;0.01,AC119="n/a"),"n/a",I119/AC119)</f>
        <v>15.072093023255816</v>
      </c>
      <c r="AB119" s="71">
        <v>12</v>
      </c>
      <c r="AC119" s="100">
        <v>4.3</v>
      </c>
      <c r="AD119" s="100" t="s">
        <v>142</v>
      </c>
      <c r="AE119" s="100">
        <v>3.27</v>
      </c>
      <c r="AF119" s="100">
        <v>1.64</v>
      </c>
      <c r="AG119" s="100">
        <v>11.5</v>
      </c>
      <c r="AH119" s="100">
        <v>10.52</v>
      </c>
      <c r="AI119" s="100">
        <v>13.26</v>
      </c>
      <c r="AJ119" s="100">
        <v>5.2</v>
      </c>
      <c r="AK119" s="100" t="s">
        <v>142</v>
      </c>
      <c r="AL119" s="100">
        <v>3410</v>
      </c>
      <c r="AM119" s="100">
        <v>0.92999999999999994</v>
      </c>
      <c r="AN119" s="100">
        <v>0.37</v>
      </c>
      <c r="AO119" s="110">
        <f>IF(U119="n/a","n/a",IF(AA119&lt;0,"n/a",IF(AA119="n/a","n/a",J119+U119-AA119)))</f>
        <v>-9.7332810585208431</v>
      </c>
      <c r="AP119" s="111">
        <f>IF(U119="n/a","n/a",J119+U119)</f>
        <v>5.3388119647349725</v>
      </c>
      <c r="AQ119" s="112">
        <f>IF(OR(AC119&lt;0.01,AC119="n/a",AF119="n/a"),"n/a",(I119/SQRT(22.5*AC119*(I119/AF119))-1)*100)</f>
        <v>4.8135541661998182</v>
      </c>
      <c r="AR119" s="101">
        <f>INDEX(Historical!$C$7:$C$1063,MATCH(B119,Historical!$B$7:$B$1063,0))*IF(AH119="n/a",1.03,IF(AH119&lt;0,1.01,IF(AH119&gt;10,1.1,(1+AH119/100))))</f>
        <v>2.0350000000000001</v>
      </c>
      <c r="AS119" s="109">
        <f>IF($AI119="n/a",1.03*AR119,IF($AI119&lt;0,1.01*AR119,IF($AI119&gt;10,1.1*AR119,(1+$AI119/100)*AR119)))</f>
        <v>2.2385000000000002</v>
      </c>
      <c r="AT119" s="109">
        <f>IF($AK119="n/a",1.03*AS119,IF($AK119&lt;0,1.01*AS119,IF($AK119&gt;10,1.1*AS119,(1+$AK119/100)*AS119)))</f>
        <v>2.3056550000000002</v>
      </c>
      <c r="AU119" s="109">
        <f>IF($AK119="n/a",1.03*AT119,IF($AK119&lt;0,1.01*AT119,IF($AK119&gt;10,1.1*AT119,(1+$AK119/100)*AT119)))</f>
        <v>2.3748246500000003</v>
      </c>
      <c r="AV119" s="109">
        <f>IF($AK119="n/a",1.03*AU119,IF($AK119&lt;0,1.01*AU119,IF($AK119&gt;10,1.1*AU119,(1+$AK119/100)*AU119)))</f>
        <v>2.4460693895000003</v>
      </c>
      <c r="AW119" s="109">
        <f>SUM(AR119:AV119)</f>
        <v>11.400049039500001</v>
      </c>
      <c r="AX119" s="113">
        <f>AW119/I119*100</f>
        <v>17.589953771794477</v>
      </c>
      <c r="AY119" s="100">
        <v>0.79</v>
      </c>
      <c r="AZ119" s="100">
        <v>26.779999999999998</v>
      </c>
      <c r="BA119" s="100">
        <v>-8.86</v>
      </c>
      <c r="BB119" s="100">
        <v>-1.1199999999999999</v>
      </c>
      <c r="BC119" s="100">
        <v>5.4399999999999995</v>
      </c>
      <c r="BE119" s="12">
        <v>1993</v>
      </c>
      <c r="BF119" s="12">
        <f>IF(BE119&gt;2020,0,IF(BE119&gt;2008,1,IF(BE119&gt;2001,2,IF(BE119&gt;1990,3,IF(BE119&gt;1980,4,IF(BE119&gt;1973,5,IF(BE119&gt;1970,6,IF(BE119&gt;1960,7,IF(BE119&gt;1958,8,IF(BE119&gt;1953,9,10))))))))))</f>
        <v>3</v>
      </c>
      <c r="BG119" s="100">
        <v>1.32</v>
      </c>
      <c r="BH119" t="s">
        <v>121</v>
      </c>
      <c r="BI119" t="s">
        <v>122</v>
      </c>
    </row>
    <row r="120" spans="1:61" ht="11.25" customHeight="1" x14ac:dyDescent="0.2">
      <c r="A120" s="146" t="s">
        <v>694</v>
      </c>
      <c r="B120" s="55" t="s">
        <v>695</v>
      </c>
      <c r="C120" s="156" t="s">
        <v>134</v>
      </c>
      <c r="D120" s="98" t="s">
        <v>157</v>
      </c>
      <c r="E120" s="157">
        <v>13</v>
      </c>
      <c r="F120" s="2">
        <v>429</v>
      </c>
      <c r="G120" s="2" t="s">
        <v>146</v>
      </c>
      <c r="H120" s="2" t="s">
        <v>146</v>
      </c>
      <c r="I120" s="100">
        <v>51.87</v>
      </c>
      <c r="J120" s="101">
        <f>(M120/I120)*100</f>
        <v>2.0821283979178715</v>
      </c>
      <c r="K120" s="104">
        <v>0.27</v>
      </c>
      <c r="L120" s="71">
        <v>4</v>
      </c>
      <c r="M120" s="28">
        <f>K120*L120</f>
        <v>1.08</v>
      </c>
      <c r="N120" s="103" t="s">
        <v>696</v>
      </c>
      <c r="O120" s="104">
        <v>0.26</v>
      </c>
      <c r="P120" s="158">
        <v>46090</v>
      </c>
      <c r="Q120" s="158">
        <v>46104</v>
      </c>
      <c r="R120" s="28">
        <f>(K120-O120)/O120*100</f>
        <v>3.8461538461538494</v>
      </c>
      <c r="S120" s="105">
        <f>IF(INDEX(Historical!$D$7:$D1168,MATCH(B120,Historical!$B$7:$B$1062,0))=0,"n/a",(INDEX(Historical!$C$7:$C$1062,MATCH(B120,Historical!$B$7:$B$1062,0))/INDEX(Historical!$D$7:$D$1062,MATCH(B120,Historical!$B$7:$B$1062,0))-1)*100)</f>
        <v>13.636363636363647</v>
      </c>
      <c r="T120" s="105">
        <f>IF(INDEX(Historical!$F$7:$F$1062,MATCH(B120,Historical!$B$7:$B$1062,0))=0,"n/a",((INDEX(Historical!$C$7:$C$1062,MATCH(B120,Historical!$B$7:$B$1062,0))/INDEX(Historical!$F$7:$F$1062,MATCH(B120,Historical!$B$7:$B$1062,0)))^(1/3)-1)*100)</f>
        <v>14.855559430448251</v>
      </c>
      <c r="U120" s="105">
        <f>IF(INDEX(Historical!$H$7:$H$1062,MATCH(B120,Historical!$B$7:$B$1062,0))=0,"n/a",((INDEX(Historical!$C$7:$C$1062,MATCH(B120,Historical!$B$7:$B$1062,0))/INDEX(Historical!$H$7:$H$1062,MATCH(B120,Historical!$B$7:$B$1062,0)))^(1/5)-1)*100)</f>
        <v>11.898696853861001</v>
      </c>
      <c r="V120" s="105">
        <f>IF(INDEX(Historical!$M$7:$M$1062,MATCH(B120,Historical!$B$7:$B$1062,0))=0,"n/a",((INDEX(Historical!$C$7:$C$1062,MATCH(B120,Historical!$B$7:$B$1062,0))/INDEX(Historical!$M$7:$M$1062,MATCH(B120,Historical!$B$7:$B$1062,0)))^(1/10)-1)*100)</f>
        <v>22.632523391665082</v>
      </c>
      <c r="W120" s="106">
        <f>IF(OR(U120&lt;=0,U120="n/a",V120&lt;=0,V120="n/a"),"n/a",U120/V120)</f>
        <v>0.52573443305234602</v>
      </c>
      <c r="X120" s="107">
        <f>IF(OR(AJ120&lt;=0,AJ120="n/a",U120&lt;=0,U120="n/a"),"n/a",U120/AJ120)</f>
        <v>0.85540595642422723</v>
      </c>
      <c r="Y120" s="159"/>
      <c r="Z120" s="101">
        <f>IF(OR(AC120&lt;0.01,AC120="n/a"),"n/a",M120/AC120*100)</f>
        <v>30</v>
      </c>
      <c r="AA120" s="109">
        <f>IF(OR(AC120&lt;0.01,AC120="n/a"),"n/a",I120/AC120)</f>
        <v>14.408333333333331</v>
      </c>
      <c r="AB120" s="71">
        <v>12</v>
      </c>
      <c r="AC120" s="100">
        <v>3.6</v>
      </c>
      <c r="AD120" s="100" t="s">
        <v>142</v>
      </c>
      <c r="AE120" s="100">
        <v>3.07</v>
      </c>
      <c r="AF120" s="100">
        <v>1.56</v>
      </c>
      <c r="AG120" s="100">
        <v>11.26</v>
      </c>
      <c r="AH120" s="100">
        <v>3.75</v>
      </c>
      <c r="AI120" s="100">
        <v>0.4</v>
      </c>
      <c r="AJ120" s="100">
        <v>13.91</v>
      </c>
      <c r="AK120" s="100" t="s">
        <v>142</v>
      </c>
      <c r="AL120" s="100">
        <v>887.66</v>
      </c>
      <c r="AM120" s="100">
        <v>19.989999999999998</v>
      </c>
      <c r="AN120" s="100">
        <v>0.19</v>
      </c>
      <c r="AO120" s="110">
        <f>IF(U120="n/a","n/a",IF(AA120&lt;0,"n/a",IF(AA120="n/a","n/a",J120+U120-AA120)))</f>
        <v>-0.42750808155445874</v>
      </c>
      <c r="AP120" s="111">
        <f>IF(U120="n/a","n/a",J120+U120)</f>
        <v>13.980825251778873</v>
      </c>
      <c r="AQ120" s="112">
        <f>IF(OR(AC120&lt;0.01,AC120="n/a",AF120="n/a"),"n/a",(I120/SQRT(22.5*AC120*(I120/AF120))-1)*100)</f>
        <v>-5.1124179519779211E-2</v>
      </c>
      <c r="AR120" s="101">
        <f>INDEX(Historical!$C$7:$C$1063,MATCH(B120,Historical!$B$7:$B$1063,0))*IF(AH120="n/a",1.03,IF(AH120&lt;0,1.01,IF(AH120&gt;10,1.1,(1+AH120/100))))</f>
        <v>1.0375000000000001</v>
      </c>
      <c r="AS120" s="109">
        <f>IF($AI120="n/a",1.03*AR120,IF($AI120&lt;0,1.01*AR120,IF($AI120&gt;10,1.1*AR120,(1+$AI120/100)*AR120)))</f>
        <v>1.0416500000000002</v>
      </c>
      <c r="AT120" s="109">
        <f>IF($AK120="n/a",1.03*AS120,IF($AK120&lt;0,1.01*AS120,IF($AK120&gt;10,1.1*AS120,(1+$AK120/100)*AS120)))</f>
        <v>1.0728995000000001</v>
      </c>
      <c r="AU120" s="109">
        <f>IF($AK120="n/a",1.03*AT120,IF($AK120&lt;0,1.01*AT120,IF($AK120&gt;10,1.1*AT120,(1+$AK120/100)*AT120)))</f>
        <v>1.1050864850000002</v>
      </c>
      <c r="AV120" s="109">
        <f>IF($AK120="n/a",1.03*AU120,IF($AK120&lt;0,1.01*AU120,IF($AK120&gt;10,1.1*AU120,(1+$AK120/100)*AU120)))</f>
        <v>1.1382390795500001</v>
      </c>
      <c r="AW120" s="109">
        <f>SUM(AR120:AV120)</f>
        <v>5.3953750645500005</v>
      </c>
      <c r="AX120" s="113">
        <f>AW120/I120*100</f>
        <v>10.401725591960673</v>
      </c>
      <c r="AY120" s="100">
        <v>0.33</v>
      </c>
      <c r="AZ120" s="100">
        <v>36.5</v>
      </c>
      <c r="BA120" s="100">
        <v>-2.9000000000000004</v>
      </c>
      <c r="BB120" s="100">
        <v>7.28</v>
      </c>
      <c r="BC120" s="100">
        <v>16.650000000000002</v>
      </c>
      <c r="BE120" s="12">
        <v>2014</v>
      </c>
      <c r="BF120" s="12">
        <f>IF(BE120&gt;2020,0,IF(BE120&gt;2008,1,IF(BE120&gt;2001,2,IF(BE120&gt;1990,3,IF(BE120&gt;1980,4,IF(BE120&gt;1973,5,IF(BE120&gt;1970,6,IF(BE120&gt;1960,7,IF(BE120&gt;1958,8,IF(BE120&gt;1953,9,10))))))))))</f>
        <v>1</v>
      </c>
      <c r="BG120" s="100">
        <v>1.4000000000000001</v>
      </c>
      <c r="BH120" t="s">
        <v>121</v>
      </c>
      <c r="BI120" t="s">
        <v>122</v>
      </c>
    </row>
    <row r="121" spans="1:61" ht="11.25" customHeight="1" x14ac:dyDescent="0.2">
      <c r="A121" s="55" t="s">
        <v>227</v>
      </c>
      <c r="B121" s="55" t="s">
        <v>228</v>
      </c>
      <c r="C121" s="156" t="s">
        <v>134</v>
      </c>
      <c r="D121" s="98" t="s">
        <v>157</v>
      </c>
      <c r="E121" s="157">
        <v>29</v>
      </c>
      <c r="F121" s="2">
        <v>128</v>
      </c>
      <c r="G121" s="2" t="s">
        <v>118</v>
      </c>
      <c r="H121" s="2" t="s">
        <v>118</v>
      </c>
      <c r="I121" s="100">
        <v>28.95</v>
      </c>
      <c r="J121" s="101">
        <f>(M121/I121)*100</f>
        <v>2.1416234887737482</v>
      </c>
      <c r="K121" s="104">
        <v>0.155</v>
      </c>
      <c r="L121" s="71">
        <v>4</v>
      </c>
      <c r="M121" s="28">
        <f>K121*L121</f>
        <v>0.62</v>
      </c>
      <c r="N121" s="103" t="s">
        <v>158</v>
      </c>
      <c r="O121" s="104">
        <v>0.15329999999999999</v>
      </c>
      <c r="P121" s="158">
        <v>46168</v>
      </c>
      <c r="Q121" s="158">
        <v>46184</v>
      </c>
      <c r="R121" s="28">
        <f>(K121-O121)/O121*100</f>
        <v>1.1089367253750861</v>
      </c>
      <c r="S121" s="105">
        <f>IF(INDEX(Historical!$D$7:$D1169,MATCH(B121,Historical!$B$7:$B$1062,0))=0,"n/a",(INDEX(Historical!$C$7:$C$1062,MATCH(B121,Historical!$B$7:$B$1062,0))/INDEX(Historical!$D$7:$D$1062,MATCH(B121,Historical!$B$7:$B$1062,0))-1)*100)</f>
        <v>2.2727272727272707</v>
      </c>
      <c r="T121" s="105">
        <f>IF(INDEX(Historical!$F$7:$F$1062,MATCH(B121,Historical!$B$7:$B$1062,0))=0,"n/a",((INDEX(Historical!$C$7:$C$1062,MATCH(B121,Historical!$B$7:$B$1062,0))/INDEX(Historical!$F$7:$F$1062,MATCH(B121,Historical!$B$7:$B$1062,0)))^(1/3)-1)*100)</f>
        <v>2.5302488198232664</v>
      </c>
      <c r="U121" s="105">
        <f>IF(INDEX(Historical!$H$7:$H$1062,MATCH(B121,Historical!$B$7:$B$1062,0))=0,"n/a",((INDEX(Historical!$C$7:$C$1062,MATCH(B121,Historical!$B$7:$B$1062,0))/INDEX(Historical!$H$7:$H$1062,MATCH(B121,Historical!$B$7:$B$1062,0)))^(1/5)-1)*100)</f>
        <v>2.5120872198526989</v>
      </c>
      <c r="V121" s="105">
        <f>IF(INDEX(Historical!$M$7:$M$1062,MATCH(B121,Historical!$B$7:$B$1062,0))=0,"n/a",((INDEX(Historical!$C$7:$C$1062,MATCH(B121,Historical!$B$7:$B$1062,0))/INDEX(Historical!$M$7:$M$1062,MATCH(B121,Historical!$B$7:$B$1062,0)))^(1/10)-1)*100)</f>
        <v>2.472029871664283</v>
      </c>
      <c r="W121" s="106">
        <f>IF(OR(U121&lt;=0,U121="n/a",V121&lt;=0,V121="n/a"),"n/a",U121/V121)</f>
        <v>1.01620423306675</v>
      </c>
      <c r="X121" s="107" t="str">
        <f>IF(OR(AJ121&lt;=0,AJ121="n/a",U121&lt;=0,U121="n/a"),"n/a",U121/AJ121)</f>
        <v>n/a</v>
      </c>
      <c r="Y121" s="55"/>
      <c r="Z121" s="101" t="str">
        <f>IF(OR(AC121&lt;0.01,AC121="n/a"),"n/a",M121/AC121*100)</f>
        <v>n/a</v>
      </c>
      <c r="AA121" s="109" t="str">
        <f>IF(OR(AC121&lt;0.01,AC121="n/a"),"n/a",I121/AC121)</f>
        <v>n/a</v>
      </c>
      <c r="AB121" s="71">
        <v>12</v>
      </c>
      <c r="AC121" s="100" t="s">
        <v>142</v>
      </c>
      <c r="AD121" s="100" t="s">
        <v>142</v>
      </c>
      <c r="AE121" s="100" t="s">
        <v>142</v>
      </c>
      <c r="AF121" s="100" t="s">
        <v>142</v>
      </c>
      <c r="AG121" s="100" t="s">
        <v>142</v>
      </c>
      <c r="AH121" s="100" t="s">
        <v>142</v>
      </c>
      <c r="AI121" s="100" t="s">
        <v>142</v>
      </c>
      <c r="AJ121" s="100" t="s">
        <v>142</v>
      </c>
      <c r="AK121" s="100" t="s">
        <v>142</v>
      </c>
      <c r="AL121" s="100" t="s">
        <v>142</v>
      </c>
      <c r="AM121" s="100" t="s">
        <v>142</v>
      </c>
      <c r="AN121" s="100" t="s">
        <v>142</v>
      </c>
      <c r="AO121" s="110" t="str">
        <f>IF(U121="n/a","n/a",IF(AA121&lt;0,"n/a",IF(AA121="n/a","n/a",J121+U121-AA121)))</f>
        <v>n/a</v>
      </c>
      <c r="AP121" s="111">
        <f>IF(U121="n/a","n/a",J121+U121)</f>
        <v>4.6537107086264466</v>
      </c>
      <c r="AQ121" s="112" t="str">
        <f>IF(OR(AC121&lt;0.01,AC121="n/a",AF121="n/a"),"n/a",(I121/SQRT(22.5*AC121*(I121/AF121))-1)*100)</f>
        <v>n/a</v>
      </c>
      <c r="AR121" s="101">
        <f>INDEX(Historical!$C$7:$C$1063,MATCH(B121,Historical!$B$7:$B$1063,0))*IF(AH121="n/a",1.03,IF(AH121&lt;0,1.01,IF(AH121&gt;10,1.1,(1+AH121/100))))</f>
        <v>0.61799999999999999</v>
      </c>
      <c r="AS121" s="109">
        <f>IF($AI121="n/a",1.03*AR121,IF($AI121&lt;0,1.01*AR121,IF($AI121&gt;10,1.1*AR121,(1+$AI121/100)*AR121)))</f>
        <v>0.63653999999999999</v>
      </c>
      <c r="AT121" s="109">
        <f>IF($AK121="n/a",1.03*AS121,IF($AK121&lt;0,1.01*AS121,IF($AK121&gt;10,1.1*AS121,(1+$AK121/100)*AS121)))</f>
        <v>0.6556362</v>
      </c>
      <c r="AU121" s="109">
        <f>IF($AK121="n/a",1.03*AT121,IF($AK121&lt;0,1.01*AT121,IF($AK121&gt;10,1.1*AT121,(1+$AK121/100)*AT121)))</f>
        <v>0.67530528600000006</v>
      </c>
      <c r="AV121" s="109">
        <f>IF($AK121="n/a",1.03*AU121,IF($AK121&lt;0,1.01*AU121,IF($AK121&gt;10,1.1*AU121,(1+$AK121/100)*AU121)))</f>
        <v>0.69556444458000011</v>
      </c>
      <c r="AW121" s="109">
        <f>SUM(AR121:AV121)</f>
        <v>3.2810459305799999</v>
      </c>
      <c r="AX121" s="113">
        <f>AW121/I121*100</f>
        <v>11.333491988186529</v>
      </c>
      <c r="AY121" s="100" t="s">
        <v>142</v>
      </c>
      <c r="AZ121" s="100" t="s">
        <v>142</v>
      </c>
      <c r="BA121" s="100" t="s">
        <v>142</v>
      </c>
      <c r="BB121" s="100" t="s">
        <v>142</v>
      </c>
      <c r="BC121" s="100" t="s">
        <v>142</v>
      </c>
      <c r="BD121" s="20" t="s">
        <v>108</v>
      </c>
      <c r="BE121" s="12">
        <v>1998</v>
      </c>
      <c r="BF121" s="12">
        <f>IF(BE121&gt;2020,0,IF(BE121&gt;2008,1,IF(BE121&gt;2001,2,IF(BE121&gt;1990,3,IF(BE121&gt;1980,4,IF(BE121&gt;1973,5,IF(BE121&gt;1970,6,IF(BE121&gt;1960,7,IF(BE121&gt;1958,8,IF(BE121&gt;1953,9,10))))))))))</f>
        <v>3</v>
      </c>
      <c r="BG121" s="100" t="s">
        <v>142</v>
      </c>
      <c r="BH121" t="s">
        <v>121</v>
      </c>
      <c r="BI121" t="s">
        <v>122</v>
      </c>
    </row>
    <row r="122" spans="1:61" ht="11.25" customHeight="1" x14ac:dyDescent="0.2">
      <c r="A122" s="116" t="s">
        <v>5588</v>
      </c>
      <c r="B122" s="55" t="s">
        <v>5578</v>
      </c>
      <c r="C122" s="156" t="s">
        <v>335</v>
      </c>
      <c r="D122" s="98" t="s">
        <v>771</v>
      </c>
      <c r="E122" s="157">
        <v>6</v>
      </c>
      <c r="F122" s="2">
        <v>635</v>
      </c>
      <c r="G122" s="2" t="s">
        <v>146</v>
      </c>
      <c r="H122" s="2" t="s">
        <v>146</v>
      </c>
      <c r="I122" s="100">
        <v>67.16</v>
      </c>
      <c r="J122" s="101">
        <f>(M122/I122)*100</f>
        <v>1.9058963668850508</v>
      </c>
      <c r="K122" s="104">
        <v>0.32</v>
      </c>
      <c r="L122" s="71">
        <v>4</v>
      </c>
      <c r="M122" s="28">
        <f>K122*L122</f>
        <v>1.28</v>
      </c>
      <c r="N122" s="103" t="s">
        <v>395</v>
      </c>
      <c r="O122" s="104">
        <v>0.28999999999999998</v>
      </c>
      <c r="P122" s="158">
        <v>46078</v>
      </c>
      <c r="Q122" s="158">
        <v>46092</v>
      </c>
      <c r="R122" s="28">
        <f>(K122-O122)/O122*100</f>
        <v>10.344827586206906</v>
      </c>
      <c r="S122" s="105">
        <f>IF(INDEX(Historical!$D$7:$D1731,MATCH(B122,Historical!$B$7:$B$1062,0))=0,"n/a",(INDEX(Historical!$C$7:$C$1062,MATCH(B122,Historical!$B$7:$B$1062,0))/INDEX(Historical!$D$7:$D$1062,MATCH(B122,Historical!$B$7:$B$1062,0))-1)*100)</f>
        <v>11.538461538461519</v>
      </c>
      <c r="T122" s="105">
        <f>IF(INDEX(Historical!$F$7:$F$1062,MATCH(B122,Historical!$B$7:$B$1062,0))=0,"n/a",((INDEX(Historical!$C$7:$C$1062,MATCH(B122,Historical!$B$7:$B$1062,0))/INDEX(Historical!$F$7:$F$1062,MATCH(B122,Historical!$B$7:$B$1062,0)))^(1/3)-1)*100)</f>
        <v>13.18511959629507</v>
      </c>
      <c r="U122" s="105" t="str">
        <f>IF(INDEX(Historical!$H$7:$H$1062,MATCH(B122,Historical!$B$7:$B$1062,0))=0,"n/a",((INDEX(Historical!$C$7:$C$1062,MATCH(B122,Historical!$B$7:$B$1062,0))/INDEX(Historical!$H$7:$H$1062,MATCH(B122,Historical!$B$7:$B$1062,0)))^(1/5)-1)*100)</f>
        <v>n/a</v>
      </c>
      <c r="V122" s="105" t="str">
        <f>IF(INDEX(Historical!$M$7:$M$1062,MATCH(B122,Historical!$B$7:$B$1062,0))=0,"n/a",((INDEX(Historical!$C$7:$C$1062,MATCH(B122,Historical!$B$7:$B$1062,0))/INDEX(Historical!$M$7:$M$1062,MATCH(B122,Historical!$B$7:$B$1062,0)))^(1/10)-1)*100)</f>
        <v>n/a</v>
      </c>
      <c r="W122" s="106" t="str">
        <f>IF(OR(U122&lt;=0,U122="n/a",V122&lt;=0,V122="n/a"),"n/a",U122/V122)</f>
        <v>n/a</v>
      </c>
      <c r="X122" s="107" t="str">
        <f>IF(OR(AJ122&lt;=0,AJ122="n/a",U122&lt;=0,U122="n/a"),"n/a",U122/AJ122)</f>
        <v>n/a</v>
      </c>
      <c r="Y122" s="162"/>
      <c r="Z122" s="101">
        <f>IF(OR(AC122&lt;0.01,AC122="n/a"),"n/a",M122/AC122*100)</f>
        <v>28.070175438596497</v>
      </c>
      <c r="AA122" s="109">
        <f>IF(OR(AC122&lt;0.01,AC122="n/a"),"n/a",I122/AC122)</f>
        <v>14.728070175438598</v>
      </c>
      <c r="AB122" s="71">
        <v>12</v>
      </c>
      <c r="AC122" s="100">
        <v>4.5599999999999996</v>
      </c>
      <c r="AD122" s="100" t="s">
        <v>142</v>
      </c>
      <c r="AE122" s="100">
        <v>0.49</v>
      </c>
      <c r="AF122" s="100">
        <v>0.74</v>
      </c>
      <c r="AG122" s="100">
        <v>5.2200000000000006</v>
      </c>
      <c r="AH122" s="100">
        <v>-18.029999999999998</v>
      </c>
      <c r="AI122" s="100">
        <v>12.120000000000001</v>
      </c>
      <c r="AJ122" s="100">
        <v>-4.54</v>
      </c>
      <c r="AK122" s="100" t="s">
        <v>142</v>
      </c>
      <c r="AL122" s="100">
        <v>1910</v>
      </c>
      <c r="AM122" s="100">
        <v>12.559999999999999</v>
      </c>
      <c r="AN122" s="100">
        <v>0.66</v>
      </c>
      <c r="AO122" s="110" t="str">
        <f>IF(U122="n/a","n/a",IF(AA122&lt;0,"n/a",IF(AA122="n/a","n/a",J122+U122-AA122)))</f>
        <v>n/a</v>
      </c>
      <c r="AP122" s="111" t="str">
        <f>IF(U122="n/a","n/a",J122+U122)</f>
        <v>n/a</v>
      </c>
      <c r="AQ122" s="112">
        <f>IF(OR(AC122&lt;0.01,AC122="n/a",AF122="n/a"),"n/a",(I122/SQRT(22.5*AC122*(I122/AF122))-1)*100)</f>
        <v>-30.401877644022733</v>
      </c>
      <c r="AR122" s="101">
        <f>INDEX(Historical!$C$7:$C$1063,MATCH(B122,Historical!$B$7:$B$1063,0))*IF(AH122="n/a",1.03,IF(AH122&lt;0,1.01,IF(AH122&gt;10,1.1,(1+AH122/100))))</f>
        <v>1.1716</v>
      </c>
      <c r="AS122" s="109">
        <f>IF($AI122="n/a",1.03*AR122,IF($AI122&lt;0,1.01*AR122,IF($AI122&gt;10,1.1*AR122,(1+$AI122/100)*AR122)))</f>
        <v>1.2887600000000001</v>
      </c>
      <c r="AT122" s="109">
        <f>IF($AK122="n/a",1.03*AS122,IF($AK122&lt;0,1.01*AS122,IF($AK122&gt;10,1.1*AS122,(1+$AK122/100)*AS122)))</f>
        <v>1.3274228000000001</v>
      </c>
      <c r="AU122" s="109">
        <f>IF($AK122="n/a",1.03*AT122,IF($AK122&lt;0,1.01*AT122,IF($AK122&gt;10,1.1*AT122,(1+$AK122/100)*AT122)))</f>
        <v>1.3672454840000001</v>
      </c>
      <c r="AV122" s="109">
        <f>IF($AK122="n/a",1.03*AU122,IF($AK122&lt;0,1.01*AU122,IF($AK122&gt;10,1.1*AU122,(1+$AK122/100)*AU122)))</f>
        <v>1.4082628485200002</v>
      </c>
      <c r="AW122" s="109">
        <f>SUM(AR122:AV122)</f>
        <v>6.5632911325199998</v>
      </c>
      <c r="AX122" s="113">
        <f>AW122/I122*100</f>
        <v>9.7726193158427641</v>
      </c>
      <c r="AY122" s="100">
        <v>1.29</v>
      </c>
      <c r="AZ122" s="100">
        <v>42.059999999999995</v>
      </c>
      <c r="BA122" s="100">
        <v>-11.63</v>
      </c>
      <c r="BB122" s="100">
        <v>7.24</v>
      </c>
      <c r="BC122" s="100">
        <v>8.9</v>
      </c>
      <c r="BE122" s="12">
        <v>2021</v>
      </c>
      <c r="BF122" s="12">
        <f>IF(BE122&gt;2020,0,IF(BE122&gt;2008,1,IF(BE122&gt;2001,2,IF(BE122&gt;1990,3,IF(BE122&gt;1980,4,IF(BE122&gt;1973,5,IF(BE122&gt;1970,6,IF(BE122&gt;1960,7,IF(BE122&gt;1958,8,IF(BE122&gt;1953,9,10))))))))))</f>
        <v>0</v>
      </c>
      <c r="BG122" s="100">
        <v>2.8899999999999997</v>
      </c>
      <c r="BH122" s="55" t="s">
        <v>121</v>
      </c>
      <c r="BI122" s="55" t="s">
        <v>122</v>
      </c>
    </row>
    <row r="123" spans="1:61" ht="11.25" customHeight="1" x14ac:dyDescent="0.2">
      <c r="A123" s="55" t="s">
        <v>697</v>
      </c>
      <c r="B123" s="55" t="s">
        <v>698</v>
      </c>
      <c r="C123" s="156" t="s">
        <v>198</v>
      </c>
      <c r="D123" s="98" t="s">
        <v>199</v>
      </c>
      <c r="E123" s="157">
        <v>13</v>
      </c>
      <c r="F123" s="2">
        <v>415</v>
      </c>
      <c r="G123" s="2" t="s">
        <v>146</v>
      </c>
      <c r="H123" s="2" t="s">
        <v>146</v>
      </c>
      <c r="I123" s="100">
        <v>147.81</v>
      </c>
      <c r="J123" s="101">
        <f>(M123/I123)*100</f>
        <v>1.7048914146539478</v>
      </c>
      <c r="K123" s="104">
        <v>0.63</v>
      </c>
      <c r="L123" s="71">
        <v>4</v>
      </c>
      <c r="M123" s="28">
        <f>K123*L123</f>
        <v>2.52</v>
      </c>
      <c r="N123" s="103" t="s">
        <v>168</v>
      </c>
      <c r="O123" s="104">
        <v>0.625</v>
      </c>
      <c r="P123" s="158">
        <v>45986</v>
      </c>
      <c r="Q123" s="158">
        <v>46001</v>
      </c>
      <c r="R123" s="28">
        <f>(K123-O123)/O123*100</f>
        <v>0.80000000000000071</v>
      </c>
      <c r="S123" s="105">
        <f>IF(INDEX(Historical!$D$7:$D1170,MATCH(B123,Historical!$B$7:$B$1062,0))=0,"n/a",(INDEX(Historical!$C$7:$C$1062,MATCH(B123,Historical!$B$7:$B$1062,0))/INDEX(Historical!$D$7:$D$1062,MATCH(B123,Historical!$B$7:$B$1062,0))-1)*100)</f>
        <v>0.80482897384306362</v>
      </c>
      <c r="T123" s="105">
        <f>IF(INDEX(Historical!$F$7:$F$1062,MATCH(B123,Historical!$B$7:$B$1062,0))=0,"n/a",((INDEX(Historical!$C$7:$C$1062,MATCH(B123,Historical!$B$7:$B$1062,0))/INDEX(Historical!$F$7:$F$1062,MATCH(B123,Historical!$B$7:$B$1062,0)))^(1/3)-1)*100)</f>
        <v>6.2234692564372862</v>
      </c>
      <c r="U123" s="105">
        <f>IF(INDEX(Historical!$H$7:$H$1062,MATCH(B123,Historical!$B$7:$B$1062,0))=0,"n/a",((INDEX(Historical!$C$7:$C$1062,MATCH(B123,Historical!$B$7:$B$1062,0))/INDEX(Historical!$H$7:$H$1062,MATCH(B123,Historical!$B$7:$B$1062,0)))^(1/5)-1)*100)</f>
        <v>10.219237407570914</v>
      </c>
      <c r="V123" s="105">
        <f>IF(INDEX(Historical!$M$7:$M$1062,MATCH(B123,Historical!$B$7:$B$1062,0))=0,"n/a",((INDEX(Historical!$C$7:$C$1062,MATCH(B123,Historical!$B$7:$B$1062,0))/INDEX(Historical!$M$7:$M$1062,MATCH(B123,Historical!$B$7:$B$1062,0)))^(1/10)-1)*100)</f>
        <v>23.237989215754418</v>
      </c>
      <c r="W123" s="106">
        <f>IF(OR(U123&lt;=0,U123="n/a",V123&lt;=0,V123="n/a"),"n/a",U123/V123)</f>
        <v>0.43976427188642825</v>
      </c>
      <c r="X123" s="107">
        <f>IF(OR(AJ123&lt;=0,AJ123="n/a",U123&lt;=0,U123="n/a"),"n/a",U123/AJ123)</f>
        <v>1.2462484643379161</v>
      </c>
      <c r="Y123" s="169"/>
      <c r="Z123" s="101">
        <f>IF(OR(AC123&lt;0.01,AC123="n/a"),"n/a",M123/AC123*100)</f>
        <v>30.694275274056025</v>
      </c>
      <c r="AA123" s="109">
        <f>IF(OR(AC123&lt;0.01,AC123="n/a"),"n/a",I123/AC123)</f>
        <v>18.003654080389769</v>
      </c>
      <c r="AB123" s="71">
        <v>12</v>
      </c>
      <c r="AC123" s="100">
        <v>8.2100000000000009</v>
      </c>
      <c r="AD123" s="100">
        <v>1.33</v>
      </c>
      <c r="AE123" s="100">
        <v>0.82</v>
      </c>
      <c r="AF123" s="100">
        <v>7.4</v>
      </c>
      <c r="AG123" s="100">
        <v>44.16</v>
      </c>
      <c r="AH123" s="100">
        <v>7.3599999999999994</v>
      </c>
      <c r="AI123" s="100">
        <v>9.5200000000000014</v>
      </c>
      <c r="AJ123" s="100">
        <v>8.2000000000000011</v>
      </c>
      <c r="AK123" s="100">
        <v>9.4499999999999993</v>
      </c>
      <c r="AL123" s="100">
        <v>18880</v>
      </c>
      <c r="AM123" s="100">
        <v>0.51</v>
      </c>
      <c r="AN123" s="100">
        <v>2.41</v>
      </c>
      <c r="AO123" s="110">
        <f>IF(U123="n/a","n/a",IF(AA123&lt;0,"n/a",IF(AA123="n/a","n/a",J123+U123-AA123)))</f>
        <v>-6.0795252581649066</v>
      </c>
      <c r="AP123" s="111">
        <f>IF(U123="n/a","n/a",J123+U123)</f>
        <v>11.924128822224862</v>
      </c>
      <c r="AQ123" s="112">
        <f>IF(OR(AC123&lt;0.01,AC123="n/a",AF123="n/a"),"n/a",(I123/SQRT(22.5*AC123*(I123/AF123))-1)*100)</f>
        <v>143.33519651787535</v>
      </c>
      <c r="AR123" s="101">
        <f>INDEX(Historical!$C$7:$C$1063,MATCH(B123,Historical!$B$7:$B$1063,0))*IF(AH123="n/a",1.03,IF(AH123&lt;0,1.01,IF(AH123&gt;10,1.1,(1+AH123/100))))</f>
        <v>2.6893679999999995</v>
      </c>
      <c r="AS123" s="109">
        <f>IF($AI123="n/a",1.03*AR123,IF($AI123&lt;0,1.01*AR123,IF($AI123&gt;10,1.1*AR123,(1+$AI123/100)*AR123)))</f>
        <v>2.9453958335999992</v>
      </c>
      <c r="AT123" s="109">
        <f>IF($AK123="n/a",1.03*AS123,IF($AK123&lt;0,1.01*AS123,IF($AK123&gt;10,1.1*AS123,(1+$AK123/100)*AS123)))</f>
        <v>3.2237357398751993</v>
      </c>
      <c r="AU123" s="109">
        <f>IF($AK123="n/a",1.03*AT123,IF($AK123&lt;0,1.01*AT123,IF($AK123&gt;10,1.1*AT123,(1+$AK123/100)*AT123)))</f>
        <v>3.5283787672934057</v>
      </c>
      <c r="AV123" s="109">
        <f>IF($AK123="n/a",1.03*AU123,IF($AK123&lt;0,1.01*AU123,IF($AK123&gt;10,1.1*AU123,(1+$AK123/100)*AU123)))</f>
        <v>3.8618105608026325</v>
      </c>
      <c r="AW123" s="109">
        <f>SUM(AR123:AV123)</f>
        <v>16.248688901571235</v>
      </c>
      <c r="AX123" s="113">
        <f>AW123/I123*100</f>
        <v>10.992956431615747</v>
      </c>
      <c r="AY123" s="100">
        <v>0.95</v>
      </c>
      <c r="AZ123" s="100">
        <v>52.190000000000005</v>
      </c>
      <c r="BA123" s="100">
        <v>-17.549999999999997</v>
      </c>
      <c r="BB123" s="100">
        <v>11.87</v>
      </c>
      <c r="BC123" s="100">
        <v>11.28</v>
      </c>
      <c r="BE123" s="12">
        <v>2014</v>
      </c>
      <c r="BF123" s="12">
        <f>IF(BE123&gt;2020,0,IF(BE123&gt;2008,1,IF(BE123&gt;2001,2,IF(BE123&gt;1990,3,IF(BE123&gt;1980,4,IF(BE123&gt;1973,5,IF(BE123&gt;1970,6,IF(BE123&gt;1960,7,IF(BE123&gt;1958,8,IF(BE123&gt;1953,9,10))))))))))</f>
        <v>1</v>
      </c>
      <c r="BG123" s="100">
        <v>6.84</v>
      </c>
      <c r="BH123" t="s">
        <v>121</v>
      </c>
      <c r="BI123" t="s">
        <v>122</v>
      </c>
    </row>
    <row r="124" spans="1:61" ht="11.25" customHeight="1" x14ac:dyDescent="0.2">
      <c r="A124" s="146" t="s">
        <v>5613</v>
      </c>
      <c r="B124" s="55" t="s">
        <v>5601</v>
      </c>
      <c r="C124" s="156" t="s">
        <v>162</v>
      </c>
      <c r="D124" s="98" t="s">
        <v>296</v>
      </c>
      <c r="E124" s="157">
        <v>5</v>
      </c>
      <c r="F124" s="2">
        <v>705</v>
      </c>
      <c r="G124" s="2" t="s">
        <v>146</v>
      </c>
      <c r="H124" s="2" t="s">
        <v>146</v>
      </c>
      <c r="I124" s="100">
        <v>262.76</v>
      </c>
      <c r="J124" s="101">
        <f>(M124/I124)*100</f>
        <v>0.64926168366570258</v>
      </c>
      <c r="K124" s="104">
        <v>0.42649999999999999</v>
      </c>
      <c r="L124" s="71">
        <v>4</v>
      </c>
      <c r="M124" s="28">
        <f>K124*L124</f>
        <v>1.706</v>
      </c>
      <c r="N124" s="103" t="s">
        <v>1551</v>
      </c>
      <c r="O124" s="104">
        <v>0.38779999999999998</v>
      </c>
      <c r="P124" s="158">
        <v>46090</v>
      </c>
      <c r="Q124" s="158">
        <v>46101</v>
      </c>
      <c r="R124" s="28">
        <f>(K124-O124)/O124*100</f>
        <v>9.9793708096957232</v>
      </c>
      <c r="S124" s="105">
        <f>IF(INDEX(Historical!$D$7:$D1735,MATCH(B124,Historical!$B$7:$B$1062,0))=0,"n/a",(INDEX(Historical!$C$7:$C$1062,MATCH(B124,Historical!$B$7:$B$1062,0))/INDEX(Historical!$D$7:$D$1062,MATCH(B124,Historical!$B$7:$B$1062,0))-1)*100)</f>
        <v>10.014184397163127</v>
      </c>
      <c r="T124" s="105">
        <f>IF(INDEX(Historical!$F$7:$F$1062,MATCH(B124,Historical!$B$7:$B$1062,0))=0,"n/a",((INDEX(Historical!$C$7:$C$1062,MATCH(B124,Historical!$B$7:$B$1062,0))/INDEX(Historical!$F$7:$F$1062,MATCH(B124,Historical!$B$7:$B$1062,0)))^(1/3)-1)*100)</f>
        <v>40.107988279812481</v>
      </c>
      <c r="U124" s="105" t="str">
        <f>IF(INDEX(Historical!$H$7:$H$1062,MATCH(B124,Historical!$B$7:$B$1062,0))=0,"n/a",((INDEX(Historical!$C$7:$C$1062,MATCH(B124,Historical!$B$7:$B$1062,0))/INDEX(Historical!$H$7:$H$1062,MATCH(B124,Historical!$B$7:$B$1062,0)))^(1/5)-1)*100)</f>
        <v>n/a</v>
      </c>
      <c r="V124" s="105" t="str">
        <f>IF(INDEX(Historical!$M$7:$M$1062,MATCH(B124,Historical!$B$7:$B$1062,0))=0,"n/a",((INDEX(Historical!$C$7:$C$1062,MATCH(B124,Historical!$B$7:$B$1062,0))/INDEX(Historical!$M$7:$M$1062,MATCH(B124,Historical!$B$7:$B$1062,0)))^(1/10)-1)*100)</f>
        <v>n/a</v>
      </c>
      <c r="W124" s="106" t="str">
        <f>IF(OR(U124&lt;=0,U124="n/a",V124&lt;=0,V124="n/a"),"n/a",U124/V124)</f>
        <v>n/a</v>
      </c>
      <c r="X124" s="107" t="str">
        <f>IF(OR(AJ124&lt;=0,AJ124="n/a",U124&lt;=0,U124="n/a"),"n/a",U124/AJ124)</f>
        <v>n/a</v>
      </c>
      <c r="Y124" s="159"/>
      <c r="Z124" s="101">
        <f>IF(OR(AC124&lt;0.01,AC124="n/a"),"n/a",M124/AC124*100)</f>
        <v>14.821894005212858</v>
      </c>
      <c r="AA124" s="109">
        <f>IF(OR(AC124&lt;0.01,AC124="n/a"),"n/a",I124/AC124)</f>
        <v>22.828844483058209</v>
      </c>
      <c r="AB124" s="71">
        <v>12</v>
      </c>
      <c r="AC124" s="100">
        <v>11.51</v>
      </c>
      <c r="AD124" s="100">
        <v>0.89</v>
      </c>
      <c r="AE124" s="100">
        <v>3.31</v>
      </c>
      <c r="AF124" s="100">
        <v>2.84</v>
      </c>
      <c r="AG124" s="100">
        <v>16.329999999999998</v>
      </c>
      <c r="AH124" s="100">
        <v>24.97</v>
      </c>
      <c r="AI124" s="100">
        <v>13.639999999999999</v>
      </c>
      <c r="AJ124" s="100">
        <v>32.58</v>
      </c>
      <c r="AK124" s="100">
        <v>22.08</v>
      </c>
      <c r="AL124" s="100">
        <v>94360</v>
      </c>
      <c r="AM124" s="100">
        <v>6.52</v>
      </c>
      <c r="AN124" s="100">
        <v>0.67</v>
      </c>
      <c r="AO124" s="110" t="str">
        <f>IF(U124="n/a","n/a",IF(AA124&lt;0,"n/a",IF(AA124="n/a","n/a",J124+U124-AA124)))</f>
        <v>n/a</v>
      </c>
      <c r="AP124" s="111" t="str">
        <f>IF(U124="n/a","n/a",J124+U124)</f>
        <v>n/a</v>
      </c>
      <c r="AQ124" s="112">
        <f>IF(OR(AC124&lt;0.01,AC124="n/a",AF124="n/a"),"n/a",(I124/SQRT(22.5*AC124*(I124/AF124))-1)*100)</f>
        <v>69.750036271487275</v>
      </c>
      <c r="AR124" s="101">
        <f>INDEX(Historical!$C$7:$C$1063,MATCH(B124,Historical!$B$7:$B$1063,0))*IF(AH124="n/a",1.03,IF(AH124&lt;0,1.01,IF(AH124&gt;10,1.1,(1+AH124/100))))</f>
        <v>1.7063200000000001</v>
      </c>
      <c r="AS124" s="109">
        <f>IF($AI124="n/a",1.03*AR124,IF($AI124&lt;0,1.01*AR124,IF($AI124&gt;10,1.1*AR124,(1+$AI124/100)*AR124)))</f>
        <v>1.8769520000000002</v>
      </c>
      <c r="AT124" s="109">
        <f>IF($AK124="n/a",1.03*AS124,IF($AK124&lt;0,1.01*AS124,IF($AK124&gt;10,1.1*AS124,(1+$AK124/100)*AS124)))</f>
        <v>2.0646472000000005</v>
      </c>
      <c r="AU124" s="109">
        <f>IF($AK124="n/a",1.03*AT124,IF($AK124&lt;0,1.01*AT124,IF($AK124&gt;10,1.1*AT124,(1+$AK124/100)*AT124)))</f>
        <v>2.2711119200000005</v>
      </c>
      <c r="AV124" s="109">
        <f>IF($AK124="n/a",1.03*AU124,IF($AK124&lt;0,1.01*AU124,IF($AK124&gt;10,1.1*AU124,(1+$AK124/100)*AU124)))</f>
        <v>2.4982231120000007</v>
      </c>
      <c r="AW124" s="109">
        <f>SUM(AR124:AV124)</f>
        <v>10.417254232000001</v>
      </c>
      <c r="AX124" s="113">
        <f>AW124/I124*100</f>
        <v>3.964551009286041</v>
      </c>
      <c r="AY124" s="718">
        <v>1.1100000000000001</v>
      </c>
      <c r="AZ124" s="100">
        <v>14.93</v>
      </c>
      <c r="BA124" s="100">
        <v>-36.33</v>
      </c>
      <c r="BB124" s="100">
        <v>-0.16999999999999998</v>
      </c>
      <c r="BC124" s="100">
        <v>-14.69</v>
      </c>
      <c r="BE124" s="12">
        <v>2022</v>
      </c>
      <c r="BF124" s="12">
        <f>IF(BE124&gt;2020,0,IF(BE124&gt;2008,1,IF(BE124&gt;2001,2,IF(BE124&gt;1990,3,IF(BE124&gt;1980,4,IF(BE124&gt;1973,5,IF(BE124&gt;1970,6,IF(BE124&gt;1960,7,IF(BE124&gt;1958,8,IF(BE124&gt;1953,9,10))))))))))</f>
        <v>0</v>
      </c>
      <c r="BG124" s="100">
        <v>5.08</v>
      </c>
      <c r="BH124" s="55" t="s">
        <v>121</v>
      </c>
      <c r="BI124" s="55" t="s">
        <v>122</v>
      </c>
    </row>
    <row r="125" spans="1:61" ht="11.25" customHeight="1" x14ac:dyDescent="0.2">
      <c r="A125" s="116" t="s">
        <v>1415</v>
      </c>
      <c r="B125" s="55" t="s">
        <v>1416</v>
      </c>
      <c r="C125" s="156" t="s">
        <v>134</v>
      </c>
      <c r="D125" s="98" t="s">
        <v>157</v>
      </c>
      <c r="E125" s="157">
        <v>7</v>
      </c>
      <c r="F125" s="2">
        <v>599</v>
      </c>
      <c r="G125" s="2" t="s">
        <v>146</v>
      </c>
      <c r="H125" s="2" t="s">
        <v>146</v>
      </c>
      <c r="I125" s="100">
        <v>35.56</v>
      </c>
      <c r="J125" s="101">
        <f>(M125/I125)*100</f>
        <v>1.0123734533183351</v>
      </c>
      <c r="K125" s="104">
        <v>0.09</v>
      </c>
      <c r="L125" s="71">
        <v>4</v>
      </c>
      <c r="M125" s="28">
        <f>K125*L125</f>
        <v>0.36</v>
      </c>
      <c r="N125" s="103" t="s">
        <v>209</v>
      </c>
      <c r="O125" s="104">
        <v>0.08</v>
      </c>
      <c r="P125" s="158">
        <v>46037</v>
      </c>
      <c r="Q125" s="158">
        <v>46048</v>
      </c>
      <c r="R125" s="28">
        <f>(K125-O125)/O125*100</f>
        <v>12.499999999999993</v>
      </c>
      <c r="S125" s="105">
        <f>IF(INDEX(Historical!$D$7:$D1171,MATCH(B125,Historical!$B$7:$B$1062,0))=0,"n/a",(INDEX(Historical!$C$7:$C$1062,MATCH(B125,Historical!$B$7:$B$1062,0))/INDEX(Historical!$D$7:$D$1062,MATCH(B125,Historical!$B$7:$B$1062,0))-1)*100)</f>
        <v>19.999999999999996</v>
      </c>
      <c r="T125" s="105">
        <f>IF(INDEX(Historical!$F$7:$F$1062,MATCH(B125,Historical!$B$7:$B$1062,0))=0,"n/a",((INDEX(Historical!$C$7:$C$1062,MATCH(B125,Historical!$B$7:$B$1062,0))/INDEX(Historical!$F$7:$F$1062,MATCH(B125,Historical!$B$7:$B$1062,0)))^(1/3)-1)*100)</f>
        <v>18.563110149668759</v>
      </c>
      <c r="U125" s="105">
        <f>IF(INDEX(Historical!$H$7:$H$1062,MATCH(B125,Historical!$B$7:$B$1062,0))=0,"n/a",((INDEX(Historical!$C$7:$C$1062,MATCH(B125,Historical!$B$7:$B$1062,0))/INDEX(Historical!$H$7:$H$1062,MATCH(B125,Historical!$B$7:$B$1062,0)))^(1/5)-1)*100)</f>
        <v>58.489319246111357</v>
      </c>
      <c r="V125" s="105" t="str">
        <f>IF(INDEX(Historical!$M$7:$M$1062,MATCH(B125,Historical!$B$7:$B$1062,0))=0,"n/a",((INDEX(Historical!$C$7:$C$1062,MATCH(B125,Historical!$B$7:$B$1062,0))/INDEX(Historical!$M$7:$M$1062,MATCH(B125,Historical!$B$7:$B$1062,0)))^(1/10)-1)*100)</f>
        <v>n/a</v>
      </c>
      <c r="W125" s="106" t="str">
        <f>IF(OR(U125&lt;=0,U125="n/a",V125&lt;=0,V125="n/a"),"n/a",U125/V125)</f>
        <v>n/a</v>
      </c>
      <c r="X125" s="107" t="str">
        <f>IF(OR(AJ125&lt;=0,AJ125="n/a",U125&lt;=0,U125="n/a"),"n/a",U125/AJ125)</f>
        <v>n/a</v>
      </c>
      <c r="Y125" s="162"/>
      <c r="Z125" s="101">
        <f>IF(OR(AC125&lt;0.01,AC125="n/a"),"n/a",M125/AC125*100)</f>
        <v>12.371134020618555</v>
      </c>
      <c r="AA125" s="109">
        <f>IF(OR(AC125&lt;0.01,AC125="n/a"),"n/a",I125/AC125)</f>
        <v>12.219931271477664</v>
      </c>
      <c r="AB125" s="71">
        <v>12</v>
      </c>
      <c r="AC125" s="100">
        <v>2.91</v>
      </c>
      <c r="AD125" s="100" t="s">
        <v>142</v>
      </c>
      <c r="AE125" s="100">
        <v>1.85</v>
      </c>
      <c r="AF125" s="100">
        <v>1.19</v>
      </c>
      <c r="AG125" s="100">
        <v>9.92</v>
      </c>
      <c r="AH125" s="100">
        <v>32.71</v>
      </c>
      <c r="AI125" s="100">
        <v>17.649999999999999</v>
      </c>
      <c r="AJ125" s="100">
        <v>-9.7100000000000009</v>
      </c>
      <c r="AK125" s="100" t="s">
        <v>142</v>
      </c>
      <c r="AL125" s="100">
        <v>231.52</v>
      </c>
      <c r="AM125" s="100">
        <v>23.22</v>
      </c>
      <c r="AN125" s="100">
        <v>0.62</v>
      </c>
      <c r="AO125" s="110">
        <f>IF(U125="n/a","n/a",IF(AA125&lt;0,"n/a",IF(AA125="n/a","n/a",J125+U125-AA125)))</f>
        <v>47.281761427952027</v>
      </c>
      <c r="AP125" s="111">
        <f>IF(U125="n/a","n/a",J125+U125)</f>
        <v>59.50169269942969</v>
      </c>
      <c r="AQ125" s="112">
        <f>IF(OR(AC125&lt;0.01,AC125="n/a",AF125="n/a"),"n/a",(I125/SQRT(22.5*AC125*(I125/AF125))-1)*100)</f>
        <v>-19.607302119717318</v>
      </c>
      <c r="AR125" s="101">
        <f>INDEX(Historical!$C$7:$C$1063,MATCH(B125,Historical!$B$7:$B$1063,0))*IF(AH125="n/a",1.03,IF(AH125&lt;0,1.01,IF(AH125&gt;10,1.1,(1+AH125/100))))</f>
        <v>0.33</v>
      </c>
      <c r="AS125" s="109">
        <f>IF($AI125="n/a",1.03*AR125,IF($AI125&lt;0,1.01*AR125,IF($AI125&gt;10,1.1*AR125,(1+$AI125/100)*AR125)))</f>
        <v>0.36300000000000004</v>
      </c>
      <c r="AT125" s="109">
        <f>IF($AK125="n/a",1.03*AS125,IF($AK125&lt;0,1.01*AS125,IF($AK125&gt;10,1.1*AS125,(1+$AK125/100)*AS125)))</f>
        <v>0.37389000000000006</v>
      </c>
      <c r="AU125" s="109">
        <f>IF($AK125="n/a",1.03*AT125,IF($AK125&lt;0,1.01*AT125,IF($AK125&gt;10,1.1*AT125,(1+$AK125/100)*AT125)))</f>
        <v>0.38510670000000008</v>
      </c>
      <c r="AV125" s="109">
        <f>IF($AK125="n/a",1.03*AU125,IF($AK125&lt;0,1.01*AU125,IF($AK125&gt;10,1.1*AU125,(1+$AK125/100)*AU125)))</f>
        <v>0.39665990100000009</v>
      </c>
      <c r="AW125" s="109">
        <f>SUM(AR125:AV125)</f>
        <v>1.8486566010000003</v>
      </c>
      <c r="AX125" s="113">
        <f>AW125/I125*100</f>
        <v>5.19869685320585</v>
      </c>
      <c r="AY125" s="100">
        <v>0.38</v>
      </c>
      <c r="AZ125" s="100">
        <v>60.9</v>
      </c>
      <c r="BA125" s="100">
        <v>-3.75</v>
      </c>
      <c r="BB125" s="100">
        <v>13.889999999999999</v>
      </c>
      <c r="BC125" s="100">
        <v>26.479999999999997</v>
      </c>
      <c r="BE125" s="12">
        <v>2020</v>
      </c>
      <c r="BF125" s="12">
        <f>IF(BE125&gt;2020,0,IF(BE125&gt;2008,1,IF(BE125&gt;2001,2,IF(BE125&gt;1990,3,IF(BE125&gt;1980,4,IF(BE125&gt;1973,5,IF(BE125&gt;1970,6,IF(BE125&gt;1960,7,IF(BE125&gt;1958,8,IF(BE125&gt;1953,9,10))))))))))</f>
        <v>1</v>
      </c>
      <c r="BG125" s="100">
        <v>0.86</v>
      </c>
      <c r="BH125" t="s">
        <v>121</v>
      </c>
      <c r="BI125" t="s">
        <v>122</v>
      </c>
    </row>
    <row r="126" spans="1:61" ht="11.25" customHeight="1" x14ac:dyDescent="0.2">
      <c r="A126" s="55" t="s">
        <v>699</v>
      </c>
      <c r="B126" s="55" t="s">
        <v>700</v>
      </c>
      <c r="C126" s="156" t="s">
        <v>134</v>
      </c>
      <c r="D126" s="98" t="s">
        <v>157</v>
      </c>
      <c r="E126" s="157">
        <v>15</v>
      </c>
      <c r="F126" s="2">
        <v>339</v>
      </c>
      <c r="G126" s="2" t="s">
        <v>119</v>
      </c>
      <c r="H126" s="2" t="s">
        <v>119</v>
      </c>
      <c r="I126" s="100">
        <v>82.59</v>
      </c>
      <c r="J126" s="101">
        <f>(M126/I126)*100</f>
        <v>2.3247366509262619</v>
      </c>
      <c r="K126" s="104">
        <v>0.48</v>
      </c>
      <c r="L126" s="71">
        <v>4</v>
      </c>
      <c r="M126" s="28">
        <f>K126*L126</f>
        <v>1.92</v>
      </c>
      <c r="N126" s="103" t="s">
        <v>131</v>
      </c>
      <c r="O126" s="104">
        <v>0.46</v>
      </c>
      <c r="P126" s="158">
        <v>46094</v>
      </c>
      <c r="Q126" s="158">
        <v>46113</v>
      </c>
      <c r="R126" s="28">
        <f>(K126-O126)/O126*100</f>
        <v>4.3478260869565135</v>
      </c>
      <c r="S126" s="105">
        <f>IF(INDEX(Historical!$D$7:$D1172,MATCH(B126,Historical!$B$7:$B$1062,0))=0,"n/a",(INDEX(Historical!$C$7:$C$1062,MATCH(B126,Historical!$B$7:$B$1062,0))/INDEX(Historical!$D$7:$D$1062,MATCH(B126,Historical!$B$7:$B$1062,0))-1)*100)</f>
        <v>3.4090909090909172</v>
      </c>
      <c r="T126" s="105">
        <f>IF(INDEX(Historical!$F$7:$F$1062,MATCH(B126,Historical!$B$7:$B$1062,0))=0,"n/a",((INDEX(Historical!$C$7:$C$1062,MATCH(B126,Historical!$B$7:$B$1062,0))/INDEX(Historical!$F$7:$F$1062,MATCH(B126,Historical!$B$7:$B$1062,0)))^(1/3)-1)*100)</f>
        <v>3.9566137483565633</v>
      </c>
      <c r="U126" s="105">
        <f>IF(INDEX(Historical!$H$7:$H$1062,MATCH(B126,Historical!$B$7:$B$1062,0))=0,"n/a",((INDEX(Historical!$C$7:$C$1062,MATCH(B126,Historical!$B$7:$B$1062,0))/INDEX(Historical!$H$7:$H$1062,MATCH(B126,Historical!$B$7:$B$1062,0)))^(1/5)-1)*100)</f>
        <v>3.6682005013054075</v>
      </c>
      <c r="V126" s="105">
        <f>IF(INDEX(Historical!$M$7:$M$1062,MATCH(B126,Historical!$B$7:$B$1062,0))=0,"n/a",((INDEX(Historical!$C$7:$C$1062,MATCH(B126,Historical!$B$7:$B$1062,0))/INDEX(Historical!$M$7:$M$1062,MATCH(B126,Historical!$B$7:$B$1062,0)))^(1/10)-1)*100)</f>
        <v>4.2531087541057166</v>
      </c>
      <c r="W126" s="106">
        <f>IF(OR(U126&lt;=0,U126="n/a",V126&lt;=0,V126="n/a"),"n/a",U126/V126)</f>
        <v>0.86247512428745887</v>
      </c>
      <c r="X126" s="107">
        <f>IF(OR(AJ126&lt;=0,AJ126="n/a",U126&lt;=0,U126="n/a"),"n/a",U126/AJ126)</f>
        <v>0.56783289493891753</v>
      </c>
      <c r="Y126" s="165"/>
      <c r="Z126" s="101">
        <f>IF(OR(AC126&lt;0.01,AC126="n/a"),"n/a",M126/AC126*100)</f>
        <v>21.428571428571423</v>
      </c>
      <c r="AA126" s="109">
        <f>IF(OR(AC126&lt;0.01,AC126="n/a"),"n/a",I126/AC126)</f>
        <v>9.2176339285714288</v>
      </c>
      <c r="AB126" s="71">
        <v>12</v>
      </c>
      <c r="AC126" s="100">
        <v>8.9600000000000009</v>
      </c>
      <c r="AD126" s="100" t="s">
        <v>142</v>
      </c>
      <c r="AE126" s="100">
        <v>1.38</v>
      </c>
      <c r="AF126" s="100">
        <v>0.97</v>
      </c>
      <c r="AG126" s="100">
        <v>11.23</v>
      </c>
      <c r="AH126" s="100" t="s">
        <v>142</v>
      </c>
      <c r="AI126" s="100" t="s">
        <v>142</v>
      </c>
      <c r="AJ126" s="100">
        <v>6.4600000000000009</v>
      </c>
      <c r="AK126" s="100" t="s">
        <v>142</v>
      </c>
      <c r="AL126" s="100">
        <v>268.77999999999997</v>
      </c>
      <c r="AM126" s="100">
        <v>6.8900000000000006</v>
      </c>
      <c r="AN126" s="100">
        <v>0.43</v>
      </c>
      <c r="AO126" s="110">
        <f>IF(U126="n/a","n/a",IF(AA126&lt;0,"n/a",IF(AA126="n/a","n/a",J126+U126-AA126)))</f>
        <v>-3.2246967763397594</v>
      </c>
      <c r="AP126" s="111">
        <f>IF(U126="n/a","n/a",J126+U126)</f>
        <v>5.9929371522316695</v>
      </c>
      <c r="AQ126" s="112">
        <f>IF(OR(AC126&lt;0.01,AC126="n/a",AF126="n/a"),"n/a",(I126/SQRT(22.5*AC126*(I126/AF126))-1)*100)</f>
        <v>-36.961722701505359</v>
      </c>
      <c r="AR126" s="101">
        <f>INDEX(Historical!$C$7:$C$1063,MATCH(B126,Historical!$B$7:$B$1063,0))*IF(AH126="n/a",1.03,IF(AH126&lt;0,1.01,IF(AH126&gt;10,1.1,(1+AH126/100))))</f>
        <v>1.8746</v>
      </c>
      <c r="AS126" s="109">
        <f>IF($AI126="n/a",1.03*AR126,IF($AI126&lt;0,1.01*AR126,IF($AI126&gt;10,1.1*AR126,(1+$AI126/100)*AR126)))</f>
        <v>1.9308380000000001</v>
      </c>
      <c r="AT126" s="109">
        <f>IF($AK126="n/a",1.03*AS126,IF($AK126&lt;0,1.01*AS126,IF($AK126&gt;10,1.1*AS126,(1+$AK126/100)*AS126)))</f>
        <v>1.9887631400000001</v>
      </c>
      <c r="AU126" s="109">
        <f>IF($AK126="n/a",1.03*AT126,IF($AK126&lt;0,1.01*AT126,IF($AK126&gt;10,1.1*AT126,(1+$AK126/100)*AT126)))</f>
        <v>2.0484260342000002</v>
      </c>
      <c r="AV126" s="109">
        <f>IF($AK126="n/a",1.03*AU126,IF($AK126&lt;0,1.01*AU126,IF($AK126&gt;10,1.1*AU126,(1+$AK126/100)*AU126)))</f>
        <v>2.1098788152260002</v>
      </c>
      <c r="AW126" s="109">
        <f>SUM(AR126:AV126)</f>
        <v>9.9525059894260011</v>
      </c>
      <c r="AX126" s="113">
        <f>AW126/I126*100</f>
        <v>12.050497626136337</v>
      </c>
      <c r="AY126" s="100">
        <v>0.33</v>
      </c>
      <c r="AZ126" s="100">
        <v>34.4</v>
      </c>
      <c r="BA126" s="100">
        <v>-4.17</v>
      </c>
      <c r="BB126" s="100">
        <v>6.0600000000000005</v>
      </c>
      <c r="BC126" s="100">
        <v>11.61</v>
      </c>
      <c r="BE126" s="12">
        <v>2012</v>
      </c>
      <c r="BF126" s="12">
        <f>IF(BE126&gt;2020,0,IF(BE126&gt;2008,1,IF(BE126&gt;2001,2,IF(BE126&gt;1990,3,IF(BE126&gt;1980,4,IF(BE126&gt;1973,5,IF(BE126&gt;1970,6,IF(BE126&gt;1960,7,IF(BE126&gt;1958,8,IF(BE126&gt;1953,9,10))))))))))</f>
        <v>1</v>
      </c>
      <c r="BG126" s="100">
        <v>1.06</v>
      </c>
      <c r="BH126" t="s">
        <v>121</v>
      </c>
      <c r="BI126" t="s">
        <v>122</v>
      </c>
    </row>
    <row r="127" spans="1:61" ht="11.25" customHeight="1" x14ac:dyDescent="0.2">
      <c r="A127" s="55" t="s">
        <v>229</v>
      </c>
      <c r="B127" s="55" t="s">
        <v>230</v>
      </c>
      <c r="C127" s="156" t="s">
        <v>134</v>
      </c>
      <c r="D127" s="98" t="s">
        <v>157</v>
      </c>
      <c r="E127" s="157">
        <v>33</v>
      </c>
      <c r="F127" s="2">
        <v>102</v>
      </c>
      <c r="G127" s="2" t="s">
        <v>146</v>
      </c>
      <c r="H127" s="2" t="s">
        <v>146</v>
      </c>
      <c r="I127" s="100">
        <v>166.34</v>
      </c>
      <c r="J127" s="101">
        <f>(M127/I127)*100</f>
        <v>2.4768546350847664</v>
      </c>
      <c r="K127" s="104">
        <v>1.03</v>
      </c>
      <c r="L127" s="71">
        <v>4</v>
      </c>
      <c r="M127" s="28">
        <f>K127*L127</f>
        <v>4.12</v>
      </c>
      <c r="N127" s="103" t="s">
        <v>158</v>
      </c>
      <c r="O127" s="104">
        <v>1</v>
      </c>
      <c r="P127" s="158">
        <v>46171</v>
      </c>
      <c r="Q127" s="158">
        <v>46188</v>
      </c>
      <c r="R127" s="28">
        <f>(K127-O127)/O127*100</f>
        <v>3.0000000000000027</v>
      </c>
      <c r="S127" s="105">
        <f>IF(INDEX(Historical!$D$7:$D1173,MATCH(B127,Historical!$B$7:$B$1062,0))=0,"n/a",(INDEX(Historical!$C$7:$C$1062,MATCH(B127,Historical!$B$7:$B$1062,0))/INDEX(Historical!$D$7:$D$1062,MATCH(B127,Historical!$B$7:$B$1062,0))-1)*100)</f>
        <v>5.6149732620320858</v>
      </c>
      <c r="T127" s="105">
        <f>IF(INDEX(Historical!$F$7:$F$1062,MATCH(B127,Historical!$B$7:$B$1062,0))=0,"n/a",((INDEX(Historical!$C$7:$C$1062,MATCH(B127,Historical!$B$7:$B$1062,0))/INDEX(Historical!$F$7:$F$1062,MATCH(B127,Historical!$B$7:$B$1062,0)))^(1/3)-1)*100)</f>
        <v>6.8277369799701004</v>
      </c>
      <c r="U127" s="105">
        <f>IF(INDEX(Historical!$H$7:$H$1062,MATCH(B127,Historical!$B$7:$B$1062,0))=0,"n/a",((INDEX(Historical!$C$7:$C$1062,MATCH(B127,Historical!$B$7:$B$1062,0))/INDEX(Historical!$H$7:$H$1062,MATCH(B127,Historical!$B$7:$B$1062,0)))^(1/5)-1)*100)</f>
        <v>6.7457141595617776</v>
      </c>
      <c r="V127" s="105">
        <f>IF(INDEX(Historical!$M$7:$M$1062,MATCH(B127,Historical!$B$7:$B$1062,0))=0,"n/a",((INDEX(Historical!$C$7:$C$1062,MATCH(B127,Historical!$B$7:$B$1062,0))/INDEX(Historical!$M$7:$M$1062,MATCH(B127,Historical!$B$7:$B$1062,0)))^(1/10)-1)*100)</f>
        <v>6.5216242784202905</v>
      </c>
      <c r="W127" s="106">
        <f>IF(OR(U127&lt;=0,U127="n/a",V127&lt;=0,V127="n/a"),"n/a",U127/V127)</f>
        <v>1.0343610535619154</v>
      </c>
      <c r="X127" s="107">
        <f>IF(OR(AJ127&lt;=0,AJ127="n/a",U127&lt;=0,U127="n/a"),"n/a",U127/AJ127)</f>
        <v>0.47238894674802362</v>
      </c>
      <c r="Y127" s="55"/>
      <c r="Z127" s="101">
        <f>IF(OR(AC127&lt;0.01,AC127="n/a"),"n/a",M127/AC127*100)</f>
        <v>38.978240302743615</v>
      </c>
      <c r="AA127" s="109">
        <f>IF(OR(AC127&lt;0.01,AC127="n/a"),"n/a",I127/AC127)</f>
        <v>15.736991485335857</v>
      </c>
      <c r="AB127" s="71">
        <v>12</v>
      </c>
      <c r="AC127" s="100">
        <v>10.57</v>
      </c>
      <c r="AD127" s="100">
        <v>2.34</v>
      </c>
      <c r="AE127" s="100">
        <v>3.54</v>
      </c>
      <c r="AF127" s="100">
        <v>2.31</v>
      </c>
      <c r="AG127" s="100">
        <v>15.329999999999998</v>
      </c>
      <c r="AH127" s="100">
        <v>9.7000000000000011</v>
      </c>
      <c r="AI127" s="100">
        <v>6.43</v>
      </c>
      <c r="AJ127" s="100">
        <v>14.280000000000001</v>
      </c>
      <c r="AK127" s="100">
        <v>6.15</v>
      </c>
      <c r="AL127" s="100">
        <v>10340</v>
      </c>
      <c r="AM127" s="100">
        <v>6.370000000000001</v>
      </c>
      <c r="AN127" s="100">
        <v>1.17</v>
      </c>
      <c r="AO127" s="110">
        <f>IF(U127="n/a","n/a",IF(AA127&lt;0,"n/a",IF(AA127="n/a","n/a",J127+U127-AA127)))</f>
        <v>-6.5144226906893117</v>
      </c>
      <c r="AP127" s="111">
        <f>IF(U127="n/a","n/a",J127+U127)</f>
        <v>9.2225687946465449</v>
      </c>
      <c r="AQ127" s="112">
        <f>IF(OR(AC127&lt;0.01,AC127="n/a",AF127="n/a"),"n/a",(I127/SQRT(22.5*AC127*(I127/AF127))-1)*100)</f>
        <v>27.108790378995739</v>
      </c>
      <c r="AR127" s="101">
        <f>INDEX(Historical!$C$7:$C$1063,MATCH(B127,Historical!$B$7:$B$1063,0))*IF(AH127="n/a",1.03,IF(AH127&lt;0,1.01,IF(AH127&gt;10,1.1,(1+AH127/100))))</f>
        <v>4.3331499999999998</v>
      </c>
      <c r="AS127" s="109">
        <f>IF($AI127="n/a",1.03*AR127,IF($AI127&lt;0,1.01*AR127,IF($AI127&gt;10,1.1*AR127,(1+$AI127/100)*AR127)))</f>
        <v>4.6117715449999999</v>
      </c>
      <c r="AT127" s="109">
        <f>IF($AK127="n/a",1.03*AS127,IF($AK127&lt;0,1.01*AS127,IF($AK127&gt;10,1.1*AS127,(1+$AK127/100)*AS127)))</f>
        <v>4.8953954950175005</v>
      </c>
      <c r="AU127" s="109">
        <f>IF($AK127="n/a",1.03*AT127,IF($AK127&lt;0,1.01*AT127,IF($AK127&gt;10,1.1*AT127,(1+$AK127/100)*AT127)))</f>
        <v>5.1964623179610774</v>
      </c>
      <c r="AV127" s="109">
        <f>IF($AK127="n/a",1.03*AU127,IF($AK127&lt;0,1.01*AU127,IF($AK127&gt;10,1.1*AU127,(1+$AK127/100)*AU127)))</f>
        <v>5.5160447505156842</v>
      </c>
      <c r="AW127" s="109">
        <f>SUM(AR127:AV127)</f>
        <v>24.552824108494264</v>
      </c>
      <c r="AX127" s="113">
        <f>AW127/I127*100</f>
        <v>14.760625290666262</v>
      </c>
      <c r="AY127" s="100">
        <v>0.52</v>
      </c>
      <c r="AZ127" s="100">
        <v>39.78</v>
      </c>
      <c r="BA127" s="100">
        <v>-1.63</v>
      </c>
      <c r="BB127" s="100">
        <v>10.15</v>
      </c>
      <c r="BC127" s="100">
        <v>20.330000000000002</v>
      </c>
      <c r="BE127" s="12">
        <v>1994</v>
      </c>
      <c r="BF127" s="12">
        <f>IF(BE127&gt;2020,0,IF(BE127&gt;2008,1,IF(BE127&gt;2001,2,IF(BE127&gt;1990,3,IF(BE127&gt;1980,4,IF(BE127&gt;1973,5,IF(BE127&gt;1970,6,IF(BE127&gt;1960,7,IF(BE127&gt;1958,8,IF(BE127&gt;1953,9,10))))))))))</f>
        <v>3</v>
      </c>
      <c r="BG127" s="100">
        <v>1.28</v>
      </c>
      <c r="BH127" t="s">
        <v>121</v>
      </c>
      <c r="BI127" t="s">
        <v>122</v>
      </c>
    </row>
    <row r="128" spans="1:61" ht="11.25" customHeight="1" x14ac:dyDescent="0.2">
      <c r="A128" s="116" t="s">
        <v>701</v>
      </c>
      <c r="B128" s="55" t="s">
        <v>702</v>
      </c>
      <c r="C128" s="156" t="s">
        <v>198</v>
      </c>
      <c r="D128" s="98" t="s">
        <v>199</v>
      </c>
      <c r="E128" s="157">
        <v>11</v>
      </c>
      <c r="F128" s="2">
        <v>482</v>
      </c>
      <c r="G128" s="2" t="s">
        <v>146</v>
      </c>
      <c r="H128" s="2" t="s">
        <v>146</v>
      </c>
      <c r="I128" s="100">
        <v>65.239999999999995</v>
      </c>
      <c r="J128" s="101">
        <f>(M128/I128)*100</f>
        <v>0.52115266707541386</v>
      </c>
      <c r="K128" s="104">
        <v>8.5000000000000006E-2</v>
      </c>
      <c r="L128" s="71">
        <v>4</v>
      </c>
      <c r="M128" s="28">
        <f>K128*L128</f>
        <v>0.34</v>
      </c>
      <c r="N128" s="103" t="s">
        <v>696</v>
      </c>
      <c r="O128" s="104">
        <v>0.08</v>
      </c>
      <c r="P128" s="158">
        <v>45974</v>
      </c>
      <c r="Q128" s="158">
        <v>45989</v>
      </c>
      <c r="R128" s="28">
        <f>(K128-O128)/O128*100</f>
        <v>6.2500000000000053</v>
      </c>
      <c r="S128" s="105">
        <f>IF(INDEX(Historical!$D$7:$D1174,MATCH(B128,Historical!$B$7:$B$1062,0))=0,"n/a",(INDEX(Historical!$C$7:$C$1062,MATCH(B128,Historical!$B$7:$B$1062,0))/INDEX(Historical!$D$7:$D$1062,MATCH(B128,Historical!$B$7:$B$1062,0))-1)*100)</f>
        <v>6.5573770491803351</v>
      </c>
      <c r="T128" s="105">
        <f>IF(INDEX(Historical!$F$7:$F$1062,MATCH(B128,Historical!$B$7:$B$1062,0))=0,"n/a",((INDEX(Historical!$C$7:$C$1062,MATCH(B128,Historical!$B$7:$B$1062,0))/INDEX(Historical!$F$7:$F$1062,MATCH(B128,Historical!$B$7:$B$1062,0)))^(1/3)-1)*100)</f>
        <v>7.0399331060163606</v>
      </c>
      <c r="U128" s="105">
        <f>IF(INDEX(Historical!$H$7:$H$1062,MATCH(B128,Historical!$B$7:$B$1062,0))=0,"n/a",((INDEX(Historical!$C$7:$C$1062,MATCH(B128,Historical!$B$7:$B$1062,0))/INDEX(Historical!$H$7:$H$1062,MATCH(B128,Historical!$B$7:$B$1062,0)))^(1/5)-1)*100)</f>
        <v>7.6316922514810814</v>
      </c>
      <c r="V128" s="105">
        <f>IF(INDEX(Historical!$M$7:$M$1062,MATCH(B128,Historical!$B$7:$B$1062,0))=0,"n/a",((INDEX(Historical!$C$7:$C$1062,MATCH(B128,Historical!$B$7:$B$1062,0))/INDEX(Historical!$M$7:$M$1062,MATCH(B128,Historical!$B$7:$B$1062,0)))^(1/10)-1)*100)</f>
        <v>11.961679922923629</v>
      </c>
      <c r="W128" s="106">
        <f>IF(OR(U128&lt;=0,U128="n/a",V128&lt;=0,V128="n/a"),"n/a",U128/V128)</f>
        <v>0.63801174255261062</v>
      </c>
      <c r="X128" s="107" t="str">
        <f>IF(OR(AJ128&lt;=0,AJ128="n/a",U128&lt;=0,U128="n/a"),"n/a",U128/AJ128)</f>
        <v>n/a</v>
      </c>
      <c r="Y128" s="123"/>
      <c r="Z128" s="101">
        <f>IF(OR(AC128&lt;0.01,AC128="n/a"),"n/a",M128/AC128*100)</f>
        <v>40</v>
      </c>
      <c r="AA128" s="109">
        <f>IF(OR(AC128&lt;0.01,AC128="n/a"),"n/a",I128/AC128)</f>
        <v>76.752941176470586</v>
      </c>
      <c r="AB128" s="71">
        <v>12</v>
      </c>
      <c r="AC128" s="100">
        <v>0.85</v>
      </c>
      <c r="AD128" s="100">
        <v>1.23</v>
      </c>
      <c r="AE128" s="100">
        <v>10.37</v>
      </c>
      <c r="AF128" s="100">
        <v>7.35</v>
      </c>
      <c r="AG128" s="100">
        <v>9.75</v>
      </c>
      <c r="AH128" s="100">
        <v>46.6</v>
      </c>
      <c r="AI128" s="100">
        <v>20.64</v>
      </c>
      <c r="AJ128" s="100">
        <v>-7.5</v>
      </c>
      <c r="AK128" s="100">
        <v>29.5</v>
      </c>
      <c r="AL128" s="100">
        <v>10860</v>
      </c>
      <c r="AM128" s="100">
        <v>0.37</v>
      </c>
      <c r="AN128" s="100">
        <v>0.05</v>
      </c>
      <c r="AO128" s="110">
        <f>IF(U128="n/a","n/a",IF(AA128&lt;0,"n/a",IF(AA128="n/a","n/a",J128+U128-AA128)))</f>
        <v>-68.600096257914089</v>
      </c>
      <c r="AP128" s="111">
        <f>IF(U128="n/a","n/a",J128+U128)</f>
        <v>8.1528449185564948</v>
      </c>
      <c r="AQ128" s="112">
        <f>IF(OR(AC128&lt;0.01,AC128="n/a",AF128="n/a"),"n/a",(I128/SQRT(22.5*AC128*(I128/AF128))-1)*100)</f>
        <v>400.72574779993477</v>
      </c>
      <c r="AR128" s="101">
        <f>INDEX(Historical!$C$7:$C$1063,MATCH(B128,Historical!$B$7:$B$1063,0))*IF(AH128="n/a",1.03,IF(AH128&lt;0,1.01,IF(AH128&gt;10,1.1,(1+AH128/100))))</f>
        <v>0.35750000000000004</v>
      </c>
      <c r="AS128" s="109">
        <f>IF($AI128="n/a",1.03*AR128,IF($AI128&lt;0,1.01*AR128,IF($AI128&gt;10,1.1*AR128,(1+$AI128/100)*AR128)))</f>
        <v>0.3932500000000001</v>
      </c>
      <c r="AT128" s="109">
        <f>IF($AK128="n/a",1.03*AS128,IF($AK128&lt;0,1.01*AS128,IF($AK128&gt;10,1.1*AS128,(1+$AK128/100)*AS128)))</f>
        <v>0.43257500000000015</v>
      </c>
      <c r="AU128" s="109">
        <f>IF($AK128="n/a",1.03*AT128,IF($AK128&lt;0,1.01*AT128,IF($AK128&gt;10,1.1*AT128,(1+$AK128/100)*AT128)))</f>
        <v>0.47583250000000021</v>
      </c>
      <c r="AV128" s="109">
        <f>IF($AK128="n/a",1.03*AU128,IF($AK128&lt;0,1.01*AU128,IF($AK128&gt;10,1.1*AU128,(1+$AK128/100)*AU128)))</f>
        <v>0.52341575000000029</v>
      </c>
      <c r="AW128" s="109">
        <f>SUM(AR128:AV128)</f>
        <v>2.1825732500000008</v>
      </c>
      <c r="AX128" s="113">
        <f>AW128/I128*100</f>
        <v>3.3454525597792779</v>
      </c>
      <c r="AY128" s="100">
        <v>1.5</v>
      </c>
      <c r="AZ128" s="100">
        <v>88.55</v>
      </c>
      <c r="BA128" s="100">
        <v>-10.48</v>
      </c>
      <c r="BB128" s="100">
        <v>0.89</v>
      </c>
      <c r="BC128" s="100">
        <v>27.889999999999997</v>
      </c>
      <c r="BE128" s="12">
        <v>2015</v>
      </c>
      <c r="BF128" s="12">
        <f>IF(BE128&gt;2020,0,IF(BE128&gt;2008,1,IF(BE128&gt;2001,2,IF(BE128&gt;1990,3,IF(BE128&gt;1980,4,IF(BE128&gt;1973,5,IF(BE128&gt;1970,6,IF(BE128&gt;1960,7,IF(BE128&gt;1958,8,IF(BE128&gt;1953,9,10))))))))))</f>
        <v>1</v>
      </c>
      <c r="BG128" s="100">
        <v>7.24</v>
      </c>
      <c r="BH128" t="s">
        <v>121</v>
      </c>
      <c r="BI128" t="s">
        <v>122</v>
      </c>
    </row>
    <row r="129" spans="1:61" ht="11.25" customHeight="1" x14ac:dyDescent="0.2">
      <c r="A129" s="123" t="s">
        <v>703</v>
      </c>
      <c r="B129" s="55" t="s">
        <v>704</v>
      </c>
      <c r="C129" s="156" t="s">
        <v>134</v>
      </c>
      <c r="D129" s="98" t="s">
        <v>157</v>
      </c>
      <c r="E129" s="157">
        <v>13</v>
      </c>
      <c r="F129" s="2">
        <v>413</v>
      </c>
      <c r="G129" s="2" t="s">
        <v>119</v>
      </c>
      <c r="H129" s="2" t="s">
        <v>119</v>
      </c>
      <c r="I129" s="100">
        <v>145.11000000000001</v>
      </c>
      <c r="J129" s="101">
        <f>(M129/I129)*100</f>
        <v>2.3981806905106469</v>
      </c>
      <c r="K129" s="104">
        <v>0.87</v>
      </c>
      <c r="L129" s="71">
        <v>4</v>
      </c>
      <c r="M129" s="28">
        <f>K129*L129</f>
        <v>3.48</v>
      </c>
      <c r="N129" s="103" t="s">
        <v>202</v>
      </c>
      <c r="O129" s="104">
        <v>0.79</v>
      </c>
      <c r="P129" s="158">
        <v>45945</v>
      </c>
      <c r="Q129" s="158">
        <v>45961</v>
      </c>
      <c r="R129" s="28">
        <f>(K129-O129)/O129*100</f>
        <v>10.126582278481006</v>
      </c>
      <c r="S129" s="105">
        <f>IF(INDEX(Historical!$D$7:$D1175,MATCH(B129,Historical!$B$7:$B$1062,0))=0,"n/a",(INDEX(Historical!$C$7:$C$1062,MATCH(B129,Historical!$B$7:$B$1062,0))/INDEX(Historical!$D$7:$D$1062,MATCH(B129,Historical!$B$7:$B$1062,0))-1)*100)</f>
        <v>10.391822827938668</v>
      </c>
      <c r="T129" s="105">
        <f>IF(INDEX(Historical!$F$7:$F$1062,MATCH(B129,Historical!$B$7:$B$1062,0))=0,"n/a",((INDEX(Historical!$C$7:$C$1062,MATCH(B129,Historical!$B$7:$B$1062,0))/INDEX(Historical!$F$7:$F$1062,MATCH(B129,Historical!$B$7:$B$1062,0)))^(1/3)-1)*100)</f>
        <v>9.7639284274995131</v>
      </c>
      <c r="U129" s="105">
        <f>IF(INDEX(Historical!$H$7:$H$1062,MATCH(B129,Historical!$B$7:$B$1062,0))=0,"n/a",((INDEX(Historical!$C$7:$C$1062,MATCH(B129,Historical!$B$7:$B$1062,0))/INDEX(Historical!$H$7:$H$1062,MATCH(B129,Historical!$B$7:$B$1062,0)))^(1/5)-1)*100)</f>
        <v>7.2808072187642736</v>
      </c>
      <c r="V129" s="105">
        <f>IF(INDEX(Historical!$M$7:$M$1062,MATCH(B129,Historical!$B$7:$B$1062,0))=0,"n/a",((INDEX(Historical!$C$7:$C$1062,MATCH(B129,Historical!$B$7:$B$1062,0))/INDEX(Historical!$M$7:$M$1062,MATCH(B129,Historical!$B$7:$B$1062,0)))^(1/10)-1)*100)</f>
        <v>6.9162436949096184</v>
      </c>
      <c r="W129" s="106">
        <f>IF(OR(U129&lt;=0,U129="n/a",V129&lt;=0,V129="n/a"),"n/a",U129/V129)</f>
        <v>1.0527112027765846</v>
      </c>
      <c r="X129" s="107">
        <f>IF(OR(AJ129&lt;=0,AJ129="n/a",U129&lt;=0,U129="n/a"),"n/a",U129/AJ129)</f>
        <v>0.72808072187642736</v>
      </c>
      <c r="Y129" s="165"/>
      <c r="Z129" s="101">
        <f>IF(OR(AC129&lt;0.01,AC129="n/a"),"n/a",M129/AC129*100)</f>
        <v>38.074398249452948</v>
      </c>
      <c r="AA129" s="109">
        <f>IF(OR(AC129&lt;0.01,AC129="n/a"),"n/a",I129/AC129)</f>
        <v>15.87636761487965</v>
      </c>
      <c r="AB129" s="71">
        <v>12</v>
      </c>
      <c r="AC129" s="100">
        <v>9.14</v>
      </c>
      <c r="AD129" s="100" t="s">
        <v>142</v>
      </c>
      <c r="AE129" s="100">
        <v>5.09</v>
      </c>
      <c r="AF129" s="100">
        <v>2.52</v>
      </c>
      <c r="AG129" s="100">
        <v>16.61</v>
      </c>
      <c r="AH129" s="100">
        <v>3.7199999999999998</v>
      </c>
      <c r="AI129" s="100">
        <v>3.4299999999999997</v>
      </c>
      <c r="AJ129" s="100">
        <v>10</v>
      </c>
      <c r="AK129" s="100" t="s">
        <v>142</v>
      </c>
      <c r="AL129" s="100">
        <v>2050</v>
      </c>
      <c r="AM129" s="100">
        <v>2.0099999999999998</v>
      </c>
      <c r="AN129" s="100">
        <v>0.65</v>
      </c>
      <c r="AO129" s="110">
        <f>IF(U129="n/a","n/a",IF(AA129&lt;0,"n/a",IF(AA129="n/a","n/a",J129+U129-AA129)))</f>
        <v>-6.1973797056047299</v>
      </c>
      <c r="AP129" s="111">
        <f>IF(U129="n/a","n/a",J129+U129)</f>
        <v>9.6789879092749196</v>
      </c>
      <c r="AQ129" s="112">
        <f>IF(OR(AC129&lt;0.01,AC129="n/a",AF129="n/a"),"n/a",(I129/SQRT(22.5*AC129*(I129/AF129))-1)*100)</f>
        <v>33.347409906099081</v>
      </c>
      <c r="AR129" s="101">
        <f>INDEX(Historical!$C$7:$C$1063,MATCH(B129,Historical!$B$7:$B$1063,0))*IF(AH129="n/a",1.03,IF(AH129&lt;0,1.01,IF(AH129&gt;10,1.1,(1+AH129/100))))</f>
        <v>3.360528</v>
      </c>
      <c r="AS129" s="109">
        <f>IF($AI129="n/a",1.03*AR129,IF($AI129&lt;0,1.01*AR129,IF($AI129&gt;10,1.1*AR129,(1+$AI129/100)*AR129)))</f>
        <v>3.4757941103999999</v>
      </c>
      <c r="AT129" s="109">
        <f>IF($AK129="n/a",1.03*AS129,IF($AK129&lt;0,1.01*AS129,IF($AK129&gt;10,1.1*AS129,(1+$AK129/100)*AS129)))</f>
        <v>3.5800679337119998</v>
      </c>
      <c r="AU129" s="109">
        <f>IF($AK129="n/a",1.03*AT129,IF($AK129&lt;0,1.01*AT129,IF($AK129&gt;10,1.1*AT129,(1+$AK129/100)*AT129)))</f>
        <v>3.6874699717233601</v>
      </c>
      <c r="AV129" s="109">
        <f>IF($AK129="n/a",1.03*AU129,IF($AK129&lt;0,1.01*AU129,IF($AK129&gt;10,1.1*AU129,(1+$AK129/100)*AU129)))</f>
        <v>3.7980940708750608</v>
      </c>
      <c r="AW129" s="109">
        <f>SUM(AR129:AV129)</f>
        <v>17.901954086710418</v>
      </c>
      <c r="AX129" s="113">
        <f>AW129/I129*100</f>
        <v>12.336816268148588</v>
      </c>
      <c r="AY129" s="100">
        <v>0.47</v>
      </c>
      <c r="AZ129" s="100">
        <v>28.18</v>
      </c>
      <c r="BA129" s="100">
        <v>-1.06</v>
      </c>
      <c r="BB129" s="100">
        <v>10.09</v>
      </c>
      <c r="BC129" s="100">
        <v>16.39</v>
      </c>
      <c r="BE129" s="12">
        <v>2012</v>
      </c>
      <c r="BF129" s="12">
        <f>IF(BE129&gt;2020,0,IF(BE129&gt;2008,1,IF(BE129&gt;2001,2,IF(BE129&gt;1990,3,IF(BE129&gt;1980,4,IF(BE129&gt;1973,5,IF(BE129&gt;1970,6,IF(BE129&gt;1960,7,IF(BE129&gt;1958,8,IF(BE129&gt;1953,9,10))))))))))</f>
        <v>1</v>
      </c>
      <c r="BG129" s="100">
        <v>1.95</v>
      </c>
      <c r="BH129" t="s">
        <v>121</v>
      </c>
      <c r="BI129" t="s">
        <v>122</v>
      </c>
    </row>
    <row r="130" spans="1:61" ht="11.25" customHeight="1" x14ac:dyDescent="0.2">
      <c r="A130" s="123" t="s">
        <v>705</v>
      </c>
      <c r="B130" s="55" t="s">
        <v>706</v>
      </c>
      <c r="C130" s="156" t="s">
        <v>300</v>
      </c>
      <c r="D130" s="98" t="s">
        <v>518</v>
      </c>
      <c r="E130" s="157">
        <v>12</v>
      </c>
      <c r="F130" s="2">
        <v>474</v>
      </c>
      <c r="G130" s="2" t="s">
        <v>146</v>
      </c>
      <c r="H130" s="2" t="s">
        <v>146</v>
      </c>
      <c r="I130" s="100">
        <v>18.309999999999999</v>
      </c>
      <c r="J130" s="101">
        <f>(M130/I130)*100</f>
        <v>10.486073184052429</v>
      </c>
      <c r="K130" s="104">
        <v>0.48</v>
      </c>
      <c r="L130" s="71">
        <v>4</v>
      </c>
      <c r="M130" s="28">
        <f>K130*L130</f>
        <v>1.92</v>
      </c>
      <c r="N130" s="103" t="s">
        <v>707</v>
      </c>
      <c r="O130" s="104">
        <v>0.47749999999999998</v>
      </c>
      <c r="P130" s="158">
        <v>46153</v>
      </c>
      <c r="Q130" s="158">
        <v>46164</v>
      </c>
      <c r="R130" s="28">
        <f>(K130-O130)/O130*100</f>
        <v>0.52356020942408421</v>
      </c>
      <c r="S130" s="105">
        <f>IF(INDEX(Historical!$D$7:$D1176,MATCH(B130,Historical!$B$7:$B$1062,0))=0,"n/a",(INDEX(Historical!$C$7:$C$1062,MATCH(B130,Historical!$B$7:$B$1062,0))/INDEX(Historical!$D$7:$D$1062,MATCH(B130,Historical!$B$7:$B$1062,0))-1)*100)</f>
        <v>2.168021680216814</v>
      </c>
      <c r="T130" s="105">
        <f>IF(INDEX(Historical!$F$7:$F$1062,MATCH(B130,Historical!$B$7:$B$1062,0))=0,"n/a",((INDEX(Historical!$C$7:$C$1062,MATCH(B130,Historical!$B$7:$B$1062,0))/INDEX(Historical!$F$7:$F$1062,MATCH(B130,Historical!$B$7:$B$1062,0)))^(1/3)-1)*100)</f>
        <v>2.2167844975878648</v>
      </c>
      <c r="U130" s="105">
        <f>IF(INDEX(Historical!$H$7:$H$1062,MATCH(B130,Historical!$B$7:$B$1062,0))=0,"n/a",((INDEX(Historical!$C$7:$C$1062,MATCH(B130,Historical!$B$7:$B$1062,0))/INDEX(Historical!$H$7:$H$1062,MATCH(B130,Historical!$B$7:$B$1062,0)))^(1/5)-1)*100)</f>
        <v>2.2685950846576652</v>
      </c>
      <c r="V130" s="105">
        <f>IF(INDEX(Historical!$M$7:$M$1062,MATCH(B130,Historical!$B$7:$B$1062,0))=0,"n/a",((INDEX(Historical!$C$7:$C$1062,MATCH(B130,Historical!$B$7:$B$1062,0))/INDEX(Historical!$M$7:$M$1062,MATCH(B130,Historical!$B$7:$B$1062,0)))^(1/10)-1)*100)</f>
        <v>13.810434439964524</v>
      </c>
      <c r="W130" s="106">
        <f>IF(OR(U130&lt;=0,U130="n/a",V130&lt;=0,V130="n/a"),"n/a",U130/V130)</f>
        <v>0.16426674298476976</v>
      </c>
      <c r="X130" s="107" t="str">
        <f>IF(OR(AJ130&lt;=0,AJ130="n/a",U130&lt;=0,U130="n/a"),"n/a",U130/AJ130)</f>
        <v>n/a</v>
      </c>
      <c r="Y130" s="123"/>
      <c r="Z130" s="101">
        <f>IF(OR(AC130&lt;0.01,AC130="n/a"),"n/a",M130/AC130*100)</f>
        <v>1745.4545454545453</v>
      </c>
      <c r="AA130" s="109">
        <f>IF(OR(AC130&lt;0.01,AC130="n/a"),"n/a",I130/AC130)</f>
        <v>166.45454545454544</v>
      </c>
      <c r="AB130" s="71">
        <v>12</v>
      </c>
      <c r="AC130" s="100">
        <v>0.11</v>
      </c>
      <c r="AD130" s="100">
        <v>0.3</v>
      </c>
      <c r="AE130" s="100">
        <v>4.2699999999999996</v>
      </c>
      <c r="AF130" s="100">
        <v>1.24</v>
      </c>
      <c r="AG130" s="100">
        <v>0.67999999999999994</v>
      </c>
      <c r="AH130" s="100">
        <v>475</v>
      </c>
      <c r="AI130" s="100">
        <v>28.26</v>
      </c>
      <c r="AJ130" s="100">
        <v>-37.299999999999997</v>
      </c>
      <c r="AK130" s="100">
        <v>105.08</v>
      </c>
      <c r="AL130" s="100">
        <v>523.15</v>
      </c>
      <c r="AM130" s="100">
        <v>6.2</v>
      </c>
      <c r="AN130" s="100">
        <v>1.34</v>
      </c>
      <c r="AO130" s="110">
        <f>IF(U130="n/a","n/a",IF(AA130&lt;0,"n/a",IF(AA130="n/a","n/a",J130+U130-AA130)))</f>
        <v>-153.69987718583533</v>
      </c>
      <c r="AP130" s="111">
        <f>IF(U130="n/a","n/a",J130+U130)</f>
        <v>12.754668268710095</v>
      </c>
      <c r="AQ130" s="112">
        <f>IF(OR(AC130&lt;0.01,AC130="n/a",AF130="n/a"),"n/a",(I130/SQRT(22.5*AC130*(I130/AF130))-1)*100)</f>
        <v>202.87777979731274</v>
      </c>
      <c r="AR130" s="101">
        <f>INDEX(Historical!$C$7:$C$1063,MATCH(B130,Historical!$B$7:$B$1063,0))*IF(AH130="n/a",1.03,IF(AH130&lt;0,1.01,IF(AH130&gt;10,1.1,(1+AH130/100))))</f>
        <v>2.0735000000000001</v>
      </c>
      <c r="AS130" s="109">
        <f>IF($AI130="n/a",1.03*AR130,IF($AI130&lt;0,1.01*AR130,IF($AI130&gt;10,1.1*AR130,(1+$AI130/100)*AR130)))</f>
        <v>2.2808500000000005</v>
      </c>
      <c r="AT130" s="109">
        <f>IF($AK130="n/a",1.03*AS130,IF($AK130&lt;0,1.01*AS130,IF($AK130&gt;10,1.1*AS130,(1+$AK130/100)*AS130)))</f>
        <v>2.5089350000000006</v>
      </c>
      <c r="AU130" s="109">
        <f>IF($AK130="n/a",1.03*AT130,IF($AK130&lt;0,1.01*AT130,IF($AK130&gt;10,1.1*AT130,(1+$AK130/100)*AT130)))</f>
        <v>2.7598285000000007</v>
      </c>
      <c r="AV130" s="109">
        <f>IF($AK130="n/a",1.03*AU130,IF($AK130&lt;0,1.01*AU130,IF($AK130&gt;10,1.1*AU130,(1+$AK130/100)*AU130)))</f>
        <v>3.0358113500000008</v>
      </c>
      <c r="AW130" s="109">
        <f>SUM(AR130:AV130)</f>
        <v>12.658924850000004</v>
      </c>
      <c r="AX130" s="113">
        <f>AW130/I130*100</f>
        <v>69.136673129437483</v>
      </c>
      <c r="AY130" s="100">
        <v>0.67</v>
      </c>
      <c r="AZ130" s="100">
        <v>38.4</v>
      </c>
      <c r="BA130" s="100">
        <v>-4.46</v>
      </c>
      <c r="BB130" s="100">
        <v>1.8900000000000001</v>
      </c>
      <c r="BC130" s="100">
        <v>9.74</v>
      </c>
      <c r="BE130" s="12">
        <v>2015</v>
      </c>
      <c r="BF130" s="12">
        <f>IF(BE130&gt;2020,0,IF(BE130&gt;2008,1,IF(BE130&gt;2001,2,IF(BE130&gt;1990,3,IF(BE130&gt;1980,4,IF(BE130&gt;1973,5,IF(BE130&gt;1970,6,IF(BE130&gt;1960,7,IF(BE130&gt;1958,8,IF(BE130&gt;1953,9,10))))))))))</f>
        <v>1</v>
      </c>
      <c r="BG130" s="100">
        <v>0.3</v>
      </c>
      <c r="BH130" t="s">
        <v>121</v>
      </c>
      <c r="BI130" t="s">
        <v>302</v>
      </c>
    </row>
    <row r="131" spans="1:61" ht="11.25" customHeight="1" x14ac:dyDescent="0.2">
      <c r="A131" s="55" t="s">
        <v>231</v>
      </c>
      <c r="B131" s="55" t="s">
        <v>232</v>
      </c>
      <c r="C131" s="156" t="s">
        <v>125</v>
      </c>
      <c r="D131" s="98" t="s">
        <v>233</v>
      </c>
      <c r="E131" s="157">
        <v>30</v>
      </c>
      <c r="F131" s="2">
        <v>124</v>
      </c>
      <c r="G131" s="2" t="s">
        <v>118</v>
      </c>
      <c r="H131" s="2" t="s">
        <v>118</v>
      </c>
      <c r="I131" s="100">
        <v>98.81</v>
      </c>
      <c r="J131" s="101">
        <f>(M131/I131)*100</f>
        <v>1.2448132780082988</v>
      </c>
      <c r="K131" s="104">
        <v>0.3075</v>
      </c>
      <c r="L131" s="71">
        <v>4</v>
      </c>
      <c r="M131" s="28">
        <f>K131*L131</f>
        <v>1.23</v>
      </c>
      <c r="N131" s="103" t="s">
        <v>136</v>
      </c>
      <c r="O131" s="104">
        <v>0.29499999999999998</v>
      </c>
      <c r="P131" s="158">
        <v>46066</v>
      </c>
      <c r="Q131" s="158">
        <v>46083</v>
      </c>
      <c r="R131" s="28">
        <f>(K131-O131)/O131*100</f>
        <v>4.2372881355932241</v>
      </c>
      <c r="S131" s="105">
        <f>IF(INDEX(Historical!$D$7:$D1177,MATCH(B131,Historical!$B$7:$B$1062,0))=0,"n/a",(INDEX(Historical!$C$7:$C$1062,MATCH(B131,Historical!$B$7:$B$1062,0))/INDEX(Historical!$D$7:$D$1062,MATCH(B131,Historical!$B$7:$B$1062,0))-1)*100)</f>
        <v>3.9647577092510877</v>
      </c>
      <c r="T131" s="105">
        <f>IF(INDEX(Historical!$F$7:$F$1062,MATCH(B131,Historical!$B$7:$B$1062,0))=0,"n/a",((INDEX(Historical!$C$7:$C$1062,MATCH(B131,Historical!$B$7:$B$1062,0))/INDEX(Historical!$F$7:$F$1062,MATCH(B131,Historical!$B$7:$B$1062,0)))^(1/3)-1)*100)</f>
        <v>3.9674924229596842</v>
      </c>
      <c r="U131" s="105">
        <f>IF(INDEX(Historical!$H$7:$H$1062,MATCH(B131,Historical!$B$7:$B$1062,0))=0,"n/a",((INDEX(Historical!$C$7:$C$1062,MATCH(B131,Historical!$B$7:$B$1062,0))/INDEX(Historical!$H$7:$H$1062,MATCH(B131,Historical!$B$7:$B$1062,0)))^(1/5)-1)*100)</f>
        <v>4.21306158714021</v>
      </c>
      <c r="V131" s="105">
        <f>IF(INDEX(Historical!$M$7:$M$1062,MATCH(B131,Historical!$B$7:$B$1062,0))=0,"n/a",((INDEX(Historical!$C$7:$C$1062,MATCH(B131,Historical!$B$7:$B$1062,0))/INDEX(Historical!$M$7:$M$1062,MATCH(B131,Historical!$B$7:$B$1062,0)))^(1/10)-1)*100)</f>
        <v>5.8231586703928695</v>
      </c>
      <c r="W131" s="106">
        <f>IF(OR(U131&lt;=0,U131="n/a",V131&lt;=0,V131="n/a"),"n/a",U131/V131)</f>
        <v>0.723501080017105</v>
      </c>
      <c r="X131" s="107" t="str">
        <f>IF(OR(AJ131&lt;=0,AJ131="n/a",U131&lt;=0,U131="n/a"),"n/a",U131/AJ131)</f>
        <v>n/a</v>
      </c>
      <c r="Y131" s="159"/>
      <c r="Z131" s="101">
        <f>IF(OR(AC131&lt;0.01,AC131="n/a"),"n/a",M131/AC131*100)</f>
        <v>40.594059405940598</v>
      </c>
      <c r="AA131" s="109">
        <f>IF(OR(AC131&lt;0.01,AC131="n/a"),"n/a",I131/AC131)</f>
        <v>32.610561056105617</v>
      </c>
      <c r="AB131" s="71">
        <v>12</v>
      </c>
      <c r="AC131" s="100">
        <v>3.03</v>
      </c>
      <c r="AD131" s="100">
        <v>3.47</v>
      </c>
      <c r="AE131" s="100">
        <v>3.77</v>
      </c>
      <c r="AF131" s="100">
        <v>5.59</v>
      </c>
      <c r="AG131" s="100">
        <v>16.78</v>
      </c>
      <c r="AH131" s="100">
        <v>6.5100000000000007</v>
      </c>
      <c r="AI131" s="100">
        <v>7.32</v>
      </c>
      <c r="AJ131" s="100">
        <v>-0.65</v>
      </c>
      <c r="AK131" s="100">
        <v>7.0499999999999989</v>
      </c>
      <c r="AL131" s="100">
        <v>23410</v>
      </c>
      <c r="AM131" s="100">
        <v>0.24</v>
      </c>
      <c r="AN131" s="100">
        <v>0.56999999999999995</v>
      </c>
      <c r="AO131" s="110">
        <f>IF(U131="n/a","n/a",IF(AA131&lt;0,"n/a",IF(AA131="n/a","n/a",J131+U131-AA131)))</f>
        <v>-27.152686190957109</v>
      </c>
      <c r="AP131" s="111">
        <f>IF(U131="n/a","n/a",J131+U131)</f>
        <v>5.4578748651485087</v>
      </c>
      <c r="AQ131" s="112">
        <f>IF(OR(AC131&lt;0.01,AC131="n/a",AF131="n/a"),"n/a",(I131/SQRT(22.5*AC131*(I131/AF131))-1)*100)</f>
        <v>184.63859057769722</v>
      </c>
      <c r="AR131" s="101">
        <f>INDEX(Historical!$C$7:$C$1063,MATCH(B131,Historical!$B$7:$B$1063,0))*IF(AH131="n/a",1.03,IF(AH131&lt;0,1.01,IF(AH131&gt;10,1.1,(1+AH131/100))))</f>
        <v>1.2568179999999998</v>
      </c>
      <c r="AS131" s="109">
        <f>IF($AI131="n/a",1.03*AR131,IF($AI131&lt;0,1.01*AR131,IF($AI131&gt;10,1.1*AR131,(1+$AI131/100)*AR131)))</f>
        <v>1.3488170775999997</v>
      </c>
      <c r="AT131" s="109">
        <f>IF($AK131="n/a",1.03*AS131,IF($AK131&lt;0,1.01*AS131,IF($AK131&gt;10,1.1*AS131,(1+$AK131/100)*AS131)))</f>
        <v>1.4439086815707998</v>
      </c>
      <c r="AU131" s="109">
        <f>IF($AK131="n/a",1.03*AT131,IF($AK131&lt;0,1.01*AT131,IF($AK131&gt;10,1.1*AT131,(1+$AK131/100)*AT131)))</f>
        <v>1.5457042436215411</v>
      </c>
      <c r="AV131" s="109">
        <f>IF($AK131="n/a",1.03*AU131,IF($AK131&lt;0,1.01*AU131,IF($AK131&gt;10,1.1*AU131,(1+$AK131/100)*AU131)))</f>
        <v>1.6546763927968597</v>
      </c>
      <c r="AW131" s="109">
        <f>SUM(AR131:AV131)</f>
        <v>7.2499243955892005</v>
      </c>
      <c r="AX131" s="113">
        <f>AW131/I131*100</f>
        <v>7.3372375221022166</v>
      </c>
      <c r="AY131" s="100">
        <v>0.46</v>
      </c>
      <c r="AZ131" s="100">
        <v>21.490000000000002</v>
      </c>
      <c r="BA131" s="100">
        <v>-6.8199999999999994</v>
      </c>
      <c r="BB131" s="100">
        <v>1.78</v>
      </c>
      <c r="BC131" s="100">
        <v>6.2</v>
      </c>
      <c r="BE131" s="12">
        <v>1997</v>
      </c>
      <c r="BF131" s="12">
        <f>IF(BE131&gt;2020,0,IF(BE131&gt;2008,1,IF(BE131&gt;2001,2,IF(BE131&gt;1990,3,IF(BE131&gt;1980,4,IF(BE131&gt;1973,5,IF(BE131&gt;1970,6,IF(BE131&gt;1960,7,IF(BE131&gt;1958,8,IF(BE131&gt;1953,9,10))))))))))</f>
        <v>3</v>
      </c>
      <c r="BG131" s="100">
        <v>8.16</v>
      </c>
      <c r="BH131" t="s">
        <v>121</v>
      </c>
      <c r="BI131" t="s">
        <v>122</v>
      </c>
    </row>
    <row r="132" spans="1:61" ht="11.25" customHeight="1" x14ac:dyDescent="0.2">
      <c r="A132" s="123" t="s">
        <v>708</v>
      </c>
      <c r="B132" s="55" t="s">
        <v>709</v>
      </c>
      <c r="C132" s="156" t="s">
        <v>335</v>
      </c>
      <c r="D132" s="98" t="s">
        <v>377</v>
      </c>
      <c r="E132" s="157">
        <v>15</v>
      </c>
      <c r="F132" s="2">
        <v>326</v>
      </c>
      <c r="G132" s="2" t="s">
        <v>146</v>
      </c>
      <c r="H132" s="2" t="s">
        <v>146</v>
      </c>
      <c r="I132" s="100">
        <v>84.29</v>
      </c>
      <c r="J132" s="101">
        <f>(M132/I132)*100</f>
        <v>0.51963459485110919</v>
      </c>
      <c r="K132" s="104">
        <v>0.438</v>
      </c>
      <c r="L132" s="71">
        <v>1</v>
      </c>
      <c r="M132" s="28">
        <f>K132*L132</f>
        <v>0.438</v>
      </c>
      <c r="N132" s="103" t="s">
        <v>655</v>
      </c>
      <c r="O132" s="104">
        <v>0.40899999999999997</v>
      </c>
      <c r="P132" s="158">
        <v>45996</v>
      </c>
      <c r="Q132" s="158">
        <v>46028</v>
      </c>
      <c r="R132" s="28">
        <f>(K132-O132)/O132*100</f>
        <v>7.0904645476772679</v>
      </c>
      <c r="S132" s="105">
        <f>IF(INDEX(Historical!$D$7:$D1178,MATCH(B132,Historical!$B$7:$B$1062,0))=0,"n/a",(INDEX(Historical!$C$7:$C$1062,MATCH(B132,Historical!$B$7:$B$1062,0))/INDEX(Historical!$D$7:$D$1062,MATCH(B132,Historical!$B$7:$B$1062,0))-1)*100)</f>
        <v>7.0904645476772776</v>
      </c>
      <c r="T132" s="105">
        <f>IF(INDEX(Historical!$F$7:$F$1062,MATCH(B132,Historical!$B$7:$B$1062,0))=0,"n/a",((INDEX(Historical!$C$7:$C$1062,MATCH(B132,Historical!$B$7:$B$1062,0))/INDEX(Historical!$F$7:$F$1062,MATCH(B132,Historical!$B$7:$B$1062,0)))^(1/3)-1)*100)</f>
        <v>7.0537697055895743</v>
      </c>
      <c r="U132" s="105">
        <f>IF(INDEX(Historical!$H$7:$H$1062,MATCH(B132,Historical!$B$7:$B$1062,0))=0,"n/a",((INDEX(Historical!$C$7:$C$1062,MATCH(B132,Historical!$B$7:$B$1062,0))/INDEX(Historical!$H$7:$H$1062,MATCH(B132,Historical!$B$7:$B$1062,0)))^(1/5)-1)*100)</f>
        <v>7.0884775352898943</v>
      </c>
      <c r="V132" s="105">
        <f>IF(INDEX(Historical!$M$7:$M$1062,MATCH(B132,Historical!$B$7:$B$1062,0))=0,"n/a",((INDEX(Historical!$C$7:$C$1062,MATCH(B132,Historical!$B$7:$B$1062,0))/INDEX(Historical!$M$7:$M$1062,MATCH(B132,Historical!$B$7:$B$1062,0)))^(1/10)-1)*100)</f>
        <v>8.6157366624381773</v>
      </c>
      <c r="W132" s="106">
        <f>IF(OR(U132&lt;=0,U132="n/a",V132&lt;=0,V132="n/a"),"n/a",U132/V132)</f>
        <v>0.82273609477798482</v>
      </c>
      <c r="X132" s="107" t="str">
        <f>IF(OR(AJ132&lt;=0,AJ132="n/a",U132&lt;=0,U132="n/a"),"n/a",U132/AJ132)</f>
        <v>n/a</v>
      </c>
      <c r="Y132" s="167" t="s">
        <v>453</v>
      </c>
      <c r="Z132" s="101">
        <f>IF(OR(AC132&lt;0.01,AC132="n/a"),"n/a",M132/AC132*100)</f>
        <v>7.5128644939965694</v>
      </c>
      <c r="AA132" s="109">
        <f>IF(OR(AC132&lt;0.01,AC132="n/a"),"n/a",I132/AC132)</f>
        <v>14.457975986277875</v>
      </c>
      <c r="AB132" s="71">
        <v>12</v>
      </c>
      <c r="AC132" s="100">
        <v>5.83</v>
      </c>
      <c r="AD132" s="100">
        <v>0.85</v>
      </c>
      <c r="AE132" s="100">
        <v>1.96</v>
      </c>
      <c r="AF132" s="100">
        <v>4.4000000000000004</v>
      </c>
      <c r="AG132" s="100">
        <v>34.31</v>
      </c>
      <c r="AH132" s="100">
        <v>15.479999999999999</v>
      </c>
      <c r="AI132" s="100">
        <v>9.6</v>
      </c>
      <c r="AJ132" s="100" t="s">
        <v>142</v>
      </c>
      <c r="AK132" s="100">
        <v>12.78</v>
      </c>
      <c r="AL132" s="100">
        <v>5880</v>
      </c>
      <c r="AM132" s="100">
        <v>6.67</v>
      </c>
      <c r="AN132" s="100">
        <v>3.57</v>
      </c>
      <c r="AO132" s="110">
        <f>IF(U132="n/a","n/a",IF(AA132&lt;0,"n/a",IF(AA132="n/a","n/a",J132+U132-AA132)))</f>
        <v>-6.8498638561368708</v>
      </c>
      <c r="AP132" s="111">
        <f>IF(U132="n/a","n/a",J132+U132)</f>
        <v>7.608112130141004</v>
      </c>
      <c r="AQ132" s="112">
        <f>IF(OR(AC132&lt;0.01,AC132="n/a",AF132="n/a"),"n/a",(I132/SQRT(22.5*AC132*(I132/AF132))-1)*100)</f>
        <v>68.146885971921904</v>
      </c>
      <c r="AR132" s="101">
        <f>INDEX(Historical!$C$7:$C$1063,MATCH(B132,Historical!$B$7:$B$1063,0))*IF(AH132="n/a",1.03,IF(AH132&lt;0,1.01,IF(AH132&gt;10,1.1,(1+AH132/100))))</f>
        <v>0.48180000000000006</v>
      </c>
      <c r="AS132" s="109">
        <f>IF($AI132="n/a",1.03*AR132,IF($AI132&lt;0,1.01*AR132,IF($AI132&gt;10,1.1*AR132,(1+$AI132/100)*AR132)))</f>
        <v>0.5280528000000001</v>
      </c>
      <c r="AT132" s="109">
        <f>IF($AK132="n/a",1.03*AS132,IF($AK132&lt;0,1.01*AS132,IF($AK132&gt;10,1.1*AS132,(1+$AK132/100)*AS132)))</f>
        <v>0.58085808000000017</v>
      </c>
      <c r="AU132" s="109">
        <f>IF($AK132="n/a",1.03*AT132,IF($AK132&lt;0,1.01*AT132,IF($AK132&gt;10,1.1*AT132,(1+$AK132/100)*AT132)))</f>
        <v>0.63894388800000024</v>
      </c>
      <c r="AV132" s="109">
        <f>IF($AK132="n/a",1.03*AU132,IF($AK132&lt;0,1.01*AU132,IF($AK132&gt;10,1.1*AU132,(1+$AK132/100)*AU132)))</f>
        <v>0.70283827680000033</v>
      </c>
      <c r="AW132" s="109">
        <f>SUM(AR132:AV132)</f>
        <v>2.9324930448000011</v>
      </c>
      <c r="AX132" s="113">
        <f>AW132/I132*100</f>
        <v>3.4790521352473611</v>
      </c>
      <c r="AY132" s="100">
        <v>0.69</v>
      </c>
      <c r="AZ132" s="100">
        <v>6.16</v>
      </c>
      <c r="BA132" s="100">
        <v>-28.78</v>
      </c>
      <c r="BB132" s="100">
        <v>-2.7199999999999998</v>
      </c>
      <c r="BC132" s="100">
        <v>-11.469999999999999</v>
      </c>
      <c r="BE132" s="12">
        <v>2012</v>
      </c>
      <c r="BF132" s="12">
        <f>IF(BE132&gt;2020,0,IF(BE132&gt;2008,1,IF(BE132&gt;2001,2,IF(BE132&gt;1990,3,IF(BE132&gt;1980,4,IF(BE132&gt;1973,5,IF(BE132&gt;1970,6,IF(BE132&gt;1960,7,IF(BE132&gt;1958,8,IF(BE132&gt;1953,9,10))))))))))</f>
        <v>1</v>
      </c>
      <c r="BG132" s="100">
        <v>5.4899999999999993</v>
      </c>
      <c r="BH132" t="s">
        <v>121</v>
      </c>
      <c r="BI132" t="s">
        <v>122</v>
      </c>
    </row>
    <row r="133" spans="1:61" ht="11.25" customHeight="1" x14ac:dyDescent="0.2">
      <c r="A133" s="55" t="s">
        <v>710</v>
      </c>
      <c r="B133" s="55" t="s">
        <v>711</v>
      </c>
      <c r="C133" s="156" t="s">
        <v>180</v>
      </c>
      <c r="D133" s="98" t="s">
        <v>208</v>
      </c>
      <c r="E133" s="157">
        <v>17</v>
      </c>
      <c r="F133" s="2">
        <v>232</v>
      </c>
      <c r="G133" s="2" t="s">
        <v>119</v>
      </c>
      <c r="H133" s="2" t="s">
        <v>119</v>
      </c>
      <c r="I133" s="100">
        <v>532.25</v>
      </c>
      <c r="J133" s="101">
        <f>(M133/I133)*100</f>
        <v>0.45091592296852984</v>
      </c>
      <c r="K133" s="104">
        <v>0.6</v>
      </c>
      <c r="L133" s="71">
        <v>4</v>
      </c>
      <c r="M133" s="28">
        <f>K133*L133</f>
        <v>2.4</v>
      </c>
      <c r="N133" s="103" t="s">
        <v>136</v>
      </c>
      <c r="O133" s="104">
        <v>0.5</v>
      </c>
      <c r="P133" s="163">
        <v>45880</v>
      </c>
      <c r="Q133" s="163">
        <v>45898</v>
      </c>
      <c r="R133" s="28">
        <f>(K133-O133)/O133*100</f>
        <v>19.999999999999996</v>
      </c>
      <c r="S133" s="105">
        <f>IF(INDEX(Historical!$D$7:$D1179,MATCH(B133,Historical!$B$7:$B$1062,0))=0,"n/a",(INDEX(Historical!$C$7:$C$1062,MATCH(B133,Historical!$B$7:$B$1062,0))/INDEX(Historical!$D$7:$D$1062,MATCH(B133,Historical!$B$7:$B$1062,0))-1)*100)</f>
        <v>22.222222222222232</v>
      </c>
      <c r="T133" s="105">
        <f>IF(INDEX(Historical!$F$7:$F$1062,MATCH(B133,Historical!$B$7:$B$1062,0))=0,"n/a",((INDEX(Historical!$C$7:$C$1062,MATCH(B133,Historical!$B$7:$B$1062,0))/INDEX(Historical!$F$7:$F$1062,MATCH(B133,Historical!$B$7:$B$1062,0)))^(1/3)-1)*100)</f>
        <v>14.126628720201229</v>
      </c>
      <c r="U133" s="105">
        <f>IF(INDEX(Historical!$H$7:$H$1062,MATCH(B133,Historical!$B$7:$B$1062,0))=0,"n/a",((INDEX(Historical!$C$7:$C$1062,MATCH(B133,Historical!$B$7:$B$1062,0))/INDEX(Historical!$H$7:$H$1062,MATCH(B133,Historical!$B$7:$B$1062,0)))^(1/5)-1)*100)</f>
        <v>10.756634324829006</v>
      </c>
      <c r="V133" s="105">
        <f>IF(INDEX(Historical!$M$7:$M$1062,MATCH(B133,Historical!$B$7:$B$1062,0))=0,"n/a",((INDEX(Historical!$C$7:$C$1062,MATCH(B133,Historical!$B$7:$B$1062,0))/INDEX(Historical!$M$7:$M$1062,MATCH(B133,Historical!$B$7:$B$1062,0)))^(1/10)-1)*100)</f>
        <v>9.1097310716134352</v>
      </c>
      <c r="W133" s="106">
        <f>IF(OR(U133&lt;=0,U133="n/a",V133&lt;=0,V133="n/a"),"n/a",U133/V133)</f>
        <v>1.1807850572392238</v>
      </c>
      <c r="X133" s="107" t="str">
        <f>IF(OR(AJ133&lt;=0,AJ133="n/a",U133&lt;=0,U133="n/a"),"n/a",U133/AJ133)</f>
        <v>n/a</v>
      </c>
      <c r="Y133" s="162"/>
      <c r="Z133" s="101">
        <f>IF(OR(AC133&lt;0.01,AC133="n/a"),"n/a",M133/AC133*100)</f>
        <v>12.054244098442993</v>
      </c>
      <c r="AA133" s="109">
        <f>IF(OR(AC133&lt;0.01,AC133="n/a"),"n/a",I133/AC133)</f>
        <v>26.732797589151179</v>
      </c>
      <c r="AB133" s="71">
        <v>12</v>
      </c>
      <c r="AC133" s="100">
        <v>19.91</v>
      </c>
      <c r="AD133" s="100">
        <v>1.79</v>
      </c>
      <c r="AE133" s="100">
        <v>2.72</v>
      </c>
      <c r="AF133" s="100">
        <v>8.3000000000000007</v>
      </c>
      <c r="AG133" s="100">
        <v>27.11</v>
      </c>
      <c r="AH133" s="100">
        <v>18.43</v>
      </c>
      <c r="AI133" s="100">
        <v>7.85</v>
      </c>
      <c r="AJ133" s="100">
        <v>-1.2</v>
      </c>
      <c r="AK133" s="100">
        <v>10.82</v>
      </c>
      <c r="AL133" s="100">
        <v>7070</v>
      </c>
      <c r="AM133" s="100">
        <v>1.8499999999999999</v>
      </c>
      <c r="AN133" s="100">
        <v>0.35</v>
      </c>
      <c r="AO133" s="110">
        <f>IF(U133="n/a","n/a",IF(AA133&lt;0,"n/a",IF(AA133="n/a","n/a",J133+U133-AA133)))</f>
        <v>-15.525247341353642</v>
      </c>
      <c r="AP133" s="111">
        <f>IF(U133="n/a","n/a",J133+U133)</f>
        <v>11.207550247797537</v>
      </c>
      <c r="AQ133" s="112">
        <f>IF(OR(AC133&lt;0.01,AC133="n/a",AF133="n/a"),"n/a",(I133/SQRT(22.5*AC133*(I133/AF133))-1)*100)</f>
        <v>214.02917061243767</v>
      </c>
      <c r="AR133" s="101">
        <f>INDEX(Historical!$C$7:$C$1063,MATCH(B133,Historical!$B$7:$B$1063,0))*IF(AH133="n/a",1.03,IF(AH133&lt;0,1.01,IF(AH133&gt;10,1.1,(1+AH133/100))))</f>
        <v>2.4200000000000004</v>
      </c>
      <c r="AS133" s="109">
        <f>IF($AI133="n/a",1.03*AR133,IF($AI133&lt;0,1.01*AR133,IF($AI133&gt;10,1.1*AR133,(1+$AI133/100)*AR133)))</f>
        <v>2.6099700000000006</v>
      </c>
      <c r="AT133" s="109">
        <f>IF($AK133="n/a",1.03*AS133,IF($AK133&lt;0,1.01*AS133,IF($AK133&gt;10,1.1*AS133,(1+$AK133/100)*AS133)))</f>
        <v>2.8709670000000007</v>
      </c>
      <c r="AU133" s="109">
        <f>IF($AK133="n/a",1.03*AT133,IF($AK133&lt;0,1.01*AT133,IF($AK133&gt;10,1.1*AT133,(1+$AK133/100)*AT133)))</f>
        <v>3.1580637000000009</v>
      </c>
      <c r="AV133" s="109">
        <f>IF($AK133="n/a",1.03*AU133,IF($AK133&lt;0,1.01*AU133,IF($AK133&gt;10,1.1*AU133,(1+$AK133/100)*AU133)))</f>
        <v>3.4738700700000011</v>
      </c>
      <c r="AW133" s="109">
        <f>SUM(AR133:AV133)</f>
        <v>14.532870770000002</v>
      </c>
      <c r="AX133" s="113">
        <f>AW133/I133*100</f>
        <v>2.730459515265383</v>
      </c>
      <c r="AY133" s="100">
        <v>0.5</v>
      </c>
      <c r="AZ133" s="100">
        <v>45.739999999999995</v>
      </c>
      <c r="BA133" s="100">
        <v>-3.52</v>
      </c>
      <c r="BB133" s="100">
        <v>14.13</v>
      </c>
      <c r="BC133" s="100">
        <v>22.1</v>
      </c>
      <c r="BE133" s="12">
        <v>2009</v>
      </c>
      <c r="BF133" s="12">
        <f>IF(BE133&gt;2020,0,IF(BE133&gt;2008,1,IF(BE133&gt;2001,2,IF(BE133&gt;1990,3,IF(BE133&gt;1980,4,IF(BE133&gt;1973,5,IF(BE133&gt;1970,6,IF(BE133&gt;1960,7,IF(BE133&gt;1958,8,IF(BE133&gt;1953,9,10))))))))))</f>
        <v>1</v>
      </c>
      <c r="BG133" s="100">
        <v>16.68</v>
      </c>
      <c r="BH133" t="s">
        <v>121</v>
      </c>
      <c r="BI133" t="s">
        <v>122</v>
      </c>
    </row>
    <row r="134" spans="1:61" ht="11.25" customHeight="1" x14ac:dyDescent="0.2">
      <c r="A134" s="55" t="s">
        <v>234</v>
      </c>
      <c r="B134" s="55" t="s">
        <v>235</v>
      </c>
      <c r="C134" s="156" t="s">
        <v>116</v>
      </c>
      <c r="D134" s="98" t="s">
        <v>236</v>
      </c>
      <c r="E134" s="157">
        <v>27</v>
      </c>
      <c r="F134" s="2">
        <v>139</v>
      </c>
      <c r="G134" s="2" t="s">
        <v>146</v>
      </c>
      <c r="H134" s="2" t="s">
        <v>146</v>
      </c>
      <c r="I134" s="100">
        <v>147.72999999999999</v>
      </c>
      <c r="J134" s="101">
        <f>(M134/I134)*100</f>
        <v>1.7058146618831653</v>
      </c>
      <c r="K134" s="104">
        <v>0.63</v>
      </c>
      <c r="L134" s="71">
        <v>4</v>
      </c>
      <c r="M134" s="28">
        <f>K134*L134</f>
        <v>2.52</v>
      </c>
      <c r="N134" s="103" t="s">
        <v>182</v>
      </c>
      <c r="O134" s="104">
        <v>0.62</v>
      </c>
      <c r="P134" s="158">
        <v>45996</v>
      </c>
      <c r="Q134" s="158">
        <v>46027</v>
      </c>
      <c r="R134" s="28">
        <f>(K134-O134)/O134*100</f>
        <v>1.6129032258064528</v>
      </c>
      <c r="S134" s="105">
        <f>IF(INDEX(Historical!$D$7:$D1180,MATCH(B134,Historical!$B$7:$B$1062,0))=0,"n/a",(INDEX(Historical!$C$7:$C$1062,MATCH(B134,Historical!$B$7:$B$1062,0))/INDEX(Historical!$D$7:$D$1062,MATCH(B134,Historical!$B$7:$B$1062,0))-1)*100)</f>
        <v>1.2244897959183598</v>
      </c>
      <c r="T134" s="105">
        <f>IF(INDEX(Historical!$F$7:$F$1062,MATCH(B134,Historical!$B$7:$B$1062,0))=0,"n/a",((INDEX(Historical!$C$7:$C$1062,MATCH(B134,Historical!$B$7:$B$1062,0))/INDEX(Historical!$F$7:$F$1062,MATCH(B134,Historical!$B$7:$B$1062,0)))^(1/3)-1)*100)</f>
        <v>4.0741805351937943</v>
      </c>
      <c r="U134" s="105">
        <f>IF(INDEX(Historical!$H$7:$H$1062,MATCH(B134,Historical!$B$7:$B$1062,0))=0,"n/a",((INDEX(Historical!$C$7:$C$1062,MATCH(B134,Historical!$B$7:$B$1062,0))/INDEX(Historical!$H$7:$H$1062,MATCH(B134,Historical!$B$7:$B$1062,0)))^(1/5)-1)*100)</f>
        <v>3.9834691942561395</v>
      </c>
      <c r="V134" s="105">
        <f>IF(INDEX(Historical!$M$7:$M$1062,MATCH(B134,Historical!$B$7:$B$1062,0))=0,"n/a",((INDEX(Historical!$C$7:$C$1062,MATCH(B134,Historical!$B$7:$B$1062,0))/INDEX(Historical!$M$7:$M$1062,MATCH(B134,Historical!$B$7:$B$1062,0)))^(1/10)-1)*100)</f>
        <v>4.6779485441517998</v>
      </c>
      <c r="W134" s="106">
        <f>IF(OR(U134&lt;=0,U134="n/a",V134&lt;=0,V134="n/a"),"n/a",U134/V134)</f>
        <v>0.85154190061285029</v>
      </c>
      <c r="X134" s="107">
        <f>IF(OR(AJ134&lt;=0,AJ134="n/a",U134&lt;=0,U134="n/a"),"n/a",U134/AJ134)</f>
        <v>0.74042178331898501</v>
      </c>
      <c r="Y134" s="165" t="s">
        <v>237</v>
      </c>
      <c r="Z134" s="101">
        <f>IF(OR(AC134&lt;0.01,AC134="n/a"),"n/a",M134/AC134*100)</f>
        <v>48.091603053435108</v>
      </c>
      <c r="AA134" s="109">
        <f>IF(OR(AC134&lt;0.01,AC134="n/a"),"n/a",I134/AC134)</f>
        <v>28.19274809160305</v>
      </c>
      <c r="AB134" s="71">
        <v>12</v>
      </c>
      <c r="AC134" s="100">
        <v>5.24</v>
      </c>
      <c r="AD134" s="100">
        <v>1.1399999999999999</v>
      </c>
      <c r="AE134" s="100">
        <v>1.02</v>
      </c>
      <c r="AF134" s="100">
        <v>10.24</v>
      </c>
      <c r="AG134" s="100">
        <v>37.119999999999997</v>
      </c>
      <c r="AH134" s="100">
        <v>22.15</v>
      </c>
      <c r="AI134" s="100">
        <v>20.94</v>
      </c>
      <c r="AJ134" s="100">
        <v>5.38</v>
      </c>
      <c r="AK134" s="100">
        <v>17.299999999999997</v>
      </c>
      <c r="AL134" s="100">
        <v>17410</v>
      </c>
      <c r="AM134" s="100">
        <v>0.57000000000000006</v>
      </c>
      <c r="AN134" s="100">
        <v>1.21</v>
      </c>
      <c r="AO134" s="110">
        <f>IF(U134="n/a","n/a",IF(AA134&lt;0,"n/a",IF(AA134="n/a","n/a",J134+U134-AA134)))</f>
        <v>-22.503464235463746</v>
      </c>
      <c r="AP134" s="111">
        <f>IF(U134="n/a","n/a",J134+U134)</f>
        <v>5.6892838561393049</v>
      </c>
      <c r="AQ134" s="112">
        <f>IF(OR(AC134&lt;0.01,AC134="n/a",AF134="n/a"),"n/a",(I134/SQRT(22.5*AC134*(I134/AF134))-1)*100)</f>
        <v>258.20152022632624</v>
      </c>
      <c r="AR134" s="101">
        <f>INDEX(Historical!$C$7:$C$1063,MATCH(B134,Historical!$B$7:$B$1063,0))*IF(AH134="n/a",1.03,IF(AH134&lt;0,1.01,IF(AH134&gt;10,1.1,(1+AH134/100))))</f>
        <v>2.7280000000000002</v>
      </c>
      <c r="AS134" s="109">
        <f>IF($AI134="n/a",1.03*AR134,IF($AI134&lt;0,1.01*AR134,IF($AI134&gt;10,1.1*AR134,(1+$AI134/100)*AR134)))</f>
        <v>3.0008000000000004</v>
      </c>
      <c r="AT134" s="109">
        <f>IF($AK134="n/a",1.03*AS134,IF($AK134&lt;0,1.01*AS134,IF($AK134&gt;10,1.1*AS134,(1+$AK134/100)*AS134)))</f>
        <v>3.3008800000000007</v>
      </c>
      <c r="AU134" s="109">
        <f>IF($AK134="n/a",1.03*AT134,IF($AK134&lt;0,1.01*AT134,IF($AK134&gt;10,1.1*AT134,(1+$AK134/100)*AT134)))</f>
        <v>3.6309680000000011</v>
      </c>
      <c r="AV134" s="109">
        <f>IF($AK134="n/a",1.03*AU134,IF($AK134&lt;0,1.01*AU134,IF($AK134&gt;10,1.1*AU134,(1+$AK134/100)*AU134)))</f>
        <v>3.9940648000000016</v>
      </c>
      <c r="AW134" s="109">
        <f>SUM(AR134:AV134)</f>
        <v>16.654712800000002</v>
      </c>
      <c r="AX134" s="113">
        <f>AW134/I134*100</f>
        <v>11.273751303052869</v>
      </c>
      <c r="AY134" s="100">
        <v>0.95</v>
      </c>
      <c r="AZ134" s="100">
        <v>40.760000000000005</v>
      </c>
      <c r="BA134" s="100">
        <v>-29.759999999999998</v>
      </c>
      <c r="BB134" s="100">
        <v>-20.54</v>
      </c>
      <c r="BC134" s="100">
        <v>-14.030000000000001</v>
      </c>
      <c r="BE134" s="12">
        <v>1999</v>
      </c>
      <c r="BF134" s="12">
        <f>IF(BE134&gt;2020,0,IF(BE134&gt;2008,1,IF(BE134&gt;2001,2,IF(BE134&gt;1990,3,IF(BE134&gt;1980,4,IF(BE134&gt;1973,5,IF(BE134&gt;1970,6,IF(BE134&gt;1960,7,IF(BE134&gt;1958,8,IF(BE134&gt;1953,9,10))))))))))</f>
        <v>3</v>
      </c>
      <c r="BG134" s="100">
        <v>11.34</v>
      </c>
      <c r="BH134" t="s">
        <v>121</v>
      </c>
      <c r="BI134" t="s">
        <v>122</v>
      </c>
    </row>
    <row r="135" spans="1:61" ht="11.25" customHeight="1" x14ac:dyDescent="0.2">
      <c r="A135" s="116" t="s">
        <v>5570</v>
      </c>
      <c r="B135" s="55" t="s">
        <v>5544</v>
      </c>
      <c r="C135" s="156" t="s">
        <v>180</v>
      </c>
      <c r="D135" s="98" t="s">
        <v>208</v>
      </c>
      <c r="E135" s="157">
        <v>6</v>
      </c>
      <c r="F135" s="2">
        <v>638</v>
      </c>
      <c r="G135" s="2" t="s">
        <v>146</v>
      </c>
      <c r="H135" s="2" t="s">
        <v>146</v>
      </c>
      <c r="I135" s="100">
        <v>279.05</v>
      </c>
      <c r="J135" s="101">
        <f>(M135/I135)*100</f>
        <v>2.2361583945529473</v>
      </c>
      <c r="K135" s="104">
        <v>1.56</v>
      </c>
      <c r="L135" s="71">
        <v>4</v>
      </c>
      <c r="M135" s="28">
        <f>K135*L135</f>
        <v>6.24</v>
      </c>
      <c r="N135" s="103" t="s">
        <v>312</v>
      </c>
      <c r="O135" s="104">
        <v>1.51</v>
      </c>
      <c r="P135" s="158">
        <v>46086</v>
      </c>
      <c r="Q135" s="158">
        <v>46100</v>
      </c>
      <c r="R135" s="28">
        <f>(K135-O135)/O135*100</f>
        <v>3.3112582781456985</v>
      </c>
      <c r="S135" s="105">
        <f>IF(INDEX(Historical!$D$7:$D1730,MATCH(B135,Historical!$B$7:$B$1062,0))=0,"n/a",(INDEX(Historical!$C$7:$C$1062,MATCH(B135,Historical!$B$7:$B$1062,0))/INDEX(Historical!$D$7:$D$1062,MATCH(B135,Historical!$B$7:$B$1062,0))-1)*100)</f>
        <v>7.8571428571428736</v>
      </c>
      <c r="T135" s="105">
        <f>IF(INDEX(Historical!$F$7:$F$1062,MATCH(B135,Historical!$B$7:$B$1062,0))=0,"n/a",((INDEX(Historical!$C$7:$C$1062,MATCH(B135,Historical!$B$7:$B$1062,0))/INDEX(Historical!$F$7:$F$1062,MATCH(B135,Historical!$B$7:$B$1062,0)))^(1/3)-1)*100)</f>
        <v>10.472192881885123</v>
      </c>
      <c r="U135" s="105">
        <f>IF(INDEX(Historical!$H$7:$H$1062,MATCH(B135,Historical!$B$7:$B$1062,0))=0,"n/a",((INDEX(Historical!$C$7:$C$1062,MATCH(B135,Historical!$B$7:$B$1062,0))/INDEX(Historical!$H$7:$H$1062,MATCH(B135,Historical!$B$7:$B$1062,0)))^(1/5)-1)*100)</f>
        <v>172.7692373643707</v>
      </c>
      <c r="V135" s="105">
        <f>IF(INDEX(Historical!$M$7:$M$1062,MATCH(B135,Historical!$B$7:$B$1062,0))=0,"n/a",((INDEX(Historical!$C$7:$C$1062,MATCH(B135,Historical!$B$7:$B$1062,0))/INDEX(Historical!$M$7:$M$1062,MATCH(B135,Historical!$B$7:$B$1062,0)))^(1/10)-1)*100)</f>
        <v>65.157269705081617</v>
      </c>
      <c r="W135" s="106">
        <f>IF(OR(U135&lt;=0,U135="n/a",V135&lt;=0,V135="n/a"),"n/a",U135/V135)</f>
        <v>2.651572697050816</v>
      </c>
      <c r="X135" s="107" t="str">
        <f>IF(OR(AJ135&lt;=0,AJ135="n/a",U135&lt;=0,U135="n/a"),"n/a",U135/AJ135)</f>
        <v>n/a</v>
      </c>
      <c r="Y135" s="162"/>
      <c r="Z135" s="101">
        <f>IF(OR(AC135&lt;0.01,AC135="n/a"),"n/a",M135/AC135*100)</f>
        <v>25.806451612903224</v>
      </c>
      <c r="AA135" s="109">
        <f>IF(OR(AC135&lt;0.01,AC135="n/a"),"n/a",I135/AC135)</f>
        <v>11.540529363110009</v>
      </c>
      <c r="AB135" s="71">
        <v>12</v>
      </c>
      <c r="AC135" s="100">
        <v>24.18</v>
      </c>
      <c r="AD135" s="100">
        <v>1.0900000000000001</v>
      </c>
      <c r="AE135" s="100">
        <v>0.26</v>
      </c>
      <c r="AF135" s="100">
        <v>2.66</v>
      </c>
      <c r="AG135" s="100">
        <v>15.49</v>
      </c>
      <c r="AH135" s="100">
        <v>2.12</v>
      </c>
      <c r="AI135" s="100">
        <v>9.93</v>
      </c>
      <c r="AJ135" s="100">
        <v>-0.69</v>
      </c>
      <c r="AK135" s="100">
        <v>7.61</v>
      </c>
      <c r="AL135" s="100">
        <v>73820</v>
      </c>
      <c r="AM135" s="100">
        <v>1.5</v>
      </c>
      <c r="AN135" s="100">
        <v>0.75</v>
      </c>
      <c r="AO135" s="110">
        <f>IF(U135="n/a","n/a",IF(AA135&lt;0,"n/a",IF(AA135="n/a","n/a",J135+U135-AA135)))</f>
        <v>163.46486639581363</v>
      </c>
      <c r="AP135" s="111">
        <f>IF(U135="n/a","n/a",J135+U135)</f>
        <v>175.00539575892364</v>
      </c>
      <c r="AQ135" s="112">
        <f>IF(OR(AC135&lt;0.01,AC135="n/a",AF135="n/a"),"n/a",(I135/SQRT(22.5*AC135*(I135/AF135))-1)*100)</f>
        <v>16.805266444954103</v>
      </c>
      <c r="AR135" s="101">
        <f>INDEX(Historical!$C$7:$C$1063,MATCH(B135,Historical!$B$7:$B$1063,0))*IF(AH135="n/a",1.03,IF(AH135&lt;0,1.01,IF(AH135&gt;10,1.1,(1+AH135/100))))</f>
        <v>6.1680480000000006</v>
      </c>
      <c r="AS135" s="109">
        <f>IF($AI135="n/a",1.03*AR135,IF($AI135&lt;0,1.01*AR135,IF($AI135&gt;10,1.1*AR135,(1+$AI135/100)*AR135)))</f>
        <v>6.7805351664</v>
      </c>
      <c r="AT135" s="109">
        <f>IF($AK135="n/a",1.03*AS135,IF($AK135&lt;0,1.01*AS135,IF($AK135&gt;10,1.1*AS135,(1+$AK135/100)*AS135)))</f>
        <v>7.2965338925630405</v>
      </c>
      <c r="AU135" s="109">
        <f>IF($AK135="n/a",1.03*AT135,IF($AK135&lt;0,1.01*AT135,IF($AK135&gt;10,1.1*AT135,(1+$AK135/100)*AT135)))</f>
        <v>7.8518001217870887</v>
      </c>
      <c r="AV135" s="109">
        <f>IF($AK135="n/a",1.03*AU135,IF($AK135&lt;0,1.01*AU135,IF($AK135&gt;10,1.1*AU135,(1+$AK135/100)*AU135)))</f>
        <v>8.4493221110550873</v>
      </c>
      <c r="AW135" s="109">
        <f>SUM(AR135:AV135)</f>
        <v>36.546239291805215</v>
      </c>
      <c r="AX135" s="113">
        <f>AW135/I135*100</f>
        <v>13.096663426556249</v>
      </c>
      <c r="AY135" s="100">
        <v>0.3</v>
      </c>
      <c r="AZ135" s="100">
        <v>16.509999999999998</v>
      </c>
      <c r="BA135" s="100">
        <v>-11.540000000000001</v>
      </c>
      <c r="BB135" s="100">
        <v>-2.6</v>
      </c>
      <c r="BC135" s="100">
        <v>-0.32</v>
      </c>
      <c r="BE135" s="12">
        <v>2021</v>
      </c>
      <c r="BF135" s="12">
        <f>IF(BE135&gt;2020,0,IF(BE135&gt;2008,1,IF(BE135&gt;2001,2,IF(BE135&gt;1990,3,IF(BE135&gt;1980,4,IF(BE135&gt;1973,5,IF(BE135&gt;1970,6,IF(BE135&gt;1960,7,IF(BE135&gt;1958,8,IF(BE135&gt;1953,9,10))))))))))</f>
        <v>0</v>
      </c>
      <c r="BG135" s="100">
        <v>4.2700000000000005</v>
      </c>
      <c r="BH135" s="55" t="s">
        <v>121</v>
      </c>
      <c r="BI135" s="55" t="s">
        <v>122</v>
      </c>
    </row>
    <row r="136" spans="1:61" ht="11.25" customHeight="1" x14ac:dyDescent="0.2">
      <c r="A136" s="55" t="s">
        <v>238</v>
      </c>
      <c r="B136" s="55" t="s">
        <v>239</v>
      </c>
      <c r="C136" s="156" t="s">
        <v>134</v>
      </c>
      <c r="D136" s="98" t="s">
        <v>135</v>
      </c>
      <c r="E136" s="157">
        <v>66</v>
      </c>
      <c r="F136" s="2">
        <v>8</v>
      </c>
      <c r="G136" s="2" t="s">
        <v>119</v>
      </c>
      <c r="H136" s="2" t="s">
        <v>119</v>
      </c>
      <c r="I136" s="100">
        <v>177.68</v>
      </c>
      <c r="J136" s="101">
        <f>(M136/I136)*100</f>
        <v>2.1161638901395765</v>
      </c>
      <c r="K136" s="104">
        <v>0.94</v>
      </c>
      <c r="L136" s="71">
        <v>4</v>
      </c>
      <c r="M136" s="28">
        <f>K136*L136</f>
        <v>3.76</v>
      </c>
      <c r="N136" s="103" t="s">
        <v>240</v>
      </c>
      <c r="O136" s="104">
        <v>0.87</v>
      </c>
      <c r="P136" s="158">
        <v>46105</v>
      </c>
      <c r="Q136" s="158">
        <v>46127</v>
      </c>
      <c r="R136" s="28">
        <f>(K136-O136)/O136*100</f>
        <v>8.0459770114942479</v>
      </c>
      <c r="S136" s="105">
        <f>IF(INDEX(Historical!$D$7:$D1181,MATCH(B136,Historical!$B$7:$B$1062,0))=0,"n/a",(INDEX(Historical!$C$7:$C$1062,MATCH(B136,Historical!$B$7:$B$1062,0))/INDEX(Historical!$D$7:$D$1062,MATCH(B136,Historical!$B$7:$B$1062,0))-1)*100)</f>
        <v>7.547169811320753</v>
      </c>
      <c r="T136" s="105">
        <f>IF(INDEX(Historical!$F$7:$F$1062,MATCH(B136,Historical!$B$7:$B$1062,0))=0,"n/a",((INDEX(Historical!$C$7:$C$1062,MATCH(B136,Historical!$B$7:$B$1062,0))/INDEX(Historical!$F$7:$F$1062,MATCH(B136,Historical!$B$7:$B$1062,0)))^(1/3)-1)*100)</f>
        <v>8.1983855523197526</v>
      </c>
      <c r="U136" s="105">
        <f>IF(INDEX(Historical!$H$7:$H$1062,MATCH(B136,Historical!$B$7:$B$1062,0))=0,"n/a",((INDEX(Historical!$C$7:$C$1062,MATCH(B136,Historical!$B$7:$B$1062,0))/INDEX(Historical!$H$7:$H$1062,MATCH(B136,Historical!$B$7:$B$1062,0)))^(1/5)-1)*100)</f>
        <v>7.7017650271727911</v>
      </c>
      <c r="V136" s="105">
        <f>IF(INDEX(Historical!$M$7:$M$1062,MATCH(B136,Historical!$B$7:$B$1062,0))=0,"n/a",((INDEX(Historical!$C$7:$C$1062,MATCH(B136,Historical!$B$7:$B$1062,0))/INDEX(Historical!$M$7:$M$1062,MATCH(B136,Historical!$B$7:$B$1062,0)))^(1/10)-1)*100)</f>
        <v>6.5112476155574806</v>
      </c>
      <c r="W136" s="106">
        <f>IF(OR(U136&lt;=0,U136="n/a",V136&lt;=0,V136="n/a"),"n/a",U136/V136)</f>
        <v>1.182840137851735</v>
      </c>
      <c r="X136" s="107">
        <f>IF(OR(AJ136&lt;=0,AJ136="n/a",U136&lt;=0,U136="n/a"),"n/a",U136/AJ136)</f>
        <v>0.50769710132978185</v>
      </c>
      <c r="Y136" s="164"/>
      <c r="Z136" s="101">
        <f>IF(OR(AC136&lt;0.01,AC136="n/a"),"n/a",M136/AC136*100)</f>
        <v>17.727487034417727</v>
      </c>
      <c r="AA136" s="109">
        <f>IF(OR(AC136&lt;0.01,AC136="n/a"),"n/a",I136/AC136)</f>
        <v>8.3771805752003772</v>
      </c>
      <c r="AB136" s="71">
        <v>12</v>
      </c>
      <c r="AC136" s="100">
        <v>21.21</v>
      </c>
      <c r="AD136" s="100">
        <v>4.67</v>
      </c>
      <c r="AE136" s="100">
        <v>1.95</v>
      </c>
      <c r="AF136" s="100">
        <v>1.63</v>
      </c>
      <c r="AG136" s="100">
        <v>21.48</v>
      </c>
      <c r="AH136" s="100">
        <v>6.8900000000000006</v>
      </c>
      <c r="AI136" s="100">
        <v>6.3</v>
      </c>
      <c r="AJ136" s="100">
        <v>15.17</v>
      </c>
      <c r="AK136" s="100">
        <v>4.21</v>
      </c>
      <c r="AL136" s="100">
        <v>27270</v>
      </c>
      <c r="AM136" s="100">
        <v>2.0099999999999998</v>
      </c>
      <c r="AN136" s="100">
        <v>0.05</v>
      </c>
      <c r="AO136" s="110">
        <f>IF(U136="n/a","n/a",IF(AA136&lt;0,"n/a",IF(AA136="n/a","n/a",J136+U136-AA136)))</f>
        <v>1.4407483421119913</v>
      </c>
      <c r="AP136" s="111">
        <f>IF(U136="n/a","n/a",J136+U136)</f>
        <v>9.8179289173123685</v>
      </c>
      <c r="AQ136" s="112">
        <f>IF(OR(AC136&lt;0.01,AC136="n/a",AF136="n/a"),"n/a",(I136/SQRT(22.5*AC136*(I136/AF136))-1)*100)</f>
        <v>-22.097484457741491</v>
      </c>
      <c r="AR136" s="101">
        <f>INDEX(Historical!$C$7:$C$1063,MATCH(B136,Historical!$B$7:$B$1063,0))*IF(AH136="n/a",1.03,IF(AH136&lt;0,1.01,IF(AH136&gt;10,1.1,(1+AH136/100))))</f>
        <v>3.6556379999999997</v>
      </c>
      <c r="AS136" s="109">
        <f>IF($AI136="n/a",1.03*AR136,IF($AI136&lt;0,1.01*AR136,IF($AI136&gt;10,1.1*AR136,(1+$AI136/100)*AR136)))</f>
        <v>3.8859431939999993</v>
      </c>
      <c r="AT136" s="109">
        <f>IF($AK136="n/a",1.03*AS136,IF($AK136&lt;0,1.01*AS136,IF($AK136&gt;10,1.1*AS136,(1+$AK136/100)*AS136)))</f>
        <v>4.0495414024673995</v>
      </c>
      <c r="AU136" s="109">
        <f>IF($AK136="n/a",1.03*AT136,IF($AK136&lt;0,1.01*AT136,IF($AK136&gt;10,1.1*AT136,(1+$AK136/100)*AT136)))</f>
        <v>4.2200270955112771</v>
      </c>
      <c r="AV136" s="109">
        <f>IF($AK136="n/a",1.03*AU136,IF($AK136&lt;0,1.01*AU136,IF($AK136&gt;10,1.1*AU136,(1+$AK136/100)*AU136)))</f>
        <v>4.397690236232302</v>
      </c>
      <c r="AW136" s="109">
        <f>SUM(AR136:AV136)</f>
        <v>20.208839928210978</v>
      </c>
      <c r="AX136" s="113">
        <f>AW136/I136*100</f>
        <v>11.373728010024188</v>
      </c>
      <c r="AY136" s="100">
        <v>0.56000000000000005</v>
      </c>
      <c r="AZ136" s="100">
        <v>23.5</v>
      </c>
      <c r="BA136" s="100">
        <v>-8.7900000000000009</v>
      </c>
      <c r="BB136" s="100">
        <v>1.96</v>
      </c>
      <c r="BC136" s="100">
        <v>7.37</v>
      </c>
      <c r="BE136" s="12">
        <v>1961</v>
      </c>
      <c r="BF136" s="12">
        <f>IF(BE136&gt;2020,0,IF(BE136&gt;2008,1,IF(BE136&gt;2001,2,IF(BE136&gt;1990,3,IF(BE136&gt;1980,4,IF(BE136&gt;1973,5,IF(BE136&gt;1970,6,IF(BE136&gt;1960,7,IF(BE136&gt;1958,8,IF(BE136&gt;1953,9,10))))))))))</f>
        <v>7</v>
      </c>
      <c r="BG136" s="100">
        <v>8.27</v>
      </c>
      <c r="BH136" t="s">
        <v>121</v>
      </c>
      <c r="BI136" t="s">
        <v>122</v>
      </c>
    </row>
    <row r="137" spans="1:61" ht="11.25" customHeight="1" x14ac:dyDescent="0.2">
      <c r="A137" s="116" t="s">
        <v>712</v>
      </c>
      <c r="B137" s="55" t="s">
        <v>713</v>
      </c>
      <c r="C137" s="156" t="s">
        <v>134</v>
      </c>
      <c r="D137" s="98" t="s">
        <v>157</v>
      </c>
      <c r="E137" s="157">
        <v>16</v>
      </c>
      <c r="F137" s="2">
        <v>281</v>
      </c>
      <c r="G137" s="2" t="s">
        <v>146</v>
      </c>
      <c r="H137" s="2" t="s">
        <v>146</v>
      </c>
      <c r="I137" s="100">
        <v>29.06</v>
      </c>
      <c r="J137" s="101">
        <f>(M137/I137)*100</f>
        <v>2.477632484514797</v>
      </c>
      <c r="K137" s="104">
        <v>0.18</v>
      </c>
      <c r="L137" s="71">
        <v>4</v>
      </c>
      <c r="M137" s="28">
        <f>K137*L137</f>
        <v>0.72</v>
      </c>
      <c r="N137" s="103" t="s">
        <v>423</v>
      </c>
      <c r="O137" s="104">
        <v>0.17</v>
      </c>
      <c r="P137" s="158">
        <v>46063</v>
      </c>
      <c r="Q137" s="158">
        <v>46077</v>
      </c>
      <c r="R137" s="28">
        <f>(K137-O137)/O137*100</f>
        <v>5.8823529411764595</v>
      </c>
      <c r="S137" s="105">
        <f>IF(INDEX(Historical!$D$7:$D1182,MATCH(B137,Historical!$B$7:$B$1062,0))=0,"n/a",(INDEX(Historical!$C$7:$C$1062,MATCH(B137,Historical!$B$7:$B$1062,0))/INDEX(Historical!$D$7:$D$1062,MATCH(B137,Historical!$B$7:$B$1062,0))-1)*100)</f>
        <v>6.25</v>
      </c>
      <c r="T137" s="105">
        <f>IF(INDEX(Historical!$F$7:$F$1062,MATCH(B137,Historical!$B$7:$B$1062,0))=0,"n/a",((INDEX(Historical!$C$7:$C$1062,MATCH(B137,Historical!$B$7:$B$1062,0))/INDEX(Historical!$F$7:$F$1062,MATCH(B137,Historical!$B$7:$B$1062,0)))^(1/3)-1)*100)</f>
        <v>6.6858844342181811</v>
      </c>
      <c r="U137" s="105">
        <f>IF(INDEX(Historical!$H$7:$H$1062,MATCH(B137,Historical!$B$7:$B$1062,0))=0,"n/a",((INDEX(Historical!$C$7:$C$1062,MATCH(B137,Historical!$B$7:$B$1062,0))/INDEX(Historical!$H$7:$H$1062,MATCH(B137,Historical!$B$7:$B$1062,0)))^(1/5)-1)*100)</f>
        <v>9.0966078501449665</v>
      </c>
      <c r="V137" s="105">
        <f>IF(INDEX(Historical!$M$7:$M$1062,MATCH(B137,Historical!$B$7:$B$1062,0))=0,"n/a",((INDEX(Historical!$C$7:$C$1062,MATCH(B137,Historical!$B$7:$B$1062,0))/INDEX(Historical!$M$7:$M$1062,MATCH(B137,Historical!$B$7:$B$1062,0)))^(1/10)-1)*100)</f>
        <v>13.018071324347936</v>
      </c>
      <c r="W137" s="106">
        <f>IF(OR(U137&lt;=0,U137="n/a",V137&lt;=0,V137="n/a"),"n/a",U137/V137)</f>
        <v>0.69876770709739588</v>
      </c>
      <c r="X137" s="107">
        <f>IF(OR(AJ137&lt;=0,AJ137="n/a",U137&lt;=0,U137="n/a"),"n/a",U137/AJ137)</f>
        <v>1.5738075865302712</v>
      </c>
      <c r="Y137" s="165"/>
      <c r="Z137" s="101">
        <f>IF(OR(AC137&lt;0.01,AC137="n/a"),"n/a",M137/AC137*100)</f>
        <v>26.765799256505574</v>
      </c>
      <c r="AA137" s="109">
        <f>IF(OR(AC137&lt;0.01,AC137="n/a"),"n/a",I137/AC137)</f>
        <v>10.802973977695167</v>
      </c>
      <c r="AB137" s="71">
        <v>12</v>
      </c>
      <c r="AC137" s="100">
        <v>2.69</v>
      </c>
      <c r="AD137" s="100" t="s">
        <v>142</v>
      </c>
      <c r="AE137" s="100">
        <v>2.31</v>
      </c>
      <c r="AF137" s="100">
        <v>1.07</v>
      </c>
      <c r="AG137" s="100">
        <v>11.16</v>
      </c>
      <c r="AH137" s="100">
        <v>2.27</v>
      </c>
      <c r="AI137" s="100">
        <v>1.87</v>
      </c>
      <c r="AJ137" s="100">
        <v>5.7799999999999994</v>
      </c>
      <c r="AK137" s="100" t="s">
        <v>142</v>
      </c>
      <c r="AL137" s="100">
        <v>603.97</v>
      </c>
      <c r="AM137" s="100">
        <v>2.19</v>
      </c>
      <c r="AN137" s="100">
        <v>0.41</v>
      </c>
      <c r="AO137" s="110">
        <f>IF(U137="n/a","n/a",IF(AA137&lt;0,"n/a",IF(AA137="n/a","n/a",J137+U137-AA137)))</f>
        <v>0.77126635696459545</v>
      </c>
      <c r="AP137" s="111">
        <f>IF(U137="n/a","n/a",J137+U137)</f>
        <v>11.574240334659763</v>
      </c>
      <c r="AQ137" s="112">
        <f>IF(OR(AC137&lt;0.01,AC137="n/a",AF137="n/a"),"n/a",(I137/SQRT(22.5*AC137*(I137/AF137))-1)*100)</f>
        <v>-28.324241952979424</v>
      </c>
      <c r="AR137" s="101">
        <f>INDEX(Historical!$C$7:$C$1063,MATCH(B137,Historical!$B$7:$B$1063,0))*IF(AH137="n/a",1.03,IF(AH137&lt;0,1.01,IF(AH137&gt;10,1.1,(1+AH137/100))))</f>
        <v>0.69543600000000005</v>
      </c>
      <c r="AS137" s="109">
        <f>IF($AI137="n/a",1.03*AR137,IF($AI137&lt;0,1.01*AR137,IF($AI137&gt;10,1.1*AR137,(1+$AI137/100)*AR137)))</f>
        <v>0.70844065320000005</v>
      </c>
      <c r="AT137" s="109">
        <f>IF($AK137="n/a",1.03*AS137,IF($AK137&lt;0,1.01*AS137,IF($AK137&gt;10,1.1*AS137,(1+$AK137/100)*AS137)))</f>
        <v>0.72969387279600006</v>
      </c>
      <c r="AU137" s="109">
        <f>IF($AK137="n/a",1.03*AT137,IF($AK137&lt;0,1.01*AT137,IF($AK137&gt;10,1.1*AT137,(1+$AK137/100)*AT137)))</f>
        <v>0.75158468897988007</v>
      </c>
      <c r="AV137" s="109">
        <f>IF($AK137="n/a",1.03*AU137,IF($AK137&lt;0,1.01*AU137,IF($AK137&gt;10,1.1*AU137,(1+$AK137/100)*AU137)))</f>
        <v>0.77413222964927653</v>
      </c>
      <c r="AW137" s="109">
        <f>SUM(AR137:AV137)</f>
        <v>3.6592874446251571</v>
      </c>
      <c r="AX137" s="113">
        <f>AW137/I137*100</f>
        <v>12.592179781917265</v>
      </c>
      <c r="AY137" s="100">
        <v>0.65</v>
      </c>
      <c r="AZ137" s="100">
        <v>53.39</v>
      </c>
      <c r="BA137" s="100">
        <v>-2.04</v>
      </c>
      <c r="BB137" s="100">
        <v>6.12</v>
      </c>
      <c r="BC137" s="100">
        <v>20.080000000000002</v>
      </c>
      <c r="BE137" s="12">
        <v>2011</v>
      </c>
      <c r="BF137" s="12">
        <f>IF(BE137&gt;2020,0,IF(BE137&gt;2008,1,IF(BE137&gt;2001,2,IF(BE137&gt;1990,3,IF(BE137&gt;1980,4,IF(BE137&gt;1973,5,IF(BE137&gt;1970,6,IF(BE137&gt;1960,7,IF(BE137&gt;1958,8,IF(BE137&gt;1953,9,10))))))))))</f>
        <v>1</v>
      </c>
      <c r="BG137" s="100">
        <v>1.28</v>
      </c>
      <c r="BH137" t="s">
        <v>121</v>
      </c>
      <c r="BI137" t="s">
        <v>122</v>
      </c>
    </row>
    <row r="138" spans="1:61" ht="11.25" customHeight="1" x14ac:dyDescent="0.2">
      <c r="A138" s="55" t="s">
        <v>241</v>
      </c>
      <c r="B138" s="55" t="s">
        <v>242</v>
      </c>
      <c r="C138" s="156" t="s">
        <v>125</v>
      </c>
      <c r="D138" s="98" t="s">
        <v>233</v>
      </c>
      <c r="E138" s="157">
        <v>63</v>
      </c>
      <c r="F138" s="2">
        <v>13</v>
      </c>
      <c r="G138" s="2" t="s">
        <v>118</v>
      </c>
      <c r="H138" s="2" t="s">
        <v>118</v>
      </c>
      <c r="I138" s="100">
        <v>91.3</v>
      </c>
      <c r="J138" s="101">
        <f>(M138/I138)*100</f>
        <v>2.322015334063527</v>
      </c>
      <c r="K138" s="104">
        <v>0.53</v>
      </c>
      <c r="L138" s="71">
        <v>4</v>
      </c>
      <c r="M138" s="28">
        <f>K138*L138</f>
        <v>2.12</v>
      </c>
      <c r="N138" s="103" t="s">
        <v>151</v>
      </c>
      <c r="O138" s="104">
        <v>0.52</v>
      </c>
      <c r="P138" s="158">
        <v>46132</v>
      </c>
      <c r="Q138" s="158">
        <v>46157</v>
      </c>
      <c r="R138" s="28">
        <f>(K138-O138)/O138*100</f>
        <v>1.9230769230769247</v>
      </c>
      <c r="S138" s="105">
        <f>IF(INDEX(Historical!$D$7:$D1183,MATCH(B138,Historical!$B$7:$B$1062,0))=0,"n/a",(INDEX(Historical!$C$7:$C$1062,MATCH(B138,Historical!$B$7:$B$1062,0))/INDEX(Historical!$D$7:$D$1062,MATCH(B138,Historical!$B$7:$B$1062,0))-1)*100)</f>
        <v>4.0404040404040442</v>
      </c>
      <c r="T138" s="105">
        <f>IF(INDEX(Historical!$F$7:$F$1062,MATCH(B138,Historical!$B$7:$B$1062,0))=0,"n/a",((INDEX(Historical!$C$7:$C$1062,MATCH(B138,Historical!$B$7:$B$1062,0))/INDEX(Historical!$F$7:$F$1062,MATCH(B138,Historical!$B$7:$B$1062,0)))^(1/3)-1)*100)</f>
        <v>3.462926556285062</v>
      </c>
      <c r="U138" s="105">
        <f>IF(INDEX(Historical!$H$7:$H$1062,MATCH(B138,Historical!$B$7:$B$1062,0))=0,"n/a",((INDEX(Historical!$C$7:$C$1062,MATCH(B138,Historical!$B$7:$B$1062,0))/INDEX(Historical!$H$7:$H$1062,MATCH(B138,Historical!$B$7:$B$1062,0)))^(1/5)-1)*100)</f>
        <v>3.3155838601030663</v>
      </c>
      <c r="V138" s="105">
        <f>IF(INDEX(Historical!$M$7:$M$1062,MATCH(B138,Historical!$B$7:$B$1062,0))=0,"n/a",((INDEX(Historical!$C$7:$C$1062,MATCH(B138,Historical!$B$7:$B$1062,0))/INDEX(Historical!$M$7:$M$1062,MATCH(B138,Historical!$B$7:$B$1062,0)))^(1/10)-1)*100)</f>
        <v>3.2232660085260934</v>
      </c>
      <c r="W138" s="106">
        <f>IF(OR(U138&lt;=0,U138="n/a",V138&lt;=0,V138="n/a"),"n/a",U138/V138)</f>
        <v>1.0286410899171139</v>
      </c>
      <c r="X138" s="107" t="str">
        <f>IF(OR(AJ138&lt;=0,AJ138="n/a",U138&lt;=0,U138="n/a"),"n/a",U138/AJ138)</f>
        <v>n/a</v>
      </c>
      <c r="Y138" s="165"/>
      <c r="Z138" s="101">
        <f>IF(OR(AC138&lt;0.01,AC138="n/a"),"n/a",M138/AC138*100)</f>
        <v>82.170542635658919</v>
      </c>
      <c r="AA138" s="109">
        <f>IF(OR(AC138&lt;0.01,AC138="n/a"),"n/a",I138/AC138)</f>
        <v>35.387596899224803</v>
      </c>
      <c r="AB138" s="71">
        <v>12</v>
      </c>
      <c r="AC138" s="100">
        <v>2.58</v>
      </c>
      <c r="AD138" s="100">
        <v>4.09</v>
      </c>
      <c r="AE138" s="100">
        <v>3.51</v>
      </c>
      <c r="AF138" s="100">
        <v>503.84</v>
      </c>
      <c r="AG138" s="100">
        <v>821.65</v>
      </c>
      <c r="AH138" s="100">
        <v>3.3000000000000003</v>
      </c>
      <c r="AI138" s="100">
        <v>6.17</v>
      </c>
      <c r="AJ138" s="100">
        <v>-3.47</v>
      </c>
      <c r="AK138" s="100">
        <v>5.52</v>
      </c>
      <c r="AL138" s="100">
        <v>73060</v>
      </c>
      <c r="AM138" s="100">
        <v>0.19</v>
      </c>
      <c r="AN138" s="100">
        <v>54.99</v>
      </c>
      <c r="AO138" s="110">
        <f>IF(U138="n/a","n/a",IF(AA138&lt;0,"n/a",IF(AA138="n/a","n/a",J138+U138-AA138)))</f>
        <v>-29.74999770505821</v>
      </c>
      <c r="AP138" s="111">
        <f>IF(U138="n/a","n/a",J138+U138)</f>
        <v>5.6375991941665937</v>
      </c>
      <c r="AQ138" s="112">
        <f>IF(OR(AC138&lt;0.01,AC138="n/a",AF138="n/a"),"n/a",(I138/SQRT(22.5*AC138*(I138/AF138))-1)*100)</f>
        <v>2715.0142546870525</v>
      </c>
      <c r="AR138" s="101">
        <f>INDEX(Historical!$C$7:$C$1063,MATCH(B138,Historical!$B$7:$B$1063,0))*IF(AH138="n/a",1.03,IF(AH138&lt;0,1.01,IF(AH138&gt;10,1.1,(1+AH138/100))))</f>
        <v>2.12798</v>
      </c>
      <c r="AS138" s="109">
        <f>IF($AI138="n/a",1.03*AR138,IF($AI138&lt;0,1.01*AR138,IF($AI138&gt;10,1.1*AR138,(1+$AI138/100)*AR138)))</f>
        <v>2.2592763660000004</v>
      </c>
      <c r="AT138" s="109">
        <f>IF($AK138="n/a",1.03*AS138,IF($AK138&lt;0,1.01*AS138,IF($AK138&gt;10,1.1*AS138,(1+$AK138/100)*AS138)))</f>
        <v>2.3839884214032003</v>
      </c>
      <c r="AU138" s="109">
        <f>IF($AK138="n/a",1.03*AT138,IF($AK138&lt;0,1.01*AT138,IF($AK138&gt;10,1.1*AT138,(1+$AK138/100)*AT138)))</f>
        <v>2.515584582264657</v>
      </c>
      <c r="AV138" s="109">
        <f>IF($AK138="n/a",1.03*AU138,IF($AK138&lt;0,1.01*AU138,IF($AK138&gt;10,1.1*AU138,(1+$AK138/100)*AU138)))</f>
        <v>2.6544448512056658</v>
      </c>
      <c r="AW138" s="109">
        <f>SUM(AR138:AV138)</f>
        <v>11.941274220873524</v>
      </c>
      <c r="AX138" s="113">
        <f>AW138/I138*100</f>
        <v>13.079161249587651</v>
      </c>
      <c r="AY138" s="100">
        <v>0.32</v>
      </c>
      <c r="AZ138" s="100">
        <v>22.48</v>
      </c>
      <c r="BA138" s="100">
        <v>-8.08</v>
      </c>
      <c r="BB138" s="100">
        <v>0.45999999999999996</v>
      </c>
      <c r="BC138" s="100">
        <v>6.11</v>
      </c>
      <c r="BE138" s="12">
        <v>1964</v>
      </c>
      <c r="BF138" s="12">
        <f>IF(BE138&gt;2020,0,IF(BE138&gt;2008,1,IF(BE138&gt;2001,2,IF(BE138&gt;1990,3,IF(BE138&gt;1980,4,IF(BE138&gt;1973,5,IF(BE138&gt;1970,6,IF(BE138&gt;1960,7,IF(BE138&gt;1958,8,IF(BE138&gt;1953,9,10))))))))))</f>
        <v>7</v>
      </c>
      <c r="BG138" s="100">
        <v>12.55</v>
      </c>
      <c r="BH138" t="s">
        <v>121</v>
      </c>
      <c r="BI138" t="s">
        <v>122</v>
      </c>
    </row>
    <row r="139" spans="1:61" ht="11.25" customHeight="1" x14ac:dyDescent="0.2">
      <c r="A139" s="55" t="s">
        <v>243</v>
      </c>
      <c r="B139" s="55" t="s">
        <v>244</v>
      </c>
      <c r="C139" s="156" t="s">
        <v>125</v>
      </c>
      <c r="D139" s="98" t="s">
        <v>233</v>
      </c>
      <c r="E139" s="157">
        <v>48</v>
      </c>
      <c r="F139" s="2">
        <v>56</v>
      </c>
      <c r="G139" s="2" t="s">
        <v>119</v>
      </c>
      <c r="H139" s="2" t="s">
        <v>118</v>
      </c>
      <c r="I139" s="100">
        <v>95.53</v>
      </c>
      <c r="J139" s="101">
        <f>(M139/I139)*100</f>
        <v>5.1920862556265046</v>
      </c>
      <c r="K139" s="104">
        <v>1.24</v>
      </c>
      <c r="L139" s="71">
        <v>4</v>
      </c>
      <c r="M139" s="28">
        <f>K139*L139</f>
        <v>4.96</v>
      </c>
      <c r="N139" s="103" t="s">
        <v>245</v>
      </c>
      <c r="O139" s="104">
        <v>1.24</v>
      </c>
      <c r="P139" s="163">
        <v>45882</v>
      </c>
      <c r="Q139" s="163">
        <v>45898</v>
      </c>
      <c r="R139" s="28">
        <f>(K139-O139)/O139*100</f>
        <v>0</v>
      </c>
      <c r="S139" s="105">
        <f>IF(INDEX(Historical!$D$7:$D1184,MATCH(B139,Historical!$B$7:$B$1062,0))=0,"n/a",(INDEX(Historical!$C$7:$C$1062,MATCH(B139,Historical!$B$7:$B$1062,0))/INDEX(Historical!$D$7:$D$1062,MATCH(B139,Historical!$B$7:$B$1062,0))-1)*100)</f>
        <v>1.6528925619834656</v>
      </c>
      <c r="T139" s="105">
        <f>IF(INDEX(Historical!$F$7:$F$1062,MATCH(B139,Historical!$B$7:$B$1062,0))=0,"n/a",((INDEX(Historical!$C$7:$C$1062,MATCH(B139,Historical!$B$7:$B$1062,0))/INDEX(Historical!$F$7:$F$1062,MATCH(B139,Historical!$B$7:$B$1062,0)))^(1/3)-1)*100)</f>
        <v>1.6809862294488997</v>
      </c>
      <c r="U139" s="105">
        <f>IF(INDEX(Historical!$H$7:$H$1062,MATCH(B139,Historical!$B$7:$B$1062,0))=0,"n/a",((INDEX(Historical!$C$7:$C$1062,MATCH(B139,Historical!$B$7:$B$1062,0))/INDEX(Historical!$H$7:$H$1062,MATCH(B139,Historical!$B$7:$B$1062,0)))^(1/5)-1)*100)</f>
        <v>2.5404159144569727</v>
      </c>
      <c r="V139" s="105">
        <f>IF(INDEX(Historical!$M$7:$M$1062,MATCH(B139,Historical!$B$7:$B$1062,0))=0,"n/a",((INDEX(Historical!$C$7:$C$1062,MATCH(B139,Historical!$B$7:$B$1062,0))/INDEX(Historical!$M$7:$M$1062,MATCH(B139,Historical!$B$7:$B$1062,0)))^(1/10)-1)*100)</f>
        <v>5.0015756147643531</v>
      </c>
      <c r="W139" s="106">
        <f>IF(OR(U139&lt;=0,U139="n/a",V139&lt;=0,V139="n/a"),"n/a",U139/V139)</f>
        <v>0.50792312465652145</v>
      </c>
      <c r="X139" s="107" t="str">
        <f>IF(OR(AJ139&lt;=0,AJ139="n/a",U139&lt;=0,U139="n/a"),"n/a",U139/AJ139)</f>
        <v>n/a</v>
      </c>
      <c r="Y139" s="165"/>
      <c r="Z139" s="101">
        <f>IF(OR(AC139&lt;0.01,AC139="n/a"),"n/a",M139/AC139*100)</f>
        <v>80.51948051948051</v>
      </c>
      <c r="AA139" s="109">
        <f>IF(OR(AC139&lt;0.01,AC139="n/a"),"n/a",I139/AC139)</f>
        <v>15.508116883116882</v>
      </c>
      <c r="AB139" s="71">
        <v>6</v>
      </c>
      <c r="AC139" s="100">
        <v>6.16</v>
      </c>
      <c r="AD139" s="100" t="s">
        <v>142</v>
      </c>
      <c r="AE139" s="100">
        <v>1.71</v>
      </c>
      <c r="AF139" s="100" t="s">
        <v>142</v>
      </c>
      <c r="AG139" s="100">
        <v>4163.16</v>
      </c>
      <c r="AH139" s="100">
        <v>-28.48</v>
      </c>
      <c r="AI139" s="100">
        <v>7.46</v>
      </c>
      <c r="AJ139" s="100">
        <v>-2.39</v>
      </c>
      <c r="AK139" s="100">
        <v>-6.61</v>
      </c>
      <c r="AL139" s="100">
        <v>11550</v>
      </c>
      <c r="AM139" s="100">
        <v>0.75</v>
      </c>
      <c r="AN139" s="100" t="s">
        <v>142</v>
      </c>
      <c r="AO139" s="110">
        <f>IF(U139="n/a","n/a",IF(AA139&lt;0,"n/a",IF(AA139="n/a","n/a",J139+U139-AA139)))</f>
        <v>-7.7756147130334048</v>
      </c>
      <c r="AP139" s="111">
        <f>IF(U139="n/a","n/a",J139+U139)</f>
        <v>7.7325021700834773</v>
      </c>
      <c r="AQ139" s="112" t="str">
        <f>IF(OR(AC139&lt;0.01,AC139="n/a",AF139="n/a"),"n/a",(I139/SQRT(22.5*AC139*(I139/AF139))-1)*100)</f>
        <v>n/a</v>
      </c>
      <c r="AR139" s="101">
        <f>INDEX(Historical!$C$7:$C$1063,MATCH(B139,Historical!$B$7:$B$1063,0))*IF(AH139="n/a",1.03,IF(AH139&lt;0,1.01,IF(AH139&gt;10,1.1,(1+AH139/100))))</f>
        <v>4.9691999999999998</v>
      </c>
      <c r="AS139" s="109">
        <f>IF($AI139="n/a",1.03*AR139,IF($AI139&lt;0,1.01*AR139,IF($AI139&gt;10,1.1*AR139,(1+$AI139/100)*AR139)))</f>
        <v>5.3399023200000002</v>
      </c>
      <c r="AT139" s="109">
        <f>IF($AK139="n/a",1.03*AS139,IF($AK139&lt;0,1.01*AS139,IF($AK139&gt;10,1.1*AS139,(1+$AK139/100)*AS139)))</f>
        <v>5.3933013432000001</v>
      </c>
      <c r="AU139" s="109">
        <f>IF($AK139="n/a",1.03*AT139,IF($AK139&lt;0,1.01*AT139,IF($AK139&gt;10,1.1*AT139,(1+$AK139/100)*AT139)))</f>
        <v>5.4472343566320003</v>
      </c>
      <c r="AV139" s="109">
        <f>IF($AK139="n/a",1.03*AU139,IF($AK139&lt;0,1.01*AU139,IF($AK139&gt;10,1.1*AU139,(1+$AK139/100)*AU139)))</f>
        <v>5.5017067001983202</v>
      </c>
      <c r="AW139" s="109">
        <f>SUM(AR139:AV139)</f>
        <v>26.651344720030323</v>
      </c>
      <c r="AX139" s="113">
        <f>AW139/I139*100</f>
        <v>27.898403349764813</v>
      </c>
      <c r="AY139" s="100">
        <v>0.53</v>
      </c>
      <c r="AZ139" s="100">
        <v>12.790000000000001</v>
      </c>
      <c r="BA139" s="100">
        <v>-25.89</v>
      </c>
      <c r="BB139" s="100">
        <v>0.1</v>
      </c>
      <c r="BC139" s="100">
        <v>-8.36</v>
      </c>
      <c r="BE139" s="12">
        <v>1978</v>
      </c>
      <c r="BF139" s="12">
        <f>IF(BE139&gt;2020,0,IF(BE139&gt;2008,1,IF(BE139&gt;2001,2,IF(BE139&gt;1990,3,IF(BE139&gt;1980,4,IF(BE139&gt;1973,5,IF(BE139&gt;1970,6,IF(BE139&gt;1960,7,IF(BE139&gt;1958,8,IF(BE139&gt;1953,9,10))))))))))</f>
        <v>5</v>
      </c>
      <c r="BG139" s="100">
        <v>12.65</v>
      </c>
      <c r="BH139" t="s">
        <v>121</v>
      </c>
      <c r="BI139" t="s">
        <v>122</v>
      </c>
    </row>
    <row r="140" spans="1:61" ht="11.25" customHeight="1" x14ac:dyDescent="0.2">
      <c r="A140" s="116" t="s">
        <v>714</v>
      </c>
      <c r="B140" s="55" t="s">
        <v>715</v>
      </c>
      <c r="C140" s="156" t="s">
        <v>134</v>
      </c>
      <c r="D140" s="98" t="s">
        <v>157</v>
      </c>
      <c r="E140" s="157">
        <v>11</v>
      </c>
      <c r="F140" s="2">
        <v>486</v>
      </c>
      <c r="G140" s="2" t="s">
        <v>146</v>
      </c>
      <c r="H140" s="2" t="s">
        <v>146</v>
      </c>
      <c r="I140" s="100">
        <v>118.55</v>
      </c>
      <c r="J140" s="101">
        <f>(M140/I140)*100</f>
        <v>2.6409110080134965</v>
      </c>
      <c r="K140" s="104">
        <v>0.78269999999999995</v>
      </c>
      <c r="L140" s="71">
        <v>4</v>
      </c>
      <c r="M140" s="28">
        <f>K140*L140</f>
        <v>3.1307999999999998</v>
      </c>
      <c r="N140" s="103" t="s">
        <v>716</v>
      </c>
      <c r="O140" s="104">
        <v>0.67320000000000002</v>
      </c>
      <c r="P140" s="158">
        <v>46020</v>
      </c>
      <c r="Q140" s="158">
        <v>46050</v>
      </c>
      <c r="R140" s="28">
        <f>(K140-O140)/O140*100</f>
        <v>16.265597147950078</v>
      </c>
      <c r="S140" s="105">
        <f>IF(INDEX(Historical!$D$7:$D1185,MATCH(B140,Historical!$B$7:$B$1062,0))=0,"n/a",(INDEX(Historical!$C$7:$C$1062,MATCH(B140,Historical!$B$7:$B$1062,0))/INDEX(Historical!$D$7:$D$1062,MATCH(B140,Historical!$B$7:$B$1062,0))-1)*100)</f>
        <v>3.4370314842578686</v>
      </c>
      <c r="T140" s="105">
        <f>IF(INDEX(Historical!$F$7:$F$1062,MATCH(B140,Historical!$B$7:$B$1062,0))=0,"n/a",((INDEX(Historical!$C$7:$C$1062,MATCH(B140,Historical!$B$7:$B$1062,0))/INDEX(Historical!$F$7:$F$1062,MATCH(B140,Historical!$B$7:$B$1062,0)))^(1/3)-1)*100)</f>
        <v>3.0669237694200824</v>
      </c>
      <c r="U140" s="105">
        <f>IF(INDEX(Historical!$H$7:$H$1062,MATCH(B140,Historical!$B$7:$B$1062,0))=0,"n/a",((INDEX(Historical!$C$7:$C$1062,MATCH(B140,Historical!$B$7:$B$1062,0))/INDEX(Historical!$H$7:$H$1062,MATCH(B140,Historical!$B$7:$B$1062,0)))^(1/5)-1)*100)</f>
        <v>5.1609562364393957</v>
      </c>
      <c r="V140" s="105">
        <f>IF(INDEX(Historical!$M$7:$M$1062,MATCH(B140,Historical!$B$7:$B$1062,0))=0,"n/a",((INDEX(Historical!$C$7:$C$1062,MATCH(B140,Historical!$B$7:$B$1062,0))/INDEX(Historical!$M$7:$M$1062,MATCH(B140,Historical!$B$7:$B$1062,0)))^(1/10)-1)*100)</f>
        <v>4.8069159208246726</v>
      </c>
      <c r="W140" s="106">
        <f>IF(OR(U140&lt;=0,U140="n/a",V140&lt;=0,V140="n/a"),"n/a",U140/V140)</f>
        <v>1.073652279641701</v>
      </c>
      <c r="X140" s="107">
        <f>IF(OR(AJ140&lt;=0,AJ140="n/a",U140&lt;=0,U140="n/a"),"n/a",U140/AJ140)</f>
        <v>0.34383452607857395</v>
      </c>
      <c r="Y140" s="165" t="s">
        <v>671</v>
      </c>
      <c r="Z140" s="101">
        <f>IF(OR(AC140&lt;0.01,AC140="n/a"),"n/a",M140/AC140*100)</f>
        <v>42.829001367989058</v>
      </c>
      <c r="AA140" s="109">
        <f>IF(OR(AC140&lt;0.01,AC140="n/a"),"n/a",I140/AC140)</f>
        <v>16.217510259917923</v>
      </c>
      <c r="AB140" s="71">
        <v>10</v>
      </c>
      <c r="AC140" s="100">
        <v>7.31</v>
      </c>
      <c r="AD140" s="100">
        <v>1.1399999999999999</v>
      </c>
      <c r="AE140" s="100">
        <v>2.4700000000000002</v>
      </c>
      <c r="AF140" s="100">
        <v>2.5299999999999998</v>
      </c>
      <c r="AG140" s="100">
        <v>15.310000000000002</v>
      </c>
      <c r="AH140" s="100">
        <v>19.900000000000002</v>
      </c>
      <c r="AI140" s="100">
        <v>7.99</v>
      </c>
      <c r="AJ140" s="100">
        <v>15.010000000000002</v>
      </c>
      <c r="AK140" s="100">
        <v>12.989999999999998</v>
      </c>
      <c r="AL140" s="100">
        <v>109850</v>
      </c>
      <c r="AM140" s="100">
        <v>0.12</v>
      </c>
      <c r="AN140" s="100">
        <v>2.76</v>
      </c>
      <c r="AO140" s="110">
        <f>IF(U140="n/a","n/a",IF(AA140&lt;0,"n/a",IF(AA140="n/a","n/a",J140+U140-AA140)))</f>
        <v>-8.4156430154650295</v>
      </c>
      <c r="AP140" s="111">
        <f>IF(U140="n/a","n/a",J140+U140)</f>
        <v>7.8018672444528923</v>
      </c>
      <c r="AQ140" s="112">
        <f>IF(OR(AC140&lt;0.01,AC140="n/a",AF140="n/a"),"n/a",(I140/SQRT(22.5*AC140*(I140/AF140))-1)*100)</f>
        <v>35.039584250268938</v>
      </c>
      <c r="AR140" s="101">
        <f>INDEX(Historical!$C$7:$C$1063,MATCH(B140,Historical!$B$7:$B$1063,0))*IF(AH140="n/a",1.03,IF(AH140&lt;0,1.01,IF(AH140&gt;10,1.1,(1+AH140/100))))</f>
        <v>3.0356700000000001</v>
      </c>
      <c r="AS140" s="109">
        <f>IF($AI140="n/a",1.03*AR140,IF($AI140&lt;0,1.01*AR140,IF($AI140&gt;10,1.1*AR140,(1+$AI140/100)*AR140)))</f>
        <v>3.2782200330000002</v>
      </c>
      <c r="AT140" s="109">
        <f>IF($AK140="n/a",1.03*AS140,IF($AK140&lt;0,1.01*AS140,IF($AK140&gt;10,1.1*AS140,(1+$AK140/100)*AS140)))</f>
        <v>3.6060420363000003</v>
      </c>
      <c r="AU140" s="109">
        <f>IF($AK140="n/a",1.03*AT140,IF($AK140&lt;0,1.01*AT140,IF($AK140&gt;10,1.1*AT140,(1+$AK140/100)*AT140)))</f>
        <v>3.9666462399300007</v>
      </c>
      <c r="AV140" s="109">
        <f>IF($AK140="n/a",1.03*AU140,IF($AK140&lt;0,1.01*AU140,IF($AK140&gt;10,1.1*AU140,(1+$AK140/100)*AU140)))</f>
        <v>4.3633108639230009</v>
      </c>
      <c r="AW140" s="109">
        <f>SUM(AR140:AV140)</f>
        <v>18.249889173153001</v>
      </c>
      <c r="AX140" s="113">
        <f>AW140/I140*100</f>
        <v>15.39425489089245</v>
      </c>
      <c r="AY140" s="100">
        <v>1.04</v>
      </c>
      <c r="AZ140" s="100">
        <v>66.97</v>
      </c>
      <c r="BA140" s="100">
        <v>-3.2199999999999998</v>
      </c>
      <c r="BB140" s="100">
        <v>3.51</v>
      </c>
      <c r="BC140" s="100">
        <v>18.66</v>
      </c>
      <c r="BE140" s="12">
        <v>2016</v>
      </c>
      <c r="BF140" s="12">
        <f>IF(BE140&gt;2020,0,IF(BE140&gt;2008,1,IF(BE140&gt;2001,2,IF(BE140&gt;1990,3,IF(BE140&gt;1980,4,IF(BE140&gt;1973,5,IF(BE140&gt;1970,6,IF(BE140&gt;1960,7,IF(BE140&gt;1958,8,IF(BE140&gt;1953,9,10))))))))))</f>
        <v>1</v>
      </c>
      <c r="BG140" s="100">
        <v>0.86999999999999988</v>
      </c>
      <c r="BH140" t="s">
        <v>250</v>
      </c>
      <c r="BI140" t="s">
        <v>122</v>
      </c>
    </row>
    <row r="141" spans="1:61" ht="11.25" customHeight="1" x14ac:dyDescent="0.2">
      <c r="A141" s="146" t="s">
        <v>5630</v>
      </c>
      <c r="B141" s="55" t="s">
        <v>5621</v>
      </c>
      <c r="C141" s="156" t="s">
        <v>139</v>
      </c>
      <c r="D141" s="98" t="s">
        <v>420</v>
      </c>
      <c r="E141" s="157">
        <v>6</v>
      </c>
      <c r="F141" s="2">
        <v>652</v>
      </c>
      <c r="G141" s="2"/>
      <c r="H141" s="2"/>
      <c r="I141" s="100">
        <v>68.72</v>
      </c>
      <c r="J141" s="101">
        <f>(M141/I141)*100</f>
        <v>1.1641443538998837</v>
      </c>
      <c r="K141" s="104">
        <v>0.2</v>
      </c>
      <c r="L141" s="71">
        <v>4</v>
      </c>
      <c r="M141" s="28">
        <f>K141*L141</f>
        <v>0.8</v>
      </c>
      <c r="N141" s="103" t="s">
        <v>209</v>
      </c>
      <c r="O141" s="104">
        <v>0.18</v>
      </c>
      <c r="P141" s="158">
        <v>46118</v>
      </c>
      <c r="Q141" s="158">
        <v>46127</v>
      </c>
      <c r="R141" s="28">
        <f>(K141-O141)/O141*100</f>
        <v>11.111111111111121</v>
      </c>
      <c r="S141" s="105">
        <f>IF(INDEX(Historical!$D$7:$D1729,MATCH(B141,Historical!$B$7:$B$1062,0))=0,"n/a",(INDEX(Historical!$C$7:$C$1062,MATCH(B141,Historical!$B$7:$B$1062,0))/INDEX(Historical!$D$7:$D$1062,MATCH(B141,Historical!$B$7:$B$1062,0))-1)*100)</f>
        <v>2.857142857142847</v>
      </c>
      <c r="T141" s="105">
        <f>IF(INDEX(Historical!$F$7:$F$1062,MATCH(B141,Historical!$B$7:$B$1062,0))=0,"n/a",((INDEX(Historical!$C$7:$C$1062,MATCH(B141,Historical!$B$7:$B$1062,0))/INDEX(Historical!$F$7:$F$1062,MATCH(B141,Historical!$B$7:$B$1062,0)))^(1/3)-1)*100)</f>
        <v>7.4735268605483851</v>
      </c>
      <c r="U141" s="105">
        <f>IF(INDEX(Historical!$H$7:$H$1062,MATCH(B141,Historical!$B$7:$B$1062,0))=0,"n/a",((INDEX(Historical!$C$7:$C$1062,MATCH(B141,Historical!$B$7:$B$1062,0))/INDEX(Historical!$H$7:$H$1062,MATCH(B141,Historical!$B$7:$B$1062,0)))^(1/5)-1)*100)</f>
        <v>8.4471771197698544</v>
      </c>
      <c r="V141" s="105">
        <f>IF(INDEX(Historical!$M$7:$M$1062,MATCH(B141,Historical!$B$7:$B$1062,0))=0,"n/a",((INDEX(Historical!$C$7:$C$1062,MATCH(B141,Historical!$B$7:$B$1062,0))/INDEX(Historical!$M$7:$M$1062,MATCH(B141,Historical!$B$7:$B$1062,0)))^(1/10)-1)*100)</f>
        <v>4.1379743992410623</v>
      </c>
      <c r="W141" s="106">
        <f>IF(OR(U141&lt;=0,U141="n/a",V141&lt;=0,V141="n/a"),"n/a",U141/V141)</f>
        <v>2.0413797439924073</v>
      </c>
      <c r="X141" s="107" t="str">
        <f>IF(OR(AJ141&lt;=0,AJ141="n/a",U141&lt;=0,U141="n/a"),"n/a",U141/AJ141)</f>
        <v>n/a</v>
      </c>
      <c r="Y141" s="159"/>
      <c r="Z141" s="101">
        <f>IF(OR(AC141&lt;0.01,AC141="n/a"),"n/a",M141/AC141*100)</f>
        <v>15.065913370998118</v>
      </c>
      <c r="AA141" s="109">
        <f>IF(OR(AC141&lt;0.01,AC141="n/a"),"n/a",I141/AC141)</f>
        <v>12.941619585687382</v>
      </c>
      <c r="AB141" s="71">
        <v>8</v>
      </c>
      <c r="AC141" s="100">
        <v>5.31</v>
      </c>
      <c r="AD141" s="100">
        <v>0.33</v>
      </c>
      <c r="AE141" s="100">
        <v>0.86</v>
      </c>
      <c r="AF141" s="100">
        <v>1.68</v>
      </c>
      <c r="AG141" s="100">
        <v>13.79</v>
      </c>
      <c r="AH141" s="100">
        <v>103.54</v>
      </c>
      <c r="AI141" s="100">
        <v>10.780000000000001</v>
      </c>
      <c r="AJ141" s="100">
        <v>-20.41</v>
      </c>
      <c r="AK141" s="100">
        <v>29.42</v>
      </c>
      <c r="AL141" s="100">
        <v>7600</v>
      </c>
      <c r="AM141" s="100">
        <v>0.85000000000000009</v>
      </c>
      <c r="AN141" s="100">
        <v>0.8</v>
      </c>
      <c r="AO141" s="110">
        <f>IF(U141="n/a","n/a",IF(AA141&lt;0,"n/a",IF(AA141="n/a","n/a",J141+U141-AA141)))</f>
        <v>-3.330298112017644</v>
      </c>
      <c r="AP141" s="111">
        <f>IF(U141="n/a","n/a",J141+U141)</f>
        <v>9.6113214736697383</v>
      </c>
      <c r="AQ141" s="112">
        <f>IF(OR(AC141&lt;0.01,AC141="n/a",AF141="n/a"),"n/a",(I141/SQRT(22.5*AC141*(I141/AF141))-1)*100)</f>
        <v>-1.6990541382574165</v>
      </c>
      <c r="AR141" s="101">
        <f>INDEX(Historical!$C$7:$C$1063,MATCH(B141,Historical!$B$7:$B$1063,0))*IF(AH141="n/a",1.03,IF(AH141&lt;0,1.01,IF(AH141&gt;10,1.1,(1+AH141/100))))</f>
        <v>0.79200000000000004</v>
      </c>
      <c r="AS141" s="109">
        <f>IF($AI141="n/a",1.03*AR141,IF($AI141&lt;0,1.01*AR141,IF($AI141&gt;10,1.1*AR141,(1+$AI141/100)*AR141)))</f>
        <v>0.87120000000000009</v>
      </c>
      <c r="AT141" s="109">
        <f>IF($AK141="n/a",1.03*AS141,IF($AK141&lt;0,1.01*AS141,IF($AK141&gt;10,1.1*AS141,(1+$AK141/100)*AS141)))</f>
        <v>0.95832000000000017</v>
      </c>
      <c r="AU141" s="109">
        <f>IF($AK141="n/a",1.03*AT141,IF($AK141&lt;0,1.01*AT141,IF($AK141&gt;10,1.1*AT141,(1+$AK141/100)*AT141)))</f>
        <v>1.0541520000000002</v>
      </c>
      <c r="AV141" s="109">
        <f>IF($AK141="n/a",1.03*AU141,IF($AK141&lt;0,1.01*AU141,IF($AK141&gt;10,1.1*AU141,(1+$AK141/100)*AU141)))</f>
        <v>1.1595672000000004</v>
      </c>
      <c r="AW141" s="109">
        <f>SUM(AR141:AV141)</f>
        <v>4.8352392000000011</v>
      </c>
      <c r="AX141" s="113">
        <f>AW141/I141*100</f>
        <v>7.0361455180442389</v>
      </c>
      <c r="AY141" s="100">
        <v>1.51</v>
      </c>
      <c r="AZ141" s="100">
        <v>38.379999999999995</v>
      </c>
      <c r="BA141" s="100">
        <v>-19.03</v>
      </c>
      <c r="BB141" s="100">
        <v>-1.96</v>
      </c>
      <c r="BC141" s="100">
        <v>0.41000000000000003</v>
      </c>
      <c r="BE141" s="12">
        <v>2021</v>
      </c>
      <c r="BF141" s="12">
        <f>IF(BE141&gt;2020,0,IF(BE141&gt;2008,1,IF(BE141&gt;2001,2,IF(BE141&gt;1990,3,IF(BE141&gt;1980,4,IF(BE141&gt;1973,5,IF(BE141&gt;1970,6,IF(BE141&gt;1960,7,IF(BE141&gt;1958,8,IF(BE141&gt;1953,9,10))))))))))</f>
        <v>0</v>
      </c>
      <c r="BG141" s="100">
        <v>7.0900000000000007</v>
      </c>
      <c r="BH141" s="55" t="s">
        <v>121</v>
      </c>
      <c r="BI141" s="55" t="s">
        <v>122</v>
      </c>
    </row>
    <row r="142" spans="1:61" ht="11.25" customHeight="1" x14ac:dyDescent="0.2">
      <c r="A142" s="123" t="s">
        <v>717</v>
      </c>
      <c r="B142" s="55" t="s">
        <v>718</v>
      </c>
      <c r="C142" s="156" t="s">
        <v>527</v>
      </c>
      <c r="D142" s="98" t="s">
        <v>528</v>
      </c>
      <c r="E142" s="157">
        <v>18</v>
      </c>
      <c r="F142" s="2">
        <v>223</v>
      </c>
      <c r="G142" s="2" t="s">
        <v>146</v>
      </c>
      <c r="H142" s="2" t="s">
        <v>146</v>
      </c>
      <c r="I142" s="100">
        <v>23.96</v>
      </c>
      <c r="J142" s="101">
        <f>(M142/I142)*100</f>
        <v>5.5091819699499167</v>
      </c>
      <c r="K142" s="104">
        <v>0.33</v>
      </c>
      <c r="L142" s="71">
        <v>4</v>
      </c>
      <c r="M142" s="28">
        <f>K142*L142</f>
        <v>1.32</v>
      </c>
      <c r="N142" s="103" t="s">
        <v>575</v>
      </c>
      <c r="O142" s="104">
        <v>0.31</v>
      </c>
      <c r="P142" s="115">
        <v>45749</v>
      </c>
      <c r="Q142" s="115">
        <v>45770</v>
      </c>
      <c r="R142" s="28">
        <f>(K142-O142)/O142*100</f>
        <v>6.4516129032258114</v>
      </c>
      <c r="S142" s="105">
        <f>IF(INDEX(Historical!$D$7:$D1186,MATCH(B142,Historical!$B$7:$B$1062,0))=0,"n/a",(INDEX(Historical!$C$7:$C$1062,MATCH(B142,Historical!$B$7:$B$1062,0))/INDEX(Historical!$D$7:$D$1062,MATCH(B142,Historical!$B$7:$B$1062,0))-1)*100)</f>
        <v>6.5573770491803351</v>
      </c>
      <c r="T142" s="105">
        <f>IF(INDEX(Historical!$F$7:$F$1062,MATCH(B142,Historical!$B$7:$B$1062,0))=0,"n/a",((INDEX(Historical!$C$7:$C$1062,MATCH(B142,Historical!$B$7:$B$1062,0))/INDEX(Historical!$F$7:$F$1062,MATCH(B142,Historical!$B$7:$B$1062,0)))^(1/3)-1)*100)</f>
        <v>7.0399331060163606</v>
      </c>
      <c r="U142" s="105">
        <f>IF(INDEX(Historical!$H$7:$H$1062,MATCH(B142,Historical!$B$7:$B$1062,0))=0,"n/a",((INDEX(Historical!$C$7:$C$1062,MATCH(B142,Historical!$B$7:$B$1062,0))/INDEX(Historical!$H$7:$H$1062,MATCH(B142,Historical!$B$7:$B$1062,0)))^(1/5)-1)*100)</f>
        <v>7.6316922514810814</v>
      </c>
      <c r="V142" s="105">
        <f>IF(INDEX(Historical!$M$7:$M$1062,MATCH(B142,Historical!$B$7:$B$1062,0))=0,"n/a",((INDEX(Historical!$C$7:$C$1062,MATCH(B142,Historical!$B$7:$B$1062,0))/INDEX(Historical!$M$7:$M$1062,MATCH(B142,Historical!$B$7:$B$1062,0)))^(1/10)-1)*100)</f>
        <v>10.30542524220699</v>
      </c>
      <c r="W142" s="106">
        <f>IF(OR(U142&lt;=0,U142="n/a",V142&lt;=0,V142="n/a"),"n/a",U142/V142)</f>
        <v>0.7405509304191209</v>
      </c>
      <c r="X142" s="107">
        <f>IF(OR(AJ142&lt;=0,AJ142="n/a",U142&lt;=0,U142="n/a"),"n/a",U142/AJ142)</f>
        <v>0.40594107720644046</v>
      </c>
      <c r="Y142" s="159"/>
      <c r="Z142" s="101">
        <f>IF(OR(AC142&lt;0.01,AC142="n/a"),"n/a",M142/AC142*100)</f>
        <v>42.71844660194175</v>
      </c>
      <c r="AA142" s="109">
        <f>IF(OR(AC142&lt;0.01,AC142="n/a"),"n/a",I142/AC142)</f>
        <v>7.7540453074433664</v>
      </c>
      <c r="AB142" s="71">
        <v>12</v>
      </c>
      <c r="AC142" s="100">
        <v>3.09</v>
      </c>
      <c r="AD142" s="100" t="s">
        <v>142</v>
      </c>
      <c r="AE142" s="100">
        <v>0.68</v>
      </c>
      <c r="AF142" s="100">
        <v>0.95</v>
      </c>
      <c r="AG142" s="100">
        <v>12</v>
      </c>
      <c r="AH142" s="100">
        <v>-18.77</v>
      </c>
      <c r="AI142" s="100">
        <v>3.5999999999999996</v>
      </c>
      <c r="AJ142" s="100">
        <v>18.8</v>
      </c>
      <c r="AK142" s="100">
        <v>-2.25</v>
      </c>
      <c r="AL142" s="100">
        <v>85030</v>
      </c>
      <c r="AM142" s="100">
        <v>1.06</v>
      </c>
      <c r="AN142" s="100">
        <v>1.01</v>
      </c>
      <c r="AO142" s="110">
        <f>IF(U142="n/a","n/a",IF(AA142&lt;0,"n/a",IF(AA142="n/a","n/a",J142+U142-AA142)))</f>
        <v>5.3868289139876318</v>
      </c>
      <c r="AP142" s="111">
        <f>IF(U142="n/a","n/a",J142+U142)</f>
        <v>13.140874221430998</v>
      </c>
      <c r="AQ142" s="112">
        <f>IF(OR(AC142&lt;0.01,AC142="n/a",AF142="n/a"),"n/a",(I142/SQRT(22.5*AC142*(I142/AF142))-1)*100)</f>
        <v>-42.781731580547344</v>
      </c>
      <c r="AR142" s="101">
        <f>INDEX(Historical!$C$7:$C$1063,MATCH(B142,Historical!$B$7:$B$1063,0))*IF(AH142="n/a",1.03,IF(AH142&lt;0,1.01,IF(AH142&gt;10,1.1,(1+AH142/100))))</f>
        <v>1.3130000000000002</v>
      </c>
      <c r="AS142" s="109">
        <f>IF($AI142="n/a",1.03*AR142,IF($AI142&lt;0,1.01*AR142,IF($AI142&gt;10,1.1*AR142,(1+$AI142/100)*AR142)))</f>
        <v>1.3602680000000003</v>
      </c>
      <c r="AT142" s="109">
        <f>IF($AK142="n/a",1.03*AS142,IF($AK142&lt;0,1.01*AS142,IF($AK142&gt;10,1.1*AS142,(1+$AK142/100)*AS142)))</f>
        <v>1.3738706800000002</v>
      </c>
      <c r="AU142" s="109">
        <f>IF($AK142="n/a",1.03*AT142,IF($AK142&lt;0,1.01*AT142,IF($AK142&gt;10,1.1*AT142,(1+$AK142/100)*AT142)))</f>
        <v>1.3876093868000003</v>
      </c>
      <c r="AV142" s="109">
        <f>IF($AK142="n/a",1.03*AU142,IF($AK142&lt;0,1.01*AU142,IF($AK142&gt;10,1.1*AU142,(1+$AK142/100)*AU142)))</f>
        <v>1.4014854806680004</v>
      </c>
      <c r="AW142" s="109">
        <f>SUM(AR142:AV142)</f>
        <v>6.8362335474680016</v>
      </c>
      <c r="AX142" s="113">
        <f>AW142/I142*100</f>
        <v>28.531859547028386</v>
      </c>
      <c r="AY142" s="100">
        <v>0.66</v>
      </c>
      <c r="AZ142" s="100">
        <v>12.590000000000002</v>
      </c>
      <c r="BA142" s="100">
        <v>-27.07</v>
      </c>
      <c r="BB142" s="100">
        <v>0.77</v>
      </c>
      <c r="BC142" s="100">
        <v>-11.19</v>
      </c>
      <c r="BE142" s="12">
        <v>2008</v>
      </c>
      <c r="BF142" s="12">
        <f>IF(BE142&gt;2020,0,IF(BE142&gt;2008,1,IF(BE142&gt;2001,2,IF(BE142&gt;1990,3,IF(BE142&gt;1980,4,IF(BE142&gt;1973,5,IF(BE142&gt;1970,6,IF(BE142&gt;1960,7,IF(BE142&gt;1958,8,IF(BE142&gt;1953,9,10))))))))))</f>
        <v>2</v>
      </c>
      <c r="BG142" s="100">
        <v>4.21</v>
      </c>
      <c r="BH142" t="s">
        <v>121</v>
      </c>
      <c r="BI142" t="s">
        <v>122</v>
      </c>
    </row>
    <row r="143" spans="1:61" ht="11.25" customHeight="1" x14ac:dyDescent="0.2">
      <c r="A143" s="55" t="s">
        <v>719</v>
      </c>
      <c r="B143" s="55" t="s">
        <v>720</v>
      </c>
      <c r="C143" s="156" t="s">
        <v>134</v>
      </c>
      <c r="D143" s="98" t="s">
        <v>186</v>
      </c>
      <c r="E143" s="157">
        <v>16</v>
      </c>
      <c r="F143" s="2">
        <v>288</v>
      </c>
      <c r="G143" s="2" t="s">
        <v>146</v>
      </c>
      <c r="H143" s="2" t="s">
        <v>146</v>
      </c>
      <c r="I143" s="100">
        <v>267.79000000000002</v>
      </c>
      <c r="J143" s="101">
        <f>(M143/I143)*100</f>
        <v>1.9418200829007803</v>
      </c>
      <c r="K143" s="104">
        <v>1.3</v>
      </c>
      <c r="L143" s="71">
        <v>4</v>
      </c>
      <c r="M143" s="28">
        <f>K143*L143</f>
        <v>5.2</v>
      </c>
      <c r="N143" s="103" t="s">
        <v>223</v>
      </c>
      <c r="O143" s="104">
        <v>1.25</v>
      </c>
      <c r="P143" s="158">
        <v>46091</v>
      </c>
      <c r="Q143" s="158">
        <v>46107</v>
      </c>
      <c r="R143" s="28">
        <f>(K143-O143)/O143*100</f>
        <v>4.0000000000000036</v>
      </c>
      <c r="S143" s="105">
        <f>IF(INDEX(Historical!$D$7:$D1187,MATCH(B143,Historical!$B$7:$B$1062,0))=0,"n/a",(INDEX(Historical!$C$7:$C$1062,MATCH(B143,Historical!$B$7:$B$1062,0))/INDEX(Historical!$D$7:$D$1062,MATCH(B143,Historical!$B$7:$B$1062,0))-1)*100)</f>
        <v>8.6956521739130608</v>
      </c>
      <c r="T143" s="105">
        <f>IF(INDEX(Historical!$F$7:$F$1062,MATCH(B143,Historical!$B$7:$B$1062,0))=0,"n/a",((INDEX(Historical!$C$7:$C$1062,MATCH(B143,Historical!$B$7:$B$1062,0))/INDEX(Historical!$F$7:$F$1062,MATCH(B143,Historical!$B$7:$B$1062,0)))^(1/3)-1)*100)</f>
        <v>7.7217345015941907</v>
      </c>
      <c r="U143" s="105">
        <f>IF(INDEX(Historical!$H$7:$H$1062,MATCH(B143,Historical!$B$7:$B$1062,0))=0,"n/a",((INDEX(Historical!$C$7:$C$1062,MATCH(B143,Historical!$B$7:$B$1062,0))/INDEX(Historical!$H$7:$H$1062,MATCH(B143,Historical!$B$7:$B$1062,0)))^(1/5)-1)*100)</f>
        <v>8.0185187303563499</v>
      </c>
      <c r="V143" s="105">
        <f>IF(INDEX(Historical!$M$7:$M$1062,MATCH(B143,Historical!$B$7:$B$1062,0))=0,"n/a",((INDEX(Historical!$C$7:$C$1062,MATCH(B143,Historical!$B$7:$B$1062,0))/INDEX(Historical!$M$7:$M$1062,MATCH(B143,Historical!$B$7:$B$1062,0)))^(1/10)-1)*100)</f>
        <v>9.5958226385217227</v>
      </c>
      <c r="W143" s="106">
        <f>IF(OR(U143&lt;=0,U143="n/a",V143&lt;=0,V143="n/a"),"n/a",U143/V143)</f>
        <v>0.83562598355732398</v>
      </c>
      <c r="X143" s="107">
        <f>IF(OR(AJ143&lt;=0,AJ143="n/a",U143&lt;=0,U143="n/a"),"n/a",U143/AJ143)</f>
        <v>0.58529333798221528</v>
      </c>
      <c r="Y143" s="164"/>
      <c r="Z143" s="101">
        <f>IF(OR(AC143&lt;0.01,AC143="n/a"),"n/a",M143/AC143*100)</f>
        <v>44.105173876166248</v>
      </c>
      <c r="AA143" s="109">
        <f>IF(OR(AC143&lt;0.01,AC143="n/a"),"n/a",I143/AC143)</f>
        <v>22.713316369804922</v>
      </c>
      <c r="AB143" s="71">
        <v>12</v>
      </c>
      <c r="AC143" s="100">
        <v>11.79</v>
      </c>
      <c r="AD143" s="100">
        <v>2.81</v>
      </c>
      <c r="AE143" s="100">
        <v>14.22</v>
      </c>
      <c r="AF143" s="100">
        <v>3.63</v>
      </c>
      <c r="AG143" s="100">
        <v>15.8</v>
      </c>
      <c r="AH143" s="100">
        <v>9.41</v>
      </c>
      <c r="AI143" s="100">
        <v>5.47</v>
      </c>
      <c r="AJ143" s="100">
        <v>13.700000000000001</v>
      </c>
      <c r="AK143" s="100">
        <v>7.37</v>
      </c>
      <c r="AL143" s="100">
        <v>96290</v>
      </c>
      <c r="AM143" s="100">
        <v>1.38</v>
      </c>
      <c r="AN143" s="100">
        <v>0.15</v>
      </c>
      <c r="AO143" s="110">
        <f>IF(U143="n/a","n/a",IF(AA143&lt;0,"n/a",IF(AA143="n/a","n/a",J143+U143-AA143)))</f>
        <v>-12.752977556547791</v>
      </c>
      <c r="AP143" s="111">
        <f>IF(U143="n/a","n/a",J143+U143)</f>
        <v>9.9603388132571311</v>
      </c>
      <c r="AQ143" s="112">
        <f>IF(OR(AC143&lt;0.01,AC143="n/a",AF143="n/a"),"n/a",(I143/SQRT(22.5*AC143*(I143/AF143))-1)*100)</f>
        <v>91.426618864649939</v>
      </c>
      <c r="AR143" s="101">
        <f>INDEX(Historical!$C$7:$C$1063,MATCH(B143,Historical!$B$7:$B$1063,0))*IF(AH143="n/a",1.03,IF(AH143&lt;0,1.01,IF(AH143&gt;10,1.1,(1+AH143/100))))</f>
        <v>5.4705000000000004</v>
      </c>
      <c r="AS143" s="109">
        <f>IF($AI143="n/a",1.03*AR143,IF($AI143&lt;0,1.01*AR143,IF($AI143&gt;10,1.1*AR143,(1+$AI143/100)*AR143)))</f>
        <v>5.7697363500000005</v>
      </c>
      <c r="AT143" s="109">
        <f>IF($AK143="n/a",1.03*AS143,IF($AK143&lt;0,1.01*AS143,IF($AK143&gt;10,1.1*AS143,(1+$AK143/100)*AS143)))</f>
        <v>6.1949659189950008</v>
      </c>
      <c r="AU143" s="109">
        <f>IF($AK143="n/a",1.03*AT143,IF($AK143&lt;0,1.01*AT143,IF($AK143&gt;10,1.1*AT143,(1+$AK143/100)*AT143)))</f>
        <v>6.6515349072249332</v>
      </c>
      <c r="AV143" s="109">
        <f>IF($AK143="n/a",1.03*AU143,IF($AK143&lt;0,1.01*AU143,IF($AK143&gt;10,1.1*AU143,(1+$AK143/100)*AU143)))</f>
        <v>7.1417530298874112</v>
      </c>
      <c r="AW143" s="109">
        <f>SUM(AR143:AV143)</f>
        <v>31.228490206107345</v>
      </c>
      <c r="AX143" s="113">
        <f>AW143/I143*100</f>
        <v>11.66155950786338</v>
      </c>
      <c r="AY143" s="100">
        <v>0.23</v>
      </c>
      <c r="AZ143" s="100">
        <v>22.67</v>
      </c>
      <c r="BA143" s="100">
        <v>-17.05</v>
      </c>
      <c r="BB143" s="100">
        <v>5.92</v>
      </c>
      <c r="BC143" s="100">
        <v>-2.92</v>
      </c>
      <c r="BE143" s="12">
        <v>2011</v>
      </c>
      <c r="BF143" s="12">
        <f>IF(BE143&gt;2020,0,IF(BE143&gt;2008,1,IF(BE143&gt;2001,2,IF(BE143&gt;1990,3,IF(BE143&gt;1980,4,IF(BE143&gt;1973,5,IF(BE143&gt;1970,6,IF(BE143&gt;1960,7,IF(BE143&gt;1958,8,IF(BE143&gt;1953,9,10))))))))))</f>
        <v>1</v>
      </c>
      <c r="BG143" s="100">
        <v>2.29</v>
      </c>
      <c r="BH143" t="s">
        <v>121</v>
      </c>
      <c r="BI143" t="s">
        <v>122</v>
      </c>
    </row>
    <row r="144" spans="1:61" ht="11.25" customHeight="1" x14ac:dyDescent="0.2">
      <c r="A144" s="123" t="s">
        <v>721</v>
      </c>
      <c r="B144" s="55" t="s">
        <v>722</v>
      </c>
      <c r="C144" s="156" t="s">
        <v>116</v>
      </c>
      <c r="D144" s="98" t="s">
        <v>215</v>
      </c>
      <c r="E144" s="157">
        <v>21</v>
      </c>
      <c r="F144" s="2">
        <v>208</v>
      </c>
      <c r="G144" s="2" t="s">
        <v>119</v>
      </c>
      <c r="H144" s="2" t="s">
        <v>119</v>
      </c>
      <c r="I144" s="100">
        <v>634.20000000000005</v>
      </c>
      <c r="J144" s="101">
        <f>(M144/I144)*100</f>
        <v>1.3875748975086724</v>
      </c>
      <c r="K144" s="104">
        <v>2.2000000000000002</v>
      </c>
      <c r="L144" s="71">
        <v>4</v>
      </c>
      <c r="M144" s="28">
        <f>K144*L144</f>
        <v>8.8000000000000007</v>
      </c>
      <c r="N144" s="103" t="s">
        <v>136</v>
      </c>
      <c r="O144" s="104">
        <v>2</v>
      </c>
      <c r="P144" s="158">
        <v>46255</v>
      </c>
      <c r="Q144" s="158">
        <v>46268</v>
      </c>
      <c r="R144" s="28">
        <f>(K144-O144)/O144*100</f>
        <v>10.000000000000009</v>
      </c>
      <c r="S144" s="105">
        <f>IF(INDEX(Historical!$D$7:$D1188,MATCH(B144,Historical!$B$7:$B$1062,0))=0,"n/a",(INDEX(Historical!$C$7:$C$1062,MATCH(B144,Historical!$B$7:$B$1062,0))/INDEX(Historical!$D$7:$D$1062,MATCH(B144,Historical!$B$7:$B$1062,0))-1)*100)</f>
        <v>9.1428571428571423</v>
      </c>
      <c r="T144" s="105">
        <f>IF(INDEX(Historical!$F$7:$F$1062,MATCH(B144,Historical!$B$7:$B$1062,0))=0,"n/a",((INDEX(Historical!$C$7:$C$1062,MATCH(B144,Historical!$B$7:$B$1062,0))/INDEX(Historical!$F$7:$F$1062,MATCH(B144,Historical!$B$7:$B$1062,0)))^(1/3)-1)*100)</f>
        <v>8.148078263629932</v>
      </c>
      <c r="U144" s="105">
        <f>IF(INDEX(Historical!$H$7:$H$1062,MATCH(B144,Historical!$B$7:$B$1062,0))=0,"n/a",((INDEX(Historical!$C$7:$C$1062,MATCH(B144,Historical!$B$7:$B$1062,0))/INDEX(Historical!$H$7:$H$1062,MATCH(B144,Historical!$B$7:$B$1062,0)))^(1/5)-1)*100)</f>
        <v>7.6570684424522639</v>
      </c>
      <c r="V144" s="105">
        <f>IF(INDEX(Historical!$M$7:$M$1062,MATCH(B144,Historical!$B$7:$B$1062,0))=0,"n/a",((INDEX(Historical!$C$7:$C$1062,MATCH(B144,Historical!$B$7:$B$1062,0))/INDEX(Historical!$M$7:$M$1062,MATCH(B144,Historical!$B$7:$B$1062,0)))^(1/10)-1)*100)</f>
        <v>8.0882845312796334</v>
      </c>
      <c r="W144" s="106">
        <f>IF(OR(U144&lt;=0,U144="n/a",V144&lt;=0,V144="n/a"),"n/a",U144/V144)</f>
        <v>0.9466863353830175</v>
      </c>
      <c r="X144" s="107">
        <f>IF(OR(AJ144&lt;=0,AJ144="n/a",U144&lt;=0,U144="n/a"),"n/a",U144/AJ144)</f>
        <v>0.67821686824200744</v>
      </c>
      <c r="Y144" s="55"/>
      <c r="Z144" s="101">
        <f>IF(OR(AC144&lt;0.01,AC144="n/a"),"n/a",M144/AC144*100)</f>
        <v>45.666839647119879</v>
      </c>
      <c r="AA144" s="109">
        <f>IF(OR(AC144&lt;0.01,AC144="n/a"),"n/a",I144/AC144)</f>
        <v>32.911261027503897</v>
      </c>
      <c r="AB144" s="71">
        <v>12</v>
      </c>
      <c r="AC144" s="100">
        <v>19.27</v>
      </c>
      <c r="AD144" s="100">
        <v>0.95</v>
      </c>
      <c r="AE144" s="100">
        <v>2.58</v>
      </c>
      <c r="AF144" s="100">
        <v>7.09</v>
      </c>
      <c r="AG144" s="100">
        <v>22.97</v>
      </c>
      <c r="AH144" s="100">
        <v>23</v>
      </c>
      <c r="AI144" s="100">
        <v>16.809999999999999</v>
      </c>
      <c r="AJ144" s="100">
        <v>11.29</v>
      </c>
      <c r="AK144" s="100">
        <v>19.489999999999998</v>
      </c>
      <c r="AL144" s="100">
        <v>87510</v>
      </c>
      <c r="AM144" s="100">
        <v>0.33</v>
      </c>
      <c r="AN144" s="100">
        <v>0.67</v>
      </c>
      <c r="AO144" s="110">
        <f>IF(U144="n/a","n/a",IF(AA144&lt;0,"n/a",IF(AA144="n/a","n/a",J144+U144-AA144)))</f>
        <v>-23.866617687542963</v>
      </c>
      <c r="AP144" s="111">
        <f>IF(U144="n/a","n/a",J144+U144)</f>
        <v>9.0446433399609365</v>
      </c>
      <c r="AQ144" s="112">
        <f>IF(OR(AC144&lt;0.01,AC144="n/a",AF144="n/a"),"n/a",(I144/SQRT(22.5*AC144*(I144/AF144))-1)*100)</f>
        <v>222.03577488292447</v>
      </c>
      <c r="AR144" s="101">
        <f>INDEX(Historical!$C$7:$C$1063,MATCH(B144,Historical!$B$7:$B$1063,0))*IF(AH144="n/a",1.03,IF(AH144&lt;0,1.01,IF(AH144&gt;10,1.1,(1+AH144/100))))</f>
        <v>8.4039999999999999</v>
      </c>
      <c r="AS144" s="109">
        <f>IF($AI144="n/a",1.03*AR144,IF($AI144&lt;0,1.01*AR144,IF($AI144&gt;10,1.1*AR144,(1+$AI144/100)*AR144)))</f>
        <v>9.2444000000000006</v>
      </c>
      <c r="AT144" s="109">
        <f>IF($AK144="n/a",1.03*AS144,IF($AK144&lt;0,1.01*AS144,IF($AK144&gt;10,1.1*AS144,(1+$AK144/100)*AS144)))</f>
        <v>10.168840000000001</v>
      </c>
      <c r="AU144" s="109">
        <f>IF($AK144="n/a",1.03*AT144,IF($AK144&lt;0,1.01*AT144,IF($AK144&gt;10,1.1*AT144,(1+$AK144/100)*AT144)))</f>
        <v>11.185724000000002</v>
      </c>
      <c r="AV144" s="109">
        <f>IF($AK144="n/a",1.03*AU144,IF($AK144&lt;0,1.01*AU144,IF($AK144&gt;10,1.1*AU144,(1+$AK144/100)*AU144)))</f>
        <v>12.304296400000004</v>
      </c>
      <c r="AW144" s="109">
        <f>SUM(AR144:AV144)</f>
        <v>51.307260400000011</v>
      </c>
      <c r="AX144" s="113">
        <f>AW144/I144*100</f>
        <v>8.0900757489750887</v>
      </c>
      <c r="AY144" s="100">
        <v>1.25</v>
      </c>
      <c r="AZ144" s="100">
        <v>78.81</v>
      </c>
      <c r="BA144" s="100">
        <v>-14.04</v>
      </c>
      <c r="BB144" s="100">
        <v>-5.16</v>
      </c>
      <c r="BC144" s="100">
        <v>9.43</v>
      </c>
      <c r="BE144" s="12">
        <v>2006</v>
      </c>
      <c r="BF144" s="12">
        <f>IF(BE144&gt;2020,0,IF(BE144&gt;2008,1,IF(BE144&gt;2001,2,IF(BE144&gt;1990,3,IF(BE144&gt;1980,4,IF(BE144&gt;1973,5,IF(BE144&gt;1970,6,IF(BE144&gt;1960,7,IF(BE144&gt;1958,8,IF(BE144&gt;1953,9,10))))))))))</f>
        <v>2</v>
      </c>
      <c r="BG144" s="100">
        <v>7.9799999999999995</v>
      </c>
      <c r="BH144" t="s">
        <v>121</v>
      </c>
      <c r="BI144" t="s">
        <v>122</v>
      </c>
    </row>
    <row r="145" spans="1:61" ht="11.25" customHeight="1" x14ac:dyDescent="0.2">
      <c r="A145" s="123" t="s">
        <v>723</v>
      </c>
      <c r="B145" s="55" t="s">
        <v>724</v>
      </c>
      <c r="C145" s="156" t="s">
        <v>162</v>
      </c>
      <c r="D145" s="98" t="s">
        <v>192</v>
      </c>
      <c r="E145" s="157">
        <v>20</v>
      </c>
      <c r="F145" s="2">
        <v>210</v>
      </c>
      <c r="G145" s="2" t="s">
        <v>119</v>
      </c>
      <c r="H145" s="2" t="s">
        <v>119</v>
      </c>
      <c r="I145" s="100">
        <v>71.989999999999995</v>
      </c>
      <c r="J145" s="101">
        <f>(M145/I145)*100</f>
        <v>3.1671065425753575</v>
      </c>
      <c r="K145" s="104">
        <v>0.56999999999999995</v>
      </c>
      <c r="L145" s="71">
        <v>4</v>
      </c>
      <c r="M145" s="28">
        <f>K145*L145</f>
        <v>2.2799999999999998</v>
      </c>
      <c r="N145" s="103" t="s">
        <v>585</v>
      </c>
      <c r="O145" s="104">
        <v>0.54249999999999998</v>
      </c>
      <c r="P145" s="158">
        <v>46070</v>
      </c>
      <c r="Q145" s="158">
        <v>46080</v>
      </c>
      <c r="R145" s="28">
        <f>(K145-O145)/O145*100</f>
        <v>5.0691244239631281</v>
      </c>
      <c r="S145" s="105">
        <f>IF(INDEX(Historical!$D$7:$D1189,MATCH(B145,Historical!$B$7:$B$1062,0))=0,"n/a",(INDEX(Historical!$C$7:$C$1062,MATCH(B145,Historical!$B$7:$B$1062,0))/INDEX(Historical!$D$7:$D$1062,MATCH(B145,Historical!$B$7:$B$1062,0))-1)*100)</f>
        <v>5.3398058252427161</v>
      </c>
      <c r="T145" s="105">
        <f>IF(INDEX(Historical!$F$7:$F$1062,MATCH(B145,Historical!$B$7:$B$1062,0))=0,"n/a",((INDEX(Historical!$C$7:$C$1062,MATCH(B145,Historical!$B$7:$B$1062,0))/INDEX(Historical!$F$7:$F$1062,MATCH(B145,Historical!$B$7:$B$1062,0)))^(1/3)-1)*100)</f>
        <v>5.6527089609341941</v>
      </c>
      <c r="U145" s="105">
        <f>IF(INDEX(Historical!$H$7:$H$1062,MATCH(B145,Historical!$B$7:$B$1062,0))=0,"n/a",((INDEX(Historical!$C$7:$C$1062,MATCH(B145,Historical!$B$7:$B$1062,0))/INDEX(Historical!$H$7:$H$1062,MATCH(B145,Historical!$B$7:$B$1062,0)))^(1/5)-1)*100)</f>
        <v>5.8898726241980226</v>
      </c>
      <c r="V145" s="105">
        <f>IF(INDEX(Historical!$M$7:$M$1062,MATCH(B145,Historical!$B$7:$B$1062,0))=0,"n/a",((INDEX(Historical!$C$7:$C$1062,MATCH(B145,Historical!$B$7:$B$1062,0))/INDEX(Historical!$M$7:$M$1062,MATCH(B145,Historical!$B$7:$B$1062,0)))^(1/10)-1)*100)</f>
        <v>6.463361472942375</v>
      </c>
      <c r="W145" s="106">
        <f>IF(OR(U145&lt;=0,U145="n/a",V145&lt;=0,V145="n/a"),"n/a",U145/V145)</f>
        <v>0.91127080681698625</v>
      </c>
      <c r="X145" s="107">
        <f>IF(OR(AJ145&lt;=0,AJ145="n/a",U145&lt;=0,U145="n/a"),"n/a",U145/AJ145)</f>
        <v>0.98492853247458578</v>
      </c>
      <c r="Y145" s="55"/>
      <c r="Z145" s="101">
        <f>IF(OR(AC145&lt;0.01,AC145="n/a"),"n/a",M145/AC145*100)</f>
        <v>68.468468468468458</v>
      </c>
      <c r="AA145" s="109">
        <f>IF(OR(AC145&lt;0.01,AC145="n/a"),"n/a",I145/AC145)</f>
        <v>21.618618618618616</v>
      </c>
      <c r="AB145" s="71">
        <v>12</v>
      </c>
      <c r="AC145" s="100">
        <v>3.33</v>
      </c>
      <c r="AD145" s="100">
        <v>2.31</v>
      </c>
      <c r="AE145" s="100">
        <v>2.56</v>
      </c>
      <c r="AF145" s="100">
        <v>2.36</v>
      </c>
      <c r="AG145" s="100">
        <v>11.29</v>
      </c>
      <c r="AH145" s="100">
        <v>7.2700000000000005</v>
      </c>
      <c r="AI145" s="100">
        <v>7.3800000000000008</v>
      </c>
      <c r="AJ145" s="100">
        <v>5.9799999999999995</v>
      </c>
      <c r="AK145" s="100">
        <v>7.5</v>
      </c>
      <c r="AL145" s="100">
        <v>22570</v>
      </c>
      <c r="AM145" s="100">
        <v>0.65</v>
      </c>
      <c r="AN145" s="100">
        <v>1.97</v>
      </c>
      <c r="AO145" s="110">
        <f>IF(U145="n/a","n/a",IF(AA145&lt;0,"n/a",IF(AA145="n/a","n/a",J145+U145-AA145)))</f>
        <v>-12.561639451845235</v>
      </c>
      <c r="AP145" s="111">
        <f>IF(U145="n/a","n/a",J145+U145)</f>
        <v>9.056979166773381</v>
      </c>
      <c r="AQ145" s="112">
        <f>IF(OR(AC145&lt;0.01,AC145="n/a",AF145="n/a"),"n/a",(I145/SQRT(22.5*AC145*(I145/AF145))-1)*100)</f>
        <v>50.58395951161441</v>
      </c>
      <c r="AR145" s="101">
        <f>INDEX(Historical!$C$7:$C$1063,MATCH(B145,Historical!$B$7:$B$1063,0))*IF(AH145="n/a",1.03,IF(AH145&lt;0,1.01,IF(AH145&gt;10,1.1,(1+AH145/100))))</f>
        <v>2.3277589999999999</v>
      </c>
      <c r="AS145" s="109">
        <f>IF($AI145="n/a",1.03*AR145,IF($AI145&lt;0,1.01*AR145,IF($AI145&gt;10,1.1*AR145,(1+$AI145/100)*AR145)))</f>
        <v>2.4995476141999999</v>
      </c>
      <c r="AT145" s="109">
        <f>IF($AK145="n/a",1.03*AS145,IF($AK145&lt;0,1.01*AS145,IF($AK145&gt;10,1.1*AS145,(1+$AK145/100)*AS145)))</f>
        <v>2.6870136852649997</v>
      </c>
      <c r="AU145" s="109">
        <f>IF($AK145="n/a",1.03*AT145,IF($AK145&lt;0,1.01*AT145,IF($AK145&gt;10,1.1*AT145,(1+$AK145/100)*AT145)))</f>
        <v>2.8885397116598748</v>
      </c>
      <c r="AV145" s="109">
        <f>IF($AK145="n/a",1.03*AU145,IF($AK145&lt;0,1.01*AU145,IF($AK145&gt;10,1.1*AU145,(1+$AK145/100)*AU145)))</f>
        <v>3.1051801900343654</v>
      </c>
      <c r="AW145" s="109">
        <f>SUM(AR145:AV145)</f>
        <v>13.50804020115924</v>
      </c>
      <c r="AX145" s="113">
        <f>AW145/I145*100</f>
        <v>18.763773025641395</v>
      </c>
      <c r="AY145" s="100">
        <v>0.35</v>
      </c>
      <c r="AZ145" s="100">
        <v>4.88</v>
      </c>
      <c r="BA145" s="100">
        <v>-10.42</v>
      </c>
      <c r="BB145" s="100">
        <v>-2.87</v>
      </c>
      <c r="BC145" s="100">
        <v>-2.8000000000000003</v>
      </c>
      <c r="BE145" s="12">
        <v>2007</v>
      </c>
      <c r="BF145" s="12">
        <f>IF(BE145&gt;2020,0,IF(BE145&gt;2008,1,IF(BE145&gt;2001,2,IF(BE145&gt;1990,3,IF(BE145&gt;1980,4,IF(BE145&gt;1973,5,IF(BE145&gt;1970,6,IF(BE145&gt;1960,7,IF(BE145&gt;1958,8,IF(BE145&gt;1953,9,10))))))))))</f>
        <v>2</v>
      </c>
      <c r="BG145" s="100">
        <v>2.6100000000000003</v>
      </c>
      <c r="BH145" t="s">
        <v>121</v>
      </c>
      <c r="BI145" t="s">
        <v>122</v>
      </c>
    </row>
    <row r="146" spans="1:61" ht="11.25" customHeight="1" x14ac:dyDescent="0.2">
      <c r="A146" s="116" t="s">
        <v>1417</v>
      </c>
      <c r="B146" s="55" t="s">
        <v>1418</v>
      </c>
      <c r="C146" s="156" t="s">
        <v>134</v>
      </c>
      <c r="D146" s="98" t="s">
        <v>135</v>
      </c>
      <c r="E146" s="157">
        <v>10</v>
      </c>
      <c r="F146" s="2">
        <v>511</v>
      </c>
      <c r="G146" s="2" t="s">
        <v>146</v>
      </c>
      <c r="H146" s="2" t="s">
        <v>146</v>
      </c>
      <c r="I146" s="100">
        <v>52.47</v>
      </c>
      <c r="J146" s="101">
        <f>(M146/I146)*100</f>
        <v>3.659233847913093</v>
      </c>
      <c r="K146" s="104">
        <v>0.48</v>
      </c>
      <c r="L146" s="71">
        <v>4</v>
      </c>
      <c r="M146" s="28">
        <f>K146*L146</f>
        <v>1.92</v>
      </c>
      <c r="N146" s="103" t="s">
        <v>395</v>
      </c>
      <c r="O146" s="104">
        <v>0.46</v>
      </c>
      <c r="P146" s="158">
        <v>46076</v>
      </c>
      <c r="Q146" s="158">
        <v>46093</v>
      </c>
      <c r="R146" s="28">
        <f>(K146-O146)/O146*100</f>
        <v>4.3478260869565135</v>
      </c>
      <c r="S146" s="105">
        <f>IF(INDEX(Historical!$D$7:$D1190,MATCH(B146,Historical!$B$7:$B$1062,0))=0,"n/a",(INDEX(Historical!$C$7:$C$1062,MATCH(B146,Historical!$B$7:$B$1062,0))/INDEX(Historical!$D$7:$D$1062,MATCH(B146,Historical!$B$7:$B$1062,0))-1)*100)</f>
        <v>4.5454545454545414</v>
      </c>
      <c r="T146" s="105">
        <f>IF(INDEX(Historical!$F$7:$F$1062,MATCH(B146,Historical!$B$7:$B$1062,0))=0,"n/a",((INDEX(Historical!$C$7:$C$1062,MATCH(B146,Historical!$B$7:$B$1062,0))/INDEX(Historical!$F$7:$F$1062,MATCH(B146,Historical!$B$7:$B$1062,0)))^(1/3)-1)*100)</f>
        <v>4.7689553171647248</v>
      </c>
      <c r="U146" s="105">
        <f>IF(INDEX(Historical!$H$7:$H$1062,MATCH(B146,Historical!$B$7:$B$1062,0))=0,"n/a",((INDEX(Historical!$C$7:$C$1062,MATCH(B146,Historical!$B$7:$B$1062,0))/INDEX(Historical!$H$7:$H$1062,MATCH(B146,Historical!$B$7:$B$1062,0)))^(1/5)-1)*100)</f>
        <v>4.4506679342421807</v>
      </c>
      <c r="V146" s="105">
        <f>IF(INDEX(Historical!$M$7:$M$1062,MATCH(B146,Historical!$B$7:$B$1062,0))=0,"n/a",((INDEX(Historical!$C$7:$C$1062,MATCH(B146,Historical!$B$7:$B$1062,0))/INDEX(Historical!$M$7:$M$1062,MATCH(B146,Historical!$B$7:$B$1062,0)))^(1/10)-1)*100)</f>
        <v>6.2873997112299351</v>
      </c>
      <c r="W146" s="106">
        <f>IF(OR(U146&lt;=0,U146="n/a",V146&lt;=0,V146="n/a"),"n/a",U146/V146)</f>
        <v>0.70787100210804721</v>
      </c>
      <c r="X146" s="107">
        <f>IF(OR(AJ146&lt;=0,AJ146="n/a",U146&lt;=0,U146="n/a"),"n/a",U146/AJ146)</f>
        <v>0.33922773889041008</v>
      </c>
      <c r="Y146" s="165"/>
      <c r="Z146" s="101">
        <f>IF(OR(AC146&lt;0.01,AC146="n/a"),"n/a",M146/AC146*100)</f>
        <v>43.049327354260086</v>
      </c>
      <c r="AA146" s="109">
        <f>IF(OR(AC146&lt;0.01,AC146="n/a"),"n/a",I146/AC146)</f>
        <v>11.764573991031391</v>
      </c>
      <c r="AB146" s="71">
        <v>12</v>
      </c>
      <c r="AC146" s="100">
        <v>4.46</v>
      </c>
      <c r="AD146" s="100" t="s">
        <v>142</v>
      </c>
      <c r="AE146" s="100">
        <v>0.94</v>
      </c>
      <c r="AF146" s="100">
        <v>1.31</v>
      </c>
      <c r="AG146" s="100">
        <v>11.5</v>
      </c>
      <c r="AH146" s="100">
        <v>-16.329999999999998</v>
      </c>
      <c r="AI146" s="100">
        <v>15.76</v>
      </c>
      <c r="AJ146" s="100">
        <v>13.120000000000001</v>
      </c>
      <c r="AK146" s="100" t="s">
        <v>142</v>
      </c>
      <c r="AL146" s="100">
        <v>14190</v>
      </c>
      <c r="AM146" s="100">
        <v>0.6</v>
      </c>
      <c r="AN146" s="100">
        <v>0.27</v>
      </c>
      <c r="AO146" s="110">
        <f>IF(U146="n/a","n/a",IF(AA146&lt;0,"n/a",IF(AA146="n/a","n/a",J146+U146-AA146)))</f>
        <v>-3.6546722088761179</v>
      </c>
      <c r="AP146" s="111">
        <f>IF(U146="n/a","n/a",J146+U146)</f>
        <v>8.1099017821552728</v>
      </c>
      <c r="AQ146" s="112">
        <f>IF(OR(AC146&lt;0.01,AC146="n/a",AF146="n/a"),"n/a",(I146/SQRT(22.5*AC146*(I146/AF146))-1)*100)</f>
        <v>-17.237711410594404</v>
      </c>
      <c r="AR146" s="101">
        <f>INDEX(Historical!$C$7:$C$1063,MATCH(B146,Historical!$B$7:$B$1063,0))*IF(AH146="n/a",1.03,IF(AH146&lt;0,1.01,IF(AH146&gt;10,1.1,(1+AH146/100))))</f>
        <v>1.8584000000000001</v>
      </c>
      <c r="AS146" s="109">
        <f>IF($AI146="n/a",1.03*AR146,IF($AI146&lt;0,1.01*AR146,IF($AI146&gt;10,1.1*AR146,(1+$AI146/100)*AR146)))</f>
        <v>2.0442400000000003</v>
      </c>
      <c r="AT146" s="109">
        <f>IF($AK146="n/a",1.03*AS146,IF($AK146&lt;0,1.01*AS146,IF($AK146&gt;10,1.1*AS146,(1+$AK146/100)*AS146)))</f>
        <v>2.1055672000000003</v>
      </c>
      <c r="AU146" s="109">
        <f>IF($AK146="n/a",1.03*AT146,IF($AK146&lt;0,1.01*AT146,IF($AK146&gt;10,1.1*AT146,(1+$AK146/100)*AT146)))</f>
        <v>2.1687342160000003</v>
      </c>
      <c r="AV146" s="109">
        <f>IF($AK146="n/a",1.03*AU146,IF($AK146&lt;0,1.01*AU146,IF($AK146&gt;10,1.1*AU146,(1+$AK146/100)*AU146)))</f>
        <v>2.2337962424800004</v>
      </c>
      <c r="AW146" s="109">
        <f>SUM(AR146:AV146)</f>
        <v>10.410737658480002</v>
      </c>
      <c r="AX146" s="113">
        <f>AW146/I146*100</f>
        <v>19.84131438627788</v>
      </c>
      <c r="AY146" s="100">
        <v>0.26</v>
      </c>
      <c r="AZ146" s="100">
        <v>26.340000000000003</v>
      </c>
      <c r="BA146" s="100">
        <v>-5.82</v>
      </c>
      <c r="BB146" s="100">
        <v>9.39</v>
      </c>
      <c r="BC146" s="100">
        <v>13.780000000000001</v>
      </c>
      <c r="BE146" s="12">
        <v>2017</v>
      </c>
      <c r="BF146" s="12">
        <f>IF(BE146&gt;2020,0,IF(BE146&gt;2008,1,IF(BE146&gt;2001,2,IF(BE146&gt;1990,3,IF(BE146&gt;1980,4,IF(BE146&gt;1973,5,IF(BE146&gt;1970,6,IF(BE146&gt;1960,7,IF(BE146&gt;1958,8,IF(BE146&gt;1953,9,10))))))))))</f>
        <v>1</v>
      </c>
      <c r="BG146" s="100">
        <v>1.97</v>
      </c>
      <c r="BH146" t="s">
        <v>121</v>
      </c>
      <c r="BI146" t="s">
        <v>122</v>
      </c>
    </row>
    <row r="147" spans="1:61" ht="11.25" customHeight="1" x14ac:dyDescent="0.2">
      <c r="A147" s="55" t="s">
        <v>246</v>
      </c>
      <c r="B147" s="55" t="s">
        <v>247</v>
      </c>
      <c r="C147" s="156" t="s">
        <v>116</v>
      </c>
      <c r="D147" s="98" t="s">
        <v>248</v>
      </c>
      <c r="E147" s="157">
        <v>31</v>
      </c>
      <c r="F147" s="2">
        <v>120</v>
      </c>
      <c r="G147" s="2" t="s">
        <v>146</v>
      </c>
      <c r="H147" s="2" t="s">
        <v>146</v>
      </c>
      <c r="I147" s="100">
        <v>127.21</v>
      </c>
      <c r="J147" s="101">
        <f>(M147/I147)*100</f>
        <v>2.1003065796714098</v>
      </c>
      <c r="K147" s="104">
        <v>0.66795000000000004</v>
      </c>
      <c r="L147" s="71">
        <v>4</v>
      </c>
      <c r="M147" s="28">
        <f>K147*L147</f>
        <v>2.6718000000000002</v>
      </c>
      <c r="N147" s="103" t="s">
        <v>182</v>
      </c>
      <c r="O147" s="104">
        <v>0.61240000000000006</v>
      </c>
      <c r="P147" s="158">
        <v>46091</v>
      </c>
      <c r="Q147" s="158">
        <v>46112</v>
      </c>
      <c r="R147" s="28">
        <f>(K147-O147)/O147*100</f>
        <v>9.0708687132593049</v>
      </c>
      <c r="S147" s="105">
        <f>IF(INDEX(Historical!$D$7:$D1191,MATCH(B147,Historical!$B$7:$B$1062,0))=0,"n/a",(INDEX(Historical!$C$7:$C$1062,MATCH(B147,Historical!$B$7:$B$1062,0))/INDEX(Historical!$D$7:$D$1062,MATCH(B147,Historical!$B$7:$B$1062,0))-1)*100)</f>
        <v>2.5522978757773984</v>
      </c>
      <c r="T147" s="105">
        <f>IF(INDEX(Historical!$F$7:$F$1062,MATCH(B147,Historical!$B$7:$B$1062,0))=0,"n/a",((INDEX(Historical!$C$7:$C$1062,MATCH(B147,Historical!$B$7:$B$1062,0))/INDEX(Historical!$F$7:$F$1062,MATCH(B147,Historical!$B$7:$B$1062,0)))^(1/3)-1)*100)</f>
        <v>4.1095250847287934</v>
      </c>
      <c r="U147" s="105">
        <f>IF(INDEX(Historical!$H$7:$H$1062,MATCH(B147,Historical!$B$7:$B$1062,0))=0,"n/a",((INDEX(Historical!$C$7:$C$1062,MATCH(B147,Historical!$B$7:$B$1062,0))/INDEX(Historical!$H$7:$H$1062,MATCH(B147,Historical!$B$7:$B$1062,0)))^(1/5)-1)*100)</f>
        <v>8.1389247791974881</v>
      </c>
      <c r="V147" s="105">
        <f>IF(INDEX(Historical!$M$7:$M$1062,MATCH(B147,Historical!$B$7:$B$1062,0))=0,"n/a",((INDEX(Historical!$C$7:$C$1062,MATCH(B147,Historical!$B$7:$B$1062,0))/INDEX(Historical!$M$7:$M$1062,MATCH(B147,Historical!$B$7:$B$1062,0)))^(1/10)-1)*100)</f>
        <v>9.9259932131168238</v>
      </c>
      <c r="W147" s="106">
        <f>IF(OR(U147&lt;=0,U147="n/a",V147&lt;=0,V147="n/a"),"n/a",U147/V147)</f>
        <v>0.81996074392255347</v>
      </c>
      <c r="X147" s="107">
        <f>IF(OR(AJ147&lt;=0,AJ147="n/a",U147&lt;=0,U147="n/a"),"n/a",U147/AJ147)</f>
        <v>1.0542648677716953</v>
      </c>
      <c r="Y147" s="123" t="s">
        <v>249</v>
      </c>
      <c r="Z147" s="101">
        <f>IF(OR(AC147&lt;0.01,AC147="n/a"),"n/a",M147/AC147*100)</f>
        <v>47.456483126110129</v>
      </c>
      <c r="AA147" s="109">
        <f>IF(OR(AC147&lt;0.01,AC147="n/a"),"n/a",I147/AC147)</f>
        <v>22.595026642984013</v>
      </c>
      <c r="AB147" s="71">
        <v>12</v>
      </c>
      <c r="AC147" s="100">
        <v>5.63</v>
      </c>
      <c r="AD147" s="100">
        <v>2.21</v>
      </c>
      <c r="AE147" s="100">
        <v>5.98</v>
      </c>
      <c r="AF147" s="100">
        <v>4.9800000000000004</v>
      </c>
      <c r="AG147" s="100">
        <v>22.16</v>
      </c>
      <c r="AH147" s="100">
        <v>5.63</v>
      </c>
      <c r="AI147" s="100">
        <v>10.7</v>
      </c>
      <c r="AJ147" s="100">
        <v>7.7200000000000006</v>
      </c>
      <c r="AK147" s="100">
        <v>9.0399999999999991</v>
      </c>
      <c r="AL147" s="100">
        <v>76850</v>
      </c>
      <c r="AM147" s="100">
        <v>6.9999999999999993E-2</v>
      </c>
      <c r="AN147" s="100">
        <v>1.03</v>
      </c>
      <c r="AO147" s="110">
        <f>IF(U147="n/a","n/a",IF(AA147&lt;0,"n/a",IF(AA147="n/a","n/a",J147+U147-AA147)))</f>
        <v>-12.355795284115116</v>
      </c>
      <c r="AP147" s="111">
        <f>IF(U147="n/a","n/a",J147+U147)</f>
        <v>10.239231358868897</v>
      </c>
      <c r="AQ147" s="112">
        <f>IF(OR(AC147&lt;0.01,AC147="n/a",AF147="n/a"),"n/a",(I147/SQRT(22.5*AC147*(I147/AF147))-1)*100)</f>
        <v>123.62988538312871</v>
      </c>
      <c r="AR147" s="101">
        <f>INDEX(Historical!$C$7:$C$1063,MATCH(B147,Historical!$B$7:$B$1063,0))*IF(AH147="n/a",1.03,IF(AH147&lt;0,1.01,IF(AH147&gt;10,1.1,(1+AH147/100))))</f>
        <v>2.6823682200000003</v>
      </c>
      <c r="AS147" s="109">
        <f>IF($AI147="n/a",1.03*AR147,IF($AI147&lt;0,1.01*AR147,IF($AI147&gt;10,1.1*AR147,(1+$AI147/100)*AR147)))</f>
        <v>2.9506050420000007</v>
      </c>
      <c r="AT147" s="109">
        <f>IF($AK147="n/a",1.03*AS147,IF($AK147&lt;0,1.01*AS147,IF($AK147&gt;10,1.1*AS147,(1+$AK147/100)*AS147)))</f>
        <v>3.2173397377968009</v>
      </c>
      <c r="AU147" s="109">
        <f>IF($AK147="n/a",1.03*AT147,IF($AK147&lt;0,1.01*AT147,IF($AK147&gt;10,1.1*AT147,(1+$AK147/100)*AT147)))</f>
        <v>3.508187250093632</v>
      </c>
      <c r="AV147" s="109">
        <f>IF($AK147="n/a",1.03*AU147,IF($AK147&lt;0,1.01*AU147,IF($AK147&gt;10,1.1*AU147,(1+$AK147/100)*AU147)))</f>
        <v>3.8253273775020964</v>
      </c>
      <c r="AW147" s="109">
        <f>SUM(AR147:AV147)</f>
        <v>16.183827627392532</v>
      </c>
      <c r="AX147" s="113">
        <f>AW147/I147*100</f>
        <v>12.722134759368393</v>
      </c>
      <c r="AY147" s="100">
        <v>0.96</v>
      </c>
      <c r="AZ147" s="100">
        <v>40.19</v>
      </c>
      <c r="BA147" s="100">
        <v>-3.3000000000000003</v>
      </c>
      <c r="BB147" s="100">
        <v>4.72</v>
      </c>
      <c r="BC147" s="100">
        <v>18.8</v>
      </c>
      <c r="BE147" s="12">
        <v>1998</v>
      </c>
      <c r="BF147" s="12">
        <f>IF(BE147&gt;2020,0,IF(BE147&gt;2008,1,IF(BE147&gt;2001,2,IF(BE147&gt;1990,3,IF(BE147&gt;1980,4,IF(BE147&gt;1973,5,IF(BE147&gt;1970,6,IF(BE147&gt;1960,7,IF(BE147&gt;1958,8,IF(BE147&gt;1953,9,10))))))))))</f>
        <v>3</v>
      </c>
      <c r="BG147" s="100">
        <v>8.24</v>
      </c>
      <c r="BH147" t="s">
        <v>250</v>
      </c>
      <c r="BI147" t="s">
        <v>122</v>
      </c>
    </row>
    <row r="148" spans="1:61" ht="11.25" customHeight="1" x14ac:dyDescent="0.2">
      <c r="A148" s="123" t="s">
        <v>725</v>
      </c>
      <c r="B148" s="55" t="s">
        <v>726</v>
      </c>
      <c r="C148" s="156" t="s">
        <v>134</v>
      </c>
      <c r="D148" s="98" t="s">
        <v>135</v>
      </c>
      <c r="E148" s="157">
        <v>15</v>
      </c>
      <c r="F148" s="2">
        <v>353</v>
      </c>
      <c r="G148" s="2" t="s">
        <v>146</v>
      </c>
      <c r="H148" s="2" t="s">
        <v>146</v>
      </c>
      <c r="I148" s="100">
        <v>55.09</v>
      </c>
      <c r="J148" s="101">
        <f>(M148/I148)*100</f>
        <v>1.3069522599382826</v>
      </c>
      <c r="K148" s="104">
        <v>0.18</v>
      </c>
      <c r="L148" s="71">
        <v>4</v>
      </c>
      <c r="M148" s="28">
        <f>K148*L148</f>
        <v>0.72</v>
      </c>
      <c r="N148" s="103" t="s">
        <v>609</v>
      </c>
      <c r="O148" s="104">
        <v>0.17</v>
      </c>
      <c r="P148" s="158">
        <v>46183</v>
      </c>
      <c r="Q148" s="158">
        <v>46197</v>
      </c>
      <c r="R148" s="28">
        <f>(K148-O148)/O148*100</f>
        <v>5.8823529411764595</v>
      </c>
      <c r="S148" s="105">
        <f>IF(INDEX(Historical!$D$7:$D1192,MATCH(B148,Historical!$B$7:$B$1062,0))=0,"n/a",(INDEX(Historical!$C$7:$C$1062,MATCH(B148,Historical!$B$7:$B$1062,0))/INDEX(Historical!$D$7:$D$1062,MATCH(B148,Historical!$B$7:$B$1062,0))-1)*100)</f>
        <v>6.3492063492063489</v>
      </c>
      <c r="T148" s="105">
        <f>IF(INDEX(Historical!$F$7:$F$1062,MATCH(B148,Historical!$B$7:$B$1062,0))=0,"n/a",((INDEX(Historical!$C$7:$C$1062,MATCH(B148,Historical!$B$7:$B$1062,0))/INDEX(Historical!$F$7:$F$1062,MATCH(B148,Historical!$B$7:$B$1062,0)))^(1/3)-1)*100)</f>
        <v>6.799865166668817</v>
      </c>
      <c r="U148" s="105">
        <f>IF(INDEX(Historical!$H$7:$H$1062,MATCH(B148,Historical!$B$7:$B$1062,0))=0,"n/a",((INDEX(Historical!$C$7:$C$1062,MATCH(B148,Historical!$B$7:$B$1062,0))/INDEX(Historical!$H$7:$H$1062,MATCH(B148,Historical!$B$7:$B$1062,0)))^(1/5)-1)*100)</f>
        <v>7.3483538217864242</v>
      </c>
      <c r="V148" s="105">
        <f>IF(INDEX(Historical!$M$7:$M$1062,MATCH(B148,Historical!$B$7:$B$1062,0))=0,"n/a",((INDEX(Historical!$C$7:$C$1062,MATCH(B148,Historical!$B$7:$B$1062,0))/INDEX(Historical!$M$7:$M$1062,MATCH(B148,Historical!$B$7:$B$1062,0)))^(1/10)-1)*100)</f>
        <v>9.5143686643373258</v>
      </c>
      <c r="W148" s="106">
        <f>IF(OR(U148&lt;=0,U148="n/a",V148&lt;=0,V148="n/a"),"n/a",U148/V148)</f>
        <v>0.77234276713811112</v>
      </c>
      <c r="X148" s="107">
        <f>IF(OR(AJ148&lt;=0,AJ148="n/a",U148&lt;=0,U148="n/a"),"n/a",U148/AJ148)</f>
        <v>4.2476033651944647</v>
      </c>
      <c r="Y148" s="165"/>
      <c r="Z148" s="101">
        <f>IF(OR(AC148&lt;0.01,AC148="n/a"),"n/a",M148/AC148*100)</f>
        <v>24.742268041237111</v>
      </c>
      <c r="AA148" s="109">
        <f>IF(OR(AC148&lt;0.01,AC148="n/a"),"n/a",I148/AC148)</f>
        <v>18.93127147766323</v>
      </c>
      <c r="AB148" s="71">
        <v>12</v>
      </c>
      <c r="AC148" s="100">
        <v>2.91</v>
      </c>
      <c r="AD148" s="100">
        <v>1.48</v>
      </c>
      <c r="AE148" s="100">
        <v>1.1100000000000001</v>
      </c>
      <c r="AF148" s="100">
        <v>1.97</v>
      </c>
      <c r="AG148" s="100">
        <v>10.93</v>
      </c>
      <c r="AH148" s="100">
        <v>0.53</v>
      </c>
      <c r="AI148" s="100">
        <v>11.799999999999999</v>
      </c>
      <c r="AJ148" s="100">
        <v>1.73</v>
      </c>
      <c r="AK148" s="100">
        <v>7.51</v>
      </c>
      <c r="AL148" s="100">
        <v>5140</v>
      </c>
      <c r="AM148" s="100">
        <v>3.17</v>
      </c>
      <c r="AN148" s="100">
        <v>1.76</v>
      </c>
      <c r="AO148" s="110">
        <f>IF(U148="n/a","n/a",IF(AA148&lt;0,"n/a",IF(AA148="n/a","n/a",J148+U148-AA148)))</f>
        <v>-10.275965395938524</v>
      </c>
      <c r="AP148" s="111">
        <f>IF(U148="n/a","n/a",J148+U148)</f>
        <v>8.6553060817247065</v>
      </c>
      <c r="AQ148" s="112">
        <f>IF(OR(AC148&lt;0.01,AC148="n/a",AF148="n/a"),"n/a",(I148/SQRT(22.5*AC148*(I148/AF148))-1)*100)</f>
        <v>28.74540735885871</v>
      </c>
      <c r="AR148" s="101">
        <f>INDEX(Historical!$C$7:$C$1063,MATCH(B148,Historical!$B$7:$B$1063,0))*IF(AH148="n/a",1.03,IF(AH148&lt;0,1.01,IF(AH148&gt;10,1.1,(1+AH148/100))))</f>
        <v>0.67355100000000012</v>
      </c>
      <c r="AS148" s="109">
        <f>IF($AI148="n/a",1.03*AR148,IF($AI148&lt;0,1.01*AR148,IF($AI148&gt;10,1.1*AR148,(1+$AI148/100)*AR148)))</f>
        <v>0.74090610000000023</v>
      </c>
      <c r="AT148" s="109">
        <f>IF($AK148="n/a",1.03*AS148,IF($AK148&lt;0,1.01*AS148,IF($AK148&gt;10,1.1*AS148,(1+$AK148/100)*AS148)))</f>
        <v>0.79654814811000019</v>
      </c>
      <c r="AU148" s="109">
        <f>IF($AK148="n/a",1.03*AT148,IF($AK148&lt;0,1.01*AT148,IF($AK148&gt;10,1.1*AT148,(1+$AK148/100)*AT148)))</f>
        <v>0.85636891403306115</v>
      </c>
      <c r="AV148" s="109">
        <f>IF($AK148="n/a",1.03*AU148,IF($AK148&lt;0,1.01*AU148,IF($AK148&gt;10,1.1*AU148,(1+$AK148/100)*AU148)))</f>
        <v>0.92068221947694395</v>
      </c>
      <c r="AW148" s="109">
        <f>SUM(AR148:AV148)</f>
        <v>3.9880563816200056</v>
      </c>
      <c r="AX148" s="113">
        <f>AW148/I148*100</f>
        <v>7.2391656954438295</v>
      </c>
      <c r="AY148" s="100">
        <v>0.82</v>
      </c>
      <c r="AZ148" s="100">
        <v>56.330000000000005</v>
      </c>
      <c r="BA148" s="100">
        <v>1.8499999999999999</v>
      </c>
      <c r="BB148" s="100">
        <v>8.43</v>
      </c>
      <c r="BC148" s="100">
        <v>24.55</v>
      </c>
      <c r="BE148" s="12">
        <v>2012</v>
      </c>
      <c r="BF148" s="12">
        <f>IF(BE148&gt;2020,0,IF(BE148&gt;2008,1,IF(BE148&gt;2001,2,IF(BE148&gt;1990,3,IF(BE148&gt;1980,4,IF(BE148&gt;1973,5,IF(BE148&gt;1970,6,IF(BE148&gt;1960,7,IF(BE148&gt;1958,8,IF(BE148&gt;1953,9,10))))))))))</f>
        <v>1</v>
      </c>
      <c r="BG148" s="100">
        <v>0.8</v>
      </c>
      <c r="BH148" t="s">
        <v>121</v>
      </c>
      <c r="BI148" t="s">
        <v>122</v>
      </c>
    </row>
    <row r="149" spans="1:61" ht="11.25" customHeight="1" x14ac:dyDescent="0.2">
      <c r="A149" s="116" t="s">
        <v>1419</v>
      </c>
      <c r="B149" s="55" t="s">
        <v>1420</v>
      </c>
      <c r="C149" s="156" t="s">
        <v>134</v>
      </c>
      <c r="D149" s="98" t="s">
        <v>157</v>
      </c>
      <c r="E149" s="157">
        <v>8</v>
      </c>
      <c r="F149" s="2">
        <v>578</v>
      </c>
      <c r="G149" s="2" t="s">
        <v>146</v>
      </c>
      <c r="H149" s="2" t="s">
        <v>146</v>
      </c>
      <c r="I149" s="100">
        <v>32.94</v>
      </c>
      <c r="J149" s="101">
        <f>(M149/I149)*100</f>
        <v>2.3679417122040074</v>
      </c>
      <c r="K149" s="104">
        <v>0.19500000000000001</v>
      </c>
      <c r="L149" s="71">
        <v>4</v>
      </c>
      <c r="M149" s="28">
        <f>K149*L149</f>
        <v>0.78</v>
      </c>
      <c r="N149" s="103" t="s">
        <v>707</v>
      </c>
      <c r="O149" s="104">
        <v>0.18</v>
      </c>
      <c r="P149" s="158">
        <v>46157</v>
      </c>
      <c r="Q149" s="158">
        <v>46174</v>
      </c>
      <c r="R149" s="28">
        <f>(K149-O149)/O149*100</f>
        <v>8.333333333333341</v>
      </c>
      <c r="S149" s="105">
        <f>IF(INDEX(Historical!$D$7:$D1193,MATCH(B149,Historical!$B$7:$B$1062,0))=0,"n/a",(INDEX(Historical!$C$7:$C$1062,MATCH(B149,Historical!$B$7:$B$1062,0))/INDEX(Historical!$D$7:$D$1062,MATCH(B149,Historical!$B$7:$B$1062,0))-1)*100)</f>
        <v>1.4084507042253502</v>
      </c>
      <c r="T149" s="105">
        <f>IF(INDEX(Historical!$F$7:$F$1062,MATCH(B149,Historical!$B$7:$B$1062,0))=0,"n/a",((INDEX(Historical!$C$7:$C$1062,MATCH(B149,Historical!$B$7:$B$1062,0))/INDEX(Historical!$F$7:$F$1062,MATCH(B149,Historical!$B$7:$B$1062,0)))^(1/3)-1)*100)</f>
        <v>6.5626904627093641</v>
      </c>
      <c r="U149" s="105">
        <f>IF(INDEX(Historical!$H$7:$H$1062,MATCH(B149,Historical!$B$7:$B$1062,0))=0,"n/a",((INDEX(Historical!$C$7:$C$1062,MATCH(B149,Historical!$B$7:$B$1062,0))/INDEX(Historical!$H$7:$H$1062,MATCH(B149,Historical!$B$7:$B$1062,0)))^(1/5)-1)*100)</f>
        <v>14.869835499703509</v>
      </c>
      <c r="V149" s="105">
        <f>IF(INDEX(Historical!$M$7:$M$1062,MATCH(B149,Historical!$B$7:$B$1062,0))=0,"n/a",((INDEX(Historical!$C$7:$C$1062,MATCH(B149,Historical!$B$7:$B$1062,0))/INDEX(Historical!$M$7:$M$1062,MATCH(B149,Historical!$B$7:$B$1062,0)))^(1/10)-1)*100)</f>
        <v>9.1493425617896982</v>
      </c>
      <c r="W149" s="106">
        <f>IF(OR(U149&lt;=0,U149="n/a",V149&lt;=0,V149="n/a"),"n/a",U149/V149)</f>
        <v>1.6252354089138867</v>
      </c>
      <c r="X149" s="107" t="str">
        <f>IF(OR(AJ149&lt;=0,AJ149="n/a",U149&lt;=0,U149="n/a"),"n/a",U149/AJ149)</f>
        <v>n/a</v>
      </c>
      <c r="Y149" s="165" t="s">
        <v>1709</v>
      </c>
      <c r="Z149" s="101">
        <f>IF(OR(AC149&lt;0.01,AC149="n/a"),"n/a",M149/AC149*100)</f>
        <v>25.573770491803284</v>
      </c>
      <c r="AA149" s="109">
        <f>IF(OR(AC149&lt;0.01,AC149="n/a"),"n/a",I149/AC149)</f>
        <v>10.8</v>
      </c>
      <c r="AB149" s="71">
        <v>12</v>
      </c>
      <c r="AC149" s="100">
        <v>3.05</v>
      </c>
      <c r="AD149" s="100" t="s">
        <v>142</v>
      </c>
      <c r="AE149" s="100">
        <v>2.09</v>
      </c>
      <c r="AF149" s="100">
        <v>1.0900000000000001</v>
      </c>
      <c r="AG149" s="100">
        <v>10.23</v>
      </c>
      <c r="AH149" s="100">
        <v>99.63</v>
      </c>
      <c r="AI149" s="100">
        <v>12.659999999999998</v>
      </c>
      <c r="AJ149" s="100">
        <v>-1.79</v>
      </c>
      <c r="AK149" s="100" t="s">
        <v>142</v>
      </c>
      <c r="AL149" s="100">
        <v>1660</v>
      </c>
      <c r="AM149" s="100">
        <v>5.9799999999999995</v>
      </c>
      <c r="AN149" s="100">
        <v>0.57999999999999996</v>
      </c>
      <c r="AO149" s="110">
        <f>IF(U149="n/a","n/a",IF(AA149&lt;0,"n/a",IF(AA149="n/a","n/a",J149+U149-AA149)))</f>
        <v>6.4377772119075161</v>
      </c>
      <c r="AP149" s="111">
        <f>IF(U149="n/a","n/a",J149+U149)</f>
        <v>17.237777211907517</v>
      </c>
      <c r="AQ149" s="112">
        <f>IF(OR(AC149&lt;0.01,AC149="n/a",AF149="n/a"),"n/a",(I149/SQRT(22.5*AC149*(I149/AF149))-1)*100)</f>
        <v>-27.667434719899507</v>
      </c>
      <c r="AR149" s="101">
        <f>INDEX(Historical!$C$7:$C$1063,MATCH(B149,Historical!$B$7:$B$1063,0))*IF(AH149="n/a",1.03,IF(AH149&lt;0,1.01,IF(AH149&gt;10,1.1,(1+AH149/100))))</f>
        <v>0.79200000000000004</v>
      </c>
      <c r="AS149" s="109">
        <f>IF($AI149="n/a",1.03*AR149,IF($AI149&lt;0,1.01*AR149,IF($AI149&gt;10,1.1*AR149,(1+$AI149/100)*AR149)))</f>
        <v>0.87120000000000009</v>
      </c>
      <c r="AT149" s="109">
        <f>IF($AK149="n/a",1.03*AS149,IF($AK149&lt;0,1.01*AS149,IF($AK149&gt;10,1.1*AS149,(1+$AK149/100)*AS149)))</f>
        <v>0.89733600000000013</v>
      </c>
      <c r="AU149" s="109">
        <f>IF($AK149="n/a",1.03*AT149,IF($AK149&lt;0,1.01*AT149,IF($AK149&gt;10,1.1*AT149,(1+$AK149/100)*AT149)))</f>
        <v>0.92425608000000015</v>
      </c>
      <c r="AV149" s="109">
        <f>IF($AK149="n/a",1.03*AU149,IF($AK149&lt;0,1.01*AU149,IF($AK149&gt;10,1.1*AU149,(1+$AK149/100)*AU149)))</f>
        <v>0.95198376240000016</v>
      </c>
      <c r="AW149" s="109">
        <f>SUM(AR149:AV149)</f>
        <v>4.4367758424000003</v>
      </c>
      <c r="AX149" s="113">
        <f>AW149/I149*100</f>
        <v>13.469264852459018</v>
      </c>
      <c r="AY149" s="100">
        <v>1.04</v>
      </c>
      <c r="AZ149" s="100">
        <v>49.29</v>
      </c>
      <c r="BA149" s="100">
        <v>-3.51</v>
      </c>
      <c r="BB149" s="100">
        <v>2.82</v>
      </c>
      <c r="BC149" s="100">
        <v>17.309999999999999</v>
      </c>
      <c r="BE149" s="12">
        <v>2019</v>
      </c>
      <c r="BF149" s="12">
        <f>IF(BE149&gt;2020,0,IF(BE149&gt;2008,1,IF(BE149&gt;2001,2,IF(BE149&gt;1990,3,IF(BE149&gt;1980,4,IF(BE149&gt;1973,5,IF(BE149&gt;1970,6,IF(BE149&gt;1960,7,IF(BE149&gt;1958,8,IF(BE149&gt;1953,9,10))))))))))</f>
        <v>1</v>
      </c>
      <c r="BG149" s="100">
        <v>1.1299999999999999</v>
      </c>
      <c r="BH149" t="s">
        <v>121</v>
      </c>
      <c r="BI149" t="s">
        <v>122</v>
      </c>
    </row>
    <row r="150" spans="1:61" ht="11.25" customHeight="1" x14ac:dyDescent="0.2">
      <c r="A150" s="116" t="s">
        <v>1710</v>
      </c>
      <c r="B150" s="55" t="s">
        <v>1711</v>
      </c>
      <c r="C150" s="156" t="s">
        <v>162</v>
      </c>
      <c r="D150" s="98" t="s">
        <v>192</v>
      </c>
      <c r="E150" s="157">
        <v>5</v>
      </c>
      <c r="F150" s="2">
        <v>729</v>
      </c>
      <c r="G150" s="2" t="s">
        <v>146</v>
      </c>
      <c r="H150" s="2" t="s">
        <v>146</v>
      </c>
      <c r="I150" s="100">
        <v>42.04</v>
      </c>
      <c r="J150" s="101">
        <f>(M150/I150)*100</f>
        <v>2.2835394862036158</v>
      </c>
      <c r="K150" s="104">
        <v>0.24</v>
      </c>
      <c r="L150" s="71">
        <v>4</v>
      </c>
      <c r="M150" s="28">
        <f>K150*L150</f>
        <v>0.96</v>
      </c>
      <c r="N150" s="103" t="s">
        <v>395</v>
      </c>
      <c r="O150" s="104">
        <v>0.23</v>
      </c>
      <c r="P150" s="158">
        <v>46254</v>
      </c>
      <c r="Q150" s="158">
        <v>46275</v>
      </c>
      <c r="R150" s="28">
        <f>(K150-O150)/O150*100</f>
        <v>4.3478260869565135</v>
      </c>
      <c r="S150" s="105">
        <f>IF(INDEX(Historical!$D$7:$D1730,MATCH(B150,Historical!$B$7:$B$1062,0))=0,"n/a",(INDEX(Historical!$C$7:$C$1062,MATCH(B150,Historical!$B$7:$B$1062,0))/INDEX(Historical!$D$7:$D$1062,MATCH(B150,Historical!$B$7:$B$1062,0))-1)*100)</f>
        <v>8.6419753086419693</v>
      </c>
      <c r="T150" s="105">
        <f>IF(INDEX(Historical!$F$7:$F$1062,MATCH(B150,Historical!$B$7:$B$1062,0))=0,"n/a",((INDEX(Historical!$C$7:$C$1062,MATCH(B150,Historical!$B$7:$B$1062,0))/INDEX(Historical!$F$7:$F$1062,MATCH(B150,Historical!$B$7:$B$1062,0)))^(1/3)-1)*100)</f>
        <v>7.9265291666473336</v>
      </c>
      <c r="U150" s="105">
        <f>IF(INDEX(Historical!$H$7:$H$1062,MATCH(B150,Historical!$B$7:$B$1062,0))=0,"n/a",((INDEX(Historical!$C$7:$C$1062,MATCH(B150,Historical!$B$7:$B$1062,0))/INDEX(Historical!$H$7:$H$1062,MATCH(B150,Historical!$B$7:$B$1062,0)))^(1/5)-1)*100)</f>
        <v>3.5261802757145411</v>
      </c>
      <c r="V150" s="105">
        <f>IF(INDEX(Historical!$M$7:$M$1062,MATCH(B150,Historical!$B$7:$B$1062,0))=0,"n/a",((INDEX(Historical!$C$7:$C$1062,MATCH(B150,Historical!$B$7:$B$1062,0))/INDEX(Historical!$M$7:$M$1062,MATCH(B150,Historical!$B$7:$B$1062,0)))^(1/10)-1)*100)</f>
        <v>-1.1709210879118914</v>
      </c>
      <c r="W150" s="106" t="str">
        <f>IF(OR(U150&lt;=0,U150="n/a",V150&lt;=0,V150="n/a"),"n/a",U150/V150)</f>
        <v>n/a</v>
      </c>
      <c r="X150" s="107" t="str">
        <f>IF(OR(AJ150&lt;=0,AJ150="n/a",U150&lt;=0,U150="n/a"),"n/a",U150/AJ150)</f>
        <v>n/a</v>
      </c>
      <c r="Y150" s="162"/>
      <c r="Z150" s="101">
        <f>IF(OR(AC150&lt;0.01,AC150="n/a"),"n/a",M150/AC150*100)</f>
        <v>56.470588235294116</v>
      </c>
      <c r="AA150" s="109">
        <f>IF(OR(AC150&lt;0.01,AC150="n/a"),"n/a",I150/AC150)</f>
        <v>24.729411764705883</v>
      </c>
      <c r="AB150" s="71">
        <v>12</v>
      </c>
      <c r="AC150" s="100">
        <v>1.7</v>
      </c>
      <c r="AD150" s="100">
        <v>2.2400000000000002</v>
      </c>
      <c r="AE150" s="100">
        <v>2.88</v>
      </c>
      <c r="AF150" s="100">
        <v>2.36</v>
      </c>
      <c r="AG150" s="100">
        <v>9.82</v>
      </c>
      <c r="AH150" s="100">
        <v>8.64</v>
      </c>
      <c r="AI150" s="100">
        <v>9.2299999999999986</v>
      </c>
      <c r="AJ150" s="100" t="s">
        <v>142</v>
      </c>
      <c r="AK150" s="100">
        <v>9</v>
      </c>
      <c r="AL150" s="100">
        <v>27690</v>
      </c>
      <c r="AM150" s="100">
        <v>0.27999999999999997</v>
      </c>
      <c r="AN150" s="100">
        <v>2.14</v>
      </c>
      <c r="AO150" s="110">
        <f>IF(U150="n/a","n/a",IF(AA150&lt;0,"n/a",IF(AA150="n/a","n/a",J150+U150-AA150)))</f>
        <v>-18.919692002787727</v>
      </c>
      <c r="AP150" s="111">
        <f>IF(U150="n/a","n/a",J150+U150)</f>
        <v>5.8097197619181564</v>
      </c>
      <c r="AQ150" s="112">
        <f>IF(OR(AC150&lt;0.01,AC150="n/a",AF150="n/a"),"n/a",(I150/SQRT(22.5*AC150*(I150/AF150))-1)*100)</f>
        <v>61.054044434649853</v>
      </c>
      <c r="AR150" s="101">
        <f>INDEX(Historical!$C$7:$C$1063,MATCH(B150,Historical!$B$7:$B$1063,0))*IF(AH150="n/a",1.03,IF(AH150&lt;0,1.01,IF(AH150&gt;10,1.1,(1+AH150/100))))</f>
        <v>0.95603199999999999</v>
      </c>
      <c r="AS150" s="109">
        <f>IF($AI150="n/a",1.03*AR150,IF($AI150&lt;0,1.01*AR150,IF($AI150&gt;10,1.1*AR150,(1+$AI150/100)*AR150)))</f>
        <v>1.0442737536</v>
      </c>
      <c r="AT150" s="109">
        <f>IF($AK150="n/a",1.03*AS150,IF($AK150&lt;0,1.01*AS150,IF($AK150&gt;10,1.1*AS150,(1+$AK150/100)*AS150)))</f>
        <v>1.1382583914240001</v>
      </c>
      <c r="AU150" s="109">
        <f>IF($AK150="n/a",1.03*AT150,IF($AK150&lt;0,1.01*AT150,IF($AK150&gt;10,1.1*AT150,(1+$AK150/100)*AT150)))</f>
        <v>1.2407016466521601</v>
      </c>
      <c r="AV150" s="109">
        <f>IF($AK150="n/a",1.03*AU150,IF($AK150&lt;0,1.01*AU150,IF($AK150&gt;10,1.1*AU150,(1+$AK150/100)*AU150)))</f>
        <v>1.3523647948508546</v>
      </c>
      <c r="AW150" s="109">
        <f>SUM(AR150:AV150)</f>
        <v>5.7316305865270145</v>
      </c>
      <c r="AX150" s="113">
        <f>AW150/I150*100</f>
        <v>13.633754963194612</v>
      </c>
      <c r="AY150" s="718">
        <v>0.46</v>
      </c>
      <c r="AZ150" s="100">
        <v>14.85</v>
      </c>
      <c r="BA150" s="100">
        <v>-7.1099999999999994</v>
      </c>
      <c r="BB150" s="100">
        <v>-2.6</v>
      </c>
      <c r="BC150" s="100">
        <v>1.6</v>
      </c>
      <c r="BE150" s="12">
        <v>2022</v>
      </c>
      <c r="BF150" s="12">
        <f>IF(BE150&gt;2020,0,IF(BE150&gt;2008,1,IF(BE150&gt;2001,2,IF(BE150&gt;1990,3,IF(BE150&gt;1980,4,IF(BE150&gt;1973,5,IF(BE150&gt;1970,6,IF(BE150&gt;1960,7,IF(BE150&gt;1958,8,IF(BE150&gt;1953,9,10))))))))))</f>
        <v>0</v>
      </c>
      <c r="BG150" s="100">
        <v>2.42</v>
      </c>
      <c r="BH150" s="55" t="s">
        <v>121</v>
      </c>
      <c r="BI150" s="55" t="s">
        <v>122</v>
      </c>
    </row>
    <row r="151" spans="1:61" ht="11.25" customHeight="1" x14ac:dyDescent="0.2">
      <c r="A151" s="55" t="s">
        <v>727</v>
      </c>
      <c r="B151" s="55" t="s">
        <v>728</v>
      </c>
      <c r="C151" s="156" t="s">
        <v>134</v>
      </c>
      <c r="D151" s="98" t="s">
        <v>186</v>
      </c>
      <c r="E151" s="157">
        <v>17</v>
      </c>
      <c r="F151" s="2">
        <v>247</v>
      </c>
      <c r="G151" s="2" t="s">
        <v>146</v>
      </c>
      <c r="H151" s="2" t="s">
        <v>146</v>
      </c>
      <c r="I151" s="100">
        <v>82.27</v>
      </c>
      <c r="J151" s="101">
        <f>(M151/I151)*100</f>
        <v>3.2575665491673762</v>
      </c>
      <c r="K151" s="104">
        <v>0.67</v>
      </c>
      <c r="L151" s="71">
        <v>4</v>
      </c>
      <c r="M151" s="28">
        <f>K151*L151</f>
        <v>2.68</v>
      </c>
      <c r="N151" s="103" t="s">
        <v>667</v>
      </c>
      <c r="O151" s="104">
        <v>0.62</v>
      </c>
      <c r="P151" s="158">
        <v>46090</v>
      </c>
      <c r="Q151" s="158">
        <v>46100</v>
      </c>
      <c r="R151" s="28">
        <f>(K151-O151)/O151*100</f>
        <v>8.0645161290322651</v>
      </c>
      <c r="S151" s="105">
        <f>IF(INDEX(Historical!$D$7:$D1194,MATCH(B151,Historical!$B$7:$B$1062,0))=0,"n/a",(INDEX(Historical!$C$7:$C$1062,MATCH(B151,Historical!$B$7:$B$1062,0))/INDEX(Historical!$D$7:$D$1062,MATCH(B151,Historical!$B$7:$B$1062,0))-1)*100)</f>
        <v>5.0847457627118731</v>
      </c>
      <c r="T151" s="105">
        <f>IF(INDEX(Historical!$F$7:$F$1062,MATCH(B151,Historical!$B$7:$B$1062,0))=0,"n/a",((INDEX(Historical!$C$7:$C$1062,MATCH(B151,Historical!$B$7:$B$1062,0))/INDEX(Historical!$F$7:$F$1062,MATCH(B151,Historical!$B$7:$B$1062,0)))^(1/3)-1)*100)</f>
        <v>4.0741805351937943</v>
      </c>
      <c r="U151" s="105">
        <f>IF(INDEX(Historical!$H$7:$H$1062,MATCH(B151,Historical!$B$7:$B$1062,0))=0,"n/a",((INDEX(Historical!$C$7:$C$1062,MATCH(B151,Historical!$B$7:$B$1062,0))/INDEX(Historical!$H$7:$H$1062,MATCH(B151,Historical!$B$7:$B$1062,0)))^(1/5)-1)*100)</f>
        <v>9.714850709074053</v>
      </c>
      <c r="V151" s="105">
        <f>IF(INDEX(Historical!$M$7:$M$1062,MATCH(B151,Historical!$B$7:$B$1062,0))=0,"n/a",((INDEX(Historical!$C$7:$C$1062,MATCH(B151,Historical!$B$7:$B$1062,0))/INDEX(Historical!$M$7:$M$1062,MATCH(B151,Historical!$B$7:$B$1062,0)))^(1/10)-1)*100)</f>
        <v>9.507828735885715</v>
      </c>
      <c r="W151" s="106">
        <f>IF(OR(U151&lt;=0,U151="n/a",V151&lt;=0,V151="n/a"),"n/a",U151/V151)</f>
        <v>1.0217738433178722</v>
      </c>
      <c r="X151" s="107">
        <f>IF(OR(AJ151&lt;=0,AJ151="n/a",U151&lt;=0,U151="n/a"),"n/a",U151/AJ151)</f>
        <v>0.71537928638247816</v>
      </c>
      <c r="Y151" s="165"/>
      <c r="Z151" s="101">
        <f>IF(OR(AC151&lt;0.01,AC151="n/a"),"n/a",M151/AC151*100)</f>
        <v>82.208588957055227</v>
      </c>
      <c r="AA151" s="109">
        <f>IF(OR(AC151&lt;0.01,AC151="n/a"),"n/a",I151/AC151)</f>
        <v>25.236196319018404</v>
      </c>
      <c r="AB151" s="71">
        <v>12</v>
      </c>
      <c r="AC151" s="100">
        <v>3.26</v>
      </c>
      <c r="AD151" s="100" t="s">
        <v>142</v>
      </c>
      <c r="AE151" s="100">
        <v>6.9</v>
      </c>
      <c r="AF151" s="100">
        <v>7.51</v>
      </c>
      <c r="AG151" s="100">
        <v>29.09</v>
      </c>
      <c r="AH151" s="100">
        <v>11.65</v>
      </c>
      <c r="AI151" s="100">
        <v>12.75</v>
      </c>
      <c r="AJ151" s="100">
        <v>13.58</v>
      </c>
      <c r="AK151" s="100" t="s">
        <v>142</v>
      </c>
      <c r="AL151" s="100">
        <v>4230</v>
      </c>
      <c r="AM151" s="100">
        <v>46.089999999999996</v>
      </c>
      <c r="AN151" s="100">
        <v>0.24</v>
      </c>
      <c r="AO151" s="110">
        <f>IF(U151="n/a","n/a",IF(AA151&lt;0,"n/a",IF(AA151="n/a","n/a",J151+U151-AA151)))</f>
        <v>-12.263779060776976</v>
      </c>
      <c r="AP151" s="111">
        <f>IF(U151="n/a","n/a",J151+U151)</f>
        <v>12.972417258241428</v>
      </c>
      <c r="AQ151" s="112">
        <f>IF(OR(AC151&lt;0.01,AC151="n/a",AF151="n/a"),"n/a",(I151/SQRT(22.5*AC151*(I151/AF151))-1)*100)</f>
        <v>190.22890150578903</v>
      </c>
      <c r="AR151" s="101">
        <f>INDEX(Historical!$C$7:$C$1063,MATCH(B151,Historical!$B$7:$B$1063,0))*IF(AH151="n/a",1.03,IF(AH151&lt;0,1.01,IF(AH151&gt;10,1.1,(1+AH151/100))))</f>
        <v>2.7280000000000002</v>
      </c>
      <c r="AS151" s="109">
        <f>IF($AI151="n/a",1.03*AR151,IF($AI151&lt;0,1.01*AR151,IF($AI151&gt;10,1.1*AR151,(1+$AI151/100)*AR151)))</f>
        <v>3.0008000000000004</v>
      </c>
      <c r="AT151" s="109">
        <f>IF($AK151="n/a",1.03*AS151,IF($AK151&lt;0,1.01*AS151,IF($AK151&gt;10,1.1*AS151,(1+$AK151/100)*AS151)))</f>
        <v>3.0908240000000005</v>
      </c>
      <c r="AU151" s="109">
        <f>IF($AK151="n/a",1.03*AT151,IF($AK151&lt;0,1.01*AT151,IF($AK151&gt;10,1.1*AT151,(1+$AK151/100)*AT151)))</f>
        <v>3.1835487200000006</v>
      </c>
      <c r="AV151" s="109">
        <f>IF($AK151="n/a",1.03*AU151,IF($AK151&lt;0,1.01*AU151,IF($AK151&gt;10,1.1*AU151,(1+$AK151/100)*AU151)))</f>
        <v>3.2790551816000009</v>
      </c>
      <c r="AW151" s="109">
        <f>SUM(AR151:AV151)</f>
        <v>15.282227901600002</v>
      </c>
      <c r="AX151" s="113">
        <f>AW151/I151*100</f>
        <v>18.575699406344963</v>
      </c>
      <c r="AY151" s="100">
        <v>1.2</v>
      </c>
      <c r="AZ151" s="100">
        <v>40.9</v>
      </c>
      <c r="BA151" s="100">
        <v>-3.1300000000000003</v>
      </c>
      <c r="BB151" s="100">
        <v>7.3999999999999995</v>
      </c>
      <c r="BC151" s="100">
        <v>20.18</v>
      </c>
      <c r="BE151" s="12">
        <v>2010</v>
      </c>
      <c r="BF151" s="12">
        <f>IF(BE151&gt;2020,0,IF(BE151&gt;2008,1,IF(BE151&gt;2001,2,IF(BE151&gt;1990,3,IF(BE151&gt;1980,4,IF(BE151&gt;1973,5,IF(BE151&gt;1970,6,IF(BE151&gt;1960,7,IF(BE151&gt;1958,8,IF(BE151&gt;1953,9,10))))))))))</f>
        <v>1</v>
      </c>
      <c r="BG151" s="100">
        <v>18.440000000000001</v>
      </c>
      <c r="BH151" t="s">
        <v>121</v>
      </c>
      <c r="BI151" t="s">
        <v>122</v>
      </c>
    </row>
    <row r="152" spans="1:61" ht="11.25" customHeight="1" x14ac:dyDescent="0.2">
      <c r="A152" s="116" t="s">
        <v>729</v>
      </c>
      <c r="B152" s="55" t="s">
        <v>730</v>
      </c>
      <c r="C152" s="156" t="s">
        <v>134</v>
      </c>
      <c r="D152" s="98" t="s">
        <v>157</v>
      </c>
      <c r="E152" s="157">
        <v>14</v>
      </c>
      <c r="F152" s="2">
        <v>372</v>
      </c>
      <c r="G152" s="2" t="s">
        <v>146</v>
      </c>
      <c r="H152" s="2" t="s">
        <v>146</v>
      </c>
      <c r="I152" s="100">
        <v>34.03</v>
      </c>
      <c r="J152" s="101">
        <f>(M152/I152)*100</f>
        <v>3.4087569791360557</v>
      </c>
      <c r="K152" s="104">
        <v>0.28999999999999998</v>
      </c>
      <c r="L152" s="71">
        <v>4</v>
      </c>
      <c r="M152" s="28">
        <f>K152*L152</f>
        <v>1.1599999999999999</v>
      </c>
      <c r="N152" s="103" t="s">
        <v>270</v>
      </c>
      <c r="O152" s="104">
        <v>0.28000000000000003</v>
      </c>
      <c r="P152" s="158">
        <v>46006</v>
      </c>
      <c r="Q152" s="158">
        <v>46022</v>
      </c>
      <c r="R152" s="28">
        <f>(K152-O152)/O152*100</f>
        <v>3.5714285714285547</v>
      </c>
      <c r="S152" s="105">
        <f>IF(INDEX(Historical!$D$7:$D1195,MATCH(B152,Historical!$B$7:$B$1062,0))=0,"n/a",(INDEX(Historical!$C$7:$C$1062,MATCH(B152,Historical!$B$7:$B$1062,0))/INDEX(Historical!$D$7:$D$1062,MATCH(B152,Historical!$B$7:$B$1062,0))-1)*100)</f>
        <v>3.6697247706421798</v>
      </c>
      <c r="T152" s="105">
        <f>IF(INDEX(Historical!$F$7:$F$1062,MATCH(B152,Historical!$B$7:$B$1062,0))=0,"n/a",((INDEX(Historical!$C$7:$C$1062,MATCH(B152,Historical!$B$7:$B$1062,0))/INDEX(Historical!$F$7:$F$1062,MATCH(B152,Historical!$B$7:$B$1062,0)))^(1/3)-1)*100)</f>
        <v>3.8131470208560225</v>
      </c>
      <c r="U152" s="105">
        <f>IF(INDEX(Historical!$H$7:$H$1062,MATCH(B152,Historical!$B$7:$B$1062,0))=0,"n/a",((INDEX(Historical!$C$7:$C$1062,MATCH(B152,Historical!$B$7:$B$1062,0))/INDEX(Historical!$H$7:$H$1062,MATCH(B152,Historical!$B$7:$B$1062,0)))^(1/5)-1)*100)</f>
        <v>6.6234960080302496</v>
      </c>
      <c r="V152" s="105">
        <f>IF(INDEX(Historical!$M$7:$M$1062,MATCH(B152,Historical!$B$7:$B$1062,0))=0,"n/a",((INDEX(Historical!$C$7:$C$1062,MATCH(B152,Historical!$B$7:$B$1062,0))/INDEX(Historical!$M$7:$M$1062,MATCH(B152,Historical!$B$7:$B$1062,0)))^(1/10)-1)*100)</f>
        <v>6.5592881494488164</v>
      </c>
      <c r="W152" s="106">
        <f>IF(OR(U152&lt;=0,U152="n/a",V152&lt;=0,V152="n/a"),"n/a",U152/V152)</f>
        <v>1.0097888455452027</v>
      </c>
      <c r="X152" s="107" t="str">
        <f>IF(OR(AJ152&lt;=0,AJ152="n/a",U152&lt;=0,U152="n/a"),"n/a",U152/AJ152)</f>
        <v>n/a</v>
      </c>
      <c r="Y152" s="165"/>
      <c r="Z152" s="101">
        <f>IF(OR(AC152&lt;0.01,AC152="n/a"),"n/a",M152/AC152*100)</f>
        <v>31.868131868131865</v>
      </c>
      <c r="AA152" s="109">
        <f>IF(OR(AC152&lt;0.01,AC152="n/a"),"n/a",I152/AC152)</f>
        <v>9.3489010989010985</v>
      </c>
      <c r="AB152" s="71">
        <v>12</v>
      </c>
      <c r="AC152" s="100">
        <v>3.64</v>
      </c>
      <c r="AD152" s="100" t="s">
        <v>142</v>
      </c>
      <c r="AE152" s="100">
        <v>2.12</v>
      </c>
      <c r="AF152" s="100">
        <v>1.05</v>
      </c>
      <c r="AG152" s="100">
        <v>11.97</v>
      </c>
      <c r="AH152" s="100">
        <v>0.54</v>
      </c>
      <c r="AI152" s="100">
        <v>1.08</v>
      </c>
      <c r="AJ152" s="100">
        <v>-0.57999999999999996</v>
      </c>
      <c r="AK152" s="100" t="s">
        <v>142</v>
      </c>
      <c r="AL152" s="100">
        <v>508.76</v>
      </c>
      <c r="AM152" s="100">
        <v>6.8500000000000005</v>
      </c>
      <c r="AN152" s="100">
        <v>0.71</v>
      </c>
      <c r="AO152" s="110">
        <f>IF(U152="n/a","n/a",IF(AA152&lt;0,"n/a",IF(AA152="n/a","n/a",J152+U152-AA152)))</f>
        <v>0.68335188826520721</v>
      </c>
      <c r="AP152" s="111">
        <f>IF(U152="n/a","n/a",J152+U152)</f>
        <v>10.032252987166306</v>
      </c>
      <c r="AQ152" s="112">
        <f>IF(OR(AC152&lt;0.01,AC152="n/a",AF152="n/a"),"n/a",(I152/SQRT(22.5*AC152*(I152/AF152))-1)*100)</f>
        <v>-33.948349658615548</v>
      </c>
      <c r="AR152" s="101">
        <f>INDEX(Historical!$C$7:$C$1063,MATCH(B152,Historical!$B$7:$B$1063,0))*IF(AH152="n/a",1.03,IF(AH152&lt;0,1.01,IF(AH152&gt;10,1.1,(1+AH152/100))))</f>
        <v>1.1361019999999999</v>
      </c>
      <c r="AS152" s="109">
        <f>IF($AI152="n/a",1.03*AR152,IF($AI152&lt;0,1.01*AR152,IF($AI152&gt;10,1.1*AR152,(1+$AI152/100)*AR152)))</f>
        <v>1.1483719015999998</v>
      </c>
      <c r="AT152" s="109">
        <f>IF($AK152="n/a",1.03*AS152,IF($AK152&lt;0,1.01*AS152,IF($AK152&gt;10,1.1*AS152,(1+$AK152/100)*AS152)))</f>
        <v>1.1828230586479997</v>
      </c>
      <c r="AU152" s="109">
        <f>IF($AK152="n/a",1.03*AT152,IF($AK152&lt;0,1.01*AT152,IF($AK152&gt;10,1.1*AT152,(1+$AK152/100)*AT152)))</f>
        <v>1.2183077504074398</v>
      </c>
      <c r="AV152" s="109">
        <f>IF($AK152="n/a",1.03*AU152,IF($AK152&lt;0,1.01*AU152,IF($AK152&gt;10,1.1*AU152,(1+$AK152/100)*AU152)))</f>
        <v>1.254856982919663</v>
      </c>
      <c r="AW152" s="109">
        <f>SUM(AR152:AV152)</f>
        <v>5.9404616935751022</v>
      </c>
      <c r="AX152" s="113">
        <f>AW152/I152*100</f>
        <v>17.45654332522804</v>
      </c>
      <c r="AY152" s="100">
        <v>0.62</v>
      </c>
      <c r="AZ152" s="100">
        <v>30.409999999999997</v>
      </c>
      <c r="BA152" s="100">
        <v>-2.4899999999999998</v>
      </c>
      <c r="BB152" s="100">
        <v>3.85</v>
      </c>
      <c r="BC152" s="100">
        <v>12.389999999999999</v>
      </c>
      <c r="BE152" s="12">
        <v>2012</v>
      </c>
      <c r="BF152" s="12">
        <f>IF(BE152&gt;2020,0,IF(BE152&gt;2008,1,IF(BE152&gt;2001,2,IF(BE152&gt;1990,3,IF(BE152&gt;1980,4,IF(BE152&gt;1973,5,IF(BE152&gt;1970,6,IF(BE152&gt;1960,7,IF(BE152&gt;1958,8,IF(BE152&gt;1953,9,10))))))))))</f>
        <v>1</v>
      </c>
      <c r="BG152" s="100">
        <v>1.25</v>
      </c>
      <c r="BH152" t="s">
        <v>121</v>
      </c>
      <c r="BI152" t="s">
        <v>122</v>
      </c>
    </row>
    <row r="153" spans="1:61" ht="11.25" customHeight="1" x14ac:dyDescent="0.2">
      <c r="A153" s="116" t="s">
        <v>1421</v>
      </c>
      <c r="B153" s="55" t="s">
        <v>1422</v>
      </c>
      <c r="C153" s="156" t="s">
        <v>263</v>
      </c>
      <c r="D153" s="98" t="s">
        <v>264</v>
      </c>
      <c r="E153" s="157">
        <v>9</v>
      </c>
      <c r="F153" s="2">
        <v>532</v>
      </c>
      <c r="G153" s="2" t="s">
        <v>146</v>
      </c>
      <c r="H153" s="2" t="s">
        <v>146</v>
      </c>
      <c r="I153" s="100">
        <v>120.48</v>
      </c>
      <c r="J153" s="101">
        <f>(M153/I153)*100</f>
        <v>2.788844621513944</v>
      </c>
      <c r="K153" s="104">
        <v>0.84</v>
      </c>
      <c r="L153" s="71">
        <v>4</v>
      </c>
      <c r="M153" s="28">
        <f>K153*L153</f>
        <v>3.36</v>
      </c>
      <c r="N153" s="103" t="s">
        <v>707</v>
      </c>
      <c r="O153" s="104">
        <v>0.78</v>
      </c>
      <c r="P153" s="158">
        <v>45978</v>
      </c>
      <c r="Q153" s="158">
        <v>45992</v>
      </c>
      <c r="R153" s="28">
        <f>(K153-O153)/O153*100</f>
        <v>7.6923076923076845</v>
      </c>
      <c r="S153" s="105">
        <f>IF(INDEX(Historical!$D$7:$D1196,MATCH(B153,Historical!$B$7:$B$1062,0))=0,"n/a",(INDEX(Historical!$C$7:$C$1062,MATCH(B153,Historical!$B$7:$B$1062,0))/INDEX(Historical!$D$7:$D$1062,MATCH(B153,Historical!$B$7:$B$1062,0))-1)*100)</f>
        <v>26.190476190476186</v>
      </c>
      <c r="T153" s="105">
        <f>IF(INDEX(Historical!$F$7:$F$1062,MATCH(B153,Historical!$B$7:$B$1062,0))=0,"n/a",((INDEX(Historical!$C$7:$C$1062,MATCH(B153,Historical!$B$7:$B$1062,0))/INDEX(Historical!$F$7:$F$1062,MATCH(B153,Historical!$B$7:$B$1062,0)))^(1/3)-1)*100)</f>
        <v>18.9383123663448</v>
      </c>
      <c r="U153" s="105">
        <f>IF(INDEX(Historical!$H$7:$H$1062,MATCH(B153,Historical!$B$7:$B$1062,0))=0,"n/a",((INDEX(Historical!$C$7:$C$1062,MATCH(B153,Historical!$B$7:$B$1062,0))/INDEX(Historical!$H$7:$H$1062,MATCH(B153,Historical!$B$7:$B$1062,0)))^(1/5)-1)*100)</f>
        <v>13.477061997581563</v>
      </c>
      <c r="V153" s="105">
        <f>IF(INDEX(Historical!$M$7:$M$1062,MATCH(B153,Historical!$B$7:$B$1062,0))=0,"n/a",((INDEX(Historical!$C$7:$C$1062,MATCH(B153,Historical!$B$7:$B$1062,0))/INDEX(Historical!$M$7:$M$1062,MATCH(B153,Historical!$B$7:$B$1062,0)))^(1/10)-1)*100)</f>
        <v>0.78780312098873928</v>
      </c>
      <c r="W153" s="106">
        <f>IF(OR(U153&lt;=0,U153="n/a",V153&lt;=0,V153="n/a"),"n/a",U153/V153)</f>
        <v>17.107144714871218</v>
      </c>
      <c r="X153" s="107" t="str">
        <f>IF(OR(AJ153&lt;=0,AJ153="n/a",U153&lt;=0,U153="n/a"),"n/a",U153/AJ153)</f>
        <v>n/a</v>
      </c>
      <c r="Y153" s="165"/>
      <c r="Z153" s="101">
        <f>IF(OR(AC153&lt;0.01,AC153="n/a"),"n/a",M153/AC153*100)</f>
        <v>57.142857142857139</v>
      </c>
      <c r="AA153" s="109">
        <f>IF(OR(AC153&lt;0.01,AC153="n/a"),"n/a",I153/AC153)</f>
        <v>20.489795918367349</v>
      </c>
      <c r="AB153" s="71">
        <v>12</v>
      </c>
      <c r="AC153" s="100">
        <v>5.88</v>
      </c>
      <c r="AD153" s="100">
        <v>0.93</v>
      </c>
      <c r="AE153" s="100">
        <v>2.54</v>
      </c>
      <c r="AF153" s="100">
        <v>2.27</v>
      </c>
      <c r="AG153" s="100">
        <v>11.25</v>
      </c>
      <c r="AH153" s="100">
        <v>55.97</v>
      </c>
      <c r="AI153" s="100">
        <v>-9.39</v>
      </c>
      <c r="AJ153" s="100" t="s">
        <v>142</v>
      </c>
      <c r="AK153" s="100">
        <v>14.860000000000001</v>
      </c>
      <c r="AL153" s="100">
        <v>146780</v>
      </c>
      <c r="AM153" s="100">
        <v>0.1</v>
      </c>
      <c r="AN153" s="100">
        <v>0.36</v>
      </c>
      <c r="AO153" s="110">
        <f>IF(U153="n/a","n/a",IF(AA153&lt;0,"n/a",IF(AA153="n/a","n/a",J153+U153-AA153)))</f>
        <v>-4.2238892992718426</v>
      </c>
      <c r="AP153" s="111">
        <f>IF(U153="n/a","n/a",J153+U153)</f>
        <v>16.265906619095507</v>
      </c>
      <c r="AQ153" s="112">
        <f>IF(OR(AC153&lt;0.01,AC153="n/a",AF153="n/a"),"n/a",(I153/SQRT(22.5*AC153*(I153/AF153))-1)*100)</f>
        <v>43.777353702318919</v>
      </c>
      <c r="AR153" s="101">
        <f>INDEX(Historical!$C$7:$C$1063,MATCH(B153,Historical!$B$7:$B$1063,0))*IF(AH153="n/a",1.03,IF(AH153&lt;0,1.01,IF(AH153&gt;10,1.1,(1+AH153/100))))</f>
        <v>3.4980000000000007</v>
      </c>
      <c r="AS153" s="109">
        <f>IF($AI153="n/a",1.03*AR153,IF($AI153&lt;0,1.01*AR153,IF($AI153&gt;10,1.1*AR153,(1+$AI153/100)*AR153)))</f>
        <v>3.5329800000000007</v>
      </c>
      <c r="AT153" s="109">
        <f>IF($AK153="n/a",1.03*AS153,IF($AK153&lt;0,1.01*AS153,IF($AK153&gt;10,1.1*AS153,(1+$AK153/100)*AS153)))</f>
        <v>3.8862780000000012</v>
      </c>
      <c r="AU153" s="109">
        <f>IF($AK153="n/a",1.03*AT153,IF($AK153&lt;0,1.01*AT153,IF($AK153&gt;10,1.1*AT153,(1+$AK153/100)*AT153)))</f>
        <v>4.2749058000000018</v>
      </c>
      <c r="AV153" s="109">
        <f>IF($AK153="n/a",1.03*AU153,IF($AK153&lt;0,1.01*AU153,IF($AK153&gt;10,1.1*AU153,(1+$AK153/100)*AU153)))</f>
        <v>4.7023963800000024</v>
      </c>
      <c r="AW153" s="109">
        <f>SUM(AR153:AV153)</f>
        <v>19.894560180000006</v>
      </c>
      <c r="AX153" s="113">
        <f>AW153/I153*100</f>
        <v>16.512749153386459</v>
      </c>
      <c r="AY153" s="100">
        <v>0.1</v>
      </c>
      <c r="AZ153" s="100">
        <v>40.799999999999997</v>
      </c>
      <c r="BA153" s="100">
        <v>-11.33</v>
      </c>
      <c r="BB153" s="100">
        <v>6.04</v>
      </c>
      <c r="BC153" s="100">
        <v>11.83</v>
      </c>
      <c r="BE153" s="12">
        <v>2017</v>
      </c>
      <c r="BF153" s="12">
        <f>IF(BE153&gt;2020,0,IF(BE153&gt;2008,1,IF(BE153&gt;2001,2,IF(BE153&gt;1990,3,IF(BE153&gt;1980,4,IF(BE153&gt;1973,5,IF(BE153&gt;1970,6,IF(BE153&gt;1960,7,IF(BE153&gt;1958,8,IF(BE153&gt;1953,9,10))))))))))</f>
        <v>1</v>
      </c>
      <c r="BG153" s="100">
        <v>5.91</v>
      </c>
      <c r="BH153" t="s">
        <v>121</v>
      </c>
      <c r="BI153" t="s">
        <v>122</v>
      </c>
    </row>
    <row r="154" spans="1:61" ht="11.25" customHeight="1" x14ac:dyDescent="0.2">
      <c r="A154" s="123" t="s">
        <v>731</v>
      </c>
      <c r="B154" s="55" t="s">
        <v>732</v>
      </c>
      <c r="C154" s="156" t="s">
        <v>180</v>
      </c>
      <c r="D154" s="98" t="s">
        <v>208</v>
      </c>
      <c r="E154" s="157">
        <v>21</v>
      </c>
      <c r="F154" s="2">
        <v>198</v>
      </c>
      <c r="G154" s="2" t="s">
        <v>146</v>
      </c>
      <c r="H154" s="2" t="s">
        <v>146</v>
      </c>
      <c r="I154" s="100">
        <v>311.33999999999997</v>
      </c>
      <c r="J154" s="101">
        <f>(M154/I154)*100</f>
        <v>0.77086143765658122</v>
      </c>
      <c r="K154" s="104">
        <v>0.6</v>
      </c>
      <c r="L154" s="71">
        <v>4</v>
      </c>
      <c r="M154" s="28">
        <f>K154*L154</f>
        <v>2.4</v>
      </c>
      <c r="N154" s="103" t="s">
        <v>733</v>
      </c>
      <c r="O154" s="104">
        <v>0.55000000000000004</v>
      </c>
      <c r="P154" s="158">
        <v>45975</v>
      </c>
      <c r="Q154" s="158">
        <v>45992</v>
      </c>
      <c r="R154" s="28">
        <f>(K154-O154)/O154*100</f>
        <v>9.0909090909090793</v>
      </c>
      <c r="S154" s="105">
        <f>IF(INDEX(Historical!$D$7:$D1197,MATCH(B154,Historical!$B$7:$B$1062,0))=0,"n/a",(INDEX(Historical!$C$7:$C$1062,MATCH(B154,Historical!$B$7:$B$1062,0))/INDEX(Historical!$D$7:$D$1062,MATCH(B154,Historical!$B$7:$B$1062,0))-1)*100)</f>
        <v>8.1730769230769162</v>
      </c>
      <c r="T154" s="105">
        <f>IF(INDEX(Historical!$F$7:$F$1062,MATCH(B154,Historical!$B$7:$B$1062,0))=0,"n/a",((INDEX(Historical!$C$7:$C$1062,MATCH(B154,Historical!$B$7:$B$1062,0))/INDEX(Historical!$F$7:$F$1062,MATCH(B154,Historical!$B$7:$B$1062,0)))^(1/3)-1)*100)</f>
        <v>6.4554485011703244</v>
      </c>
      <c r="U154" s="105">
        <f>IF(INDEX(Historical!$H$7:$H$1062,MATCH(B154,Historical!$B$7:$B$1062,0))=0,"n/a",((INDEX(Historical!$C$7:$C$1062,MATCH(B154,Historical!$B$7:$B$1062,0))/INDEX(Historical!$H$7:$H$1062,MATCH(B154,Historical!$B$7:$B$1062,0)))^(1/5)-1)*100)</f>
        <v>5.7661557194869095</v>
      </c>
      <c r="V154" s="105">
        <f>IF(INDEX(Historical!$M$7:$M$1062,MATCH(B154,Historical!$B$7:$B$1062,0))=0,"n/a",((INDEX(Historical!$C$7:$C$1062,MATCH(B154,Historical!$B$7:$B$1062,0))/INDEX(Historical!$M$7:$M$1062,MATCH(B154,Historical!$B$7:$B$1062,0)))^(1/10)-1)*100)</f>
        <v>6.3995312815083638</v>
      </c>
      <c r="W154" s="106">
        <f>IF(OR(U154&lt;=0,U154="n/a",V154&lt;=0,V154="n/a"),"n/a",U154/V154)</f>
        <v>0.90102781998243964</v>
      </c>
      <c r="X154" s="107" t="str">
        <f>IF(OR(AJ154&lt;=0,AJ154="n/a",U154&lt;=0,U154="n/a"),"n/a",U154/AJ154)</f>
        <v>n/a</v>
      </c>
      <c r="Y154" s="165"/>
      <c r="Z154" s="101">
        <f>IF(OR(AC154&lt;0.01,AC154="n/a"),"n/a",M154/AC154*100)</f>
        <v>18.41903300076746</v>
      </c>
      <c r="AA154" s="109">
        <f>IF(OR(AC154&lt;0.01,AC154="n/a"),"n/a",I154/AC154)</f>
        <v>23.894090560245587</v>
      </c>
      <c r="AB154" s="71">
        <v>9</v>
      </c>
      <c r="AC154" s="100">
        <v>13.03</v>
      </c>
      <c r="AD154" s="100">
        <v>1.39</v>
      </c>
      <c r="AE154" s="100">
        <v>0.18</v>
      </c>
      <c r="AF154" s="100">
        <v>17.829999999999998</v>
      </c>
      <c r="AG154" s="100">
        <v>115.58</v>
      </c>
      <c r="AH154" s="100">
        <v>11.14</v>
      </c>
      <c r="AI154" s="100">
        <v>11.48</v>
      </c>
      <c r="AJ154" s="100" t="s">
        <v>142</v>
      </c>
      <c r="AK154" s="100">
        <v>11.27</v>
      </c>
      <c r="AL154" s="100">
        <v>60570</v>
      </c>
      <c r="AM154" s="100">
        <v>0.49</v>
      </c>
      <c r="AN154" s="100">
        <v>3.65</v>
      </c>
      <c r="AO154" s="110">
        <f>IF(U154="n/a","n/a",IF(AA154&lt;0,"n/a",IF(AA154="n/a","n/a",J154+U154-AA154)))</f>
        <v>-17.357073403102095</v>
      </c>
      <c r="AP154" s="111">
        <f>IF(U154="n/a","n/a",J154+U154)</f>
        <v>6.5370171571434907</v>
      </c>
      <c r="AQ154" s="112">
        <f>IF(OR(AC154&lt;0.01,AC154="n/a",AF154="n/a"),"n/a",(I154/SQRT(22.5*AC154*(I154/AF154))-1)*100)</f>
        <v>335.14065909219573</v>
      </c>
      <c r="AR154" s="101">
        <f>INDEX(Historical!$C$7:$C$1063,MATCH(B154,Historical!$B$7:$B$1063,0))*IF(AH154="n/a",1.03,IF(AH154&lt;0,1.01,IF(AH154&gt;10,1.1,(1+AH154/100))))</f>
        <v>2.4750000000000001</v>
      </c>
      <c r="AS154" s="109">
        <f>IF($AI154="n/a",1.03*AR154,IF($AI154&lt;0,1.01*AR154,IF($AI154&gt;10,1.1*AR154,(1+$AI154/100)*AR154)))</f>
        <v>2.7225000000000001</v>
      </c>
      <c r="AT154" s="109">
        <f>IF($AK154="n/a",1.03*AS154,IF($AK154&lt;0,1.01*AS154,IF($AK154&gt;10,1.1*AS154,(1+$AK154/100)*AS154)))</f>
        <v>2.9947500000000002</v>
      </c>
      <c r="AU154" s="109">
        <f>IF($AK154="n/a",1.03*AT154,IF($AK154&lt;0,1.01*AT154,IF($AK154&gt;10,1.1*AT154,(1+$AK154/100)*AT154)))</f>
        <v>3.2942250000000004</v>
      </c>
      <c r="AV154" s="109">
        <f>IF($AK154="n/a",1.03*AU154,IF($AK154&lt;0,1.01*AU154,IF($AK154&gt;10,1.1*AU154,(1+$AK154/100)*AU154)))</f>
        <v>3.6236475000000006</v>
      </c>
      <c r="AW154" s="109">
        <f>SUM(AR154:AV154)</f>
        <v>15.110122500000001</v>
      </c>
      <c r="AX154" s="113">
        <f>AW154/I154*100</f>
        <v>4.8532544806321072</v>
      </c>
      <c r="AY154" s="100">
        <v>0.56000000000000005</v>
      </c>
      <c r="AZ154" s="100">
        <v>27.169999999999998</v>
      </c>
      <c r="BA154" s="100">
        <v>-17.53</v>
      </c>
      <c r="BB154" s="100">
        <v>7.93</v>
      </c>
      <c r="BC154" s="100">
        <v>-4.07</v>
      </c>
      <c r="BE154" s="12">
        <v>2006</v>
      </c>
      <c r="BF154" s="12">
        <f>IF(BE154&gt;2020,0,IF(BE154&gt;2008,1,IF(BE154&gt;2001,2,IF(BE154&gt;1990,3,IF(BE154&gt;1980,4,IF(BE154&gt;1973,5,IF(BE154&gt;1970,6,IF(BE154&gt;1960,7,IF(BE154&gt;1958,8,IF(BE154&gt;1953,9,10))))))))))</f>
        <v>2</v>
      </c>
      <c r="BG154" s="100">
        <v>3.3300000000000005</v>
      </c>
      <c r="BH154" t="s">
        <v>121</v>
      </c>
      <c r="BI154" t="s">
        <v>122</v>
      </c>
    </row>
    <row r="155" spans="1:61" ht="11.25" customHeight="1" x14ac:dyDescent="0.2">
      <c r="A155" s="123" t="s">
        <v>734</v>
      </c>
      <c r="B155" s="55" t="s">
        <v>735</v>
      </c>
      <c r="C155" s="156" t="s">
        <v>125</v>
      </c>
      <c r="D155" s="98" t="s">
        <v>212</v>
      </c>
      <c r="E155" s="157">
        <v>23</v>
      </c>
      <c r="F155" s="2">
        <v>173</v>
      </c>
      <c r="G155" s="2" t="s">
        <v>118</v>
      </c>
      <c r="H155" s="2" t="s">
        <v>118</v>
      </c>
      <c r="I155" s="100">
        <v>951.89</v>
      </c>
      <c r="J155" s="101">
        <f>(M155/I155)*100</f>
        <v>0.61771843385265102</v>
      </c>
      <c r="K155" s="104">
        <v>1.47</v>
      </c>
      <c r="L155" s="71">
        <v>4</v>
      </c>
      <c r="M155" s="28">
        <f>K155*L155</f>
        <v>5.88</v>
      </c>
      <c r="N155" s="103" t="s">
        <v>736</v>
      </c>
      <c r="O155" s="104">
        <v>1.3</v>
      </c>
      <c r="P155" s="158">
        <v>46143</v>
      </c>
      <c r="Q155" s="158">
        <v>46157</v>
      </c>
      <c r="R155" s="28">
        <f>(K155-O155)/O155*100</f>
        <v>13.076923076923071</v>
      </c>
      <c r="S155" s="105">
        <f>IF(INDEX(Historical!$D$7:$D1198,MATCH(B155,Historical!$B$7:$B$1062,0))=0,"n/a",(INDEX(Historical!$C$7:$C$1062,MATCH(B155,Historical!$B$7:$B$1062,0))/INDEX(Historical!$D$7:$D$1062,MATCH(B155,Historical!$B$7:$B$1062,0))-1)*100)</f>
        <v>12.444444444444436</v>
      </c>
      <c r="T155" s="105">
        <f>IF(INDEX(Historical!$F$7:$F$1062,MATCH(B155,Historical!$B$7:$B$1062,0))=0,"n/a",((INDEX(Historical!$C$7:$C$1062,MATCH(B155,Historical!$B$7:$B$1062,0))/INDEX(Historical!$F$7:$F$1062,MATCH(B155,Historical!$B$7:$B$1062,0)))^(1/3)-1)*100)</f>
        <v>13.181391741750637</v>
      </c>
      <c r="U155" s="105">
        <f>IF(INDEX(Historical!$H$7:$H$1062,MATCH(B155,Historical!$B$7:$B$1062,0))=0,"n/a",((INDEX(Historical!$C$7:$C$1062,MATCH(B155,Historical!$B$7:$B$1062,0))/INDEX(Historical!$H$7:$H$1062,MATCH(B155,Historical!$B$7:$B$1062,0)))^(1/5)-1)*100)</f>
        <v>12.970113373747584</v>
      </c>
      <c r="V155" s="105">
        <f>IF(INDEX(Historical!$M$7:$M$1062,MATCH(B155,Historical!$B$7:$B$1062,0))=0,"n/a",((INDEX(Historical!$C$7:$C$1062,MATCH(B155,Historical!$B$7:$B$1062,0))/INDEX(Historical!$M$7:$M$1062,MATCH(B155,Historical!$B$7:$B$1062,0)))^(1/10)-1)*100)</f>
        <v>12.523183925959813</v>
      </c>
      <c r="W155" s="106">
        <f>IF(OR(U155&lt;=0,U155="n/a",V155&lt;=0,V155="n/a"),"n/a",U155/V155)</f>
        <v>1.0356881644819822</v>
      </c>
      <c r="X155" s="107">
        <f>IF(OR(AJ155&lt;=0,AJ155="n/a",U155&lt;=0,U155="n/a"),"n/a",U155/AJ155)</f>
        <v>0.85951712218340515</v>
      </c>
      <c r="Y155" s="159"/>
      <c r="Z155" s="101">
        <f>IF(OR(AC155&lt;0.01,AC155="n/a"),"n/a",M155/AC155*100)</f>
        <v>29.577464788732392</v>
      </c>
      <c r="AA155" s="109">
        <f>IF(OR(AC155&lt;0.01,AC155="n/a"),"n/a",I155/AC155)</f>
        <v>47.881790744466805</v>
      </c>
      <c r="AB155" s="71">
        <v>8</v>
      </c>
      <c r="AC155" s="100">
        <v>19.88</v>
      </c>
      <c r="AD155" s="100">
        <v>3.78</v>
      </c>
      <c r="AE155" s="100">
        <v>1.44</v>
      </c>
      <c r="AF155" s="100">
        <v>12.6</v>
      </c>
      <c r="AG155" s="100">
        <v>29.15</v>
      </c>
      <c r="AH155" s="100">
        <v>12.790000000000001</v>
      </c>
      <c r="AI155" s="100">
        <v>10.42</v>
      </c>
      <c r="AJ155" s="100">
        <v>15.09</v>
      </c>
      <c r="AK155" s="100">
        <v>11.1</v>
      </c>
      <c r="AL155" s="100">
        <v>422140</v>
      </c>
      <c r="AM155" s="100">
        <v>0.12</v>
      </c>
      <c r="AN155" s="100">
        <v>0.25</v>
      </c>
      <c r="AO155" s="110">
        <f>IF(U155="n/a","n/a",IF(AA155&lt;0,"n/a",IF(AA155="n/a","n/a",J155+U155-AA155)))</f>
        <v>-34.293958936866574</v>
      </c>
      <c r="AP155" s="111">
        <f>IF(U155="n/a","n/a",J155+U155)</f>
        <v>13.587831807600235</v>
      </c>
      <c r="AQ155" s="112">
        <f>IF(OR(AC155&lt;0.01,AC155="n/a",AF155="n/a"),"n/a",(I155/SQRT(22.5*AC155*(I155/AF155))-1)*100)</f>
        <v>417.82045939593201</v>
      </c>
      <c r="AR155" s="101">
        <f>INDEX(Historical!$C$7:$C$1063,MATCH(B155,Historical!$B$7:$B$1063,0))*IF(AH155="n/a",1.03,IF(AH155&lt;0,1.01,IF(AH155&gt;10,1.1,(1+AH155/100))))</f>
        <v>5.5659999999999998</v>
      </c>
      <c r="AS155" s="109">
        <f>IF($AI155="n/a",1.03*AR155,IF($AI155&lt;0,1.01*AR155,IF($AI155&gt;10,1.1*AR155,(1+$AI155/100)*AR155)))</f>
        <v>6.1226000000000003</v>
      </c>
      <c r="AT155" s="109">
        <f>IF($AK155="n/a",1.03*AS155,IF($AK155&lt;0,1.01*AS155,IF($AK155&gt;10,1.1*AS155,(1+$AK155/100)*AS155)))</f>
        <v>6.7348600000000012</v>
      </c>
      <c r="AU155" s="109">
        <f>IF($AK155="n/a",1.03*AT155,IF($AK155&lt;0,1.01*AT155,IF($AK155&gt;10,1.1*AT155,(1+$AK155/100)*AT155)))</f>
        <v>7.4083460000000017</v>
      </c>
      <c r="AV155" s="109">
        <f>IF($AK155="n/a",1.03*AU155,IF($AK155&lt;0,1.01*AU155,IF($AK155&gt;10,1.1*AU155,(1+$AK155/100)*AU155)))</f>
        <v>8.1491806000000029</v>
      </c>
      <c r="AW155" s="109">
        <f>SUM(AR155:AV155)</f>
        <v>33.980986600000008</v>
      </c>
      <c r="AX155" s="113">
        <f>AW155/I155*100</f>
        <v>3.5698438475033885</v>
      </c>
      <c r="AY155" s="100">
        <v>0.87</v>
      </c>
      <c r="AZ155" s="100">
        <v>12.78</v>
      </c>
      <c r="BA155" s="100">
        <v>-13.19</v>
      </c>
      <c r="BB155" s="100">
        <v>-0.83</v>
      </c>
      <c r="BC155" s="100">
        <v>-0.63</v>
      </c>
      <c r="BE155" s="12">
        <v>2004</v>
      </c>
      <c r="BF155" s="12">
        <f>IF(BE155&gt;2020,0,IF(BE155&gt;2008,1,IF(BE155&gt;2001,2,IF(BE155&gt;1990,3,IF(BE155&gt;1980,4,IF(BE155&gt;1973,5,IF(BE155&gt;1970,6,IF(BE155&gt;1960,7,IF(BE155&gt;1958,8,IF(BE155&gt;1953,9,10))))))))))</f>
        <v>2</v>
      </c>
      <c r="BG155" s="100">
        <v>10.92</v>
      </c>
      <c r="BH155" t="s">
        <v>121</v>
      </c>
      <c r="BI155" t="s">
        <v>122</v>
      </c>
    </row>
    <row r="156" spans="1:61" ht="11.25" customHeight="1" x14ac:dyDescent="0.2">
      <c r="A156" s="123" t="s">
        <v>737</v>
      </c>
      <c r="B156" s="55" t="s">
        <v>738</v>
      </c>
      <c r="C156" s="156" t="s">
        <v>162</v>
      </c>
      <c r="D156" s="98" t="s">
        <v>167</v>
      </c>
      <c r="E156" s="157">
        <v>23</v>
      </c>
      <c r="F156" s="2">
        <v>176</v>
      </c>
      <c r="G156" s="2" t="s">
        <v>119</v>
      </c>
      <c r="H156" s="2" t="s">
        <v>119</v>
      </c>
      <c r="I156" s="100">
        <v>132.78</v>
      </c>
      <c r="J156" s="101">
        <f>(M156/I156)*100</f>
        <v>2.2141888838680521</v>
      </c>
      <c r="K156" s="104">
        <v>0.73499999999999999</v>
      </c>
      <c r="L156" s="71">
        <v>4</v>
      </c>
      <c r="M156" s="28">
        <f>K156*L156</f>
        <v>2.94</v>
      </c>
      <c r="N156" s="103" t="s">
        <v>739</v>
      </c>
      <c r="O156" s="104">
        <v>0.68500000000000005</v>
      </c>
      <c r="P156" s="158">
        <v>46188</v>
      </c>
      <c r="Q156" s="158">
        <v>46209</v>
      </c>
      <c r="R156" s="28">
        <f>(K156-O156)/O156*100</f>
        <v>7.29927007299269</v>
      </c>
      <c r="S156" s="105">
        <f>IF(INDEX(Historical!$D$7:$D1199,MATCH(B156,Historical!$B$7:$B$1062,0))=0,"n/a",(INDEX(Historical!$C$7:$C$1062,MATCH(B156,Historical!$B$7:$B$1062,0))/INDEX(Historical!$D$7:$D$1062,MATCH(B156,Historical!$B$7:$B$1062,0))-1)*100)</f>
        <v>7.7235772357723498</v>
      </c>
      <c r="T156" s="105">
        <f>IF(INDEX(Historical!$F$7:$F$1062,MATCH(B156,Historical!$B$7:$B$1062,0))=0,"n/a",((INDEX(Historical!$C$7:$C$1062,MATCH(B156,Historical!$B$7:$B$1062,0))/INDEX(Historical!$F$7:$F$1062,MATCH(B156,Historical!$B$7:$B$1062,0)))^(1/3)-1)*100)</f>
        <v>9.2907178862168927</v>
      </c>
      <c r="U156" s="105">
        <f>IF(INDEX(Historical!$H$7:$H$1062,MATCH(B156,Historical!$B$7:$B$1062,0))=0,"n/a",((INDEX(Historical!$C$7:$C$1062,MATCH(B156,Historical!$B$7:$B$1062,0))/INDEX(Historical!$H$7:$H$1062,MATCH(B156,Historical!$B$7:$B$1062,0)))^(1/5)-1)*100)</f>
        <v>9.4137325543095294</v>
      </c>
      <c r="V156" s="105">
        <f>IF(INDEX(Historical!$M$7:$M$1062,MATCH(B156,Historical!$B$7:$B$1062,0))=0,"n/a",((INDEX(Historical!$C$7:$C$1062,MATCH(B156,Historical!$B$7:$B$1062,0))/INDEX(Historical!$M$7:$M$1062,MATCH(B156,Historical!$B$7:$B$1062,0)))^(1/10)-1)*100)</f>
        <v>9.042826583337348</v>
      </c>
      <c r="W156" s="106">
        <f>IF(OR(U156&lt;=0,U156="n/a",V156&lt;=0,V156="n/a"),"n/a",U156/V156)</f>
        <v>1.0410165966972791</v>
      </c>
      <c r="X156" s="107">
        <f>IF(OR(AJ156&lt;=0,AJ156="n/a",U156&lt;=0,U156="n/a"),"n/a",U156/AJ156)</f>
        <v>1.3390800219501464</v>
      </c>
      <c r="Y156" s="165"/>
      <c r="Z156" s="101">
        <f>IF(OR(AC156&lt;0.01,AC156="n/a"),"n/a",M156/AC156*100)</f>
        <v>47.115384615384613</v>
      </c>
      <c r="AA156" s="109">
        <f>IF(OR(AC156&lt;0.01,AC156="n/a"),"n/a",I156/AC156)</f>
        <v>21.278846153846153</v>
      </c>
      <c r="AB156" s="71">
        <v>12</v>
      </c>
      <c r="AC156" s="100">
        <v>6.24</v>
      </c>
      <c r="AD156" s="100">
        <v>1.92</v>
      </c>
      <c r="AE156" s="100">
        <v>3.24</v>
      </c>
      <c r="AF156" s="100">
        <v>1.93</v>
      </c>
      <c r="AG156" s="100">
        <v>9.6</v>
      </c>
      <c r="AH156" s="100">
        <v>6.9500000000000011</v>
      </c>
      <c r="AI156" s="100">
        <v>14.13</v>
      </c>
      <c r="AJ156" s="100">
        <v>7.03</v>
      </c>
      <c r="AK156" s="100">
        <v>9.4499999999999993</v>
      </c>
      <c r="AL156" s="100">
        <v>3190</v>
      </c>
      <c r="AM156" s="100">
        <v>1.6500000000000001</v>
      </c>
      <c r="AN156" s="100">
        <v>1.01</v>
      </c>
      <c r="AO156" s="110">
        <f>IF(U156="n/a","n/a",IF(AA156&lt;0,"n/a",IF(AA156="n/a","n/a",J156+U156-AA156)))</f>
        <v>-9.6509247156685714</v>
      </c>
      <c r="AP156" s="111">
        <f>IF(U156="n/a","n/a",J156+U156)</f>
        <v>11.627921438177582</v>
      </c>
      <c r="AQ156" s="112">
        <f>IF(OR(AC156&lt;0.01,AC156="n/a",AF156="n/a"),"n/a",(I156/SQRT(22.5*AC156*(I156/AF156))-1)*100)</f>
        <v>35.101892538636804</v>
      </c>
      <c r="AR156" s="101">
        <f>INDEX(Historical!$C$7:$C$1063,MATCH(B156,Historical!$B$7:$B$1063,0))*IF(AH156="n/a",1.03,IF(AH156&lt;0,1.01,IF(AH156&gt;10,1.1,(1+AH156/100))))</f>
        <v>2.8341750000000001</v>
      </c>
      <c r="AS156" s="109">
        <f>IF($AI156="n/a",1.03*AR156,IF($AI156&lt;0,1.01*AR156,IF($AI156&gt;10,1.1*AR156,(1+$AI156/100)*AR156)))</f>
        <v>3.1175925000000002</v>
      </c>
      <c r="AT156" s="109">
        <f>IF($AK156="n/a",1.03*AS156,IF($AK156&lt;0,1.01*AS156,IF($AK156&gt;10,1.1*AS156,(1+$AK156/100)*AS156)))</f>
        <v>3.4122049912500003</v>
      </c>
      <c r="AU156" s="109">
        <f>IF($AK156="n/a",1.03*AT156,IF($AK156&lt;0,1.01*AT156,IF($AK156&gt;10,1.1*AT156,(1+$AK156/100)*AT156)))</f>
        <v>3.7346583629231254</v>
      </c>
      <c r="AV156" s="109">
        <f>IF($AK156="n/a",1.03*AU156,IF($AK156&lt;0,1.01*AU156,IF($AK156&gt;10,1.1*AU156,(1+$AK156/100)*AU156)))</f>
        <v>4.0875835782193608</v>
      </c>
      <c r="AW156" s="109">
        <f>SUM(AR156:AV156)</f>
        <v>17.186214432392489</v>
      </c>
      <c r="AX156" s="113">
        <f>AW156/I156*100</f>
        <v>12.943375834005492</v>
      </c>
      <c r="AY156" s="100">
        <v>0.68</v>
      </c>
      <c r="AZ156" s="100">
        <v>11.73</v>
      </c>
      <c r="BA156" s="100">
        <v>-5.72</v>
      </c>
      <c r="BB156" s="100">
        <v>4.8500000000000005</v>
      </c>
      <c r="BC156" s="100">
        <v>3.2</v>
      </c>
      <c r="BE156" s="12">
        <v>2004</v>
      </c>
      <c r="BF156" s="12">
        <f>IF(BE156&gt;2020,0,IF(BE156&gt;2008,1,IF(BE156&gt;2001,2,IF(BE156&gt;1990,3,IF(BE156&gt;1980,4,IF(BE156&gt;1973,5,IF(BE156&gt;1970,6,IF(BE156&gt;1960,7,IF(BE156&gt;1958,8,IF(BE156&gt;1953,9,10))))))))))</f>
        <v>2</v>
      </c>
      <c r="BG156" s="100">
        <v>3.83</v>
      </c>
      <c r="BH156" t="s">
        <v>121</v>
      </c>
      <c r="BI156" t="s">
        <v>122</v>
      </c>
    </row>
    <row r="157" spans="1:61" ht="11.25" customHeight="1" x14ac:dyDescent="0.2">
      <c r="A157" s="123" t="s">
        <v>251</v>
      </c>
      <c r="B157" s="55" t="s">
        <v>252</v>
      </c>
      <c r="C157" s="156" t="s">
        <v>134</v>
      </c>
      <c r="D157" s="98" t="s">
        <v>157</v>
      </c>
      <c r="E157" s="157">
        <v>35</v>
      </c>
      <c r="F157" s="2">
        <v>87</v>
      </c>
      <c r="G157" s="2" t="s">
        <v>146</v>
      </c>
      <c r="H157" s="2" t="s">
        <v>146</v>
      </c>
      <c r="I157" s="100">
        <v>39.75</v>
      </c>
      <c r="J157" s="101">
        <f>(M157/I157)*100</f>
        <v>1.8113207547169812</v>
      </c>
      <c r="K157" s="104">
        <v>0.18</v>
      </c>
      <c r="L157" s="71">
        <v>4</v>
      </c>
      <c r="M157" s="28">
        <f>K157*L157</f>
        <v>0.72</v>
      </c>
      <c r="N157" s="103" t="s">
        <v>158</v>
      </c>
      <c r="O157" s="104">
        <v>0.17</v>
      </c>
      <c r="P157" s="158">
        <v>46174</v>
      </c>
      <c r="Q157" s="158">
        <v>46188</v>
      </c>
      <c r="R157" s="28">
        <f>(K157-O157)/O157*100</f>
        <v>5.8823529411764595</v>
      </c>
      <c r="S157" s="105">
        <f>IF(INDEX(Historical!$D$7:$D1200,MATCH(B157,Historical!$B$7:$B$1062,0))=0,"n/a",(INDEX(Historical!$C$7:$C$1062,MATCH(B157,Historical!$B$7:$B$1062,0))/INDEX(Historical!$D$7:$D$1062,MATCH(B157,Historical!$B$7:$B$1062,0))-1)*100)</f>
        <v>4.0000000000000036</v>
      </c>
      <c r="T157" s="105">
        <f>IF(INDEX(Historical!$F$7:$F$1062,MATCH(B157,Historical!$B$7:$B$1062,0))=0,"n/a",((INDEX(Historical!$C$7:$C$1062,MATCH(B157,Historical!$B$7:$B$1062,0))/INDEX(Historical!$F$7:$F$1062,MATCH(B157,Historical!$B$7:$B$1062,0)))^(1/3)-1)*100)</f>
        <v>3.8711933206158289</v>
      </c>
      <c r="U157" s="105">
        <f>IF(INDEX(Historical!$H$7:$H$1062,MATCH(B157,Historical!$B$7:$B$1062,0))=0,"n/a",((INDEX(Historical!$C$7:$C$1062,MATCH(B157,Historical!$B$7:$B$1062,0))/INDEX(Historical!$H$7:$H$1062,MATCH(B157,Historical!$B$7:$B$1062,0)))^(1/5)-1)*100)</f>
        <v>5.387395206178347</v>
      </c>
      <c r="V157" s="105">
        <f>IF(INDEX(Historical!$M$7:$M$1062,MATCH(B157,Historical!$B$7:$B$1062,0))=0,"n/a",((INDEX(Historical!$C$7:$C$1062,MATCH(B157,Historical!$B$7:$B$1062,0))/INDEX(Historical!$M$7:$M$1062,MATCH(B157,Historical!$B$7:$B$1062,0)))^(1/10)-1)*100)</f>
        <v>5.3086790001943829</v>
      </c>
      <c r="W157" s="106">
        <f>IF(OR(U157&lt;=0,U157="n/a",V157&lt;=0,V157="n/a"),"n/a",U157/V157)</f>
        <v>1.0148278330599914</v>
      </c>
      <c r="X157" s="107" t="str">
        <f>IF(OR(AJ157&lt;=0,AJ157="n/a",U157&lt;=0,U157="n/a"),"n/a",U157/AJ157)</f>
        <v>n/a</v>
      </c>
      <c r="Y157" s="165"/>
      <c r="Z157" s="101" t="str">
        <f>IF(OR(AC157&lt;0.01,AC157="n/a"),"n/a",M157/AC157*100)</f>
        <v>n/a</v>
      </c>
      <c r="AA157" s="109" t="str">
        <f>IF(OR(AC157&lt;0.01,AC157="n/a"),"n/a",I157/AC157)</f>
        <v>n/a</v>
      </c>
      <c r="AB157" s="71">
        <v>12</v>
      </c>
      <c r="AC157" s="100" t="s">
        <v>142</v>
      </c>
      <c r="AD157" s="100" t="s">
        <v>142</v>
      </c>
      <c r="AE157" s="100" t="s">
        <v>142</v>
      </c>
      <c r="AF157" s="100" t="s">
        <v>142</v>
      </c>
      <c r="AG157" s="100" t="s">
        <v>142</v>
      </c>
      <c r="AH157" s="100" t="s">
        <v>142</v>
      </c>
      <c r="AI157" s="100" t="s">
        <v>142</v>
      </c>
      <c r="AJ157" s="100" t="s">
        <v>142</v>
      </c>
      <c r="AK157" s="100" t="s">
        <v>142</v>
      </c>
      <c r="AL157" s="100" t="s">
        <v>142</v>
      </c>
      <c r="AM157" s="100" t="s">
        <v>142</v>
      </c>
      <c r="AN157" s="100" t="s">
        <v>142</v>
      </c>
      <c r="AO157" s="110" t="str">
        <f>IF(U157="n/a","n/a",IF(AA157&lt;0,"n/a",IF(AA157="n/a","n/a",J157+U157-AA157)))</f>
        <v>n/a</v>
      </c>
      <c r="AP157" s="111">
        <f>IF(U157="n/a","n/a",J157+U157)</f>
        <v>7.1987159608953277</v>
      </c>
      <c r="AQ157" s="112" t="str">
        <f>IF(OR(AC157&lt;0.01,AC157="n/a",AF157="n/a"),"n/a",(I157/SQRT(22.5*AC157*(I157/AF157))-1)*100)</f>
        <v>n/a</v>
      </c>
      <c r="AR157" s="101">
        <f>INDEX(Historical!$C$7:$C$1063,MATCH(B157,Historical!$B$7:$B$1063,0))*IF(AH157="n/a",1.03,IF(AH157&lt;0,1.01,IF(AH157&gt;10,1.1,(1+AH157/100))))</f>
        <v>0.6695000000000001</v>
      </c>
      <c r="AS157" s="109">
        <f>IF($AI157="n/a",1.03*AR157,IF($AI157&lt;0,1.01*AR157,IF($AI157&gt;10,1.1*AR157,(1+$AI157/100)*AR157)))</f>
        <v>0.68958500000000011</v>
      </c>
      <c r="AT157" s="109">
        <f>IF($AK157="n/a",1.03*AS157,IF($AK157&lt;0,1.01*AS157,IF($AK157&gt;10,1.1*AS157,(1+$AK157/100)*AS157)))</f>
        <v>0.71027255000000011</v>
      </c>
      <c r="AU157" s="109">
        <f>IF($AK157="n/a",1.03*AT157,IF($AK157&lt;0,1.01*AT157,IF($AK157&gt;10,1.1*AT157,(1+$AK157/100)*AT157)))</f>
        <v>0.73158072650000017</v>
      </c>
      <c r="AV157" s="109">
        <f>IF($AK157="n/a",1.03*AU157,IF($AK157&lt;0,1.01*AU157,IF($AK157&gt;10,1.1*AU157,(1+$AK157/100)*AU157)))</f>
        <v>0.75352814829500014</v>
      </c>
      <c r="AW157" s="109">
        <f>SUM(AR157:AV157)</f>
        <v>3.5544664247950006</v>
      </c>
      <c r="AX157" s="113">
        <f>AW157/I157*100</f>
        <v>8.9420538988553471</v>
      </c>
      <c r="AY157" s="100" t="s">
        <v>142</v>
      </c>
      <c r="AZ157" s="100" t="s">
        <v>142</v>
      </c>
      <c r="BA157" s="100" t="s">
        <v>142</v>
      </c>
      <c r="BB157" s="100" t="s">
        <v>142</v>
      </c>
      <c r="BC157" s="100" t="s">
        <v>142</v>
      </c>
      <c r="BD157" s="20" t="s">
        <v>108</v>
      </c>
      <c r="BE157" s="12">
        <v>1992</v>
      </c>
      <c r="BF157" s="12">
        <f>IF(BE157&gt;2020,0,IF(BE157&gt;2008,1,IF(BE157&gt;2001,2,IF(BE157&gt;1990,3,IF(BE157&gt;1980,4,IF(BE157&gt;1973,5,IF(BE157&gt;1970,6,IF(BE157&gt;1960,7,IF(BE157&gt;1958,8,IF(BE157&gt;1953,9,10))))))))))</f>
        <v>3</v>
      </c>
      <c r="BG157" s="100" t="s">
        <v>142</v>
      </c>
      <c r="BH157" t="s">
        <v>121</v>
      </c>
      <c r="BI157" t="s">
        <v>122</v>
      </c>
    </row>
    <row r="158" spans="1:61" ht="11.25" customHeight="1" x14ac:dyDescent="0.2">
      <c r="A158" s="55" t="s">
        <v>740</v>
      </c>
      <c r="B158" s="55" t="s">
        <v>741</v>
      </c>
      <c r="C158" s="156" t="s">
        <v>300</v>
      </c>
      <c r="D158" s="98" t="s">
        <v>301</v>
      </c>
      <c r="E158" s="157">
        <v>16</v>
      </c>
      <c r="F158" s="2">
        <v>293</v>
      </c>
      <c r="G158" s="2" t="s">
        <v>119</v>
      </c>
      <c r="H158" s="2" t="s">
        <v>119</v>
      </c>
      <c r="I158" s="100">
        <v>110.81</v>
      </c>
      <c r="J158" s="101">
        <f>(M158/I158)*100</f>
        <v>3.8263694612399606</v>
      </c>
      <c r="K158" s="104">
        <v>1.06</v>
      </c>
      <c r="L158" s="71">
        <v>4</v>
      </c>
      <c r="M158" s="28">
        <f>K158*L158</f>
        <v>4.24</v>
      </c>
      <c r="N158" s="103" t="s">
        <v>742</v>
      </c>
      <c r="O158" s="104">
        <v>1.05</v>
      </c>
      <c r="P158" s="158">
        <v>46112</v>
      </c>
      <c r="Q158" s="158">
        <v>46129</v>
      </c>
      <c r="R158" s="28">
        <f>(K158-O158)/O158*100</f>
        <v>0.95238095238095322</v>
      </c>
      <c r="S158" s="105">
        <f>IF(INDEX(Historical!$D$7:$D1201,MATCH(B158,Historical!$B$7:$B$1062,0))=0,"n/a",(INDEX(Historical!$C$7:$C$1062,MATCH(B158,Historical!$B$7:$B$1062,0))/INDEX(Historical!$D$7:$D$1062,MATCH(B158,Historical!$B$7:$B$1062,0))-1)*100)</f>
        <v>2.2004889975550057</v>
      </c>
      <c r="T158" s="105">
        <f>IF(INDEX(Historical!$F$7:$F$1062,MATCH(B158,Historical!$B$7:$B$1062,0))=0,"n/a",((INDEX(Historical!$C$7:$C$1062,MATCH(B158,Historical!$B$7:$B$1062,0))/INDEX(Historical!$F$7:$F$1062,MATCH(B158,Historical!$B$7:$B$1062,0)))^(1/3)-1)*100)</f>
        <v>4.6231534017031617</v>
      </c>
      <c r="U158" s="105">
        <f>IF(INDEX(Historical!$H$7:$H$1062,MATCH(B158,Historical!$B$7:$B$1062,0))=0,"n/a",((INDEX(Historical!$C$7:$C$1062,MATCH(B158,Historical!$B$7:$B$1062,0))/INDEX(Historical!$H$7:$H$1062,MATCH(B158,Historical!$B$7:$B$1062,0)))^(1/5)-1)*100)</f>
        <v>4.904973105645416</v>
      </c>
      <c r="V158" s="105">
        <f>IF(INDEX(Historical!$M$7:$M$1062,MATCH(B158,Historical!$B$7:$B$1062,0))=0,"n/a",((INDEX(Historical!$C$7:$C$1062,MATCH(B158,Historical!$B$7:$B$1062,0))/INDEX(Historical!$M$7:$M$1062,MATCH(B158,Historical!$B$7:$B$1062,0)))^(1/10)-1)*100)</f>
        <v>4.162920626021327</v>
      </c>
      <c r="W158" s="106">
        <f>IF(OR(U158&lt;=0,U158="n/a",V158&lt;=0,V158="n/a"),"n/a",U158/V158)</f>
        <v>1.1782528532938421</v>
      </c>
      <c r="X158" s="107">
        <f>IF(OR(AJ158&lt;=0,AJ158="n/a",U158&lt;=0,U158="n/a"),"n/a",U158/AJ158)</f>
        <v>0.21087588588329387</v>
      </c>
      <c r="Y158" s="165"/>
      <c r="Z158" s="101">
        <f>IF(OR(AC158&lt;0.01,AC158="n/a"),"n/a",M158/AC158*100)</f>
        <v>140.3973509933775</v>
      </c>
      <c r="AA158" s="109">
        <f>IF(OR(AC158&lt;0.01,AC158="n/a"),"n/a",I158/AC158)</f>
        <v>36.692052980132452</v>
      </c>
      <c r="AB158" s="71">
        <v>12</v>
      </c>
      <c r="AC158" s="100">
        <v>3.02</v>
      </c>
      <c r="AD158" s="100" t="s">
        <v>142</v>
      </c>
      <c r="AE158" s="100">
        <v>9.48</v>
      </c>
      <c r="AF158" s="100">
        <v>2.86</v>
      </c>
      <c r="AG158" s="100">
        <v>7.76</v>
      </c>
      <c r="AH158" s="100">
        <v>-68.289999999999992</v>
      </c>
      <c r="AI158" s="100">
        <v>7.62</v>
      </c>
      <c r="AJ158" s="100">
        <v>23.26</v>
      </c>
      <c r="AK158" s="100">
        <v>-24.22</v>
      </c>
      <c r="AL158" s="100">
        <v>14980</v>
      </c>
      <c r="AM158" s="100">
        <v>2.7</v>
      </c>
      <c r="AN158" s="100">
        <v>1.28</v>
      </c>
      <c r="AO158" s="110">
        <f>IF(U158="n/a","n/a",IF(AA158&lt;0,"n/a",IF(AA158="n/a","n/a",J158+U158-AA158)))</f>
        <v>-27.960710413247075</v>
      </c>
      <c r="AP158" s="111">
        <f>IF(U158="n/a","n/a",J158+U158)</f>
        <v>8.7313425668853775</v>
      </c>
      <c r="AQ158" s="112">
        <f>IF(OR(AC158&lt;0.01,AC158="n/a",AF158="n/a"),"n/a",(I158/SQRT(22.5*AC158*(I158/AF158))-1)*100)</f>
        <v>115.96221019549672</v>
      </c>
      <c r="AR158" s="101">
        <f>INDEX(Historical!$C$7:$C$1063,MATCH(B158,Historical!$B$7:$B$1063,0))*IF(AH158="n/a",1.03,IF(AH158&lt;0,1.01,IF(AH158&gt;10,1.1,(1+AH158/100))))</f>
        <v>4.2218</v>
      </c>
      <c r="AS158" s="109">
        <f>IF($AI158="n/a",1.03*AR158,IF($AI158&lt;0,1.01*AR158,IF($AI158&gt;10,1.1*AR158,(1+$AI158/100)*AR158)))</f>
        <v>4.5435011599999999</v>
      </c>
      <c r="AT158" s="109">
        <f>IF($AK158="n/a",1.03*AS158,IF($AK158&lt;0,1.01*AS158,IF($AK158&gt;10,1.1*AS158,(1+$AK158/100)*AS158)))</f>
        <v>4.5889361716000003</v>
      </c>
      <c r="AU158" s="109">
        <f>IF($AK158="n/a",1.03*AT158,IF($AK158&lt;0,1.01*AT158,IF($AK158&gt;10,1.1*AT158,(1+$AK158/100)*AT158)))</f>
        <v>4.6348255333160004</v>
      </c>
      <c r="AV158" s="109">
        <f>IF($AK158="n/a",1.03*AU158,IF($AK158&lt;0,1.01*AU158,IF($AK158&gt;10,1.1*AU158,(1+$AK158/100)*AU158)))</f>
        <v>4.6811737886491604</v>
      </c>
      <c r="AW158" s="109">
        <f>SUM(AR158:AV158)</f>
        <v>22.670236653565162</v>
      </c>
      <c r="AX158" s="113">
        <f>AW158/I158*100</f>
        <v>20.458655945821821</v>
      </c>
      <c r="AY158" s="100">
        <v>0.78</v>
      </c>
      <c r="AZ158" s="100">
        <v>14.790000000000001</v>
      </c>
      <c r="BA158" s="100">
        <v>-7.51</v>
      </c>
      <c r="BB158" s="100">
        <v>-1.26</v>
      </c>
      <c r="BC158" s="100">
        <v>4.01</v>
      </c>
      <c r="BE158" s="12">
        <v>2011</v>
      </c>
      <c r="BF158" s="12">
        <f>IF(BE158&gt;2020,0,IF(BE158&gt;2008,1,IF(BE158&gt;2001,2,IF(BE158&gt;1990,3,IF(BE158&gt;1980,4,IF(BE158&gt;1973,5,IF(BE158&gt;1970,6,IF(BE158&gt;1960,7,IF(BE158&gt;1958,8,IF(BE158&gt;1953,9,10))))))))))</f>
        <v>1</v>
      </c>
      <c r="BG158" s="100">
        <v>3.51</v>
      </c>
      <c r="BH158" t="s">
        <v>121</v>
      </c>
      <c r="BI158" t="s">
        <v>302</v>
      </c>
    </row>
    <row r="159" spans="1:61" ht="11.25" customHeight="1" x14ac:dyDescent="0.2">
      <c r="A159" s="116" t="s">
        <v>743</v>
      </c>
      <c r="B159" s="55" t="s">
        <v>744</v>
      </c>
      <c r="C159" s="156" t="s">
        <v>116</v>
      </c>
      <c r="D159" s="98" t="s">
        <v>130</v>
      </c>
      <c r="E159" s="157">
        <v>10</v>
      </c>
      <c r="F159" s="2">
        <v>504</v>
      </c>
      <c r="G159" s="2" t="s">
        <v>146</v>
      </c>
      <c r="H159" s="2" t="s">
        <v>146</v>
      </c>
      <c r="I159" s="100">
        <v>179.03</v>
      </c>
      <c r="J159" s="101">
        <f>(M159/I159)*100</f>
        <v>1.2735295760487069</v>
      </c>
      <c r="K159" s="104">
        <v>0.56999999999999995</v>
      </c>
      <c r="L159" s="71">
        <v>4</v>
      </c>
      <c r="M159" s="28">
        <f>K159*L159</f>
        <v>2.2799999999999998</v>
      </c>
      <c r="N159" s="103" t="s">
        <v>158</v>
      </c>
      <c r="O159" s="104">
        <v>0.49</v>
      </c>
      <c r="P159" s="158">
        <v>45986</v>
      </c>
      <c r="Q159" s="158">
        <v>46003</v>
      </c>
      <c r="R159" s="28">
        <f>(K159-O159)/O159*100</f>
        <v>16.326530612244891</v>
      </c>
      <c r="S159" s="105">
        <f>IF(INDEX(Historical!$D$7:$D1202,MATCH(B159,Historical!$B$7:$B$1062,0))=0,"n/a",(INDEX(Historical!$C$7:$C$1062,MATCH(B159,Historical!$B$7:$B$1062,0))/INDEX(Historical!$D$7:$D$1062,MATCH(B159,Historical!$B$7:$B$1062,0))-1)*100)</f>
        <v>16.571428571428569</v>
      </c>
      <c r="T159" s="105">
        <f>IF(INDEX(Historical!$F$7:$F$1062,MATCH(B159,Historical!$B$7:$B$1062,0))=0,"n/a",((INDEX(Historical!$C$7:$C$1062,MATCH(B159,Historical!$B$7:$B$1062,0))/INDEX(Historical!$F$7:$F$1062,MATCH(B159,Historical!$B$7:$B$1062,0)))^(1/3)-1)*100)</f>
        <v>16.505604888837343</v>
      </c>
      <c r="U159" s="105">
        <f>IF(INDEX(Historical!$H$7:$H$1062,MATCH(B159,Historical!$B$7:$B$1062,0))=0,"n/a",((INDEX(Historical!$C$7:$C$1062,MATCH(B159,Historical!$B$7:$B$1062,0))/INDEX(Historical!$H$7:$H$1062,MATCH(B159,Historical!$B$7:$B$1062,0)))^(1/5)-1)*100)</f>
        <v>16.514858592183291</v>
      </c>
      <c r="V159" s="105" t="str">
        <f>IF(INDEX(Historical!$M$7:$M$1062,MATCH(B159,Historical!$B$7:$B$1062,0))=0,"n/a",((INDEX(Historical!$C$7:$C$1062,MATCH(B159,Historical!$B$7:$B$1062,0))/INDEX(Historical!$M$7:$M$1062,MATCH(B159,Historical!$B$7:$B$1062,0)))^(1/10)-1)*100)</f>
        <v>n/a</v>
      </c>
      <c r="W159" s="106" t="str">
        <f>IF(OR(U159&lt;=0,U159="n/a",V159&lt;=0,V159="n/a"),"n/a",U159/V159)</f>
        <v>n/a</v>
      </c>
      <c r="X159" s="107">
        <f>IF(OR(AJ159&lt;=0,AJ159="n/a",U159&lt;=0,U159="n/a"),"n/a",U159/AJ159)</f>
        <v>0.76706263781622352</v>
      </c>
      <c r="Y159" s="123"/>
      <c r="Z159" s="101">
        <f>IF(OR(AC159&lt;0.01,AC159="n/a"),"n/a",M159/AC159*100)</f>
        <v>31.666666666666664</v>
      </c>
      <c r="AA159" s="109">
        <f>IF(OR(AC159&lt;0.01,AC159="n/a"),"n/a",I159/AC159)</f>
        <v>24.865277777777777</v>
      </c>
      <c r="AB159" s="71">
        <v>12</v>
      </c>
      <c r="AC159" s="100">
        <v>7.2</v>
      </c>
      <c r="AD159" s="100" t="s">
        <v>142</v>
      </c>
      <c r="AE159" s="100">
        <v>1.5</v>
      </c>
      <c r="AF159" s="100">
        <v>5.82</v>
      </c>
      <c r="AG159" s="100">
        <v>22.49</v>
      </c>
      <c r="AH159" s="100">
        <v>4.45</v>
      </c>
      <c r="AI159" s="100">
        <v>12.049999999999999</v>
      </c>
      <c r="AJ159" s="100">
        <v>21.529999999999998</v>
      </c>
      <c r="AK159" s="100" t="s">
        <v>142</v>
      </c>
      <c r="AL159" s="100">
        <v>1160</v>
      </c>
      <c r="AM159" s="100">
        <v>3.7800000000000002</v>
      </c>
      <c r="AN159" s="100">
        <v>1.41</v>
      </c>
      <c r="AO159" s="110">
        <f>IF(U159="n/a","n/a",IF(AA159&lt;0,"n/a",IF(AA159="n/a","n/a",J159+U159-AA159)))</f>
        <v>-7.0768896095457805</v>
      </c>
      <c r="AP159" s="111">
        <f>IF(U159="n/a","n/a",J159+U159)</f>
        <v>17.788388168231997</v>
      </c>
      <c r="AQ159" s="112">
        <f>IF(OR(AC159&lt;0.01,AC159="n/a",AF159="n/a"),"n/a",(I159/SQRT(22.5*AC159*(I159/AF159))-1)*100)</f>
        <v>153.61030181202256</v>
      </c>
      <c r="AR159" s="101">
        <f>INDEX(Historical!$C$7:$C$1063,MATCH(B159,Historical!$B$7:$B$1063,0))*IF(AH159="n/a",1.03,IF(AH159&lt;0,1.01,IF(AH159&gt;10,1.1,(1+AH159/100))))</f>
        <v>2.1307800000000001</v>
      </c>
      <c r="AS159" s="109">
        <f>IF($AI159="n/a",1.03*AR159,IF($AI159&lt;0,1.01*AR159,IF($AI159&gt;10,1.1*AR159,(1+$AI159/100)*AR159)))</f>
        <v>2.3438580000000004</v>
      </c>
      <c r="AT159" s="109">
        <f>IF($AK159="n/a",1.03*AS159,IF($AK159&lt;0,1.01*AS159,IF($AK159&gt;10,1.1*AS159,(1+$AK159/100)*AS159)))</f>
        <v>2.4141737400000007</v>
      </c>
      <c r="AU159" s="109">
        <f>IF($AK159="n/a",1.03*AT159,IF($AK159&lt;0,1.01*AT159,IF($AK159&gt;10,1.1*AT159,(1+$AK159/100)*AT159)))</f>
        <v>2.4865989522000009</v>
      </c>
      <c r="AV159" s="109">
        <f>IF($AK159="n/a",1.03*AU159,IF($AK159&lt;0,1.01*AU159,IF($AK159&gt;10,1.1*AU159,(1+$AK159/100)*AU159)))</f>
        <v>2.561196920766001</v>
      </c>
      <c r="AW159" s="109">
        <f>SUM(AR159:AV159)</f>
        <v>11.936607612966004</v>
      </c>
      <c r="AX159" s="113">
        <f>AW159/I159*100</f>
        <v>6.6673784354387546</v>
      </c>
      <c r="AY159" s="100">
        <v>0.64</v>
      </c>
      <c r="AZ159" s="100">
        <v>35.449999999999996</v>
      </c>
      <c r="BA159" s="100">
        <v>-21.23</v>
      </c>
      <c r="BB159" s="100">
        <v>15.68</v>
      </c>
      <c r="BC159" s="100">
        <v>4.22</v>
      </c>
      <c r="BE159" s="12">
        <v>2016</v>
      </c>
      <c r="BF159" s="12">
        <f>IF(BE159&gt;2020,0,IF(BE159&gt;2008,1,IF(BE159&gt;2001,2,IF(BE159&gt;1990,3,IF(BE159&gt;1980,4,IF(BE159&gt;1973,5,IF(BE159&gt;1970,6,IF(BE159&gt;1960,7,IF(BE159&gt;1958,8,IF(BE159&gt;1953,9,10))))))))))</f>
        <v>1</v>
      </c>
      <c r="BG159" s="100">
        <v>7.64</v>
      </c>
      <c r="BH159" t="s">
        <v>121</v>
      </c>
      <c r="BI159" t="s">
        <v>122</v>
      </c>
    </row>
    <row r="160" spans="1:61" ht="11.25" customHeight="1" x14ac:dyDescent="0.2">
      <c r="A160" s="55" t="s">
        <v>745</v>
      </c>
      <c r="B160" s="55" t="s">
        <v>746</v>
      </c>
      <c r="C160" s="156" t="s">
        <v>198</v>
      </c>
      <c r="D160" s="98" t="s">
        <v>747</v>
      </c>
      <c r="E160" s="157">
        <v>16</v>
      </c>
      <c r="F160" s="2">
        <v>296</v>
      </c>
      <c r="G160" s="2" t="s">
        <v>118</v>
      </c>
      <c r="H160" s="2" t="s">
        <v>118</v>
      </c>
      <c r="I160" s="100">
        <v>115.99</v>
      </c>
      <c r="J160" s="101">
        <f>(M160/I160)*100</f>
        <v>1.448400724200362</v>
      </c>
      <c r="K160" s="104">
        <v>0.42</v>
      </c>
      <c r="L160" s="71">
        <v>4</v>
      </c>
      <c r="M160" s="28">
        <f>K160*L160</f>
        <v>1.68</v>
      </c>
      <c r="N160" s="103" t="s">
        <v>575</v>
      </c>
      <c r="O160" s="104">
        <v>0.41</v>
      </c>
      <c r="P160" s="158">
        <v>46114</v>
      </c>
      <c r="Q160" s="158">
        <v>46134</v>
      </c>
      <c r="R160" s="28">
        <f>(K160-O160)/O160*100</f>
        <v>2.4390243902439046</v>
      </c>
      <c r="S160" s="105">
        <f>IF(INDEX(Historical!$D$7:$D1203,MATCH(B160,Historical!$B$7:$B$1062,0))=0,"n/a",(INDEX(Historical!$C$7:$C$1062,MATCH(B160,Historical!$B$7:$B$1062,0))/INDEX(Historical!$D$7:$D$1062,MATCH(B160,Historical!$B$7:$B$1062,0))-1)*100)</f>
        <v>2.5157232704402288</v>
      </c>
      <c r="T160" s="105">
        <f>IF(INDEX(Historical!$F$7:$F$1062,MATCH(B160,Historical!$B$7:$B$1062,0))=0,"n/a",((INDEX(Historical!$C$7:$C$1062,MATCH(B160,Historical!$B$7:$B$1062,0))/INDEX(Historical!$F$7:$F$1062,MATCH(B160,Historical!$B$7:$B$1062,0)))^(1/3)-1)*100)</f>
        <v>2.5817772505764225</v>
      </c>
      <c r="U160" s="105">
        <f>IF(INDEX(Historical!$H$7:$H$1062,MATCH(B160,Historical!$B$7:$B$1062,0))=0,"n/a",((INDEX(Historical!$C$7:$C$1062,MATCH(B160,Historical!$B$7:$B$1062,0))/INDEX(Historical!$H$7:$H$1062,MATCH(B160,Historical!$B$7:$B$1062,0)))^(1/5)-1)*100)</f>
        <v>2.6526850134434676</v>
      </c>
      <c r="V160" s="105">
        <f>IF(INDEX(Historical!$M$7:$M$1062,MATCH(B160,Historical!$B$7:$B$1062,0))=0,"n/a",((INDEX(Historical!$C$7:$C$1062,MATCH(B160,Historical!$B$7:$B$1062,0))/INDEX(Historical!$M$7:$M$1062,MATCH(B160,Historical!$B$7:$B$1062,0)))^(1/10)-1)*100)</f>
        <v>7.1118141980372807</v>
      </c>
      <c r="W160" s="106">
        <f>IF(OR(U160&lt;=0,U160="n/a",V160&lt;=0,V160="n/a"),"n/a",U160/V160)</f>
        <v>0.37299695121050208</v>
      </c>
      <c r="X160" s="107" t="str">
        <f>IF(OR(AJ160&lt;=0,AJ160="n/a",U160&lt;=0,U160="n/a"),"n/a",U160/AJ160)</f>
        <v>n/a</v>
      </c>
      <c r="Y160" s="159"/>
      <c r="Z160" s="101">
        <f>IF(OR(AC160&lt;0.01,AC160="n/a"),"n/a",M160/AC160*100)</f>
        <v>54.723127035830622</v>
      </c>
      <c r="AA160" s="109">
        <f>IF(OR(AC160&lt;0.01,AC160="n/a"),"n/a",I160/AC160)</f>
        <v>37.781758957654723</v>
      </c>
      <c r="AB160" s="71">
        <v>7</v>
      </c>
      <c r="AC160" s="100">
        <v>3.07</v>
      </c>
      <c r="AD160" s="100">
        <v>2.12</v>
      </c>
      <c r="AE160" s="100">
        <v>7.53</v>
      </c>
      <c r="AF160" s="100">
        <v>9.35</v>
      </c>
      <c r="AG160" s="100">
        <v>25.8</v>
      </c>
      <c r="AH160" s="100">
        <v>12.23</v>
      </c>
      <c r="AI160" s="100">
        <v>11.95</v>
      </c>
      <c r="AJ160" s="100">
        <v>-0.69</v>
      </c>
      <c r="AK160" s="100">
        <v>11.44</v>
      </c>
      <c r="AL160" s="100">
        <v>457170</v>
      </c>
      <c r="AM160" s="100">
        <v>0.24</v>
      </c>
      <c r="AN160" s="100">
        <v>0.68</v>
      </c>
      <c r="AO160" s="110">
        <f>IF(U160="n/a","n/a",IF(AA160&lt;0,"n/a",IF(AA160="n/a","n/a",J160+U160-AA160)))</f>
        <v>-33.680673220010895</v>
      </c>
      <c r="AP160" s="111">
        <f>IF(U160="n/a","n/a",J160+U160)</f>
        <v>4.1010857376438299</v>
      </c>
      <c r="AQ160" s="112">
        <f>IF(OR(AC160&lt;0.01,AC160="n/a",AF160="n/a"),"n/a",(I160/SQRT(22.5*AC160*(I160/AF160))-1)*100)</f>
        <v>296.23755290878597</v>
      </c>
      <c r="AR160" s="101">
        <f>INDEX(Historical!$C$7:$C$1063,MATCH(B160,Historical!$B$7:$B$1063,0))*IF(AH160="n/a",1.03,IF(AH160&lt;0,1.01,IF(AH160&gt;10,1.1,(1+AH160/100))))</f>
        <v>1.7929999999999999</v>
      </c>
      <c r="AS160" s="109">
        <f>IF($AI160="n/a",1.03*AR160,IF($AI160&lt;0,1.01*AR160,IF($AI160&gt;10,1.1*AR160,(1+$AI160/100)*AR160)))</f>
        <v>1.9723000000000002</v>
      </c>
      <c r="AT160" s="109">
        <f>IF($AK160="n/a",1.03*AS160,IF($AK160&lt;0,1.01*AS160,IF($AK160&gt;10,1.1*AS160,(1+$AK160/100)*AS160)))</f>
        <v>2.1695300000000004</v>
      </c>
      <c r="AU160" s="109">
        <f>IF($AK160="n/a",1.03*AT160,IF($AK160&lt;0,1.01*AT160,IF($AK160&gt;10,1.1*AT160,(1+$AK160/100)*AT160)))</f>
        <v>2.3864830000000006</v>
      </c>
      <c r="AV160" s="109">
        <f>IF($AK160="n/a",1.03*AU160,IF($AK160&lt;0,1.01*AU160,IF($AK160&gt;10,1.1*AU160,(1+$AK160/100)*AU160)))</f>
        <v>2.6251313000000009</v>
      </c>
      <c r="AW160" s="109">
        <f>SUM(AR160:AV160)</f>
        <v>10.946444300000001</v>
      </c>
      <c r="AX160" s="113">
        <f>AW160/I160*100</f>
        <v>9.4374034830588851</v>
      </c>
      <c r="AY160" s="100">
        <v>1.01</v>
      </c>
      <c r="AZ160" s="100">
        <v>76.41</v>
      </c>
      <c r="BA160" s="100">
        <v>-11.03</v>
      </c>
      <c r="BB160" s="100">
        <v>-1.43</v>
      </c>
      <c r="BC160" s="100">
        <v>29.580000000000002</v>
      </c>
      <c r="BE160" s="12">
        <v>2011</v>
      </c>
      <c r="BF160" s="12">
        <f>IF(BE160&gt;2020,0,IF(BE160&gt;2008,1,IF(BE160&gt;2001,2,IF(BE160&gt;1990,3,IF(BE160&gt;1980,4,IF(BE160&gt;1973,5,IF(BE160&gt;1970,6,IF(BE160&gt;1960,7,IF(BE160&gt;1958,8,IF(BE160&gt;1953,9,10))))))))))</f>
        <v>1</v>
      </c>
      <c r="BG160" s="100">
        <v>9.9699999999999989</v>
      </c>
      <c r="BH160" t="s">
        <v>121</v>
      </c>
      <c r="BI160" t="s">
        <v>122</v>
      </c>
    </row>
    <row r="161" spans="1:61" ht="11.25" customHeight="1" x14ac:dyDescent="0.2">
      <c r="A161" s="55" t="s">
        <v>253</v>
      </c>
      <c r="B161" s="55" t="s">
        <v>254</v>
      </c>
      <c r="C161" s="156" t="s">
        <v>116</v>
      </c>
      <c r="D161" s="98" t="s">
        <v>255</v>
      </c>
      <c r="E161" s="157">
        <v>49</v>
      </c>
      <c r="F161" s="2">
        <v>54</v>
      </c>
      <c r="G161" s="2" t="s">
        <v>119</v>
      </c>
      <c r="H161" s="2" t="s">
        <v>119</v>
      </c>
      <c r="I161" s="100">
        <v>359.92</v>
      </c>
      <c r="J161" s="101">
        <f>(M161/I161)*100</f>
        <v>1.2224938875305624</v>
      </c>
      <c r="K161" s="104">
        <v>1.1000000000000001</v>
      </c>
      <c r="L161" s="71">
        <v>4</v>
      </c>
      <c r="M161" s="28">
        <f>K161*L161</f>
        <v>4.4000000000000004</v>
      </c>
      <c r="N161" s="103" t="s">
        <v>136</v>
      </c>
      <c r="O161" s="104">
        <v>1</v>
      </c>
      <c r="P161" s="163">
        <v>45888</v>
      </c>
      <c r="Q161" s="163">
        <v>45902</v>
      </c>
      <c r="R161" s="28">
        <f>(K161-O161)/O161*100</f>
        <v>10.000000000000009</v>
      </c>
      <c r="S161" s="105">
        <f>IF(INDEX(Historical!$D$7:$D1205,MATCH(B161,Historical!$B$7:$B$1062,0))=0,"n/a",(INDEX(Historical!$C$7:$C$1062,MATCH(B161,Historical!$B$7:$B$1062,0))/INDEX(Historical!$D$7:$D$1062,MATCH(B161,Historical!$B$7:$B$1062,0))-1)*100)</f>
        <v>13.513513513513509</v>
      </c>
      <c r="T161" s="105">
        <f>IF(INDEX(Historical!$F$7:$F$1062,MATCH(B161,Historical!$B$7:$B$1062,0))=0,"n/a",((INDEX(Historical!$C$7:$C$1062,MATCH(B161,Historical!$B$7:$B$1062,0))/INDEX(Historical!$F$7:$F$1062,MATCH(B161,Historical!$B$7:$B$1062,0)))^(1/3)-1)*100)</f>
        <v>17.636798010718401</v>
      </c>
      <c r="U161" s="105">
        <f>IF(INDEX(Historical!$H$7:$H$1062,MATCH(B161,Historical!$B$7:$B$1062,0))=0,"n/a",((INDEX(Historical!$C$7:$C$1062,MATCH(B161,Historical!$B$7:$B$1062,0))/INDEX(Historical!$H$7:$H$1062,MATCH(B161,Historical!$B$7:$B$1062,0)))^(1/5)-1)*100)</f>
        <v>15.424788082530828</v>
      </c>
      <c r="V161" s="105">
        <f>IF(INDEX(Historical!$M$7:$M$1062,MATCH(B161,Historical!$B$7:$B$1062,0))=0,"n/a",((INDEX(Historical!$C$7:$C$1062,MATCH(B161,Historical!$B$7:$B$1062,0))/INDEX(Historical!$M$7:$M$1062,MATCH(B161,Historical!$B$7:$B$1062,0)))^(1/10)-1)*100)</f>
        <v>14.336701876053493</v>
      </c>
      <c r="W161" s="106">
        <f>IF(OR(U161&lt;=0,U161="n/a",V161&lt;=0,V161="n/a"),"n/a",U161/V161)</f>
        <v>1.0758951546795263</v>
      </c>
      <c r="X161" s="107">
        <f>IF(OR(AJ161&lt;=0,AJ161="n/a",U161&lt;=0,U161="n/a"),"n/a",U161/AJ161)</f>
        <v>0.63686160538938186</v>
      </c>
      <c r="Y161" s="55"/>
      <c r="Z161" s="101">
        <f>IF(OR(AC161&lt;0.01,AC161="n/a"),"n/a",M161/AC161*100)</f>
        <v>25.071225071225072</v>
      </c>
      <c r="AA161" s="109">
        <f>IF(OR(AC161&lt;0.01,AC161="n/a"),"n/a",I161/AC161)</f>
        <v>20.508262108262109</v>
      </c>
      <c r="AB161" s="71">
        <v>12</v>
      </c>
      <c r="AC161" s="100">
        <v>17.55</v>
      </c>
      <c r="AD161" s="100">
        <v>1.26</v>
      </c>
      <c r="AE161" s="100">
        <v>2.86</v>
      </c>
      <c r="AF161" s="100">
        <v>8.86</v>
      </c>
      <c r="AG161" s="100">
        <v>39.4</v>
      </c>
      <c r="AH161" s="100">
        <v>8.3099999999999987</v>
      </c>
      <c r="AI161" s="100">
        <v>13.459999999999999</v>
      </c>
      <c r="AJ161" s="100">
        <v>24.22</v>
      </c>
      <c r="AK161" s="100">
        <v>11.95</v>
      </c>
      <c r="AL161" s="100">
        <v>14560</v>
      </c>
      <c r="AM161" s="100">
        <v>1.41</v>
      </c>
      <c r="AN161" s="100">
        <v>1.78</v>
      </c>
      <c r="AO161" s="110">
        <f>IF(U161="n/a","n/a",IF(AA161&lt;0,"n/a",IF(AA161="n/a","n/a",J161+U161-AA161)))</f>
        <v>-3.8609801382007198</v>
      </c>
      <c r="AP161" s="111">
        <f>IF(U161="n/a","n/a",J161+U161)</f>
        <v>16.647281970061389</v>
      </c>
      <c r="AQ161" s="112">
        <f>IF(OR(AC161&lt;0.01,AC161="n/a",AF161="n/a"),"n/a",(I161/SQRT(22.5*AC161*(I161/AF161))-1)*100)</f>
        <v>184.17772395238262</v>
      </c>
      <c r="AR161" s="101">
        <f>INDEX(Historical!$C$7:$C$1063,MATCH(B161,Historical!$B$7:$B$1063,0))*IF(AH161="n/a",1.03,IF(AH161&lt;0,1.01,IF(AH161&gt;10,1.1,(1+AH161/100))))</f>
        <v>4.5490199999999996</v>
      </c>
      <c r="AS161" s="109">
        <f>IF($AI161="n/a",1.03*AR161,IF($AI161&lt;0,1.01*AR161,IF($AI161&gt;10,1.1*AR161,(1+$AI161/100)*AR161)))</f>
        <v>5.0039220000000002</v>
      </c>
      <c r="AT161" s="109">
        <f>IF($AK161="n/a",1.03*AS161,IF($AK161&lt;0,1.01*AS161,IF($AK161&gt;10,1.1*AS161,(1+$AK161/100)*AS161)))</f>
        <v>5.5043142000000005</v>
      </c>
      <c r="AU161" s="109">
        <f>IF($AK161="n/a",1.03*AT161,IF($AK161&lt;0,1.01*AT161,IF($AK161&gt;10,1.1*AT161,(1+$AK161/100)*AT161)))</f>
        <v>6.0547456200000012</v>
      </c>
      <c r="AV161" s="109">
        <f>IF($AK161="n/a",1.03*AU161,IF($AK161&lt;0,1.01*AU161,IF($AK161&gt;10,1.1*AU161,(1+$AK161/100)*AU161)))</f>
        <v>6.6602201820000015</v>
      </c>
      <c r="AW161" s="109">
        <f>SUM(AR161:AV161)</f>
        <v>27.772222002000007</v>
      </c>
      <c r="AX161" s="113">
        <f>AW161/I161*100</f>
        <v>7.7162208274060919</v>
      </c>
      <c r="AY161" s="100">
        <v>0.84</v>
      </c>
      <c r="AZ161" s="100">
        <v>22.66</v>
      </c>
      <c r="BA161" s="100">
        <v>-16.86</v>
      </c>
      <c r="BB161" s="100">
        <v>3.6799999999999997</v>
      </c>
      <c r="BC161" s="100">
        <v>3.93</v>
      </c>
      <c r="BE161" s="12">
        <v>1977</v>
      </c>
      <c r="BF161" s="12">
        <f>IF(BE161&gt;2020,0,IF(BE161&gt;2008,1,IF(BE161&gt;2001,2,IF(BE161&gt;1990,3,IF(BE161&gt;1980,4,IF(BE161&gt;1973,5,IF(BE161&gt;1970,6,IF(BE161&gt;1960,7,IF(BE161&gt;1958,8,IF(BE161&gt;1953,9,10))))))))))</f>
        <v>5</v>
      </c>
      <c r="BG161" s="100">
        <v>12.53</v>
      </c>
      <c r="BH161" t="s">
        <v>121</v>
      </c>
      <c r="BI161" t="s">
        <v>122</v>
      </c>
    </row>
    <row r="162" spans="1:61" ht="11.25" customHeight="1" x14ac:dyDescent="0.2">
      <c r="A162" s="116" t="s">
        <v>1425</v>
      </c>
      <c r="B162" s="55" t="s">
        <v>1426</v>
      </c>
      <c r="C162" s="156" t="s">
        <v>300</v>
      </c>
      <c r="D162" s="98" t="s">
        <v>301</v>
      </c>
      <c r="E162" s="157">
        <v>5</v>
      </c>
      <c r="F162" s="2">
        <v>676</v>
      </c>
      <c r="G162" s="2" t="s">
        <v>146</v>
      </c>
      <c r="H162" s="2" t="s">
        <v>146</v>
      </c>
      <c r="I162" s="100">
        <v>54.84</v>
      </c>
      <c r="J162" s="101">
        <f>(M162/I162)*100</f>
        <v>5.6163384390955509</v>
      </c>
      <c r="K162" s="104">
        <v>0.77</v>
      </c>
      <c r="L162" s="71">
        <v>4</v>
      </c>
      <c r="M162" s="28">
        <f>K162*L162</f>
        <v>3.08</v>
      </c>
      <c r="N162" s="103" t="s">
        <v>147</v>
      </c>
      <c r="O162" s="104">
        <v>0.75</v>
      </c>
      <c r="P162" s="115">
        <v>45744</v>
      </c>
      <c r="Q162" s="115">
        <v>45755</v>
      </c>
      <c r="R162" s="28">
        <f>(K162-O162)/O162*100</f>
        <v>2.6666666666666687</v>
      </c>
      <c r="S162" s="105">
        <f>IF(INDEX(Historical!$D$7:$D1206,MATCH(B162,Historical!$B$7:$B$1062,0))=0,"n/a",(INDEX(Historical!$C$7:$C$1062,MATCH(B162,Historical!$B$7:$B$1062,0))/INDEX(Historical!$D$7:$D$1062,MATCH(B162,Historical!$B$7:$B$1062,0))-1)*100)</f>
        <v>2.6845637583892579</v>
      </c>
      <c r="T162" s="105">
        <f>IF(INDEX(Historical!$F$7:$F$1062,MATCH(B162,Historical!$B$7:$B$1062,0))=0,"n/a",((INDEX(Historical!$C$7:$C$1062,MATCH(B162,Historical!$B$7:$B$1062,0))/INDEX(Historical!$F$7:$F$1062,MATCH(B162,Historical!$B$7:$B$1062,0)))^(1/3)-1)*100)</f>
        <v>1.6895079346706199</v>
      </c>
      <c r="U162" s="105">
        <f>IF(INDEX(Historical!$H$7:$H$1062,MATCH(B162,Historical!$B$7:$B$1062,0))=0,"n/a",((INDEX(Historical!$C$7:$C$1062,MATCH(B162,Historical!$B$7:$B$1062,0))/INDEX(Historical!$H$7:$H$1062,MATCH(B162,Historical!$B$7:$B$1062,0)))^(1/5)-1)*100)</f>
        <v>1.7917730222104078</v>
      </c>
      <c r="V162" s="105">
        <f>IF(INDEX(Historical!$M$7:$M$1062,MATCH(B162,Historical!$B$7:$B$1062,0))=0,"n/a",((INDEX(Historical!$C$7:$C$1062,MATCH(B162,Historical!$B$7:$B$1062,0))/INDEX(Historical!$M$7:$M$1062,MATCH(B162,Historical!$B$7:$B$1062,0)))^(1/10)-1)*100)</f>
        <v>-5.1643100169600942</v>
      </c>
      <c r="W162" s="106" t="str">
        <f>IF(OR(U162&lt;=0,U162="n/a",V162&lt;=0,V162="n/a"),"n/a",U162/V162)</f>
        <v>n/a</v>
      </c>
      <c r="X162" s="107" t="str">
        <f>IF(OR(AJ162&lt;=0,AJ162="n/a",U162&lt;=0,U162="n/a"),"n/a",U162/AJ162)</f>
        <v>n/a</v>
      </c>
      <c r="Y162" s="162"/>
      <c r="Z162" s="101" t="str">
        <f>IF(OR(AC162&lt;0.01,AC162="n/a"),"n/a",M162/AC162*100)</f>
        <v>n/a</v>
      </c>
      <c r="AA162" s="109" t="str">
        <f>IF(OR(AC162&lt;0.01,AC162="n/a"),"n/a",I162/AC162)</f>
        <v>n/a</v>
      </c>
      <c r="AB162" s="71">
        <v>12</v>
      </c>
      <c r="AC162" s="100">
        <v>-0.02</v>
      </c>
      <c r="AD162" s="100" t="s">
        <v>142</v>
      </c>
      <c r="AE162" s="100">
        <v>2.77</v>
      </c>
      <c r="AF162" s="100">
        <v>1.33</v>
      </c>
      <c r="AG162" s="100">
        <v>1.23</v>
      </c>
      <c r="AH162" s="100">
        <v>-199.52</v>
      </c>
      <c r="AI162" s="100">
        <v>63.04</v>
      </c>
      <c r="AJ162" s="100" t="s">
        <v>142</v>
      </c>
      <c r="AK162" s="100" t="s">
        <v>142</v>
      </c>
      <c r="AL162" s="100">
        <v>970.9</v>
      </c>
      <c r="AM162" s="100">
        <v>0.67</v>
      </c>
      <c r="AN162" s="100">
        <v>1.45</v>
      </c>
      <c r="AO162" s="110" t="str">
        <f>IF(U162="n/a","n/a",IF(AA162&lt;0,"n/a",IF(AA162="n/a","n/a",J162+U162-AA162)))</f>
        <v>n/a</v>
      </c>
      <c r="AP162" s="111">
        <f>IF(U162="n/a","n/a",J162+U162)</f>
        <v>7.4081114613059587</v>
      </c>
      <c r="AQ162" s="112" t="str">
        <f>IF(OR(AC162&lt;0.01,AC162="n/a",AF162="n/a"),"n/a",(I162/SQRT(22.5*AC162*(I162/AF162))-1)*100)</f>
        <v>n/a</v>
      </c>
      <c r="AR162" s="101">
        <f>INDEX(Historical!$C$7:$C$1063,MATCH(B162,Historical!$B$7:$B$1063,0))*IF(AH162="n/a",1.03,IF(AH162&lt;0,1.01,IF(AH162&gt;10,1.1,(1+AH162/100))))</f>
        <v>3.0906000000000002</v>
      </c>
      <c r="AS162" s="109">
        <f>IF($AI162="n/a",1.03*AR162,IF($AI162&lt;0,1.01*AR162,IF($AI162&gt;10,1.1*AR162,(1+$AI162/100)*AR162)))</f>
        <v>3.3996600000000003</v>
      </c>
      <c r="AT162" s="109">
        <f>IF($AK162="n/a",1.03*AS162,IF($AK162&lt;0,1.01*AS162,IF($AK162&gt;10,1.1*AS162,(1+$AK162/100)*AS162)))</f>
        <v>3.5016498000000005</v>
      </c>
      <c r="AU162" s="109">
        <f>IF($AK162="n/a",1.03*AT162,IF($AK162&lt;0,1.01*AT162,IF($AK162&gt;10,1.1*AT162,(1+$AK162/100)*AT162)))</f>
        <v>3.6066992940000007</v>
      </c>
      <c r="AV162" s="109">
        <f>IF($AK162="n/a",1.03*AU162,IF($AK162&lt;0,1.01*AU162,IF($AK162&gt;10,1.1*AU162,(1+$AK162/100)*AU162)))</f>
        <v>3.7149002728200009</v>
      </c>
      <c r="AW162" s="109">
        <f>SUM(AR162:AV162)</f>
        <v>17.313509366820004</v>
      </c>
      <c r="AX162" s="113">
        <f>AW162/I162*100</f>
        <v>31.570950705361057</v>
      </c>
      <c r="AY162" s="718">
        <v>0.89</v>
      </c>
      <c r="AZ162" s="100">
        <v>3.94</v>
      </c>
      <c r="BA162" s="100">
        <v>-21.21</v>
      </c>
      <c r="BB162" s="100">
        <v>-6.04</v>
      </c>
      <c r="BC162" s="100">
        <v>-12.030000000000001</v>
      </c>
      <c r="BE162" s="12">
        <v>2021</v>
      </c>
      <c r="BF162" s="12">
        <f>IF(BE162&gt;2020,0,IF(BE162&gt;2008,1,IF(BE162&gt;2001,2,IF(BE162&gt;1990,3,IF(BE162&gt;1980,4,IF(BE162&gt;1973,5,IF(BE162&gt;1970,6,IF(BE162&gt;1960,7,IF(BE162&gt;1958,8,IF(BE162&gt;1953,9,10))))))))))</f>
        <v>0</v>
      </c>
      <c r="BG162" s="100">
        <v>0.44</v>
      </c>
      <c r="BH162" t="s">
        <v>121</v>
      </c>
      <c r="BI162" t="s">
        <v>302</v>
      </c>
    </row>
    <row r="163" spans="1:61" ht="11.25" customHeight="1" x14ac:dyDescent="0.2">
      <c r="A163" s="116" t="s">
        <v>1427</v>
      </c>
      <c r="B163" s="55" t="s">
        <v>1428</v>
      </c>
      <c r="C163" s="156" t="s">
        <v>116</v>
      </c>
      <c r="D163" s="98" t="s">
        <v>150</v>
      </c>
      <c r="E163" s="157">
        <v>8</v>
      </c>
      <c r="F163" s="2">
        <v>577</v>
      </c>
      <c r="G163" s="2" t="s">
        <v>146</v>
      </c>
      <c r="H163" s="2" t="s">
        <v>146</v>
      </c>
      <c r="I163" s="100">
        <v>318.93</v>
      </c>
      <c r="J163" s="101">
        <f>(M163/I163)*100</f>
        <v>0.37625811306556295</v>
      </c>
      <c r="K163" s="104">
        <v>0.3</v>
      </c>
      <c r="L163" s="71">
        <v>4</v>
      </c>
      <c r="M163" s="28">
        <f>K163*L163</f>
        <v>1.2</v>
      </c>
      <c r="N163" s="103" t="s">
        <v>326</v>
      </c>
      <c r="O163" s="104">
        <v>0.27</v>
      </c>
      <c r="P163" s="158">
        <v>46136</v>
      </c>
      <c r="Q163" s="158">
        <v>46150</v>
      </c>
      <c r="R163" s="28">
        <f>(K163-O163)/O163*100</f>
        <v>11.1111111111111</v>
      </c>
      <c r="S163" s="105">
        <f>IF(INDEX(Historical!$D$7:$D1207,MATCH(B163,Historical!$B$7:$B$1062,0))=0,"n/a",(INDEX(Historical!$C$7:$C$1062,MATCH(B163,Historical!$B$7:$B$1062,0))/INDEX(Historical!$D$7:$D$1062,MATCH(B163,Historical!$B$7:$B$1062,0))-1)*100)</f>
        <v>23.529411764705888</v>
      </c>
      <c r="T163" s="105">
        <f>IF(INDEX(Historical!$F$7:$F$1062,MATCH(B163,Historical!$B$7:$B$1062,0))=0,"n/a",((INDEX(Historical!$C$7:$C$1062,MATCH(B163,Historical!$B$7:$B$1062,0))/INDEX(Historical!$F$7:$F$1062,MATCH(B163,Historical!$B$7:$B$1062,0)))^(1/3)-1)*100)</f>
        <v>16.738772165039471</v>
      </c>
      <c r="U163" s="105">
        <f>IF(INDEX(Historical!$H$7:$H$1062,MATCH(B163,Historical!$B$7:$B$1062,0))=0,"n/a",((INDEX(Historical!$C$7:$C$1062,MATCH(B163,Historical!$B$7:$B$1062,0))/INDEX(Historical!$H$7:$H$1062,MATCH(B163,Historical!$B$7:$B$1062,0)))^(1/5)-1)*100)</f>
        <v>14.224458489960789</v>
      </c>
      <c r="V163" s="105" t="str">
        <f>IF(INDEX(Historical!$M$7:$M$1062,MATCH(B163,Historical!$B$7:$B$1062,0))=0,"n/a",((INDEX(Historical!$C$7:$C$1062,MATCH(B163,Historical!$B$7:$B$1062,0))/INDEX(Historical!$M$7:$M$1062,MATCH(B163,Historical!$B$7:$B$1062,0)))^(1/10)-1)*100)</f>
        <v>n/a</v>
      </c>
      <c r="W163" s="106" t="str">
        <f>IF(OR(U163&lt;=0,U163="n/a",V163&lt;=0,V163="n/a"),"n/a",U163/V163)</f>
        <v>n/a</v>
      </c>
      <c r="X163" s="107">
        <f>IF(OR(AJ163&lt;=0,AJ163="n/a",U163&lt;=0,U163="n/a"),"n/a",U163/AJ163)</f>
        <v>0.69761934722711072</v>
      </c>
      <c r="Y163" s="162"/>
      <c r="Z163" s="101">
        <f>IF(OR(AC163&lt;0.01,AC163="n/a"),"n/a",M163/AC163*100)</f>
        <v>16.43835616438356</v>
      </c>
      <c r="AA163" s="109">
        <f>IF(OR(AC163&lt;0.01,AC163="n/a"),"n/a",I163/AC163)</f>
        <v>43.68904109589041</v>
      </c>
      <c r="AB163" s="71">
        <v>3</v>
      </c>
      <c r="AC163" s="100">
        <v>7.3</v>
      </c>
      <c r="AD163" s="100">
        <v>2.02</v>
      </c>
      <c r="AE163" s="100">
        <v>4.4400000000000004</v>
      </c>
      <c r="AF163" s="100">
        <v>4.84</v>
      </c>
      <c r="AG163" s="100">
        <v>11.07</v>
      </c>
      <c r="AH163" s="100">
        <v>17.36</v>
      </c>
      <c r="AI163" s="100">
        <v>9.5699999999999985</v>
      </c>
      <c r="AJ163" s="100">
        <v>20.39</v>
      </c>
      <c r="AK163" s="100">
        <v>11.799999999999999</v>
      </c>
      <c r="AL163" s="100">
        <v>5200</v>
      </c>
      <c r="AM163" s="100">
        <v>1.4000000000000001</v>
      </c>
      <c r="AN163" s="100">
        <v>0.86</v>
      </c>
      <c r="AO163" s="110">
        <f>IF(U163="n/a","n/a",IF(AA163&lt;0,"n/a",IF(AA163="n/a","n/a",J163+U163-AA163)))</f>
        <v>-29.088324492864061</v>
      </c>
      <c r="AP163" s="111">
        <f>IF(U163="n/a","n/a",J163+U163)</f>
        <v>14.600716603026351</v>
      </c>
      <c r="AQ163" s="112">
        <f>IF(OR(AC163&lt;0.01,AC163="n/a",AF163="n/a"),"n/a",(I163/SQRT(22.5*AC163*(I163/AF163))-1)*100)</f>
        <v>206.56154640652474</v>
      </c>
      <c r="AR163" s="101">
        <f>INDEX(Historical!$C$7:$C$1063,MATCH(B163,Historical!$B$7:$B$1063,0))*IF(AH163="n/a",1.03,IF(AH163&lt;0,1.01,IF(AH163&gt;10,1.1,(1+AH163/100))))</f>
        <v>1.1550000000000002</v>
      </c>
      <c r="AS163" s="109">
        <f>IF($AI163="n/a",1.03*AR163,IF($AI163&lt;0,1.01*AR163,IF($AI163&gt;10,1.1*AR163,(1+$AI163/100)*AR163)))</f>
        <v>1.2655335000000001</v>
      </c>
      <c r="AT163" s="109">
        <f>IF($AK163="n/a",1.03*AS163,IF($AK163&lt;0,1.01*AS163,IF($AK163&gt;10,1.1*AS163,(1+$AK163/100)*AS163)))</f>
        <v>1.3920868500000003</v>
      </c>
      <c r="AU163" s="109">
        <f>IF($AK163="n/a",1.03*AT163,IF($AK163&lt;0,1.01*AT163,IF($AK163&gt;10,1.1*AT163,(1+$AK163/100)*AT163)))</f>
        <v>1.5312955350000004</v>
      </c>
      <c r="AV163" s="109">
        <f>IF($AK163="n/a",1.03*AU163,IF($AK163&lt;0,1.01*AU163,IF($AK163&gt;10,1.1*AU163,(1+$AK163/100)*AU163)))</f>
        <v>1.6844250885000005</v>
      </c>
      <c r="AW163" s="109">
        <f>SUM(AR163:AV163)</f>
        <v>7.0283409735000015</v>
      </c>
      <c r="AX163" s="113">
        <f>AW163/I163*100</f>
        <v>2.2037252605587438</v>
      </c>
      <c r="AY163" s="100">
        <v>0.83</v>
      </c>
      <c r="AZ163" s="100">
        <v>38.39</v>
      </c>
      <c r="BA163" s="100">
        <v>-5.37</v>
      </c>
      <c r="BB163" s="100">
        <v>14.17</v>
      </c>
      <c r="BC163" s="100">
        <v>13.76</v>
      </c>
      <c r="BE163" s="12">
        <v>2019</v>
      </c>
      <c r="BF163" s="12">
        <f>IF(BE163&gt;2020,0,IF(BE163&gt;2008,1,IF(BE163&gt;2001,2,IF(BE163&gt;1990,3,IF(BE163&gt;1980,4,IF(BE163&gt;1973,5,IF(BE163&gt;1970,6,IF(BE163&gt;1960,7,IF(BE163&gt;1958,8,IF(BE163&gt;1953,9,10))))))))))</f>
        <v>1</v>
      </c>
      <c r="BG163" s="100">
        <v>6.25</v>
      </c>
      <c r="BH163" t="s">
        <v>121</v>
      </c>
      <c r="BI163" t="s">
        <v>122</v>
      </c>
    </row>
    <row r="164" spans="1:61" ht="11.25" customHeight="1" x14ac:dyDescent="0.2">
      <c r="A164" s="116" t="s">
        <v>750</v>
      </c>
      <c r="B164" s="55" t="s">
        <v>751</v>
      </c>
      <c r="C164" s="156" t="s">
        <v>134</v>
      </c>
      <c r="D164" s="98" t="s">
        <v>186</v>
      </c>
      <c r="E164" s="157">
        <v>10</v>
      </c>
      <c r="F164" s="2">
        <v>498</v>
      </c>
      <c r="G164" s="2" t="s">
        <v>146</v>
      </c>
      <c r="H164" s="2" t="s">
        <v>146</v>
      </c>
      <c r="I164" s="100">
        <v>23.59</v>
      </c>
      <c r="J164" s="101">
        <f>(M164/I164)*100</f>
        <v>9.8380669775328506</v>
      </c>
      <c r="K164" s="104">
        <v>0.19339999999999999</v>
      </c>
      <c r="L164" s="71">
        <v>12</v>
      </c>
      <c r="M164" s="28">
        <f>K164*L164</f>
        <v>2.3207999999999998</v>
      </c>
      <c r="N164" s="103" t="s">
        <v>562</v>
      </c>
      <c r="O164" s="104">
        <v>0.1933</v>
      </c>
      <c r="P164" s="115">
        <v>45853</v>
      </c>
      <c r="Q164" s="115">
        <v>45869</v>
      </c>
      <c r="R164" s="28">
        <f>(K164-O164)/O164*100</f>
        <v>5.1733057423688049E-2</v>
      </c>
      <c r="S164" s="105">
        <f>IF(INDEX(Historical!$D$7:$D1208,MATCH(B164,Historical!$B$7:$B$1062,0))=0,"n/a",(INDEX(Historical!$C$7:$C$1062,MATCH(B164,Historical!$B$7:$B$1062,0))/INDEX(Historical!$D$7:$D$1062,MATCH(B164,Historical!$B$7:$B$1062,0))-1)*100)</f>
        <v>0.88695652173913508</v>
      </c>
      <c r="T164" s="105">
        <f>IF(INDEX(Historical!$F$7:$F$1062,MATCH(B164,Historical!$B$7:$B$1062,0))=0,"n/a",((INDEX(Historical!$C$7:$C$1062,MATCH(B164,Historical!$B$7:$B$1062,0))/INDEX(Historical!$F$7:$F$1062,MATCH(B164,Historical!$B$7:$B$1062,0)))^(1/3)-1)*100)</f>
        <v>5.4304084050181389</v>
      </c>
      <c r="U164" s="105">
        <f>IF(INDEX(Historical!$H$7:$H$1062,MATCH(B164,Historical!$B$7:$B$1062,0))=0,"n/a",((INDEX(Historical!$C$7:$C$1062,MATCH(B164,Historical!$B$7:$B$1062,0))/INDEX(Historical!$H$7:$H$1062,MATCH(B164,Historical!$B$7:$B$1062,0)))^(1/5)-1)*100)</f>
        <v>7.1874160917890562</v>
      </c>
      <c r="V164" s="105">
        <f>IF(INDEX(Historical!$M$7:$M$1062,MATCH(B164,Historical!$B$7:$B$1062,0))=0,"n/a",((INDEX(Historical!$C$7:$C$1062,MATCH(B164,Historical!$B$7:$B$1062,0))/INDEX(Historical!$M$7:$M$1062,MATCH(B164,Historical!$B$7:$B$1062,0)))^(1/10)-1)*100)</f>
        <v>36.948186525500915</v>
      </c>
      <c r="W164" s="106">
        <f>IF(OR(U164&lt;=0,U164="n/a",V164&lt;=0,V164="n/a"),"n/a",U164/V164)</f>
        <v>0.19452689746568325</v>
      </c>
      <c r="X164" s="107" t="str">
        <f>IF(OR(AJ164&lt;=0,AJ164="n/a",U164&lt;=0,U164="n/a"),"n/a",U164/AJ164)</f>
        <v>n/a</v>
      </c>
      <c r="Y164" s="165"/>
      <c r="Z164" s="101">
        <f>IF(OR(AC164&lt;0.01,AC164="n/a"),"n/a",M164/AC164*100)</f>
        <v>122.14736842105263</v>
      </c>
      <c r="AA164" s="109">
        <f>IF(OR(AC164&lt;0.01,AC164="n/a"),"n/a",I164/AC164)</f>
        <v>12.41578947368421</v>
      </c>
      <c r="AB164" s="71">
        <v>3</v>
      </c>
      <c r="AC164" s="100">
        <v>1.9</v>
      </c>
      <c r="AD164" s="100" t="s">
        <v>142</v>
      </c>
      <c r="AE164" s="100">
        <v>5.96</v>
      </c>
      <c r="AF164" s="100">
        <v>1.41</v>
      </c>
      <c r="AG164" s="100">
        <v>11.790000000000001</v>
      </c>
      <c r="AH164" s="100">
        <v>-3.83</v>
      </c>
      <c r="AI164" s="100">
        <v>2.02</v>
      </c>
      <c r="AJ164" s="100">
        <v>-6.58</v>
      </c>
      <c r="AK164" s="100" t="s">
        <v>142</v>
      </c>
      <c r="AL164" s="100">
        <v>1470</v>
      </c>
      <c r="AM164" s="100">
        <v>3.1399999999999997</v>
      </c>
      <c r="AN164" s="100">
        <v>1.1200000000000001</v>
      </c>
      <c r="AO164" s="110">
        <f>IF(U164="n/a","n/a",IF(AA164&lt;0,"n/a",IF(AA164="n/a","n/a",J164+U164-AA164)))</f>
        <v>4.6096935956376974</v>
      </c>
      <c r="AP164" s="111">
        <f>IF(U164="n/a","n/a",J164+U164)</f>
        <v>17.025483069321908</v>
      </c>
      <c r="AQ164" s="112">
        <f>IF(OR(AC164&lt;0.01,AC164="n/a",AF164="n/a"),"n/a",(I164/SQRT(22.5*AC164*(I164/AF164))-1)*100)</f>
        <v>-11.792509368485193</v>
      </c>
      <c r="AR164" s="101">
        <f>INDEX(Historical!$C$7:$C$1063,MATCH(B164,Historical!$B$7:$B$1063,0))*IF(AH164="n/a",1.03,IF(AH164&lt;0,1.01,IF(AH164&gt;10,1.1,(1+AH164/100))))</f>
        <v>2.343604</v>
      </c>
      <c r="AS164" s="109">
        <f>IF($AI164="n/a",1.03*AR164,IF($AI164&lt;0,1.01*AR164,IF($AI164&gt;10,1.1*AR164,(1+$AI164/100)*AR164)))</f>
        <v>2.3909448007999998</v>
      </c>
      <c r="AT164" s="109">
        <f>IF($AK164="n/a",1.03*AS164,IF($AK164&lt;0,1.01*AS164,IF($AK164&gt;10,1.1*AS164,(1+$AK164/100)*AS164)))</f>
        <v>2.462673144824</v>
      </c>
      <c r="AU164" s="109">
        <f>IF($AK164="n/a",1.03*AT164,IF($AK164&lt;0,1.01*AT164,IF($AK164&gt;10,1.1*AT164,(1+$AK164/100)*AT164)))</f>
        <v>2.5365533391687203</v>
      </c>
      <c r="AV164" s="109">
        <f>IF($AK164="n/a",1.03*AU164,IF($AK164&lt;0,1.01*AU164,IF($AK164&gt;10,1.1*AU164,(1+$AK164/100)*AU164)))</f>
        <v>2.6126499393437821</v>
      </c>
      <c r="AW164" s="109">
        <f>SUM(AR164:AV164)</f>
        <v>12.346425224136503</v>
      </c>
      <c r="AX164" s="113">
        <f>AW164/I164*100</f>
        <v>52.337538042121679</v>
      </c>
      <c r="AY164" s="100">
        <v>0.73</v>
      </c>
      <c r="AZ164" s="100">
        <v>22.770000000000003</v>
      </c>
      <c r="BA164" s="100">
        <v>-3.36</v>
      </c>
      <c r="BB164" s="100">
        <v>0.53</v>
      </c>
      <c r="BC164" s="100">
        <v>4.88</v>
      </c>
      <c r="BE164" s="12">
        <v>2016</v>
      </c>
      <c r="BF164" s="12">
        <f>IF(BE164&gt;2020,0,IF(BE164&gt;2008,1,IF(BE164&gt;2001,2,IF(BE164&gt;1990,3,IF(BE164&gt;1980,4,IF(BE164&gt;1973,5,IF(BE164&gt;1970,6,IF(BE164&gt;1960,7,IF(BE164&gt;1958,8,IF(BE164&gt;1953,9,10))))))))))</f>
        <v>1</v>
      </c>
      <c r="BG164" s="100">
        <v>5.5</v>
      </c>
      <c r="BH164" t="s">
        <v>121</v>
      </c>
      <c r="BI164" t="s">
        <v>752</v>
      </c>
    </row>
    <row r="165" spans="1:61" ht="11.25" customHeight="1" x14ac:dyDescent="0.2">
      <c r="A165" s="123" t="s">
        <v>753</v>
      </c>
      <c r="B165" s="55" t="s">
        <v>754</v>
      </c>
      <c r="C165" s="156" t="s">
        <v>116</v>
      </c>
      <c r="D165" s="98" t="s">
        <v>248</v>
      </c>
      <c r="E165" s="157">
        <v>22</v>
      </c>
      <c r="F165" s="2">
        <v>183</v>
      </c>
      <c r="G165" s="2" t="s">
        <v>119</v>
      </c>
      <c r="H165" s="2" t="s">
        <v>119</v>
      </c>
      <c r="I165" s="100">
        <v>50.38</v>
      </c>
      <c r="J165" s="101">
        <f>(M165/I165)*100</f>
        <v>1.1115522032552601</v>
      </c>
      <c r="K165" s="104">
        <v>0.14000000000000001</v>
      </c>
      <c r="L165" s="71">
        <v>4</v>
      </c>
      <c r="M165" s="28">
        <f>K165*L165</f>
        <v>0.56000000000000005</v>
      </c>
      <c r="N165" s="103" t="s">
        <v>158</v>
      </c>
      <c r="O165" s="104">
        <v>0.13</v>
      </c>
      <c r="P165" s="158">
        <v>46080</v>
      </c>
      <c r="Q165" s="158">
        <v>46094</v>
      </c>
      <c r="R165" s="28">
        <f>(K165-O165)/O165*100</f>
        <v>7.6923076923076987</v>
      </c>
      <c r="S165" s="105">
        <f>IF(INDEX(Historical!$D$7:$D1209,MATCH(B165,Historical!$B$7:$B$1062,0))=0,"n/a",(INDEX(Historical!$C$7:$C$1062,MATCH(B165,Historical!$B$7:$B$1062,0))/INDEX(Historical!$D$7:$D$1062,MATCH(B165,Historical!$B$7:$B$1062,0))-1)*100)</f>
        <v>8.3333333333333481</v>
      </c>
      <c r="T165" s="105">
        <f>IF(INDEX(Historical!$F$7:$F$1062,MATCH(B165,Historical!$B$7:$B$1062,0))=0,"n/a",((INDEX(Historical!$C$7:$C$1062,MATCH(B165,Historical!$B$7:$B$1062,0))/INDEX(Historical!$F$7:$F$1062,MATCH(B165,Historical!$B$7:$B$1062,0)))^(1/3)-1)*100)</f>
        <v>9.1392883061105934</v>
      </c>
      <c r="U165" s="105">
        <f>IF(INDEX(Historical!$H$7:$H$1062,MATCH(B165,Historical!$B$7:$B$1062,0))=0,"n/a",((INDEX(Historical!$C$7:$C$1062,MATCH(B165,Historical!$B$7:$B$1062,0))/INDEX(Historical!$H$7:$H$1062,MATCH(B165,Historical!$B$7:$B$1062,0)))^(1/5)-1)*100)</f>
        <v>8.4471771197698331</v>
      </c>
      <c r="V165" s="105">
        <f>IF(INDEX(Historical!$M$7:$M$1062,MATCH(B165,Historical!$B$7:$B$1062,0))=0,"n/a",((INDEX(Historical!$C$7:$C$1062,MATCH(B165,Historical!$B$7:$B$1062,0))/INDEX(Historical!$M$7:$M$1062,MATCH(B165,Historical!$B$7:$B$1062,0)))^(1/10)-1)*100)</f>
        <v>8.343448763927853</v>
      </c>
      <c r="W165" s="106">
        <f>IF(OR(U165&lt;=0,U165="n/a",V165&lt;=0,V165="n/a"),"n/a",U165/V165)</f>
        <v>1.0124323117186793</v>
      </c>
      <c r="X165" s="107">
        <f>IF(OR(AJ165&lt;=0,AJ165="n/a",U165&lt;=0,U165="n/a"),"n/a",U165/AJ165)</f>
        <v>1.6402285669455989</v>
      </c>
      <c r="Y165" s="165"/>
      <c r="Z165" s="101">
        <f>IF(OR(AC165&lt;0.01,AC165="n/a"),"n/a",M165/AC165*100)</f>
        <v>32.369942196531795</v>
      </c>
      <c r="AA165" s="109">
        <f>IF(OR(AC165&lt;0.01,AC165="n/a"),"n/a",I165/AC165)</f>
        <v>29.121387283236995</v>
      </c>
      <c r="AB165" s="71">
        <v>12</v>
      </c>
      <c r="AC165" s="100">
        <v>1.73</v>
      </c>
      <c r="AD165" s="100">
        <v>1.39</v>
      </c>
      <c r="AE165" s="100">
        <v>6.43</v>
      </c>
      <c r="AF165" s="100">
        <v>6.63</v>
      </c>
      <c r="AG165" s="100">
        <v>24.37</v>
      </c>
      <c r="AH165" s="100">
        <v>24.63</v>
      </c>
      <c r="AI165" s="100">
        <v>13.320000000000002</v>
      </c>
      <c r="AJ165" s="100">
        <v>5.1499999999999995</v>
      </c>
      <c r="AK165" s="100">
        <v>15.989999999999998</v>
      </c>
      <c r="AL165" s="100">
        <v>93330</v>
      </c>
      <c r="AM165" s="100">
        <v>0.16</v>
      </c>
      <c r="AN165" s="100">
        <v>1.37</v>
      </c>
      <c r="AO165" s="110">
        <f>IF(U165="n/a","n/a",IF(AA165&lt;0,"n/a",IF(AA165="n/a","n/a",J165+U165-AA165)))</f>
        <v>-19.562657960211901</v>
      </c>
      <c r="AP165" s="111">
        <f>IF(U165="n/a","n/a",J165+U165)</f>
        <v>9.5587293230250925</v>
      </c>
      <c r="AQ165" s="112">
        <f>IF(OR(AC165&lt;0.01,AC165="n/a",AF165="n/a"),"n/a",(I165/SQRT(22.5*AC165*(I165/AF165))-1)*100)</f>
        <v>192.93518258243586</v>
      </c>
      <c r="AR165" s="101">
        <f>INDEX(Historical!$C$7:$C$1063,MATCH(B165,Historical!$B$7:$B$1063,0))*IF(AH165="n/a",1.03,IF(AH165&lt;0,1.01,IF(AH165&gt;10,1.1,(1+AH165/100))))</f>
        <v>0.57200000000000006</v>
      </c>
      <c r="AS165" s="109">
        <f>IF($AI165="n/a",1.03*AR165,IF($AI165&lt;0,1.01*AR165,IF($AI165&gt;10,1.1*AR165,(1+$AI165/100)*AR165)))</f>
        <v>0.62920000000000009</v>
      </c>
      <c r="AT165" s="109">
        <f>IF($AK165="n/a",1.03*AS165,IF($AK165&lt;0,1.01*AS165,IF($AK165&gt;10,1.1*AS165,(1+$AK165/100)*AS165)))</f>
        <v>0.69212000000000018</v>
      </c>
      <c r="AU165" s="109">
        <f>IF($AK165="n/a",1.03*AT165,IF($AK165&lt;0,1.01*AT165,IF($AK165&gt;10,1.1*AT165,(1+$AK165/100)*AT165)))</f>
        <v>0.76133200000000023</v>
      </c>
      <c r="AV165" s="109">
        <f>IF($AK165="n/a",1.03*AU165,IF($AK165&lt;0,1.01*AU165,IF($AK165&gt;10,1.1*AU165,(1+$AK165/100)*AU165)))</f>
        <v>0.83746520000000035</v>
      </c>
      <c r="AW165" s="109">
        <f>SUM(AR165:AV165)</f>
        <v>3.4921172000000009</v>
      </c>
      <c r="AX165" s="113">
        <f>AW165/I165*100</f>
        <v>6.9315545851528393</v>
      </c>
      <c r="AY165" s="100">
        <v>1.2</v>
      </c>
      <c r="AZ165" s="100">
        <v>58.430000000000007</v>
      </c>
      <c r="BA165" s="100">
        <v>-6.01</v>
      </c>
      <c r="BB165" s="100">
        <v>4.67</v>
      </c>
      <c r="BC165" s="100">
        <v>21.97</v>
      </c>
      <c r="BE165" s="12">
        <v>2005</v>
      </c>
      <c r="BF165" s="12">
        <f>IF(BE165&gt;2020,0,IF(BE165&gt;2008,1,IF(BE165&gt;2001,2,IF(BE165&gt;1990,3,IF(BE165&gt;1980,4,IF(BE165&gt;1973,5,IF(BE165&gt;1970,6,IF(BE165&gt;1960,7,IF(BE165&gt;1958,8,IF(BE165&gt;1953,9,10))))))))))</f>
        <v>2</v>
      </c>
      <c r="BG165" s="100">
        <v>7.35</v>
      </c>
      <c r="BH165" t="s">
        <v>121</v>
      </c>
      <c r="BI165" t="s">
        <v>122</v>
      </c>
    </row>
    <row r="166" spans="1:61" ht="11.25" customHeight="1" x14ac:dyDescent="0.2">
      <c r="A166" s="55" t="s">
        <v>256</v>
      </c>
      <c r="B166" s="55" t="s">
        <v>257</v>
      </c>
      <c r="C166" s="156" t="s">
        <v>116</v>
      </c>
      <c r="D166" s="98" t="s">
        <v>117</v>
      </c>
      <c r="E166" s="157">
        <v>44</v>
      </c>
      <c r="F166" s="2">
        <v>64</v>
      </c>
      <c r="G166" s="2" t="s">
        <v>146</v>
      </c>
      <c r="H166" s="2" t="s">
        <v>146</v>
      </c>
      <c r="I166" s="100">
        <v>204.63</v>
      </c>
      <c r="J166" s="101">
        <f>(M166/I166)*100</f>
        <v>1.0164687484728536</v>
      </c>
      <c r="K166" s="104">
        <v>0.52</v>
      </c>
      <c r="L166" s="71">
        <v>4</v>
      </c>
      <c r="M166" s="28">
        <f>K166*L166</f>
        <v>2.08</v>
      </c>
      <c r="N166" s="103" t="s">
        <v>258</v>
      </c>
      <c r="O166" s="104">
        <v>0.45</v>
      </c>
      <c r="P166" s="158">
        <v>46248</v>
      </c>
      <c r="Q166" s="158">
        <v>46280</v>
      </c>
      <c r="R166" s="28">
        <f>(K166-O166)/O166*100</f>
        <v>15.555555555555555</v>
      </c>
      <c r="S166" s="105">
        <f>IF(INDEX(Historical!$D$7:$D1210,MATCH(B166,Historical!$B$7:$B$1062,0))=0,"n/a",(INDEX(Historical!$C$7:$C$1062,MATCH(B166,Historical!$B$7:$B$1062,0))/INDEX(Historical!$D$7:$D$1062,MATCH(B166,Historical!$B$7:$B$1062,0))-1)*100)</f>
        <v>15.463917525773185</v>
      </c>
      <c r="T166" s="105">
        <f>IF(INDEX(Historical!$F$7:$F$1062,MATCH(B166,Historical!$B$7:$B$1062,0))=0,"n/a",((INDEX(Historical!$C$7:$C$1062,MATCH(B166,Historical!$B$7:$B$1062,0))/INDEX(Historical!$F$7:$F$1062,MATCH(B166,Historical!$B$7:$B$1062,0)))^(1/3)-1)*100)</f>
        <v>16.960709528514649</v>
      </c>
      <c r="U166" s="105">
        <f>IF(INDEX(Historical!$H$7:$H$1062,MATCH(B166,Historical!$B$7:$B$1062,0))=0,"n/a",((INDEX(Historical!$C$7:$C$1062,MATCH(B166,Historical!$B$7:$B$1062,0))/INDEX(Historical!$H$7:$H$1062,MATCH(B166,Historical!$B$7:$B$1062,0)))^(1/5)-1)*100)</f>
        <v>19.050874698456923</v>
      </c>
      <c r="V166" s="105">
        <f>IF(INDEX(Historical!$M$7:$M$1062,MATCH(B166,Historical!$B$7:$B$1062,0))=0,"n/a",((INDEX(Historical!$C$7:$C$1062,MATCH(B166,Historical!$B$7:$B$1062,0))/INDEX(Historical!$M$7:$M$1062,MATCH(B166,Historical!$B$7:$B$1062,0)))^(1/10)-1)*100)</f>
        <v>20.397646461855356</v>
      </c>
      <c r="W166" s="106">
        <f>IF(OR(U166&lt;=0,U166="n/a",V166&lt;=0,V166="n/a"),"n/a",U166/V166)</f>
        <v>0.93397415893461211</v>
      </c>
      <c r="X166" s="107">
        <f>IF(OR(AJ166&lt;=0,AJ166="n/a",U166&lt;=0,U166="n/a"),"n/a",U166/AJ166)</f>
        <v>1.3715532540285762</v>
      </c>
      <c r="Y166" s="123"/>
      <c r="Z166" s="101">
        <f>IF(OR(AC166&lt;0.01,AC166="n/a"),"n/a",M166/AC166*100)</f>
        <v>42.36252545824847</v>
      </c>
      <c r="AA166" s="109">
        <f>IF(OR(AC166&lt;0.01,AC166="n/a"),"n/a",I166/AC166)</f>
        <v>41.676171079429736</v>
      </c>
      <c r="AB166" s="71">
        <v>5</v>
      </c>
      <c r="AC166" s="100">
        <v>4.91</v>
      </c>
      <c r="AD166" s="100">
        <v>3.04</v>
      </c>
      <c r="AE166" s="100">
        <v>7.27</v>
      </c>
      <c r="AF166" s="100">
        <v>15.93</v>
      </c>
      <c r="AG166" s="100">
        <v>40.58</v>
      </c>
      <c r="AH166" s="100">
        <v>11.27</v>
      </c>
      <c r="AI166" s="100">
        <v>11.16</v>
      </c>
      <c r="AJ166" s="100">
        <v>13.889999999999999</v>
      </c>
      <c r="AK166" s="100">
        <v>11</v>
      </c>
      <c r="AL166" s="100">
        <v>81890</v>
      </c>
      <c r="AM166" s="100">
        <v>14.44</v>
      </c>
      <c r="AN166" s="100">
        <v>0.53</v>
      </c>
      <c r="AO166" s="110">
        <f>IF(U166="n/a","n/a",IF(AA166&lt;0,"n/a",IF(AA166="n/a","n/a",J166+U166-AA166)))</f>
        <v>-21.60882763249996</v>
      </c>
      <c r="AP166" s="111">
        <f>IF(U166="n/a","n/a",J166+U166)</f>
        <v>20.067343446929776</v>
      </c>
      <c r="AQ166" s="112">
        <f>IF(OR(AC166&lt;0.01,AC166="n/a",AF166="n/a"),"n/a",(I166/SQRT(22.5*AC166*(I166/AF166))-1)*100)</f>
        <v>443.20096763754248</v>
      </c>
      <c r="AR166" s="101">
        <f>INDEX(Historical!$C$7:$C$1063,MATCH(B166,Historical!$B$7:$B$1063,0))*IF(AH166="n/a",1.03,IF(AH166&lt;0,1.01,IF(AH166&gt;10,1.1,(1+AH166/100))))</f>
        <v>1.8480000000000001</v>
      </c>
      <c r="AS166" s="109">
        <f>IF($AI166="n/a",1.03*AR166,IF($AI166&lt;0,1.01*AR166,IF($AI166&gt;10,1.1*AR166,(1+$AI166/100)*AR166)))</f>
        <v>2.0328000000000004</v>
      </c>
      <c r="AT166" s="109">
        <f>IF($AK166="n/a",1.03*AS166,IF($AK166&lt;0,1.01*AS166,IF($AK166&gt;10,1.1*AS166,(1+$AK166/100)*AS166)))</f>
        <v>2.2360800000000007</v>
      </c>
      <c r="AU166" s="109">
        <f>IF($AK166="n/a",1.03*AT166,IF($AK166&lt;0,1.01*AT166,IF($AK166&gt;10,1.1*AT166,(1+$AK166/100)*AT166)))</f>
        <v>2.4596880000000012</v>
      </c>
      <c r="AV166" s="109">
        <f>IF($AK166="n/a",1.03*AU166,IF($AK166&lt;0,1.01*AU166,IF($AK166&gt;10,1.1*AU166,(1+$AK166/100)*AU166)))</f>
        <v>2.7056568000000016</v>
      </c>
      <c r="AW166" s="109">
        <f>SUM(AR166:AV166)</f>
        <v>11.282224800000005</v>
      </c>
      <c r="AX166" s="113">
        <f>AW166/I166*100</f>
        <v>5.5134754434833626</v>
      </c>
      <c r="AY166" s="100">
        <v>0.9</v>
      </c>
      <c r="AZ166" s="100">
        <v>26.97</v>
      </c>
      <c r="BA166" s="100">
        <v>-9.76</v>
      </c>
      <c r="BB166" s="100">
        <v>11.86</v>
      </c>
      <c r="BC166" s="100">
        <v>10.65</v>
      </c>
      <c r="BE166" s="12">
        <v>1984</v>
      </c>
      <c r="BF166" s="12">
        <f>IF(BE166&gt;2020,0,IF(BE166&gt;2008,1,IF(BE166&gt;2001,2,IF(BE166&gt;1990,3,IF(BE166&gt;1980,4,IF(BE166&gt;1973,5,IF(BE166&gt;1970,6,IF(BE166&gt;1960,7,IF(BE166&gt;1958,8,IF(BE166&gt;1953,9,10))))))))))</f>
        <v>4</v>
      </c>
      <c r="BG166" s="100">
        <v>18.940000000000001</v>
      </c>
      <c r="BH166" t="s">
        <v>121</v>
      </c>
      <c r="BI166" t="s">
        <v>122</v>
      </c>
    </row>
    <row r="167" spans="1:61" ht="11.25" customHeight="1" x14ac:dyDescent="0.2">
      <c r="A167" s="55" t="s">
        <v>259</v>
      </c>
      <c r="B167" s="55" t="s">
        <v>260</v>
      </c>
      <c r="C167" s="156" t="s">
        <v>134</v>
      </c>
      <c r="D167" s="98" t="s">
        <v>157</v>
      </c>
      <c r="E167" s="157">
        <v>46</v>
      </c>
      <c r="F167" s="2">
        <v>59</v>
      </c>
      <c r="G167" s="2" t="s">
        <v>119</v>
      </c>
      <c r="H167" s="2" t="s">
        <v>146</v>
      </c>
      <c r="I167" s="100">
        <v>78.45</v>
      </c>
      <c r="J167" s="101">
        <f>(M167/I167)*100</f>
        <v>3.3142128744423198</v>
      </c>
      <c r="K167" s="104">
        <v>0.65</v>
      </c>
      <c r="L167" s="71">
        <v>4</v>
      </c>
      <c r="M167" s="28">
        <f>K167*L167</f>
        <v>2.6</v>
      </c>
      <c r="N167" s="103" t="s">
        <v>131</v>
      </c>
      <c r="O167" s="104">
        <v>0.53</v>
      </c>
      <c r="P167" s="158">
        <v>46280</v>
      </c>
      <c r="Q167" s="158">
        <v>46296</v>
      </c>
      <c r="R167" s="28">
        <f>(K167-O167)/O167*100</f>
        <v>22.641509433962263</v>
      </c>
      <c r="S167" s="105">
        <f>IF(INDEX(Historical!$D$7:$D1211,MATCH(B167,Historical!$B$7:$B$1062,0))=0,"n/a",(INDEX(Historical!$C$7:$C$1062,MATCH(B167,Historical!$B$7:$B$1062,0))/INDEX(Historical!$D$7:$D$1062,MATCH(B167,Historical!$B$7:$B$1062,0))-1)*100)</f>
        <v>4.8648648648648596</v>
      </c>
      <c r="T167" s="105">
        <f>IF(INDEX(Historical!$F$7:$F$1062,MATCH(B167,Historical!$B$7:$B$1062,0))=0,"n/a",((INDEX(Historical!$C$7:$C$1062,MATCH(B167,Historical!$B$7:$B$1062,0))/INDEX(Historical!$F$7:$F$1062,MATCH(B167,Historical!$B$7:$B$1062,0)))^(1/3)-1)*100)</f>
        <v>5.759476873318059</v>
      </c>
      <c r="U167" s="105">
        <f>IF(INDEX(Historical!$H$7:$H$1062,MATCH(B167,Historical!$B$7:$B$1062,0))=0,"n/a",((INDEX(Historical!$C$7:$C$1062,MATCH(B167,Historical!$B$7:$B$1062,0))/INDEX(Historical!$H$7:$H$1062,MATCH(B167,Historical!$B$7:$B$1062,0)))^(1/5)-1)*100)</f>
        <v>4.9316198611353279</v>
      </c>
      <c r="V167" s="105">
        <f>IF(INDEX(Historical!$M$7:$M$1062,MATCH(B167,Historical!$B$7:$B$1062,0))=0,"n/a",((INDEX(Historical!$C$7:$C$1062,MATCH(B167,Historical!$B$7:$B$1062,0))/INDEX(Historical!$M$7:$M$1062,MATCH(B167,Historical!$B$7:$B$1062,0)))^(1/10)-1)*100)</f>
        <v>4.8338742603001084</v>
      </c>
      <c r="W167" s="106">
        <f>IF(OR(U167&lt;=0,U167="n/a",V167&lt;=0,V167="n/a"),"n/a",U167/V167)</f>
        <v>1.0202209647110578</v>
      </c>
      <c r="X167" s="107">
        <f>IF(OR(AJ167&lt;=0,AJ167="n/a",U167&lt;=0,U167="n/a"),"n/a",U167/AJ167)</f>
        <v>0.48587387794436726</v>
      </c>
      <c r="Y167" s="170"/>
      <c r="Z167" s="101">
        <f>IF(OR(AC167&lt;0.01,AC167="n/a"),"n/a",M167/AC167*100)</f>
        <v>43.478260869565219</v>
      </c>
      <c r="AA167" s="109">
        <f>IF(OR(AC167&lt;0.01,AC167="n/a"),"n/a",I167/AC167)</f>
        <v>13.118729096989966</v>
      </c>
      <c r="AB167" s="71">
        <v>12</v>
      </c>
      <c r="AC167" s="100">
        <v>5.98</v>
      </c>
      <c r="AD167" s="100" t="s">
        <v>142</v>
      </c>
      <c r="AE167" s="100">
        <v>3.38</v>
      </c>
      <c r="AF167" s="100">
        <v>1.6</v>
      </c>
      <c r="AG167" s="100">
        <v>12.72</v>
      </c>
      <c r="AH167" s="100">
        <v>17.62</v>
      </c>
      <c r="AI167" s="100">
        <v>1.3599999999999999</v>
      </c>
      <c r="AJ167" s="100">
        <v>10.15</v>
      </c>
      <c r="AK167" s="100" t="s">
        <v>142</v>
      </c>
      <c r="AL167" s="100">
        <v>1420</v>
      </c>
      <c r="AM167" s="100">
        <v>2.62</v>
      </c>
      <c r="AN167" s="100">
        <v>0.42</v>
      </c>
      <c r="AO167" s="110">
        <f>IF(U167="n/a","n/a",IF(AA167&lt;0,"n/a",IF(AA167="n/a","n/a",J167+U167-AA167)))</f>
        <v>-4.8728963614123195</v>
      </c>
      <c r="AP167" s="111">
        <f>IF(U167="n/a","n/a",J167+U167)</f>
        <v>8.2458327355776468</v>
      </c>
      <c r="AQ167" s="112">
        <f>IF(OR(AC167&lt;0.01,AC167="n/a",AF167="n/a"),"n/a",(I167/SQRT(22.5*AC167*(I167/AF167))-1)*100)</f>
        <v>-3.4139035651290062</v>
      </c>
      <c r="AR167" s="101">
        <f>INDEX(Historical!$C$7:$C$1063,MATCH(B167,Historical!$B$7:$B$1063,0))*IF(AH167="n/a",1.03,IF(AH167&lt;0,1.01,IF(AH167&gt;10,1.1,(1+AH167/100))))</f>
        <v>2.1339999999999999</v>
      </c>
      <c r="AS167" s="109">
        <f>IF($AI167="n/a",1.03*AR167,IF($AI167&lt;0,1.01*AR167,IF($AI167&gt;10,1.1*AR167,(1+$AI167/100)*AR167)))</f>
        <v>2.1630224</v>
      </c>
      <c r="AT167" s="109">
        <f>IF($AK167="n/a",1.03*AS167,IF($AK167&lt;0,1.01*AS167,IF($AK167&gt;10,1.1*AS167,(1+$AK167/100)*AS167)))</f>
        <v>2.2279130720000002</v>
      </c>
      <c r="AU167" s="109">
        <f>IF($AK167="n/a",1.03*AT167,IF($AK167&lt;0,1.01*AT167,IF($AK167&gt;10,1.1*AT167,(1+$AK167/100)*AT167)))</f>
        <v>2.2947504641600003</v>
      </c>
      <c r="AV167" s="109">
        <f>IF($AK167="n/a",1.03*AU167,IF($AK167&lt;0,1.01*AU167,IF($AK167&gt;10,1.1*AU167,(1+$AK167/100)*AU167)))</f>
        <v>2.3635929780848004</v>
      </c>
      <c r="AW167" s="109">
        <f>SUM(AR167:AV167)</f>
        <v>11.183278914244799</v>
      </c>
      <c r="AX167" s="113">
        <f>AW167/I167*100</f>
        <v>14.255294983103632</v>
      </c>
      <c r="AY167" s="100">
        <v>0.55000000000000004</v>
      </c>
      <c r="AZ167" s="100">
        <v>56.120000000000005</v>
      </c>
      <c r="BA167" s="100">
        <v>-1.43</v>
      </c>
      <c r="BB167" s="100">
        <v>10.01</v>
      </c>
      <c r="BC167" s="100">
        <v>25.31</v>
      </c>
      <c r="BE167" s="12">
        <v>1981</v>
      </c>
      <c r="BF167" s="12">
        <f>IF(BE167&gt;2020,0,IF(BE167&gt;2008,1,IF(BE167&gt;2001,2,IF(BE167&gt;1990,3,IF(BE167&gt;1980,4,IF(BE167&gt;1973,5,IF(BE167&gt;1970,6,IF(BE167&gt;1960,7,IF(BE167&gt;1958,8,IF(BE167&gt;1953,9,10))))))))))</f>
        <v>4</v>
      </c>
      <c r="BG167" s="100">
        <v>1.6099999999999999</v>
      </c>
      <c r="BH167" t="s">
        <v>121</v>
      </c>
      <c r="BI167" t="s">
        <v>122</v>
      </c>
    </row>
    <row r="168" spans="1:61" ht="11.25" customHeight="1" x14ac:dyDescent="0.2">
      <c r="A168" s="149" t="s">
        <v>755</v>
      </c>
      <c r="B168" s="55" t="s">
        <v>756</v>
      </c>
      <c r="C168" s="156" t="s">
        <v>300</v>
      </c>
      <c r="D168" s="98" t="s">
        <v>518</v>
      </c>
      <c r="E168" s="157">
        <v>13</v>
      </c>
      <c r="F168" s="2">
        <v>435</v>
      </c>
      <c r="G168" s="2" t="s">
        <v>146</v>
      </c>
      <c r="H168" s="2" t="s">
        <v>146</v>
      </c>
      <c r="I168" s="100">
        <v>41.94</v>
      </c>
      <c r="J168" s="101">
        <f>(M168/I168)*100</f>
        <v>3.7195994277539342</v>
      </c>
      <c r="K168" s="104">
        <v>0.39</v>
      </c>
      <c r="L168" s="2">
        <v>4</v>
      </c>
      <c r="M168" s="28">
        <f>K168*L168</f>
        <v>1.56</v>
      </c>
      <c r="N168" s="2" t="s">
        <v>209</v>
      </c>
      <c r="O168" s="104">
        <v>0.33500000000000002</v>
      </c>
      <c r="P168" s="158">
        <v>46112</v>
      </c>
      <c r="Q168" s="158">
        <v>46127</v>
      </c>
      <c r="R168" s="28">
        <f>(K168-O168)/O168*100</f>
        <v>16.417910447761191</v>
      </c>
      <c r="S168" s="105">
        <f>IF(INDEX(Historical!$D$7:$D1213,MATCH(B168,Historical!$B$7:$B$1062,0))=0,"n/a",(INDEX(Historical!$C$7:$C$1062,MATCH(B168,Historical!$B$7:$B$1062,0))/INDEX(Historical!$D$7:$D$1062,MATCH(B168,Historical!$B$7:$B$1062,0))-1)*100)</f>
        <v>12.608695652173907</v>
      </c>
      <c r="T168" s="105">
        <f>IF(INDEX(Historical!$F$7:$F$1062,MATCH(B168,Historical!$B$7:$B$1062,0))=0,"n/a",((INDEX(Historical!$C$7:$C$1062,MATCH(B168,Historical!$B$7:$B$1062,0))/INDEX(Historical!$F$7:$F$1062,MATCH(B168,Historical!$B$7:$B$1062,0)))^(1/3)-1)*100)</f>
        <v>5.9126310597734433</v>
      </c>
      <c r="U168" s="105">
        <f>IF(INDEX(Historical!$H$7:$H$1062,MATCH(B168,Historical!$B$7:$B$1062,0))=0,"n/a",((INDEX(Historical!$C$7:$C$1062,MATCH(B168,Historical!$B$7:$B$1062,0))/INDEX(Historical!$H$7:$H$1062,MATCH(B168,Historical!$B$7:$B$1062,0)))^(1/5)-1)*100)</f>
        <v>5.8407797058888322</v>
      </c>
      <c r="V168" s="105">
        <f>IF(INDEX(Historical!$M$7:$M$1062,MATCH(B168,Historical!$B$7:$B$1062,0))=0,"n/a",((INDEX(Historical!$C$7:$C$1062,MATCH(B168,Historical!$B$7:$B$1062,0))/INDEX(Historical!$M$7:$M$1062,MATCH(B168,Historical!$B$7:$B$1062,0)))^(1/10)-1)*100)</f>
        <v>7.3022872450654308</v>
      </c>
      <c r="W168" s="106">
        <f>IF(OR(U168&lt;=0,U168="n/a",V168&lt;=0,V168="n/a"),"n/a",U168/V168)</f>
        <v>0.79985619708890221</v>
      </c>
      <c r="X168" s="107">
        <f>IF(OR(AJ168&lt;=0,AJ168="n/a",U168&lt;=0,U168="n/a"),"n/a",U168/AJ168)</f>
        <v>0.44552095391981938</v>
      </c>
      <c r="Z168" s="101">
        <f>IF(OR(AC168&lt;0.01,AC168="n/a"),"n/a",M168/AC168*100)</f>
        <v>100</v>
      </c>
      <c r="AA168" s="109">
        <f>IF(OR(AC168&lt;0.01,AC168="n/a"),"n/a",I168/AC168)</f>
        <v>26.884615384615383</v>
      </c>
      <c r="AB168" s="71">
        <v>12</v>
      </c>
      <c r="AC168" s="100">
        <v>1.56</v>
      </c>
      <c r="AD168" s="100">
        <v>8.75</v>
      </c>
      <c r="AE168" s="100">
        <v>18.95</v>
      </c>
      <c r="AF168" s="100">
        <v>2.2999999999999998</v>
      </c>
      <c r="AG168" s="100">
        <v>9.4700000000000006</v>
      </c>
      <c r="AH168" s="100">
        <v>-4.66</v>
      </c>
      <c r="AI168" s="100">
        <v>7.42</v>
      </c>
      <c r="AJ168" s="100">
        <v>13.11</v>
      </c>
      <c r="AK168" s="100">
        <v>2.98</v>
      </c>
      <c r="AL168" s="100">
        <v>9910</v>
      </c>
      <c r="AM168" s="100">
        <v>0.77999999999999992</v>
      </c>
      <c r="AN168" s="100">
        <v>0.22</v>
      </c>
      <c r="AO168" s="110">
        <f>IF(U168="n/a","n/a",IF(AA168&lt;0,"n/a",IF(AA168="n/a","n/a",J168+U168-AA168)))</f>
        <v>-17.324236250972618</v>
      </c>
      <c r="AP168" s="111">
        <f>IF(U168="n/a","n/a",J168+U168)</f>
        <v>9.5603791336427655</v>
      </c>
      <c r="AQ168" s="112">
        <f>IF(OR(AC168&lt;0.01,AC168="n/a",AF168="n/a"),"n/a",(I168/SQRT(22.5*AC168*(I168/AF168))-1)*100)</f>
        <v>65.777113263717069</v>
      </c>
      <c r="AR168" s="101">
        <f>INDEX(Historical!$C$7:$C$1063,MATCH(B168,Historical!$B$7:$B$1063,0))*IF(AH168="n/a",1.03,IF(AH168&lt;0,1.01,IF(AH168&gt;10,1.1,(1+AH168/100))))</f>
        <v>1.3079499999999999</v>
      </c>
      <c r="AS168" s="109">
        <f>IF($AI168="n/a",1.03*AR168,IF($AI168&lt;0,1.01*AR168,IF($AI168&gt;10,1.1*AR168,(1+$AI168/100)*AR168)))</f>
        <v>1.40499989</v>
      </c>
      <c r="AT168" s="109">
        <f>IF($AK168="n/a",1.03*AS168,IF($AK168&lt;0,1.01*AS168,IF($AK168&gt;10,1.1*AS168,(1+$AK168/100)*AS168)))</f>
        <v>1.4468688867220001</v>
      </c>
      <c r="AU168" s="109">
        <f>IF($AK168="n/a",1.03*AT168,IF($AK168&lt;0,1.01*AT168,IF($AK168&gt;10,1.1*AT168,(1+$AK168/100)*AT168)))</f>
        <v>1.4899855795463157</v>
      </c>
      <c r="AV168" s="109">
        <f>IF($AK168="n/a",1.03*AU168,IF($AK168&lt;0,1.01*AU168,IF($AK168&gt;10,1.1*AU168,(1+$AK168/100)*AU168)))</f>
        <v>1.534387149816796</v>
      </c>
      <c r="AW168" s="109">
        <f>SUM(AR168:AV168)</f>
        <v>7.1841915060851118</v>
      </c>
      <c r="AX168" s="113">
        <f>AW168/I168*100</f>
        <v>17.129688855710807</v>
      </c>
      <c r="AY168" s="100">
        <v>0.77</v>
      </c>
      <c r="AZ168" s="100">
        <v>33.869999999999997</v>
      </c>
      <c r="BA168" s="100">
        <v>-3.85</v>
      </c>
      <c r="BB168" s="100">
        <v>4.2799999999999994</v>
      </c>
      <c r="BC168" s="100">
        <v>9.1800000000000015</v>
      </c>
      <c r="BE168" s="12">
        <v>2014</v>
      </c>
      <c r="BF168" s="12">
        <f>IF(BE168&gt;2020,0,IF(BE168&gt;2008,1,IF(BE168&gt;2001,2,IF(BE168&gt;1990,3,IF(BE168&gt;1980,4,IF(BE168&gt;1973,5,IF(BE168&gt;1970,6,IF(BE168&gt;1960,7,IF(BE168&gt;1958,8,IF(BE168&gt;1953,9,10))))))))))</f>
        <v>1</v>
      </c>
      <c r="BG168" s="100">
        <v>7.33</v>
      </c>
      <c r="BH168" t="s">
        <v>121</v>
      </c>
      <c r="BI168" t="s">
        <v>302</v>
      </c>
    </row>
    <row r="169" spans="1:61" ht="11.25" customHeight="1" x14ac:dyDescent="0.2">
      <c r="A169" s="55" t="s">
        <v>1431</v>
      </c>
      <c r="B169" s="55" t="s">
        <v>1432</v>
      </c>
      <c r="C169" s="156" t="s">
        <v>198</v>
      </c>
      <c r="D169" s="98" t="s">
        <v>348</v>
      </c>
      <c r="E169" s="157">
        <v>7</v>
      </c>
      <c r="F169" s="2">
        <v>603</v>
      </c>
      <c r="G169" s="2" t="s">
        <v>146</v>
      </c>
      <c r="H169" s="2" t="s">
        <v>146</v>
      </c>
      <c r="I169" s="100">
        <v>55.33</v>
      </c>
      <c r="J169" s="101">
        <f>(M169/I169)*100</f>
        <v>2.3856858846918492</v>
      </c>
      <c r="K169" s="104">
        <v>0.33</v>
      </c>
      <c r="L169" s="71">
        <v>4</v>
      </c>
      <c r="M169" s="28">
        <f>K169*L169</f>
        <v>1.32</v>
      </c>
      <c r="N169" s="103" t="s">
        <v>585</v>
      </c>
      <c r="O169" s="104">
        <v>0.31</v>
      </c>
      <c r="P169" s="158">
        <v>46071</v>
      </c>
      <c r="Q169" s="158">
        <v>46079</v>
      </c>
      <c r="R169" s="28">
        <f>(K169-O169)/O169*100</f>
        <v>6.4516129032258114</v>
      </c>
      <c r="S169" s="105">
        <f>IF(INDEX(Historical!$D$7:$D1214,MATCH(B169,Historical!$B$7:$B$1062,0))=0,"n/a",(INDEX(Historical!$C$7:$C$1062,MATCH(B169,Historical!$B$7:$B$1062,0))/INDEX(Historical!$D$7:$D$1062,MATCH(B169,Historical!$B$7:$B$1062,0))-1)*100)</f>
        <v>3.3333333333333437</v>
      </c>
      <c r="T169" s="105">
        <f>IF(INDEX(Historical!$F$7:$F$1062,MATCH(B169,Historical!$B$7:$B$1062,0))=0,"n/a",((INDEX(Historical!$C$7:$C$1062,MATCH(B169,Historical!$B$7:$B$1062,0))/INDEX(Historical!$F$7:$F$1062,MATCH(B169,Historical!$B$7:$B$1062,0)))^(1/3)-1)*100)</f>
        <v>4.7126884130464397</v>
      </c>
      <c r="U169" s="105">
        <f>IF(INDEX(Historical!$H$7:$H$1062,MATCH(B169,Historical!$B$7:$B$1062,0))=0,"n/a",((INDEX(Historical!$C$7:$C$1062,MATCH(B169,Historical!$B$7:$B$1062,0))/INDEX(Historical!$H$7:$H$1062,MATCH(B169,Historical!$B$7:$B$1062,0)))^(1/5)-1)*100)</f>
        <v>7.0995886039598277</v>
      </c>
      <c r="V169" s="105" t="str">
        <f>IF(INDEX(Historical!$M$7:$M$1062,MATCH(B169,Historical!$B$7:$B$1062,0))=0,"n/a",((INDEX(Historical!$C$7:$C$1062,MATCH(B169,Historical!$B$7:$B$1062,0))/INDEX(Historical!$M$7:$M$1062,MATCH(B169,Historical!$B$7:$B$1062,0)))^(1/10)-1)*100)</f>
        <v>n/a</v>
      </c>
      <c r="W169" s="106" t="str">
        <f>IF(OR(U169&lt;=0,U169="n/a",V169&lt;=0,V169="n/a"),"n/a",U169/V169)</f>
        <v>n/a</v>
      </c>
      <c r="X169" s="107">
        <f>IF(OR(AJ169&lt;=0,AJ169="n/a",U169&lt;=0,U169="n/a"),"n/a",U169/AJ169)</f>
        <v>0.58529172332727353</v>
      </c>
      <c r="Y169" s="55"/>
      <c r="Z169" s="101">
        <f>IF(OR(AC169&lt;0.01,AC169="n/a"),"n/a",M169/AC169*100)</f>
        <v>28.326180257510732</v>
      </c>
      <c r="AA169" s="109">
        <f>IF(OR(AC169&lt;0.01,AC169="n/a"),"n/a",I169/AC169)</f>
        <v>11.873390557939913</v>
      </c>
      <c r="AB169" s="71">
        <v>12</v>
      </c>
      <c r="AC169" s="100">
        <v>4.66</v>
      </c>
      <c r="AD169" s="100">
        <v>0.92</v>
      </c>
      <c r="AE169" s="100">
        <v>1.1499999999999999</v>
      </c>
      <c r="AF169" s="100">
        <v>1.73</v>
      </c>
      <c r="AG169" s="100">
        <v>14.92</v>
      </c>
      <c r="AH169" s="100">
        <v>8.7099999999999991</v>
      </c>
      <c r="AI169" s="100">
        <v>9.76</v>
      </c>
      <c r="AJ169" s="100">
        <v>12.13</v>
      </c>
      <c r="AK169" s="100">
        <v>9.58</v>
      </c>
      <c r="AL169" s="100">
        <v>24920</v>
      </c>
      <c r="AM169" s="100">
        <v>0.49</v>
      </c>
      <c r="AN169" s="100">
        <v>0.14000000000000001</v>
      </c>
      <c r="AO169" s="110">
        <f>IF(U169="n/a","n/a",IF(AA169&lt;0,"n/a",IF(AA169="n/a","n/a",J169+U169-AA169)))</f>
        <v>-2.3881160692882375</v>
      </c>
      <c r="AP169" s="111">
        <f>IF(U169="n/a","n/a",J169+U169)</f>
        <v>9.485274488651676</v>
      </c>
      <c r="AQ169" s="112">
        <f>IF(OR(AC169&lt;0.01,AC169="n/a",AF169="n/a"),"n/a",(I169/SQRT(22.5*AC169*(I169/AF169))-1)*100)</f>
        <v>-4.4525349711555968</v>
      </c>
      <c r="AR169" s="101">
        <f>INDEX(Historical!$C$7:$C$1063,MATCH(B169,Historical!$B$7:$B$1063,0))*IF(AH169="n/a",1.03,IF(AH169&lt;0,1.01,IF(AH169&gt;10,1.1,(1+AH169/100))))</f>
        <v>1.348004</v>
      </c>
      <c r="AS169" s="109">
        <f>IF($AI169="n/a",1.03*AR169,IF($AI169&lt;0,1.01*AR169,IF($AI169&gt;10,1.1*AR169,(1+$AI169/100)*AR169)))</f>
        <v>1.4795691903999999</v>
      </c>
      <c r="AT169" s="109">
        <f>IF($AK169="n/a",1.03*AS169,IF($AK169&lt;0,1.01*AS169,IF($AK169&gt;10,1.1*AS169,(1+$AK169/100)*AS169)))</f>
        <v>1.62131191884032</v>
      </c>
      <c r="AU169" s="109">
        <f>IF($AK169="n/a",1.03*AT169,IF($AK169&lt;0,1.01*AT169,IF($AK169&gt;10,1.1*AT169,(1+$AK169/100)*AT169)))</f>
        <v>1.7766336006652228</v>
      </c>
      <c r="AV169" s="109">
        <f>IF($AK169="n/a",1.03*AU169,IF($AK169&lt;0,1.01*AU169,IF($AK169&gt;10,1.1*AU169,(1+$AK169/100)*AU169)))</f>
        <v>1.9468350996089514</v>
      </c>
      <c r="AW169" s="109">
        <f>SUM(AR169:AV169)</f>
        <v>8.1723538095144939</v>
      </c>
      <c r="AX169" s="113">
        <f>AW169/I169*100</f>
        <v>14.770203884898777</v>
      </c>
      <c r="AY169" s="100">
        <v>0.79</v>
      </c>
      <c r="AZ169" s="100">
        <v>49.21</v>
      </c>
      <c r="BA169" s="100">
        <v>-36.43</v>
      </c>
      <c r="BB169" s="100">
        <v>16.3</v>
      </c>
      <c r="BC169" s="100">
        <v>-13.62</v>
      </c>
      <c r="BE169" s="12">
        <v>2020</v>
      </c>
      <c r="BF169" s="12">
        <f>IF(BE169&gt;2020,0,IF(BE169&gt;2008,1,IF(BE169&gt;2001,2,IF(BE169&gt;1990,3,IF(BE169&gt;1980,4,IF(BE169&gt;1973,5,IF(BE169&gt;1970,6,IF(BE169&gt;1960,7,IF(BE169&gt;1958,8,IF(BE169&gt;1953,9,10))))))))))</f>
        <v>1</v>
      </c>
      <c r="BG169" s="100">
        <v>10.83</v>
      </c>
      <c r="BH169" t="s">
        <v>121</v>
      </c>
      <c r="BI169" t="s">
        <v>122</v>
      </c>
    </row>
    <row r="170" spans="1:61" ht="11.25" customHeight="1" x14ac:dyDescent="0.2">
      <c r="A170" s="116" t="s">
        <v>1433</v>
      </c>
      <c r="B170" s="55" t="s">
        <v>1434</v>
      </c>
      <c r="C170" s="156" t="s">
        <v>139</v>
      </c>
      <c r="D170" s="98" t="s">
        <v>140</v>
      </c>
      <c r="E170" s="157">
        <v>7</v>
      </c>
      <c r="F170" s="2">
        <v>588</v>
      </c>
      <c r="G170" s="2" t="s">
        <v>146</v>
      </c>
      <c r="H170" s="2" t="s">
        <v>146</v>
      </c>
      <c r="I170" s="100">
        <v>78.709999999999994</v>
      </c>
      <c r="J170" s="101">
        <f>(M170/I170)*100</f>
        <v>0.91475034938381405</v>
      </c>
      <c r="K170" s="104">
        <v>0.18</v>
      </c>
      <c r="L170" s="71">
        <v>4</v>
      </c>
      <c r="M170" s="28">
        <f>K170*L170</f>
        <v>0.72</v>
      </c>
      <c r="N170" s="103" t="s">
        <v>158</v>
      </c>
      <c r="O170" s="104">
        <v>0.17</v>
      </c>
      <c r="P170" s="158">
        <v>45902</v>
      </c>
      <c r="Q170" s="158">
        <v>45915</v>
      </c>
      <c r="R170" s="28">
        <f>(K170-O170)/O170*100</f>
        <v>5.8823529411764595</v>
      </c>
      <c r="S170" s="105">
        <f>IF(INDEX(Historical!$D$7:$D1215,MATCH(B170,Historical!$B$7:$B$1062,0))=0,"n/a",(INDEX(Historical!$C$7:$C$1062,MATCH(B170,Historical!$B$7:$B$1062,0))/INDEX(Historical!$D$7:$D$1062,MATCH(B170,Historical!$B$7:$B$1062,0))-1)*100)</f>
        <v>6.0606060606060552</v>
      </c>
      <c r="T170" s="105">
        <f>IF(INDEX(Historical!$F$7:$F$1062,MATCH(B170,Historical!$B$7:$B$1062,0))=0,"n/a",((INDEX(Historical!$C$7:$C$1062,MATCH(B170,Historical!$B$7:$B$1062,0))/INDEX(Historical!$F$7:$F$1062,MATCH(B170,Historical!$B$7:$B$1062,0)))^(1/3)-1)*100)</f>
        <v>6.469042607881903</v>
      </c>
      <c r="U170" s="105">
        <f>IF(INDEX(Historical!$H$7:$H$1062,MATCH(B170,Historical!$B$7:$B$1062,0))=0,"n/a",((INDEX(Historical!$C$7:$C$1062,MATCH(B170,Historical!$B$7:$B$1062,0))/INDEX(Historical!$H$7:$H$1062,MATCH(B170,Historical!$B$7:$B$1062,0)))^(1/5)-1)*100)</f>
        <v>6.1253020375036993</v>
      </c>
      <c r="V170" s="105" t="str">
        <f>IF(INDEX(Historical!$M$7:$M$1062,MATCH(B170,Historical!$B$7:$B$1062,0))=0,"n/a",((INDEX(Historical!$C$7:$C$1062,MATCH(B170,Historical!$B$7:$B$1062,0))/INDEX(Historical!$M$7:$M$1062,MATCH(B170,Historical!$B$7:$B$1062,0)))^(1/10)-1)*100)</f>
        <v>n/a</v>
      </c>
      <c r="W170" s="106" t="str">
        <f>IF(OR(U170&lt;=0,U170="n/a",V170&lt;=0,V170="n/a"),"n/a",U170/V170)</f>
        <v>n/a</v>
      </c>
      <c r="X170" s="107">
        <f>IF(OR(AJ170&lt;=0,AJ170="n/a",U170&lt;=0,U170="n/a"),"n/a",U170/AJ170)</f>
        <v>0.50580528798544178</v>
      </c>
      <c r="Y170" s="165"/>
      <c r="Z170" s="101">
        <f>IF(OR(AC170&lt;0.01,AC170="n/a"),"n/a",M170/AC170*100)</f>
        <v>47.682119205298015</v>
      </c>
      <c r="AA170" s="109">
        <f>IF(OR(AC170&lt;0.01,AC170="n/a"),"n/a",I170/AC170)</f>
        <v>52.125827814569533</v>
      </c>
      <c r="AB170" s="71">
        <v>12</v>
      </c>
      <c r="AC170" s="100">
        <v>1.51</v>
      </c>
      <c r="AD170" s="100">
        <v>1.6</v>
      </c>
      <c r="AE170" s="100">
        <v>2.96</v>
      </c>
      <c r="AF170" s="100">
        <v>2.09</v>
      </c>
      <c r="AG170" s="100">
        <v>4.25</v>
      </c>
      <c r="AH170" s="100">
        <v>12.790000000000001</v>
      </c>
      <c r="AI170" s="100">
        <v>10.57</v>
      </c>
      <c r="AJ170" s="100">
        <v>12.11</v>
      </c>
      <c r="AK170" s="100">
        <v>11.81</v>
      </c>
      <c r="AL170" s="100">
        <v>52640</v>
      </c>
      <c r="AM170" s="100">
        <v>0.15</v>
      </c>
      <c r="AN170" s="100">
        <v>0.19</v>
      </c>
      <c r="AO170" s="110">
        <f>IF(U170="n/a","n/a",IF(AA170&lt;0,"n/a",IF(AA170="n/a","n/a",J170+U170-AA170)))</f>
        <v>-45.085775427682023</v>
      </c>
      <c r="AP170" s="111">
        <f>IF(U170="n/a","n/a",J170+U170)</f>
        <v>7.0400523868875133</v>
      </c>
      <c r="AQ170" s="112">
        <f>IF(OR(AC170&lt;0.01,AC170="n/a",AF170="n/a"),"n/a",(I170/SQRT(22.5*AC170*(I170/AF170))-1)*100)</f>
        <v>120.04340999241268</v>
      </c>
      <c r="AR170" s="101">
        <f>INDEX(Historical!$C$7:$C$1063,MATCH(B170,Historical!$B$7:$B$1063,0))*IF(AH170="n/a",1.03,IF(AH170&lt;0,1.01,IF(AH170&gt;10,1.1,(1+AH170/100))))</f>
        <v>0.77</v>
      </c>
      <c r="AS170" s="109">
        <f>IF($AI170="n/a",1.03*AR170,IF($AI170&lt;0,1.01*AR170,IF($AI170&gt;10,1.1*AR170,(1+$AI170/100)*AR170)))</f>
        <v>0.84700000000000009</v>
      </c>
      <c r="AT170" s="109">
        <f>IF($AK170="n/a",1.03*AS170,IF($AK170&lt;0,1.01*AS170,IF($AK170&gt;10,1.1*AS170,(1+$AK170/100)*AS170)))</f>
        <v>0.93170000000000019</v>
      </c>
      <c r="AU170" s="109">
        <f>IF($AK170="n/a",1.03*AT170,IF($AK170&lt;0,1.01*AT170,IF($AK170&gt;10,1.1*AT170,(1+$AK170/100)*AT170)))</f>
        <v>1.0248700000000004</v>
      </c>
      <c r="AV170" s="109">
        <f>IF($AK170="n/a",1.03*AU170,IF($AK170&lt;0,1.01*AU170,IF($AK170&gt;10,1.1*AU170,(1+$AK170/100)*AU170)))</f>
        <v>1.1273570000000006</v>
      </c>
      <c r="AW170" s="109">
        <f>SUM(AR170:AV170)</f>
        <v>4.700927000000001</v>
      </c>
      <c r="AX170" s="113">
        <f>AW170/I170*100</f>
        <v>5.9724647439969525</v>
      </c>
      <c r="AY170" s="100">
        <v>0.56000000000000005</v>
      </c>
      <c r="AZ170" s="100">
        <v>30.020000000000003</v>
      </c>
      <c r="BA170" s="100">
        <v>-13.48</v>
      </c>
      <c r="BB170" s="100">
        <v>-4.01</v>
      </c>
      <c r="BC170" s="100">
        <v>4.6399999999999997</v>
      </c>
      <c r="BE170" s="12">
        <v>2019</v>
      </c>
      <c r="BF170" s="12">
        <f>IF(BE170&gt;2020,0,IF(BE170&gt;2008,1,IF(BE170&gt;2001,2,IF(BE170&gt;1990,3,IF(BE170&gt;1980,4,IF(BE170&gt;1973,5,IF(BE170&gt;1970,6,IF(BE170&gt;1960,7,IF(BE170&gt;1958,8,IF(BE170&gt;1953,9,10))))))))))</f>
        <v>1</v>
      </c>
      <c r="BG170" s="100">
        <v>2.6</v>
      </c>
      <c r="BH170" t="s">
        <v>121</v>
      </c>
      <c r="BI170" t="s">
        <v>122</v>
      </c>
    </row>
    <row r="171" spans="1:61" ht="11.25" customHeight="1" x14ac:dyDescent="0.2">
      <c r="A171" s="55" t="s">
        <v>757</v>
      </c>
      <c r="B171" s="55" t="s">
        <v>758</v>
      </c>
      <c r="C171" s="156" t="s">
        <v>300</v>
      </c>
      <c r="D171" s="98" t="s">
        <v>612</v>
      </c>
      <c r="E171" s="157">
        <v>16</v>
      </c>
      <c r="F171" s="2">
        <v>277</v>
      </c>
      <c r="G171" s="2" t="s">
        <v>146</v>
      </c>
      <c r="H171" s="2" t="s">
        <v>146</v>
      </c>
      <c r="I171" s="100">
        <v>41.46</v>
      </c>
      <c r="J171" s="101">
        <f>(M171/I171)*100</f>
        <v>5.1133622768933913</v>
      </c>
      <c r="K171" s="104">
        <v>0.53</v>
      </c>
      <c r="L171" s="71">
        <v>4</v>
      </c>
      <c r="M171" s="28">
        <f>K171*L171</f>
        <v>2.12</v>
      </c>
      <c r="N171" s="103" t="s">
        <v>240</v>
      </c>
      <c r="O171" s="104">
        <v>0.52</v>
      </c>
      <c r="P171" s="158">
        <v>46024</v>
      </c>
      <c r="Q171" s="158">
        <v>46038</v>
      </c>
      <c r="R171" s="28">
        <f>(K171-O171)/O171*100</f>
        <v>1.9230769230769247</v>
      </c>
      <c r="S171" s="105">
        <f>IF(INDEX(Historical!$D$7:$D1216,MATCH(B171,Historical!$B$7:$B$1062,0))=0,"n/a",(INDEX(Historical!$C$7:$C$1062,MATCH(B171,Historical!$B$7:$B$1062,0))/INDEX(Historical!$D$7:$D$1062,MATCH(B171,Historical!$B$7:$B$1062,0))-1)*100)</f>
        <v>1.9607843137254832</v>
      </c>
      <c r="T171" s="105">
        <f>IF(INDEX(Historical!$F$7:$F$1062,MATCH(B171,Historical!$B$7:$B$1062,0))=0,"n/a",((INDEX(Historical!$C$7:$C$1062,MATCH(B171,Historical!$B$7:$B$1062,0))/INDEX(Historical!$F$7:$F$1062,MATCH(B171,Historical!$B$7:$B$1062,0)))^(1/3)-1)*100)</f>
        <v>6.5397392040924318</v>
      </c>
      <c r="U171" s="105">
        <f>IF(INDEX(Historical!$H$7:$H$1062,MATCH(B171,Historical!$B$7:$B$1062,0))=0,"n/a",((INDEX(Historical!$C$7:$C$1062,MATCH(B171,Historical!$B$7:$B$1062,0))/INDEX(Historical!$H$7:$H$1062,MATCH(B171,Historical!$B$7:$B$1062,0)))^(1/5)-1)*100)</f>
        <v>9.5211210996487985</v>
      </c>
      <c r="V171" s="105">
        <f>IF(INDEX(Historical!$M$7:$M$1062,MATCH(B171,Historical!$B$7:$B$1062,0))=0,"n/a",((INDEX(Historical!$C$7:$C$1062,MATCH(B171,Historical!$B$7:$B$1062,0))/INDEX(Historical!$M$7:$M$1062,MATCH(B171,Historical!$B$7:$B$1062,0)))^(1/10)-1)*100)</f>
        <v>12.509277580028201</v>
      </c>
      <c r="W171" s="106">
        <f>IF(OR(U171&lt;=0,U171="n/a",V171&lt;=0,V171="n/a"),"n/a",U171/V171)</f>
        <v>0.76112477629002573</v>
      </c>
      <c r="X171" s="107">
        <f>IF(OR(AJ171&lt;=0,AJ171="n/a",U171&lt;=0,U171="n/a"),"n/a",U171/AJ171)</f>
        <v>0.83665387518882239</v>
      </c>
      <c r="Y171" s="159"/>
      <c r="Z171" s="101">
        <f>IF(OR(AC171&lt;0.01,AC171="n/a"),"n/a",M171/AC171*100)</f>
        <v>145.20547945205479</v>
      </c>
      <c r="AA171" s="109">
        <f>IF(OR(AC171&lt;0.01,AC171="n/a"),"n/a",I171/AC171)</f>
        <v>28.397260273972606</v>
      </c>
      <c r="AB171" s="71">
        <v>12</v>
      </c>
      <c r="AC171" s="100">
        <v>1.46</v>
      </c>
      <c r="AD171" s="100">
        <v>17.690000000000001</v>
      </c>
      <c r="AE171" s="100">
        <v>8.3000000000000007</v>
      </c>
      <c r="AF171" s="100">
        <v>3.63</v>
      </c>
      <c r="AG171" s="100">
        <v>12.389999999999999</v>
      </c>
      <c r="AH171" s="100">
        <v>1.06</v>
      </c>
      <c r="AI171" s="100">
        <v>1.8399999999999999</v>
      </c>
      <c r="AJ171" s="100">
        <v>11.379999999999999</v>
      </c>
      <c r="AK171" s="100">
        <v>1.5599999999999998</v>
      </c>
      <c r="AL171" s="100">
        <v>9430</v>
      </c>
      <c r="AM171" s="100">
        <v>0.98</v>
      </c>
      <c r="AN171" s="100">
        <v>1.37</v>
      </c>
      <c r="AO171" s="110">
        <f>IF(U171="n/a","n/a",IF(AA171&lt;0,"n/a",IF(AA171="n/a","n/a",J171+U171-AA171)))</f>
        <v>-13.762776897430417</v>
      </c>
      <c r="AP171" s="111">
        <f>IF(U171="n/a","n/a",J171+U171)</f>
        <v>14.634483376542189</v>
      </c>
      <c r="AQ171" s="112">
        <f>IF(OR(AC171&lt;0.01,AC171="n/a",AF171="n/a"),"n/a",(I171/SQRT(22.5*AC171*(I171/AF171))-1)*100)</f>
        <v>114.04262793972251</v>
      </c>
      <c r="AR171" s="101">
        <f>INDEX(Historical!$C$7:$C$1063,MATCH(B171,Historical!$B$7:$B$1063,0))*IF(AH171="n/a",1.03,IF(AH171&lt;0,1.01,IF(AH171&gt;10,1.1,(1+AH171/100))))</f>
        <v>2.1020479999999999</v>
      </c>
      <c r="AS171" s="109">
        <f>IF($AI171="n/a",1.03*AR171,IF($AI171&lt;0,1.01*AR171,IF($AI171&gt;10,1.1*AR171,(1+$AI171/100)*AR171)))</f>
        <v>2.1407256831999999</v>
      </c>
      <c r="AT171" s="109">
        <f>IF($AK171="n/a",1.03*AS171,IF($AK171&lt;0,1.01*AS171,IF($AK171&gt;10,1.1*AS171,(1+$AK171/100)*AS171)))</f>
        <v>2.1741210038579202</v>
      </c>
      <c r="AU171" s="109">
        <f>IF($AK171="n/a",1.03*AT171,IF($AK171&lt;0,1.01*AT171,IF($AK171&gt;10,1.1*AT171,(1+$AK171/100)*AT171)))</f>
        <v>2.2080372915181039</v>
      </c>
      <c r="AV171" s="109">
        <f>IF($AK171="n/a",1.03*AU171,IF($AK171&lt;0,1.01*AU171,IF($AK171&gt;10,1.1*AU171,(1+$AK171/100)*AU171)))</f>
        <v>2.2424826732657865</v>
      </c>
      <c r="AW171" s="109">
        <f>SUM(AR171:AV171)</f>
        <v>10.867414651841809</v>
      </c>
      <c r="AX171" s="113">
        <f>AW171/I171*100</f>
        <v>26.211805720795489</v>
      </c>
      <c r="AY171" s="100">
        <v>1.07</v>
      </c>
      <c r="AZ171" s="100">
        <v>18.149999999999999</v>
      </c>
      <c r="BA171" s="100">
        <v>-4.16</v>
      </c>
      <c r="BB171" s="100">
        <v>1.7399999999999998</v>
      </c>
      <c r="BC171" s="100">
        <v>6.5299999999999994</v>
      </c>
      <c r="BE171" s="12">
        <v>2011</v>
      </c>
      <c r="BF171" s="12">
        <f>IF(BE171&gt;2020,0,IF(BE171&gt;2008,1,IF(BE171&gt;2001,2,IF(BE171&gt;1990,3,IF(BE171&gt;1980,4,IF(BE171&gt;1973,5,IF(BE171&gt;1970,6,IF(BE171&gt;1960,7,IF(BE171&gt;1958,8,IF(BE171&gt;1953,9,10))))))))))</f>
        <v>1</v>
      </c>
      <c r="BG171" s="100">
        <v>5.0299999999999994</v>
      </c>
      <c r="BH171" t="s">
        <v>121</v>
      </c>
      <c r="BI171" t="s">
        <v>302</v>
      </c>
    </row>
    <row r="172" spans="1:61" ht="11.25" customHeight="1" x14ac:dyDescent="0.2">
      <c r="A172" s="123" t="s">
        <v>261</v>
      </c>
      <c r="B172" s="55" t="s">
        <v>262</v>
      </c>
      <c r="C172" s="156" t="s">
        <v>263</v>
      </c>
      <c r="D172" s="98" t="s">
        <v>264</v>
      </c>
      <c r="E172" s="157">
        <v>39</v>
      </c>
      <c r="F172" s="2">
        <v>76</v>
      </c>
      <c r="G172" s="2" t="s">
        <v>118</v>
      </c>
      <c r="H172" s="2" t="s">
        <v>118</v>
      </c>
      <c r="I172" s="100">
        <v>196.83</v>
      </c>
      <c r="J172" s="101">
        <f>(M172/I172)*100</f>
        <v>3.6173347558807092</v>
      </c>
      <c r="K172" s="104">
        <v>1.78</v>
      </c>
      <c r="L172" s="71">
        <v>4</v>
      </c>
      <c r="M172" s="28">
        <f>K172*L172</f>
        <v>7.12</v>
      </c>
      <c r="N172" s="103" t="s">
        <v>265</v>
      </c>
      <c r="O172" s="104">
        <v>1.71</v>
      </c>
      <c r="P172" s="158">
        <v>46070</v>
      </c>
      <c r="Q172" s="158">
        <v>46091</v>
      </c>
      <c r="R172" s="28">
        <f>(K172-O172)/O172*100</f>
        <v>4.0935672514619919</v>
      </c>
      <c r="S172" s="105">
        <f>IF(INDEX(Historical!$D$7:$D1217,MATCH(B172,Historical!$B$7:$B$1062,0))=0,"n/a",(INDEX(Historical!$C$7:$C$1062,MATCH(B172,Historical!$B$7:$B$1062,0))/INDEX(Historical!$D$7:$D$1062,MATCH(B172,Historical!$B$7:$B$1062,0))-1)*100)</f>
        <v>4.9079754601226933</v>
      </c>
      <c r="T172" s="105">
        <f>IF(INDEX(Historical!$F$7:$F$1062,MATCH(B172,Historical!$B$7:$B$1062,0))=0,"n/a",((INDEX(Historical!$C$7:$C$1062,MATCH(B172,Historical!$B$7:$B$1062,0))/INDEX(Historical!$F$7:$F$1062,MATCH(B172,Historical!$B$7:$B$1062,0)))^(1/3)-1)*100)</f>
        <v>6.3904359970732294</v>
      </c>
      <c r="U172" s="105">
        <f>IF(INDEX(Historical!$H$7:$H$1062,MATCH(B172,Historical!$B$7:$B$1062,0))=0,"n/a",((INDEX(Historical!$C$7:$C$1062,MATCH(B172,Historical!$B$7:$B$1062,0))/INDEX(Historical!$H$7:$H$1062,MATCH(B172,Historical!$B$7:$B$1062,0)))^(1/5)-1)*100)</f>
        <v>5.676336419578254</v>
      </c>
      <c r="V172" s="105">
        <f>IF(INDEX(Historical!$M$7:$M$1062,MATCH(B172,Historical!$B$7:$B$1062,0))=0,"n/a",((INDEX(Historical!$C$7:$C$1062,MATCH(B172,Historical!$B$7:$B$1062,0))/INDEX(Historical!$M$7:$M$1062,MATCH(B172,Historical!$B$7:$B$1062,0)))^(1/10)-1)*100)</f>
        <v>4.7999880847882537</v>
      </c>
      <c r="W172" s="106">
        <f>IF(OR(U172&lt;=0,U172="n/a",V172&lt;=0,V172="n/a"),"n/a",U172/V172)</f>
        <v>1.1825730229554641</v>
      </c>
      <c r="X172" s="107" t="str">
        <f>IF(OR(AJ172&lt;=0,AJ172="n/a",U172&lt;=0,U172="n/a"),"n/a",U172/AJ172)</f>
        <v>n/a</v>
      </c>
      <c r="Y172" s="165"/>
      <c r="Z172" s="101">
        <f>IF(OR(AC172&lt;0.01,AC172="n/a"),"n/a",M172/AC172*100)</f>
        <v>123.61111111111111</v>
      </c>
      <c r="AA172" s="109">
        <f>IF(OR(AC172&lt;0.01,AC172="n/a"),"n/a",I172/AC172)</f>
        <v>34.171875</v>
      </c>
      <c r="AB172" s="71">
        <v>12</v>
      </c>
      <c r="AC172" s="100">
        <v>5.76</v>
      </c>
      <c r="AD172" s="100">
        <v>0.8</v>
      </c>
      <c r="AE172" s="100">
        <v>2.08</v>
      </c>
      <c r="AF172" s="100">
        <v>2.13</v>
      </c>
      <c r="AG172" s="100">
        <v>6.61</v>
      </c>
      <c r="AH172" s="100">
        <v>100.05999999999999</v>
      </c>
      <c r="AI172" s="100">
        <v>-14.580000000000002</v>
      </c>
      <c r="AJ172" s="100" t="s">
        <v>142</v>
      </c>
      <c r="AK172" s="100">
        <v>19.670000000000002</v>
      </c>
      <c r="AL172" s="100">
        <v>392010</v>
      </c>
      <c r="AM172" s="100">
        <v>0.44</v>
      </c>
      <c r="AN172" s="100">
        <v>0.25</v>
      </c>
      <c r="AO172" s="110">
        <f>IF(U172="n/a","n/a",IF(AA172&lt;0,"n/a",IF(AA172="n/a","n/a",J172+U172-AA172)))</f>
        <v>-24.878203824541039</v>
      </c>
      <c r="AP172" s="111">
        <f>IF(U172="n/a","n/a",J172+U172)</f>
        <v>9.2936711754589627</v>
      </c>
      <c r="AQ172" s="112">
        <f>IF(OR(AC172&lt;0.01,AC172="n/a",AF172="n/a"),"n/a",(I172/SQRT(22.5*AC172*(I172/AF172))-1)*100)</f>
        <v>79.859320025402084</v>
      </c>
      <c r="AR172" s="101">
        <f>INDEX(Historical!$C$7:$C$1063,MATCH(B172,Historical!$B$7:$B$1063,0))*IF(AH172="n/a",1.03,IF(AH172&lt;0,1.01,IF(AH172&gt;10,1.1,(1+AH172/100))))</f>
        <v>7.524</v>
      </c>
      <c r="AS172" s="109">
        <f>IF($AI172="n/a",1.03*AR172,IF($AI172&lt;0,1.01*AR172,IF($AI172&gt;10,1.1*AR172,(1+$AI172/100)*AR172)))</f>
        <v>7.59924</v>
      </c>
      <c r="AT172" s="109">
        <f>IF($AK172="n/a",1.03*AS172,IF($AK172&lt;0,1.01*AS172,IF($AK172&gt;10,1.1*AS172,(1+$AK172/100)*AS172)))</f>
        <v>8.3591639999999998</v>
      </c>
      <c r="AU172" s="109">
        <f>IF($AK172="n/a",1.03*AT172,IF($AK172&lt;0,1.01*AT172,IF($AK172&gt;10,1.1*AT172,(1+$AK172/100)*AT172)))</f>
        <v>9.1950804000000002</v>
      </c>
      <c r="AV172" s="109">
        <f>IF($AK172="n/a",1.03*AU172,IF($AK172&lt;0,1.01*AU172,IF($AK172&gt;10,1.1*AU172,(1+$AK172/100)*AU172)))</f>
        <v>10.11458844</v>
      </c>
      <c r="AW172" s="109">
        <f>SUM(AR172:AV172)</f>
        <v>42.792072839999996</v>
      </c>
      <c r="AX172" s="113">
        <f>AW172/I172*100</f>
        <v>21.74062533150434</v>
      </c>
      <c r="AY172" s="100">
        <v>0.47</v>
      </c>
      <c r="AZ172" s="100">
        <v>34.36</v>
      </c>
      <c r="BA172" s="100">
        <v>-8.33</v>
      </c>
      <c r="BB172" s="100">
        <v>7.7</v>
      </c>
      <c r="BC172" s="100">
        <v>12.23</v>
      </c>
      <c r="BE172" s="12">
        <v>1988</v>
      </c>
      <c r="BF172" s="12">
        <f>IF(BE172&gt;2020,0,IF(BE172&gt;2008,1,IF(BE172&gt;2001,2,IF(BE172&gt;1990,3,IF(BE172&gt;1980,4,IF(BE172&gt;1973,5,IF(BE172&gt;1970,6,IF(BE172&gt;1960,7,IF(BE172&gt;1958,8,IF(BE172&gt;1953,9,10))))))))))</f>
        <v>4</v>
      </c>
      <c r="BG172" s="100">
        <v>3.7600000000000002</v>
      </c>
      <c r="BH172" t="s">
        <v>121</v>
      </c>
      <c r="BI172" t="s">
        <v>122</v>
      </c>
    </row>
    <row r="173" spans="1:61" ht="11.25" customHeight="1" x14ac:dyDescent="0.2">
      <c r="A173" s="116" t="s">
        <v>1435</v>
      </c>
      <c r="B173" s="55" t="s">
        <v>1436</v>
      </c>
      <c r="C173" s="156" t="s">
        <v>116</v>
      </c>
      <c r="D173" s="98" t="s">
        <v>329</v>
      </c>
      <c r="E173" s="157">
        <v>10</v>
      </c>
      <c r="F173" s="2">
        <v>522</v>
      </c>
      <c r="G173" s="2" t="s">
        <v>146</v>
      </c>
      <c r="H173" s="2" t="s">
        <v>146</v>
      </c>
      <c r="I173" s="100">
        <v>724</v>
      </c>
      <c r="J173" s="101">
        <f>(M173/I173)*100</f>
        <v>0.143646408839779</v>
      </c>
      <c r="K173" s="104">
        <v>0.26</v>
      </c>
      <c r="L173" s="71">
        <v>4</v>
      </c>
      <c r="M173" s="28">
        <f>K173*L173</f>
        <v>1.04</v>
      </c>
      <c r="N173" s="103" t="s">
        <v>326</v>
      </c>
      <c r="O173" s="104">
        <v>0.24</v>
      </c>
      <c r="P173" s="158">
        <v>46188</v>
      </c>
      <c r="Q173" s="158">
        <v>46209</v>
      </c>
      <c r="R173" s="28">
        <f>(K173-O173)/O173*100</f>
        <v>8.333333333333341</v>
      </c>
      <c r="S173" s="105">
        <f>IF(INDEX(Historical!$D$7:$D1218,MATCH(B173,Historical!$B$7:$B$1062,0))=0,"n/a",(INDEX(Historical!$C$7:$C$1062,MATCH(B173,Historical!$B$7:$B$1062,0))/INDEX(Historical!$D$7:$D$1062,MATCH(B173,Historical!$B$7:$B$1062,0))-1)*100)</f>
        <v>12.048192771084354</v>
      </c>
      <c r="T173" s="105">
        <f>IF(INDEX(Historical!$F$7:$F$1062,MATCH(B173,Historical!$B$7:$B$1062,0))=0,"n/a",((INDEX(Historical!$C$7:$C$1062,MATCH(B173,Historical!$B$7:$B$1062,0))/INDEX(Historical!$F$7:$F$1062,MATCH(B173,Historical!$B$7:$B$1062,0)))^(1/3)-1)*100)</f>
        <v>7.4337070988966358</v>
      </c>
      <c r="U173" s="105">
        <f>IF(INDEX(Historical!$H$7:$H$1062,MATCH(B173,Historical!$B$7:$B$1062,0))=0,"n/a",((INDEX(Historical!$C$7:$C$1062,MATCH(B173,Historical!$B$7:$B$1062,0))/INDEX(Historical!$H$7:$H$1062,MATCH(B173,Historical!$B$7:$B$1062,0)))^(1/5)-1)*100)</f>
        <v>6.4620457378655738</v>
      </c>
      <c r="V173" s="105">
        <f>IF(INDEX(Historical!$M$7:$M$1062,MATCH(B173,Historical!$B$7:$B$1062,0))=0,"n/a",((INDEX(Historical!$C$7:$C$1062,MATCH(B173,Historical!$B$7:$B$1062,0))/INDEX(Historical!$M$7:$M$1062,MATCH(B173,Historical!$B$7:$B$1062,0)))^(1/10)-1)*100)</f>
        <v>5.985867891462604</v>
      </c>
      <c r="W173" s="106">
        <f>IF(OR(U173&lt;=0,U173="n/a",V173&lt;=0,V173="n/a"),"n/a",U173/V173)</f>
        <v>1.0795503434150497</v>
      </c>
      <c r="X173" s="107">
        <f>IF(OR(AJ173&lt;=0,AJ173="n/a",U173&lt;=0,U173="n/a"),"n/a",U173/AJ173)</f>
        <v>0.29601675391047066</v>
      </c>
      <c r="Y173" s="165"/>
      <c r="Z173" s="101">
        <f>IF(OR(AC173&lt;0.01,AC173="n/a"),"n/a",M173/AC173*100)</f>
        <v>7.6190476190476195</v>
      </c>
      <c r="AA173" s="109">
        <f>IF(OR(AC173&lt;0.01,AC173="n/a"),"n/a",I173/AC173)</f>
        <v>53.040293040293037</v>
      </c>
      <c r="AB173" s="71">
        <v>12</v>
      </c>
      <c r="AC173" s="100">
        <v>13.65</v>
      </c>
      <c r="AD173" s="100">
        <v>3.16</v>
      </c>
      <c r="AE173" s="100">
        <v>7.42</v>
      </c>
      <c r="AF173" s="100">
        <v>10.16</v>
      </c>
      <c r="AG173" s="100">
        <v>19.689999999999998</v>
      </c>
      <c r="AH173" s="100">
        <v>15.110000000000001</v>
      </c>
      <c r="AI173" s="100">
        <v>12.19</v>
      </c>
      <c r="AJ173" s="100">
        <v>21.83</v>
      </c>
      <c r="AK173" s="100">
        <v>13.420000000000002</v>
      </c>
      <c r="AL173" s="100">
        <v>26750</v>
      </c>
      <c r="AM173" s="100">
        <v>0.44</v>
      </c>
      <c r="AN173" s="100">
        <v>0.44</v>
      </c>
      <c r="AO173" s="110">
        <f>IF(U173="n/a","n/a",IF(AA173&lt;0,"n/a",IF(AA173="n/a","n/a",J173+U173-AA173)))</f>
        <v>-46.434600893587685</v>
      </c>
      <c r="AP173" s="111">
        <f>IF(U173="n/a","n/a",J173+U173)</f>
        <v>6.6056921467053531</v>
      </c>
      <c r="AQ173" s="112">
        <f>IF(OR(AC173&lt;0.01,AC173="n/a",AF173="n/a"),"n/a",(I173/SQRT(22.5*AC173*(I173/AF173))-1)*100)</f>
        <v>389.39390056108169</v>
      </c>
      <c r="AR173" s="101">
        <f>INDEX(Historical!$C$7:$C$1063,MATCH(B173,Historical!$B$7:$B$1063,0))*IF(AH173="n/a",1.03,IF(AH173&lt;0,1.01,IF(AH173&gt;10,1.1,(1+AH173/100))))</f>
        <v>1.0230000000000001</v>
      </c>
      <c r="AS173" s="109">
        <f>IF($AI173="n/a",1.03*AR173,IF($AI173&lt;0,1.01*AR173,IF($AI173&gt;10,1.1*AR173,(1+$AI173/100)*AR173)))</f>
        <v>1.1253000000000002</v>
      </c>
      <c r="AT173" s="109">
        <f>IF($AK173="n/a",1.03*AS173,IF($AK173&lt;0,1.01*AS173,IF($AK173&gt;10,1.1*AS173,(1+$AK173/100)*AS173)))</f>
        <v>1.2378300000000002</v>
      </c>
      <c r="AU173" s="109">
        <f>IF($AK173="n/a",1.03*AT173,IF($AK173&lt;0,1.01*AT173,IF($AK173&gt;10,1.1*AT173,(1+$AK173/100)*AT173)))</f>
        <v>1.3616130000000004</v>
      </c>
      <c r="AV173" s="109">
        <f>IF($AK173="n/a",1.03*AU173,IF($AK173&lt;0,1.01*AU173,IF($AK173&gt;10,1.1*AU173,(1+$AK173/100)*AU173)))</f>
        <v>1.4977743000000006</v>
      </c>
      <c r="AW173" s="109">
        <f>SUM(AR173:AV173)</f>
        <v>6.2455173000000013</v>
      </c>
      <c r="AX173" s="113">
        <f>AW173/I173*100</f>
        <v>0.86264051104972395</v>
      </c>
      <c r="AY173" s="100">
        <v>0.88</v>
      </c>
      <c r="AZ173" s="100">
        <v>55.730000000000004</v>
      </c>
      <c r="BA173" s="100">
        <v>-10.41</v>
      </c>
      <c r="BB173" s="100">
        <v>-2.6599999999999997</v>
      </c>
      <c r="BC173" s="100">
        <v>8.81</v>
      </c>
      <c r="BE173" s="12">
        <v>2017</v>
      </c>
      <c r="BF173" s="12">
        <f>IF(BE173&gt;2020,0,IF(BE173&gt;2008,1,IF(BE173&gt;2001,2,IF(BE173&gt;1990,3,IF(BE173&gt;1980,4,IF(BE173&gt;1973,5,IF(BE173&gt;1970,6,IF(BE173&gt;1960,7,IF(BE173&gt;1958,8,IF(BE173&gt;1953,9,10))))))))))</f>
        <v>1</v>
      </c>
      <c r="BG173" s="100">
        <v>10</v>
      </c>
      <c r="BH173" t="s">
        <v>121</v>
      </c>
      <c r="BI173" t="s">
        <v>122</v>
      </c>
    </row>
    <row r="174" spans="1:61" ht="11.25" customHeight="1" x14ac:dyDescent="0.2">
      <c r="A174" s="55" t="s">
        <v>1437</v>
      </c>
      <c r="B174" s="55" t="s">
        <v>1438</v>
      </c>
      <c r="C174" s="156" t="s">
        <v>162</v>
      </c>
      <c r="D174" s="98" t="s">
        <v>572</v>
      </c>
      <c r="E174" s="157">
        <v>7</v>
      </c>
      <c r="F174" s="2">
        <v>617</v>
      </c>
      <c r="G174" s="2" t="s">
        <v>146</v>
      </c>
      <c r="H174" s="2" t="s">
        <v>146</v>
      </c>
      <c r="I174" s="100">
        <v>31.73</v>
      </c>
      <c r="J174" s="101">
        <f>(M174/I174)*100</f>
        <v>5.8947368421052628</v>
      </c>
      <c r="K174" s="104">
        <v>0.46760000000000002</v>
      </c>
      <c r="L174" s="71">
        <v>4</v>
      </c>
      <c r="M174" s="28">
        <f>K174*L174</f>
        <v>1.8704000000000001</v>
      </c>
      <c r="N174" s="103" t="s">
        <v>158</v>
      </c>
      <c r="O174" s="104">
        <v>0.4602</v>
      </c>
      <c r="P174" s="158">
        <v>46174</v>
      </c>
      <c r="Q174" s="158">
        <v>46188</v>
      </c>
      <c r="R174" s="28">
        <f>(K174-O174)/O174*100</f>
        <v>1.6079965232507643</v>
      </c>
      <c r="S174" s="105">
        <f>IF(INDEX(Historical!$D$7:$D1219,MATCH(B174,Historical!$B$7:$B$1062,0))=0,"n/a",(INDEX(Historical!$C$7:$C$1062,MATCH(B174,Historical!$B$7:$B$1062,0))/INDEX(Historical!$D$7:$D$1062,MATCH(B174,Historical!$B$7:$B$1062,0))-1)*100)</f>
        <v>6.8536202103227417</v>
      </c>
      <c r="T174" s="105">
        <f>IF(INDEX(Historical!$F$7:$F$1062,MATCH(B174,Historical!$B$7:$B$1062,0))=0,"n/a",((INDEX(Historical!$C$7:$C$1062,MATCH(B174,Historical!$B$7:$B$1062,0))/INDEX(Historical!$F$7:$F$1062,MATCH(B174,Historical!$B$7:$B$1062,0)))^(1/3)-1)*100)</f>
        <v>7.3786693294802586</v>
      </c>
      <c r="U174" s="105">
        <f>IF(INDEX(Historical!$H$7:$H$1062,MATCH(B174,Historical!$B$7:$B$1062,0))=0,"n/a",((INDEX(Historical!$C$7:$C$1062,MATCH(B174,Historical!$B$7:$B$1062,0))/INDEX(Historical!$H$7:$H$1062,MATCH(B174,Historical!$B$7:$B$1062,0)))^(1/5)-1)*100)</f>
        <v>10.97297803732944</v>
      </c>
      <c r="V174" s="105">
        <f>IF(INDEX(Historical!$M$7:$M$1062,MATCH(B174,Historical!$B$7:$B$1062,0))=0,"n/a",((INDEX(Historical!$C$7:$C$1062,MATCH(B174,Historical!$B$7:$B$1062,0))/INDEX(Historical!$M$7:$M$1062,MATCH(B174,Historical!$B$7:$B$1062,0)))^(1/10)-1)*100)</f>
        <v>10.958409879988039</v>
      </c>
      <c r="W174" s="106">
        <f>IF(OR(U174&lt;=0,U174="n/a",V174&lt;=0,V174="n/a"),"n/a",U174/V174)</f>
        <v>1.0013294043114782</v>
      </c>
      <c r="X174" s="107">
        <f>IF(OR(AJ174&lt;=0,AJ174="n/a",U174&lt;=0,U174="n/a"),"n/a",U174/AJ174)</f>
        <v>0.23953237365923247</v>
      </c>
      <c r="Y174" s="55"/>
      <c r="Z174" s="101">
        <f>IF(OR(AC174&lt;0.01,AC174="n/a"),"n/a",M174/AC174*100)</f>
        <v>3117.3333333333335</v>
      </c>
      <c r="AA174" s="109">
        <f>IF(OR(AC174&lt;0.01,AC174="n/a"),"n/a",I174/AC174)</f>
        <v>528.83333333333337</v>
      </c>
      <c r="AB174" s="71">
        <v>12</v>
      </c>
      <c r="AC174" s="100">
        <v>0.06</v>
      </c>
      <c r="AD174" s="100">
        <v>32.97</v>
      </c>
      <c r="AE174" s="100">
        <v>4.4400000000000004</v>
      </c>
      <c r="AF174" s="100">
        <v>2.1800000000000002</v>
      </c>
      <c r="AG174" s="100">
        <v>0.11</v>
      </c>
      <c r="AH174" s="100">
        <v>-181.73999999999998</v>
      </c>
      <c r="AI174" s="100">
        <v>188.53</v>
      </c>
      <c r="AJ174" s="100">
        <v>45.81</v>
      </c>
      <c r="AK174" s="100">
        <v>0.92999999999999994</v>
      </c>
      <c r="AL174" s="100">
        <v>6510</v>
      </c>
      <c r="AM174" s="100">
        <v>0.80999999999999994</v>
      </c>
      <c r="AN174" s="100">
        <v>5.64</v>
      </c>
      <c r="AO174" s="110">
        <f>IF(U174="n/a","n/a",IF(AA174&lt;0,"n/a",IF(AA174="n/a","n/a",J174+U174-AA174)))</f>
        <v>-511.96561845389868</v>
      </c>
      <c r="AP174" s="111">
        <f>IF(U174="n/a","n/a",J174+U174)</f>
        <v>16.867714879434704</v>
      </c>
      <c r="AQ174" s="112">
        <f>IF(OR(AC174&lt;0.01,AC174="n/a",AF174="n/a"),"n/a",(I174/SQRT(22.5*AC174*(I174/AF174))-1)*100)</f>
        <v>615.80775403787072</v>
      </c>
      <c r="AR174" s="101">
        <f>INDEX(Historical!$C$7:$C$1063,MATCH(B174,Historical!$B$7:$B$1063,0))*IF(AH174="n/a",1.03,IF(AH174&lt;0,1.01,IF(AH174&gt;10,1.1,(1+AH174/100))))</f>
        <v>1.7856799999999999</v>
      </c>
      <c r="AS174" s="109">
        <f>IF($AI174="n/a",1.03*AR174,IF($AI174&lt;0,1.01*AR174,IF($AI174&gt;10,1.1*AR174,(1+$AI174/100)*AR174)))</f>
        <v>1.964248</v>
      </c>
      <c r="AT174" s="109">
        <f>IF($AK174="n/a",1.03*AS174,IF($AK174&lt;0,1.01*AS174,IF($AK174&gt;10,1.1*AS174,(1+$AK174/100)*AS174)))</f>
        <v>1.9825155064000002</v>
      </c>
      <c r="AU174" s="109">
        <f>IF($AK174="n/a",1.03*AT174,IF($AK174&lt;0,1.01*AT174,IF($AK174&gt;10,1.1*AT174,(1+$AK174/100)*AT174)))</f>
        <v>2.0009529006095201</v>
      </c>
      <c r="AV174" s="109">
        <f>IF($AK174="n/a",1.03*AU174,IF($AK174&lt;0,1.01*AU174,IF($AK174&gt;10,1.1*AU174,(1+$AK174/100)*AU174)))</f>
        <v>2.0195617625851887</v>
      </c>
      <c r="AW174" s="109">
        <f>SUM(AR174:AV174)</f>
        <v>9.7529581695947094</v>
      </c>
      <c r="AX174" s="113">
        <f>AW174/I174*100</f>
        <v>30.737340591221901</v>
      </c>
      <c r="AY174" s="100">
        <v>0.89</v>
      </c>
      <c r="AZ174" s="100">
        <v>14.67</v>
      </c>
      <c r="BA174" s="100">
        <v>-23.98</v>
      </c>
      <c r="BB174" s="100">
        <v>-11.85</v>
      </c>
      <c r="BC174" s="100">
        <v>-12.55</v>
      </c>
      <c r="BE174" s="12">
        <v>2020</v>
      </c>
      <c r="BF174" s="12">
        <f>IF(BE174&gt;2020,0,IF(BE174&gt;2008,1,IF(BE174&gt;2001,2,IF(BE174&gt;1990,3,IF(BE174&gt;1980,4,IF(BE174&gt;1973,5,IF(BE174&gt;1970,6,IF(BE174&gt;1960,7,IF(BE174&gt;1958,8,IF(BE174&gt;1953,9,10))))))))))</f>
        <v>1</v>
      </c>
      <c r="BG174" s="100">
        <v>0.01</v>
      </c>
      <c r="BH174" t="s">
        <v>121</v>
      </c>
      <c r="BI174" t="s">
        <v>122</v>
      </c>
    </row>
    <row r="175" spans="1:61" ht="11.25" customHeight="1" x14ac:dyDescent="0.2">
      <c r="A175" s="55" t="s">
        <v>266</v>
      </c>
      <c r="B175" s="55" t="s">
        <v>267</v>
      </c>
      <c r="C175" s="156" t="s">
        <v>162</v>
      </c>
      <c r="D175" s="98" t="s">
        <v>163</v>
      </c>
      <c r="E175" s="157">
        <v>59</v>
      </c>
      <c r="F175" s="2">
        <v>19</v>
      </c>
      <c r="G175" s="2" t="s">
        <v>119</v>
      </c>
      <c r="H175" s="2" t="s">
        <v>119</v>
      </c>
      <c r="I175" s="100">
        <v>50.11</v>
      </c>
      <c r="J175" s="101">
        <f>(M175/I175)*100</f>
        <v>2.6741169427260028</v>
      </c>
      <c r="K175" s="104">
        <v>0.33500000000000002</v>
      </c>
      <c r="L175" s="71">
        <v>4</v>
      </c>
      <c r="M175" s="28">
        <f>K175*L175</f>
        <v>1.34</v>
      </c>
      <c r="N175" s="103" t="s">
        <v>172</v>
      </c>
      <c r="O175" s="104">
        <v>0.3</v>
      </c>
      <c r="P175" s="158">
        <v>46062</v>
      </c>
      <c r="Q175" s="158">
        <v>46073</v>
      </c>
      <c r="R175" s="28">
        <f>(K175-O175)/O175*100</f>
        <v>11.666666666666679</v>
      </c>
      <c r="S175" s="105">
        <f>IF(INDEX(Historical!$D$7:$D1220,MATCH(B175,Historical!$B$7:$B$1062,0))=0,"n/a",(INDEX(Historical!$C$7:$C$1062,MATCH(B175,Historical!$B$7:$B$1062,0))/INDEX(Historical!$D$7:$D$1062,MATCH(B175,Historical!$B$7:$B$1062,0))-1)*100)</f>
        <v>7.1428571428571397</v>
      </c>
      <c r="T175" s="105">
        <f>IF(INDEX(Historical!$F$7:$F$1062,MATCH(B175,Historical!$B$7:$B$1062,0))=0,"n/a",((INDEX(Historical!$C$7:$C$1062,MATCH(B175,Historical!$B$7:$B$1062,0))/INDEX(Historical!$F$7:$F$1062,MATCH(B175,Historical!$B$7:$B$1062,0)))^(1/3)-1)*100)</f>
        <v>6.2658569182611146</v>
      </c>
      <c r="U175" s="105">
        <f>IF(INDEX(Historical!$H$7:$H$1062,MATCH(B175,Historical!$B$7:$B$1062,0))=0,"n/a",((INDEX(Historical!$C$7:$C$1062,MATCH(B175,Historical!$B$7:$B$1062,0))/INDEX(Historical!$H$7:$H$1062,MATCH(B175,Historical!$B$7:$B$1062,0)))^(1/5)-1)*100)</f>
        <v>7.1402027941007029</v>
      </c>
      <c r="V175" s="105">
        <f>IF(INDEX(Historical!$M$7:$M$1062,MATCH(B175,Historical!$B$7:$B$1062,0))=0,"n/a",((INDEX(Historical!$C$7:$C$1062,MATCH(B175,Historical!$B$7:$B$1062,0))/INDEX(Historical!$M$7:$M$1062,MATCH(B175,Historical!$B$7:$B$1062,0)))^(1/10)-1)*100)</f>
        <v>6.0011664532219511</v>
      </c>
      <c r="W175" s="106">
        <f>IF(OR(U175&lt;=0,U175="n/a",V175&lt;=0,V175="n/a"),"n/a",U175/V175)</f>
        <v>1.189802490858626</v>
      </c>
      <c r="X175" s="107">
        <f>IF(OR(AJ175&lt;=0,AJ175="n/a",U175&lt;=0,U175="n/a"),"n/a",U175/AJ175)</f>
        <v>3.9448634221550845</v>
      </c>
      <c r="Y175" s="165"/>
      <c r="Z175" s="101">
        <f>IF(OR(AC175&lt;0.01,AC175="n/a"),"n/a",M175/AC175*100)</f>
        <v>60.360360360360353</v>
      </c>
      <c r="AA175" s="109">
        <f>IF(OR(AC175&lt;0.01,AC175="n/a"),"n/a",I175/AC175)</f>
        <v>22.572072072072071</v>
      </c>
      <c r="AB175" s="71">
        <v>12</v>
      </c>
      <c r="AC175" s="100">
        <v>2.2200000000000002</v>
      </c>
      <c r="AD175" s="100">
        <v>1.85</v>
      </c>
      <c r="AE175" s="100">
        <v>2.84</v>
      </c>
      <c r="AF175" s="100">
        <v>1.71</v>
      </c>
      <c r="AG175" s="100">
        <v>7.7</v>
      </c>
      <c r="AH175" s="100">
        <v>19.53</v>
      </c>
      <c r="AI175" s="100">
        <v>7.1999999999999993</v>
      </c>
      <c r="AJ175" s="100">
        <v>1.81</v>
      </c>
      <c r="AK175" s="100">
        <v>9.85</v>
      </c>
      <c r="AL175" s="100">
        <v>3000</v>
      </c>
      <c r="AM175" s="100">
        <v>0.8</v>
      </c>
      <c r="AN175" s="100">
        <v>0.93</v>
      </c>
      <c r="AO175" s="110">
        <f>IF(U175="n/a","n/a",IF(AA175&lt;0,"n/a",IF(AA175="n/a","n/a",J175+U175-AA175)))</f>
        <v>-12.757752335245366</v>
      </c>
      <c r="AP175" s="111">
        <f>IF(U175="n/a","n/a",J175+U175)</f>
        <v>9.8143197368267057</v>
      </c>
      <c r="AQ175" s="112">
        <f>IF(OR(AC175&lt;0.01,AC175="n/a",AF175="n/a"),"n/a",(I175/SQRT(22.5*AC175*(I175/AF175))-1)*100)</f>
        <v>30.976237443189582</v>
      </c>
      <c r="AR175" s="101">
        <f>INDEX(Historical!$C$7:$C$1063,MATCH(B175,Historical!$B$7:$B$1063,0))*IF(AH175="n/a",1.03,IF(AH175&lt;0,1.01,IF(AH175&gt;10,1.1,(1+AH175/100))))</f>
        <v>1.32</v>
      </c>
      <c r="AS175" s="109">
        <f>IF($AI175="n/a",1.03*AR175,IF($AI175&lt;0,1.01*AR175,IF($AI175&gt;10,1.1*AR175,(1+$AI175/100)*AR175)))</f>
        <v>1.4150400000000001</v>
      </c>
      <c r="AT175" s="109">
        <f>IF($AK175="n/a",1.03*AS175,IF($AK175&lt;0,1.01*AS175,IF($AK175&gt;10,1.1*AS175,(1+$AK175/100)*AS175)))</f>
        <v>1.55442144</v>
      </c>
      <c r="AU175" s="109">
        <f>IF($AK175="n/a",1.03*AT175,IF($AK175&lt;0,1.01*AT175,IF($AK175&gt;10,1.1*AT175,(1+$AK175/100)*AT175)))</f>
        <v>1.7075319518400001</v>
      </c>
      <c r="AV175" s="109">
        <f>IF($AK175="n/a",1.03*AU175,IF($AK175&lt;0,1.01*AU175,IF($AK175&gt;10,1.1*AU175,(1+$AK175/100)*AU175)))</f>
        <v>1.87572384909624</v>
      </c>
      <c r="AW175" s="109">
        <f>SUM(AR175:AV175)</f>
        <v>7.8727172409362405</v>
      </c>
      <c r="AX175" s="113">
        <f>AW175/I175*100</f>
        <v>15.710870566625903</v>
      </c>
      <c r="AY175" s="100">
        <v>0.49</v>
      </c>
      <c r="AZ175" s="100">
        <v>21.36</v>
      </c>
      <c r="BA175" s="100">
        <v>-6.8900000000000006</v>
      </c>
      <c r="BB175" s="100">
        <v>5.08</v>
      </c>
      <c r="BC175" s="100">
        <v>9.56</v>
      </c>
      <c r="BE175" s="12">
        <v>1968</v>
      </c>
      <c r="BF175" s="12">
        <f>IF(BE175&gt;2020,0,IF(BE175&gt;2008,1,IF(BE175&gt;2001,2,IF(BE175&gt;1990,3,IF(BE175&gt;1980,4,IF(BE175&gt;1973,5,IF(BE175&gt;1970,6,IF(BE175&gt;1960,7,IF(BE175&gt;1958,8,IF(BE175&gt;1953,9,10))))))))))</f>
        <v>7</v>
      </c>
      <c r="BG175" s="100">
        <v>2.35</v>
      </c>
      <c r="BH175" t="s">
        <v>121</v>
      </c>
      <c r="BI175" t="s">
        <v>122</v>
      </c>
    </row>
    <row r="176" spans="1:61" ht="11.25" customHeight="1" x14ac:dyDescent="0.2">
      <c r="A176" s="55" t="s">
        <v>268</v>
      </c>
      <c r="B176" s="55" t="s">
        <v>269</v>
      </c>
      <c r="C176" s="156" t="s">
        <v>134</v>
      </c>
      <c r="D176" s="98" t="s">
        <v>157</v>
      </c>
      <c r="E176" s="157">
        <v>28</v>
      </c>
      <c r="F176" s="2">
        <v>137</v>
      </c>
      <c r="G176" s="2" t="s">
        <v>146</v>
      </c>
      <c r="H176" s="2" t="s">
        <v>146</v>
      </c>
      <c r="I176" s="100">
        <v>76.959999999999994</v>
      </c>
      <c r="J176" s="101">
        <f>(M176/I176)*100</f>
        <v>2.6507276507276507</v>
      </c>
      <c r="K176" s="104">
        <v>0.51</v>
      </c>
      <c r="L176" s="71">
        <v>4</v>
      </c>
      <c r="M176" s="28">
        <f>K176*L176</f>
        <v>2.04</v>
      </c>
      <c r="N176" s="103" t="s">
        <v>270</v>
      </c>
      <c r="O176" s="104">
        <v>0.5</v>
      </c>
      <c r="P176" s="158">
        <v>46185</v>
      </c>
      <c r="Q176" s="158">
        <v>46199</v>
      </c>
      <c r="R176" s="28">
        <f>(K176-O176)/O176*100</f>
        <v>2.0000000000000018</v>
      </c>
      <c r="S176" s="105">
        <f>IF(INDEX(Historical!$D$7:$D1221,MATCH(B176,Historical!$B$7:$B$1062,0))=0,"n/a",(INDEX(Historical!$C$7:$C$1062,MATCH(B176,Historical!$B$7:$B$1062,0))/INDEX(Historical!$D$7:$D$1062,MATCH(B176,Historical!$B$7:$B$1062,0))-1)*100)</f>
        <v>2.5484820793990615</v>
      </c>
      <c r="T176" s="105">
        <f>IF(INDEX(Historical!$F$7:$F$1062,MATCH(B176,Historical!$B$7:$B$1062,0))=0,"n/a",((INDEX(Historical!$C$7:$C$1062,MATCH(B176,Historical!$B$7:$B$1062,0))/INDEX(Historical!$F$7:$F$1062,MATCH(B176,Historical!$B$7:$B$1062,0)))^(1/3)-1)*100)</f>
        <v>2.2224907280305795</v>
      </c>
      <c r="U176" s="105">
        <f>IF(INDEX(Historical!$H$7:$H$1062,MATCH(B176,Historical!$B$7:$B$1062,0))=0,"n/a",((INDEX(Historical!$C$7:$C$1062,MATCH(B176,Historical!$B$7:$B$1062,0))/INDEX(Historical!$H$7:$H$1062,MATCH(B176,Historical!$B$7:$B$1062,0)))^(1/5)-1)*100)</f>
        <v>2.1984550850471685</v>
      </c>
      <c r="V176" s="105">
        <f>IF(INDEX(Historical!$M$7:$M$1062,MATCH(B176,Historical!$B$7:$B$1062,0))=0,"n/a",((INDEX(Historical!$C$7:$C$1062,MATCH(B176,Historical!$B$7:$B$1062,0))/INDEX(Historical!$M$7:$M$1062,MATCH(B176,Historical!$B$7:$B$1062,0)))^(1/10)-1)*100)</f>
        <v>2.270060739698021</v>
      </c>
      <c r="W176" s="106">
        <f>IF(OR(U176&lt;=0,U176="n/a",V176&lt;=0,V176="n/a"),"n/a",U176/V176)</f>
        <v>0.96845650277164919</v>
      </c>
      <c r="X176" s="107">
        <f>IF(OR(AJ176&lt;=0,AJ176="n/a",U176&lt;=0,U176="n/a"),"n/a",U176/AJ176)</f>
        <v>0.55516542551696169</v>
      </c>
      <c r="Y176" s="165"/>
      <c r="Z176" s="101">
        <f>IF(OR(AC176&lt;0.01,AC176="n/a"),"n/a",M176/AC176*100)</f>
        <v>23.859649122807017</v>
      </c>
      <c r="AA176" s="109">
        <f>IF(OR(AC176&lt;0.01,AC176="n/a"),"n/a",I176/AC176)</f>
        <v>9.0011695906432738</v>
      </c>
      <c r="AB176" s="71">
        <v>12</v>
      </c>
      <c r="AC176" s="100">
        <v>8.5500000000000007</v>
      </c>
      <c r="AD176" s="100" t="s">
        <v>142</v>
      </c>
      <c r="AE176" s="100">
        <v>2.1</v>
      </c>
      <c r="AF176" s="100">
        <v>1.05</v>
      </c>
      <c r="AG176" s="100">
        <v>12.32</v>
      </c>
      <c r="AH176" s="100">
        <v>8.01</v>
      </c>
      <c r="AI176" s="100">
        <v>0.97</v>
      </c>
      <c r="AJ176" s="100">
        <v>3.9600000000000004</v>
      </c>
      <c r="AK176" s="100" t="s">
        <v>142</v>
      </c>
      <c r="AL176" s="100">
        <v>369.79</v>
      </c>
      <c r="AM176" s="100">
        <v>6.76</v>
      </c>
      <c r="AN176" s="100">
        <v>1.1200000000000001</v>
      </c>
      <c r="AO176" s="110">
        <f>IF(U176="n/a","n/a",IF(AA176&lt;0,"n/a",IF(AA176="n/a","n/a",J176+U176-AA176)))</f>
        <v>-4.1519868548684542</v>
      </c>
      <c r="AP176" s="111">
        <f>IF(U176="n/a","n/a",J176+U176)</f>
        <v>4.8491827357748196</v>
      </c>
      <c r="AQ176" s="112">
        <f>IF(OR(AC176&lt;0.01,AC176="n/a",AF176="n/a"),"n/a",(I176/SQRT(22.5*AC176*(I176/AF176))-1)*100)</f>
        <v>-35.188382145121075</v>
      </c>
      <c r="AR176" s="101">
        <f>INDEX(Historical!$C$7:$C$1063,MATCH(B176,Historical!$B$7:$B$1063,0))*IF(AH176="n/a",1.03,IF(AH176&lt;0,1.01,IF(AH176&gt;10,1.1,(1+AH176/100))))</f>
        <v>2.1388118811881185</v>
      </c>
      <c r="AS176" s="109">
        <f>IF($AI176="n/a",1.03*AR176,IF($AI176&lt;0,1.01*AR176,IF($AI176&gt;10,1.1*AR176,(1+$AI176/100)*AR176)))</f>
        <v>2.1595583564356433</v>
      </c>
      <c r="AT176" s="109">
        <f>IF($AK176="n/a",1.03*AS176,IF($AK176&lt;0,1.01*AS176,IF($AK176&gt;10,1.1*AS176,(1+$AK176/100)*AS176)))</f>
        <v>2.2243451071287126</v>
      </c>
      <c r="AU176" s="109">
        <f>IF($AK176="n/a",1.03*AT176,IF($AK176&lt;0,1.01*AT176,IF($AK176&gt;10,1.1*AT176,(1+$AK176/100)*AT176)))</f>
        <v>2.291075460342574</v>
      </c>
      <c r="AV176" s="109">
        <f>IF($AK176="n/a",1.03*AU176,IF($AK176&lt;0,1.01*AU176,IF($AK176&gt;10,1.1*AU176,(1+$AK176/100)*AU176)))</f>
        <v>2.3598077241528514</v>
      </c>
      <c r="AW176" s="109">
        <f>SUM(AR176:AV176)</f>
        <v>11.173598529247901</v>
      </c>
      <c r="AX176" s="113">
        <f>AW176/I176*100</f>
        <v>14.518709107650599</v>
      </c>
      <c r="AY176" s="100">
        <v>0.37</v>
      </c>
      <c r="AZ176" s="100">
        <v>53.949999999999996</v>
      </c>
      <c r="BA176" s="100">
        <v>-3.19</v>
      </c>
      <c r="BB176" s="100">
        <v>10.11</v>
      </c>
      <c r="BC176" s="100">
        <v>22.09</v>
      </c>
      <c r="BD176" s="20" t="s">
        <v>108</v>
      </c>
      <c r="BE176" s="12">
        <v>1999</v>
      </c>
      <c r="BF176" s="12">
        <f>IF(BE176&gt;2020,0,IF(BE176&gt;2008,1,IF(BE176&gt;2001,2,IF(BE176&gt;1990,3,IF(BE176&gt;1980,4,IF(BE176&gt;1973,5,IF(BE176&gt;1970,6,IF(BE176&gt;1960,7,IF(BE176&gt;1958,8,IF(BE176&gt;1953,9,10))))))))))</f>
        <v>3</v>
      </c>
      <c r="BG176" s="100">
        <v>1.3299999999999998</v>
      </c>
      <c r="BH176" t="s">
        <v>121</v>
      </c>
      <c r="BI176" t="s">
        <v>122</v>
      </c>
    </row>
    <row r="177" spans="1:61" ht="11.25" customHeight="1" x14ac:dyDescent="0.2">
      <c r="A177" s="55" t="s">
        <v>1439</v>
      </c>
      <c r="B177" s="55" t="s">
        <v>1440</v>
      </c>
      <c r="C177" s="156" t="s">
        <v>134</v>
      </c>
      <c r="D177" s="98" t="s">
        <v>157</v>
      </c>
      <c r="E177" s="157">
        <v>7</v>
      </c>
      <c r="F177" s="2">
        <v>602</v>
      </c>
      <c r="G177" s="2" t="s">
        <v>146</v>
      </c>
      <c r="H177" s="2" t="s">
        <v>146</v>
      </c>
      <c r="I177" s="100">
        <v>22</v>
      </c>
      <c r="J177" s="101">
        <f>(M177/I177)*100</f>
        <v>1.9090909090909089</v>
      </c>
      <c r="K177" s="104">
        <v>0.105</v>
      </c>
      <c r="L177" s="71">
        <v>4</v>
      </c>
      <c r="M177" s="28">
        <f>K177*L177</f>
        <v>0.42</v>
      </c>
      <c r="N177" s="103" t="s">
        <v>873</v>
      </c>
      <c r="O177" s="104">
        <v>0.09</v>
      </c>
      <c r="P177" s="158">
        <v>46059</v>
      </c>
      <c r="Q177" s="158">
        <v>46073</v>
      </c>
      <c r="R177" s="28">
        <f>(K177-O177)/O177*100</f>
        <v>16.666666666666664</v>
      </c>
      <c r="S177" s="105">
        <f>IF(INDEX(Historical!$D$7:$D1222,MATCH(B177,Historical!$B$7:$B$1062,0))=0,"n/a",(INDEX(Historical!$C$7:$C$1062,MATCH(B177,Historical!$B$7:$B$1062,0))/INDEX(Historical!$D$7:$D$1062,MATCH(B177,Historical!$B$7:$B$1062,0))-1)*100)</f>
        <v>12.5</v>
      </c>
      <c r="T177" s="105">
        <f>IF(INDEX(Historical!$F$7:$F$1062,MATCH(B177,Historical!$B$7:$B$1062,0))=0,"n/a",((INDEX(Historical!$C$7:$C$1062,MATCH(B177,Historical!$B$7:$B$1062,0))/INDEX(Historical!$F$7:$F$1062,MATCH(B177,Historical!$B$7:$B$1062,0)))^(1/3)-1)*100)</f>
        <v>11.457607795906144</v>
      </c>
      <c r="U177" s="105">
        <f>IF(INDEX(Historical!$H$7:$H$1062,MATCH(B177,Historical!$B$7:$B$1062,0))=0,"n/a",((INDEX(Historical!$C$7:$C$1062,MATCH(B177,Historical!$B$7:$B$1062,0))/INDEX(Historical!$H$7:$H$1062,MATCH(B177,Historical!$B$7:$B$1062,0)))^(1/5)-1)*100)</f>
        <v>11.382417860287909</v>
      </c>
      <c r="V177" s="105">
        <f>IF(INDEX(Historical!$M$7:$M$1062,MATCH(B177,Historical!$B$7:$B$1062,0))=0,"n/a",((INDEX(Historical!$C$7:$C$1062,MATCH(B177,Historical!$B$7:$B$1062,0))/INDEX(Historical!$M$7:$M$1062,MATCH(B177,Historical!$B$7:$B$1062,0)))^(1/10)-1)*100)</f>
        <v>16.23080652394242</v>
      </c>
      <c r="W177" s="106">
        <f>IF(OR(U177&lt;=0,U177="n/a",V177&lt;=0,V177="n/a"),"n/a",U177/V177)</f>
        <v>0.70128479712314074</v>
      </c>
      <c r="X177" s="107">
        <f>IF(OR(AJ177&lt;=0,AJ177="n/a",U177&lt;=0,U177="n/a"),"n/a",U177/AJ177)</f>
        <v>2.2719396926722375</v>
      </c>
      <c r="Y177" s="55"/>
      <c r="Z177" s="101">
        <f>IF(OR(AC177&lt;0.01,AC177="n/a"),"n/a",M177/AC177*100)</f>
        <v>32.061068702290072</v>
      </c>
      <c r="AA177" s="109">
        <f>IF(OR(AC177&lt;0.01,AC177="n/a"),"n/a",I177/AC177)</f>
        <v>16.793893129770993</v>
      </c>
      <c r="AB177" s="71">
        <v>12</v>
      </c>
      <c r="AC177" s="100">
        <v>1.31</v>
      </c>
      <c r="AD177" s="100" t="s">
        <v>142</v>
      </c>
      <c r="AE177" s="100">
        <v>2.16</v>
      </c>
      <c r="AF177" s="100">
        <v>1.1100000000000001</v>
      </c>
      <c r="AG177" s="100">
        <v>6.84</v>
      </c>
      <c r="AH177" s="100">
        <v>10.620000000000001</v>
      </c>
      <c r="AI177" s="100">
        <v>35.909999999999997</v>
      </c>
      <c r="AJ177" s="100">
        <v>5.01</v>
      </c>
      <c r="AK177" s="100" t="s">
        <v>142</v>
      </c>
      <c r="AL177" s="100">
        <v>212.17</v>
      </c>
      <c r="AM177" s="100">
        <v>16.5</v>
      </c>
      <c r="AN177" s="100">
        <v>0.27</v>
      </c>
      <c r="AO177" s="110">
        <f>IF(U177="n/a","n/a",IF(AA177&lt;0,"n/a",IF(AA177="n/a","n/a",J177+U177-AA177)))</f>
        <v>-3.5023843603921758</v>
      </c>
      <c r="AP177" s="111">
        <f>IF(U177="n/a","n/a",J177+U177)</f>
        <v>13.291508769378817</v>
      </c>
      <c r="AQ177" s="112">
        <f>IF(OR(AC177&lt;0.01,AC177="n/a",AF177="n/a"),"n/a",(I177/SQRT(22.5*AC177*(I177/AF177))-1)*100)</f>
        <v>-8.9780945192109876</v>
      </c>
      <c r="AR177" s="101">
        <f>INDEX(Historical!$C$7:$C$1063,MATCH(B177,Historical!$B$7:$B$1063,0))*IF(AH177="n/a",1.03,IF(AH177&lt;0,1.01,IF(AH177&gt;10,1.1,(1+AH177/100))))</f>
        <v>0.39600000000000002</v>
      </c>
      <c r="AS177" s="109">
        <f>IF($AI177="n/a",1.03*AR177,IF($AI177&lt;0,1.01*AR177,IF($AI177&gt;10,1.1*AR177,(1+$AI177/100)*AR177)))</f>
        <v>0.43560000000000004</v>
      </c>
      <c r="AT177" s="109">
        <f>IF($AK177="n/a",1.03*AS177,IF($AK177&lt;0,1.01*AS177,IF($AK177&gt;10,1.1*AS177,(1+$AK177/100)*AS177)))</f>
        <v>0.44866800000000007</v>
      </c>
      <c r="AU177" s="109">
        <f>IF($AK177="n/a",1.03*AT177,IF($AK177&lt;0,1.01*AT177,IF($AK177&gt;10,1.1*AT177,(1+$AK177/100)*AT177)))</f>
        <v>0.46212804000000007</v>
      </c>
      <c r="AV177" s="109">
        <f>IF($AK177="n/a",1.03*AU177,IF($AK177&lt;0,1.01*AU177,IF($AK177&gt;10,1.1*AU177,(1+$AK177/100)*AU177)))</f>
        <v>0.47599188120000008</v>
      </c>
      <c r="AW177" s="109">
        <f>SUM(AR177:AV177)</f>
        <v>2.2183879212000002</v>
      </c>
      <c r="AX177" s="113">
        <f>AW177/I177*100</f>
        <v>10.08358146</v>
      </c>
      <c r="AY177" s="100">
        <v>0.52</v>
      </c>
      <c r="AZ177" s="100">
        <v>52.78</v>
      </c>
      <c r="BA177" s="100">
        <v>-9.93</v>
      </c>
      <c r="BB177" s="100">
        <v>0.08</v>
      </c>
      <c r="BC177" s="100">
        <v>14.11</v>
      </c>
      <c r="BE177" s="12">
        <v>2019</v>
      </c>
      <c r="BF177" s="12">
        <f>IF(BE177&gt;2020,0,IF(BE177&gt;2008,1,IF(BE177&gt;2001,2,IF(BE177&gt;1990,3,IF(BE177&gt;1980,4,IF(BE177&gt;1973,5,IF(BE177&gt;1970,6,IF(BE177&gt;1960,7,IF(BE177&gt;1958,8,IF(BE177&gt;1953,9,10))))))))))</f>
        <v>1</v>
      </c>
      <c r="BG177" s="100">
        <v>0.72</v>
      </c>
      <c r="BH177" t="s">
        <v>121</v>
      </c>
      <c r="BI177" t="s">
        <v>122</v>
      </c>
    </row>
    <row r="178" spans="1:61" ht="11.25" customHeight="1" x14ac:dyDescent="0.2">
      <c r="A178" s="55" t="s">
        <v>271</v>
      </c>
      <c r="B178" s="55" t="s">
        <v>272</v>
      </c>
      <c r="C178" s="156" t="s">
        <v>116</v>
      </c>
      <c r="D178" s="98" t="s">
        <v>215</v>
      </c>
      <c r="E178" s="157">
        <v>40</v>
      </c>
      <c r="F178" s="2">
        <v>72</v>
      </c>
      <c r="G178" s="2" t="s">
        <v>119</v>
      </c>
      <c r="H178" s="2" t="s">
        <v>119</v>
      </c>
      <c r="I178" s="100">
        <v>94.24</v>
      </c>
      <c r="J178" s="101">
        <f>(M178/I178)*100</f>
        <v>1.3582342954159594</v>
      </c>
      <c r="K178" s="104">
        <v>0.32</v>
      </c>
      <c r="L178" s="71">
        <v>4</v>
      </c>
      <c r="M178" s="28">
        <f>K178*L178</f>
        <v>1.28</v>
      </c>
      <c r="N178" s="103" t="s">
        <v>273</v>
      </c>
      <c r="O178" s="104">
        <v>0.3</v>
      </c>
      <c r="P178" s="158">
        <v>46188</v>
      </c>
      <c r="Q178" s="158">
        <v>46203</v>
      </c>
      <c r="R178" s="28">
        <f>(K178-O178)/O178*100</f>
        <v>6.6666666666666732</v>
      </c>
      <c r="S178" s="105">
        <f>IF(INDEX(Historical!$D$7:$D1223,MATCH(B178,Historical!$B$7:$B$1062,0))=0,"n/a",(INDEX(Historical!$C$7:$C$1062,MATCH(B178,Historical!$B$7:$B$1062,0))/INDEX(Historical!$D$7:$D$1062,MATCH(B178,Historical!$B$7:$B$1062,0))-1)*100)</f>
        <v>10.377358490566024</v>
      </c>
      <c r="T178" s="105">
        <f>IF(INDEX(Historical!$F$7:$F$1062,MATCH(B178,Historical!$B$7:$B$1062,0))=0,"n/a",((INDEX(Historical!$C$7:$C$1062,MATCH(B178,Historical!$B$7:$B$1062,0))/INDEX(Historical!$F$7:$F$1062,MATCH(B178,Historical!$B$7:$B$1062,0)))^(1/3)-1)*100)</f>
        <v>8.7380373002892142</v>
      </c>
      <c r="U178" s="105">
        <f>IF(INDEX(Historical!$H$7:$H$1062,MATCH(B178,Historical!$B$7:$B$1062,0))=0,"n/a",((INDEX(Historical!$C$7:$C$1062,MATCH(B178,Historical!$B$7:$B$1062,0))/INDEX(Historical!$H$7:$H$1062,MATCH(B178,Historical!$B$7:$B$1062,0)))^(1/5)-1)*100)</f>
        <v>6.8516702296210097</v>
      </c>
      <c r="V178" s="105">
        <f>IF(INDEX(Historical!$M$7:$M$1062,MATCH(B178,Historical!$B$7:$B$1062,0))=0,"n/a",((INDEX(Historical!$C$7:$C$1062,MATCH(B178,Historical!$B$7:$B$1062,0))/INDEX(Historical!$M$7:$M$1062,MATCH(B178,Historical!$B$7:$B$1062,0)))^(1/10)-1)*100)</f>
        <v>5.7331341780404221</v>
      </c>
      <c r="W178" s="106">
        <f>IF(OR(U178&lt;=0,U178="n/a",V178&lt;=0,V178="n/a"),"n/a",U178/V178)</f>
        <v>1.1951002744475976</v>
      </c>
      <c r="X178" s="107">
        <f>IF(OR(AJ178&lt;=0,AJ178="n/a",U178&lt;=0,U178="n/a"),"n/a",U178/AJ178)</f>
        <v>0.78215413580148518</v>
      </c>
      <c r="Y178" s="165"/>
      <c r="Z178" s="101">
        <f>IF(OR(AC178&lt;0.01,AC178="n/a"),"n/a",M178/AC178*100)</f>
        <v>34.408602150537632</v>
      </c>
      <c r="AA178" s="109">
        <f>IF(OR(AC178&lt;0.01,AC178="n/a"),"n/a",I178/AC178)</f>
        <v>25.333333333333332</v>
      </c>
      <c r="AB178" s="71">
        <v>7</v>
      </c>
      <c r="AC178" s="100">
        <v>3.72</v>
      </c>
      <c r="AD178" s="100">
        <v>1.96</v>
      </c>
      <c r="AE178" s="100">
        <v>2.87</v>
      </c>
      <c r="AF178" s="100">
        <v>6.44</v>
      </c>
      <c r="AG178" s="100">
        <v>27.779999999999998</v>
      </c>
      <c r="AH178" s="100">
        <v>11.04</v>
      </c>
      <c r="AI178" s="100">
        <v>10.66</v>
      </c>
      <c r="AJ178" s="100">
        <v>8.76</v>
      </c>
      <c r="AK178" s="100">
        <v>11.01</v>
      </c>
      <c r="AL178" s="100">
        <v>10920</v>
      </c>
      <c r="AM178" s="100">
        <v>0.57999999999999996</v>
      </c>
      <c r="AN178" s="100">
        <v>0.36</v>
      </c>
      <c r="AO178" s="110">
        <f>IF(U178="n/a","n/a",IF(AA178&lt;0,"n/a",IF(AA178="n/a","n/a",J178+U178-AA178)))</f>
        <v>-17.123428808296364</v>
      </c>
      <c r="AP178" s="111">
        <f>IF(U178="n/a","n/a",J178+U178)</f>
        <v>8.2099045250369684</v>
      </c>
      <c r="AQ178" s="112">
        <f>IF(OR(AC178&lt;0.01,AC178="n/a",AF178="n/a"),"n/a",(I178/SQRT(22.5*AC178*(I178/AF178))-1)*100)</f>
        <v>169.27612153629519</v>
      </c>
      <c r="AR178" s="101">
        <f>INDEX(Historical!$C$7:$C$1063,MATCH(B178,Historical!$B$7:$B$1063,0))*IF(AH178="n/a",1.03,IF(AH178&lt;0,1.01,IF(AH178&gt;10,1.1,(1+AH178/100))))</f>
        <v>1.2869999999999999</v>
      </c>
      <c r="AS178" s="109">
        <f>IF($AI178="n/a",1.03*AR178,IF($AI178&lt;0,1.01*AR178,IF($AI178&gt;10,1.1*AR178,(1+$AI178/100)*AR178)))</f>
        <v>1.4157</v>
      </c>
      <c r="AT178" s="109">
        <f>IF($AK178="n/a",1.03*AS178,IF($AK178&lt;0,1.01*AS178,IF($AK178&gt;10,1.1*AS178,(1+$AK178/100)*AS178)))</f>
        <v>1.5572700000000002</v>
      </c>
      <c r="AU178" s="109">
        <f>IF($AK178="n/a",1.03*AT178,IF($AK178&lt;0,1.01*AT178,IF($AK178&gt;10,1.1*AT178,(1+$AK178/100)*AT178)))</f>
        <v>1.7129970000000003</v>
      </c>
      <c r="AV178" s="109">
        <f>IF($AK178="n/a",1.03*AU178,IF($AK178&lt;0,1.01*AU178,IF($AK178&gt;10,1.1*AU178,(1+$AK178/100)*AU178)))</f>
        <v>1.8842967000000006</v>
      </c>
      <c r="AW178" s="109">
        <f>SUM(AR178:AV178)</f>
        <v>7.8572637000000007</v>
      </c>
      <c r="AX178" s="113">
        <f>AW178/I178*100</f>
        <v>8.3375039261460113</v>
      </c>
      <c r="AY178" s="100">
        <v>0.93</v>
      </c>
      <c r="AZ178" s="100">
        <v>34.300000000000004</v>
      </c>
      <c r="BA178" s="100">
        <v>-16.48</v>
      </c>
      <c r="BB178" s="100">
        <v>7.5399999999999991</v>
      </c>
      <c r="BC178" s="100">
        <v>4.4799999999999995</v>
      </c>
      <c r="BE178" s="12">
        <v>1987</v>
      </c>
      <c r="BF178" s="12">
        <f>IF(BE178&gt;2020,0,IF(BE178&gt;2008,1,IF(BE178&gt;2001,2,IF(BE178&gt;1990,3,IF(BE178&gt;1980,4,IF(BE178&gt;1973,5,IF(BE178&gt;1970,6,IF(BE178&gt;1960,7,IF(BE178&gt;1958,8,IF(BE178&gt;1953,9,10))))))))))</f>
        <v>4</v>
      </c>
      <c r="BG178" s="100">
        <v>14.42</v>
      </c>
      <c r="BH178" t="s">
        <v>121</v>
      </c>
      <c r="BI178" t="s">
        <v>122</v>
      </c>
    </row>
    <row r="179" spans="1:61" ht="11.25" customHeight="1" x14ac:dyDescent="0.2">
      <c r="A179" s="55" t="s">
        <v>759</v>
      </c>
      <c r="B179" s="55" t="s">
        <v>760</v>
      </c>
      <c r="C179" s="156" t="s">
        <v>335</v>
      </c>
      <c r="D179" s="98" t="s">
        <v>761</v>
      </c>
      <c r="E179" s="157">
        <v>15</v>
      </c>
      <c r="F179" s="2">
        <v>318</v>
      </c>
      <c r="G179" s="2" t="s">
        <v>146</v>
      </c>
      <c r="H179" s="2" t="s">
        <v>146</v>
      </c>
      <c r="I179" s="100">
        <v>588.34</v>
      </c>
      <c r="J179" s="101">
        <f>(M179/I179)*100</f>
        <v>0.20396369446238566</v>
      </c>
      <c r="K179" s="104">
        <v>0.3</v>
      </c>
      <c r="L179" s="71">
        <v>4</v>
      </c>
      <c r="M179" s="28">
        <f>K179*L179</f>
        <v>1.2</v>
      </c>
      <c r="N179" s="103" t="s">
        <v>386</v>
      </c>
      <c r="O179" s="104">
        <v>0.25</v>
      </c>
      <c r="P179" s="158">
        <v>45930</v>
      </c>
      <c r="Q179" s="158">
        <v>45964</v>
      </c>
      <c r="R179" s="28">
        <f>(K179-O179)/O179*100</f>
        <v>19.999999999999996</v>
      </c>
      <c r="S179" s="105">
        <f>IF(INDEX(Historical!$D$7:$D1224,MATCH(B179,Historical!$B$7:$B$1062,0))=0,"n/a",(INDEX(Historical!$C$7:$C$1062,MATCH(B179,Historical!$B$7:$B$1062,0))/INDEX(Historical!$D$7:$D$1062,MATCH(B179,Historical!$B$7:$B$1062,0))-1)*100)</f>
        <v>5.0000000000000044</v>
      </c>
      <c r="T179" s="105">
        <f>IF(INDEX(Historical!$F$7:$F$1062,MATCH(B179,Historical!$B$7:$B$1062,0))=0,"n/a",((INDEX(Historical!$C$7:$C$1062,MATCH(B179,Historical!$B$7:$B$1062,0))/INDEX(Historical!$F$7:$F$1062,MATCH(B179,Historical!$B$7:$B$1062,0)))^(1/3)-1)*100)</f>
        <v>9.4879784971972256</v>
      </c>
      <c r="U179" s="105">
        <f>IF(INDEX(Historical!$H$7:$H$1062,MATCH(B179,Historical!$B$7:$B$1062,0))=0,"n/a",((INDEX(Historical!$C$7:$C$1062,MATCH(B179,Historical!$B$7:$B$1062,0))/INDEX(Historical!$H$7:$H$1062,MATCH(B179,Historical!$B$7:$B$1062,0)))^(1/5)-1)*100)</f>
        <v>11.842691472014465</v>
      </c>
      <c r="V179" s="105">
        <f>IF(INDEX(Historical!$M$7:$M$1062,MATCH(B179,Historical!$B$7:$B$1062,0))=0,"n/a",((INDEX(Historical!$C$7:$C$1062,MATCH(B179,Historical!$B$7:$B$1062,0))/INDEX(Historical!$M$7:$M$1062,MATCH(B179,Historical!$B$7:$B$1062,0)))^(1/10)-1)*100)</f>
        <v>15.431656766005775</v>
      </c>
      <c r="W179" s="106">
        <f>IF(OR(U179&lt;=0,U179="n/a",V179&lt;=0,V179="n/a"),"n/a",U179/V179)</f>
        <v>0.76742838773491895</v>
      </c>
      <c r="X179" s="107" t="str">
        <f>IF(OR(AJ179&lt;=0,AJ179="n/a",U179&lt;=0,U179="n/a"),"n/a",U179/AJ179)</f>
        <v>n/a</v>
      </c>
      <c r="Y179" s="165"/>
      <c r="Z179" s="101">
        <f>IF(OR(AC179&lt;0.01,AC179="n/a"),"n/a",M179/AC179*100)</f>
        <v>2.8517110266159698</v>
      </c>
      <c r="AA179" s="109">
        <f>IF(OR(AC179&lt;0.01,AC179="n/a"),"n/a",I179/AC179)</f>
        <v>13.981463878326997</v>
      </c>
      <c r="AB179" s="71">
        <v>1</v>
      </c>
      <c r="AC179" s="100">
        <v>42.08</v>
      </c>
      <c r="AD179" s="100">
        <v>8.0399999999999991</v>
      </c>
      <c r="AE179" s="100">
        <v>1.39</v>
      </c>
      <c r="AF179" s="100">
        <v>4.54</v>
      </c>
      <c r="AG179" s="100">
        <v>33.83</v>
      </c>
      <c r="AH179" s="100">
        <v>10.67</v>
      </c>
      <c r="AI179" s="100">
        <v>-8.6</v>
      </c>
      <c r="AJ179" s="100" t="s">
        <v>142</v>
      </c>
      <c r="AK179" s="100">
        <v>2.12</v>
      </c>
      <c r="AL179" s="100">
        <v>9190</v>
      </c>
      <c r="AM179" s="100">
        <v>51.129999999999995</v>
      </c>
      <c r="AN179" s="100">
        <v>0.27</v>
      </c>
      <c r="AO179" s="110">
        <f>IF(U179="n/a","n/a",IF(AA179&lt;0,"n/a",IF(AA179="n/a","n/a",J179+U179-AA179)))</f>
        <v>-1.9348087118501454</v>
      </c>
      <c r="AP179" s="111">
        <f>IF(U179="n/a","n/a",J179+U179)</f>
        <v>12.046655166476851</v>
      </c>
      <c r="AQ179" s="112">
        <f>IF(OR(AC179&lt;0.01,AC179="n/a",AF179="n/a"),"n/a",(I179/SQRT(22.5*AC179*(I179/AF179))-1)*100)</f>
        <v>67.962755140807701</v>
      </c>
      <c r="AR179" s="101">
        <f>INDEX(Historical!$C$7:$C$1063,MATCH(B179,Historical!$B$7:$B$1063,0))*IF(AH179="n/a",1.03,IF(AH179&lt;0,1.01,IF(AH179&gt;10,1.1,(1+AH179/100))))</f>
        <v>1.1550000000000002</v>
      </c>
      <c r="AS179" s="109">
        <f>IF($AI179="n/a",1.03*AR179,IF($AI179&lt;0,1.01*AR179,IF($AI179&gt;10,1.1*AR179,(1+$AI179/100)*AR179)))</f>
        <v>1.1665500000000002</v>
      </c>
      <c r="AT179" s="109">
        <f>IF($AK179="n/a",1.03*AS179,IF($AK179&lt;0,1.01*AS179,IF($AK179&gt;10,1.1*AS179,(1+$AK179/100)*AS179)))</f>
        <v>1.1912808600000002</v>
      </c>
      <c r="AU179" s="109">
        <f>IF($AK179="n/a",1.03*AT179,IF($AK179&lt;0,1.01*AT179,IF($AK179&gt;10,1.1*AT179,(1+$AK179/100)*AT179)))</f>
        <v>1.2165360142320003</v>
      </c>
      <c r="AV179" s="109">
        <f>IF($AK179="n/a",1.03*AU179,IF($AK179&lt;0,1.01*AU179,IF($AK179&gt;10,1.1*AU179,(1+$AK179/100)*AU179)))</f>
        <v>1.2423265777337189</v>
      </c>
      <c r="AW179" s="109">
        <f>SUM(AR179:AV179)</f>
        <v>5.9716934519657192</v>
      </c>
      <c r="AX179" s="113">
        <f>AW179/I179*100</f>
        <v>1.0150072155498042</v>
      </c>
      <c r="AY179" s="100">
        <v>1.1399999999999999</v>
      </c>
      <c r="AZ179" s="100">
        <v>36.47</v>
      </c>
      <c r="BA179" s="100">
        <v>-17.299999999999997</v>
      </c>
      <c r="BB179" s="100">
        <v>3.66</v>
      </c>
      <c r="BC179" s="100">
        <v>-1.73</v>
      </c>
      <c r="BE179" s="12">
        <v>2012</v>
      </c>
      <c r="BF179" s="12">
        <f>IF(BE179&gt;2020,0,IF(BE179&gt;2008,1,IF(BE179&gt;2001,2,IF(BE179&gt;1990,3,IF(BE179&gt;1980,4,IF(BE179&gt;1973,5,IF(BE179&gt;1970,6,IF(BE179&gt;1960,7,IF(BE179&gt;1958,8,IF(BE179&gt;1953,9,10))))))))))</f>
        <v>1</v>
      </c>
      <c r="BG179" s="100">
        <v>16.329999999999998</v>
      </c>
      <c r="BH179" t="s">
        <v>121</v>
      </c>
      <c r="BI179" t="s">
        <v>122</v>
      </c>
    </row>
    <row r="180" spans="1:61" ht="11.25" customHeight="1" x14ac:dyDescent="0.2">
      <c r="A180" s="146" t="s">
        <v>5611</v>
      </c>
      <c r="B180" s="55" t="s">
        <v>5600</v>
      </c>
      <c r="C180" s="156" t="s">
        <v>198</v>
      </c>
      <c r="D180" s="98" t="s">
        <v>5612</v>
      </c>
      <c r="E180" s="157">
        <v>5</v>
      </c>
      <c r="F180" s="2">
        <v>712</v>
      </c>
      <c r="G180" s="2" t="s">
        <v>146</v>
      </c>
      <c r="H180" s="2" t="s">
        <v>146</v>
      </c>
      <c r="I180" s="100">
        <v>405.37</v>
      </c>
      <c r="J180" s="101">
        <f>(M180/I180)*100</f>
        <v>0.62165429114142634</v>
      </c>
      <c r="K180" s="104">
        <v>0.63</v>
      </c>
      <c r="L180" s="71">
        <v>4</v>
      </c>
      <c r="M180" s="28">
        <f>K180*L180</f>
        <v>2.52</v>
      </c>
      <c r="N180" s="103" t="s">
        <v>1443</v>
      </c>
      <c r="O180" s="104">
        <v>0.52500000000000002</v>
      </c>
      <c r="P180" s="158">
        <v>46133</v>
      </c>
      <c r="Q180" s="158">
        <v>46143</v>
      </c>
      <c r="R180" s="28">
        <f>(K180-O180)/O180*100</f>
        <v>19.999999999999996</v>
      </c>
      <c r="S180" s="105">
        <f>IF(INDEX(Historical!$D$7:$D1734,MATCH(B180,Historical!$B$7:$B$1062,0))=0,"n/a",(INDEX(Historical!$C$7:$C$1062,MATCH(B180,Historical!$B$7:$B$1062,0))/INDEX(Historical!$D$7:$D$1062,MATCH(B180,Historical!$B$7:$B$1062,0))-1)*100)</f>
        <v>18.475073313782996</v>
      </c>
      <c r="T180" s="105">
        <f>IF(INDEX(Historical!$F$7:$F$1062,MATCH(B180,Historical!$B$7:$B$1062,0))=0,"n/a",((INDEX(Historical!$C$7:$C$1062,MATCH(B180,Historical!$B$7:$B$1062,0))/INDEX(Historical!$F$7:$F$1062,MATCH(B180,Historical!$B$7:$B$1062,0)))^(1/3)-1)*100)</f>
        <v>26.834886600073602</v>
      </c>
      <c r="U180" s="105" t="str">
        <f>IF(INDEX(Historical!$H$7:$H$1062,MATCH(B180,Historical!$B$7:$B$1062,0))=0,"n/a",((INDEX(Historical!$C$7:$C$1062,MATCH(B180,Historical!$B$7:$B$1062,0))/INDEX(Historical!$H$7:$H$1062,MATCH(B180,Historical!$B$7:$B$1062,0)))^(1/5)-1)*100)</f>
        <v>n/a</v>
      </c>
      <c r="V180" s="105" t="str">
        <f>IF(INDEX(Historical!$M$7:$M$1062,MATCH(B180,Historical!$B$7:$B$1062,0))=0,"n/a",((INDEX(Historical!$C$7:$C$1062,MATCH(B180,Historical!$B$7:$B$1062,0))/INDEX(Historical!$M$7:$M$1062,MATCH(B180,Historical!$B$7:$B$1062,0)))^(1/10)-1)*100)</f>
        <v>n/a</v>
      </c>
      <c r="W180" s="106" t="str">
        <f>IF(OR(U180&lt;=0,U180="n/a",V180&lt;=0,V180="n/a"),"n/a",U180/V180)</f>
        <v>n/a</v>
      </c>
      <c r="X180" s="107" t="str">
        <f>IF(OR(AJ180&lt;=0,AJ180="n/a",U180&lt;=0,U180="n/a"),"n/a",U180/AJ180)</f>
        <v>n/a</v>
      </c>
      <c r="Y180" s="159"/>
      <c r="Z180" s="101">
        <f>IF(OR(AC180&lt;0.01,AC180="n/a"),"n/a",M180/AC180*100)</f>
        <v>20.03179650238474</v>
      </c>
      <c r="AA180" s="109">
        <f>IF(OR(AC180&lt;0.01,AC180="n/a"),"n/a",I180/AC180)</f>
        <v>32.223370429252782</v>
      </c>
      <c r="AB180" s="71">
        <v>1</v>
      </c>
      <c r="AC180" s="100">
        <v>12.58</v>
      </c>
      <c r="AD180" s="100">
        <v>0.5</v>
      </c>
      <c r="AE180" s="100">
        <v>1.96</v>
      </c>
      <c r="AF180" s="100" t="s">
        <v>142</v>
      </c>
      <c r="AG180" s="100" t="s">
        <v>142</v>
      </c>
      <c r="AH180" s="100">
        <v>79.42</v>
      </c>
      <c r="AI180" s="100">
        <v>21.01</v>
      </c>
      <c r="AJ180" s="100">
        <v>15.509999999999998</v>
      </c>
      <c r="AK180" s="100">
        <v>35.99</v>
      </c>
      <c r="AL180" s="100">
        <v>262790</v>
      </c>
      <c r="AM180" s="100">
        <v>53.53</v>
      </c>
      <c r="AN180" s="100" t="s">
        <v>142</v>
      </c>
      <c r="AO180" s="110" t="str">
        <f>IF(U180="n/a","n/a",IF(AA180&lt;0,"n/a",IF(AA180="n/a","n/a",J180+U180-AA180)))</f>
        <v>n/a</v>
      </c>
      <c r="AP180" s="111" t="str">
        <f>IF(U180="n/a","n/a",J180+U180)</f>
        <v>n/a</v>
      </c>
      <c r="AQ180" s="112" t="str">
        <f>IF(OR(AC180&lt;0.01,AC180="n/a",AF180="n/a"),"n/a",(I180/SQRT(22.5*AC180*(I180/AF180))-1)*100)</f>
        <v>n/a</v>
      </c>
      <c r="AR180" s="101">
        <f>INDEX(Historical!$C$7:$C$1063,MATCH(B180,Historical!$B$7:$B$1063,0))*IF(AH180="n/a",1.03,IF(AH180&lt;0,1.01,IF(AH180&gt;10,1.1,(1+AH180/100))))</f>
        <v>2.2220000000000004</v>
      </c>
      <c r="AS180" s="109">
        <f>IF($AI180="n/a",1.03*AR180,IF($AI180&lt;0,1.01*AR180,IF($AI180&gt;10,1.1*AR180,(1+$AI180/100)*AR180)))</f>
        <v>2.4442000000000008</v>
      </c>
      <c r="AT180" s="109">
        <f>IF($AK180="n/a",1.03*AS180,IF($AK180&lt;0,1.01*AS180,IF($AK180&gt;10,1.1*AS180,(1+$AK180/100)*AS180)))</f>
        <v>2.6886200000000011</v>
      </c>
      <c r="AU180" s="109">
        <f>IF($AK180="n/a",1.03*AT180,IF($AK180&lt;0,1.01*AT180,IF($AK180&gt;10,1.1*AT180,(1+$AK180/100)*AT180)))</f>
        <v>2.9574820000000015</v>
      </c>
      <c r="AV180" s="109">
        <f>IF($AK180="n/a",1.03*AU180,IF($AK180&lt;0,1.01*AU180,IF($AK180&gt;10,1.1*AU180,(1+$AK180/100)*AU180)))</f>
        <v>3.2532302000000017</v>
      </c>
      <c r="AW180" s="109">
        <f>SUM(AR180:AV180)</f>
        <v>13.565532200000007</v>
      </c>
      <c r="AX180" s="113">
        <f>AW180/I180*100</f>
        <v>3.3464568665663483</v>
      </c>
      <c r="AY180" s="718">
        <v>1.32</v>
      </c>
      <c r="AZ180" s="100">
        <v>267.77999999999997</v>
      </c>
      <c r="BA180" s="100">
        <v>-13.65</v>
      </c>
      <c r="BB180" s="100">
        <v>1.6</v>
      </c>
      <c r="BC180" s="100">
        <v>89.11</v>
      </c>
      <c r="BE180" s="12">
        <v>2022</v>
      </c>
      <c r="BF180" s="12">
        <f>IF(BE180&gt;2020,0,IF(BE180&gt;2008,1,IF(BE180&gt;2001,2,IF(BE180&gt;1990,3,IF(BE180&gt;1980,4,IF(BE180&gt;1973,5,IF(BE180&gt;1970,6,IF(BE180&gt;1960,7,IF(BE180&gt;1958,8,IF(BE180&gt;1953,9,10))))))))))</f>
        <v>0</v>
      </c>
      <c r="BG180" s="100">
        <v>8.33</v>
      </c>
      <c r="BH180" s="55" t="s">
        <v>121</v>
      </c>
      <c r="BI180" s="55" t="s">
        <v>122</v>
      </c>
    </row>
    <row r="181" spans="1:61" ht="11.25" customHeight="1" x14ac:dyDescent="0.2">
      <c r="A181" s="123" t="s">
        <v>762</v>
      </c>
      <c r="B181" s="55" t="s">
        <v>763</v>
      </c>
      <c r="C181" s="156" t="s">
        <v>134</v>
      </c>
      <c r="D181" s="98" t="s">
        <v>135</v>
      </c>
      <c r="E181" s="157">
        <v>24</v>
      </c>
      <c r="F181" s="2">
        <v>153</v>
      </c>
      <c r="G181" s="2" t="s">
        <v>119</v>
      </c>
      <c r="H181" s="2" t="s">
        <v>119</v>
      </c>
      <c r="I181" s="100">
        <v>19.739999999999998</v>
      </c>
      <c r="J181" s="101">
        <f>(M181/I181)*100</f>
        <v>3.9007092198581561</v>
      </c>
      <c r="K181" s="104">
        <v>0.1925</v>
      </c>
      <c r="L181" s="71">
        <v>4</v>
      </c>
      <c r="M181" s="28">
        <f>K181*L181</f>
        <v>0.77</v>
      </c>
      <c r="N181" s="103" t="s">
        <v>151</v>
      </c>
      <c r="O181" s="104">
        <v>0.1825</v>
      </c>
      <c r="P181" s="158">
        <v>46143</v>
      </c>
      <c r="Q181" s="158">
        <v>46157</v>
      </c>
      <c r="R181" s="28">
        <f>(K181-O181)/O181*100</f>
        <v>5.4794520547945256</v>
      </c>
      <c r="S181" s="105">
        <f>IF(INDEX(Historical!$D$7:$D1225,MATCH(B181,Historical!$B$7:$B$1062,0))=0,"n/a",(INDEX(Historical!$C$7:$C$1062,MATCH(B181,Historical!$B$7:$B$1062,0))/INDEX(Historical!$D$7:$D$1062,MATCH(B181,Historical!$B$7:$B$1062,0))-1)*100)</f>
        <v>4.7272727272727133</v>
      </c>
      <c r="T181" s="105">
        <f>IF(INDEX(Historical!$F$7:$F$1062,MATCH(B181,Historical!$B$7:$B$1062,0))=0,"n/a",((INDEX(Historical!$C$7:$C$1062,MATCH(B181,Historical!$B$7:$B$1062,0))/INDEX(Historical!$F$7:$F$1062,MATCH(B181,Historical!$B$7:$B$1062,0)))^(1/3)-1)*100)</f>
        <v>3.2041272292946843</v>
      </c>
      <c r="U181" s="105">
        <f>IF(INDEX(Historical!$H$7:$H$1062,MATCH(B181,Historical!$B$7:$B$1062,0))=0,"n/a",((INDEX(Historical!$C$7:$C$1062,MATCH(B181,Historical!$B$7:$B$1062,0))/INDEX(Historical!$H$7:$H$1062,MATCH(B181,Historical!$B$7:$B$1062,0)))^(1/5)-1)*100)</f>
        <v>3.887454746806096</v>
      </c>
      <c r="V181" s="105">
        <f>IF(INDEX(Historical!$M$7:$M$1062,MATCH(B181,Historical!$B$7:$B$1062,0))=0,"n/a",((INDEX(Historical!$C$7:$C$1062,MATCH(B181,Historical!$B$7:$B$1062,0))/INDEX(Historical!$M$7:$M$1062,MATCH(B181,Historical!$B$7:$B$1062,0)))^(1/10)-1)*100)</f>
        <v>2.9855462777177211</v>
      </c>
      <c r="W181" s="106">
        <f>IF(OR(U181&lt;=0,U181="n/a",V181&lt;=0,V181="n/a"),"n/a",U181/V181)</f>
        <v>1.3020916057539167</v>
      </c>
      <c r="X181" s="107">
        <f>IF(OR(AJ181&lt;=0,AJ181="n/a",U181&lt;=0,U181="n/a"),"n/a",U181/AJ181)</f>
        <v>1.0592519746065656</v>
      </c>
      <c r="Y181" s="55"/>
      <c r="Z181" s="101">
        <f>IF(OR(AC181&lt;0.01,AC181="n/a"),"n/a",M181/AC181*100)</f>
        <v>39.896373056994818</v>
      </c>
      <c r="AA181" s="109">
        <f>IF(OR(AC181&lt;0.01,AC181="n/a"),"n/a",I181/AC181)</f>
        <v>10.227979274611398</v>
      </c>
      <c r="AB181" s="71">
        <v>12</v>
      </c>
      <c r="AC181" s="100">
        <v>1.93</v>
      </c>
      <c r="AD181" s="100" t="s">
        <v>142</v>
      </c>
      <c r="AE181" s="100">
        <v>0.77</v>
      </c>
      <c r="AF181" s="100">
        <v>1.1100000000000001</v>
      </c>
      <c r="AG181" s="100">
        <v>11.18</v>
      </c>
      <c r="AH181" s="100">
        <v>-17.05</v>
      </c>
      <c r="AI181" s="100">
        <v>7.41</v>
      </c>
      <c r="AJ181" s="100">
        <v>3.6700000000000004</v>
      </c>
      <c r="AK181" s="100">
        <v>-1.0900000000000001</v>
      </c>
      <c r="AL181" s="100">
        <v>743.29</v>
      </c>
      <c r="AM181" s="100">
        <v>53.890000000000008</v>
      </c>
      <c r="AN181" s="100">
        <v>0.05</v>
      </c>
      <c r="AO181" s="110">
        <f>IF(U181="n/a","n/a",IF(AA181&lt;0,"n/a",IF(AA181="n/a","n/a",J181+U181-AA181)))</f>
        <v>-2.4398153079471463</v>
      </c>
      <c r="AP181" s="111">
        <f>IF(U181="n/a","n/a",J181+U181)</f>
        <v>7.7881639666642517</v>
      </c>
      <c r="AQ181" s="112">
        <f>IF(OR(AC181&lt;0.01,AC181="n/a",AF181="n/a"),"n/a",(I181/SQRT(22.5*AC181*(I181/AF181))-1)*100)</f>
        <v>-28.966183343366026</v>
      </c>
      <c r="AR181" s="101">
        <f>INDEX(Historical!$C$7:$C$1063,MATCH(B181,Historical!$B$7:$B$1063,0))*IF(AH181="n/a",1.03,IF(AH181&lt;0,1.01,IF(AH181&gt;10,1.1,(1+AH181/100))))</f>
        <v>0.72719999999999996</v>
      </c>
      <c r="AS181" s="109">
        <f>IF($AI181="n/a",1.03*AR181,IF($AI181&lt;0,1.01*AR181,IF($AI181&gt;10,1.1*AR181,(1+$AI181/100)*AR181)))</f>
        <v>0.78108551999999998</v>
      </c>
      <c r="AT181" s="109">
        <f>IF($AK181="n/a",1.03*AS181,IF($AK181&lt;0,1.01*AS181,IF($AK181&gt;10,1.1*AS181,(1+$AK181/100)*AS181)))</f>
        <v>0.7888963752</v>
      </c>
      <c r="AU181" s="109">
        <f>IF($AK181="n/a",1.03*AT181,IF($AK181&lt;0,1.01*AT181,IF($AK181&gt;10,1.1*AT181,(1+$AK181/100)*AT181)))</f>
        <v>0.79678533895199999</v>
      </c>
      <c r="AV181" s="109">
        <f>IF($AK181="n/a",1.03*AU181,IF($AK181&lt;0,1.01*AU181,IF($AK181&gt;10,1.1*AU181,(1+$AK181/100)*AU181)))</f>
        <v>0.80475319234151999</v>
      </c>
      <c r="AW181" s="109">
        <f>SUM(AR181:AV181)</f>
        <v>3.8987204264935196</v>
      </c>
      <c r="AX181" s="113">
        <f>AW181/I181*100</f>
        <v>19.75035677048389</v>
      </c>
      <c r="AY181" s="100">
        <v>-0.04</v>
      </c>
      <c r="AZ181" s="100">
        <v>22.53</v>
      </c>
      <c r="BA181" s="100">
        <v>-6.2700000000000005</v>
      </c>
      <c r="BB181" s="100">
        <v>8.89</v>
      </c>
      <c r="BC181" s="100">
        <v>7.16</v>
      </c>
      <c r="BE181" s="12">
        <v>2003</v>
      </c>
      <c r="BF181" s="12">
        <f>IF(BE181&gt;2020,0,IF(BE181&gt;2008,1,IF(BE181&gt;2001,2,IF(BE181&gt;1990,3,IF(BE181&gt;1980,4,IF(BE181&gt;1973,5,IF(BE181&gt;1970,6,IF(BE181&gt;1960,7,IF(BE181&gt;1958,8,IF(BE181&gt;1953,9,10))))))))))</f>
        <v>2</v>
      </c>
      <c r="BG181" s="100">
        <v>3.8600000000000003</v>
      </c>
      <c r="BH181" t="s">
        <v>121</v>
      </c>
      <c r="BI181" t="s">
        <v>122</v>
      </c>
    </row>
    <row r="182" spans="1:61" ht="11.25" customHeight="1" x14ac:dyDescent="0.2">
      <c r="A182" s="123" t="s">
        <v>764</v>
      </c>
      <c r="B182" s="123" t="s">
        <v>765</v>
      </c>
      <c r="C182" s="156" t="s">
        <v>134</v>
      </c>
      <c r="D182" s="98" t="s">
        <v>135</v>
      </c>
      <c r="E182" s="157">
        <v>24</v>
      </c>
      <c r="F182" s="2">
        <v>154</v>
      </c>
      <c r="G182" s="2" t="s">
        <v>146</v>
      </c>
      <c r="H182" s="2" t="s">
        <v>146</v>
      </c>
      <c r="I182" s="100">
        <v>22.4</v>
      </c>
      <c r="J182" s="101">
        <f>(M182/I182)*100</f>
        <v>3.125</v>
      </c>
      <c r="K182" s="104">
        <v>0.17499999999999999</v>
      </c>
      <c r="L182" s="71">
        <v>4</v>
      </c>
      <c r="M182" s="28">
        <f>K182*L182</f>
        <v>0.7</v>
      </c>
      <c r="N182" s="103" t="s">
        <v>151</v>
      </c>
      <c r="O182" s="104">
        <v>0.16500000000000001</v>
      </c>
      <c r="P182" s="158">
        <v>46143</v>
      </c>
      <c r="Q182" s="158">
        <v>46157</v>
      </c>
      <c r="R182" s="28">
        <f>(K182-O182)/O182*100</f>
        <v>6.060606060606049</v>
      </c>
      <c r="S182" s="105">
        <f>IF(INDEX(Historical!$D$7:$D1226,MATCH(B182,Historical!$B$7:$B$1062,0))=0,"n/a",(INDEX(Historical!$C$7:$C$1062,MATCH(B182,Historical!$B$7:$B$1062,0))/INDEX(Historical!$D$7:$D$1062,MATCH(B182,Historical!$B$7:$B$1062,0))-1)*100)</f>
        <v>5.2631578947368363</v>
      </c>
      <c r="T182" s="105">
        <f>IF(INDEX(Historical!$F$7:$F$1062,MATCH(B182,Historical!$B$7:$B$1062,0))=0,"n/a",((INDEX(Historical!$C$7:$C$1062,MATCH(B182,Historical!$B$7:$B$1062,0))/INDEX(Historical!$F$7:$F$1062,MATCH(B182,Historical!$B$7:$B$1062,0)))^(1/3)-1)*100)</f>
        <v>3.5744168651286268</v>
      </c>
      <c r="U182" s="105">
        <f>IF(INDEX(Historical!$H$7:$H$1062,MATCH(B182,Historical!$B$7:$B$1062,0))=0,"n/a",((INDEX(Historical!$C$7:$C$1062,MATCH(B182,Historical!$B$7:$B$1062,0))/INDEX(Historical!$H$7:$H$1062,MATCH(B182,Historical!$B$7:$B$1062,0)))^(1/5)-1)*100)</f>
        <v>4.3640227150435917</v>
      </c>
      <c r="V182" s="105">
        <f>IF(INDEX(Historical!$M$7:$M$1062,MATCH(B182,Historical!$B$7:$B$1062,0))=0,"n/a",((INDEX(Historical!$C$7:$C$1062,MATCH(B182,Historical!$B$7:$B$1062,0))/INDEX(Historical!$M$7:$M$1062,MATCH(B182,Historical!$B$7:$B$1062,0)))^(1/10)-1)*100)</f>
        <v>3.3285597844020298</v>
      </c>
      <c r="W182" s="106">
        <f>IF(OR(U182&lt;=0,U182="n/a",V182&lt;=0,V182="n/a"),"n/a",U182/V182)</f>
        <v>1.3110843721341123</v>
      </c>
      <c r="X182" s="107" t="str">
        <f>IF(OR(AJ182&lt;=0,AJ182="n/a",U182&lt;=0,U182="n/a"),"n/a",U182/AJ182)</f>
        <v>n/a</v>
      </c>
      <c r="Y182" s="55"/>
      <c r="Z182" s="101" t="str">
        <f>IF(OR(AC182&lt;0.01,AC182="n/a"),"n/a",M182/AC182*100)</f>
        <v>n/a</v>
      </c>
      <c r="AA182" s="109" t="str">
        <f>IF(OR(AC182&lt;0.01,AC182="n/a"),"n/a",I182/AC182)</f>
        <v>n/a</v>
      </c>
      <c r="AB182" s="71">
        <v>12</v>
      </c>
      <c r="AC182" s="100" t="s">
        <v>142</v>
      </c>
      <c r="AD182" s="100" t="s">
        <v>142</v>
      </c>
      <c r="AE182" s="100" t="s">
        <v>142</v>
      </c>
      <c r="AF182" s="100" t="s">
        <v>142</v>
      </c>
      <c r="AG182" s="100" t="s">
        <v>142</v>
      </c>
      <c r="AH182" s="100" t="s">
        <v>142</v>
      </c>
      <c r="AI182" s="100" t="s">
        <v>142</v>
      </c>
      <c r="AJ182" s="100" t="s">
        <v>142</v>
      </c>
      <c r="AK182" s="100" t="s">
        <v>142</v>
      </c>
      <c r="AL182" s="100" t="s">
        <v>142</v>
      </c>
      <c r="AM182" s="100" t="s">
        <v>142</v>
      </c>
      <c r="AN182" s="100" t="s">
        <v>142</v>
      </c>
      <c r="AO182" s="110" t="str">
        <f>IF(U182="n/a","n/a",IF(AA182&lt;0,"n/a",IF(AA182="n/a","n/a",J182+U182-AA182)))</f>
        <v>n/a</v>
      </c>
      <c r="AP182" s="111">
        <f>IF(U182="n/a","n/a",J182+U182)</f>
        <v>7.4890227150435917</v>
      </c>
      <c r="AQ182" s="112" t="str">
        <f>IF(OR(AC182&lt;0.01,AC182="n/a",AF182="n/a"),"n/a",(I182/SQRT(22.5*AC182*(I182/AF182))-1)*100)</f>
        <v>n/a</v>
      </c>
      <c r="AR182" s="101">
        <f>INDEX(Historical!$C$7:$C$1063,MATCH(B182,Historical!$B$7:$B$1063,0))*IF(AH182="n/a",1.03,IF(AH182&lt;0,1.01,IF(AH182&gt;10,1.1,(1+AH182/100))))</f>
        <v>0.6695000000000001</v>
      </c>
      <c r="AS182" s="109">
        <f>IF($AI182="n/a",1.03*AR182,IF($AI182&lt;0,1.01*AR182,IF($AI182&gt;10,1.1*AR182,(1+$AI182/100)*AR182)))</f>
        <v>0.68958500000000011</v>
      </c>
      <c r="AT182" s="109">
        <f>IF($AK182="n/a",1.03*AS182,IF($AK182&lt;0,1.01*AS182,IF($AK182&gt;10,1.1*AS182,(1+$AK182/100)*AS182)))</f>
        <v>0.71027255000000011</v>
      </c>
      <c r="AU182" s="109">
        <f>IF($AK182="n/a",1.03*AT182,IF($AK182&lt;0,1.01*AT182,IF($AK182&gt;10,1.1*AT182,(1+$AK182/100)*AT182)))</f>
        <v>0.73158072650000017</v>
      </c>
      <c r="AV182" s="109">
        <f>IF($AK182="n/a",1.03*AU182,IF($AK182&lt;0,1.01*AU182,IF($AK182&gt;10,1.1*AU182,(1+$AK182/100)*AU182)))</f>
        <v>0.75352814829500014</v>
      </c>
      <c r="AW182" s="109">
        <f>SUM(AR182:AV182)</f>
        <v>3.5544664247950006</v>
      </c>
      <c r="AX182" s="113">
        <f>AW182/I182*100</f>
        <v>15.868153682120539</v>
      </c>
      <c r="AY182" s="100" t="s">
        <v>142</v>
      </c>
      <c r="AZ182" s="100" t="s">
        <v>142</v>
      </c>
      <c r="BA182" s="100" t="s">
        <v>142</v>
      </c>
      <c r="BB182" s="100" t="s">
        <v>142</v>
      </c>
      <c r="BC182" s="100" t="s">
        <v>142</v>
      </c>
      <c r="BE182" s="12">
        <v>2003</v>
      </c>
      <c r="BF182" s="12">
        <f>IF(BE182&gt;2020,0,IF(BE182&gt;2008,1,IF(BE182&gt;2001,2,IF(BE182&gt;1990,3,IF(BE182&gt;1980,4,IF(BE182&gt;1973,5,IF(BE182&gt;1970,6,IF(BE182&gt;1960,7,IF(BE182&gt;1958,8,IF(BE182&gt;1953,9,10))))))))))</f>
        <v>2</v>
      </c>
      <c r="BG182" s="100" t="s">
        <v>142</v>
      </c>
      <c r="BH182" t="s">
        <v>121</v>
      </c>
      <c r="BI182" t="s">
        <v>122</v>
      </c>
    </row>
    <row r="183" spans="1:61" ht="11.25" customHeight="1" x14ac:dyDescent="0.2">
      <c r="A183" s="123" t="s">
        <v>766</v>
      </c>
      <c r="B183" s="55" t="s">
        <v>767</v>
      </c>
      <c r="C183" s="156" t="s">
        <v>180</v>
      </c>
      <c r="D183" s="98" t="s">
        <v>208</v>
      </c>
      <c r="E183" s="157">
        <v>15</v>
      </c>
      <c r="F183" s="2">
        <v>345</v>
      </c>
      <c r="G183" s="2" t="s">
        <v>146</v>
      </c>
      <c r="H183" s="2" t="s">
        <v>146</v>
      </c>
      <c r="I183" s="100">
        <v>233.01</v>
      </c>
      <c r="J183" s="101">
        <f>(M183/I183)*100</f>
        <v>1.4763314879189735</v>
      </c>
      <c r="K183" s="104">
        <v>0.86</v>
      </c>
      <c r="L183" s="71">
        <v>4</v>
      </c>
      <c r="M183" s="28">
        <f>K183*L183</f>
        <v>3.44</v>
      </c>
      <c r="N183" s="103" t="s">
        <v>768</v>
      </c>
      <c r="O183" s="104">
        <v>0.8</v>
      </c>
      <c r="P183" s="158">
        <v>46118</v>
      </c>
      <c r="Q183" s="158">
        <v>46132</v>
      </c>
      <c r="R183" s="28">
        <f>(K183-O183)/O183*100</f>
        <v>7.4999999999999929</v>
      </c>
      <c r="S183" s="105">
        <f>IF(INDEX(Historical!$D$7:$D1227,MATCH(B183,Historical!$B$7:$B$1062,0))=0,"n/a",(INDEX(Historical!$C$7:$C$1062,MATCH(B183,Historical!$B$7:$B$1062,0))/INDEX(Historical!$D$7:$D$1062,MATCH(B183,Historical!$B$7:$B$1062,0))-1)*100)</f>
        <v>6.4189189189189255</v>
      </c>
      <c r="T183" s="105">
        <f>IF(INDEX(Historical!$F$7:$F$1062,MATCH(B183,Historical!$B$7:$B$1062,0))=0,"n/a",((INDEX(Historical!$C$7:$C$1062,MATCH(B183,Historical!$B$7:$B$1062,0))/INDEX(Historical!$F$7:$F$1062,MATCH(B183,Historical!$B$7:$B$1062,0)))^(1/3)-1)*100)</f>
        <v>6.6053667550018957</v>
      </c>
      <c r="U183" s="105">
        <f>IF(INDEX(Historical!$H$7:$H$1062,MATCH(B183,Historical!$B$7:$B$1062,0))=0,"n/a",((INDEX(Historical!$C$7:$C$1062,MATCH(B183,Historical!$B$7:$B$1062,0))/INDEX(Historical!$H$7:$H$1062,MATCH(B183,Historical!$B$7:$B$1062,0)))^(1/5)-1)*100)</f>
        <v>7.3454537298255351</v>
      </c>
      <c r="V183" s="105">
        <f>IF(INDEX(Historical!$M$7:$M$1062,MATCH(B183,Historical!$B$7:$B$1062,0))=0,"n/a",((INDEX(Historical!$C$7:$C$1062,MATCH(B183,Historical!$B$7:$B$1062,0))/INDEX(Historical!$M$7:$M$1062,MATCH(B183,Historical!$B$7:$B$1062,0)))^(1/10)-1)*100)</f>
        <v>7.9193502472868271</v>
      </c>
      <c r="W183" s="106">
        <f>IF(OR(U183&lt;=0,U183="n/a",V183&lt;=0,V183="n/a"),"n/a",U183/V183)</f>
        <v>0.92753237329566163</v>
      </c>
      <c r="X183" s="107" t="str">
        <f>IF(OR(AJ183&lt;=0,AJ183="n/a",U183&lt;=0,U183="n/a"),"n/a",U183/AJ183)</f>
        <v>n/a</v>
      </c>
      <c r="Y183" s="159"/>
      <c r="Z183" s="101">
        <f>IF(OR(AC183&lt;0.01,AC183="n/a"),"n/a",M183/AC183*100)</f>
        <v>36.47932131495228</v>
      </c>
      <c r="AA183" s="109">
        <f>IF(OR(AC183&lt;0.01,AC183="n/a"),"n/a",I183/AC183)</f>
        <v>24.709437963944858</v>
      </c>
      <c r="AB183" s="71">
        <v>12</v>
      </c>
      <c r="AC183" s="100">
        <v>9.43</v>
      </c>
      <c r="AD183" s="100">
        <v>1.94</v>
      </c>
      <c r="AE183" s="100">
        <v>2.2200000000000002</v>
      </c>
      <c r="AF183" s="100">
        <v>3.41</v>
      </c>
      <c r="AG183" s="100">
        <v>14.35</v>
      </c>
      <c r="AH183" s="100">
        <v>13.62</v>
      </c>
      <c r="AI183" s="100">
        <v>7.7399999999999993</v>
      </c>
      <c r="AJ183" s="100">
        <v>-3.64</v>
      </c>
      <c r="AK183" s="100">
        <v>9.9599999999999991</v>
      </c>
      <c r="AL183" s="100">
        <v>25720</v>
      </c>
      <c r="AM183" s="100">
        <v>0.49</v>
      </c>
      <c r="AN183" s="100">
        <v>0.85</v>
      </c>
      <c r="AO183" s="110">
        <f>IF(U183="n/a","n/a",IF(AA183&lt;0,"n/a",IF(AA183="n/a","n/a",J183+U183-AA183)))</f>
        <v>-15.887652746200349</v>
      </c>
      <c r="AP183" s="111">
        <f>IF(U183="n/a","n/a",J183+U183)</f>
        <v>8.8217852177445089</v>
      </c>
      <c r="AQ183" s="112">
        <f>IF(OR(AC183&lt;0.01,AC183="n/a",AF183="n/a"),"n/a",(I183/SQRT(22.5*AC183*(I183/AF183))-1)*100)</f>
        <v>93.516216325433547</v>
      </c>
      <c r="AR183" s="101">
        <f>INDEX(Historical!$C$7:$C$1063,MATCH(B183,Historical!$B$7:$B$1063,0))*IF(AH183="n/a",1.03,IF(AH183&lt;0,1.01,IF(AH183&gt;10,1.1,(1+AH183/100))))</f>
        <v>3.4650000000000003</v>
      </c>
      <c r="AS183" s="109">
        <f>IF($AI183="n/a",1.03*AR183,IF($AI183&lt;0,1.01*AR183,IF($AI183&gt;10,1.1*AR183,(1+$AI183/100)*AR183)))</f>
        <v>3.7331910000000001</v>
      </c>
      <c r="AT183" s="109">
        <f>IF($AK183="n/a",1.03*AS183,IF($AK183&lt;0,1.01*AS183,IF($AK183&gt;10,1.1*AS183,(1+$AK183/100)*AS183)))</f>
        <v>4.1050168235999998</v>
      </c>
      <c r="AU183" s="109">
        <f>IF($AK183="n/a",1.03*AT183,IF($AK183&lt;0,1.01*AT183,IF($AK183&gt;10,1.1*AT183,(1+$AK183/100)*AT183)))</f>
        <v>4.5138764992305598</v>
      </c>
      <c r="AV183" s="109">
        <f>IF($AK183="n/a",1.03*AU183,IF($AK183&lt;0,1.01*AU183,IF($AK183&gt;10,1.1*AU183,(1+$AK183/100)*AU183)))</f>
        <v>4.963458598553923</v>
      </c>
      <c r="AW183" s="109">
        <f>SUM(AR183:AV183)</f>
        <v>20.780542921384484</v>
      </c>
      <c r="AX183" s="113">
        <f>AW183/I183*100</f>
        <v>8.9183051892126883</v>
      </c>
      <c r="AY183" s="100">
        <v>0.55000000000000004</v>
      </c>
      <c r="AZ183" s="100">
        <v>39.729999999999997</v>
      </c>
      <c r="BA183" s="100">
        <v>-2.97</v>
      </c>
      <c r="BB183" s="100">
        <v>12.61</v>
      </c>
      <c r="BC183" s="100">
        <v>20.080000000000002</v>
      </c>
      <c r="BE183" s="12">
        <v>2012</v>
      </c>
      <c r="BF183" s="12">
        <f>IF(BE183&gt;2020,0,IF(BE183&gt;2008,1,IF(BE183&gt;2001,2,IF(BE183&gt;1990,3,IF(BE183&gt;1980,4,IF(BE183&gt;1973,5,IF(BE183&gt;1970,6,IF(BE183&gt;1960,7,IF(BE183&gt;1958,8,IF(BE183&gt;1953,9,10))))))))))</f>
        <v>1</v>
      </c>
      <c r="BG183" s="100">
        <v>6.43</v>
      </c>
      <c r="BH183" t="s">
        <v>121</v>
      </c>
      <c r="BI183" t="s">
        <v>122</v>
      </c>
    </row>
    <row r="184" spans="1:61" ht="11.25" customHeight="1" x14ac:dyDescent="0.2">
      <c r="A184" s="116" t="s">
        <v>769</v>
      </c>
      <c r="B184" s="55" t="s">
        <v>770</v>
      </c>
      <c r="C184" s="156" t="s">
        <v>335</v>
      </c>
      <c r="D184" s="98" t="s">
        <v>771</v>
      </c>
      <c r="E184" s="157">
        <v>12</v>
      </c>
      <c r="F184" s="2">
        <v>456</v>
      </c>
      <c r="G184" s="2" t="s">
        <v>146</v>
      </c>
      <c r="H184" s="2" t="s">
        <v>146</v>
      </c>
      <c r="I184" s="100">
        <v>143.06</v>
      </c>
      <c r="J184" s="101">
        <f>(M184/I184)*100</f>
        <v>1.2582133370613728</v>
      </c>
      <c r="K184" s="104">
        <v>0.45</v>
      </c>
      <c r="L184" s="71">
        <v>4</v>
      </c>
      <c r="M184" s="28">
        <f>K184*L184</f>
        <v>1.8</v>
      </c>
      <c r="N184" s="103" t="s">
        <v>158</v>
      </c>
      <c r="O184" s="104">
        <v>0.4</v>
      </c>
      <c r="P184" s="158">
        <v>45974</v>
      </c>
      <c r="Q184" s="158">
        <v>45981</v>
      </c>
      <c r="R184" s="28">
        <f>(K184-O184)/O184*100</f>
        <v>12.499999999999996</v>
      </c>
      <c r="S184" s="105">
        <f>IF(INDEX(Historical!$D$7:$D1228,MATCH(B184,Historical!$B$7:$B$1062,0))=0,"n/a",(INDEX(Historical!$C$7:$C$1062,MATCH(B184,Historical!$B$7:$B$1062,0))/INDEX(Historical!$D$7:$D$1062,MATCH(B184,Historical!$B$7:$B$1062,0))-1)*100)</f>
        <v>26.923076923076916</v>
      </c>
      <c r="T184" s="105">
        <f>IF(INDEX(Historical!$F$7:$F$1062,MATCH(B184,Historical!$B$7:$B$1062,0))=0,"n/a",((INDEX(Historical!$C$7:$C$1062,MATCH(B184,Historical!$B$7:$B$1062,0))/INDEX(Historical!$F$7:$F$1062,MATCH(B184,Historical!$B$7:$B$1062,0)))^(1/3)-1)*100)</f>
        <v>21.277639981444118</v>
      </c>
      <c r="U184" s="105">
        <f>IF(INDEX(Historical!$H$7:$H$1062,MATCH(B184,Historical!$B$7:$B$1062,0))=0,"n/a",((INDEX(Historical!$C$7:$C$1062,MATCH(B184,Historical!$B$7:$B$1062,0))/INDEX(Historical!$H$7:$H$1062,MATCH(B184,Historical!$B$7:$B$1062,0)))^(1/5)-1)*100)</f>
        <v>17.877030702271846</v>
      </c>
      <c r="V184" s="105">
        <f>IF(INDEX(Historical!$M$7:$M$1062,MATCH(B184,Historical!$B$7:$B$1062,0))=0,"n/a",((INDEX(Historical!$C$7:$C$1062,MATCH(B184,Historical!$B$7:$B$1062,0))/INDEX(Historical!$M$7:$M$1062,MATCH(B184,Historical!$B$7:$B$1062,0)))^(1/10)-1)*100)</f>
        <v>19.95435387516671</v>
      </c>
      <c r="W184" s="106">
        <f>IF(OR(U184&lt;=0,U184="n/a",V184&lt;=0,V184="n/a"),"n/a",U184/V184)</f>
        <v>0.8958962447047657</v>
      </c>
      <c r="X184" s="107">
        <f>IF(OR(AJ184&lt;=0,AJ184="n/a",U184&lt;=0,U184="n/a"),"n/a",U184/AJ184)</f>
        <v>1.4267382842994292</v>
      </c>
      <c r="Y184" s="123"/>
      <c r="Z184" s="101">
        <f>IF(OR(AC184&lt;0.01,AC184="n/a"),"n/a",M184/AC184*100)</f>
        <v>17.126546146527119</v>
      </c>
      <c r="AA184" s="109">
        <f>IF(OR(AC184&lt;0.01,AC184="n/a"),"n/a",I184/AC184)</f>
        <v>13.611798287345385</v>
      </c>
      <c r="AB184" s="71">
        <v>9</v>
      </c>
      <c r="AC184" s="100">
        <v>10.51</v>
      </c>
      <c r="AD184" s="100">
        <v>2.2000000000000002</v>
      </c>
      <c r="AE184" s="100">
        <v>1.2</v>
      </c>
      <c r="AF184" s="100">
        <v>1.69</v>
      </c>
      <c r="AG184" s="100">
        <v>12.75</v>
      </c>
      <c r="AH184" s="100">
        <v>-9.4</v>
      </c>
      <c r="AI184" s="100">
        <v>12.139999999999999</v>
      </c>
      <c r="AJ184" s="100">
        <v>12.53</v>
      </c>
      <c r="AK184" s="100">
        <v>5.53</v>
      </c>
      <c r="AL184" s="100">
        <v>40010</v>
      </c>
      <c r="AM184" s="100">
        <v>11.03</v>
      </c>
      <c r="AN184" s="100">
        <v>0.3</v>
      </c>
      <c r="AO184" s="110">
        <f>IF(U184="n/a","n/a",IF(AA184&lt;0,"n/a",IF(AA184="n/a","n/a",J184+U184-AA184)))</f>
        <v>5.5234457519878344</v>
      </c>
      <c r="AP184" s="111">
        <f>IF(U184="n/a","n/a",J184+U184)</f>
        <v>19.135244039333219</v>
      </c>
      <c r="AQ184" s="112">
        <f>IF(OR(AC184&lt;0.01,AC184="n/a",AF184="n/a"),"n/a",(I184/SQRT(22.5*AC184*(I184/AF184))-1)*100)</f>
        <v>1.1136634477671103</v>
      </c>
      <c r="AR184" s="101">
        <f>INDEX(Historical!$C$7:$C$1063,MATCH(B184,Historical!$B$7:$B$1063,0))*IF(AH184="n/a",1.03,IF(AH184&lt;0,1.01,IF(AH184&gt;10,1.1,(1+AH184/100))))</f>
        <v>1.6664999999999999</v>
      </c>
      <c r="AS184" s="109">
        <f>IF($AI184="n/a",1.03*AR184,IF($AI184&lt;0,1.01*AR184,IF($AI184&gt;10,1.1*AR184,(1+$AI184/100)*AR184)))</f>
        <v>1.8331500000000001</v>
      </c>
      <c r="AT184" s="109">
        <f>IF($AK184="n/a",1.03*AS184,IF($AK184&lt;0,1.01*AS184,IF($AK184&gt;10,1.1*AS184,(1+$AK184/100)*AS184)))</f>
        <v>1.9345231949999999</v>
      </c>
      <c r="AU184" s="109">
        <f>IF($AK184="n/a",1.03*AT184,IF($AK184&lt;0,1.01*AT184,IF($AK184&gt;10,1.1*AT184,(1+$AK184/100)*AT184)))</f>
        <v>2.0415023276834998</v>
      </c>
      <c r="AV184" s="109">
        <f>IF($AK184="n/a",1.03*AU184,IF($AK184&lt;0,1.01*AU184,IF($AK184&gt;10,1.1*AU184,(1+$AK184/100)*AU184)))</f>
        <v>2.1543974064043971</v>
      </c>
      <c r="AW184" s="109">
        <f>SUM(AR184:AV184)</f>
        <v>9.6300729290878966</v>
      </c>
      <c r="AX184" s="113">
        <f>AW184/I184*100</f>
        <v>6.7314923312511512</v>
      </c>
      <c r="AY184" s="100">
        <v>1.37</v>
      </c>
      <c r="AZ184" s="100">
        <v>8.58</v>
      </c>
      <c r="BA184" s="100">
        <v>-22.48</v>
      </c>
      <c r="BB184" s="100">
        <v>-5.21</v>
      </c>
      <c r="BC184" s="100">
        <v>-4.7300000000000004</v>
      </c>
      <c r="BE184" s="12">
        <v>2014</v>
      </c>
      <c r="BF184" s="12">
        <f>IF(BE184&gt;2020,0,IF(BE184&gt;2008,1,IF(BE184&gt;2001,2,IF(BE184&gt;1990,3,IF(BE184&gt;1980,4,IF(BE184&gt;1973,5,IF(BE184&gt;1970,6,IF(BE184&gt;1960,7,IF(BE184&gt;1958,8,IF(BE184&gt;1953,9,10))))))))))</f>
        <v>1</v>
      </c>
      <c r="BG184" s="100">
        <v>8.3699999999999992</v>
      </c>
      <c r="BH184" t="s">
        <v>121</v>
      </c>
      <c r="BI184" t="s">
        <v>122</v>
      </c>
    </row>
    <row r="185" spans="1:61" ht="11.25" customHeight="1" x14ac:dyDescent="0.2">
      <c r="A185" s="123" t="s">
        <v>772</v>
      </c>
      <c r="B185" s="55" t="s">
        <v>773</v>
      </c>
      <c r="C185" s="156" t="s">
        <v>180</v>
      </c>
      <c r="D185" s="98" t="s">
        <v>181</v>
      </c>
      <c r="E185" s="157">
        <v>13</v>
      </c>
      <c r="F185" s="2">
        <v>434</v>
      </c>
      <c r="G185" s="2" t="s">
        <v>146</v>
      </c>
      <c r="H185" s="2" t="s">
        <v>146</v>
      </c>
      <c r="I185" s="100">
        <v>194.98</v>
      </c>
      <c r="J185" s="101">
        <f>(M185/I185)*100</f>
        <v>0.82059698430608286</v>
      </c>
      <c r="K185" s="104">
        <v>0.4</v>
      </c>
      <c r="L185" s="71">
        <v>4</v>
      </c>
      <c r="M185" s="28">
        <f>K185*L185</f>
        <v>1.6</v>
      </c>
      <c r="N185" s="103" t="s">
        <v>613</v>
      </c>
      <c r="O185" s="104">
        <v>0.32</v>
      </c>
      <c r="P185" s="158">
        <v>46108</v>
      </c>
      <c r="Q185" s="158">
        <v>46136</v>
      </c>
      <c r="R185" s="28">
        <f>(K185-O185)/O185*100</f>
        <v>25.000000000000007</v>
      </c>
      <c r="S185" s="105">
        <f>IF(INDEX(Historical!$D$7:$D1229,MATCH(B185,Historical!$B$7:$B$1062,0))=0,"n/a",(INDEX(Historical!$C$7:$C$1062,MATCH(B185,Historical!$B$7:$B$1062,0))/INDEX(Historical!$D$7:$D$1062,MATCH(B185,Historical!$B$7:$B$1062,0))-1)*100)</f>
        <v>17.142857142857125</v>
      </c>
      <c r="T185" s="105">
        <f>IF(INDEX(Historical!$F$7:$F$1062,MATCH(B185,Historical!$B$7:$B$1062,0))=0,"n/a",((INDEX(Historical!$C$7:$C$1062,MATCH(B185,Historical!$B$7:$B$1062,0))/INDEX(Historical!$F$7:$F$1062,MATCH(B185,Historical!$B$7:$B$1062,0)))^(1/3)-1)*100)</f>
        <v>13.194544056807068</v>
      </c>
      <c r="U185" s="105">
        <f>IF(INDEX(Historical!$H$7:$H$1062,MATCH(B185,Historical!$B$7:$B$1062,0))=0,"n/a",((INDEX(Historical!$C$7:$C$1062,MATCH(B185,Historical!$B$7:$B$1062,0))/INDEX(Historical!$H$7:$H$1062,MATCH(B185,Historical!$B$7:$B$1062,0)))^(1/5)-1)*100)</f>
        <v>14.418927749788191</v>
      </c>
      <c r="V185" s="105">
        <f>IF(INDEX(Historical!$M$7:$M$1062,MATCH(B185,Historical!$B$7:$B$1062,0))=0,"n/a",((INDEX(Historical!$C$7:$C$1062,MATCH(B185,Historical!$B$7:$B$1062,0))/INDEX(Historical!$M$7:$M$1062,MATCH(B185,Historical!$B$7:$B$1062,0)))^(1/10)-1)*100)</f>
        <v>14.340740053756896</v>
      </c>
      <c r="W185" s="106">
        <f>IF(OR(U185&lt;=0,U185="n/a",V185&lt;=0,V185="n/a"),"n/a",U185/V185)</f>
        <v>1.0054521381559254</v>
      </c>
      <c r="X185" s="107">
        <f>IF(OR(AJ185&lt;=0,AJ185="n/a",U185&lt;=0,U185="n/a"),"n/a",U185/AJ185)</f>
        <v>22.182965768904907</v>
      </c>
      <c r="Y185" s="171" t="s">
        <v>774</v>
      </c>
      <c r="Z185" s="101">
        <f>IF(OR(AC185&lt;0.01,AC185="n/a"),"n/a",M185/AC185*100)</f>
        <v>28.419182948490235</v>
      </c>
      <c r="AA185" s="109">
        <f>IF(OR(AC185&lt;0.01,AC185="n/a"),"n/a",I185/AC185)</f>
        <v>34.632326820603907</v>
      </c>
      <c r="AB185" s="71">
        <v>12</v>
      </c>
      <c r="AC185" s="100">
        <v>5.63</v>
      </c>
      <c r="AD185" s="100">
        <v>2.29</v>
      </c>
      <c r="AE185" s="100">
        <v>5.46</v>
      </c>
      <c r="AF185" s="100">
        <v>2.61</v>
      </c>
      <c r="AG185" s="100">
        <v>7.61</v>
      </c>
      <c r="AH185" s="100">
        <v>8.92</v>
      </c>
      <c r="AI185" s="100">
        <v>8.8800000000000008</v>
      </c>
      <c r="AJ185" s="100">
        <v>0.65</v>
      </c>
      <c r="AK185" s="100">
        <v>9.2200000000000006</v>
      </c>
      <c r="AL185" s="100">
        <v>137070</v>
      </c>
      <c r="AM185" s="100">
        <v>8.8800000000000008</v>
      </c>
      <c r="AN185" s="100">
        <v>0.53</v>
      </c>
      <c r="AO185" s="110">
        <f>IF(U185="n/a","n/a",IF(AA185&lt;0,"n/a",IF(AA185="n/a","n/a",J185+U185-AA185)))</f>
        <v>-19.392802086509633</v>
      </c>
      <c r="AP185" s="111">
        <f>IF(U185="n/a","n/a",J185+U185)</f>
        <v>15.239524734094273</v>
      </c>
      <c r="AQ185" s="112">
        <f>IF(OR(AC185&lt;0.01,AC185="n/a",AF185="n/a"),"n/a",(I185/SQRT(22.5*AC185*(I185/AF185))-1)*100)</f>
        <v>100.43327845420413</v>
      </c>
      <c r="AR185" s="101">
        <f>INDEX(Historical!$C$7:$C$1063,MATCH(B185,Historical!$B$7:$B$1063,0))*IF(AH185="n/a",1.03,IF(AH185&lt;0,1.01,IF(AH185&gt;10,1.1,(1+AH185/100))))</f>
        <v>1.3397159999999999</v>
      </c>
      <c r="AS185" s="109">
        <f>IF($AI185="n/a",1.03*AR185,IF($AI185&lt;0,1.01*AR185,IF($AI185&gt;10,1.1*AR185,(1+$AI185/100)*AR185)))</f>
        <v>1.4586827807999998</v>
      </c>
      <c r="AT185" s="109">
        <f>IF($AK185="n/a",1.03*AS185,IF($AK185&lt;0,1.01*AS185,IF($AK185&gt;10,1.1*AS185,(1+$AK185/100)*AS185)))</f>
        <v>1.59317333318976</v>
      </c>
      <c r="AU185" s="109">
        <f>IF($AK185="n/a",1.03*AT185,IF($AK185&lt;0,1.01*AT185,IF($AK185&gt;10,1.1*AT185,(1+$AK185/100)*AT185)))</f>
        <v>1.740063914509856</v>
      </c>
      <c r="AV185" s="109">
        <f>IF($AK185="n/a",1.03*AU185,IF($AK185&lt;0,1.01*AU185,IF($AK185&gt;10,1.1*AU185,(1+$AK185/100)*AU185)))</f>
        <v>1.9004978074276648</v>
      </c>
      <c r="AW185" s="109">
        <f>SUM(AR185:AV185)</f>
        <v>8.0321338359272794</v>
      </c>
      <c r="AX185" s="113">
        <f>AW185/I185*100</f>
        <v>4.1194655020654833</v>
      </c>
      <c r="AY185" s="100">
        <v>0.78</v>
      </c>
      <c r="AZ185" s="100">
        <v>21.16</v>
      </c>
      <c r="BA185" s="100">
        <v>-19.7</v>
      </c>
      <c r="BB185" s="100">
        <v>3.8899999999999997</v>
      </c>
      <c r="BC185" s="100">
        <v>-4.2799999999999994</v>
      </c>
      <c r="BE185" s="12">
        <v>2014</v>
      </c>
      <c r="BF185" s="12">
        <f>IF(BE185&gt;2020,0,IF(BE185&gt;2008,1,IF(BE185&gt;2001,2,IF(BE185&gt;1990,3,IF(BE185&gt;1980,4,IF(BE185&gt;1973,5,IF(BE185&gt;1970,6,IF(BE185&gt;1960,7,IF(BE185&gt;1958,8,IF(BE185&gt;1953,9,10))))))))))</f>
        <v>1</v>
      </c>
      <c r="BG185" s="100">
        <v>4.5900000000000007</v>
      </c>
      <c r="BH185" t="s">
        <v>121</v>
      </c>
      <c r="BI185" t="s">
        <v>122</v>
      </c>
    </row>
    <row r="186" spans="1:61" ht="11.25" customHeight="1" x14ac:dyDescent="0.2">
      <c r="A186" s="123" t="s">
        <v>775</v>
      </c>
      <c r="B186" s="55" t="s">
        <v>776</v>
      </c>
      <c r="C186" s="156" t="s">
        <v>263</v>
      </c>
      <c r="D186" s="98" t="s">
        <v>264</v>
      </c>
      <c r="E186" s="157">
        <v>14</v>
      </c>
      <c r="F186" s="2">
        <v>403</v>
      </c>
      <c r="G186" s="2" t="s">
        <v>146</v>
      </c>
      <c r="H186" s="2" t="s">
        <v>146</v>
      </c>
      <c r="I186" s="100">
        <v>60.31</v>
      </c>
      <c r="J186" s="101">
        <f>(M186/I186)*100</f>
        <v>7.5277731719449514</v>
      </c>
      <c r="K186" s="104">
        <v>1.135</v>
      </c>
      <c r="L186" s="71">
        <v>4</v>
      </c>
      <c r="M186" s="28">
        <f>K186*L186</f>
        <v>4.54</v>
      </c>
      <c r="N186" s="103" t="s">
        <v>151</v>
      </c>
      <c r="O186" s="104">
        <v>1.1299999999999999</v>
      </c>
      <c r="P186" s="158">
        <v>46237</v>
      </c>
      <c r="Q186" s="158">
        <v>46244</v>
      </c>
      <c r="R186" s="28">
        <f>(K186-O186)/O186*100</f>
        <v>0.44247787610620493</v>
      </c>
      <c r="S186" s="105">
        <f>IF(INDEX(Historical!$D$7:$D1230,MATCH(B186,Historical!$B$7:$B$1062,0))=0,"n/a",(INDEX(Historical!$C$7:$C$1062,MATCH(B186,Historical!$B$7:$B$1062,0))/INDEX(Historical!$D$7:$D$1062,MATCH(B186,Historical!$B$7:$B$1062,0))-1)*100)</f>
        <v>3.1286210892236266</v>
      </c>
      <c r="T186" s="105">
        <f>IF(INDEX(Historical!$F$7:$F$1062,MATCH(B186,Historical!$B$7:$B$1062,0))=0,"n/a",((INDEX(Historical!$C$7:$C$1062,MATCH(B186,Historical!$B$7:$B$1062,0))/INDEX(Historical!$F$7:$F$1062,MATCH(B186,Historical!$B$7:$B$1062,0)))^(1/3)-1)*100)</f>
        <v>4.2291397936223163</v>
      </c>
      <c r="U186" s="105">
        <f>IF(INDEX(Historical!$H$7:$H$1062,MATCH(B186,Historical!$B$7:$B$1062,0))=0,"n/a",((INDEX(Historical!$C$7:$C$1062,MATCH(B186,Historical!$B$7:$B$1062,0))/INDEX(Historical!$H$7:$H$1062,MATCH(B186,Historical!$B$7:$B$1062,0)))^(1/5)-1)*100)</f>
        <v>4.4468620702657669</v>
      </c>
      <c r="V186" s="105">
        <f>IF(INDEX(Historical!$M$7:$M$1062,MATCH(B186,Historical!$B$7:$B$1062,0))=0,"n/a",((INDEX(Historical!$C$7:$C$1062,MATCH(B186,Historical!$B$7:$B$1062,0))/INDEX(Historical!$M$7:$M$1062,MATCH(B186,Historical!$B$7:$B$1062,0)))^(1/10)-1)*100)</f>
        <v>7.4955846215520427</v>
      </c>
      <c r="W186" s="106">
        <f>IF(OR(U186&lt;=0,U186="n/a",V186&lt;=0,V186="n/a"),"n/a",U186/V186)</f>
        <v>0.59326420750153519</v>
      </c>
      <c r="X186" s="107" t="str">
        <f>IF(OR(AJ186&lt;=0,AJ186="n/a",U186&lt;=0,U186="n/a"),"n/a",U186/AJ186)</f>
        <v>n/a</v>
      </c>
      <c r="Y186" s="123"/>
      <c r="Z186" s="101">
        <f>IF(OR(AC186&lt;0.01,AC186="n/a"),"n/a",M186/AC186*100)</f>
        <v>143.21766561514195</v>
      </c>
      <c r="AA186" s="109">
        <f>IF(OR(AC186&lt;0.01,AC186="n/a"),"n/a",I186/AC186)</f>
        <v>19.025236593059937</v>
      </c>
      <c r="AB186" s="71">
        <v>12</v>
      </c>
      <c r="AC186" s="100">
        <v>3.17</v>
      </c>
      <c r="AD186" s="100">
        <v>1.76</v>
      </c>
      <c r="AE186" s="100">
        <v>3.02</v>
      </c>
      <c r="AF186" s="100" t="s">
        <v>142</v>
      </c>
      <c r="AG186" s="100">
        <v>439.37</v>
      </c>
      <c r="AH186" s="100">
        <v>2.5499999999999998</v>
      </c>
      <c r="AI186" s="100">
        <v>11.66</v>
      </c>
      <c r="AJ186" s="100">
        <v>-4.66</v>
      </c>
      <c r="AK186" s="100">
        <v>9.08</v>
      </c>
      <c r="AL186" s="100">
        <v>3210</v>
      </c>
      <c r="AM186" s="100">
        <v>64.25</v>
      </c>
      <c r="AN186" s="100" t="s">
        <v>142</v>
      </c>
      <c r="AO186" s="110">
        <f>IF(U186="n/a","n/a",IF(AA186&lt;0,"n/a",IF(AA186="n/a","n/a",J186+U186-AA186)))</f>
        <v>-7.0506013508492185</v>
      </c>
      <c r="AP186" s="111">
        <f>IF(U186="n/a","n/a",J186+U186)</f>
        <v>11.974635242210718</v>
      </c>
      <c r="AQ186" s="112" t="str">
        <f>IF(OR(AC186&lt;0.01,AC186="n/a",AF186="n/a"),"n/a",(I186/SQRT(22.5*AC186*(I186/AF186))-1)*100)</f>
        <v>n/a</v>
      </c>
      <c r="AR186" s="101">
        <f>INDEX(Historical!$C$7:$C$1063,MATCH(B186,Historical!$B$7:$B$1063,0))*IF(AH186="n/a",1.03,IF(AH186&lt;0,1.01,IF(AH186&gt;10,1.1,(1+AH186/100))))</f>
        <v>4.5634750000000004</v>
      </c>
      <c r="AS186" s="109">
        <f>IF($AI186="n/a",1.03*AR186,IF($AI186&lt;0,1.01*AR186,IF($AI186&gt;10,1.1*AR186,(1+$AI186/100)*AR186)))</f>
        <v>5.019822500000001</v>
      </c>
      <c r="AT186" s="109">
        <f>IF($AK186="n/a",1.03*AS186,IF($AK186&lt;0,1.01*AS186,IF($AK186&gt;10,1.1*AS186,(1+$AK186/100)*AS186)))</f>
        <v>5.475622383000001</v>
      </c>
      <c r="AU186" s="109">
        <f>IF($AK186="n/a",1.03*AT186,IF($AK186&lt;0,1.01*AT186,IF($AK186&gt;10,1.1*AT186,(1+$AK186/100)*AT186)))</f>
        <v>5.9728088953764011</v>
      </c>
      <c r="AV186" s="109">
        <f>IF($AK186="n/a",1.03*AU186,IF($AK186&lt;0,1.01*AU186,IF($AK186&gt;10,1.1*AU186,(1+$AK186/100)*AU186)))</f>
        <v>6.5151399430765782</v>
      </c>
      <c r="AW186" s="109">
        <f>SUM(AR186:AV186)</f>
        <v>27.546868721452981</v>
      </c>
      <c r="AX186" s="113">
        <f>AW186/I186*100</f>
        <v>45.675458002740804</v>
      </c>
      <c r="AY186" s="100">
        <v>0.42</v>
      </c>
      <c r="AZ186" s="100">
        <v>44.56</v>
      </c>
      <c r="BA186" s="100">
        <v>1.6500000000000001</v>
      </c>
      <c r="BB186" s="100">
        <v>13.600000000000001</v>
      </c>
      <c r="BC186" s="100">
        <v>20.7</v>
      </c>
      <c r="BE186" s="12">
        <v>2013</v>
      </c>
      <c r="BF186" s="12">
        <f>IF(BE186&gt;2020,0,IF(BE186&gt;2008,1,IF(BE186&gt;2001,2,IF(BE186&gt;1990,3,IF(BE186&gt;1980,4,IF(BE186&gt;1973,5,IF(BE186&gt;1970,6,IF(BE186&gt;1960,7,IF(BE186&gt;1958,8,IF(BE186&gt;1953,9,10))))))))))</f>
        <v>1</v>
      </c>
      <c r="BG186" s="100">
        <v>6.4</v>
      </c>
      <c r="BH186" t="s">
        <v>121</v>
      </c>
      <c r="BI186" t="s">
        <v>290</v>
      </c>
    </row>
    <row r="187" spans="1:61" ht="11.25" customHeight="1" x14ac:dyDescent="0.2">
      <c r="A187" s="116" t="s">
        <v>777</v>
      </c>
      <c r="B187" s="55" t="s">
        <v>778</v>
      </c>
      <c r="C187" s="156" t="s">
        <v>335</v>
      </c>
      <c r="D187" s="98" t="s">
        <v>371</v>
      </c>
      <c r="E187" s="157">
        <v>12</v>
      </c>
      <c r="F187" s="2">
        <v>470</v>
      </c>
      <c r="G187" s="2" t="s">
        <v>146</v>
      </c>
      <c r="H187" s="2" t="s">
        <v>146</v>
      </c>
      <c r="I187" s="100">
        <v>195.91</v>
      </c>
      <c r="J187" s="101">
        <f>(M187/I187)*100</f>
        <v>2.5521923332142311</v>
      </c>
      <c r="K187" s="104">
        <v>1.25</v>
      </c>
      <c r="L187" s="71">
        <v>4</v>
      </c>
      <c r="M187" s="28">
        <f>K187*L187</f>
        <v>5</v>
      </c>
      <c r="N187" s="103" t="s">
        <v>270</v>
      </c>
      <c r="O187" s="104">
        <v>1.2124999999999999</v>
      </c>
      <c r="P187" s="158">
        <v>46108</v>
      </c>
      <c r="Q187" s="158">
        <v>46122</v>
      </c>
      <c r="R187" s="28">
        <f>(K187-O187)/O187*100</f>
        <v>3.0927835051546464</v>
      </c>
      <c r="S187" s="105">
        <f>IF(INDEX(Historical!$D$7:$D1231,MATCH(B187,Historical!$B$7:$B$1062,0))=0,"n/a",(INDEX(Historical!$C$7:$C$1062,MATCH(B187,Historical!$B$7:$B$1062,0))/INDEX(Historical!$D$7:$D$1062,MATCH(B187,Historical!$B$7:$B$1062,0))-1)*100)</f>
        <v>10.227272727272707</v>
      </c>
      <c r="T187" s="105">
        <f>IF(INDEX(Historical!$F$7:$F$1062,MATCH(B187,Historical!$B$7:$B$1062,0))=0,"n/a",((INDEX(Historical!$C$7:$C$1062,MATCH(B187,Historical!$B$7:$B$1062,0))/INDEX(Historical!$F$7:$F$1062,MATCH(B187,Historical!$B$7:$B$1062,0)))^(1/3)-1)*100)</f>
        <v>35.48848160653737</v>
      </c>
      <c r="U187" s="105">
        <f>IF(INDEX(Historical!$H$7:$H$1062,MATCH(B187,Historical!$B$7:$B$1062,0))=0,"n/a",((INDEX(Historical!$C$7:$C$1062,MATCH(B187,Historical!$B$7:$B$1062,0))/INDEX(Historical!$H$7:$H$1062,MATCH(B187,Historical!$B$7:$B$1062,0)))^(1/5)-1)*100)</f>
        <v>31.149411190576217</v>
      </c>
      <c r="V187" s="105">
        <f>IF(INDEX(Historical!$M$7:$M$1062,MATCH(B187,Historical!$B$7:$B$1062,0))=0,"n/a",((INDEX(Historical!$C$7:$C$1062,MATCH(B187,Historical!$B$7:$B$1062,0))/INDEX(Historical!$M$7:$M$1062,MATCH(B187,Historical!$B$7:$B$1062,0)))^(1/10)-1)*100)</f>
        <v>24.319113594008289</v>
      </c>
      <c r="W187" s="106">
        <f>IF(OR(U187&lt;=0,U187="n/a",V187&lt;=0,V187="n/a"),"n/a",U187/V187)</f>
        <v>1.2808612892145366</v>
      </c>
      <c r="X187" s="107">
        <f>IF(OR(AJ187&lt;=0,AJ187="n/a",U187&lt;=0,U187="n/a"),"n/a",U187/AJ187)</f>
        <v>2.651013718346912</v>
      </c>
      <c r="Y187" s="123"/>
      <c r="Z187" s="101">
        <f>IF(OR(AC187&lt;0.01,AC187="n/a"),"n/a",M187/AC187*100)</f>
        <v>47.528517110266158</v>
      </c>
      <c r="AA187" s="109">
        <f>IF(OR(AC187&lt;0.01,AC187="n/a"),"n/a",I187/AC187)</f>
        <v>18.622623574144487</v>
      </c>
      <c r="AB187" s="71">
        <v>1</v>
      </c>
      <c r="AC187" s="100">
        <v>10.52</v>
      </c>
      <c r="AD187" s="100">
        <v>0.97</v>
      </c>
      <c r="AE187" s="100">
        <v>0.91</v>
      </c>
      <c r="AF187" s="100">
        <v>3.1</v>
      </c>
      <c r="AG187" s="100">
        <v>20.9</v>
      </c>
      <c r="AH187" s="100">
        <v>8.5599999999999987</v>
      </c>
      <c r="AI187" s="100">
        <v>14.499999999999998</v>
      </c>
      <c r="AJ187" s="100">
        <v>11.75</v>
      </c>
      <c r="AK187" s="100">
        <v>12.3</v>
      </c>
      <c r="AL187" s="100">
        <v>17530</v>
      </c>
      <c r="AM187" s="100">
        <v>29.580000000000002</v>
      </c>
      <c r="AN187" s="100">
        <v>1.39</v>
      </c>
      <c r="AO187" s="110">
        <f>IF(U187="n/a","n/a",IF(AA187&lt;0,"n/a",IF(AA187="n/a","n/a",J187+U187-AA187)))</f>
        <v>15.078979949645959</v>
      </c>
      <c r="AP187" s="111">
        <f>IF(U187="n/a","n/a",J187+U187)</f>
        <v>33.701603523790446</v>
      </c>
      <c r="AQ187" s="112">
        <f>IF(OR(AC187&lt;0.01,AC187="n/a",AF187="n/a"),"n/a",(I187/SQRT(22.5*AC187*(I187/AF187))-1)*100)</f>
        <v>60.180638419182372</v>
      </c>
      <c r="AR187" s="101">
        <f>INDEX(Historical!$C$7:$C$1063,MATCH(B187,Historical!$B$7:$B$1063,0))*IF(AH187="n/a",1.03,IF(AH187&lt;0,1.01,IF(AH187&gt;10,1.1,(1+AH187/100))))</f>
        <v>5.265159999999999</v>
      </c>
      <c r="AS187" s="109">
        <f>IF($AI187="n/a",1.03*AR187,IF($AI187&lt;0,1.01*AR187,IF($AI187&gt;10,1.1*AR187,(1+$AI187/100)*AR187)))</f>
        <v>5.7916759999999989</v>
      </c>
      <c r="AT187" s="109">
        <f>IF($AK187="n/a",1.03*AS187,IF($AK187&lt;0,1.01*AS187,IF($AK187&gt;10,1.1*AS187,(1+$AK187/100)*AS187)))</f>
        <v>6.3708435999999997</v>
      </c>
      <c r="AU187" s="109">
        <f>IF($AK187="n/a",1.03*AT187,IF($AK187&lt;0,1.01*AT187,IF($AK187&gt;10,1.1*AT187,(1+$AK187/100)*AT187)))</f>
        <v>7.00792796</v>
      </c>
      <c r="AV187" s="109">
        <f>IF($AK187="n/a",1.03*AU187,IF($AK187&lt;0,1.01*AU187,IF($AK187&gt;10,1.1*AU187,(1+$AK187/100)*AU187)))</f>
        <v>7.7087207560000008</v>
      </c>
      <c r="AW187" s="109">
        <f>SUM(AR187:AV187)</f>
        <v>32.144328315999999</v>
      </c>
      <c r="AX187" s="113">
        <f>AW187/I187*100</f>
        <v>16.407701656883265</v>
      </c>
      <c r="AY187" s="100">
        <v>1.22</v>
      </c>
      <c r="AZ187" s="100">
        <v>4.95</v>
      </c>
      <c r="BA187" s="100">
        <v>-19.830000000000002</v>
      </c>
      <c r="BB187" s="100">
        <v>-11.05</v>
      </c>
      <c r="BC187" s="100">
        <v>-8.24</v>
      </c>
      <c r="BE187" s="12">
        <v>2015</v>
      </c>
      <c r="BF187" s="12">
        <f>IF(BE187&gt;2020,0,IF(BE187&gt;2008,1,IF(BE187&gt;2001,2,IF(BE187&gt;1990,3,IF(BE187&gt;1980,4,IF(BE187&gt;1973,5,IF(BE187&gt;1970,6,IF(BE187&gt;1960,7,IF(BE187&gt;1958,8,IF(BE187&gt;1953,9,10))))))))))</f>
        <v>1</v>
      </c>
      <c r="BG187" s="100">
        <v>6.4</v>
      </c>
      <c r="BH187" t="s">
        <v>121</v>
      </c>
      <c r="BI187" t="s">
        <v>122</v>
      </c>
    </row>
    <row r="188" spans="1:61" ht="11.25" customHeight="1" x14ac:dyDescent="0.2">
      <c r="A188" s="146" t="s">
        <v>779</v>
      </c>
      <c r="B188" s="55" t="s">
        <v>780</v>
      </c>
      <c r="C188" s="156" t="s">
        <v>198</v>
      </c>
      <c r="D188" s="98" t="s">
        <v>199</v>
      </c>
      <c r="E188" s="157">
        <v>12</v>
      </c>
      <c r="F188" s="2">
        <v>459</v>
      </c>
      <c r="G188" s="2" t="s">
        <v>146</v>
      </c>
      <c r="H188" s="2" t="s">
        <v>146</v>
      </c>
      <c r="I188" s="100">
        <v>58.81</v>
      </c>
      <c r="J188" s="101">
        <f>(M188/I188)*100</f>
        <v>2.4485631695289913</v>
      </c>
      <c r="K188" s="104">
        <v>0.36</v>
      </c>
      <c r="L188" s="71">
        <v>4</v>
      </c>
      <c r="M188" s="28">
        <f>K188*L188</f>
        <v>1.44</v>
      </c>
      <c r="N188" s="103" t="s">
        <v>151</v>
      </c>
      <c r="O188" s="104">
        <v>0.33</v>
      </c>
      <c r="P188" s="158">
        <v>45993</v>
      </c>
      <c r="Q188" s="158">
        <v>46001</v>
      </c>
      <c r="R188" s="28">
        <f>(K188-O188)/O188*100</f>
        <v>9.0909090909090811</v>
      </c>
      <c r="S188" s="105">
        <f>IF(INDEX(Historical!$D$7:$D1232,MATCH(B188,Historical!$B$7:$B$1062,0))=0,"n/a",(INDEX(Historical!$C$7:$C$1062,MATCH(B188,Historical!$B$7:$B$1062,0))/INDEX(Historical!$D$7:$D$1062,MATCH(B188,Historical!$B$7:$B$1062,0))-1)*100)</f>
        <v>9.7560975609756184</v>
      </c>
      <c r="T188" s="105">
        <f>IF(INDEX(Historical!$F$7:$F$1062,MATCH(B188,Historical!$B$7:$B$1062,0))=0,"n/a",((INDEX(Historical!$C$7:$C$1062,MATCH(B188,Historical!$B$7:$B$1062,0))/INDEX(Historical!$F$7:$F$1062,MATCH(B188,Historical!$B$7:$B$1062,0)))^(1/3)-1)*100)</f>
        <v>9.7938124280034131</v>
      </c>
      <c r="U188" s="105">
        <f>IF(INDEX(Historical!$H$7:$H$1062,MATCH(B188,Historical!$B$7:$B$1062,0))=0,"n/a",((INDEX(Historical!$C$7:$C$1062,MATCH(B188,Historical!$B$7:$B$1062,0))/INDEX(Historical!$H$7:$H$1062,MATCH(B188,Historical!$B$7:$B$1062,0)))^(1/5)-1)*100)</f>
        <v>8.9356976984290792</v>
      </c>
      <c r="V188" s="105">
        <f>IF(INDEX(Historical!$M$7:$M$1062,MATCH(B188,Historical!$B$7:$B$1062,0))=0,"n/a",((INDEX(Historical!$C$7:$C$1062,MATCH(B188,Historical!$B$7:$B$1062,0))/INDEX(Historical!$M$7:$M$1062,MATCH(B188,Historical!$B$7:$B$1062,0)))^(1/10)-1)*100)</f>
        <v>12.385025332346844</v>
      </c>
      <c r="W188" s="106">
        <f>IF(OR(U188&lt;=0,U188="n/a",V188&lt;=0,V188="n/a"),"n/a",U188/V188)</f>
        <v>0.72149208085114591</v>
      </c>
      <c r="X188" s="107">
        <f>IF(OR(AJ188&lt;=0,AJ188="n/a",U188&lt;=0,U188="n/a"),"n/a",U188/AJ188)</f>
        <v>2.9012005514380128</v>
      </c>
      <c r="Y188" s="165"/>
      <c r="Z188" s="101">
        <f>IF(OR(AC188&lt;0.01,AC188="n/a"),"n/a",M188/AC188*100)</f>
        <v>61.016949152542374</v>
      </c>
      <c r="AA188" s="109">
        <f>IF(OR(AC188&lt;0.01,AC188="n/a"),"n/a",I188/AC188)</f>
        <v>24.91949152542373</v>
      </c>
      <c r="AB188" s="71">
        <v>12</v>
      </c>
      <c r="AC188" s="100">
        <v>2.36</v>
      </c>
      <c r="AD188" s="100">
        <v>2.0099999999999998</v>
      </c>
      <c r="AE188" s="100">
        <v>4.1100000000000003</v>
      </c>
      <c r="AF188" s="100">
        <v>2.13</v>
      </c>
      <c r="AG188" s="100">
        <v>8.7200000000000006</v>
      </c>
      <c r="AH188" s="100">
        <v>1.77</v>
      </c>
      <c r="AI188" s="100">
        <v>6.660000000000001</v>
      </c>
      <c r="AJ188" s="100">
        <v>3.08</v>
      </c>
      <c r="AK188" s="100">
        <v>6.35</v>
      </c>
      <c r="AL188" s="100">
        <v>5560</v>
      </c>
      <c r="AM188" s="100">
        <v>37.090000000000003</v>
      </c>
      <c r="AN188" s="100">
        <v>0.02</v>
      </c>
      <c r="AO188" s="110">
        <f>IF(U188="n/a","n/a",IF(AA188&lt;0,"n/a",IF(AA188="n/a","n/a",J188+U188-AA188)))</f>
        <v>-13.535230657465659</v>
      </c>
      <c r="AP188" s="111">
        <f>IF(U188="n/a","n/a",J188+U188)</f>
        <v>11.384260867958071</v>
      </c>
      <c r="AQ188" s="112">
        <f>IF(OR(AC188&lt;0.01,AC188="n/a",AF188="n/a"),"n/a",(I188/SQRT(22.5*AC188*(I188/AF188))-1)*100)</f>
        <v>53.591835646954664</v>
      </c>
      <c r="AR188" s="101">
        <f>INDEX(Historical!$C$7:$C$1063,MATCH(B188,Historical!$B$7:$B$1063,0))*IF(AH188="n/a",1.03,IF(AH188&lt;0,1.01,IF(AH188&gt;10,1.1,(1+AH188/100))))</f>
        <v>1.3738950000000001</v>
      </c>
      <c r="AS188" s="109">
        <f>IF($AI188="n/a",1.03*AR188,IF($AI188&lt;0,1.01*AR188,IF($AI188&gt;10,1.1*AR188,(1+$AI188/100)*AR188)))</f>
        <v>1.4653964070000001</v>
      </c>
      <c r="AT188" s="109">
        <f>IF($AK188="n/a",1.03*AS188,IF($AK188&lt;0,1.01*AS188,IF($AK188&gt;10,1.1*AS188,(1+$AK188/100)*AS188)))</f>
        <v>1.5584490788445</v>
      </c>
      <c r="AU188" s="109">
        <f>IF($AK188="n/a",1.03*AT188,IF($AK188&lt;0,1.01*AT188,IF($AK188&gt;10,1.1*AT188,(1+$AK188/100)*AT188)))</f>
        <v>1.6574105953511256</v>
      </c>
      <c r="AV188" s="109">
        <f>IF($AK188="n/a",1.03*AU188,IF($AK188&lt;0,1.01*AU188,IF($AK188&gt;10,1.1*AU188,(1+$AK188/100)*AU188)))</f>
        <v>1.7626561681559219</v>
      </c>
      <c r="AW188" s="109">
        <f>SUM(AR188:AV188)</f>
        <v>7.8178072493515476</v>
      </c>
      <c r="AX188" s="113">
        <f>AW188/I188*100</f>
        <v>13.293329789749272</v>
      </c>
      <c r="AY188" s="100">
        <v>0.81</v>
      </c>
      <c r="AZ188" s="100">
        <v>21.86</v>
      </c>
      <c r="BA188" s="100">
        <v>-22.41</v>
      </c>
      <c r="BB188" s="100">
        <v>12.27</v>
      </c>
      <c r="BC188" s="100">
        <v>-3.52</v>
      </c>
      <c r="BE188" s="12">
        <v>2014</v>
      </c>
      <c r="BF188" s="12">
        <f>IF(BE188&gt;2020,0,IF(BE188&gt;2008,1,IF(BE188&gt;2001,2,IF(BE188&gt;1990,3,IF(BE188&gt;1980,4,IF(BE188&gt;1973,5,IF(BE188&gt;1970,6,IF(BE188&gt;1960,7,IF(BE188&gt;1958,8,IF(BE188&gt;1953,9,10))))))))))</f>
        <v>1</v>
      </c>
      <c r="BG188" s="100">
        <v>7.12</v>
      </c>
      <c r="BH188" t="s">
        <v>121</v>
      </c>
      <c r="BI188" t="s">
        <v>122</v>
      </c>
    </row>
    <row r="189" spans="1:61" ht="11.25" customHeight="1" x14ac:dyDescent="0.2">
      <c r="A189" s="116" t="s">
        <v>5665</v>
      </c>
      <c r="B189" s="55" t="s">
        <v>5664</v>
      </c>
      <c r="C189" s="156" t="s">
        <v>125</v>
      </c>
      <c r="D189" s="98" t="s">
        <v>126</v>
      </c>
      <c r="E189" s="157">
        <v>6</v>
      </c>
      <c r="F189" s="2">
        <v>620</v>
      </c>
      <c r="G189" s="2" t="s">
        <v>146</v>
      </c>
      <c r="H189" s="2" t="s">
        <v>146</v>
      </c>
      <c r="I189" s="100">
        <v>29.71</v>
      </c>
      <c r="J189" s="101">
        <f>(M189/I189)*100</f>
        <v>4.0390440928980134</v>
      </c>
      <c r="K189" s="104">
        <v>0.3</v>
      </c>
      <c r="L189" s="71">
        <v>4</v>
      </c>
      <c r="M189" s="28">
        <f>K189*L189</f>
        <v>1.2</v>
      </c>
      <c r="N189" s="103" t="s">
        <v>395</v>
      </c>
      <c r="O189" s="104">
        <v>0.25</v>
      </c>
      <c r="P189" s="115">
        <v>45726</v>
      </c>
      <c r="Q189" s="115">
        <v>45744</v>
      </c>
      <c r="R189" s="28">
        <f>(K189-O189)/O189*100</f>
        <v>19.999999999999996</v>
      </c>
      <c r="S189" s="105">
        <f>IF(INDEX(Historical!$D$7:$D1282,MATCH(B189,Historical!$B$7:$B$1062,0))=0,"n/a",(INDEX(Historical!$C$7:$C$1062,MATCH(B189,Historical!$B$7:$B$1062,0))/INDEX(Historical!$D$7:$D$1062,MATCH(B189,Historical!$B$7:$B$1062,0))-1)*100)</f>
        <v>19.999999999999996</v>
      </c>
      <c r="T189" s="105">
        <f>IF(INDEX(Historical!$F$7:$F$1062,MATCH(B189,Historical!$B$7:$B$1062,0))=0,"n/a",((INDEX(Historical!$C$7:$C$1062,MATCH(B189,Historical!$B$7:$B$1062,0))/INDEX(Historical!$F$7:$F$1062,MATCH(B189,Historical!$B$7:$B$1062,0)))^(1/3)-1)*100)</f>
        <v>25.99210498948732</v>
      </c>
      <c r="U189" s="105">
        <f>IF(INDEX(Historical!$H$7:$H$1062,MATCH(B189,Historical!$B$7:$B$1062,0))=0,"n/a",((INDEX(Historical!$C$7:$C$1062,MATCH(B189,Historical!$B$7:$B$1062,0))/INDEX(Historical!$H$7:$H$1062,MATCH(B189,Historical!$B$7:$B$1062,0)))^(1/5)-1)*100)</f>
        <v>31.95079107728942</v>
      </c>
      <c r="V189" s="105">
        <f>IF(INDEX(Historical!$M$7:$M$1062,MATCH(B189,Historical!$B$7:$B$1062,0))=0,"n/a",((INDEX(Historical!$C$7:$C$1062,MATCH(B189,Historical!$B$7:$B$1062,0))/INDEX(Historical!$M$7:$M$1062,MATCH(B189,Historical!$B$7:$B$1062,0)))^(1/10)-1)*100)</f>
        <v>9.1493425617896982</v>
      </c>
      <c r="W189" s="106">
        <f>IF(OR(U189&lt;=0,U189="n/a",V189&lt;=0,V189="n/a"),"n/a",U189/V189)</f>
        <v>3.4921406496161995</v>
      </c>
      <c r="X189" s="107">
        <f>IF(OR(AJ189&lt;=0,AJ189="n/a",U189&lt;=0,U189="n/a"),"n/a",U189/AJ189)</f>
        <v>2.5000618996314103</v>
      </c>
      <c r="Y189" s="162"/>
      <c r="Z189" s="101">
        <f>IF(OR(AC189&lt;0.01,AC189="n/a"),"n/a",M189/AC189*100)</f>
        <v>169.01408450704224</v>
      </c>
      <c r="AA189" s="109">
        <f>IF(OR(AC189&lt;0.01,AC189="n/a"),"n/a",I189/AC189)</f>
        <v>41.845070422535215</v>
      </c>
      <c r="AB189" s="71">
        <v>12</v>
      </c>
      <c r="AC189" s="100">
        <v>0.71</v>
      </c>
      <c r="AD189" s="100" t="s">
        <v>142</v>
      </c>
      <c r="AE189" s="100">
        <v>0.33</v>
      </c>
      <c r="AF189" s="100">
        <v>0.7</v>
      </c>
      <c r="AG189" s="100">
        <v>1.67</v>
      </c>
      <c r="AH189" s="100">
        <v>-41.58</v>
      </c>
      <c r="AI189" s="100">
        <v>56.74</v>
      </c>
      <c r="AJ189" s="100">
        <v>12.78</v>
      </c>
      <c r="AK189" s="100" t="s">
        <v>142</v>
      </c>
      <c r="AL189" s="100">
        <v>1410</v>
      </c>
      <c r="AM189" s="100">
        <v>18.55</v>
      </c>
      <c r="AN189" s="100">
        <v>0.3</v>
      </c>
      <c r="AO189" s="110">
        <f>IF(U189="n/a","n/a",IF(AA189&lt;0,"n/a",IF(AA189="n/a","n/a",J189+U189-AA189)))</f>
        <v>-5.8552352523477822</v>
      </c>
      <c r="AP189" s="111">
        <f>IF(U189="n/a","n/a",J189+U189)</f>
        <v>35.989835170187433</v>
      </c>
      <c r="AQ189" s="112">
        <f>IF(OR(AC189&lt;0.01,AC189="n/a",AF189="n/a"),"n/a",(I189/SQRT(22.5*AC189*(I189/AF189))-1)*100)</f>
        <v>14.098494090314873</v>
      </c>
      <c r="AR189" s="101">
        <f>INDEX(Historical!$C$7:$C$1063,MATCH(B189,Historical!$B$7:$B$1063,0))*IF(AH189="n/a",1.03,IF(AH189&lt;0,1.01,IF(AH189&gt;10,1.1,(1+AH189/100))))</f>
        <v>1.212</v>
      </c>
      <c r="AS189" s="109">
        <f>IF($AI189="n/a",1.03*AR189,IF($AI189&lt;0,1.01*AR189,IF($AI189&gt;10,1.1*AR189,(1+$AI189/100)*AR189)))</f>
        <v>1.3332000000000002</v>
      </c>
      <c r="AT189" s="109">
        <f>IF($AK189="n/a",1.03*AS189,IF($AK189&lt;0,1.01*AS189,IF($AK189&gt;10,1.1*AS189,(1+$AK189/100)*AS189)))</f>
        <v>1.3731960000000003</v>
      </c>
      <c r="AU189" s="109">
        <f>IF($AK189="n/a",1.03*AT189,IF($AK189&lt;0,1.01*AT189,IF($AK189&gt;10,1.1*AT189,(1+$AK189/100)*AT189)))</f>
        <v>1.4143918800000004</v>
      </c>
      <c r="AV189" s="109">
        <f>IF($AK189="n/a",1.03*AU189,IF($AK189&lt;0,1.01*AU189,IF($AK189&gt;10,1.1*AU189,(1+$AK189/100)*AU189)))</f>
        <v>1.4568236364000005</v>
      </c>
      <c r="AW189" s="109">
        <f>SUM(AR189:AV189)</f>
        <v>6.7896115164000008</v>
      </c>
      <c r="AX189" s="113">
        <f>AW189/I189*100</f>
        <v>22.852950240323125</v>
      </c>
      <c r="AY189" s="100">
        <v>0.24</v>
      </c>
      <c r="AZ189" s="100">
        <v>12.24</v>
      </c>
      <c r="BA189" s="100">
        <v>-31.830000000000002</v>
      </c>
      <c r="BB189" s="100">
        <v>1.48</v>
      </c>
      <c r="BC189" s="100">
        <v>-17.690000000000001</v>
      </c>
      <c r="BE189" s="12">
        <v>2020</v>
      </c>
      <c r="BF189" s="12">
        <f>IF(BE189&gt;2020,0,IF(BE189&gt;2008,1,IF(BE189&gt;2001,2,IF(BE189&gt;1990,3,IF(BE189&gt;1980,4,IF(BE189&gt;1973,5,IF(BE189&gt;1970,6,IF(BE189&gt;1960,7,IF(BE189&gt;1958,8,IF(BE189&gt;1953,9,10))))))))))</f>
        <v>1</v>
      </c>
      <c r="BG189" s="100">
        <v>1.04</v>
      </c>
      <c r="BH189" t="s">
        <v>121</v>
      </c>
      <c r="BI189" t="s">
        <v>122</v>
      </c>
    </row>
    <row r="190" spans="1:61" ht="11.25" customHeight="1" x14ac:dyDescent="0.2">
      <c r="A190" s="55" t="s">
        <v>274</v>
      </c>
      <c r="B190" s="55" t="s">
        <v>275</v>
      </c>
      <c r="C190" s="156" t="s">
        <v>116</v>
      </c>
      <c r="D190" s="98" t="s">
        <v>215</v>
      </c>
      <c r="E190" s="157">
        <v>70</v>
      </c>
      <c r="F190" s="2">
        <v>2</v>
      </c>
      <c r="G190" s="2" t="s">
        <v>118</v>
      </c>
      <c r="H190" s="2" t="s">
        <v>119</v>
      </c>
      <c r="I190" s="100">
        <v>204.62</v>
      </c>
      <c r="J190" s="101">
        <f>(M190/I190)*100</f>
        <v>1.0165184243964422</v>
      </c>
      <c r="K190" s="104">
        <v>0.52</v>
      </c>
      <c r="L190" s="71">
        <v>4</v>
      </c>
      <c r="M190" s="28">
        <f>K190*L190</f>
        <v>2.08</v>
      </c>
      <c r="N190" s="103" t="s">
        <v>158</v>
      </c>
      <c r="O190" s="104">
        <v>0.51500000000000001</v>
      </c>
      <c r="P190" s="163">
        <v>45898</v>
      </c>
      <c r="Q190" s="163">
        <v>45915</v>
      </c>
      <c r="R190" s="28">
        <f>(K190-O190)/O190*100</f>
        <v>0.97087378640776778</v>
      </c>
      <c r="S190" s="105">
        <f>IF(INDEX(Historical!$D$7:$D1233,MATCH(B190,Historical!$B$7:$B$1062,0))=0,"n/a",(INDEX(Historical!$C$7:$C$1062,MATCH(B190,Historical!$B$7:$B$1062,0))/INDEX(Historical!$D$7:$D$1062,MATCH(B190,Historical!$B$7:$B$1062,0))-1)*100)</f>
        <v>0.97560975609756184</v>
      </c>
      <c r="T190" s="105">
        <f>IF(INDEX(Historical!$F$7:$F$1062,MATCH(B190,Historical!$B$7:$B$1062,0))=0,"n/a",((INDEX(Historical!$C$7:$C$1062,MATCH(B190,Historical!$B$7:$B$1062,0))/INDEX(Historical!$F$7:$F$1062,MATCH(B190,Historical!$B$7:$B$1062,0)))^(1/3)-1)*100)</f>
        <v>0.98528512446465211</v>
      </c>
      <c r="U190" s="105">
        <f>IF(INDEX(Historical!$H$7:$H$1062,MATCH(B190,Historical!$B$7:$B$1062,0))=0,"n/a",((INDEX(Historical!$C$7:$C$1062,MATCH(B190,Historical!$B$7:$B$1062,0))/INDEX(Historical!$H$7:$H$1062,MATCH(B190,Historical!$B$7:$B$1062,0)))^(1/5)-1)*100)</f>
        <v>0.99522100035023264</v>
      </c>
      <c r="V190" s="105">
        <f>IF(INDEX(Historical!$M$7:$M$1062,MATCH(B190,Historical!$B$7:$B$1062,0))=0,"n/a",((INDEX(Historical!$C$7:$C$1062,MATCH(B190,Historical!$B$7:$B$1062,0))/INDEX(Historical!$M$7:$M$1062,MATCH(B190,Historical!$B$7:$B$1062,0)))^(1/10)-1)*100)</f>
        <v>2.3558454189051226</v>
      </c>
      <c r="W190" s="106">
        <f>IF(OR(U190&lt;=0,U190="n/a",V190&lt;=0,V190="n/a"),"n/a",U190/V190)</f>
        <v>0.42244749692140704</v>
      </c>
      <c r="X190" s="107">
        <f>IF(OR(AJ190&lt;=0,AJ190="n/a",U190&lt;=0,U190="n/a"),"n/a",U190/AJ190)</f>
        <v>9.0065248900473543E-2</v>
      </c>
      <c r="Y190" s="123"/>
      <c r="Z190" s="101">
        <f>IF(OR(AC190&lt;0.01,AC190="n/a"),"n/a",M190/AC190*100)</f>
        <v>25.030084235860407</v>
      </c>
      <c r="AA190" s="109">
        <f>IF(OR(AC190&lt;0.01,AC190="n/a"),"n/a",I190/AC190)</f>
        <v>24.623345367027678</v>
      </c>
      <c r="AB190" s="71">
        <v>12</v>
      </c>
      <c r="AC190" s="100">
        <v>8.31</v>
      </c>
      <c r="AD190" s="100">
        <v>1.83</v>
      </c>
      <c r="AE190" s="100">
        <v>3.27</v>
      </c>
      <c r="AF190" s="100">
        <v>3.59</v>
      </c>
      <c r="AG190" s="100">
        <v>14.91</v>
      </c>
      <c r="AH190" s="100">
        <v>11.25</v>
      </c>
      <c r="AI190" s="100">
        <v>9.7199999999999989</v>
      </c>
      <c r="AJ190" s="100">
        <v>11.05</v>
      </c>
      <c r="AK190" s="100">
        <v>9.51</v>
      </c>
      <c r="AL190" s="100">
        <v>27560</v>
      </c>
      <c r="AM190" s="100">
        <v>0.70000000000000007</v>
      </c>
      <c r="AN190" s="100">
        <v>0.42</v>
      </c>
      <c r="AO190" s="110">
        <f>IF(U190="n/a","n/a",IF(AA190&lt;0,"n/a",IF(AA190="n/a","n/a",J190+U190-AA190)))</f>
        <v>-22.611605942281003</v>
      </c>
      <c r="AP190" s="111">
        <f>IF(U190="n/a","n/a",J190+U190)</f>
        <v>2.0117394247466747</v>
      </c>
      <c r="AQ190" s="112">
        <f>IF(OR(AC190&lt;0.01,AC190="n/a",AF190="n/a"),"n/a",(I190/SQRT(22.5*AC190*(I190/AF190))-1)*100)</f>
        <v>98.211794544936609</v>
      </c>
      <c r="AR190" s="101">
        <f>INDEX(Historical!$C$7:$C$1063,MATCH(B190,Historical!$B$7:$B$1063,0))*IF(AH190="n/a",1.03,IF(AH190&lt;0,1.01,IF(AH190&gt;10,1.1,(1+AH190/100))))</f>
        <v>2.2770000000000001</v>
      </c>
      <c r="AS190" s="109">
        <f>IF($AI190="n/a",1.03*AR190,IF($AI190&lt;0,1.01*AR190,IF($AI190&gt;10,1.1*AR190,(1+$AI190/100)*AR190)))</f>
        <v>2.4983244</v>
      </c>
      <c r="AT190" s="109">
        <f>IF($AK190="n/a",1.03*AS190,IF($AK190&lt;0,1.01*AS190,IF($AK190&gt;10,1.1*AS190,(1+$AK190/100)*AS190)))</f>
        <v>2.7359150504400001</v>
      </c>
      <c r="AU190" s="109">
        <f>IF($AK190="n/a",1.03*AT190,IF($AK190&lt;0,1.01*AT190,IF($AK190&gt;10,1.1*AT190,(1+$AK190/100)*AT190)))</f>
        <v>2.9961005717368439</v>
      </c>
      <c r="AV190" s="109">
        <f>IF($AK190="n/a",1.03*AU190,IF($AK190&lt;0,1.01*AU190,IF($AK190&gt;10,1.1*AU190,(1+$AK190/100)*AU190)))</f>
        <v>3.2810297361090175</v>
      </c>
      <c r="AW190" s="109">
        <f>SUM(AR190:AV190)</f>
        <v>13.788369758285862</v>
      </c>
      <c r="AX190" s="113">
        <f>AW190/I190*100</f>
        <v>6.7385249527347577</v>
      </c>
      <c r="AY190" s="100">
        <v>1.1599999999999999</v>
      </c>
      <c r="AZ190" s="100">
        <v>28.720000000000002</v>
      </c>
      <c r="BA190" s="100">
        <v>-13.86</v>
      </c>
      <c r="BB190" s="100">
        <v>-4.5699999999999994</v>
      </c>
      <c r="BC190" s="100">
        <v>-1.02</v>
      </c>
      <c r="BE190" s="12">
        <v>1956</v>
      </c>
      <c r="BF190" s="12">
        <f>IF(BE190&gt;2020,0,IF(BE190&gt;2008,1,IF(BE190&gt;2001,2,IF(BE190&gt;1990,3,IF(BE190&gt;1980,4,IF(BE190&gt;1973,5,IF(BE190&gt;1970,6,IF(BE190&gt;1960,7,IF(BE190&gt;1958,8,IF(BE190&gt;1953,9,10))))))))))</f>
        <v>9</v>
      </c>
      <c r="BG190" s="100">
        <v>8.41</v>
      </c>
      <c r="BH190" t="s">
        <v>121</v>
      </c>
      <c r="BI190" t="s">
        <v>122</v>
      </c>
    </row>
    <row r="191" spans="1:61" ht="11.25" customHeight="1" x14ac:dyDescent="0.2">
      <c r="A191" s="146" t="s">
        <v>781</v>
      </c>
      <c r="B191" s="55" t="s">
        <v>782</v>
      </c>
      <c r="C191" s="156" t="s">
        <v>198</v>
      </c>
      <c r="D191" s="98" t="s">
        <v>348</v>
      </c>
      <c r="E191" s="157">
        <v>15</v>
      </c>
      <c r="F191" s="2">
        <v>343</v>
      </c>
      <c r="G191" s="2" t="s">
        <v>146</v>
      </c>
      <c r="H191" s="2" t="s">
        <v>146</v>
      </c>
      <c r="I191" s="100">
        <v>55.72</v>
      </c>
      <c r="J191" s="101">
        <f>(M191/I191)*100</f>
        <v>4.0847092605886575</v>
      </c>
      <c r="K191" s="104">
        <v>0.56899999999999995</v>
      </c>
      <c r="L191" s="71">
        <v>4</v>
      </c>
      <c r="M191" s="28">
        <f>K191*L191</f>
        <v>2.2759999999999998</v>
      </c>
      <c r="N191" s="103" t="s">
        <v>433</v>
      </c>
      <c r="O191" s="104">
        <v>0.52700000000000002</v>
      </c>
      <c r="P191" s="158">
        <v>46112</v>
      </c>
      <c r="Q191" s="158">
        <v>46136</v>
      </c>
      <c r="R191" s="28">
        <f>(K191-O191)/O191*100</f>
        <v>7.969639468690688</v>
      </c>
      <c r="S191" s="105">
        <f>IF(INDEX(Historical!$D$7:$D1234,MATCH(B191,Historical!$B$7:$B$1062,0))=0,"n/a",(INDEX(Historical!$C$7:$C$1062,MATCH(B191,Historical!$B$7:$B$1062,0))/INDEX(Historical!$D$7:$D$1062,MATCH(B191,Historical!$B$7:$B$1062,0))-1)*100)</f>
        <v>10.042735042735028</v>
      </c>
      <c r="T191" s="105">
        <f>IF(INDEX(Historical!$F$7:$F$1062,MATCH(B191,Historical!$B$7:$B$1062,0))=0,"n/a",((INDEX(Historical!$C$7:$C$1062,MATCH(B191,Historical!$B$7:$B$1062,0))/INDEX(Historical!$F$7:$F$1062,MATCH(B191,Historical!$B$7:$B$1062,0)))^(1/3)-1)*100)</f>
        <v>10.064241629820891</v>
      </c>
      <c r="U191" s="105">
        <f>IF(INDEX(Historical!$H$7:$H$1062,MATCH(B191,Historical!$B$7:$B$1062,0))=0,"n/a",((INDEX(Historical!$C$7:$C$1062,MATCH(B191,Historical!$B$7:$B$1062,0))/INDEX(Historical!$H$7:$H$1062,MATCH(B191,Historical!$B$7:$B$1062,0)))^(1/5)-1)*100)</f>
        <v>9.4760665564404647</v>
      </c>
      <c r="V191" s="105">
        <f>IF(INDEX(Historical!$M$7:$M$1062,MATCH(B191,Historical!$B$7:$B$1062,0))=0,"n/a",((INDEX(Historical!$C$7:$C$1062,MATCH(B191,Historical!$B$7:$B$1062,0))/INDEX(Historical!$M$7:$M$1062,MATCH(B191,Historical!$B$7:$B$1062,0)))^(1/10)-1)*100)</f>
        <v>11.970742344387396</v>
      </c>
      <c r="W191" s="106">
        <f>IF(OR(U191&lt;=0,U191="n/a",V191&lt;=0,V191="n/a"),"n/a",U191/V191)</f>
        <v>0.7916022485341867</v>
      </c>
      <c r="X191" s="107">
        <f>IF(OR(AJ191&lt;=0,AJ191="n/a",U191&lt;=0,U191="n/a"),"n/a",U191/AJ191)</f>
        <v>1.4852768897242108</v>
      </c>
      <c r="Y191" s="64" t="s">
        <v>783</v>
      </c>
      <c r="Z191" s="101">
        <f>IF(OR(AC191&lt;0.01,AC191="n/a"),"n/a",M191/AC191*100)</f>
        <v>45.702811244979912</v>
      </c>
      <c r="AA191" s="109">
        <f>IF(OR(AC191&lt;0.01,AC191="n/a"),"n/a",I191/AC191)</f>
        <v>11.18875502008032</v>
      </c>
      <c r="AB191" s="71">
        <v>9</v>
      </c>
      <c r="AC191" s="100">
        <v>4.9800000000000004</v>
      </c>
      <c r="AD191" s="100">
        <v>0.74</v>
      </c>
      <c r="AE191" s="100">
        <v>1.3</v>
      </c>
      <c r="AF191" s="100">
        <v>1.75</v>
      </c>
      <c r="AG191" s="100">
        <v>15.64</v>
      </c>
      <c r="AH191" s="100">
        <v>5.9799999999999995</v>
      </c>
      <c r="AI191" s="100">
        <v>8.77</v>
      </c>
      <c r="AJ191" s="100">
        <v>6.38</v>
      </c>
      <c r="AK191" s="100">
        <v>9.31</v>
      </c>
      <c r="AL191" s="100">
        <v>5990</v>
      </c>
      <c r="AM191" s="100">
        <v>1.22</v>
      </c>
      <c r="AN191" s="100">
        <v>0.32</v>
      </c>
      <c r="AO191" s="110">
        <f>IF(U191="n/a","n/a",IF(AA191&lt;0,"n/a",IF(AA191="n/a","n/a",J191+U191-AA191)))</f>
        <v>2.3720207969488012</v>
      </c>
      <c r="AP191" s="111">
        <f>IF(U191="n/a","n/a",J191+U191)</f>
        <v>13.560775817029121</v>
      </c>
      <c r="AQ191" s="112">
        <f>IF(OR(AC191&lt;0.01,AC191="n/a",AF191="n/a"),"n/a",(I191/SQRT(22.5*AC191*(I191/AF191))-1)*100)</f>
        <v>-6.7135325161359454</v>
      </c>
      <c r="AR191" s="101">
        <f>INDEX(Historical!$C$7:$C$1063,MATCH(B191,Historical!$B$7:$B$1063,0))*IF(AH191="n/a",1.03,IF(AH191&lt;0,1.01,IF(AH191&gt;10,1.1,(1+AH191/100))))</f>
        <v>2.1831880000000004</v>
      </c>
      <c r="AS191" s="109">
        <f>IF($AI191="n/a",1.03*AR191,IF($AI191&lt;0,1.01*AR191,IF($AI191&gt;10,1.1*AR191,(1+$AI191/100)*AR191)))</f>
        <v>2.3746535876000001</v>
      </c>
      <c r="AT191" s="109">
        <f>IF($AK191="n/a",1.03*AS191,IF($AK191&lt;0,1.01*AS191,IF($AK191&gt;10,1.1*AS191,(1+$AK191/100)*AS191)))</f>
        <v>2.59573383660556</v>
      </c>
      <c r="AU191" s="109">
        <f>IF($AK191="n/a",1.03*AT191,IF($AK191&lt;0,1.01*AT191,IF($AK191&gt;10,1.1*AT191,(1+$AK191/100)*AT191)))</f>
        <v>2.8373966567935374</v>
      </c>
      <c r="AV191" s="109">
        <f>IF($AK191="n/a",1.03*AU191,IF($AK191&lt;0,1.01*AU191,IF($AK191&gt;10,1.1*AU191,(1+$AK191/100)*AU191)))</f>
        <v>3.1015582855410155</v>
      </c>
      <c r="AW191" s="109">
        <f>SUM(AR191:AV191)</f>
        <v>13.092530366540114</v>
      </c>
      <c r="AX191" s="113">
        <f>AW191/I191*100</f>
        <v>23.497003529325404</v>
      </c>
      <c r="AY191" s="100">
        <v>0.41</v>
      </c>
      <c r="AZ191" s="100">
        <v>12.02</v>
      </c>
      <c r="BA191" s="100">
        <v>-38.29</v>
      </c>
      <c r="BB191" s="100">
        <v>0.67</v>
      </c>
      <c r="BC191" s="100">
        <v>-19.43</v>
      </c>
      <c r="BE191" s="12">
        <v>2012</v>
      </c>
      <c r="BF191" s="12">
        <f>IF(BE191&gt;2020,0,IF(BE191&gt;2008,1,IF(BE191&gt;2001,2,IF(BE191&gt;1990,3,IF(BE191&gt;1980,4,IF(BE191&gt;1973,5,IF(BE191&gt;1970,6,IF(BE191&gt;1960,7,IF(BE191&gt;1958,8,IF(BE191&gt;1953,9,10))))))))))</f>
        <v>1</v>
      </c>
      <c r="BG191" s="100">
        <v>8.52</v>
      </c>
      <c r="BH191" t="s">
        <v>121</v>
      </c>
      <c r="BI191" t="s">
        <v>122</v>
      </c>
    </row>
    <row r="192" spans="1:61" ht="11.25" customHeight="1" x14ac:dyDescent="0.2">
      <c r="A192" s="123" t="s">
        <v>784</v>
      </c>
      <c r="B192" s="55" t="s">
        <v>785</v>
      </c>
      <c r="C192" s="156" t="s">
        <v>335</v>
      </c>
      <c r="D192" s="98" t="s">
        <v>377</v>
      </c>
      <c r="E192" s="157">
        <v>14</v>
      </c>
      <c r="F192" s="2">
        <v>391</v>
      </c>
      <c r="G192" s="2" t="s">
        <v>118</v>
      </c>
      <c r="H192" s="2" t="s">
        <v>118</v>
      </c>
      <c r="I192" s="100">
        <v>347.44</v>
      </c>
      <c r="J192" s="101">
        <f>(M192/I192)*100</f>
        <v>2.2910430577941518</v>
      </c>
      <c r="K192" s="104">
        <v>1.99</v>
      </c>
      <c r="L192" s="71">
        <v>4</v>
      </c>
      <c r="M192" s="28">
        <f>K192*L192</f>
        <v>7.96</v>
      </c>
      <c r="N192" s="103" t="s">
        <v>270</v>
      </c>
      <c r="O192" s="104">
        <v>1.74</v>
      </c>
      <c r="P192" s="158">
        <v>46094</v>
      </c>
      <c r="Q192" s="158">
        <v>46111</v>
      </c>
      <c r="R192" s="28">
        <f>(K192-O192)/O192*100</f>
        <v>14.367816091954023</v>
      </c>
      <c r="S192" s="105">
        <f>IF(INDEX(Historical!$D$7:$D1235,MATCH(B192,Historical!$B$7:$B$1062,0))=0,"n/a",(INDEX(Historical!$C$7:$C$1062,MATCH(B192,Historical!$B$7:$B$1062,0))/INDEX(Historical!$D$7:$D$1062,MATCH(B192,Historical!$B$7:$B$1062,0))-1)*100)</f>
        <v>15.231788079470189</v>
      </c>
      <c r="T192" s="105">
        <f>IF(INDEX(Historical!$F$7:$F$1062,MATCH(B192,Historical!$B$7:$B$1062,0))=0,"n/a",((INDEX(Historical!$C$7:$C$1062,MATCH(B192,Historical!$B$7:$B$1062,0))/INDEX(Historical!$F$7:$F$1062,MATCH(B192,Historical!$B$7:$B$1062,0)))^(1/3)-1)*100)</f>
        <v>16.51598770725866</v>
      </c>
      <c r="U192" s="105">
        <f>IF(INDEX(Historical!$H$7:$H$1062,MATCH(B192,Historical!$B$7:$B$1062,0))=0,"n/a",((INDEX(Historical!$C$7:$C$1062,MATCH(B192,Historical!$B$7:$B$1062,0))/INDEX(Historical!$H$7:$H$1062,MATCH(B192,Historical!$B$7:$B$1062,0)))^(1/5)-1)*100)</f>
        <v>17.406172244077901</v>
      </c>
      <c r="V192" s="105">
        <f>IF(INDEX(Historical!$M$7:$M$1062,MATCH(B192,Historical!$B$7:$B$1062,0))=0,"n/a",((INDEX(Historical!$C$7:$C$1062,MATCH(B192,Historical!$B$7:$B$1062,0))/INDEX(Historical!$M$7:$M$1062,MATCH(B192,Historical!$B$7:$B$1062,0)))^(1/10)-1)*100)</f>
        <v>18.827991214734375</v>
      </c>
      <c r="W192" s="106">
        <f>IF(OR(U192&lt;=0,U192="n/a",V192&lt;=0,V192="n/a"),"n/a",U192/V192)</f>
        <v>0.92448376704447421</v>
      </c>
      <c r="X192" s="107">
        <f>IF(OR(AJ192&lt;=0,AJ192="n/a",U192&lt;=0,U192="n/a"),"n/a",U192/AJ192)</f>
        <v>2.4074927031919642</v>
      </c>
      <c r="Y192" s="159"/>
      <c r="Z192" s="101">
        <f>IF(OR(AC192&lt;0.01,AC192="n/a"),"n/a",M192/AC192*100)</f>
        <v>45.124716553287982</v>
      </c>
      <c r="AA192" s="109">
        <f>IF(OR(AC192&lt;0.01,AC192="n/a"),"n/a",I192/AC192)</f>
        <v>19.696145124716551</v>
      </c>
      <c r="AB192" s="71">
        <v>12</v>
      </c>
      <c r="AC192" s="100">
        <v>17.64</v>
      </c>
      <c r="AD192" s="100">
        <v>1.94</v>
      </c>
      <c r="AE192" s="100">
        <v>2.29</v>
      </c>
      <c r="AF192" s="100" t="s">
        <v>142</v>
      </c>
      <c r="AG192" s="100" t="s">
        <v>142</v>
      </c>
      <c r="AH192" s="100">
        <v>7.9</v>
      </c>
      <c r="AI192" s="100">
        <v>9.9</v>
      </c>
      <c r="AJ192" s="100">
        <v>7.23</v>
      </c>
      <c r="AK192" s="100">
        <v>8.59</v>
      </c>
      <c r="AL192" s="100">
        <v>11500</v>
      </c>
      <c r="AM192" s="100">
        <v>0.62</v>
      </c>
      <c r="AN192" s="100" t="s">
        <v>142</v>
      </c>
      <c r="AO192" s="110">
        <f>IF(U192="n/a","n/a",IF(AA192&lt;0,"n/a",IF(AA192="n/a","n/a",J192+U192-AA192)))</f>
        <v>1.070177155501284E-3</v>
      </c>
      <c r="AP192" s="111">
        <f>IF(U192="n/a","n/a",J192+U192)</f>
        <v>19.697215301872053</v>
      </c>
      <c r="AQ192" s="112" t="str">
        <f>IF(OR(AC192&lt;0.01,AC192="n/a",AF192="n/a"),"n/a",(I192/SQRT(22.5*AC192*(I192/AF192))-1)*100)</f>
        <v>n/a</v>
      </c>
      <c r="AR192" s="101">
        <f>INDEX(Historical!$C$7:$C$1063,MATCH(B192,Historical!$B$7:$B$1063,0))*IF(AH192="n/a",1.03,IF(AH192&lt;0,1.01,IF(AH192&gt;10,1.1,(1+AH192/100))))</f>
        <v>7.5098399999999996</v>
      </c>
      <c r="AS192" s="109">
        <f>IF($AI192="n/a",1.03*AR192,IF($AI192&lt;0,1.01*AR192,IF($AI192&gt;10,1.1*AR192,(1+$AI192/100)*AR192)))</f>
        <v>8.2533141599999986</v>
      </c>
      <c r="AT192" s="109">
        <f>IF($AK192="n/a",1.03*AS192,IF($AK192&lt;0,1.01*AS192,IF($AK192&gt;10,1.1*AS192,(1+$AK192/100)*AS192)))</f>
        <v>8.962273846343999</v>
      </c>
      <c r="AU192" s="109">
        <f>IF($AK192="n/a",1.03*AT192,IF($AK192&lt;0,1.01*AT192,IF($AK192&gt;10,1.1*AT192,(1+$AK192/100)*AT192)))</f>
        <v>9.7321331697449498</v>
      </c>
      <c r="AV192" s="109">
        <f>IF($AK192="n/a",1.03*AU192,IF($AK192&lt;0,1.01*AU192,IF($AK192&gt;10,1.1*AU192,(1+$AK192/100)*AU192)))</f>
        <v>10.568123409026041</v>
      </c>
      <c r="AW192" s="109">
        <f>SUM(AR192:AV192)</f>
        <v>45.025684585114988</v>
      </c>
      <c r="AX192" s="113">
        <f>AW192/I192*100</f>
        <v>12.95926910692925</v>
      </c>
      <c r="AY192" s="100">
        <v>0.93</v>
      </c>
      <c r="AZ192" s="100">
        <v>23.21</v>
      </c>
      <c r="BA192" s="100">
        <v>-27.16</v>
      </c>
      <c r="BB192" s="100">
        <v>10.42</v>
      </c>
      <c r="BC192" s="100">
        <v>-6.75</v>
      </c>
      <c r="BE192" s="12">
        <v>2013</v>
      </c>
      <c r="BF192" s="12">
        <f>IF(BE192&gt;2020,0,IF(BE192&gt;2008,1,IF(BE192&gt;2001,2,IF(BE192&gt;1990,3,IF(BE192&gt;1980,4,IF(BE192&gt;1973,5,IF(BE192&gt;1970,6,IF(BE192&gt;1960,7,IF(BE192&gt;1958,8,IF(BE192&gt;1953,9,10))))))))))</f>
        <v>1</v>
      </c>
      <c r="BG192" s="100">
        <v>33.379999999999995</v>
      </c>
      <c r="BH192" t="s">
        <v>121</v>
      </c>
      <c r="BI192" t="s">
        <v>122</v>
      </c>
    </row>
    <row r="193" spans="1:61" ht="11.25" customHeight="1" x14ac:dyDescent="0.2">
      <c r="A193" s="116" t="s">
        <v>1441</v>
      </c>
      <c r="B193" s="55" t="s">
        <v>1442</v>
      </c>
      <c r="C193" s="156" t="s">
        <v>335</v>
      </c>
      <c r="D193" s="98" t="s">
        <v>377</v>
      </c>
      <c r="E193" s="157">
        <v>6</v>
      </c>
      <c r="F193" s="2">
        <v>669</v>
      </c>
      <c r="G193" s="2" t="s">
        <v>146</v>
      </c>
      <c r="H193" s="2" t="s">
        <v>146</v>
      </c>
      <c r="I193" s="100">
        <v>203.58</v>
      </c>
      <c r="J193" s="101">
        <f>(M193/I193)*100</f>
        <v>3.183023872679045</v>
      </c>
      <c r="K193" s="104">
        <v>1.62</v>
      </c>
      <c r="L193" s="71">
        <v>4</v>
      </c>
      <c r="M193" s="28">
        <f>K193*L193</f>
        <v>6.48</v>
      </c>
      <c r="N193" s="103" t="s">
        <v>1443</v>
      </c>
      <c r="O193" s="104">
        <v>1.5</v>
      </c>
      <c r="P193" s="158">
        <v>46213</v>
      </c>
      <c r="Q193" s="158">
        <v>46237</v>
      </c>
      <c r="R193" s="28">
        <f>(K193-O193)/O193*100</f>
        <v>8.0000000000000071</v>
      </c>
      <c r="S193" s="105">
        <f>IF(INDEX(Historical!$D$7:$D1236,MATCH(B193,Historical!$B$7:$B$1062,0))=0,"n/a",(INDEX(Historical!$C$7:$C$1062,MATCH(B193,Historical!$B$7:$B$1062,0))/INDEX(Historical!$D$7:$D$1062,MATCH(B193,Historical!$B$7:$B$1062,0))-1)*100)</f>
        <v>7.0110701107011009</v>
      </c>
      <c r="T193" s="105">
        <f>IF(INDEX(Historical!$F$7:$F$1062,MATCH(B193,Historical!$B$7:$B$1062,0))=0,"n/a",((INDEX(Historical!$C$7:$C$1062,MATCH(B193,Historical!$B$7:$B$1062,0))/INDEX(Historical!$F$7:$F$1062,MATCH(B193,Historical!$B$7:$B$1062,0)))^(1/3)-1)*100)</f>
        <v>7.8769533538995962</v>
      </c>
      <c r="U193" s="105">
        <f>IF(INDEX(Historical!$H$7:$H$1062,MATCH(B193,Historical!$B$7:$B$1062,0))=0,"n/a",((INDEX(Historical!$C$7:$C$1062,MATCH(B193,Historical!$B$7:$B$1062,0))/INDEX(Historical!$H$7:$H$1062,MATCH(B193,Historical!$B$7:$B$1062,0)))^(1/5)-1)*100)</f>
        <v>37.502057661154595</v>
      </c>
      <c r="V193" s="105">
        <f>IF(INDEX(Historical!$M$7:$M$1062,MATCH(B193,Historical!$B$7:$B$1062,0))=0,"n/a",((INDEX(Historical!$C$7:$C$1062,MATCH(B193,Historical!$B$7:$B$1062,0))/INDEX(Historical!$M$7:$M$1062,MATCH(B193,Historical!$B$7:$B$1062,0)))^(1/10)-1)*100)</f>
        <v>11.403174440522367</v>
      </c>
      <c r="W193" s="106">
        <f>IF(OR(U193&lt;=0,U193="n/a",V193&lt;=0,V193="n/a"),"n/a",U193/V193)</f>
        <v>3.2887383997114989</v>
      </c>
      <c r="X193" s="107">
        <f>IF(OR(AJ193&lt;=0,AJ193="n/a",U193&lt;=0,U193="n/a"),"n/a",U193/AJ193)</f>
        <v>2.2335948577221321</v>
      </c>
      <c r="Y193" s="162"/>
      <c r="Z193" s="101">
        <f>IF(OR(AC193&lt;0.01,AC193="n/a"),"n/a",M193/AC193*100)</f>
        <v>62.367661212704526</v>
      </c>
      <c r="AA193" s="109">
        <f>IF(OR(AC193&lt;0.01,AC193="n/a"),"n/a",I193/AC193)</f>
        <v>19.593840230991336</v>
      </c>
      <c r="AB193" s="71">
        <v>5</v>
      </c>
      <c r="AC193" s="100">
        <v>10.39</v>
      </c>
      <c r="AD193" s="100">
        <v>1.95</v>
      </c>
      <c r="AE193" s="100">
        <v>1.76</v>
      </c>
      <c r="AF193" s="100">
        <v>10.52</v>
      </c>
      <c r="AG193" s="100">
        <v>53.72</v>
      </c>
      <c r="AH193" s="100">
        <v>6.09</v>
      </c>
      <c r="AI193" s="100">
        <v>9.9500000000000011</v>
      </c>
      <c r="AJ193" s="100">
        <v>16.79</v>
      </c>
      <c r="AK193" s="100">
        <v>8.4</v>
      </c>
      <c r="AL193" s="100">
        <v>23220</v>
      </c>
      <c r="AM193" s="100">
        <v>0.28999999999999998</v>
      </c>
      <c r="AN193" s="100">
        <v>3.63</v>
      </c>
      <c r="AO193" s="110">
        <f>IF(U193="n/a","n/a",IF(AA193&lt;0,"n/a",IF(AA193="n/a","n/a",J193+U193-AA193)))</f>
        <v>21.091241302842302</v>
      </c>
      <c r="AP193" s="111">
        <f>IF(U193="n/a","n/a",J193+U193)</f>
        <v>40.685081533833639</v>
      </c>
      <c r="AQ193" s="112">
        <f>IF(OR(AC193&lt;0.01,AC193="n/a",AF193="n/a"),"n/a",(I193/SQRT(22.5*AC193*(I193/AF193))-1)*100)</f>
        <v>202.67488919082717</v>
      </c>
      <c r="AR193" s="101">
        <f>INDEX(Historical!$C$7:$C$1063,MATCH(B193,Historical!$B$7:$B$1063,0))*IF(AH193="n/a",1.03,IF(AH193&lt;0,1.01,IF(AH193&gt;10,1.1,(1+AH193/100))))</f>
        <v>6.1532199999999992</v>
      </c>
      <c r="AS193" s="109">
        <f>IF($AI193="n/a",1.03*AR193,IF($AI193&lt;0,1.01*AR193,IF($AI193&gt;10,1.1*AR193,(1+$AI193/100)*AR193)))</f>
        <v>6.7654653899999984</v>
      </c>
      <c r="AT193" s="109">
        <f>IF($AK193="n/a",1.03*AS193,IF($AK193&lt;0,1.01*AS193,IF($AK193&gt;10,1.1*AS193,(1+$AK193/100)*AS193)))</f>
        <v>7.3337644827599986</v>
      </c>
      <c r="AU193" s="109">
        <f>IF($AK193="n/a",1.03*AT193,IF($AK193&lt;0,1.01*AT193,IF($AK193&gt;10,1.1*AT193,(1+$AK193/100)*AT193)))</f>
        <v>7.9498006993118393</v>
      </c>
      <c r="AV193" s="109">
        <f>IF($AK193="n/a",1.03*AU193,IF($AK193&lt;0,1.01*AU193,IF($AK193&gt;10,1.1*AU193,(1+$AK193/100)*AU193)))</f>
        <v>8.6175839580540341</v>
      </c>
      <c r="AW193" s="109">
        <f>SUM(AR193:AV193)</f>
        <v>36.819834530125874</v>
      </c>
      <c r="AX193" s="113">
        <f>AW193/I193*100</f>
        <v>18.086174737265875</v>
      </c>
      <c r="AY193" s="100">
        <v>0.59</v>
      </c>
      <c r="AZ193" s="100">
        <v>20.46</v>
      </c>
      <c r="BA193" s="100">
        <v>-7.7399999999999993</v>
      </c>
      <c r="BB193" s="100">
        <v>0.16999999999999998</v>
      </c>
      <c r="BC193" s="100">
        <v>3.49</v>
      </c>
      <c r="BE193" s="12">
        <v>2021</v>
      </c>
      <c r="BF193" s="12">
        <f>IF(BE193&gt;2020,0,IF(BE193&gt;2008,1,IF(BE193&gt;2001,2,IF(BE193&gt;1990,3,IF(BE193&gt;1980,4,IF(BE193&gt;1973,5,IF(BE193&gt;1970,6,IF(BE193&gt;1960,7,IF(BE193&gt;1958,8,IF(BE193&gt;1953,9,10))))))))))</f>
        <v>0</v>
      </c>
      <c r="BG193" s="100">
        <v>8.36</v>
      </c>
      <c r="BH193" t="s">
        <v>121</v>
      </c>
      <c r="BI193" t="s">
        <v>122</v>
      </c>
    </row>
    <row r="194" spans="1:61" ht="11.25" customHeight="1" x14ac:dyDescent="0.2">
      <c r="A194" s="55" t="s">
        <v>786</v>
      </c>
      <c r="B194" s="55" t="s">
        <v>787</v>
      </c>
      <c r="C194" s="156" t="s">
        <v>162</v>
      </c>
      <c r="D194" s="98" t="s">
        <v>192</v>
      </c>
      <c r="E194" s="157">
        <v>17</v>
      </c>
      <c r="F194" s="2">
        <v>234</v>
      </c>
      <c r="G194" s="2" t="s">
        <v>118</v>
      </c>
      <c r="H194" s="2" t="s">
        <v>118</v>
      </c>
      <c r="I194" s="100">
        <v>141.87</v>
      </c>
      <c r="J194" s="101">
        <f>(M194/I194)*100</f>
        <v>3.2846972580531473</v>
      </c>
      <c r="K194" s="104">
        <v>1.165</v>
      </c>
      <c r="L194" s="71">
        <v>4</v>
      </c>
      <c r="M194" s="28">
        <f>K194*L194</f>
        <v>4.66</v>
      </c>
      <c r="N194" s="103" t="s">
        <v>209</v>
      </c>
      <c r="O194" s="104">
        <v>1.0900000000000001</v>
      </c>
      <c r="P194" s="158">
        <v>46006</v>
      </c>
      <c r="Q194" s="158">
        <v>46037</v>
      </c>
      <c r="R194" s="28">
        <f>(K194-O194)/O194*100</f>
        <v>6.8807339449541232</v>
      </c>
      <c r="S194" s="105">
        <f>IF(INDEX(Historical!$D$7:$D1237,MATCH(B194,Historical!$B$7:$B$1062,0))=0,"n/a",(INDEX(Historical!$C$7:$C$1062,MATCH(B194,Historical!$B$7:$B$1062,0))/INDEX(Historical!$D$7:$D$1062,MATCH(B194,Historical!$B$7:$B$1062,0))-1)*100)</f>
        <v>6.8627450980392135</v>
      </c>
      <c r="T194" s="105">
        <f>IF(INDEX(Historical!$F$7:$F$1062,MATCH(B194,Historical!$B$7:$B$1062,0))=0,"n/a",((INDEX(Historical!$C$7:$C$1062,MATCH(B194,Historical!$B$7:$B$1062,0))/INDEX(Historical!$F$7:$F$1062,MATCH(B194,Historical!$B$7:$B$1062,0)))^(1/3)-1)*100)</f>
        <v>7.1916795400123412</v>
      </c>
      <c r="U194" s="105">
        <f>IF(INDEX(Historical!$H$7:$H$1062,MATCH(B194,Historical!$B$7:$B$1062,0))=0,"n/a",((INDEX(Historical!$C$7:$C$1062,MATCH(B194,Historical!$B$7:$B$1062,0))/INDEX(Historical!$H$7:$H$1062,MATCH(B194,Historical!$B$7:$B$1062,0)))^(1/5)-1)*100)</f>
        <v>7.201645374814114</v>
      </c>
      <c r="V194" s="105">
        <f>IF(INDEX(Historical!$M$7:$M$1062,MATCH(B194,Historical!$B$7:$B$1062,0))=0,"n/a",((INDEX(Historical!$C$7:$C$1062,MATCH(B194,Historical!$B$7:$B$1062,0))/INDEX(Historical!$M$7:$M$1062,MATCH(B194,Historical!$B$7:$B$1062,0)))^(1/10)-1)*100)</f>
        <v>7.431199493973617</v>
      </c>
      <c r="W194" s="106">
        <f>IF(OR(U194&lt;=0,U194="n/a",V194&lt;=0,V194="n/a"),"n/a",U194/V194)</f>
        <v>0.96910941237068637</v>
      </c>
      <c r="X194" s="107" t="str">
        <f>IF(OR(AJ194&lt;=0,AJ194="n/a",U194&lt;=0,U194="n/a"),"n/a",U194/AJ194)</f>
        <v>n/a</v>
      </c>
      <c r="Y194" s="159"/>
      <c r="Z194" s="101">
        <f>IF(OR(AC194&lt;0.01,AC194="n/a"),"n/a",M194/AC194*100)</f>
        <v>73.617693522906791</v>
      </c>
      <c r="AA194" s="109">
        <f>IF(OR(AC194&lt;0.01,AC194="n/a"),"n/a",I194/AC194)</f>
        <v>22.412322274881518</v>
      </c>
      <c r="AB194" s="71">
        <v>12</v>
      </c>
      <c r="AC194" s="100">
        <v>6.33</v>
      </c>
      <c r="AD194" s="100">
        <v>2.42</v>
      </c>
      <c r="AE194" s="100">
        <v>1.81</v>
      </c>
      <c r="AF194" s="100">
        <v>2.4300000000000002</v>
      </c>
      <c r="AG194" s="100">
        <v>11.01</v>
      </c>
      <c r="AH194" s="100">
        <v>4.8099999999999996</v>
      </c>
      <c r="AI194" s="100">
        <v>8.19</v>
      </c>
      <c r="AJ194" s="100">
        <v>-0.08</v>
      </c>
      <c r="AK194" s="100">
        <v>7.02</v>
      </c>
      <c r="AL194" s="100">
        <v>29520</v>
      </c>
      <c r="AM194" s="100">
        <v>0.44999999999999996</v>
      </c>
      <c r="AN194" s="100">
        <v>2.29</v>
      </c>
      <c r="AO194" s="110">
        <f>IF(U194="n/a","n/a",IF(AA194&lt;0,"n/a",IF(AA194="n/a","n/a",J194+U194-AA194)))</f>
        <v>-11.925979642014257</v>
      </c>
      <c r="AP194" s="111">
        <f>IF(U194="n/a","n/a",J194+U194)</f>
        <v>10.486342632867261</v>
      </c>
      <c r="AQ194" s="112">
        <f>IF(OR(AC194&lt;0.01,AC194="n/a",AF194="n/a"),"n/a",(I194/SQRT(22.5*AC194*(I194/AF194))-1)*100)</f>
        <v>55.580551666562862</v>
      </c>
      <c r="AR194" s="101">
        <f>INDEX(Historical!$C$7:$C$1063,MATCH(B194,Historical!$B$7:$B$1063,0))*IF(AH194="n/a",1.03,IF(AH194&lt;0,1.01,IF(AH194&gt;10,1.1,(1+AH194/100))))</f>
        <v>4.5697160000000006</v>
      </c>
      <c r="AS194" s="109">
        <f>IF($AI194="n/a",1.03*AR194,IF($AI194&lt;0,1.01*AR194,IF($AI194&gt;10,1.1*AR194,(1+$AI194/100)*AR194)))</f>
        <v>4.9439757404000009</v>
      </c>
      <c r="AT194" s="109">
        <f>IF($AK194="n/a",1.03*AS194,IF($AK194&lt;0,1.01*AS194,IF($AK194&gt;10,1.1*AS194,(1+$AK194/100)*AS194)))</f>
        <v>5.2910428373760814</v>
      </c>
      <c r="AU194" s="109">
        <f>IF($AK194="n/a",1.03*AT194,IF($AK194&lt;0,1.01*AT194,IF($AK194&gt;10,1.1*AT194,(1+$AK194/100)*AT194)))</f>
        <v>5.6624740445598825</v>
      </c>
      <c r="AV194" s="109">
        <f>IF($AK194="n/a",1.03*AU194,IF($AK194&lt;0,1.01*AU194,IF($AK194&gt;10,1.1*AU194,(1+$AK194/100)*AU194)))</f>
        <v>6.0599797224879861</v>
      </c>
      <c r="AW194" s="109">
        <f>SUM(AR194:AV194)</f>
        <v>26.527188344823955</v>
      </c>
      <c r="AX194" s="113">
        <f>AW194/I194*100</f>
        <v>18.698236656674389</v>
      </c>
      <c r="AY194" s="100">
        <v>0.4</v>
      </c>
      <c r="AZ194" s="100">
        <v>12.389999999999999</v>
      </c>
      <c r="BA194" s="100">
        <v>-8.91</v>
      </c>
      <c r="BB194" s="100">
        <v>-3.6700000000000004</v>
      </c>
      <c r="BC194" s="100">
        <v>0.18</v>
      </c>
      <c r="BE194" s="12">
        <v>2010</v>
      </c>
      <c r="BF194" s="12">
        <f>IF(BE194&gt;2020,0,IF(BE194&gt;2008,1,IF(BE194&gt;2001,2,IF(BE194&gt;1990,3,IF(BE194&gt;1980,4,IF(BE194&gt;1973,5,IF(BE194&gt;1970,6,IF(BE194&gt;1960,7,IF(BE194&gt;1958,8,IF(BE194&gt;1953,9,10))))))))))</f>
        <v>1</v>
      </c>
      <c r="BG194" s="100">
        <v>2.4699999999999998</v>
      </c>
      <c r="BH194" t="s">
        <v>121</v>
      </c>
      <c r="BI194" t="s">
        <v>122</v>
      </c>
    </row>
    <row r="195" spans="1:61" ht="11.25" customHeight="1" x14ac:dyDescent="0.2">
      <c r="A195" s="116" t="s">
        <v>5589</v>
      </c>
      <c r="B195" s="55" t="s">
        <v>5579</v>
      </c>
      <c r="C195" s="156" t="s">
        <v>263</v>
      </c>
      <c r="D195" s="98" t="s">
        <v>264</v>
      </c>
      <c r="E195" s="157">
        <v>6</v>
      </c>
      <c r="F195" s="2">
        <v>645</v>
      </c>
      <c r="G195" s="2" t="s">
        <v>146</v>
      </c>
      <c r="H195" s="2" t="s">
        <v>146</v>
      </c>
      <c r="I195" s="100">
        <v>138</v>
      </c>
      <c r="J195" s="101">
        <f>(M195/I195)*100</f>
        <v>2.5507246376811592</v>
      </c>
      <c r="K195" s="104">
        <v>0.88</v>
      </c>
      <c r="L195" s="71">
        <v>4</v>
      </c>
      <c r="M195" s="28">
        <f>K195*L195</f>
        <v>3.52</v>
      </c>
      <c r="N195" s="103" t="s">
        <v>209</v>
      </c>
      <c r="O195" s="104">
        <v>0.82</v>
      </c>
      <c r="P195" s="158">
        <v>46097</v>
      </c>
      <c r="Q195" s="158">
        <v>46127</v>
      </c>
      <c r="R195" s="28">
        <f>(K195-O195)/O195*100</f>
        <v>7.3170731707317138</v>
      </c>
      <c r="S195" s="105">
        <f>IF(INDEX(Historical!$D$7:$D1732,MATCH(B195,Historical!$B$7:$B$1062,0))=0,"n/a",(INDEX(Historical!$C$7:$C$1062,MATCH(B195,Historical!$B$7:$B$1062,0))/INDEX(Historical!$D$7:$D$1062,MATCH(B195,Historical!$B$7:$B$1062,0))-1)*100)</f>
        <v>10.362694300518127</v>
      </c>
      <c r="T195" s="105">
        <f>IF(INDEX(Historical!$F$7:$F$1062,MATCH(B195,Historical!$B$7:$B$1062,0))=0,"n/a",((INDEX(Historical!$C$7:$C$1062,MATCH(B195,Historical!$B$7:$B$1062,0))/INDEX(Historical!$F$7:$F$1062,MATCH(B195,Historical!$B$7:$B$1062,0)))^(1/3)-1)*100)</f>
        <v>8.2322716759108303</v>
      </c>
      <c r="U195" s="105" t="str">
        <f>IF(INDEX(Historical!$H$7:$H$1062,MATCH(B195,Historical!$B$7:$B$1062,0))=0,"n/a",((INDEX(Historical!$C$7:$C$1062,MATCH(B195,Historical!$B$7:$B$1062,0))/INDEX(Historical!$H$7:$H$1062,MATCH(B195,Historical!$B$7:$B$1062,0)))^(1/5)-1)*100)</f>
        <v>n/a</v>
      </c>
      <c r="V195" s="105" t="str">
        <f>IF(INDEX(Historical!$M$7:$M$1062,MATCH(B195,Historical!$B$7:$B$1062,0))=0,"n/a",((INDEX(Historical!$C$7:$C$1062,MATCH(B195,Historical!$B$7:$B$1062,0))/INDEX(Historical!$M$7:$M$1062,MATCH(B195,Historical!$B$7:$B$1062,0)))^(1/10)-1)*100)</f>
        <v>n/a</v>
      </c>
      <c r="W195" s="106" t="str">
        <f>IF(OR(U195&lt;=0,U195="n/a",V195&lt;=0,V195="n/a"),"n/a",U195/V195)</f>
        <v>n/a</v>
      </c>
      <c r="X195" s="107" t="str">
        <f>IF(OR(AJ195&lt;=0,AJ195="n/a",U195&lt;=0,U195="n/a"),"n/a",U195/AJ195)</f>
        <v>n/a</v>
      </c>
      <c r="Y195" s="162"/>
      <c r="Z195" s="101">
        <f>IF(OR(AC195&lt;0.01,AC195="n/a"),"n/a",M195/AC195*100)</f>
        <v>77.192982456140356</v>
      </c>
      <c r="AA195" s="109">
        <f>IF(OR(AC195&lt;0.01,AC195="n/a"),"n/a",I195/AC195)</f>
        <v>30.263157894736846</v>
      </c>
      <c r="AB195" s="71">
        <v>12</v>
      </c>
      <c r="AC195" s="100">
        <v>4.5599999999999996</v>
      </c>
      <c r="AD195" s="100">
        <v>2.74</v>
      </c>
      <c r="AE195" s="100">
        <v>10.75</v>
      </c>
      <c r="AF195" s="100">
        <v>2.95</v>
      </c>
      <c r="AG195" s="100">
        <v>9.9</v>
      </c>
      <c r="AH195" s="100">
        <v>12.23</v>
      </c>
      <c r="AI195" s="100">
        <v>5.6099999999999994</v>
      </c>
      <c r="AJ195" s="100">
        <v>5.96</v>
      </c>
      <c r="AK195" s="100">
        <v>9.8699999999999992</v>
      </c>
      <c r="AL195" s="100">
        <v>14080</v>
      </c>
      <c r="AM195" s="100">
        <v>0.54999999999999993</v>
      </c>
      <c r="AN195" s="100">
        <v>0.71</v>
      </c>
      <c r="AO195" s="110" t="str">
        <f>IF(U195="n/a","n/a",IF(AA195&lt;0,"n/a",IF(AA195="n/a","n/a",J195+U195-AA195)))</f>
        <v>n/a</v>
      </c>
      <c r="AP195" s="111" t="str">
        <f>IF(U195="n/a","n/a",J195+U195)</f>
        <v>n/a</v>
      </c>
      <c r="AQ195" s="112">
        <f>IF(OR(AC195&lt;0.01,AC195="n/a",AF195="n/a"),"n/a",(I195/SQRT(22.5*AC195*(I195/AF195))-1)*100)</f>
        <v>99.194283484992155</v>
      </c>
      <c r="AR195" s="101">
        <f>INDEX(Historical!$C$7:$C$1063,MATCH(B195,Historical!$B$7:$B$1063,0))*IF(AH195="n/a",1.03,IF(AH195&lt;0,1.01,IF(AH195&gt;10,1.1,(1+AH195/100))))</f>
        <v>3.5145</v>
      </c>
      <c r="AS195" s="109">
        <f>IF($AI195="n/a",1.03*AR195,IF($AI195&lt;0,1.01*AR195,IF($AI195&gt;10,1.1*AR195,(1+$AI195/100)*AR195)))</f>
        <v>3.7116634500000001</v>
      </c>
      <c r="AT195" s="109">
        <f>IF($AK195="n/a",1.03*AS195,IF($AK195&lt;0,1.01*AS195,IF($AK195&gt;10,1.1*AS195,(1+$AK195/100)*AS195)))</f>
        <v>4.0780046325150003</v>
      </c>
      <c r="AU195" s="109">
        <f>IF($AK195="n/a",1.03*AT195,IF($AK195&lt;0,1.01*AT195,IF($AK195&gt;10,1.1*AT195,(1+$AK195/100)*AT195)))</f>
        <v>4.4805036897442312</v>
      </c>
      <c r="AV195" s="109">
        <f>IF($AK195="n/a",1.03*AU195,IF($AK195&lt;0,1.01*AU195,IF($AK195&gt;10,1.1*AU195,(1+$AK195/100)*AU195)))</f>
        <v>4.9227294039219869</v>
      </c>
      <c r="AW195" s="109">
        <f>SUM(AR195:AV195)</f>
        <v>20.707401176181218</v>
      </c>
      <c r="AX195" s="113">
        <f>AW195/I195*100</f>
        <v>15.005363171145811</v>
      </c>
      <c r="AY195" s="100">
        <v>0.74</v>
      </c>
      <c r="AZ195" s="100">
        <v>38.26</v>
      </c>
      <c r="BA195" s="100">
        <v>-9.73</v>
      </c>
      <c r="BB195" s="100">
        <v>-4.1300000000000008</v>
      </c>
      <c r="BC195" s="100">
        <v>5.25</v>
      </c>
      <c r="BE195" s="12">
        <v>2021</v>
      </c>
      <c r="BF195" s="12">
        <f>IF(BE195&gt;2020,0,IF(BE195&gt;2008,1,IF(BE195&gt;2001,2,IF(BE195&gt;1990,3,IF(BE195&gt;1980,4,IF(BE195&gt;1973,5,IF(BE195&gt;1970,6,IF(BE195&gt;1960,7,IF(BE195&gt;1958,8,IF(BE195&gt;1953,9,10))))))))))</f>
        <v>0</v>
      </c>
      <c r="BG195" s="100">
        <v>4.6399999999999997</v>
      </c>
      <c r="BH195" s="55" t="s">
        <v>121</v>
      </c>
      <c r="BI195" s="55" t="s">
        <v>122</v>
      </c>
    </row>
    <row r="196" spans="1:61" ht="11.25" customHeight="1" x14ac:dyDescent="0.2">
      <c r="A196" s="123" t="s">
        <v>788</v>
      </c>
      <c r="B196" s="55" t="s">
        <v>789</v>
      </c>
      <c r="C196" s="156" t="s">
        <v>162</v>
      </c>
      <c r="D196" s="98" t="s">
        <v>296</v>
      </c>
      <c r="E196" s="157">
        <v>22</v>
      </c>
      <c r="F196" s="2">
        <v>189</v>
      </c>
      <c r="G196" s="2" t="s">
        <v>119</v>
      </c>
      <c r="H196" s="2" t="s">
        <v>119</v>
      </c>
      <c r="I196" s="100">
        <v>125.43</v>
      </c>
      <c r="J196" s="101">
        <f>(M196/I196)*100</f>
        <v>3.4600972654069992</v>
      </c>
      <c r="K196" s="104">
        <v>1.085</v>
      </c>
      <c r="L196" s="71">
        <v>4</v>
      </c>
      <c r="M196" s="28">
        <f>K196*L196</f>
        <v>4.34</v>
      </c>
      <c r="N196" s="103" t="s">
        <v>588</v>
      </c>
      <c r="O196" s="104">
        <v>1.0649999999999999</v>
      </c>
      <c r="P196" s="158">
        <v>46248</v>
      </c>
      <c r="Q196" s="158">
        <v>46281</v>
      </c>
      <c r="R196" s="28">
        <f>(K196-O196)/O196*100</f>
        <v>1.8779342723004713</v>
      </c>
      <c r="S196" s="105">
        <f>IF(INDEX(Historical!$D$7:$D1238,MATCH(B196,Historical!$B$7:$B$1062,0))=0,"n/a",(INDEX(Historical!$C$7:$C$1062,MATCH(B196,Historical!$B$7:$B$1062,0))/INDEX(Historical!$D$7:$D$1062,MATCH(B196,Historical!$B$7:$B$1062,0))-1)*100)</f>
        <v>1.9323671497584627</v>
      </c>
      <c r="T196" s="105">
        <f>IF(INDEX(Historical!$F$7:$F$1062,MATCH(B196,Historical!$B$7:$B$1062,0))=0,"n/a",((INDEX(Historical!$C$7:$C$1062,MATCH(B196,Historical!$B$7:$B$1062,0))/INDEX(Historical!$F$7:$F$1062,MATCH(B196,Historical!$B$7:$B$1062,0)))^(1/3)-1)*100)</f>
        <v>1.9709486512899943</v>
      </c>
      <c r="U196" s="105">
        <f>IF(INDEX(Historical!$H$7:$H$1062,MATCH(B196,Historical!$B$7:$B$1062,0))=0,"n/a",((INDEX(Historical!$C$7:$C$1062,MATCH(B196,Historical!$B$7:$B$1062,0))/INDEX(Historical!$H$7:$H$1062,MATCH(B196,Historical!$B$7:$B$1062,0)))^(1/5)-1)*100)</f>
        <v>2.0116606730253395</v>
      </c>
      <c r="V196" s="105">
        <f>IF(INDEX(Historical!$M$7:$M$1062,MATCH(B196,Historical!$B$7:$B$1062,0))=0,"n/a",((INDEX(Historical!$C$7:$C$1062,MATCH(B196,Historical!$B$7:$B$1062,0))/INDEX(Historical!$M$7:$M$1062,MATCH(B196,Historical!$B$7:$B$1062,0)))^(1/10)-1)*100)</f>
        <v>2.6778447498611468</v>
      </c>
      <c r="W196" s="106">
        <f>IF(OR(U196&lt;=0,U196="n/a",V196&lt;=0,V196="n/a"),"n/a",U196/V196)</f>
        <v>0.75122378664022593</v>
      </c>
      <c r="X196" s="107">
        <f>IF(OR(AJ196&lt;=0,AJ196="n/a",U196&lt;=0,U196="n/a"),"n/a",U196/AJ196)</f>
        <v>6.7732682593445781E-2</v>
      </c>
      <c r="Y196" s="162"/>
      <c r="Z196" s="101">
        <f>IF(OR(AC196&lt;0.01,AC196="n/a"),"n/a",M196/AC196*100)</f>
        <v>66.462480857580402</v>
      </c>
      <c r="AA196" s="109">
        <f>IF(OR(AC196&lt;0.01,AC196="n/a"),"n/a",I196/AC196)</f>
        <v>19.208269525267994</v>
      </c>
      <c r="AB196" s="71">
        <v>12</v>
      </c>
      <c r="AC196" s="100">
        <v>6.53</v>
      </c>
      <c r="AD196" s="100">
        <v>2.61</v>
      </c>
      <c r="AE196" s="100">
        <v>2.95</v>
      </c>
      <c r="AF196" s="100">
        <v>1.82</v>
      </c>
      <c r="AG196" s="100">
        <v>9.75</v>
      </c>
      <c r="AH196" s="100">
        <v>6.2</v>
      </c>
      <c r="AI196" s="100">
        <v>6.99</v>
      </c>
      <c r="AJ196" s="100">
        <v>29.7</v>
      </c>
      <c r="AK196" s="100">
        <v>6.7100000000000009</v>
      </c>
      <c r="AL196" s="100">
        <v>97780</v>
      </c>
      <c r="AM196" s="100">
        <v>0.13</v>
      </c>
      <c r="AN196" s="100">
        <v>1.67</v>
      </c>
      <c r="AO196" s="110">
        <f>IF(U196="n/a","n/a",IF(AA196&lt;0,"n/a",IF(AA196="n/a","n/a",J196+U196-AA196)))</f>
        <v>-13.736511586835656</v>
      </c>
      <c r="AP196" s="111">
        <f>IF(U196="n/a","n/a",J196+U196)</f>
        <v>5.4717579384323383</v>
      </c>
      <c r="AQ196" s="112">
        <f>IF(OR(AC196&lt;0.01,AC196="n/a",AF196="n/a"),"n/a",(I196/SQRT(22.5*AC196*(I196/AF196))-1)*100)</f>
        <v>24.648930175001226</v>
      </c>
      <c r="AR196" s="101">
        <f>INDEX(Historical!$C$7:$C$1063,MATCH(B196,Historical!$B$7:$B$1063,0))*IF(AH196="n/a",1.03,IF(AH196&lt;0,1.01,IF(AH196&gt;10,1.1,(1+AH196/100))))</f>
        <v>4.4816399999999996</v>
      </c>
      <c r="AS196" s="109">
        <f>IF($AI196="n/a",1.03*AR196,IF($AI196&lt;0,1.01*AR196,IF($AI196&gt;10,1.1*AR196,(1+$AI196/100)*AR196)))</f>
        <v>4.7949066360000003</v>
      </c>
      <c r="AT196" s="109">
        <f>IF($AK196="n/a",1.03*AS196,IF($AK196&lt;0,1.01*AS196,IF($AK196&gt;10,1.1*AS196,(1+$AK196/100)*AS196)))</f>
        <v>5.1166448712756001</v>
      </c>
      <c r="AU196" s="109">
        <f>IF($AK196="n/a",1.03*AT196,IF($AK196&lt;0,1.01*AT196,IF($AK196&gt;10,1.1*AT196,(1+$AK196/100)*AT196)))</f>
        <v>5.4599717421381921</v>
      </c>
      <c r="AV196" s="109">
        <f>IF($AK196="n/a",1.03*AU196,IF($AK196&lt;0,1.01*AU196,IF($AK196&gt;10,1.1*AU196,(1+$AK196/100)*AU196)))</f>
        <v>5.8263358460356649</v>
      </c>
      <c r="AW196" s="109">
        <f>SUM(AR196:AV196)</f>
        <v>25.679499095449454</v>
      </c>
      <c r="AX196" s="113">
        <f>AW196/I196*100</f>
        <v>20.473171566171931</v>
      </c>
      <c r="AY196" s="100">
        <v>0.37</v>
      </c>
      <c r="AZ196" s="100">
        <v>10.130000000000001</v>
      </c>
      <c r="BA196" s="100">
        <v>-6.74</v>
      </c>
      <c r="BB196" s="100">
        <v>-0.1</v>
      </c>
      <c r="BC196" s="100">
        <v>0.6</v>
      </c>
      <c r="BE196" s="12">
        <v>2005</v>
      </c>
      <c r="BF196" s="12">
        <f>IF(BE196&gt;2020,0,IF(BE196&gt;2008,1,IF(BE196&gt;2001,2,IF(BE196&gt;1990,3,IF(BE196&gt;1980,4,IF(BE196&gt;1973,5,IF(BE196&gt;1970,6,IF(BE196&gt;1960,7,IF(BE196&gt;1958,8,IF(BE196&gt;1953,9,10))))))))))</f>
        <v>2</v>
      </c>
      <c r="BG196" s="100">
        <v>2.6599999999999997</v>
      </c>
      <c r="BH196" t="s">
        <v>121</v>
      </c>
      <c r="BI196" t="s">
        <v>122</v>
      </c>
    </row>
    <row r="197" spans="1:61" ht="11.25" customHeight="1" x14ac:dyDescent="0.2">
      <c r="A197" s="116" t="s">
        <v>1444</v>
      </c>
      <c r="B197" s="55" t="s">
        <v>1445</v>
      </c>
      <c r="C197" s="156" t="s">
        <v>263</v>
      </c>
      <c r="D197" s="98" t="s">
        <v>264</v>
      </c>
      <c r="E197" s="157">
        <v>9</v>
      </c>
      <c r="F197" s="2">
        <v>554</v>
      </c>
      <c r="G197" s="2" t="s">
        <v>146</v>
      </c>
      <c r="H197" s="2" t="s">
        <v>146</v>
      </c>
      <c r="I197" s="100">
        <v>45.13</v>
      </c>
      <c r="J197" s="101">
        <f>(M197/I197)*100</f>
        <v>2.8362508309328605</v>
      </c>
      <c r="K197" s="104">
        <v>0.32</v>
      </c>
      <c r="L197" s="71">
        <v>4</v>
      </c>
      <c r="M197" s="28">
        <f>K197*L197</f>
        <v>1.28</v>
      </c>
      <c r="N197" s="103" t="s">
        <v>270</v>
      </c>
      <c r="O197" s="104">
        <v>0.24</v>
      </c>
      <c r="P197" s="158">
        <v>46188</v>
      </c>
      <c r="Q197" s="158">
        <v>46203</v>
      </c>
      <c r="R197" s="28">
        <f>(K197-O197)/O197*100</f>
        <v>33.333333333333343</v>
      </c>
      <c r="S197" s="105">
        <f>IF(INDEX(Historical!$D$7:$D1239,MATCH(B197,Historical!$B$7:$B$1062,0))=0,"n/a",(INDEX(Historical!$C$7:$C$1062,MATCH(B197,Historical!$B$7:$B$1062,0))/INDEX(Historical!$D$7:$D$1062,MATCH(B197,Historical!$B$7:$B$1062,0))-1)*100)</f>
        <v>9.0909090909090828</v>
      </c>
      <c r="T197" s="105">
        <f>IF(INDEX(Historical!$F$7:$F$1062,MATCH(B197,Historical!$B$7:$B$1062,0))=0,"n/a",((INDEX(Historical!$C$7:$C$1062,MATCH(B197,Historical!$B$7:$B$1062,0))/INDEX(Historical!$F$7:$F$1062,MATCH(B197,Historical!$B$7:$B$1062,0)))^(1/3)-1)*100)</f>
        <v>12.181378776036711</v>
      </c>
      <c r="U197" s="105">
        <f>IF(INDEX(Historical!$H$7:$H$1062,MATCH(B197,Historical!$B$7:$B$1062,0))=0,"n/a",((INDEX(Historical!$C$7:$C$1062,MATCH(B197,Historical!$B$7:$B$1062,0))/INDEX(Historical!$H$7:$H$1062,MATCH(B197,Historical!$B$7:$B$1062,0)))^(1/5)-1)*100)</f>
        <v>17.978912471277987</v>
      </c>
      <c r="V197" s="105">
        <f>IF(INDEX(Historical!$M$7:$M$1062,MATCH(B197,Historical!$B$7:$B$1062,0))=0,"n/a",((INDEX(Historical!$C$7:$C$1062,MATCH(B197,Historical!$B$7:$B$1062,0))/INDEX(Historical!$M$7:$M$1062,MATCH(B197,Historical!$B$7:$B$1062,0)))^(1/10)-1)*100)</f>
        <v>0</v>
      </c>
      <c r="W197" s="106" t="str">
        <f>IF(OR(U197&lt;=0,U197="n/a",V197&lt;=0,V197="n/a"),"n/a",U197/V197)</f>
        <v>n/a</v>
      </c>
      <c r="X197" s="107" t="str">
        <f>IF(OR(AJ197&lt;=0,AJ197="n/a",U197&lt;=0,U197="n/a"),"n/a",U197/AJ197)</f>
        <v>n/a</v>
      </c>
      <c r="Y197" s="162"/>
      <c r="Z197" s="101">
        <f>IF(OR(AC197&lt;0.01,AC197="n/a"),"n/a",M197/AC197*100)</f>
        <v>35.555555555555557</v>
      </c>
      <c r="AA197" s="109">
        <f>IF(OR(AC197&lt;0.01,AC197="n/a"),"n/a",I197/AC197)</f>
        <v>12.536111111111111</v>
      </c>
      <c r="AB197" s="71">
        <v>12</v>
      </c>
      <c r="AC197" s="100">
        <v>3.6</v>
      </c>
      <c r="AD197" s="100">
        <v>0.56000000000000005</v>
      </c>
      <c r="AE197" s="100">
        <v>3.09</v>
      </c>
      <c r="AF197" s="100">
        <v>1.82</v>
      </c>
      <c r="AG197" s="100">
        <v>15.129999999999999</v>
      </c>
      <c r="AH197" s="100">
        <v>25.259999999999998</v>
      </c>
      <c r="AI197" s="100">
        <v>7.2700000000000005</v>
      </c>
      <c r="AJ197" s="100" t="s">
        <v>142</v>
      </c>
      <c r="AK197" s="100">
        <v>15.17</v>
      </c>
      <c r="AL197" s="100">
        <v>52050</v>
      </c>
      <c r="AM197" s="100">
        <v>1.6400000000000001</v>
      </c>
      <c r="AN197" s="100">
        <v>0.56000000000000005</v>
      </c>
      <c r="AO197" s="110">
        <f>IF(U197="n/a","n/a",IF(AA197&lt;0,"n/a",IF(AA197="n/a","n/a",J197+U197-AA197)))</f>
        <v>8.279052191099737</v>
      </c>
      <c r="AP197" s="111">
        <f>IF(U197="n/a","n/a",J197+U197)</f>
        <v>20.815163302210848</v>
      </c>
      <c r="AQ197" s="112">
        <f>IF(OR(AC197&lt;0.01,AC197="n/a",AF197="n/a"),"n/a",(I197/SQRT(22.5*AC197*(I197/AF197))-1)*100)</f>
        <v>0.69916080908680733</v>
      </c>
      <c r="AR197" s="101">
        <f>INDEX(Historical!$C$7:$C$1063,MATCH(B197,Historical!$B$7:$B$1063,0))*IF(AH197="n/a",1.03,IF(AH197&lt;0,1.01,IF(AH197&gt;10,1.1,(1+AH197/100))))</f>
        <v>1.056</v>
      </c>
      <c r="AS197" s="109">
        <f>IF($AI197="n/a",1.03*AR197,IF($AI197&lt;0,1.01*AR197,IF($AI197&gt;10,1.1*AR197,(1+$AI197/100)*AR197)))</f>
        <v>1.1327712000000001</v>
      </c>
      <c r="AT197" s="109">
        <f>IF($AK197="n/a",1.03*AS197,IF($AK197&lt;0,1.01*AS197,IF($AK197&gt;10,1.1*AS197,(1+$AK197/100)*AS197)))</f>
        <v>1.2460483200000001</v>
      </c>
      <c r="AU197" s="109">
        <f>IF($AK197="n/a",1.03*AT197,IF($AK197&lt;0,1.01*AT197,IF($AK197&gt;10,1.1*AT197,(1+$AK197/100)*AT197)))</f>
        <v>1.3706531520000003</v>
      </c>
      <c r="AV197" s="109">
        <f>IF($AK197="n/a",1.03*AU197,IF($AK197&lt;0,1.01*AU197,IF($AK197&gt;10,1.1*AU197,(1+$AK197/100)*AU197)))</f>
        <v>1.5077184672000004</v>
      </c>
      <c r="AW197" s="109">
        <f>SUM(AR197:AV197)</f>
        <v>6.3131911392000006</v>
      </c>
      <c r="AX197" s="113">
        <f>AW197/I197*100</f>
        <v>13.988901261245292</v>
      </c>
      <c r="AY197" s="100">
        <v>0.42</v>
      </c>
      <c r="AZ197" s="100">
        <v>43.39</v>
      </c>
      <c r="BA197" s="100">
        <v>-14.38</v>
      </c>
      <c r="BB197" s="100">
        <v>2.82</v>
      </c>
      <c r="BC197" s="100">
        <v>7.9</v>
      </c>
      <c r="BE197" s="12">
        <v>2018</v>
      </c>
      <c r="BF197" s="12">
        <f>IF(BE197&gt;2020,0,IF(BE197&gt;2008,1,IF(BE197&gt;2001,2,IF(BE197&gt;1990,3,IF(BE197&gt;1980,4,IF(BE197&gt;1973,5,IF(BE197&gt;1970,6,IF(BE197&gt;1960,7,IF(BE197&gt;1958,8,IF(BE197&gt;1953,9,10))))))))))</f>
        <v>1</v>
      </c>
      <c r="BG197" s="100">
        <v>7.1499999999999995</v>
      </c>
      <c r="BH197" t="s">
        <v>121</v>
      </c>
      <c r="BI197" t="s">
        <v>122</v>
      </c>
    </row>
    <row r="198" spans="1:61" ht="11.25" customHeight="1" x14ac:dyDescent="0.2">
      <c r="A198" s="116" t="s">
        <v>1446</v>
      </c>
      <c r="B198" s="55" t="s">
        <v>1447</v>
      </c>
      <c r="C198" s="156" t="s">
        <v>335</v>
      </c>
      <c r="D198" s="98" t="s">
        <v>1448</v>
      </c>
      <c r="E198" s="157">
        <v>8</v>
      </c>
      <c r="F198" s="2">
        <v>570</v>
      </c>
      <c r="G198" s="2" t="s">
        <v>146</v>
      </c>
      <c r="H198" s="2" t="s">
        <v>146</v>
      </c>
      <c r="I198" s="100">
        <v>114.01</v>
      </c>
      <c r="J198" s="101">
        <f>(M198/I198)*100</f>
        <v>1.0876238926409965</v>
      </c>
      <c r="K198" s="104">
        <v>0.31</v>
      </c>
      <c r="L198" s="71">
        <v>4</v>
      </c>
      <c r="M198" s="28">
        <f>K198*L198</f>
        <v>1.24</v>
      </c>
      <c r="N198" s="103" t="s">
        <v>707</v>
      </c>
      <c r="O198" s="104">
        <v>0.28999999999999998</v>
      </c>
      <c r="P198" s="158">
        <v>46087</v>
      </c>
      <c r="Q198" s="158">
        <v>46101</v>
      </c>
      <c r="R198" s="28">
        <f>(K198-O198)/O198*100</f>
        <v>6.8965517241379377</v>
      </c>
      <c r="S198" s="105">
        <f>IF(INDEX(Historical!$D$7:$D1240,MATCH(B198,Historical!$B$7:$B$1062,0))=0,"n/a",(INDEX(Historical!$C$7:$C$1062,MATCH(B198,Historical!$B$7:$B$1062,0))/INDEX(Historical!$D$7:$D$1062,MATCH(B198,Historical!$B$7:$B$1062,0))-1)*100)</f>
        <v>7.4074074074073959</v>
      </c>
      <c r="T198" s="105">
        <f>IF(INDEX(Historical!$F$7:$F$1062,MATCH(B198,Historical!$B$7:$B$1062,0))=0,"n/a",((INDEX(Historical!$C$7:$C$1062,MATCH(B198,Historical!$B$7:$B$1062,0))/INDEX(Historical!$F$7:$F$1062,MATCH(B198,Historical!$B$7:$B$1062,0)))^(1/3)-1)*100)</f>
        <v>9.6457423731894245</v>
      </c>
      <c r="U198" s="105">
        <f>IF(INDEX(Historical!$H$7:$H$1062,MATCH(B198,Historical!$B$7:$B$1062,0))=0,"n/a",((INDEX(Historical!$C$7:$C$1062,MATCH(B198,Historical!$B$7:$B$1062,0))/INDEX(Historical!$H$7:$H$1062,MATCH(B198,Historical!$B$7:$B$1062,0)))^(1/5)-1)*100)</f>
        <v>12.630393921616268</v>
      </c>
      <c r="V198" s="105" t="str">
        <f>IF(INDEX(Historical!$M$7:$M$1062,MATCH(B198,Historical!$B$7:$B$1062,0))=0,"n/a",((INDEX(Historical!$C$7:$C$1062,MATCH(B198,Historical!$B$7:$B$1062,0))/INDEX(Historical!$M$7:$M$1062,MATCH(B198,Historical!$B$7:$B$1062,0)))^(1/10)-1)*100)</f>
        <v>n/a</v>
      </c>
      <c r="W198" s="106" t="str">
        <f>IF(OR(U198&lt;=0,U198="n/a",V198&lt;=0,V198="n/a"),"n/a",U198/V198)</f>
        <v>n/a</v>
      </c>
      <c r="X198" s="107">
        <f>IF(OR(AJ198&lt;=0,AJ198="n/a",U198&lt;=0,U198="n/a"),"n/a",U198/AJ198)</f>
        <v>1.087889226668068</v>
      </c>
      <c r="Y198" s="165"/>
      <c r="Z198" s="101">
        <f>IF(OR(AC198&lt;0.01,AC198="n/a"),"n/a",M198/AC198*100)</f>
        <v>28.18181818181818</v>
      </c>
      <c r="AA198" s="109">
        <f>IF(OR(AC198&lt;0.01,AC198="n/a"),"n/a",I198/AC198)</f>
        <v>25.911363636363635</v>
      </c>
      <c r="AB198" s="71">
        <v>12</v>
      </c>
      <c r="AC198" s="100">
        <v>4.4000000000000004</v>
      </c>
      <c r="AD198" s="100">
        <v>1.6</v>
      </c>
      <c r="AE198" s="100">
        <v>4.32</v>
      </c>
      <c r="AF198" s="100">
        <v>11.53</v>
      </c>
      <c r="AG198" s="100">
        <v>42.79</v>
      </c>
      <c r="AH198" s="100">
        <v>10.72</v>
      </c>
      <c r="AI198" s="100">
        <v>10.37</v>
      </c>
      <c r="AJ198" s="100">
        <v>11.61</v>
      </c>
      <c r="AK198" s="100">
        <v>10.59</v>
      </c>
      <c r="AL198" s="100">
        <v>50620</v>
      </c>
      <c r="AM198" s="100">
        <v>10.07</v>
      </c>
      <c r="AN198" s="100">
        <v>1.63</v>
      </c>
      <c r="AO198" s="110">
        <f>IF(U198="n/a","n/a",IF(AA198&lt;0,"n/a",IF(AA198="n/a","n/a",J198+U198-AA198)))</f>
        <v>-12.193345822106371</v>
      </c>
      <c r="AP198" s="111">
        <f>IF(U198="n/a","n/a",J198+U198)</f>
        <v>13.718017814257264</v>
      </c>
      <c r="AQ198" s="112">
        <f>IF(OR(AC198&lt;0.01,AC198="n/a",AF198="n/a"),"n/a",(I198/SQRT(22.5*AC198*(I198/AF198))-1)*100)</f>
        <v>264.39174446513385</v>
      </c>
      <c r="AR198" s="101">
        <f>INDEX(Historical!$C$7:$C$1063,MATCH(B198,Historical!$B$7:$B$1063,0))*IF(AH198="n/a",1.03,IF(AH198&lt;0,1.01,IF(AH198&gt;10,1.1,(1+AH198/100))))</f>
        <v>1.276</v>
      </c>
      <c r="AS198" s="109">
        <f>IF($AI198="n/a",1.03*AR198,IF($AI198&lt;0,1.01*AR198,IF($AI198&gt;10,1.1*AR198,(1+$AI198/100)*AR198)))</f>
        <v>1.4036000000000002</v>
      </c>
      <c r="AT198" s="109">
        <f>IF($AK198="n/a",1.03*AS198,IF($AK198&lt;0,1.01*AS198,IF($AK198&gt;10,1.1*AS198,(1+$AK198/100)*AS198)))</f>
        <v>1.5439600000000002</v>
      </c>
      <c r="AU198" s="109">
        <f>IF($AK198="n/a",1.03*AT198,IF($AK198&lt;0,1.01*AT198,IF($AK198&gt;10,1.1*AT198,(1+$AK198/100)*AT198)))</f>
        <v>1.6983560000000004</v>
      </c>
      <c r="AV198" s="109">
        <f>IF($AK198="n/a",1.03*AU198,IF($AK198&lt;0,1.01*AU198,IF($AK198&gt;10,1.1*AU198,(1+$AK198/100)*AU198)))</f>
        <v>1.8681916000000005</v>
      </c>
      <c r="AW198" s="109">
        <f>SUM(AR198:AV198)</f>
        <v>7.7901076000000016</v>
      </c>
      <c r="AX198" s="113">
        <f>AW198/I198*100</f>
        <v>6.8328283483904935</v>
      </c>
      <c r="AY198" s="100">
        <v>1.37</v>
      </c>
      <c r="AZ198" s="100">
        <v>46.11</v>
      </c>
      <c r="BA198" s="100">
        <v>-4.4400000000000004</v>
      </c>
      <c r="BB198" s="100">
        <v>2.13</v>
      </c>
      <c r="BC198" s="100">
        <v>18.02</v>
      </c>
      <c r="BE198" s="12">
        <v>2019</v>
      </c>
      <c r="BF198" s="12">
        <f>IF(BE198&gt;2020,0,IF(BE198&gt;2008,1,IF(BE198&gt;2001,2,IF(BE198&gt;1990,3,IF(BE198&gt;1980,4,IF(BE198&gt;1973,5,IF(BE198&gt;1970,6,IF(BE198&gt;1960,7,IF(BE198&gt;1958,8,IF(BE198&gt;1953,9,10))))))))))</f>
        <v>1</v>
      </c>
      <c r="BG198" s="100">
        <v>10.870000000000001</v>
      </c>
      <c r="BH198" t="s">
        <v>121</v>
      </c>
      <c r="BI198" t="s">
        <v>122</v>
      </c>
    </row>
    <row r="199" spans="1:61" ht="11.25" customHeight="1" x14ac:dyDescent="0.2">
      <c r="A199" s="116" t="s">
        <v>1449</v>
      </c>
      <c r="B199" s="55" t="s">
        <v>1450</v>
      </c>
      <c r="C199" s="156" t="s">
        <v>134</v>
      </c>
      <c r="D199" s="98" t="s">
        <v>157</v>
      </c>
      <c r="E199" s="157">
        <v>6</v>
      </c>
      <c r="F199" s="2">
        <v>664</v>
      </c>
      <c r="G199" s="2" t="s">
        <v>146</v>
      </c>
      <c r="H199" s="2" t="s">
        <v>146</v>
      </c>
      <c r="I199" s="100">
        <v>22.96</v>
      </c>
      <c r="J199" s="101">
        <f>(M199/I199)*100</f>
        <v>2.6132404181184667</v>
      </c>
      <c r="K199" s="104">
        <v>0.15</v>
      </c>
      <c r="L199" s="71">
        <v>4</v>
      </c>
      <c r="M199" s="28">
        <f>K199*L199</f>
        <v>0.6</v>
      </c>
      <c r="N199" s="103" t="s">
        <v>158</v>
      </c>
      <c r="O199" s="104">
        <v>0.13</v>
      </c>
      <c r="P199" s="158">
        <v>46178</v>
      </c>
      <c r="Q199" s="158">
        <v>46195</v>
      </c>
      <c r="R199" s="28">
        <f>(K199-O199)/O199*100</f>
        <v>15.384615384615378</v>
      </c>
      <c r="S199" s="105">
        <f>IF(INDEX(Historical!$D$7:$D1241,MATCH(B199,Historical!$B$7:$B$1062,0))=0,"n/a",(INDEX(Historical!$C$7:$C$1062,MATCH(B199,Historical!$B$7:$B$1062,0))/INDEX(Historical!$D$7:$D$1062,MATCH(B199,Historical!$B$7:$B$1062,0))-1)*100)</f>
        <v>13.33333333333333</v>
      </c>
      <c r="T199" s="105">
        <f>IF(INDEX(Historical!$F$7:$F$1062,MATCH(B199,Historical!$B$7:$B$1062,0))=0,"n/a",((INDEX(Historical!$C$7:$C$1062,MATCH(B199,Historical!$B$7:$B$1062,0))/INDEX(Historical!$F$7:$F$1062,MATCH(B199,Historical!$B$7:$B$1062,0)))^(1/3)-1)*100)</f>
        <v>8.4351442625098407</v>
      </c>
      <c r="U199" s="105" t="str">
        <f>IF(INDEX(Historical!$H$7:$H$1062,MATCH(B199,Historical!$B$7:$B$1062,0))=0,"n/a",((INDEX(Historical!$C$7:$C$1062,MATCH(B199,Historical!$B$7:$B$1062,0))/INDEX(Historical!$H$7:$H$1062,MATCH(B199,Historical!$B$7:$B$1062,0)))^(1/5)-1)*100)</f>
        <v>n/a</v>
      </c>
      <c r="V199" s="105" t="str">
        <f>IF(INDEX(Historical!$M$7:$M$1062,MATCH(B199,Historical!$B$7:$B$1062,0))=0,"n/a",((INDEX(Historical!$C$7:$C$1062,MATCH(B199,Historical!$B$7:$B$1062,0))/INDEX(Historical!$M$7:$M$1062,MATCH(B199,Historical!$B$7:$B$1062,0)))^(1/10)-1)*100)</f>
        <v>n/a</v>
      </c>
      <c r="W199" s="106" t="str">
        <f>IF(OR(U199&lt;=0,U199="n/a",V199&lt;=0,V199="n/a"),"n/a",U199/V199)</f>
        <v>n/a</v>
      </c>
      <c r="X199" s="107" t="str">
        <f>IF(OR(AJ199&lt;=0,AJ199="n/a",U199&lt;=0,U199="n/a"),"n/a",U199/AJ199)</f>
        <v>n/a</v>
      </c>
      <c r="Y199" s="162"/>
      <c r="Z199" s="101">
        <f>IF(OR(AC199&lt;0.01,AC199="n/a"),"n/a",M199/AC199*100)</f>
        <v>34.090909090909086</v>
      </c>
      <c r="AA199" s="109">
        <f>IF(OR(AC199&lt;0.01,AC199="n/a"),"n/a",I199/AC199)</f>
        <v>13.045454545454547</v>
      </c>
      <c r="AB199" s="71">
        <v>12</v>
      </c>
      <c r="AC199" s="100">
        <v>1.76</v>
      </c>
      <c r="AD199" s="100" t="s">
        <v>142</v>
      </c>
      <c r="AE199" s="100">
        <v>3.56</v>
      </c>
      <c r="AF199" s="100">
        <v>1.23</v>
      </c>
      <c r="AG199" s="100">
        <v>9.44</v>
      </c>
      <c r="AH199" s="100">
        <v>19.989999999999998</v>
      </c>
      <c r="AI199" s="100">
        <v>13.87</v>
      </c>
      <c r="AJ199" s="100">
        <v>26.68</v>
      </c>
      <c r="AK199" s="100" t="s">
        <v>142</v>
      </c>
      <c r="AL199" s="100">
        <v>5310</v>
      </c>
      <c r="AM199" s="100">
        <v>7.71</v>
      </c>
      <c r="AN199" s="100">
        <v>0.09</v>
      </c>
      <c r="AO199" s="110" t="str">
        <f>IF(U199="n/a","n/a",IF(AA199&lt;0,"n/a",IF(AA199="n/a","n/a",J199+U199-AA199)))</f>
        <v>n/a</v>
      </c>
      <c r="AP199" s="111" t="str">
        <f>IF(U199="n/a","n/a",J199+U199)</f>
        <v>n/a</v>
      </c>
      <c r="AQ199" s="112">
        <f>IF(OR(AC199&lt;0.01,AC199="n/a",AF199="n/a"),"n/a",(I199/SQRT(22.5*AC199*(I199/AF199))-1)*100)</f>
        <v>-15.551701310712296</v>
      </c>
      <c r="AR199" s="101">
        <f>INDEX(Historical!$C$7:$C$1063,MATCH(B199,Historical!$B$7:$B$1063,0))*IF(AH199="n/a",1.03,IF(AH199&lt;0,1.01,IF(AH199&gt;10,1.1,(1+AH199/100))))</f>
        <v>0.56100000000000005</v>
      </c>
      <c r="AS199" s="109">
        <f>IF($AI199="n/a",1.03*AR199,IF($AI199&lt;0,1.01*AR199,IF($AI199&gt;10,1.1*AR199,(1+$AI199/100)*AR199)))</f>
        <v>0.61710000000000009</v>
      </c>
      <c r="AT199" s="109">
        <f>IF($AK199="n/a",1.03*AS199,IF($AK199&lt;0,1.01*AS199,IF($AK199&gt;10,1.1*AS199,(1+$AK199/100)*AS199)))</f>
        <v>0.63561300000000009</v>
      </c>
      <c r="AU199" s="109">
        <f>IF($AK199="n/a",1.03*AT199,IF($AK199&lt;0,1.01*AT199,IF($AK199&gt;10,1.1*AT199,(1+$AK199/100)*AT199)))</f>
        <v>0.65468139000000014</v>
      </c>
      <c r="AV199" s="109">
        <f>IF($AK199="n/a",1.03*AU199,IF($AK199&lt;0,1.01*AU199,IF($AK199&gt;10,1.1*AU199,(1+$AK199/100)*AU199)))</f>
        <v>0.67432183170000015</v>
      </c>
      <c r="AW199" s="109">
        <f>SUM(AR199:AV199)</f>
        <v>3.1427162217000006</v>
      </c>
      <c r="AX199" s="113">
        <f>AW199/I199*100</f>
        <v>13.687788422038331</v>
      </c>
      <c r="AY199" s="100">
        <v>0.68</v>
      </c>
      <c r="AZ199" s="100">
        <v>54.300000000000004</v>
      </c>
      <c r="BA199" s="100">
        <v>-3.3300000000000005</v>
      </c>
      <c r="BB199" s="100">
        <v>6.94</v>
      </c>
      <c r="BC199" s="100">
        <v>15.329999999999998</v>
      </c>
      <c r="BE199" s="12">
        <v>2021</v>
      </c>
      <c r="BF199" s="12">
        <f>IF(BE199&gt;2020,0,IF(BE199&gt;2008,1,IF(BE199&gt;2001,2,IF(BE199&gt;1990,3,IF(BE199&gt;1980,4,IF(BE199&gt;1973,5,IF(BE199&gt;1970,6,IF(BE199&gt;1960,7,IF(BE199&gt;1958,8,IF(BE199&gt;1953,9,10))))))))))</f>
        <v>0</v>
      </c>
      <c r="BG199" s="100">
        <v>1.3299999999999998</v>
      </c>
      <c r="BH199" t="s">
        <v>121</v>
      </c>
      <c r="BI199" t="s">
        <v>122</v>
      </c>
    </row>
    <row r="200" spans="1:61" ht="11.25" customHeight="1" x14ac:dyDescent="0.2">
      <c r="A200" s="55" t="s">
        <v>276</v>
      </c>
      <c r="B200" s="55" t="s">
        <v>277</v>
      </c>
      <c r="C200" s="156" t="s">
        <v>134</v>
      </c>
      <c r="D200" s="98" t="s">
        <v>157</v>
      </c>
      <c r="E200" s="157">
        <v>27</v>
      </c>
      <c r="F200" s="2">
        <v>141</v>
      </c>
      <c r="G200" s="2" t="s">
        <v>146</v>
      </c>
      <c r="H200" s="2" t="s">
        <v>146</v>
      </c>
      <c r="I200" s="100">
        <v>23.43</v>
      </c>
      <c r="J200" s="101">
        <f>(M200/I200)*100</f>
        <v>2.5181391378574474</v>
      </c>
      <c r="K200" s="104">
        <v>0.14749999999999999</v>
      </c>
      <c r="L200" s="71">
        <v>4</v>
      </c>
      <c r="M200" s="28">
        <f>K200*L200</f>
        <v>0.59</v>
      </c>
      <c r="N200" s="103" t="s">
        <v>136</v>
      </c>
      <c r="O200" s="104">
        <v>0.14499999999999999</v>
      </c>
      <c r="P200" s="158">
        <v>46248</v>
      </c>
      <c r="Q200" s="158">
        <v>46269</v>
      </c>
      <c r="R200" s="28">
        <f>(K200-O200)/O200*100</f>
        <v>1.7241379310344844</v>
      </c>
      <c r="S200" s="105">
        <f>IF(INDEX(Historical!$D$7:$D1242,MATCH(B200,Historical!$B$7:$B$1062,0))=0,"n/a",(INDEX(Historical!$C$7:$C$1062,MATCH(B200,Historical!$B$7:$B$1062,0))/INDEX(Historical!$D$7:$D$1062,MATCH(B200,Historical!$B$7:$B$1062,0))-1)*100)</f>
        <v>1.7699115044247815</v>
      </c>
      <c r="T200" s="105">
        <f>IF(INDEX(Historical!$F$7:$F$1062,MATCH(B200,Historical!$B$7:$B$1062,0))=0,"n/a",((INDEX(Historical!$C$7:$C$1062,MATCH(B200,Historical!$B$7:$B$1062,0))/INDEX(Historical!$F$7:$F$1062,MATCH(B200,Historical!$B$7:$B$1062,0)))^(1/3)-1)*100)</f>
        <v>3.0788379107201225</v>
      </c>
      <c r="U200" s="105">
        <f>IF(INDEX(Historical!$H$7:$H$1062,MATCH(B200,Historical!$B$7:$B$1062,0))=0,"n/a",((INDEX(Historical!$C$7:$C$1062,MATCH(B200,Historical!$B$7:$B$1062,0))/INDEX(Historical!$H$7:$H$1062,MATCH(B200,Historical!$B$7:$B$1062,0)))^(1/5)-1)*100)</f>
        <v>8.3531204499156075</v>
      </c>
      <c r="V200" s="105">
        <f>IF(INDEX(Historical!$M$7:$M$1062,MATCH(B200,Historical!$B$7:$B$1062,0))=0,"n/a",((INDEX(Historical!$C$7:$C$1062,MATCH(B200,Historical!$B$7:$B$1062,0))/INDEX(Historical!$M$7:$M$1062,MATCH(B200,Historical!$B$7:$B$1062,0)))^(1/10)-1)*100)</f>
        <v>6.5459142973809836</v>
      </c>
      <c r="W200" s="106">
        <f>IF(OR(U200&lt;=0,U200="n/a",V200&lt;=0,V200="n/a"),"n/a",U200/V200)</f>
        <v>1.276081548036412</v>
      </c>
      <c r="X200" s="107" t="str">
        <f>IF(OR(AJ200&lt;=0,AJ200="n/a",U200&lt;=0,U200="n/a"),"n/a",U200/AJ200)</f>
        <v>n/a</v>
      </c>
      <c r="Y200" s="165"/>
      <c r="Z200" s="101">
        <f>IF(OR(AC200&lt;0.01,AC200="n/a"),"n/a",M200/AC200*100)</f>
        <v>28.780487804878053</v>
      </c>
      <c r="AA200" s="109">
        <f>IF(OR(AC200&lt;0.01,AC200="n/a"),"n/a",I200/AC200)</f>
        <v>11.429268292682927</v>
      </c>
      <c r="AB200" s="71">
        <v>6</v>
      </c>
      <c r="AC200" s="100">
        <v>2.0499999999999998</v>
      </c>
      <c r="AD200" s="100" t="s">
        <v>142</v>
      </c>
      <c r="AE200" s="100">
        <v>1.46</v>
      </c>
      <c r="AF200" s="100">
        <v>0.95</v>
      </c>
      <c r="AG200" s="100">
        <v>8.5</v>
      </c>
      <c r="AH200" s="100">
        <v>7.19</v>
      </c>
      <c r="AI200" s="100">
        <v>6.7100000000000009</v>
      </c>
      <c r="AJ200" s="100">
        <v>-9.42</v>
      </c>
      <c r="AK200" s="100" t="s">
        <v>142</v>
      </c>
      <c r="AL200" s="100">
        <v>186.63</v>
      </c>
      <c r="AM200" s="100">
        <v>7.5200000000000005</v>
      </c>
      <c r="AN200" s="100">
        <v>0.49</v>
      </c>
      <c r="AO200" s="110">
        <f>IF(U200="n/a","n/a",IF(AA200&lt;0,"n/a",IF(AA200="n/a","n/a",J200+U200-AA200)))</f>
        <v>-0.55800870490987187</v>
      </c>
      <c r="AP200" s="111">
        <f>IF(U200="n/a","n/a",J200+U200)</f>
        <v>10.871259587773055</v>
      </c>
      <c r="AQ200" s="112">
        <f>IF(OR(AC200&lt;0.01,AC200="n/a",AF200="n/a"),"n/a",(I200/SQRT(22.5*AC200*(I200/AF200))-1)*100)</f>
        <v>-30.532805894360681</v>
      </c>
      <c r="AR200" s="101">
        <f>INDEX(Historical!$C$7:$C$1063,MATCH(B200,Historical!$B$7:$B$1063,0))*IF(AH200="n/a",1.03,IF(AH200&lt;0,1.01,IF(AH200&gt;10,1.1,(1+AH200/100))))</f>
        <v>0.61634250000000002</v>
      </c>
      <c r="AS200" s="109">
        <f>IF($AI200="n/a",1.03*AR200,IF($AI200&lt;0,1.01*AR200,IF($AI200&gt;10,1.1*AR200,(1+$AI200/100)*AR200)))</f>
        <v>0.65769908175000003</v>
      </c>
      <c r="AT200" s="109">
        <f>IF($AK200="n/a",1.03*AS200,IF($AK200&lt;0,1.01*AS200,IF($AK200&gt;10,1.1*AS200,(1+$AK200/100)*AS200)))</f>
        <v>0.67743005420250002</v>
      </c>
      <c r="AU200" s="109">
        <f>IF($AK200="n/a",1.03*AT200,IF($AK200&lt;0,1.01*AT200,IF($AK200&gt;10,1.1*AT200,(1+$AK200/100)*AT200)))</f>
        <v>0.69775295582857499</v>
      </c>
      <c r="AV200" s="109">
        <f>IF($AK200="n/a",1.03*AU200,IF($AK200&lt;0,1.01*AU200,IF($AK200&gt;10,1.1*AU200,(1+$AK200/100)*AU200)))</f>
        <v>0.71868554450343225</v>
      </c>
      <c r="AW200" s="109">
        <f>SUM(AR200:AV200)</f>
        <v>3.3679101362845074</v>
      </c>
      <c r="AX200" s="113">
        <f>AW200/I200*100</f>
        <v>14.37434970672005</v>
      </c>
      <c r="AY200" s="100">
        <v>0.34</v>
      </c>
      <c r="AZ200" s="100">
        <v>51.160000000000004</v>
      </c>
      <c r="BA200" s="100">
        <v>-4.99</v>
      </c>
      <c r="BB200" s="100">
        <v>1.1299999999999999</v>
      </c>
      <c r="BC200" s="100">
        <v>12.41</v>
      </c>
      <c r="BE200" s="12">
        <v>2000</v>
      </c>
      <c r="BF200" s="12">
        <f>IF(BE200&gt;2020,0,IF(BE200&gt;2008,1,IF(BE200&gt;2001,2,IF(BE200&gt;1990,3,IF(BE200&gt;1980,4,IF(BE200&gt;1973,5,IF(BE200&gt;1970,6,IF(BE200&gt;1960,7,IF(BE200&gt;1958,8,IF(BE200&gt;1953,9,10))))))))))</f>
        <v>3</v>
      </c>
      <c r="BG200" s="100">
        <v>0.75</v>
      </c>
      <c r="BH200" t="s">
        <v>121</v>
      </c>
      <c r="BI200" t="s">
        <v>122</v>
      </c>
    </row>
    <row r="201" spans="1:61" ht="11.25" customHeight="1" x14ac:dyDescent="0.2">
      <c r="A201" s="123" t="s">
        <v>278</v>
      </c>
      <c r="B201" s="55" t="s">
        <v>279</v>
      </c>
      <c r="C201" s="156" t="s">
        <v>139</v>
      </c>
      <c r="D201" s="98" t="s">
        <v>140</v>
      </c>
      <c r="E201" s="157">
        <v>34</v>
      </c>
      <c r="F201" s="2">
        <v>89</v>
      </c>
      <c r="G201" s="2" t="s">
        <v>119</v>
      </c>
      <c r="H201" s="2" t="s">
        <v>119</v>
      </c>
      <c r="I201" s="100">
        <v>277.63</v>
      </c>
      <c r="J201" s="101">
        <f>(M201/I201)*100</f>
        <v>1.0517595360731908</v>
      </c>
      <c r="K201" s="104">
        <v>0.73</v>
      </c>
      <c r="L201" s="71">
        <v>4</v>
      </c>
      <c r="M201" s="28">
        <f>K201*L201</f>
        <v>2.92</v>
      </c>
      <c r="N201" s="103" t="s">
        <v>240</v>
      </c>
      <c r="O201" s="104">
        <v>0.65</v>
      </c>
      <c r="P201" s="158">
        <v>46007</v>
      </c>
      <c r="Q201" s="158">
        <v>46037</v>
      </c>
      <c r="R201" s="28">
        <f>(K201-O201)/O201*100</f>
        <v>12.307692307692301</v>
      </c>
      <c r="S201" s="105">
        <f>IF(INDEX(Historical!$D$7:$D1243,MATCH(B201,Historical!$B$7:$B$1062,0))=0,"n/a",(INDEX(Historical!$C$7:$C$1062,MATCH(B201,Historical!$B$7:$B$1062,0))/INDEX(Historical!$D$7:$D$1062,MATCH(B201,Historical!$B$7:$B$1062,0))-1)*100)</f>
        <v>14.035087719298268</v>
      </c>
      <c r="T201" s="105">
        <f>IF(INDEX(Historical!$F$7:$F$1062,MATCH(B201,Historical!$B$7:$B$1062,0))=0,"n/a",((INDEX(Historical!$C$7:$C$1062,MATCH(B201,Historical!$B$7:$B$1062,0))/INDEX(Historical!$F$7:$F$1062,MATCH(B201,Historical!$B$7:$B$1062,0)))^(1/3)-1)*100)</f>
        <v>8.4212458844721283</v>
      </c>
      <c r="U201" s="105">
        <f>IF(INDEX(Historical!$H$7:$H$1062,MATCH(B201,Historical!$B$7:$B$1062,0))=0,"n/a",((INDEX(Historical!$C$7:$C$1062,MATCH(B201,Historical!$B$7:$B$1062,0))/INDEX(Historical!$H$7:$H$1062,MATCH(B201,Historical!$B$7:$B$1062,0)))^(1/5)-1)*100)</f>
        <v>6.699675773069802</v>
      </c>
      <c r="V201" s="105">
        <f>IF(INDEX(Historical!$M$7:$M$1062,MATCH(B201,Historical!$B$7:$B$1062,0))=0,"n/a",((INDEX(Historical!$C$7:$C$1062,MATCH(B201,Historical!$B$7:$B$1062,0))/INDEX(Historical!$M$7:$M$1062,MATCH(B201,Historical!$B$7:$B$1062,0)))^(1/10)-1)*100)</f>
        <v>7.0138383882810906</v>
      </c>
      <c r="W201" s="106">
        <f>IF(OR(U201&lt;=0,U201="n/a",V201&lt;=0,V201="n/a"),"n/a",U201/V201)</f>
        <v>0.95520817592030638</v>
      </c>
      <c r="X201" s="107" t="str">
        <f>IF(OR(AJ201&lt;=0,AJ201="n/a",U201&lt;=0,U201="n/a"),"n/a",U201/AJ201)</f>
        <v>n/a</v>
      </c>
      <c r="Y201" s="161"/>
      <c r="Z201" s="101">
        <f>IF(OR(AC201&lt;0.01,AC201="n/a"),"n/a",M201/AC201*100)</f>
        <v>39.142091152815013</v>
      </c>
      <c r="AA201" s="109">
        <f>IF(OR(AC201&lt;0.01,AC201="n/a"),"n/a",I201/AC201)</f>
        <v>37.215817694369974</v>
      </c>
      <c r="AB201" s="71">
        <v>12</v>
      </c>
      <c r="AC201" s="100">
        <v>7.46</v>
      </c>
      <c r="AD201" s="100">
        <v>2.33</v>
      </c>
      <c r="AE201" s="100">
        <v>4.6399999999999997</v>
      </c>
      <c r="AF201" s="100">
        <v>7.81</v>
      </c>
      <c r="AG201" s="100">
        <v>21.85</v>
      </c>
      <c r="AH201" s="100">
        <v>8.35</v>
      </c>
      <c r="AI201" s="100">
        <v>15.2</v>
      </c>
      <c r="AJ201" s="100" t="s">
        <v>142</v>
      </c>
      <c r="AK201" s="100">
        <v>12.68</v>
      </c>
      <c r="AL201" s="100">
        <v>78140</v>
      </c>
      <c r="AM201" s="100">
        <v>10.54</v>
      </c>
      <c r="AN201" s="100">
        <v>1.37</v>
      </c>
      <c r="AO201" s="110">
        <f>IF(U201="n/a","n/a",IF(AA201&lt;0,"n/a",IF(AA201="n/a","n/a",J201+U201-AA201)))</f>
        <v>-29.464382385226983</v>
      </c>
      <c r="AP201" s="111">
        <f>IF(U201="n/a","n/a",J201+U201)</f>
        <v>7.7514353091429928</v>
      </c>
      <c r="AQ201" s="112">
        <f>IF(OR(AC201&lt;0.01,AC201="n/a",AF201="n/a"),"n/a",(I201/SQRT(22.5*AC201*(I201/AF201))-1)*100)</f>
        <v>259.41652481210866</v>
      </c>
      <c r="AR201" s="101">
        <f>INDEX(Historical!$C$7:$C$1063,MATCH(B201,Historical!$B$7:$B$1063,0))*IF(AH201="n/a",1.03,IF(AH201&lt;0,1.01,IF(AH201&gt;10,1.1,(1+AH201/100))))</f>
        <v>2.8170999999999999</v>
      </c>
      <c r="AS201" s="109">
        <f>IF($AI201="n/a",1.03*AR201,IF($AI201&lt;0,1.01*AR201,IF($AI201&gt;10,1.1*AR201,(1+$AI201/100)*AR201)))</f>
        <v>3.0988100000000003</v>
      </c>
      <c r="AT201" s="109">
        <f>IF($AK201="n/a",1.03*AS201,IF($AK201&lt;0,1.01*AS201,IF($AK201&gt;10,1.1*AS201,(1+$AK201/100)*AS201)))</f>
        <v>3.4086910000000006</v>
      </c>
      <c r="AU201" s="109">
        <f>IF($AK201="n/a",1.03*AT201,IF($AK201&lt;0,1.01*AT201,IF($AK201&gt;10,1.1*AT201,(1+$AK201/100)*AT201)))</f>
        <v>3.749560100000001</v>
      </c>
      <c r="AV201" s="109">
        <f>IF($AK201="n/a",1.03*AU201,IF($AK201&lt;0,1.01*AU201,IF($AK201&gt;10,1.1*AU201,(1+$AK201/100)*AU201)))</f>
        <v>4.124516110000001</v>
      </c>
      <c r="AW201" s="109">
        <f>SUM(AR201:AV201)</f>
        <v>17.198677210000003</v>
      </c>
      <c r="AX201" s="113">
        <f>AW201/I201*100</f>
        <v>6.1948194395418374</v>
      </c>
      <c r="AY201" s="100">
        <v>0.89</v>
      </c>
      <c r="AZ201" s="100">
        <v>14.180000000000001</v>
      </c>
      <c r="BA201" s="100">
        <v>-10.23</v>
      </c>
      <c r="BB201" s="100">
        <v>3.4299999999999997</v>
      </c>
      <c r="BC201" s="100">
        <v>2.54</v>
      </c>
      <c r="BE201" s="12">
        <v>1993</v>
      </c>
      <c r="BF201" s="12">
        <f>IF(BE201&gt;2020,0,IF(BE201&gt;2008,1,IF(BE201&gt;2001,2,IF(BE201&gt;1990,3,IF(BE201&gt;1980,4,IF(BE201&gt;1973,5,IF(BE201&gt;1970,6,IF(BE201&gt;1960,7,IF(BE201&gt;1958,8,IF(BE201&gt;1953,9,10))))))))))</f>
        <v>3</v>
      </c>
      <c r="BG201" s="100">
        <v>7.89</v>
      </c>
      <c r="BH201" t="s">
        <v>121</v>
      </c>
      <c r="BI201" t="s">
        <v>122</v>
      </c>
    </row>
    <row r="202" spans="1:61" ht="11.25" customHeight="1" x14ac:dyDescent="0.2">
      <c r="A202" s="55" t="s">
        <v>280</v>
      </c>
      <c r="B202" s="55" t="s">
        <v>281</v>
      </c>
      <c r="C202" s="156" t="s">
        <v>162</v>
      </c>
      <c r="D202" s="98" t="s">
        <v>192</v>
      </c>
      <c r="E202" s="157">
        <v>52</v>
      </c>
      <c r="F202" s="2">
        <v>45</v>
      </c>
      <c r="G202" s="2" t="s">
        <v>119</v>
      </c>
      <c r="H202" s="2" t="s">
        <v>118</v>
      </c>
      <c r="I202" s="100">
        <v>108.85</v>
      </c>
      <c r="J202" s="101">
        <f>(M202/I202)*100</f>
        <v>3.2613688562241618</v>
      </c>
      <c r="K202" s="104">
        <v>0.88749999999999996</v>
      </c>
      <c r="L202" s="71">
        <v>4</v>
      </c>
      <c r="M202" s="28">
        <f>K202*L202</f>
        <v>3.55</v>
      </c>
      <c r="N202" s="103" t="s">
        <v>158</v>
      </c>
      <c r="O202" s="104">
        <v>0.85</v>
      </c>
      <c r="P202" s="158">
        <v>46071</v>
      </c>
      <c r="Q202" s="158">
        <v>46097</v>
      </c>
      <c r="R202" s="28">
        <f>(K202-O202)/O202*100</f>
        <v>4.4117647058823506</v>
      </c>
      <c r="S202" s="105">
        <f>IF(INDEX(Historical!$D$7:$D1244,MATCH(B202,Historical!$B$7:$B$1062,0))=0,"n/a",(INDEX(Historical!$C$7:$C$1062,MATCH(B202,Historical!$B$7:$B$1062,0))/INDEX(Historical!$D$7:$D$1062,MATCH(B202,Historical!$B$7:$B$1062,0))-1)*100)</f>
        <v>2.4096385542168752</v>
      </c>
      <c r="T202" s="105">
        <f>IF(INDEX(Historical!$F$7:$F$1062,MATCH(B202,Historical!$B$7:$B$1062,0))=0,"n/a",((INDEX(Historical!$C$7:$C$1062,MATCH(B202,Historical!$B$7:$B$1062,0))/INDEX(Historical!$F$7:$F$1062,MATCH(B202,Historical!$B$7:$B$1062,0)))^(1/3)-1)*100)</f>
        <v>2.4701278673611382</v>
      </c>
      <c r="U202" s="105">
        <f>IF(INDEX(Historical!$H$7:$H$1062,MATCH(B202,Historical!$B$7:$B$1062,0))=0,"n/a",((INDEX(Historical!$C$7:$C$1062,MATCH(B202,Historical!$B$7:$B$1062,0))/INDEX(Historical!$H$7:$H$1062,MATCH(B202,Historical!$B$7:$B$1062,0)))^(1/5)-1)*100)</f>
        <v>2.1295687600135116</v>
      </c>
      <c r="V202" s="105">
        <f>IF(INDEX(Historical!$M$7:$M$1062,MATCH(B202,Historical!$B$7:$B$1062,0))=0,"n/a",((INDEX(Historical!$C$7:$C$1062,MATCH(B202,Historical!$B$7:$B$1062,0))/INDEX(Historical!$M$7:$M$1062,MATCH(B202,Historical!$B$7:$B$1062,0)))^(1/10)-1)*100)</f>
        <v>2.7189465815924629</v>
      </c>
      <c r="W202" s="106">
        <f>IF(OR(U202&lt;=0,U202="n/a",V202&lt;=0,V202="n/a"),"n/a",U202/V202)</f>
        <v>0.78323302650773008</v>
      </c>
      <c r="X202" s="107">
        <f>IF(OR(AJ202&lt;=0,AJ202="n/a",U202&lt;=0,U202="n/a"),"n/a",U202/AJ202)</f>
        <v>0.18598853799244641</v>
      </c>
      <c r="Y202" s="55"/>
      <c r="Z202" s="101">
        <f>IF(OR(AC202&lt;0.01,AC202="n/a"),"n/a",M202/AC202*100)</f>
        <v>59.764309764309751</v>
      </c>
      <c r="AA202" s="109">
        <f>IF(OR(AC202&lt;0.01,AC202="n/a"),"n/a",I202/AC202)</f>
        <v>18.324915824915823</v>
      </c>
      <c r="AB202" s="71">
        <v>12</v>
      </c>
      <c r="AC202" s="100">
        <v>5.94</v>
      </c>
      <c r="AD202" s="100">
        <v>2.5299999999999998</v>
      </c>
      <c r="AE202" s="100">
        <v>2.33</v>
      </c>
      <c r="AF202" s="100">
        <v>1.42</v>
      </c>
      <c r="AG202" s="100">
        <v>8.73</v>
      </c>
      <c r="AH202" s="100">
        <v>7.06</v>
      </c>
      <c r="AI202" s="100">
        <v>6.3</v>
      </c>
      <c r="AJ202" s="100">
        <v>11.450000000000001</v>
      </c>
      <c r="AK202" s="100">
        <v>6.64</v>
      </c>
      <c r="AL202" s="100">
        <v>40110</v>
      </c>
      <c r="AM202" s="100">
        <v>0.19</v>
      </c>
      <c r="AN202" s="100">
        <v>1.06</v>
      </c>
      <c r="AO202" s="110">
        <f>IF(U202="n/a","n/a",IF(AA202&lt;0,"n/a",IF(AA202="n/a","n/a",J202+U202-AA202)))</f>
        <v>-12.93397820867815</v>
      </c>
      <c r="AP202" s="111">
        <f>IF(U202="n/a","n/a",J202+U202)</f>
        <v>5.3909376162376734</v>
      </c>
      <c r="AQ202" s="112">
        <f>IF(OR(AC202&lt;0.01,AC202="n/a",AF202="n/a"),"n/a",(I202/SQRT(22.5*AC202*(I202/AF202))-1)*100)</f>
        <v>7.5409595795025819</v>
      </c>
      <c r="AR202" s="101">
        <f>INDEX(Historical!$C$7:$C$1063,MATCH(B202,Historical!$B$7:$B$1063,0))*IF(AH202="n/a",1.03,IF(AH202&lt;0,1.01,IF(AH202&gt;10,1.1,(1+AH202/100))))</f>
        <v>3.6400399999999999</v>
      </c>
      <c r="AS202" s="109">
        <f>IF($AI202="n/a",1.03*AR202,IF($AI202&lt;0,1.01*AR202,IF($AI202&gt;10,1.1*AR202,(1+$AI202/100)*AR202)))</f>
        <v>3.8693625199999997</v>
      </c>
      <c r="AT202" s="109">
        <f>IF($AK202="n/a",1.03*AS202,IF($AK202&lt;0,1.01*AS202,IF($AK202&gt;10,1.1*AS202,(1+$AK202/100)*AS202)))</f>
        <v>4.1262881913279994</v>
      </c>
      <c r="AU202" s="109">
        <f>IF($AK202="n/a",1.03*AT202,IF($AK202&lt;0,1.01*AT202,IF($AK202&gt;10,1.1*AT202,(1+$AK202/100)*AT202)))</f>
        <v>4.4002737272321788</v>
      </c>
      <c r="AV202" s="109">
        <f>IF($AK202="n/a",1.03*AU202,IF($AK202&lt;0,1.01*AU202,IF($AK202&gt;10,1.1*AU202,(1+$AK202/100)*AU202)))</f>
        <v>4.6924519027203955</v>
      </c>
      <c r="AW202" s="109">
        <f>SUM(AR202:AV202)</f>
        <v>20.728416341280575</v>
      </c>
      <c r="AX202" s="113">
        <f>AW202/I202*100</f>
        <v>19.043101829380412</v>
      </c>
      <c r="AY202" s="100">
        <v>0.26</v>
      </c>
      <c r="AZ202" s="100">
        <v>14.63</v>
      </c>
      <c r="BA202" s="100">
        <v>-6.35</v>
      </c>
      <c r="BB202" s="100">
        <v>-0.33</v>
      </c>
      <c r="BC202" s="100">
        <v>2.4299999999999997</v>
      </c>
      <c r="BE202" s="12">
        <v>1975</v>
      </c>
      <c r="BF202" s="12">
        <f>IF(BE202&gt;2020,0,IF(BE202&gt;2008,1,IF(BE202&gt;2001,2,IF(BE202&gt;1990,3,IF(BE202&gt;1980,4,IF(BE202&gt;1973,5,IF(BE202&gt;1970,6,IF(BE202&gt;1960,7,IF(BE202&gt;1958,8,IF(BE202&gt;1953,9,10))))))))))</f>
        <v>5</v>
      </c>
      <c r="BG202" s="100">
        <v>2.96</v>
      </c>
      <c r="BH202" t="s">
        <v>121</v>
      </c>
      <c r="BI202" t="s">
        <v>122</v>
      </c>
    </row>
    <row r="203" spans="1:61" ht="11.25" customHeight="1" x14ac:dyDescent="0.2">
      <c r="A203" s="116" t="s">
        <v>790</v>
      </c>
      <c r="B203" s="55" t="s">
        <v>791</v>
      </c>
      <c r="C203" s="156" t="s">
        <v>134</v>
      </c>
      <c r="D203" s="98" t="s">
        <v>157</v>
      </c>
      <c r="E203" s="157">
        <v>12</v>
      </c>
      <c r="F203" s="2">
        <v>477</v>
      </c>
      <c r="G203" s="2" t="s">
        <v>146</v>
      </c>
      <c r="H203" s="2" t="s">
        <v>146</v>
      </c>
      <c r="I203" s="100">
        <v>66.31</v>
      </c>
      <c r="J203" s="101">
        <f>(M203/I203)*100</f>
        <v>2.1112954305534606</v>
      </c>
      <c r="K203" s="104">
        <v>0.35</v>
      </c>
      <c r="L203" s="71">
        <v>4</v>
      </c>
      <c r="M203" s="28">
        <f>K203*L203</f>
        <v>1.4</v>
      </c>
      <c r="N203" s="103" t="s">
        <v>270</v>
      </c>
      <c r="O203" s="104">
        <v>0.34</v>
      </c>
      <c r="P203" s="158">
        <v>46280</v>
      </c>
      <c r="Q203" s="158">
        <v>46295</v>
      </c>
      <c r="R203" s="28">
        <f>(K203-O203)/O203*100</f>
        <v>2.9411764705882213</v>
      </c>
      <c r="S203" s="105">
        <f>IF(INDEX(Historical!$D$7:$D1245,MATCH(B203,Historical!$B$7:$B$1062,0))=0,"n/a",(INDEX(Historical!$C$7:$C$1062,MATCH(B203,Historical!$B$7:$B$1062,0))/INDEX(Historical!$D$7:$D$1062,MATCH(B203,Historical!$B$7:$B$1062,0))-1)*100)</f>
        <v>15.094339622641506</v>
      </c>
      <c r="T203" s="105">
        <f>IF(INDEX(Historical!$F$7:$F$1062,MATCH(B203,Historical!$B$7:$B$1062,0))=0,"n/a",((INDEX(Historical!$C$7:$C$1062,MATCH(B203,Historical!$B$7:$B$1062,0))/INDEX(Historical!$F$7:$F$1062,MATCH(B203,Historical!$B$7:$B$1062,0)))^(1/3)-1)*100)</f>
        <v>10.67234370322312</v>
      </c>
      <c r="U203" s="105">
        <f>IF(INDEX(Historical!$H$7:$H$1062,MATCH(B203,Historical!$B$7:$B$1062,0))=0,"n/a",((INDEX(Historical!$C$7:$C$1062,MATCH(B203,Historical!$B$7:$B$1062,0))/INDEX(Historical!$H$7:$H$1062,MATCH(B203,Historical!$B$7:$B$1062,0)))^(1/5)-1)*100)</f>
        <v>11.123386176399141</v>
      </c>
      <c r="V203" s="105">
        <f>IF(INDEX(Historical!$M$7:$M$1062,MATCH(B203,Historical!$B$7:$B$1062,0))=0,"n/a",((INDEX(Historical!$C$7:$C$1062,MATCH(B203,Historical!$B$7:$B$1062,0))/INDEX(Historical!$M$7:$M$1062,MATCH(B203,Historical!$B$7:$B$1062,0)))^(1/10)-1)*100)</f>
        <v>16.606578482540613</v>
      </c>
      <c r="W203" s="106">
        <f>IF(OR(U203&lt;=0,U203="n/a",V203&lt;=0,V203="n/a"),"n/a",U203/V203)</f>
        <v>0.66981805963785701</v>
      </c>
      <c r="X203" s="107">
        <f>IF(OR(AJ203&lt;=0,AJ203="n/a",U203&lt;=0,U203="n/a"),"n/a",U203/AJ203)</f>
        <v>0.79452758402850998</v>
      </c>
      <c r="Y203" s="123"/>
      <c r="Z203" s="101">
        <f>IF(OR(AC203&lt;0.01,AC203="n/a"),"n/a",M203/AC203*100)</f>
        <v>27.833001988071565</v>
      </c>
      <c r="AA203" s="109">
        <f>IF(OR(AC203&lt;0.01,AC203="n/a"),"n/a",I203/AC203)</f>
        <v>13.182902584493041</v>
      </c>
      <c r="AB203" s="71">
        <v>12</v>
      </c>
      <c r="AC203" s="100">
        <v>5.03</v>
      </c>
      <c r="AD203" s="100" t="s">
        <v>142</v>
      </c>
      <c r="AE203" s="100">
        <v>2.36</v>
      </c>
      <c r="AF203" s="100">
        <v>1.22</v>
      </c>
      <c r="AG203" s="100">
        <v>9.6</v>
      </c>
      <c r="AH203" s="100">
        <v>-0.75</v>
      </c>
      <c r="AI203" s="100">
        <v>12.07</v>
      </c>
      <c r="AJ203" s="100">
        <v>14.000000000000002</v>
      </c>
      <c r="AK203" s="100" t="s">
        <v>142</v>
      </c>
      <c r="AL203" s="100">
        <v>2400</v>
      </c>
      <c r="AM203" s="100">
        <v>1.7999999999999998</v>
      </c>
      <c r="AN203" s="100">
        <v>0.33</v>
      </c>
      <c r="AO203" s="110">
        <f>IF(U203="n/a","n/a",IF(AA203&lt;0,"n/a",IF(AA203="n/a","n/a",J203+U203-AA203)))</f>
        <v>5.1779022459561119E-2</v>
      </c>
      <c r="AP203" s="111">
        <f>IF(U203="n/a","n/a",J203+U203)</f>
        <v>13.234681606952602</v>
      </c>
      <c r="AQ203" s="112">
        <f>IF(OR(AC203&lt;0.01,AC203="n/a",AF203="n/a"),"n/a",(I203/SQRT(22.5*AC203*(I203/AF203))-1)*100)</f>
        <v>-15.453783439453106</v>
      </c>
      <c r="AR203" s="101">
        <f>INDEX(Historical!$C$7:$C$1063,MATCH(B203,Historical!$B$7:$B$1063,0))*IF(AH203="n/a",1.03,IF(AH203&lt;0,1.01,IF(AH203&gt;10,1.1,(1+AH203/100))))</f>
        <v>1.2322</v>
      </c>
      <c r="AS203" s="109">
        <f>IF($AI203="n/a",1.03*AR203,IF($AI203&lt;0,1.01*AR203,IF($AI203&gt;10,1.1*AR203,(1+$AI203/100)*AR203)))</f>
        <v>1.3554200000000001</v>
      </c>
      <c r="AT203" s="109">
        <f>IF($AK203="n/a",1.03*AS203,IF($AK203&lt;0,1.01*AS203,IF($AK203&gt;10,1.1*AS203,(1+$AK203/100)*AS203)))</f>
        <v>1.3960826000000002</v>
      </c>
      <c r="AU203" s="109">
        <f>IF($AK203="n/a",1.03*AT203,IF($AK203&lt;0,1.01*AT203,IF($AK203&gt;10,1.1*AT203,(1+$AK203/100)*AT203)))</f>
        <v>1.4379650780000002</v>
      </c>
      <c r="AV203" s="109">
        <f>IF($AK203="n/a",1.03*AU203,IF($AK203&lt;0,1.01*AU203,IF($AK203&gt;10,1.1*AU203,(1+$AK203/100)*AU203)))</f>
        <v>1.4811040303400003</v>
      </c>
      <c r="AW203" s="109">
        <f>SUM(AR203:AV203)</f>
        <v>6.9027717083400004</v>
      </c>
      <c r="AX203" s="113">
        <f>AW203/I203*100</f>
        <v>10.409850261408536</v>
      </c>
      <c r="AY203" s="100">
        <v>0.8</v>
      </c>
      <c r="AZ203" s="100">
        <v>29.56</v>
      </c>
      <c r="BA203" s="100">
        <v>-3.52</v>
      </c>
      <c r="BB203" s="100">
        <v>3.56</v>
      </c>
      <c r="BC203" s="100">
        <v>14.11</v>
      </c>
      <c r="BE203" s="12">
        <v>2015</v>
      </c>
      <c r="BF203" s="12">
        <f>IF(BE203&gt;2020,0,IF(BE203&gt;2008,1,IF(BE203&gt;2001,2,IF(BE203&gt;1990,3,IF(BE203&gt;1980,4,IF(BE203&gt;1973,5,IF(BE203&gt;1970,6,IF(BE203&gt;1960,7,IF(BE203&gt;1958,8,IF(BE203&gt;1953,9,10))))))))))</f>
        <v>1</v>
      </c>
      <c r="BG203" s="100">
        <v>1.1400000000000001</v>
      </c>
      <c r="BH203" t="s">
        <v>121</v>
      </c>
      <c r="BI203" t="s">
        <v>122</v>
      </c>
    </row>
    <row r="204" spans="1:61" ht="11.25" customHeight="1" x14ac:dyDescent="0.2">
      <c r="A204" s="123" t="s">
        <v>282</v>
      </c>
      <c r="B204" s="55" t="s">
        <v>283</v>
      </c>
      <c r="C204" s="156" t="s">
        <v>134</v>
      </c>
      <c r="D204" s="98" t="s">
        <v>157</v>
      </c>
      <c r="E204" s="157">
        <v>39</v>
      </c>
      <c r="F204" s="2">
        <v>74</v>
      </c>
      <c r="G204" s="2" t="s">
        <v>146</v>
      </c>
      <c r="H204" s="2" t="s">
        <v>146</v>
      </c>
      <c r="I204" s="100">
        <v>40.549999999999997</v>
      </c>
      <c r="J204" s="101">
        <f>(M204/I204)*100</f>
        <v>3.0579531442663384</v>
      </c>
      <c r="K204" s="104">
        <v>0.31</v>
      </c>
      <c r="L204" s="71">
        <v>4</v>
      </c>
      <c r="M204" s="28">
        <f>K204*L204</f>
        <v>1.24</v>
      </c>
      <c r="N204" s="103" t="s">
        <v>284</v>
      </c>
      <c r="O204" s="104">
        <v>0.3</v>
      </c>
      <c r="P204" s="115">
        <v>45604</v>
      </c>
      <c r="Q204" s="115">
        <v>45611</v>
      </c>
      <c r="R204" s="28">
        <f>(K204-O204)/O204*100</f>
        <v>3.3333333333333366</v>
      </c>
      <c r="S204" s="105">
        <f>IF(INDEX(Historical!$D$7:$D1246,MATCH(B204,Historical!$B$7:$B$1062,0))=0,"n/a",(INDEX(Historical!$C$7:$C$1062,MATCH(B204,Historical!$B$7:$B$1062,0))/INDEX(Historical!$D$7:$D$1062,MATCH(B204,Historical!$B$7:$B$1062,0))-1)*100)</f>
        <v>2.4793388429751984</v>
      </c>
      <c r="T204" s="105">
        <f>IF(INDEX(Historical!$F$7:$F$1062,MATCH(B204,Historical!$B$7:$B$1062,0))=0,"n/a",((INDEX(Historical!$C$7:$C$1062,MATCH(B204,Historical!$B$7:$B$1062,0))/INDEX(Historical!$F$7:$F$1062,MATCH(B204,Historical!$B$7:$B$1062,0)))^(1/3)-1)*100)</f>
        <v>2.5434555242676238</v>
      </c>
      <c r="U204" s="105">
        <f>IF(INDEX(Historical!$H$7:$H$1062,MATCH(B204,Historical!$B$7:$B$1062,0))=0,"n/a",((INDEX(Historical!$C$7:$C$1062,MATCH(B204,Historical!$B$7:$B$1062,0))/INDEX(Historical!$H$7:$H$1062,MATCH(B204,Historical!$B$7:$B$1062,0)))^(1/5)-1)*100)</f>
        <v>3.5804203580214189</v>
      </c>
      <c r="V204" s="105">
        <f>IF(INDEX(Historical!$M$7:$M$1062,MATCH(B204,Historical!$B$7:$B$1062,0))=0,"n/a",((INDEX(Historical!$C$7:$C$1062,MATCH(B204,Historical!$B$7:$B$1062,0))/INDEX(Historical!$M$7:$M$1062,MATCH(B204,Historical!$B$7:$B$1062,0)))^(1/10)-1)*100)</f>
        <v>4.4800014160264245</v>
      </c>
      <c r="W204" s="106">
        <f>IF(OR(U204&lt;=0,U204="n/a",V204&lt;=0,V204="n/a"),"n/a",U204/V204)</f>
        <v>0.79920072016341082</v>
      </c>
      <c r="X204" s="107" t="str">
        <f>IF(OR(AJ204&lt;=0,AJ204="n/a",U204&lt;=0,U204="n/a"),"n/a",U204/AJ204)</f>
        <v>n/a</v>
      </c>
      <c r="Y204" s="162" t="s">
        <v>1712</v>
      </c>
      <c r="Z204" s="101">
        <f>IF(OR(AC204&lt;0.01,AC204="n/a"),"n/a",M204/AC204*100)</f>
        <v>35.838150289017342</v>
      </c>
      <c r="AA204" s="109">
        <f>IF(OR(AC204&lt;0.01,AC204="n/a"),"n/a",I204/AC204)</f>
        <v>11.71965317919075</v>
      </c>
      <c r="AB204" s="71">
        <v>12</v>
      </c>
      <c r="AC204" s="100">
        <v>3.46</v>
      </c>
      <c r="AD204" s="100">
        <v>2.92</v>
      </c>
      <c r="AE204" s="100">
        <v>1.79</v>
      </c>
      <c r="AF204" s="100">
        <v>1.1299999999999999</v>
      </c>
      <c r="AG204" s="100">
        <v>9.98</v>
      </c>
      <c r="AH204" s="100">
        <v>-8.2100000000000009</v>
      </c>
      <c r="AI204" s="100">
        <v>12.629999999999999</v>
      </c>
      <c r="AJ204" s="100">
        <v>-13.469999999999999</v>
      </c>
      <c r="AK204" s="100">
        <v>3.9</v>
      </c>
      <c r="AL204" s="100">
        <v>219.48</v>
      </c>
      <c r="AM204" s="100">
        <v>15.42</v>
      </c>
      <c r="AN204" s="100">
        <v>0.15</v>
      </c>
      <c r="AO204" s="110">
        <f>IF(U204="n/a","n/a",IF(AA204&lt;0,"n/a",IF(AA204="n/a","n/a",J204+U204-AA204)))</f>
        <v>-5.0812796769029926</v>
      </c>
      <c r="AP204" s="111">
        <f>IF(U204="n/a","n/a",J204+U204)</f>
        <v>6.6383735022877577</v>
      </c>
      <c r="AQ204" s="112">
        <f>IF(OR(AC204&lt;0.01,AC204="n/a",AF204="n/a"),"n/a",(I204/SQRT(22.5*AC204*(I204/AF204))-1)*100)</f>
        <v>-23.280574406954081</v>
      </c>
      <c r="AR204" s="101">
        <f>INDEX(Historical!$C$7:$C$1063,MATCH(B204,Historical!$B$7:$B$1063,0))*IF(AH204="n/a",1.03,IF(AH204&lt;0,1.01,IF(AH204&gt;10,1.1,(1+AH204/100))))</f>
        <v>1.2524</v>
      </c>
      <c r="AS204" s="109">
        <f>IF($AI204="n/a",1.03*AR204,IF($AI204&lt;0,1.01*AR204,IF($AI204&gt;10,1.1*AR204,(1+$AI204/100)*AR204)))</f>
        <v>1.37764</v>
      </c>
      <c r="AT204" s="109">
        <f>IF($AK204="n/a",1.03*AS204,IF($AK204&lt;0,1.01*AS204,IF($AK204&gt;10,1.1*AS204,(1+$AK204/100)*AS204)))</f>
        <v>1.4313679599999998</v>
      </c>
      <c r="AU204" s="109">
        <f>IF($AK204="n/a",1.03*AT204,IF($AK204&lt;0,1.01*AT204,IF($AK204&gt;10,1.1*AT204,(1+$AK204/100)*AT204)))</f>
        <v>1.4871913104399996</v>
      </c>
      <c r="AV204" s="109">
        <f>IF($AK204="n/a",1.03*AU204,IF($AK204&lt;0,1.01*AU204,IF($AK204&gt;10,1.1*AU204,(1+$AK204/100)*AU204)))</f>
        <v>1.5451917715471595</v>
      </c>
      <c r="AW204" s="109">
        <f>SUM(AR204:AV204)</f>
        <v>7.0937910419871599</v>
      </c>
      <c r="AX204" s="113">
        <f>AW204/I204*100</f>
        <v>17.493935985171788</v>
      </c>
      <c r="AY204" s="100">
        <v>0.21</v>
      </c>
      <c r="AZ204" s="100">
        <v>28.98</v>
      </c>
      <c r="BA204" s="100">
        <v>-7.84</v>
      </c>
      <c r="BB204" s="100">
        <v>-1.23</v>
      </c>
      <c r="BC204" s="100">
        <v>5.96</v>
      </c>
      <c r="BD204" s="20" t="s">
        <v>108</v>
      </c>
      <c r="BE204" s="12">
        <v>1987</v>
      </c>
      <c r="BF204" s="12">
        <f>IF(BE204&gt;2020,0,IF(BE204&gt;2008,1,IF(BE204&gt;2001,2,IF(BE204&gt;1990,3,IF(BE204&gt;1980,4,IF(BE204&gt;1973,5,IF(BE204&gt;1970,6,IF(BE204&gt;1960,7,IF(BE204&gt;1958,8,IF(BE204&gt;1953,9,10))))))))))</f>
        <v>4</v>
      </c>
      <c r="BG204" s="100">
        <v>0.96</v>
      </c>
      <c r="BH204" t="s">
        <v>121</v>
      </c>
      <c r="BI204" t="s">
        <v>122</v>
      </c>
    </row>
    <row r="205" spans="1:61" ht="11.25" customHeight="1" x14ac:dyDescent="0.2">
      <c r="A205" s="123" t="s">
        <v>792</v>
      </c>
      <c r="B205" s="55" t="s">
        <v>793</v>
      </c>
      <c r="C205" s="156" t="s">
        <v>300</v>
      </c>
      <c r="D205" s="98" t="s">
        <v>794</v>
      </c>
      <c r="E205" s="157">
        <v>14</v>
      </c>
      <c r="F205" s="2">
        <v>365</v>
      </c>
      <c r="G205" s="2" t="s">
        <v>146</v>
      </c>
      <c r="H205" s="2" t="s">
        <v>146</v>
      </c>
      <c r="I205" s="100">
        <v>209.01</v>
      </c>
      <c r="J205" s="101">
        <f>(M205/I205)*100</f>
        <v>2.9663652456820251</v>
      </c>
      <c r="K205" s="104">
        <v>1.55</v>
      </c>
      <c r="L205" s="71">
        <v>4</v>
      </c>
      <c r="M205" s="28">
        <f>K205*L205</f>
        <v>6.2</v>
      </c>
      <c r="N205" s="103" t="s">
        <v>182</v>
      </c>
      <c r="O205" s="104">
        <v>1.4</v>
      </c>
      <c r="P205" s="158">
        <v>45930</v>
      </c>
      <c r="Q205" s="158">
        <v>45945</v>
      </c>
      <c r="R205" s="28">
        <f>(K205-O205)/O205*100</f>
        <v>10.714285714285724</v>
      </c>
      <c r="S205" s="105">
        <f>IF(INDEX(Historical!$D$7:$D1247,MATCH(B205,Historical!$B$7:$B$1062,0))=0,"n/a",(INDEX(Historical!$C$7:$C$1062,MATCH(B205,Historical!$B$7:$B$1062,0))/INDEX(Historical!$D$7:$D$1062,MATCH(B205,Historical!$B$7:$B$1062,0))-1)*100)</f>
        <v>10.364683301343568</v>
      </c>
      <c r="T205" s="105">
        <f>IF(INDEX(Historical!$F$7:$F$1062,MATCH(B205,Historical!$B$7:$B$1062,0))=0,"n/a",((INDEX(Historical!$C$7:$C$1062,MATCH(B205,Historical!$B$7:$B$1062,0))/INDEX(Historical!$F$7:$F$1062,MATCH(B205,Historical!$B$7:$B$1062,0)))^(1/3)-1)*100)</f>
        <v>8.1148830028069838</v>
      </c>
      <c r="U205" s="105">
        <f>IF(INDEX(Historical!$H$7:$H$1062,MATCH(B205,Historical!$B$7:$B$1062,0))=0,"n/a",((INDEX(Historical!$C$7:$C$1062,MATCH(B205,Historical!$B$7:$B$1062,0))/INDEX(Historical!$H$7:$H$1062,MATCH(B205,Historical!$B$7:$B$1062,0)))^(1/5)-1)*100)</f>
        <v>13.59490487926973</v>
      </c>
      <c r="V205" s="105">
        <f>IF(INDEX(Historical!$M$7:$M$1062,MATCH(B205,Historical!$B$7:$B$1062,0))=0,"n/a",((INDEX(Historical!$C$7:$C$1062,MATCH(B205,Historical!$B$7:$B$1062,0))/INDEX(Historical!$M$7:$M$1062,MATCH(B205,Historical!$B$7:$B$1062,0)))^(1/10)-1)*100)</f>
        <v>9.4070224521108692</v>
      </c>
      <c r="W205" s="106">
        <f>IF(OR(U205&lt;=0,U205="n/a",V205&lt;=0,V205="n/a"),"n/a",U205/V205)</f>
        <v>1.4451868217045798</v>
      </c>
      <c r="X205" s="107">
        <f>IF(OR(AJ205&lt;=0,AJ205="n/a",U205&lt;=0,U205="n/a"),"n/a",U205/AJ205)</f>
        <v>1.1272723780488996</v>
      </c>
      <c r="Y205" s="164"/>
      <c r="Z205" s="101">
        <f>IF(OR(AC205&lt;0.01,AC205="n/a"),"n/a",M205/AC205*100)</f>
        <v>108.77192982456141</v>
      </c>
      <c r="AA205" s="109">
        <f>IF(OR(AC205&lt;0.01,AC205="n/a"),"n/a",I205/AC205)</f>
        <v>36.668421052631579</v>
      </c>
      <c r="AB205" s="71">
        <v>12</v>
      </c>
      <c r="AC205" s="100">
        <v>5.7</v>
      </c>
      <c r="AD205" s="100">
        <v>4.49</v>
      </c>
      <c r="AE205" s="100">
        <v>14.92</v>
      </c>
      <c r="AF205" s="100">
        <v>3.14</v>
      </c>
      <c r="AG205" s="100">
        <v>8.73</v>
      </c>
      <c r="AH205" s="100">
        <v>21.33</v>
      </c>
      <c r="AI205" s="100">
        <v>-2.21</v>
      </c>
      <c r="AJ205" s="100">
        <v>12.06</v>
      </c>
      <c r="AK205" s="100">
        <v>8.0500000000000007</v>
      </c>
      <c r="AL205" s="100">
        <v>11240</v>
      </c>
      <c r="AM205" s="100">
        <v>1.04</v>
      </c>
      <c r="AN205" s="100">
        <v>0.47</v>
      </c>
      <c r="AO205" s="110">
        <f>IF(U205="n/a","n/a",IF(AA205&lt;0,"n/a",IF(AA205="n/a","n/a",J205+U205-AA205)))</f>
        <v>-20.107150927679825</v>
      </c>
      <c r="AP205" s="111">
        <f>IF(U205="n/a","n/a",J205+U205)</f>
        <v>16.561270124951754</v>
      </c>
      <c r="AQ205" s="112">
        <f>IF(OR(AC205&lt;0.01,AC205="n/a",AF205="n/a"),"n/a",(I205/SQRT(22.5*AC205*(I205/AF205))-1)*100)</f>
        <v>126.21409928085892</v>
      </c>
      <c r="AR205" s="101">
        <f>INDEX(Historical!$C$7:$C$1063,MATCH(B205,Historical!$B$7:$B$1063,0))*IF(AH205="n/a",1.03,IF(AH205&lt;0,1.01,IF(AH205&gt;10,1.1,(1+AH205/100))))</f>
        <v>6.3250000000000002</v>
      </c>
      <c r="AS205" s="109">
        <f>IF($AI205="n/a",1.03*AR205,IF($AI205&lt;0,1.01*AR205,IF($AI205&gt;10,1.1*AR205,(1+$AI205/100)*AR205)))</f>
        <v>6.3882500000000002</v>
      </c>
      <c r="AT205" s="109">
        <f>IF($AK205="n/a",1.03*AS205,IF($AK205&lt;0,1.01*AS205,IF($AK205&gt;10,1.1*AS205,(1+$AK205/100)*AS205)))</f>
        <v>6.9025041250000001</v>
      </c>
      <c r="AU205" s="109">
        <f>IF($AK205="n/a",1.03*AT205,IF($AK205&lt;0,1.01*AT205,IF($AK205&gt;10,1.1*AT205,(1+$AK205/100)*AT205)))</f>
        <v>7.4581557070625006</v>
      </c>
      <c r="AV205" s="109">
        <f>IF($AK205="n/a",1.03*AU205,IF($AK205&lt;0,1.01*AU205,IF($AK205&gt;10,1.1*AU205,(1+$AK205/100)*AU205)))</f>
        <v>8.0585372414810319</v>
      </c>
      <c r="AW205" s="109">
        <f>SUM(AR205:AV205)</f>
        <v>35.132447073543538</v>
      </c>
      <c r="AX205" s="113">
        <f>AW205/I205*100</f>
        <v>16.808979031406889</v>
      </c>
      <c r="AY205" s="100">
        <v>1.04</v>
      </c>
      <c r="AZ205" s="100">
        <v>31.15</v>
      </c>
      <c r="BA205" s="100">
        <v>-7.8100000000000005</v>
      </c>
      <c r="BB205" s="100">
        <v>0.91999999999999993</v>
      </c>
      <c r="BC205" s="100">
        <v>9.02</v>
      </c>
      <c r="BE205" s="12">
        <v>2012</v>
      </c>
      <c r="BF205" s="12">
        <f>IF(BE205&gt;2020,0,IF(BE205&gt;2008,1,IF(BE205&gt;2001,2,IF(BE205&gt;1990,3,IF(BE205&gt;1980,4,IF(BE205&gt;1973,5,IF(BE205&gt;1970,6,IF(BE205&gt;1960,7,IF(BE205&gt;1958,8,IF(BE205&gt;1953,9,10))))))))))</f>
        <v>1</v>
      </c>
      <c r="BG205" s="100">
        <v>5.6899999999999995</v>
      </c>
      <c r="BH205" t="s">
        <v>121</v>
      </c>
      <c r="BI205" t="s">
        <v>302</v>
      </c>
    </row>
    <row r="206" spans="1:61" ht="11.25" customHeight="1" x14ac:dyDescent="0.2">
      <c r="A206" s="146" t="s">
        <v>2578</v>
      </c>
      <c r="B206" s="55" t="s">
        <v>2579</v>
      </c>
      <c r="C206" s="156" t="s">
        <v>134</v>
      </c>
      <c r="D206" s="98" t="s">
        <v>135</v>
      </c>
      <c r="E206" s="157">
        <v>5</v>
      </c>
      <c r="F206" s="2">
        <v>717</v>
      </c>
      <c r="G206" s="2" t="s">
        <v>146</v>
      </c>
      <c r="H206" s="2" t="s">
        <v>146</v>
      </c>
      <c r="I206" s="100">
        <v>50.55</v>
      </c>
      <c r="J206" s="101">
        <f>(M206/I206)*100</f>
        <v>2.6904055390702277</v>
      </c>
      <c r="K206" s="104">
        <v>0.34</v>
      </c>
      <c r="L206" s="71">
        <v>4</v>
      </c>
      <c r="M206" s="28">
        <f>K206*L206</f>
        <v>1.36</v>
      </c>
      <c r="N206" s="103" t="s">
        <v>670</v>
      </c>
      <c r="O206" s="104">
        <v>0.32</v>
      </c>
      <c r="P206" s="158">
        <v>46155</v>
      </c>
      <c r="Q206" s="158">
        <v>46169</v>
      </c>
      <c r="R206" s="28">
        <f>(K206-O206)/O206*100</f>
        <v>6.2500000000000053</v>
      </c>
      <c r="S206" s="105">
        <f>IF(INDEX(Historical!$D$7:$D1738,MATCH(B206,Historical!$B$7:$B$1062,0))=0,"n/a",(INDEX(Historical!$C$7:$C$1062,MATCH(B206,Historical!$B$7:$B$1062,0))/INDEX(Historical!$D$7:$D$1062,MATCH(B206,Historical!$B$7:$B$1062,0))-1)*100)</f>
        <v>6.7796610169491567</v>
      </c>
      <c r="T206" s="105">
        <f>IF(INDEX(Historical!$F$7:$F$1062,MATCH(B206,Historical!$B$7:$B$1062,0))=0,"n/a",((INDEX(Historical!$C$7:$C$1062,MATCH(B206,Historical!$B$7:$B$1062,0))/INDEX(Historical!$F$7:$F$1062,MATCH(B206,Historical!$B$7:$B$1062,0)))^(1/3)-1)*100)</f>
        <v>6.9492574166740928</v>
      </c>
      <c r="U206" s="105">
        <f>IF(INDEX(Historical!$H$7:$H$1062,MATCH(B206,Historical!$B$7:$B$1062,0))=0,"n/a",((INDEX(Historical!$C$7:$C$1062,MATCH(B206,Historical!$B$7:$B$1062,0))/INDEX(Historical!$H$7:$H$1062,MATCH(B206,Historical!$B$7:$B$1062,0)))^(1/5)-1)*100)</f>
        <v>4.7307247755510318</v>
      </c>
      <c r="V206" s="105">
        <f>IF(INDEX(Historical!$M$7:$M$1062,MATCH(B206,Historical!$B$7:$B$1062,0))=0,"n/a",((INDEX(Historical!$C$7:$C$1062,MATCH(B206,Historical!$B$7:$B$1062,0))/INDEX(Historical!$M$7:$M$1062,MATCH(B206,Historical!$B$7:$B$1062,0)))^(1/10)-1)*100)</f>
        <v>18.036393174546372</v>
      </c>
      <c r="W206" s="106">
        <f>IF(OR(U206&lt;=0,U206="n/a",V206&lt;=0,V206="n/a"),"n/a",U206/V206)</f>
        <v>0.26228773845023551</v>
      </c>
      <c r="X206" s="107" t="str">
        <f>IF(OR(AJ206&lt;=0,AJ206="n/a",U206&lt;=0,U206="n/a"),"n/a",U206/AJ206)</f>
        <v>n/a</v>
      </c>
      <c r="Y206" s="159"/>
      <c r="Z206" s="101">
        <f>IF(OR(AC206&lt;0.01,AC206="n/a"),"n/a",M206/AC206*100)</f>
        <v>194.28571428571431</v>
      </c>
      <c r="AA206" s="109">
        <f>IF(OR(AC206&lt;0.01,AC206="n/a"),"n/a",I206/AC206)</f>
        <v>72.214285714285708</v>
      </c>
      <c r="AB206" s="71">
        <v>12</v>
      </c>
      <c r="AC206" s="100">
        <v>0.7</v>
      </c>
      <c r="AD206" s="100">
        <v>0.42</v>
      </c>
      <c r="AE206" s="100">
        <v>1.1000000000000001</v>
      </c>
      <c r="AF206" s="100">
        <v>1.06</v>
      </c>
      <c r="AG206" s="100">
        <v>0.77999999999999992</v>
      </c>
      <c r="AH206" s="100">
        <v>145.97999999999999</v>
      </c>
      <c r="AI206" s="100">
        <v>9.8000000000000007</v>
      </c>
      <c r="AJ206" s="100">
        <v>-35.03</v>
      </c>
      <c r="AK206" s="100">
        <v>47.81</v>
      </c>
      <c r="AL206" s="100">
        <v>922.18</v>
      </c>
      <c r="AM206" s="100">
        <v>2.87</v>
      </c>
      <c r="AN206" s="100">
        <v>0.15</v>
      </c>
      <c r="AO206" s="110">
        <f>IF(U206="n/a","n/a",IF(AA206&lt;0,"n/a",IF(AA206="n/a","n/a",J206+U206-AA206)))</f>
        <v>-64.793155399664442</v>
      </c>
      <c r="AP206" s="111">
        <f>IF(U206="n/a","n/a",J206+U206)</f>
        <v>7.4211303146212595</v>
      </c>
      <c r="AQ206" s="112">
        <f>IF(OR(AC206&lt;0.01,AC206="n/a",AF206="n/a"),"n/a",(I206/SQRT(22.5*AC206*(I206/AF206))-1)*100)</f>
        <v>84.447695515428947</v>
      </c>
      <c r="AR206" s="101">
        <f>INDEX(Historical!$C$7:$C$1063,MATCH(B206,Historical!$B$7:$B$1063,0))*IF(AH206="n/a",1.03,IF(AH206&lt;0,1.01,IF(AH206&gt;10,1.1,(1+AH206/100))))</f>
        <v>1.3860000000000001</v>
      </c>
      <c r="AS206" s="109">
        <f>IF($AI206="n/a",1.03*AR206,IF($AI206&lt;0,1.01*AR206,IF($AI206&gt;10,1.1*AR206,(1+$AI206/100)*AR206)))</f>
        <v>1.5218280000000002</v>
      </c>
      <c r="AT206" s="109">
        <f>IF($AK206="n/a",1.03*AS206,IF($AK206&lt;0,1.01*AS206,IF($AK206&gt;10,1.1*AS206,(1+$AK206/100)*AS206)))</f>
        <v>1.6740108000000002</v>
      </c>
      <c r="AU206" s="109">
        <f>IF($AK206="n/a",1.03*AT206,IF($AK206&lt;0,1.01*AT206,IF($AK206&gt;10,1.1*AT206,(1+$AK206/100)*AT206)))</f>
        <v>1.8414118800000003</v>
      </c>
      <c r="AV206" s="109">
        <f>IF($AK206="n/a",1.03*AU206,IF($AK206&lt;0,1.01*AU206,IF($AK206&gt;10,1.1*AU206,(1+$AK206/100)*AU206)))</f>
        <v>2.0255530680000007</v>
      </c>
      <c r="AW206" s="109">
        <f>SUM(AR206:AV206)</f>
        <v>8.4488037480000013</v>
      </c>
      <c r="AX206" s="113">
        <f>AW206/I206*100</f>
        <v>16.713756178041546</v>
      </c>
      <c r="AY206" s="718">
        <v>0.46</v>
      </c>
      <c r="AZ206" s="100">
        <v>41.48</v>
      </c>
      <c r="BA206" s="100">
        <v>-3.88</v>
      </c>
      <c r="BB206" s="100">
        <v>5.43</v>
      </c>
      <c r="BC206" s="100">
        <v>17.07</v>
      </c>
      <c r="BE206" s="12">
        <v>2022</v>
      </c>
      <c r="BF206" s="12">
        <f>IF(BE206&gt;2020,0,IF(BE206&gt;2008,1,IF(BE206&gt;2001,2,IF(BE206&gt;1990,3,IF(BE206&gt;1980,4,IF(BE206&gt;1973,5,IF(BE206&gt;1970,6,IF(BE206&gt;1960,7,IF(BE206&gt;1958,8,IF(BE206&gt;1953,9,10))))))))))</f>
        <v>0</v>
      </c>
      <c r="BG206" s="100">
        <v>0.25</v>
      </c>
      <c r="BH206" s="55" t="s">
        <v>121</v>
      </c>
      <c r="BI206" s="55" t="s">
        <v>122</v>
      </c>
    </row>
    <row r="207" spans="1:61" ht="11.25" customHeight="1" x14ac:dyDescent="0.2">
      <c r="A207" s="123" t="s">
        <v>795</v>
      </c>
      <c r="B207" s="55" t="s">
        <v>796</v>
      </c>
      <c r="C207" s="156" t="s">
        <v>162</v>
      </c>
      <c r="D207" s="98" t="s">
        <v>296</v>
      </c>
      <c r="E207" s="157">
        <v>23</v>
      </c>
      <c r="F207" s="2">
        <v>164</v>
      </c>
      <c r="G207" s="2" t="s">
        <v>119</v>
      </c>
      <c r="H207" s="2" t="s">
        <v>119</v>
      </c>
      <c r="I207" s="100">
        <v>73.37</v>
      </c>
      <c r="J207" s="101">
        <f>(M207/I207)*100</f>
        <v>4.7839716505383665</v>
      </c>
      <c r="K207" s="104">
        <v>0.87749999999999995</v>
      </c>
      <c r="L207" s="71">
        <v>4</v>
      </c>
      <c r="M207" s="28">
        <f>K207*L207</f>
        <v>3.51</v>
      </c>
      <c r="N207" s="103" t="s">
        <v>202</v>
      </c>
      <c r="O207" s="104">
        <v>0.82750000000000001</v>
      </c>
      <c r="P207" s="158">
        <v>46029</v>
      </c>
      <c r="Q207" s="158">
        <v>46053</v>
      </c>
      <c r="R207" s="28">
        <f>(K207-O207)/O207*100</f>
        <v>6.0422960725075452</v>
      </c>
      <c r="S207" s="105">
        <f>IF(INDEX(Historical!$D$7:$D1248,MATCH(B207,Historical!$B$7:$B$1062,0))=0,"n/a",(INDEX(Historical!$C$7:$C$1062,MATCH(B207,Historical!$B$7:$B$1062,0))/INDEX(Historical!$D$7:$D$1062,MATCH(B207,Historical!$B$7:$B$1062,0))-1)*100)</f>
        <v>6.0897435897435903</v>
      </c>
      <c r="T207" s="105">
        <f>IF(INDEX(Historical!$F$7:$F$1062,MATCH(B207,Historical!$B$7:$B$1062,0))=0,"n/a",((INDEX(Historical!$C$7:$C$1062,MATCH(B207,Historical!$B$7:$B$1062,0))/INDEX(Historical!$F$7:$F$1062,MATCH(B207,Historical!$B$7:$B$1062,0)))^(1/3)-1)*100)</f>
        <v>5.7361080553944843</v>
      </c>
      <c r="U207" s="105">
        <f>IF(INDEX(Historical!$H$7:$H$1062,MATCH(B207,Historical!$B$7:$B$1062,0))=0,"n/a",((INDEX(Historical!$C$7:$C$1062,MATCH(B207,Historical!$B$7:$B$1062,0))/INDEX(Historical!$H$7:$H$1062,MATCH(B207,Historical!$B$7:$B$1062,0)))^(1/5)-1)*100)</f>
        <v>5.3555849392262322</v>
      </c>
      <c r="V207" s="105">
        <f>IF(INDEX(Historical!$M$7:$M$1062,MATCH(B207,Historical!$B$7:$B$1062,0))=0,"n/a",((INDEX(Historical!$C$7:$C$1062,MATCH(B207,Historical!$B$7:$B$1062,0))/INDEX(Historical!$M$7:$M$1062,MATCH(B207,Historical!$B$7:$B$1062,0)))^(1/10)-1)*100)</f>
        <v>7.0806878447206234</v>
      </c>
      <c r="W207" s="106">
        <f>IF(OR(U207&lt;=0,U207="n/a",V207&lt;=0,V207="n/a"),"n/a",U207/V207)</f>
        <v>0.75636506744459409</v>
      </c>
      <c r="X207" s="107">
        <f>IF(OR(AJ207&lt;=0,AJ207="n/a",U207&lt;=0,U207="n/a"),"n/a",U207/AJ207)</f>
        <v>0.12643023935850406</v>
      </c>
      <c r="Y207" s="161"/>
      <c r="Z207" s="101">
        <f>IF(OR(AC207&lt;0.01,AC207="n/a"),"n/a",M207/AC207*100)</f>
        <v>36.148300720906278</v>
      </c>
      <c r="AA207" s="109">
        <f>IF(OR(AC207&lt;0.01,AC207="n/a"),"n/a",I207/AC207)</f>
        <v>7.5561277033985581</v>
      </c>
      <c r="AB207" s="71">
        <v>12</v>
      </c>
      <c r="AC207" s="100">
        <v>9.7100000000000009</v>
      </c>
      <c r="AD207" s="100">
        <v>6.51</v>
      </c>
      <c r="AE207" s="100">
        <v>1.45</v>
      </c>
      <c r="AF207" s="100">
        <v>1.62</v>
      </c>
      <c r="AG207" s="100">
        <v>22.58</v>
      </c>
      <c r="AH207" s="100">
        <v>-6.4799999999999995</v>
      </c>
      <c r="AI207" s="100">
        <v>6.29</v>
      </c>
      <c r="AJ207" s="100">
        <v>42.36</v>
      </c>
      <c r="AK207" s="100">
        <v>1.73</v>
      </c>
      <c r="AL207" s="100">
        <v>28230</v>
      </c>
      <c r="AM207" s="100">
        <v>0.18</v>
      </c>
      <c r="AN207" s="100">
        <v>2.48</v>
      </c>
      <c r="AO207" s="110">
        <f>IF(U207="n/a","n/a",IF(AA207&lt;0,"n/a",IF(AA207="n/a","n/a",J207+U207-AA207)))</f>
        <v>2.5834288863660406</v>
      </c>
      <c r="AP207" s="111">
        <f>IF(U207="n/a","n/a",J207+U207)</f>
        <v>10.139556589764599</v>
      </c>
      <c r="AQ207" s="112">
        <f>IF(OR(AC207&lt;0.01,AC207="n/a",AF207="n/a"),"n/a",(I207/SQRT(22.5*AC207*(I207/AF207))-1)*100)</f>
        <v>-26.240851777918685</v>
      </c>
      <c r="AR207" s="101">
        <f>INDEX(Historical!$C$7:$C$1063,MATCH(B207,Historical!$B$7:$B$1063,0))*IF(AH207="n/a",1.03,IF(AH207&lt;0,1.01,IF(AH207&gt;10,1.1,(1+AH207/100))))</f>
        <v>3.3431000000000002</v>
      </c>
      <c r="AS207" s="109">
        <f>IF($AI207="n/a",1.03*AR207,IF($AI207&lt;0,1.01*AR207,IF($AI207&gt;10,1.1*AR207,(1+$AI207/100)*AR207)))</f>
        <v>3.55338099</v>
      </c>
      <c r="AT207" s="109">
        <f>IF($AK207="n/a",1.03*AS207,IF($AK207&lt;0,1.01*AS207,IF($AK207&gt;10,1.1*AS207,(1+$AK207/100)*AS207)))</f>
        <v>3.6148544811270003</v>
      </c>
      <c r="AU207" s="109">
        <f>IF($AK207="n/a",1.03*AT207,IF($AK207&lt;0,1.01*AT207,IF($AK207&gt;10,1.1*AT207,(1+$AK207/100)*AT207)))</f>
        <v>3.6773914636504976</v>
      </c>
      <c r="AV207" s="109">
        <f>IF($AK207="n/a",1.03*AU207,IF($AK207&lt;0,1.01*AU207,IF($AK207&gt;10,1.1*AU207,(1+$AK207/100)*AU207)))</f>
        <v>3.7410103359716516</v>
      </c>
      <c r="AW207" s="109">
        <f>SUM(AR207:AV207)</f>
        <v>17.92973727074915</v>
      </c>
      <c r="AX207" s="113">
        <f>AW207/I207*100</f>
        <v>24.437423021329085</v>
      </c>
      <c r="AY207" s="100">
        <v>0.65</v>
      </c>
      <c r="AZ207" s="100">
        <v>43.830000000000005</v>
      </c>
      <c r="BA207" s="100">
        <v>-10.11</v>
      </c>
      <c r="BB207" s="100">
        <v>-1.1100000000000001</v>
      </c>
      <c r="BC207" s="100">
        <v>9.39</v>
      </c>
      <c r="BE207" s="12">
        <v>2004</v>
      </c>
      <c r="BF207" s="12">
        <f>IF(BE207&gt;2020,0,IF(BE207&gt;2008,1,IF(BE207&gt;2001,2,IF(BE207&gt;1990,3,IF(BE207&gt;1980,4,IF(BE207&gt;1973,5,IF(BE207&gt;1970,6,IF(BE207&gt;1960,7,IF(BE207&gt;1958,8,IF(BE207&gt;1953,9,10))))))))))</f>
        <v>2</v>
      </c>
      <c r="BG207" s="100">
        <v>4.18</v>
      </c>
      <c r="BH207" t="s">
        <v>121</v>
      </c>
      <c r="BI207" t="s">
        <v>122</v>
      </c>
    </row>
    <row r="208" spans="1:61" ht="11.25" customHeight="1" x14ac:dyDescent="0.2">
      <c r="A208" s="123" t="s">
        <v>797</v>
      </c>
      <c r="B208" s="55" t="s">
        <v>798</v>
      </c>
      <c r="C208" s="156" t="s">
        <v>300</v>
      </c>
      <c r="D208" s="98" t="s">
        <v>301</v>
      </c>
      <c r="E208" s="157">
        <v>22</v>
      </c>
      <c r="F208" s="2">
        <v>185</v>
      </c>
      <c r="G208" s="2" t="s">
        <v>119</v>
      </c>
      <c r="H208" s="2" t="s">
        <v>119</v>
      </c>
      <c r="I208" s="100">
        <v>65.069999999999993</v>
      </c>
      <c r="J208" s="101">
        <f>(M208/I208)*100</f>
        <v>3.3348701398493934</v>
      </c>
      <c r="K208" s="104">
        <v>0.54249999999999998</v>
      </c>
      <c r="L208" s="71">
        <v>4</v>
      </c>
      <c r="M208" s="28">
        <f>K208*L208</f>
        <v>2.17</v>
      </c>
      <c r="N208" s="103" t="s">
        <v>177</v>
      </c>
      <c r="O208" s="104">
        <v>0.51500000000000001</v>
      </c>
      <c r="P208" s="158">
        <v>46108</v>
      </c>
      <c r="Q208" s="158">
        <v>46122</v>
      </c>
      <c r="R208" s="28">
        <f>(K208-O208)/O208*100</f>
        <v>5.3398058252427125</v>
      </c>
      <c r="S208" s="105">
        <f>IF(INDEX(Historical!$D$7:$D1249,MATCH(B208,Historical!$B$7:$B$1062,0))=0,"n/a",(INDEX(Historical!$C$7:$C$1062,MATCH(B208,Historical!$B$7:$B$1062,0))/INDEX(Historical!$D$7:$D$1062,MATCH(B208,Historical!$B$7:$B$1062,0))-1)*100)</f>
        <v>7.5797872340425565</v>
      </c>
      <c r="T208" s="105">
        <f>IF(INDEX(Historical!$F$7:$F$1062,MATCH(B208,Historical!$B$7:$B$1062,0))=0,"n/a",((INDEX(Historical!$C$7:$C$1062,MATCH(B208,Historical!$B$7:$B$1062,0))/INDEX(Historical!$F$7:$F$1062,MATCH(B208,Historical!$B$7:$B$1062,0)))^(1/3)-1)*100)</f>
        <v>8.2936594888270321</v>
      </c>
      <c r="U208" s="105">
        <f>IF(INDEX(Historical!$H$7:$H$1062,MATCH(B208,Historical!$B$7:$B$1062,0))=0,"n/a",((INDEX(Historical!$C$7:$C$1062,MATCH(B208,Historical!$B$7:$B$1062,0))/INDEX(Historical!$H$7:$H$1062,MATCH(B208,Historical!$B$7:$B$1062,0)))^(1/5)-1)*100)</f>
        <v>8.6833007370683788</v>
      </c>
      <c r="V208" s="105">
        <f>IF(INDEX(Historical!$M$7:$M$1062,MATCH(B208,Historical!$B$7:$B$1062,0))=0,"n/a",((INDEX(Historical!$C$7:$C$1062,MATCH(B208,Historical!$B$7:$B$1062,0))/INDEX(Historical!$M$7:$M$1062,MATCH(B208,Historical!$B$7:$B$1062,0)))^(1/10)-1)*100)</f>
        <v>10.803901456650578</v>
      </c>
      <c r="W208" s="106">
        <f>IF(OR(U208&lt;=0,U208="n/a",V208&lt;=0,V208="n/a"),"n/a",U208/V208)</f>
        <v>0.80371898724818358</v>
      </c>
      <c r="X208" s="107">
        <f>IF(OR(AJ208&lt;=0,AJ208="n/a",U208&lt;=0,U208="n/a"),"n/a",U208/AJ208)</f>
        <v>0.8779879410584811</v>
      </c>
      <c r="Y208" s="167" t="s">
        <v>453</v>
      </c>
      <c r="Z208" s="101">
        <f>IF(OR(AC208&lt;0.01,AC208="n/a"),"n/a",M208/AC208*100)</f>
        <v>105.33980582524272</v>
      </c>
      <c r="AA208" s="109">
        <f>IF(OR(AC208&lt;0.01,AC208="n/a"),"n/a",I208/AC208)</f>
        <v>31.587378640776695</v>
      </c>
      <c r="AB208" s="71">
        <v>12</v>
      </c>
      <c r="AC208" s="100">
        <v>2.06</v>
      </c>
      <c r="AD208" s="100">
        <v>5.14</v>
      </c>
      <c r="AE208" s="100">
        <v>8.34</v>
      </c>
      <c r="AF208" s="100">
        <v>7.18</v>
      </c>
      <c r="AG208" s="100">
        <v>23.03</v>
      </c>
      <c r="AH208" s="100">
        <v>1.9800000000000002</v>
      </c>
      <c r="AI208" s="100">
        <v>7.2499999999999991</v>
      </c>
      <c r="AJ208" s="100">
        <v>9.89</v>
      </c>
      <c r="AK208" s="100">
        <v>5.76</v>
      </c>
      <c r="AL208" s="100">
        <v>13050</v>
      </c>
      <c r="AM208" s="100">
        <v>1.18</v>
      </c>
      <c r="AN208" s="100">
        <v>1.88</v>
      </c>
      <c r="AO208" s="110">
        <f>IF(U208="n/a","n/a",IF(AA208&lt;0,"n/a",IF(AA208="n/a","n/a",J208+U208-AA208)))</f>
        <v>-19.569207763858923</v>
      </c>
      <c r="AP208" s="111">
        <f>IF(U208="n/a","n/a",J208+U208)</f>
        <v>12.018170876917772</v>
      </c>
      <c r="AQ208" s="112">
        <f>IF(OR(AC208&lt;0.01,AC208="n/a",AF208="n/a"),"n/a",(I208/SQRT(22.5*AC208*(I208/AF208))-1)*100)</f>
        <v>217.48832254345402</v>
      </c>
      <c r="AR208" s="101">
        <f>INDEX(Historical!$C$7:$C$1063,MATCH(B208,Historical!$B$7:$B$1063,0))*IF(AH208="n/a",1.03,IF(AH208&lt;0,1.01,IF(AH208&gt;10,1.1,(1+AH208/100))))</f>
        <v>2.0625455000000001</v>
      </c>
      <c r="AS208" s="109">
        <f>IF($AI208="n/a",1.03*AR208,IF($AI208&lt;0,1.01*AR208,IF($AI208&gt;10,1.1*AR208,(1+$AI208/100)*AR208)))</f>
        <v>2.2120800487500003</v>
      </c>
      <c r="AT208" s="109">
        <f>IF($AK208="n/a",1.03*AS208,IF($AK208&lt;0,1.01*AS208,IF($AK208&gt;10,1.1*AS208,(1+$AK208/100)*AS208)))</f>
        <v>2.3394958595580007</v>
      </c>
      <c r="AU208" s="109">
        <f>IF($AK208="n/a",1.03*AT208,IF($AK208&lt;0,1.01*AT208,IF($AK208&gt;10,1.1*AT208,(1+$AK208/100)*AT208)))</f>
        <v>2.4742508210685417</v>
      </c>
      <c r="AV208" s="109">
        <f>IF($AK208="n/a",1.03*AU208,IF($AK208&lt;0,1.01*AU208,IF($AK208&gt;10,1.1*AU208,(1+$AK208/100)*AU208)))</f>
        <v>2.61676766836209</v>
      </c>
      <c r="AW208" s="109">
        <f>SUM(AR208:AV208)</f>
        <v>11.705139897738633</v>
      </c>
      <c r="AX208" s="113">
        <f>AW208/I208*100</f>
        <v>17.988535266234262</v>
      </c>
      <c r="AY208" s="100">
        <v>0.66</v>
      </c>
      <c r="AZ208" s="100">
        <v>11.48</v>
      </c>
      <c r="BA208" s="100">
        <v>-5.7</v>
      </c>
      <c r="BB208" s="100">
        <v>1.7999999999999998</v>
      </c>
      <c r="BC208" s="100">
        <v>2.4699999999999998</v>
      </c>
      <c r="BE208" s="12">
        <v>2005</v>
      </c>
      <c r="BF208" s="12">
        <f>IF(BE208&gt;2020,0,IF(BE208&gt;2008,1,IF(BE208&gt;2001,2,IF(BE208&gt;1990,3,IF(BE208&gt;1980,4,IF(BE208&gt;1973,5,IF(BE208&gt;1970,6,IF(BE208&gt;1960,7,IF(BE208&gt;1958,8,IF(BE208&gt;1953,9,10))))))))))</f>
        <v>2</v>
      </c>
      <c r="BG208" s="100">
        <v>6.98</v>
      </c>
      <c r="BH208" t="s">
        <v>121</v>
      </c>
      <c r="BI208" t="s">
        <v>302</v>
      </c>
    </row>
    <row r="209" spans="1:61" ht="11.25" customHeight="1" x14ac:dyDescent="0.2">
      <c r="A209" s="55" t="s">
        <v>799</v>
      </c>
      <c r="B209" s="55" t="s">
        <v>800</v>
      </c>
      <c r="C209" s="156" t="s">
        <v>180</v>
      </c>
      <c r="D209" s="98" t="s">
        <v>208</v>
      </c>
      <c r="E209" s="157">
        <v>16</v>
      </c>
      <c r="F209" s="2">
        <v>289</v>
      </c>
      <c r="G209" s="2" t="s">
        <v>146</v>
      </c>
      <c r="H209" s="2" t="s">
        <v>146</v>
      </c>
      <c r="I209" s="100">
        <v>375.84</v>
      </c>
      <c r="J209" s="101">
        <f>(M209/I209)*100</f>
        <v>1.8305661983822905</v>
      </c>
      <c r="K209" s="104">
        <v>1.72</v>
      </c>
      <c r="L209" s="71">
        <v>4</v>
      </c>
      <c r="M209" s="28">
        <f>K209*L209</f>
        <v>6.88</v>
      </c>
      <c r="N209" s="103" t="s">
        <v>609</v>
      </c>
      <c r="O209" s="104">
        <v>1.71</v>
      </c>
      <c r="P209" s="158">
        <v>46091</v>
      </c>
      <c r="Q209" s="158">
        <v>46106</v>
      </c>
      <c r="R209" s="28">
        <f>(K209-O209)/O209*100</f>
        <v>0.58479532163742742</v>
      </c>
      <c r="S209" s="105">
        <f>IF(INDEX(Historical!$D$7:$D1250,MATCH(B209,Historical!$B$7:$B$1062,0))=0,"n/a",(INDEX(Historical!$C$7:$C$1062,MATCH(B209,Historical!$B$7:$B$1062,0))/INDEX(Historical!$D$7:$D$1062,MATCH(B209,Historical!$B$7:$B$1062,0))-1)*100)</f>
        <v>4.9079754601226933</v>
      </c>
      <c r="T209" s="105">
        <f>IF(INDEX(Historical!$F$7:$F$1062,MATCH(B209,Historical!$B$7:$B$1062,0))=0,"n/a",((INDEX(Historical!$C$7:$C$1062,MATCH(B209,Historical!$B$7:$B$1062,0))/INDEX(Historical!$F$7:$F$1062,MATCH(B209,Historical!$B$7:$B$1062,0)))^(1/3)-1)*100)</f>
        <v>10.135851436379228</v>
      </c>
      <c r="U209" s="105">
        <f>IF(INDEX(Historical!$H$7:$H$1062,MATCH(B209,Historical!$B$7:$B$1062,0))=0,"n/a",((INDEX(Historical!$C$7:$C$1062,MATCH(B209,Historical!$B$7:$B$1062,0))/INDEX(Historical!$H$7:$H$1062,MATCH(B209,Historical!$B$7:$B$1062,0)))^(1/5)-1)*100)</f>
        <v>12.474611314209483</v>
      </c>
      <c r="V209" s="105">
        <f>IF(INDEX(Historical!$M$7:$M$1062,MATCH(B209,Historical!$B$7:$B$1062,0))=0,"n/a",((INDEX(Historical!$C$7:$C$1062,MATCH(B209,Historical!$B$7:$B$1062,0))/INDEX(Historical!$M$7:$M$1062,MATCH(B209,Historical!$B$7:$B$1062,0)))^(1/10)-1)*100)</f>
        <v>10.588918089703437</v>
      </c>
      <c r="W209" s="106">
        <f>IF(OR(U209&lt;=0,U209="n/a",V209&lt;=0,V209="n/a"),"n/a",U209/V209)</f>
        <v>1.1780817651559394</v>
      </c>
      <c r="X209" s="107">
        <f>IF(OR(AJ209&lt;=0,AJ209="n/a",U209&lt;=0,U209="n/a"),"n/a",U209/AJ209)</f>
        <v>1.7846368117610132</v>
      </c>
      <c r="Y209" s="73"/>
      <c r="Z209" s="101">
        <f>IF(OR(AC209&lt;0.01,AC209="n/a"),"n/a",M209/AC209*100)</f>
        <v>30.577777777777776</v>
      </c>
      <c r="AA209" s="109">
        <f>IF(OR(AC209&lt;0.01,AC209="n/a"),"n/a",I209/AC209)</f>
        <v>16.704000000000001</v>
      </c>
      <c r="AB209" s="71">
        <v>12</v>
      </c>
      <c r="AC209" s="100">
        <v>22.5</v>
      </c>
      <c r="AD209" s="100">
        <v>3.23</v>
      </c>
      <c r="AE209" s="100">
        <v>0.41</v>
      </c>
      <c r="AF209" s="100">
        <v>1.82</v>
      </c>
      <c r="AG209" s="100">
        <v>11.200000000000001</v>
      </c>
      <c r="AH209" s="100">
        <v>-10.43</v>
      </c>
      <c r="AI209" s="100">
        <v>9.15</v>
      </c>
      <c r="AJ209" s="100">
        <v>6.99</v>
      </c>
      <c r="AK209" s="100">
        <v>3.93</v>
      </c>
      <c r="AL209" s="100">
        <v>81510</v>
      </c>
      <c r="AM209" s="100">
        <v>0.3</v>
      </c>
      <c r="AN209" s="100">
        <v>0.69</v>
      </c>
      <c r="AO209" s="110">
        <f>IF(U209="n/a","n/a",IF(AA209&lt;0,"n/a",IF(AA209="n/a","n/a",J209+U209-AA209)))</f>
        <v>-2.3988224874082267</v>
      </c>
      <c r="AP209" s="111">
        <f>IF(U209="n/a","n/a",J209+U209)</f>
        <v>14.305177512591774</v>
      </c>
      <c r="AQ209" s="112">
        <f>IF(OR(AC209&lt;0.01,AC209="n/a",AF209="n/a"),"n/a",(I209/SQRT(22.5*AC209*(I209/AF209))-1)*100)</f>
        <v>16.239752236487504</v>
      </c>
      <c r="AR209" s="101">
        <f>INDEX(Historical!$C$7:$C$1063,MATCH(B209,Historical!$B$7:$B$1063,0))*IF(AH209="n/a",1.03,IF(AH209&lt;0,1.01,IF(AH209&gt;10,1.1,(1+AH209/100))))</f>
        <v>6.9084000000000003</v>
      </c>
      <c r="AS209" s="109">
        <f>IF($AI209="n/a",1.03*AR209,IF($AI209&lt;0,1.01*AR209,IF($AI209&gt;10,1.1*AR209,(1+$AI209/100)*AR209)))</f>
        <v>7.5405185999999995</v>
      </c>
      <c r="AT209" s="109">
        <f>IF($AK209="n/a",1.03*AS209,IF($AK209&lt;0,1.01*AS209,IF($AK209&gt;10,1.1*AS209,(1+$AK209/100)*AS209)))</f>
        <v>7.8368609809799983</v>
      </c>
      <c r="AU209" s="109">
        <f>IF($AK209="n/a",1.03*AT209,IF($AK209&lt;0,1.01*AT209,IF($AK209&gt;10,1.1*AT209,(1+$AK209/100)*AT209)))</f>
        <v>8.1448496175325111</v>
      </c>
      <c r="AV209" s="109">
        <f>IF($AK209="n/a",1.03*AU209,IF($AK209&lt;0,1.01*AU209,IF($AK209&gt;10,1.1*AU209,(1+$AK209/100)*AU209)))</f>
        <v>8.4649422075015384</v>
      </c>
      <c r="AW209" s="109">
        <f>SUM(AR209:AV209)</f>
        <v>38.895571406014049</v>
      </c>
      <c r="AX209" s="113">
        <f>AW209/I209*100</f>
        <v>10.348970680612508</v>
      </c>
      <c r="AY209" s="100">
        <v>0.69</v>
      </c>
      <c r="AZ209" s="100">
        <v>37.31</v>
      </c>
      <c r="BA209" s="100">
        <v>-13.850000000000001</v>
      </c>
      <c r="BB209" s="100">
        <v>-5.24</v>
      </c>
      <c r="BC209" s="100">
        <v>7.03</v>
      </c>
      <c r="BE209" s="12">
        <v>2011</v>
      </c>
      <c r="BF209" s="12">
        <f>IF(BE209&gt;2020,0,IF(BE209&gt;2008,1,IF(BE209&gt;2001,2,IF(BE209&gt;1990,3,IF(BE209&gt;1980,4,IF(BE209&gt;1973,5,IF(BE209&gt;1970,6,IF(BE209&gt;1960,7,IF(BE209&gt;1958,8,IF(BE209&gt;1953,9,10))))))))))</f>
        <v>1</v>
      </c>
      <c r="BG209" s="100">
        <v>4</v>
      </c>
      <c r="BH209" t="s">
        <v>121</v>
      </c>
      <c r="BI209" t="s">
        <v>122</v>
      </c>
    </row>
    <row r="210" spans="1:61" ht="11.25" customHeight="1" x14ac:dyDescent="0.2">
      <c r="A210" s="116" t="s">
        <v>5569</v>
      </c>
      <c r="B210" s="55" t="s">
        <v>5545</v>
      </c>
      <c r="C210" s="156" t="s">
        <v>116</v>
      </c>
      <c r="D210" s="98" t="s">
        <v>840</v>
      </c>
      <c r="E210" s="157">
        <v>6</v>
      </c>
      <c r="F210" s="2">
        <v>631</v>
      </c>
      <c r="G210" s="2" t="s">
        <v>146</v>
      </c>
      <c r="H210" s="2" t="s">
        <v>146</v>
      </c>
      <c r="I210" s="100">
        <v>797.43</v>
      </c>
      <c r="J210" s="101">
        <f>(M210/I210)*100</f>
        <v>0.20064457068332017</v>
      </c>
      <c r="K210" s="104">
        <v>0.4</v>
      </c>
      <c r="L210" s="71">
        <v>4</v>
      </c>
      <c r="M210" s="28">
        <f>K210*L210</f>
        <v>1.6</v>
      </c>
      <c r="N210" s="103" t="s">
        <v>386</v>
      </c>
      <c r="O210" s="104">
        <v>0.25</v>
      </c>
      <c r="P210" s="158">
        <v>46036</v>
      </c>
      <c r="Q210" s="158">
        <v>46052</v>
      </c>
      <c r="R210" s="28">
        <f>(K210-O210)/O210*100</f>
        <v>60.000000000000007</v>
      </c>
      <c r="S210" s="105">
        <f>IF(INDEX(Historical!$D$7:$D1731,MATCH(B210,Historical!$B$7:$B$1062,0))=0,"n/a",(INDEX(Historical!$C$7:$C$1062,MATCH(B210,Historical!$B$7:$B$1062,0))/INDEX(Historical!$D$7:$D$1062,MATCH(B210,Historical!$B$7:$B$1062,0))-1)*100)</f>
        <v>7.526881720430123</v>
      </c>
      <c r="T210" s="105">
        <f>IF(INDEX(Historical!$F$7:$F$1062,MATCH(B210,Historical!$B$7:$B$1062,0))=0,"n/a",((INDEX(Historical!$C$7:$C$1062,MATCH(B210,Historical!$B$7:$B$1062,0))/INDEX(Historical!$F$7:$F$1062,MATCH(B210,Historical!$B$7:$B$1062,0)))^(1/3)-1)*100)</f>
        <v>22.801049954679552</v>
      </c>
      <c r="U210" s="105">
        <f>IF(INDEX(Historical!$H$7:$H$1062,MATCH(B210,Historical!$B$7:$B$1062,0))=0,"n/a",((INDEX(Historical!$C$7:$C$1062,MATCH(B210,Historical!$B$7:$B$1062,0))/INDEX(Historical!$H$7:$H$1062,MATCH(B210,Historical!$B$7:$B$1062,0)))^(1/5)-1)*100)</f>
        <v>25.594321575479007</v>
      </c>
      <c r="V210" s="105">
        <f>IF(INDEX(Historical!$M$7:$M$1062,MATCH(B210,Historical!$B$7:$B$1062,0))=0,"n/a",((INDEX(Historical!$C$7:$C$1062,MATCH(B210,Historical!$B$7:$B$1062,0))/INDEX(Historical!$M$7:$M$1062,MATCH(B210,Historical!$B$7:$B$1062,0)))^(1/10)-1)*100)</f>
        <v>12.068872384564933</v>
      </c>
      <c r="W210" s="106">
        <f>IF(OR(U210&lt;=0,U210="n/a",V210&lt;=0,V210="n/a"),"n/a",U210/V210)</f>
        <v>2.1206887238456491</v>
      </c>
      <c r="X210" s="107">
        <f>IF(OR(AJ210&lt;=0,AJ210="n/a",U210&lt;=0,U210="n/a"),"n/a",U210/AJ210)</f>
        <v>0.40185777320582516</v>
      </c>
      <c r="Y210" s="162"/>
      <c r="Z210" s="101">
        <f>IF(OR(AC210&lt;0.01,AC210="n/a"),"n/a",M210/AC210*100)</f>
        <v>4.9643189574930195</v>
      </c>
      <c r="AA210" s="109">
        <f>IF(OR(AC210&lt;0.01,AC210="n/a"),"n/a",I210/AC210)</f>
        <v>24.741855414210363</v>
      </c>
      <c r="AB210" s="71">
        <v>12</v>
      </c>
      <c r="AC210" s="100">
        <v>32.229999999999997</v>
      </c>
      <c r="AD210" s="100">
        <v>1.39</v>
      </c>
      <c r="AE210" s="100">
        <v>1.91</v>
      </c>
      <c r="AF210" s="100">
        <v>8.65</v>
      </c>
      <c r="AG210" s="100">
        <v>40.369999999999997</v>
      </c>
      <c r="AH210" s="100">
        <v>21.63</v>
      </c>
      <c r="AI210" s="100">
        <v>12.950000000000001</v>
      </c>
      <c r="AJ210" s="100">
        <v>63.690000000000005</v>
      </c>
      <c r="AK210" s="100">
        <v>16.11</v>
      </c>
      <c r="AL210" s="100">
        <v>35440</v>
      </c>
      <c r="AM210" s="100">
        <v>0.74</v>
      </c>
      <c r="AN210" s="100">
        <v>0.13</v>
      </c>
      <c r="AO210" s="110">
        <f>IF(U210="n/a","n/a",IF(AA210&lt;0,"n/a",IF(AA210="n/a","n/a",J210+U210-AA210)))</f>
        <v>1.0531107319519641</v>
      </c>
      <c r="AP210" s="111">
        <f>IF(U210="n/a","n/a",J210+U210)</f>
        <v>25.794966146162327</v>
      </c>
      <c r="AQ210" s="112">
        <f>IF(OR(AC210&lt;0.01,AC210="n/a",AF210="n/a"),"n/a",(I210/SQRT(22.5*AC210*(I210/AF210))-1)*100)</f>
        <v>208.41317837019986</v>
      </c>
      <c r="AR210" s="101">
        <f>INDEX(Historical!$C$7:$C$1063,MATCH(B210,Historical!$B$7:$B$1063,0))*IF(AH210="n/a",1.03,IF(AH210&lt;0,1.01,IF(AH210&gt;10,1.1,(1+AH210/100))))</f>
        <v>1.1000000000000001</v>
      </c>
      <c r="AS210" s="109">
        <f>IF($AI210="n/a",1.03*AR210,IF($AI210&lt;0,1.01*AR210,IF($AI210&gt;10,1.1*AR210,(1+$AI210/100)*AR210)))</f>
        <v>1.2100000000000002</v>
      </c>
      <c r="AT210" s="109">
        <f>IF($AK210="n/a",1.03*AS210,IF($AK210&lt;0,1.01*AS210,IF($AK210&gt;10,1.1*AS210,(1+$AK210/100)*AS210)))</f>
        <v>1.3310000000000004</v>
      </c>
      <c r="AU210" s="109">
        <f>IF($AK210="n/a",1.03*AT210,IF($AK210&lt;0,1.01*AT210,IF($AK210&gt;10,1.1*AT210,(1+$AK210/100)*AT210)))</f>
        <v>1.4641000000000006</v>
      </c>
      <c r="AV210" s="109">
        <f>IF($AK210="n/a",1.03*AU210,IF($AK210&lt;0,1.01*AU210,IF($AK210&gt;10,1.1*AU210,(1+$AK210/100)*AU210)))</f>
        <v>1.6105100000000008</v>
      </c>
      <c r="AW210" s="109">
        <f>SUM(AR210:AV210)</f>
        <v>6.7156100000000025</v>
      </c>
      <c r="AX210" s="113">
        <f>AW210/I210*100</f>
        <v>0.84215667832913277</v>
      </c>
      <c r="AY210" s="100">
        <v>1.1399999999999999</v>
      </c>
      <c r="AZ210" s="100">
        <v>41.160000000000004</v>
      </c>
      <c r="BA210" s="100">
        <v>-16.23</v>
      </c>
      <c r="BB210" s="100">
        <v>-0.65</v>
      </c>
      <c r="BC210" s="100">
        <v>7.02</v>
      </c>
      <c r="BE210" s="12">
        <v>2021</v>
      </c>
      <c r="BF210" s="12">
        <f>IF(BE210&gt;2020,0,IF(BE210&gt;2008,1,IF(BE210&gt;2001,2,IF(BE210&gt;1990,3,IF(BE210&gt;1980,4,IF(BE210&gt;1973,5,IF(BE210&gt;1970,6,IF(BE210&gt;1960,7,IF(BE210&gt;1958,8,IF(BE210&gt;1953,9,10))))))))))</f>
        <v>0</v>
      </c>
      <c r="BG210" s="100">
        <v>15.509999999999998</v>
      </c>
      <c r="BH210" s="55" t="s">
        <v>121</v>
      </c>
      <c r="BI210" s="55" t="s">
        <v>122</v>
      </c>
    </row>
    <row r="211" spans="1:61" ht="11.25" customHeight="1" x14ac:dyDescent="0.2">
      <c r="A211" s="55" t="s">
        <v>801</v>
      </c>
      <c r="B211" s="55" t="s">
        <v>802</v>
      </c>
      <c r="C211" s="156" t="s">
        <v>139</v>
      </c>
      <c r="D211" s="98" t="s">
        <v>140</v>
      </c>
      <c r="E211" s="157">
        <v>16</v>
      </c>
      <c r="F211" s="2">
        <v>274</v>
      </c>
      <c r="G211" s="2" t="s">
        <v>118</v>
      </c>
      <c r="H211" s="2" t="s">
        <v>118</v>
      </c>
      <c r="I211" s="100">
        <v>69.95</v>
      </c>
      <c r="J211" s="101">
        <f>(M211/I211)*100</f>
        <v>4.8034310221586844</v>
      </c>
      <c r="K211" s="104">
        <v>0.84</v>
      </c>
      <c r="L211" s="71">
        <v>4</v>
      </c>
      <c r="M211" s="28">
        <f>K211*L211</f>
        <v>3.36</v>
      </c>
      <c r="N211" s="103" t="s">
        <v>739</v>
      </c>
      <c r="O211" s="104">
        <v>0.83</v>
      </c>
      <c r="P211" s="158">
        <v>46006</v>
      </c>
      <c r="Q211" s="158">
        <v>46030</v>
      </c>
      <c r="R211" s="28">
        <f>(K211-O211)/O211*100</f>
        <v>1.2048192771084349</v>
      </c>
      <c r="S211" s="105">
        <f>IF(INDEX(Historical!$D$7:$D1251,MATCH(B211,Historical!$B$7:$B$1062,0))=0,"n/a",(INDEX(Historical!$C$7:$C$1062,MATCH(B211,Historical!$B$7:$B$1062,0))/INDEX(Historical!$D$7:$D$1062,MATCH(B211,Historical!$B$7:$B$1062,0))-1)*100)</f>
        <v>2.4691358024691246</v>
      </c>
      <c r="T211" s="105">
        <f>IF(INDEX(Historical!$F$7:$F$1062,MATCH(B211,Historical!$B$7:$B$1062,0))=0,"n/a",((INDEX(Historical!$C$7:$C$1062,MATCH(B211,Historical!$B$7:$B$1062,0))/INDEX(Historical!$F$7:$F$1062,MATCH(B211,Historical!$B$7:$B$1062,0)))^(1/3)-1)*100)</f>
        <v>2.9804614070619184</v>
      </c>
      <c r="U211" s="105">
        <f>IF(INDEX(Historical!$H$7:$H$1062,MATCH(B211,Historical!$B$7:$B$1062,0))=0,"n/a",((INDEX(Historical!$C$7:$C$1062,MATCH(B211,Historical!$B$7:$B$1062,0))/INDEX(Historical!$H$7:$H$1062,MATCH(B211,Historical!$B$7:$B$1062,0)))^(1/5)-1)*100)</f>
        <v>4.6903933012679477</v>
      </c>
      <c r="V211" s="105">
        <f>IF(INDEX(Historical!$M$7:$M$1062,MATCH(B211,Historical!$B$7:$B$1062,0))=0,"n/a",((INDEX(Historical!$C$7:$C$1062,MATCH(B211,Historical!$B$7:$B$1062,0))/INDEX(Historical!$M$7:$M$1062,MATCH(B211,Historical!$B$7:$B$1062,0)))^(1/10)-1)*100)</f>
        <v>7.5726358105839386</v>
      </c>
      <c r="W211" s="106">
        <f>IF(OR(U211&lt;=0,U211="n/a",V211&lt;=0,V211="n/a"),"n/a",U211/V211)</f>
        <v>0.61938714848961729</v>
      </c>
      <c r="X211" s="107">
        <f>IF(OR(AJ211&lt;=0,AJ211="n/a",U211&lt;=0,U211="n/a"),"n/a",U211/AJ211)</f>
        <v>1.4611817137906382</v>
      </c>
      <c r="Y211" s="159"/>
      <c r="Z211" s="101">
        <f>IF(OR(AC211&lt;0.01,AC211="n/a"),"n/a",M211/AC211*100)</f>
        <v>87.5</v>
      </c>
      <c r="AA211" s="109">
        <f>IF(OR(AC211&lt;0.01,AC211="n/a"),"n/a",I211/AC211)</f>
        <v>18.216145833333336</v>
      </c>
      <c r="AB211" s="71">
        <v>12</v>
      </c>
      <c r="AC211" s="100">
        <v>3.84</v>
      </c>
      <c r="AD211" s="100">
        <v>0.89</v>
      </c>
      <c r="AE211" s="100">
        <v>0.9</v>
      </c>
      <c r="AF211" s="100">
        <v>1.33</v>
      </c>
      <c r="AG211" s="100">
        <v>6.72</v>
      </c>
      <c r="AH211" s="100">
        <v>15.57</v>
      </c>
      <c r="AI211" s="100">
        <v>8.8800000000000008</v>
      </c>
      <c r="AJ211" s="100">
        <v>3.2099999999999995</v>
      </c>
      <c r="AK211" s="100">
        <v>11.57</v>
      </c>
      <c r="AL211" s="100">
        <v>8000</v>
      </c>
      <c r="AM211" s="100">
        <v>1</v>
      </c>
      <c r="AN211" s="100">
        <v>0.75</v>
      </c>
      <c r="AO211" s="110">
        <f>IF(U211="n/a","n/a",IF(AA211&lt;0,"n/a",IF(AA211="n/a","n/a",J211+U211-AA211)))</f>
        <v>-8.7223215099067026</v>
      </c>
      <c r="AP211" s="111">
        <f>IF(U211="n/a","n/a",J211+U211)</f>
        <v>9.4938243234266331</v>
      </c>
      <c r="AQ211" s="112">
        <f>IF(OR(AC211&lt;0.01,AC211="n/a",AF211="n/a"),"n/a",(I211/SQRT(22.5*AC211*(I211/AF211))-1)*100)</f>
        <v>3.7678476393516958</v>
      </c>
      <c r="AR211" s="101">
        <f>INDEX(Historical!$C$7:$C$1063,MATCH(B211,Historical!$B$7:$B$1063,0))*IF(AH211="n/a",1.03,IF(AH211&lt;0,1.01,IF(AH211&gt;10,1.1,(1+AH211/100))))</f>
        <v>3.6520000000000001</v>
      </c>
      <c r="AS211" s="109">
        <f>IF($AI211="n/a",1.03*AR211,IF($AI211&lt;0,1.01*AR211,IF($AI211&gt;10,1.1*AR211,(1+$AI211/100)*AR211)))</f>
        <v>3.9762976000000001</v>
      </c>
      <c r="AT211" s="109">
        <f>IF($AK211="n/a",1.03*AS211,IF($AK211&lt;0,1.01*AS211,IF($AK211&gt;10,1.1*AS211,(1+$AK211/100)*AS211)))</f>
        <v>4.3739273600000006</v>
      </c>
      <c r="AU211" s="109">
        <f>IF($AK211="n/a",1.03*AT211,IF($AK211&lt;0,1.01*AT211,IF($AK211&gt;10,1.1*AT211,(1+$AK211/100)*AT211)))</f>
        <v>4.8113200960000011</v>
      </c>
      <c r="AV211" s="109">
        <f>IF($AK211="n/a",1.03*AU211,IF($AK211&lt;0,1.01*AU211,IF($AK211&gt;10,1.1*AU211,(1+$AK211/100)*AU211)))</f>
        <v>5.2924521056000016</v>
      </c>
      <c r="AW211" s="109">
        <f>SUM(AR211:AV211)</f>
        <v>22.105997161600005</v>
      </c>
      <c r="AX211" s="113">
        <f>AW211/I211*100</f>
        <v>31.602569208863478</v>
      </c>
      <c r="AY211" s="100">
        <v>1.08</v>
      </c>
      <c r="AZ211" s="100">
        <v>24.67</v>
      </c>
      <c r="BA211" s="100">
        <v>-16.2</v>
      </c>
      <c r="BB211" s="100">
        <v>-1.1499999999999999</v>
      </c>
      <c r="BC211" s="100">
        <v>1.24</v>
      </c>
      <c r="BE211" s="12">
        <v>2011</v>
      </c>
      <c r="BF211" s="12">
        <f>IF(BE211&gt;2020,0,IF(BE211&gt;2008,1,IF(BE211&gt;2001,2,IF(BE211&gt;1990,3,IF(BE211&gt;1980,4,IF(BE211&gt;1973,5,IF(BE211&gt;1970,6,IF(BE211&gt;1960,7,IF(BE211&gt;1958,8,IF(BE211&gt;1953,9,10))))))))))</f>
        <v>1</v>
      </c>
      <c r="BG211" s="100">
        <v>2.64</v>
      </c>
      <c r="BH211" t="s">
        <v>121</v>
      </c>
      <c r="BI211" t="s">
        <v>122</v>
      </c>
    </row>
    <row r="212" spans="1:61" ht="11.25" customHeight="1" x14ac:dyDescent="0.2">
      <c r="A212" s="55" t="s">
        <v>285</v>
      </c>
      <c r="B212" s="55" t="s">
        <v>286</v>
      </c>
      <c r="C212" s="156" t="s">
        <v>116</v>
      </c>
      <c r="D212" s="98" t="s">
        <v>287</v>
      </c>
      <c r="E212" s="157">
        <v>69</v>
      </c>
      <c r="F212" s="2">
        <v>7</v>
      </c>
      <c r="G212" s="2" t="s">
        <v>119</v>
      </c>
      <c r="H212" s="2" t="s">
        <v>119</v>
      </c>
      <c r="I212" s="100">
        <v>149.82</v>
      </c>
      <c r="J212" s="101">
        <f>(M212/I212)*100</f>
        <v>1.4817781337605129</v>
      </c>
      <c r="K212" s="104">
        <v>0.55500000000000005</v>
      </c>
      <c r="L212" s="71">
        <v>4</v>
      </c>
      <c r="M212" s="28">
        <f>K212*L212</f>
        <v>2.2200000000000002</v>
      </c>
      <c r="N212" s="103" t="s">
        <v>168</v>
      </c>
      <c r="O212" s="104">
        <v>0.52749999999999997</v>
      </c>
      <c r="P212" s="158">
        <v>45975</v>
      </c>
      <c r="Q212" s="158">
        <v>46001</v>
      </c>
      <c r="R212" s="28">
        <f>(K212-O212)/O212*100</f>
        <v>5.2132701421801109</v>
      </c>
      <c r="S212" s="105">
        <f>IF(INDEX(Historical!$D$7:$D1252,MATCH(B212,Historical!$B$7:$B$1062,0))=0,"n/a",(INDEX(Historical!$C$7:$C$1062,MATCH(B212,Historical!$B$7:$B$1062,0))/INDEX(Historical!$D$7:$D$1062,MATCH(B212,Historical!$B$7:$B$1062,0))-1)*100)</f>
        <v>1.6646848989298579</v>
      </c>
      <c r="T212" s="105">
        <f>IF(INDEX(Historical!$F$7:$F$1062,MATCH(B212,Historical!$B$7:$B$1062,0))=0,"n/a",((INDEX(Historical!$C$7:$C$1062,MATCH(B212,Historical!$B$7:$B$1062,0))/INDEX(Historical!$F$7:$F$1062,MATCH(B212,Historical!$B$7:$B$1062,0)))^(1/3)-1)*100)</f>
        <v>1.1568636831284618</v>
      </c>
      <c r="U212" s="105">
        <f>IF(INDEX(Historical!$H$7:$H$1062,MATCH(B212,Historical!$B$7:$B$1062,0))=0,"n/a",((INDEX(Historical!$C$7:$C$1062,MATCH(B212,Historical!$B$7:$B$1062,0))/INDEX(Historical!$H$7:$H$1062,MATCH(B212,Historical!$B$7:$B$1062,0)))^(1/5)-1)*100)</f>
        <v>1.2880824468640473</v>
      </c>
      <c r="V212" s="105">
        <f>IF(INDEX(Historical!$M$7:$M$1062,MATCH(B212,Historical!$B$7:$B$1062,0))=0,"n/a",((INDEX(Historical!$C$7:$C$1062,MATCH(B212,Historical!$B$7:$B$1062,0))/INDEX(Historical!$M$7:$M$1062,MATCH(B212,Historical!$B$7:$B$1062,0)))^(1/10)-1)*100)</f>
        <v>1.2650256118486469</v>
      </c>
      <c r="W212" s="106">
        <f>IF(OR(U212&lt;=0,U212="n/a",V212&lt;=0,V212="n/a"),"n/a",U212/V212)</f>
        <v>1.0182263780270078</v>
      </c>
      <c r="X212" s="107">
        <f>IF(OR(AJ212&lt;=0,AJ212="n/a",U212&lt;=0,U212="n/a"),"n/a",U212/AJ212)</f>
        <v>0.28309504326682361</v>
      </c>
      <c r="Y212" s="162"/>
      <c r="Z212" s="101">
        <f>IF(OR(AC212&lt;0.01,AC212="n/a"),"n/a",M212/AC212*100)</f>
        <v>51.270207852193991</v>
      </c>
      <c r="AA212" s="109">
        <f>IF(OR(AC212&lt;0.01,AC212="n/a"),"n/a",I212/AC212)</f>
        <v>34.600461893764432</v>
      </c>
      <c r="AB212" s="71">
        <v>9</v>
      </c>
      <c r="AC212" s="100">
        <v>4.33</v>
      </c>
      <c r="AD212" s="100">
        <v>2.06</v>
      </c>
      <c r="AE212" s="100">
        <v>4.58</v>
      </c>
      <c r="AF212" s="100">
        <v>4.13</v>
      </c>
      <c r="AG212" s="100">
        <v>12.33</v>
      </c>
      <c r="AH212" s="100">
        <v>8.43</v>
      </c>
      <c r="AI212" s="100">
        <v>10.61</v>
      </c>
      <c r="AJ212" s="100">
        <v>4.55</v>
      </c>
      <c r="AK212" s="100">
        <v>10.100000000000001</v>
      </c>
      <c r="AL212" s="100">
        <v>83910</v>
      </c>
      <c r="AM212" s="100">
        <v>0.27999999999999997</v>
      </c>
      <c r="AN212" s="100">
        <v>0.69</v>
      </c>
      <c r="AO212" s="110">
        <f>IF(U212="n/a","n/a",IF(AA212&lt;0,"n/a",IF(AA212="n/a","n/a",J212+U212-AA212)))</f>
        <v>-31.830601313139873</v>
      </c>
      <c r="AP212" s="111">
        <f>IF(U212="n/a","n/a",J212+U212)</f>
        <v>2.7698605806245604</v>
      </c>
      <c r="AQ212" s="112">
        <f>IF(OR(AC212&lt;0.01,AC212="n/a",AF212="n/a"),"n/a",(I212/SQRT(22.5*AC212*(I212/AF212))-1)*100)</f>
        <v>152.01402749427979</v>
      </c>
      <c r="AR212" s="101">
        <f>INDEX(Historical!$C$7:$C$1063,MATCH(B212,Historical!$B$7:$B$1063,0))*IF(AH212="n/a",1.03,IF(AH212&lt;0,1.01,IF(AH212&gt;10,1.1,(1+AH212/100))))</f>
        <v>2.3176912500000002</v>
      </c>
      <c r="AS212" s="109">
        <f>IF($AI212="n/a",1.03*AR212,IF($AI212&lt;0,1.01*AR212,IF($AI212&gt;10,1.1*AR212,(1+$AI212/100)*AR212)))</f>
        <v>2.5494603750000002</v>
      </c>
      <c r="AT212" s="109">
        <f>IF($AK212="n/a",1.03*AS212,IF($AK212&lt;0,1.01*AS212,IF($AK212&gt;10,1.1*AS212,(1+$AK212/100)*AS212)))</f>
        <v>2.8044064125000006</v>
      </c>
      <c r="AU212" s="109">
        <f>IF($AK212="n/a",1.03*AT212,IF($AK212&lt;0,1.01*AT212,IF($AK212&gt;10,1.1*AT212,(1+$AK212/100)*AT212)))</f>
        <v>3.0848470537500008</v>
      </c>
      <c r="AV212" s="109">
        <f>IF($AK212="n/a",1.03*AU212,IF($AK212&lt;0,1.01*AU212,IF($AK212&gt;10,1.1*AU212,(1+$AK212/100)*AU212)))</f>
        <v>3.393331759125001</v>
      </c>
      <c r="AW212" s="109">
        <f>SUM(AR212:AV212)</f>
        <v>14.149736850375003</v>
      </c>
      <c r="AX212" s="113">
        <f>AW212/I212*100</f>
        <v>9.4444912897977602</v>
      </c>
      <c r="AY212" s="100">
        <v>1.23</v>
      </c>
      <c r="AZ212" s="100">
        <v>22.17</v>
      </c>
      <c r="BA212" s="100">
        <v>-9.2799999999999994</v>
      </c>
      <c r="BB212" s="100">
        <v>5.59</v>
      </c>
      <c r="BC212" s="100">
        <v>7.3400000000000007</v>
      </c>
      <c r="BE212" s="12">
        <v>1958</v>
      </c>
      <c r="BF212" s="12">
        <f>IF(BE212&gt;2020,0,IF(BE212&gt;2008,1,IF(BE212&gt;2001,2,IF(BE212&gt;1990,3,IF(BE212&gt;1980,4,IF(BE212&gt;1973,5,IF(BE212&gt;1970,6,IF(BE212&gt;1960,7,IF(BE212&gt;1958,8,IF(BE212&gt;1953,9,10))))))))))</f>
        <v>9</v>
      </c>
      <c r="BG212" s="100">
        <v>5.8000000000000007</v>
      </c>
      <c r="BH212" t="s">
        <v>121</v>
      </c>
      <c r="BI212" t="s">
        <v>122</v>
      </c>
    </row>
    <row r="213" spans="1:61" ht="11.25" customHeight="1" x14ac:dyDescent="0.2">
      <c r="A213" s="123" t="s">
        <v>803</v>
      </c>
      <c r="B213" s="55" t="s">
        <v>804</v>
      </c>
      <c r="C213" s="156" t="s">
        <v>180</v>
      </c>
      <c r="D213" s="98" t="s">
        <v>208</v>
      </c>
      <c r="E213" s="157">
        <v>19</v>
      </c>
      <c r="F213" s="2">
        <v>216</v>
      </c>
      <c r="G213" s="2" t="s">
        <v>146</v>
      </c>
      <c r="H213" s="2" t="s">
        <v>146</v>
      </c>
      <c r="I213" s="100">
        <v>178.05</v>
      </c>
      <c r="J213" s="101">
        <f>(M213/I213)*100</f>
        <v>0.14602639707947204</v>
      </c>
      <c r="K213" s="104">
        <v>6.5000000000000002E-2</v>
      </c>
      <c r="L213" s="71">
        <v>4</v>
      </c>
      <c r="M213" s="28">
        <f>K213*L213</f>
        <v>0.26</v>
      </c>
      <c r="N213" s="103" t="s">
        <v>202</v>
      </c>
      <c r="O213" s="104">
        <v>6.25E-2</v>
      </c>
      <c r="P213" s="158">
        <v>46022</v>
      </c>
      <c r="Q213" s="158">
        <v>46053</v>
      </c>
      <c r="R213" s="28">
        <f>(K213-O213)/O213*100</f>
        <v>4.0000000000000036</v>
      </c>
      <c r="S213" s="105">
        <f>IF(INDEX(Historical!$D$7:$D1253,MATCH(B213,Historical!$B$7:$B$1062,0))=0,"n/a",(INDEX(Historical!$C$7:$C$1062,MATCH(B213,Historical!$B$7:$B$1062,0))/INDEX(Historical!$D$7:$D$1062,MATCH(B213,Historical!$B$7:$B$1062,0))-1)*100)</f>
        <v>4.1666666666666741</v>
      </c>
      <c r="T213" s="105">
        <f>IF(INDEX(Historical!$F$7:$F$1062,MATCH(B213,Historical!$B$7:$B$1062,0))=0,"n/a",((INDEX(Historical!$C$7:$C$1062,MATCH(B213,Historical!$B$7:$B$1062,0))/INDEX(Historical!$F$7:$F$1062,MATCH(B213,Historical!$B$7:$B$1062,0)))^(1/3)-1)*100)</f>
        <v>4.3532011211615984</v>
      </c>
      <c r="U213" s="105">
        <f>IF(INDEX(Historical!$H$7:$H$1062,MATCH(B213,Historical!$B$7:$B$1062,0))=0,"n/a",((INDEX(Historical!$C$7:$C$1062,MATCH(B213,Historical!$B$7:$B$1062,0))/INDEX(Historical!$H$7:$H$1062,MATCH(B213,Historical!$B$7:$B$1062,0)))^(1/5)-1)*100)</f>
        <v>4.5639552591273169</v>
      </c>
      <c r="V213" s="105">
        <f>IF(INDEX(Historical!$M$7:$M$1062,MATCH(B213,Historical!$B$7:$B$1062,0))=0,"n/a",((INDEX(Historical!$C$7:$C$1062,MATCH(B213,Historical!$B$7:$B$1062,0))/INDEX(Historical!$M$7:$M$1062,MATCH(B213,Historical!$B$7:$B$1062,0)))^(1/10)-1)*100)</f>
        <v>5.2409779148925528</v>
      </c>
      <c r="W213" s="106">
        <f>IF(OR(U213&lt;=0,U213="n/a",V213&lt;=0,V213="n/a"),"n/a",U213/V213)</f>
        <v>0.87082131106841043</v>
      </c>
      <c r="X213" s="107">
        <f>IF(OR(AJ213&lt;=0,AJ213="n/a",U213&lt;=0,U213="n/a"),"n/a",U213/AJ213)</f>
        <v>0.32976555340515296</v>
      </c>
      <c r="Y213" s="161"/>
      <c r="Z213" s="101">
        <f>IF(OR(AC213&lt;0.01,AC213="n/a"),"n/a",M213/AC213*100)</f>
        <v>4.0752351097178687</v>
      </c>
      <c r="AA213" s="109">
        <f>IF(OR(AC213&lt;0.01,AC213="n/a"),"n/a",I213/AC213)</f>
        <v>27.907523510971789</v>
      </c>
      <c r="AB213" s="71">
        <v>12</v>
      </c>
      <c r="AC213" s="100">
        <v>6.38</v>
      </c>
      <c r="AD213" s="100">
        <v>1.66</v>
      </c>
      <c r="AE213" s="100">
        <v>1.89</v>
      </c>
      <c r="AF213" s="100">
        <v>4.25</v>
      </c>
      <c r="AG213" s="100">
        <v>16.98</v>
      </c>
      <c r="AH213" s="100">
        <v>18.63</v>
      </c>
      <c r="AI213" s="100">
        <v>9.73</v>
      </c>
      <c r="AJ213" s="100">
        <v>13.84</v>
      </c>
      <c r="AK213" s="100">
        <v>12.53</v>
      </c>
      <c r="AL213" s="100">
        <v>10380</v>
      </c>
      <c r="AM213" s="100">
        <v>3.5900000000000003</v>
      </c>
      <c r="AN213" s="100">
        <v>0.92</v>
      </c>
      <c r="AO213" s="110">
        <f>IF(U213="n/a","n/a",IF(AA213&lt;0,"n/a",IF(AA213="n/a","n/a",J213+U213-AA213)))</f>
        <v>-23.197541854764999</v>
      </c>
      <c r="AP213" s="111">
        <f>IF(U213="n/a","n/a",J213+U213)</f>
        <v>4.7099816562067893</v>
      </c>
      <c r="AQ213" s="112">
        <f>IF(OR(AC213&lt;0.01,AC213="n/a",AF213="n/a"),"n/a",(I213/SQRT(22.5*AC213*(I213/AF213))-1)*100)</f>
        <v>129.59575578890835</v>
      </c>
      <c r="AR213" s="101">
        <f>INDEX(Historical!$C$7:$C$1063,MATCH(B213,Historical!$B$7:$B$1063,0))*IF(AH213="n/a",1.03,IF(AH213&lt;0,1.01,IF(AH213&gt;10,1.1,(1+AH213/100))))</f>
        <v>0.27500000000000002</v>
      </c>
      <c r="AS213" s="109">
        <f>IF($AI213="n/a",1.03*AR213,IF($AI213&lt;0,1.01*AR213,IF($AI213&gt;10,1.1*AR213,(1+$AI213/100)*AR213)))</f>
        <v>0.30175750000000001</v>
      </c>
      <c r="AT213" s="109">
        <f>IF($AK213="n/a",1.03*AS213,IF($AK213&lt;0,1.01*AS213,IF($AK213&gt;10,1.1*AS213,(1+$AK213/100)*AS213)))</f>
        <v>0.33193325000000001</v>
      </c>
      <c r="AU213" s="109">
        <f>IF($AK213="n/a",1.03*AT213,IF($AK213&lt;0,1.01*AT213,IF($AK213&gt;10,1.1*AT213,(1+$AK213/100)*AT213)))</f>
        <v>0.36512657500000006</v>
      </c>
      <c r="AV213" s="109">
        <f>IF($AK213="n/a",1.03*AU213,IF($AK213&lt;0,1.01*AU213,IF($AK213&gt;10,1.1*AU213,(1+$AK213/100)*AU213)))</f>
        <v>0.40163923250000011</v>
      </c>
      <c r="AW213" s="109">
        <f>SUM(AR213:AV213)</f>
        <v>1.6754565575000004</v>
      </c>
      <c r="AX213" s="113">
        <f>AW213/I213*100</f>
        <v>0.94100340213423217</v>
      </c>
      <c r="AY213" s="100">
        <v>0.68</v>
      </c>
      <c r="AZ213" s="100">
        <v>25.759999999999998</v>
      </c>
      <c r="BA213" s="100">
        <v>-18.329999999999998</v>
      </c>
      <c r="BB213" s="100">
        <v>7.02</v>
      </c>
      <c r="BC213" s="100">
        <v>-2.6</v>
      </c>
      <c r="BE213" s="12">
        <v>2008</v>
      </c>
      <c r="BF213" s="12">
        <f>IF(BE213&gt;2020,0,IF(BE213&gt;2008,1,IF(BE213&gt;2001,2,IF(BE213&gt;1990,3,IF(BE213&gt;1980,4,IF(BE213&gt;1973,5,IF(BE213&gt;1970,6,IF(BE213&gt;1960,7,IF(BE213&gt;1958,8,IF(BE213&gt;1953,9,10))))))))))</f>
        <v>2</v>
      </c>
      <c r="BG213" s="100">
        <v>7.0900000000000007</v>
      </c>
      <c r="BH213" t="s">
        <v>121</v>
      </c>
      <c r="BI213" t="s">
        <v>122</v>
      </c>
    </row>
    <row r="214" spans="1:61" ht="11.25" customHeight="1" x14ac:dyDescent="0.2">
      <c r="A214" s="116" t="s">
        <v>1451</v>
      </c>
      <c r="B214" s="55" t="s">
        <v>1452</v>
      </c>
      <c r="C214" s="156" t="s">
        <v>263</v>
      </c>
      <c r="D214" s="98" t="s">
        <v>264</v>
      </c>
      <c r="E214" s="157">
        <v>8</v>
      </c>
      <c r="F214" s="2">
        <v>561</v>
      </c>
      <c r="G214" s="2" t="s">
        <v>146</v>
      </c>
      <c r="H214" s="2" t="s">
        <v>146</v>
      </c>
      <c r="I214" s="100">
        <v>148.69</v>
      </c>
      <c r="J214" s="101">
        <f>(M214/I214)*100</f>
        <v>2.7439639518461232</v>
      </c>
      <c r="K214" s="104">
        <v>1.02</v>
      </c>
      <c r="L214" s="71">
        <v>4</v>
      </c>
      <c r="M214" s="28">
        <f>K214*L214</f>
        <v>4.08</v>
      </c>
      <c r="N214" s="103" t="s">
        <v>209</v>
      </c>
      <c r="O214" s="104">
        <v>0.97499999999999998</v>
      </c>
      <c r="P214" s="158">
        <v>45947</v>
      </c>
      <c r="Q214" s="158">
        <v>45961</v>
      </c>
      <c r="R214" s="28">
        <f>(K214-O214)/O214*100</f>
        <v>4.6153846153846194</v>
      </c>
      <c r="S214" s="105">
        <f>IF(INDEX(Historical!$D$7:$D1254,MATCH(B214,Historical!$B$7:$B$1062,0))=0,"n/a",(INDEX(Historical!$C$7:$C$1062,MATCH(B214,Historical!$B$7:$B$1062,0))/INDEX(Historical!$D$7:$D$1062,MATCH(B214,Historical!$B$7:$B$1062,0))-1)*100)</f>
        <v>8.3791208791208724</v>
      </c>
      <c r="T214" s="105">
        <f>IF(INDEX(Historical!$F$7:$F$1062,MATCH(B214,Historical!$B$7:$B$1062,0))=0,"n/a",((INDEX(Historical!$C$7:$C$1062,MATCH(B214,Historical!$B$7:$B$1062,0))/INDEX(Historical!$F$7:$F$1062,MATCH(B214,Historical!$B$7:$B$1062,0)))^(1/3)-1)*100)</f>
        <v>9.5574505834125958</v>
      </c>
      <c r="U214" s="105">
        <f>IF(INDEX(Historical!$H$7:$H$1062,MATCH(B214,Historical!$B$7:$B$1062,0))=0,"n/a",((INDEX(Historical!$C$7:$C$1062,MATCH(B214,Historical!$B$7:$B$1062,0))/INDEX(Historical!$H$7:$H$1062,MATCH(B214,Historical!$B$7:$B$1062,0)))^(1/5)-1)*100)</f>
        <v>22.803773005307605</v>
      </c>
      <c r="V214" s="105">
        <f>IF(INDEX(Historical!$M$7:$M$1062,MATCH(B214,Historical!$B$7:$B$1062,0))=0,"n/a",((INDEX(Historical!$C$7:$C$1062,MATCH(B214,Historical!$B$7:$B$1062,0))/INDEX(Historical!$M$7:$M$1062,MATCH(B214,Historical!$B$7:$B$1062,0)))^(1/10)-1)*100)</f>
        <v>19.39804628800308</v>
      </c>
      <c r="W214" s="106">
        <f>IF(OR(U214&lt;=0,U214="n/a",V214&lt;=0,V214="n/a"),"n/a",U214/V214)</f>
        <v>1.1755706047268704</v>
      </c>
      <c r="X214" s="107" t="str">
        <f>IF(OR(AJ214&lt;=0,AJ214="n/a",U214&lt;=0,U214="n/a"),"n/a",U214/AJ214)</f>
        <v>n/a</v>
      </c>
      <c r="Y214" s="165"/>
      <c r="Z214" s="101">
        <f>IF(OR(AC214&lt;0.01,AC214="n/a"),"n/a",M214/AC214*100)</f>
        <v>40.117994100294986</v>
      </c>
      <c r="AA214" s="109">
        <f>IF(OR(AC214&lt;0.01,AC214="n/a"),"n/a",I214/AC214)</f>
        <v>14.620452310717797</v>
      </c>
      <c r="AB214" s="71">
        <v>12</v>
      </c>
      <c r="AC214" s="100">
        <v>10.17</v>
      </c>
      <c r="AD214" s="100">
        <v>0.71</v>
      </c>
      <c r="AE214" s="100">
        <v>3.36</v>
      </c>
      <c r="AF214" s="100">
        <v>2.57</v>
      </c>
      <c r="AG214" s="100">
        <v>18.190000000000001</v>
      </c>
      <c r="AH214" s="100">
        <v>62.7</v>
      </c>
      <c r="AI214" s="100">
        <v>-12.45</v>
      </c>
      <c r="AJ214" s="100" t="s">
        <v>142</v>
      </c>
      <c r="AK214" s="100">
        <v>14.399999999999999</v>
      </c>
      <c r="AL214" s="100">
        <v>79200</v>
      </c>
      <c r="AM214" s="100">
        <v>0.22999999999999998</v>
      </c>
      <c r="AN214" s="100">
        <v>0.27</v>
      </c>
      <c r="AO214" s="110">
        <f>IF(U214="n/a","n/a",IF(AA214&lt;0,"n/a",IF(AA214="n/a","n/a",J214+U214-AA214)))</f>
        <v>10.927284646435931</v>
      </c>
      <c r="AP214" s="111">
        <f>IF(U214="n/a","n/a",J214+U214)</f>
        <v>25.547736957153727</v>
      </c>
      <c r="AQ214" s="112">
        <f>IF(OR(AC214&lt;0.01,AC214="n/a",AF214="n/a"),"n/a",(I214/SQRT(22.5*AC214*(I214/AF214))-1)*100)</f>
        <v>29.227727397188662</v>
      </c>
      <c r="AR214" s="101">
        <f>INDEX(Historical!$C$7:$C$1063,MATCH(B214,Historical!$B$7:$B$1063,0))*IF(AH214="n/a",1.03,IF(AH214&lt;0,1.01,IF(AH214&gt;10,1.1,(1+AH214/100))))</f>
        <v>4.3395000000000001</v>
      </c>
      <c r="AS214" s="109">
        <f>IF($AI214="n/a",1.03*AR214,IF($AI214&lt;0,1.01*AR214,IF($AI214&gt;10,1.1*AR214,(1+$AI214/100)*AR214)))</f>
        <v>4.3828950000000004</v>
      </c>
      <c r="AT214" s="109">
        <f>IF($AK214="n/a",1.03*AS214,IF($AK214&lt;0,1.01*AS214,IF($AK214&gt;10,1.1*AS214,(1+$AK214/100)*AS214)))</f>
        <v>4.8211845000000011</v>
      </c>
      <c r="AU214" s="109">
        <f>IF($AK214="n/a",1.03*AT214,IF($AK214&lt;0,1.01*AT214,IF($AK214&gt;10,1.1*AT214,(1+$AK214/100)*AT214)))</f>
        <v>5.3033029500000017</v>
      </c>
      <c r="AV214" s="109">
        <f>IF($AK214="n/a",1.03*AU214,IF($AK214&lt;0,1.01*AU214,IF($AK214&gt;10,1.1*AU214,(1+$AK214/100)*AU214)))</f>
        <v>5.8336332450000024</v>
      </c>
      <c r="AW214" s="109">
        <f>SUM(AR214:AV214)</f>
        <v>24.680515695000004</v>
      </c>
      <c r="AX214" s="113">
        <f>AW214/I214*100</f>
        <v>16.598638573542271</v>
      </c>
      <c r="AY214" s="100">
        <v>0.25</v>
      </c>
      <c r="AZ214" s="100">
        <v>46.36</v>
      </c>
      <c r="BA214" s="100">
        <v>-2.09</v>
      </c>
      <c r="BB214" s="100">
        <v>8.2600000000000016</v>
      </c>
      <c r="BC214" s="100">
        <v>19.950000000000003</v>
      </c>
      <c r="BE214" s="12">
        <v>2018</v>
      </c>
      <c r="BF214" s="12">
        <f>IF(BE214&gt;2020,0,IF(BE214&gt;2008,1,IF(BE214&gt;2001,2,IF(BE214&gt;1990,3,IF(BE214&gt;1980,4,IF(BE214&gt;1973,5,IF(BE214&gt;1970,6,IF(BE214&gt;1960,7,IF(BE214&gt;1958,8,IF(BE214&gt;1953,9,10))))))))))</f>
        <v>1</v>
      </c>
      <c r="BG214" s="100">
        <v>10.95</v>
      </c>
      <c r="BH214" t="s">
        <v>121</v>
      </c>
      <c r="BI214" t="s">
        <v>122</v>
      </c>
    </row>
    <row r="215" spans="1:61" ht="11.25" customHeight="1" x14ac:dyDescent="0.2">
      <c r="A215" s="55" t="s">
        <v>288</v>
      </c>
      <c r="B215" s="55" t="s">
        <v>289</v>
      </c>
      <c r="C215" s="156" t="s">
        <v>263</v>
      </c>
      <c r="D215" s="98" t="s">
        <v>264</v>
      </c>
      <c r="E215" s="157">
        <v>29</v>
      </c>
      <c r="F215" s="2">
        <v>129</v>
      </c>
      <c r="G215" s="2" t="s">
        <v>119</v>
      </c>
      <c r="H215" s="2" t="s">
        <v>146</v>
      </c>
      <c r="I215" s="100">
        <v>38.049999999999997</v>
      </c>
      <c r="J215" s="101">
        <f>(M215/I215)*100</f>
        <v>5.8869908015768733</v>
      </c>
      <c r="K215" s="104">
        <v>0.56000000000000005</v>
      </c>
      <c r="L215" s="71">
        <v>4</v>
      </c>
      <c r="M215" s="28">
        <f>K215*L215</f>
        <v>2.2400000000000002</v>
      </c>
      <c r="N215" s="103" t="s">
        <v>205</v>
      </c>
      <c r="O215" s="104">
        <v>0.55000000000000004</v>
      </c>
      <c r="P215" s="158">
        <v>46234</v>
      </c>
      <c r="Q215" s="158">
        <v>46248</v>
      </c>
      <c r="R215" s="28">
        <f>(K215-O215)/O215*100</f>
        <v>1.8181818181818195</v>
      </c>
      <c r="S215" s="105">
        <f>IF(INDEX(Historical!$D$7:$D1255,MATCH(B215,Historical!$B$7:$B$1062,0))=0,"n/a",(INDEX(Historical!$C$7:$C$1062,MATCH(B215,Historical!$B$7:$B$1062,0))/INDEX(Historical!$D$7:$D$1062,MATCH(B215,Historical!$B$7:$B$1062,0))-1)*100)</f>
        <v>3.8461538461538547</v>
      </c>
      <c r="T215" s="105">
        <f>IF(INDEX(Historical!$F$7:$F$1062,MATCH(B215,Historical!$B$7:$B$1062,0))=0,"n/a",((INDEX(Historical!$C$7:$C$1062,MATCH(B215,Historical!$B$7:$B$1062,0))/INDEX(Historical!$F$7:$F$1062,MATCH(B215,Historical!$B$7:$B$1062,0)))^(1/3)-1)*100)</f>
        <v>4.7366391660347285</v>
      </c>
      <c r="U215" s="105">
        <f>IF(INDEX(Historical!$H$7:$H$1062,MATCH(B215,Historical!$B$7:$B$1062,0))=0,"n/a",((INDEX(Historical!$C$7:$C$1062,MATCH(B215,Historical!$B$7:$B$1062,0))/INDEX(Historical!$H$7:$H$1062,MATCH(B215,Historical!$B$7:$B$1062,0)))^(1/5)-1)*100)</f>
        <v>3.9457530185000644</v>
      </c>
      <c r="V215" s="105">
        <f>IF(INDEX(Historical!$M$7:$M$1062,MATCH(B215,Historical!$B$7:$B$1062,0))=0,"n/a",((INDEX(Historical!$C$7:$C$1062,MATCH(B215,Historical!$B$7:$B$1062,0))/INDEX(Historical!$M$7:$M$1062,MATCH(B215,Historical!$B$7:$B$1062,0)))^(1/10)-1)*100)</f>
        <v>3.6448387931322657</v>
      </c>
      <c r="W215" s="106">
        <f>IF(OR(U215&lt;=0,U215="n/a",V215&lt;=0,V215="n/a"),"n/a",U215/V215)</f>
        <v>1.0825589943606813</v>
      </c>
      <c r="X215" s="107">
        <f>IF(OR(AJ215&lt;=0,AJ215="n/a",U215&lt;=0,U215="n/a"),"n/a",U215/AJ215)</f>
        <v>0.43217448176342432</v>
      </c>
      <c r="Y215" s="123"/>
      <c r="Z215" s="101">
        <f>IF(OR(AC215&lt;0.01,AC215="n/a"),"n/a",M215/AC215*100)</f>
        <v>77.777777777777786</v>
      </c>
      <c r="AA215" s="109">
        <f>IF(OR(AC215&lt;0.01,AC215="n/a"),"n/a",I215/AC215)</f>
        <v>13.211805555555555</v>
      </c>
      <c r="AB215" s="71">
        <v>12</v>
      </c>
      <c r="AC215" s="100">
        <v>2.88</v>
      </c>
      <c r="AD215" s="100">
        <v>1.35</v>
      </c>
      <c r="AE215" s="100">
        <v>1.42</v>
      </c>
      <c r="AF215" s="100">
        <v>2.79</v>
      </c>
      <c r="AG215" s="100">
        <v>20.010000000000002</v>
      </c>
      <c r="AH215" s="100">
        <v>8.75</v>
      </c>
      <c r="AI215" s="100">
        <v>10.130000000000001</v>
      </c>
      <c r="AJ215" s="100">
        <v>9.1300000000000008</v>
      </c>
      <c r="AK215" s="100">
        <v>8.83</v>
      </c>
      <c r="AL215" s="100">
        <v>82320</v>
      </c>
      <c r="AM215" s="100">
        <v>33.36</v>
      </c>
      <c r="AN215" s="100">
        <v>1.1399999999999999</v>
      </c>
      <c r="AO215" s="110">
        <f>IF(U215="n/a","n/a",IF(AA215&lt;0,"n/a",IF(AA215="n/a","n/a",J215+U215-AA215)))</f>
        <v>-3.3790617354786168</v>
      </c>
      <c r="AP215" s="111">
        <f>IF(U215="n/a","n/a",J215+U215)</f>
        <v>9.8327438200769386</v>
      </c>
      <c r="AQ215" s="112">
        <f>IF(OR(AC215&lt;0.01,AC215="n/a",AF215="n/a"),"n/a",(I215/SQRT(22.5*AC215*(I215/AF215))-1)*100)</f>
        <v>27.994683049292668</v>
      </c>
      <c r="AR215" s="101">
        <f>INDEX(Historical!$C$7:$C$1063,MATCH(B215,Historical!$B$7:$B$1063,0))*IF(AH215="n/a",1.03,IF(AH215&lt;0,1.01,IF(AH215&gt;10,1.1,(1+AH215/100))))</f>
        <v>2.3489999999999998</v>
      </c>
      <c r="AS215" s="109">
        <f>IF($AI215="n/a",1.03*AR215,IF($AI215&lt;0,1.01*AR215,IF($AI215&gt;10,1.1*AR215,(1+$AI215/100)*AR215)))</f>
        <v>2.5838999999999999</v>
      </c>
      <c r="AT215" s="109">
        <f>IF($AK215="n/a",1.03*AS215,IF($AK215&lt;0,1.01*AS215,IF($AK215&gt;10,1.1*AS215,(1+$AK215/100)*AS215)))</f>
        <v>2.8120583699999999</v>
      </c>
      <c r="AU215" s="109">
        <f>IF($AK215="n/a",1.03*AT215,IF($AK215&lt;0,1.01*AT215,IF($AK215&gt;10,1.1*AT215,(1+$AK215/100)*AT215)))</f>
        <v>3.0603631240709999</v>
      </c>
      <c r="AV215" s="109">
        <f>IF($AK215="n/a",1.03*AU215,IF($AK215&lt;0,1.01*AU215,IF($AK215&gt;10,1.1*AU215,(1+$AK215/100)*AU215)))</f>
        <v>3.3305931879264694</v>
      </c>
      <c r="AW215" s="109">
        <f>SUM(AR215:AV215)</f>
        <v>14.13591468199747</v>
      </c>
      <c r="AX215" s="113">
        <f>AW215/I215*100</f>
        <v>37.150892725354716</v>
      </c>
      <c r="AY215" s="100">
        <v>0.47</v>
      </c>
      <c r="AZ215" s="100">
        <v>26.790000000000003</v>
      </c>
      <c r="BA215" s="100">
        <v>-5.27</v>
      </c>
      <c r="BB215" s="100">
        <v>1.05</v>
      </c>
      <c r="BC215" s="100">
        <v>7.5600000000000005</v>
      </c>
      <c r="BE215" s="12">
        <v>1998</v>
      </c>
      <c r="BF215" s="12">
        <f>IF(BE215&gt;2020,0,IF(BE215&gt;2008,1,IF(BE215&gt;2001,2,IF(BE215&gt;1990,3,IF(BE215&gt;1980,4,IF(BE215&gt;1973,5,IF(BE215&gt;1970,6,IF(BE215&gt;1960,7,IF(BE215&gt;1958,8,IF(BE215&gt;1953,9,10))))))))))</f>
        <v>3</v>
      </c>
      <c r="BG215" s="100">
        <v>7.4899999999999993</v>
      </c>
      <c r="BH215" t="s">
        <v>121</v>
      </c>
      <c r="BI215" t="s">
        <v>290</v>
      </c>
    </row>
    <row r="216" spans="1:61" ht="11.25" customHeight="1" x14ac:dyDescent="0.2">
      <c r="A216" s="146" t="s">
        <v>2864</v>
      </c>
      <c r="B216" s="55" t="s">
        <v>2865</v>
      </c>
      <c r="C216" s="156" t="s">
        <v>300</v>
      </c>
      <c r="D216" s="98" t="s">
        <v>612</v>
      </c>
      <c r="E216" s="157">
        <v>5</v>
      </c>
      <c r="F216" s="2">
        <v>710</v>
      </c>
      <c r="G216" s="2" t="s">
        <v>146</v>
      </c>
      <c r="H216" s="2" t="s">
        <v>146</v>
      </c>
      <c r="I216" s="100">
        <v>62.07</v>
      </c>
      <c r="J216" s="101">
        <f>(M216/I216)*100</f>
        <v>5.9932334461092314</v>
      </c>
      <c r="K216" s="104">
        <v>0.31</v>
      </c>
      <c r="L216" s="71">
        <v>12</v>
      </c>
      <c r="M216" s="28">
        <f>K216*L216</f>
        <v>3.7199999999999998</v>
      </c>
      <c r="N216" s="103" t="s">
        <v>562</v>
      </c>
      <c r="O216" s="104">
        <v>0.29499999999999998</v>
      </c>
      <c r="P216" s="158">
        <v>46112</v>
      </c>
      <c r="Q216" s="158">
        <v>46127</v>
      </c>
      <c r="R216" s="28">
        <f>(K216-O216)/O216*100</f>
        <v>5.0847457627118686</v>
      </c>
      <c r="S216" s="105">
        <f>IF(INDEX(Historical!$D$7:$D1736,MATCH(B216,Historical!$B$7:$B$1062,0))=0,"n/a",(INDEX(Historical!$C$7:$C$1062,MATCH(B216,Historical!$B$7:$B$1062,0))/INDEX(Historical!$D$7:$D$1062,MATCH(B216,Historical!$B$7:$B$1062,0))-1)*100)</f>
        <v>3.539823008849563</v>
      </c>
      <c r="T216" s="105">
        <f>IF(INDEX(Historical!$F$7:$F$1062,MATCH(B216,Historical!$B$7:$B$1062,0))=0,"n/a",((INDEX(Historical!$C$7:$C$1062,MATCH(B216,Historical!$B$7:$B$1062,0))/INDEX(Historical!$F$7:$F$1062,MATCH(B216,Historical!$B$7:$B$1062,0)))^(1/3)-1)*100)</f>
        <v>2.8629872402034851</v>
      </c>
      <c r="U216" s="105">
        <f>IF(INDEX(Historical!$H$7:$H$1062,MATCH(B216,Historical!$B$7:$B$1062,0))=0,"n/a",((INDEX(Historical!$C$7:$C$1062,MATCH(B216,Historical!$B$7:$B$1062,0))/INDEX(Historical!$H$7:$H$1062,MATCH(B216,Historical!$B$7:$B$1062,0)))^(1/5)-1)*100)</f>
        <v>13.179836563100178</v>
      </c>
      <c r="V216" s="105">
        <f>IF(INDEX(Historical!$M$7:$M$1062,MATCH(B216,Historical!$B$7:$B$1062,0))=0,"n/a",((INDEX(Historical!$C$7:$C$1062,MATCH(B216,Historical!$B$7:$B$1062,0))/INDEX(Historical!$M$7:$M$1062,MATCH(B216,Historical!$B$7:$B$1062,0)))^(1/10)-1)*100)</f>
        <v>-0.28742629700316824</v>
      </c>
      <c r="W216" s="106" t="str">
        <f>IF(OR(U216&lt;=0,U216="n/a",V216&lt;=0,V216="n/a"),"n/a",U216/V216)</f>
        <v>n/a</v>
      </c>
      <c r="X216" s="107" t="str">
        <f>IF(OR(AJ216&lt;=0,AJ216="n/a",U216&lt;=0,U216="n/a"),"n/a",U216/AJ216)</f>
        <v>n/a</v>
      </c>
      <c r="Y216" s="159"/>
      <c r="Z216" s="101">
        <f>IF(OR(AC216&lt;0.01,AC216="n/a"),"n/a",M216/AC216*100)</f>
        <v>119.61414790996785</v>
      </c>
      <c r="AA216" s="109">
        <f>IF(OR(AC216&lt;0.01,AC216="n/a"),"n/a",I216/AC216)</f>
        <v>19.958199356913184</v>
      </c>
      <c r="AB216" s="71">
        <v>12</v>
      </c>
      <c r="AC216" s="100">
        <v>3.11</v>
      </c>
      <c r="AD216" s="100" t="s">
        <v>142</v>
      </c>
      <c r="AE216" s="100">
        <v>6.39</v>
      </c>
      <c r="AF216" s="100">
        <v>2.06</v>
      </c>
      <c r="AG216" s="100">
        <v>11.35</v>
      </c>
      <c r="AH216" s="100">
        <v>-7.32</v>
      </c>
      <c r="AI216" s="100">
        <v>1.1599999999999999</v>
      </c>
      <c r="AJ216" s="100" t="s">
        <v>142</v>
      </c>
      <c r="AK216" s="100">
        <v>-0.22999999999999998</v>
      </c>
      <c r="AL216" s="100">
        <v>4750</v>
      </c>
      <c r="AM216" s="100">
        <v>2.4699999999999998</v>
      </c>
      <c r="AN216" s="100">
        <v>1.53</v>
      </c>
      <c r="AO216" s="110">
        <f>IF(U216="n/a","n/a",IF(AA216&lt;0,"n/a",IF(AA216="n/a","n/a",J216+U216-AA216)))</f>
        <v>-0.78512934770377285</v>
      </c>
      <c r="AP216" s="111">
        <f>IF(U216="n/a","n/a",J216+U216)</f>
        <v>19.173070009209411</v>
      </c>
      <c r="AQ216" s="112">
        <f>IF(OR(AC216&lt;0.01,AC216="n/a",AF216="n/a"),"n/a",(I216/SQRT(22.5*AC216*(I216/AF216))-1)*100)</f>
        <v>35.177070171339267</v>
      </c>
      <c r="AR216" s="101">
        <f>INDEX(Historical!$C$7:$C$1063,MATCH(B216,Historical!$B$7:$B$1063,0))*IF(AH216="n/a",1.03,IF(AH216&lt;0,1.01,IF(AH216&gt;10,1.1,(1+AH216/100))))</f>
        <v>3.5451000000000001</v>
      </c>
      <c r="AS216" s="109">
        <f>IF($AI216="n/a",1.03*AR216,IF($AI216&lt;0,1.01*AR216,IF($AI216&gt;10,1.1*AR216,(1+$AI216/100)*AR216)))</f>
        <v>3.5862231600000003</v>
      </c>
      <c r="AT216" s="109">
        <f>IF($AK216="n/a",1.03*AS216,IF($AK216&lt;0,1.01*AS216,IF($AK216&gt;10,1.1*AS216,(1+$AK216/100)*AS216)))</f>
        <v>3.6220853916000002</v>
      </c>
      <c r="AU216" s="109">
        <f>IF($AK216="n/a",1.03*AT216,IF($AK216&lt;0,1.01*AT216,IF($AK216&gt;10,1.1*AT216,(1+$AK216/100)*AT216)))</f>
        <v>3.658306245516</v>
      </c>
      <c r="AV216" s="109">
        <f>IF($AK216="n/a",1.03*AU216,IF($AK216&lt;0,1.01*AU216,IF($AK216&gt;10,1.1*AU216,(1+$AK216/100)*AU216)))</f>
        <v>3.69488930797116</v>
      </c>
      <c r="AW216" s="109">
        <f>SUM(AR216:AV216)</f>
        <v>18.106604105087161</v>
      </c>
      <c r="AX216" s="113">
        <f>AW216/I216*100</f>
        <v>29.171264870448137</v>
      </c>
      <c r="AY216" s="718">
        <v>1.01</v>
      </c>
      <c r="AZ216" s="100">
        <v>29.03</v>
      </c>
      <c r="BA216" s="100">
        <v>-4.46</v>
      </c>
      <c r="BB216" s="100">
        <v>4.21</v>
      </c>
      <c r="BC216" s="100">
        <v>12.27</v>
      </c>
      <c r="BE216" s="12">
        <v>2022</v>
      </c>
      <c r="BF216" s="12">
        <f>IF(BE216&gt;2020,0,IF(BE216&gt;2008,1,IF(BE216&gt;2001,2,IF(BE216&gt;1990,3,IF(BE216&gt;1980,4,IF(BE216&gt;1973,5,IF(BE216&gt;1970,6,IF(BE216&gt;1960,7,IF(BE216&gt;1958,8,IF(BE216&gt;1953,9,10))))))))))</f>
        <v>0</v>
      </c>
      <c r="BG216" s="100">
        <v>4.53</v>
      </c>
      <c r="BH216" s="55" t="s">
        <v>121</v>
      </c>
      <c r="BI216" s="55" t="s">
        <v>302</v>
      </c>
    </row>
    <row r="217" spans="1:61" ht="11.25" customHeight="1" x14ac:dyDescent="0.2">
      <c r="A217" s="55" t="s">
        <v>1453</v>
      </c>
      <c r="B217" s="55" t="s">
        <v>1454</v>
      </c>
      <c r="C217" s="156" t="s">
        <v>300</v>
      </c>
      <c r="D217" s="98" t="s">
        <v>1402</v>
      </c>
      <c r="E217" s="157">
        <v>9</v>
      </c>
      <c r="F217" s="2">
        <v>556</v>
      </c>
      <c r="G217" s="2" t="s">
        <v>146</v>
      </c>
      <c r="H217" s="2" t="s">
        <v>146</v>
      </c>
      <c r="I217" s="100">
        <v>31.29</v>
      </c>
      <c r="J217" s="101">
        <f>(M217/I217)*100</f>
        <v>4.0907638223074461</v>
      </c>
      <c r="K217" s="104">
        <v>0.32</v>
      </c>
      <c r="L217" s="71">
        <v>4</v>
      </c>
      <c r="M217" s="28">
        <f>K217*L217</f>
        <v>1.28</v>
      </c>
      <c r="N217" s="103" t="s">
        <v>395</v>
      </c>
      <c r="O217" s="104">
        <v>0.31</v>
      </c>
      <c r="P217" s="158">
        <v>46203</v>
      </c>
      <c r="Q217" s="158">
        <v>46217</v>
      </c>
      <c r="R217" s="28">
        <f>(K217-O217)/O217*100</f>
        <v>3.2258064516129057</v>
      </c>
      <c r="S217" s="105">
        <f>IF(INDEX(Historical!$D$7:$D1256,MATCH(B217,Historical!$B$7:$B$1062,0))=0,"n/a",(INDEX(Historical!$C$7:$C$1062,MATCH(B217,Historical!$B$7:$B$1062,0))/INDEX(Historical!$D$7:$D$1062,MATCH(B217,Historical!$B$7:$B$1062,0))-1)*100)</f>
        <v>3.4782608695652195</v>
      </c>
      <c r="T217" s="105">
        <f>IF(INDEX(Historical!$F$7:$F$1062,MATCH(B217,Historical!$B$7:$B$1062,0))=0,"n/a",((INDEX(Historical!$C$7:$C$1062,MATCH(B217,Historical!$B$7:$B$1062,0))/INDEX(Historical!$F$7:$F$1062,MATCH(B217,Historical!$B$7:$B$1062,0)))^(1/3)-1)*100)</f>
        <v>3.9314609252725896</v>
      </c>
      <c r="U217" s="105">
        <f>IF(INDEX(Historical!$H$7:$H$1062,MATCH(B217,Historical!$B$7:$B$1062,0))=0,"n/a",((INDEX(Historical!$C$7:$C$1062,MATCH(B217,Historical!$B$7:$B$1062,0))/INDEX(Historical!$H$7:$H$1062,MATCH(B217,Historical!$B$7:$B$1062,0)))^(1/5)-1)*100)</f>
        <v>5.2814425168131063</v>
      </c>
      <c r="V217" s="105" t="str">
        <f>IF(INDEX(Historical!$M$7:$M$1062,MATCH(B217,Historical!$B$7:$B$1062,0))=0,"n/a",((INDEX(Historical!$C$7:$C$1062,MATCH(B217,Historical!$B$7:$B$1062,0))/INDEX(Historical!$M$7:$M$1062,MATCH(B217,Historical!$B$7:$B$1062,0)))^(1/10)-1)*100)</f>
        <v>n/a</v>
      </c>
      <c r="W217" s="106" t="str">
        <f>IF(OR(U217&lt;=0,U217="n/a",V217&lt;=0,V217="n/a"),"n/a",U217/V217)</f>
        <v>n/a</v>
      </c>
      <c r="X217" s="107">
        <f>IF(OR(AJ217&lt;=0,AJ217="n/a",U217&lt;=0,U217="n/a"),"n/a",U217/AJ217)</f>
        <v>1.3134322739581475E-2</v>
      </c>
      <c r="Y217" s="165"/>
      <c r="Z217" s="101">
        <f>IF(OR(AC217&lt;0.01,AC217="n/a"),"n/a",M217/AC217*100)</f>
        <v>99.224806201550393</v>
      </c>
      <c r="AA217" s="109">
        <f>IF(OR(AC217&lt;0.01,AC217="n/a"),"n/a",I217/AC217)</f>
        <v>24.255813953488371</v>
      </c>
      <c r="AB217" s="71">
        <v>12</v>
      </c>
      <c r="AC217" s="100">
        <v>1.29</v>
      </c>
      <c r="AD217" s="100">
        <v>5.1100000000000003</v>
      </c>
      <c r="AE217" s="100">
        <v>10.94</v>
      </c>
      <c r="AF217" s="100">
        <v>1.54</v>
      </c>
      <c r="AG217" s="100">
        <v>6.5</v>
      </c>
      <c r="AH217" s="100">
        <v>3.17</v>
      </c>
      <c r="AI217" s="100">
        <v>7.12</v>
      </c>
      <c r="AJ217" s="100">
        <v>402.10999999999996</v>
      </c>
      <c r="AK217" s="100">
        <v>4.33</v>
      </c>
      <c r="AL217" s="100">
        <v>6820</v>
      </c>
      <c r="AM217" s="100">
        <v>0.59</v>
      </c>
      <c r="AN217" s="100">
        <v>0.66</v>
      </c>
      <c r="AO217" s="110">
        <f>IF(U217="n/a","n/a",IF(AA217&lt;0,"n/a",IF(AA217="n/a","n/a",J217+U217-AA217)))</f>
        <v>-14.883607614367818</v>
      </c>
      <c r="AP217" s="111">
        <f>IF(U217="n/a","n/a",J217+U217)</f>
        <v>9.3722063391205523</v>
      </c>
      <c r="AQ217" s="112">
        <f>IF(OR(AC217&lt;0.01,AC217="n/a",AF217="n/a"),"n/a",(I217/SQRT(22.5*AC217*(I217/AF217))-1)*100)</f>
        <v>28.847805980323749</v>
      </c>
      <c r="AR217" s="101">
        <f>INDEX(Historical!$C$7:$C$1063,MATCH(B217,Historical!$B$7:$B$1063,0))*IF(AH217="n/a",1.03,IF(AH217&lt;0,1.01,IF(AH217&gt;10,1.1,(1+AH217/100))))</f>
        <v>1.2277230000000001</v>
      </c>
      <c r="AS217" s="109">
        <f>IF($AI217="n/a",1.03*AR217,IF($AI217&lt;0,1.01*AR217,IF($AI217&gt;10,1.1*AR217,(1+$AI217/100)*AR217)))</f>
        <v>1.3151368776000001</v>
      </c>
      <c r="AT217" s="109">
        <f>IF($AK217="n/a",1.03*AS217,IF($AK217&lt;0,1.01*AS217,IF($AK217&gt;10,1.1*AS217,(1+$AK217/100)*AS217)))</f>
        <v>1.3720823044000801</v>
      </c>
      <c r="AU217" s="109">
        <f>IF($AK217="n/a",1.03*AT217,IF($AK217&lt;0,1.01*AT217,IF($AK217&gt;10,1.1*AT217,(1+$AK217/100)*AT217)))</f>
        <v>1.4314934681806033</v>
      </c>
      <c r="AV217" s="109">
        <f>IF($AK217="n/a",1.03*AU217,IF($AK217&lt;0,1.01*AU217,IF($AK217&gt;10,1.1*AU217,(1+$AK217/100)*AU217)))</f>
        <v>1.4934771353528233</v>
      </c>
      <c r="AW217" s="109">
        <f>SUM(AR217:AV217)</f>
        <v>6.8399127855335076</v>
      </c>
      <c r="AX217" s="113">
        <f>AW217/I217*100</f>
        <v>21.859740445936428</v>
      </c>
      <c r="AY217" s="100">
        <v>0.89</v>
      </c>
      <c r="AZ217" s="100">
        <v>8.08</v>
      </c>
      <c r="BA217" s="100">
        <v>-9.9</v>
      </c>
      <c r="BB217" s="100">
        <v>0.86999999999999988</v>
      </c>
      <c r="BC217" s="100">
        <v>0.24</v>
      </c>
      <c r="BE217" s="12">
        <v>2018</v>
      </c>
      <c r="BF217" s="12">
        <f>IF(BE217&gt;2020,0,IF(BE217&gt;2008,1,IF(BE217&gt;2001,2,IF(BE217&gt;1990,3,IF(BE217&gt;1980,4,IF(BE217&gt;1973,5,IF(BE217&gt;1970,6,IF(BE217&gt;1960,7,IF(BE217&gt;1958,8,IF(BE217&gt;1953,9,10))))))))))</f>
        <v>1</v>
      </c>
      <c r="BG217" s="100">
        <v>3.8899999999999997</v>
      </c>
      <c r="BH217" t="s">
        <v>121</v>
      </c>
      <c r="BI217" t="s">
        <v>302</v>
      </c>
    </row>
    <row r="218" spans="1:61" ht="11.25" customHeight="1" x14ac:dyDescent="0.2">
      <c r="A218" s="146" t="s">
        <v>5629</v>
      </c>
      <c r="B218" s="55" t="s">
        <v>5622</v>
      </c>
      <c r="C218" s="156" t="s">
        <v>134</v>
      </c>
      <c r="D218" s="98" t="s">
        <v>157</v>
      </c>
      <c r="E218" s="157">
        <v>5</v>
      </c>
      <c r="F218" s="2">
        <v>686</v>
      </c>
      <c r="G218" s="2"/>
      <c r="H218" s="2"/>
      <c r="I218" s="100">
        <v>50.68</v>
      </c>
      <c r="J218" s="101">
        <f>(M218/I218)*100</f>
        <v>1.420678768745067</v>
      </c>
      <c r="K218" s="104">
        <v>0.18</v>
      </c>
      <c r="L218" s="71">
        <v>4</v>
      </c>
      <c r="M218" s="28">
        <f>K218*L218</f>
        <v>0.72</v>
      </c>
      <c r="N218" s="103" t="s">
        <v>209</v>
      </c>
      <c r="O218" s="104">
        <v>0.15</v>
      </c>
      <c r="P218" s="158">
        <v>45930</v>
      </c>
      <c r="Q218" s="158">
        <v>45945</v>
      </c>
      <c r="R218" s="28">
        <f>(K218-O218)/O218*100</f>
        <v>20</v>
      </c>
      <c r="S218" s="105">
        <f>IF(INDEX(Historical!$D$7:$D1730,MATCH(B218,Historical!$B$7:$B$1062,0))=0,"n/a",(INDEX(Historical!$C$7:$C$1062,MATCH(B218,Historical!$B$7:$B$1062,0))/INDEX(Historical!$D$7:$D$1062,MATCH(B218,Historical!$B$7:$B$1062,0))-1)*100)</f>
        <v>22.222222222222211</v>
      </c>
      <c r="T218" s="105">
        <f>IF(INDEX(Historical!$F$7:$F$1062,MATCH(B218,Historical!$B$7:$B$1062,0))=0,"n/a",((INDEX(Historical!$C$7:$C$1062,MATCH(B218,Historical!$B$7:$B$1062,0))/INDEX(Historical!$F$7:$F$1062,MATCH(B218,Historical!$B$7:$B$1062,0)))^(1/3)-1)*100)</f>
        <v>22.390341034166038</v>
      </c>
      <c r="U218" s="105" t="str">
        <f>IF(INDEX(Historical!$H$7:$H$1062,MATCH(B218,Historical!$B$7:$B$1062,0))=0,"n/a",((INDEX(Historical!$C$7:$C$1062,MATCH(B218,Historical!$B$7:$B$1062,0))/INDEX(Historical!$H$7:$H$1062,MATCH(B218,Historical!$B$7:$B$1062,0)))^(1/5)-1)*100)</f>
        <v>n/a</v>
      </c>
      <c r="V218" s="105" t="str">
        <f>IF(INDEX(Historical!$M$7:$M$1062,MATCH(B218,Historical!$B$7:$B$1062,0))=0,"n/a",((INDEX(Historical!$C$7:$C$1062,MATCH(B218,Historical!$B$7:$B$1062,0))/INDEX(Historical!$M$7:$M$1062,MATCH(B218,Historical!$B$7:$B$1062,0)))^(1/10)-1)*100)</f>
        <v>n/a</v>
      </c>
      <c r="W218" s="106" t="str">
        <f>IF(OR(U218&lt;=0,U218="n/a",V218&lt;=0,V218="n/a"),"n/a",U218/V218)</f>
        <v>n/a</v>
      </c>
      <c r="X218" s="107" t="str">
        <f>IF(OR(AJ218&lt;=0,AJ218="n/a",U218&lt;=0,U218="n/a"),"n/a",U218/AJ218)</f>
        <v>n/a</v>
      </c>
      <c r="Y218" s="159"/>
      <c r="Z218" s="101">
        <f>IF(OR(AC218&lt;0.01,AC218="n/a"),"n/a",M218/AC218*100)</f>
        <v>43.113772455089823</v>
      </c>
      <c r="AA218" s="109">
        <f>IF(OR(AC218&lt;0.01,AC218="n/a"),"n/a",I218/AC218)</f>
        <v>30.347305389221557</v>
      </c>
      <c r="AB218" s="71">
        <v>12</v>
      </c>
      <c r="AC218" s="100">
        <v>1.67</v>
      </c>
      <c r="AD218" s="100" t="s">
        <v>142</v>
      </c>
      <c r="AE218" s="100">
        <v>2.76</v>
      </c>
      <c r="AF218" s="100">
        <v>1.26</v>
      </c>
      <c r="AG218" s="100">
        <v>4.9000000000000004</v>
      </c>
      <c r="AH218" s="100">
        <v>279.78999999999996</v>
      </c>
      <c r="AI218" s="100">
        <v>12.42</v>
      </c>
      <c r="AJ218" s="100" t="s">
        <v>142</v>
      </c>
      <c r="AK218" s="100" t="s">
        <v>142</v>
      </c>
      <c r="AL218" s="100">
        <v>1050</v>
      </c>
      <c r="AM218" s="100">
        <v>19.07</v>
      </c>
      <c r="AN218" s="100">
        <v>0.65</v>
      </c>
      <c r="AO218" s="110" t="str">
        <f>IF(U218="n/a","n/a",IF(AA218&lt;0,"n/a",IF(AA218="n/a","n/a",J218+U218-AA218)))</f>
        <v>n/a</v>
      </c>
      <c r="AP218" s="111" t="str">
        <f>IF(U218="n/a","n/a",J218+U218)</f>
        <v>n/a</v>
      </c>
      <c r="AQ218" s="112">
        <f>IF(OR(AC218&lt;0.01,AC218="n/a",AF218="n/a"),"n/a",(I218/SQRT(22.5*AC218*(I218/AF218))-1)*100)</f>
        <v>30.362920410537253</v>
      </c>
      <c r="AR218" s="101">
        <f>INDEX(Historical!$C$7:$C$1063,MATCH(B218,Historical!$B$7:$B$1063,0))*IF(AH218="n/a",1.03,IF(AH218&lt;0,1.01,IF(AH218&gt;10,1.1,(1+AH218/100))))</f>
        <v>0.72600000000000009</v>
      </c>
      <c r="AS218" s="109">
        <f>IF($AI218="n/a",1.03*AR218,IF($AI218&lt;0,1.01*AR218,IF($AI218&gt;10,1.1*AR218,(1+$AI218/100)*AR218)))</f>
        <v>0.7986000000000002</v>
      </c>
      <c r="AT218" s="109">
        <f>IF($AK218="n/a",1.03*AS218,IF($AK218&lt;0,1.01*AS218,IF($AK218&gt;10,1.1*AS218,(1+$AK218/100)*AS218)))</f>
        <v>0.82255800000000023</v>
      </c>
      <c r="AU218" s="109">
        <f>IF($AK218="n/a",1.03*AT218,IF($AK218&lt;0,1.01*AT218,IF($AK218&gt;10,1.1*AT218,(1+$AK218/100)*AT218)))</f>
        <v>0.84723474000000021</v>
      </c>
      <c r="AV218" s="109">
        <f>IF($AK218="n/a",1.03*AU218,IF($AK218&lt;0,1.01*AU218,IF($AK218&gt;10,1.1*AU218,(1+$AK218/100)*AU218)))</f>
        <v>0.87265178220000028</v>
      </c>
      <c r="AW218" s="109">
        <f>SUM(AR218:AV218)</f>
        <v>4.0670445222000016</v>
      </c>
      <c r="AX218" s="113">
        <f>AW218/I218*100</f>
        <v>8.0249497280978712</v>
      </c>
      <c r="AY218" s="718">
        <v>0.78</v>
      </c>
      <c r="AZ218" s="100">
        <v>40.630000000000003</v>
      </c>
      <c r="BA218" s="100">
        <v>-2.0299999999999998</v>
      </c>
      <c r="BB218" s="100">
        <v>5.17</v>
      </c>
      <c r="BC218" s="100">
        <v>11.34</v>
      </c>
      <c r="BE218" s="12">
        <v>2021</v>
      </c>
      <c r="BF218" s="12">
        <f>IF(BE218&gt;2020,0,IF(BE218&gt;2008,1,IF(BE218&gt;2001,2,IF(BE218&gt;1990,3,IF(BE218&gt;1980,4,IF(BE218&gt;1973,5,IF(BE218&gt;1970,6,IF(BE218&gt;1960,7,IF(BE218&gt;1958,8,IF(BE218&gt;1953,9,10))))))))))</f>
        <v>0</v>
      </c>
      <c r="BG218" s="100">
        <v>0.54999999999999993</v>
      </c>
      <c r="BH218" s="55" t="s">
        <v>121</v>
      </c>
      <c r="BI218" s="55" t="s">
        <v>122</v>
      </c>
    </row>
    <row r="219" spans="1:61" ht="11.25" customHeight="1" x14ac:dyDescent="0.2">
      <c r="A219" s="116" t="s">
        <v>1455</v>
      </c>
      <c r="B219" s="55" t="s">
        <v>1456</v>
      </c>
      <c r="C219" s="156" t="s">
        <v>134</v>
      </c>
      <c r="D219" s="98" t="s">
        <v>145</v>
      </c>
      <c r="E219" s="157">
        <v>9</v>
      </c>
      <c r="F219" s="2">
        <v>553</v>
      </c>
      <c r="G219" s="2" t="s">
        <v>146</v>
      </c>
      <c r="H219" s="2" t="s">
        <v>146</v>
      </c>
      <c r="I219" s="100">
        <v>47.65</v>
      </c>
      <c r="J219" s="101">
        <f>(M219/I219)*100</f>
        <v>2.5183630640083945</v>
      </c>
      <c r="K219" s="104">
        <v>0.3</v>
      </c>
      <c r="L219" s="71">
        <v>4</v>
      </c>
      <c r="M219" s="28">
        <f>K219*L219</f>
        <v>1.2</v>
      </c>
      <c r="N219" s="103" t="s">
        <v>395</v>
      </c>
      <c r="O219" s="104">
        <v>0.27</v>
      </c>
      <c r="P219" s="158">
        <v>46174</v>
      </c>
      <c r="Q219" s="158">
        <v>46181</v>
      </c>
      <c r="R219" s="28">
        <f>(K219-O219)/O219*100</f>
        <v>11.1111111111111</v>
      </c>
      <c r="S219" s="105">
        <f>IF(INDEX(Historical!$D$7:$D1257,MATCH(B219,Historical!$B$7:$B$1062,0))=0,"n/a",(INDEX(Historical!$C$7:$C$1062,MATCH(B219,Historical!$B$7:$B$1062,0))/INDEX(Historical!$D$7:$D$1062,MATCH(B219,Historical!$B$7:$B$1062,0))-1)*100)</f>
        <v>11.702127659574479</v>
      </c>
      <c r="T219" s="105">
        <f>IF(INDEX(Historical!$F$7:$F$1062,MATCH(B219,Historical!$B$7:$B$1062,0))=0,"n/a",((INDEX(Historical!$C$7:$C$1062,MATCH(B219,Historical!$B$7:$B$1062,0))/INDEX(Historical!$F$7:$F$1062,MATCH(B219,Historical!$B$7:$B$1062,0)))^(1/3)-1)*100)</f>
        <v>10.415886963424924</v>
      </c>
      <c r="U219" s="105">
        <f>IF(INDEX(Historical!$H$7:$H$1062,MATCH(B219,Historical!$B$7:$B$1062,0))=0,"n/a",((INDEX(Historical!$C$7:$C$1062,MATCH(B219,Historical!$B$7:$B$1062,0))/INDEX(Historical!$H$7:$H$1062,MATCH(B219,Historical!$B$7:$B$1062,0)))^(1/5)-1)*100)</f>
        <v>9.7309332149995154</v>
      </c>
      <c r="V219" s="105" t="str">
        <f>IF(INDEX(Historical!$M$7:$M$1062,MATCH(B219,Historical!$B$7:$B$1062,0))=0,"n/a",((INDEX(Historical!$C$7:$C$1062,MATCH(B219,Historical!$B$7:$B$1062,0))/INDEX(Historical!$M$7:$M$1062,MATCH(B219,Historical!$B$7:$B$1062,0)))^(1/10)-1)*100)</f>
        <v>n/a</v>
      </c>
      <c r="W219" s="106" t="str">
        <f>IF(OR(U219&lt;=0,U219="n/a",V219&lt;=0,V219="n/a"),"n/a",U219/V219)</f>
        <v>n/a</v>
      </c>
      <c r="X219" s="107" t="str">
        <f>IF(OR(AJ219&lt;=0,AJ219="n/a",U219&lt;=0,U219="n/a"),"n/a",U219/AJ219)</f>
        <v>n/a</v>
      </c>
      <c r="Y219" s="165"/>
      <c r="Z219" s="101" t="str">
        <f>IF(OR(AC219&lt;0.01,AC219="n/a"),"n/a",M219/AC219*100)</f>
        <v>n/a</v>
      </c>
      <c r="AA219" s="109" t="str">
        <f>IF(OR(AC219&lt;0.01,AC219="n/a"),"n/a",I219/AC219)</f>
        <v>n/a</v>
      </c>
      <c r="AB219" s="71">
        <v>12</v>
      </c>
      <c r="AC219" s="100">
        <v>-2.85</v>
      </c>
      <c r="AD219" s="100">
        <v>0.23</v>
      </c>
      <c r="AE219" s="100">
        <v>1.08</v>
      </c>
      <c r="AF219" s="100" t="s">
        <v>142</v>
      </c>
      <c r="AG219" s="100">
        <v>-61.480000000000004</v>
      </c>
      <c r="AH219" s="100">
        <v>26.33</v>
      </c>
      <c r="AI219" s="100">
        <v>25.15</v>
      </c>
      <c r="AJ219" s="100">
        <v>-25.44</v>
      </c>
      <c r="AK219" s="100">
        <v>22.99</v>
      </c>
      <c r="AL219" s="100">
        <v>13010</v>
      </c>
      <c r="AM219" s="100">
        <v>0.61</v>
      </c>
      <c r="AN219" s="100">
        <v>14.05</v>
      </c>
      <c r="AO219" s="110" t="str">
        <f>IF(U219="n/a","n/a",IF(AA219&lt;0,"n/a",IF(AA219="n/a","n/a",J219+U219-AA219)))</f>
        <v>n/a</v>
      </c>
      <c r="AP219" s="111">
        <f>IF(U219="n/a","n/a",J219+U219)</f>
        <v>12.249296279007909</v>
      </c>
      <c r="AQ219" s="112" t="str">
        <f>IF(OR(AC219&lt;0.01,AC219="n/a",AF219="n/a"),"n/a",(I219/SQRT(22.5*AC219*(I219/AF219))-1)*100)</f>
        <v>n/a</v>
      </c>
      <c r="AR219" s="101">
        <f>INDEX(Historical!$C$7:$C$1063,MATCH(B219,Historical!$B$7:$B$1063,0))*IF(AH219="n/a",1.03,IF(AH219&lt;0,1.01,IF(AH219&gt;10,1.1,(1+AH219/100))))</f>
        <v>1.1550000000000002</v>
      </c>
      <c r="AS219" s="109">
        <f>IF($AI219="n/a",1.03*AR219,IF($AI219&lt;0,1.01*AR219,IF($AI219&gt;10,1.1*AR219,(1+$AI219/100)*AR219)))</f>
        <v>1.2705000000000004</v>
      </c>
      <c r="AT219" s="109">
        <f>IF($AK219="n/a",1.03*AS219,IF($AK219&lt;0,1.01*AS219,IF($AK219&gt;10,1.1*AS219,(1+$AK219/100)*AS219)))</f>
        <v>1.3975500000000005</v>
      </c>
      <c r="AU219" s="109">
        <f>IF($AK219="n/a",1.03*AT219,IF($AK219&lt;0,1.01*AT219,IF($AK219&gt;10,1.1*AT219,(1+$AK219/100)*AT219)))</f>
        <v>1.5373050000000006</v>
      </c>
      <c r="AV219" s="109">
        <f>IF($AK219="n/a",1.03*AU219,IF($AK219&lt;0,1.01*AU219,IF($AK219&gt;10,1.1*AU219,(1+$AK219/100)*AU219)))</f>
        <v>1.6910355000000008</v>
      </c>
      <c r="AW219" s="109">
        <f>SUM(AR219:AV219)</f>
        <v>7.0513905000000028</v>
      </c>
      <c r="AX219" s="113">
        <f>AW219/I219*100</f>
        <v>14.798301154249744</v>
      </c>
      <c r="AY219" s="100">
        <v>1.08</v>
      </c>
      <c r="AZ219" s="100">
        <v>35.39</v>
      </c>
      <c r="BA219" s="100">
        <v>-13.74</v>
      </c>
      <c r="BB219" s="100">
        <v>5.92</v>
      </c>
      <c r="BC219" s="100">
        <v>7.8100000000000005</v>
      </c>
      <c r="BE219" s="12">
        <v>2018</v>
      </c>
      <c r="BF219" s="12">
        <f>IF(BE219&gt;2020,0,IF(BE219&gt;2008,1,IF(BE219&gt;2001,2,IF(BE219&gt;1990,3,IF(BE219&gt;1980,4,IF(BE219&gt;1973,5,IF(BE219&gt;1970,6,IF(BE219&gt;1960,7,IF(BE219&gt;1958,8,IF(BE219&gt;1953,9,10))))))))))</f>
        <v>1</v>
      </c>
      <c r="BG219" s="100">
        <v>-0.27999999999999997</v>
      </c>
      <c r="BH219" t="s">
        <v>121</v>
      </c>
      <c r="BI219" t="s">
        <v>122</v>
      </c>
    </row>
    <row r="220" spans="1:61" ht="11.25" customHeight="1" x14ac:dyDescent="0.2">
      <c r="A220" s="55" t="s">
        <v>805</v>
      </c>
      <c r="B220" s="55" t="s">
        <v>806</v>
      </c>
      <c r="C220" s="156" t="s">
        <v>300</v>
      </c>
      <c r="D220" s="98" t="s">
        <v>612</v>
      </c>
      <c r="E220" s="157">
        <v>12</v>
      </c>
      <c r="F220" s="2">
        <v>466</v>
      </c>
      <c r="G220" s="2" t="s">
        <v>146</v>
      </c>
      <c r="H220" s="2" t="s">
        <v>146</v>
      </c>
      <c r="I220" s="100">
        <v>1019.28</v>
      </c>
      <c r="J220" s="101">
        <f>(M220/I220)*100</f>
        <v>2.0249587944431364</v>
      </c>
      <c r="K220" s="104">
        <v>5.16</v>
      </c>
      <c r="L220" s="71">
        <v>4</v>
      </c>
      <c r="M220" s="28">
        <f>K220*L220</f>
        <v>20.64</v>
      </c>
      <c r="N220" s="103" t="s">
        <v>312</v>
      </c>
      <c r="O220" s="104">
        <v>4.6900000000000004</v>
      </c>
      <c r="P220" s="158">
        <v>46078</v>
      </c>
      <c r="Q220" s="158">
        <v>46099</v>
      </c>
      <c r="R220" s="28">
        <f>(K220-O220)/O220*100</f>
        <v>10.021321961620464</v>
      </c>
      <c r="S220" s="105">
        <f>IF(INDEX(Historical!$D$7:$D1258,MATCH(B220,Historical!$B$7:$B$1062,0))=0,"n/a",(INDEX(Historical!$C$7:$C$1062,MATCH(B220,Historical!$B$7:$B$1062,0))/INDEX(Historical!$D$7:$D$1062,MATCH(B220,Historical!$B$7:$B$1062,0))-1)*100)</f>
        <v>10.093896713615047</v>
      </c>
      <c r="T220" s="105">
        <f>IF(INDEX(Historical!$F$7:$F$1062,MATCH(B220,Historical!$B$7:$B$1062,0))=0,"n/a",((INDEX(Historical!$C$7:$C$1062,MATCH(B220,Historical!$B$7:$B$1062,0))/INDEX(Historical!$F$7:$F$1062,MATCH(B220,Historical!$B$7:$B$1062,0)))^(1/3)-1)*100)</f>
        <v>14.798721030846384</v>
      </c>
      <c r="U220" s="105">
        <f>IF(INDEX(Historical!$H$7:$H$1062,MATCH(B220,Historical!$B$7:$B$1062,0))=0,"n/a",((INDEX(Historical!$C$7:$C$1062,MATCH(B220,Historical!$B$7:$B$1062,0))/INDEX(Historical!$H$7:$H$1062,MATCH(B220,Historical!$B$7:$B$1062,0)))^(1/5)-1)*100)</f>
        <v>12.010372422372351</v>
      </c>
      <c r="V220" s="105">
        <f>IF(INDEX(Historical!$M$7:$M$1062,MATCH(B220,Historical!$B$7:$B$1062,0))=0,"n/a",((INDEX(Historical!$C$7:$C$1062,MATCH(B220,Historical!$B$7:$B$1062,0))/INDEX(Historical!$M$7:$M$1062,MATCH(B220,Historical!$B$7:$B$1062,0)))^(1/10)-1)*100)</f>
        <v>10.746144019608096</v>
      </c>
      <c r="W220" s="106">
        <f>IF(OR(U220&lt;=0,U220="n/a",V220&lt;=0,V220="n/a"),"n/a",U220/V220)</f>
        <v>1.1176448408338344</v>
      </c>
      <c r="X220" s="107">
        <f>IF(OR(AJ220&lt;=0,AJ220="n/a",U220&lt;=0,U220="n/a"),"n/a",U220/AJ220)</f>
        <v>0.44664828644002796</v>
      </c>
      <c r="Y220" s="165"/>
      <c r="Z220" s="101">
        <f>IF(OR(AC220&lt;0.01,AC220="n/a"),"n/a",M220/AC220*100)</f>
        <v>132.81853281853282</v>
      </c>
      <c r="AA220" s="109">
        <f>IF(OR(AC220&lt;0.01,AC220="n/a"),"n/a",I220/AC220)</f>
        <v>65.590733590733592</v>
      </c>
      <c r="AB220" s="71">
        <v>12</v>
      </c>
      <c r="AC220" s="100">
        <v>15.54</v>
      </c>
      <c r="AD220" s="100">
        <v>3.75</v>
      </c>
      <c r="AE220" s="100">
        <v>10.26</v>
      </c>
      <c r="AF220" s="100">
        <v>6.99</v>
      </c>
      <c r="AG220" s="100">
        <v>10.77</v>
      </c>
      <c r="AH220" s="100">
        <v>25.019999999999996</v>
      </c>
      <c r="AI220" s="100">
        <v>9.49</v>
      </c>
      <c r="AJ220" s="100">
        <v>26.889999999999997</v>
      </c>
      <c r="AK220" s="100">
        <v>14.430000000000001</v>
      </c>
      <c r="AL220" s="100">
        <v>100570</v>
      </c>
      <c r="AM220" s="100">
        <v>0.32</v>
      </c>
      <c r="AN220" s="100">
        <v>1.62</v>
      </c>
      <c r="AO220" s="110">
        <f>IF(U220="n/a","n/a",IF(AA220&lt;0,"n/a",IF(AA220="n/a","n/a",J220+U220-AA220)))</f>
        <v>-51.555402373918106</v>
      </c>
      <c r="AP220" s="111">
        <f>IF(U220="n/a","n/a",J220+U220)</f>
        <v>14.035331216815488</v>
      </c>
      <c r="AQ220" s="112">
        <f>IF(OR(AC220&lt;0.01,AC220="n/a",AF220="n/a"),"n/a",(I220/SQRT(22.5*AC220*(I220/AF220))-1)*100)</f>
        <v>351.4072946780388</v>
      </c>
      <c r="AR220" s="101">
        <f>INDEX(Historical!$C$7:$C$1063,MATCH(B220,Historical!$B$7:$B$1063,0))*IF(AH220="n/a",1.03,IF(AH220&lt;0,1.01,IF(AH220&gt;10,1.1,(1+AH220/100))))</f>
        <v>20.636000000000003</v>
      </c>
      <c r="AS220" s="109">
        <f>IF($AI220="n/a",1.03*AR220,IF($AI220&lt;0,1.01*AR220,IF($AI220&gt;10,1.1*AR220,(1+$AI220/100)*AR220)))</f>
        <v>22.594356400000002</v>
      </c>
      <c r="AT220" s="109">
        <f>IF($AK220="n/a",1.03*AS220,IF($AK220&lt;0,1.01*AS220,IF($AK220&gt;10,1.1*AS220,(1+$AK220/100)*AS220)))</f>
        <v>24.853792040000005</v>
      </c>
      <c r="AU220" s="109">
        <f>IF($AK220="n/a",1.03*AT220,IF($AK220&lt;0,1.01*AT220,IF($AK220&gt;10,1.1*AT220,(1+$AK220/100)*AT220)))</f>
        <v>27.33917124400001</v>
      </c>
      <c r="AV220" s="109">
        <f>IF($AK220="n/a",1.03*AU220,IF($AK220&lt;0,1.01*AU220,IF($AK220&gt;10,1.1*AU220,(1+$AK220/100)*AU220)))</f>
        <v>30.073088368400015</v>
      </c>
      <c r="AW220" s="109">
        <f>SUM(AR220:AV220)</f>
        <v>125.49640805240003</v>
      </c>
      <c r="AX220" s="113">
        <f>AW220/I220*100</f>
        <v>12.312260424260266</v>
      </c>
      <c r="AY220" s="100">
        <v>0.97</v>
      </c>
      <c r="AZ220" s="100">
        <v>41.44</v>
      </c>
      <c r="BA220" s="100">
        <v>-9.69</v>
      </c>
      <c r="BB220" s="100">
        <v>-3.32</v>
      </c>
      <c r="BC220" s="100">
        <v>9.4499999999999993</v>
      </c>
      <c r="BE220" s="12">
        <v>2015</v>
      </c>
      <c r="BF220" s="12">
        <f>IF(BE220&gt;2020,0,IF(BE220&gt;2008,1,IF(BE220&gt;2001,2,IF(BE220&gt;1990,3,IF(BE220&gt;1980,4,IF(BE220&gt;1973,5,IF(BE220&gt;1970,6,IF(BE220&gt;1960,7,IF(BE220&gt;1958,8,IF(BE220&gt;1953,9,10))))))))))</f>
        <v>1</v>
      </c>
      <c r="BG220" s="100">
        <v>3.84</v>
      </c>
      <c r="BH220" t="s">
        <v>121</v>
      </c>
      <c r="BI220" t="s">
        <v>302</v>
      </c>
    </row>
    <row r="221" spans="1:61" ht="11.25" customHeight="1" x14ac:dyDescent="0.2">
      <c r="A221" s="116" t="s">
        <v>1457</v>
      </c>
      <c r="B221" s="55" t="s">
        <v>1458</v>
      </c>
      <c r="C221" s="156" t="s">
        <v>300</v>
      </c>
      <c r="D221" s="98" t="s">
        <v>301</v>
      </c>
      <c r="E221" s="157">
        <v>9</v>
      </c>
      <c r="F221" s="2">
        <v>545</v>
      </c>
      <c r="G221" s="2" t="s">
        <v>146</v>
      </c>
      <c r="H221" s="2" t="s">
        <v>146</v>
      </c>
      <c r="I221" s="100">
        <v>66.45</v>
      </c>
      <c r="J221" s="101">
        <f>(M221/I221)*100</f>
        <v>4.2287434161023327</v>
      </c>
      <c r="K221" s="104">
        <v>0.70250000000000001</v>
      </c>
      <c r="L221" s="71">
        <v>4</v>
      </c>
      <c r="M221" s="28">
        <f>K221*L221</f>
        <v>2.81</v>
      </c>
      <c r="N221" s="103" t="s">
        <v>209</v>
      </c>
      <c r="O221" s="104">
        <v>0.6925</v>
      </c>
      <c r="P221" s="158">
        <v>46111</v>
      </c>
      <c r="Q221" s="158">
        <v>46122</v>
      </c>
      <c r="R221" s="28">
        <f>(K221-O221)/O221*100</f>
        <v>1.4440433212996402</v>
      </c>
      <c r="S221" s="105">
        <f>IF(INDEX(Historical!$D$7:$D1259,MATCH(B221,Historical!$B$7:$B$1062,0))=0,"n/a",(INDEX(Historical!$C$7:$C$1062,MATCH(B221,Historical!$B$7:$B$1062,0))/INDEX(Historical!$D$7:$D$1062,MATCH(B221,Historical!$B$7:$B$1062,0))-1)*100)</f>
        <v>2.4186046511627923</v>
      </c>
      <c r="T221" s="105">
        <f>IF(INDEX(Historical!$F$7:$F$1062,MATCH(B221,Historical!$B$7:$B$1062,0))=0,"n/a",((INDEX(Historical!$C$7:$C$1062,MATCH(B221,Historical!$B$7:$B$1062,0))/INDEX(Historical!$F$7:$F$1062,MATCH(B221,Historical!$B$7:$B$1062,0)))^(1/3)-1)*100)</f>
        <v>3.5709329128617018</v>
      </c>
      <c r="U221" s="105">
        <f>IF(INDEX(Historical!$H$7:$H$1062,MATCH(B221,Historical!$B$7:$B$1062,0))=0,"n/a",((INDEX(Historical!$C$7:$C$1062,MATCH(B221,Historical!$B$7:$B$1062,0))/INDEX(Historical!$H$7:$H$1062,MATCH(B221,Historical!$B$7:$B$1062,0)))^(1/5)-1)*100)</f>
        <v>2.9941938666123269</v>
      </c>
      <c r="V221" s="105">
        <f>IF(INDEX(Historical!$M$7:$M$1062,MATCH(B221,Historical!$B$7:$B$1062,0))=0,"n/a",((INDEX(Historical!$C$7:$C$1062,MATCH(B221,Historical!$B$7:$B$1062,0))/INDEX(Historical!$M$7:$M$1062,MATCH(B221,Historical!$B$7:$B$1062,0)))^(1/10)-1)*100)</f>
        <v>2.465497335587119</v>
      </c>
      <c r="W221" s="106">
        <f>IF(OR(U221&lt;=0,U221="n/a",V221&lt;=0,V221="n/a"),"n/a",U221/V221)</f>
        <v>1.2144380865450448</v>
      </c>
      <c r="X221" s="107">
        <f>IF(OR(AJ221&lt;=0,AJ221="n/a",U221&lt;=0,U221="n/a"),"n/a",U221/AJ221)</f>
        <v>0.56815822895869583</v>
      </c>
      <c r="Y221" s="165"/>
      <c r="Z221" s="101">
        <f>IF(OR(AC221&lt;0.01,AC221="n/a"),"n/a",M221/AC221*100)</f>
        <v>123.24561403508774</v>
      </c>
      <c r="AA221" s="109">
        <f>IF(OR(AC221&lt;0.01,AC221="n/a"),"n/a",I221/AC221)</f>
        <v>29.144736842105267</v>
      </c>
      <c r="AB221" s="71">
        <v>12</v>
      </c>
      <c r="AC221" s="100">
        <v>2.2799999999999998</v>
      </c>
      <c r="AD221" s="100" t="s">
        <v>142</v>
      </c>
      <c r="AE221" s="100">
        <v>7.89</v>
      </c>
      <c r="AF221" s="100">
        <v>2.37</v>
      </c>
      <c r="AG221" s="100">
        <v>8.129999999999999</v>
      </c>
      <c r="AH221" s="100">
        <v>-50.5</v>
      </c>
      <c r="AI221" s="100">
        <v>8.2799999999999994</v>
      </c>
      <c r="AJ221" s="100">
        <v>5.27</v>
      </c>
      <c r="AK221" s="100">
        <v>-14.069999999999999</v>
      </c>
      <c r="AL221" s="100">
        <v>24910</v>
      </c>
      <c r="AM221" s="100">
        <v>1.08</v>
      </c>
      <c r="AN221" s="100">
        <v>0.79</v>
      </c>
      <c r="AO221" s="110">
        <f>IF(U221="n/a","n/a",IF(AA221&lt;0,"n/a",IF(AA221="n/a","n/a",J221+U221-AA221)))</f>
        <v>-21.921799559390607</v>
      </c>
      <c r="AP221" s="111">
        <f>IF(U221="n/a","n/a",J221+U221)</f>
        <v>7.2229372827146596</v>
      </c>
      <c r="AQ221" s="112">
        <f>IF(OR(AC221&lt;0.01,AC221="n/a",AF221="n/a"),"n/a",(I221/SQRT(22.5*AC221*(I221/AF221))-1)*100)</f>
        <v>75.211651459078354</v>
      </c>
      <c r="AR221" s="101">
        <f>INDEX(Historical!$C$7:$C$1063,MATCH(B221,Historical!$B$7:$B$1063,0))*IF(AH221="n/a",1.03,IF(AH221&lt;0,1.01,IF(AH221&gt;10,1.1,(1+AH221/100))))</f>
        <v>2.7800250000000002</v>
      </c>
      <c r="AS221" s="109">
        <f>IF($AI221="n/a",1.03*AR221,IF($AI221&lt;0,1.01*AR221,IF($AI221&gt;10,1.1*AR221,(1+$AI221/100)*AR221)))</f>
        <v>3.01021107</v>
      </c>
      <c r="AT221" s="109">
        <f>IF($AK221="n/a",1.03*AS221,IF($AK221&lt;0,1.01*AS221,IF($AK221&gt;10,1.1*AS221,(1+$AK221/100)*AS221)))</f>
        <v>3.0403131807000001</v>
      </c>
      <c r="AU221" s="109">
        <f>IF($AK221="n/a",1.03*AT221,IF($AK221&lt;0,1.01*AT221,IF($AK221&gt;10,1.1*AT221,(1+$AK221/100)*AT221)))</f>
        <v>3.0707163125070003</v>
      </c>
      <c r="AV221" s="109">
        <f>IF($AK221="n/a",1.03*AU221,IF($AK221&lt;0,1.01*AU221,IF($AK221&gt;10,1.1*AU221,(1+$AK221/100)*AU221)))</f>
        <v>3.1014234756320702</v>
      </c>
      <c r="AW221" s="109">
        <f>SUM(AR221:AV221)</f>
        <v>15.002689038839073</v>
      </c>
      <c r="AX221" s="113">
        <f>AW221/I221*100</f>
        <v>22.577410141217566</v>
      </c>
      <c r="AY221" s="100">
        <v>0.75</v>
      </c>
      <c r="AZ221" s="100">
        <v>15.42</v>
      </c>
      <c r="BA221" s="100">
        <v>-7.06</v>
      </c>
      <c r="BB221" s="100">
        <v>-1.47</v>
      </c>
      <c r="BC221" s="100">
        <v>5.07</v>
      </c>
      <c r="BE221" s="12">
        <v>2018</v>
      </c>
      <c r="BF221" s="12">
        <f>IF(BE221&gt;2020,0,IF(BE221&gt;2008,1,IF(BE221&gt;2001,2,IF(BE221&gt;1990,3,IF(BE221&gt;1980,4,IF(BE221&gt;1973,5,IF(BE221&gt;1970,6,IF(BE221&gt;1960,7,IF(BE221&gt;1958,8,IF(BE221&gt;1953,9,10))))))))))</f>
        <v>1</v>
      </c>
      <c r="BG221" s="100">
        <v>4.24</v>
      </c>
      <c r="BH221" t="s">
        <v>121</v>
      </c>
      <c r="BI221" t="s">
        <v>302</v>
      </c>
    </row>
    <row r="222" spans="1:61" ht="11.25" customHeight="1" x14ac:dyDescent="0.2">
      <c r="A222" s="123" t="s">
        <v>291</v>
      </c>
      <c r="B222" s="55" t="s">
        <v>292</v>
      </c>
      <c r="C222" s="156" t="s">
        <v>134</v>
      </c>
      <c r="D222" s="98" t="s">
        <v>135</v>
      </c>
      <c r="E222" s="157">
        <v>36</v>
      </c>
      <c r="F222" s="2">
        <v>81</v>
      </c>
      <c r="G222" s="2" t="s">
        <v>146</v>
      </c>
      <c r="H222" s="2" t="s">
        <v>146</v>
      </c>
      <c r="I222" s="100">
        <v>242.04</v>
      </c>
      <c r="J222" s="101">
        <f>(M222/I222)*100</f>
        <v>2.4169558750619728</v>
      </c>
      <c r="K222" s="104">
        <v>1.4624999999999999</v>
      </c>
      <c r="L222" s="71">
        <v>4</v>
      </c>
      <c r="M222" s="28">
        <f>K222*L222</f>
        <v>5.85</v>
      </c>
      <c r="N222" s="103" t="s">
        <v>293</v>
      </c>
      <c r="O222" s="104">
        <v>1.365</v>
      </c>
      <c r="P222" s="158">
        <v>46028</v>
      </c>
      <c r="Q222" s="158">
        <v>46043</v>
      </c>
      <c r="R222" s="28">
        <f>(K222-O222)/O222*100</f>
        <v>7.142857142857137</v>
      </c>
      <c r="S222" s="105">
        <f>IF(INDEX(Historical!$D$7:$D1260,MATCH(B222,Historical!$B$7:$B$1062,0))=0,"n/a",(INDEX(Historical!$C$7:$C$1062,MATCH(B222,Historical!$B$7:$B$1062,0))/INDEX(Historical!$D$7:$D$1062,MATCH(B222,Historical!$B$7:$B$1062,0))-1)*100)</f>
        <v>7.0588235294117618</v>
      </c>
      <c r="T222" s="105">
        <f>IF(INDEX(Historical!$F$7:$F$1062,MATCH(B222,Historical!$B$7:$B$1062,0))=0,"n/a",((INDEX(Historical!$C$7:$C$1062,MATCH(B222,Historical!$B$7:$B$1062,0))/INDEX(Historical!$F$7:$F$1062,MATCH(B222,Historical!$B$7:$B$1062,0)))^(1/3)-1)*100)</f>
        <v>7.1362787323828725</v>
      </c>
      <c r="U222" s="105">
        <f>IF(INDEX(Historical!$H$7:$H$1062,MATCH(B222,Historical!$B$7:$B$1062,0))=0,"n/a",((INDEX(Historical!$C$7:$C$1062,MATCH(B222,Historical!$B$7:$B$1062,0))/INDEX(Historical!$H$7:$H$1062,MATCH(B222,Historical!$B$7:$B$1062,0)))^(1/5)-1)*100)</f>
        <v>7.1818052669571308</v>
      </c>
      <c r="V222" s="105">
        <f>IF(INDEX(Historical!$M$7:$M$1062,MATCH(B222,Historical!$B$7:$B$1062,0))=0,"n/a",((INDEX(Historical!$C$7:$C$1062,MATCH(B222,Historical!$B$7:$B$1062,0))/INDEX(Historical!$M$7:$M$1062,MATCH(B222,Historical!$B$7:$B$1062,0)))^(1/10)-1)*100)</f>
        <v>7.2009302318585711</v>
      </c>
      <c r="W222" s="106">
        <f>IF(OR(U222&lt;=0,U222="n/a",V222&lt;=0,V222="n/a"),"n/a",U222/V222)</f>
        <v>0.99734409801433332</v>
      </c>
      <c r="X222" s="107">
        <f>IF(OR(AJ222&lt;=0,AJ222="n/a",U222&lt;=0,U222="n/a"),"n/a",U222/AJ222)</f>
        <v>0.52117599905349277</v>
      </c>
      <c r="Y222" s="159"/>
      <c r="Z222" s="101">
        <f>IF(OR(AC222&lt;0.01,AC222="n/a"),"n/a",M222/AC222*100)</f>
        <v>53.424657534246577</v>
      </c>
      <c r="AA222" s="109">
        <f>IF(OR(AC222&lt;0.01,AC222="n/a"),"n/a",I222/AC222)</f>
        <v>22.104109589041098</v>
      </c>
      <c r="AB222" s="71">
        <v>12</v>
      </c>
      <c r="AC222" s="100">
        <v>10.95</v>
      </c>
      <c r="AD222" s="100" t="s">
        <v>142</v>
      </c>
      <c r="AE222" s="100">
        <v>2.74</v>
      </c>
      <c r="AF222" s="100">
        <v>4.57</v>
      </c>
      <c r="AG222" s="100">
        <v>24.81</v>
      </c>
      <c r="AH222" s="100">
        <v>18.43</v>
      </c>
      <c r="AI222" s="100" t="s">
        <v>142</v>
      </c>
      <c r="AJ222" s="100">
        <v>13.780000000000001</v>
      </c>
      <c r="AK222" s="100" t="s">
        <v>142</v>
      </c>
      <c r="AL222" s="100">
        <v>11270</v>
      </c>
      <c r="AM222" s="100">
        <v>46.53</v>
      </c>
      <c r="AN222" s="100">
        <v>0</v>
      </c>
      <c r="AO222" s="110">
        <f>IF(U222="n/a","n/a",IF(AA222&lt;0,"n/a",IF(AA222="n/a","n/a",J222+U222-AA222)))</f>
        <v>-12.505348447021994</v>
      </c>
      <c r="AP222" s="111">
        <f>IF(U222="n/a","n/a",J222+U222)</f>
        <v>9.5987611420191037</v>
      </c>
      <c r="AQ222" s="112">
        <f>IF(OR(AC222&lt;0.01,AC222="n/a",AF222="n/a"),"n/a",(I222/SQRT(22.5*AC222*(I222/AF222))-1)*100)</f>
        <v>111.88653234105992</v>
      </c>
      <c r="AR222" s="101">
        <f>INDEX(Historical!$C$7:$C$1063,MATCH(B222,Historical!$B$7:$B$1063,0))*IF(AH222="n/a",1.03,IF(AH222&lt;0,1.01,IF(AH222&gt;10,1.1,(1+AH222/100))))</f>
        <v>6.0060000000000002</v>
      </c>
      <c r="AS222" s="109">
        <f>IF($AI222="n/a",1.03*AR222,IF($AI222&lt;0,1.01*AR222,IF($AI222&gt;10,1.1*AR222,(1+$AI222/100)*AR222)))</f>
        <v>6.1861800000000002</v>
      </c>
      <c r="AT222" s="109">
        <f>IF($AK222="n/a",1.03*AS222,IF($AK222&lt;0,1.01*AS222,IF($AK222&gt;10,1.1*AS222,(1+$AK222/100)*AS222)))</f>
        <v>6.3717654000000001</v>
      </c>
      <c r="AU222" s="109">
        <f>IF($AK222="n/a",1.03*AT222,IF($AK222&lt;0,1.01*AT222,IF($AK222&gt;10,1.1*AT222,(1+$AK222/100)*AT222)))</f>
        <v>6.5629183620000004</v>
      </c>
      <c r="AV222" s="109">
        <f>IF($AK222="n/a",1.03*AU222,IF($AK222&lt;0,1.01*AU222,IF($AK222&gt;10,1.1*AU222,(1+$AK222/100)*AU222)))</f>
        <v>6.759805912860001</v>
      </c>
      <c r="AW222" s="109">
        <f>SUM(AR222:AV222)</f>
        <v>31.886669674860002</v>
      </c>
      <c r="AX222" s="113">
        <f>AW222/I222*100</f>
        <v>13.174132240480912</v>
      </c>
      <c r="AY222" s="100">
        <v>0.3</v>
      </c>
      <c r="AZ222" s="100">
        <v>18.279999999999998</v>
      </c>
      <c r="BA222" s="100">
        <v>-36.42</v>
      </c>
      <c r="BB222" s="100">
        <v>5.57</v>
      </c>
      <c r="BC222" s="100">
        <v>-6.9500000000000011</v>
      </c>
      <c r="BE222" s="12">
        <v>1991</v>
      </c>
      <c r="BF222" s="12">
        <f>IF(BE222&gt;2020,0,IF(BE222&gt;2008,1,IF(BE222&gt;2001,2,IF(BE222&gt;1990,3,IF(BE222&gt;1980,4,IF(BE222&gt;1973,5,IF(BE222&gt;1970,6,IF(BE222&gt;1960,7,IF(BE222&gt;1958,8,IF(BE222&gt;1953,9,10))))))))))</f>
        <v>3</v>
      </c>
      <c r="BG222" s="100">
        <v>17.260000000000002</v>
      </c>
      <c r="BH222" t="s">
        <v>121</v>
      </c>
      <c r="BI222" t="s">
        <v>122</v>
      </c>
    </row>
    <row r="223" spans="1:61" ht="11.25" customHeight="1" x14ac:dyDescent="0.2">
      <c r="A223" s="55" t="s">
        <v>294</v>
      </c>
      <c r="B223" s="55" t="s">
        <v>295</v>
      </c>
      <c r="C223" s="156" t="s">
        <v>162</v>
      </c>
      <c r="D223" s="98" t="s">
        <v>296</v>
      </c>
      <c r="E223" s="157">
        <v>28</v>
      </c>
      <c r="F223" s="2">
        <v>134</v>
      </c>
      <c r="G223" s="2" t="s">
        <v>119</v>
      </c>
      <c r="H223" s="2" t="s">
        <v>118</v>
      </c>
      <c r="I223" s="100">
        <v>71.59</v>
      </c>
      <c r="J223" s="101">
        <f>(M223/I223)*100</f>
        <v>4.4000558737253801</v>
      </c>
      <c r="K223" s="104">
        <v>0.78749999999999998</v>
      </c>
      <c r="L223" s="71">
        <v>4</v>
      </c>
      <c r="M223" s="28">
        <f>K223*L223</f>
        <v>3.15</v>
      </c>
      <c r="N223" s="103" t="s">
        <v>297</v>
      </c>
      <c r="O223" s="104">
        <v>0.75249999999999995</v>
      </c>
      <c r="P223" s="158">
        <v>46086</v>
      </c>
      <c r="Q223" s="158">
        <v>46112</v>
      </c>
      <c r="R223" s="28">
        <f>(K223-O223)/O223*100</f>
        <v>4.6511627906976791</v>
      </c>
      <c r="S223" s="105">
        <f>IF(INDEX(Historical!$D$7:$D1261,MATCH(B223,Historical!$B$7:$B$1062,0))=0,"n/a",(INDEX(Historical!$C$7:$C$1062,MATCH(B223,Historical!$B$7:$B$1062,0))/INDEX(Historical!$D$7:$D$1062,MATCH(B223,Historical!$B$7:$B$1062,0))-1)*100)</f>
        <v>5.2447552447552503</v>
      </c>
      <c r="T223" s="105">
        <f>IF(INDEX(Historical!$F$7:$F$1062,MATCH(B223,Historical!$B$7:$B$1062,0))=0,"n/a",((INDEX(Historical!$C$7:$C$1062,MATCH(B223,Historical!$B$7:$B$1062,0))/INDEX(Historical!$F$7:$F$1062,MATCH(B223,Historical!$B$7:$B$1062,0)))^(1/3)-1)*100)</f>
        <v>5.6838854639968295</v>
      </c>
      <c r="U223" s="105">
        <f>IF(INDEX(Historical!$H$7:$H$1062,MATCH(B223,Historical!$B$7:$B$1062,0))=0,"n/a",((INDEX(Historical!$C$7:$C$1062,MATCH(B223,Historical!$B$7:$B$1062,0))/INDEX(Historical!$H$7:$H$1062,MATCH(B223,Historical!$B$7:$B$1062,0)))^(1/5)-1)*100)</f>
        <v>5.805471696125486</v>
      </c>
      <c r="V223" s="105">
        <f>IF(INDEX(Historical!$M$7:$M$1062,MATCH(B223,Historical!$B$7:$B$1062,0))=0,"n/a",((INDEX(Historical!$C$7:$C$1062,MATCH(B223,Historical!$B$7:$B$1062,0))/INDEX(Historical!$M$7:$M$1062,MATCH(B223,Historical!$B$7:$B$1062,0)))^(1/10)-1)*100)</f>
        <v>6.068152033153229</v>
      </c>
      <c r="W223" s="106">
        <f>IF(OR(U223&lt;=0,U223="n/a",V223&lt;=0,V223="n/a"),"n/a",U223/V223)</f>
        <v>0.95671164209588122</v>
      </c>
      <c r="X223" s="107">
        <f>IF(OR(AJ223&lt;=0,AJ223="n/a",U223&lt;=0,U223="n/a"),"n/a",U223/AJ223)</f>
        <v>1.1272760575000944</v>
      </c>
      <c r="Y223" s="73"/>
      <c r="Z223" s="101">
        <f>IF(OR(AC223&lt;0.01,AC223="n/a"),"n/a",M223/AC223*100)</f>
        <v>81.606217616580309</v>
      </c>
      <c r="AA223" s="109">
        <f>IF(OR(AC223&lt;0.01,AC223="n/a"),"n/a",I223/AC223)</f>
        <v>18.546632124352332</v>
      </c>
      <c r="AB223" s="71">
        <v>12</v>
      </c>
      <c r="AC223" s="100">
        <v>3.86</v>
      </c>
      <c r="AD223" s="100">
        <v>4.28</v>
      </c>
      <c r="AE223" s="100">
        <v>1.92</v>
      </c>
      <c r="AF223" s="100">
        <v>1.63</v>
      </c>
      <c r="AG223" s="100">
        <v>10.97</v>
      </c>
      <c r="AH223" s="100">
        <v>-2.33</v>
      </c>
      <c r="AI223" s="100">
        <v>5.93</v>
      </c>
      <c r="AJ223" s="100">
        <v>5.1499999999999995</v>
      </c>
      <c r="AK223" s="100">
        <v>3.4000000000000004</v>
      </c>
      <c r="AL223" s="100">
        <v>26920</v>
      </c>
      <c r="AM223" s="100">
        <v>0.15</v>
      </c>
      <c r="AN223" s="100">
        <v>1.84</v>
      </c>
      <c r="AO223" s="110">
        <f>IF(U223="n/a","n/a",IF(AA223&lt;0,"n/a",IF(AA223="n/a","n/a",J223+U223-AA223)))</f>
        <v>-8.3411045545014666</v>
      </c>
      <c r="AP223" s="111">
        <f>IF(U223="n/a","n/a",J223+U223)</f>
        <v>10.205527569850865</v>
      </c>
      <c r="AQ223" s="112">
        <f>IF(OR(AC223&lt;0.01,AC223="n/a",AF223="n/a"),"n/a",(I223/SQRT(22.5*AC223*(I223/AF223))-1)*100)</f>
        <v>15.913780913409559</v>
      </c>
      <c r="AR223" s="101">
        <f>INDEX(Historical!$C$7:$C$1063,MATCH(B223,Historical!$B$7:$B$1063,0))*IF(AH223="n/a",1.03,IF(AH223&lt;0,1.01,IF(AH223&gt;10,1.1,(1+AH223/100))))</f>
        <v>3.0400999999999998</v>
      </c>
      <c r="AS223" s="109">
        <f>IF($AI223="n/a",1.03*AR223,IF($AI223&lt;0,1.01*AR223,IF($AI223&gt;10,1.1*AR223,(1+$AI223/100)*AR223)))</f>
        <v>3.2203779299999997</v>
      </c>
      <c r="AT223" s="109">
        <f>IF($AK223="n/a",1.03*AS223,IF($AK223&lt;0,1.01*AS223,IF($AK223&gt;10,1.1*AS223,(1+$AK223/100)*AS223)))</f>
        <v>3.3298707796199998</v>
      </c>
      <c r="AU223" s="109">
        <f>IF($AK223="n/a",1.03*AT223,IF($AK223&lt;0,1.01*AT223,IF($AK223&gt;10,1.1*AT223,(1+$AK223/100)*AT223)))</f>
        <v>3.4430863861270797</v>
      </c>
      <c r="AV223" s="109">
        <f>IF($AK223="n/a",1.03*AU223,IF($AK223&lt;0,1.01*AU223,IF($AK223&gt;10,1.1*AU223,(1+$AK223/100)*AU223)))</f>
        <v>3.5601513232554005</v>
      </c>
      <c r="AW223" s="109">
        <f>SUM(AR223:AV223)</f>
        <v>16.593586419002477</v>
      </c>
      <c r="AX223" s="113">
        <f>AW223/I223*100</f>
        <v>23.178637266381443</v>
      </c>
      <c r="AY223" s="100">
        <v>0.7</v>
      </c>
      <c r="AZ223" s="100">
        <v>16.350000000000001</v>
      </c>
      <c r="BA223" s="100">
        <v>-6.5</v>
      </c>
      <c r="BB223" s="100">
        <v>-0.2</v>
      </c>
      <c r="BC223" s="100">
        <v>1.7000000000000002</v>
      </c>
      <c r="BE223" s="12">
        <v>1999</v>
      </c>
      <c r="BF223" s="12">
        <f>IF(BE223&gt;2020,0,IF(BE223&gt;2008,1,IF(BE223&gt;2001,2,IF(BE223&gt;1990,3,IF(BE223&gt;1980,4,IF(BE223&gt;1973,5,IF(BE223&gt;1970,6,IF(BE223&gt;1960,7,IF(BE223&gt;1958,8,IF(BE223&gt;1953,9,10))))))))))</f>
        <v>3</v>
      </c>
      <c r="BG223" s="100">
        <v>2.8000000000000003</v>
      </c>
      <c r="BH223" t="s">
        <v>121</v>
      </c>
      <c r="BI223" t="s">
        <v>122</v>
      </c>
    </row>
    <row r="224" spans="1:61" ht="11.25" customHeight="1" x14ac:dyDescent="0.2">
      <c r="A224" s="116" t="s">
        <v>1459</v>
      </c>
      <c r="B224" s="55" t="s">
        <v>1460</v>
      </c>
      <c r="C224" s="156" t="s">
        <v>134</v>
      </c>
      <c r="D224" s="98" t="s">
        <v>412</v>
      </c>
      <c r="E224" s="157">
        <v>8</v>
      </c>
      <c r="F224" s="2">
        <v>571</v>
      </c>
      <c r="G224" s="2" t="s">
        <v>146</v>
      </c>
      <c r="H224" s="2" t="s">
        <v>146</v>
      </c>
      <c r="I224" s="100">
        <v>65.959999999999994</v>
      </c>
      <c r="J224" s="101">
        <f>(M224/I224)*100</f>
        <v>2.1224984839296543</v>
      </c>
      <c r="K224" s="104">
        <v>0.35</v>
      </c>
      <c r="L224" s="71">
        <v>4</v>
      </c>
      <c r="M224" s="28">
        <f>K224*L224</f>
        <v>1.4</v>
      </c>
      <c r="N224" s="103" t="s">
        <v>395</v>
      </c>
      <c r="O224" s="104">
        <v>0.31</v>
      </c>
      <c r="P224" s="158">
        <v>46094</v>
      </c>
      <c r="Q224" s="158">
        <v>46104</v>
      </c>
      <c r="R224" s="28">
        <f>(K224-O224)/O224*100</f>
        <v>12.903225806451607</v>
      </c>
      <c r="S224" s="105">
        <f>IF(INDEX(Historical!$D$7:$D1262,MATCH(B224,Historical!$B$7:$B$1062,0))=0,"n/a",(INDEX(Historical!$C$7:$C$1062,MATCH(B224,Historical!$B$7:$B$1062,0))/INDEX(Historical!$D$7:$D$1062,MATCH(B224,Historical!$B$7:$B$1062,0))-1)*100)</f>
        <v>10.714285714285698</v>
      </c>
      <c r="T224" s="105">
        <f>IF(INDEX(Historical!$F$7:$F$1062,MATCH(B224,Historical!$B$7:$B$1062,0))=0,"n/a",((INDEX(Historical!$C$7:$C$1062,MATCH(B224,Historical!$B$7:$B$1062,0))/INDEX(Historical!$F$7:$F$1062,MATCH(B224,Historical!$B$7:$B$1062,0)))^(1/3)-1)*100)</f>
        <v>12.972934889491604</v>
      </c>
      <c r="U224" s="105">
        <f>IF(INDEX(Historical!$H$7:$H$1062,MATCH(B224,Historical!$B$7:$B$1062,0))=0,"n/a",((INDEX(Historical!$C$7:$C$1062,MATCH(B224,Historical!$B$7:$B$1062,0))/INDEX(Historical!$H$7:$H$1062,MATCH(B224,Historical!$B$7:$B$1062,0)))^(1/5)-1)*100)</f>
        <v>14.142752785081459</v>
      </c>
      <c r="V224" s="105" t="str">
        <f>IF(INDEX(Historical!$M$7:$M$1062,MATCH(B224,Historical!$B$7:$B$1062,0))=0,"n/a",((INDEX(Historical!$C$7:$C$1062,MATCH(B224,Historical!$B$7:$B$1062,0))/INDEX(Historical!$M$7:$M$1062,MATCH(B224,Historical!$B$7:$B$1062,0)))^(1/10)-1)*100)</f>
        <v>n/a</v>
      </c>
      <c r="W224" s="106" t="str">
        <f>IF(OR(U224&lt;=0,U224="n/a",V224&lt;=0,V224="n/a"),"n/a",U224/V224)</f>
        <v>n/a</v>
      </c>
      <c r="X224" s="107">
        <f>IF(OR(AJ224&lt;=0,AJ224="n/a",U224&lt;=0,U224="n/a"),"n/a",U224/AJ224)</f>
        <v>1.1611455488572626</v>
      </c>
      <c r="Y224" s="165"/>
      <c r="Z224" s="101">
        <f>IF(OR(AC224&lt;0.01,AC224="n/a"),"n/a",M224/AC224*100)</f>
        <v>19.943019943019944</v>
      </c>
      <c r="AA224" s="109">
        <f>IF(OR(AC224&lt;0.01,AC224="n/a"),"n/a",I224/AC224)</f>
        <v>9.3960113960113958</v>
      </c>
      <c r="AB224" s="71">
        <v>12</v>
      </c>
      <c r="AC224" s="100">
        <v>7.02</v>
      </c>
      <c r="AD224" s="100">
        <v>1.86</v>
      </c>
      <c r="AE224" s="100">
        <v>4.8499999999999996</v>
      </c>
      <c r="AF224" s="100">
        <v>1.08</v>
      </c>
      <c r="AG224" s="100">
        <v>12.09</v>
      </c>
      <c r="AH224" s="100">
        <v>3.6900000000000004</v>
      </c>
      <c r="AI224" s="100">
        <v>5.0999999999999996</v>
      </c>
      <c r="AJ224" s="100">
        <v>12.18</v>
      </c>
      <c r="AK224" s="100">
        <v>4.72</v>
      </c>
      <c r="AL224" s="100">
        <v>6080</v>
      </c>
      <c r="AM224" s="100">
        <v>3.63</v>
      </c>
      <c r="AN224" s="100">
        <v>0.09</v>
      </c>
      <c r="AO224" s="110">
        <f>IF(U224="n/a","n/a",IF(AA224&lt;0,"n/a",IF(AA224="n/a","n/a",J224+U224-AA224)))</f>
        <v>6.8692398729997173</v>
      </c>
      <c r="AP224" s="111">
        <f>IF(U224="n/a","n/a",J224+U224)</f>
        <v>16.265251269011113</v>
      </c>
      <c r="AQ224" s="112">
        <f>IF(OR(AC224&lt;0.01,AC224="n/a",AF224="n/a"),"n/a",(I224/SQRT(22.5*AC224*(I224/AF224))-1)*100)</f>
        <v>-32.842830091750663</v>
      </c>
      <c r="AR224" s="101">
        <f>INDEX(Historical!$C$7:$C$1063,MATCH(B224,Historical!$B$7:$B$1063,0))*IF(AH224="n/a",1.03,IF(AH224&lt;0,1.01,IF(AH224&gt;10,1.1,(1+AH224/100))))</f>
        <v>1.2857559999999999</v>
      </c>
      <c r="AS224" s="109">
        <f>IF($AI224="n/a",1.03*AR224,IF($AI224&lt;0,1.01*AR224,IF($AI224&gt;10,1.1*AR224,(1+$AI224/100)*AR224)))</f>
        <v>1.3513295559999998</v>
      </c>
      <c r="AT224" s="109">
        <f>IF($AK224="n/a",1.03*AS224,IF($AK224&lt;0,1.01*AS224,IF($AK224&gt;10,1.1*AS224,(1+$AK224/100)*AS224)))</f>
        <v>1.4151123110431998</v>
      </c>
      <c r="AU224" s="109">
        <f>IF($AK224="n/a",1.03*AT224,IF($AK224&lt;0,1.01*AT224,IF($AK224&gt;10,1.1*AT224,(1+$AK224/100)*AT224)))</f>
        <v>1.4819056121244387</v>
      </c>
      <c r="AV224" s="109">
        <f>IF($AK224="n/a",1.03*AU224,IF($AK224&lt;0,1.01*AU224,IF($AK224&gt;10,1.1*AU224,(1+$AK224/100)*AU224)))</f>
        <v>1.5518515570167122</v>
      </c>
      <c r="AW224" s="109">
        <f>SUM(AR224:AV224)</f>
        <v>7.08595503618435</v>
      </c>
      <c r="AX224" s="113">
        <f>AW224/I224*100</f>
        <v>10.742806301067844</v>
      </c>
      <c r="AY224" s="100">
        <v>0.76</v>
      </c>
      <c r="AZ224" s="100">
        <v>19.189999999999998</v>
      </c>
      <c r="BA224" s="100">
        <v>-3.88</v>
      </c>
      <c r="BB224" s="100">
        <v>6.2600000000000007</v>
      </c>
      <c r="BC224" s="100">
        <v>6.8500000000000005</v>
      </c>
      <c r="BE224" s="12">
        <v>2019</v>
      </c>
      <c r="BG224" s="100">
        <v>9.2899999999999991</v>
      </c>
      <c r="BH224" t="s">
        <v>121</v>
      </c>
      <c r="BI224" t="s">
        <v>122</v>
      </c>
    </row>
    <row r="225" spans="1:61" ht="11.25" customHeight="1" x14ac:dyDescent="0.2">
      <c r="A225" s="55" t="s">
        <v>298</v>
      </c>
      <c r="B225" s="55" t="s">
        <v>299</v>
      </c>
      <c r="C225" s="156" t="s">
        <v>300</v>
      </c>
      <c r="D225" s="98" t="s">
        <v>301</v>
      </c>
      <c r="E225" s="157">
        <v>32</v>
      </c>
      <c r="F225" s="2">
        <v>113</v>
      </c>
      <c r="G225" s="2" t="s">
        <v>119</v>
      </c>
      <c r="H225" s="2" t="s">
        <v>118</v>
      </c>
      <c r="I225" s="100">
        <v>284.14</v>
      </c>
      <c r="J225" s="101">
        <f>(M225/I225)*100</f>
        <v>3.6460899556556625</v>
      </c>
      <c r="K225" s="104">
        <v>2.59</v>
      </c>
      <c r="L225" s="71">
        <v>4</v>
      </c>
      <c r="M225" s="28">
        <f>K225*L225</f>
        <v>10.36</v>
      </c>
      <c r="N225" s="103" t="s">
        <v>240</v>
      </c>
      <c r="O225" s="104">
        <v>2.57</v>
      </c>
      <c r="P225" s="158">
        <v>46112</v>
      </c>
      <c r="Q225" s="158">
        <v>46127</v>
      </c>
      <c r="R225" s="28">
        <f>(K225-O225)/O225*100</f>
        <v>0.77821011673151819</v>
      </c>
      <c r="S225" s="105">
        <f>IF(INDEX(Historical!$D$7:$D1263,MATCH(B225,Historical!$B$7:$B$1062,0))=0,"n/a",(INDEX(Historical!$C$7:$C$1062,MATCH(B225,Historical!$B$7:$B$1062,0))/INDEX(Historical!$D$7:$D$1062,MATCH(B225,Historical!$B$7:$B$1062,0))-1)*100)</f>
        <v>5.1759834368529933</v>
      </c>
      <c r="T225" s="105">
        <f>IF(INDEX(Historical!$F$7:$F$1062,MATCH(B225,Historical!$B$7:$B$1062,0))=0,"n/a",((INDEX(Historical!$C$7:$C$1062,MATCH(B225,Historical!$B$7:$B$1062,0))/INDEX(Historical!$F$7:$F$1062,MATCH(B225,Historical!$B$7:$B$1062,0)))^(1/3)-1)*100)</f>
        <v>5.3475994550620909</v>
      </c>
      <c r="U225" s="105">
        <f>IF(INDEX(Historical!$H$7:$H$1062,MATCH(B225,Historical!$B$7:$B$1062,0))=0,"n/a",((INDEX(Historical!$C$7:$C$1062,MATCH(B225,Historical!$B$7:$B$1062,0))/INDEX(Historical!$H$7:$H$1062,MATCH(B225,Historical!$B$7:$B$1062,0)))^(1/5)-1)*100)</f>
        <v>4.4242918501406603</v>
      </c>
      <c r="V225" s="105">
        <f>IF(INDEX(Historical!$M$7:$M$1062,MATCH(B225,Historical!$B$7:$B$1062,0))=0,"n/a",((INDEX(Historical!$C$7:$C$1062,MATCH(B225,Historical!$B$7:$B$1062,0))/INDEX(Historical!$M$7:$M$1062,MATCH(B225,Historical!$B$7:$B$1062,0)))^(1/10)-1)*100)</f>
        <v>6.1000868102732975</v>
      </c>
      <c r="W225" s="106">
        <f>IF(OR(U225&lt;=0,U225="n/a",V225&lt;=0,V225="n/a"),"n/a",U225/V225)</f>
        <v>0.72528342427678372</v>
      </c>
      <c r="X225" s="107">
        <f>IF(OR(AJ225&lt;=0,AJ225="n/a",U225&lt;=0,U225="n/a"),"n/a",U225/AJ225)</f>
        <v>1.1989950813389323</v>
      </c>
      <c r="Y225" s="55"/>
      <c r="Z225" s="101">
        <f>IF(OR(AC225&lt;0.01,AC225="n/a"),"n/a",M225/AC225*100)</f>
        <v>161.11975116640747</v>
      </c>
      <c r="AA225" s="109">
        <f>IF(OR(AC225&lt;0.01,AC225="n/a"),"n/a",I225/AC225)</f>
        <v>44.189735614307935</v>
      </c>
      <c r="AB225" s="71">
        <v>12</v>
      </c>
      <c r="AC225" s="100">
        <v>6.43</v>
      </c>
      <c r="AD225" s="100" t="s">
        <v>142</v>
      </c>
      <c r="AE225" s="100">
        <v>9.8000000000000007</v>
      </c>
      <c r="AF225" s="100">
        <v>3.43</v>
      </c>
      <c r="AG225" s="100">
        <v>7.55</v>
      </c>
      <c r="AH225" s="100">
        <v>-43.15</v>
      </c>
      <c r="AI225" s="100">
        <v>5.13</v>
      </c>
      <c r="AJ225" s="100">
        <v>3.6900000000000004</v>
      </c>
      <c r="AK225" s="100">
        <v>-13.43</v>
      </c>
      <c r="AL225" s="100">
        <v>18880</v>
      </c>
      <c r="AM225" s="100">
        <v>0.80999999999999994</v>
      </c>
      <c r="AN225" s="100">
        <v>1.27</v>
      </c>
      <c r="AO225" s="110">
        <f>IF(U225="n/a","n/a",IF(AA225&lt;0,"n/a",IF(AA225="n/a","n/a",J225+U225-AA225)))</f>
        <v>-36.119353808511612</v>
      </c>
      <c r="AP225" s="111">
        <f>IF(U225="n/a","n/a",J225+U225)</f>
        <v>8.0703818057963232</v>
      </c>
      <c r="AQ225" s="112">
        <f>IF(OR(AC225&lt;0.01,AC225="n/a",AF225="n/a"),"n/a",(I225/SQRT(22.5*AC225*(I225/AF225))-1)*100)</f>
        <v>159.54729233552126</v>
      </c>
      <c r="AR225" s="101">
        <f>INDEX(Historical!$C$7:$C$1063,MATCH(B225,Historical!$B$7:$B$1063,0))*IF(AH225="n/a",1.03,IF(AH225&lt;0,1.01,IF(AH225&gt;10,1.1,(1+AH225/100))))</f>
        <v>10.2616</v>
      </c>
      <c r="AS225" s="109">
        <f>IF($AI225="n/a",1.03*AR225,IF($AI225&lt;0,1.01*AR225,IF($AI225&gt;10,1.1*AR225,(1+$AI225/100)*AR225)))</f>
        <v>10.788020079999999</v>
      </c>
      <c r="AT225" s="109">
        <f>IF($AK225="n/a",1.03*AS225,IF($AK225&lt;0,1.01*AS225,IF($AK225&gt;10,1.1*AS225,(1+$AK225/100)*AS225)))</f>
        <v>10.895900280799999</v>
      </c>
      <c r="AU225" s="109">
        <f>IF($AK225="n/a",1.03*AT225,IF($AK225&lt;0,1.01*AT225,IF($AK225&gt;10,1.1*AT225,(1+$AK225/100)*AT225)))</f>
        <v>11.004859283607999</v>
      </c>
      <c r="AV225" s="109">
        <f>IF($AK225="n/a",1.03*AU225,IF($AK225&lt;0,1.01*AU225,IF($AK225&gt;10,1.1*AU225,(1+$AK225/100)*AU225)))</f>
        <v>11.114907876444079</v>
      </c>
      <c r="AW225" s="109">
        <f>SUM(AR225:AV225)</f>
        <v>54.065287520852074</v>
      </c>
      <c r="AX225" s="113">
        <f>AW225/I225*100</f>
        <v>19.027693221951179</v>
      </c>
      <c r="AY225" s="100">
        <v>0.71</v>
      </c>
      <c r="AZ225" s="100">
        <v>19.16</v>
      </c>
      <c r="BA225" s="100">
        <v>-6.3299999999999992</v>
      </c>
      <c r="BB225" s="100">
        <v>-0.80999999999999994</v>
      </c>
      <c r="BC225" s="100">
        <v>7.7799999999999994</v>
      </c>
      <c r="BE225" s="12">
        <v>1995</v>
      </c>
      <c r="BF225" s="12">
        <f>IF(BE225&gt;2020,0,IF(BE225&gt;2008,1,IF(BE225&gt;2001,2,IF(BE225&gt;1990,3,IF(BE225&gt;1980,4,IF(BE225&gt;1973,5,IF(BE225&gt;1970,6,IF(BE225&gt;1960,7,IF(BE225&gt;1958,8,IF(BE225&gt;1953,9,10))))))))))</f>
        <v>3</v>
      </c>
      <c r="BG225" s="100">
        <v>3.17</v>
      </c>
      <c r="BH225" t="s">
        <v>121</v>
      </c>
      <c r="BI225" t="s">
        <v>302</v>
      </c>
    </row>
    <row r="226" spans="1:61" ht="11.25" customHeight="1" x14ac:dyDescent="0.2">
      <c r="A226" s="146" t="s">
        <v>3091</v>
      </c>
      <c r="B226" s="55" t="s">
        <v>3092</v>
      </c>
      <c r="C226" s="156" t="s">
        <v>263</v>
      </c>
      <c r="D226" s="98" t="s">
        <v>264</v>
      </c>
      <c r="E226" s="157">
        <v>5</v>
      </c>
      <c r="F226" s="2">
        <v>727</v>
      </c>
      <c r="G226" s="2" t="s">
        <v>146</v>
      </c>
      <c r="H226" s="2" t="s">
        <v>146</v>
      </c>
      <c r="I226" s="100">
        <v>20.36</v>
      </c>
      <c r="J226" s="101">
        <f>(M226/I226)*100</f>
        <v>6.6797642436149314</v>
      </c>
      <c r="K226" s="104">
        <v>0.34</v>
      </c>
      <c r="L226" s="71">
        <v>4</v>
      </c>
      <c r="M226" s="28">
        <f>K226*L226</f>
        <v>1.36</v>
      </c>
      <c r="N226" s="103" t="s">
        <v>873</v>
      </c>
      <c r="O226" s="104">
        <v>0.33750000000000002</v>
      </c>
      <c r="P226" s="158">
        <v>46241</v>
      </c>
      <c r="Q226" s="158">
        <v>46253</v>
      </c>
      <c r="R226" s="28">
        <f>(K226-O226)/O226*100</f>
        <v>0.74074074074074137</v>
      </c>
      <c r="S226" s="105">
        <f>IF(INDEX(Historical!$D$7:$D1741,MATCH(B226,Historical!$B$7:$B$1062,0))=0,"n/a",(INDEX(Historical!$C$7:$C$1062,MATCH(B226,Historical!$B$7:$B$1062,0))/INDEX(Historical!$D$7:$D$1062,MATCH(B226,Historical!$B$7:$B$1062,0))-1)*100)</f>
        <v>3.1372549019607954</v>
      </c>
      <c r="T226" s="105">
        <f>IF(INDEX(Historical!$F$7:$F$1062,MATCH(B226,Historical!$B$7:$B$1062,0))=0,"n/a",((INDEX(Historical!$C$7:$C$1062,MATCH(B226,Historical!$B$7:$B$1062,0))/INDEX(Historical!$F$7:$F$1062,MATCH(B226,Historical!$B$7:$B$1062,0)))^(1/3)-1)*100)</f>
        <v>14.763072456595495</v>
      </c>
      <c r="U226" s="105">
        <f>IF(INDEX(Historical!$H$7:$H$1062,MATCH(B226,Historical!$B$7:$B$1062,0))=0,"n/a",((INDEX(Historical!$C$7:$C$1062,MATCH(B226,Historical!$B$7:$B$1062,0))/INDEX(Historical!$H$7:$H$1062,MATCH(B226,Historical!$B$7:$B$1062,0)))^(1/5)-1)*100)</f>
        <v>4.2585243717402799</v>
      </c>
      <c r="V226" s="105">
        <f>IF(INDEX(Historical!$M$7:$M$1062,MATCH(B226,Historical!$B$7:$B$1062,0))=0,"n/a",((INDEX(Historical!$C$7:$C$1062,MATCH(B226,Historical!$B$7:$B$1062,0))/INDEX(Historical!$M$7:$M$1062,MATCH(B226,Historical!$B$7:$B$1062,0)))^(1/10)-1)*100)</f>
        <v>2.5728820012814513</v>
      </c>
      <c r="W226" s="106">
        <f>IF(OR(U226&lt;=0,U226="n/a",V226&lt;=0,V226="n/a"),"n/a",U226/V226)</f>
        <v>1.6551572787322841</v>
      </c>
      <c r="X226" s="107" t="str">
        <f>IF(OR(AJ226&lt;=0,AJ226="n/a",U226&lt;=0,U226="n/a"),"n/a",U226/AJ226)</f>
        <v>n/a</v>
      </c>
      <c r="Y226" s="159"/>
      <c r="Z226" s="101">
        <f>IF(OR(AC226&lt;0.01,AC226="n/a"),"n/a",M226/AC226*100)</f>
        <v>114.28571428571431</v>
      </c>
      <c r="AA226" s="109">
        <f>IF(OR(AC226&lt;0.01,AC226="n/a"),"n/a",I226/AC226)</f>
        <v>17.109243697478991</v>
      </c>
      <c r="AB226" s="71">
        <v>12</v>
      </c>
      <c r="AC226" s="100">
        <v>1.19</v>
      </c>
      <c r="AD226" s="100">
        <v>1.1000000000000001</v>
      </c>
      <c r="AE226" s="100">
        <v>0.76</v>
      </c>
      <c r="AF226" s="100">
        <v>2.25</v>
      </c>
      <c r="AG226" s="100">
        <v>12.5</v>
      </c>
      <c r="AH226" s="100">
        <v>22.91</v>
      </c>
      <c r="AI226" s="100">
        <v>6.47</v>
      </c>
      <c r="AJ226" s="100" t="s">
        <v>142</v>
      </c>
      <c r="AK226" s="100">
        <v>11.690000000000001</v>
      </c>
      <c r="AL226" s="100">
        <v>70060</v>
      </c>
      <c r="AM226" s="100">
        <v>11.86</v>
      </c>
      <c r="AN226" s="100">
        <v>2.06</v>
      </c>
      <c r="AO226" s="110">
        <f>IF(U226="n/a","n/a",IF(AA226&lt;0,"n/a",IF(AA226="n/a","n/a",J226+U226-AA226)))</f>
        <v>-6.1709550821237791</v>
      </c>
      <c r="AP226" s="111">
        <f>IF(U226="n/a","n/a",J226+U226)</f>
        <v>10.938288615355212</v>
      </c>
      <c r="AQ226" s="112">
        <f>IF(OR(AC226&lt;0.01,AC226="n/a",AF226="n/a"),"n/a",(I226/SQRT(22.5*AC226*(I226/AF226))-1)*100)</f>
        <v>30.802307691718479</v>
      </c>
      <c r="AR226" s="101">
        <f>INDEX(Historical!$C$7:$C$1063,MATCH(B226,Historical!$B$7:$B$1063,0))*IF(AH226="n/a",1.03,IF(AH226&lt;0,1.01,IF(AH226&gt;10,1.1,(1+AH226/100))))</f>
        <v>1.4465000000000003</v>
      </c>
      <c r="AS226" s="109">
        <f>IF($AI226="n/a",1.03*AR226,IF($AI226&lt;0,1.01*AR226,IF($AI226&gt;10,1.1*AR226,(1+$AI226/100)*AR226)))</f>
        <v>1.5400885500000003</v>
      </c>
      <c r="AT226" s="109">
        <f>IF($AK226="n/a",1.03*AS226,IF($AK226&lt;0,1.01*AS226,IF($AK226&gt;10,1.1*AS226,(1+$AK226/100)*AS226)))</f>
        <v>1.6940974050000006</v>
      </c>
      <c r="AU226" s="109">
        <f>IF($AK226="n/a",1.03*AT226,IF($AK226&lt;0,1.01*AT226,IF($AK226&gt;10,1.1*AT226,(1+$AK226/100)*AT226)))</f>
        <v>1.8635071455000007</v>
      </c>
      <c r="AV226" s="109">
        <f>IF($AK226="n/a",1.03*AU226,IF($AK226&lt;0,1.01*AU226,IF($AK226&gt;10,1.1*AU226,(1+$AK226/100)*AU226)))</f>
        <v>2.0498578600500008</v>
      </c>
      <c r="AW226" s="109">
        <f>SUM(AR226:AV226)</f>
        <v>8.5940509605500033</v>
      </c>
      <c r="AX226" s="113">
        <f>AW226/I226*100</f>
        <v>42.210466407416519</v>
      </c>
      <c r="AY226" s="718">
        <v>0.55000000000000004</v>
      </c>
      <c r="AZ226" s="100">
        <v>25.83</v>
      </c>
      <c r="BA226" s="100">
        <v>-1.6400000000000001</v>
      </c>
      <c r="BB226" s="100">
        <v>3.95</v>
      </c>
      <c r="BC226" s="100">
        <v>10.870000000000001</v>
      </c>
      <c r="BE226" s="12">
        <v>2022</v>
      </c>
      <c r="BF226" s="12">
        <f>IF(BE226&gt;2020,0,IF(BE226&gt;2008,1,IF(BE226&gt;2001,2,IF(BE226&gt;1990,3,IF(BE226&gt;1980,4,IF(BE226&gt;1973,5,IF(BE226&gt;1970,6,IF(BE226&gt;1960,7,IF(BE226&gt;1958,8,IF(BE226&gt;1953,9,10))))))))))</f>
        <v>0</v>
      </c>
      <c r="BG226" s="100">
        <v>3.18</v>
      </c>
      <c r="BH226" s="55" t="s">
        <v>121</v>
      </c>
      <c r="BI226" s="55" t="s">
        <v>290</v>
      </c>
    </row>
    <row r="227" spans="1:61" ht="11.25" customHeight="1" x14ac:dyDescent="0.2">
      <c r="A227" s="55" t="s">
        <v>807</v>
      </c>
      <c r="B227" s="55" t="s">
        <v>808</v>
      </c>
      <c r="C227" s="156" t="s">
        <v>116</v>
      </c>
      <c r="D227" s="98" t="s">
        <v>287</v>
      </c>
      <c r="E227" s="157">
        <v>17</v>
      </c>
      <c r="F227" s="2">
        <v>248</v>
      </c>
      <c r="G227" s="2" t="s">
        <v>118</v>
      </c>
      <c r="H227" s="2" t="s">
        <v>118</v>
      </c>
      <c r="I227" s="100">
        <v>415.2</v>
      </c>
      <c r="J227" s="101">
        <f>(M227/I227)*100</f>
        <v>1.0597302504816957</v>
      </c>
      <c r="K227" s="104">
        <v>1.1000000000000001</v>
      </c>
      <c r="L227" s="71">
        <v>4</v>
      </c>
      <c r="M227" s="28">
        <f>K227*L227</f>
        <v>4.4000000000000004</v>
      </c>
      <c r="N227" s="103" t="s">
        <v>609</v>
      </c>
      <c r="O227" s="104">
        <v>1.04</v>
      </c>
      <c r="P227" s="158">
        <v>46091</v>
      </c>
      <c r="Q227" s="158">
        <v>46108</v>
      </c>
      <c r="R227" s="28">
        <f>(K227-O227)/O227*100</f>
        <v>5.7692307692307745</v>
      </c>
      <c r="S227" s="105">
        <f>IF(INDEX(Historical!$D$7:$D1264,MATCH(B227,Historical!$B$7:$B$1062,0))=0,"n/a",(INDEX(Historical!$C$7:$C$1062,MATCH(B227,Historical!$B$7:$B$1062,0))/INDEX(Historical!$D$7:$D$1062,MATCH(B227,Historical!$B$7:$B$1062,0))-1)*100)</f>
        <v>10.638297872340431</v>
      </c>
      <c r="T227" s="105">
        <f>IF(INDEX(Historical!$F$7:$F$1062,MATCH(B227,Historical!$B$7:$B$1062,0))=0,"n/a",((INDEX(Historical!$C$7:$C$1062,MATCH(B227,Historical!$B$7:$B$1062,0))/INDEX(Historical!$F$7:$F$1062,MATCH(B227,Historical!$B$7:$B$1062,0)))^(1/3)-1)*100)</f>
        <v>8.6882943668610721</v>
      </c>
      <c r="U227" s="105">
        <f>IF(INDEX(Historical!$H$7:$H$1062,MATCH(B227,Historical!$B$7:$B$1062,0))=0,"n/a",((INDEX(Historical!$C$7:$C$1062,MATCH(B227,Historical!$B$7:$B$1062,0))/INDEX(Historical!$H$7:$H$1062,MATCH(B227,Historical!$B$7:$B$1062,0)))^(1/5)-1)*100)</f>
        <v>7.3351817054968516</v>
      </c>
      <c r="V227" s="105">
        <f>IF(INDEX(Historical!$M$7:$M$1062,MATCH(B227,Historical!$B$7:$B$1062,0))=0,"n/a",((INDEX(Historical!$C$7:$C$1062,MATCH(B227,Historical!$B$7:$B$1062,0))/INDEX(Historical!$M$7:$M$1062,MATCH(B227,Historical!$B$7:$B$1062,0)))^(1/10)-1)*100)</f>
        <v>6.5778770019371935</v>
      </c>
      <c r="W227" s="106">
        <f>IF(OR(U227&lt;=0,U227="n/a",V227&lt;=0,V227="n/a"),"n/a",U227/V227)</f>
        <v>1.1151290459424266</v>
      </c>
      <c r="X227" s="107">
        <f>IF(OR(AJ227&lt;=0,AJ227="n/a",U227&lt;=0,U227="n/a"),"n/a",U227/AJ227)</f>
        <v>0.29915096678209019</v>
      </c>
      <c r="Y227" s="64" t="s">
        <v>381</v>
      </c>
      <c r="Z227" s="101">
        <f>IF(OR(AC227&lt;0.01,AC227="n/a"),"n/a",M227/AC227*100)</f>
        <v>43.01075268817204</v>
      </c>
      <c r="AA227" s="109">
        <f>IF(OR(AC227&lt;0.01,AC227="n/a"),"n/a",I227/AC227)</f>
        <v>40.586510263929618</v>
      </c>
      <c r="AB227" s="71">
        <v>12</v>
      </c>
      <c r="AC227" s="100">
        <v>10.23</v>
      </c>
      <c r="AD227" s="100">
        <v>1.79</v>
      </c>
      <c r="AE227" s="100">
        <v>5.65</v>
      </c>
      <c r="AF227" s="100">
        <v>8.18</v>
      </c>
      <c r="AG227" s="100">
        <v>20.880000000000003</v>
      </c>
      <c r="AH227" s="100">
        <v>10.57</v>
      </c>
      <c r="AI227" s="100">
        <v>17.84</v>
      </c>
      <c r="AJ227" s="100">
        <v>24.52</v>
      </c>
      <c r="AK227" s="100">
        <v>14.719999999999999</v>
      </c>
      <c r="AL227" s="100">
        <v>161220</v>
      </c>
      <c r="AM227" s="100">
        <v>0.2</v>
      </c>
      <c r="AN227" s="100">
        <v>1.1100000000000001</v>
      </c>
      <c r="AO227" s="110">
        <f>IF(U227="n/a","n/a",IF(AA227&lt;0,"n/a",IF(AA227="n/a","n/a",J227+U227-AA227)))</f>
        <v>-32.191598307951068</v>
      </c>
      <c r="AP227" s="111">
        <f>IF(U227="n/a","n/a",J227+U227)</f>
        <v>8.3949119559785466</v>
      </c>
      <c r="AQ227" s="112">
        <f>IF(OR(AC227&lt;0.01,AC227="n/a",AF227="n/a"),"n/a",(I227/SQRT(22.5*AC227*(I227/AF227))-1)*100)</f>
        <v>284.12825055004987</v>
      </c>
      <c r="AR227" s="101">
        <f>INDEX(Historical!$C$7:$C$1063,MATCH(B227,Historical!$B$7:$B$1063,0))*IF(AH227="n/a",1.03,IF(AH227&lt;0,1.01,IF(AH227&gt;10,1.1,(1+AH227/100))))</f>
        <v>4.5760000000000005</v>
      </c>
      <c r="AS227" s="109">
        <f>IF($AI227="n/a",1.03*AR227,IF($AI227&lt;0,1.01*AR227,IF($AI227&gt;10,1.1*AR227,(1+$AI227/100)*AR227)))</f>
        <v>5.0336000000000007</v>
      </c>
      <c r="AT227" s="109">
        <f>IF($AK227="n/a",1.03*AS227,IF($AK227&lt;0,1.01*AS227,IF($AK227&gt;10,1.1*AS227,(1+$AK227/100)*AS227)))</f>
        <v>5.5369600000000014</v>
      </c>
      <c r="AU227" s="109">
        <f>IF($AK227="n/a",1.03*AT227,IF($AK227&lt;0,1.01*AT227,IF($AK227&gt;10,1.1*AT227,(1+$AK227/100)*AT227)))</f>
        <v>6.0906560000000018</v>
      </c>
      <c r="AV227" s="109">
        <f>IF($AK227="n/a",1.03*AU227,IF($AK227&lt;0,1.01*AU227,IF($AK227&gt;10,1.1*AU227,(1+$AK227/100)*AU227)))</f>
        <v>6.6997216000000028</v>
      </c>
      <c r="AW227" s="109">
        <f>SUM(AR227:AV227)</f>
        <v>27.936937600000007</v>
      </c>
      <c r="AX227" s="113">
        <f>AW227/I227*100</f>
        <v>6.7285495183044333</v>
      </c>
      <c r="AY227" s="100">
        <v>1.19</v>
      </c>
      <c r="AZ227" s="100">
        <v>33.11</v>
      </c>
      <c r="BA227" s="100">
        <v>-4.93</v>
      </c>
      <c r="BB227" s="100">
        <v>2.92</v>
      </c>
      <c r="BC227" s="100">
        <v>10.93</v>
      </c>
      <c r="BE227" s="12">
        <v>2010</v>
      </c>
      <c r="BF227" s="12">
        <f>IF(BE227&gt;2020,0,IF(BE227&gt;2008,1,IF(BE227&gt;2001,2,IF(BE227&gt;1990,3,IF(BE227&gt;1980,4,IF(BE227&gt;1973,5,IF(BE227&gt;1970,6,IF(BE227&gt;1960,7,IF(BE227&gt;1958,8,IF(BE227&gt;1953,9,10))))))))))</f>
        <v>1</v>
      </c>
      <c r="BG227" s="100">
        <v>8.4599999999999991</v>
      </c>
      <c r="BH227" t="s">
        <v>121</v>
      </c>
      <c r="BI227" t="s">
        <v>122</v>
      </c>
    </row>
    <row r="228" spans="1:61" ht="11.25" customHeight="1" x14ac:dyDescent="0.2">
      <c r="A228" s="116" t="s">
        <v>809</v>
      </c>
      <c r="B228" s="55" t="s">
        <v>810</v>
      </c>
      <c r="C228" s="156" t="s">
        <v>162</v>
      </c>
      <c r="D228" s="98" t="s">
        <v>296</v>
      </c>
      <c r="E228" s="157">
        <v>11</v>
      </c>
      <c r="F228" s="2">
        <v>481</v>
      </c>
      <c r="G228" s="2" t="s">
        <v>146</v>
      </c>
      <c r="H228" s="2" t="s">
        <v>146</v>
      </c>
      <c r="I228" s="100">
        <v>107.62</v>
      </c>
      <c r="J228" s="101">
        <f>(M228/I228)*100</f>
        <v>2.3787400111503438</v>
      </c>
      <c r="K228" s="104">
        <v>0.64</v>
      </c>
      <c r="L228" s="71">
        <v>4</v>
      </c>
      <c r="M228" s="28">
        <f>K228*L228</f>
        <v>2.56</v>
      </c>
      <c r="N228" s="103" t="s">
        <v>707</v>
      </c>
      <c r="O228" s="104">
        <v>0.6</v>
      </c>
      <c r="P228" s="158">
        <v>45973</v>
      </c>
      <c r="Q228" s="158">
        <v>45992</v>
      </c>
      <c r="R228" s="28">
        <f>(K228-O228)/O228*100</f>
        <v>6.6666666666666732</v>
      </c>
      <c r="S228" s="105">
        <f>IF(INDEX(Historical!$D$7:$D1265,MATCH(B228,Historical!$B$7:$B$1062,0))=0,"n/a",(INDEX(Historical!$C$7:$C$1062,MATCH(B228,Historical!$B$7:$B$1062,0))/INDEX(Historical!$D$7:$D$1062,MATCH(B228,Historical!$B$7:$B$1062,0))-1)*100)</f>
        <v>6.3180827886710311</v>
      </c>
      <c r="T228" s="105">
        <f>IF(INDEX(Historical!$F$7:$F$1062,MATCH(B228,Historical!$B$7:$B$1062,0))=0,"n/a",((INDEX(Historical!$C$7:$C$1062,MATCH(B228,Historical!$B$7:$B$1062,0))/INDEX(Historical!$F$7:$F$1062,MATCH(B228,Historical!$B$7:$B$1062,0)))^(1/3)-1)*100)</f>
        <v>5.9770895792352841</v>
      </c>
      <c r="U228" s="105">
        <f>IF(INDEX(Historical!$H$7:$H$1062,MATCH(B228,Historical!$B$7:$B$1062,0))=0,"n/a",((INDEX(Historical!$C$7:$C$1062,MATCH(B228,Historical!$B$7:$B$1062,0))/INDEX(Historical!$H$7:$H$1062,MATCH(B228,Historical!$B$7:$B$1062,0)))^(1/5)-1)*100)</f>
        <v>5.4653125308647965</v>
      </c>
      <c r="V228" s="105">
        <f>IF(INDEX(Historical!$M$7:$M$1062,MATCH(B228,Historical!$B$7:$B$1062,0))=0,"n/a",((INDEX(Historical!$C$7:$C$1062,MATCH(B228,Historical!$B$7:$B$1062,0))/INDEX(Historical!$M$7:$M$1062,MATCH(B228,Historical!$B$7:$B$1062,0)))^(1/10)-1)*100)</f>
        <v>3.8645480105296004</v>
      </c>
      <c r="W228" s="106">
        <f>IF(OR(U228&lt;=0,U228="n/a",V228&lt;=0,V228="n/a"),"n/a",U228/V228)</f>
        <v>1.4142177858765497</v>
      </c>
      <c r="X228" s="107">
        <f>IF(OR(AJ228&lt;=0,AJ228="n/a",U228&lt;=0,U228="n/a"),"n/a",U228/AJ228)</f>
        <v>2.1861250123459186</v>
      </c>
      <c r="Y228" s="123"/>
      <c r="Z228" s="101">
        <f>IF(OR(AC228&lt;0.01,AC228="n/a"),"n/a",M228/AC228*100)</f>
        <v>65.473145780051141</v>
      </c>
      <c r="AA228" s="109">
        <f>IF(OR(AC228&lt;0.01,AC228="n/a"),"n/a",I228/AC228)</f>
        <v>27.524296675191817</v>
      </c>
      <c r="AB228" s="71">
        <v>12</v>
      </c>
      <c r="AC228" s="100">
        <v>3.91</v>
      </c>
      <c r="AD228" s="100">
        <v>1.51</v>
      </c>
      <c r="AE228" s="100">
        <v>3.66</v>
      </c>
      <c r="AF228" s="100">
        <v>2.75</v>
      </c>
      <c r="AG228" s="100">
        <v>10.39</v>
      </c>
      <c r="AH228" s="100">
        <v>12.46</v>
      </c>
      <c r="AI228" s="100">
        <v>15.93</v>
      </c>
      <c r="AJ228" s="100">
        <v>2.5</v>
      </c>
      <c r="AK228" s="100">
        <v>13.950000000000001</v>
      </c>
      <c r="AL228" s="100">
        <v>49280</v>
      </c>
      <c r="AM228" s="100">
        <v>0.24</v>
      </c>
      <c r="AN228" s="100">
        <v>1.88</v>
      </c>
      <c r="AO228" s="110">
        <f>IF(U228="n/a","n/a",IF(AA228&lt;0,"n/a",IF(AA228="n/a","n/a",J228+U228-AA228)))</f>
        <v>-19.680244133176679</v>
      </c>
      <c r="AP228" s="111">
        <f>IF(U228="n/a","n/a",J228+U228)</f>
        <v>7.8440525420151399</v>
      </c>
      <c r="AQ228" s="112">
        <f>IF(OR(AC228&lt;0.01,AC228="n/a",AF228="n/a"),"n/a",(I228/SQRT(22.5*AC228*(I228/AF228))-1)*100)</f>
        <v>83.41430436979735</v>
      </c>
      <c r="AR228" s="101">
        <f>INDEX(Historical!$C$7:$C$1063,MATCH(B228,Historical!$B$7:$B$1063,0))*IF(AH228="n/a",1.03,IF(AH228&lt;0,1.01,IF(AH228&gt;10,1.1,(1+AH228/100))))</f>
        <v>2.6840000000000002</v>
      </c>
      <c r="AS228" s="109">
        <f>IF($AI228="n/a",1.03*AR228,IF($AI228&lt;0,1.01*AR228,IF($AI228&gt;10,1.1*AR228,(1+$AI228/100)*AR228)))</f>
        <v>2.9524000000000004</v>
      </c>
      <c r="AT228" s="109">
        <f>IF($AK228="n/a",1.03*AS228,IF($AK228&lt;0,1.01*AS228,IF($AK228&gt;10,1.1*AS228,(1+$AK228/100)*AS228)))</f>
        <v>3.2476400000000005</v>
      </c>
      <c r="AU228" s="109">
        <f>IF($AK228="n/a",1.03*AT228,IF($AK228&lt;0,1.01*AT228,IF($AK228&gt;10,1.1*AT228,(1+$AK228/100)*AT228)))</f>
        <v>3.572404000000001</v>
      </c>
      <c r="AV228" s="109">
        <f>IF($AK228="n/a",1.03*AU228,IF($AK228&lt;0,1.01*AU228,IF($AK228&gt;10,1.1*AU228,(1+$AK228/100)*AU228)))</f>
        <v>3.9296444000000013</v>
      </c>
      <c r="AW228" s="109">
        <f>SUM(AR228:AV228)</f>
        <v>16.386088400000002</v>
      </c>
      <c r="AX228" s="113">
        <f>AW228/I228*100</f>
        <v>15.225876602861923</v>
      </c>
      <c r="AY228" s="100">
        <v>0.5</v>
      </c>
      <c r="AZ228" s="100">
        <v>24.560000000000002</v>
      </c>
      <c r="BA228" s="100">
        <v>-9.1399999999999988</v>
      </c>
      <c r="BB228" s="100">
        <v>-4.1000000000000005</v>
      </c>
      <c r="BC228" s="100">
        <v>3.3300000000000005</v>
      </c>
      <c r="BE228" s="12">
        <v>2015</v>
      </c>
      <c r="BF228" s="12">
        <f>IF(BE228&gt;2020,0,IF(BE228&gt;2008,1,IF(BE228&gt;2001,2,IF(BE228&gt;1990,3,IF(BE228&gt;1980,4,IF(BE228&gt;1973,5,IF(BE228&gt;1970,6,IF(BE228&gt;1960,7,IF(BE228&gt;1958,8,IF(BE228&gt;1953,9,10))))))))))</f>
        <v>1</v>
      </c>
      <c r="BG228" s="100">
        <v>2.46</v>
      </c>
      <c r="BH228" t="s">
        <v>121</v>
      </c>
      <c r="BI228" t="s">
        <v>122</v>
      </c>
    </row>
    <row r="229" spans="1:61" ht="11.25" customHeight="1" x14ac:dyDescent="0.2">
      <c r="A229" s="123" t="s">
        <v>811</v>
      </c>
      <c r="B229" s="55" t="s">
        <v>812</v>
      </c>
      <c r="C229" s="156" t="s">
        <v>134</v>
      </c>
      <c r="D229" s="98" t="s">
        <v>186</v>
      </c>
      <c r="E229" s="157">
        <v>20</v>
      </c>
      <c r="F229" s="2">
        <v>212</v>
      </c>
      <c r="G229" s="2" t="s">
        <v>146</v>
      </c>
      <c r="H229" s="2" t="s">
        <v>146</v>
      </c>
      <c r="I229" s="100">
        <v>320.56</v>
      </c>
      <c r="J229" s="101">
        <f>(M229/I229)*100</f>
        <v>1.1105565260793613</v>
      </c>
      <c r="K229" s="104">
        <v>0.89</v>
      </c>
      <c r="L229" s="71">
        <v>4</v>
      </c>
      <c r="M229" s="28">
        <f>K229*L229</f>
        <v>3.56</v>
      </c>
      <c r="N229" s="103" t="s">
        <v>339</v>
      </c>
      <c r="O229" s="104">
        <v>0.84</v>
      </c>
      <c r="P229" s="158">
        <v>46171</v>
      </c>
      <c r="Q229" s="158">
        <v>46185</v>
      </c>
      <c r="R229" s="28">
        <f>(K229-O229)/O229*100</f>
        <v>5.9523809523809579</v>
      </c>
      <c r="S229" s="105">
        <f>IF(INDEX(Historical!$D$7:$D1266,MATCH(B229,Historical!$B$7:$B$1062,0))=0,"n/a",(INDEX(Historical!$C$7:$C$1062,MATCH(B229,Historical!$B$7:$B$1062,0))/INDEX(Historical!$D$7:$D$1062,MATCH(B229,Historical!$B$7:$B$1062,0))-1)*100)</f>
        <v>5.0632911392404889</v>
      </c>
      <c r="T229" s="105">
        <f>IF(INDEX(Historical!$F$7:$F$1062,MATCH(B229,Historical!$B$7:$B$1062,0))=0,"n/a",((INDEX(Historical!$C$7:$C$1062,MATCH(B229,Historical!$B$7:$B$1062,0))/INDEX(Historical!$F$7:$F$1062,MATCH(B229,Historical!$B$7:$B$1062,0)))^(1/3)-1)*100)</f>
        <v>5.343218065147215</v>
      </c>
      <c r="U229" s="105">
        <f>IF(INDEX(Historical!$H$7:$H$1062,MATCH(B229,Historical!$B$7:$B$1062,0))=0,"n/a",((INDEX(Historical!$C$7:$C$1062,MATCH(B229,Historical!$B$7:$B$1062,0))/INDEX(Historical!$H$7:$H$1062,MATCH(B229,Historical!$B$7:$B$1062,0)))^(1/5)-1)*100)</f>
        <v>7.1553956765599391</v>
      </c>
      <c r="V229" s="105">
        <f>IF(INDEX(Historical!$M$7:$M$1062,MATCH(B229,Historical!$B$7:$B$1062,0))=0,"n/a",((INDEX(Historical!$C$7:$C$1062,MATCH(B229,Historical!$B$7:$B$1062,0))/INDEX(Historical!$M$7:$M$1062,MATCH(B229,Historical!$B$7:$B$1062,0)))^(1/10)-1)*100)</f>
        <v>11.184442899171131</v>
      </c>
      <c r="W229" s="106">
        <f>IF(OR(U229&lt;=0,U229="n/a",V229&lt;=0,V229="n/a"),"n/a",U229/V229)</f>
        <v>0.63976326233380998</v>
      </c>
      <c r="X229" s="107">
        <f>IF(OR(AJ229&lt;=0,AJ229="n/a",U229&lt;=0,U229="n/a"),"n/a",U229/AJ229)</f>
        <v>0.63322085633273795</v>
      </c>
      <c r="Y229" s="55"/>
      <c r="Z229" s="101">
        <f>IF(OR(AC229&lt;0.01,AC229="n/a"),"n/a",M229/AC229*100)</f>
        <v>20.124364047484452</v>
      </c>
      <c r="AA229" s="109">
        <f>IF(OR(AC229&lt;0.01,AC229="n/a"),"n/a",I229/AC229)</f>
        <v>18.120972300734877</v>
      </c>
      <c r="AB229" s="71">
        <v>12</v>
      </c>
      <c r="AC229" s="100">
        <v>17.690000000000001</v>
      </c>
      <c r="AD229" s="100">
        <v>0.7</v>
      </c>
      <c r="AE229" s="100">
        <v>2.61</v>
      </c>
      <c r="AF229" s="100">
        <v>6.96</v>
      </c>
      <c r="AG229" s="100">
        <v>45.43</v>
      </c>
      <c r="AH229" s="100">
        <v>34.58</v>
      </c>
      <c r="AI229" s="100">
        <v>16.02</v>
      </c>
      <c r="AJ229" s="100">
        <v>11.3</v>
      </c>
      <c r="AK229" s="100">
        <v>20.010000000000002</v>
      </c>
      <c r="AL229" s="100">
        <v>12400</v>
      </c>
      <c r="AM229" s="100">
        <v>6.8500000000000005</v>
      </c>
      <c r="AN229" s="100">
        <v>0.3</v>
      </c>
      <c r="AO229" s="110">
        <f>IF(U229="n/a","n/a",IF(AA229&lt;0,"n/a",IF(AA229="n/a","n/a",J229+U229-AA229)))</f>
        <v>-9.8550200980955758</v>
      </c>
      <c r="AP229" s="111">
        <f>IF(U229="n/a","n/a",J229+U229)</f>
        <v>8.2659522026393013</v>
      </c>
      <c r="AQ229" s="112">
        <f>IF(OR(AC229&lt;0.01,AC229="n/a",AF229="n/a"),"n/a",(I229/SQRT(22.5*AC229*(I229/AF229))-1)*100)</f>
        <v>136.75769818587358</v>
      </c>
      <c r="AR229" s="101">
        <f>INDEX(Historical!$C$7:$C$1063,MATCH(B229,Historical!$B$7:$B$1063,0))*IF(AH229="n/a",1.03,IF(AH229&lt;0,1.01,IF(AH229&gt;10,1.1,(1+AH229/100))))</f>
        <v>3.6520000000000001</v>
      </c>
      <c r="AS229" s="109">
        <f>IF($AI229="n/a",1.03*AR229,IF($AI229&lt;0,1.01*AR229,IF($AI229&gt;10,1.1*AR229,(1+$AI229/100)*AR229)))</f>
        <v>4.0172000000000008</v>
      </c>
      <c r="AT229" s="109">
        <f>IF($AK229="n/a",1.03*AS229,IF($AK229&lt;0,1.01*AS229,IF($AK229&gt;10,1.1*AS229,(1+$AK229/100)*AS229)))</f>
        <v>4.4189200000000008</v>
      </c>
      <c r="AU229" s="109">
        <f>IF($AK229="n/a",1.03*AT229,IF($AK229&lt;0,1.01*AT229,IF($AK229&gt;10,1.1*AT229,(1+$AK229/100)*AT229)))</f>
        <v>4.860812000000001</v>
      </c>
      <c r="AV229" s="109">
        <f>IF($AK229="n/a",1.03*AU229,IF($AK229&lt;0,1.01*AU229,IF($AK229&gt;10,1.1*AU229,(1+$AK229/100)*AU229)))</f>
        <v>5.3468932000000011</v>
      </c>
      <c r="AW229" s="109">
        <f>SUM(AR229:AV229)</f>
        <v>22.295825200000003</v>
      </c>
      <c r="AX229" s="113">
        <f>AW229/I229*100</f>
        <v>6.9552736461192923</v>
      </c>
      <c r="AY229" s="100">
        <v>1.51</v>
      </c>
      <c r="AZ229" s="100">
        <v>20.57</v>
      </c>
      <c r="BA229" s="100">
        <v>-17.53</v>
      </c>
      <c r="BB229" s="100">
        <v>-6.9599999999999991</v>
      </c>
      <c r="BC229" s="100">
        <v>-3.27</v>
      </c>
      <c r="BE229" s="12">
        <v>2007</v>
      </c>
      <c r="BF229" s="12">
        <f>IF(BE229&gt;2020,0,IF(BE229&gt;2008,1,IF(BE229&gt;2001,2,IF(BE229&gt;1990,3,IF(BE229&gt;1980,4,IF(BE229&gt;1973,5,IF(BE229&gt;1970,6,IF(BE229&gt;1960,7,IF(BE229&gt;1958,8,IF(BE229&gt;1953,9,10))))))))))</f>
        <v>2</v>
      </c>
      <c r="BG229" s="100">
        <v>19.7</v>
      </c>
      <c r="BH229" t="s">
        <v>121</v>
      </c>
      <c r="BI229" t="s">
        <v>122</v>
      </c>
    </row>
    <row r="230" spans="1:61" ht="11.25" customHeight="1" x14ac:dyDescent="0.2">
      <c r="A230" s="146" t="s">
        <v>813</v>
      </c>
      <c r="B230" s="55" t="s">
        <v>814</v>
      </c>
      <c r="C230" s="156" t="s">
        <v>162</v>
      </c>
      <c r="D230" s="98" t="s">
        <v>296</v>
      </c>
      <c r="E230" s="157">
        <v>21</v>
      </c>
      <c r="F230" s="2">
        <v>200</v>
      </c>
      <c r="G230" s="2" t="s">
        <v>146</v>
      </c>
      <c r="H230" s="2" t="s">
        <v>146</v>
      </c>
      <c r="I230" s="100">
        <v>83.01</v>
      </c>
      <c r="J230" s="101">
        <f>(M230/I230)*100</f>
        <v>3.3489940970967349</v>
      </c>
      <c r="K230" s="104">
        <v>0.69499999999999995</v>
      </c>
      <c r="L230" s="71">
        <v>4</v>
      </c>
      <c r="M230" s="28">
        <f>K230*L230</f>
        <v>2.78</v>
      </c>
      <c r="N230" s="55" t="s">
        <v>265</v>
      </c>
      <c r="O230" s="104">
        <v>0.66749999999999998</v>
      </c>
      <c r="P230" s="158">
        <v>45982</v>
      </c>
      <c r="Q230" s="158">
        <v>46010</v>
      </c>
      <c r="R230" s="28">
        <f>(K230-O230)/O230*100</f>
        <v>4.1198501872659135</v>
      </c>
      <c r="S230" s="105">
        <f>IF(INDEX(Historical!$D$7:$D1267,MATCH(B230,Historical!$B$7:$B$1062,0))=0,"n/a",(INDEX(Historical!$C$7:$C$1062,MATCH(B230,Historical!$B$7:$B$1062,0))/INDEX(Historical!$D$7:$D$1062,MATCH(B230,Historical!$B$7:$B$1062,0))-1)*100)</f>
        <v>3.9499036608863003</v>
      </c>
      <c r="T230" s="105">
        <f>IF(INDEX(Historical!$F$7:$F$1062,MATCH(B230,Historical!$B$7:$B$1062,0))=0,"n/a",((INDEX(Historical!$C$7:$C$1062,MATCH(B230,Historical!$B$7:$B$1062,0))/INDEX(Historical!$F$7:$F$1062,MATCH(B230,Historical!$B$7:$B$1062,0)))^(1/3)-1)*100)</f>
        <v>5.0030330760551855</v>
      </c>
      <c r="U230" s="105">
        <f>IF(INDEX(Historical!$H$7:$H$1062,MATCH(B230,Historical!$B$7:$B$1062,0))=0,"n/a",((INDEX(Historical!$C$7:$C$1062,MATCH(B230,Historical!$B$7:$B$1062,0))/INDEX(Historical!$H$7:$H$1062,MATCH(B230,Historical!$B$7:$B$1062,0)))^(1/5)-1)*100)</f>
        <v>5.6431928650358065</v>
      </c>
      <c r="V230" s="105">
        <f>IF(INDEX(Historical!$M$7:$M$1062,MATCH(B230,Historical!$B$7:$B$1062,0))=0,"n/a",((INDEX(Historical!$C$7:$C$1062,MATCH(B230,Historical!$B$7:$B$1062,0))/INDEX(Historical!$M$7:$M$1062,MATCH(B230,Historical!$B$7:$B$1062,0)))^(1/10)-1)*100)</f>
        <v>6.5522295641014416</v>
      </c>
      <c r="W230" s="106">
        <f>IF(OR(U230&lt;=0,U230="n/a",V230&lt;=0,V230="n/a"),"n/a",U230/V230)</f>
        <v>0.86126299602717016</v>
      </c>
      <c r="X230" s="107">
        <f>IF(OR(AJ230&lt;=0,AJ230="n/a",U230&lt;=0,U230="n/a"),"n/a",U230/AJ230)</f>
        <v>0.91759233577817989</v>
      </c>
      <c r="Y230" s="123" t="s">
        <v>815</v>
      </c>
      <c r="Z230" s="101">
        <f>IF(OR(AC230&lt;0.01,AC230="n/a"),"n/a",M230/AC230*100)</f>
        <v>73.740053050397876</v>
      </c>
      <c r="AA230" s="109">
        <f>IF(OR(AC230&lt;0.01,AC230="n/a"),"n/a",I230/AC230)</f>
        <v>22.018567639257295</v>
      </c>
      <c r="AB230" s="71">
        <v>12</v>
      </c>
      <c r="AC230" s="100">
        <v>3.77</v>
      </c>
      <c r="AD230" s="100">
        <v>2.0099999999999998</v>
      </c>
      <c r="AE230" s="100">
        <v>3.2</v>
      </c>
      <c r="AF230" s="100">
        <v>1.88</v>
      </c>
      <c r="AG230" s="100">
        <v>8.7800000000000011</v>
      </c>
      <c r="AH230" s="100">
        <v>11.129999999999999</v>
      </c>
      <c r="AI230" s="100">
        <v>7.08</v>
      </c>
      <c r="AJ230" s="100">
        <v>6.15</v>
      </c>
      <c r="AK230" s="100">
        <v>9.0399999999999991</v>
      </c>
      <c r="AL230" s="100">
        <v>19130</v>
      </c>
      <c r="AM230" s="100">
        <v>1.35</v>
      </c>
      <c r="AN230" s="100">
        <v>1.56</v>
      </c>
      <c r="AO230" s="110">
        <f>IF(U230="n/a","n/a",IF(AA230&lt;0,"n/a",IF(AA230="n/a","n/a",J230+U230-AA230)))</f>
        <v>-13.026380677124754</v>
      </c>
      <c r="AP230" s="111">
        <f>IF(U230="n/a","n/a",J230+U230)</f>
        <v>8.992186962132541</v>
      </c>
      <c r="AQ230" s="112">
        <f>IF(OR(AC230&lt;0.01,AC230="n/a",AF230="n/a"),"n/a",(I230/SQRT(22.5*AC230*(I230/AF230))-1)*100)</f>
        <v>35.638256094500129</v>
      </c>
      <c r="AR230" s="101">
        <f>INDEX(Historical!$C$7:$C$1063,MATCH(B230,Historical!$B$7:$B$1063,0))*IF(AH230="n/a",1.03,IF(AH230&lt;0,1.01,IF(AH230&gt;10,1.1,(1+AH230/100))))</f>
        <v>2.9672499999999999</v>
      </c>
      <c r="AS230" s="109">
        <f>IF($AI230="n/a",1.03*AR230,IF($AI230&lt;0,1.01*AR230,IF($AI230&gt;10,1.1*AR230,(1+$AI230/100)*AR230)))</f>
        <v>3.1773313000000001</v>
      </c>
      <c r="AT230" s="109">
        <f>IF($AK230="n/a",1.03*AS230,IF($AK230&lt;0,1.01*AS230,IF($AK230&gt;10,1.1*AS230,(1+$AK230/100)*AS230)))</f>
        <v>3.46456204952</v>
      </c>
      <c r="AU230" s="109">
        <f>IF($AK230="n/a",1.03*AT230,IF($AK230&lt;0,1.01*AT230,IF($AK230&gt;10,1.1*AT230,(1+$AK230/100)*AT230)))</f>
        <v>3.7777584587966082</v>
      </c>
      <c r="AV230" s="109">
        <f>IF($AK230="n/a",1.03*AU230,IF($AK230&lt;0,1.01*AU230,IF($AK230&gt;10,1.1*AU230,(1+$AK230/100)*AU230)))</f>
        <v>4.1192678234718221</v>
      </c>
      <c r="AW230" s="109">
        <f>SUM(AR230:AV230)</f>
        <v>17.506169631788431</v>
      </c>
      <c r="AX230" s="113">
        <f>AW230/I230*100</f>
        <v>21.089229769652366</v>
      </c>
      <c r="AY230" s="100">
        <v>0.52</v>
      </c>
      <c r="AZ230" s="100">
        <v>19.37</v>
      </c>
      <c r="BA230" s="100">
        <v>-6.3299999999999992</v>
      </c>
      <c r="BB230" s="100">
        <v>-1.7999999999999998</v>
      </c>
      <c r="BC230" s="100">
        <v>3.75</v>
      </c>
      <c r="BE230" s="12">
        <v>2005</v>
      </c>
      <c r="BF230" s="12">
        <f>IF(BE230&gt;2020,0,IF(BE230&gt;2008,1,IF(BE230&gt;2001,2,IF(BE230&gt;1990,3,IF(BE230&gt;1980,4,IF(BE230&gt;1973,5,IF(BE230&gt;1970,6,IF(BE230&gt;1960,7,IF(BE230&gt;1958,8,IF(BE230&gt;1953,9,10))))))))))</f>
        <v>2</v>
      </c>
      <c r="BG230" s="100">
        <v>2.64</v>
      </c>
      <c r="BH230" t="s">
        <v>121</v>
      </c>
      <c r="BI230" t="s">
        <v>122</v>
      </c>
    </row>
    <row r="231" spans="1:61" ht="11.25" customHeight="1" x14ac:dyDescent="0.2">
      <c r="A231" s="116" t="s">
        <v>1461</v>
      </c>
      <c r="B231" s="55" t="s">
        <v>1462</v>
      </c>
      <c r="C231" s="156" t="s">
        <v>134</v>
      </c>
      <c r="D231" s="98" t="s">
        <v>157</v>
      </c>
      <c r="E231" s="157">
        <v>9</v>
      </c>
      <c r="F231" s="2">
        <v>533</v>
      </c>
      <c r="G231" s="2" t="s">
        <v>146</v>
      </c>
      <c r="H231" s="2" t="s">
        <v>146</v>
      </c>
      <c r="I231" s="100">
        <v>131</v>
      </c>
      <c r="J231" s="101">
        <f>(M231/I231)*100</f>
        <v>2.4427480916030535</v>
      </c>
      <c r="K231" s="104">
        <v>0.8</v>
      </c>
      <c r="L231" s="71">
        <v>4</v>
      </c>
      <c r="M231" s="28">
        <f>K231*L231</f>
        <v>3.2</v>
      </c>
      <c r="N231" s="103" t="s">
        <v>151</v>
      </c>
      <c r="O231" s="104">
        <v>0.6</v>
      </c>
      <c r="P231" s="158">
        <v>46052</v>
      </c>
      <c r="Q231" s="158">
        <v>46070</v>
      </c>
      <c r="R231" s="28">
        <f>(K231-O231)/O231*100</f>
        <v>33.33333333333335</v>
      </c>
      <c r="S231" s="105">
        <f>IF(INDEX(Historical!$D$7:$D1268,MATCH(B231,Historical!$B$7:$B$1062,0))=0,"n/a",(INDEX(Historical!$C$7:$C$1062,MATCH(B231,Historical!$B$7:$B$1062,0))/INDEX(Historical!$D$7:$D$1062,MATCH(B231,Historical!$B$7:$B$1062,0))-1)*100)</f>
        <v>9.0909090909090828</v>
      </c>
      <c r="T231" s="105">
        <f>IF(INDEX(Historical!$F$7:$F$1062,MATCH(B231,Historical!$B$7:$B$1062,0))=0,"n/a",((INDEX(Historical!$C$7:$C$1062,MATCH(B231,Historical!$B$7:$B$1062,0))/INDEX(Historical!$F$7:$F$1062,MATCH(B231,Historical!$B$7:$B$1062,0)))^(1/3)-1)*100)</f>
        <v>14.471424255333186</v>
      </c>
      <c r="U231" s="105">
        <f>IF(INDEX(Historical!$H$7:$H$1062,MATCH(B231,Historical!$B$7:$B$1062,0))=0,"n/a",((INDEX(Historical!$C$7:$C$1062,MATCH(B231,Historical!$B$7:$B$1062,0))/INDEX(Historical!$H$7:$H$1062,MATCH(B231,Historical!$B$7:$B$1062,0)))^(1/5)-1)*100)</f>
        <v>16.8863268921301</v>
      </c>
      <c r="V231" s="105">
        <f>IF(INDEX(Historical!$M$7:$M$1062,MATCH(B231,Historical!$B$7:$B$1062,0))=0,"n/a",((INDEX(Historical!$C$7:$C$1062,MATCH(B231,Historical!$B$7:$B$1062,0))/INDEX(Historical!$M$7:$M$1062,MATCH(B231,Historical!$B$7:$B$1062,0)))^(1/10)-1)*100)</f>
        <v>11.612317403390438</v>
      </c>
      <c r="W231" s="106">
        <f>IF(OR(U231&lt;=0,U231="n/a",V231&lt;=0,V231="n/a"),"n/a",U231/V231)</f>
        <v>1.4541737282516765</v>
      </c>
      <c r="X231" s="107">
        <f>IF(OR(AJ231&lt;=0,AJ231="n/a",U231&lt;=0,U231="n/a"),"n/a",U231/AJ231)</f>
        <v>0.8831760926846286</v>
      </c>
      <c r="Y231" s="165"/>
      <c r="Z231" s="101">
        <f>IF(OR(AC231&lt;0.01,AC231="n/a"),"n/a",M231/AC231*100)</f>
        <v>30.917874396135268</v>
      </c>
      <c r="AA231" s="109">
        <f>IF(OR(AC231&lt;0.01,AC231="n/a"),"n/a",I231/AC231)</f>
        <v>12.657004830917876</v>
      </c>
      <c r="AB231" s="71">
        <v>12</v>
      </c>
      <c r="AC231" s="100">
        <v>10.35</v>
      </c>
      <c r="AD231" s="100">
        <v>1.43</v>
      </c>
      <c r="AE231" s="100">
        <v>3.83</v>
      </c>
      <c r="AF231" s="100">
        <v>1.94</v>
      </c>
      <c r="AG231" s="100">
        <v>16.580000000000002</v>
      </c>
      <c r="AH231" s="100">
        <v>11.540000000000001</v>
      </c>
      <c r="AI231" s="100">
        <v>6.4799999999999995</v>
      </c>
      <c r="AJ231" s="100">
        <v>19.12</v>
      </c>
      <c r="AK231" s="100">
        <v>8.1</v>
      </c>
      <c r="AL231" s="100">
        <v>17950</v>
      </c>
      <c r="AM231" s="100">
        <v>0.79</v>
      </c>
      <c r="AN231" s="100">
        <v>0.45</v>
      </c>
      <c r="AO231" s="110">
        <f>IF(U231="n/a","n/a",IF(AA231&lt;0,"n/a",IF(AA231="n/a","n/a",J231+U231-AA231)))</f>
        <v>6.6720701528152784</v>
      </c>
      <c r="AP231" s="111">
        <f>IF(U231="n/a","n/a",J231+U231)</f>
        <v>19.329074983733154</v>
      </c>
      <c r="AQ231" s="112">
        <f>IF(OR(AC231&lt;0.01,AC231="n/a",AF231="n/a"),"n/a",(I231/SQRT(22.5*AC231*(I231/AF231))-1)*100)</f>
        <v>4.4660271666890239</v>
      </c>
      <c r="AR231" s="101">
        <f>INDEX(Historical!$C$7:$C$1063,MATCH(B231,Historical!$B$7:$B$1063,0))*IF(AH231="n/a",1.03,IF(AH231&lt;0,1.01,IF(AH231&gt;10,1.1,(1+AH231/100))))</f>
        <v>2.64</v>
      </c>
      <c r="AS231" s="109">
        <f>IF($AI231="n/a",1.03*AR231,IF($AI231&lt;0,1.01*AR231,IF($AI231&gt;10,1.1*AR231,(1+$AI231/100)*AR231)))</f>
        <v>2.8110720000000002</v>
      </c>
      <c r="AT231" s="109">
        <f>IF($AK231="n/a",1.03*AS231,IF($AK231&lt;0,1.01*AS231,IF($AK231&gt;10,1.1*AS231,(1+$AK231/100)*AS231)))</f>
        <v>3.0387688320000001</v>
      </c>
      <c r="AU231" s="109">
        <f>IF($AK231="n/a",1.03*AT231,IF($AK231&lt;0,1.01*AT231,IF($AK231&gt;10,1.1*AT231,(1+$AK231/100)*AT231)))</f>
        <v>3.284909107392</v>
      </c>
      <c r="AV231" s="109">
        <f>IF($AK231="n/a",1.03*AU231,IF($AK231&lt;0,1.01*AU231,IF($AK231&gt;10,1.1*AU231,(1+$AK231/100)*AU231)))</f>
        <v>3.5509867450907517</v>
      </c>
      <c r="AW231" s="109">
        <f>SUM(AR231:AV231)</f>
        <v>15.325736684482752</v>
      </c>
      <c r="AX231" s="113">
        <f>AW231/I231*100</f>
        <v>11.699035637009734</v>
      </c>
      <c r="AY231" s="100">
        <v>0.93</v>
      </c>
      <c r="AZ231" s="100">
        <v>41.36</v>
      </c>
      <c r="BA231" s="100">
        <v>-3.85</v>
      </c>
      <c r="BB231" s="100">
        <v>1.7000000000000002</v>
      </c>
      <c r="BC231" s="100">
        <v>12.75</v>
      </c>
      <c r="BE231" s="12">
        <v>2018</v>
      </c>
      <c r="BF231" s="12">
        <f>IF(BE231&gt;2020,0,IF(BE231&gt;2008,1,IF(BE231&gt;2001,2,IF(BE231&gt;1990,3,IF(BE231&gt;1980,4,IF(BE231&gt;1973,5,IF(BE231&gt;1970,6,IF(BE231&gt;1960,7,IF(BE231&gt;1958,8,IF(BE231&gt;1953,9,10))))))))))</f>
        <v>1</v>
      </c>
      <c r="BG231" s="100">
        <v>1.78</v>
      </c>
      <c r="BH231" t="s">
        <v>121</v>
      </c>
      <c r="BI231" t="s">
        <v>122</v>
      </c>
    </row>
    <row r="232" spans="1:61" ht="11.25" customHeight="1" x14ac:dyDescent="0.2">
      <c r="A232" s="146" t="s">
        <v>2582</v>
      </c>
      <c r="B232" s="55" t="s">
        <v>2583</v>
      </c>
      <c r="C232" s="156" t="s">
        <v>162</v>
      </c>
      <c r="D232" s="98" t="s">
        <v>296</v>
      </c>
      <c r="E232" s="157">
        <v>5</v>
      </c>
      <c r="F232" s="2">
        <v>703</v>
      </c>
      <c r="G232" s="2" t="s">
        <v>146</v>
      </c>
      <c r="H232" s="2" t="s">
        <v>146</v>
      </c>
      <c r="I232" s="100">
        <v>45.82</v>
      </c>
      <c r="J232" s="101">
        <f>(M232/I232)*100</f>
        <v>3.6665211697948492</v>
      </c>
      <c r="K232" s="104">
        <v>0.42</v>
      </c>
      <c r="L232" s="71">
        <v>4</v>
      </c>
      <c r="M232" s="28">
        <f>K232*L232</f>
        <v>1.68</v>
      </c>
      <c r="N232" s="103" t="s">
        <v>158</v>
      </c>
      <c r="O232" s="104">
        <v>0.4</v>
      </c>
      <c r="P232" s="158">
        <v>46083</v>
      </c>
      <c r="Q232" s="158">
        <v>46094</v>
      </c>
      <c r="R232" s="28">
        <f>(K232-O232)/O232*100</f>
        <v>4.9999999999999902</v>
      </c>
      <c r="S232" s="105">
        <f>IF(INDEX(Historical!$D$7:$D1737,MATCH(B232,Historical!$B$7:$B$1062,0))=0,"n/a",(INDEX(Historical!$C$7:$C$1062,MATCH(B232,Historical!$B$7:$B$1062,0))/INDEX(Historical!$D$7:$D$1062,MATCH(B232,Historical!$B$7:$B$1062,0))-1)*100)</f>
        <v>5.2631578947368363</v>
      </c>
      <c r="T232" s="105">
        <f>IF(INDEX(Historical!$F$7:$F$1062,MATCH(B232,Historical!$B$7:$B$1062,0))=0,"n/a",((INDEX(Historical!$C$7:$C$1062,MATCH(B232,Historical!$B$7:$B$1062,0))/INDEX(Historical!$F$7:$F$1062,MATCH(B232,Historical!$B$7:$B$1062,0)))^(1/3)-1)*100)</f>
        <v>5.8267367978799722</v>
      </c>
      <c r="U232" s="105">
        <f>IF(INDEX(Historical!$H$7:$H$1062,MATCH(B232,Historical!$B$7:$B$1062,0))=0,"n/a",((INDEX(Historical!$C$7:$C$1062,MATCH(B232,Historical!$B$7:$B$1062,0))/INDEX(Historical!$H$7:$H$1062,MATCH(B232,Historical!$B$7:$B$1062,0)))^(1/5)-1)*100)</f>
        <v>7.9591999373585409</v>
      </c>
      <c r="V232" s="105">
        <f>IF(INDEX(Historical!$M$7:$M$1062,MATCH(B232,Historical!$B$7:$B$1062,0))=0,"n/a",((INDEX(Historical!$C$7:$C$1062,MATCH(B232,Historical!$B$7:$B$1062,0))/INDEX(Historical!$M$7:$M$1062,MATCH(B232,Historical!$B$7:$B$1062,0)))^(1/10)-1)*100)</f>
        <v>6.1101194143926563</v>
      </c>
      <c r="W232" s="106">
        <f>IF(OR(U232&lt;=0,U232="n/a",V232&lt;=0,V232="n/a"),"n/a",U232/V232)</f>
        <v>1.302625922270896</v>
      </c>
      <c r="X232" s="107">
        <f>IF(OR(AJ232&lt;=0,AJ232="n/a",U232&lt;=0,U232="n/a"),"n/a",U232/AJ232)</f>
        <v>1.2514465310312171</v>
      </c>
      <c r="Y232" s="159"/>
      <c r="Z232" s="101">
        <f>IF(OR(AC232&lt;0.01,AC232="n/a"),"n/a",M232/AC232*100)</f>
        <v>61.53846153846154</v>
      </c>
      <c r="AA232" s="109">
        <f>IF(OR(AC232&lt;0.01,AC232="n/a"),"n/a",I232/AC232)</f>
        <v>16.783882783882785</v>
      </c>
      <c r="AB232" s="71">
        <v>12</v>
      </c>
      <c r="AC232" s="100">
        <v>2.73</v>
      </c>
      <c r="AD232" s="100">
        <v>2.72</v>
      </c>
      <c r="AE232" s="100">
        <v>1.85</v>
      </c>
      <c r="AF232" s="100">
        <v>1.59</v>
      </c>
      <c r="AG232" s="100">
        <v>9.7100000000000009</v>
      </c>
      <c r="AH232" s="100">
        <v>3.2099999999999995</v>
      </c>
      <c r="AI232" s="100">
        <v>6.18</v>
      </c>
      <c r="AJ232" s="100">
        <v>6.36</v>
      </c>
      <c r="AK232" s="100">
        <v>5.54</v>
      </c>
      <c r="AL232" s="100">
        <v>46880</v>
      </c>
      <c r="AM232" s="100">
        <v>0.08</v>
      </c>
      <c r="AN232" s="100">
        <v>1.78</v>
      </c>
      <c r="AO232" s="110">
        <f>IF(U232="n/a","n/a",IF(AA232&lt;0,"n/a",IF(AA232="n/a","n/a",J232+U232-AA232)))</f>
        <v>-5.1581616767293941</v>
      </c>
      <c r="AP232" s="111">
        <f>IF(U232="n/a","n/a",J232+U232)</f>
        <v>11.625721107153391</v>
      </c>
      <c r="AQ232" s="112">
        <f>IF(OR(AC232&lt;0.01,AC232="n/a",AF232="n/a"),"n/a",(I232/SQRT(22.5*AC232*(I232/AF232))-1)*100)</f>
        <v>8.9064300241749059</v>
      </c>
      <c r="AR232" s="101">
        <f>INDEX(Historical!$C$7:$C$1063,MATCH(B232,Historical!$B$7:$B$1063,0))*IF(AH232="n/a",1.03,IF(AH232&lt;0,1.01,IF(AH232&gt;10,1.1,(1+AH232/100))))</f>
        <v>1.6513600000000002</v>
      </c>
      <c r="AS232" s="109">
        <f>IF($AI232="n/a",1.03*AR232,IF($AI232&lt;0,1.01*AR232,IF($AI232&gt;10,1.1*AR232,(1+$AI232/100)*AR232)))</f>
        <v>1.7534140480000002</v>
      </c>
      <c r="AT232" s="109">
        <f>IF($AK232="n/a",1.03*AS232,IF($AK232&lt;0,1.01*AS232,IF($AK232&gt;10,1.1*AS232,(1+$AK232/100)*AS232)))</f>
        <v>1.8505531862592</v>
      </c>
      <c r="AU232" s="109">
        <f>IF($AK232="n/a",1.03*AT232,IF($AK232&lt;0,1.01*AT232,IF($AK232&gt;10,1.1*AT232,(1+$AK232/100)*AT232)))</f>
        <v>1.9530738327779595</v>
      </c>
      <c r="AV232" s="109">
        <f>IF($AK232="n/a",1.03*AU232,IF($AK232&lt;0,1.01*AU232,IF($AK232&gt;10,1.1*AU232,(1+$AK232/100)*AU232)))</f>
        <v>2.0612741231138583</v>
      </c>
      <c r="AW232" s="109">
        <f>SUM(AR232:AV232)</f>
        <v>9.2696751901510179</v>
      </c>
      <c r="AX232" s="113">
        <f>AW232/I232*100</f>
        <v>20.230631143935003</v>
      </c>
      <c r="AY232" s="718">
        <v>0.3</v>
      </c>
      <c r="AZ232" s="100">
        <v>7.61</v>
      </c>
      <c r="BA232" s="100">
        <v>-9.5399999999999991</v>
      </c>
      <c r="BB232" s="100">
        <v>-0.91999999999999993</v>
      </c>
      <c r="BC232" s="100">
        <v>-0.82000000000000006</v>
      </c>
      <c r="BE232" s="12">
        <v>2022</v>
      </c>
      <c r="BF232" s="12">
        <f>IF(BE232&gt;2020,0,IF(BE232&gt;2008,1,IF(BE232&gt;2001,2,IF(BE232&gt;1990,3,IF(BE232&gt;1980,4,IF(BE232&gt;1973,5,IF(BE232&gt;1970,6,IF(BE232&gt;1960,7,IF(BE232&gt;1958,8,IF(BE232&gt;1953,9,10))))))))))</f>
        <v>0</v>
      </c>
      <c r="BG232" s="100">
        <v>2.4</v>
      </c>
      <c r="BH232" s="55" t="s">
        <v>121</v>
      </c>
      <c r="BI232" s="55" t="s">
        <v>122</v>
      </c>
    </row>
    <row r="233" spans="1:61" ht="11.25" customHeight="1" x14ac:dyDescent="0.2">
      <c r="A233" s="55" t="s">
        <v>303</v>
      </c>
      <c r="B233" s="55" t="s">
        <v>304</v>
      </c>
      <c r="C233" s="156" t="s">
        <v>116</v>
      </c>
      <c r="D233" s="98" t="s">
        <v>236</v>
      </c>
      <c r="E233" s="157">
        <v>32</v>
      </c>
      <c r="F233" s="2">
        <v>114</v>
      </c>
      <c r="G233" s="2" t="s">
        <v>146</v>
      </c>
      <c r="H233" s="2" t="s">
        <v>146</v>
      </c>
      <c r="I233" s="100">
        <v>167.89</v>
      </c>
      <c r="J233" s="101">
        <f>(M233/I233)*100</f>
        <v>0.9649175055095599</v>
      </c>
      <c r="K233" s="104">
        <v>0.81</v>
      </c>
      <c r="L233" s="71">
        <v>2</v>
      </c>
      <c r="M233" s="28">
        <f>K233*L233</f>
        <v>1.62</v>
      </c>
      <c r="N233" s="103" t="s">
        <v>305</v>
      </c>
      <c r="O233" s="104">
        <v>0.77</v>
      </c>
      <c r="P233" s="158">
        <v>46174</v>
      </c>
      <c r="Q233" s="158">
        <v>46188</v>
      </c>
      <c r="R233" s="28">
        <f>(K233-O233)/O233*100</f>
        <v>5.1948051948051992</v>
      </c>
      <c r="S233" s="105">
        <f>IF(INDEX(Historical!$D$7:$D1269,MATCH(B233,Historical!$B$7:$B$1062,0))=0,"n/a",(INDEX(Historical!$C$7:$C$1062,MATCH(B233,Historical!$B$7:$B$1062,0))/INDEX(Historical!$D$7:$D$1062,MATCH(B233,Historical!$B$7:$B$1062,0))-1)*100)</f>
        <v>5.4794520547945202</v>
      </c>
      <c r="T233" s="105">
        <f>IF(INDEX(Historical!$F$7:$F$1062,MATCH(B233,Historical!$B$7:$B$1062,0))=0,"n/a",((INDEX(Historical!$C$7:$C$1062,MATCH(B233,Historical!$B$7:$B$1062,0))/INDEX(Historical!$F$7:$F$1062,MATCH(B233,Historical!$B$7:$B$1062,0)))^(1/3)-1)*100)</f>
        <v>4.7462878661506558</v>
      </c>
      <c r="U233" s="105">
        <f>IF(INDEX(Historical!$H$7:$H$1062,MATCH(B233,Historical!$B$7:$B$1062,0))=0,"n/a",((INDEX(Historical!$C$7:$C$1062,MATCH(B233,Historical!$B$7:$B$1062,0))/INDEX(Historical!$H$7:$H$1062,MATCH(B233,Historical!$B$7:$B$1062,0)))^(1/5)-1)*100)</f>
        <v>8.1676703678339901</v>
      </c>
      <c r="V233" s="105">
        <f>IF(INDEX(Historical!$M$7:$M$1062,MATCH(B233,Historical!$B$7:$B$1062,0))=0,"n/a",((INDEX(Historical!$C$7:$C$1062,MATCH(B233,Historical!$B$7:$B$1062,0))/INDEX(Historical!$M$7:$M$1062,MATCH(B233,Historical!$B$7:$B$1062,0)))^(1/10)-1)*100)</f>
        <v>7.8993485086465087</v>
      </c>
      <c r="W233" s="106">
        <f>IF(OR(U233&lt;=0,U233="n/a",V233&lt;=0,V233="n/a"),"n/a",U233/V233)</f>
        <v>1.0339675935165769</v>
      </c>
      <c r="X233" s="107">
        <f>IF(OR(AJ233&lt;=0,AJ233="n/a",U233&lt;=0,U233="n/a"),"n/a",U233/AJ233)</f>
        <v>1.0391438127015253</v>
      </c>
      <c r="Y233" s="123"/>
      <c r="Z233" s="101">
        <f>IF(OR(AC233&lt;0.01,AC233="n/a"),"n/a",M233/AC233*100)</f>
        <v>26.171243941841681</v>
      </c>
      <c r="AA233" s="109">
        <f>IF(OR(AC233&lt;0.01,AC233="n/a"),"n/a",I233/AC233)</f>
        <v>27.12277867528271</v>
      </c>
      <c r="AB233" s="71">
        <v>12</v>
      </c>
      <c r="AC233" s="100">
        <v>6.19</v>
      </c>
      <c r="AD233" s="100">
        <v>3.28</v>
      </c>
      <c r="AE233" s="100">
        <v>1.96</v>
      </c>
      <c r="AF233" s="100">
        <v>9.6999999999999993</v>
      </c>
      <c r="AG233" s="100">
        <v>36.590000000000003</v>
      </c>
      <c r="AH233" s="100">
        <v>15.959999999999999</v>
      </c>
      <c r="AI233" s="100">
        <v>2.25</v>
      </c>
      <c r="AJ233" s="100">
        <v>7.86</v>
      </c>
      <c r="AK233" s="100">
        <v>7.26</v>
      </c>
      <c r="AL233" s="100">
        <v>21960</v>
      </c>
      <c r="AM233" s="100">
        <v>0.63</v>
      </c>
      <c r="AN233" s="100">
        <v>0.25</v>
      </c>
      <c r="AO233" s="110">
        <f>IF(U233="n/a","n/a",IF(AA233&lt;0,"n/a",IF(AA233="n/a","n/a",J233+U233-AA233)))</f>
        <v>-17.990190801939161</v>
      </c>
      <c r="AP233" s="111">
        <f>IF(U233="n/a","n/a",J233+U233)</f>
        <v>9.1325878733435495</v>
      </c>
      <c r="AQ233" s="112">
        <f>IF(OR(AC233&lt;0.01,AC233="n/a",AF233="n/a"),"n/a",(I233/SQRT(22.5*AC233*(I233/AF233))-1)*100)</f>
        <v>241.94928353663613</v>
      </c>
      <c r="AR233" s="101">
        <f>INDEX(Historical!$C$7:$C$1063,MATCH(B233,Historical!$B$7:$B$1063,0))*IF(AH233="n/a",1.03,IF(AH233&lt;0,1.01,IF(AH233&gt;10,1.1,(1+AH233/100))))</f>
        <v>1.6940000000000002</v>
      </c>
      <c r="AS233" s="109">
        <f>IF($AI233="n/a",1.03*AR233,IF($AI233&lt;0,1.01*AR233,IF($AI233&gt;10,1.1*AR233,(1+$AI233/100)*AR233)))</f>
        <v>1.7321150000000001</v>
      </c>
      <c r="AT233" s="109">
        <f>IF($AK233="n/a",1.03*AS233,IF($AK233&lt;0,1.01*AS233,IF($AK233&gt;10,1.1*AS233,(1+$AK233/100)*AS233)))</f>
        <v>1.8578665490000001</v>
      </c>
      <c r="AU233" s="109">
        <f>IF($AK233="n/a",1.03*AT233,IF($AK233&lt;0,1.01*AT233,IF($AK233&gt;10,1.1*AT233,(1+$AK233/100)*AT233)))</f>
        <v>1.9927476604574001</v>
      </c>
      <c r="AV233" s="109">
        <f>IF($AK233="n/a",1.03*AU233,IF($AK233&lt;0,1.01*AU233,IF($AK233&gt;10,1.1*AU233,(1+$AK233/100)*AU233)))</f>
        <v>2.1374211406066075</v>
      </c>
      <c r="AW233" s="109">
        <f>SUM(AR233:AV233)</f>
        <v>9.4141503500640074</v>
      </c>
      <c r="AX233" s="113">
        <f>AW233/I233*100</f>
        <v>5.6073323902936494</v>
      </c>
      <c r="AY233" s="100">
        <v>1.03</v>
      </c>
      <c r="AZ233" s="100">
        <v>51.959999999999994</v>
      </c>
      <c r="BA233" s="100">
        <v>-8.52</v>
      </c>
      <c r="BB233" s="100">
        <v>0.89</v>
      </c>
      <c r="BC233" s="100">
        <v>10.85</v>
      </c>
      <c r="BE233" s="12">
        <v>1995</v>
      </c>
      <c r="BF233" s="12">
        <f>IF(BE233&gt;2020,0,IF(BE233&gt;2008,1,IF(BE233&gt;2001,2,IF(BE233&gt;1990,3,IF(BE233&gt;1980,4,IF(BE233&gt;1973,5,IF(BE233&gt;1970,6,IF(BE233&gt;1960,7,IF(BE233&gt;1958,8,IF(BE233&gt;1953,9,10))))))))))</f>
        <v>3</v>
      </c>
      <c r="BG233" s="100">
        <v>17.53</v>
      </c>
      <c r="BH233" t="s">
        <v>121</v>
      </c>
      <c r="BI233" t="s">
        <v>122</v>
      </c>
    </row>
    <row r="234" spans="1:61" ht="11.25" customHeight="1" x14ac:dyDescent="0.2">
      <c r="A234" s="123" t="s">
        <v>816</v>
      </c>
      <c r="B234" s="55" t="s">
        <v>817</v>
      </c>
      <c r="C234" s="156" t="s">
        <v>116</v>
      </c>
      <c r="D234" s="98" t="s">
        <v>130</v>
      </c>
      <c r="E234" s="157">
        <v>14</v>
      </c>
      <c r="F234" s="2">
        <v>386</v>
      </c>
      <c r="G234" s="2" t="s">
        <v>146</v>
      </c>
      <c r="H234" s="2" t="s">
        <v>146</v>
      </c>
      <c r="I234" s="100">
        <v>66.92</v>
      </c>
      <c r="J234" s="101">
        <f>(M234/I234)*100</f>
        <v>1.852958756724447</v>
      </c>
      <c r="K234" s="104">
        <v>0.31</v>
      </c>
      <c r="L234" s="71">
        <v>4</v>
      </c>
      <c r="M234" s="28">
        <f>K234*L234</f>
        <v>1.24</v>
      </c>
      <c r="N234" s="103" t="s">
        <v>609</v>
      </c>
      <c r="O234" s="104">
        <v>0.3</v>
      </c>
      <c r="P234" s="158">
        <v>46087</v>
      </c>
      <c r="Q234" s="158">
        <v>46101</v>
      </c>
      <c r="R234" s="28">
        <f>(K234-O234)/O234*100</f>
        <v>3.3333333333333366</v>
      </c>
      <c r="S234" s="105">
        <f>IF(INDEX(Historical!$D$7:$D1270,MATCH(B234,Historical!$B$7:$B$1062,0))=0,"n/a",(INDEX(Historical!$C$7:$C$1062,MATCH(B234,Historical!$B$7:$B$1062,0))/INDEX(Historical!$D$7:$D$1062,MATCH(B234,Historical!$B$7:$B$1062,0))-1)*100)</f>
        <v>7.1428571428571397</v>
      </c>
      <c r="T234" s="105">
        <f>IF(INDEX(Historical!$F$7:$F$1062,MATCH(B234,Historical!$B$7:$B$1062,0))=0,"n/a",((INDEX(Historical!$C$7:$C$1062,MATCH(B234,Historical!$B$7:$B$1062,0))/INDEX(Historical!$F$7:$F$1062,MATCH(B234,Historical!$B$7:$B$1062,0)))^(1/3)-1)*100)</f>
        <v>7.7217345015941907</v>
      </c>
      <c r="U234" s="105">
        <f>IF(INDEX(Historical!$H$7:$H$1062,MATCH(B234,Historical!$B$7:$B$1062,0))=0,"n/a",((INDEX(Historical!$C$7:$C$1062,MATCH(B234,Historical!$B$7:$B$1062,0))/INDEX(Historical!$H$7:$H$1062,MATCH(B234,Historical!$B$7:$B$1062,0)))^(1/5)-1)*100)</f>
        <v>9.5654257747853855</v>
      </c>
      <c r="V234" s="105">
        <f>IF(INDEX(Historical!$M$7:$M$1062,MATCH(B234,Historical!$B$7:$B$1062,0))=0,"n/a",((INDEX(Historical!$C$7:$C$1062,MATCH(B234,Historical!$B$7:$B$1062,0))/INDEX(Historical!$M$7:$M$1062,MATCH(B234,Historical!$B$7:$B$1062,0)))^(1/10)-1)*100)</f>
        <v>14.869835499703509</v>
      </c>
      <c r="W234" s="106">
        <f>IF(OR(U234&lt;=0,U234="n/a",V234&lt;=0,V234="n/a"),"n/a",U234/V234)</f>
        <v>0.6432771751224895</v>
      </c>
      <c r="X234" s="107">
        <f>IF(OR(AJ234&lt;=0,AJ234="n/a",U234&lt;=0,U234="n/a"),"n/a",U234/AJ234)</f>
        <v>1.6022488734983893</v>
      </c>
      <c r="Y234" s="167" t="s">
        <v>551</v>
      </c>
      <c r="Z234" s="101">
        <f>IF(OR(AC234&lt;0.01,AC234="n/a"),"n/a",M234/AC234*100)</f>
        <v>55.60538116591929</v>
      </c>
      <c r="AA234" s="109">
        <f>IF(OR(AC234&lt;0.01,AC234="n/a"),"n/a",I234/AC234)</f>
        <v>30.008968609865473</v>
      </c>
      <c r="AB234" s="71">
        <v>12</v>
      </c>
      <c r="AC234" s="100">
        <v>2.23</v>
      </c>
      <c r="AD234" s="100">
        <v>2.38</v>
      </c>
      <c r="AE234" s="100">
        <v>5.13</v>
      </c>
      <c r="AF234" s="100">
        <v>9.6199999999999992</v>
      </c>
      <c r="AG234" s="100">
        <v>31.2</v>
      </c>
      <c r="AH234" s="100">
        <v>11.06</v>
      </c>
      <c r="AI234" s="100">
        <v>13.239999999999998</v>
      </c>
      <c r="AJ234" s="100">
        <v>5.9700000000000006</v>
      </c>
      <c r="AK234" s="100">
        <v>10.8</v>
      </c>
      <c r="AL234" s="100">
        <v>3250</v>
      </c>
      <c r="AM234" s="100">
        <v>1.18</v>
      </c>
      <c r="AN234" s="100">
        <v>0.28000000000000003</v>
      </c>
      <c r="AO234" s="110">
        <f>IF(U234="n/a","n/a",IF(AA234&lt;0,"n/a",IF(AA234="n/a","n/a",J234+U234-AA234)))</f>
        <v>-18.59058407835564</v>
      </c>
      <c r="AP234" s="111">
        <f>IF(U234="n/a","n/a",J234+U234)</f>
        <v>11.418384531509833</v>
      </c>
      <c r="AQ234" s="112">
        <f>IF(OR(AC234&lt;0.01,AC234="n/a",AF234="n/a"),"n/a",(I234/SQRT(22.5*AC234*(I234/AF234))-1)*100)</f>
        <v>258.19689062916581</v>
      </c>
      <c r="AR234" s="101">
        <f>INDEX(Historical!$C$7:$C$1063,MATCH(B234,Historical!$B$7:$B$1063,0))*IF(AH234="n/a",1.03,IF(AH234&lt;0,1.01,IF(AH234&gt;10,1.1,(1+AH234/100))))</f>
        <v>1.32</v>
      </c>
      <c r="AS234" s="109">
        <f>IF($AI234="n/a",1.03*AR234,IF($AI234&lt;0,1.01*AR234,IF($AI234&gt;10,1.1*AR234,(1+$AI234/100)*AR234)))</f>
        <v>1.4520000000000002</v>
      </c>
      <c r="AT234" s="109">
        <f>IF($AK234="n/a",1.03*AS234,IF($AK234&lt;0,1.01*AS234,IF($AK234&gt;10,1.1*AS234,(1+$AK234/100)*AS234)))</f>
        <v>1.5972000000000004</v>
      </c>
      <c r="AU234" s="109">
        <f>IF($AK234="n/a",1.03*AT234,IF($AK234&lt;0,1.01*AT234,IF($AK234&gt;10,1.1*AT234,(1+$AK234/100)*AT234)))</f>
        <v>1.7569200000000005</v>
      </c>
      <c r="AV234" s="109">
        <f>IF($AK234="n/a",1.03*AU234,IF($AK234&lt;0,1.01*AU234,IF($AK234&gt;10,1.1*AU234,(1+$AK234/100)*AU234)))</f>
        <v>1.9326120000000007</v>
      </c>
      <c r="AW234" s="109">
        <f>SUM(AR234:AV234)</f>
        <v>8.0587320000000027</v>
      </c>
      <c r="AX234" s="113">
        <f>AW234/I234*100</f>
        <v>12.042337118948002</v>
      </c>
      <c r="AY234" s="100">
        <v>0.69</v>
      </c>
      <c r="AZ234" s="100">
        <v>28.92</v>
      </c>
      <c r="BA234" s="100">
        <v>-18.34</v>
      </c>
      <c r="BB234" s="100">
        <v>11.62</v>
      </c>
      <c r="BC234" s="100">
        <v>-0.19</v>
      </c>
      <c r="BE234" s="12">
        <v>2013</v>
      </c>
      <c r="BF234" s="12">
        <f>IF(BE234&gt;2020,0,IF(BE234&gt;2008,1,IF(BE234&gt;2001,2,IF(BE234&gt;1990,3,IF(BE234&gt;1980,4,IF(BE234&gt;1973,5,IF(BE234&gt;1970,6,IF(BE234&gt;1960,7,IF(BE234&gt;1958,8,IF(BE234&gt;1953,9,10))))))))))</f>
        <v>1</v>
      </c>
      <c r="BG234" s="100">
        <v>15.83</v>
      </c>
      <c r="BH234" t="s">
        <v>121</v>
      </c>
      <c r="BI234" t="s">
        <v>122</v>
      </c>
    </row>
    <row r="235" spans="1:61" ht="11.25" customHeight="1" x14ac:dyDescent="0.2">
      <c r="A235" s="55" t="s">
        <v>818</v>
      </c>
      <c r="B235" s="55" t="s">
        <v>819</v>
      </c>
      <c r="C235" s="156" t="s">
        <v>134</v>
      </c>
      <c r="D235" s="98" t="s">
        <v>135</v>
      </c>
      <c r="E235" s="157">
        <v>16</v>
      </c>
      <c r="F235" s="2">
        <v>263</v>
      </c>
      <c r="G235" s="2" t="s">
        <v>119</v>
      </c>
      <c r="H235" s="2" t="s">
        <v>119</v>
      </c>
      <c r="I235" s="100">
        <v>74.989999999999995</v>
      </c>
      <c r="J235" s="101">
        <f>(M235/I235)*100</f>
        <v>2.933724496599547</v>
      </c>
      <c r="K235" s="104">
        <v>0.55000000000000004</v>
      </c>
      <c r="L235" s="71">
        <v>4</v>
      </c>
      <c r="M235" s="28">
        <f>K235*L235</f>
        <v>2.2000000000000002</v>
      </c>
      <c r="N235" s="103" t="s">
        <v>158</v>
      </c>
      <c r="O235" s="104">
        <v>0.54</v>
      </c>
      <c r="P235" s="158">
        <v>45922</v>
      </c>
      <c r="Q235" s="158">
        <v>45929</v>
      </c>
      <c r="R235" s="28">
        <f>(K235-O235)/O235*100</f>
        <v>1.8518518518518534</v>
      </c>
      <c r="S235" s="105">
        <f>IF(INDEX(Historical!$D$7:$D1271,MATCH(B235,Historical!$B$7:$B$1062,0))=0,"n/a",(INDEX(Historical!$C$7:$C$1062,MATCH(B235,Historical!$B$7:$B$1062,0))/INDEX(Historical!$D$7:$D$1062,MATCH(B235,Historical!$B$7:$B$1062,0))-1)*100)</f>
        <v>1.8691588785046731</v>
      </c>
      <c r="T235" s="105">
        <f>IF(INDEX(Historical!$F$7:$F$1062,MATCH(B235,Historical!$B$7:$B$1062,0))=0,"n/a",((INDEX(Historical!$C$7:$C$1062,MATCH(B235,Historical!$B$7:$B$1062,0))/INDEX(Historical!$F$7:$F$1062,MATCH(B235,Historical!$B$7:$B$1062,0)))^(1/3)-1)*100)</f>
        <v>1.9052184760197655</v>
      </c>
      <c r="U235" s="105">
        <f>IF(INDEX(Historical!$H$7:$H$1062,MATCH(B235,Historical!$B$7:$B$1062,0))=0,"n/a",((INDEX(Historical!$C$7:$C$1062,MATCH(B235,Historical!$B$7:$B$1062,0))/INDEX(Historical!$H$7:$H$1062,MATCH(B235,Historical!$B$7:$B$1062,0)))^(1/5)-1)*100)</f>
        <v>4.1375361551367229</v>
      </c>
      <c r="V235" s="105">
        <f>IF(INDEX(Historical!$M$7:$M$1062,MATCH(B235,Historical!$B$7:$B$1062,0))=0,"n/a",((INDEX(Historical!$C$7:$C$1062,MATCH(B235,Historical!$B$7:$B$1062,0))/INDEX(Historical!$M$7:$M$1062,MATCH(B235,Historical!$B$7:$B$1062,0)))^(1/10)-1)*100)</f>
        <v>8.104967203507595</v>
      </c>
      <c r="W235" s="106">
        <f>IF(OR(U235&lt;=0,U235="n/a",V235&lt;=0,V235="n/a"),"n/a",U235/V235)</f>
        <v>0.51049388001793727</v>
      </c>
      <c r="X235" s="107" t="str">
        <f>IF(OR(AJ235&lt;=0,AJ235="n/a",U235&lt;=0,U235="n/a"),"n/a",U235/AJ235)</f>
        <v>n/a</v>
      </c>
      <c r="Y235" s="165"/>
      <c r="Z235" s="101">
        <f>IF(OR(AC235&lt;0.01,AC235="n/a"),"n/a",M235/AC235*100)</f>
        <v>30.470914127423825</v>
      </c>
      <c r="AA235" s="109">
        <f>IF(OR(AC235&lt;0.01,AC235="n/a"),"n/a",I235/AC235)</f>
        <v>10.386426592797784</v>
      </c>
      <c r="AB235" s="71">
        <v>12</v>
      </c>
      <c r="AC235" s="100">
        <v>7.22</v>
      </c>
      <c r="AD235" s="100" t="s">
        <v>142</v>
      </c>
      <c r="AE235" s="100">
        <v>0.96</v>
      </c>
      <c r="AF235" s="100">
        <v>1.36</v>
      </c>
      <c r="AG235" s="100">
        <v>13.87</v>
      </c>
      <c r="AH235" s="100">
        <v>16.03</v>
      </c>
      <c r="AI235" s="100">
        <v>3.6799999999999997</v>
      </c>
      <c r="AJ235" s="100">
        <v>-0.54</v>
      </c>
      <c r="AK235" s="100" t="s">
        <v>142</v>
      </c>
      <c r="AL235" s="100">
        <v>7660</v>
      </c>
      <c r="AM235" s="100">
        <v>3.8</v>
      </c>
      <c r="AN235" s="100">
        <v>0.31</v>
      </c>
      <c r="AO235" s="110">
        <f>IF(U235="n/a","n/a",IF(AA235&lt;0,"n/a",IF(AA235="n/a","n/a",J235+U235-AA235)))</f>
        <v>-3.3151659410615144</v>
      </c>
      <c r="AP235" s="111">
        <f>IF(U235="n/a","n/a",J235+U235)</f>
        <v>7.0712606517362699</v>
      </c>
      <c r="AQ235" s="112">
        <f>IF(OR(AC235&lt;0.01,AC235="n/a",AF235="n/a"),"n/a",(I235/SQRT(22.5*AC235*(I235/AF235))-1)*100)</f>
        <v>-20.766056190249738</v>
      </c>
      <c r="AR235" s="101">
        <f>INDEX(Historical!$C$7:$C$1063,MATCH(B235,Historical!$B$7:$B$1063,0))*IF(AH235="n/a",1.03,IF(AH235&lt;0,1.01,IF(AH235&gt;10,1.1,(1+AH235/100))))</f>
        <v>2.3980000000000006</v>
      </c>
      <c r="AS235" s="109">
        <f>IF($AI235="n/a",1.03*AR235,IF($AI235&lt;0,1.01*AR235,IF($AI235&gt;10,1.1*AR235,(1+$AI235/100)*AR235)))</f>
        <v>2.4862464000000006</v>
      </c>
      <c r="AT235" s="109">
        <f>IF($AK235="n/a",1.03*AS235,IF($AK235&lt;0,1.01*AS235,IF($AK235&gt;10,1.1*AS235,(1+$AK235/100)*AS235)))</f>
        <v>2.5608337920000008</v>
      </c>
      <c r="AU235" s="109">
        <f>IF($AK235="n/a",1.03*AT235,IF($AK235&lt;0,1.01*AT235,IF($AK235&gt;10,1.1*AT235,(1+$AK235/100)*AT235)))</f>
        <v>2.637658805760001</v>
      </c>
      <c r="AV235" s="109">
        <f>IF($AK235="n/a",1.03*AU235,IF($AK235&lt;0,1.01*AU235,IF($AK235&gt;10,1.1*AU235,(1+$AK235/100)*AU235)))</f>
        <v>2.7167885699328012</v>
      </c>
      <c r="AW235" s="109">
        <f>SUM(AR235:AV235)</f>
        <v>12.799527567692804</v>
      </c>
      <c r="AX235" s="113">
        <f>AW235/I235*100</f>
        <v>17.068312531927997</v>
      </c>
      <c r="AY235" s="100">
        <v>1.23</v>
      </c>
      <c r="AZ235" s="100">
        <v>33.43</v>
      </c>
      <c r="BA235" s="100">
        <v>-6.11</v>
      </c>
      <c r="BB235" s="100">
        <v>8.33</v>
      </c>
      <c r="BC235" s="100">
        <v>14.62</v>
      </c>
      <c r="BE235" s="12">
        <v>2010</v>
      </c>
      <c r="BF235" s="12">
        <f>IF(BE235&gt;2020,0,IF(BE235&gt;2008,1,IF(BE235&gt;2001,2,IF(BE235&gt;1990,3,IF(BE235&gt;1980,4,IF(BE235&gt;1973,5,IF(BE235&gt;1970,6,IF(BE235&gt;1960,7,IF(BE235&gt;1958,8,IF(BE235&gt;1953,9,10))))))))))</f>
        <v>1</v>
      </c>
      <c r="BG235" s="100">
        <v>4.2299999999999995</v>
      </c>
      <c r="BH235" t="s">
        <v>121</v>
      </c>
      <c r="BI235" t="s">
        <v>122</v>
      </c>
    </row>
    <row r="236" spans="1:61" ht="11.25" customHeight="1" x14ac:dyDescent="0.2">
      <c r="A236" s="116" t="s">
        <v>1463</v>
      </c>
      <c r="B236" s="55" t="s">
        <v>1464</v>
      </c>
      <c r="C236" s="156" t="s">
        <v>263</v>
      </c>
      <c r="D236" s="98" t="s">
        <v>264</v>
      </c>
      <c r="E236" s="157">
        <v>9</v>
      </c>
      <c r="F236" s="2">
        <v>549</v>
      </c>
      <c r="G236" s="2" t="s">
        <v>146</v>
      </c>
      <c r="H236" s="2" t="s">
        <v>146</v>
      </c>
      <c r="I236" s="100">
        <v>202.95</v>
      </c>
      <c r="J236" s="101">
        <f>(M236/I236)*100</f>
        <v>2.1680216802168024</v>
      </c>
      <c r="K236" s="104">
        <v>1.1000000000000001</v>
      </c>
      <c r="L236" s="71">
        <v>4</v>
      </c>
      <c r="M236" s="28">
        <f>K236*L236</f>
        <v>4.4000000000000004</v>
      </c>
      <c r="N236" s="103" t="s">
        <v>312</v>
      </c>
      <c r="O236" s="104">
        <v>1.05</v>
      </c>
      <c r="P236" s="158">
        <v>46156</v>
      </c>
      <c r="Q236" s="158">
        <v>46163</v>
      </c>
      <c r="R236" s="28">
        <f>(K236-O236)/O236*100</f>
        <v>4.7619047619047654</v>
      </c>
      <c r="S236" s="105">
        <f>IF(INDEX(Historical!$D$7:$D1272,MATCH(B236,Historical!$B$7:$B$1062,0))=0,"n/a",(INDEX(Historical!$C$7:$C$1062,MATCH(B236,Historical!$B$7:$B$1062,0))/INDEX(Historical!$D$7:$D$1062,MATCH(B236,Historical!$B$7:$B$1062,0))-1)*100)</f>
        <v>11.111111111111116</v>
      </c>
      <c r="T236" s="105">
        <f>IF(INDEX(Historical!$F$7:$F$1062,MATCH(B236,Historical!$B$7:$B$1062,0))=0,"n/a",((INDEX(Historical!$C$7:$C$1062,MATCH(B236,Historical!$B$7:$B$1062,0))/INDEX(Historical!$F$7:$F$1062,MATCH(B236,Historical!$B$7:$B$1062,0)))^(1/3)-1)*100)</f>
        <v>12.624788044360603</v>
      </c>
      <c r="U236" s="105">
        <f>IF(INDEX(Historical!$H$7:$H$1062,MATCH(B236,Historical!$B$7:$B$1062,0))=0,"n/a",((INDEX(Historical!$C$7:$C$1062,MATCH(B236,Historical!$B$7:$B$1062,0))/INDEX(Historical!$H$7:$H$1062,MATCH(B236,Historical!$B$7:$B$1062,0)))^(1/5)-1)*100)</f>
        <v>21.672868378641152</v>
      </c>
      <c r="V236" s="105" t="str">
        <f>IF(INDEX(Historical!$M$7:$M$1062,MATCH(B236,Historical!$B$7:$B$1062,0))=0,"n/a",((INDEX(Historical!$C$7:$C$1062,MATCH(B236,Historical!$B$7:$B$1062,0))/INDEX(Historical!$M$7:$M$1062,MATCH(B236,Historical!$B$7:$B$1062,0)))^(1/10)-1)*100)</f>
        <v>n/a</v>
      </c>
      <c r="W236" s="106" t="str">
        <f>IF(OR(U236&lt;=0,U236="n/a",V236&lt;=0,V236="n/a"),"n/a",U236/V236)</f>
        <v>n/a</v>
      </c>
      <c r="X236" s="107" t="str">
        <f>IF(OR(AJ236&lt;=0,AJ236="n/a",U236&lt;=0,U236="n/a"),"n/a",U236/AJ236)</f>
        <v>n/a</v>
      </c>
      <c r="Y236" s="165"/>
      <c r="Z236" s="101">
        <f>IF(OR(AC236&lt;0.01,AC236="n/a"),"n/a",M236/AC236*100)</f>
        <v>494.38202247191015</v>
      </c>
      <c r="AA236" s="109">
        <f>IF(OR(AC236&lt;0.01,AC236="n/a"),"n/a",I236/AC236)</f>
        <v>228.03370786516851</v>
      </c>
      <c r="AB236" s="71">
        <v>12</v>
      </c>
      <c r="AC236" s="100">
        <v>0.89</v>
      </c>
      <c r="AD236" s="100">
        <v>1.2</v>
      </c>
      <c r="AE236" s="100">
        <v>3.75</v>
      </c>
      <c r="AF236" s="100">
        <v>1.57</v>
      </c>
      <c r="AG236" s="100">
        <v>0.74</v>
      </c>
      <c r="AH236" s="100">
        <v>40.69</v>
      </c>
      <c r="AI236" s="100">
        <v>-11.19</v>
      </c>
      <c r="AJ236" s="100" t="s">
        <v>142</v>
      </c>
      <c r="AK236" s="100">
        <v>10.15</v>
      </c>
      <c r="AL236" s="100">
        <v>57090</v>
      </c>
      <c r="AM236" s="100">
        <v>27</v>
      </c>
      <c r="AN236" s="100">
        <v>0.38</v>
      </c>
      <c r="AO236" s="110">
        <f>IF(U236="n/a","n/a",IF(AA236&lt;0,"n/a",IF(AA236="n/a","n/a",J236+U236-AA236)))</f>
        <v>-204.19281780631056</v>
      </c>
      <c r="AP236" s="111">
        <f>IF(U236="n/a","n/a",J236+U236)</f>
        <v>23.840890058857955</v>
      </c>
      <c r="AQ236" s="112">
        <f>IF(OR(AC236&lt;0.01,AC236="n/a",AF236="n/a"),"n/a",(I236/SQRT(22.5*AC236*(I236/AF236))-1)*100)</f>
        <v>298.89453986308746</v>
      </c>
      <c r="AR236" s="101">
        <f>INDEX(Historical!$C$7:$C$1063,MATCH(B236,Historical!$B$7:$B$1063,0))*IF(AH236="n/a",1.03,IF(AH236&lt;0,1.01,IF(AH236&gt;10,1.1,(1+AH236/100))))</f>
        <v>4.4000000000000004</v>
      </c>
      <c r="AS236" s="109">
        <f>IF($AI236="n/a",1.03*AR236,IF($AI236&lt;0,1.01*AR236,IF($AI236&gt;10,1.1*AR236,(1+$AI236/100)*AR236)))</f>
        <v>4.4440000000000008</v>
      </c>
      <c r="AT236" s="109">
        <f>IF($AK236="n/a",1.03*AS236,IF($AK236&lt;0,1.01*AS236,IF($AK236&gt;10,1.1*AS236,(1+$AK236/100)*AS236)))</f>
        <v>4.8884000000000016</v>
      </c>
      <c r="AU236" s="109">
        <f>IF($AK236="n/a",1.03*AT236,IF($AK236&lt;0,1.01*AT236,IF($AK236&gt;10,1.1*AT236,(1+$AK236/100)*AT236)))</f>
        <v>5.3772400000000022</v>
      </c>
      <c r="AV236" s="109">
        <f>IF($AK236="n/a",1.03*AU236,IF($AK236&lt;0,1.01*AU236,IF($AK236&gt;10,1.1*AU236,(1+$AK236/100)*AU236)))</f>
        <v>5.914964000000003</v>
      </c>
      <c r="AW236" s="109">
        <f>SUM(AR236:AV236)</f>
        <v>25.024604000000011</v>
      </c>
      <c r="AX236" s="113">
        <f>AW236/I236*100</f>
        <v>12.330428184281848</v>
      </c>
      <c r="AY236" s="100">
        <v>0.42</v>
      </c>
      <c r="AZ236" s="100">
        <v>51.12</v>
      </c>
      <c r="BA236" s="100">
        <v>-5.3900000000000006</v>
      </c>
      <c r="BB236" s="100">
        <v>5.82</v>
      </c>
      <c r="BC236" s="100">
        <v>16.86</v>
      </c>
      <c r="BE236" s="12">
        <v>2018</v>
      </c>
      <c r="BF236" s="12">
        <f>IF(BE236&gt;2020,0,IF(BE236&gt;2008,1,IF(BE236&gt;2001,2,IF(BE236&gt;1990,3,IF(BE236&gt;1980,4,IF(BE236&gt;1973,5,IF(BE236&gt;1970,6,IF(BE236&gt;1960,7,IF(BE236&gt;1958,8,IF(BE236&gt;1953,9,10))))))))))</f>
        <v>1</v>
      </c>
      <c r="BG236" s="100">
        <v>0.4</v>
      </c>
      <c r="BH236" t="s">
        <v>121</v>
      </c>
      <c r="BI236" t="s">
        <v>122</v>
      </c>
    </row>
    <row r="237" spans="1:61" ht="11.25" customHeight="1" x14ac:dyDescent="0.2">
      <c r="A237" s="55" t="s">
        <v>306</v>
      </c>
      <c r="B237" s="55" t="s">
        <v>307</v>
      </c>
      <c r="C237" s="156" t="s">
        <v>116</v>
      </c>
      <c r="D237" s="98" t="s">
        <v>308</v>
      </c>
      <c r="E237" s="157">
        <v>27</v>
      </c>
      <c r="F237" s="2">
        <v>140</v>
      </c>
      <c r="G237" s="2" t="s">
        <v>146</v>
      </c>
      <c r="H237" s="2" t="s">
        <v>146</v>
      </c>
      <c r="I237" s="100">
        <v>47.71</v>
      </c>
      <c r="J237" s="101">
        <f>(M237/I237)*100</f>
        <v>2.1798365122615802</v>
      </c>
      <c r="K237" s="104">
        <v>0.26</v>
      </c>
      <c r="L237" s="71">
        <v>4</v>
      </c>
      <c r="M237" s="28">
        <f>K237*L237</f>
        <v>1.04</v>
      </c>
      <c r="N237" s="103" t="s">
        <v>309</v>
      </c>
      <c r="O237" s="104">
        <v>0.24</v>
      </c>
      <c r="P237" s="158">
        <v>46231</v>
      </c>
      <c r="Q237" s="158">
        <v>46259</v>
      </c>
      <c r="R237" s="28">
        <f>(K237-O237)/O237*100</f>
        <v>8.333333333333341</v>
      </c>
      <c r="S237" s="105">
        <f>IF(INDEX(Historical!$D$7:$D1273,MATCH(B237,Historical!$B$7:$B$1062,0))=0,"n/a",(INDEX(Historical!$C$7:$C$1062,MATCH(B237,Historical!$B$7:$B$1062,0))/INDEX(Historical!$D$7:$D$1062,MATCH(B237,Historical!$B$7:$B$1062,0))-1)*100)</f>
        <v>12.179487179487181</v>
      </c>
      <c r="T237" s="105">
        <f>IF(INDEX(Historical!$F$7:$F$1062,MATCH(B237,Historical!$B$7:$B$1062,0))=0,"n/a",((INDEX(Historical!$C$7:$C$1062,MATCH(B237,Historical!$B$7:$B$1062,0))/INDEX(Historical!$F$7:$F$1062,MATCH(B237,Historical!$B$7:$B$1062,0)))^(1/3)-1)*100)</f>
        <v>12.168812249800066</v>
      </c>
      <c r="U237" s="105">
        <f>IF(INDEX(Historical!$H$7:$H$1062,MATCH(B237,Historical!$B$7:$B$1062,0))=0,"n/a",((INDEX(Historical!$C$7:$C$1062,MATCH(B237,Historical!$B$7:$B$1062,0))/INDEX(Historical!$H$7:$H$1062,MATCH(B237,Historical!$B$7:$B$1062,0)))^(1/5)-1)*100)</f>
        <v>11.842691472014465</v>
      </c>
      <c r="V237" s="105">
        <f>IF(INDEX(Historical!$M$7:$M$1062,MATCH(B237,Historical!$B$7:$B$1062,0))=0,"n/a",((INDEX(Historical!$C$7:$C$1062,MATCH(B237,Historical!$B$7:$B$1062,0))/INDEX(Historical!$M$7:$M$1062,MATCH(B237,Historical!$B$7:$B$1062,0)))^(1/10)-1)*100)</f>
        <v>12.068872384564933</v>
      </c>
      <c r="W237" s="106">
        <f>IF(OR(U237&lt;=0,U237="n/a",V237&lt;=0,V237="n/a"),"n/a",U237/V237)</f>
        <v>0.98125915119959883</v>
      </c>
      <c r="X237" s="107">
        <f>IF(OR(AJ237&lt;=0,AJ237="n/a",U237&lt;=0,U237="n/a"),"n/a",U237/AJ237)</f>
        <v>1.4896467260395554</v>
      </c>
      <c r="Y237" s="165"/>
      <c r="Z237" s="101">
        <f>IF(OR(AC237&lt;0.01,AC237="n/a"),"n/a",M237/AC237*100)</f>
        <v>88.13559322033899</v>
      </c>
      <c r="AA237" s="109">
        <f>IF(OR(AC237&lt;0.01,AC237="n/a"),"n/a",I237/AC237)</f>
        <v>40.432203389830512</v>
      </c>
      <c r="AB237" s="71">
        <v>12</v>
      </c>
      <c r="AC237" s="100">
        <v>1.18</v>
      </c>
      <c r="AD237" s="100">
        <v>2.9</v>
      </c>
      <c r="AE237" s="100">
        <v>6.26</v>
      </c>
      <c r="AF237" s="100">
        <v>13.45</v>
      </c>
      <c r="AG237" s="100">
        <v>34.339999999999996</v>
      </c>
      <c r="AH237" s="100">
        <v>15.840000000000002</v>
      </c>
      <c r="AI237" s="100">
        <v>10.73</v>
      </c>
      <c r="AJ237" s="100">
        <v>7.95</v>
      </c>
      <c r="AK237" s="100">
        <v>11.76</v>
      </c>
      <c r="AL237" s="100">
        <v>54750</v>
      </c>
      <c r="AM237" s="100">
        <v>0.11</v>
      </c>
      <c r="AN237" s="100">
        <v>0.11</v>
      </c>
      <c r="AO237" s="110">
        <f>IF(U237="n/a","n/a",IF(AA237&lt;0,"n/a",IF(AA237="n/a","n/a",J237+U237-AA237)))</f>
        <v>-26.409675405554466</v>
      </c>
      <c r="AP237" s="111">
        <f>IF(U237="n/a","n/a",J237+U237)</f>
        <v>14.022527984276046</v>
      </c>
      <c r="AQ237" s="112">
        <f>IF(OR(AC237&lt;0.01,AC237="n/a",AF237="n/a"),"n/a",(I237/SQRT(22.5*AC237*(I237/AF237))-1)*100)</f>
        <v>391.62457925770974</v>
      </c>
      <c r="AR237" s="101">
        <f>INDEX(Historical!$C$7:$C$1063,MATCH(B237,Historical!$B$7:$B$1063,0))*IF(AH237="n/a",1.03,IF(AH237&lt;0,1.01,IF(AH237&gt;10,1.1,(1+AH237/100))))</f>
        <v>0.96250000000000013</v>
      </c>
      <c r="AS237" s="109">
        <f>IF($AI237="n/a",1.03*AR237,IF($AI237&lt;0,1.01*AR237,IF($AI237&gt;10,1.1*AR237,(1+$AI237/100)*AR237)))</f>
        <v>1.0587500000000003</v>
      </c>
      <c r="AT237" s="109">
        <f>IF($AK237="n/a",1.03*AS237,IF($AK237&lt;0,1.01*AS237,IF($AK237&gt;10,1.1*AS237,(1+$AK237/100)*AS237)))</f>
        <v>1.1646250000000005</v>
      </c>
      <c r="AU237" s="109">
        <f>IF($AK237="n/a",1.03*AT237,IF($AK237&lt;0,1.01*AT237,IF($AK237&gt;10,1.1*AT237,(1+$AK237/100)*AT237)))</f>
        <v>1.2810875000000006</v>
      </c>
      <c r="AV237" s="109">
        <f>IF($AK237="n/a",1.03*AU237,IF($AK237&lt;0,1.01*AU237,IF($AK237&gt;10,1.1*AU237,(1+$AK237/100)*AU237)))</f>
        <v>1.4091962500000008</v>
      </c>
      <c r="AW237" s="109">
        <f>SUM(AR237:AV237)</f>
        <v>5.8761587500000019</v>
      </c>
      <c r="AX237" s="113">
        <f>AW237/I237*100</f>
        <v>12.316409033745551</v>
      </c>
      <c r="AY237" s="100">
        <v>0.72</v>
      </c>
      <c r="AZ237" s="100">
        <v>22.43</v>
      </c>
      <c r="BA237" s="100">
        <v>-5.7700000000000005</v>
      </c>
      <c r="BB237" s="100">
        <v>3.36</v>
      </c>
      <c r="BC237" s="100">
        <v>7.8</v>
      </c>
      <c r="BE237" s="12">
        <v>2000</v>
      </c>
      <c r="BF237" s="12">
        <f>IF(BE237&gt;2020,0,IF(BE237&gt;2008,1,IF(BE237&gt;2001,2,IF(BE237&gt;1990,3,IF(BE237&gt;1980,4,IF(BE237&gt;1973,5,IF(BE237&gt;1970,6,IF(BE237&gt;1960,7,IF(BE237&gt;1958,8,IF(BE237&gt;1953,9,10))))))))))</f>
        <v>3</v>
      </c>
      <c r="BG237" s="100">
        <v>26.229999999999997</v>
      </c>
      <c r="BH237" t="s">
        <v>121</v>
      </c>
      <c r="BI237" t="s">
        <v>122</v>
      </c>
    </row>
    <row r="238" spans="1:61" ht="11.25" customHeight="1" x14ac:dyDescent="0.2">
      <c r="A238" s="123" t="s">
        <v>820</v>
      </c>
      <c r="B238" s="55" t="s">
        <v>821</v>
      </c>
      <c r="C238" s="156" t="s">
        <v>134</v>
      </c>
      <c r="D238" s="98" t="s">
        <v>157</v>
      </c>
      <c r="E238" s="157">
        <v>14</v>
      </c>
      <c r="F238" s="2">
        <v>381</v>
      </c>
      <c r="G238" s="2" t="s">
        <v>146</v>
      </c>
      <c r="H238" s="2" t="s">
        <v>146</v>
      </c>
      <c r="I238" s="100">
        <v>70.209999999999994</v>
      </c>
      <c r="J238" s="101">
        <f>(M238/I238)*100</f>
        <v>1.9370460048426155</v>
      </c>
      <c r="K238" s="104">
        <v>0.34</v>
      </c>
      <c r="L238" s="71">
        <v>4</v>
      </c>
      <c r="M238" s="28">
        <f>K238*L238</f>
        <v>1.36</v>
      </c>
      <c r="N238" s="103" t="s">
        <v>151</v>
      </c>
      <c r="O238" s="104">
        <v>0.28999999999999998</v>
      </c>
      <c r="P238" s="158">
        <v>46066</v>
      </c>
      <c r="Q238" s="158">
        <v>46081</v>
      </c>
      <c r="R238" s="28">
        <f>(K238-O238)/O238*100</f>
        <v>17.241379310344847</v>
      </c>
      <c r="S238" s="105">
        <f>IF(INDEX(Historical!$D$7:$D1274,MATCH(B238,Historical!$B$7:$B$1062,0))=0,"n/a",(INDEX(Historical!$C$7:$C$1062,MATCH(B238,Historical!$B$7:$B$1062,0))/INDEX(Historical!$D$7:$D$1062,MATCH(B238,Historical!$B$7:$B$1062,0))-1)*100)</f>
        <v>15.999999999999993</v>
      </c>
      <c r="T238" s="105">
        <f>IF(INDEX(Historical!$F$7:$F$1062,MATCH(B238,Historical!$B$7:$B$1062,0))=0,"n/a",((INDEX(Historical!$C$7:$C$1062,MATCH(B238,Historical!$B$7:$B$1062,0))/INDEX(Historical!$F$7:$F$1062,MATCH(B238,Historical!$B$7:$B$1062,0)))^(1/3)-1)*100)</f>
        <v>13.660692911233397</v>
      </c>
      <c r="U238" s="105">
        <f>IF(INDEX(Historical!$H$7:$H$1062,MATCH(B238,Historical!$B$7:$B$1062,0))=0,"n/a",((INDEX(Historical!$C$7:$C$1062,MATCH(B238,Historical!$B$7:$B$1062,0))/INDEX(Historical!$H$7:$H$1062,MATCH(B238,Historical!$B$7:$B$1062,0)))^(1/5)-1)*100)</f>
        <v>11.939357728279077</v>
      </c>
      <c r="V238" s="105">
        <f>IF(INDEX(Historical!$M$7:$M$1062,MATCH(B238,Historical!$B$7:$B$1062,0))=0,"n/a",((INDEX(Historical!$C$7:$C$1062,MATCH(B238,Historical!$B$7:$B$1062,0))/INDEX(Historical!$M$7:$M$1062,MATCH(B238,Historical!$B$7:$B$1062,0)))^(1/10)-1)*100)</f>
        <v>10.179432537256972</v>
      </c>
      <c r="W238" s="106">
        <f>IF(OR(U238&lt;=0,U238="n/a",V238&lt;=0,V238="n/a"),"n/a",U238/V238)</f>
        <v>1.1728903045018213</v>
      </c>
      <c r="X238" s="107">
        <f>IF(OR(AJ238&lt;=0,AJ238="n/a",U238&lt;=0,U238="n/a"),"n/a",U238/AJ238)</f>
        <v>0.48415886975989769</v>
      </c>
      <c r="Y238" s="165"/>
      <c r="Z238" s="101">
        <f>IF(OR(AC238&lt;0.01,AC238="n/a"),"n/a",M238/AC238*100)</f>
        <v>20.637329286798181</v>
      </c>
      <c r="AA238" s="109">
        <f>IF(OR(AC238&lt;0.01,AC238="n/a"),"n/a",I238/AC238)</f>
        <v>10.654021244309559</v>
      </c>
      <c r="AB238" s="71">
        <v>12</v>
      </c>
      <c r="AC238" s="100">
        <v>6.59</v>
      </c>
      <c r="AD238" s="100" t="s">
        <v>142</v>
      </c>
      <c r="AE238" s="100">
        <v>2.04</v>
      </c>
      <c r="AF238" s="100">
        <v>1.49</v>
      </c>
      <c r="AG238" s="100">
        <v>14.81</v>
      </c>
      <c r="AH238" s="100">
        <v>6.7299999999999995</v>
      </c>
      <c r="AI238" s="100">
        <v>6.8500000000000005</v>
      </c>
      <c r="AJ238" s="100">
        <v>24.66</v>
      </c>
      <c r="AK238" s="100" t="s">
        <v>142</v>
      </c>
      <c r="AL238" s="100">
        <v>587.11</v>
      </c>
      <c r="AM238" s="100">
        <v>8.1</v>
      </c>
      <c r="AN238" s="100">
        <v>0.89</v>
      </c>
      <c r="AO238" s="110">
        <f>IF(U238="n/a","n/a",IF(AA238&lt;0,"n/a",IF(AA238="n/a","n/a",J238+U238-AA238)))</f>
        <v>3.2223824888121335</v>
      </c>
      <c r="AP238" s="111">
        <f>IF(U238="n/a","n/a",J238+U238)</f>
        <v>13.876403733121693</v>
      </c>
      <c r="AQ238" s="112">
        <f>IF(OR(AC238&lt;0.01,AC238="n/a",AF238="n/a"),"n/a",(I238/SQRT(22.5*AC238*(I238/AF238))-1)*100)</f>
        <v>-16.003990428059968</v>
      </c>
      <c r="AR238" s="101">
        <f>INDEX(Historical!$C$7:$C$1063,MATCH(B238,Historical!$B$7:$B$1063,0))*IF(AH238="n/a",1.03,IF(AH238&lt;0,1.01,IF(AH238&gt;10,1.1,(1+AH238/100))))</f>
        <v>1.2380679999999997</v>
      </c>
      <c r="AS238" s="109">
        <f>IF($AI238="n/a",1.03*AR238,IF($AI238&lt;0,1.01*AR238,IF($AI238&gt;10,1.1*AR238,(1+$AI238/100)*AR238)))</f>
        <v>1.3228756579999996</v>
      </c>
      <c r="AT238" s="109">
        <f>IF($AK238="n/a",1.03*AS238,IF($AK238&lt;0,1.01*AS238,IF($AK238&gt;10,1.1*AS238,(1+$AK238/100)*AS238)))</f>
        <v>1.3625619277399996</v>
      </c>
      <c r="AU238" s="109">
        <f>IF($AK238="n/a",1.03*AT238,IF($AK238&lt;0,1.01*AT238,IF($AK238&gt;10,1.1*AT238,(1+$AK238/100)*AT238)))</f>
        <v>1.4034387855721997</v>
      </c>
      <c r="AV238" s="109">
        <f>IF($AK238="n/a",1.03*AU238,IF($AK238&lt;0,1.01*AU238,IF($AK238&gt;10,1.1*AU238,(1+$AK238/100)*AU238)))</f>
        <v>1.4455419491393657</v>
      </c>
      <c r="AW238" s="109">
        <f>SUM(AR238:AV238)</f>
        <v>6.7724863204515646</v>
      </c>
      <c r="AX238" s="113">
        <f>AW238/I238*100</f>
        <v>9.6460423307955629</v>
      </c>
      <c r="AY238" s="100">
        <v>0.65</v>
      </c>
      <c r="AZ238" s="100">
        <v>52.959999999999994</v>
      </c>
      <c r="BA238" s="100">
        <v>0.54</v>
      </c>
      <c r="BB238" s="100">
        <v>13.139999999999999</v>
      </c>
      <c r="BC238" s="100">
        <v>24.07</v>
      </c>
      <c r="BE238" s="12">
        <v>2013</v>
      </c>
      <c r="BF238" s="12">
        <f>IF(BE238&gt;2020,0,IF(BE238&gt;2008,1,IF(BE238&gt;2001,2,IF(BE238&gt;1990,3,IF(BE238&gt;1980,4,IF(BE238&gt;1973,5,IF(BE238&gt;1970,6,IF(BE238&gt;1960,7,IF(BE238&gt;1958,8,IF(BE238&gt;1953,9,10))))))))))</f>
        <v>1</v>
      </c>
      <c r="BG238" s="100">
        <v>1.3</v>
      </c>
      <c r="BH238" t="s">
        <v>121</v>
      </c>
      <c r="BI238" t="s">
        <v>122</v>
      </c>
    </row>
    <row r="239" spans="1:61" ht="11.25" customHeight="1" x14ac:dyDescent="0.2">
      <c r="A239" s="116" t="s">
        <v>1465</v>
      </c>
      <c r="B239" s="55" t="s">
        <v>1466</v>
      </c>
      <c r="C239" s="156" t="s">
        <v>134</v>
      </c>
      <c r="D239" s="98" t="s">
        <v>157</v>
      </c>
      <c r="E239" s="157">
        <v>9</v>
      </c>
      <c r="F239" s="2">
        <v>534</v>
      </c>
      <c r="G239" s="2" t="s">
        <v>146</v>
      </c>
      <c r="H239" s="2" t="s">
        <v>146</v>
      </c>
      <c r="I239" s="100">
        <v>60.38</v>
      </c>
      <c r="J239" s="101">
        <f>(M239/I239)*100</f>
        <v>1.3911891354753227</v>
      </c>
      <c r="K239" s="104">
        <v>0.21</v>
      </c>
      <c r="L239" s="71">
        <v>4</v>
      </c>
      <c r="M239" s="28">
        <f>K239*L239</f>
        <v>0.84</v>
      </c>
      <c r="N239" s="103" t="s">
        <v>873</v>
      </c>
      <c r="O239" s="104">
        <v>0.19</v>
      </c>
      <c r="P239" s="158">
        <v>46063</v>
      </c>
      <c r="Q239" s="158">
        <v>46077</v>
      </c>
      <c r="R239" s="28">
        <f>(K239-O239)/O239*100</f>
        <v>10.52631578947368</v>
      </c>
      <c r="S239" s="105">
        <f>IF(INDEX(Historical!$D$7:$D1275,MATCH(B239,Historical!$B$7:$B$1062,0))=0,"n/a",(INDEX(Historical!$C$7:$C$1062,MATCH(B239,Historical!$B$7:$B$1062,0))/INDEX(Historical!$D$7:$D$1062,MATCH(B239,Historical!$B$7:$B$1062,0))-1)*100)</f>
        <v>11.764705882352944</v>
      </c>
      <c r="T239" s="105">
        <f>IF(INDEX(Historical!$F$7:$F$1062,MATCH(B239,Historical!$B$7:$B$1062,0))=0,"n/a",((INDEX(Historical!$C$7:$C$1062,MATCH(B239,Historical!$B$7:$B$1062,0))/INDEX(Historical!$F$7:$F$1062,MATCH(B239,Historical!$B$7:$B$1062,0)))^(1/3)-1)*100)</f>
        <v>13.484552524869731</v>
      </c>
      <c r="U239" s="105">
        <f>IF(INDEX(Historical!$H$7:$H$1062,MATCH(B239,Historical!$B$7:$B$1062,0))=0,"n/a",((INDEX(Historical!$C$7:$C$1062,MATCH(B239,Historical!$B$7:$B$1062,0))/INDEX(Historical!$H$7:$H$1062,MATCH(B239,Historical!$B$7:$B$1062,0)))^(1/5)-1)*100)</f>
        <v>16.118714233316211</v>
      </c>
      <c r="V239" s="105" t="str">
        <f>IF(INDEX(Historical!$M$7:$M$1062,MATCH(B239,Historical!$B$7:$B$1062,0))=0,"n/a",((INDEX(Historical!$C$7:$C$1062,MATCH(B239,Historical!$B$7:$B$1062,0))/INDEX(Historical!$M$7:$M$1062,MATCH(B239,Historical!$B$7:$B$1062,0)))^(1/10)-1)*100)</f>
        <v>n/a</v>
      </c>
      <c r="W239" s="106" t="str">
        <f>IF(OR(U239&lt;=0,U239="n/a",V239&lt;=0,V239="n/a"),"n/a",U239/V239)</f>
        <v>n/a</v>
      </c>
      <c r="X239" s="107">
        <f>IF(OR(AJ239&lt;=0,AJ239="n/a",U239&lt;=0,U239="n/a"),"n/a",U239/AJ239)</f>
        <v>2.0249640996628404</v>
      </c>
      <c r="Y239" s="165"/>
      <c r="Z239" s="101">
        <f>IF(OR(AC239&lt;0.01,AC239="n/a"),"n/a",M239/AC239*100)</f>
        <v>22.45989304812834</v>
      </c>
      <c r="AA239" s="109">
        <f>IF(OR(AC239&lt;0.01,AC239="n/a"),"n/a",I239/AC239)</f>
        <v>16.144385026737968</v>
      </c>
      <c r="AB239" s="71">
        <v>12</v>
      </c>
      <c r="AC239" s="100">
        <v>3.74</v>
      </c>
      <c r="AD239" s="100" t="s">
        <v>142</v>
      </c>
      <c r="AE239" s="100">
        <v>3.02</v>
      </c>
      <c r="AF239" s="100">
        <v>1.56</v>
      </c>
      <c r="AG239" s="100">
        <v>11.08</v>
      </c>
      <c r="AH239" s="100">
        <v>17.36</v>
      </c>
      <c r="AI239" s="100">
        <v>9.69</v>
      </c>
      <c r="AJ239" s="100">
        <v>7.9600000000000009</v>
      </c>
      <c r="AK239" s="100" t="s">
        <v>142</v>
      </c>
      <c r="AL239" s="100">
        <v>3110</v>
      </c>
      <c r="AM239" s="100">
        <v>2.41</v>
      </c>
      <c r="AN239" s="100">
        <v>0.19</v>
      </c>
      <c r="AO239" s="110">
        <f>IF(U239="n/a","n/a",IF(AA239&lt;0,"n/a",IF(AA239="n/a","n/a",J239+U239-AA239)))</f>
        <v>1.3655183420535657</v>
      </c>
      <c r="AP239" s="111">
        <f>IF(U239="n/a","n/a",J239+U239)</f>
        <v>17.509903368791534</v>
      </c>
      <c r="AQ239" s="112">
        <f>IF(OR(AC239&lt;0.01,AC239="n/a",AF239="n/a"),"n/a",(I239/SQRT(22.5*AC239*(I239/AF239))-1)*100)</f>
        <v>5.7990561640555827</v>
      </c>
      <c r="AR239" s="101">
        <f>INDEX(Historical!$C$7:$C$1063,MATCH(B239,Historical!$B$7:$B$1063,0))*IF(AH239="n/a",1.03,IF(AH239&lt;0,1.01,IF(AH239&gt;10,1.1,(1+AH239/100))))</f>
        <v>0.83600000000000008</v>
      </c>
      <c r="AS239" s="109">
        <f>IF($AI239="n/a",1.03*AR239,IF($AI239&lt;0,1.01*AR239,IF($AI239&gt;10,1.1*AR239,(1+$AI239/100)*AR239)))</f>
        <v>0.91700840000000006</v>
      </c>
      <c r="AT239" s="109">
        <f>IF($AK239="n/a",1.03*AS239,IF($AK239&lt;0,1.01*AS239,IF($AK239&gt;10,1.1*AS239,(1+$AK239/100)*AS239)))</f>
        <v>0.94451865200000007</v>
      </c>
      <c r="AU239" s="109">
        <f>IF($AK239="n/a",1.03*AT239,IF($AK239&lt;0,1.01*AT239,IF($AK239&gt;10,1.1*AT239,(1+$AK239/100)*AT239)))</f>
        <v>0.97285421156000007</v>
      </c>
      <c r="AV239" s="109">
        <f>IF($AK239="n/a",1.03*AU239,IF($AK239&lt;0,1.01*AU239,IF($AK239&gt;10,1.1*AU239,(1+$AK239/100)*AU239)))</f>
        <v>1.0020398379068001</v>
      </c>
      <c r="AW239" s="109">
        <f>SUM(AR239:AV239)</f>
        <v>4.6724211014668002</v>
      </c>
      <c r="AX239" s="113">
        <f>AW239/I239*100</f>
        <v>7.7383588961026835</v>
      </c>
      <c r="AY239" s="100">
        <v>0.94</v>
      </c>
      <c r="AZ239" s="100">
        <v>28.599999999999998</v>
      </c>
      <c r="BA239" s="100">
        <v>-3.18</v>
      </c>
      <c r="BB239" s="100">
        <v>8.3699999999999992</v>
      </c>
      <c r="BC239" s="100">
        <v>8.7900000000000009</v>
      </c>
      <c r="BE239" s="12">
        <v>2018</v>
      </c>
      <c r="BF239" s="12">
        <f>IF(BE239&gt;2020,0,IF(BE239&gt;2008,1,IF(BE239&gt;2001,2,IF(BE239&gt;1990,3,IF(BE239&gt;1980,4,IF(BE239&gt;1973,5,IF(BE239&gt;1970,6,IF(BE239&gt;1960,7,IF(BE239&gt;1958,8,IF(BE239&gt;1953,9,10))))))))))</f>
        <v>1</v>
      </c>
      <c r="BG239" s="100">
        <v>1.3</v>
      </c>
      <c r="BH239" t="s">
        <v>121</v>
      </c>
      <c r="BI239" t="s">
        <v>122</v>
      </c>
    </row>
    <row r="240" spans="1:61" ht="11.25" customHeight="1" x14ac:dyDescent="0.2">
      <c r="A240" s="116" t="s">
        <v>1467</v>
      </c>
      <c r="B240" s="55" t="s">
        <v>1468</v>
      </c>
      <c r="C240" s="156" t="s">
        <v>134</v>
      </c>
      <c r="D240" s="98" t="s">
        <v>157</v>
      </c>
      <c r="E240" s="157">
        <v>9</v>
      </c>
      <c r="F240" s="2">
        <v>537</v>
      </c>
      <c r="G240" s="2" t="s">
        <v>146</v>
      </c>
      <c r="H240" s="2" t="s">
        <v>146</v>
      </c>
      <c r="I240" s="100">
        <v>28.93</v>
      </c>
      <c r="J240" s="101">
        <f>(M240/I240)*100</f>
        <v>2.7652955409609405</v>
      </c>
      <c r="K240" s="104">
        <v>0.2</v>
      </c>
      <c r="L240" s="71">
        <v>4</v>
      </c>
      <c r="M240" s="28">
        <f>K240*L240</f>
        <v>0.8</v>
      </c>
      <c r="N240" s="103" t="s">
        <v>395</v>
      </c>
      <c r="O240" s="104">
        <v>0.18</v>
      </c>
      <c r="P240" s="158">
        <v>46079</v>
      </c>
      <c r="Q240" s="158">
        <v>46094</v>
      </c>
      <c r="R240" s="28">
        <f>(K240-O240)/O240*100</f>
        <v>11.111111111111121</v>
      </c>
      <c r="S240" s="105">
        <f>IF(INDEX(Historical!$D$7:$D1276,MATCH(B240,Historical!$B$7:$B$1062,0))=0,"n/a",(INDEX(Historical!$C$7:$C$1062,MATCH(B240,Historical!$B$7:$B$1062,0))/INDEX(Historical!$D$7:$D$1062,MATCH(B240,Historical!$B$7:$B$1062,0))-1)*100)</f>
        <v>12.5</v>
      </c>
      <c r="T240" s="105">
        <f>IF(INDEX(Historical!$F$7:$F$1062,MATCH(B240,Historical!$B$7:$B$1062,0))=0,"n/a",((INDEX(Historical!$C$7:$C$1062,MATCH(B240,Historical!$B$7:$B$1062,0))/INDEX(Historical!$F$7:$F$1062,MATCH(B240,Historical!$B$7:$B$1062,0)))^(1/3)-1)*100)</f>
        <v>16.106951284583971</v>
      </c>
      <c r="U240" s="105">
        <f>IF(INDEX(Historical!$H$7:$H$1062,MATCH(B240,Historical!$B$7:$B$1062,0))=0,"n/a",((INDEX(Historical!$C$7:$C$1062,MATCH(B240,Historical!$B$7:$B$1062,0))/INDEX(Historical!$H$7:$H$1062,MATCH(B240,Historical!$B$7:$B$1062,0)))^(1/5)-1)*100)</f>
        <v>29.19940099556333</v>
      </c>
      <c r="V240" s="105" t="str">
        <f>IF(INDEX(Historical!$M$7:$M$1062,MATCH(B240,Historical!$B$7:$B$1062,0))=0,"n/a",((INDEX(Historical!$C$7:$C$1062,MATCH(B240,Historical!$B$7:$B$1062,0))/INDEX(Historical!$M$7:$M$1062,MATCH(B240,Historical!$B$7:$B$1062,0)))^(1/10)-1)*100)</f>
        <v>n/a</v>
      </c>
      <c r="W240" s="106" t="str">
        <f>IF(OR(U240&lt;=0,U240="n/a",V240&lt;=0,V240="n/a"),"n/a",U240/V240)</f>
        <v>n/a</v>
      </c>
      <c r="X240" s="107">
        <f>IF(OR(AJ240&lt;=0,AJ240="n/a",U240&lt;=0,U240="n/a"),"n/a",U240/AJ240)</f>
        <v>0.80639052735607097</v>
      </c>
      <c r="Y240" s="165"/>
      <c r="Z240" s="101">
        <f>IF(OR(AC240&lt;0.01,AC240="n/a"),"n/a",M240/AC240*100)</f>
        <v>33.755274261603375</v>
      </c>
      <c r="AA240" s="109">
        <f>IF(OR(AC240&lt;0.01,AC240="n/a"),"n/a",I240/AC240)</f>
        <v>12.206751054852321</v>
      </c>
      <c r="AB240" s="71">
        <v>12</v>
      </c>
      <c r="AC240" s="100">
        <v>2.37</v>
      </c>
      <c r="AD240" s="100">
        <v>1.6</v>
      </c>
      <c r="AE240" s="100">
        <v>3.46</v>
      </c>
      <c r="AF240" s="100">
        <v>2.2599999999999998</v>
      </c>
      <c r="AG240" s="100">
        <v>19.489999999999998</v>
      </c>
      <c r="AH240" s="100">
        <v>10.25</v>
      </c>
      <c r="AI240" s="100">
        <v>6.3</v>
      </c>
      <c r="AJ240" s="100">
        <v>36.21</v>
      </c>
      <c r="AK240" s="100">
        <v>7.17</v>
      </c>
      <c r="AL240" s="100">
        <v>4420</v>
      </c>
      <c r="AM240" s="100">
        <v>2.4699999999999998</v>
      </c>
      <c r="AN240" s="100">
        <v>0.1</v>
      </c>
      <c r="AO240" s="110">
        <f>IF(U240="n/a","n/a",IF(AA240&lt;0,"n/a",IF(AA240="n/a","n/a",J240+U240-AA240)))</f>
        <v>19.757945481671953</v>
      </c>
      <c r="AP240" s="111">
        <f>IF(U240="n/a","n/a",J240+U240)</f>
        <v>31.964696536524272</v>
      </c>
      <c r="AQ240" s="112">
        <f>IF(OR(AC240&lt;0.01,AC240="n/a",AF240="n/a"),"n/a",(I240/SQRT(22.5*AC240*(I240/AF240))-1)*100)</f>
        <v>10.729414708842256</v>
      </c>
      <c r="AR240" s="101">
        <f>INDEX(Historical!$C$7:$C$1063,MATCH(B240,Historical!$B$7:$B$1063,0))*IF(AH240="n/a",1.03,IF(AH240&lt;0,1.01,IF(AH240&gt;10,1.1,(1+AH240/100))))</f>
        <v>0.79200000000000004</v>
      </c>
      <c r="AS240" s="109">
        <f>IF($AI240="n/a",1.03*AR240,IF($AI240&lt;0,1.01*AR240,IF($AI240&gt;10,1.1*AR240,(1+$AI240/100)*AR240)))</f>
        <v>0.84189599999999998</v>
      </c>
      <c r="AT240" s="109">
        <f>IF($AK240="n/a",1.03*AS240,IF($AK240&lt;0,1.01*AS240,IF($AK240&gt;10,1.1*AS240,(1+$AK240/100)*AS240)))</f>
        <v>0.90225994320000003</v>
      </c>
      <c r="AU240" s="109">
        <f>IF($AK240="n/a",1.03*AT240,IF($AK240&lt;0,1.01*AT240,IF($AK240&gt;10,1.1*AT240,(1+$AK240/100)*AT240)))</f>
        <v>0.96695198112744007</v>
      </c>
      <c r="AV240" s="109">
        <f>IF($AK240="n/a",1.03*AU240,IF($AK240&lt;0,1.01*AU240,IF($AK240&gt;10,1.1*AU240,(1+$AK240/100)*AU240)))</f>
        <v>1.0362824381742777</v>
      </c>
      <c r="AW240" s="109">
        <f>SUM(AR240:AV240)</f>
        <v>4.5393903625017176</v>
      </c>
      <c r="AX240" s="113">
        <f>AW240/I240*100</f>
        <v>15.690944910133833</v>
      </c>
      <c r="AY240" s="100">
        <v>0.8</v>
      </c>
      <c r="AZ240" s="100">
        <v>50.99</v>
      </c>
      <c r="BA240" s="100">
        <v>-1.6</v>
      </c>
      <c r="BB240" s="100">
        <v>10.85</v>
      </c>
      <c r="BC240" s="100">
        <v>27.55</v>
      </c>
      <c r="BE240" s="12">
        <v>2018</v>
      </c>
      <c r="BF240" s="12">
        <f>IF(BE240&gt;2020,0,IF(BE240&gt;2008,1,IF(BE240&gt;2001,2,IF(BE240&gt;1990,3,IF(BE240&gt;1980,4,IF(BE240&gt;1973,5,IF(BE240&gt;1970,6,IF(BE240&gt;1960,7,IF(BE240&gt;1958,8,IF(BE240&gt;1953,9,10))))))))))</f>
        <v>1</v>
      </c>
      <c r="BG240" s="100">
        <v>1.95</v>
      </c>
      <c r="BH240" t="s">
        <v>121</v>
      </c>
      <c r="BI240" t="s">
        <v>122</v>
      </c>
    </row>
    <row r="241" spans="1:61" ht="11.25" customHeight="1" x14ac:dyDescent="0.2">
      <c r="A241" s="123" t="s">
        <v>822</v>
      </c>
      <c r="B241" s="55" t="s">
        <v>823</v>
      </c>
      <c r="C241" s="156" t="s">
        <v>134</v>
      </c>
      <c r="D241" s="98" t="s">
        <v>157</v>
      </c>
      <c r="E241" s="157">
        <v>15</v>
      </c>
      <c r="F241" s="2">
        <v>358</v>
      </c>
      <c r="G241" s="2" t="s">
        <v>119</v>
      </c>
      <c r="H241" s="2" t="s">
        <v>119</v>
      </c>
      <c r="I241" s="100">
        <v>47.72</v>
      </c>
      <c r="J241" s="101">
        <f>(M241/I241)*100</f>
        <v>2.7661357921207044</v>
      </c>
      <c r="K241" s="104">
        <v>0.33</v>
      </c>
      <c r="L241" s="71">
        <v>4</v>
      </c>
      <c r="M241" s="28">
        <f>K241*L241</f>
        <v>1.32</v>
      </c>
      <c r="N241" s="103" t="s">
        <v>550</v>
      </c>
      <c r="O241" s="104">
        <v>0.31</v>
      </c>
      <c r="P241" s="158">
        <v>46241</v>
      </c>
      <c r="Q241" s="158">
        <v>46255</v>
      </c>
      <c r="R241" s="28">
        <f>(K241-O241)/O241*100</f>
        <v>6.4516129032258114</v>
      </c>
      <c r="S241" s="105">
        <f>IF(INDEX(Historical!$D$7:$D1277,MATCH(B241,Historical!$B$7:$B$1062,0))=0,"n/a",(INDEX(Historical!$C$7:$C$1062,MATCH(B241,Historical!$B$7:$B$1062,0))/INDEX(Historical!$D$7:$D$1062,MATCH(B241,Historical!$B$7:$B$1062,0))-1)*100)</f>
        <v>3.3333333333333437</v>
      </c>
      <c r="T241" s="105">
        <f>IF(INDEX(Historical!$F$7:$F$1062,MATCH(B241,Historical!$B$7:$B$1062,0))=0,"n/a",((INDEX(Historical!$C$7:$C$1062,MATCH(B241,Historical!$B$7:$B$1062,0))/INDEX(Historical!$F$7:$F$1062,MATCH(B241,Historical!$B$7:$B$1062,0)))^(1/3)-1)*100)</f>
        <v>3.4509669068251148</v>
      </c>
      <c r="U241" s="105">
        <f>IF(INDEX(Historical!$H$7:$H$1062,MATCH(B241,Historical!$B$7:$B$1062,0))=0,"n/a",((INDEX(Historical!$C$7:$C$1062,MATCH(B241,Historical!$B$7:$B$1062,0))/INDEX(Historical!$H$7:$H$1062,MATCH(B241,Historical!$B$7:$B$1062,0)))^(1/5)-1)*100)</f>
        <v>4.3961149790192833</v>
      </c>
      <c r="V241" s="105">
        <f>IF(INDEX(Historical!$M$7:$M$1062,MATCH(B241,Historical!$B$7:$B$1062,0))=0,"n/a",((INDEX(Historical!$C$7:$C$1062,MATCH(B241,Historical!$B$7:$B$1062,0))/INDEX(Historical!$M$7:$M$1062,MATCH(B241,Historical!$B$7:$B$1062,0)))^(1/10)-1)*100)</f>
        <v>8.6682798563419325</v>
      </c>
      <c r="W241" s="106">
        <f>IF(OR(U241&lt;=0,U241="n/a",V241&lt;=0,V241="n/a"),"n/a",U241/V241)</f>
        <v>0.50714963659173673</v>
      </c>
      <c r="X241" s="107">
        <f>IF(OR(AJ241&lt;=0,AJ241="n/a",U241&lt;=0,U241="n/a"),"n/a",U241/AJ241)</f>
        <v>0.78222686459417845</v>
      </c>
      <c r="Y241" s="162" t="s">
        <v>1713</v>
      </c>
      <c r="Z241" s="101">
        <f>IF(OR(AC241&lt;0.01,AC241="n/a"),"n/a",M241/AC241*100)</f>
        <v>41.77215189873418</v>
      </c>
      <c r="AA241" s="109">
        <f>IF(OR(AC241&lt;0.01,AC241="n/a"),"n/a",I241/AC241)</f>
        <v>15.101265822784809</v>
      </c>
      <c r="AB241" s="71">
        <v>12</v>
      </c>
      <c r="AC241" s="100">
        <v>3.16</v>
      </c>
      <c r="AD241" s="100" t="s">
        <v>142</v>
      </c>
      <c r="AE241" s="100">
        <v>4.38</v>
      </c>
      <c r="AF241" s="100">
        <v>1.67</v>
      </c>
      <c r="AG241" s="100">
        <v>11.379999999999999</v>
      </c>
      <c r="AH241" s="100">
        <v>8.75</v>
      </c>
      <c r="AI241" s="100">
        <v>1.63</v>
      </c>
      <c r="AJ241" s="100">
        <v>5.62</v>
      </c>
      <c r="AK241" s="100" t="s">
        <v>142</v>
      </c>
      <c r="AL241" s="100">
        <v>900.32</v>
      </c>
      <c r="AM241" s="100">
        <v>15.620000000000001</v>
      </c>
      <c r="AN241" s="100">
        <v>0.01</v>
      </c>
      <c r="AO241" s="110">
        <f>IF(U241="n/a","n/a",IF(AA241&lt;0,"n/a",IF(AA241="n/a","n/a",J241+U241-AA241)))</f>
        <v>-7.9390150516448212</v>
      </c>
      <c r="AP241" s="111">
        <f>IF(U241="n/a","n/a",J241+U241)</f>
        <v>7.1622507711399876</v>
      </c>
      <c r="AQ241" s="112">
        <f>IF(OR(AC241&lt;0.01,AC241="n/a",AF241="n/a"),"n/a",(I241/SQRT(22.5*AC241*(I241/AF241))-1)*100)</f>
        <v>5.8701803028399224</v>
      </c>
      <c r="AR241" s="101">
        <f>INDEX(Historical!$C$7:$C$1063,MATCH(B241,Historical!$B$7:$B$1063,0))*IF(AH241="n/a",1.03,IF(AH241&lt;0,1.01,IF(AH241&gt;10,1.1,(1+AH241/100))))</f>
        <v>1.3484999999999998</v>
      </c>
      <c r="AS241" s="109">
        <f>IF($AI241="n/a",1.03*AR241,IF($AI241&lt;0,1.01*AR241,IF($AI241&gt;10,1.1*AR241,(1+$AI241/100)*AR241)))</f>
        <v>1.3704805499999997</v>
      </c>
      <c r="AT241" s="109">
        <f>IF($AK241="n/a",1.03*AS241,IF($AK241&lt;0,1.01*AS241,IF($AK241&gt;10,1.1*AS241,(1+$AK241/100)*AS241)))</f>
        <v>1.4115949664999996</v>
      </c>
      <c r="AU241" s="109">
        <f>IF($AK241="n/a",1.03*AT241,IF($AK241&lt;0,1.01*AT241,IF($AK241&gt;10,1.1*AT241,(1+$AK241/100)*AT241)))</f>
        <v>1.4539428154949996</v>
      </c>
      <c r="AV241" s="109">
        <f>IF($AK241="n/a",1.03*AU241,IF($AK241&lt;0,1.01*AU241,IF($AK241&gt;10,1.1*AU241,(1+$AK241/100)*AU241)))</f>
        <v>1.4975610999598497</v>
      </c>
      <c r="AW241" s="109">
        <f>SUM(AR241:AV241)</f>
        <v>7.0820794319548472</v>
      </c>
      <c r="AX241" s="113">
        <f>AW241/I241*100</f>
        <v>14.84090409043346</v>
      </c>
      <c r="AY241" s="100">
        <v>0.47</v>
      </c>
      <c r="AZ241" s="100">
        <v>57.56</v>
      </c>
      <c r="BA241" s="100">
        <v>-3.3000000000000003</v>
      </c>
      <c r="BB241" s="100">
        <v>7.5</v>
      </c>
      <c r="BC241" s="100">
        <v>22.81</v>
      </c>
      <c r="BE241" s="12">
        <v>2012</v>
      </c>
      <c r="BF241" s="12">
        <f>IF(BE241&gt;2020,0,IF(BE241&gt;2008,1,IF(BE241&gt;2001,2,IF(BE241&gt;1990,3,IF(BE241&gt;1980,4,IF(BE241&gt;1973,5,IF(BE241&gt;1970,6,IF(BE241&gt;1960,7,IF(BE241&gt;1958,8,IF(BE241&gt;1953,9,10))))))))))</f>
        <v>1</v>
      </c>
      <c r="BG241" s="100">
        <v>1.7500000000000002</v>
      </c>
      <c r="BH241" t="s">
        <v>121</v>
      </c>
      <c r="BI241" t="s">
        <v>122</v>
      </c>
    </row>
    <row r="242" spans="1:61" ht="11.25" customHeight="1" x14ac:dyDescent="0.2">
      <c r="A242" s="116" t="s">
        <v>1469</v>
      </c>
      <c r="B242" s="55" t="s">
        <v>1470</v>
      </c>
      <c r="C242" s="156" t="s">
        <v>134</v>
      </c>
      <c r="D242" s="98" t="s">
        <v>157</v>
      </c>
      <c r="E242" s="157">
        <v>10</v>
      </c>
      <c r="F242" s="2">
        <v>520</v>
      </c>
      <c r="G242" s="2" t="s">
        <v>146</v>
      </c>
      <c r="H242" s="2" t="s">
        <v>146</v>
      </c>
      <c r="I242" s="100">
        <v>21.53</v>
      </c>
      <c r="J242" s="101">
        <f>(M242/I242)*100</f>
        <v>2.6010218300046448</v>
      </c>
      <c r="K242" s="104">
        <v>0.14000000000000001</v>
      </c>
      <c r="L242" s="71">
        <v>4</v>
      </c>
      <c r="M242" s="28">
        <f>K242*L242</f>
        <v>0.56000000000000005</v>
      </c>
      <c r="N242" s="103" t="s">
        <v>873</v>
      </c>
      <c r="O242" s="104">
        <v>0.13500000000000001</v>
      </c>
      <c r="P242" s="158">
        <v>46150</v>
      </c>
      <c r="Q242" s="158">
        <v>46164</v>
      </c>
      <c r="R242" s="28">
        <f>(K242-O242)/O242*100</f>
        <v>3.7037037037037068</v>
      </c>
      <c r="S242" s="105">
        <f>IF(INDEX(Historical!$D$7:$D1278,MATCH(B242,Historical!$B$7:$B$1062,0))=0,"n/a",(INDEX(Historical!$C$7:$C$1062,MATCH(B242,Historical!$B$7:$B$1062,0))/INDEX(Historical!$D$7:$D$1062,MATCH(B242,Historical!$B$7:$B$1062,0))-1)*100)</f>
        <v>3.8834951456310662</v>
      </c>
      <c r="T242" s="105">
        <f>IF(INDEX(Historical!$F$7:$F$1062,MATCH(B242,Historical!$B$7:$B$1062,0))=0,"n/a",((INDEX(Historical!$C$7:$C$1062,MATCH(B242,Historical!$B$7:$B$1062,0))/INDEX(Historical!$F$7:$F$1062,MATCH(B242,Historical!$B$7:$B$1062,0)))^(1/3)-1)*100)</f>
        <v>4.0447227978333222</v>
      </c>
      <c r="U242" s="105">
        <f>IF(INDEX(Historical!$H$7:$H$1062,MATCH(B242,Historical!$B$7:$B$1062,0))=0,"n/a",((INDEX(Historical!$C$7:$C$1062,MATCH(B242,Historical!$B$7:$B$1062,0))/INDEX(Historical!$H$7:$H$1062,MATCH(B242,Historical!$B$7:$B$1062,0)))^(1/5)-1)*100)</f>
        <v>3.9872806255835336</v>
      </c>
      <c r="V242" s="105">
        <f>IF(INDEX(Historical!$M$7:$M$1062,MATCH(B242,Historical!$B$7:$B$1062,0))=0,"n/a",((INDEX(Historical!$C$7:$C$1062,MATCH(B242,Historical!$B$7:$B$1062,0))/INDEX(Historical!$M$7:$M$1062,MATCH(B242,Historical!$B$7:$B$1062,0)))^(1/10)-1)*100)</f>
        <v>6.6889829458704142</v>
      </c>
      <c r="W242" s="106">
        <f>IF(OR(U242&lt;=0,U242="n/a",V242&lt;=0,V242="n/a"),"n/a",U242/V242)</f>
        <v>0.59609669479650351</v>
      </c>
      <c r="X242" s="107">
        <f>IF(OR(AJ242&lt;=0,AJ242="n/a",U242&lt;=0,U242="n/a"),"n/a",U242/AJ242)</f>
        <v>0.27708690935257357</v>
      </c>
      <c r="Y242" s="165"/>
      <c r="Z242" s="101">
        <f>IF(OR(AC242&lt;0.01,AC242="n/a"),"n/a",M242/AC242*100)</f>
        <v>34.355828220858903</v>
      </c>
      <c r="AA242" s="109">
        <f>IF(OR(AC242&lt;0.01,AC242="n/a"),"n/a",I242/AC242)</f>
        <v>13.208588957055216</v>
      </c>
      <c r="AB242" s="71">
        <v>12</v>
      </c>
      <c r="AC242" s="100">
        <v>1.63</v>
      </c>
      <c r="AD242" s="100" t="s">
        <v>142</v>
      </c>
      <c r="AE242" s="100">
        <v>2.95</v>
      </c>
      <c r="AF242" s="100">
        <v>1.39</v>
      </c>
      <c r="AG242" s="100">
        <v>10.91</v>
      </c>
      <c r="AH242" s="100">
        <v>17.46</v>
      </c>
      <c r="AI242" s="100">
        <v>13.8</v>
      </c>
      <c r="AJ242" s="100">
        <v>14.39</v>
      </c>
      <c r="AK242" s="100" t="s">
        <v>142</v>
      </c>
      <c r="AL242" s="100">
        <v>2190</v>
      </c>
      <c r="AM242" s="100">
        <v>1.91</v>
      </c>
      <c r="AN242" s="100">
        <v>0.17</v>
      </c>
      <c r="AO242" s="110">
        <f>IF(U242="n/a","n/a",IF(AA242&lt;0,"n/a",IF(AA242="n/a","n/a",J242+U242-AA242)))</f>
        <v>-6.6202865014670378</v>
      </c>
      <c r="AP242" s="111">
        <f>IF(U242="n/a","n/a",J242+U242)</f>
        <v>6.5883024555881784</v>
      </c>
      <c r="AQ242" s="112">
        <f>IF(OR(AC242&lt;0.01,AC242="n/a",AF242="n/a"),"n/a",(I242/SQRT(22.5*AC242*(I242/AF242))-1)*100)</f>
        <v>-9.6674325978184825</v>
      </c>
      <c r="AR242" s="101">
        <f>INDEX(Historical!$C$7:$C$1063,MATCH(B242,Historical!$B$7:$B$1063,0))*IF(AH242="n/a",1.03,IF(AH242&lt;0,1.01,IF(AH242&gt;10,1.1,(1+AH242/100))))</f>
        <v>0.58850000000000013</v>
      </c>
      <c r="AS242" s="109">
        <f>IF($AI242="n/a",1.03*AR242,IF($AI242&lt;0,1.01*AR242,IF($AI242&gt;10,1.1*AR242,(1+$AI242/100)*AR242)))</f>
        <v>0.6473500000000002</v>
      </c>
      <c r="AT242" s="109">
        <f>IF($AK242="n/a",1.03*AS242,IF($AK242&lt;0,1.01*AS242,IF($AK242&gt;10,1.1*AS242,(1+$AK242/100)*AS242)))</f>
        <v>0.66677050000000027</v>
      </c>
      <c r="AU242" s="109">
        <f>IF($AK242="n/a",1.03*AT242,IF($AK242&lt;0,1.01*AT242,IF($AK242&gt;10,1.1*AT242,(1+$AK242/100)*AT242)))</f>
        <v>0.68677361500000034</v>
      </c>
      <c r="AV242" s="109">
        <f>IF($AK242="n/a",1.03*AU242,IF($AK242&lt;0,1.01*AU242,IF($AK242&gt;10,1.1*AU242,(1+$AK242/100)*AU242)))</f>
        <v>0.70737682345000041</v>
      </c>
      <c r="AW242" s="109">
        <f>SUM(AR242:AV242)</f>
        <v>3.2967709384500017</v>
      </c>
      <c r="AX242" s="113">
        <f>AW242/I242*100</f>
        <v>15.312452106130985</v>
      </c>
      <c r="AY242" s="100">
        <v>0.73</v>
      </c>
      <c r="AZ242" s="100">
        <v>43.53</v>
      </c>
      <c r="BA242" s="100">
        <v>-3.64</v>
      </c>
      <c r="BB242" s="100">
        <v>7.53</v>
      </c>
      <c r="BC242" s="100">
        <v>19.48</v>
      </c>
      <c r="BE242" s="12">
        <v>2017</v>
      </c>
      <c r="BF242" s="12">
        <f>IF(BE242&gt;2020,0,IF(BE242&gt;2008,1,IF(BE242&gt;2001,2,IF(BE242&gt;1990,3,IF(BE242&gt;1980,4,IF(BE242&gt;1973,5,IF(BE242&gt;1970,6,IF(BE242&gt;1960,7,IF(BE242&gt;1958,8,IF(BE242&gt;1953,9,10))))))))))</f>
        <v>1</v>
      </c>
      <c r="BG242" s="100">
        <v>1.38</v>
      </c>
      <c r="BH242" t="s">
        <v>121</v>
      </c>
      <c r="BI242" t="s">
        <v>122</v>
      </c>
    </row>
    <row r="243" spans="1:61" ht="11.25" customHeight="1" x14ac:dyDescent="0.2">
      <c r="A243" s="116" t="s">
        <v>824</v>
      </c>
      <c r="B243" s="55" t="s">
        <v>825</v>
      </c>
      <c r="C243" s="156" t="s">
        <v>134</v>
      </c>
      <c r="D243" s="98" t="s">
        <v>826</v>
      </c>
      <c r="E243" s="157">
        <v>10</v>
      </c>
      <c r="F243" s="2">
        <v>499</v>
      </c>
      <c r="G243" s="2" t="s">
        <v>146</v>
      </c>
      <c r="H243" s="2" t="s">
        <v>146</v>
      </c>
      <c r="I243" s="100">
        <v>204.01</v>
      </c>
      <c r="J243" s="101">
        <f>(M243/I243)*100</f>
        <v>0.82348904465467387</v>
      </c>
      <c r="K243" s="104">
        <v>0.42</v>
      </c>
      <c r="L243" s="71">
        <v>4</v>
      </c>
      <c r="M243" s="28">
        <f>K243*L243</f>
        <v>1.68</v>
      </c>
      <c r="N243" s="103" t="s">
        <v>696</v>
      </c>
      <c r="O243" s="104">
        <v>0.38</v>
      </c>
      <c r="P243" s="163">
        <v>45884</v>
      </c>
      <c r="Q243" s="163">
        <v>45898</v>
      </c>
      <c r="R243" s="28">
        <f>(K243-O243)/O243*100</f>
        <v>10.52631578947368</v>
      </c>
      <c r="S243" s="105">
        <f>IF(INDEX(Historical!$D$7:$D1279,MATCH(B243,Historical!$B$7:$B$1062,0))=0,"n/a",(INDEX(Historical!$C$7:$C$1062,MATCH(B243,Historical!$B$7:$B$1062,0))/INDEX(Historical!$D$7:$D$1062,MATCH(B243,Historical!$B$7:$B$1062,0))-1)*100)</f>
        <v>9.5890410958904262</v>
      </c>
      <c r="T243" s="105">
        <f>IF(INDEX(Historical!$F$7:$F$1062,MATCH(B243,Historical!$B$7:$B$1062,0))=0,"n/a",((INDEX(Historical!$C$7:$C$1062,MATCH(B243,Historical!$B$7:$B$1062,0))/INDEX(Historical!$F$7:$F$1062,MATCH(B243,Historical!$B$7:$B$1062,0)))^(1/3)-1)*100)</f>
        <v>8.2887014419613649</v>
      </c>
      <c r="U243" s="105">
        <f>IF(INDEX(Historical!$H$7:$H$1062,MATCH(B243,Historical!$B$7:$B$1062,0))=0,"n/a",((INDEX(Historical!$C$7:$C$1062,MATCH(B243,Historical!$B$7:$B$1062,0))/INDEX(Historical!$H$7:$H$1062,MATCH(B243,Historical!$B$7:$B$1062,0)))^(1/5)-1)*100)</f>
        <v>8.1780741066402882</v>
      </c>
      <c r="V243" s="105" t="str">
        <f>IF(INDEX(Historical!$M$7:$M$1062,MATCH(B243,Historical!$B$7:$B$1062,0))=0,"n/a",((INDEX(Historical!$C$7:$C$1062,MATCH(B243,Historical!$B$7:$B$1062,0))/INDEX(Historical!$M$7:$M$1062,MATCH(B243,Historical!$B$7:$B$1062,0)))^(1/10)-1)*100)</f>
        <v>n/a</v>
      </c>
      <c r="W243" s="106" t="str">
        <f>IF(OR(U243&lt;=0,U243="n/a",V243&lt;=0,V243="n/a"),"n/a",U243/V243)</f>
        <v>n/a</v>
      </c>
      <c r="X243" s="107">
        <f>IF(OR(AJ243&lt;=0,AJ243="n/a",U243&lt;=0,U243="n/a"),"n/a",U243/AJ243)</f>
        <v>0.34506641800169996</v>
      </c>
      <c r="Y243" s="165"/>
      <c r="Z243" s="101">
        <f>IF(OR(AC243&lt;0.01,AC243="n/a"),"n/a",M243/AC243*100)</f>
        <v>19.156214367160775</v>
      </c>
      <c r="AA243" s="109">
        <f>IF(OR(AC243&lt;0.01,AC243="n/a"),"n/a",I243/AC243)</f>
        <v>23.262257696693272</v>
      </c>
      <c r="AB243" s="71">
        <v>12</v>
      </c>
      <c r="AC243" s="100">
        <v>8.77</v>
      </c>
      <c r="AD243" s="100">
        <v>0.74</v>
      </c>
      <c r="AE243" s="100">
        <v>2.15</v>
      </c>
      <c r="AF243" s="100">
        <v>3.82</v>
      </c>
      <c r="AG243" s="100">
        <v>17.399999999999999</v>
      </c>
      <c r="AH243" s="100">
        <v>28.84</v>
      </c>
      <c r="AI243" s="100">
        <v>15.61</v>
      </c>
      <c r="AJ243" s="100">
        <v>23.7</v>
      </c>
      <c r="AK243" s="100">
        <v>21.04</v>
      </c>
      <c r="AL243" s="100">
        <v>8850</v>
      </c>
      <c r="AM243" s="100">
        <v>9.1999999999999993</v>
      </c>
      <c r="AN243" s="100">
        <v>1.1599999999999999</v>
      </c>
      <c r="AO243" s="110">
        <f>IF(U243="n/a","n/a",IF(AA243&lt;0,"n/a",IF(AA243="n/a","n/a",J243+U243-AA243)))</f>
        <v>-14.26069454539831</v>
      </c>
      <c r="AP243" s="111">
        <f>IF(U243="n/a","n/a",J243+U243)</f>
        <v>9.0015631512949614</v>
      </c>
      <c r="AQ243" s="112">
        <f>IF(OR(AC243&lt;0.01,AC243="n/a",AF243="n/a"),"n/a",(I243/SQRT(22.5*AC243*(I243/AF243))-1)*100)</f>
        <v>98.731336679412223</v>
      </c>
      <c r="AR243" s="101">
        <f>INDEX(Historical!$C$7:$C$1063,MATCH(B243,Historical!$B$7:$B$1063,0))*IF(AH243="n/a",1.03,IF(AH243&lt;0,1.01,IF(AH243&gt;10,1.1,(1+AH243/100))))</f>
        <v>1.7600000000000002</v>
      </c>
      <c r="AS243" s="109">
        <f>IF($AI243="n/a",1.03*AR243,IF($AI243&lt;0,1.01*AR243,IF($AI243&gt;10,1.1*AR243,(1+$AI243/100)*AR243)))</f>
        <v>1.9360000000000004</v>
      </c>
      <c r="AT243" s="109">
        <f>IF($AK243="n/a",1.03*AS243,IF($AK243&lt;0,1.01*AS243,IF($AK243&gt;10,1.1*AS243,(1+$AK243/100)*AS243)))</f>
        <v>2.1296000000000004</v>
      </c>
      <c r="AU243" s="109">
        <f>IF($AK243="n/a",1.03*AT243,IF($AK243&lt;0,1.01*AT243,IF($AK243&gt;10,1.1*AT243,(1+$AK243/100)*AT243)))</f>
        <v>2.3425600000000006</v>
      </c>
      <c r="AV243" s="109">
        <f>IF($AK243="n/a",1.03*AU243,IF($AK243&lt;0,1.01*AU243,IF($AK243&gt;10,1.1*AU243,(1+$AK243/100)*AU243)))</f>
        <v>2.5768160000000009</v>
      </c>
      <c r="AW243" s="109">
        <f>SUM(AR243:AV243)</f>
        <v>10.744976000000003</v>
      </c>
      <c r="AX243" s="113">
        <f>AW243/I243*100</f>
        <v>5.2668869173079766</v>
      </c>
      <c r="AY243" s="100">
        <v>0.54</v>
      </c>
      <c r="AZ243" s="100">
        <v>58.269999999999996</v>
      </c>
      <c r="BA243" s="100">
        <v>-13.54</v>
      </c>
      <c r="BB243" s="100">
        <v>-6.17</v>
      </c>
      <c r="BC243" s="100">
        <v>7.7799999999999994</v>
      </c>
      <c r="BE243" s="12">
        <v>2016</v>
      </c>
      <c r="BF243" s="12">
        <f>IF(BE243&gt;2020,0,IF(BE243&gt;2008,1,IF(BE243&gt;2001,2,IF(BE243&gt;1990,3,IF(BE243&gt;1980,4,IF(BE243&gt;1973,5,IF(BE243&gt;1970,6,IF(BE243&gt;1960,7,IF(BE243&gt;1958,8,IF(BE243&gt;1953,9,10))))))))))</f>
        <v>1</v>
      </c>
      <c r="BG243" s="100">
        <v>7.76</v>
      </c>
      <c r="BH243" t="s">
        <v>121</v>
      </c>
      <c r="BI243" t="s">
        <v>122</v>
      </c>
    </row>
    <row r="244" spans="1:61" ht="11.25" customHeight="1" x14ac:dyDescent="0.2">
      <c r="A244" s="116" t="s">
        <v>827</v>
      </c>
      <c r="B244" s="55" t="s">
        <v>828</v>
      </c>
      <c r="C244" s="156" t="s">
        <v>300</v>
      </c>
      <c r="D244" s="98" t="s">
        <v>612</v>
      </c>
      <c r="E244" s="157">
        <v>12</v>
      </c>
      <c r="F244" s="2">
        <v>476</v>
      </c>
      <c r="G244" s="2" t="s">
        <v>146</v>
      </c>
      <c r="H244" s="2" t="s">
        <v>146</v>
      </c>
      <c r="I244" s="100">
        <v>25.6</v>
      </c>
      <c r="J244" s="101">
        <f>(M244/I244)*100</f>
        <v>5.7281250000000004</v>
      </c>
      <c r="K244" s="104">
        <v>0.1222</v>
      </c>
      <c r="L244" s="71">
        <v>12</v>
      </c>
      <c r="M244" s="28">
        <f>K244*L244</f>
        <v>1.4664000000000001</v>
      </c>
      <c r="N244" s="103" t="s">
        <v>562</v>
      </c>
      <c r="O244" s="104">
        <v>0.122167</v>
      </c>
      <c r="P244" s="158">
        <v>46234</v>
      </c>
      <c r="Q244" s="158">
        <v>46251</v>
      </c>
      <c r="R244" s="28">
        <f>(K244-O244)/O244*100</f>
        <v>2.7012204605175907E-2</v>
      </c>
      <c r="S244" s="105">
        <f>IF(INDEX(Historical!$D$7:$D1280,MATCH(B244,Historical!$B$7:$B$1062,0))=0,"n/a",(INDEX(Historical!$C$7:$C$1062,MATCH(B244,Historical!$B$7:$B$1062,0))/INDEX(Historical!$D$7:$D$1062,MATCH(B244,Historical!$B$7:$B$1062,0))-1)*100)</f>
        <v>2.898550724637694</v>
      </c>
      <c r="T244" s="105">
        <f>IF(INDEX(Historical!$F$7:$F$1062,MATCH(B244,Historical!$B$7:$B$1062,0))=0,"n/a",((INDEX(Historical!$C$7:$C$1062,MATCH(B244,Historical!$B$7:$B$1062,0))/INDEX(Historical!$F$7:$F$1062,MATCH(B244,Historical!$B$7:$B$1062,0)))^(1/3)-1)*100)</f>
        <v>2.20659054661696</v>
      </c>
      <c r="U244" s="105">
        <f>IF(INDEX(Historical!$H$7:$H$1062,MATCH(B244,Historical!$B$7:$B$1062,0))=0,"n/a",((INDEX(Historical!$C$7:$C$1062,MATCH(B244,Historical!$B$7:$B$1062,0))/INDEX(Historical!$H$7:$H$1062,MATCH(B244,Historical!$B$7:$B$1062,0)))^(1/5)-1)*100)</f>
        <v>3.0826804011563569</v>
      </c>
      <c r="V244" s="105" t="str">
        <f>IF(INDEX(Historical!$M$7:$M$1062,MATCH(B244,Historical!$B$7:$B$1062,0))=0,"n/a",((INDEX(Historical!$C$7:$C$1062,MATCH(B244,Historical!$B$7:$B$1062,0))/INDEX(Historical!$M$7:$M$1062,MATCH(B244,Historical!$B$7:$B$1062,0)))^(1/10)-1)*100)</f>
        <v>n/a</v>
      </c>
      <c r="W244" s="106" t="str">
        <f>IF(OR(U244&lt;=0,U244="n/a",V244&lt;=0,V244="n/a"),"n/a",U244/V244)</f>
        <v>n/a</v>
      </c>
      <c r="X244" s="107">
        <f>IF(OR(AJ244&lt;=0,AJ244="n/a",U244&lt;=0,U244="n/a"),"n/a",U244/AJ244)</f>
        <v>14.679430481696938</v>
      </c>
      <c r="Y244" s="165"/>
      <c r="Z244" s="101">
        <f>IF(OR(AC244&lt;0.01,AC244="n/a"),"n/a",M244/AC244*100)</f>
        <v>133.30909090909091</v>
      </c>
      <c r="AA244" s="109">
        <f>IF(OR(AC244&lt;0.01,AC244="n/a"),"n/a",I244/AC244)</f>
        <v>23.272727272727273</v>
      </c>
      <c r="AB244" s="71">
        <v>12</v>
      </c>
      <c r="AC244" s="100">
        <v>1.1000000000000001</v>
      </c>
      <c r="AD244" s="100">
        <v>6.66</v>
      </c>
      <c r="AE244" s="100">
        <v>9.17</v>
      </c>
      <c r="AF244" s="100">
        <v>1.73</v>
      </c>
      <c r="AG244" s="100">
        <v>7.6499999999999995</v>
      </c>
      <c r="AH244" s="100">
        <v>7.1</v>
      </c>
      <c r="AI244" s="100">
        <v>1.31</v>
      </c>
      <c r="AJ244" s="100">
        <v>0.21</v>
      </c>
      <c r="AK244" s="100">
        <v>3.25</v>
      </c>
      <c r="AL244" s="100">
        <v>2810</v>
      </c>
      <c r="AM244" s="100">
        <v>1.38</v>
      </c>
      <c r="AN244" s="100">
        <v>0.77</v>
      </c>
      <c r="AO244" s="110">
        <f>IF(U244="n/a","n/a",IF(AA244&lt;0,"n/a",IF(AA244="n/a","n/a",J244+U244-AA244)))</f>
        <v>-14.461921871570915</v>
      </c>
      <c r="AP244" s="111">
        <f>IF(U244="n/a","n/a",J244+U244)</f>
        <v>8.8108054011563581</v>
      </c>
      <c r="AQ244" s="112">
        <f>IF(OR(AC244&lt;0.01,AC244="n/a",AF244="n/a"),"n/a",(I244/SQRT(22.5*AC244*(I244/AF244))-1)*100)</f>
        <v>33.768985247483329</v>
      </c>
      <c r="AR244" s="101">
        <f>INDEX(Historical!$C$7:$C$1063,MATCH(B244,Historical!$B$7:$B$1063,0))*IF(AH244="n/a",1.03,IF(AH244&lt;0,1.01,IF(AH244&gt;10,1.1,(1+AH244/100))))</f>
        <v>1.5208199999999998</v>
      </c>
      <c r="AS244" s="109">
        <f>IF($AI244="n/a",1.03*AR244,IF($AI244&lt;0,1.01*AR244,IF($AI244&gt;10,1.1*AR244,(1+$AI244/100)*AR244)))</f>
        <v>1.5407427419999999</v>
      </c>
      <c r="AT244" s="109">
        <f>IF($AK244="n/a",1.03*AS244,IF($AK244&lt;0,1.01*AS244,IF($AK244&gt;10,1.1*AS244,(1+$AK244/100)*AS244)))</f>
        <v>1.5908168811149999</v>
      </c>
      <c r="AU244" s="109">
        <f>IF($AK244="n/a",1.03*AT244,IF($AK244&lt;0,1.01*AT244,IF($AK244&gt;10,1.1*AT244,(1+$AK244/100)*AT244)))</f>
        <v>1.6425184297512374</v>
      </c>
      <c r="AV244" s="109">
        <f>IF($AK244="n/a",1.03*AU244,IF($AK244&lt;0,1.01*AU244,IF($AK244&gt;10,1.1*AU244,(1+$AK244/100)*AU244)))</f>
        <v>1.6959002787181525</v>
      </c>
      <c r="AW244" s="109">
        <f>SUM(AR244:AV244)</f>
        <v>7.9907983315843891</v>
      </c>
      <c r="AX244" s="113">
        <f>AW244/I244*100</f>
        <v>31.214055982751521</v>
      </c>
      <c r="AY244" s="100">
        <v>0.81</v>
      </c>
      <c r="AZ244" s="100">
        <v>12.379999999999999</v>
      </c>
      <c r="BA244" s="100">
        <v>-4.6899999999999995</v>
      </c>
      <c r="BB244" s="100">
        <v>1.72</v>
      </c>
      <c r="BC244" s="100">
        <v>3.9800000000000004</v>
      </c>
      <c r="BE244" s="12">
        <v>2016</v>
      </c>
      <c r="BF244" s="12">
        <f>IF(BE244&gt;2020,0,IF(BE244&gt;2008,1,IF(BE244&gt;2001,2,IF(BE244&gt;1990,3,IF(BE244&gt;1980,4,IF(BE244&gt;1973,5,IF(BE244&gt;1970,6,IF(BE244&gt;1960,7,IF(BE244&gt;1958,8,IF(BE244&gt;1953,9,10))))))))))</f>
        <v>1</v>
      </c>
      <c r="BG244" s="100">
        <v>4.12</v>
      </c>
      <c r="BH244" t="s">
        <v>121</v>
      </c>
      <c r="BI244" t="s">
        <v>302</v>
      </c>
    </row>
    <row r="245" spans="1:61" ht="11.25" customHeight="1" x14ac:dyDescent="0.2">
      <c r="A245" s="116" t="s">
        <v>829</v>
      </c>
      <c r="B245" s="55" t="s">
        <v>830</v>
      </c>
      <c r="C245" s="156" t="s">
        <v>134</v>
      </c>
      <c r="D245" s="98" t="s">
        <v>157</v>
      </c>
      <c r="E245" s="157">
        <v>11</v>
      </c>
      <c r="F245" s="2">
        <v>483</v>
      </c>
      <c r="G245" s="2" t="s">
        <v>146</v>
      </c>
      <c r="H245" s="2" t="s">
        <v>146</v>
      </c>
      <c r="I245" s="100">
        <v>52.6</v>
      </c>
      <c r="J245" s="101">
        <f>(M245/I245)*100</f>
        <v>3.2699619771863113</v>
      </c>
      <c r="K245" s="104">
        <v>0.43</v>
      </c>
      <c r="L245" s="71">
        <v>4</v>
      </c>
      <c r="M245" s="28">
        <f>K245*L245</f>
        <v>1.72</v>
      </c>
      <c r="N245" s="103" t="s">
        <v>395</v>
      </c>
      <c r="O245" s="104">
        <v>0.4</v>
      </c>
      <c r="P245" s="158">
        <v>45975</v>
      </c>
      <c r="Q245" s="158">
        <v>46001</v>
      </c>
      <c r="R245" s="28">
        <f>(K245-O245)/O245*100</f>
        <v>7.4999999999999929</v>
      </c>
      <c r="S245" s="105">
        <f>IF(INDEX(Historical!$D$7:$D1281,MATCH(B245,Historical!$B$7:$B$1062,0))=0,"n/a",(INDEX(Historical!$C$7:$C$1062,MATCH(B245,Historical!$B$7:$B$1062,0))/INDEX(Historical!$D$7:$D$1062,MATCH(B245,Historical!$B$7:$B$1062,0))-1)*100)</f>
        <v>5.8441558441558294</v>
      </c>
      <c r="T245" s="105">
        <f>IF(INDEX(Historical!$F$7:$F$1062,MATCH(B245,Historical!$B$7:$B$1062,0))=0,"n/a",((INDEX(Historical!$C$7:$C$1062,MATCH(B245,Historical!$B$7:$B$1062,0))/INDEX(Historical!$F$7:$F$1062,MATCH(B245,Historical!$B$7:$B$1062,0)))^(1/3)-1)*100)</f>
        <v>6.4840625760021586</v>
      </c>
      <c r="U245" s="105">
        <f>IF(INDEX(Historical!$H$7:$H$1062,MATCH(B245,Historical!$B$7:$B$1062,0))=0,"n/a",((INDEX(Historical!$C$7:$C$1062,MATCH(B245,Historical!$B$7:$B$1062,0))/INDEX(Historical!$H$7:$H$1062,MATCH(B245,Historical!$B$7:$B$1062,0)))^(1/5)-1)*100)</f>
        <v>7.4129268399922177</v>
      </c>
      <c r="V245" s="105">
        <f>IF(INDEX(Historical!$M$7:$M$1062,MATCH(B245,Historical!$B$7:$B$1062,0))=0,"n/a",((INDEX(Historical!$C$7:$C$1062,MATCH(B245,Historical!$B$7:$B$1062,0))/INDEX(Historical!$M$7:$M$1062,MATCH(B245,Historical!$B$7:$B$1062,0)))^(1/10)-1)*100)</f>
        <v>8.7169599731465439</v>
      </c>
      <c r="W245" s="106">
        <f>IF(OR(U245&lt;=0,U245="n/a",V245&lt;=0,V245="n/a"),"n/a",U245/V245)</f>
        <v>0.85040276229654266</v>
      </c>
      <c r="X245" s="107">
        <f>IF(OR(AJ245&lt;=0,AJ245="n/a",U245&lt;=0,U245="n/a"),"n/a",U245/AJ245)</f>
        <v>0.64516334551716426</v>
      </c>
      <c r="Y245" s="123"/>
      <c r="Z245" s="101">
        <f>IF(OR(AC245&lt;0.01,AC245="n/a"),"n/a",M245/AC245*100)</f>
        <v>32.761904761904759</v>
      </c>
      <c r="AA245" s="109">
        <f>IF(OR(AC245&lt;0.01,AC245="n/a"),"n/a",I245/AC245)</f>
        <v>10.019047619047619</v>
      </c>
      <c r="AB245" s="71">
        <v>12</v>
      </c>
      <c r="AC245" s="100">
        <v>5.25</v>
      </c>
      <c r="AD245" s="100" t="s">
        <v>142</v>
      </c>
      <c r="AE245" s="100">
        <v>2.11</v>
      </c>
      <c r="AF245" s="100">
        <v>1.21</v>
      </c>
      <c r="AG245" s="100">
        <v>13</v>
      </c>
      <c r="AH245" s="100" t="s">
        <v>142</v>
      </c>
      <c r="AI245" s="100" t="s">
        <v>142</v>
      </c>
      <c r="AJ245" s="100">
        <v>11.49</v>
      </c>
      <c r="AK245" s="100" t="s">
        <v>142</v>
      </c>
      <c r="AL245" s="100">
        <v>305.35000000000002</v>
      </c>
      <c r="AM245" s="100">
        <v>21.7</v>
      </c>
      <c r="AN245" s="100">
        <v>0.49</v>
      </c>
      <c r="AO245" s="110">
        <f>IF(U245="n/a","n/a",IF(AA245&lt;0,"n/a",IF(AA245="n/a","n/a",J245+U245-AA245)))</f>
        <v>0.66384119813091047</v>
      </c>
      <c r="AP245" s="111">
        <f>IF(U245="n/a","n/a",J245+U245)</f>
        <v>10.682888817178529</v>
      </c>
      <c r="AQ245" s="112">
        <f>IF(OR(AC245&lt;0.01,AC245="n/a",AF245="n/a"),"n/a",(I245/SQRT(22.5*AC245*(I245/AF245))-1)*100)</f>
        <v>-26.596858622936548</v>
      </c>
      <c r="AR245" s="101">
        <f>INDEX(Historical!$C$7:$C$1063,MATCH(B245,Historical!$B$7:$B$1063,0))*IF(AH245="n/a",1.03,IF(AH245&lt;0,1.01,IF(AH245&gt;10,1.1,(1+AH245/100))))</f>
        <v>1.6788999999999998</v>
      </c>
      <c r="AS245" s="109">
        <f>IF($AI245="n/a",1.03*AR245,IF($AI245&lt;0,1.01*AR245,IF($AI245&gt;10,1.1*AR245,(1+$AI245/100)*AR245)))</f>
        <v>1.7292669999999999</v>
      </c>
      <c r="AT245" s="109">
        <f>IF($AK245="n/a",1.03*AS245,IF($AK245&lt;0,1.01*AS245,IF($AK245&gt;10,1.1*AS245,(1+$AK245/100)*AS245)))</f>
        <v>1.7811450099999999</v>
      </c>
      <c r="AU245" s="109">
        <f>IF($AK245="n/a",1.03*AT245,IF($AK245&lt;0,1.01*AT245,IF($AK245&gt;10,1.1*AT245,(1+$AK245/100)*AT245)))</f>
        <v>1.8345793603</v>
      </c>
      <c r="AV245" s="109">
        <f>IF($AK245="n/a",1.03*AU245,IF($AK245&lt;0,1.01*AU245,IF($AK245&gt;10,1.1*AU245,(1+$AK245/100)*AU245)))</f>
        <v>1.8896167411090001</v>
      </c>
      <c r="AW245" s="109">
        <f>SUM(AR245:AV245)</f>
        <v>8.9135081114090013</v>
      </c>
      <c r="AX245" s="113">
        <f>AW245/I245*100</f>
        <v>16.945832911423956</v>
      </c>
      <c r="AY245" s="100">
        <v>0.82</v>
      </c>
      <c r="AZ245" s="100">
        <v>34.870000000000005</v>
      </c>
      <c r="BA245" s="100">
        <v>-2.1399999999999997</v>
      </c>
      <c r="BB245" s="100">
        <v>5.47</v>
      </c>
      <c r="BC245" s="100">
        <v>14.45</v>
      </c>
      <c r="BE245" s="12">
        <v>2015</v>
      </c>
      <c r="BF245" s="12">
        <f>IF(BE245&gt;2020,0,IF(BE245&gt;2008,1,IF(BE245&gt;2001,2,IF(BE245&gt;1990,3,IF(BE245&gt;1980,4,IF(BE245&gt;1973,5,IF(BE245&gt;1970,6,IF(BE245&gt;1960,7,IF(BE245&gt;1958,8,IF(BE245&gt;1953,9,10))))))))))</f>
        <v>1</v>
      </c>
      <c r="BG245" s="100">
        <v>1.08</v>
      </c>
      <c r="BH245" t="s">
        <v>121</v>
      </c>
      <c r="BI245" t="s">
        <v>122</v>
      </c>
    </row>
    <row r="246" spans="1:61" ht="11.25" customHeight="1" x14ac:dyDescent="0.2">
      <c r="A246" s="55" t="s">
        <v>310</v>
      </c>
      <c r="B246" s="55" t="s">
        <v>311</v>
      </c>
      <c r="C246" s="156" t="s">
        <v>134</v>
      </c>
      <c r="D246" s="98" t="s">
        <v>186</v>
      </c>
      <c r="E246" s="157">
        <v>28</v>
      </c>
      <c r="F246" s="2">
        <v>136</v>
      </c>
      <c r="G246" s="2" t="s">
        <v>146</v>
      </c>
      <c r="H246" s="2" t="s">
        <v>146</v>
      </c>
      <c r="I246" s="100">
        <v>263.2</v>
      </c>
      <c r="J246" s="101">
        <f>(M246/I246)*100</f>
        <v>1.762917933130699</v>
      </c>
      <c r="K246" s="104">
        <v>1.1599999999999999</v>
      </c>
      <c r="L246" s="71">
        <v>4</v>
      </c>
      <c r="M246" s="28">
        <f>K246*L246</f>
        <v>4.6399999999999997</v>
      </c>
      <c r="N246" s="103" t="s">
        <v>312</v>
      </c>
      <c r="O246" s="104">
        <v>1.1000000000000001</v>
      </c>
      <c r="P246" s="158">
        <v>46171</v>
      </c>
      <c r="Q246" s="158">
        <v>46191</v>
      </c>
      <c r="R246" s="28">
        <f>(K246-O246)/O246*100</f>
        <v>5.454545454545439</v>
      </c>
      <c r="S246" s="105">
        <f>IF(INDEX(Historical!$D$7:$D1283,MATCH(B246,Historical!$B$7:$B$1062,0))=0,"n/a",(INDEX(Historical!$C$7:$C$1062,MATCH(B246,Historical!$B$7:$B$1062,0))/INDEX(Historical!$D$7:$D$1062,MATCH(B246,Historical!$B$7:$B$1062,0))-1)*100)</f>
        <v>5.8536585365853711</v>
      </c>
      <c r="T246" s="105">
        <f>IF(INDEX(Historical!$F$7:$F$1062,MATCH(B246,Historical!$B$7:$B$1062,0))=0,"n/a",((INDEX(Historical!$C$7:$C$1062,MATCH(B246,Historical!$B$7:$B$1062,0))/INDEX(Historical!$F$7:$F$1062,MATCH(B246,Historical!$B$7:$B$1062,0)))^(1/3)-1)*100)</f>
        <v>7.536220240384961</v>
      </c>
      <c r="U246" s="105">
        <f>IF(INDEX(Historical!$H$7:$H$1062,MATCH(B246,Historical!$B$7:$B$1062,0))=0,"n/a",((INDEX(Historical!$C$7:$C$1062,MATCH(B246,Historical!$B$7:$B$1062,0))/INDEX(Historical!$H$7:$H$1062,MATCH(B246,Historical!$B$7:$B$1062,0)))^(1/5)-1)*100)</f>
        <v>7.4507423335446132</v>
      </c>
      <c r="V246" s="105">
        <f>IF(INDEX(Historical!$M$7:$M$1062,MATCH(B246,Historical!$B$7:$B$1062,0))=0,"n/a",((INDEX(Historical!$C$7:$C$1062,MATCH(B246,Historical!$B$7:$B$1062,0))/INDEX(Historical!$M$7:$M$1062,MATCH(B246,Historical!$B$7:$B$1062,0)))^(1/10)-1)*100)</f>
        <v>9.7613302740483974</v>
      </c>
      <c r="W246" s="106">
        <f>IF(OR(U246&lt;=0,U246="n/a",V246&lt;=0,V246="n/a"),"n/a",U246/V246)</f>
        <v>0.76329169532899177</v>
      </c>
      <c r="X246" s="107">
        <f>IF(OR(AJ246&lt;=0,AJ246="n/a",U246&lt;=0,U246="n/a"),"n/a",U246/AJ246)</f>
        <v>0.74358705923598933</v>
      </c>
      <c r="Y246" s="55"/>
      <c r="Z246" s="101">
        <f>IF(OR(AC246&lt;0.01,AC246="n/a"),"n/a",M246/AC246*100)</f>
        <v>30.58668424522083</v>
      </c>
      <c r="AA246" s="109">
        <f>IF(OR(AC246&lt;0.01,AC246="n/a"),"n/a",I246/AC246)</f>
        <v>17.350032959789058</v>
      </c>
      <c r="AB246" s="71">
        <v>8</v>
      </c>
      <c r="AC246" s="100">
        <v>15.17</v>
      </c>
      <c r="AD246" s="100">
        <v>1.53</v>
      </c>
      <c r="AE246" s="100">
        <v>3.84</v>
      </c>
      <c r="AF246" s="100">
        <v>4.63</v>
      </c>
      <c r="AG246" s="100">
        <v>27.029999999999998</v>
      </c>
      <c r="AH246" s="100">
        <v>4.7600000000000007</v>
      </c>
      <c r="AI246" s="100">
        <v>10.24</v>
      </c>
      <c r="AJ246" s="100">
        <v>10.02</v>
      </c>
      <c r="AK246" s="100">
        <v>8.7900000000000009</v>
      </c>
      <c r="AL246" s="100">
        <v>9360</v>
      </c>
      <c r="AM246" s="100">
        <v>0.3</v>
      </c>
      <c r="AN246" s="100">
        <v>0.77</v>
      </c>
      <c r="AO246" s="110">
        <f>IF(U246="n/a","n/a",IF(AA246&lt;0,"n/a",IF(AA246="n/a","n/a",J246+U246-AA246)))</f>
        <v>-8.1363726931137457</v>
      </c>
      <c r="AP246" s="111">
        <f>IF(U246="n/a","n/a",J246+U246)</f>
        <v>9.213660266675312</v>
      </c>
      <c r="AQ246" s="112">
        <f>IF(OR(AC246&lt;0.01,AC246="n/a",AF246="n/a"),"n/a",(I246/SQRT(22.5*AC246*(I246/AF246))-1)*100)</f>
        <v>88.951084327044597</v>
      </c>
      <c r="AR246" s="101">
        <f>INDEX(Historical!$C$7:$C$1063,MATCH(B246,Historical!$B$7:$B$1063,0))*IF(AH246="n/a",1.03,IF(AH246&lt;0,1.01,IF(AH246&gt;10,1.1,(1+AH246/100))))</f>
        <v>4.5465840000000002</v>
      </c>
      <c r="AS246" s="109">
        <f>IF($AI246="n/a",1.03*AR246,IF($AI246&lt;0,1.01*AR246,IF($AI246&gt;10,1.1*AR246,(1+$AI246/100)*AR246)))</f>
        <v>5.0012424000000006</v>
      </c>
      <c r="AT246" s="109">
        <f>IF($AK246="n/a",1.03*AS246,IF($AK246&lt;0,1.01*AS246,IF($AK246&gt;10,1.1*AS246,(1+$AK246/100)*AS246)))</f>
        <v>5.4408516069600008</v>
      </c>
      <c r="AU246" s="109">
        <f>IF($AK246="n/a",1.03*AT246,IF($AK246&lt;0,1.01*AT246,IF($AK246&gt;10,1.1*AT246,(1+$AK246/100)*AT246)))</f>
        <v>5.919102463211785</v>
      </c>
      <c r="AV246" s="109">
        <f>IF($AK246="n/a",1.03*AU246,IF($AK246&lt;0,1.01*AU246,IF($AK246&gt;10,1.1*AU246,(1+$AK246/100)*AU246)))</f>
        <v>6.4393915697281017</v>
      </c>
      <c r="AW246" s="109">
        <f>SUM(AR246:AV246)</f>
        <v>27.347172039899888</v>
      </c>
      <c r="AX246" s="113">
        <f>AW246/I246*100</f>
        <v>10.390262933092663</v>
      </c>
      <c r="AY246" s="100">
        <v>0.69</v>
      </c>
      <c r="AZ246" s="100">
        <v>42.27</v>
      </c>
      <c r="BA246" s="100">
        <v>-35.67</v>
      </c>
      <c r="BB246" s="100">
        <v>7.37</v>
      </c>
      <c r="BC246" s="100">
        <v>6.2600000000000007</v>
      </c>
      <c r="BE246" s="12">
        <v>1999</v>
      </c>
      <c r="BF246" s="12">
        <f>IF(BE246&gt;2020,0,IF(BE246&gt;2008,1,IF(BE246&gt;2001,2,IF(BE246&gt;1990,3,IF(BE246&gt;1980,4,IF(BE246&gt;1973,5,IF(BE246&gt;1970,6,IF(BE246&gt;1960,7,IF(BE246&gt;1958,8,IF(BE246&gt;1953,9,10))))))))))</f>
        <v>3</v>
      </c>
      <c r="BG246" s="100">
        <v>13.270000000000001</v>
      </c>
      <c r="BH246" t="s">
        <v>121</v>
      </c>
      <c r="BI246" t="s">
        <v>122</v>
      </c>
    </row>
    <row r="247" spans="1:61" ht="11.25" customHeight="1" x14ac:dyDescent="0.2">
      <c r="A247" s="116" t="s">
        <v>1473</v>
      </c>
      <c r="B247" s="55" t="s">
        <v>1474</v>
      </c>
      <c r="C247" s="156" t="s">
        <v>116</v>
      </c>
      <c r="D247" s="98" t="s">
        <v>236</v>
      </c>
      <c r="E247" s="157">
        <v>6</v>
      </c>
      <c r="F247" s="2">
        <v>667</v>
      </c>
      <c r="G247" s="2" t="s">
        <v>146</v>
      </c>
      <c r="H247" s="2" t="s">
        <v>146</v>
      </c>
      <c r="I247" s="100">
        <v>307.39999999999998</v>
      </c>
      <c r="J247" s="101">
        <f>(M247/I247)*100</f>
        <v>1.5875081327260898</v>
      </c>
      <c r="K247" s="104">
        <v>1.22</v>
      </c>
      <c r="L247" s="71">
        <v>4</v>
      </c>
      <c r="M247" s="28">
        <f>K247*L247</f>
        <v>4.88</v>
      </c>
      <c r="N247" s="103" t="s">
        <v>320</v>
      </c>
      <c r="O247" s="104">
        <v>1.1676</v>
      </c>
      <c r="P247" s="158">
        <v>46195</v>
      </c>
      <c r="Q247" s="158">
        <v>46210</v>
      </c>
      <c r="R247" s="28">
        <f>(K247-O247)/O247*100</f>
        <v>4.4878383007879412</v>
      </c>
      <c r="S247" s="105">
        <f>IF(INDEX(Historical!$D$7:$D1284,MATCH(B247,Historical!$B$7:$B$1062,0))=0,"n/a",(INDEX(Historical!$C$7:$C$1062,MATCH(B247,Historical!$B$7:$B$1062,0))/INDEX(Historical!$D$7:$D$1062,MATCH(B247,Historical!$B$7:$B$1062,0))-1)*100)</f>
        <v>7.1969696969697017</v>
      </c>
      <c r="T247" s="105">
        <f>IF(INDEX(Historical!$F$7:$F$1062,MATCH(B247,Historical!$B$7:$B$1062,0))=0,"n/a",((INDEX(Historical!$C$7:$C$1062,MATCH(B247,Historical!$B$7:$B$1062,0))/INDEX(Historical!$F$7:$F$1062,MATCH(B247,Historical!$B$7:$B$1062,0)))^(1/3)-1)*100)</f>
        <v>14.203026027231868</v>
      </c>
      <c r="U247" s="105">
        <f>IF(INDEX(Historical!$H$7:$H$1062,MATCH(B247,Historical!$B$7:$B$1062,0))=0,"n/a",((INDEX(Historical!$C$7:$C$1062,MATCH(B247,Historical!$B$7:$B$1062,0))/INDEX(Historical!$H$7:$H$1062,MATCH(B247,Historical!$B$7:$B$1062,0)))^(1/5)-1)*100)</f>
        <v>16.833830766222313</v>
      </c>
      <c r="V247" s="105">
        <f>IF(INDEX(Historical!$M$7:$M$1062,MATCH(B247,Historical!$B$7:$B$1062,0))=0,"n/a",((INDEX(Historical!$C$7:$C$1062,MATCH(B247,Historical!$B$7:$B$1062,0))/INDEX(Historical!$M$7:$M$1062,MATCH(B247,Historical!$B$7:$B$1062,0)))^(1/10)-1)*100)</f>
        <v>20.186971587970206</v>
      </c>
      <c r="W247" s="106">
        <f>IF(OR(U247&lt;=0,U247="n/a",V247&lt;=0,V247="n/a"),"n/a",U247/V247)</f>
        <v>0.83389579724052854</v>
      </c>
      <c r="X247" s="107" t="str">
        <f>IF(OR(AJ247&lt;=0,AJ247="n/a",U247&lt;=0,U247="n/a"),"n/a",U247/AJ247)</f>
        <v>n/a</v>
      </c>
      <c r="Y247" s="162"/>
      <c r="Z247" s="101">
        <f>IF(OR(AC247&lt;0.01,AC247="n/a"),"n/a",M247/AC247*100)</f>
        <v>26.321467098166128</v>
      </c>
      <c r="AA247" s="109">
        <f>IF(OR(AC247&lt;0.01,AC247="n/a"),"n/a",I247/AC247)</f>
        <v>16.580366774541531</v>
      </c>
      <c r="AB247" s="71">
        <v>5</v>
      </c>
      <c r="AC247" s="100">
        <v>18.54</v>
      </c>
      <c r="AD247" s="100" t="s">
        <v>142</v>
      </c>
      <c r="AE247" s="100">
        <v>0.77</v>
      </c>
      <c r="AF247" s="100">
        <v>2.33</v>
      </c>
      <c r="AG247" s="100">
        <v>14.829999999999998</v>
      </c>
      <c r="AH247" s="100" t="s">
        <v>142</v>
      </c>
      <c r="AI247" s="100" t="s">
        <v>142</v>
      </c>
      <c r="AJ247" s="100">
        <v>-1.01</v>
      </c>
      <c r="AK247" s="100" t="s">
        <v>142</v>
      </c>
      <c r="AL247" s="100">
        <v>72730</v>
      </c>
      <c r="AM247" s="100">
        <v>8.66</v>
      </c>
      <c r="AN247" s="100">
        <v>1.36</v>
      </c>
      <c r="AO247" s="110">
        <f>IF(U247="n/a","n/a",IF(AA247&lt;0,"n/a",IF(AA247="n/a","n/a",J247+U247-AA247)))</f>
        <v>1.8409721244068713</v>
      </c>
      <c r="AP247" s="111">
        <f>IF(U247="n/a","n/a",J247+U247)</f>
        <v>18.421338898948402</v>
      </c>
      <c r="AQ247" s="112">
        <f>IF(OR(AC247&lt;0.01,AC247="n/a",AF247="n/a"),"n/a",(I247/SQRT(22.5*AC247*(I247/AF247))-1)*100)</f>
        <v>31.033930439887335</v>
      </c>
      <c r="AR247" s="101">
        <f>INDEX(Historical!$C$7:$C$1063,MATCH(B247,Historical!$B$7:$B$1063,0))*IF(AH247="n/a",1.03,IF(AH247&lt;0,1.01,IF(AH247&gt;10,1.1,(1+AH247/100))))</f>
        <v>5.8298000000000005</v>
      </c>
      <c r="AS247" s="109">
        <f>IF($AI247="n/a",1.03*AR247,IF($AI247&lt;0,1.01*AR247,IF($AI247&gt;10,1.1*AR247,(1+$AI247/100)*AR247)))</f>
        <v>6.0046940000000006</v>
      </c>
      <c r="AT247" s="109">
        <f>IF($AK247="n/a",1.03*AS247,IF($AK247&lt;0,1.01*AS247,IF($AK247&gt;10,1.1*AS247,(1+$AK247/100)*AS247)))</f>
        <v>6.1848348200000007</v>
      </c>
      <c r="AU247" s="109">
        <f>IF($AK247="n/a",1.03*AT247,IF($AK247&lt;0,1.01*AT247,IF($AK247&gt;10,1.1*AT247,(1+$AK247/100)*AT247)))</f>
        <v>6.3703798646000012</v>
      </c>
      <c r="AV247" s="109">
        <f>IF($AK247="n/a",1.03*AU247,IF($AK247&lt;0,1.01*AU247,IF($AK247&gt;10,1.1*AU247,(1+$AK247/100)*AU247)))</f>
        <v>6.5614912605380011</v>
      </c>
      <c r="AW247" s="109">
        <f>SUM(AR247:AV247)</f>
        <v>30.951199945138004</v>
      </c>
      <c r="AX247" s="113">
        <f>AW247/I247*100</f>
        <v>10.068705252159402</v>
      </c>
      <c r="AY247" s="100">
        <v>1.31</v>
      </c>
      <c r="AZ247" s="100">
        <v>76.649999999999991</v>
      </c>
      <c r="BA247" s="100">
        <v>-10.99</v>
      </c>
      <c r="BB247" s="100">
        <v>-4.0599999999999996</v>
      </c>
      <c r="BC247" s="100">
        <v>11.35</v>
      </c>
      <c r="BE247" s="12">
        <v>2021</v>
      </c>
      <c r="BF247" s="12">
        <f>IF(BE247&gt;2020,0,IF(BE247&gt;2008,1,IF(BE247&gt;2001,2,IF(BE247&gt;1990,3,IF(BE247&gt;1980,4,IF(BE247&gt;1973,5,IF(BE247&gt;1970,6,IF(BE247&gt;1960,7,IF(BE247&gt;1958,8,IF(BE247&gt;1953,9,10))))))))))</f>
        <v>0</v>
      </c>
      <c r="BG247" s="100">
        <v>4.75</v>
      </c>
      <c r="BH247" t="s">
        <v>121</v>
      </c>
      <c r="BI247" t="s">
        <v>122</v>
      </c>
    </row>
    <row r="248" spans="1:61" ht="11.25" customHeight="1" x14ac:dyDescent="0.2">
      <c r="A248" s="123" t="s">
        <v>313</v>
      </c>
      <c r="B248" s="55" t="s">
        <v>314</v>
      </c>
      <c r="C248" s="156" t="s">
        <v>116</v>
      </c>
      <c r="D248" s="98" t="s">
        <v>215</v>
      </c>
      <c r="E248" s="157">
        <v>34</v>
      </c>
      <c r="F248" s="2">
        <v>90</v>
      </c>
      <c r="G248" s="2" t="s">
        <v>146</v>
      </c>
      <c r="H248" s="2" t="s">
        <v>146</v>
      </c>
      <c r="I248" s="100">
        <v>104.72</v>
      </c>
      <c r="J248" s="101">
        <f>(M248/I248)*100</f>
        <v>1.0695187165775402</v>
      </c>
      <c r="K248" s="104">
        <v>0.28000000000000003</v>
      </c>
      <c r="L248" s="71">
        <v>4</v>
      </c>
      <c r="M248" s="28">
        <f>K248*L248</f>
        <v>1.1200000000000001</v>
      </c>
      <c r="N248" s="103" t="s">
        <v>315</v>
      </c>
      <c r="O248" s="104">
        <v>0.26500000000000001</v>
      </c>
      <c r="P248" s="158">
        <v>46058</v>
      </c>
      <c r="Q248" s="158">
        <v>46072</v>
      </c>
      <c r="R248" s="28">
        <f>(K248-O248)/O248*100</f>
        <v>5.660377358490571</v>
      </c>
      <c r="S248" s="105">
        <f>IF(INDEX(Historical!$D$7:$D1285,MATCH(B248,Historical!$B$7:$B$1062,0))=0,"n/a",(INDEX(Historical!$C$7:$C$1062,MATCH(B248,Historical!$B$7:$B$1062,0))/INDEX(Historical!$D$7:$D$1062,MATCH(B248,Historical!$B$7:$B$1062,0))-1)*100)</f>
        <v>6.0000000000000053</v>
      </c>
      <c r="T248" s="105">
        <f>IF(INDEX(Historical!$F$7:$F$1062,MATCH(B248,Historical!$B$7:$B$1062,0))=0,"n/a",((INDEX(Historical!$C$7:$C$1062,MATCH(B248,Historical!$B$7:$B$1062,0))/INDEX(Historical!$F$7:$F$1062,MATCH(B248,Historical!$B$7:$B$1062,0)))^(1/3)-1)*100)</f>
        <v>10.765306656385331</v>
      </c>
      <c r="U248" s="105">
        <f>IF(INDEX(Historical!$H$7:$H$1062,MATCH(B248,Historical!$B$7:$B$1062,0))=0,"n/a",((INDEX(Historical!$C$7:$C$1062,MATCH(B248,Historical!$B$7:$B$1062,0))/INDEX(Historical!$H$7:$H$1062,MATCH(B248,Historical!$B$7:$B$1062,0)))^(1/5)-1)*100)</f>
        <v>11.322470345537216</v>
      </c>
      <c r="V248" s="105">
        <f>IF(INDEX(Historical!$M$7:$M$1062,MATCH(B248,Historical!$B$7:$B$1062,0))=0,"n/a",((INDEX(Historical!$C$7:$C$1062,MATCH(B248,Historical!$B$7:$B$1062,0))/INDEX(Historical!$M$7:$M$1062,MATCH(B248,Historical!$B$7:$B$1062,0)))^(1/10)-1)*100)</f>
        <v>10.730546305743861</v>
      </c>
      <c r="W248" s="106">
        <f>IF(OR(U248&lt;=0,U248="n/a",V248&lt;=0,V248="n/a"),"n/a",U248/V248)</f>
        <v>1.0551625260194357</v>
      </c>
      <c r="X248" s="107">
        <f>IF(OR(AJ248&lt;=0,AJ248="n/a",U248&lt;=0,U248="n/a"),"n/a",U248/AJ248)</f>
        <v>1.3242655374897327</v>
      </c>
      <c r="Y248" s="159"/>
      <c r="Z248" s="101">
        <f>IF(OR(AC248&lt;0.01,AC248="n/a"),"n/a",M248/AC248*100)</f>
        <v>32.27665706051873</v>
      </c>
      <c r="AA248" s="109">
        <f>IF(OR(AC248&lt;0.01,AC248="n/a"),"n/a",I248/AC248)</f>
        <v>30.178674351585013</v>
      </c>
      <c r="AB248" s="71">
        <v>12</v>
      </c>
      <c r="AC248" s="100">
        <v>3.47</v>
      </c>
      <c r="AD248" s="100" t="s">
        <v>142</v>
      </c>
      <c r="AE248" s="100">
        <v>2.09</v>
      </c>
      <c r="AF248" s="100">
        <v>3.29</v>
      </c>
      <c r="AG248" s="100">
        <v>11.63</v>
      </c>
      <c r="AH248" s="100">
        <v>12.08</v>
      </c>
      <c r="AI248" s="100">
        <v>11.709999999999999</v>
      </c>
      <c r="AJ248" s="100">
        <v>8.5500000000000007</v>
      </c>
      <c r="AK248" s="100" t="s">
        <v>142</v>
      </c>
      <c r="AL248" s="100">
        <v>4630</v>
      </c>
      <c r="AM248" s="100">
        <v>7.3</v>
      </c>
      <c r="AN248" s="100">
        <v>0.22</v>
      </c>
      <c r="AO248" s="110">
        <f>IF(U248="n/a","n/a",IF(AA248&lt;0,"n/a",IF(AA248="n/a","n/a",J248+U248-AA248)))</f>
        <v>-17.786685289470256</v>
      </c>
      <c r="AP248" s="111">
        <f>IF(U248="n/a","n/a",J248+U248)</f>
        <v>12.391989062114757</v>
      </c>
      <c r="AQ248" s="112">
        <f>IF(OR(AC248&lt;0.01,AC248="n/a",AF248="n/a"),"n/a",(I248/SQRT(22.5*AC248*(I248/AF248))-1)*100)</f>
        <v>110.06648536617023</v>
      </c>
      <c r="AR248" s="101">
        <f>INDEX(Historical!$C$7:$C$1063,MATCH(B248,Historical!$B$7:$B$1063,0))*IF(AH248="n/a",1.03,IF(AH248&lt;0,1.01,IF(AH248&gt;10,1.1,(1+AH248/100))))</f>
        <v>1.1660000000000001</v>
      </c>
      <c r="AS248" s="109">
        <f>IF($AI248="n/a",1.03*AR248,IF($AI248&lt;0,1.01*AR248,IF($AI248&gt;10,1.1*AR248,(1+$AI248/100)*AR248)))</f>
        <v>1.2826000000000002</v>
      </c>
      <c r="AT248" s="109">
        <f>IF($AK248="n/a",1.03*AS248,IF($AK248&lt;0,1.01*AS248,IF($AK248&gt;10,1.1*AS248,(1+$AK248/100)*AS248)))</f>
        <v>1.3210780000000002</v>
      </c>
      <c r="AU248" s="109">
        <f>IF($AK248="n/a",1.03*AT248,IF($AK248&lt;0,1.01*AT248,IF($AK248&gt;10,1.1*AT248,(1+$AK248/100)*AT248)))</f>
        <v>1.3607103400000002</v>
      </c>
      <c r="AV248" s="109">
        <f>IF($AK248="n/a",1.03*AU248,IF($AK248&lt;0,1.01*AU248,IF($AK248&gt;10,1.1*AU248,(1+$AK248/100)*AU248)))</f>
        <v>1.4015316502000004</v>
      </c>
      <c r="AW248" s="109">
        <f>SUM(AR248:AV248)</f>
        <v>6.5319199902000022</v>
      </c>
      <c r="AX248" s="113">
        <f>AW248/I248*100</f>
        <v>6.2375095399159681</v>
      </c>
      <c r="AY248" s="100">
        <v>1.03</v>
      </c>
      <c r="AZ248" s="100">
        <v>16.96</v>
      </c>
      <c r="BA248" s="100">
        <v>-9.58</v>
      </c>
      <c r="BB248" s="100">
        <v>1.6199999999999999</v>
      </c>
      <c r="BC248" s="100">
        <v>5.93</v>
      </c>
      <c r="BE248" s="12">
        <v>1993</v>
      </c>
      <c r="BF248" s="12">
        <f>IF(BE248&gt;2020,0,IF(BE248&gt;2008,1,IF(BE248&gt;2001,2,IF(BE248&gt;1990,3,IF(BE248&gt;1980,4,IF(BE248&gt;1973,5,IF(BE248&gt;1970,6,IF(BE248&gt;1960,7,IF(BE248&gt;1958,8,IF(BE248&gt;1953,9,10))))))))))</f>
        <v>3</v>
      </c>
      <c r="BG248" s="100">
        <v>7.4499999999999993</v>
      </c>
      <c r="BH248" t="s">
        <v>121</v>
      </c>
      <c r="BI248" t="s">
        <v>122</v>
      </c>
    </row>
    <row r="249" spans="1:61" ht="11.25" customHeight="1" x14ac:dyDescent="0.2">
      <c r="A249" s="146" t="s">
        <v>5614</v>
      </c>
      <c r="B249" s="55" t="s">
        <v>5602</v>
      </c>
      <c r="C249" s="156" t="s">
        <v>116</v>
      </c>
      <c r="D249" s="98" t="s">
        <v>308</v>
      </c>
      <c r="E249" s="157">
        <v>6</v>
      </c>
      <c r="F249" s="2">
        <v>627</v>
      </c>
      <c r="G249" s="2" t="s">
        <v>146</v>
      </c>
      <c r="H249" s="2" t="s">
        <v>146</v>
      </c>
      <c r="I249" s="100">
        <v>234.33</v>
      </c>
      <c r="J249" s="101">
        <f>(M249/I249)*100</f>
        <v>1.5192250245380445</v>
      </c>
      <c r="K249" s="104">
        <v>0.89</v>
      </c>
      <c r="L249" s="71">
        <v>4</v>
      </c>
      <c r="M249" s="28">
        <f>K249*L249</f>
        <v>3.56</v>
      </c>
      <c r="N249" s="103" t="s">
        <v>901</v>
      </c>
      <c r="O249" s="104">
        <v>0.83</v>
      </c>
      <c r="P249" s="158">
        <v>46024</v>
      </c>
      <c r="Q249" s="158">
        <v>46080</v>
      </c>
      <c r="R249" s="28">
        <f>(K249-O249)/O249*100</f>
        <v>7.2289156626506088</v>
      </c>
      <c r="S249" s="105">
        <f>IF(INDEX(Historical!$D$7:$D1736,MATCH(B249,Historical!$B$7:$B$1062,0))=0,"n/a",(INDEX(Historical!$C$7:$C$1062,MATCH(B249,Historical!$B$7:$B$1062,0))/INDEX(Historical!$D$7:$D$1062,MATCH(B249,Historical!$B$7:$B$1062,0))-1)*100)</f>
        <v>5.0632911392404889</v>
      </c>
      <c r="T249" s="105">
        <f>IF(INDEX(Historical!$F$7:$F$1062,MATCH(B249,Historical!$B$7:$B$1062,0))=0,"n/a",((INDEX(Historical!$C$7:$C$1062,MATCH(B249,Historical!$B$7:$B$1062,0))/INDEX(Historical!$F$7:$F$1062,MATCH(B249,Historical!$B$7:$B$1062,0)))^(1/3)-1)*100)</f>
        <v>6.4801031775238993</v>
      </c>
      <c r="U249" s="105">
        <f>IF(INDEX(Historical!$H$7:$H$1062,MATCH(B249,Historical!$B$7:$B$1062,0))=0,"n/a",((INDEX(Historical!$C$7:$C$1062,MATCH(B249,Historical!$B$7:$B$1062,0))/INDEX(Historical!$H$7:$H$1062,MATCH(B249,Historical!$B$7:$B$1062,0)))^(1/5)-1)*100)</f>
        <v>9.7820842384759956</v>
      </c>
      <c r="V249" s="105">
        <f>IF(INDEX(Historical!$M$7:$M$1062,MATCH(B249,Historical!$B$7:$B$1062,0))=0,"n/a",((INDEX(Historical!$C$7:$C$1062,MATCH(B249,Historical!$B$7:$B$1062,0))/INDEX(Historical!$M$7:$M$1062,MATCH(B249,Historical!$B$7:$B$1062,0)))^(1/10)-1)*100)</f>
        <v>8.5822639712637603</v>
      </c>
      <c r="W249" s="106">
        <f>IF(OR(U249&lt;=0,U249="n/a",V249&lt;=0,V249="n/a"),"n/a",U249/V249)</f>
        <v>1.1398023028922937</v>
      </c>
      <c r="X249" s="107" t="str">
        <f>IF(OR(AJ249&lt;=0,AJ249="n/a",U249&lt;=0,U249="n/a"),"n/a",U249/AJ249)</f>
        <v>n/a</v>
      </c>
      <c r="Y249" s="159"/>
      <c r="Z249" s="101">
        <f>IF(OR(AC249&lt;0.01,AC249="n/a"),"n/a",M249/AC249*100)</f>
        <v>39.035087719298254</v>
      </c>
      <c r="AA249" s="109">
        <f>IF(OR(AC249&lt;0.01,AC249="n/a"),"n/a",I249/AC249)</f>
        <v>25.694078947368425</v>
      </c>
      <c r="AB249" s="71">
        <v>12</v>
      </c>
      <c r="AC249" s="100">
        <v>9.1199999999999992</v>
      </c>
      <c r="AD249" s="100">
        <v>1.56</v>
      </c>
      <c r="AE249" s="100">
        <v>1.49</v>
      </c>
      <c r="AF249" s="100">
        <v>7.74</v>
      </c>
      <c r="AG249" s="100">
        <v>31.230000000000004</v>
      </c>
      <c r="AH249" s="100">
        <v>13.59</v>
      </c>
      <c r="AI249" s="100">
        <v>11.37</v>
      </c>
      <c r="AJ249" s="100" t="s">
        <v>142</v>
      </c>
      <c r="AK249" s="100">
        <v>11.92</v>
      </c>
      <c r="AL249" s="100">
        <v>45450</v>
      </c>
      <c r="AM249" s="100">
        <v>0.2</v>
      </c>
      <c r="AN249" s="100">
        <v>1.04</v>
      </c>
      <c r="AO249" s="110">
        <f>IF(U249="n/a","n/a",IF(AA249&lt;0,"n/a",IF(AA249="n/a","n/a",J249+U249-AA249)))</f>
        <v>-14.392769684354384</v>
      </c>
      <c r="AP249" s="111">
        <f>IF(U249="n/a","n/a",J249+U249)</f>
        <v>11.301309263014041</v>
      </c>
      <c r="AQ249" s="112">
        <f>IF(OR(AC249&lt;0.01,AC249="n/a",AF249="n/a"),"n/a",(I249/SQRT(22.5*AC249*(I249/AF249))-1)*100)</f>
        <v>197.30057446790676</v>
      </c>
      <c r="AR249" s="101">
        <f>INDEX(Historical!$C$7:$C$1063,MATCH(B249,Historical!$B$7:$B$1063,0))*IF(AH249="n/a",1.03,IF(AH249&lt;0,1.01,IF(AH249&gt;10,1.1,(1+AH249/100))))</f>
        <v>3.6520000000000001</v>
      </c>
      <c r="AS249" s="109">
        <f>IF($AI249="n/a",1.03*AR249,IF($AI249&lt;0,1.01*AR249,IF($AI249&gt;10,1.1*AR249,(1+$AI249/100)*AR249)))</f>
        <v>4.0172000000000008</v>
      </c>
      <c r="AT249" s="109">
        <f>IF($AK249="n/a",1.03*AS249,IF($AK249&lt;0,1.01*AS249,IF($AK249&gt;10,1.1*AS249,(1+$AK249/100)*AS249)))</f>
        <v>4.4189200000000008</v>
      </c>
      <c r="AU249" s="109">
        <f>IF($AK249="n/a",1.03*AT249,IF($AK249&lt;0,1.01*AT249,IF($AK249&gt;10,1.1*AT249,(1+$AK249/100)*AT249)))</f>
        <v>4.860812000000001</v>
      </c>
      <c r="AV249" s="109">
        <f>IF($AK249="n/a",1.03*AU249,IF($AK249&lt;0,1.01*AU249,IF($AK249&gt;10,1.1*AU249,(1+$AK249/100)*AU249)))</f>
        <v>5.3468932000000011</v>
      </c>
      <c r="AW249" s="109">
        <f>SUM(AR249:AV249)</f>
        <v>22.295825200000003</v>
      </c>
      <c r="AX249" s="113">
        <f>AW249/I249*100</f>
        <v>9.514712243417403</v>
      </c>
      <c r="AY249" s="100">
        <v>1.1299999999999999</v>
      </c>
      <c r="AZ249" s="100">
        <v>12.85</v>
      </c>
      <c r="BA249" s="100">
        <v>-13.74</v>
      </c>
      <c r="BB249" s="100">
        <v>1.78</v>
      </c>
      <c r="BC249" s="100">
        <v>-2.46</v>
      </c>
      <c r="BE249" s="12">
        <v>2021</v>
      </c>
      <c r="BF249" s="12">
        <f>IF(BE249&gt;2020,0,IF(BE249&gt;2008,1,IF(BE249&gt;2001,2,IF(BE249&gt;1990,3,IF(BE249&gt;1980,4,IF(BE249&gt;1973,5,IF(BE249&gt;1970,6,IF(BE249&gt;1960,7,IF(BE249&gt;1958,8,IF(BE249&gt;1953,9,10))))))))))</f>
        <v>0</v>
      </c>
      <c r="BG249" s="100">
        <v>10.39</v>
      </c>
      <c r="BH249" s="55" t="s">
        <v>121</v>
      </c>
      <c r="BI249" s="55" t="s">
        <v>122</v>
      </c>
    </row>
    <row r="250" spans="1:61" ht="11.25" customHeight="1" x14ac:dyDescent="0.2">
      <c r="A250" s="55" t="s">
        <v>831</v>
      </c>
      <c r="B250" s="55" t="s">
        <v>832</v>
      </c>
      <c r="C250" s="156" t="s">
        <v>134</v>
      </c>
      <c r="D250" s="98" t="s">
        <v>157</v>
      </c>
      <c r="E250" s="157">
        <v>16</v>
      </c>
      <c r="F250" s="2">
        <v>303</v>
      </c>
      <c r="G250" s="2" t="s">
        <v>146</v>
      </c>
      <c r="H250" s="2" t="s">
        <v>146</v>
      </c>
      <c r="I250" s="100">
        <v>35.14</v>
      </c>
      <c r="J250" s="101">
        <f>(M250/I250)*100</f>
        <v>2.5042686397268072</v>
      </c>
      <c r="K250" s="104">
        <v>0.22</v>
      </c>
      <c r="L250" s="71">
        <v>4</v>
      </c>
      <c r="M250" s="28">
        <f>K250*L250</f>
        <v>0.88</v>
      </c>
      <c r="N250" s="103" t="s">
        <v>141</v>
      </c>
      <c r="O250" s="104">
        <v>0.19</v>
      </c>
      <c r="P250" s="158">
        <v>46185</v>
      </c>
      <c r="Q250" s="158">
        <v>46204</v>
      </c>
      <c r="R250" s="28">
        <f>(K250-O250)/O250*100</f>
        <v>15.789473684210526</v>
      </c>
      <c r="S250" s="105">
        <f>IF(INDEX(Historical!$D$7:$D1286,MATCH(B250,Historical!$B$7:$B$1062,0))=0,"n/a",(INDEX(Historical!$C$7:$C$1062,MATCH(B250,Historical!$B$7:$B$1062,0))/INDEX(Historical!$D$7:$D$1062,MATCH(B250,Historical!$B$7:$B$1062,0))-1)*100)</f>
        <v>2.7777777777777901</v>
      </c>
      <c r="T250" s="105">
        <f>IF(INDEX(Historical!$F$7:$F$1062,MATCH(B250,Historical!$B$7:$B$1062,0))=0,"n/a",((INDEX(Historical!$C$7:$C$1062,MATCH(B250,Historical!$B$7:$B$1062,0))/INDEX(Historical!$F$7:$F$1062,MATCH(B250,Historical!$B$7:$B$1062,0)))^(1/3)-1)*100)</f>
        <v>4.9584113452102008</v>
      </c>
      <c r="U250" s="105">
        <f>IF(INDEX(Historical!$H$7:$H$1062,MATCH(B250,Historical!$B$7:$B$1062,0))=0,"n/a",((INDEX(Historical!$C$7:$C$1062,MATCH(B250,Historical!$B$7:$B$1062,0))/INDEX(Historical!$H$7:$H$1062,MATCH(B250,Historical!$B$7:$B$1062,0)))^(1/5)-1)*100)</f>
        <v>8.1564298323768547</v>
      </c>
      <c r="V250" s="105">
        <f>IF(INDEX(Historical!$M$7:$M$1062,MATCH(B250,Historical!$B$7:$B$1062,0))=0,"n/a",((INDEX(Historical!$C$7:$C$1062,MATCH(B250,Historical!$B$7:$B$1062,0))/INDEX(Historical!$M$7:$M$1062,MATCH(B250,Historical!$B$7:$B$1062,0)))^(1/10)-1)*100)</f>
        <v>9.4488106322932595</v>
      </c>
      <c r="W250" s="106">
        <f>IF(OR(U250&lt;=0,U250="n/a",V250&lt;=0,V250="n/a"),"n/a",U250/V250)</f>
        <v>0.86322291236323156</v>
      </c>
      <c r="X250" s="107">
        <f>IF(OR(AJ250&lt;=0,AJ250="n/a",U250&lt;=0,U250="n/a"),"n/a",U250/AJ250)</f>
        <v>1.8045198744196582</v>
      </c>
      <c r="Y250" s="165"/>
      <c r="Z250" s="101">
        <f>IF(OR(AC250&lt;0.01,AC250="n/a"),"n/a",M250/AC250*100)</f>
        <v>47.058823529411761</v>
      </c>
      <c r="AA250" s="109">
        <f>IF(OR(AC250&lt;0.01,AC250="n/a"),"n/a",I250/AC250)</f>
        <v>18.791443850267378</v>
      </c>
      <c r="AB250" s="71">
        <v>12</v>
      </c>
      <c r="AC250" s="100">
        <v>1.87</v>
      </c>
      <c r="AD250" s="100" t="s">
        <v>142</v>
      </c>
      <c r="AE250" s="100">
        <v>5.81</v>
      </c>
      <c r="AF250" s="100">
        <v>2.52</v>
      </c>
      <c r="AG250" s="100">
        <v>14.41</v>
      </c>
      <c r="AH250" s="100">
        <v>15.590000000000002</v>
      </c>
      <c r="AI250" s="100">
        <v>5.57</v>
      </c>
      <c r="AJ250" s="100">
        <v>4.5199999999999996</v>
      </c>
      <c r="AK250" s="100" t="s">
        <v>142</v>
      </c>
      <c r="AL250" s="100">
        <v>5030</v>
      </c>
      <c r="AM250" s="100">
        <v>3.65</v>
      </c>
      <c r="AN250" s="100">
        <v>0.04</v>
      </c>
      <c r="AO250" s="110">
        <f>IF(U250="n/a","n/a",IF(AA250&lt;0,"n/a",IF(AA250="n/a","n/a",J250+U250-AA250)))</f>
        <v>-8.1307453781637165</v>
      </c>
      <c r="AP250" s="111">
        <f>IF(U250="n/a","n/a",J250+U250)</f>
        <v>10.660698472103661</v>
      </c>
      <c r="AQ250" s="112">
        <f>IF(OR(AC250&lt;0.01,AC250="n/a",AF250="n/a"),"n/a",(I250/SQRT(22.5*AC250*(I250/AF250))-1)*100)</f>
        <v>45.073833313590583</v>
      </c>
      <c r="AR250" s="101">
        <f>INDEX(Historical!$C$7:$C$1063,MATCH(B250,Historical!$B$7:$B$1063,0))*IF(AH250="n/a",1.03,IF(AH250&lt;0,1.01,IF(AH250&gt;10,1.1,(1+AH250/100))))</f>
        <v>0.81400000000000006</v>
      </c>
      <c r="AS250" s="109">
        <f>IF($AI250="n/a",1.03*AR250,IF($AI250&lt;0,1.01*AR250,IF($AI250&gt;10,1.1*AR250,(1+$AI250/100)*AR250)))</f>
        <v>0.8593398000000001</v>
      </c>
      <c r="AT250" s="109">
        <f>IF($AK250="n/a",1.03*AS250,IF($AK250&lt;0,1.01*AS250,IF($AK250&gt;10,1.1*AS250,(1+$AK250/100)*AS250)))</f>
        <v>0.88511999400000008</v>
      </c>
      <c r="AU250" s="109">
        <f>IF($AK250="n/a",1.03*AT250,IF($AK250&lt;0,1.01*AT250,IF($AK250&gt;10,1.1*AT250,(1+$AK250/100)*AT250)))</f>
        <v>0.91167359382000013</v>
      </c>
      <c r="AV250" s="109">
        <f>IF($AK250="n/a",1.03*AU250,IF($AK250&lt;0,1.01*AU250,IF($AK250&gt;10,1.1*AU250,(1+$AK250/100)*AU250)))</f>
        <v>0.9390238016346002</v>
      </c>
      <c r="AW250" s="109">
        <f>SUM(AR250:AV250)</f>
        <v>4.4091571894546</v>
      </c>
      <c r="AX250" s="113">
        <f>AW250/I250*100</f>
        <v>12.547402360428572</v>
      </c>
      <c r="AY250" s="100">
        <v>0.82</v>
      </c>
      <c r="AZ250" s="100">
        <v>24.990000000000002</v>
      </c>
      <c r="BA250" s="100">
        <v>-7.82</v>
      </c>
      <c r="BB250" s="100">
        <v>3.71</v>
      </c>
      <c r="BC250" s="100">
        <v>9.6199999999999992</v>
      </c>
      <c r="BE250" s="12">
        <v>2011</v>
      </c>
      <c r="BF250" s="12">
        <f>IF(BE250&gt;2020,0,IF(BE250&gt;2008,1,IF(BE250&gt;2001,2,IF(BE250&gt;1990,3,IF(BE250&gt;1980,4,IF(BE250&gt;1973,5,IF(BE250&gt;1970,6,IF(BE250&gt;1960,7,IF(BE250&gt;1958,8,IF(BE250&gt;1953,9,10))))))))))</f>
        <v>1</v>
      </c>
      <c r="BG250" s="100">
        <v>1.81</v>
      </c>
      <c r="BH250" t="s">
        <v>121</v>
      </c>
      <c r="BI250" t="s">
        <v>122</v>
      </c>
    </row>
    <row r="251" spans="1:61" ht="11.25" customHeight="1" x14ac:dyDescent="0.2">
      <c r="A251" s="116" t="s">
        <v>316</v>
      </c>
      <c r="B251" s="55" t="s">
        <v>317</v>
      </c>
      <c r="C251" s="156" t="s">
        <v>134</v>
      </c>
      <c r="D251" s="98" t="s">
        <v>157</v>
      </c>
      <c r="E251" s="157">
        <v>36</v>
      </c>
      <c r="F251" s="2">
        <v>83</v>
      </c>
      <c r="G251" s="2" t="s">
        <v>146</v>
      </c>
      <c r="H251" s="2" t="s">
        <v>146</v>
      </c>
      <c r="I251" s="100">
        <v>4.8499999999999996</v>
      </c>
      <c r="J251" s="101">
        <f>(M251/I251)*100</f>
        <v>21.443298969072167</v>
      </c>
      <c r="K251" s="104">
        <v>0.26</v>
      </c>
      <c r="L251" s="71">
        <v>4</v>
      </c>
      <c r="M251" s="28">
        <f>K251*L251</f>
        <v>1.04</v>
      </c>
      <c r="N251" s="103" t="s">
        <v>177</v>
      </c>
      <c r="O251" s="104">
        <v>0.255</v>
      </c>
      <c r="P251" s="158">
        <v>46112</v>
      </c>
      <c r="Q251" s="158">
        <v>46127</v>
      </c>
      <c r="R251" s="28">
        <f>(K251-O251)/O251*100</f>
        <v>1.9607843137254919</v>
      </c>
      <c r="S251" s="105">
        <f>IF(INDEX(Historical!$D$7:$D1287,MATCH(B251,Historical!$B$7:$B$1062,0))=0,"n/a",(INDEX(Historical!$C$7:$C$1062,MATCH(B251,Historical!$B$7:$B$1062,0))/INDEX(Historical!$D$7:$D$1062,MATCH(B251,Historical!$B$7:$B$1062,0))-1)*100)</f>
        <v>3.125</v>
      </c>
      <c r="T251" s="105">
        <f>IF(INDEX(Historical!$F$7:$F$1062,MATCH(B251,Historical!$B$7:$B$1062,0))=0,"n/a",((INDEX(Historical!$C$7:$C$1062,MATCH(B251,Historical!$B$7:$B$1062,0))/INDEX(Historical!$F$7:$F$1062,MATCH(B251,Historical!$B$7:$B$1062,0)))^(1/3)-1)*100)</f>
        <v>6.6987165108916447</v>
      </c>
      <c r="U251" s="105">
        <f>IF(INDEX(Historical!$H$7:$H$1062,MATCH(B251,Historical!$B$7:$B$1062,0))=0,"n/a",((INDEX(Historical!$C$7:$C$1062,MATCH(B251,Historical!$B$7:$B$1062,0))/INDEX(Historical!$H$7:$H$1062,MATCH(B251,Historical!$B$7:$B$1062,0)))^(1/5)-1)*100)</f>
        <v>9.1166550047236292</v>
      </c>
      <c r="V251" s="105">
        <f>IF(INDEX(Historical!$M$7:$M$1062,MATCH(B251,Historical!$B$7:$B$1062,0))=0,"n/a",((INDEX(Historical!$C$7:$C$1062,MATCH(B251,Historical!$B$7:$B$1062,0))/INDEX(Historical!$M$7:$M$1062,MATCH(B251,Historical!$B$7:$B$1062,0)))^(1/10)-1)*100)</f>
        <v>12.966827496166932</v>
      </c>
      <c r="W251" s="106">
        <f>IF(OR(U251&lt;=0,U251="n/a",V251&lt;=0,V251="n/a"),"n/a",U251/V251)</f>
        <v>0.70307521307108967</v>
      </c>
      <c r="X251" s="107">
        <f>IF(OR(AJ251&lt;=0,AJ251="n/a",U251&lt;=0,U251="n/a"),"n/a",U251/AJ251)</f>
        <v>1.3709255646200946</v>
      </c>
      <c r="Y251" s="167"/>
      <c r="Z251" s="101">
        <f>IF(OR(AC251&lt;0.01,AC251="n/a"),"n/a",M251/AC251*100)</f>
        <v>88.13559322033899</v>
      </c>
      <c r="AA251" s="109">
        <f>IF(OR(AC251&lt;0.01,AC251="n/a"),"n/a",I251/AC251)</f>
        <v>4.1101694915254239</v>
      </c>
      <c r="AB251" s="71">
        <v>12</v>
      </c>
      <c r="AC251" s="100">
        <v>1.18</v>
      </c>
      <c r="AD251" s="100">
        <v>0.74</v>
      </c>
      <c r="AE251" s="100">
        <v>0.34</v>
      </c>
      <c r="AF251" s="100">
        <v>0.5</v>
      </c>
      <c r="AG251" s="100">
        <v>13.850000000000001</v>
      </c>
      <c r="AH251" s="100">
        <v>-15.03</v>
      </c>
      <c r="AI251" s="100">
        <v>18.329999999999998</v>
      </c>
      <c r="AJ251" s="100">
        <v>6.65</v>
      </c>
      <c r="AK251" s="100">
        <v>4.6100000000000003</v>
      </c>
      <c r="AL251" s="100">
        <v>630.26</v>
      </c>
      <c r="AM251" s="100">
        <v>0.04</v>
      </c>
      <c r="AN251" s="100">
        <v>0.08</v>
      </c>
      <c r="AO251" s="110">
        <f>IF(U251="n/a","n/a",IF(AA251&lt;0,"n/a",IF(AA251="n/a","n/a",J251+U251-AA251)))</f>
        <v>26.449784482270374</v>
      </c>
      <c r="AP251" s="111">
        <f>IF(U251="n/a","n/a",J251+U251)</f>
        <v>30.559953973795796</v>
      </c>
      <c r="AQ251" s="112">
        <f>IF(OR(AC251&lt;0.01,AC251="n/a",AF251="n/a"),"n/a",(I251/SQRT(22.5*AC251*(I251/AF251))-1)*100)</f>
        <v>-69.777971641255434</v>
      </c>
      <c r="AR251" s="101">
        <f>INDEX(Historical!$C$7:$C$1063,MATCH(B251,Historical!$B$7:$B$1063,0))*IF(AH251="n/a",1.03,IF(AH251&lt;0,1.01,IF(AH251&gt;10,1.1,(1+AH251/100))))</f>
        <v>0.99990000000000001</v>
      </c>
      <c r="AS251" s="109">
        <f>IF($AI251="n/a",1.03*AR251,IF($AI251&lt;0,1.01*AR251,IF($AI251&gt;10,1.1*AR251,(1+$AI251/100)*AR251)))</f>
        <v>1.09989</v>
      </c>
      <c r="AT251" s="109">
        <f>IF($AK251="n/a",1.03*AS251,IF($AK251&lt;0,1.01*AS251,IF($AK251&gt;10,1.1*AS251,(1+$AK251/100)*AS251)))</f>
        <v>1.1505949290000002</v>
      </c>
      <c r="AU251" s="109">
        <f>IF($AK251="n/a",1.03*AT251,IF($AK251&lt;0,1.01*AT251,IF($AK251&gt;10,1.1*AT251,(1+$AK251/100)*AT251)))</f>
        <v>1.2036373552269002</v>
      </c>
      <c r="AV251" s="109">
        <f>IF($AK251="n/a",1.03*AU251,IF($AK251&lt;0,1.01*AU251,IF($AK251&gt;10,1.1*AU251,(1+$AK251/100)*AU251)))</f>
        <v>1.2591250373028604</v>
      </c>
      <c r="AW251" s="109">
        <f>SUM(AR251:AV251)</f>
        <v>5.7131473215297603</v>
      </c>
      <c r="AX251" s="113">
        <f>AW251/I251*100</f>
        <v>117.79685199030435</v>
      </c>
      <c r="AY251" s="100">
        <v>0.41</v>
      </c>
      <c r="AZ251" s="100">
        <v>11.49</v>
      </c>
      <c r="BA251" s="100">
        <v>-50.129999999999995</v>
      </c>
      <c r="BB251" s="100">
        <v>-0.2</v>
      </c>
      <c r="BC251" s="100">
        <v>-7.33</v>
      </c>
      <c r="BD251" s="20" t="s">
        <v>108</v>
      </c>
      <c r="BE251" s="12">
        <v>2008</v>
      </c>
      <c r="BF251" s="12">
        <f>IF(BE251&gt;2020,0,IF(BE251&gt;2008,1,IF(BE251&gt;2001,2,IF(BE251&gt;1990,3,IF(BE251&gt;1980,4,IF(BE251&gt;1973,5,IF(BE251&gt;1970,6,IF(BE251&gt;1960,7,IF(BE251&gt;1958,8,IF(BE251&gt;1953,9,10))))))))))</f>
        <v>2</v>
      </c>
      <c r="BG251" s="100">
        <v>8.76</v>
      </c>
      <c r="BH251" t="s">
        <v>121</v>
      </c>
      <c r="BI251" t="s">
        <v>122</v>
      </c>
    </row>
    <row r="252" spans="1:61" ht="11.25" customHeight="1" x14ac:dyDescent="0.2">
      <c r="A252" s="146" t="s">
        <v>5608</v>
      </c>
      <c r="B252" s="55" t="s">
        <v>5597</v>
      </c>
      <c r="C252" s="156" t="s">
        <v>134</v>
      </c>
      <c r="D252" s="98" t="s">
        <v>826</v>
      </c>
      <c r="E252" s="157">
        <v>6</v>
      </c>
      <c r="F252" s="2">
        <v>654</v>
      </c>
      <c r="G252" s="2" t="s">
        <v>146</v>
      </c>
      <c r="H252" s="2" t="s">
        <v>146</v>
      </c>
      <c r="I252" s="100">
        <v>34.5</v>
      </c>
      <c r="J252" s="101">
        <f>(M252/I252)*100</f>
        <v>0.88695652173913042</v>
      </c>
      <c r="K252" s="104">
        <v>0.30599999999999999</v>
      </c>
      <c r="L252" s="71">
        <v>1</v>
      </c>
      <c r="M252" s="28">
        <f>K252*L252</f>
        <v>0.30599999999999999</v>
      </c>
      <c r="N252" s="103" t="s">
        <v>5606</v>
      </c>
      <c r="O252" s="104">
        <v>0.27700000000000002</v>
      </c>
      <c r="P252" s="158">
        <v>46128</v>
      </c>
      <c r="Q252" s="158">
        <v>46149</v>
      </c>
      <c r="R252" s="28">
        <f>(K252-O252)/O252*100</f>
        <v>10.46931407942237</v>
      </c>
      <c r="S252" s="105">
        <f>IF(INDEX(Historical!$D$7:$D1729,MATCH(B252,Historical!$B$7:$B$1062,0))=0,"n/a",(INDEX(Historical!$C$7:$C$1062,MATCH(B252,Historical!$B$7:$B$1062,0))/INDEX(Historical!$D$7:$D$1062,MATCH(B252,Historical!$B$7:$B$1062,0))-1)*100)</f>
        <v>16.877637130801702</v>
      </c>
      <c r="T252" s="105">
        <f>IF(INDEX(Historical!$F$7:$F$1062,MATCH(B252,Historical!$B$7:$B$1062,0))=0,"n/a",((INDEX(Historical!$C$7:$C$1062,MATCH(B252,Historical!$B$7:$B$1062,0))/INDEX(Historical!$F$7:$F$1062,MATCH(B252,Historical!$B$7:$B$1062,0)))^(1/3)-1)*100)</f>
        <v>10.554214360666991</v>
      </c>
      <c r="U252" s="105">
        <f>IF(INDEX(Historical!$H$7:$H$1062,MATCH(B252,Historical!$B$7:$B$1062,0))=0,"n/a",((INDEX(Historical!$C$7:$C$1062,MATCH(B252,Historical!$B$7:$B$1062,0))/INDEX(Historical!$H$7:$H$1062,MATCH(B252,Historical!$B$7:$B$1062,0)))^(1/5)-1)*100)</f>
        <v>18.21149358177605</v>
      </c>
      <c r="V252" s="105" t="str">
        <f>IF(INDEX(Historical!$M$7:$M$1062,MATCH(B252,Historical!$B$7:$B$1062,0))=0,"n/a",((INDEX(Historical!$C$7:$C$1062,MATCH(B252,Historical!$B$7:$B$1062,0))/INDEX(Historical!$M$7:$M$1062,MATCH(B252,Historical!$B$7:$B$1062,0)))^(1/10)-1)*100)</f>
        <v>n/a</v>
      </c>
      <c r="W252" s="106" t="str">
        <f>IF(OR(U252&lt;=0,U252="n/a",V252&lt;=0,V252="n/a"),"n/a",U252/V252)</f>
        <v>n/a</v>
      </c>
      <c r="X252" s="107" t="str">
        <f>IF(OR(AJ252&lt;=0,AJ252="n/a",U252&lt;=0,U252="n/a"),"n/a",U252/AJ252)</f>
        <v>n/a</v>
      </c>
      <c r="Y252" s="159"/>
      <c r="Z252" s="101" t="str">
        <f>IF(OR(AC252&lt;0.01,AC252="n/a"),"n/a",M252/AC252*100)</f>
        <v>n/a</v>
      </c>
      <c r="AA252" s="109" t="str">
        <f>IF(OR(AC252&lt;0.01,AC252="n/a"),"n/a",I252/AC252)</f>
        <v>n/a</v>
      </c>
      <c r="AB252" s="71">
        <v>12</v>
      </c>
      <c r="AC252" s="100" t="s">
        <v>142</v>
      </c>
      <c r="AD252" s="100" t="s">
        <v>142</v>
      </c>
      <c r="AE252" s="100" t="s">
        <v>142</v>
      </c>
      <c r="AF252" s="100" t="s">
        <v>142</v>
      </c>
      <c r="AG252" s="100" t="s">
        <v>142</v>
      </c>
      <c r="AH252" s="100" t="s">
        <v>142</v>
      </c>
      <c r="AI252" s="100" t="s">
        <v>142</v>
      </c>
      <c r="AJ252" s="100" t="s">
        <v>142</v>
      </c>
      <c r="AK252" s="100" t="s">
        <v>142</v>
      </c>
      <c r="AL252" s="100" t="s">
        <v>142</v>
      </c>
      <c r="AM252" s="100" t="s">
        <v>142</v>
      </c>
      <c r="AN252" s="100" t="s">
        <v>142</v>
      </c>
      <c r="AO252" s="110" t="str">
        <f>IF(U252="n/a","n/a",IF(AA252&lt;0,"n/a",IF(AA252="n/a","n/a",J252+U252-AA252)))</f>
        <v>n/a</v>
      </c>
      <c r="AP252" s="111">
        <f>IF(U252="n/a","n/a",J252+U252)</f>
        <v>19.09845010351518</v>
      </c>
      <c r="AQ252" s="112" t="str">
        <f>IF(OR(AC252&lt;0.01,AC252="n/a",AF252="n/a"),"n/a",(I252/SQRT(22.5*AC252*(I252/AF252))-1)*100)</f>
        <v>n/a</v>
      </c>
      <c r="AR252" s="101">
        <f>INDEX(Historical!$C$7:$C$1063,MATCH(B252,Historical!$B$7:$B$1063,0))*IF(AH252="n/a",1.03,IF(AH252&lt;0,1.01,IF(AH252&gt;10,1.1,(1+AH252/100))))</f>
        <v>0.28531000000000001</v>
      </c>
      <c r="AS252" s="109">
        <f>IF($AI252="n/a",1.03*AR252,IF($AI252&lt;0,1.01*AR252,IF($AI252&gt;10,1.1*AR252,(1+$AI252/100)*AR252)))</f>
        <v>0.2938693</v>
      </c>
      <c r="AT252" s="109">
        <f>IF($AK252="n/a",1.03*AS252,IF($AK252&lt;0,1.01*AS252,IF($AK252&gt;10,1.1*AS252,(1+$AK252/100)*AS252)))</f>
        <v>0.30268537900000003</v>
      </c>
      <c r="AU252" s="109">
        <f>IF($AK252="n/a",1.03*AT252,IF($AK252&lt;0,1.01*AT252,IF($AK252&gt;10,1.1*AT252,(1+$AK252/100)*AT252)))</f>
        <v>0.31176594037000005</v>
      </c>
      <c r="AV252" s="109">
        <f>IF($AK252="n/a",1.03*AU252,IF($AK252&lt;0,1.01*AU252,IF($AK252&gt;10,1.1*AU252,(1+$AK252/100)*AU252)))</f>
        <v>0.32111891858110003</v>
      </c>
      <c r="AW252" s="109">
        <f>SUM(AR252:AV252)</f>
        <v>1.5147495379511002</v>
      </c>
      <c r="AX252" s="113">
        <f>AW252/I252*100</f>
        <v>4.3905783708727544</v>
      </c>
      <c r="AY252" s="100" t="s">
        <v>142</v>
      </c>
      <c r="AZ252" s="100" t="s">
        <v>142</v>
      </c>
      <c r="BA252" s="100" t="s">
        <v>142</v>
      </c>
      <c r="BB252" s="100" t="s">
        <v>142</v>
      </c>
      <c r="BC252" s="100" t="s">
        <v>142</v>
      </c>
      <c r="BE252" s="12">
        <v>2021</v>
      </c>
      <c r="BF252" s="12">
        <f>IF(BE252&gt;2020,0,IF(BE252&gt;2008,1,IF(BE252&gt;2001,2,IF(BE252&gt;1990,3,IF(BE252&gt;1980,4,IF(BE252&gt;1973,5,IF(BE252&gt;1970,6,IF(BE252&gt;1960,7,IF(BE252&gt;1958,8,IF(BE252&gt;1953,9,10))))))))))</f>
        <v>0</v>
      </c>
      <c r="BG252" s="100" t="s">
        <v>142</v>
      </c>
      <c r="BH252" s="55" t="s">
        <v>121</v>
      </c>
      <c r="BI252" s="55" t="s">
        <v>122</v>
      </c>
    </row>
    <row r="253" spans="1:61" ht="11.25" customHeight="1" x14ac:dyDescent="0.2">
      <c r="A253" s="149" t="s">
        <v>833</v>
      </c>
      <c r="B253" s="55" t="s">
        <v>834</v>
      </c>
      <c r="C253" s="156" t="s">
        <v>134</v>
      </c>
      <c r="D253" s="98" t="s">
        <v>157</v>
      </c>
      <c r="E253" s="157">
        <v>16</v>
      </c>
      <c r="F253" s="2">
        <v>291</v>
      </c>
      <c r="G253" s="2" t="s">
        <v>146</v>
      </c>
      <c r="H253" s="2" t="s">
        <v>146</v>
      </c>
      <c r="I253" s="100">
        <v>41.46</v>
      </c>
      <c r="J253" s="101">
        <f>(M253/I253)*100</f>
        <v>3.087313072841293</v>
      </c>
      <c r="K253" s="104">
        <v>0.32</v>
      </c>
      <c r="L253" s="2">
        <v>4</v>
      </c>
      <c r="M253" s="28">
        <f>K253*L253</f>
        <v>1.28</v>
      </c>
      <c r="N253" s="2" t="s">
        <v>835</v>
      </c>
      <c r="O253" s="104">
        <v>0.31</v>
      </c>
      <c r="P253" s="158">
        <v>46094</v>
      </c>
      <c r="Q253" s="158">
        <v>46114</v>
      </c>
      <c r="R253" s="28">
        <f>(K253-O253)/O253*100</f>
        <v>3.2258064516129057</v>
      </c>
      <c r="S253" s="105">
        <f>IF(INDEX(Historical!$D$7:$D1288,MATCH(B253,Historical!$B$7:$B$1062,0))=0,"n/a",(INDEX(Historical!$C$7:$C$1062,MATCH(B253,Historical!$B$7:$B$1062,0))/INDEX(Historical!$D$7:$D$1062,MATCH(B253,Historical!$B$7:$B$1062,0))-1)*100)</f>
        <v>2.5000000000000133</v>
      </c>
      <c r="T253" s="105">
        <f>IF(INDEX(Historical!$F$7:$F$1062,MATCH(B253,Historical!$B$7:$B$1062,0))=0,"n/a",((INDEX(Historical!$C$7:$C$1062,MATCH(B253,Historical!$B$7:$B$1062,0))/INDEX(Historical!$F$7:$F$1062,MATCH(B253,Historical!$B$7:$B$1062,0)))^(1/3)-1)*100)</f>
        <v>2.5652131008858436</v>
      </c>
      <c r="U253" s="105">
        <f>IF(INDEX(Historical!$H$7:$H$1062,MATCH(B253,Historical!$B$7:$B$1062,0))=0,"n/a",((INDEX(Historical!$C$7:$C$1062,MATCH(B253,Historical!$B$7:$B$1062,0))/INDEX(Historical!$H$7:$H$1062,MATCH(B253,Historical!$B$7:$B$1062,0)))^(1/5)-1)*100)</f>
        <v>3.6128399012604895</v>
      </c>
      <c r="V253" s="105">
        <f>IF(INDEX(Historical!$M$7:$M$1062,MATCH(B253,Historical!$B$7:$B$1062,0))=0,"n/a",((INDEX(Historical!$C$7:$C$1062,MATCH(B253,Historical!$B$7:$B$1062,0))/INDEX(Historical!$M$7:$M$1062,MATCH(B253,Historical!$B$7:$B$1062,0)))^(1/10)-1)*100)</f>
        <v>4.395436004185771</v>
      </c>
      <c r="W253" s="106">
        <f>IF(OR(U253&lt;=0,U253="n/a",V253&lt;=0,V253="n/a"),"n/a",U253/V253)</f>
        <v>0.82195256575684061</v>
      </c>
      <c r="X253" s="107">
        <f>IF(OR(AJ253&lt;=0,AJ253="n/a",U253&lt;=0,U253="n/a"),"n/a",U253/AJ253)</f>
        <v>0.38029893697478839</v>
      </c>
      <c r="Y253" s="165"/>
      <c r="Z253" s="101">
        <f>IF(OR(AC253&lt;0.01,AC253="n/a"),"n/a",M253/AC253*100)</f>
        <v>31.761786600496279</v>
      </c>
      <c r="AA253" s="109">
        <f>IF(OR(AC253&lt;0.01,AC253="n/a"),"n/a",I253/AC253)</f>
        <v>10.287841191066997</v>
      </c>
      <c r="AB253" s="71">
        <v>12</v>
      </c>
      <c r="AC253" s="100">
        <v>4.03</v>
      </c>
      <c r="AD253" s="100" t="s">
        <v>142</v>
      </c>
      <c r="AE253" s="100">
        <v>2.17</v>
      </c>
      <c r="AF253" s="100" t="s">
        <v>142</v>
      </c>
      <c r="AG253" s="100">
        <v>29.599999999999998</v>
      </c>
      <c r="AH253" s="100">
        <v>12.6</v>
      </c>
      <c r="AI253" s="100">
        <v>3.94</v>
      </c>
      <c r="AJ253" s="100">
        <v>9.5</v>
      </c>
      <c r="AK253" s="100" t="s">
        <v>142</v>
      </c>
      <c r="AL253" s="100">
        <v>817.01</v>
      </c>
      <c r="AM253" s="100">
        <v>2.5700000000000003</v>
      </c>
      <c r="AN253" s="100" t="s">
        <v>142</v>
      </c>
      <c r="AO253" s="110">
        <f>IF(U253="n/a","n/a",IF(AA253&lt;0,"n/a",IF(AA253="n/a","n/a",J253+U253-AA253)))</f>
        <v>-3.5876882169652147</v>
      </c>
      <c r="AP253" s="111">
        <f>IF(U253="n/a","n/a",J253+U253)</f>
        <v>6.7001529741017825</v>
      </c>
      <c r="AQ253" s="112" t="str">
        <f>IF(OR(AC253&lt;0.01,AC253="n/a",AF253="n/a"),"n/a",(I253/SQRT(22.5*AC253*(I253/AF253))-1)*100)</f>
        <v>n/a</v>
      </c>
      <c r="AR253" s="101">
        <f>INDEX(Historical!$C$7:$C$1063,MATCH(B253,Historical!$B$7:$B$1063,0))*IF(AH253="n/a",1.03,IF(AH253&lt;0,1.01,IF(AH253&gt;10,1.1,(1+AH253/100))))</f>
        <v>1.353</v>
      </c>
      <c r="AS253" s="109">
        <f>IF($AI253="n/a",1.03*AR253,IF($AI253&lt;0,1.01*AR253,IF($AI253&gt;10,1.1*AR253,(1+$AI253/100)*AR253)))</f>
        <v>1.4063082</v>
      </c>
      <c r="AT253" s="109">
        <f>IF($AK253="n/a",1.03*AS253,IF($AK253&lt;0,1.01*AS253,IF($AK253&gt;10,1.1*AS253,(1+$AK253/100)*AS253)))</f>
        <v>1.448497446</v>
      </c>
      <c r="AU253" s="109">
        <f>IF($AK253="n/a",1.03*AT253,IF($AK253&lt;0,1.01*AT253,IF($AK253&gt;10,1.1*AT253,(1+$AK253/100)*AT253)))</f>
        <v>1.4919523693800001</v>
      </c>
      <c r="AV253" s="109">
        <f>IF($AK253="n/a",1.03*AU253,IF($AK253&lt;0,1.01*AU253,IF($AK253&gt;10,1.1*AU253,(1+$AK253/100)*AU253)))</f>
        <v>1.5367109404614001</v>
      </c>
      <c r="AW253" s="109">
        <f>SUM(AR253:AV253)</f>
        <v>7.2364689558413993</v>
      </c>
      <c r="AX253" s="113">
        <f>AW253/I253*100</f>
        <v>17.454097819202602</v>
      </c>
      <c r="AY253" s="100">
        <v>0.65</v>
      </c>
      <c r="AZ253" s="100">
        <v>68.400000000000006</v>
      </c>
      <c r="BA253" s="100">
        <v>-1.8900000000000001</v>
      </c>
      <c r="BB253" s="100">
        <v>8.4699999999999989</v>
      </c>
      <c r="BC253" s="100">
        <v>24.14</v>
      </c>
      <c r="BE253" s="12">
        <v>2011</v>
      </c>
      <c r="BF253" s="12">
        <f>IF(BE253&gt;2020,0,IF(BE253&gt;2008,1,IF(BE253&gt;2001,2,IF(BE253&gt;1990,3,IF(BE253&gt;1980,4,IF(BE253&gt;1973,5,IF(BE253&gt;1970,6,IF(BE253&gt;1960,7,IF(BE253&gt;1958,8,IF(BE253&gt;1953,9,10))))))))))</f>
        <v>1</v>
      </c>
      <c r="BG253" s="100">
        <v>1.32</v>
      </c>
      <c r="BH253" t="s">
        <v>121</v>
      </c>
      <c r="BI253" t="s">
        <v>122</v>
      </c>
    </row>
    <row r="254" spans="1:61" ht="11.25" customHeight="1" x14ac:dyDescent="0.2">
      <c r="A254" s="149" t="s">
        <v>836</v>
      </c>
      <c r="B254" s="55" t="s">
        <v>837</v>
      </c>
      <c r="C254" s="156" t="s">
        <v>134</v>
      </c>
      <c r="D254" s="98" t="s">
        <v>157</v>
      </c>
      <c r="E254" s="157">
        <v>15</v>
      </c>
      <c r="F254" s="2">
        <v>319</v>
      </c>
      <c r="G254" s="2" t="s">
        <v>146</v>
      </c>
      <c r="H254" s="2" t="s">
        <v>146</v>
      </c>
      <c r="I254" s="100">
        <v>56.5</v>
      </c>
      <c r="J254" s="101">
        <f>(M254/I254)*100</f>
        <v>2.8318584070796464</v>
      </c>
      <c r="K254" s="104">
        <v>0.4</v>
      </c>
      <c r="L254" s="2">
        <v>4</v>
      </c>
      <c r="M254" s="28">
        <f>K254*L254</f>
        <v>1.6</v>
      </c>
      <c r="N254" s="2" t="s">
        <v>209</v>
      </c>
      <c r="O254" s="104">
        <v>0.37</v>
      </c>
      <c r="P254" s="158">
        <v>45930</v>
      </c>
      <c r="Q254" s="158">
        <v>45945</v>
      </c>
      <c r="R254" s="28">
        <f>(K254-O254)/O254*100</f>
        <v>8.1081081081081159</v>
      </c>
      <c r="S254" s="105">
        <f>IF(INDEX(Historical!$D$7:$D1289,MATCH(B254,Historical!$B$7:$B$1062,0))=0,"n/a",(INDEX(Historical!$C$7:$C$1062,MATCH(B254,Historical!$B$7:$B$1062,0))/INDEX(Historical!$D$7:$D$1062,MATCH(B254,Historical!$B$7:$B$1062,0))-1)*100)</f>
        <v>6.3380281690140983</v>
      </c>
      <c r="T254" s="105">
        <f>IF(INDEX(Historical!$F$7:$F$1062,MATCH(B254,Historical!$B$7:$B$1062,0))=0,"n/a",((INDEX(Historical!$C$7:$C$1062,MATCH(B254,Historical!$B$7:$B$1062,0))/INDEX(Historical!$F$7:$F$1062,MATCH(B254,Historical!$B$7:$B$1062,0)))^(1/3)-1)*100)</f>
        <v>7.0756234960595465</v>
      </c>
      <c r="U254" s="105">
        <f>IF(INDEX(Historical!$H$7:$H$1062,MATCH(B254,Historical!$B$7:$B$1062,0))=0,"n/a",((INDEX(Historical!$C$7:$C$1062,MATCH(B254,Historical!$B$7:$B$1062,0))/INDEX(Historical!$H$7:$H$1062,MATCH(B254,Historical!$B$7:$B$1062,0)))^(1/5)-1)*100)</f>
        <v>7.5369041763783562</v>
      </c>
      <c r="V254" s="105">
        <f>IF(INDEX(Historical!$M$7:$M$1062,MATCH(B254,Historical!$B$7:$B$1062,0))=0,"n/a",((INDEX(Historical!$C$7:$C$1062,MATCH(B254,Historical!$B$7:$B$1062,0))/INDEX(Historical!$M$7:$M$1062,MATCH(B254,Historical!$B$7:$B$1062,0)))^(1/10)-1)*100)</f>
        <v>11.249318792202034</v>
      </c>
      <c r="W254" s="106">
        <f>IF(OR(U254&lt;=0,U254="n/a",V254&lt;=0,V254="n/a"),"n/a",U254/V254)</f>
        <v>0.66998760685872794</v>
      </c>
      <c r="X254" s="107">
        <f>IF(OR(AJ254&lt;=0,AJ254="n/a",U254&lt;=0,U254="n/a"),"n/a",U254/AJ254)</f>
        <v>0.53605292861865972</v>
      </c>
      <c r="Z254" s="101">
        <f>IF(OR(AC254&lt;0.01,AC254="n/a"),"n/a",M254/AC254*100)</f>
        <v>54.421768707482997</v>
      </c>
      <c r="AA254" s="109">
        <f>IF(OR(AC254&lt;0.01,AC254="n/a"),"n/a",I254/AC254)</f>
        <v>19.217687074829932</v>
      </c>
      <c r="AB254" s="71">
        <v>12</v>
      </c>
      <c r="AC254" s="100">
        <v>2.94</v>
      </c>
      <c r="AD254" s="100">
        <v>0.74</v>
      </c>
      <c r="AE254" s="100">
        <v>3.34</v>
      </c>
      <c r="AF254" s="100">
        <v>1.59</v>
      </c>
      <c r="AG254" s="100">
        <v>8.4500000000000011</v>
      </c>
      <c r="AH254" s="100">
        <v>-13.120000000000001</v>
      </c>
      <c r="AI254" s="100">
        <v>60.929999999999993</v>
      </c>
      <c r="AJ254" s="100">
        <v>14.06</v>
      </c>
      <c r="AK254" s="100">
        <v>15.45</v>
      </c>
      <c r="AL254" s="100">
        <v>51210</v>
      </c>
      <c r="AM254" s="100">
        <v>0.45999999999999996</v>
      </c>
      <c r="AN254" s="100">
        <v>0.65</v>
      </c>
      <c r="AO254" s="110">
        <f>IF(U254="n/a","n/a",IF(AA254&lt;0,"n/a",IF(AA254="n/a","n/a",J254+U254-AA254)))</f>
        <v>-8.84892449137193</v>
      </c>
      <c r="AP254" s="111">
        <f>IF(U254="n/a","n/a",J254+U254)</f>
        <v>10.368762583458002</v>
      </c>
      <c r="AQ254" s="112">
        <f>IF(OR(AC254&lt;0.01,AC254="n/a",AF254="n/a"),"n/a",(I254/SQRT(22.5*AC254*(I254/AF254))-1)*100)</f>
        <v>16.535397481680004</v>
      </c>
      <c r="AR254" s="101">
        <f>INDEX(Historical!$C$7:$C$1063,MATCH(B254,Historical!$B$7:$B$1063,0))*IF(AH254="n/a",1.03,IF(AH254&lt;0,1.01,IF(AH254&gt;10,1.1,(1+AH254/100))))</f>
        <v>1.5251000000000001</v>
      </c>
      <c r="AS254" s="109">
        <f>IF($AI254="n/a",1.03*AR254,IF($AI254&lt;0,1.01*AR254,IF($AI254&gt;10,1.1*AR254,(1+$AI254/100)*AR254)))</f>
        <v>1.6776100000000003</v>
      </c>
      <c r="AT254" s="109">
        <f>IF($AK254="n/a",1.03*AS254,IF($AK254&lt;0,1.01*AS254,IF($AK254&gt;10,1.1*AS254,(1+$AK254/100)*AS254)))</f>
        <v>1.8453710000000005</v>
      </c>
      <c r="AU254" s="109">
        <f>IF($AK254="n/a",1.03*AT254,IF($AK254&lt;0,1.01*AT254,IF($AK254&gt;10,1.1*AT254,(1+$AK254/100)*AT254)))</f>
        <v>2.0299081000000005</v>
      </c>
      <c r="AV254" s="109">
        <f>IF($AK254="n/a",1.03*AU254,IF($AK254&lt;0,1.01*AU254,IF($AK254&gt;10,1.1*AU254,(1+$AK254/100)*AU254)))</f>
        <v>2.2328989100000007</v>
      </c>
      <c r="AW254" s="109">
        <f>SUM(AR254:AV254)</f>
        <v>9.3108880100000029</v>
      </c>
      <c r="AX254" s="113">
        <f>AW254/I254*100</f>
        <v>16.479447805309739</v>
      </c>
      <c r="AY254" s="100">
        <v>0.93</v>
      </c>
      <c r="AZ254" s="100">
        <v>41.089999999999996</v>
      </c>
      <c r="BA254" s="100">
        <v>-5.04</v>
      </c>
      <c r="BB254" s="100">
        <v>3.61</v>
      </c>
      <c r="BC254" s="100">
        <v>14.89</v>
      </c>
      <c r="BE254" s="12">
        <v>2011</v>
      </c>
      <c r="BF254" s="12">
        <f>IF(BE254&gt;2020,0,IF(BE254&gt;2008,1,IF(BE254&gt;2001,2,IF(BE254&gt;1990,3,IF(BE254&gt;1980,4,IF(BE254&gt;1973,5,IF(BE254&gt;1970,6,IF(BE254&gt;1960,7,IF(BE254&gt;1958,8,IF(BE254&gt;1953,9,10))))))))))</f>
        <v>1</v>
      </c>
      <c r="BG254" s="100">
        <v>0.91999999999999993</v>
      </c>
      <c r="BH254" t="s">
        <v>121</v>
      </c>
      <c r="BI254" t="s">
        <v>122</v>
      </c>
    </row>
    <row r="255" spans="1:61" ht="11.25" customHeight="1" x14ac:dyDescent="0.2">
      <c r="A255" s="123" t="s">
        <v>838</v>
      </c>
      <c r="B255" s="55" t="s">
        <v>839</v>
      </c>
      <c r="C255" s="156" t="s">
        <v>116</v>
      </c>
      <c r="D255" s="98" t="s">
        <v>840</v>
      </c>
      <c r="E255" s="157">
        <v>14</v>
      </c>
      <c r="F255" s="2">
        <v>405</v>
      </c>
      <c r="G255" s="2" t="s">
        <v>146</v>
      </c>
      <c r="H255" s="2" t="s">
        <v>146</v>
      </c>
      <c r="I255" s="100">
        <v>1729.69</v>
      </c>
      <c r="J255" s="101">
        <f>(M255/I255)*100</f>
        <v>0.20812978048089539</v>
      </c>
      <c r="K255" s="104">
        <v>0.9</v>
      </c>
      <c r="L255" s="71">
        <v>4</v>
      </c>
      <c r="M255" s="28">
        <f>K255*L255</f>
        <v>3.6</v>
      </c>
      <c r="N255" s="103" t="s">
        <v>670</v>
      </c>
      <c r="O255" s="104">
        <v>0.8</v>
      </c>
      <c r="P255" s="158">
        <v>46247</v>
      </c>
      <c r="Q255" s="158">
        <v>46258</v>
      </c>
      <c r="R255" s="28">
        <f>(K255-O255)/O255*100</f>
        <v>12.499999999999996</v>
      </c>
      <c r="S255" s="105">
        <f>IF(INDEX(Historical!$D$7:$D1290,MATCH(B255,Historical!$B$7:$B$1062,0))=0,"n/a",(INDEX(Historical!$C$7:$C$1062,MATCH(B255,Historical!$B$7:$B$1062,0))/INDEX(Historical!$D$7:$D$1062,MATCH(B255,Historical!$B$7:$B$1062,0))-1)*100)</f>
        <v>62.5</v>
      </c>
      <c r="T255" s="105">
        <f>IF(INDEX(Historical!$F$7:$F$1062,MATCH(B255,Historical!$B$7:$B$1062,0))=0,"n/a",((INDEX(Historical!$C$7:$C$1062,MATCH(B255,Historical!$B$7:$B$1062,0))/INDEX(Historical!$F$7:$F$1062,MATCH(B255,Historical!$B$7:$B$1062,0)))^(1/3)-1)*100)</f>
        <v>51.570794858514788</v>
      </c>
      <c r="U255" s="105">
        <f>IF(INDEX(Historical!$H$7:$H$1062,MATCH(B255,Historical!$B$7:$B$1062,0))=0,"n/a",((INDEX(Historical!$C$7:$C$1062,MATCH(B255,Historical!$B$7:$B$1062,0))/INDEX(Historical!$H$7:$H$1062,MATCH(B255,Historical!$B$7:$B$1062,0)))^(1/5)-1)*100)</f>
        <v>35.621685124104175</v>
      </c>
      <c r="V255" s="105">
        <f>IF(INDEX(Historical!$M$7:$M$1062,MATCH(B255,Historical!$B$7:$B$1062,0))=0,"n/a",((INDEX(Historical!$C$7:$C$1062,MATCH(B255,Historical!$B$7:$B$1062,0))/INDEX(Historical!$M$7:$M$1062,MATCH(B255,Historical!$B$7:$B$1062,0)))^(1/10)-1)*100)</f>
        <v>22.80313679961985</v>
      </c>
      <c r="W255" s="106">
        <f>IF(OR(U255&lt;=0,U255="n/a",V255&lt;=0,V255="n/a"),"n/a",U255/V255)</f>
        <v>1.5621396931977369</v>
      </c>
      <c r="X255" s="107">
        <f>IF(OR(AJ255&lt;=0,AJ255="n/a",U255&lt;=0,U255="n/a"),"n/a",U255/AJ255)</f>
        <v>0.74444483017981555</v>
      </c>
      <c r="Y255" s="123"/>
      <c r="Z255" s="101">
        <f>IF(OR(AC255&lt;0.01,AC255="n/a"),"n/a",M255/AC255*100)</f>
        <v>8.8560885608856097</v>
      </c>
      <c r="AA255" s="109">
        <f>IF(OR(AC255&lt;0.01,AC255="n/a"),"n/a",I255/AC255)</f>
        <v>42.55079950799508</v>
      </c>
      <c r="AB255" s="71">
        <v>12</v>
      </c>
      <c r="AC255" s="100">
        <v>40.65</v>
      </c>
      <c r="AD255" s="100">
        <v>0.76</v>
      </c>
      <c r="AE255" s="100">
        <v>5.42</v>
      </c>
      <c r="AF255" s="100">
        <v>18.920000000000002</v>
      </c>
      <c r="AG255" s="100">
        <v>55.289999999999992</v>
      </c>
      <c r="AH255" s="100">
        <v>69.569999999999993</v>
      </c>
      <c r="AI255" s="100">
        <v>22.61</v>
      </c>
      <c r="AJ255" s="100">
        <v>47.85</v>
      </c>
      <c r="AK255" s="100">
        <v>37.730000000000004</v>
      </c>
      <c r="AL255" s="100">
        <v>60880</v>
      </c>
      <c r="AM255" s="100">
        <v>1.23</v>
      </c>
      <c r="AN255" s="100">
        <v>0.11</v>
      </c>
      <c r="AO255" s="110">
        <f>IF(U255="n/a","n/a",IF(AA255&lt;0,"n/a",IF(AA255="n/a","n/a",J255+U255-AA255)))</f>
        <v>-6.7209846034100096</v>
      </c>
      <c r="AP255" s="111">
        <f>IF(U255="n/a","n/a",J255+U255)</f>
        <v>35.829814904585071</v>
      </c>
      <c r="AQ255" s="112">
        <f>IF(OR(AC255&lt;0.01,AC255="n/a",AF255="n/a"),"n/a",(I255/SQRT(22.5*AC255*(I255/AF255))-1)*100)</f>
        <v>498.16799078195305</v>
      </c>
      <c r="AR255" s="101">
        <f>INDEX(Historical!$C$7:$C$1063,MATCH(B255,Historical!$B$7:$B$1063,0))*IF(AH255="n/a",1.03,IF(AH255&lt;0,1.01,IF(AH255&gt;10,1.1,(1+AH255/100))))</f>
        <v>2.145</v>
      </c>
      <c r="AS255" s="109">
        <f>IF($AI255="n/a",1.03*AR255,IF($AI255&lt;0,1.01*AR255,IF($AI255&gt;10,1.1*AR255,(1+$AI255/100)*AR255)))</f>
        <v>2.3595000000000002</v>
      </c>
      <c r="AT255" s="109">
        <f>IF($AK255="n/a",1.03*AS255,IF($AK255&lt;0,1.01*AS255,IF($AK255&gt;10,1.1*AS255,(1+$AK255/100)*AS255)))</f>
        <v>2.5954500000000005</v>
      </c>
      <c r="AU255" s="109">
        <f>IF($AK255="n/a",1.03*AT255,IF($AK255&lt;0,1.01*AT255,IF($AK255&gt;10,1.1*AT255,(1+$AK255/100)*AT255)))</f>
        <v>2.8549950000000006</v>
      </c>
      <c r="AV255" s="109">
        <f>IF($AK255="n/a",1.03*AU255,IF($AK255&lt;0,1.01*AU255,IF($AK255&gt;10,1.1*AU255,(1+$AK255/100)*AU255)))</f>
        <v>3.1404945000000009</v>
      </c>
      <c r="AW255" s="109">
        <f>SUM(AR255:AV255)</f>
        <v>13.095439500000003</v>
      </c>
      <c r="AX255" s="113">
        <f>AW255/I255*100</f>
        <v>0.75709748567662427</v>
      </c>
      <c r="AY255" s="100">
        <v>1.7</v>
      </c>
      <c r="AZ255" s="100">
        <v>163.69</v>
      </c>
      <c r="BA255" s="100">
        <v>-16.600000000000001</v>
      </c>
      <c r="BB255" s="100">
        <v>-4.84</v>
      </c>
      <c r="BC255" s="100">
        <v>23.72</v>
      </c>
      <c r="BE255" s="12">
        <v>2013</v>
      </c>
      <c r="BF255" s="12">
        <f>IF(BE255&gt;2020,0,IF(BE255&gt;2008,1,IF(BE255&gt;2001,2,IF(BE255&gt;1990,3,IF(BE255&gt;1980,4,IF(BE255&gt;1973,5,IF(BE255&gt;1970,6,IF(BE255&gt;1960,7,IF(BE255&gt;1958,8,IF(BE255&gt;1953,9,10))))))))))</f>
        <v>1</v>
      </c>
      <c r="BG255" s="100">
        <v>21.17</v>
      </c>
      <c r="BH255" t="s">
        <v>121</v>
      </c>
      <c r="BI255" t="s">
        <v>122</v>
      </c>
    </row>
    <row r="256" spans="1:61" ht="11.25" customHeight="1" x14ac:dyDescent="0.2">
      <c r="A256" s="123" t="s">
        <v>843</v>
      </c>
      <c r="B256" s="55" t="s">
        <v>844</v>
      </c>
      <c r="C256" s="156" t="s">
        <v>134</v>
      </c>
      <c r="D256" s="98" t="s">
        <v>157</v>
      </c>
      <c r="E256" s="157">
        <v>21</v>
      </c>
      <c r="F256" s="2">
        <v>203</v>
      </c>
      <c r="G256" s="2" t="s">
        <v>146</v>
      </c>
      <c r="H256" s="2" t="s">
        <v>146</v>
      </c>
      <c r="I256" s="100">
        <v>33.36</v>
      </c>
      <c r="J256" s="101">
        <f>(M256/I256)*100</f>
        <v>2.7577937649880098</v>
      </c>
      <c r="K256" s="104">
        <v>0.23</v>
      </c>
      <c r="L256" s="71">
        <v>4</v>
      </c>
      <c r="M256" s="28">
        <f>K256*L256</f>
        <v>0.92</v>
      </c>
      <c r="N256" s="103" t="s">
        <v>433</v>
      </c>
      <c r="O256" s="104">
        <v>0.22750000000000001</v>
      </c>
      <c r="P256" s="158">
        <v>46020</v>
      </c>
      <c r="Q256" s="158">
        <v>46042</v>
      </c>
      <c r="R256" s="28">
        <f>(K256-O256)/O256*100</f>
        <v>1.0989010989010999</v>
      </c>
      <c r="S256" s="105">
        <f>IF(INDEX(Historical!$D$7:$D1292,MATCH(B256,Historical!$B$7:$B$1062,0))=0,"n/a",(INDEX(Historical!$C$7:$C$1062,MATCH(B256,Historical!$B$7:$B$1062,0))/INDEX(Historical!$D$7:$D$1062,MATCH(B256,Historical!$B$7:$B$1062,0))-1)*100)</f>
        <v>1.134751773049647</v>
      </c>
      <c r="T256" s="105">
        <f>IF(INDEX(Historical!$F$7:$F$1062,MATCH(B256,Historical!$B$7:$B$1062,0))=0,"n/a",((INDEX(Historical!$C$7:$C$1062,MATCH(B256,Historical!$B$7:$B$1062,0))/INDEX(Historical!$F$7:$F$1062,MATCH(B256,Historical!$B$7:$B$1062,0)))^(1/3)-1)*100)</f>
        <v>4.5446099725697131</v>
      </c>
      <c r="U256" s="105">
        <f>IF(INDEX(Historical!$H$7:$H$1062,MATCH(B256,Historical!$B$7:$B$1062,0))=0,"n/a",((INDEX(Historical!$C$7:$C$1062,MATCH(B256,Historical!$B$7:$B$1062,0))/INDEX(Historical!$H$7:$H$1062,MATCH(B256,Historical!$B$7:$B$1062,0)))^(1/5)-1)*100)</f>
        <v>6.5165857489335677</v>
      </c>
      <c r="V256" s="105">
        <f>IF(INDEX(Historical!$M$7:$M$1062,MATCH(B256,Historical!$B$7:$B$1062,0))=0,"n/a",((INDEX(Historical!$C$7:$C$1062,MATCH(B256,Historical!$B$7:$B$1062,0))/INDEX(Historical!$M$7:$M$1062,MATCH(B256,Historical!$B$7:$B$1062,0)))^(1/10)-1)*100)</f>
        <v>7.5605733922199381</v>
      </c>
      <c r="W256" s="106">
        <f>IF(OR(U256&lt;=0,U256="n/a",V256&lt;=0,V256="n/a"),"n/a",U256/V256)</f>
        <v>0.86191686937915768</v>
      </c>
      <c r="X256" s="107">
        <f>IF(OR(AJ256&lt;=0,AJ256="n/a",U256&lt;=0,U256="n/a"),"n/a",U256/AJ256)</f>
        <v>1.0648015929630013</v>
      </c>
      <c r="Y256" s="123"/>
      <c r="Z256" s="101">
        <f>IF(OR(AC256&lt;0.01,AC256="n/a"),"n/a",M256/AC256*100)</f>
        <v>31.724137931034484</v>
      </c>
      <c r="AA256" s="109">
        <f>IF(OR(AC256&lt;0.01,AC256="n/a"),"n/a",I256/AC256)</f>
        <v>11.50344827586207</v>
      </c>
      <c r="AB256" s="71">
        <v>12</v>
      </c>
      <c r="AC256" s="100">
        <v>2.9</v>
      </c>
      <c r="AD256" s="100" t="s">
        <v>142</v>
      </c>
      <c r="AE256" s="100">
        <v>2.35</v>
      </c>
      <c r="AF256" s="100">
        <v>1.1299999999999999</v>
      </c>
      <c r="AG256" s="100">
        <v>10.75</v>
      </c>
      <c r="AH256" s="100">
        <v>26.200000000000003</v>
      </c>
      <c r="AI256" s="100">
        <v>3.91</v>
      </c>
      <c r="AJ256" s="100">
        <v>6.12</v>
      </c>
      <c r="AK256" s="100" t="s">
        <v>142</v>
      </c>
      <c r="AL256" s="100">
        <v>459.48</v>
      </c>
      <c r="AM256" s="100">
        <v>3.18</v>
      </c>
      <c r="AN256" s="100">
        <v>0.56999999999999995</v>
      </c>
      <c r="AO256" s="110">
        <f>IF(U256="n/a","n/a",IF(AA256&lt;0,"n/a",IF(AA256="n/a","n/a",J256+U256-AA256)))</f>
        <v>-2.2290687619404927</v>
      </c>
      <c r="AP256" s="111">
        <f>IF(U256="n/a","n/a",J256+U256)</f>
        <v>9.274379513921577</v>
      </c>
      <c r="AQ256" s="112">
        <f>IF(OR(AC256&lt;0.01,AC256="n/a",AF256="n/a"),"n/a",(I256/SQRT(22.5*AC256*(I256/AF256))-1)*100)</f>
        <v>-23.991531022379885</v>
      </c>
      <c r="AR256" s="101">
        <f>INDEX(Historical!$C$7:$C$1063,MATCH(B256,Historical!$B$7:$B$1063,0))*IF(AH256="n/a",1.03,IF(AH256&lt;0,1.01,IF(AH256&gt;10,1.1,(1+AH256/100))))</f>
        <v>0.98037500000000011</v>
      </c>
      <c r="AS256" s="109">
        <f>IF($AI256="n/a",1.03*AR256,IF($AI256&lt;0,1.01*AR256,IF($AI256&gt;10,1.1*AR256,(1+$AI256/100)*AR256)))</f>
        <v>1.0187076625</v>
      </c>
      <c r="AT256" s="109">
        <f>IF($AK256="n/a",1.03*AS256,IF($AK256&lt;0,1.01*AS256,IF($AK256&gt;10,1.1*AS256,(1+$AK256/100)*AS256)))</f>
        <v>1.049268892375</v>
      </c>
      <c r="AU256" s="109">
        <f>IF($AK256="n/a",1.03*AT256,IF($AK256&lt;0,1.01*AT256,IF($AK256&gt;10,1.1*AT256,(1+$AK256/100)*AT256)))</f>
        <v>1.08074695914625</v>
      </c>
      <c r="AV256" s="109">
        <f>IF($AK256="n/a",1.03*AU256,IF($AK256&lt;0,1.01*AU256,IF($AK256&gt;10,1.1*AU256,(1+$AK256/100)*AU256)))</f>
        <v>1.1131693679206376</v>
      </c>
      <c r="AW256" s="109">
        <f>SUM(AR256:AV256)</f>
        <v>5.2422678819418884</v>
      </c>
      <c r="AX256" s="113">
        <f>AW256/I256*100</f>
        <v>15.714232260017653</v>
      </c>
      <c r="AY256" s="100">
        <v>0.8</v>
      </c>
      <c r="AZ256" s="100">
        <v>46.51</v>
      </c>
      <c r="BA256" s="100">
        <v>-7.1800000000000006</v>
      </c>
      <c r="BB256" s="100">
        <v>12.370000000000001</v>
      </c>
      <c r="BC256" s="100">
        <v>24.44</v>
      </c>
      <c r="BE256" s="12">
        <v>2005</v>
      </c>
      <c r="BF256" s="12">
        <f>IF(BE256&gt;2020,0,IF(BE256&gt;2008,1,IF(BE256&gt;2001,2,IF(BE256&gt;1990,3,IF(BE256&gt;1980,4,IF(BE256&gt;1973,5,IF(BE256&gt;1970,6,IF(BE256&gt;1960,7,IF(BE256&gt;1958,8,IF(BE256&gt;1953,9,10))))))))))</f>
        <v>2</v>
      </c>
      <c r="BG256" s="100">
        <v>1.1499999999999999</v>
      </c>
      <c r="BH256" t="s">
        <v>121</v>
      </c>
      <c r="BI256" t="s">
        <v>122</v>
      </c>
    </row>
    <row r="257" spans="1:61" ht="11.25" customHeight="1" x14ac:dyDescent="0.2">
      <c r="A257" s="123" t="s">
        <v>845</v>
      </c>
      <c r="B257" s="55" t="s">
        <v>846</v>
      </c>
      <c r="C257" s="156" t="s">
        <v>134</v>
      </c>
      <c r="D257" s="98" t="s">
        <v>157</v>
      </c>
      <c r="E257" s="157">
        <v>16</v>
      </c>
      <c r="F257" s="2">
        <v>310</v>
      </c>
      <c r="G257" s="2" t="s">
        <v>146</v>
      </c>
      <c r="H257" s="2" t="s">
        <v>146</v>
      </c>
      <c r="I257" s="100">
        <v>52.09</v>
      </c>
      <c r="J257" s="101">
        <f>(M257/I257)*100</f>
        <v>1.9965444423113841</v>
      </c>
      <c r="K257" s="104">
        <v>0.26</v>
      </c>
      <c r="L257" s="71">
        <v>4</v>
      </c>
      <c r="M257" s="28">
        <f>K257*L257</f>
        <v>1.04</v>
      </c>
      <c r="N257" s="103" t="s">
        <v>339</v>
      </c>
      <c r="O257" s="104">
        <v>0.25</v>
      </c>
      <c r="P257" s="158">
        <v>46252</v>
      </c>
      <c r="Q257" s="158">
        <v>46266</v>
      </c>
      <c r="R257" s="28">
        <f>(K257-O257)/O257*100</f>
        <v>4.0000000000000036</v>
      </c>
      <c r="S257" s="105">
        <f>IF(INDEX(Historical!$D$7:$D1293,MATCH(B257,Historical!$B$7:$B$1062,0))=0,"n/a",(INDEX(Historical!$C$7:$C$1062,MATCH(B257,Historical!$B$7:$B$1062,0))/INDEX(Historical!$D$7:$D$1062,MATCH(B257,Historical!$B$7:$B$1062,0))-1)*100)</f>
        <v>4.2553191489361764</v>
      </c>
      <c r="T257" s="105">
        <f>IF(INDEX(Historical!$F$7:$F$1062,MATCH(B257,Historical!$B$7:$B$1062,0))=0,"n/a",((INDEX(Historical!$C$7:$C$1062,MATCH(B257,Historical!$B$7:$B$1062,0))/INDEX(Historical!$F$7:$F$1062,MATCH(B257,Historical!$B$7:$B$1062,0)))^(1/3)-1)*100)</f>
        <v>2.8792656052861521</v>
      </c>
      <c r="U257" s="105">
        <f>IF(INDEX(Historical!$H$7:$H$1062,MATCH(B257,Historical!$B$7:$B$1062,0))=0,"n/a",((INDEX(Historical!$C$7:$C$1062,MATCH(B257,Historical!$B$7:$B$1062,0))/INDEX(Historical!$H$7:$H$1062,MATCH(B257,Historical!$B$7:$B$1062,0)))^(1/5)-1)*100)</f>
        <v>3.8838918325118765</v>
      </c>
      <c r="V257" s="105">
        <f>IF(INDEX(Historical!$M$7:$M$1062,MATCH(B257,Historical!$B$7:$B$1062,0))=0,"n/a",((INDEX(Historical!$C$7:$C$1062,MATCH(B257,Historical!$B$7:$B$1062,0))/INDEX(Historical!$M$7:$M$1062,MATCH(B257,Historical!$B$7:$B$1062,0)))^(1/10)-1)*100)</f>
        <v>5.2052484706535562</v>
      </c>
      <c r="W257" s="106">
        <f>IF(OR(U257&lt;=0,U257="n/a",V257&lt;=0,V257="n/a"),"n/a",U257/V257)</f>
        <v>0.74614917124681002</v>
      </c>
      <c r="X257" s="107">
        <f>IF(OR(AJ257&lt;=0,AJ257="n/a",U257&lt;=0,U257="n/a"),"n/a",U257/AJ257)</f>
        <v>0.53868125277557233</v>
      </c>
      <c r="Y257" s="162"/>
      <c r="Z257" s="101">
        <f>IF(OR(AC257&lt;0.01,AC257="n/a"),"n/a",M257/AC257*100)</f>
        <v>25.870646766169159</v>
      </c>
      <c r="AA257" s="109">
        <f>IF(OR(AC257&lt;0.01,AC257="n/a"),"n/a",I257/AC257)</f>
        <v>12.957711442786072</v>
      </c>
      <c r="AB257" s="71">
        <v>12</v>
      </c>
      <c r="AC257" s="100">
        <v>4.0199999999999996</v>
      </c>
      <c r="AD257" s="100" t="s">
        <v>142</v>
      </c>
      <c r="AE257" s="100">
        <v>2.74</v>
      </c>
      <c r="AF257" s="100">
        <v>1.26</v>
      </c>
      <c r="AG257" s="100">
        <v>10.050000000000001</v>
      </c>
      <c r="AH257" s="100">
        <v>15.52</v>
      </c>
      <c r="AI257" s="100">
        <v>11.690000000000001</v>
      </c>
      <c r="AJ257" s="100">
        <v>7.21</v>
      </c>
      <c r="AK257" s="100" t="s">
        <v>142</v>
      </c>
      <c r="AL257" s="100">
        <v>1390</v>
      </c>
      <c r="AM257" s="100">
        <v>10.17</v>
      </c>
      <c r="AN257" s="100">
        <v>0.43</v>
      </c>
      <c r="AO257" s="110">
        <f>IF(U257="n/a","n/a",IF(AA257&lt;0,"n/a",IF(AA257="n/a","n/a",J257+U257-AA257)))</f>
        <v>-7.0772751679628119</v>
      </c>
      <c r="AP257" s="111">
        <f>IF(U257="n/a","n/a",J257+U257)</f>
        <v>5.8804362748232606</v>
      </c>
      <c r="AQ257" s="112">
        <f>IF(OR(AC257&lt;0.01,AC257="n/a",AF257="n/a"),"n/a",(I257/SQRT(22.5*AC257*(I257/AF257))-1)*100)</f>
        <v>-14.815973281605189</v>
      </c>
      <c r="AR257" s="101">
        <f>INDEX(Historical!$C$7:$C$1063,MATCH(B257,Historical!$B$7:$B$1063,0))*IF(AH257="n/a",1.03,IF(AH257&lt;0,1.01,IF(AH257&gt;10,1.1,(1+AH257/100))))</f>
        <v>1.0780000000000001</v>
      </c>
      <c r="AS257" s="109">
        <f>IF($AI257="n/a",1.03*AR257,IF($AI257&lt;0,1.01*AR257,IF($AI257&gt;10,1.1*AR257,(1+$AI257/100)*AR257)))</f>
        <v>1.1858000000000002</v>
      </c>
      <c r="AT257" s="109">
        <f>IF($AK257="n/a",1.03*AS257,IF($AK257&lt;0,1.01*AS257,IF($AK257&gt;10,1.1*AS257,(1+$AK257/100)*AS257)))</f>
        <v>1.2213740000000002</v>
      </c>
      <c r="AU257" s="109">
        <f>IF($AK257="n/a",1.03*AT257,IF($AK257&lt;0,1.01*AT257,IF($AK257&gt;10,1.1*AT257,(1+$AK257/100)*AT257)))</f>
        <v>1.2580152200000003</v>
      </c>
      <c r="AV257" s="109">
        <f>IF($AK257="n/a",1.03*AU257,IF($AK257&lt;0,1.01*AU257,IF($AK257&gt;10,1.1*AU257,(1+$AK257/100)*AU257)))</f>
        <v>1.2957556766000005</v>
      </c>
      <c r="AW257" s="109">
        <f>SUM(AR257:AV257)</f>
        <v>6.0389448966000021</v>
      </c>
      <c r="AX257" s="113">
        <f>AW257/I257*100</f>
        <v>11.593290260318682</v>
      </c>
      <c r="AY257" s="100">
        <v>0.77</v>
      </c>
      <c r="AZ257" s="100">
        <v>52.51</v>
      </c>
      <c r="BA257" s="100">
        <v>-2.3800000000000003</v>
      </c>
      <c r="BB257" s="100">
        <v>10.209999999999999</v>
      </c>
      <c r="BC257" s="100">
        <v>23.200000000000003</v>
      </c>
      <c r="BE257" s="12">
        <v>2012</v>
      </c>
      <c r="BF257" s="12">
        <f>IF(BE257&gt;2020,0,IF(BE257&gt;2008,1,IF(BE257&gt;2001,2,IF(BE257&gt;1990,3,IF(BE257&gt;1980,4,IF(BE257&gt;1973,5,IF(BE257&gt;1970,6,IF(BE257&gt;1960,7,IF(BE257&gt;1958,8,IF(BE257&gt;1953,9,10))))))))))</f>
        <v>1</v>
      </c>
      <c r="BG257" s="100">
        <v>1.1900000000000002</v>
      </c>
      <c r="BH257" t="s">
        <v>121</v>
      </c>
      <c r="BI257" t="s">
        <v>122</v>
      </c>
    </row>
    <row r="258" spans="1:61" ht="11.25" customHeight="1" x14ac:dyDescent="0.2">
      <c r="A258" s="123" t="s">
        <v>318</v>
      </c>
      <c r="B258" s="55" t="s">
        <v>319</v>
      </c>
      <c r="C258" s="156" t="s">
        <v>134</v>
      </c>
      <c r="D258" s="98" t="s">
        <v>157</v>
      </c>
      <c r="E258" s="157">
        <v>63</v>
      </c>
      <c r="F258" s="2">
        <v>14</v>
      </c>
      <c r="G258" s="2" t="s">
        <v>146</v>
      </c>
      <c r="H258" s="2" t="s">
        <v>146</v>
      </c>
      <c r="I258" s="100">
        <v>1370</v>
      </c>
      <c r="J258" s="101">
        <f>(M258/I258)*100</f>
        <v>1.5620437956204378</v>
      </c>
      <c r="K258" s="104">
        <v>5.35</v>
      </c>
      <c r="L258" s="71">
        <v>4</v>
      </c>
      <c r="M258" s="28">
        <f>K258*L258</f>
        <v>21.4</v>
      </c>
      <c r="N258" s="103" t="s">
        <v>320</v>
      </c>
      <c r="O258" s="104">
        <v>5.0999999999999996</v>
      </c>
      <c r="P258" s="158">
        <v>46185</v>
      </c>
      <c r="Q258" s="158">
        <v>46204</v>
      </c>
      <c r="R258" s="28">
        <f>(K258-O258)/O258*100</f>
        <v>4.9019607843137258</v>
      </c>
      <c r="S258" s="105">
        <f>IF(INDEX(Historical!$D$7:$D1294,MATCH(B258,Historical!$B$7:$B$1062,0))=0,"n/a",(INDEX(Historical!$C$7:$C$1062,MATCH(B258,Historical!$B$7:$B$1062,0))/INDEX(Historical!$D$7:$D$1062,MATCH(B258,Historical!$B$7:$B$1062,0))-1)*100)</f>
        <v>5.6818181818181879</v>
      </c>
      <c r="T258" s="105">
        <f>IF(INDEX(Historical!$F$7:$F$1062,MATCH(B258,Historical!$B$7:$B$1062,0))=0,"n/a",((INDEX(Historical!$C$7:$C$1062,MATCH(B258,Historical!$B$7:$B$1062,0))/INDEX(Historical!$F$7:$F$1062,MATCH(B258,Historical!$B$7:$B$1062,0)))^(1/3)-1)*100)</f>
        <v>5.92525888664448</v>
      </c>
      <c r="U258" s="105">
        <f>IF(INDEX(Historical!$H$7:$H$1062,MATCH(B258,Historical!$B$7:$B$1062,0))=0,"n/a",((INDEX(Historical!$C$7:$C$1062,MATCH(B258,Historical!$B$7:$B$1062,0))/INDEX(Historical!$H$7:$H$1062,MATCH(B258,Historical!$B$7:$B$1062,0)))^(1/5)-1)*100)</f>
        <v>5.2519353814266312</v>
      </c>
      <c r="V258" s="105">
        <f>IF(INDEX(Historical!$M$7:$M$1062,MATCH(B258,Historical!$B$7:$B$1062,0))=0,"n/a",((INDEX(Historical!$C$7:$C$1062,MATCH(B258,Historical!$B$7:$B$1062,0))/INDEX(Historical!$M$7:$M$1062,MATCH(B258,Historical!$B$7:$B$1062,0)))^(1/10)-1)*100)</f>
        <v>3.8078741759105528</v>
      </c>
      <c r="W258" s="106">
        <f>IF(OR(U258&lt;=0,U258="n/a",V258&lt;=0,V258="n/a"),"n/a",U258/V258)</f>
        <v>1.3792302840917188</v>
      </c>
      <c r="X258" s="107" t="str">
        <f>IF(OR(AJ258&lt;=0,AJ258="n/a",U258&lt;=0,U258="n/a"),"n/a",U258/AJ258)</f>
        <v>n/a</v>
      </c>
      <c r="Y258" s="123"/>
      <c r="Z258" s="101" t="str">
        <f>IF(OR(AC258&lt;0.01,AC258="n/a"),"n/a",M258/AC258*100)</f>
        <v>n/a</v>
      </c>
      <c r="AA258" s="109" t="str">
        <f>IF(OR(AC258&lt;0.01,AC258="n/a"),"n/a",I258/AC258)</f>
        <v>n/a</v>
      </c>
      <c r="AB258" s="71">
        <v>12</v>
      </c>
      <c r="AC258" s="100" t="s">
        <v>142</v>
      </c>
      <c r="AD258" s="100" t="s">
        <v>142</v>
      </c>
      <c r="AE258" s="100" t="s">
        <v>142</v>
      </c>
      <c r="AF258" s="100" t="s">
        <v>142</v>
      </c>
      <c r="AG258" s="100" t="s">
        <v>142</v>
      </c>
      <c r="AH258" s="100" t="s">
        <v>142</v>
      </c>
      <c r="AI258" s="100" t="s">
        <v>142</v>
      </c>
      <c r="AJ258" s="100" t="s">
        <v>142</v>
      </c>
      <c r="AK258" s="100" t="s">
        <v>142</v>
      </c>
      <c r="AL258" s="100" t="s">
        <v>142</v>
      </c>
      <c r="AM258" s="100" t="s">
        <v>142</v>
      </c>
      <c r="AN258" s="100" t="s">
        <v>142</v>
      </c>
      <c r="AO258" s="110" t="str">
        <f>IF(U258="n/a","n/a",IF(AA258&lt;0,"n/a",IF(AA258="n/a","n/a",J258+U258-AA258)))</f>
        <v>n/a</v>
      </c>
      <c r="AP258" s="111">
        <f>IF(U258="n/a","n/a",J258+U258)</f>
        <v>6.8139791770470692</v>
      </c>
      <c r="AQ258" s="112" t="str">
        <f>IF(OR(AC258&lt;0.01,AC258="n/a",AF258="n/a"),"n/a",(I258/SQRT(22.5*AC258*(I258/AF258))-1)*100)</f>
        <v>n/a</v>
      </c>
      <c r="AR258" s="101">
        <f>INDEX(Historical!$C$7:$C$1063,MATCH(B258,Historical!$B$7:$B$1063,0))*IF(AH258="n/a",1.03,IF(AH258&lt;0,1.01,IF(AH258&gt;10,1.1,(1+AH258/100))))</f>
        <v>19.158000000000001</v>
      </c>
      <c r="AS258" s="109">
        <f>IF($AI258="n/a",1.03*AR258,IF($AI258&lt;0,1.01*AR258,IF($AI258&gt;10,1.1*AR258,(1+$AI258/100)*AR258)))</f>
        <v>19.732740000000003</v>
      </c>
      <c r="AT258" s="109">
        <f>IF($AK258="n/a",1.03*AS258,IF($AK258&lt;0,1.01*AS258,IF($AK258&gt;10,1.1*AS258,(1+$AK258/100)*AS258)))</f>
        <v>20.324722200000004</v>
      </c>
      <c r="AU258" s="109">
        <f>IF($AK258="n/a",1.03*AT258,IF($AK258&lt;0,1.01*AT258,IF($AK258&gt;10,1.1*AT258,(1+$AK258/100)*AT258)))</f>
        <v>20.934463866000005</v>
      </c>
      <c r="AV258" s="109">
        <f>IF($AK258="n/a",1.03*AU258,IF($AK258&lt;0,1.01*AU258,IF($AK258&gt;10,1.1*AU258,(1+$AK258/100)*AU258)))</f>
        <v>21.562497781980007</v>
      </c>
      <c r="AW258" s="109">
        <f>SUM(AR258:AV258)</f>
        <v>101.71242384798003</v>
      </c>
      <c r="AX258" s="113">
        <f>AW258/I258*100</f>
        <v>7.4242645144510968</v>
      </c>
      <c r="AY258" s="100" t="s">
        <v>142</v>
      </c>
      <c r="AZ258" s="100" t="s">
        <v>142</v>
      </c>
      <c r="BA258" s="100" t="s">
        <v>142</v>
      </c>
      <c r="BB258" s="100" t="s">
        <v>142</v>
      </c>
      <c r="BC258" s="100" t="s">
        <v>142</v>
      </c>
      <c r="BD258" s="20" t="s">
        <v>108</v>
      </c>
      <c r="BE258" s="12">
        <v>1964</v>
      </c>
      <c r="BF258" s="12">
        <f>IF(BE258&gt;2020,0,IF(BE258&gt;2008,1,IF(BE258&gt;2001,2,IF(BE258&gt;1990,3,IF(BE258&gt;1980,4,IF(BE258&gt;1973,5,IF(BE258&gt;1970,6,IF(BE258&gt;1960,7,IF(BE258&gt;1958,8,IF(BE258&gt;1953,9,10))))))))))</f>
        <v>7</v>
      </c>
      <c r="BG258" s="100" t="s">
        <v>142</v>
      </c>
      <c r="BH258" t="s">
        <v>121</v>
      </c>
      <c r="BI258" t="s">
        <v>122</v>
      </c>
    </row>
    <row r="259" spans="1:61" ht="11.25" customHeight="1" x14ac:dyDescent="0.2">
      <c r="A259" s="123" t="s">
        <v>847</v>
      </c>
      <c r="B259" s="55" t="s">
        <v>848</v>
      </c>
      <c r="C259" s="156" t="s">
        <v>134</v>
      </c>
      <c r="D259" s="98" t="s">
        <v>135</v>
      </c>
      <c r="E259" s="157">
        <v>14</v>
      </c>
      <c r="F259" s="2">
        <v>373</v>
      </c>
      <c r="G259" s="2" t="s">
        <v>146</v>
      </c>
      <c r="H259" s="2" t="s">
        <v>146</v>
      </c>
      <c r="I259" s="100">
        <v>51.59</v>
      </c>
      <c r="J259" s="101">
        <f>(M259/I259)*100</f>
        <v>4.0317891064159719</v>
      </c>
      <c r="K259" s="104">
        <v>0.52</v>
      </c>
      <c r="L259" s="71">
        <v>4</v>
      </c>
      <c r="M259" s="28">
        <f>K259*L259</f>
        <v>2.08</v>
      </c>
      <c r="N259" s="103" t="s">
        <v>270</v>
      </c>
      <c r="O259" s="104">
        <v>0.5</v>
      </c>
      <c r="P259" s="158">
        <v>46008</v>
      </c>
      <c r="Q259" s="158">
        <v>46022</v>
      </c>
      <c r="R259" s="28">
        <f>(K259-O259)/O259*100</f>
        <v>4.0000000000000036</v>
      </c>
      <c r="S259" s="105">
        <f>IF(INDEX(Historical!$D$7:$D1295,MATCH(B259,Historical!$B$7:$B$1062,0))=0,"n/a",(INDEX(Historical!$C$7:$C$1062,MATCH(B259,Historical!$B$7:$B$1062,0))/INDEX(Historical!$D$7:$D$1062,MATCH(B259,Historical!$B$7:$B$1062,0))-1)*100)</f>
        <v>4.1237113402061931</v>
      </c>
      <c r="T259" s="105">
        <f>IF(INDEX(Historical!$F$7:$F$1062,MATCH(B259,Historical!$B$7:$B$1062,0))=0,"n/a",((INDEX(Historical!$C$7:$C$1062,MATCH(B259,Historical!$B$7:$B$1062,0))/INDEX(Historical!$F$7:$F$1062,MATCH(B259,Historical!$B$7:$B$1062,0)))^(1/3)-1)*100)</f>
        <v>4.5023446084026197</v>
      </c>
      <c r="U259" s="105">
        <f>IF(INDEX(Historical!$H$7:$H$1062,MATCH(B259,Historical!$B$7:$B$1062,0))=0,"n/a",((INDEX(Historical!$C$7:$C$1062,MATCH(B259,Historical!$B$7:$B$1062,0))/INDEX(Historical!$H$7:$H$1062,MATCH(B259,Historical!$B$7:$B$1062,0)))^(1/5)-1)*100)</f>
        <v>8.3935699867344837</v>
      </c>
      <c r="V259" s="105">
        <f>IF(INDEX(Historical!$M$7:$M$1062,MATCH(B259,Historical!$B$7:$B$1062,0))=0,"n/a",((INDEX(Historical!$C$7:$C$1062,MATCH(B259,Historical!$B$7:$B$1062,0))/INDEX(Historical!$M$7:$M$1062,MATCH(B259,Historical!$B$7:$B$1062,0)))^(1/10)-1)*100)</f>
        <v>12.370093968266893</v>
      </c>
      <c r="W259" s="106">
        <f>IF(OR(U259&lt;=0,U259="n/a",V259&lt;=0,V259="n/a"),"n/a",U259/V259)</f>
        <v>0.6785372858336064</v>
      </c>
      <c r="X259" s="107" t="str">
        <f>IF(OR(AJ259&lt;=0,AJ259="n/a",U259&lt;=0,U259="n/a"),"n/a",U259/AJ259)</f>
        <v>n/a</v>
      </c>
      <c r="Y259" s="170" t="s">
        <v>849</v>
      </c>
      <c r="Z259" s="101">
        <f>IF(OR(AC259&lt;0.01,AC259="n/a"),"n/a",M259/AC259*100)</f>
        <v>74.02135231316727</v>
      </c>
      <c r="AA259" s="109">
        <f>IF(OR(AC259&lt;0.01,AC259="n/a"),"n/a",I259/AC259)</f>
        <v>18.359430604982208</v>
      </c>
      <c r="AB259" s="71">
        <v>12</v>
      </c>
      <c r="AC259" s="100">
        <v>2.81</v>
      </c>
      <c r="AD259" s="100">
        <v>1.07</v>
      </c>
      <c r="AE259" s="100">
        <v>0.93</v>
      </c>
      <c r="AF259" s="100">
        <v>1.91</v>
      </c>
      <c r="AG259" s="100">
        <v>10.059999999999999</v>
      </c>
      <c r="AH259" s="100">
        <v>3.74</v>
      </c>
      <c r="AI259" s="100">
        <v>13.91</v>
      </c>
      <c r="AJ259" s="100">
        <v>-15.010000000000002</v>
      </c>
      <c r="AK259" s="100">
        <v>8.24</v>
      </c>
      <c r="AL259" s="100">
        <v>13890</v>
      </c>
      <c r="AM259" s="100">
        <v>5.6899999999999995</v>
      </c>
      <c r="AN259" s="100">
        <v>0.66</v>
      </c>
      <c r="AO259" s="110">
        <f>IF(U259="n/a","n/a",IF(AA259&lt;0,"n/a",IF(AA259="n/a","n/a",J259+U259-AA259)))</f>
        <v>-5.9340715118317533</v>
      </c>
      <c r="AP259" s="111">
        <f>IF(U259="n/a","n/a",J259+U259)</f>
        <v>12.425359093150455</v>
      </c>
      <c r="AQ259" s="112">
        <f>IF(OR(AC259&lt;0.01,AC259="n/a",AF259="n/a"),"n/a",(I259/SQRT(22.5*AC259*(I259/AF259))-1)*100)</f>
        <v>24.840364653809011</v>
      </c>
      <c r="AR259" s="101">
        <f>INDEX(Historical!$C$7:$C$1063,MATCH(B259,Historical!$B$7:$B$1063,0))*IF(AH259="n/a",1.03,IF(AH259&lt;0,1.01,IF(AH259&gt;10,1.1,(1+AH259/100))))</f>
        <v>2.0955480000000004</v>
      </c>
      <c r="AS259" s="109">
        <f>IF($AI259="n/a",1.03*AR259,IF($AI259&lt;0,1.01*AR259,IF($AI259&gt;10,1.1*AR259,(1+$AI259/100)*AR259)))</f>
        <v>2.3051028000000007</v>
      </c>
      <c r="AT259" s="109">
        <f>IF($AK259="n/a",1.03*AS259,IF($AK259&lt;0,1.01*AS259,IF($AK259&gt;10,1.1*AS259,(1+$AK259/100)*AS259)))</f>
        <v>2.495043270720001</v>
      </c>
      <c r="AU259" s="109">
        <f>IF($AK259="n/a",1.03*AT259,IF($AK259&lt;0,1.01*AT259,IF($AK259&gt;10,1.1*AT259,(1+$AK259/100)*AT259)))</f>
        <v>2.7006348362273291</v>
      </c>
      <c r="AV259" s="109">
        <f>IF($AK259="n/a",1.03*AU259,IF($AK259&lt;0,1.01*AU259,IF($AK259&gt;10,1.1*AU259,(1+$AK259/100)*AU259)))</f>
        <v>2.9231671467324611</v>
      </c>
      <c r="AW259" s="109">
        <f>SUM(AR259:AV259)</f>
        <v>12.519496053679791</v>
      </c>
      <c r="AX259" s="113">
        <f>AW259/I259*100</f>
        <v>24.267292214924968</v>
      </c>
      <c r="AY259" s="100">
        <v>0.97</v>
      </c>
      <c r="AZ259" s="100">
        <v>20.59</v>
      </c>
      <c r="BA259" s="100">
        <v>-12.839999999999998</v>
      </c>
      <c r="BB259" s="100">
        <v>5.81</v>
      </c>
      <c r="BC259" s="100">
        <v>0.03</v>
      </c>
      <c r="BE259" s="12">
        <v>2012</v>
      </c>
      <c r="BF259" s="12">
        <f>IF(BE259&gt;2020,0,IF(BE259&gt;2008,1,IF(BE259&gt;2001,2,IF(BE259&gt;1990,3,IF(BE259&gt;1980,4,IF(BE259&gt;1973,5,IF(BE259&gt;1970,6,IF(BE259&gt;1960,7,IF(BE259&gt;1958,8,IF(BE259&gt;1953,9,10))))))))))</f>
        <v>1</v>
      </c>
      <c r="BG259" s="100">
        <v>0.86999999999999988</v>
      </c>
      <c r="BH259" t="s">
        <v>121</v>
      </c>
      <c r="BI259" t="s">
        <v>122</v>
      </c>
    </row>
    <row r="260" spans="1:61" ht="11.25" customHeight="1" x14ac:dyDescent="0.2">
      <c r="A260" s="55" t="s">
        <v>850</v>
      </c>
      <c r="B260" s="55" t="s">
        <v>851</v>
      </c>
      <c r="C260" s="156" t="s">
        <v>134</v>
      </c>
      <c r="D260" s="98" t="s">
        <v>157</v>
      </c>
      <c r="E260" s="157">
        <v>13</v>
      </c>
      <c r="F260" s="2">
        <v>446</v>
      </c>
      <c r="G260" s="2" t="s">
        <v>146</v>
      </c>
      <c r="H260" s="2" t="s">
        <v>146</v>
      </c>
      <c r="I260" s="100">
        <v>35.1</v>
      </c>
      <c r="J260" s="101">
        <f>(M260/I260)*100</f>
        <v>4.3304843304843308</v>
      </c>
      <c r="K260" s="104">
        <v>0.38</v>
      </c>
      <c r="L260" s="2">
        <v>4</v>
      </c>
      <c r="M260" s="28">
        <f>K260*L260</f>
        <v>1.52</v>
      </c>
      <c r="N260" s="2" t="s">
        <v>386</v>
      </c>
      <c r="O260" s="104">
        <v>0.37</v>
      </c>
      <c r="P260" s="158">
        <v>46210</v>
      </c>
      <c r="Q260" s="158">
        <v>46220</v>
      </c>
      <c r="R260" s="28">
        <f>(K260-O260)/O260*100</f>
        <v>2.7027027027027053</v>
      </c>
      <c r="S260" s="105">
        <f>IF(INDEX(Historical!$D$7:$D1296,MATCH(B260,Historical!$B$7:$B$1062,0))=0,"n/a",(INDEX(Historical!$C$7:$C$1062,MATCH(B260,Historical!$B$7:$B$1062,0))/INDEX(Historical!$D$7:$D$1062,MATCH(B260,Historical!$B$7:$B$1062,0))-1)*100)</f>
        <v>2.8169014084507005</v>
      </c>
      <c r="T260" s="105">
        <f>IF(INDEX(Historical!$F$7:$F$1062,MATCH(B260,Historical!$B$7:$B$1062,0))=0,"n/a",((INDEX(Historical!$C$7:$C$1062,MATCH(B260,Historical!$B$7:$B$1062,0))/INDEX(Historical!$F$7:$F$1062,MATCH(B260,Historical!$B$7:$B$1062,0)))^(1/3)-1)*100)</f>
        <v>3.4172475540757308</v>
      </c>
      <c r="U260" s="105">
        <f>IF(INDEX(Historical!$H$7:$H$1062,MATCH(B260,Historical!$B$7:$B$1062,0))=0,"n/a",((INDEX(Historical!$C$7:$C$1062,MATCH(B260,Historical!$B$7:$B$1062,0))/INDEX(Historical!$H$7:$H$1062,MATCH(B260,Historical!$B$7:$B$1062,0)))^(1/5)-1)*100)</f>
        <v>3.6569927241323574</v>
      </c>
      <c r="V260" s="105">
        <f>IF(INDEX(Historical!$M$7:$M$1062,MATCH(B260,Historical!$B$7:$B$1062,0))=0,"n/a",((INDEX(Historical!$C$7:$C$1062,MATCH(B260,Historical!$B$7:$B$1062,0))/INDEX(Historical!$M$7:$M$1062,MATCH(B260,Historical!$B$7:$B$1062,0)))^(1/10)-1)*100)</f>
        <v>5.4744670925553685</v>
      </c>
      <c r="W260" s="106">
        <f>IF(OR(U260&lt;=0,U260="n/a",V260&lt;=0,V260="n/a"),"n/a",U260/V260)</f>
        <v>0.66800889699482124</v>
      </c>
      <c r="X260" s="107">
        <f>IF(OR(AJ260&lt;=0,AJ260="n/a",U260&lt;=0,U260="n/a"),"n/a",U260/AJ260)</f>
        <v>0.84068798255916266</v>
      </c>
      <c r="Y260" s="55"/>
      <c r="Z260" s="101">
        <f>IF(OR(AC260&lt;0.01,AC260="n/a"),"n/a",M260/AC260*100)</f>
        <v>45.103857566765576</v>
      </c>
      <c r="AA260" s="109">
        <f>IF(OR(AC260&lt;0.01,AC260="n/a"),"n/a",I260/AC260)</f>
        <v>10.415430267062314</v>
      </c>
      <c r="AB260" s="2">
        <v>12</v>
      </c>
      <c r="AC260" s="100">
        <v>3.37</v>
      </c>
      <c r="AD260" s="100" t="s">
        <v>142</v>
      </c>
      <c r="AE260" s="100">
        <v>2.21</v>
      </c>
      <c r="AF260" s="100">
        <v>1.35</v>
      </c>
      <c r="AG260" s="100">
        <v>13.54</v>
      </c>
      <c r="AH260" s="100" t="s">
        <v>142</v>
      </c>
      <c r="AI260" s="100" t="s">
        <v>142</v>
      </c>
      <c r="AJ260" s="100">
        <v>4.3499999999999996</v>
      </c>
      <c r="AK260" s="100" t="s">
        <v>142</v>
      </c>
      <c r="AL260" s="100">
        <v>395.77</v>
      </c>
      <c r="AM260" s="100">
        <v>13.26</v>
      </c>
      <c r="AN260" s="100">
        <v>0.73</v>
      </c>
      <c r="AO260" s="110">
        <f>IF(U260="n/a","n/a",IF(AA260&lt;0,"n/a",IF(AA260="n/a","n/a",J260+U260-AA260)))</f>
        <v>-2.427953212445626</v>
      </c>
      <c r="AP260" s="111">
        <f>IF(U260="n/a","n/a",J260+U260)</f>
        <v>7.9874770546166882</v>
      </c>
      <c r="AQ260" s="112">
        <f>IF(OR(AC260&lt;0.01,AC260="n/a",AF260="n/a"),"n/a",(I260/SQRT(22.5*AC260*(I260/AF260))-1)*100)</f>
        <v>-20.947750441638991</v>
      </c>
      <c r="AR260" s="101">
        <f>INDEX(Historical!$C$7:$C$1063,MATCH(B260,Historical!$B$7:$B$1063,0))*IF(AH260="n/a",1.03,IF(AH260&lt;0,1.01,IF(AH260&gt;10,1.1,(1+AH260/100))))</f>
        <v>1.5038</v>
      </c>
      <c r="AS260" s="109">
        <f>IF($AI260="n/a",1.03*AR260,IF($AI260&lt;0,1.01*AR260,IF($AI260&gt;10,1.1*AR260,(1+$AI260/100)*AR260)))</f>
        <v>1.5489140000000001</v>
      </c>
      <c r="AT260" s="109">
        <f>IF($AK260="n/a",1.03*AS260,IF($AK260&lt;0,1.01*AS260,IF($AK260&gt;10,1.1*AS260,(1+$AK260/100)*AS260)))</f>
        <v>1.5953814200000003</v>
      </c>
      <c r="AU260" s="109">
        <f>IF($AK260="n/a",1.03*AT260,IF($AK260&lt;0,1.01*AT260,IF($AK260&gt;10,1.1*AT260,(1+$AK260/100)*AT260)))</f>
        <v>1.6432428626000004</v>
      </c>
      <c r="AV260" s="109">
        <f>IF($AK260="n/a",1.03*AU260,IF($AK260&lt;0,1.01*AU260,IF($AK260&gt;10,1.1*AU260,(1+$AK260/100)*AU260)))</f>
        <v>1.6925401484780005</v>
      </c>
      <c r="AW260" s="109">
        <f>SUM(AR260:AV260)</f>
        <v>7.9838784310780015</v>
      </c>
      <c r="AX260" s="113">
        <f>AW260/I260*100</f>
        <v>22.746092396233621</v>
      </c>
      <c r="AY260" s="100">
        <v>0.48</v>
      </c>
      <c r="AZ260" s="100">
        <v>45.76</v>
      </c>
      <c r="BA260" s="100">
        <v>-2.31</v>
      </c>
      <c r="BB260" s="100">
        <v>8.43</v>
      </c>
      <c r="BC260" s="100">
        <v>22.81</v>
      </c>
      <c r="BE260" s="12">
        <v>2014</v>
      </c>
      <c r="BF260" s="12">
        <f>IF(BE260&gt;2020,0,IF(BE260&gt;2008,1,IF(BE260&gt;2001,2,IF(BE260&gt;1990,3,IF(BE260&gt;1980,4,IF(BE260&gt;1973,5,IF(BE260&gt;1970,6,IF(BE260&gt;1960,7,IF(BE260&gt;1958,8,IF(BE260&gt;1953,9,10))))))))))</f>
        <v>1</v>
      </c>
      <c r="BG260" s="100">
        <v>1.18</v>
      </c>
      <c r="BH260" t="s">
        <v>121</v>
      </c>
      <c r="BI260" t="s">
        <v>122</v>
      </c>
    </row>
    <row r="261" spans="1:61" ht="11.25" customHeight="1" x14ac:dyDescent="0.2">
      <c r="A261" s="123" t="s">
        <v>852</v>
      </c>
      <c r="B261" s="55" t="s">
        <v>853</v>
      </c>
      <c r="C261" s="156" t="s">
        <v>139</v>
      </c>
      <c r="D261" s="98" t="s">
        <v>420</v>
      </c>
      <c r="E261" s="157">
        <v>19</v>
      </c>
      <c r="F261" s="2">
        <v>218</v>
      </c>
      <c r="G261" s="2" t="s">
        <v>146</v>
      </c>
      <c r="H261" s="2" t="s">
        <v>146</v>
      </c>
      <c r="I261" s="100">
        <v>212.92</v>
      </c>
      <c r="J261" s="101">
        <f>(M261/I261)*100</f>
        <v>0.82660154048468915</v>
      </c>
      <c r="K261" s="104">
        <v>0.44</v>
      </c>
      <c r="L261" s="71">
        <v>4</v>
      </c>
      <c r="M261" s="28">
        <f>K261*L261</f>
        <v>1.76</v>
      </c>
      <c r="N261" s="103" t="s">
        <v>182</v>
      </c>
      <c r="O261" s="104">
        <v>0.38</v>
      </c>
      <c r="P261" s="158">
        <v>46093</v>
      </c>
      <c r="Q261" s="158">
        <v>46107</v>
      </c>
      <c r="R261" s="28">
        <f>(K261-O261)/O261*100</f>
        <v>15.789473684210526</v>
      </c>
      <c r="S261" s="105">
        <f>IF(INDEX(Historical!$D$7:$D1297,MATCH(B261,Historical!$B$7:$B$1062,0))=0,"n/a",(INDEX(Historical!$C$7:$C$1062,MATCH(B261,Historical!$B$7:$B$1062,0))/INDEX(Historical!$D$7:$D$1062,MATCH(B261,Historical!$B$7:$B$1062,0))-1)*100)</f>
        <v>5.555555555555558</v>
      </c>
      <c r="T261" s="105">
        <f>IF(INDEX(Historical!$F$7:$F$1062,MATCH(B261,Historical!$B$7:$B$1062,0))=0,"n/a",((INDEX(Historical!$C$7:$C$1062,MATCH(B261,Historical!$B$7:$B$1062,0))/INDEX(Historical!$F$7:$F$1062,MATCH(B261,Historical!$B$7:$B$1062,0)))^(1/3)-1)*100)</f>
        <v>5.8955896063723312</v>
      </c>
      <c r="U261" s="105">
        <f>IF(INDEX(Historical!$H$7:$H$1062,MATCH(B261,Historical!$B$7:$B$1062,0))=0,"n/a",((INDEX(Historical!$C$7:$C$1062,MATCH(B261,Historical!$B$7:$B$1062,0))/INDEX(Historical!$H$7:$H$1062,MATCH(B261,Historical!$B$7:$B$1062,0)))^(1/5)-1)*100)</f>
        <v>8.0939214772481236</v>
      </c>
      <c r="V261" s="105">
        <f>IF(INDEX(Historical!$M$7:$M$1062,MATCH(B261,Historical!$B$7:$B$1062,0))=0,"n/a",((INDEX(Historical!$C$7:$C$1062,MATCH(B261,Historical!$B$7:$B$1062,0))/INDEX(Historical!$M$7:$M$1062,MATCH(B261,Historical!$B$7:$B$1062,0)))^(1/10)-1)*100)</f>
        <v>6.2371837811856956</v>
      </c>
      <c r="W261" s="106">
        <f>IF(OR(U261&lt;=0,U261="n/a",V261&lt;=0,V261="n/a"),"n/a",U261/V261)</f>
        <v>1.2976884698609057</v>
      </c>
      <c r="X261" s="107">
        <f>IF(OR(AJ261&lt;=0,AJ261="n/a",U261&lt;=0,U261="n/a"),"n/a",U261/AJ261)</f>
        <v>0.29453862726521557</v>
      </c>
      <c r="Y261" s="55" t="s">
        <v>854</v>
      </c>
      <c r="Z261" s="101">
        <f>IF(OR(AC261&lt;0.01,AC261="n/a"),"n/a",M261/AC261*100)</f>
        <v>24.788732394366196</v>
      </c>
      <c r="AA261" s="109">
        <f>IF(OR(AC261&lt;0.01,AC261="n/a"),"n/a",I261/AC261)</f>
        <v>29.988732394366195</v>
      </c>
      <c r="AB261" s="71">
        <v>12</v>
      </c>
      <c r="AC261" s="100">
        <v>7.1</v>
      </c>
      <c r="AD261" s="100">
        <v>0.95</v>
      </c>
      <c r="AE261" s="100">
        <v>19.53</v>
      </c>
      <c r="AF261" s="100">
        <v>5.07</v>
      </c>
      <c r="AG261" s="100">
        <v>19.040000000000003</v>
      </c>
      <c r="AH261" s="100">
        <v>50.7</v>
      </c>
      <c r="AI261" s="100">
        <v>13.700000000000001</v>
      </c>
      <c r="AJ261" s="100">
        <v>27.48</v>
      </c>
      <c r="AK261" s="100">
        <v>23.46</v>
      </c>
      <c r="AL261" s="100">
        <v>41060</v>
      </c>
      <c r="AM261" s="100">
        <v>0.64</v>
      </c>
      <c r="AN261" s="100">
        <v>0</v>
      </c>
      <c r="AO261" s="110">
        <f>IF(U261="n/a","n/a",IF(AA261&lt;0,"n/a",IF(AA261="n/a","n/a",J261+U261-AA261)))</f>
        <v>-21.068209376633384</v>
      </c>
      <c r="AP261" s="111">
        <f>IF(U261="n/a","n/a",J261+U261)</f>
        <v>8.9205230177328119</v>
      </c>
      <c r="AQ261" s="112">
        <f>IF(OR(AC261&lt;0.01,AC261="n/a",AF261="n/a"),"n/a",(I261/SQRT(22.5*AC261*(I261/AF261))-1)*100)</f>
        <v>159.95116912343076</v>
      </c>
      <c r="AR261" s="101">
        <f>INDEX(Historical!$C$7:$C$1063,MATCH(B261,Historical!$B$7:$B$1063,0))*IF(AH261="n/a",1.03,IF(AH261&lt;0,1.01,IF(AH261&gt;10,1.1,(1+AH261/100))))</f>
        <v>1.6720000000000002</v>
      </c>
      <c r="AS261" s="109">
        <f>IF($AI261="n/a",1.03*AR261,IF($AI261&lt;0,1.01*AR261,IF($AI261&gt;10,1.1*AR261,(1+$AI261/100)*AR261)))</f>
        <v>1.8392000000000004</v>
      </c>
      <c r="AT261" s="109">
        <f>IF($AK261="n/a",1.03*AS261,IF($AK261&lt;0,1.01*AS261,IF($AK261&gt;10,1.1*AS261,(1+$AK261/100)*AS261)))</f>
        <v>2.0231200000000005</v>
      </c>
      <c r="AU261" s="109">
        <f>IF($AK261="n/a",1.03*AT261,IF($AK261&lt;0,1.01*AT261,IF($AK261&gt;10,1.1*AT261,(1+$AK261/100)*AT261)))</f>
        <v>2.2254320000000005</v>
      </c>
      <c r="AV261" s="109">
        <f>IF($AK261="n/a",1.03*AU261,IF($AK261&lt;0,1.01*AU261,IF($AK261&gt;10,1.1*AU261,(1+$AK261/100)*AU261)))</f>
        <v>2.4479752000000006</v>
      </c>
      <c r="AW261" s="109">
        <f>SUM(AR261:AV261)</f>
        <v>10.207727200000003</v>
      </c>
      <c r="AX261" s="113">
        <f>AW261/I261*100</f>
        <v>4.7941608115724232</v>
      </c>
      <c r="AY261" s="100">
        <v>0.35</v>
      </c>
      <c r="AZ261" s="100">
        <v>34.54</v>
      </c>
      <c r="BA261" s="100">
        <v>-25.47</v>
      </c>
      <c r="BB261" s="100">
        <v>-1.1100000000000001</v>
      </c>
      <c r="BC261" s="100">
        <v>-5.75</v>
      </c>
      <c r="BE261" s="12">
        <v>2008</v>
      </c>
      <c r="BF261" s="12">
        <f>IF(BE261&gt;2020,0,IF(BE261&gt;2008,1,IF(BE261&gt;2001,2,IF(BE261&gt;1990,3,IF(BE261&gt;1980,4,IF(BE261&gt;1973,5,IF(BE261&gt;1970,6,IF(BE261&gt;1960,7,IF(BE261&gt;1958,8,IF(BE261&gt;1953,9,10))))))))))</f>
        <v>2</v>
      </c>
      <c r="BG261" s="100">
        <v>17.75</v>
      </c>
      <c r="BH261" t="s">
        <v>121</v>
      </c>
      <c r="BI261" t="s">
        <v>122</v>
      </c>
    </row>
    <row r="262" spans="1:61" ht="11.25" customHeight="1" x14ac:dyDescent="0.2">
      <c r="A262" s="116" t="s">
        <v>1475</v>
      </c>
      <c r="B262" s="55" t="s">
        <v>1476</v>
      </c>
      <c r="C262" s="156" t="s">
        <v>527</v>
      </c>
      <c r="D262" s="98" t="s">
        <v>528</v>
      </c>
      <c r="E262" s="157">
        <v>5</v>
      </c>
      <c r="F262" s="2">
        <v>682</v>
      </c>
      <c r="G262" s="2" t="s">
        <v>146</v>
      </c>
      <c r="H262" s="2" t="s">
        <v>146</v>
      </c>
      <c r="I262" s="100">
        <v>51.97</v>
      </c>
      <c r="J262" s="101">
        <f>(M262/I262)*100</f>
        <v>1.0775447373484703</v>
      </c>
      <c r="K262" s="104">
        <v>0.28000000000000003</v>
      </c>
      <c r="L262" s="71">
        <v>2</v>
      </c>
      <c r="M262" s="28">
        <f>K262*L262</f>
        <v>0.56000000000000005</v>
      </c>
      <c r="N262" s="103" t="s">
        <v>1477</v>
      </c>
      <c r="O262" s="104">
        <v>0.27</v>
      </c>
      <c r="P262" s="158">
        <v>45903</v>
      </c>
      <c r="Q262" s="158">
        <v>45924</v>
      </c>
      <c r="R262" s="28">
        <f>(K262-O262)/O262*100</f>
        <v>3.7037037037037068</v>
      </c>
      <c r="S262" s="105">
        <f>IF(INDEX(Historical!$D$7:$D1298,MATCH(B262,Historical!$B$7:$B$1062,0))=0,"n/a",(INDEX(Historical!$C$7:$C$1062,MATCH(B262,Historical!$B$7:$B$1062,0))/INDEX(Historical!$D$7:$D$1062,MATCH(B262,Historical!$B$7:$B$1062,0))-1)*100)</f>
        <v>3.7735849056603765</v>
      </c>
      <c r="T262" s="105">
        <f>IF(INDEX(Historical!$F$7:$F$1062,MATCH(B262,Historical!$B$7:$B$1062,0))=0,"n/a",((INDEX(Historical!$C$7:$C$1062,MATCH(B262,Historical!$B$7:$B$1062,0))/INDEX(Historical!$F$7:$F$1062,MATCH(B262,Historical!$B$7:$B$1062,0)))^(1/3)-1)*100)</f>
        <v>3.9255192684493734</v>
      </c>
      <c r="U262" s="105">
        <f>IF(INDEX(Historical!$H$7:$H$1062,MATCH(B262,Historical!$B$7:$B$1062,0))=0,"n/a",((INDEX(Historical!$C$7:$C$1062,MATCH(B262,Historical!$B$7:$B$1062,0))/INDEX(Historical!$H$7:$H$1062,MATCH(B262,Historical!$B$7:$B$1062,0)))^(1/5)-1)*100)</f>
        <v>3.638464900130689</v>
      </c>
      <c r="V262" s="105" t="str">
        <f>IF(INDEX(Historical!$M$7:$M$1062,MATCH(B262,Historical!$B$7:$B$1062,0))=0,"n/a",((INDEX(Historical!$C$7:$C$1062,MATCH(B262,Historical!$B$7:$B$1062,0))/INDEX(Historical!$M$7:$M$1062,MATCH(B262,Historical!$B$7:$B$1062,0)))^(1/10)-1)*100)</f>
        <v>n/a</v>
      </c>
      <c r="W262" s="106" t="str">
        <f>IF(OR(U262&lt;=0,U262="n/a",V262&lt;=0,V262="n/a"),"n/a",U262/V262)</f>
        <v>n/a</v>
      </c>
      <c r="X262" s="107">
        <f>IF(OR(AJ262&lt;=0,AJ262="n/a",U262&lt;=0,U262="n/a"),"n/a",U262/AJ262)</f>
        <v>0.14671229436010844</v>
      </c>
      <c r="Y262" s="162"/>
      <c r="Z262" s="101">
        <f>IF(OR(AC262&lt;0.01,AC262="n/a"),"n/a",M262/AC262*100)</f>
        <v>14.775725593667547</v>
      </c>
      <c r="AA262" s="109">
        <f>IF(OR(AC262&lt;0.01,AC262="n/a"),"n/a",I262/AC262)</f>
        <v>13.71240105540897</v>
      </c>
      <c r="AB262" s="71">
        <v>6</v>
      </c>
      <c r="AC262" s="100">
        <v>3.79</v>
      </c>
      <c r="AD262" s="100">
        <v>1.37</v>
      </c>
      <c r="AE262" s="100">
        <v>1.43</v>
      </c>
      <c r="AF262" s="100">
        <v>1.99</v>
      </c>
      <c r="AG262" s="100">
        <v>15.21</v>
      </c>
      <c r="AH262" s="100">
        <v>5.96</v>
      </c>
      <c r="AI262" s="100">
        <v>15.07</v>
      </c>
      <c r="AJ262" s="100">
        <v>24.8</v>
      </c>
      <c r="AK262" s="100">
        <v>6.49</v>
      </c>
      <c r="AL262" s="100">
        <v>23110</v>
      </c>
      <c r="AM262" s="100">
        <v>68.34</v>
      </c>
      <c r="AN262" s="100">
        <v>0.69</v>
      </c>
      <c r="AO262" s="110">
        <f>IF(U262="n/a","n/a",IF(AA262&lt;0,"n/a",IF(AA262="n/a","n/a",J262+U262-AA262)))</f>
        <v>-8.9963914179298108</v>
      </c>
      <c r="AP262" s="111">
        <f>IF(U262="n/a","n/a",J262+U262)</f>
        <v>4.7160096374791589</v>
      </c>
      <c r="AQ262" s="112">
        <f>IF(OR(AC262&lt;0.01,AC262="n/a",AF262="n/a"),"n/a",(I262/SQRT(22.5*AC262*(I262/AF262))-1)*100)</f>
        <v>10.126549630189551</v>
      </c>
      <c r="AR262" s="101">
        <f>INDEX(Historical!$C$7:$C$1063,MATCH(B262,Historical!$B$7:$B$1063,0))*IF(AH262="n/a",1.03,IF(AH262&lt;0,1.01,IF(AH262&gt;10,1.1,(1+AH262/100))))</f>
        <v>0.58278000000000008</v>
      </c>
      <c r="AS262" s="109">
        <f>IF($AI262="n/a",1.03*AR262,IF($AI262&lt;0,1.01*AR262,IF($AI262&gt;10,1.1*AR262,(1+$AI262/100)*AR262)))</f>
        <v>0.64105800000000013</v>
      </c>
      <c r="AT262" s="109">
        <f>IF($AK262="n/a",1.03*AS262,IF($AK262&lt;0,1.01*AS262,IF($AK262&gt;10,1.1*AS262,(1+$AK262/100)*AS262)))</f>
        <v>0.6826626642000001</v>
      </c>
      <c r="AU262" s="109">
        <f>IF($AK262="n/a",1.03*AT262,IF($AK262&lt;0,1.01*AT262,IF($AK262&gt;10,1.1*AT262,(1+$AK262/100)*AT262)))</f>
        <v>0.72696747110658011</v>
      </c>
      <c r="AV262" s="109">
        <f>IF($AK262="n/a",1.03*AU262,IF($AK262&lt;0,1.01*AU262,IF($AK262&gt;10,1.1*AU262,(1+$AK262/100)*AU262)))</f>
        <v>0.77414765998139712</v>
      </c>
      <c r="AW262" s="109">
        <f>SUM(AR262:AV262)</f>
        <v>3.4076157952879775</v>
      </c>
      <c r="AX262" s="113">
        <f>AW262/I262*100</f>
        <v>6.5568901198537182</v>
      </c>
      <c r="AY262" s="718">
        <v>0.56999999999999995</v>
      </c>
      <c r="AZ262" s="100">
        <v>17.899999999999999</v>
      </c>
      <c r="BA262" s="100">
        <v>-23.77</v>
      </c>
      <c r="BB262" s="100">
        <v>-0.80999999999999994</v>
      </c>
      <c r="BC262" s="100">
        <v>-8.2000000000000011</v>
      </c>
      <c r="BE262" s="12">
        <v>2021</v>
      </c>
      <c r="BF262" s="12">
        <f>IF(BE262&gt;2020,0,IF(BE262&gt;2008,1,IF(BE262&gt;2001,2,IF(BE262&gt;1990,3,IF(BE262&gt;1980,4,IF(BE262&gt;1973,5,IF(BE262&gt;1970,6,IF(BE262&gt;1960,7,IF(BE262&gt;1958,8,IF(BE262&gt;1953,9,10))))))))))</f>
        <v>0</v>
      </c>
      <c r="BG262" s="100">
        <v>7.580000000000001</v>
      </c>
      <c r="BH262" t="s">
        <v>121</v>
      </c>
      <c r="BI262" t="s">
        <v>122</v>
      </c>
    </row>
    <row r="263" spans="1:61" ht="11.25" customHeight="1" x14ac:dyDescent="0.2">
      <c r="A263" s="123" t="s">
        <v>855</v>
      </c>
      <c r="B263" s="55" t="s">
        <v>856</v>
      </c>
      <c r="C263" s="156" t="s">
        <v>300</v>
      </c>
      <c r="D263" s="98" t="s">
        <v>794</v>
      </c>
      <c r="E263" s="157">
        <v>14</v>
      </c>
      <c r="F263" s="2">
        <v>394</v>
      </c>
      <c r="G263" s="2" t="s">
        <v>119</v>
      </c>
      <c r="H263" s="2" t="s">
        <v>119</v>
      </c>
      <c r="I263" s="100">
        <v>65.84</v>
      </c>
      <c r="J263" s="101">
        <f>(M263/I263)*100</f>
        <v>3.0376670716889427</v>
      </c>
      <c r="K263" s="104">
        <v>0.5</v>
      </c>
      <c r="L263" s="71">
        <v>4</v>
      </c>
      <c r="M263" s="28">
        <f>K263*L263</f>
        <v>2</v>
      </c>
      <c r="N263" s="103" t="s">
        <v>240</v>
      </c>
      <c r="O263" s="104">
        <v>0.44500000000000001</v>
      </c>
      <c r="P263" s="158">
        <v>46112</v>
      </c>
      <c r="Q263" s="158">
        <v>46132</v>
      </c>
      <c r="R263" s="28">
        <f>(K263-O263)/O263*100</f>
        <v>12.359550561797752</v>
      </c>
      <c r="S263" s="105">
        <f>IF(INDEX(Historical!$D$7:$D1299,MATCH(B263,Historical!$B$7:$B$1062,0))=0,"n/a",(INDEX(Historical!$C$7:$C$1062,MATCH(B263,Historical!$B$7:$B$1062,0))/INDEX(Historical!$D$7:$D$1062,MATCH(B263,Historical!$B$7:$B$1062,0))-1)*100)</f>
        <v>19.230769230769251</v>
      </c>
      <c r="T263" s="105">
        <f>IF(INDEX(Historical!$F$7:$F$1062,MATCH(B263,Historical!$B$7:$B$1062,0))=0,"n/a",((INDEX(Historical!$C$7:$C$1062,MATCH(B263,Historical!$B$7:$B$1062,0))/INDEX(Historical!$F$7:$F$1062,MATCH(B263,Historical!$B$7:$B$1062,0)))^(1/3)-1)*100)</f>
        <v>13.862522184714066</v>
      </c>
      <c r="U263" s="105">
        <f>IF(INDEX(Historical!$H$7:$H$1062,MATCH(B263,Historical!$B$7:$B$1062,0))=0,"n/a",((INDEX(Historical!$C$7:$C$1062,MATCH(B263,Historical!$B$7:$B$1062,0))/INDEX(Historical!$H$7:$H$1062,MATCH(B263,Historical!$B$7:$B$1062,0)))^(1/5)-1)*100)</f>
        <v>11.711957401548778</v>
      </c>
      <c r="V263" s="105">
        <f>IF(INDEX(Historical!$M$7:$M$1062,MATCH(B263,Historical!$B$7:$B$1062,0))=0,"n/a",((INDEX(Historical!$C$7:$C$1062,MATCH(B263,Historical!$B$7:$B$1062,0))/INDEX(Historical!$M$7:$M$1062,MATCH(B263,Historical!$B$7:$B$1062,0)))^(1/10)-1)*100)</f>
        <v>13.443005838037081</v>
      </c>
      <c r="W263" s="106">
        <f>IF(OR(U263&lt;=0,U263="n/a",V263&lt;=0,V263="n/a"),"n/a",U263/V263)</f>
        <v>0.87123055235234004</v>
      </c>
      <c r="X263" s="107">
        <f>IF(OR(AJ263&lt;=0,AJ263="n/a",U263&lt;=0,U263="n/a"),"n/a",U263/AJ263)</f>
        <v>2.8918413337157478</v>
      </c>
      <c r="Y263" s="123"/>
      <c r="Z263" s="101">
        <f>IF(OR(AC263&lt;0.01,AC263="n/a"),"n/a",M263/AC263*100)</f>
        <v>72.727272727272734</v>
      </c>
      <c r="AA263" s="109">
        <f>IF(OR(AC263&lt;0.01,AC263="n/a"),"n/a",I263/AC263)</f>
        <v>23.941818181818181</v>
      </c>
      <c r="AB263" s="71">
        <v>12</v>
      </c>
      <c r="AC263" s="100">
        <v>2.75</v>
      </c>
      <c r="AD263" s="100">
        <v>20.41</v>
      </c>
      <c r="AE263" s="100">
        <v>11.88</v>
      </c>
      <c r="AF263" s="100">
        <v>3.14</v>
      </c>
      <c r="AG263" s="100">
        <v>13.44</v>
      </c>
      <c r="AH263" s="100">
        <v>31.929999999999996</v>
      </c>
      <c r="AI263" s="100">
        <v>-22.63</v>
      </c>
      <c r="AJ263" s="100">
        <v>4.05</v>
      </c>
      <c r="AK263" s="100">
        <v>1.69</v>
      </c>
      <c r="AL263" s="100">
        <v>9020</v>
      </c>
      <c r="AM263" s="100">
        <v>0.95</v>
      </c>
      <c r="AN263" s="100">
        <v>0.93</v>
      </c>
      <c r="AO263" s="110">
        <f>IF(U263="n/a","n/a",IF(AA263&lt;0,"n/a",IF(AA263="n/a","n/a",J263+U263-AA263)))</f>
        <v>-9.1921937085804615</v>
      </c>
      <c r="AP263" s="111">
        <f>IF(U263="n/a","n/a",J263+U263)</f>
        <v>14.74962447323772</v>
      </c>
      <c r="AQ263" s="112">
        <f>IF(OR(AC263&lt;0.01,AC263="n/a",AF263="n/a"),"n/a",(I263/SQRT(22.5*AC263*(I263/AF263))-1)*100)</f>
        <v>82.789872185899213</v>
      </c>
      <c r="AR263" s="101">
        <f>INDEX(Historical!$C$7:$C$1063,MATCH(B263,Historical!$B$7:$B$1063,0))*IF(AH263="n/a",1.03,IF(AH263&lt;0,1.01,IF(AH263&gt;10,1.1,(1+AH263/100))))</f>
        <v>1.8755000000000002</v>
      </c>
      <c r="AS263" s="109">
        <f>IF($AI263="n/a",1.03*AR263,IF($AI263&lt;0,1.01*AR263,IF($AI263&gt;10,1.1*AR263,(1+$AI263/100)*AR263)))</f>
        <v>1.8942550000000002</v>
      </c>
      <c r="AT263" s="109">
        <f>IF($AK263="n/a",1.03*AS263,IF($AK263&lt;0,1.01*AS263,IF($AK263&gt;10,1.1*AS263,(1+$AK263/100)*AS263)))</f>
        <v>1.9262679095000002</v>
      </c>
      <c r="AU263" s="109">
        <f>IF($AK263="n/a",1.03*AT263,IF($AK263&lt;0,1.01*AT263,IF($AK263&gt;10,1.1*AT263,(1+$AK263/100)*AT263)))</f>
        <v>1.9588218371705499</v>
      </c>
      <c r="AV263" s="109">
        <f>IF($AK263="n/a",1.03*AU263,IF($AK263&lt;0,1.01*AU263,IF($AK263&gt;10,1.1*AU263,(1+$AK263/100)*AU263)))</f>
        <v>1.9919259262187321</v>
      </c>
      <c r="AW263" s="109">
        <f>SUM(AR263:AV263)</f>
        <v>9.6467706728892821</v>
      </c>
      <c r="AX263" s="113">
        <f>AW263/I263*100</f>
        <v>14.651838810585179</v>
      </c>
      <c r="AY263" s="100">
        <v>1.05</v>
      </c>
      <c r="AZ263" s="100">
        <v>38.96</v>
      </c>
      <c r="BA263" s="100">
        <v>-5.7799999999999994</v>
      </c>
      <c r="BB263" s="100">
        <v>3.1199999999999997</v>
      </c>
      <c r="BC263" s="100">
        <v>9.5299999999999994</v>
      </c>
      <c r="BE263" s="12">
        <v>2013</v>
      </c>
      <c r="BF263" s="12">
        <f>IF(BE263&gt;2020,0,IF(BE263&gt;2008,1,IF(BE263&gt;2001,2,IF(BE263&gt;1990,3,IF(BE263&gt;1980,4,IF(BE263&gt;1973,5,IF(BE263&gt;1970,6,IF(BE263&gt;1960,7,IF(BE263&gt;1958,8,IF(BE263&gt;1953,9,10))))))))))</f>
        <v>1</v>
      </c>
      <c r="BG263" s="100">
        <v>6.4799999999999995</v>
      </c>
      <c r="BH263" t="s">
        <v>121</v>
      </c>
      <c r="BI263" t="s">
        <v>302</v>
      </c>
    </row>
    <row r="264" spans="1:61" ht="11.25" customHeight="1" x14ac:dyDescent="0.2">
      <c r="A264" s="123" t="s">
        <v>857</v>
      </c>
      <c r="B264" s="55" t="s">
        <v>858</v>
      </c>
      <c r="C264" s="156" t="s">
        <v>134</v>
      </c>
      <c r="D264" s="98" t="s">
        <v>157</v>
      </c>
      <c r="E264" s="157">
        <v>15</v>
      </c>
      <c r="F264" s="2">
        <v>352</v>
      </c>
      <c r="G264" s="2" t="s">
        <v>146</v>
      </c>
      <c r="H264" s="2" t="s">
        <v>146</v>
      </c>
      <c r="I264" s="100">
        <v>43.14</v>
      </c>
      <c r="J264" s="101">
        <f>(M264/I264)*100</f>
        <v>3.4306907742234585</v>
      </c>
      <c r="K264" s="104">
        <v>0.37</v>
      </c>
      <c r="L264" s="71">
        <v>4</v>
      </c>
      <c r="M264" s="28">
        <f>K264*L264</f>
        <v>1.48</v>
      </c>
      <c r="N264" s="103" t="s">
        <v>355</v>
      </c>
      <c r="O264" s="104">
        <v>0.36</v>
      </c>
      <c r="P264" s="158">
        <v>46178</v>
      </c>
      <c r="Q264" s="158">
        <v>46192</v>
      </c>
      <c r="R264" s="28">
        <f>(K264-O264)/O264*100</f>
        <v>2.7777777777777803</v>
      </c>
      <c r="S264" s="105">
        <f>IF(INDEX(Historical!$D$7:$D1300,MATCH(B264,Historical!$B$7:$B$1062,0))=0,"n/a",(INDEX(Historical!$C$7:$C$1062,MATCH(B264,Historical!$B$7:$B$1062,0))/INDEX(Historical!$D$7:$D$1062,MATCH(B264,Historical!$B$7:$B$1062,0))-1)*100)</f>
        <v>2.877697841726623</v>
      </c>
      <c r="T264" s="105">
        <f>IF(INDEX(Historical!$F$7:$F$1062,MATCH(B264,Historical!$B$7:$B$1062,0))=0,"n/a",((INDEX(Historical!$C$7:$C$1062,MATCH(B264,Historical!$B$7:$B$1062,0))/INDEX(Historical!$F$7:$F$1062,MATCH(B264,Historical!$B$7:$B$1062,0)))^(1/3)-1)*100)</f>
        <v>4.586430635119676</v>
      </c>
      <c r="U264" s="105">
        <f>IF(INDEX(Historical!$H$7:$H$1062,MATCH(B264,Historical!$B$7:$B$1062,0))=0,"n/a",((INDEX(Historical!$C$7:$C$1062,MATCH(B264,Historical!$B$7:$B$1062,0))/INDEX(Historical!$H$7:$H$1062,MATCH(B264,Historical!$B$7:$B$1062,0)))^(1/5)-1)*100)</f>
        <v>6.5762756635474151</v>
      </c>
      <c r="V264" s="105">
        <f>IF(INDEX(Historical!$M$7:$M$1062,MATCH(B264,Historical!$B$7:$B$1062,0))=0,"n/a",((INDEX(Historical!$C$7:$C$1062,MATCH(B264,Historical!$B$7:$B$1062,0))/INDEX(Historical!$M$7:$M$1062,MATCH(B264,Historical!$B$7:$B$1062,0)))^(1/10)-1)*100)</f>
        <v>13.306602671669143</v>
      </c>
      <c r="W264" s="106">
        <f>IF(OR(U264&lt;=0,U264="n/a",V264&lt;=0,V264="n/a"),"n/a",U264/V264)</f>
        <v>0.49421146973516006</v>
      </c>
      <c r="X264" s="107">
        <f>IF(OR(AJ264&lt;=0,AJ264="n/a",U264&lt;=0,U264="n/a"),"n/a",U264/AJ264)</f>
        <v>0.91210480770421842</v>
      </c>
      <c r="Y264" s="165"/>
      <c r="Z264" s="101">
        <f>IF(OR(AC264&lt;0.01,AC264="n/a"),"n/a",M264/AC264*100)</f>
        <v>47.435897435897431</v>
      </c>
      <c r="AA264" s="109">
        <f>IF(OR(AC264&lt;0.01,AC264="n/a"),"n/a",I264/AC264)</f>
        <v>13.826923076923077</v>
      </c>
      <c r="AB264" s="71">
        <v>12</v>
      </c>
      <c r="AC264" s="100">
        <v>3.12</v>
      </c>
      <c r="AD264" s="100" t="s">
        <v>142</v>
      </c>
      <c r="AE264" s="100">
        <v>2.5</v>
      </c>
      <c r="AF264" s="100">
        <v>1</v>
      </c>
      <c r="AG264" s="100">
        <v>7.37</v>
      </c>
      <c r="AH264" s="100">
        <v>-16.619999999999997</v>
      </c>
      <c r="AI264" s="100">
        <v>38.54</v>
      </c>
      <c r="AJ264" s="100">
        <v>7.21</v>
      </c>
      <c r="AK264" s="100" t="s">
        <v>142</v>
      </c>
      <c r="AL264" s="100">
        <v>2720</v>
      </c>
      <c r="AM264" s="100">
        <v>2.0500000000000003</v>
      </c>
      <c r="AN264" s="100">
        <v>0.59</v>
      </c>
      <c r="AO264" s="110">
        <f>IF(U264="n/a","n/a",IF(AA264&lt;0,"n/a",IF(AA264="n/a","n/a",J264+U264-AA264)))</f>
        <v>-3.8199566391522026</v>
      </c>
      <c r="AP264" s="111">
        <f>IF(U264="n/a","n/a",J264+U264)</f>
        <v>10.006966437770874</v>
      </c>
      <c r="AQ264" s="112">
        <f>IF(OR(AC264&lt;0.01,AC264="n/a",AF264="n/a"),"n/a",(I264/SQRT(22.5*AC264*(I264/AF264))-1)*100)</f>
        <v>-21.608041577600932</v>
      </c>
      <c r="AR264" s="101">
        <f>INDEX(Historical!$C$7:$C$1063,MATCH(B264,Historical!$B$7:$B$1063,0))*IF(AH264="n/a",1.03,IF(AH264&lt;0,1.01,IF(AH264&gt;10,1.1,(1+AH264/100))))</f>
        <v>1.4442999999999999</v>
      </c>
      <c r="AS264" s="109">
        <f>IF($AI264="n/a",1.03*AR264,IF($AI264&lt;0,1.01*AR264,IF($AI264&gt;10,1.1*AR264,(1+$AI264/100)*AR264)))</f>
        <v>1.58873</v>
      </c>
      <c r="AT264" s="109">
        <f>IF($AK264="n/a",1.03*AS264,IF($AK264&lt;0,1.01*AS264,IF($AK264&gt;10,1.1*AS264,(1+$AK264/100)*AS264)))</f>
        <v>1.6363919</v>
      </c>
      <c r="AU264" s="109">
        <f>IF($AK264="n/a",1.03*AT264,IF($AK264&lt;0,1.01*AT264,IF($AK264&gt;10,1.1*AT264,(1+$AK264/100)*AT264)))</f>
        <v>1.685483657</v>
      </c>
      <c r="AV264" s="109">
        <f>IF($AK264="n/a",1.03*AU264,IF($AK264&lt;0,1.01*AU264,IF($AK264&gt;10,1.1*AU264,(1+$AK264/100)*AU264)))</f>
        <v>1.7360481667100001</v>
      </c>
      <c r="AW264" s="109">
        <f>SUM(AR264:AV264)</f>
        <v>8.0909537237099993</v>
      </c>
      <c r="AX264" s="113">
        <f>AW264/I264*100</f>
        <v>18.755108307162725</v>
      </c>
      <c r="AY264" s="100">
        <v>0.85</v>
      </c>
      <c r="AZ264" s="100">
        <v>24.47</v>
      </c>
      <c r="BA264" s="100">
        <v>-4.83</v>
      </c>
      <c r="BB264" s="100">
        <v>2.4899999999999998</v>
      </c>
      <c r="BC264" s="100">
        <v>9.379999999999999</v>
      </c>
      <c r="BE264" s="12">
        <v>2012</v>
      </c>
      <c r="BF264" s="12">
        <f>IF(BE264&gt;2020,0,IF(BE264&gt;2008,1,IF(BE264&gt;2001,2,IF(BE264&gt;1990,3,IF(BE264&gt;1980,4,IF(BE264&gt;1973,5,IF(BE264&gt;1970,6,IF(BE264&gt;1960,7,IF(BE264&gt;1958,8,IF(BE264&gt;1953,9,10))))))))))</f>
        <v>1</v>
      </c>
      <c r="BG264" s="100">
        <v>0.92999999999999994</v>
      </c>
      <c r="BH264" t="s">
        <v>121</v>
      </c>
      <c r="BI264" t="s">
        <v>122</v>
      </c>
    </row>
    <row r="265" spans="1:61" ht="11.25" customHeight="1" x14ac:dyDescent="0.2">
      <c r="A265" s="55" t="s">
        <v>321</v>
      </c>
      <c r="B265" s="55" t="s">
        <v>322</v>
      </c>
      <c r="C265" s="156" t="s">
        <v>300</v>
      </c>
      <c r="D265" s="98" t="s">
        <v>323</v>
      </c>
      <c r="E265" s="157">
        <v>59</v>
      </c>
      <c r="F265" s="2">
        <v>23</v>
      </c>
      <c r="G265" s="2" t="s">
        <v>119</v>
      </c>
      <c r="H265" s="2" t="s">
        <v>119</v>
      </c>
      <c r="I265" s="100">
        <v>124.09</v>
      </c>
      <c r="J265" s="101">
        <f>(M265/I265)*100</f>
        <v>3.7392215327584815</v>
      </c>
      <c r="K265" s="104">
        <v>1.1599999999999999</v>
      </c>
      <c r="L265" s="71">
        <v>4</v>
      </c>
      <c r="M265" s="28">
        <f>K265*L265</f>
        <v>4.6399999999999997</v>
      </c>
      <c r="N265" s="103" t="s">
        <v>240</v>
      </c>
      <c r="O265" s="104">
        <v>1.1299999999999999</v>
      </c>
      <c r="P265" s="158">
        <v>46296</v>
      </c>
      <c r="Q265" s="158">
        <v>46310</v>
      </c>
      <c r="R265" s="28">
        <f>(K265-O265)/O265*100</f>
        <v>2.6548672566371709</v>
      </c>
      <c r="S265" s="105">
        <f>IF(INDEX(Historical!$D$7:$D1301,MATCH(B265,Historical!$B$7:$B$1062,0))=0,"n/a",(INDEX(Historical!$C$7:$C$1062,MATCH(B265,Historical!$B$7:$B$1062,0))/INDEX(Historical!$D$7:$D$1062,MATCH(B265,Historical!$B$7:$B$1062,0))-1)*100)</f>
        <v>1.3729977116704761</v>
      </c>
      <c r="T265" s="105">
        <f>IF(INDEX(Historical!$F$7:$F$1062,MATCH(B265,Historical!$B$7:$B$1062,0))=0,"n/a",((INDEX(Historical!$C$7:$C$1062,MATCH(B265,Historical!$B$7:$B$1062,0))/INDEX(Historical!$F$7:$F$1062,MATCH(B265,Historical!$B$7:$B$1062,0)))^(1/3)-1)*100)</f>
        <v>1.0761779517898029</v>
      </c>
      <c r="U265" s="105">
        <f>IF(INDEX(Historical!$H$7:$H$1062,MATCH(B265,Historical!$B$7:$B$1062,0))=0,"n/a",((INDEX(Historical!$C$7:$C$1062,MATCH(B265,Historical!$B$7:$B$1062,0))/INDEX(Historical!$H$7:$H$1062,MATCH(B265,Historical!$B$7:$B$1062,0)))^(1/5)-1)*100)</f>
        <v>1.0239455364670969</v>
      </c>
      <c r="V265" s="105">
        <f>IF(INDEX(Historical!$M$7:$M$1062,MATCH(B265,Historical!$B$7:$B$1062,0))=0,"n/a",((INDEX(Historical!$C$7:$C$1062,MATCH(B265,Historical!$B$7:$B$1062,0))/INDEX(Historical!$M$7:$M$1062,MATCH(B265,Historical!$B$7:$B$1062,0)))^(1/10)-1)*100)</f>
        <v>2.2392223057931426</v>
      </c>
      <c r="W265" s="106">
        <f>IF(OR(U265&lt;=0,U265="n/a",V265&lt;=0,V265="n/a"),"n/a",U265/V265)</f>
        <v>0.4572773028466286</v>
      </c>
      <c r="X265" s="107">
        <f>IF(OR(AJ265&lt;=0,AJ265="n/a",U265&lt;=0,U265="n/a"),"n/a",U265/AJ265)</f>
        <v>4.34796406143141E-2</v>
      </c>
      <c r="Y265" s="55"/>
      <c r="Z265" s="101">
        <f>IF(OR(AC265&lt;0.01,AC265="n/a"),"n/a",M265/AC265*100)</f>
        <v>80.415944540727907</v>
      </c>
      <c r="AA265" s="109">
        <f>IF(OR(AC265&lt;0.01,AC265="n/a"),"n/a",I265/AC265)</f>
        <v>21.506065857885616</v>
      </c>
      <c r="AB265" s="71">
        <v>12</v>
      </c>
      <c r="AC265" s="100">
        <v>5.77</v>
      </c>
      <c r="AD265" s="100" t="s">
        <v>142</v>
      </c>
      <c r="AE265" s="100">
        <v>8.23</v>
      </c>
      <c r="AF265" s="100">
        <v>3.4</v>
      </c>
      <c r="AG265" s="100">
        <v>15.52</v>
      </c>
      <c r="AH265" s="100">
        <v>-14.399999999999999</v>
      </c>
      <c r="AI265" s="100">
        <v>-24.03</v>
      </c>
      <c r="AJ265" s="100">
        <v>23.549999999999997</v>
      </c>
      <c r="AK265" s="100">
        <v>-8.9700000000000006</v>
      </c>
      <c r="AL265" s="100">
        <v>10790</v>
      </c>
      <c r="AM265" s="100">
        <v>1.01</v>
      </c>
      <c r="AN265" s="100">
        <v>1.49</v>
      </c>
      <c r="AO265" s="110">
        <f>IF(U265="n/a","n/a",IF(AA265&lt;0,"n/a",IF(AA265="n/a","n/a",J265+U265-AA265)))</f>
        <v>-16.742898788660039</v>
      </c>
      <c r="AP265" s="111">
        <f>IF(U265="n/a","n/a",J265+U265)</f>
        <v>4.7631670692255783</v>
      </c>
      <c r="AQ265" s="112">
        <f>IF(OR(AC265&lt;0.01,AC265="n/a",AF265="n/a"),"n/a",(I265/SQRT(22.5*AC265*(I265/AF265))-1)*100)</f>
        <v>80.272169438708048</v>
      </c>
      <c r="AR265" s="101">
        <f>INDEX(Historical!$C$7:$C$1063,MATCH(B265,Historical!$B$7:$B$1063,0))*IF(AH265="n/a",1.03,IF(AH265&lt;0,1.01,IF(AH265&gt;10,1.1,(1+AH265/100))))</f>
        <v>4.4742999999999995</v>
      </c>
      <c r="AS265" s="109">
        <f>IF($AI265="n/a",1.03*AR265,IF($AI265&lt;0,1.01*AR265,IF($AI265&gt;10,1.1*AR265,(1+$AI265/100)*AR265)))</f>
        <v>4.5190429999999999</v>
      </c>
      <c r="AT265" s="109">
        <f>IF($AK265="n/a",1.03*AS265,IF($AK265&lt;0,1.01*AS265,IF($AK265&gt;10,1.1*AS265,(1+$AK265/100)*AS265)))</f>
        <v>4.5642334299999998</v>
      </c>
      <c r="AU265" s="109">
        <f>IF($AK265="n/a",1.03*AT265,IF($AK265&lt;0,1.01*AT265,IF($AK265&gt;10,1.1*AT265,(1+$AK265/100)*AT265)))</f>
        <v>4.6098757642999999</v>
      </c>
      <c r="AV265" s="109">
        <f>IF($AK265="n/a",1.03*AU265,IF($AK265&lt;0,1.01*AU265,IF($AK265&gt;10,1.1*AU265,(1+$AK265/100)*AU265)))</f>
        <v>4.6559745219429995</v>
      </c>
      <c r="AW265" s="109">
        <f>SUM(AR265:AV265)</f>
        <v>22.823426716242999</v>
      </c>
      <c r="AX265" s="113">
        <f>AW265/I265*100</f>
        <v>18.392639790670479</v>
      </c>
      <c r="AY265" s="100">
        <v>0.93</v>
      </c>
      <c r="AZ265" s="100">
        <v>37.89</v>
      </c>
      <c r="BA265" s="100">
        <v>-3.2099999999999995</v>
      </c>
      <c r="BB265" s="100">
        <v>1.1499999999999999</v>
      </c>
      <c r="BC265" s="100">
        <v>14.219999999999999</v>
      </c>
      <c r="BE265" s="12">
        <v>1968</v>
      </c>
      <c r="BF265" s="12">
        <f>IF(BE265&gt;2020,0,IF(BE265&gt;2008,1,IF(BE265&gt;2001,2,IF(BE265&gt;1990,3,IF(BE265&gt;1980,4,IF(BE265&gt;1973,5,IF(BE265&gt;1970,6,IF(BE265&gt;1960,7,IF(BE265&gt;1958,8,IF(BE265&gt;1953,9,10))))))))))</f>
        <v>7</v>
      </c>
      <c r="BG265" s="100">
        <v>5.7</v>
      </c>
      <c r="BH265" t="s">
        <v>121</v>
      </c>
      <c r="BI265" t="s">
        <v>302</v>
      </c>
    </row>
    <row r="266" spans="1:61" ht="11.25" customHeight="1" x14ac:dyDescent="0.2">
      <c r="A266" s="123" t="s">
        <v>859</v>
      </c>
      <c r="B266" s="55" t="s">
        <v>860</v>
      </c>
      <c r="C266" s="156" t="s">
        <v>134</v>
      </c>
      <c r="D266" s="98" t="s">
        <v>412</v>
      </c>
      <c r="E266" s="157">
        <v>14</v>
      </c>
      <c r="F266" s="2">
        <v>378</v>
      </c>
      <c r="G266" s="2" t="s">
        <v>146</v>
      </c>
      <c r="H266" s="2" t="s">
        <v>146</v>
      </c>
      <c r="I266" s="100">
        <v>42.91</v>
      </c>
      <c r="J266" s="101">
        <f>(M266/I266)*100</f>
        <v>2.703332556513633</v>
      </c>
      <c r="K266" s="104">
        <v>0.28999999999999998</v>
      </c>
      <c r="L266" s="71">
        <v>4</v>
      </c>
      <c r="M266" s="28">
        <f>K266*L266</f>
        <v>1.1599999999999999</v>
      </c>
      <c r="N266" s="103" t="s">
        <v>154</v>
      </c>
      <c r="O266" s="104">
        <v>0.28000000000000003</v>
      </c>
      <c r="P266" s="158">
        <v>46059</v>
      </c>
      <c r="Q266" s="158">
        <v>46072</v>
      </c>
      <c r="R266" s="28">
        <f>(K266-O266)/O266*100</f>
        <v>3.5714285714285547</v>
      </c>
      <c r="S266" s="105">
        <f>IF(INDEX(Historical!$D$7:$D1302,MATCH(B266,Historical!$B$7:$B$1062,0))=0,"n/a",(INDEX(Historical!$C$7:$C$1062,MATCH(B266,Historical!$B$7:$B$1062,0))/INDEX(Historical!$D$7:$D$1062,MATCH(B266,Historical!$B$7:$B$1062,0))-1)*100)</f>
        <v>5.6603773584905648</v>
      </c>
      <c r="T266" s="105">
        <f>IF(INDEX(Historical!$F$7:$F$1062,MATCH(B266,Historical!$B$7:$B$1062,0))=0,"n/a",((INDEX(Historical!$C$7:$C$1062,MATCH(B266,Historical!$B$7:$B$1062,0))/INDEX(Historical!$F$7:$F$1062,MATCH(B266,Historical!$B$7:$B$1062,0)))^(1/3)-1)*100)</f>
        <v>11.868894208139679</v>
      </c>
      <c r="U266" s="105">
        <f>IF(INDEX(Historical!$H$7:$H$1062,MATCH(B266,Historical!$B$7:$B$1062,0))=0,"n/a",((INDEX(Historical!$C$7:$C$1062,MATCH(B266,Historical!$B$7:$B$1062,0))/INDEX(Historical!$H$7:$H$1062,MATCH(B266,Historical!$B$7:$B$1062,0)))^(1/5)-1)*100)</f>
        <v>21.672868378641152</v>
      </c>
      <c r="V266" s="105">
        <f>IF(INDEX(Historical!$M$7:$M$1062,MATCH(B266,Historical!$B$7:$B$1062,0))=0,"n/a",((INDEX(Historical!$C$7:$C$1062,MATCH(B266,Historical!$B$7:$B$1062,0))/INDEX(Historical!$M$7:$M$1062,MATCH(B266,Historical!$B$7:$B$1062,0)))^(1/10)-1)*100)</f>
        <v>23.562994701045305</v>
      </c>
      <c r="W266" s="106">
        <f>IF(OR(U266&lt;=0,U266="n/a",V266&lt;=0,V266="n/a"),"n/a",U266/V266)</f>
        <v>0.91978412139946275</v>
      </c>
      <c r="X266" s="107" t="str">
        <f>IF(OR(AJ266&lt;=0,AJ266="n/a",U266&lt;=0,U266="n/a"),"n/a",U266/AJ266)</f>
        <v>n/a</v>
      </c>
      <c r="Y266" s="123"/>
      <c r="Z266" s="101">
        <f>IF(OR(AC266&lt;0.01,AC266="n/a"),"n/a",M266/AC266*100)</f>
        <v>26.728110599078342</v>
      </c>
      <c r="AA266" s="109">
        <f>IF(OR(AC266&lt;0.01,AC266="n/a"),"n/a",I266/AC266)</f>
        <v>9.887096774193548</v>
      </c>
      <c r="AB266" s="71">
        <v>12</v>
      </c>
      <c r="AC266" s="100">
        <v>4.34</v>
      </c>
      <c r="AD266" s="100" t="s">
        <v>142</v>
      </c>
      <c r="AE266" s="100">
        <v>1.43</v>
      </c>
      <c r="AF266" s="100">
        <v>0.98</v>
      </c>
      <c r="AG266" s="100">
        <v>10.69</v>
      </c>
      <c r="AH266" s="100">
        <v>3.8899999999999997</v>
      </c>
      <c r="AI266" s="100">
        <v>9.5699999999999985</v>
      </c>
      <c r="AJ266" s="100">
        <v>-0.89999999999999991</v>
      </c>
      <c r="AK266" s="100" t="s">
        <v>142</v>
      </c>
      <c r="AL266" s="100">
        <v>318.56</v>
      </c>
      <c r="AM266" s="100">
        <v>15.24</v>
      </c>
      <c r="AN266" s="100">
        <v>1.19</v>
      </c>
      <c r="AO266" s="110">
        <f>IF(U266="n/a","n/a",IF(AA266&lt;0,"n/a",IF(AA266="n/a","n/a",J266+U266-AA266)))</f>
        <v>14.489104160961237</v>
      </c>
      <c r="AP266" s="111">
        <f>IF(U266="n/a","n/a",J266+U266)</f>
        <v>24.376200935154785</v>
      </c>
      <c r="AQ266" s="112">
        <f>IF(OR(AC266&lt;0.01,AC266="n/a",AF266="n/a"),"n/a",(I266/SQRT(22.5*AC266*(I266/AF266))-1)*100)</f>
        <v>-34.376986290513798</v>
      </c>
      <c r="AR266" s="101">
        <f>INDEX(Historical!$C$7:$C$1063,MATCH(B266,Historical!$B$7:$B$1063,0))*IF(AH266="n/a",1.03,IF(AH266&lt;0,1.01,IF(AH266&gt;10,1.1,(1+AH266/100))))</f>
        <v>1.1635679999999999</v>
      </c>
      <c r="AS266" s="109">
        <f>IF($AI266="n/a",1.03*AR266,IF($AI266&lt;0,1.01*AR266,IF($AI266&gt;10,1.1*AR266,(1+$AI266/100)*AR266)))</f>
        <v>1.2749214575999999</v>
      </c>
      <c r="AT266" s="109">
        <f>IF($AK266="n/a",1.03*AS266,IF($AK266&lt;0,1.01*AS266,IF($AK266&gt;10,1.1*AS266,(1+$AK266/100)*AS266)))</f>
        <v>1.3131691013279998</v>
      </c>
      <c r="AU266" s="109">
        <f>IF($AK266="n/a",1.03*AT266,IF($AK266&lt;0,1.01*AT266,IF($AK266&gt;10,1.1*AT266,(1+$AK266/100)*AT266)))</f>
        <v>1.3525641743678398</v>
      </c>
      <c r="AV266" s="109">
        <f>IF($AK266="n/a",1.03*AU266,IF($AK266&lt;0,1.01*AU266,IF($AK266&gt;10,1.1*AU266,(1+$AK266/100)*AU266)))</f>
        <v>1.3931410995988751</v>
      </c>
      <c r="AW266" s="109">
        <f>SUM(AR266:AV266)</f>
        <v>6.497363832894715</v>
      </c>
      <c r="AX266" s="113">
        <f>AW266/I266*100</f>
        <v>15.141840673257317</v>
      </c>
      <c r="AY266" s="100">
        <v>0.65</v>
      </c>
      <c r="AZ266" s="100">
        <v>17.05</v>
      </c>
      <c r="BA266" s="100">
        <v>-6.41</v>
      </c>
      <c r="BB266" s="100">
        <v>1.17</v>
      </c>
      <c r="BC266" s="100">
        <v>4.71</v>
      </c>
      <c r="BE266" s="12">
        <v>2013</v>
      </c>
      <c r="BF266" s="12">
        <f>IF(BE266&gt;2020,0,IF(BE266&gt;2008,1,IF(BE266&gt;2001,2,IF(BE266&gt;1990,3,IF(BE266&gt;1980,4,IF(BE266&gt;1973,5,IF(BE266&gt;1970,6,IF(BE266&gt;1960,7,IF(BE266&gt;1958,8,IF(BE266&gt;1953,9,10))))))))))</f>
        <v>1</v>
      </c>
      <c r="BG266" s="100">
        <v>1.04</v>
      </c>
      <c r="BH266" t="s">
        <v>121</v>
      </c>
      <c r="BI266" t="s">
        <v>122</v>
      </c>
    </row>
    <row r="267" spans="1:61" ht="11.25" customHeight="1" x14ac:dyDescent="0.2">
      <c r="A267" s="116" t="s">
        <v>863</v>
      </c>
      <c r="B267" s="55" t="s">
        <v>864</v>
      </c>
      <c r="C267" s="156" t="s">
        <v>300</v>
      </c>
      <c r="D267" s="98" t="s">
        <v>865</v>
      </c>
      <c r="E267" s="157">
        <v>12</v>
      </c>
      <c r="F267" s="2">
        <v>471</v>
      </c>
      <c r="G267" s="2" t="s">
        <v>146</v>
      </c>
      <c r="H267" s="2" t="s">
        <v>146</v>
      </c>
      <c r="I267" s="100">
        <v>140.88999999999999</v>
      </c>
      <c r="J267" s="101">
        <f>(M267/I267)*100</f>
        <v>0.86592377031726886</v>
      </c>
      <c r="K267" s="104">
        <v>0.30499999999999999</v>
      </c>
      <c r="L267" s="71">
        <v>4</v>
      </c>
      <c r="M267" s="28">
        <f>K267*L267</f>
        <v>1.22</v>
      </c>
      <c r="N267" s="103" t="s">
        <v>866</v>
      </c>
      <c r="O267" s="104">
        <v>0.27500000000000002</v>
      </c>
      <c r="P267" s="158">
        <v>46112</v>
      </c>
      <c r="Q267" s="158">
        <v>46119</v>
      </c>
      <c r="R267" s="28">
        <f>(K267-O267)/O267*100</f>
        <v>10.909090909090898</v>
      </c>
      <c r="S267" s="105">
        <f>IF(INDEX(Historical!$D$7:$D1304,MATCH(B267,Historical!$B$7:$B$1062,0))=0,"n/a",(INDEX(Historical!$C$7:$C$1062,MATCH(B267,Historical!$B$7:$B$1062,0))/INDEX(Historical!$D$7:$D$1062,MATCH(B267,Historical!$B$7:$B$1062,0))-1)*100)</f>
        <v>10.256410256410264</v>
      </c>
      <c r="T267" s="105">
        <f>IF(INDEX(Historical!$F$7:$F$1062,MATCH(B267,Historical!$B$7:$B$1062,0))=0,"n/a",((INDEX(Historical!$C$7:$C$1062,MATCH(B267,Historical!$B$7:$B$1062,0))/INDEX(Historical!$F$7:$F$1062,MATCH(B267,Historical!$B$7:$B$1062,0)))^(1/3)-1)*100)</f>
        <v>10.813785490141093</v>
      </c>
      <c r="U267" s="105">
        <f>IF(INDEX(Historical!$H$7:$H$1062,MATCH(B267,Historical!$B$7:$B$1062,0))=0,"n/a",((INDEX(Historical!$C$7:$C$1062,MATCH(B267,Historical!$B$7:$B$1062,0))/INDEX(Historical!$H$7:$H$1062,MATCH(B267,Historical!$B$7:$B$1062,0)))^(1/5)-1)*100)</f>
        <v>10.756634324828983</v>
      </c>
      <c r="V267" s="105">
        <f>IF(INDEX(Historical!$M$7:$M$1062,MATCH(B267,Historical!$B$7:$B$1062,0))=0,"n/a",((INDEX(Historical!$C$7:$C$1062,MATCH(B267,Historical!$B$7:$B$1062,0))/INDEX(Historical!$M$7:$M$1062,MATCH(B267,Historical!$B$7:$B$1062,0)))^(1/10)-1)*100)</f>
        <v>18.314465709886598</v>
      </c>
      <c r="W267" s="106">
        <f>IF(OR(U267&lt;=0,U267="n/a",V267&lt;=0,V267="n/a"),"n/a",U267/V267)</f>
        <v>0.58732995519614251</v>
      </c>
      <c r="X267" s="107">
        <f>IF(OR(AJ267&lt;=0,AJ267="n/a",U267&lt;=0,U267="n/a"),"n/a",U267/AJ267)</f>
        <v>1.1406823250083757</v>
      </c>
      <c r="Y267" s="55" t="s">
        <v>854</v>
      </c>
      <c r="Z267" s="101">
        <f>IF(OR(AC267&lt;0.01,AC267="n/a"),"n/a",M267/AC267*100)</f>
        <v>34.560906515580733</v>
      </c>
      <c r="AA267" s="109">
        <f>IF(OR(AC267&lt;0.01,AC267="n/a"),"n/a",I267/AC267)</f>
        <v>39.912181303116142</v>
      </c>
      <c r="AB267" s="71">
        <v>12</v>
      </c>
      <c r="AC267" s="100">
        <v>3.53</v>
      </c>
      <c r="AD267" s="100">
        <v>2.42</v>
      </c>
      <c r="AE267" s="100">
        <v>1.1599999999999999</v>
      </c>
      <c r="AF267" s="100">
        <v>4.53</v>
      </c>
      <c r="AG267" s="100">
        <v>12.32</v>
      </c>
      <c r="AH267" s="100">
        <v>6.3299999999999992</v>
      </c>
      <c r="AI267" s="100">
        <v>9.19</v>
      </c>
      <c r="AJ267" s="100">
        <v>9.43</v>
      </c>
      <c r="AK267" s="100">
        <v>8.7200000000000006</v>
      </c>
      <c r="AL267" s="100">
        <v>6480</v>
      </c>
      <c r="AM267" s="100">
        <v>9.32</v>
      </c>
      <c r="AN267" s="100">
        <v>1.0900000000000001</v>
      </c>
      <c r="AO267" s="110">
        <f>IF(U267="n/a","n/a",IF(AA267&lt;0,"n/a",IF(AA267="n/a","n/a",J267+U267-AA267)))</f>
        <v>-28.289623207969889</v>
      </c>
      <c r="AP267" s="111">
        <f>IF(U267="n/a","n/a",J267+U267)</f>
        <v>11.622558095146251</v>
      </c>
      <c r="AQ267" s="112">
        <f>IF(OR(AC267&lt;0.01,AC267="n/a",AF267="n/a"),"n/a",(I267/SQRT(22.5*AC267*(I267/AF267))-1)*100)</f>
        <v>183.47226499890107</v>
      </c>
      <c r="AR267" s="101">
        <f>INDEX(Historical!$C$7:$C$1063,MATCH(B267,Historical!$B$7:$B$1063,0))*IF(AH267="n/a",1.03,IF(AH267&lt;0,1.01,IF(AH267&gt;10,1.1,(1+AH267/100))))</f>
        <v>1.1430474999999998</v>
      </c>
      <c r="AS267" s="109">
        <f>IF($AI267="n/a",1.03*AR267,IF($AI267&lt;0,1.01*AR267,IF($AI267&gt;10,1.1*AR267,(1+$AI267/100)*AR267)))</f>
        <v>1.2480935652499998</v>
      </c>
      <c r="AT267" s="109">
        <f>IF($AK267="n/a",1.03*AS267,IF($AK267&lt;0,1.01*AS267,IF($AK267&gt;10,1.1*AS267,(1+$AK267/100)*AS267)))</f>
        <v>1.3569273241397997</v>
      </c>
      <c r="AU267" s="109">
        <f>IF($AK267="n/a",1.03*AT267,IF($AK267&lt;0,1.01*AT267,IF($AK267&gt;10,1.1*AT267,(1+$AK267/100)*AT267)))</f>
        <v>1.4752513868047901</v>
      </c>
      <c r="AV267" s="109">
        <f>IF($AK267="n/a",1.03*AU267,IF($AK267&lt;0,1.01*AU267,IF($AK267&gt;10,1.1*AU267,(1+$AK267/100)*AU267)))</f>
        <v>1.6038933077341677</v>
      </c>
      <c r="AW267" s="109">
        <f>SUM(AR267:AV267)</f>
        <v>6.8272130839287577</v>
      </c>
      <c r="AX267" s="113">
        <f>AW267/I267*100</f>
        <v>4.8457754872089991</v>
      </c>
      <c r="AY267" s="100">
        <v>0.93</v>
      </c>
      <c r="AZ267" s="100">
        <v>17.990000000000002</v>
      </c>
      <c r="BA267" s="100">
        <v>-32.800000000000004</v>
      </c>
      <c r="BB267" s="100">
        <v>0.48</v>
      </c>
      <c r="BC267" s="100">
        <v>-5.38</v>
      </c>
      <c r="BE267" s="12">
        <v>2015</v>
      </c>
      <c r="BF267" s="12">
        <f>IF(BE267&gt;2020,0,IF(BE267&gt;2008,1,IF(BE267&gt;2001,2,IF(BE267&gt;1990,3,IF(BE267&gt;1980,4,IF(BE267&gt;1973,5,IF(BE267&gt;1970,6,IF(BE267&gt;1960,7,IF(BE267&gt;1958,8,IF(BE267&gt;1953,9,10))))))))))</f>
        <v>1</v>
      </c>
      <c r="BG267" s="100">
        <v>3.6999999999999997</v>
      </c>
      <c r="BH267" t="s">
        <v>121</v>
      </c>
      <c r="BI267" t="s">
        <v>122</v>
      </c>
    </row>
    <row r="268" spans="1:61" ht="11.25" customHeight="1" x14ac:dyDescent="0.2">
      <c r="A268" s="55" t="s">
        <v>324</v>
      </c>
      <c r="B268" s="55" t="s">
        <v>325</v>
      </c>
      <c r="C268" s="156" t="s">
        <v>139</v>
      </c>
      <c r="D268" s="98" t="s">
        <v>140</v>
      </c>
      <c r="E268" s="157">
        <v>57</v>
      </c>
      <c r="F268" s="2">
        <v>26</v>
      </c>
      <c r="G268" s="2" t="s">
        <v>118</v>
      </c>
      <c r="H268" s="2" t="s">
        <v>118</v>
      </c>
      <c r="I268" s="100">
        <v>55.3</v>
      </c>
      <c r="J268" s="101">
        <f>(M268/I268)*100</f>
        <v>1.7721518987341773</v>
      </c>
      <c r="K268" s="104">
        <v>0.245</v>
      </c>
      <c r="L268" s="71">
        <v>4</v>
      </c>
      <c r="M268" s="28">
        <f>K268*L268</f>
        <v>0.98</v>
      </c>
      <c r="N268" s="103" t="s">
        <v>326</v>
      </c>
      <c r="O268" s="104">
        <v>0.23499999999999999</v>
      </c>
      <c r="P268" s="158">
        <v>46142</v>
      </c>
      <c r="Q268" s="158">
        <v>46156</v>
      </c>
      <c r="R268" s="28">
        <f>(K268-O268)/O268*100</f>
        <v>4.2553191489361746</v>
      </c>
      <c r="S268" s="105">
        <f>IF(INDEX(Historical!$D$7:$D1305,MATCH(B268,Historical!$B$7:$B$1062,0))=0,"n/a",(INDEX(Historical!$C$7:$C$1062,MATCH(B268,Historical!$B$7:$B$1062,0))/INDEX(Historical!$D$7:$D$1062,MATCH(B268,Historical!$B$7:$B$1062,0))-1)*100)</f>
        <v>6.3037249283667496</v>
      </c>
      <c r="T268" s="105">
        <f>IF(INDEX(Historical!$F$7:$F$1062,MATCH(B268,Historical!$B$7:$B$1062,0))=0,"n/a",((INDEX(Historical!$C$7:$C$1062,MATCH(B268,Historical!$B$7:$B$1062,0))/INDEX(Historical!$F$7:$F$1062,MATCH(B268,Historical!$B$7:$B$1062,0)))^(1/3)-1)*100)</f>
        <v>7.9403854422093412</v>
      </c>
      <c r="U268" s="105">
        <f>IF(INDEX(Historical!$H$7:$H$1062,MATCH(B268,Historical!$B$7:$B$1062,0))=0,"n/a",((INDEX(Historical!$C$7:$C$1062,MATCH(B268,Historical!$B$7:$B$1062,0))/INDEX(Historical!$H$7:$H$1062,MATCH(B268,Historical!$B$7:$B$1062,0)))^(1/5)-1)*100)</f>
        <v>7.4520805832128945</v>
      </c>
      <c r="V268" s="105">
        <f>IF(INDEX(Historical!$M$7:$M$1062,MATCH(B268,Historical!$B$7:$B$1062,0))=0,"n/a",((INDEX(Historical!$C$7:$C$1062,MATCH(B268,Historical!$B$7:$B$1062,0))/INDEX(Historical!$M$7:$M$1062,MATCH(B268,Historical!$B$7:$B$1062,0)))^(1/10)-1)*100)</f>
        <v>6.1632913125631239</v>
      </c>
      <c r="W268" s="106">
        <f>IF(OR(U268&lt;=0,U268="n/a",V268&lt;=0,V268="n/a"),"n/a",U268/V268)</f>
        <v>1.2091073105732857</v>
      </c>
      <c r="X268" s="107">
        <f>IF(OR(AJ268&lt;=0,AJ268="n/a",U268&lt;=0,U268="n/a"),"n/a",U268/AJ268)</f>
        <v>2.3961673901006093</v>
      </c>
      <c r="Y268" s="55"/>
      <c r="Z268" s="101">
        <f>IF(OR(AC268&lt;0.01,AC268="n/a"),"n/a",M268/AC268*100)</f>
        <v>29.080118694362017</v>
      </c>
      <c r="AA268" s="109">
        <f>IF(OR(AC268&lt;0.01,AC268="n/a"),"n/a",I268/AC268)</f>
        <v>16.409495548961424</v>
      </c>
      <c r="AB268" s="71">
        <v>11</v>
      </c>
      <c r="AC268" s="100">
        <v>3.37</v>
      </c>
      <c r="AD268" s="100">
        <v>0.83</v>
      </c>
      <c r="AE268" s="100">
        <v>0.85</v>
      </c>
      <c r="AF268" s="100">
        <v>1.43</v>
      </c>
      <c r="AG268" s="100">
        <v>9.39</v>
      </c>
      <c r="AH268" s="100">
        <v>14.829999999999998</v>
      </c>
      <c r="AI268" s="100">
        <v>9.35</v>
      </c>
      <c r="AJ268" s="100">
        <v>3.11</v>
      </c>
      <c r="AK268" s="100">
        <v>12.5</v>
      </c>
      <c r="AL268" s="100">
        <v>2970</v>
      </c>
      <c r="AM268" s="100">
        <v>0.37</v>
      </c>
      <c r="AN268" s="100">
        <v>1</v>
      </c>
      <c r="AO268" s="110">
        <f>IF(U268="n/a","n/a",IF(AA268&lt;0,"n/a",IF(AA268="n/a","n/a",J268+U268-AA268)))</f>
        <v>-7.1852630670143522</v>
      </c>
      <c r="AP268" s="111">
        <f>IF(U268="n/a","n/a",J268+U268)</f>
        <v>9.2242324819470713</v>
      </c>
      <c r="AQ268" s="112">
        <f>IF(OR(AC268&lt;0.01,AC268="n/a",AF268="n/a"),"n/a",(I268/SQRT(22.5*AC268*(I268/AF268))-1)*100)</f>
        <v>2.1231906082384011</v>
      </c>
      <c r="AR268" s="101">
        <f>INDEX(Historical!$C$7:$C$1063,MATCH(B268,Historical!$B$7:$B$1063,0))*IF(AH268="n/a",1.03,IF(AH268&lt;0,1.01,IF(AH268&gt;10,1.1,(1+AH268/100))))</f>
        <v>1.0202500000000001</v>
      </c>
      <c r="AS268" s="109">
        <f>IF($AI268="n/a",1.03*AR268,IF($AI268&lt;0,1.01*AR268,IF($AI268&gt;10,1.1*AR268,(1+$AI268/100)*AR268)))</f>
        <v>1.1156433750000001</v>
      </c>
      <c r="AT268" s="109">
        <f>IF($AK268="n/a",1.03*AS268,IF($AK268&lt;0,1.01*AS268,IF($AK268&gt;10,1.1*AS268,(1+$AK268/100)*AS268)))</f>
        <v>1.2272077125000003</v>
      </c>
      <c r="AU268" s="109">
        <f>IF($AK268="n/a",1.03*AT268,IF($AK268&lt;0,1.01*AT268,IF($AK268&gt;10,1.1*AT268,(1+$AK268/100)*AT268)))</f>
        <v>1.3499284837500003</v>
      </c>
      <c r="AV268" s="109">
        <f>IF($AK268="n/a",1.03*AU268,IF($AK268&lt;0,1.01*AU268,IF($AK268&gt;10,1.1*AU268,(1+$AK268/100)*AU268)))</f>
        <v>1.4849213321250005</v>
      </c>
      <c r="AW268" s="109">
        <f>SUM(AR268:AV268)</f>
        <v>6.1979509033750011</v>
      </c>
      <c r="AX268" s="113">
        <f>AW268/I268*100</f>
        <v>11.207867818037977</v>
      </c>
      <c r="AY268" s="100">
        <v>0.98</v>
      </c>
      <c r="AZ268" s="100">
        <v>13.530000000000001</v>
      </c>
      <c r="BA268" s="100">
        <v>-19.420000000000002</v>
      </c>
      <c r="BB268" s="100">
        <v>-7.0000000000000009</v>
      </c>
      <c r="BC268" s="100">
        <v>-8.01</v>
      </c>
      <c r="BE268" s="12">
        <v>1970</v>
      </c>
      <c r="BF268" s="12">
        <f>IF(BE268&gt;2020,0,IF(BE268&gt;2008,1,IF(BE268&gt;2001,2,IF(BE268&gt;1990,3,IF(BE268&gt;1980,4,IF(BE268&gt;1973,5,IF(BE268&gt;1970,6,IF(BE268&gt;1960,7,IF(BE268&gt;1958,8,IF(BE268&gt;1953,9,10))))))))))</f>
        <v>7</v>
      </c>
      <c r="BG268" s="100">
        <v>3.55</v>
      </c>
      <c r="BH268" t="s">
        <v>121</v>
      </c>
      <c r="BI268" t="s">
        <v>122</v>
      </c>
    </row>
    <row r="269" spans="1:61" ht="11.25" customHeight="1" x14ac:dyDescent="0.2">
      <c r="A269" s="116" t="s">
        <v>867</v>
      </c>
      <c r="B269" s="55" t="s">
        <v>868</v>
      </c>
      <c r="C269" s="156" t="s">
        <v>134</v>
      </c>
      <c r="D269" s="98" t="s">
        <v>157</v>
      </c>
      <c r="E269" s="157">
        <v>12</v>
      </c>
      <c r="F269" s="2">
        <v>461</v>
      </c>
      <c r="G269" s="2" t="s">
        <v>146</v>
      </c>
      <c r="H269" s="2" t="s">
        <v>146</v>
      </c>
      <c r="I269" s="100">
        <v>24.33</v>
      </c>
      <c r="J269" s="101">
        <f>(M269/I269)*100</f>
        <v>3.123715577476367</v>
      </c>
      <c r="K269" s="104">
        <v>0.19</v>
      </c>
      <c r="L269" s="71">
        <v>4</v>
      </c>
      <c r="M269" s="28">
        <f>K269*L269</f>
        <v>0.76</v>
      </c>
      <c r="N269" s="103" t="s">
        <v>209</v>
      </c>
      <c r="O269" s="104">
        <v>0.18</v>
      </c>
      <c r="P269" s="158">
        <v>46022</v>
      </c>
      <c r="Q269" s="158">
        <v>46037</v>
      </c>
      <c r="R269" s="28">
        <f>(K269-O269)/O269*100</f>
        <v>5.5555555555555607</v>
      </c>
      <c r="S269" s="105">
        <f>IF(INDEX(Historical!$D$7:$D1306,MATCH(B269,Historical!$B$7:$B$1062,0))=0,"n/a",(INDEX(Historical!$C$7:$C$1062,MATCH(B269,Historical!$B$7:$B$1062,0))/INDEX(Historical!$D$7:$D$1062,MATCH(B269,Historical!$B$7:$B$1062,0))-1)*100)</f>
        <v>5.8823529411764497</v>
      </c>
      <c r="T269" s="105">
        <f>IF(INDEX(Historical!$F$7:$F$1062,MATCH(B269,Historical!$B$7:$B$1062,0))=0,"n/a",((INDEX(Historical!$C$7:$C$1062,MATCH(B269,Historical!$B$7:$B$1062,0))/INDEX(Historical!$F$7:$F$1062,MATCH(B269,Historical!$B$7:$B$1062,0)))^(1/3)-1)*100)</f>
        <v>6.8628686412652851</v>
      </c>
      <c r="U269" s="105">
        <f>IF(INDEX(Historical!$H$7:$H$1062,MATCH(B269,Historical!$B$7:$B$1062,0))=0,"n/a",((INDEX(Historical!$C$7:$C$1062,MATCH(B269,Historical!$B$7:$B$1062,0))/INDEX(Historical!$H$7:$H$1062,MATCH(B269,Historical!$B$7:$B$1062,0)))^(1/5)-1)*100)</f>
        <v>6.7249181879538877</v>
      </c>
      <c r="V269" s="105">
        <f>IF(INDEX(Historical!$M$7:$M$1062,MATCH(B269,Historical!$B$7:$B$1062,0))=0,"n/a",((INDEX(Historical!$C$7:$C$1062,MATCH(B269,Historical!$B$7:$B$1062,0))/INDEX(Historical!$M$7:$M$1062,MATCH(B269,Historical!$B$7:$B$1062,0)))^(1/10)-1)*100)</f>
        <v>7.479699915556548</v>
      </c>
      <c r="W269" s="106">
        <f>IF(OR(U269&lt;=0,U269="n/a",V269&lt;=0,V269="n/a"),"n/a",U269/V269)</f>
        <v>0.89908930356512862</v>
      </c>
      <c r="X269" s="107">
        <f>IF(OR(AJ269&lt;=0,AJ269="n/a",U269&lt;=0,U269="n/a"),"n/a",U269/AJ269)</f>
        <v>0.48837459607508266</v>
      </c>
      <c r="Y269" s="165"/>
      <c r="Z269" s="101">
        <f>IF(OR(AC269&lt;0.01,AC269="n/a"),"n/a",M269/AC269*100)</f>
        <v>36.363636363636367</v>
      </c>
      <c r="AA269" s="109">
        <f>IF(OR(AC269&lt;0.01,AC269="n/a"),"n/a",I269/AC269)</f>
        <v>11.641148325358852</v>
      </c>
      <c r="AB269" s="71">
        <v>12</v>
      </c>
      <c r="AC269" s="100">
        <v>2.09</v>
      </c>
      <c r="AD269" s="100">
        <v>18.27</v>
      </c>
      <c r="AE269" s="100">
        <v>2.42</v>
      </c>
      <c r="AF269" s="100">
        <v>1.29</v>
      </c>
      <c r="AG269" s="100">
        <v>11.1</v>
      </c>
      <c r="AH269" s="100">
        <v>-1.25</v>
      </c>
      <c r="AI269" s="100">
        <v>11.799999999999999</v>
      </c>
      <c r="AJ269" s="100">
        <v>13.77</v>
      </c>
      <c r="AK269" s="100">
        <v>0.57999999999999996</v>
      </c>
      <c r="AL269" s="100">
        <v>4650</v>
      </c>
      <c r="AM269" s="100">
        <v>1.1499999999999999</v>
      </c>
      <c r="AN269" s="100">
        <v>0.45</v>
      </c>
      <c r="AO269" s="110">
        <f>IF(U269="n/a","n/a",IF(AA269&lt;0,"n/a",IF(AA269="n/a","n/a",J269+U269-AA269)))</f>
        <v>-1.7925145599285983</v>
      </c>
      <c r="AP269" s="111">
        <f>IF(U269="n/a","n/a",J269+U269)</f>
        <v>9.8486337654302538</v>
      </c>
      <c r="AQ269" s="112">
        <f>IF(OR(AC269&lt;0.01,AC269="n/a",AF269="n/a"),"n/a",(I269/SQRT(22.5*AC269*(I269/AF269))-1)*100)</f>
        <v>-18.303865616507043</v>
      </c>
      <c r="AR269" s="101">
        <f>INDEX(Historical!$C$7:$C$1063,MATCH(B269,Historical!$B$7:$B$1063,0))*IF(AH269="n/a",1.03,IF(AH269&lt;0,1.01,IF(AH269&gt;10,1.1,(1+AH269/100))))</f>
        <v>0.72719999999999996</v>
      </c>
      <c r="AS269" s="109">
        <f>IF($AI269="n/a",1.03*AR269,IF($AI269&lt;0,1.01*AR269,IF($AI269&gt;10,1.1*AR269,(1+$AI269/100)*AR269)))</f>
        <v>0.79991999999999996</v>
      </c>
      <c r="AT269" s="109">
        <f>IF($AK269="n/a",1.03*AS269,IF($AK269&lt;0,1.01*AS269,IF($AK269&gt;10,1.1*AS269,(1+$AK269/100)*AS269)))</f>
        <v>0.80455953599999996</v>
      </c>
      <c r="AU269" s="109">
        <f>IF($AK269="n/a",1.03*AT269,IF($AK269&lt;0,1.01*AT269,IF($AK269&gt;10,1.1*AT269,(1+$AK269/100)*AT269)))</f>
        <v>0.80922598130879997</v>
      </c>
      <c r="AV269" s="109">
        <f>IF($AK269="n/a",1.03*AU269,IF($AK269&lt;0,1.01*AU269,IF($AK269&gt;10,1.1*AU269,(1+$AK269/100)*AU269)))</f>
        <v>0.81391949200039104</v>
      </c>
      <c r="AW269" s="109">
        <f>SUM(AR269:AV269)</f>
        <v>3.9548250093091912</v>
      </c>
      <c r="AX269" s="113">
        <f>AW269/I269*100</f>
        <v>16.254932220752945</v>
      </c>
      <c r="AY269" s="100">
        <v>0.8</v>
      </c>
      <c r="AZ269" s="100">
        <v>46.57</v>
      </c>
      <c r="BA269" s="100">
        <v>-3.5700000000000003</v>
      </c>
      <c r="BB269" s="100">
        <v>4.1399999999999997</v>
      </c>
      <c r="BC269" s="100">
        <v>16.8</v>
      </c>
      <c r="BE269" s="12">
        <v>2015</v>
      </c>
      <c r="BF269" s="12">
        <f>IF(BE269&gt;2020,0,IF(BE269&gt;2008,1,IF(BE269&gt;2001,2,IF(BE269&gt;1990,3,IF(BE269&gt;1980,4,IF(BE269&gt;1973,5,IF(BE269&gt;1970,6,IF(BE269&gt;1960,7,IF(BE269&gt;1958,8,IF(BE269&gt;1953,9,10))))))))))</f>
        <v>1</v>
      </c>
      <c r="BG269" s="100">
        <v>1.1900000000000002</v>
      </c>
      <c r="BH269" t="s">
        <v>121</v>
      </c>
      <c r="BI269" t="s">
        <v>122</v>
      </c>
    </row>
    <row r="270" spans="1:61" ht="11.25" customHeight="1" x14ac:dyDescent="0.2">
      <c r="A270" s="116" t="s">
        <v>1478</v>
      </c>
      <c r="B270" s="55" t="s">
        <v>1479</v>
      </c>
      <c r="C270" s="156" t="s">
        <v>134</v>
      </c>
      <c r="D270" s="98" t="s">
        <v>157</v>
      </c>
      <c r="E270" s="157">
        <v>8</v>
      </c>
      <c r="F270" s="2">
        <v>562</v>
      </c>
      <c r="G270" s="2" t="s">
        <v>146</v>
      </c>
      <c r="H270" s="2" t="s">
        <v>146</v>
      </c>
      <c r="I270" s="100">
        <v>44</v>
      </c>
      <c r="J270" s="101">
        <f>(M270/I270)*100</f>
        <v>2.3636363636363638</v>
      </c>
      <c r="K270" s="104">
        <v>0.26</v>
      </c>
      <c r="L270" s="71">
        <v>4</v>
      </c>
      <c r="M270" s="28">
        <f>K270*L270</f>
        <v>1.04</v>
      </c>
      <c r="N270" s="103" t="s">
        <v>1443</v>
      </c>
      <c r="O270" s="104">
        <v>0.22</v>
      </c>
      <c r="P270" s="158">
        <v>45947</v>
      </c>
      <c r="Q270" s="158">
        <v>45964</v>
      </c>
      <c r="R270" s="28">
        <f>(K270-O270)/O270*100</f>
        <v>18.181818181818183</v>
      </c>
      <c r="S270" s="105">
        <f>IF(INDEX(Historical!$D$7:$D1307,MATCH(B270,Historical!$B$7:$B$1062,0))=0,"n/a",(INDEX(Historical!$C$7:$C$1062,MATCH(B270,Historical!$B$7:$B$1062,0))/INDEX(Historical!$D$7:$D$1062,MATCH(B270,Historical!$B$7:$B$1062,0))-1)*100)</f>
        <v>12.195121951219523</v>
      </c>
      <c r="T270" s="105">
        <f>IF(INDEX(Historical!$F$7:$F$1062,MATCH(B270,Historical!$B$7:$B$1062,0))=0,"n/a",((INDEX(Historical!$C$7:$C$1062,MATCH(B270,Historical!$B$7:$B$1062,0))/INDEX(Historical!$F$7:$F$1062,MATCH(B270,Historical!$B$7:$B$1062,0)))^(1/3)-1)*100)</f>
        <v>15.313156133323268</v>
      </c>
      <c r="U270" s="105">
        <f>IF(INDEX(Historical!$H$7:$H$1062,MATCH(B270,Historical!$B$7:$B$1062,0))=0,"n/a",((INDEX(Historical!$C$7:$C$1062,MATCH(B270,Historical!$B$7:$B$1062,0))/INDEX(Historical!$H$7:$H$1062,MATCH(B270,Historical!$B$7:$B$1062,0)))^(1/5)-1)*100)</f>
        <v>12.087426179583293</v>
      </c>
      <c r="V270" s="105" t="str">
        <f>IF(INDEX(Historical!$M$7:$M$1062,MATCH(B270,Historical!$B$7:$B$1062,0))=0,"n/a",((INDEX(Historical!$C$7:$C$1062,MATCH(B270,Historical!$B$7:$B$1062,0))/INDEX(Historical!$M$7:$M$1062,MATCH(B270,Historical!$B$7:$B$1062,0)))^(1/10)-1)*100)</f>
        <v>n/a</v>
      </c>
      <c r="W270" s="106" t="str">
        <f>IF(OR(U270&lt;=0,U270="n/a",V270&lt;=0,V270="n/a"),"n/a",U270/V270)</f>
        <v>n/a</v>
      </c>
      <c r="X270" s="107">
        <f>IF(OR(AJ270&lt;=0,AJ270="n/a",U270&lt;=0,U270="n/a"),"n/a",U270/AJ270)</f>
        <v>0.87526619692855123</v>
      </c>
      <c r="Y270" s="165"/>
      <c r="Z270" s="101">
        <f>IF(OR(AC270&lt;0.01,AC270="n/a"),"n/a",M270/AC270*100)</f>
        <v>27.012987012987011</v>
      </c>
      <c r="AA270" s="109">
        <f>IF(OR(AC270&lt;0.01,AC270="n/a"),"n/a",I270/AC270)</f>
        <v>11.428571428571429</v>
      </c>
      <c r="AB270" s="71">
        <v>12</v>
      </c>
      <c r="AC270" s="100">
        <v>3.85</v>
      </c>
      <c r="AD270" s="100" t="s">
        <v>142</v>
      </c>
      <c r="AE270" s="100">
        <v>2.2999999999999998</v>
      </c>
      <c r="AF270" s="100">
        <v>1.34</v>
      </c>
      <c r="AG270" s="100">
        <v>12.42</v>
      </c>
      <c r="AH270" s="100">
        <v>12.09</v>
      </c>
      <c r="AI270" s="100">
        <v>6.63</v>
      </c>
      <c r="AJ270" s="100">
        <v>13.81</v>
      </c>
      <c r="AK270" s="100" t="s">
        <v>142</v>
      </c>
      <c r="AL270" s="100">
        <v>283.64999999999998</v>
      </c>
      <c r="AM270" s="100">
        <v>4.99</v>
      </c>
      <c r="AN270" s="100">
        <v>0.48</v>
      </c>
      <c r="AO270" s="110">
        <f>IF(U270="n/a","n/a",IF(AA270&lt;0,"n/a",IF(AA270="n/a","n/a",J270+U270-AA270)))</f>
        <v>3.0224911146482274</v>
      </c>
      <c r="AP270" s="111">
        <f>IF(U270="n/a","n/a",J270+U270)</f>
        <v>14.451062543219656</v>
      </c>
      <c r="AQ270" s="112">
        <f>IF(OR(AC270&lt;0.01,AC270="n/a",AF270="n/a"),"n/a",(I270/SQRT(22.5*AC270*(I270/AF270))-1)*100)</f>
        <v>-17.499398751589656</v>
      </c>
      <c r="AR270" s="101">
        <f>INDEX(Historical!$C$7:$C$1063,MATCH(B270,Historical!$B$7:$B$1063,0))*IF(AH270="n/a",1.03,IF(AH270&lt;0,1.01,IF(AH270&gt;10,1.1,(1+AH270/100))))</f>
        <v>1.0120000000000002</v>
      </c>
      <c r="AS270" s="109">
        <f>IF($AI270="n/a",1.03*AR270,IF($AI270&lt;0,1.01*AR270,IF($AI270&gt;10,1.1*AR270,(1+$AI270/100)*AR270)))</f>
        <v>1.0790956000000003</v>
      </c>
      <c r="AT270" s="109">
        <f>IF($AK270="n/a",1.03*AS270,IF($AK270&lt;0,1.01*AS270,IF($AK270&gt;10,1.1*AS270,(1+$AK270/100)*AS270)))</f>
        <v>1.1114684680000002</v>
      </c>
      <c r="AU270" s="109">
        <f>IF($AK270="n/a",1.03*AT270,IF($AK270&lt;0,1.01*AT270,IF($AK270&gt;10,1.1*AT270,(1+$AK270/100)*AT270)))</f>
        <v>1.1448125220400003</v>
      </c>
      <c r="AV270" s="109">
        <f>IF($AK270="n/a",1.03*AU270,IF($AK270&lt;0,1.01*AU270,IF($AK270&gt;10,1.1*AU270,(1+$AK270/100)*AU270)))</f>
        <v>1.1791568977012004</v>
      </c>
      <c r="AW270" s="109">
        <f>SUM(AR270:AV270)</f>
        <v>5.5265334877412018</v>
      </c>
      <c r="AX270" s="113">
        <f>AW270/I270*100</f>
        <v>12.560303381230003</v>
      </c>
      <c r="AY270" s="100">
        <v>0.52</v>
      </c>
      <c r="AZ270" s="100">
        <v>38.76</v>
      </c>
      <c r="BA270" s="100">
        <v>-4.97</v>
      </c>
      <c r="BB270" s="100">
        <v>3.63</v>
      </c>
      <c r="BC270" s="100">
        <v>13.950000000000001</v>
      </c>
      <c r="BE270" s="12">
        <v>2018</v>
      </c>
      <c r="BF270" s="12">
        <f>IF(BE270&gt;2020,0,IF(BE270&gt;2008,1,IF(BE270&gt;2001,2,IF(BE270&gt;1990,3,IF(BE270&gt;1980,4,IF(BE270&gt;1973,5,IF(BE270&gt;1970,6,IF(BE270&gt;1960,7,IF(BE270&gt;1958,8,IF(BE270&gt;1953,9,10))))))))))</f>
        <v>1</v>
      </c>
      <c r="BG270" s="100">
        <v>1.23</v>
      </c>
      <c r="BH270" t="s">
        <v>121</v>
      </c>
      <c r="BI270" t="s">
        <v>122</v>
      </c>
    </row>
    <row r="271" spans="1:61" ht="11.25" customHeight="1" x14ac:dyDescent="0.2">
      <c r="A271" s="123" t="s">
        <v>869</v>
      </c>
      <c r="B271" s="55" t="s">
        <v>870</v>
      </c>
      <c r="C271" s="156" t="s">
        <v>134</v>
      </c>
      <c r="D271" s="98" t="s">
        <v>157</v>
      </c>
      <c r="E271" s="157">
        <v>12</v>
      </c>
      <c r="F271" s="2">
        <v>458</v>
      </c>
      <c r="G271" s="2" t="s">
        <v>146</v>
      </c>
      <c r="H271" s="2" t="s">
        <v>146</v>
      </c>
      <c r="I271" s="100">
        <v>31.75</v>
      </c>
      <c r="J271" s="101">
        <f>(M271/I271)*100</f>
        <v>2.1417322834645671</v>
      </c>
      <c r="K271" s="104">
        <v>0.17</v>
      </c>
      <c r="L271" s="71">
        <v>4</v>
      </c>
      <c r="M271" s="28">
        <f>K271*L271</f>
        <v>0.68</v>
      </c>
      <c r="N271" s="103" t="s">
        <v>355</v>
      </c>
      <c r="O271" s="104">
        <v>0.155</v>
      </c>
      <c r="P271" s="158">
        <v>45989</v>
      </c>
      <c r="Q271" s="158">
        <v>46003</v>
      </c>
      <c r="R271" s="28">
        <f>(K271-O271)/O271*100</f>
        <v>9.6774193548387171</v>
      </c>
      <c r="S271" s="105">
        <f>IF(INDEX(Historical!$D$7:$D1308,MATCH(B271,Historical!$B$7:$B$1062,0))=0,"n/a",(INDEX(Historical!$C$7:$C$1062,MATCH(B271,Historical!$B$7:$B$1062,0))/INDEX(Historical!$D$7:$D$1062,MATCH(B271,Historical!$B$7:$B$1062,0))-1)*100)</f>
        <v>4.9586776859504189</v>
      </c>
      <c r="T271" s="105">
        <f>IF(INDEX(Historical!$F$7:$F$1062,MATCH(B271,Historical!$B$7:$B$1062,0))=0,"n/a",((INDEX(Historical!$C$7:$C$1062,MATCH(B271,Historical!$B$7:$B$1062,0))/INDEX(Historical!$F$7:$F$1062,MATCH(B271,Historical!$B$7:$B$1062,0)))^(1/3)-1)*100)</f>
        <v>4.2786098154582675</v>
      </c>
      <c r="U271" s="105">
        <f>IF(INDEX(Historical!$H$7:$H$1062,MATCH(B271,Historical!$B$7:$B$1062,0))=0,"n/a",((INDEX(Historical!$C$7:$C$1062,MATCH(B271,Historical!$B$7:$B$1062,0))/INDEX(Historical!$H$7:$H$1062,MATCH(B271,Historical!$B$7:$B$1062,0)))^(1/5)-1)*100)</f>
        <v>7.6128689393376803</v>
      </c>
      <c r="V271" s="105">
        <f>IF(INDEX(Historical!$M$7:$M$1062,MATCH(B271,Historical!$B$7:$B$1062,0))=0,"n/a",((INDEX(Historical!$C$7:$C$1062,MATCH(B271,Historical!$B$7:$B$1062,0))/INDEX(Historical!$M$7:$M$1062,MATCH(B271,Historical!$B$7:$B$1062,0)))^(1/10)-1)*100)</f>
        <v>20.303253473033301</v>
      </c>
      <c r="W271" s="106">
        <f>IF(OR(U271&lt;=0,U271="n/a",V271&lt;=0,V271="n/a"),"n/a",U271/V271)</f>
        <v>0.37495807996728514</v>
      </c>
      <c r="X271" s="107">
        <f>IF(OR(AJ271&lt;=0,AJ271="n/a",U271&lt;=0,U271="n/a"),"n/a",U271/AJ271)</f>
        <v>4.787967886375899</v>
      </c>
      <c r="Y271" s="123"/>
      <c r="Z271" s="101">
        <f>IF(OR(AC271&lt;0.01,AC271="n/a"),"n/a",M271/AC271*100)</f>
        <v>28.451882845188287</v>
      </c>
      <c r="AA271" s="109">
        <f>IF(OR(AC271&lt;0.01,AC271="n/a"),"n/a",I271/AC271)</f>
        <v>13.284518828451882</v>
      </c>
      <c r="AB271" s="71">
        <v>12</v>
      </c>
      <c r="AC271" s="100">
        <v>2.39</v>
      </c>
      <c r="AD271" s="100" t="s">
        <v>142</v>
      </c>
      <c r="AE271" s="100">
        <v>2.4500000000000002</v>
      </c>
      <c r="AF271" s="100">
        <v>1.48</v>
      </c>
      <c r="AG271" s="100">
        <v>11.81</v>
      </c>
      <c r="AH271" s="100">
        <v>15.09</v>
      </c>
      <c r="AI271" s="100">
        <v>5.43</v>
      </c>
      <c r="AJ271" s="100">
        <v>1.59</v>
      </c>
      <c r="AK271" s="100" t="s">
        <v>142</v>
      </c>
      <c r="AL271" s="100">
        <v>287.05</v>
      </c>
      <c r="AM271" s="100">
        <v>14.760000000000002</v>
      </c>
      <c r="AN271" s="100">
        <v>0.22</v>
      </c>
      <c r="AO271" s="110">
        <f>IF(U271="n/a","n/a",IF(AA271&lt;0,"n/a",IF(AA271="n/a","n/a",J271+U271-AA271)))</f>
        <v>-3.5299176056496346</v>
      </c>
      <c r="AP271" s="111">
        <f>IF(U271="n/a","n/a",J271+U271)</f>
        <v>9.754601222802247</v>
      </c>
      <c r="AQ271" s="112">
        <f>IF(OR(AC271&lt;0.01,AC271="n/a",AF271="n/a"),"n/a",(I271/SQRT(22.5*AC271*(I271/AF271))-1)*100)</f>
        <v>-6.5213325200550116</v>
      </c>
      <c r="AR271" s="101">
        <f>INDEX(Historical!$C$7:$C$1063,MATCH(B271,Historical!$B$7:$B$1063,0))*IF(AH271="n/a",1.03,IF(AH271&lt;0,1.01,IF(AH271&gt;10,1.1,(1+AH271/100))))</f>
        <v>0.69850000000000012</v>
      </c>
      <c r="AS271" s="109">
        <f>IF($AI271="n/a",1.03*AR271,IF($AI271&lt;0,1.01*AR271,IF($AI271&gt;10,1.1*AR271,(1+$AI271/100)*AR271)))</f>
        <v>0.73642855000000018</v>
      </c>
      <c r="AT271" s="109">
        <f>IF($AK271="n/a",1.03*AS271,IF($AK271&lt;0,1.01*AS271,IF($AK271&gt;10,1.1*AS271,(1+$AK271/100)*AS271)))</f>
        <v>0.75852140650000022</v>
      </c>
      <c r="AU271" s="109">
        <f>IF($AK271="n/a",1.03*AT271,IF($AK271&lt;0,1.01*AT271,IF($AK271&gt;10,1.1*AT271,(1+$AK271/100)*AT271)))</f>
        <v>0.78127704869500025</v>
      </c>
      <c r="AV271" s="109">
        <f>IF($AK271="n/a",1.03*AU271,IF($AK271&lt;0,1.01*AU271,IF($AK271&gt;10,1.1*AU271,(1+$AK271/100)*AU271)))</f>
        <v>0.80471536015585032</v>
      </c>
      <c r="AW271" s="109">
        <f>SUM(AR271:AV271)</f>
        <v>3.7794423653508513</v>
      </c>
      <c r="AX271" s="113">
        <f>AW271/I271*100</f>
        <v>11.903755481420005</v>
      </c>
      <c r="AY271" s="100">
        <v>0.41</v>
      </c>
      <c r="AZ271" s="100">
        <v>52.790000000000006</v>
      </c>
      <c r="BA271" s="100">
        <v>-0.5</v>
      </c>
      <c r="BB271" s="100">
        <v>8.2000000000000011</v>
      </c>
      <c r="BC271" s="100">
        <v>18.72</v>
      </c>
      <c r="BD271" s="20" t="s">
        <v>108</v>
      </c>
      <c r="BE271" s="12">
        <v>2014</v>
      </c>
      <c r="BF271" s="12">
        <f>IF(BE271&gt;2020,0,IF(BE271&gt;2008,1,IF(BE271&gt;2001,2,IF(BE271&gt;1990,3,IF(BE271&gt;1980,4,IF(BE271&gt;1973,5,IF(BE271&gt;1970,6,IF(BE271&gt;1960,7,IF(BE271&gt;1958,8,IF(BE271&gt;1953,9,10))))))))))</f>
        <v>1</v>
      </c>
      <c r="BG271" s="100">
        <v>1.05</v>
      </c>
      <c r="BH271" t="s">
        <v>121</v>
      </c>
      <c r="BI271" t="s">
        <v>122</v>
      </c>
    </row>
    <row r="272" spans="1:61" ht="11.25" customHeight="1" x14ac:dyDescent="0.2">
      <c r="A272" s="116" t="s">
        <v>1480</v>
      </c>
      <c r="B272" s="55" t="s">
        <v>1481</v>
      </c>
      <c r="C272" s="156" t="s">
        <v>198</v>
      </c>
      <c r="D272" s="98" t="s">
        <v>348</v>
      </c>
      <c r="E272" s="157">
        <v>10</v>
      </c>
      <c r="F272" s="2">
        <v>516</v>
      </c>
      <c r="G272" s="2" t="s">
        <v>146</v>
      </c>
      <c r="H272" s="2" t="s">
        <v>146</v>
      </c>
      <c r="I272" s="100">
        <v>35.17</v>
      </c>
      <c r="J272" s="101">
        <f>(M272/I272)*100</f>
        <v>2.1324992891669035</v>
      </c>
      <c r="K272" s="104">
        <v>0.1875</v>
      </c>
      <c r="L272" s="71">
        <v>4</v>
      </c>
      <c r="M272" s="28">
        <f>K272*L272</f>
        <v>0.75</v>
      </c>
      <c r="N272" s="103" t="s">
        <v>312</v>
      </c>
      <c r="O272" s="104">
        <v>0.17</v>
      </c>
      <c r="P272" s="158">
        <v>46097</v>
      </c>
      <c r="Q272" s="158">
        <v>46112</v>
      </c>
      <c r="R272" s="28">
        <f>(K272-O272)/O272*100</f>
        <v>10.294117647058815</v>
      </c>
      <c r="S272" s="105">
        <f>IF(INDEX(Historical!$D$7:$D1309,MATCH(B272,Historical!$B$7:$B$1062,0))=0,"n/a",(INDEX(Historical!$C$7:$C$1062,MATCH(B272,Historical!$B$7:$B$1062,0))/INDEX(Historical!$D$7:$D$1062,MATCH(B272,Historical!$B$7:$B$1062,0))-1)*100)</f>
        <v>11.475409836065587</v>
      </c>
      <c r="T272" s="105">
        <f>IF(INDEX(Historical!$F$7:$F$1062,MATCH(B272,Historical!$B$7:$B$1062,0))=0,"n/a",((INDEX(Historical!$C$7:$C$1062,MATCH(B272,Historical!$B$7:$B$1062,0))/INDEX(Historical!$F$7:$F$1062,MATCH(B272,Historical!$B$7:$B$1062,0)))^(1/3)-1)*100)</f>
        <v>10.793165135089279</v>
      </c>
      <c r="U272" s="105">
        <f>IF(INDEX(Historical!$H$7:$H$1062,MATCH(B272,Historical!$B$7:$B$1062,0))=0,"n/a",((INDEX(Historical!$C$7:$C$1062,MATCH(B272,Historical!$B$7:$B$1062,0))/INDEX(Historical!$H$7:$H$1062,MATCH(B272,Historical!$B$7:$B$1062,0)))^(1/5)-1)*100)</f>
        <v>11.760635116972784</v>
      </c>
      <c r="V272" s="105" t="str">
        <f>IF(INDEX(Historical!$M$7:$M$1062,MATCH(B272,Historical!$B$7:$B$1062,0))=0,"n/a",((INDEX(Historical!$C$7:$C$1062,MATCH(B272,Historical!$B$7:$B$1062,0))/INDEX(Historical!$M$7:$M$1062,MATCH(B272,Historical!$B$7:$B$1062,0)))^(1/10)-1)*100)</f>
        <v>n/a</v>
      </c>
      <c r="W272" s="106" t="str">
        <f>IF(OR(U272&lt;=0,U272="n/a",V272&lt;=0,V272="n/a"),"n/a",U272/V272)</f>
        <v>n/a</v>
      </c>
      <c r="X272" s="107">
        <f>IF(OR(AJ272&lt;=0,AJ272="n/a",U272&lt;=0,U272="n/a"),"n/a",U272/AJ272)</f>
        <v>0.79949932814226943</v>
      </c>
      <c r="Y272" s="165"/>
      <c r="Z272" s="101">
        <f>IF(OR(AC272&lt;0.01,AC272="n/a"),"n/a",M272/AC272*100)</f>
        <v>23.076923076923077</v>
      </c>
      <c r="AA272" s="109">
        <f>IF(OR(AC272&lt;0.01,AC272="n/a"),"n/a",I272/AC272)</f>
        <v>10.821538461538463</v>
      </c>
      <c r="AB272" s="71">
        <v>12</v>
      </c>
      <c r="AC272" s="100">
        <v>3.25</v>
      </c>
      <c r="AD272" s="100">
        <v>0.65</v>
      </c>
      <c r="AE272" s="100">
        <v>1.1499999999999999</v>
      </c>
      <c r="AF272" s="100">
        <v>2.41</v>
      </c>
      <c r="AG272" s="100">
        <v>23.119999999999997</v>
      </c>
      <c r="AH272" s="100">
        <v>11.59</v>
      </c>
      <c r="AI272" s="100">
        <v>10.02</v>
      </c>
      <c r="AJ272" s="100">
        <v>14.71</v>
      </c>
      <c r="AK272" s="100">
        <v>11.99</v>
      </c>
      <c r="AL272" s="100">
        <v>5960</v>
      </c>
      <c r="AM272" s="100">
        <v>9.09</v>
      </c>
      <c r="AN272" s="100">
        <v>0.71</v>
      </c>
      <c r="AO272" s="110">
        <f>IF(U272="n/a","n/a",IF(AA272&lt;0,"n/a",IF(AA272="n/a","n/a",J272+U272-AA272)))</f>
        <v>3.0715959446012242</v>
      </c>
      <c r="AP272" s="111">
        <f>IF(U272="n/a","n/a",J272+U272)</f>
        <v>13.893134406139687</v>
      </c>
      <c r="AQ272" s="112">
        <f>IF(OR(AC272&lt;0.01,AC272="n/a",AF272="n/a"),"n/a",(I272/SQRT(22.5*AC272*(I272/AF272))-1)*100)</f>
        <v>7.6618320737209311</v>
      </c>
      <c r="AR272" s="101">
        <f>INDEX(Historical!$C$7:$C$1063,MATCH(B272,Historical!$B$7:$B$1063,0))*IF(AH272="n/a",1.03,IF(AH272&lt;0,1.01,IF(AH272&gt;10,1.1,(1+AH272/100))))</f>
        <v>0.74800000000000011</v>
      </c>
      <c r="AS272" s="109">
        <f>IF($AI272="n/a",1.03*AR272,IF($AI272&lt;0,1.01*AR272,IF($AI272&gt;10,1.1*AR272,(1+$AI272/100)*AR272)))</f>
        <v>0.8228000000000002</v>
      </c>
      <c r="AT272" s="109">
        <f>IF($AK272="n/a",1.03*AS272,IF($AK272&lt;0,1.01*AS272,IF($AK272&gt;10,1.1*AS272,(1+$AK272/100)*AS272)))</f>
        <v>0.90508000000000033</v>
      </c>
      <c r="AU272" s="109">
        <f>IF($AK272="n/a",1.03*AT272,IF($AK272&lt;0,1.01*AT272,IF($AK272&gt;10,1.1*AT272,(1+$AK272/100)*AT272)))</f>
        <v>0.99558800000000047</v>
      </c>
      <c r="AV272" s="109">
        <f>IF($AK272="n/a",1.03*AU272,IF($AK272&lt;0,1.01*AU272,IF($AK272&gt;10,1.1*AU272,(1+$AK272/100)*AU272)))</f>
        <v>1.0951468000000006</v>
      </c>
      <c r="AW272" s="109">
        <f>SUM(AR272:AV272)</f>
        <v>4.5666148000000018</v>
      </c>
      <c r="AX272" s="113">
        <f>AW272/I272*100</f>
        <v>12.984403753198754</v>
      </c>
      <c r="AY272" s="100">
        <v>0.56000000000000005</v>
      </c>
      <c r="AZ272" s="100">
        <v>30.990000000000002</v>
      </c>
      <c r="BA272" s="100">
        <v>-27.689999999999998</v>
      </c>
      <c r="BB272" s="100">
        <v>13.38</v>
      </c>
      <c r="BC272" s="100">
        <v>-7.870000000000001</v>
      </c>
      <c r="BE272" s="12">
        <v>2017</v>
      </c>
      <c r="BF272" s="12">
        <f>IF(BE272&gt;2020,0,IF(BE272&gt;2008,1,IF(BE272&gt;2001,2,IF(BE272&gt;1990,3,IF(BE272&gt;1980,4,IF(BE272&gt;1973,5,IF(BE272&gt;1970,6,IF(BE272&gt;1960,7,IF(BE272&gt;1958,8,IF(BE272&gt;1953,9,10))))))))))</f>
        <v>1</v>
      </c>
      <c r="BG272" s="100">
        <v>10.84</v>
      </c>
      <c r="BH272" t="s">
        <v>121</v>
      </c>
      <c r="BI272" t="s">
        <v>122</v>
      </c>
    </row>
    <row r="273" spans="1:61" ht="11.25" customHeight="1" x14ac:dyDescent="0.2">
      <c r="A273" s="123" t="s">
        <v>871</v>
      </c>
      <c r="B273" s="55" t="s">
        <v>872</v>
      </c>
      <c r="C273" s="156" t="s">
        <v>134</v>
      </c>
      <c r="D273" s="98" t="s">
        <v>157</v>
      </c>
      <c r="E273" s="157">
        <v>14</v>
      </c>
      <c r="F273" s="2">
        <v>380</v>
      </c>
      <c r="G273" s="2" t="s">
        <v>146</v>
      </c>
      <c r="H273" s="2" t="s">
        <v>146</v>
      </c>
      <c r="I273" s="100">
        <v>50.88</v>
      </c>
      <c r="J273" s="101">
        <f>(M273/I273)*100</f>
        <v>2.4371069182389937</v>
      </c>
      <c r="K273" s="104">
        <v>0.31</v>
      </c>
      <c r="L273" s="71">
        <v>4</v>
      </c>
      <c r="M273" s="28">
        <f>K273*L273</f>
        <v>1.24</v>
      </c>
      <c r="N273" s="103" t="s">
        <v>873</v>
      </c>
      <c r="O273" s="104">
        <v>0.28999999999999998</v>
      </c>
      <c r="P273" s="158">
        <v>46063</v>
      </c>
      <c r="Q273" s="158">
        <v>46073</v>
      </c>
      <c r="R273" s="28">
        <f>(K273-O273)/O273*100</f>
        <v>6.8965517241379377</v>
      </c>
      <c r="S273" s="105">
        <f>IF(INDEX(Historical!$D$7:$D1310,MATCH(B273,Historical!$B$7:$B$1062,0))=0,"n/a",(INDEX(Historical!$C$7:$C$1062,MATCH(B273,Historical!$B$7:$B$1062,0))/INDEX(Historical!$D$7:$D$1062,MATCH(B273,Historical!$B$7:$B$1062,0))-1)*100)</f>
        <v>7.4074074074073959</v>
      </c>
      <c r="T273" s="105">
        <f>IF(INDEX(Historical!$F$7:$F$1062,MATCH(B273,Historical!$B$7:$B$1062,0))=0,"n/a",((INDEX(Historical!$C$7:$C$1062,MATCH(B273,Historical!$B$7:$B$1062,0))/INDEX(Historical!$F$7:$F$1062,MATCH(B273,Historical!$B$7:$B$1062,0)))^(1/3)-1)*100)</f>
        <v>8.0330707256288658</v>
      </c>
      <c r="U273" s="105">
        <f>IF(INDEX(Historical!$H$7:$H$1062,MATCH(B273,Historical!$B$7:$B$1062,0))=0,"n/a",((INDEX(Historical!$C$7:$C$1062,MATCH(B273,Historical!$B$7:$B$1062,0))/INDEX(Historical!$H$7:$H$1062,MATCH(B273,Historical!$B$7:$B$1062,0)))^(1/5)-1)*100)</f>
        <v>8.8250510077843671</v>
      </c>
      <c r="V273" s="105">
        <f>IF(INDEX(Historical!$M$7:$M$1062,MATCH(B273,Historical!$B$7:$B$1062,0))=0,"n/a",((INDEX(Historical!$C$7:$C$1062,MATCH(B273,Historical!$B$7:$B$1062,0))/INDEX(Historical!$M$7:$M$1062,MATCH(B273,Historical!$B$7:$B$1062,0)))^(1/10)-1)*100)</f>
        <v>9.851004754355408</v>
      </c>
      <c r="W273" s="106">
        <f>IF(OR(U273&lt;=0,U273="n/a",V273&lt;=0,V273="n/a"),"n/a",U273/V273)</f>
        <v>0.89585288281203623</v>
      </c>
      <c r="X273" s="107">
        <f>IF(OR(AJ273&lt;=0,AJ273="n/a",U273&lt;=0,U273="n/a"),"n/a",U273/AJ273)</f>
        <v>1.6104107678438624</v>
      </c>
      <c r="Y273" s="123"/>
      <c r="Z273" s="101">
        <f>IF(OR(AC273&lt;0.01,AC273="n/a"),"n/a",M273/AC273*100)</f>
        <v>32.717678100263853</v>
      </c>
      <c r="AA273" s="109">
        <f>IF(OR(AC273&lt;0.01,AC273="n/a"),"n/a",I273/AC273)</f>
        <v>13.424802110817943</v>
      </c>
      <c r="AB273" s="71">
        <v>12</v>
      </c>
      <c r="AC273" s="100">
        <v>3.79</v>
      </c>
      <c r="AD273" s="100" t="s">
        <v>142</v>
      </c>
      <c r="AE273" s="100">
        <v>3.8</v>
      </c>
      <c r="AF273" s="100">
        <v>1.58</v>
      </c>
      <c r="AG273" s="100">
        <v>12.46</v>
      </c>
      <c r="AH273" s="100">
        <v>27.18</v>
      </c>
      <c r="AI273" s="100">
        <v>5.01</v>
      </c>
      <c r="AJ273" s="100">
        <v>5.48</v>
      </c>
      <c r="AK273" s="100" t="s">
        <v>142</v>
      </c>
      <c r="AL273" s="100">
        <v>1910</v>
      </c>
      <c r="AM273" s="100">
        <v>3.26</v>
      </c>
      <c r="AN273" s="100">
        <v>0.14000000000000001</v>
      </c>
      <c r="AO273" s="110">
        <f>IF(U273="n/a","n/a",IF(AA273&lt;0,"n/a",IF(AA273="n/a","n/a",J273+U273-AA273)))</f>
        <v>-2.1626441847945816</v>
      </c>
      <c r="AP273" s="111">
        <f>IF(U273="n/a","n/a",J273+U273)</f>
        <v>11.262157926023361</v>
      </c>
      <c r="AQ273" s="112">
        <f>IF(OR(AC273&lt;0.01,AC273="n/a",AF273="n/a"),"n/a",(I273/SQRT(22.5*AC273*(I273/AF273))-1)*100)</f>
        <v>-2.9062598765906333</v>
      </c>
      <c r="AR273" s="101">
        <f>INDEX(Historical!$C$7:$C$1063,MATCH(B273,Historical!$B$7:$B$1063,0))*IF(AH273="n/a",1.03,IF(AH273&lt;0,1.01,IF(AH273&gt;10,1.1,(1+AH273/100))))</f>
        <v>1.276</v>
      </c>
      <c r="AS273" s="109">
        <f>IF($AI273="n/a",1.03*AR273,IF($AI273&lt;0,1.01*AR273,IF($AI273&gt;10,1.1*AR273,(1+$AI273/100)*AR273)))</f>
        <v>1.3399276</v>
      </c>
      <c r="AT273" s="109">
        <f>IF($AK273="n/a",1.03*AS273,IF($AK273&lt;0,1.01*AS273,IF($AK273&gt;10,1.1*AS273,(1+$AK273/100)*AS273)))</f>
        <v>1.3801254279999999</v>
      </c>
      <c r="AU273" s="109">
        <f>IF($AK273="n/a",1.03*AT273,IF($AK273&lt;0,1.01*AT273,IF($AK273&gt;10,1.1*AT273,(1+$AK273/100)*AT273)))</f>
        <v>1.4215291908400001</v>
      </c>
      <c r="AV273" s="109">
        <f>IF($AK273="n/a",1.03*AU273,IF($AK273&lt;0,1.01*AU273,IF($AK273&gt;10,1.1*AU273,(1+$AK273/100)*AU273)))</f>
        <v>1.4641750665652</v>
      </c>
      <c r="AW273" s="109">
        <f>SUM(AR273:AV273)</f>
        <v>6.8817572854052003</v>
      </c>
      <c r="AX273" s="113">
        <f>AW273/I273*100</f>
        <v>13.525466362824684</v>
      </c>
      <c r="AY273" s="100">
        <v>0.56999999999999995</v>
      </c>
      <c r="AZ273" s="100">
        <v>39.15</v>
      </c>
      <c r="BA273" s="100">
        <v>-2.58</v>
      </c>
      <c r="BB273" s="100">
        <v>9.68</v>
      </c>
      <c r="BC273" s="100">
        <v>19.869999999999997</v>
      </c>
      <c r="BE273" s="12">
        <v>2013</v>
      </c>
      <c r="BF273" s="12">
        <f>IF(BE273&gt;2020,0,IF(BE273&gt;2008,1,IF(BE273&gt;2001,2,IF(BE273&gt;1990,3,IF(BE273&gt;1980,4,IF(BE273&gt;1973,5,IF(BE273&gt;1970,6,IF(BE273&gt;1960,7,IF(BE273&gt;1958,8,IF(BE273&gt;1953,9,10))))))))))</f>
        <v>1</v>
      </c>
      <c r="BG273" s="100">
        <v>1.7000000000000002</v>
      </c>
      <c r="BH273" t="s">
        <v>121</v>
      </c>
      <c r="BI273" t="s">
        <v>122</v>
      </c>
    </row>
    <row r="274" spans="1:61" ht="11.25" customHeight="1" x14ac:dyDescent="0.2">
      <c r="A274" s="123" t="s">
        <v>874</v>
      </c>
      <c r="B274" s="55" t="s">
        <v>875</v>
      </c>
      <c r="C274" s="156" t="s">
        <v>116</v>
      </c>
      <c r="D274" s="98" t="s">
        <v>308</v>
      </c>
      <c r="E274" s="157">
        <v>16</v>
      </c>
      <c r="F274" s="2">
        <v>285</v>
      </c>
      <c r="G274" s="2" t="s">
        <v>119</v>
      </c>
      <c r="H274" s="2" t="s">
        <v>119</v>
      </c>
      <c r="I274" s="100">
        <v>178.87</v>
      </c>
      <c r="J274" s="101">
        <f>(M274/I274)*100</f>
        <v>1.4759322412925588</v>
      </c>
      <c r="K274" s="104">
        <v>0.66</v>
      </c>
      <c r="L274" s="71">
        <v>4</v>
      </c>
      <c r="M274" s="28">
        <f>K274*L274</f>
        <v>2.64</v>
      </c>
      <c r="N274" s="103" t="s">
        <v>297</v>
      </c>
      <c r="O274" s="104">
        <v>0.61</v>
      </c>
      <c r="P274" s="158">
        <v>46083</v>
      </c>
      <c r="Q274" s="158">
        <v>46112</v>
      </c>
      <c r="R274" s="28">
        <f>(K274-O274)/O274*100</f>
        <v>8.196721311475418</v>
      </c>
      <c r="S274" s="105">
        <f>IF(INDEX(Historical!$D$7:$D1311,MATCH(B274,Historical!$B$7:$B$1062,0))=0,"n/a",(INDEX(Historical!$C$7:$C$1062,MATCH(B274,Historical!$B$7:$B$1062,0))/INDEX(Historical!$D$7:$D$1062,MATCH(B274,Historical!$B$7:$B$1062,0))-1)*100)</f>
        <v>5.1724137931034475</v>
      </c>
      <c r="T274" s="105">
        <f>IF(INDEX(Historical!$F$7:$F$1062,MATCH(B274,Historical!$B$7:$B$1062,0))=0,"n/a",((INDEX(Historical!$C$7:$C$1062,MATCH(B274,Historical!$B$7:$B$1062,0))/INDEX(Historical!$F$7:$F$1062,MATCH(B274,Historical!$B$7:$B$1062,0)))^(1/3)-1)*100)</f>
        <v>5.4651149779513464</v>
      </c>
      <c r="U274" s="105">
        <f>IF(INDEX(Historical!$H$7:$H$1062,MATCH(B274,Historical!$B$7:$B$1062,0))=0,"n/a",((INDEX(Historical!$C$7:$C$1062,MATCH(B274,Historical!$B$7:$B$1062,0))/INDEX(Historical!$H$7:$H$1062,MATCH(B274,Historical!$B$7:$B$1062,0)))^(1/5)-1)*100)</f>
        <v>4.9102011019389824</v>
      </c>
      <c r="V274" s="105">
        <f>IF(INDEX(Historical!$M$7:$M$1062,MATCH(B274,Historical!$B$7:$B$1062,0))=0,"n/a",((INDEX(Historical!$C$7:$C$1062,MATCH(B274,Historical!$B$7:$B$1062,0))/INDEX(Historical!$M$7:$M$1062,MATCH(B274,Historical!$B$7:$B$1062,0)))^(1/10)-1)*100)</f>
        <v>4.8466657270637814</v>
      </c>
      <c r="W274" s="106">
        <f>IF(OR(U274&lt;=0,U274="n/a",V274&lt;=0,V274="n/a"),"n/a",U274/V274)</f>
        <v>1.01310908951703</v>
      </c>
      <c r="X274" s="107">
        <f>IF(OR(AJ274&lt;=0,AJ274="n/a",U274&lt;=0,U274="n/a"),"n/a",U274/AJ274)</f>
        <v>0.29037262577995165</v>
      </c>
      <c r="Y274" s="165"/>
      <c r="Z274" s="101">
        <f>IF(OR(AC274&lt;0.01,AC274="n/a"),"n/a",M274/AC274*100)</f>
        <v>26.035502958579883</v>
      </c>
      <c r="AA274" s="109">
        <f>IF(OR(AC274&lt;0.01,AC274="n/a"),"n/a",I274/AC274)</f>
        <v>17.640039447731755</v>
      </c>
      <c r="AB274" s="71">
        <v>12</v>
      </c>
      <c r="AC274" s="100">
        <v>10.14</v>
      </c>
      <c r="AD274" s="100">
        <v>1.44</v>
      </c>
      <c r="AE274" s="100">
        <v>3.09</v>
      </c>
      <c r="AF274" s="100">
        <v>2.29</v>
      </c>
      <c r="AG274" s="100">
        <v>13.34</v>
      </c>
      <c r="AH274" s="100">
        <v>16.46</v>
      </c>
      <c r="AI274" s="100">
        <v>10.48</v>
      </c>
      <c r="AJ274" s="100">
        <v>16.91</v>
      </c>
      <c r="AK274" s="100">
        <v>11.020000000000001</v>
      </c>
      <c r="AL274" s="100">
        <v>6350</v>
      </c>
      <c r="AM274" s="100">
        <v>1.1900000000000002</v>
      </c>
      <c r="AN274" s="100">
        <v>4.4800000000000004</v>
      </c>
      <c r="AO274" s="110">
        <f>IF(U274="n/a","n/a",IF(AA274&lt;0,"n/a",IF(AA274="n/a","n/a",J274+U274-AA274)))</f>
        <v>-11.253906104500214</v>
      </c>
      <c r="AP274" s="111">
        <f>IF(U274="n/a","n/a",J274+U274)</f>
        <v>6.386133343231541</v>
      </c>
      <c r="AQ274" s="112">
        <f>IF(OR(AC274&lt;0.01,AC274="n/a",AF274="n/a"),"n/a",(I274/SQRT(22.5*AC274*(I274/AF274))-1)*100)</f>
        <v>33.991194296583416</v>
      </c>
      <c r="AR274" s="101">
        <f>INDEX(Historical!$C$7:$C$1063,MATCH(B274,Historical!$B$7:$B$1063,0))*IF(AH274="n/a",1.03,IF(AH274&lt;0,1.01,IF(AH274&gt;10,1.1,(1+AH274/100))))</f>
        <v>2.6840000000000002</v>
      </c>
      <c r="AS274" s="109">
        <f>IF($AI274="n/a",1.03*AR274,IF($AI274&lt;0,1.01*AR274,IF($AI274&gt;10,1.1*AR274,(1+$AI274/100)*AR274)))</f>
        <v>2.9524000000000004</v>
      </c>
      <c r="AT274" s="109">
        <f>IF($AK274="n/a",1.03*AS274,IF($AK274&lt;0,1.01*AS274,IF($AK274&gt;10,1.1*AS274,(1+$AK274/100)*AS274)))</f>
        <v>3.2476400000000005</v>
      </c>
      <c r="AU274" s="109">
        <f>IF($AK274="n/a",1.03*AT274,IF($AK274&lt;0,1.01*AT274,IF($AK274&gt;10,1.1*AT274,(1+$AK274/100)*AT274)))</f>
        <v>3.572404000000001</v>
      </c>
      <c r="AV274" s="109">
        <f>IF($AK274="n/a",1.03*AU274,IF($AK274&lt;0,1.01*AU274,IF($AK274&gt;10,1.1*AU274,(1+$AK274/100)*AU274)))</f>
        <v>3.9296444000000013</v>
      </c>
      <c r="AW274" s="109">
        <f>SUM(AR274:AV274)</f>
        <v>16.386088400000002</v>
      </c>
      <c r="AX274" s="113">
        <f>AW274/I274*100</f>
        <v>9.1608924917537884</v>
      </c>
      <c r="AY274" s="100">
        <v>1.18</v>
      </c>
      <c r="AZ274" s="100">
        <v>20.7</v>
      </c>
      <c r="BA274" s="100">
        <v>-12.98</v>
      </c>
      <c r="BB274" s="100">
        <v>1.58</v>
      </c>
      <c r="BC274" s="100">
        <v>1.67</v>
      </c>
      <c r="BE274" s="12">
        <v>2011</v>
      </c>
      <c r="BF274" s="12">
        <f>IF(BE274&gt;2020,0,IF(BE274&gt;2008,1,IF(BE274&gt;2001,2,IF(BE274&gt;1990,3,IF(BE274&gt;1980,4,IF(BE274&gt;1973,5,IF(BE274&gt;1970,6,IF(BE274&gt;1960,7,IF(BE274&gt;1958,8,IF(BE274&gt;1953,9,10))))))))))</f>
        <v>1</v>
      </c>
      <c r="BG274" s="100">
        <v>2.35</v>
      </c>
      <c r="BH274" t="s">
        <v>121</v>
      </c>
      <c r="BI274" t="s">
        <v>122</v>
      </c>
    </row>
    <row r="275" spans="1:61" ht="11.25" customHeight="1" x14ac:dyDescent="0.2">
      <c r="A275" s="116" t="s">
        <v>876</v>
      </c>
      <c r="B275" s="55" t="s">
        <v>877</v>
      </c>
      <c r="C275" s="156" t="s">
        <v>134</v>
      </c>
      <c r="D275" s="98" t="s">
        <v>412</v>
      </c>
      <c r="E275" s="157">
        <v>13</v>
      </c>
      <c r="F275" s="2">
        <v>450</v>
      </c>
      <c r="G275" s="2" t="s">
        <v>146</v>
      </c>
      <c r="H275" s="2" t="s">
        <v>146</v>
      </c>
      <c r="I275" s="100">
        <v>33.340000000000003</v>
      </c>
      <c r="J275" s="101">
        <f>(M275/I275)*100</f>
        <v>1.3197360527894419</v>
      </c>
      <c r="K275" s="104">
        <v>0.11</v>
      </c>
      <c r="L275" s="71">
        <v>4</v>
      </c>
      <c r="M275" s="28">
        <f>K275*L275</f>
        <v>0.44</v>
      </c>
      <c r="N275" s="103" t="s">
        <v>696</v>
      </c>
      <c r="O275" s="104">
        <v>0.1</v>
      </c>
      <c r="P275" s="158">
        <v>46248</v>
      </c>
      <c r="Q275" s="158">
        <v>46265</v>
      </c>
      <c r="R275" s="28">
        <f>(K275-O275)/O275*100</f>
        <v>9.9999999999999947</v>
      </c>
      <c r="S275" s="105">
        <f>IF(INDEX(Historical!$D$7:$D1312,MATCH(B275,Historical!$B$7:$B$1062,0))=0,"n/a",(INDEX(Historical!$C$7:$C$1062,MATCH(B275,Historical!$B$7:$B$1062,0))/INDEX(Historical!$D$7:$D$1062,MATCH(B275,Historical!$B$7:$B$1062,0))-1)*100)</f>
        <v>11.764705882352944</v>
      </c>
      <c r="T275" s="105">
        <f>IF(INDEX(Historical!$F$7:$F$1062,MATCH(B275,Historical!$B$7:$B$1062,0))=0,"n/a",((INDEX(Historical!$C$7:$C$1062,MATCH(B275,Historical!$B$7:$B$1062,0))/INDEX(Historical!$F$7:$F$1062,MATCH(B275,Historical!$B$7:$B$1062,0)))^(1/3)-1)*100)</f>
        <v>12.065846893298771</v>
      </c>
      <c r="U275" s="105">
        <f>IF(INDEX(Historical!$H$7:$H$1062,MATCH(B275,Historical!$B$7:$B$1062,0))=0,"n/a",((INDEX(Historical!$C$7:$C$1062,MATCH(B275,Historical!$B$7:$B$1062,0))/INDEX(Historical!$H$7:$H$1062,MATCH(B275,Historical!$B$7:$B$1062,0)))^(1/5)-1)*100)</f>
        <v>10.563340590814718</v>
      </c>
      <c r="V275" s="105">
        <f>IF(INDEX(Historical!$M$7:$M$1062,MATCH(B275,Historical!$B$7:$B$1062,0))=0,"n/a",((INDEX(Historical!$C$7:$C$1062,MATCH(B275,Historical!$B$7:$B$1062,0))/INDEX(Historical!$M$7:$M$1062,MATCH(B275,Historical!$B$7:$B$1062,0)))^(1/10)-1)*100)</f>
        <v>7.6098615862507657</v>
      </c>
      <c r="W275" s="106">
        <f>IF(OR(U275&lt;=0,U275="n/a",V275&lt;=0,V275="n/a"),"n/a",U275/V275)</f>
        <v>1.3881120531679836</v>
      </c>
      <c r="X275" s="107">
        <f>IF(OR(AJ275&lt;=0,AJ275="n/a",U275&lt;=0,U275="n/a"),"n/a",U275/AJ275)</f>
        <v>0.9290537019186208</v>
      </c>
      <c r="Y275" s="123"/>
      <c r="Z275" s="101">
        <f>IF(OR(AC275&lt;0.01,AC275="n/a"),"n/a",M275/AC275*100)</f>
        <v>18.257261410788381</v>
      </c>
      <c r="AA275" s="109">
        <f>IF(OR(AC275&lt;0.01,AC275="n/a"),"n/a",I275/AC275)</f>
        <v>13.834024896265561</v>
      </c>
      <c r="AB275" s="71">
        <v>6</v>
      </c>
      <c r="AC275" s="100">
        <v>2.41</v>
      </c>
      <c r="AD275" s="100" t="s">
        <v>142</v>
      </c>
      <c r="AE275" s="100">
        <v>3.89</v>
      </c>
      <c r="AF275" s="100">
        <v>2.04</v>
      </c>
      <c r="AG275" s="100">
        <v>15.879999999999999</v>
      </c>
      <c r="AH275" s="100" t="s">
        <v>142</v>
      </c>
      <c r="AI275" s="100" t="s">
        <v>142</v>
      </c>
      <c r="AJ275" s="100">
        <v>11.37</v>
      </c>
      <c r="AK275" s="100" t="s">
        <v>142</v>
      </c>
      <c r="AL275" s="100">
        <v>567.63</v>
      </c>
      <c r="AM275" s="100">
        <v>59.38</v>
      </c>
      <c r="AN275" s="100">
        <v>0.56000000000000005</v>
      </c>
      <c r="AO275" s="110">
        <f>IF(U275="n/a","n/a",IF(AA275&lt;0,"n/a",IF(AA275="n/a","n/a",J275+U275-AA275)))</f>
        <v>-1.9509482526614015</v>
      </c>
      <c r="AP275" s="111">
        <f>IF(U275="n/a","n/a",J275+U275)</f>
        <v>11.883076643604159</v>
      </c>
      <c r="AQ275" s="112">
        <f>IF(OR(AC275&lt;0.01,AC275="n/a",AF275="n/a"),"n/a",(I275/SQRT(22.5*AC275*(I275/AF275))-1)*100)</f>
        <v>11.994862557533303</v>
      </c>
      <c r="AR275" s="101">
        <f>INDEX(Historical!$C$7:$C$1063,MATCH(B275,Historical!$B$7:$B$1063,0))*IF(AH275="n/a",1.03,IF(AH275&lt;0,1.01,IF(AH275&gt;10,1.1,(1+AH275/100))))</f>
        <v>0.39140000000000003</v>
      </c>
      <c r="AS275" s="109">
        <f>IF($AI275="n/a",1.03*AR275,IF($AI275&lt;0,1.01*AR275,IF($AI275&gt;10,1.1*AR275,(1+$AI275/100)*AR275)))</f>
        <v>0.40314200000000006</v>
      </c>
      <c r="AT275" s="109">
        <f>IF($AK275="n/a",1.03*AS275,IF($AK275&lt;0,1.01*AS275,IF($AK275&gt;10,1.1*AS275,(1+$AK275/100)*AS275)))</f>
        <v>0.41523626000000008</v>
      </c>
      <c r="AU275" s="109">
        <f>IF($AK275="n/a",1.03*AT275,IF($AK275&lt;0,1.01*AT275,IF($AK275&gt;10,1.1*AT275,(1+$AK275/100)*AT275)))</f>
        <v>0.42769334780000007</v>
      </c>
      <c r="AV275" s="109">
        <f>IF($AK275="n/a",1.03*AU275,IF($AK275&lt;0,1.01*AU275,IF($AK275&gt;10,1.1*AU275,(1+$AK275/100)*AU275)))</f>
        <v>0.4405241482340001</v>
      </c>
      <c r="AW275" s="109">
        <f>SUM(AR275:AV275)</f>
        <v>2.0779957560340003</v>
      </c>
      <c r="AX275" s="113">
        <f>AW275/I275*100</f>
        <v>6.2327407199580094</v>
      </c>
      <c r="AY275" s="100">
        <v>0.38</v>
      </c>
      <c r="AZ275" s="100">
        <v>56.889999999999993</v>
      </c>
      <c r="BA275" s="100">
        <v>-7.4399999999999995</v>
      </c>
      <c r="BB275" s="100">
        <v>9.77</v>
      </c>
      <c r="BC275" s="100">
        <v>34.380000000000003</v>
      </c>
      <c r="BE275" s="12">
        <v>2014</v>
      </c>
      <c r="BF275" s="12">
        <f>IF(BE275&gt;2020,0,IF(BE275&gt;2008,1,IF(BE275&gt;2001,2,IF(BE275&gt;1990,3,IF(BE275&gt;1980,4,IF(BE275&gt;1973,5,IF(BE275&gt;1970,6,IF(BE275&gt;1960,7,IF(BE275&gt;1958,8,IF(BE275&gt;1953,9,10))))))))))</f>
        <v>1</v>
      </c>
      <c r="BG275" s="100">
        <v>1.32</v>
      </c>
      <c r="BH275" t="s">
        <v>121</v>
      </c>
      <c r="BI275" t="s">
        <v>122</v>
      </c>
    </row>
    <row r="276" spans="1:61" ht="11.25" customHeight="1" x14ac:dyDescent="0.2">
      <c r="A276" s="123" t="s">
        <v>327</v>
      </c>
      <c r="B276" s="55" t="s">
        <v>328</v>
      </c>
      <c r="C276" s="156" t="s">
        <v>116</v>
      </c>
      <c r="D276" s="98" t="s">
        <v>329</v>
      </c>
      <c r="E276" s="157">
        <v>35</v>
      </c>
      <c r="F276" s="2">
        <v>85</v>
      </c>
      <c r="G276" s="2" t="s">
        <v>146</v>
      </c>
      <c r="H276" s="2" t="s">
        <v>146</v>
      </c>
      <c r="I276" s="100">
        <v>383.42</v>
      </c>
      <c r="J276" s="101">
        <f>(M276/I276)*100</f>
        <v>1.6587554118199364</v>
      </c>
      <c r="K276" s="104">
        <v>1.59</v>
      </c>
      <c r="L276" s="71">
        <v>4</v>
      </c>
      <c r="M276" s="28">
        <f>K276*L276</f>
        <v>6.36</v>
      </c>
      <c r="N276" s="103" t="s">
        <v>245</v>
      </c>
      <c r="O276" s="104">
        <v>1.5</v>
      </c>
      <c r="P276" s="158">
        <v>46122</v>
      </c>
      <c r="Q276" s="158">
        <v>46150</v>
      </c>
      <c r="R276" s="28">
        <f>(K276-O276)/O276*100</f>
        <v>6.0000000000000053</v>
      </c>
      <c r="S276" s="105">
        <f>IF(INDEX(Historical!$D$7:$D1313,MATCH(B276,Historical!$B$7:$B$1062,0))=0,"n/a",(INDEX(Historical!$C$7:$C$1062,MATCH(B276,Historical!$B$7:$B$1062,0))/INDEX(Historical!$D$7:$D$1062,MATCH(B276,Historical!$B$7:$B$1062,0))-1)*100)</f>
        <v>6.0931899641577081</v>
      </c>
      <c r="T276" s="105">
        <f>IF(INDEX(Historical!$F$7:$F$1062,MATCH(B276,Historical!$B$7:$B$1062,0))=0,"n/a",((INDEX(Historical!$C$7:$C$1062,MATCH(B276,Historical!$B$7:$B$1062,0))/INDEX(Historical!$F$7:$F$1062,MATCH(B276,Historical!$B$7:$B$1062,0)))^(1/3)-1)*100)</f>
        <v>6.0038826537859746</v>
      </c>
      <c r="U276" s="105">
        <f>IF(INDEX(Historical!$H$7:$H$1062,MATCH(B276,Historical!$B$7:$B$1062,0))=0,"n/a",((INDEX(Historical!$C$7:$C$1062,MATCH(B276,Historical!$B$7:$B$1062,0))/INDEX(Historical!$H$7:$H$1062,MATCH(B276,Historical!$B$7:$B$1062,0)))^(1/5)-1)*100)</f>
        <v>6.5044102740563714</v>
      </c>
      <c r="V276" s="105">
        <f>IF(INDEX(Historical!$M$7:$M$1062,MATCH(B276,Historical!$B$7:$B$1062,0))=0,"n/a",((INDEX(Historical!$C$7:$C$1062,MATCH(B276,Historical!$B$7:$B$1062,0))/INDEX(Historical!$M$7:$M$1062,MATCH(B276,Historical!$B$7:$B$1062,0)))^(1/10)-1)*100)</f>
        <v>8.2073951929546141</v>
      </c>
      <c r="W276" s="106">
        <f>IF(OR(U276&lt;=0,U276="n/a",V276&lt;=0,V276="n/a"),"n/a",U276/V276)</f>
        <v>0.79250604133694968</v>
      </c>
      <c r="X276" s="107">
        <f>IF(OR(AJ276&lt;=0,AJ276="n/a",U276&lt;=0,U276="n/a"),"n/a",U276/AJ276)</f>
        <v>0.92392191392846179</v>
      </c>
      <c r="Y276" s="161"/>
      <c r="Z276" s="101">
        <f>IF(OR(AC276&lt;0.01,AC276="n/a"),"n/a",M276/AC276*100)</f>
        <v>38.780487804878057</v>
      </c>
      <c r="AA276" s="109">
        <f>IF(OR(AC276&lt;0.01,AC276="n/a"),"n/a",I276/AC276)</f>
        <v>23.37926829268293</v>
      </c>
      <c r="AB276" s="71">
        <v>12</v>
      </c>
      <c r="AC276" s="100">
        <v>16.399999999999999</v>
      </c>
      <c r="AD276" s="100">
        <v>2.34</v>
      </c>
      <c r="AE276" s="100">
        <v>1.89</v>
      </c>
      <c r="AF276" s="100">
        <v>3.87</v>
      </c>
      <c r="AG276" s="100">
        <v>17.8</v>
      </c>
      <c r="AH276" s="100">
        <v>9.32</v>
      </c>
      <c r="AI276" s="100">
        <v>9.39</v>
      </c>
      <c r="AJ276" s="100">
        <v>7.04</v>
      </c>
      <c r="AK276" s="100">
        <v>8.86</v>
      </c>
      <c r="AL276" s="100">
        <v>103740</v>
      </c>
      <c r="AM276" s="100">
        <v>0.65</v>
      </c>
      <c r="AN276" s="100">
        <v>0.35</v>
      </c>
      <c r="AO276" s="110">
        <f>IF(U276="n/a","n/a",IF(AA276&lt;0,"n/a",IF(AA276="n/a","n/a",J276+U276-AA276)))</f>
        <v>-15.216102606806622</v>
      </c>
      <c r="AP276" s="111">
        <f>IF(U276="n/a","n/a",J276+U276)</f>
        <v>8.163165685876308</v>
      </c>
      <c r="AQ276" s="112">
        <f>IF(OR(AC276&lt;0.01,AC276="n/a",AF276="n/a"),"n/a",(I276/SQRT(22.5*AC276*(I276/AF276))-1)*100)</f>
        <v>100.5301510083076</v>
      </c>
      <c r="AR276" s="101">
        <f>INDEX(Historical!$C$7:$C$1063,MATCH(B276,Historical!$B$7:$B$1063,0))*IF(AH276="n/a",1.03,IF(AH276&lt;0,1.01,IF(AH276&gt;10,1.1,(1+AH276/100))))</f>
        <v>6.4717439999999993</v>
      </c>
      <c r="AS276" s="109">
        <f>IF($AI276="n/a",1.03*AR276,IF($AI276&lt;0,1.01*AR276,IF($AI276&gt;10,1.1*AR276,(1+$AI276/100)*AR276)))</f>
        <v>7.0794407615999999</v>
      </c>
      <c r="AT276" s="109">
        <f>IF($AK276="n/a",1.03*AS276,IF($AK276&lt;0,1.01*AS276,IF($AK276&gt;10,1.1*AS276,(1+$AK276/100)*AS276)))</f>
        <v>7.7066792130777602</v>
      </c>
      <c r="AU276" s="109">
        <f>IF($AK276="n/a",1.03*AT276,IF($AK276&lt;0,1.01*AT276,IF($AK276&gt;10,1.1*AT276,(1+$AK276/100)*AT276)))</f>
        <v>8.3894909913564497</v>
      </c>
      <c r="AV276" s="109">
        <f>IF($AK276="n/a",1.03*AU276,IF($AK276&lt;0,1.01*AU276,IF($AK276&gt;10,1.1*AU276,(1+$AK276/100)*AU276)))</f>
        <v>9.1327998931906311</v>
      </c>
      <c r="AW276" s="109">
        <f>SUM(AR276:AV276)</f>
        <v>38.780154859224837</v>
      </c>
      <c r="AX276" s="113">
        <f>AW276/I276*100</f>
        <v>10.114275431439371</v>
      </c>
      <c r="AY276" s="100">
        <v>0.32</v>
      </c>
      <c r="AZ276" s="100">
        <v>25.290000000000003</v>
      </c>
      <c r="BA276" s="100">
        <v>-4.1399999999999997</v>
      </c>
      <c r="BB276" s="100">
        <v>6.58</v>
      </c>
      <c r="BC276" s="100">
        <v>9.7199999999999989</v>
      </c>
      <c r="BE276" s="12">
        <v>1992</v>
      </c>
      <c r="BF276" s="12">
        <f>IF(BE276&gt;2020,0,IF(BE276&gt;2008,1,IF(BE276&gt;2001,2,IF(BE276&gt;1990,3,IF(BE276&gt;1980,4,IF(BE276&gt;1973,5,IF(BE276&gt;1970,6,IF(BE276&gt;1960,7,IF(BE276&gt;1958,8,IF(BE276&gt;1953,9,10))))))))))</f>
        <v>3</v>
      </c>
      <c r="BG276" s="100">
        <v>7.6300000000000008</v>
      </c>
      <c r="BH276" t="s">
        <v>121</v>
      </c>
      <c r="BI276" t="s">
        <v>122</v>
      </c>
    </row>
    <row r="277" spans="1:61" ht="11.25" customHeight="1" x14ac:dyDescent="0.2">
      <c r="A277" s="116" t="s">
        <v>5568</v>
      </c>
      <c r="B277" s="55" t="s">
        <v>4192</v>
      </c>
      <c r="C277" s="156" t="s">
        <v>139</v>
      </c>
      <c r="D277" s="98" t="s">
        <v>171</v>
      </c>
      <c r="E277" s="157">
        <v>6</v>
      </c>
      <c r="F277" s="2">
        <v>666</v>
      </c>
      <c r="G277" s="2" t="s">
        <v>146</v>
      </c>
      <c r="H277" s="2" t="s">
        <v>146</v>
      </c>
      <c r="I277" s="100">
        <v>86.55</v>
      </c>
      <c r="J277" s="101">
        <f>(M277/I277)*100</f>
        <v>2.8653957250144426</v>
      </c>
      <c r="K277" s="104">
        <v>0.62</v>
      </c>
      <c r="L277" s="71">
        <v>4</v>
      </c>
      <c r="M277" s="28">
        <f>K277*L277</f>
        <v>2.48</v>
      </c>
      <c r="N277" s="103" t="s">
        <v>320</v>
      </c>
      <c r="O277" s="104">
        <v>0.56000000000000005</v>
      </c>
      <c r="P277" s="158">
        <v>46190</v>
      </c>
      <c r="Q277" s="158">
        <v>46204</v>
      </c>
      <c r="R277" s="28">
        <f>(K277-O277)/O277*100</f>
        <v>10.714285714285703</v>
      </c>
      <c r="S277" s="105">
        <f>IF(INDEX(Historical!$D$7:$D1732,MATCH(B277,Historical!$B$7:$B$1062,0))=0,"n/a",(INDEX(Historical!$C$7:$C$1062,MATCH(B277,Historical!$B$7:$B$1062,0))/INDEX(Historical!$D$7:$D$1062,MATCH(B277,Historical!$B$7:$B$1062,0))-1)*100)</f>
        <v>3.8095238095238182</v>
      </c>
      <c r="T277" s="105">
        <f>IF(INDEX(Historical!$F$7:$F$1062,MATCH(B277,Historical!$B$7:$B$1062,0))=0,"n/a",((INDEX(Historical!$C$7:$C$1062,MATCH(B277,Historical!$B$7:$B$1062,0))/INDEX(Historical!$F$7:$F$1062,MATCH(B277,Historical!$B$7:$B$1062,0)))^(1/3)-1)*100)</f>
        <v>5.0589077790132775</v>
      </c>
      <c r="U277" s="105">
        <f>IF(INDEX(Historical!$H$7:$H$1062,MATCH(B277,Historical!$B$7:$B$1062,0))=0,"n/a",((INDEX(Historical!$C$7:$C$1062,MATCH(B277,Historical!$B$7:$B$1062,0))/INDEX(Historical!$H$7:$H$1062,MATCH(B277,Historical!$B$7:$B$1062,0)))^(1/5)-1)*100)</f>
        <v>4.373143849837291</v>
      </c>
      <c r="V277" s="105">
        <f>IF(INDEX(Historical!$M$7:$M$1062,MATCH(B277,Historical!$B$7:$B$1062,0))=0,"n/a",((INDEX(Historical!$C$7:$C$1062,MATCH(B277,Historical!$B$7:$B$1062,0))/INDEX(Historical!$M$7:$M$1062,MATCH(B277,Historical!$B$7:$B$1062,0)))^(1/10)-1)*100)</f>
        <v>2.6395457183455928</v>
      </c>
      <c r="W277" s="106">
        <f>IF(OR(U277&lt;=0,U277="n/a",V277&lt;=0,V277="n/a"),"n/a",U277/V277)</f>
        <v>1.6567789750496453</v>
      </c>
      <c r="X277" s="107" t="str">
        <f>IF(OR(AJ277&lt;=0,AJ277="n/a",U277&lt;=0,U277="n/a"),"n/a",U277/AJ277)</f>
        <v>n/a</v>
      </c>
      <c r="Y277" s="162"/>
      <c r="Z277" s="101">
        <f>IF(OR(AC277&lt;0.01,AC277="n/a"),"n/a",M277/AC277*100)</f>
        <v>64.082687338501287</v>
      </c>
      <c r="AA277" s="109">
        <f>IF(OR(AC277&lt;0.01,AC277="n/a"),"n/a",I277/AC277)</f>
        <v>22.364341085271317</v>
      </c>
      <c r="AB277" s="71">
        <v>9</v>
      </c>
      <c r="AC277" s="100">
        <v>3.87</v>
      </c>
      <c r="AD277" s="100">
        <v>0.52</v>
      </c>
      <c r="AE277" s="100">
        <v>1.1299999999999999</v>
      </c>
      <c r="AF277" s="100">
        <v>1.64</v>
      </c>
      <c r="AG277" s="100">
        <v>8.6499999999999986</v>
      </c>
      <c r="AH277" s="100">
        <v>107.5</v>
      </c>
      <c r="AI277" s="100">
        <v>12.690000000000001</v>
      </c>
      <c r="AJ277" s="100" t="s">
        <v>142</v>
      </c>
      <c r="AK277" s="100">
        <v>35.42</v>
      </c>
      <c r="AL277" s="100">
        <v>4460</v>
      </c>
      <c r="AM277" s="100">
        <v>57.809999999999995</v>
      </c>
      <c r="AN277" s="100">
        <v>0.41</v>
      </c>
      <c r="AO277" s="110">
        <f>IF(U277="n/a","n/a",IF(AA277&lt;0,"n/a",IF(AA277="n/a","n/a",J277+U277-AA277)))</f>
        <v>-15.125801510419583</v>
      </c>
      <c r="AP277" s="111">
        <f>IF(U277="n/a","n/a",J277+U277)</f>
        <v>7.2385395748517336</v>
      </c>
      <c r="AQ277" s="112">
        <f>IF(OR(AC277&lt;0.01,AC277="n/a",AF277="n/a"),"n/a",(I277/SQRT(22.5*AC277*(I277/AF277))-1)*100)</f>
        <v>27.675838451821178</v>
      </c>
      <c r="AR277" s="101">
        <f>INDEX(Historical!$C$7:$C$1063,MATCH(B277,Historical!$B$7:$B$1063,0))*IF(AH277="n/a",1.03,IF(AH277&lt;0,1.01,IF(AH277&gt;10,1.1,(1+AH277/100))))</f>
        <v>2.3980000000000006</v>
      </c>
      <c r="AS277" s="109">
        <f>IF($AI277="n/a",1.03*AR277,IF($AI277&lt;0,1.01*AR277,IF($AI277&gt;10,1.1*AR277,(1+$AI277/100)*AR277)))</f>
        <v>2.6378000000000008</v>
      </c>
      <c r="AT277" s="109">
        <f>IF($AK277="n/a",1.03*AS277,IF($AK277&lt;0,1.01*AS277,IF($AK277&gt;10,1.1*AS277,(1+$AK277/100)*AS277)))</f>
        <v>2.9015800000000009</v>
      </c>
      <c r="AU277" s="109">
        <f>IF($AK277="n/a",1.03*AT277,IF($AK277&lt;0,1.01*AT277,IF($AK277&gt;10,1.1*AT277,(1+$AK277/100)*AT277)))</f>
        <v>3.1917380000000013</v>
      </c>
      <c r="AV277" s="109">
        <f>IF($AK277="n/a",1.03*AU277,IF($AK277&lt;0,1.01*AU277,IF($AK277&gt;10,1.1*AU277,(1+$AK277/100)*AU277)))</f>
        <v>3.5109118000000019</v>
      </c>
      <c r="AW277" s="109">
        <f>SUM(AR277:AV277)</f>
        <v>14.640029800000006</v>
      </c>
      <c r="AX277" s="113">
        <f>AW277/I277*100</f>
        <v>16.915112420566153</v>
      </c>
      <c r="AY277" s="100">
        <v>0.76</v>
      </c>
      <c r="AZ277" s="100">
        <v>55.25</v>
      </c>
      <c r="BA277" s="100">
        <v>-2.1999999999999997</v>
      </c>
      <c r="BB277" s="100">
        <v>21.17</v>
      </c>
      <c r="BC277" s="100">
        <v>26.900000000000002</v>
      </c>
      <c r="BE277" s="12">
        <v>2021</v>
      </c>
      <c r="BF277" s="12">
        <f>IF(BE277&gt;2020,0,IF(BE277&gt;2008,1,IF(BE277&gt;2001,2,IF(BE277&gt;1990,3,IF(BE277&gt;1980,4,IF(BE277&gt;1973,5,IF(BE277&gt;1970,6,IF(BE277&gt;1960,7,IF(BE277&gt;1958,8,IF(BE277&gt;1953,9,10))))))))))</f>
        <v>0</v>
      </c>
      <c r="BG277" s="100">
        <v>3.61</v>
      </c>
      <c r="BH277" s="55" t="s">
        <v>121</v>
      </c>
      <c r="BI277" s="55" t="s">
        <v>122</v>
      </c>
    </row>
    <row r="278" spans="1:61" ht="11.25" customHeight="1" x14ac:dyDescent="0.2">
      <c r="A278" s="123" t="s">
        <v>878</v>
      </c>
      <c r="B278" s="55" t="s">
        <v>879</v>
      </c>
      <c r="C278" s="156" t="s">
        <v>116</v>
      </c>
      <c r="D278" s="98" t="s">
        <v>150</v>
      </c>
      <c r="E278" s="157">
        <v>15</v>
      </c>
      <c r="F278" s="2">
        <v>325</v>
      </c>
      <c r="G278" s="2" t="s">
        <v>146</v>
      </c>
      <c r="H278" s="2" t="s">
        <v>146</v>
      </c>
      <c r="I278" s="100">
        <v>86.17</v>
      </c>
      <c r="J278" s="101">
        <f>(M278/I278)*100</f>
        <v>1.021237089474295</v>
      </c>
      <c r="K278" s="104">
        <v>0.22</v>
      </c>
      <c r="L278" s="71">
        <v>4</v>
      </c>
      <c r="M278" s="28">
        <f>K278*L278</f>
        <v>0.88</v>
      </c>
      <c r="N278" s="103" t="s">
        <v>581</v>
      </c>
      <c r="O278" s="104">
        <v>0.18</v>
      </c>
      <c r="P278" s="158">
        <v>45989</v>
      </c>
      <c r="Q278" s="158">
        <v>46007</v>
      </c>
      <c r="R278" s="28">
        <f>(K278-O278)/O278*100</f>
        <v>22.222222222222225</v>
      </c>
      <c r="S278" s="105">
        <f>IF(INDEX(Historical!$D$7:$D1314,MATCH(B278,Historical!$B$7:$B$1062,0))=0,"n/a",(INDEX(Historical!$C$7:$C$1062,MATCH(B278,Historical!$B$7:$B$1062,0))/INDEX(Historical!$D$7:$D$1062,MATCH(B278,Historical!$B$7:$B$1062,0))-1)*100)</f>
        <v>20.634920634920629</v>
      </c>
      <c r="T278" s="105">
        <f>IF(INDEX(Historical!$F$7:$F$1062,MATCH(B278,Historical!$B$7:$B$1062,0))=0,"n/a",((INDEX(Historical!$C$7:$C$1062,MATCH(B278,Historical!$B$7:$B$1062,0))/INDEX(Historical!$F$7:$F$1062,MATCH(B278,Historical!$B$7:$B$1062,0)))^(1/3)-1)*100)</f>
        <v>27.117094024295074</v>
      </c>
      <c r="U278" s="105">
        <f>IF(INDEX(Historical!$H$7:$H$1062,MATCH(B278,Historical!$B$7:$B$1062,0))=0,"n/a",((INDEX(Historical!$C$7:$C$1062,MATCH(B278,Historical!$B$7:$B$1062,0))/INDEX(Historical!$H$7:$H$1062,MATCH(B278,Historical!$B$7:$B$1062,0)))^(1/5)-1)*100)</f>
        <v>20.033577641742227</v>
      </c>
      <c r="V278" s="105">
        <f>IF(INDEX(Historical!$M$7:$M$1062,MATCH(B278,Historical!$B$7:$B$1062,0))=0,"n/a",((INDEX(Historical!$C$7:$C$1062,MATCH(B278,Historical!$B$7:$B$1062,0))/INDEX(Historical!$M$7:$M$1062,MATCH(B278,Historical!$B$7:$B$1062,0)))^(1/10)-1)*100)</f>
        <v>16.154614312397019</v>
      </c>
      <c r="W278" s="106">
        <f>IF(OR(U278&lt;=0,U278="n/a",V278&lt;=0,V278="n/a"),"n/a",U278/V278)</f>
        <v>1.2401148832360855</v>
      </c>
      <c r="X278" s="107">
        <f>IF(OR(AJ278&lt;=0,AJ278="n/a",U278&lt;=0,U278="n/a"),"n/a",U278/AJ278)</f>
        <v>1.1217008757974372</v>
      </c>
      <c r="Y278" s="161"/>
      <c r="Z278" s="101">
        <f>IF(OR(AC278&lt;0.01,AC278="n/a"),"n/a",M278/AC278*100)</f>
        <v>141.93548387096774</v>
      </c>
      <c r="AA278" s="109">
        <f>IF(OR(AC278&lt;0.01,AC278="n/a"),"n/a",I278/AC278)</f>
        <v>138.98387096774195</v>
      </c>
      <c r="AB278" s="71">
        <v>9</v>
      </c>
      <c r="AC278" s="100">
        <v>0.62</v>
      </c>
      <c r="AD278" s="100">
        <v>5.0199999999999996</v>
      </c>
      <c r="AE278" s="100">
        <v>1.68</v>
      </c>
      <c r="AF278" s="100">
        <v>42.07</v>
      </c>
      <c r="AG278" s="100">
        <v>22.52</v>
      </c>
      <c r="AH278" s="100">
        <v>-7.9600000000000009</v>
      </c>
      <c r="AI278" s="100">
        <v>10.74</v>
      </c>
      <c r="AJ278" s="100">
        <v>17.86</v>
      </c>
      <c r="AK278" s="100">
        <v>2.98</v>
      </c>
      <c r="AL278" s="100">
        <v>3950</v>
      </c>
      <c r="AM278" s="100">
        <v>16.84</v>
      </c>
      <c r="AN278" s="100">
        <v>15.62</v>
      </c>
      <c r="AO278" s="110">
        <f>IF(U278="n/a","n/a",IF(AA278&lt;0,"n/a",IF(AA278="n/a","n/a",J278+U278-AA278)))</f>
        <v>-117.92905623652543</v>
      </c>
      <c r="AP278" s="111">
        <f>IF(U278="n/a","n/a",J278+U278)</f>
        <v>21.054814731216521</v>
      </c>
      <c r="AQ278" s="112">
        <f>IF(OR(AC278&lt;0.01,AC278="n/a",AF278="n/a"),"n/a",(I278/SQRT(22.5*AC278*(I278/AF278))-1)*100)</f>
        <v>1512.0451402024014</v>
      </c>
      <c r="AR278" s="101">
        <f>INDEX(Historical!$C$7:$C$1063,MATCH(B278,Historical!$B$7:$B$1063,0))*IF(AH278="n/a",1.03,IF(AH278&lt;0,1.01,IF(AH278&gt;10,1.1,(1+AH278/100))))</f>
        <v>0.76760000000000006</v>
      </c>
      <c r="AS278" s="109">
        <f>IF($AI278="n/a",1.03*AR278,IF($AI278&lt;0,1.01*AR278,IF($AI278&gt;10,1.1*AR278,(1+$AI278/100)*AR278)))</f>
        <v>0.84436000000000011</v>
      </c>
      <c r="AT278" s="109">
        <f>IF($AK278="n/a",1.03*AS278,IF($AK278&lt;0,1.01*AS278,IF($AK278&gt;10,1.1*AS278,(1+$AK278/100)*AS278)))</f>
        <v>0.86952192800000017</v>
      </c>
      <c r="AU278" s="109">
        <f>IF($AK278="n/a",1.03*AT278,IF($AK278&lt;0,1.01*AT278,IF($AK278&gt;10,1.1*AT278,(1+$AK278/100)*AT278)))</f>
        <v>0.89543368145440017</v>
      </c>
      <c r="AV278" s="109">
        <f>IF($AK278="n/a",1.03*AU278,IF($AK278&lt;0,1.01*AU278,IF($AK278&gt;10,1.1*AU278,(1+$AK278/100)*AU278)))</f>
        <v>0.92211760516174135</v>
      </c>
      <c r="AW278" s="109">
        <f>SUM(AR278:AV278)</f>
        <v>4.2990332146161423</v>
      </c>
      <c r="AX278" s="113">
        <f>AW278/I278*100</f>
        <v>4.9890138268726263</v>
      </c>
      <c r="AY278" s="100">
        <v>1.44</v>
      </c>
      <c r="AZ278" s="100">
        <v>32.550000000000004</v>
      </c>
      <c r="BA278" s="100">
        <v>-12.4</v>
      </c>
      <c r="BB278" s="100">
        <v>-4.58</v>
      </c>
      <c r="BC278" s="100">
        <v>4.9399999999999995</v>
      </c>
      <c r="BE278" s="12">
        <v>2012</v>
      </c>
      <c r="BF278" s="12">
        <f>IF(BE278&gt;2020,0,IF(BE278&gt;2008,1,IF(BE278&gt;2001,2,IF(BE278&gt;1990,3,IF(BE278&gt;1980,4,IF(BE278&gt;1973,5,IF(BE278&gt;1970,6,IF(BE278&gt;1960,7,IF(BE278&gt;1958,8,IF(BE278&gt;1953,9,10))))))))))</f>
        <v>1</v>
      </c>
      <c r="BG278" s="100">
        <v>1.58</v>
      </c>
      <c r="BH278" t="s">
        <v>121</v>
      </c>
      <c r="BI278" t="s">
        <v>122</v>
      </c>
    </row>
    <row r="279" spans="1:61" ht="11.25" customHeight="1" x14ac:dyDescent="0.2">
      <c r="A279" s="116" t="s">
        <v>1482</v>
      </c>
      <c r="B279" s="55" t="s">
        <v>1483</v>
      </c>
      <c r="C279" s="156" t="s">
        <v>116</v>
      </c>
      <c r="D279" s="98" t="s">
        <v>117</v>
      </c>
      <c r="E279" s="157">
        <v>7</v>
      </c>
      <c r="F279" s="2">
        <v>613</v>
      </c>
      <c r="G279" s="2" t="s">
        <v>146</v>
      </c>
      <c r="H279" s="2" t="s">
        <v>146</v>
      </c>
      <c r="I279" s="100">
        <v>41.32</v>
      </c>
      <c r="J279" s="101">
        <f>(M279/I279)*100</f>
        <v>0.16360116166505323</v>
      </c>
      <c r="K279" s="104">
        <v>1.6899999999999998E-2</v>
      </c>
      <c r="L279" s="71">
        <v>4</v>
      </c>
      <c r="M279" s="28">
        <f>K279*L279</f>
        <v>6.7599999999999993E-2</v>
      </c>
      <c r="N279" s="103" t="s">
        <v>386</v>
      </c>
      <c r="O279" s="104">
        <v>1.54E-2</v>
      </c>
      <c r="P279" s="158">
        <v>46125</v>
      </c>
      <c r="Q279" s="158">
        <v>46142</v>
      </c>
      <c r="R279" s="28">
        <f>(K279-O279)/O279*100</f>
        <v>9.7402597402597255</v>
      </c>
      <c r="S279" s="105">
        <f>IF(INDEX(Historical!$D$7:$D1315,MATCH(B279,Historical!$B$7:$B$1062,0))=0,"n/a",(INDEX(Historical!$C$7:$C$1062,MATCH(B279,Historical!$B$7:$B$1062,0))/INDEX(Historical!$D$7:$D$1062,MATCH(B279,Historical!$B$7:$B$1062,0))-1)*100)</f>
        <v>9.4545454545454497</v>
      </c>
      <c r="T279" s="105">
        <f>IF(INDEX(Historical!$F$7:$F$1062,MATCH(B279,Historical!$B$7:$B$1062,0))=0,"n/a",((INDEX(Historical!$C$7:$C$1062,MATCH(B279,Historical!$B$7:$B$1062,0))/INDEX(Historical!$F$7:$F$1062,MATCH(B279,Historical!$B$7:$B$1062,0)))^(1/3)-1)*100)</f>
        <v>8.6007633183979415</v>
      </c>
      <c r="U279" s="105">
        <f>IF(INDEX(Historical!$H$7:$H$1062,MATCH(B279,Historical!$B$7:$B$1062,0))=0,"n/a",((INDEX(Historical!$C$7:$C$1062,MATCH(B279,Historical!$B$7:$B$1062,0))/INDEX(Historical!$H$7:$H$1062,MATCH(B279,Historical!$B$7:$B$1062,0)))^(1/5)-1)*100)</f>
        <v>14.946313487253949</v>
      </c>
      <c r="V279" s="105" t="str">
        <f>IF(INDEX(Historical!$M$7:$M$1062,MATCH(B279,Historical!$B$7:$B$1062,0))=0,"n/a",((INDEX(Historical!$C$7:$C$1062,MATCH(B279,Historical!$B$7:$B$1062,0))/INDEX(Historical!$M$7:$M$1062,MATCH(B279,Historical!$B$7:$B$1062,0)))^(1/10)-1)*100)</f>
        <v>n/a</v>
      </c>
      <c r="W279" s="106" t="str">
        <f>IF(OR(U279&lt;=0,U279="n/a",V279&lt;=0,V279="n/a"),"n/a",U279/V279)</f>
        <v>n/a</v>
      </c>
      <c r="X279" s="107" t="str">
        <f>IF(OR(AJ279&lt;=0,AJ279="n/a",U279&lt;=0,U279="n/a"),"n/a",U279/AJ279)</f>
        <v>n/a</v>
      </c>
      <c r="Y279" s="162"/>
      <c r="Z279" s="101" t="str">
        <f>IF(OR(AC279&lt;0.01,AC279="n/a"),"n/a",M279/AC279*100)</f>
        <v>n/a</v>
      </c>
      <c r="AA279" s="109" t="str">
        <f>IF(OR(AC279&lt;0.01,AC279="n/a"),"n/a",I279/AC279)</f>
        <v>n/a</v>
      </c>
      <c r="AB279" s="71">
        <v>12</v>
      </c>
      <c r="AC279" s="100">
        <v>-0.41</v>
      </c>
      <c r="AD279" s="100">
        <v>2.14</v>
      </c>
      <c r="AE279" s="100">
        <v>2.96</v>
      </c>
      <c r="AF279" s="100">
        <v>2.88</v>
      </c>
      <c r="AG279" s="100">
        <v>-2.42</v>
      </c>
      <c r="AH279" s="100">
        <v>7.7700000000000005</v>
      </c>
      <c r="AI279" s="100">
        <v>25.790000000000003</v>
      </c>
      <c r="AJ279" s="100" t="s">
        <v>142</v>
      </c>
      <c r="AK279" s="100">
        <v>26.66</v>
      </c>
      <c r="AL279" s="100">
        <v>14920</v>
      </c>
      <c r="AM279" s="100">
        <v>32.54</v>
      </c>
      <c r="AN279" s="100">
        <v>1.38</v>
      </c>
      <c r="AO279" s="110" t="str">
        <f>IF(U279="n/a","n/a",IF(AA279&lt;0,"n/a",IF(AA279="n/a","n/a",J279+U279-AA279)))</f>
        <v>n/a</v>
      </c>
      <c r="AP279" s="111">
        <f>IF(U279="n/a","n/a",J279+U279)</f>
        <v>15.109914648919002</v>
      </c>
      <c r="AQ279" s="112" t="str">
        <f>IF(OR(AC279&lt;0.01,AC279="n/a",AF279="n/a"),"n/a",(I279/SQRT(22.5*AC279*(I279/AF279))-1)*100)</f>
        <v>n/a</v>
      </c>
      <c r="AR279" s="101">
        <f>INDEX(Historical!$C$7:$C$1063,MATCH(B279,Historical!$B$7:$B$1063,0))*IF(AH279="n/a",1.03,IF(AH279&lt;0,1.01,IF(AH279&gt;10,1.1,(1+AH279/100))))</f>
        <v>6.4877539999999997E-2</v>
      </c>
      <c r="AS279" s="109">
        <f>IF($AI279="n/a",1.03*AR279,IF($AI279&lt;0,1.01*AR279,IF($AI279&gt;10,1.1*AR279,(1+$AI279/100)*AR279)))</f>
        <v>7.136529400000001E-2</v>
      </c>
      <c r="AT279" s="109">
        <f>IF($AK279="n/a",1.03*AS279,IF($AK279&lt;0,1.01*AS279,IF($AK279&gt;10,1.1*AS279,(1+$AK279/100)*AS279)))</f>
        <v>7.8501823400000018E-2</v>
      </c>
      <c r="AU279" s="109">
        <f>IF($AK279="n/a",1.03*AT279,IF($AK279&lt;0,1.01*AT279,IF($AK279&gt;10,1.1*AT279,(1+$AK279/100)*AT279)))</f>
        <v>8.6352005740000029E-2</v>
      </c>
      <c r="AV279" s="109">
        <f>IF($AK279="n/a",1.03*AU279,IF($AK279&lt;0,1.01*AU279,IF($AK279&gt;10,1.1*AU279,(1+$AK279/100)*AU279)))</f>
        <v>9.4987206314000039E-2</v>
      </c>
      <c r="AW279" s="109">
        <f>SUM(AR279:AV279)</f>
        <v>0.39608386945400009</v>
      </c>
      <c r="AX279" s="113">
        <f>AW279/I279*100</f>
        <v>0.95857664437076495</v>
      </c>
      <c r="AY279" s="100">
        <v>0.67</v>
      </c>
      <c r="AZ279" s="100">
        <v>23.97</v>
      </c>
      <c r="BA279" s="100">
        <v>-19.78</v>
      </c>
      <c r="BB279" s="100">
        <v>10.56</v>
      </c>
      <c r="BC279" s="100">
        <v>-0.05</v>
      </c>
      <c r="BE279" s="12">
        <v>2018</v>
      </c>
      <c r="BF279" s="12">
        <f>IF(BE279&gt;2020,0,IF(BE279&gt;2008,1,IF(BE279&gt;2001,2,IF(BE279&gt;1990,3,IF(BE279&gt;1980,4,IF(BE279&gt;1973,5,IF(BE279&gt;1970,6,IF(BE279&gt;1960,7,IF(BE279&gt;1958,8,IF(BE279&gt;1953,9,10))))))))))</f>
        <v>1</v>
      </c>
      <c r="BG279" s="100">
        <v>-0.91</v>
      </c>
      <c r="BH279" t="s">
        <v>121</v>
      </c>
      <c r="BI279" t="s">
        <v>122</v>
      </c>
    </row>
    <row r="280" spans="1:61" ht="11.25" customHeight="1" x14ac:dyDescent="0.2">
      <c r="A280" s="55" t="s">
        <v>330</v>
      </c>
      <c r="B280" s="55" t="s">
        <v>331</v>
      </c>
      <c r="C280" s="156" t="s">
        <v>116</v>
      </c>
      <c r="D280" s="98" t="s">
        <v>215</v>
      </c>
      <c r="E280" s="157">
        <v>29</v>
      </c>
      <c r="F280" s="2">
        <v>127</v>
      </c>
      <c r="G280" s="2" t="s">
        <v>119</v>
      </c>
      <c r="H280" s="2" t="s">
        <v>119</v>
      </c>
      <c r="I280" s="100">
        <v>79.38</v>
      </c>
      <c r="J280" s="101">
        <f>(M280/I280)*100</f>
        <v>1.4865205341395817</v>
      </c>
      <c r="K280" s="104">
        <v>0.29499999999999998</v>
      </c>
      <c r="L280" s="71">
        <v>4</v>
      </c>
      <c r="M280" s="28">
        <f>K280*L280</f>
        <v>1.18</v>
      </c>
      <c r="N280" s="103" t="s">
        <v>332</v>
      </c>
      <c r="O280" s="104">
        <v>0.27500000000000002</v>
      </c>
      <c r="P280" s="158">
        <v>46041</v>
      </c>
      <c r="Q280" s="158">
        <v>46057</v>
      </c>
      <c r="R280" s="28">
        <f>(K280-O280)/O280*100</f>
        <v>7.2727272727272583</v>
      </c>
      <c r="S280" s="105">
        <f>IF(INDEX(Historical!$D$7:$D1316,MATCH(B280,Historical!$B$7:$B$1062,0))=0,"n/a",(INDEX(Historical!$C$7:$C$1062,MATCH(B280,Historical!$B$7:$B$1062,0))/INDEX(Historical!$D$7:$D$1062,MATCH(B280,Historical!$B$7:$B$1062,0))-1)*100)</f>
        <v>7.8431372549019773</v>
      </c>
      <c r="T280" s="105">
        <f>IF(INDEX(Historical!$F$7:$F$1062,MATCH(B280,Historical!$B$7:$B$1062,0))=0,"n/a",((INDEX(Historical!$C$7:$C$1062,MATCH(B280,Historical!$B$7:$B$1062,0))/INDEX(Historical!$F$7:$F$1062,MATCH(B280,Historical!$B$7:$B$1062,0)))^(1/3)-1)*100)</f>
        <v>9.4051585121155412</v>
      </c>
      <c r="U280" s="105">
        <f>IF(INDEX(Historical!$H$7:$H$1062,MATCH(B280,Historical!$B$7:$B$1062,0))=0,"n/a",((INDEX(Historical!$C$7:$C$1062,MATCH(B280,Historical!$B$7:$B$1062,0))/INDEX(Historical!$H$7:$H$1062,MATCH(B280,Historical!$B$7:$B$1062,0)))^(1/5)-1)*100)</f>
        <v>9.4608784223157549</v>
      </c>
      <c r="V280" s="105">
        <f>IF(INDEX(Historical!$M$7:$M$1062,MATCH(B280,Historical!$B$7:$B$1062,0))=0,"n/a",((INDEX(Historical!$C$7:$C$1062,MATCH(B280,Historical!$B$7:$B$1062,0))/INDEX(Historical!$M$7:$M$1062,MATCH(B280,Historical!$B$7:$B$1062,0)))^(1/10)-1)*100)</f>
        <v>10.645376106020565</v>
      </c>
      <c r="W280" s="106">
        <f>IF(OR(U280&lt;=0,U280="n/a",V280&lt;=0,V280="n/a"),"n/a",U280/V280)</f>
        <v>0.88873125083528903</v>
      </c>
      <c r="X280" s="107">
        <f>IF(OR(AJ280&lt;=0,AJ280="n/a",U280&lt;=0,U280="n/a"),"n/a",U280/AJ280)</f>
        <v>0.95275714222716568</v>
      </c>
      <c r="Y280" s="161"/>
      <c r="Z280" s="101">
        <f>IF(OR(AC280&lt;0.01,AC280="n/a"),"n/a",M280/AC280*100)</f>
        <v>37.106918238993707</v>
      </c>
      <c r="AA280" s="109">
        <f>IF(OR(AC280&lt;0.01,AC280="n/a"),"n/a",I280/AC280)</f>
        <v>24.962264150943394</v>
      </c>
      <c r="AB280" s="71">
        <v>12</v>
      </c>
      <c r="AC280" s="100">
        <v>3.18</v>
      </c>
      <c r="AD280" s="100">
        <v>2.72</v>
      </c>
      <c r="AE280" s="100">
        <v>5.67</v>
      </c>
      <c r="AF280" s="100">
        <v>5.0999999999999996</v>
      </c>
      <c r="AG280" s="100">
        <v>21.240000000000002</v>
      </c>
      <c r="AH280" s="100">
        <v>11.07</v>
      </c>
      <c r="AI280" s="100">
        <v>6.38</v>
      </c>
      <c r="AJ280" s="100">
        <v>9.93</v>
      </c>
      <c r="AK280" s="100">
        <v>8.36</v>
      </c>
      <c r="AL280" s="100">
        <v>12860</v>
      </c>
      <c r="AM280" s="100">
        <v>0.80999999999999994</v>
      </c>
      <c r="AN280" s="100">
        <v>0.02</v>
      </c>
      <c r="AO280" s="110">
        <f>IF(U280="n/a","n/a",IF(AA280&lt;0,"n/a",IF(AA280="n/a","n/a",J280+U280-AA280)))</f>
        <v>-14.014865194488058</v>
      </c>
      <c r="AP280" s="111">
        <f>IF(U280="n/a","n/a",J280+U280)</f>
        <v>10.947398956455336</v>
      </c>
      <c r="AQ280" s="112">
        <f>IF(OR(AC280&lt;0.01,AC280="n/a",AF280="n/a"),"n/a",(I280/SQRT(22.5*AC280*(I280/AF280))-1)*100)</f>
        <v>137.86788786103875</v>
      </c>
      <c r="AR280" s="101">
        <f>INDEX(Historical!$C$7:$C$1063,MATCH(B280,Historical!$B$7:$B$1063,0))*IF(AH280="n/a",1.03,IF(AH280&lt;0,1.01,IF(AH280&gt;10,1.1,(1+AH280/100))))</f>
        <v>1.2100000000000002</v>
      </c>
      <c r="AS280" s="109">
        <f>IF($AI280="n/a",1.03*AR280,IF($AI280&lt;0,1.01*AR280,IF($AI280&gt;10,1.1*AR280,(1+$AI280/100)*AR280)))</f>
        <v>1.2871980000000003</v>
      </c>
      <c r="AT280" s="109">
        <f>IF($AK280="n/a",1.03*AS280,IF($AK280&lt;0,1.01*AS280,IF($AK280&gt;10,1.1*AS280,(1+$AK280/100)*AS280)))</f>
        <v>1.3948077528000002</v>
      </c>
      <c r="AU280" s="109">
        <f>IF($AK280="n/a",1.03*AT280,IF($AK280&lt;0,1.01*AT280,IF($AK280&gt;10,1.1*AT280,(1+$AK280/100)*AT280)))</f>
        <v>1.5114136809340801</v>
      </c>
      <c r="AV280" s="109">
        <f>IF($AK280="n/a",1.03*AU280,IF($AK280&lt;0,1.01*AU280,IF($AK280&gt;10,1.1*AU280,(1+$AK280/100)*AU280)))</f>
        <v>1.637767864660169</v>
      </c>
      <c r="AW280" s="109">
        <f>SUM(AR280:AV280)</f>
        <v>7.0411872983942505</v>
      </c>
      <c r="AX280" s="113">
        <f>AW280/I280*100</f>
        <v>8.8702283930388646</v>
      </c>
      <c r="AY280" s="100">
        <v>0.91</v>
      </c>
      <c r="AZ280" s="100">
        <v>9.4700000000000006</v>
      </c>
      <c r="BA280" s="100">
        <v>-17.04</v>
      </c>
      <c r="BB280" s="100">
        <v>5.0500000000000007</v>
      </c>
      <c r="BC280" s="100">
        <v>-3.6999999999999997</v>
      </c>
      <c r="BE280" s="12">
        <v>1998</v>
      </c>
      <c r="BF280" s="12">
        <f>IF(BE280&gt;2020,0,IF(BE280&gt;2008,1,IF(BE280&gt;2001,2,IF(BE280&gt;1990,3,IF(BE280&gt;1980,4,IF(BE280&gt;1973,5,IF(BE280&gt;1970,6,IF(BE280&gt;1960,7,IF(BE280&gt;1958,8,IF(BE280&gt;1953,9,10))))))))))</f>
        <v>3</v>
      </c>
      <c r="BG280" s="100">
        <v>17.28</v>
      </c>
      <c r="BH280" t="s">
        <v>121</v>
      </c>
      <c r="BI280" t="s">
        <v>122</v>
      </c>
    </row>
    <row r="281" spans="1:61" ht="11.25" customHeight="1" x14ac:dyDescent="0.2">
      <c r="A281" s="116" t="s">
        <v>1484</v>
      </c>
      <c r="B281" s="55" t="s">
        <v>1485</v>
      </c>
      <c r="C281" s="156" t="s">
        <v>335</v>
      </c>
      <c r="D281" s="98" t="s">
        <v>926</v>
      </c>
      <c r="E281" s="157">
        <v>10</v>
      </c>
      <c r="F281" s="2">
        <v>508</v>
      </c>
      <c r="G281" s="2" t="s">
        <v>146</v>
      </c>
      <c r="H281" s="2" t="s">
        <v>146</v>
      </c>
      <c r="I281" s="100">
        <v>1203.54</v>
      </c>
      <c r="J281" s="101">
        <f>(M281/I281)*100</f>
        <v>0.62482343752596503</v>
      </c>
      <c r="K281" s="104">
        <v>1.88</v>
      </c>
      <c r="L281" s="71">
        <v>4</v>
      </c>
      <c r="M281" s="28">
        <f>K281*L281</f>
        <v>7.52</v>
      </c>
      <c r="N281" s="103" t="s">
        <v>151</v>
      </c>
      <c r="O281" s="104">
        <v>1.8</v>
      </c>
      <c r="P281" s="158">
        <v>46057</v>
      </c>
      <c r="Q281" s="158">
        <v>46072</v>
      </c>
      <c r="R281" s="28">
        <f>(K281-O281)/O281*100</f>
        <v>4.4444444444444366</v>
      </c>
      <c r="S281" s="105">
        <f>IF(INDEX(Historical!$D$7:$D1317,MATCH(B281,Historical!$B$7:$B$1062,0))=0,"n/a",(INDEX(Historical!$C$7:$C$1062,MATCH(B281,Historical!$B$7:$B$1062,0))/INDEX(Historical!$D$7:$D$1062,MATCH(B281,Historical!$B$7:$B$1062,0))-1)*100)</f>
        <v>4.6511627906976827</v>
      </c>
      <c r="T281" s="105">
        <f>IF(INDEX(Historical!$F$7:$F$1062,MATCH(B281,Historical!$B$7:$B$1062,0))=0,"n/a",((INDEX(Historical!$C$7:$C$1062,MATCH(B281,Historical!$B$7:$B$1062,0))/INDEX(Historical!$F$7:$F$1062,MATCH(B281,Historical!$B$7:$B$1062,0)))^(1/3)-1)*100)</f>
        <v>4.4411886848709781</v>
      </c>
      <c r="U281" s="105">
        <f>IF(INDEX(Historical!$H$7:$H$1062,MATCH(B281,Historical!$B$7:$B$1062,0))=0,"n/a",((INDEX(Historical!$C$7:$C$1062,MATCH(B281,Historical!$B$7:$B$1062,0))/INDEX(Historical!$H$7:$H$1062,MATCH(B281,Historical!$B$7:$B$1062,0)))^(1/5)-1)*100)</f>
        <v>4.4193295943856237</v>
      </c>
      <c r="V281" s="105">
        <f>IF(INDEX(Historical!$M$7:$M$1062,MATCH(B281,Historical!$B$7:$B$1062,0))=0,"n/a",((INDEX(Historical!$C$7:$C$1062,MATCH(B281,Historical!$B$7:$B$1062,0))/INDEX(Historical!$M$7:$M$1062,MATCH(B281,Historical!$B$7:$B$1062,0)))^(1/10)-1)*100)</f>
        <v>-2.3147234343822487</v>
      </c>
      <c r="W281" s="106" t="str">
        <f>IF(OR(U281&lt;=0,U281="n/a",V281&lt;=0,V281="n/a"),"n/a",U281/V281)</f>
        <v>n/a</v>
      </c>
      <c r="X281" s="107">
        <f>IF(OR(AJ281&lt;=0,AJ281="n/a",U281&lt;=0,U281="n/a"),"n/a",U281/AJ281)</f>
        <v>1.6247535273476559</v>
      </c>
      <c r="Y281" s="165"/>
      <c r="Z281" s="101">
        <f>IF(OR(AC281&lt;0.01,AC281="n/a"),"n/a",M281/AC281*100)</f>
        <v>6.0596293311845288</v>
      </c>
      <c r="AA281" s="109">
        <f>IF(OR(AC281&lt;0.01,AC281="n/a"),"n/a",I281/AC281)</f>
        <v>9.6981466559226437</v>
      </c>
      <c r="AB281" s="71">
        <v>12</v>
      </c>
      <c r="AC281" s="100">
        <v>124.1</v>
      </c>
      <c r="AD281" s="100">
        <v>1.38</v>
      </c>
      <c r="AE281" s="100">
        <v>1.02</v>
      </c>
      <c r="AF281" s="100">
        <v>1.07</v>
      </c>
      <c r="AG281" s="100">
        <v>11.82</v>
      </c>
      <c r="AH281" s="100">
        <v>3.81</v>
      </c>
      <c r="AI281" s="100">
        <v>-2.9000000000000004</v>
      </c>
      <c r="AJ281" s="100">
        <v>2.7199999999999998</v>
      </c>
      <c r="AK281" s="100">
        <v>13.04</v>
      </c>
      <c r="AL281" s="100">
        <v>5180</v>
      </c>
      <c r="AM281" s="100">
        <v>26.479999999999997</v>
      </c>
      <c r="AN281" s="100">
        <v>0.28000000000000003</v>
      </c>
      <c r="AO281" s="110">
        <f>IF(U281="n/a","n/a",IF(AA281&lt;0,"n/a",IF(AA281="n/a","n/a",J281+U281-AA281)))</f>
        <v>-4.6539936240110551</v>
      </c>
      <c r="AP281" s="111">
        <f>IF(U281="n/a","n/a",J281+U281)</f>
        <v>5.0441530319115886</v>
      </c>
      <c r="AQ281" s="112">
        <f>IF(OR(AC281&lt;0.01,AC281="n/a",AF281="n/a"),"n/a",(I281/SQRT(22.5*AC281*(I281/AF281))-1)*100)</f>
        <v>-32.088237242606141</v>
      </c>
      <c r="AR281" s="101">
        <f>INDEX(Historical!$C$7:$C$1063,MATCH(B281,Historical!$B$7:$B$1063,0))*IF(AH281="n/a",1.03,IF(AH281&lt;0,1.01,IF(AH281&gt;10,1.1,(1+AH281/100))))</f>
        <v>7.4743200000000005</v>
      </c>
      <c r="AS281" s="109">
        <f>IF($AI281="n/a",1.03*AR281,IF($AI281&lt;0,1.01*AR281,IF($AI281&gt;10,1.1*AR281,(1+$AI281/100)*AR281)))</f>
        <v>7.5490632000000009</v>
      </c>
      <c r="AT281" s="109">
        <f>IF($AK281="n/a",1.03*AS281,IF($AK281&lt;0,1.01*AS281,IF($AK281&gt;10,1.1*AS281,(1+$AK281/100)*AS281)))</f>
        <v>8.3039695200000008</v>
      </c>
      <c r="AU281" s="109">
        <f>IF($AK281="n/a",1.03*AT281,IF($AK281&lt;0,1.01*AT281,IF($AK281&gt;10,1.1*AT281,(1+$AK281/100)*AT281)))</f>
        <v>9.1343664720000017</v>
      </c>
      <c r="AV281" s="109">
        <f>IF($AK281="n/a",1.03*AU281,IF($AK281&lt;0,1.01*AU281,IF($AK281&gt;10,1.1*AU281,(1+$AK281/100)*AU281)))</f>
        <v>10.047803119200003</v>
      </c>
      <c r="AW281" s="109">
        <f>SUM(AR281:AV281)</f>
        <v>42.509522311200008</v>
      </c>
      <c r="AX281" s="113">
        <f>AW281/I281*100</f>
        <v>3.5320406726157842</v>
      </c>
      <c r="AY281" s="100">
        <v>0.7</v>
      </c>
      <c r="AZ281" s="100">
        <v>31.180000000000003</v>
      </c>
      <c r="BA281" s="100">
        <v>-4.66</v>
      </c>
      <c r="BB281" s="100">
        <v>4.5199999999999996</v>
      </c>
      <c r="BC281" s="100">
        <v>8.67</v>
      </c>
      <c r="BE281" s="12">
        <v>2017</v>
      </c>
      <c r="BF281" s="12">
        <f>IF(BE281&gt;2020,0,IF(BE281&gt;2008,1,IF(BE281&gt;2001,2,IF(BE281&gt;1990,3,IF(BE281&gt;1980,4,IF(BE281&gt;1973,5,IF(BE281&gt;1970,6,IF(BE281&gt;1960,7,IF(BE281&gt;1958,8,IF(BE281&gt;1953,9,10))))))))))</f>
        <v>1</v>
      </c>
      <c r="BG281" s="100">
        <v>6.84</v>
      </c>
      <c r="BH281" t="s">
        <v>121</v>
      </c>
      <c r="BI281" t="s">
        <v>122</v>
      </c>
    </row>
    <row r="282" spans="1:61" ht="11.25" customHeight="1" x14ac:dyDescent="0.2">
      <c r="A282" s="116" t="s">
        <v>880</v>
      </c>
      <c r="B282" s="55" t="s">
        <v>881</v>
      </c>
      <c r="C282" s="156" t="s">
        <v>116</v>
      </c>
      <c r="D282" s="98" t="s">
        <v>308</v>
      </c>
      <c r="E282" s="157">
        <v>11</v>
      </c>
      <c r="F282" s="2">
        <v>489</v>
      </c>
      <c r="G282" s="2" t="s">
        <v>146</v>
      </c>
      <c r="H282" s="2" t="s">
        <v>146</v>
      </c>
      <c r="I282" s="100">
        <v>35.74</v>
      </c>
      <c r="J282" s="101">
        <f>(M282/I282)*100</f>
        <v>3.1337437045327361</v>
      </c>
      <c r="K282" s="104">
        <v>0.28000000000000003</v>
      </c>
      <c r="L282" s="71">
        <v>4</v>
      </c>
      <c r="M282" s="28">
        <f>K282*L282</f>
        <v>1.1200000000000001</v>
      </c>
      <c r="N282" s="103" t="s">
        <v>873</v>
      </c>
      <c r="O282" s="104">
        <v>0.26</v>
      </c>
      <c r="P282" s="158">
        <v>46090</v>
      </c>
      <c r="Q282" s="158">
        <v>46097</v>
      </c>
      <c r="R282" s="28">
        <f>(K282-O282)/O282*100</f>
        <v>7.6923076923076987</v>
      </c>
      <c r="S282" s="105">
        <f>IF(INDEX(Historical!$D$7:$D1318,MATCH(B282,Historical!$B$7:$B$1062,0))=0,"n/a",(INDEX(Historical!$C$7:$C$1062,MATCH(B282,Historical!$B$7:$B$1062,0))/INDEX(Historical!$D$7:$D$1062,MATCH(B282,Historical!$B$7:$B$1062,0))-1)*100)</f>
        <v>4.0000000000000036</v>
      </c>
      <c r="T282" s="105">
        <f>IF(INDEX(Historical!$F$7:$F$1062,MATCH(B282,Historical!$B$7:$B$1062,0))=0,"n/a",((INDEX(Historical!$C$7:$C$1062,MATCH(B282,Historical!$B$7:$B$1062,0))/INDEX(Historical!$F$7:$F$1062,MATCH(B282,Historical!$B$7:$B$1062,0)))^(1/3)-1)*100)</f>
        <v>13.040381433805571</v>
      </c>
      <c r="U282" s="105">
        <f>IF(INDEX(Historical!$H$7:$H$1062,MATCH(B282,Historical!$B$7:$B$1062,0))=0,"n/a",((INDEX(Historical!$C$7:$C$1062,MATCH(B282,Historical!$B$7:$B$1062,0))/INDEX(Historical!$H$7:$H$1062,MATCH(B282,Historical!$B$7:$B$1062,0)))^(1/5)-1)*100)</f>
        <v>13.179836563100178</v>
      </c>
      <c r="V282" s="105" t="str">
        <f>IF(INDEX(Historical!$M$7:$M$1062,MATCH(B282,Historical!$B$7:$B$1062,0))=0,"n/a",((INDEX(Historical!$C$7:$C$1062,MATCH(B282,Historical!$B$7:$B$1062,0))/INDEX(Historical!$M$7:$M$1062,MATCH(B282,Historical!$B$7:$B$1062,0)))^(1/10)-1)*100)</f>
        <v>n/a</v>
      </c>
      <c r="W282" s="106" t="str">
        <f>IF(OR(U282&lt;=0,U282="n/a",V282&lt;=0,V282="n/a"),"n/a",U282/V282)</f>
        <v>n/a</v>
      </c>
      <c r="X282" s="107">
        <f>IF(OR(AJ282&lt;=0,AJ282="n/a",U282&lt;=0,U282="n/a"),"n/a",U282/AJ282)</f>
        <v>8.1357015821606034</v>
      </c>
      <c r="Y282" s="123"/>
      <c r="Z282" s="101">
        <f>IF(OR(AC282&lt;0.01,AC282="n/a"),"n/a",M282/AC282*100)</f>
        <v>58.947368421052637</v>
      </c>
      <c r="AA282" s="109">
        <f>IF(OR(AC282&lt;0.01,AC282="n/a"),"n/a",I282/AC282)</f>
        <v>18.810526315789474</v>
      </c>
      <c r="AB282" s="71">
        <v>12</v>
      </c>
      <c r="AC282" s="100">
        <v>1.9</v>
      </c>
      <c r="AD282" s="100">
        <v>2.29</v>
      </c>
      <c r="AE282" s="100">
        <v>0.97</v>
      </c>
      <c r="AF282" s="100">
        <v>4.2699999999999996</v>
      </c>
      <c r="AG282" s="100">
        <v>24.02</v>
      </c>
      <c r="AH282" s="100">
        <v>2.97</v>
      </c>
      <c r="AI282" s="100">
        <v>16.27</v>
      </c>
      <c r="AJ282" s="100">
        <v>1.6199999999999999</v>
      </c>
      <c r="AK282" s="100">
        <v>7.06</v>
      </c>
      <c r="AL282" s="100">
        <v>1370</v>
      </c>
      <c r="AM282" s="100">
        <v>66.92</v>
      </c>
      <c r="AN282" s="100">
        <v>0.31</v>
      </c>
      <c r="AO282" s="110">
        <f>IF(U282="n/a","n/a",IF(AA282&lt;0,"n/a",IF(AA282="n/a","n/a",J282+U282-AA282)))</f>
        <v>-2.4969460481565591</v>
      </c>
      <c r="AP282" s="111">
        <f>IF(U282="n/a","n/a",J282+U282)</f>
        <v>16.313580267632915</v>
      </c>
      <c r="AQ282" s="112">
        <f>IF(OR(AC282&lt;0.01,AC282="n/a",AF282="n/a"),"n/a",(I282/SQRT(22.5*AC282*(I282/AF282))-1)*100)</f>
        <v>88.939669816609324</v>
      </c>
      <c r="AR282" s="101">
        <f>INDEX(Historical!$C$7:$C$1063,MATCH(B282,Historical!$B$7:$B$1063,0))*IF(AH282="n/a",1.03,IF(AH282&lt;0,1.01,IF(AH282&gt;10,1.1,(1+AH282/100))))</f>
        <v>1.0708880000000001</v>
      </c>
      <c r="AS282" s="109">
        <f>IF($AI282="n/a",1.03*AR282,IF($AI282&lt;0,1.01*AR282,IF($AI282&gt;10,1.1*AR282,(1+$AI282/100)*AR282)))</f>
        <v>1.1779768000000002</v>
      </c>
      <c r="AT282" s="109">
        <f>IF($AK282="n/a",1.03*AS282,IF($AK282&lt;0,1.01*AS282,IF($AK282&gt;10,1.1*AS282,(1+$AK282/100)*AS282)))</f>
        <v>1.2611419620800002</v>
      </c>
      <c r="AU282" s="109">
        <f>IF($AK282="n/a",1.03*AT282,IF($AK282&lt;0,1.01*AT282,IF($AK282&gt;10,1.1*AT282,(1+$AK282/100)*AT282)))</f>
        <v>1.3501785846028482</v>
      </c>
      <c r="AV282" s="109">
        <f>IF($AK282="n/a",1.03*AU282,IF($AK282&lt;0,1.01*AU282,IF($AK282&gt;10,1.1*AU282,(1+$AK282/100)*AU282)))</f>
        <v>1.4455011926758092</v>
      </c>
      <c r="AW282" s="109">
        <f>SUM(AR282:AV282)</f>
        <v>6.3056865393586587</v>
      </c>
      <c r="AX282" s="113">
        <f>AW282/I282*100</f>
        <v>17.643219192385725</v>
      </c>
      <c r="AY282" s="100">
        <v>0.74</v>
      </c>
      <c r="AZ282" s="100">
        <v>35.380000000000003</v>
      </c>
      <c r="BA282" s="100">
        <v>-7.86</v>
      </c>
      <c r="BB282" s="100">
        <v>9.09</v>
      </c>
      <c r="BC282" s="100">
        <v>13.94</v>
      </c>
      <c r="BE282" s="12">
        <v>2016</v>
      </c>
      <c r="BF282" s="12">
        <f>IF(BE282&gt;2020,0,IF(BE282&gt;2008,1,IF(BE282&gt;2001,2,IF(BE282&gt;1990,3,IF(BE282&gt;1980,4,IF(BE282&gt;1973,5,IF(BE282&gt;1970,6,IF(BE282&gt;1960,7,IF(BE282&gt;1958,8,IF(BE282&gt;1953,9,10))))))))))</f>
        <v>1</v>
      </c>
      <c r="BG282" s="100">
        <v>13.059999999999999</v>
      </c>
      <c r="BH282" t="s">
        <v>121</v>
      </c>
      <c r="BI282" t="s">
        <v>122</v>
      </c>
    </row>
    <row r="283" spans="1:61" ht="11.25" customHeight="1" x14ac:dyDescent="0.2">
      <c r="A283" s="146" t="s">
        <v>2870</v>
      </c>
      <c r="B283" s="55" t="s">
        <v>2871</v>
      </c>
      <c r="C283" s="156" t="s">
        <v>335</v>
      </c>
      <c r="D283" s="98" t="s">
        <v>5615</v>
      </c>
      <c r="E283" s="157">
        <v>6</v>
      </c>
      <c r="F283" s="2">
        <v>648</v>
      </c>
      <c r="G283" s="2" t="s">
        <v>146</v>
      </c>
      <c r="H283" s="2" t="s">
        <v>146</v>
      </c>
      <c r="I283" s="100">
        <v>55.38</v>
      </c>
      <c r="J283" s="101">
        <f>(M283/I283)*100</f>
        <v>1.7984832069339109</v>
      </c>
      <c r="K283" s="104">
        <v>0.249</v>
      </c>
      <c r="L283" s="71">
        <v>4</v>
      </c>
      <c r="M283" s="28">
        <f>K283*L283</f>
        <v>0.996</v>
      </c>
      <c r="N283" s="103" t="s">
        <v>158</v>
      </c>
      <c r="O283" s="104">
        <v>0.22600000000000001</v>
      </c>
      <c r="P283" s="158">
        <v>46100</v>
      </c>
      <c r="Q283" s="158">
        <v>46125</v>
      </c>
      <c r="R283" s="28">
        <f>(K283-O283)/O283*100</f>
        <v>10.176991150442474</v>
      </c>
      <c r="S283" s="105">
        <f>IF(INDEX(Historical!$D$7:$D1737,MATCH(B283,Historical!$B$7:$B$1062,0))=0,"n/a",(INDEX(Historical!$C$7:$C$1062,MATCH(B283,Historical!$B$7:$B$1062,0))/INDEX(Historical!$D$7:$D$1062,MATCH(B283,Historical!$B$7:$B$1062,0))-1)*100)</f>
        <v>10.243902439024399</v>
      </c>
      <c r="T283" s="105">
        <f>IF(INDEX(Historical!$F$7:$F$1062,MATCH(B283,Historical!$B$7:$B$1062,0))=0,"n/a",((INDEX(Historical!$C$7:$C$1062,MATCH(B283,Historical!$B$7:$B$1062,0))/INDEX(Historical!$F$7:$F$1062,MATCH(B283,Historical!$B$7:$B$1062,0)))^(1/3)-1)*100)</f>
        <v>10.172679376439863</v>
      </c>
      <c r="U283" s="105">
        <f>IF(INDEX(Historical!$H$7:$H$1062,MATCH(B283,Historical!$B$7:$B$1062,0))=0,"n/a",((INDEX(Historical!$C$7:$C$1062,MATCH(B283,Historical!$B$7:$B$1062,0))/INDEX(Historical!$H$7:$H$1062,MATCH(B283,Historical!$B$7:$B$1062,0)))^(1/5)-1)*100)</f>
        <v>42.472006897083418</v>
      </c>
      <c r="V283" s="105">
        <f>IF(INDEX(Historical!$M$7:$M$1062,MATCH(B283,Historical!$B$7:$B$1062,0))=0,"n/a",((INDEX(Historical!$C$7:$C$1062,MATCH(B283,Historical!$B$7:$B$1062,0))/INDEX(Historical!$M$7:$M$1062,MATCH(B283,Historical!$B$7:$B$1062,0)))^(1/10)-1)*100)</f>
        <v>13.271201768581896</v>
      </c>
      <c r="W283" s="106">
        <f>IF(OR(U283&lt;=0,U283="n/a",V283&lt;=0,V283="n/a"),"n/a",U283/V283)</f>
        <v>3.2003135539413772</v>
      </c>
      <c r="X283" s="107" t="str">
        <f>IF(OR(AJ283&lt;=0,AJ283="n/a",U283&lt;=0,U283="n/a"),"n/a",U283/AJ283)</f>
        <v>n/a</v>
      </c>
      <c r="Y283" s="159"/>
      <c r="Z283" s="101">
        <f>IF(OR(AC283&lt;0.01,AC283="n/a"),"n/a",M283/AC283*100)</f>
        <v>187.92452830188677</v>
      </c>
      <c r="AA283" s="109">
        <f>IF(OR(AC283&lt;0.01,AC283="n/a"),"n/a",I283/AC283)</f>
        <v>104.49056603773585</v>
      </c>
      <c r="AB283" s="71">
        <v>12</v>
      </c>
      <c r="AC283" s="100">
        <v>0.53</v>
      </c>
      <c r="AD283" s="100">
        <v>0.46</v>
      </c>
      <c r="AE283" s="100">
        <v>2.17</v>
      </c>
      <c r="AF283" s="100">
        <v>3.07</v>
      </c>
      <c r="AG283" s="100">
        <v>8.68</v>
      </c>
      <c r="AH283" s="100">
        <v>32.28</v>
      </c>
      <c r="AI283" s="100">
        <v>19.7</v>
      </c>
      <c r="AJ283" s="100" t="s">
        <v>142</v>
      </c>
      <c r="AK283" s="100">
        <v>21.85</v>
      </c>
      <c r="AL283" s="100">
        <v>10260</v>
      </c>
      <c r="AM283" s="100">
        <v>2.52</v>
      </c>
      <c r="AN283" s="100">
        <v>1.45</v>
      </c>
      <c r="AO283" s="110">
        <f>IF(U283="n/a","n/a",IF(AA283&lt;0,"n/a",IF(AA283="n/a","n/a",J283+U283-AA283)))</f>
        <v>-60.220075933718519</v>
      </c>
      <c r="AP283" s="111">
        <f>IF(U283="n/a","n/a",J283+U283)</f>
        <v>44.270490104017327</v>
      </c>
      <c r="AQ283" s="112">
        <f>IF(OR(AC283&lt;0.01,AC283="n/a",AF283="n/a"),"n/a",(I283/SQRT(22.5*AC283*(I283/AF283))-1)*100)</f>
        <v>277.58650972597525</v>
      </c>
      <c r="AR283" s="101">
        <f>INDEX(Historical!$C$7:$C$1063,MATCH(B283,Historical!$B$7:$B$1063,0))*IF(AH283="n/a",1.03,IF(AH283&lt;0,1.01,IF(AH283&gt;10,1.1,(1+AH283/100))))</f>
        <v>0.99440000000000006</v>
      </c>
      <c r="AS283" s="109">
        <f>IF($AI283="n/a",1.03*AR283,IF($AI283&lt;0,1.01*AR283,IF($AI283&gt;10,1.1*AR283,(1+$AI283/100)*AR283)))</f>
        <v>1.0938400000000001</v>
      </c>
      <c r="AT283" s="109">
        <f>IF($AK283="n/a",1.03*AS283,IF($AK283&lt;0,1.01*AS283,IF($AK283&gt;10,1.1*AS283,(1+$AK283/100)*AS283)))</f>
        <v>1.2032240000000003</v>
      </c>
      <c r="AU283" s="109">
        <f>IF($AK283="n/a",1.03*AT283,IF($AK283&lt;0,1.01*AT283,IF($AK283&gt;10,1.1*AT283,(1+$AK283/100)*AT283)))</f>
        <v>1.3235464000000003</v>
      </c>
      <c r="AV283" s="109">
        <f>IF($AK283="n/a",1.03*AU283,IF($AK283&lt;0,1.01*AU283,IF($AK283&gt;10,1.1*AU283,(1+$AK283/100)*AU283)))</f>
        <v>1.4559010400000005</v>
      </c>
      <c r="AW283" s="109">
        <f>SUM(AR283:AV283)</f>
        <v>6.0709114400000015</v>
      </c>
      <c r="AX283" s="113">
        <f>AW283/I283*100</f>
        <v>10.962281401227884</v>
      </c>
      <c r="AY283" s="100">
        <v>1.1000000000000001</v>
      </c>
      <c r="AZ283" s="100">
        <v>20.39</v>
      </c>
      <c r="BA283" s="100">
        <v>-24.85</v>
      </c>
      <c r="BB283" s="100">
        <v>1.27</v>
      </c>
      <c r="BC283" s="100">
        <v>-7.01</v>
      </c>
      <c r="BE283" s="12">
        <v>2021</v>
      </c>
      <c r="BF283" s="12">
        <f>IF(BE283&gt;2020,0,IF(BE283&gt;2008,1,IF(BE283&gt;2001,2,IF(BE283&gt;1990,3,IF(BE283&gt;1980,4,IF(BE283&gt;1973,5,IF(BE283&gt;1970,6,IF(BE283&gt;1960,7,IF(BE283&gt;1958,8,IF(BE283&gt;1953,9,10))))))))))</f>
        <v>0</v>
      </c>
      <c r="BG283" s="100">
        <v>2.94</v>
      </c>
      <c r="BH283" s="55" t="s">
        <v>121</v>
      </c>
      <c r="BI283" s="55" t="s">
        <v>122</v>
      </c>
    </row>
    <row r="284" spans="1:61" ht="11.25" customHeight="1" x14ac:dyDescent="0.2">
      <c r="A284" s="116" t="s">
        <v>882</v>
      </c>
      <c r="B284" s="55" t="s">
        <v>883</v>
      </c>
      <c r="C284" s="156" t="s">
        <v>180</v>
      </c>
      <c r="D284" s="98" t="s">
        <v>554</v>
      </c>
      <c r="E284" s="157">
        <v>12</v>
      </c>
      <c r="F284" s="2">
        <v>468</v>
      </c>
      <c r="G284" s="2" t="s">
        <v>146</v>
      </c>
      <c r="H284" s="2" t="s">
        <v>146</v>
      </c>
      <c r="I284" s="100">
        <v>130.21</v>
      </c>
      <c r="J284" s="101">
        <f>(M284/I284)*100</f>
        <v>2.5190077567007139</v>
      </c>
      <c r="K284" s="104">
        <v>0.82</v>
      </c>
      <c r="L284" s="71">
        <v>4</v>
      </c>
      <c r="M284" s="28">
        <f>K284*L284</f>
        <v>3.28</v>
      </c>
      <c r="N284" s="103" t="s">
        <v>884</v>
      </c>
      <c r="O284" s="104">
        <v>0.79</v>
      </c>
      <c r="P284" s="158">
        <v>46094</v>
      </c>
      <c r="Q284" s="158">
        <v>46111</v>
      </c>
      <c r="R284" s="28">
        <f>(K284-O284)/O284*100</f>
        <v>3.7974683544303689</v>
      </c>
      <c r="S284" s="105">
        <f>IF(INDEX(Historical!$D$7:$D1319,MATCH(B284,Historical!$B$7:$B$1062,0))=0,"n/a",(INDEX(Historical!$C$7:$C$1062,MATCH(B284,Historical!$B$7:$B$1062,0))/INDEX(Historical!$D$7:$D$1062,MATCH(B284,Historical!$B$7:$B$1062,0))-1)*100)</f>
        <v>2.5974025974025983</v>
      </c>
      <c r="T284" s="105">
        <f>IF(INDEX(Historical!$F$7:$F$1062,MATCH(B284,Historical!$B$7:$B$1062,0))=0,"n/a",((INDEX(Historical!$C$7:$C$1062,MATCH(B284,Historical!$B$7:$B$1062,0))/INDEX(Historical!$F$7:$F$1062,MATCH(B284,Historical!$B$7:$B$1062,0)))^(1/3)-1)*100)</f>
        <v>2.6679153188025717</v>
      </c>
      <c r="U284" s="105">
        <f>IF(INDEX(Historical!$H$7:$H$1062,MATCH(B284,Historical!$B$7:$B$1062,0))=0,"n/a",((INDEX(Historical!$C$7:$C$1062,MATCH(B284,Historical!$B$7:$B$1062,0))/INDEX(Historical!$H$7:$H$1062,MATCH(B284,Historical!$B$7:$B$1062,0)))^(1/5)-1)*100)</f>
        <v>3.044219892825617</v>
      </c>
      <c r="V284" s="105">
        <f>IF(INDEX(Historical!$M$7:$M$1062,MATCH(B284,Historical!$B$7:$B$1062,0))=0,"n/a",((INDEX(Historical!$C$7:$C$1062,MATCH(B284,Historical!$B$7:$B$1062,0))/INDEX(Historical!$M$7:$M$1062,MATCH(B284,Historical!$B$7:$B$1062,0)))^(1/10)-1)*100)</f>
        <v>9.3729024518297344</v>
      </c>
      <c r="W284" s="106">
        <f>IF(OR(U284&lt;=0,U284="n/a",V284&lt;=0,V284="n/a"),"n/a",U284/V284)</f>
        <v>0.32478945646461288</v>
      </c>
      <c r="X284" s="107">
        <f>IF(OR(AJ284&lt;=0,AJ284="n/a",U284&lt;=0,U284="n/a"),"n/a",U284/AJ284)</f>
        <v>2.2779256905309912E-2</v>
      </c>
      <c r="Y284" s="123"/>
      <c r="Z284" s="101">
        <f>IF(OR(AC284&lt;0.01,AC284="n/a"),"n/a",M284/AC284*100)</f>
        <v>44.625850340136054</v>
      </c>
      <c r="AA284" s="109">
        <f>IF(OR(AC284&lt;0.01,AC284="n/a"),"n/a",I284/AC284)</f>
        <v>17.715646258503405</v>
      </c>
      <c r="AB284" s="71">
        <v>12</v>
      </c>
      <c r="AC284" s="100">
        <v>7.35</v>
      </c>
      <c r="AD284" s="100">
        <v>1.5</v>
      </c>
      <c r="AE284" s="100">
        <v>5.43</v>
      </c>
      <c r="AF284" s="100">
        <v>6.88</v>
      </c>
      <c r="AG284" s="100">
        <v>43.19</v>
      </c>
      <c r="AH284" s="100">
        <v>-109.21000000000001</v>
      </c>
      <c r="AI284" s="100">
        <v>1385.99</v>
      </c>
      <c r="AJ284" s="100">
        <v>133.64000000000001</v>
      </c>
      <c r="AK284" s="100">
        <v>9</v>
      </c>
      <c r="AL284" s="100">
        <v>161660</v>
      </c>
      <c r="AM284" s="100">
        <v>0.13999999999999999</v>
      </c>
      <c r="AN284" s="100">
        <v>0.94</v>
      </c>
      <c r="AO284" s="110">
        <f>IF(U284="n/a","n/a",IF(AA284&lt;0,"n/a",IF(AA284="n/a","n/a",J284+U284-AA284)))</f>
        <v>-12.152418608977074</v>
      </c>
      <c r="AP284" s="111">
        <f>IF(U284="n/a","n/a",J284+U284)</f>
        <v>5.5632276495263309</v>
      </c>
      <c r="AQ284" s="112">
        <f>IF(OR(AC284&lt;0.01,AC284="n/a",AF284="n/a"),"n/a",(I284/SQRT(22.5*AC284*(I284/AF284))-1)*100)</f>
        <v>132.745589535492</v>
      </c>
      <c r="AR284" s="101">
        <f>INDEX(Historical!$C$7:$C$1063,MATCH(B284,Historical!$B$7:$B$1063,0))*IF(AH284="n/a",1.03,IF(AH284&lt;0,1.01,IF(AH284&gt;10,1.1,(1+AH284/100))))</f>
        <v>3.1916000000000002</v>
      </c>
      <c r="AS284" s="109">
        <f>IF($AI284="n/a",1.03*AR284,IF($AI284&lt;0,1.01*AR284,IF($AI284&gt;10,1.1*AR284,(1+$AI284/100)*AR284)))</f>
        <v>3.5107600000000003</v>
      </c>
      <c r="AT284" s="109">
        <f>IF($AK284="n/a",1.03*AS284,IF($AK284&lt;0,1.01*AS284,IF($AK284&gt;10,1.1*AS284,(1+$AK284/100)*AS284)))</f>
        <v>3.8267284000000008</v>
      </c>
      <c r="AU284" s="109">
        <f>IF($AK284="n/a",1.03*AT284,IF($AK284&lt;0,1.01*AT284,IF($AK284&gt;10,1.1*AT284,(1+$AK284/100)*AT284)))</f>
        <v>4.1711339560000011</v>
      </c>
      <c r="AV284" s="109">
        <f>IF($AK284="n/a",1.03*AU284,IF($AK284&lt;0,1.01*AU284,IF($AK284&gt;10,1.1*AU284,(1+$AK284/100)*AU284)))</f>
        <v>4.5465360120400016</v>
      </c>
      <c r="AW284" s="109">
        <f>SUM(AR284:AV284)</f>
        <v>19.246758368040002</v>
      </c>
      <c r="AX284" s="113">
        <f>AW284/I284*100</f>
        <v>14.78132122574303</v>
      </c>
      <c r="AY284" s="100">
        <v>0.34</v>
      </c>
      <c r="AZ284" s="100">
        <v>20.05</v>
      </c>
      <c r="BA284" s="100">
        <v>-17.22</v>
      </c>
      <c r="BB284" s="100">
        <v>0.36</v>
      </c>
      <c r="BC284" s="100">
        <v>-1.18</v>
      </c>
      <c r="BE284" s="12">
        <v>2015</v>
      </c>
      <c r="BF284" s="12">
        <f>IF(BE284&gt;2020,0,IF(BE284&gt;2008,1,IF(BE284&gt;2001,2,IF(BE284&gt;1990,3,IF(BE284&gt;1980,4,IF(BE284&gt;1973,5,IF(BE284&gt;1970,6,IF(BE284&gt;1960,7,IF(BE284&gt;1958,8,IF(BE284&gt;1953,9,10))))))))))</f>
        <v>1</v>
      </c>
      <c r="BG284" s="100">
        <v>16.350000000000001</v>
      </c>
      <c r="BH284" t="s">
        <v>121</v>
      </c>
      <c r="BI284" t="s">
        <v>122</v>
      </c>
    </row>
    <row r="285" spans="1:61" ht="11.25" customHeight="1" x14ac:dyDescent="0.2">
      <c r="A285" s="116" t="s">
        <v>1486</v>
      </c>
      <c r="B285" s="55" t="s">
        <v>1487</v>
      </c>
      <c r="C285" s="156" t="s">
        <v>125</v>
      </c>
      <c r="D285" s="98" t="s">
        <v>126</v>
      </c>
      <c r="E285" s="157">
        <v>6</v>
      </c>
      <c r="F285" s="2">
        <v>622</v>
      </c>
      <c r="G285" s="2" t="s">
        <v>146</v>
      </c>
      <c r="H285" s="2" t="s">
        <v>146</v>
      </c>
      <c r="I285" s="100">
        <v>35.75</v>
      </c>
      <c r="J285" s="101">
        <f>(M285/I285)*100</f>
        <v>6.825174825174825</v>
      </c>
      <c r="K285" s="104">
        <v>0.61</v>
      </c>
      <c r="L285" s="71">
        <v>4</v>
      </c>
      <c r="M285" s="28">
        <f>K285*L285</f>
        <v>2.44</v>
      </c>
      <c r="N285" s="103" t="s">
        <v>147</v>
      </c>
      <c r="O285" s="104">
        <v>0.6</v>
      </c>
      <c r="P285" s="115">
        <v>45848</v>
      </c>
      <c r="Q285" s="115">
        <v>45870</v>
      </c>
      <c r="R285" s="28">
        <f>(K285-O285)/O285*100</f>
        <v>1.6666666666666683</v>
      </c>
      <c r="S285" s="105">
        <f>IF(INDEX(Historical!$D$7:$D1320,MATCH(B285,Historical!$B$7:$B$1062,0))=0,"n/a",(INDEX(Historical!$C$7:$C$1062,MATCH(B285,Historical!$B$7:$B$1062,0))/INDEX(Historical!$D$7:$D$1062,MATCH(B285,Historical!$B$7:$B$1062,0))-1)*100)</f>
        <v>1.6806722689075571</v>
      </c>
      <c r="T285" s="105">
        <f>IF(INDEX(Historical!$F$7:$F$1062,MATCH(B285,Historical!$B$7:$B$1062,0))=0,"n/a",((INDEX(Historical!$C$7:$C$1062,MATCH(B285,Historical!$B$7:$B$1062,0))/INDEX(Historical!$F$7:$F$1062,MATCH(B285,Historical!$B$7:$B$1062,0)))^(1/3)-1)*100)</f>
        <v>4.8412097920103703</v>
      </c>
      <c r="U285" s="105">
        <f>IF(INDEX(Historical!$H$7:$H$1062,MATCH(B285,Historical!$B$7:$B$1062,0))=0,"n/a",((INDEX(Historical!$C$7:$C$1062,MATCH(B285,Historical!$B$7:$B$1062,0))/INDEX(Historical!$H$7:$H$1062,MATCH(B285,Historical!$B$7:$B$1062,0)))^(1/5)-1)*100)</f>
        <v>4.0950396969256841</v>
      </c>
      <c r="V285" s="105">
        <f>IF(INDEX(Historical!$M$7:$M$1062,MATCH(B285,Historical!$B$7:$B$1062,0))=0,"n/a",((INDEX(Historical!$C$7:$C$1062,MATCH(B285,Historical!$B$7:$B$1062,0))/INDEX(Historical!$M$7:$M$1062,MATCH(B285,Historical!$B$7:$B$1062,0)))^(1/10)-1)*100)</f>
        <v>3.4134260256152738</v>
      </c>
      <c r="W285" s="106">
        <f>IF(OR(U285&lt;=0,U285="n/a",V285&lt;=0,V285="n/a"),"n/a",U285/V285)</f>
        <v>1.1996860826030495</v>
      </c>
      <c r="X285" s="107" t="str">
        <f>IF(OR(AJ285&lt;=0,AJ285="n/a",U285&lt;=0,U285="n/a"),"n/a",U285/AJ285)</f>
        <v>n/a</v>
      </c>
      <c r="Y285" s="162"/>
      <c r="Z285" s="101" t="str">
        <f>IF(OR(AC285&lt;0.01,AC285="n/a"),"n/a",M285/AC285*100)</f>
        <v>n/a</v>
      </c>
      <c r="AA285" s="109" t="str">
        <f>IF(OR(AC285&lt;0.01,AC285="n/a"),"n/a",I285/AC285)</f>
        <v>n/a</v>
      </c>
      <c r="AB285" s="71">
        <v>5</v>
      </c>
      <c r="AC285" s="100">
        <v>-0.19</v>
      </c>
      <c r="AD285" s="100" t="s">
        <v>142</v>
      </c>
      <c r="AE285" s="100">
        <v>1.04</v>
      </c>
      <c r="AF285" s="100">
        <v>2.59</v>
      </c>
      <c r="AG285" s="100">
        <v>-1.06</v>
      </c>
      <c r="AH285" s="100">
        <v>-13.15</v>
      </c>
      <c r="AI285" s="100">
        <v>4.2299999999999995</v>
      </c>
      <c r="AJ285" s="100" t="s">
        <v>142</v>
      </c>
      <c r="AK285" s="100">
        <v>-1.5</v>
      </c>
      <c r="AL285" s="100">
        <v>19080</v>
      </c>
      <c r="AM285" s="100">
        <v>0.52</v>
      </c>
      <c r="AN285" s="100">
        <v>1.89</v>
      </c>
      <c r="AO285" s="110" t="str">
        <f>IF(U285="n/a","n/a",IF(AA285&lt;0,"n/a",IF(AA285="n/a","n/a",J285+U285-AA285)))</f>
        <v>n/a</v>
      </c>
      <c r="AP285" s="111">
        <f>IF(U285="n/a","n/a",J285+U285)</f>
        <v>10.920214522100508</v>
      </c>
      <c r="AQ285" s="112" t="str">
        <f>IF(OR(AC285&lt;0.01,AC285="n/a",AF285="n/a"),"n/a",(I285/SQRT(22.5*AC285*(I285/AF285))-1)*100)</f>
        <v>n/a</v>
      </c>
      <c r="AR285" s="101">
        <f>INDEX(Historical!$C$7:$C$1063,MATCH(B285,Historical!$B$7:$B$1063,0))*IF(AH285="n/a",1.03,IF(AH285&lt;0,1.01,IF(AH285&gt;10,1.1,(1+AH285/100))))</f>
        <v>2.4441999999999999</v>
      </c>
      <c r="AS285" s="109">
        <f>IF($AI285="n/a",1.03*AR285,IF($AI285&lt;0,1.01*AR285,IF($AI285&gt;10,1.1*AR285,(1+$AI285/100)*AR285)))</f>
        <v>2.5475896599999999</v>
      </c>
      <c r="AT285" s="109">
        <f>IF($AK285="n/a",1.03*AS285,IF($AK285&lt;0,1.01*AS285,IF($AK285&gt;10,1.1*AS285,(1+$AK285/100)*AS285)))</f>
        <v>2.5730655566</v>
      </c>
      <c r="AU285" s="109">
        <f>IF($AK285="n/a",1.03*AT285,IF($AK285&lt;0,1.01*AT285,IF($AK285&gt;10,1.1*AT285,(1+$AK285/100)*AT285)))</f>
        <v>2.598796212166</v>
      </c>
      <c r="AV285" s="109">
        <f>IF($AK285="n/a",1.03*AU285,IF($AK285&lt;0,1.01*AU285,IF($AK285&gt;10,1.1*AU285,(1+$AK285/100)*AU285)))</f>
        <v>2.6247841742876599</v>
      </c>
      <c r="AW285" s="109">
        <f>SUM(AR285:AV285)</f>
        <v>12.78843560305366</v>
      </c>
      <c r="AX285" s="113">
        <f>AW285/I285*100</f>
        <v>35.771847840709533</v>
      </c>
      <c r="AY285" s="100">
        <v>-0.05</v>
      </c>
      <c r="AZ285" s="100">
        <v>12.6</v>
      </c>
      <c r="BA285" s="100">
        <v>-30.349999999999998</v>
      </c>
      <c r="BB285" s="100">
        <v>1.53</v>
      </c>
      <c r="BC285" s="100">
        <v>-12.740000000000002</v>
      </c>
      <c r="BE285" s="12">
        <v>2020</v>
      </c>
      <c r="BF285" s="12">
        <f>IF(BE285&gt;2020,0,IF(BE285&gt;2008,1,IF(BE285&gt;2001,2,IF(BE285&gt;1990,3,IF(BE285&gt;1980,4,IF(BE285&gt;1973,5,IF(BE285&gt;1970,6,IF(BE285&gt;1960,7,IF(BE285&gt;1958,8,IF(BE285&gt;1953,9,10))))))))))</f>
        <v>1</v>
      </c>
      <c r="BG285" s="100">
        <v>-0.27999999999999997</v>
      </c>
      <c r="BH285" t="s">
        <v>121</v>
      </c>
      <c r="BI285" t="s">
        <v>122</v>
      </c>
    </row>
    <row r="286" spans="1:61" ht="11.25" customHeight="1" x14ac:dyDescent="0.2">
      <c r="A286" s="123" t="s">
        <v>885</v>
      </c>
      <c r="B286" s="55" t="s">
        <v>886</v>
      </c>
      <c r="C286" s="156" t="s">
        <v>134</v>
      </c>
      <c r="D286" s="98" t="s">
        <v>135</v>
      </c>
      <c r="E286" s="157">
        <v>21</v>
      </c>
      <c r="F286" s="2">
        <v>204</v>
      </c>
      <c r="G286" s="2" t="s">
        <v>118</v>
      </c>
      <c r="H286" s="2" t="s">
        <v>118</v>
      </c>
      <c r="I286" s="100">
        <v>182.25</v>
      </c>
      <c r="J286" s="101">
        <f>(M286/I286)*100</f>
        <v>0.72427983539094654</v>
      </c>
      <c r="K286" s="104">
        <v>0.33</v>
      </c>
      <c r="L286" s="71">
        <v>4</v>
      </c>
      <c r="M286" s="28">
        <f>K286*L286</f>
        <v>1.32</v>
      </c>
      <c r="N286" s="103" t="s">
        <v>423</v>
      </c>
      <c r="O286" s="104">
        <v>0.27</v>
      </c>
      <c r="P286" s="158">
        <v>46115</v>
      </c>
      <c r="Q286" s="158">
        <v>46143</v>
      </c>
      <c r="R286" s="28">
        <f>(K286-O286)/O286*100</f>
        <v>22.222222222222221</v>
      </c>
      <c r="S286" s="105">
        <f>IF(INDEX(Historical!$D$7:$D1321,MATCH(B286,Historical!$B$7:$B$1062,0))=0,"n/a",(INDEX(Historical!$C$7:$C$1062,MATCH(B286,Historical!$B$7:$B$1062,0))/INDEX(Historical!$D$7:$D$1062,MATCH(B286,Historical!$B$7:$B$1062,0))-1)*100)</f>
        <v>11.111111111111116</v>
      </c>
      <c r="T286" s="105">
        <f>IF(INDEX(Historical!$F$7:$F$1062,MATCH(B286,Historical!$B$7:$B$1062,0))=0,"n/a",((INDEX(Historical!$C$7:$C$1062,MATCH(B286,Historical!$B$7:$B$1062,0))/INDEX(Historical!$F$7:$F$1062,MATCH(B286,Historical!$B$7:$B$1062,0)))^(1/3)-1)*100)</f>
        <v>8.5904956844785385</v>
      </c>
      <c r="U286" s="105">
        <f>IF(INDEX(Historical!$H$7:$H$1062,MATCH(B286,Historical!$B$7:$B$1062,0))=0,"n/a",((INDEX(Historical!$C$7:$C$1062,MATCH(B286,Historical!$B$7:$B$1062,0))/INDEX(Historical!$H$7:$H$1062,MATCH(B286,Historical!$B$7:$B$1062,0)))^(1/5)-1)*100)</f>
        <v>7.3940923785779322</v>
      </c>
      <c r="V286" s="105">
        <f>IF(INDEX(Historical!$M$7:$M$1062,MATCH(B286,Historical!$B$7:$B$1062,0))=0,"n/a",((INDEX(Historical!$C$7:$C$1062,MATCH(B286,Historical!$B$7:$B$1062,0))/INDEX(Historical!$M$7:$M$1062,MATCH(B286,Historical!$B$7:$B$1062,0)))^(1/10)-1)*100)</f>
        <v>7.0421901965601164</v>
      </c>
      <c r="W286" s="106">
        <f>IF(OR(U286&lt;=0,U286="n/a",V286&lt;=0,V286="n/a"),"n/a",U286/V286)</f>
        <v>1.0499705591862187</v>
      </c>
      <c r="X286" s="107">
        <f>IF(OR(AJ286&lt;=0,AJ286="n/a",U286&lt;=0,U286="n/a"),"n/a",U286/AJ286)</f>
        <v>0.4748935374809205</v>
      </c>
      <c r="Y286" s="165"/>
      <c r="Z286" s="101">
        <f>IF(OR(AC286&lt;0.01,AC286="n/a"),"n/a",M286/AC286*100)</f>
        <v>8.7649402390438258</v>
      </c>
      <c r="AA286" s="109">
        <f>IF(OR(AC286&lt;0.01,AC286="n/a"),"n/a",I286/AC286)</f>
        <v>12.101593625498008</v>
      </c>
      <c r="AB286" s="71">
        <v>12</v>
      </c>
      <c r="AC286" s="100">
        <v>15.06</v>
      </c>
      <c r="AD286" s="100">
        <v>1.53</v>
      </c>
      <c r="AE286" s="100">
        <v>2.29</v>
      </c>
      <c r="AF286" s="100">
        <v>2.33</v>
      </c>
      <c r="AG286" s="100">
        <v>20.46</v>
      </c>
      <c r="AH286" s="100">
        <v>8.23</v>
      </c>
      <c r="AI286" s="100">
        <v>4.95</v>
      </c>
      <c r="AJ286" s="100">
        <v>15.57</v>
      </c>
      <c r="AK286" s="100">
        <v>7.21</v>
      </c>
      <c r="AL286" s="100">
        <v>14150</v>
      </c>
      <c r="AM286" s="100">
        <v>0.8</v>
      </c>
      <c r="AN286" s="100">
        <v>0.46</v>
      </c>
      <c r="AO286" s="110">
        <f>IF(U286="n/a","n/a",IF(AA286&lt;0,"n/a",IF(AA286="n/a","n/a",J286+U286-AA286)))</f>
        <v>-3.9832214115291293</v>
      </c>
      <c r="AP286" s="111">
        <f>IF(U286="n/a","n/a",J286+U286)</f>
        <v>8.118372213968879</v>
      </c>
      <c r="AQ286" s="112">
        <f>IF(OR(AC286&lt;0.01,AC286="n/a",AF286="n/a"),"n/a",(I286/SQRT(22.5*AC286*(I286/AF286))-1)*100)</f>
        <v>11.945846327410292</v>
      </c>
      <c r="AR286" s="101">
        <f>INDEX(Historical!$C$7:$C$1063,MATCH(B286,Historical!$B$7:$B$1063,0))*IF(AH286="n/a",1.03,IF(AH286&lt;0,1.01,IF(AH286&gt;10,1.1,(1+AH286/100))))</f>
        <v>1.1364150000000002</v>
      </c>
      <c r="AS286" s="109">
        <f>IF($AI286="n/a",1.03*AR286,IF($AI286&lt;0,1.01*AR286,IF($AI286&gt;10,1.1*AR286,(1+$AI286/100)*AR286)))</f>
        <v>1.1926675425000004</v>
      </c>
      <c r="AT286" s="109">
        <f>IF($AK286="n/a",1.03*AS286,IF($AK286&lt;0,1.01*AS286,IF($AK286&gt;10,1.1*AS286,(1+$AK286/100)*AS286)))</f>
        <v>1.2786588723142505</v>
      </c>
      <c r="AU286" s="109">
        <f>IF($AK286="n/a",1.03*AT286,IF($AK286&lt;0,1.01*AT286,IF($AK286&gt;10,1.1*AT286,(1+$AK286/100)*AT286)))</f>
        <v>1.3708501770081081</v>
      </c>
      <c r="AV286" s="109">
        <f>IF($AK286="n/a",1.03*AU286,IF($AK286&lt;0,1.01*AU286,IF($AK286&gt;10,1.1*AU286,(1+$AK286/100)*AU286)))</f>
        <v>1.4696884747703927</v>
      </c>
      <c r="AW286" s="109">
        <f>SUM(AR286:AV286)</f>
        <v>6.4482800665927522</v>
      </c>
      <c r="AX286" s="113">
        <f>AW286/I286*100</f>
        <v>3.5381509281716057</v>
      </c>
      <c r="AY286" s="100">
        <v>0.47</v>
      </c>
      <c r="AZ286" s="100">
        <v>42.559999999999995</v>
      </c>
      <c r="BA286" s="100">
        <v>-4.8599999999999994</v>
      </c>
      <c r="BB286" s="100">
        <v>6.79</v>
      </c>
      <c r="BC286" s="100">
        <v>22.7</v>
      </c>
      <c r="BE286" s="12">
        <v>2006</v>
      </c>
      <c r="BF286" s="12">
        <f>IF(BE286&gt;2020,0,IF(BE286&gt;2008,1,IF(BE286&gt;2001,2,IF(BE286&gt;1990,3,IF(BE286&gt;1980,4,IF(BE286&gt;1973,5,IF(BE286&gt;1970,6,IF(BE286&gt;1960,7,IF(BE286&gt;1958,8,IF(BE286&gt;1953,9,10))))))))))</f>
        <v>2</v>
      </c>
      <c r="BG286" s="100">
        <v>3.88</v>
      </c>
      <c r="BH286" t="s">
        <v>121</v>
      </c>
      <c r="BI286" t="s">
        <v>122</v>
      </c>
    </row>
    <row r="287" spans="1:61" ht="11.25" customHeight="1" x14ac:dyDescent="0.2">
      <c r="A287" s="116" t="s">
        <v>3793</v>
      </c>
      <c r="B287" s="55" t="s">
        <v>3794</v>
      </c>
      <c r="C287" s="156" t="s">
        <v>263</v>
      </c>
      <c r="D287" s="98" t="s">
        <v>264</v>
      </c>
      <c r="E287" s="157">
        <v>6</v>
      </c>
      <c r="F287" s="2">
        <v>671</v>
      </c>
      <c r="G287" s="2" t="s">
        <v>146</v>
      </c>
      <c r="H287" s="2" t="s">
        <v>146</v>
      </c>
      <c r="I287" s="100">
        <v>49.47</v>
      </c>
      <c r="J287" s="101">
        <f>(M287/I287)*100</f>
        <v>6.3068526379624013</v>
      </c>
      <c r="K287" s="104">
        <v>0.78</v>
      </c>
      <c r="L287" s="71">
        <v>4</v>
      </c>
      <c r="M287" s="28">
        <f>K287*L287</f>
        <v>3.12</v>
      </c>
      <c r="N287" s="103" t="s">
        <v>151</v>
      </c>
      <c r="O287" s="104">
        <v>0.76500000000000001</v>
      </c>
      <c r="P287" s="158">
        <v>46244</v>
      </c>
      <c r="Q287" s="158">
        <v>46248</v>
      </c>
      <c r="R287" s="28">
        <f>(K287-O287)/O287*100</f>
        <v>1.9607843137254919</v>
      </c>
      <c r="S287" s="105">
        <f>IF(INDEX(Historical!$D$7:$D1729,MATCH(B287,Historical!$B$7:$B$1062,0))=0,"n/a",(INDEX(Historical!$C$7:$C$1062,MATCH(B287,Historical!$B$7:$B$1062,0))/INDEX(Historical!$D$7:$D$1062,MATCH(B287,Historical!$B$7:$B$1062,0))-1)*100)</f>
        <v>4.5454545454545414</v>
      </c>
      <c r="T287" s="105">
        <f>IF(INDEX(Historical!$F$7:$F$1062,MATCH(B287,Historical!$B$7:$B$1062,0))=0,"n/a",((INDEX(Historical!$C$7:$C$1062,MATCH(B287,Historical!$B$7:$B$1062,0))/INDEX(Historical!$F$7:$F$1062,MATCH(B287,Historical!$B$7:$B$1062,0)))^(1/3)-1)*100)</f>
        <v>7.4528771411644046</v>
      </c>
      <c r="U287" s="105">
        <f>IF(INDEX(Historical!$H$7:$H$1062,MATCH(B287,Historical!$B$7:$B$1062,0))=0,"n/a",((INDEX(Historical!$C$7:$C$1062,MATCH(B287,Historical!$B$7:$B$1062,0))/INDEX(Historical!$H$7:$H$1062,MATCH(B287,Historical!$B$7:$B$1062,0)))^(1/5)-1)*100)</f>
        <v>9.7534671211492849</v>
      </c>
      <c r="V287" s="105">
        <f>IF(INDEX(Historical!$M$7:$M$1062,MATCH(B287,Historical!$B$7:$B$1062,0))=0,"n/a",((INDEX(Historical!$C$7:$C$1062,MATCH(B287,Historical!$B$7:$B$1062,0))/INDEX(Historical!$M$7:$M$1062,MATCH(B287,Historical!$B$7:$B$1062,0)))^(1/10)-1)*100)</f>
        <v>0.89540449119738241</v>
      </c>
      <c r="W287" s="106">
        <f>IF(OR(U287&lt;=0,U287="n/a",V287&lt;=0,V287="n/a"),"n/a",U287/V287)</f>
        <v>10.892805672781952</v>
      </c>
      <c r="X287" s="107" t="str">
        <f>IF(OR(AJ287&lt;=0,AJ287="n/a",U287&lt;=0,U287="n/a"),"n/a",U287/AJ287)</f>
        <v>n/a</v>
      </c>
      <c r="Y287" s="162"/>
      <c r="Z287" s="101">
        <f>IF(OR(AC287&lt;0.01,AC287="n/a"),"n/a",M287/AC287*100)</f>
        <v>86.666666666666671</v>
      </c>
      <c r="AA287" s="109">
        <f>IF(OR(AC287&lt;0.01,AC287="n/a"),"n/a",I287/AC287)</f>
        <v>13.741666666666665</v>
      </c>
      <c r="AB287" s="71">
        <v>12</v>
      </c>
      <c r="AC287" s="100">
        <v>3.6</v>
      </c>
      <c r="AD287" s="100">
        <v>0.49</v>
      </c>
      <c r="AE287" s="100">
        <v>0.09</v>
      </c>
      <c r="AF287" s="100">
        <v>2.64</v>
      </c>
      <c r="AG287" s="100">
        <v>18.529999999999998</v>
      </c>
      <c r="AH287" s="100">
        <v>123.22</v>
      </c>
      <c r="AI287" s="100">
        <v>-21.23</v>
      </c>
      <c r="AJ287" s="100">
        <v>-5.13</v>
      </c>
      <c r="AK287" s="100">
        <v>26.979999999999997</v>
      </c>
      <c r="AL287" s="100">
        <v>1680</v>
      </c>
      <c r="AM287" s="100">
        <v>13.56</v>
      </c>
      <c r="AN287" s="100">
        <v>3.17</v>
      </c>
      <c r="AO287" s="110">
        <f>IF(U287="n/a","n/a",IF(AA287&lt;0,"n/a",IF(AA287="n/a","n/a",J287+U287-AA287)))</f>
        <v>2.3186530924450199</v>
      </c>
      <c r="AP287" s="111">
        <f>IF(U287="n/a","n/a",J287+U287)</f>
        <v>16.060319759111685</v>
      </c>
      <c r="AQ287" s="112">
        <f>IF(OR(AC287&lt;0.01,AC287="n/a",AF287="n/a"),"n/a",(I287/SQRT(22.5*AC287*(I287/AF287))-1)*100)</f>
        <v>26.978563370182918</v>
      </c>
      <c r="AR287" s="101">
        <f>INDEX(Historical!$C$7:$C$1063,MATCH(B287,Historical!$B$7:$B$1063,0))*IF(AH287="n/a",1.03,IF(AH287&lt;0,1.01,IF(AH287&gt;10,1.1,(1+AH287/100))))</f>
        <v>3.2890000000000006</v>
      </c>
      <c r="AS287" s="109">
        <f>IF($AI287="n/a",1.03*AR287,IF($AI287&lt;0,1.01*AR287,IF($AI287&gt;10,1.1*AR287,(1+$AI287/100)*AR287)))</f>
        <v>3.3218900000000007</v>
      </c>
      <c r="AT287" s="109">
        <f>IF($AK287="n/a",1.03*AS287,IF($AK287&lt;0,1.01*AS287,IF($AK287&gt;10,1.1*AS287,(1+$AK287/100)*AS287)))</f>
        <v>3.6540790000000012</v>
      </c>
      <c r="AU287" s="109">
        <f>IF($AK287="n/a",1.03*AT287,IF($AK287&lt;0,1.01*AT287,IF($AK287&gt;10,1.1*AT287,(1+$AK287/100)*AT287)))</f>
        <v>4.0194869000000013</v>
      </c>
      <c r="AV287" s="109">
        <f>IF($AK287="n/a",1.03*AU287,IF($AK287&lt;0,1.01*AU287,IF($AK287&gt;10,1.1*AU287,(1+$AK287/100)*AU287)))</f>
        <v>4.4214355900000015</v>
      </c>
      <c r="AW287" s="109">
        <f>SUM(AR287:AV287)</f>
        <v>18.705891490000006</v>
      </c>
      <c r="AX287" s="113">
        <f>AW287/I287*100</f>
        <v>37.812596502931086</v>
      </c>
      <c r="AY287" s="100">
        <v>1</v>
      </c>
      <c r="AZ287" s="100">
        <v>24.990000000000002</v>
      </c>
      <c r="BA287" s="100">
        <v>-7.1</v>
      </c>
      <c r="BB287" s="100">
        <v>3.54</v>
      </c>
      <c r="BC287" s="100">
        <v>7.35</v>
      </c>
      <c r="BE287" s="12">
        <v>2021</v>
      </c>
      <c r="BF287" s="12">
        <f>IF(BE287&gt;2020,0,IF(BE287&gt;2008,1,IF(BE287&gt;2001,2,IF(BE287&gt;1990,3,IF(BE287&gt;1980,4,IF(BE287&gt;1973,5,IF(BE287&gt;1970,6,IF(BE287&gt;1960,7,IF(BE287&gt;1958,8,IF(BE287&gt;1953,9,10))))))))))</f>
        <v>0</v>
      </c>
      <c r="BG287" s="100">
        <v>3.19</v>
      </c>
      <c r="BH287" s="55" t="s">
        <v>121</v>
      </c>
      <c r="BI287" s="55" t="s">
        <v>290</v>
      </c>
    </row>
    <row r="288" spans="1:61" ht="11.25" customHeight="1" x14ac:dyDescent="0.2">
      <c r="A288" s="116" t="s">
        <v>1488</v>
      </c>
      <c r="B288" s="55" t="s">
        <v>1489</v>
      </c>
      <c r="C288" s="156" t="s">
        <v>300</v>
      </c>
      <c r="D288" s="98" t="s">
        <v>612</v>
      </c>
      <c r="E288" s="157">
        <v>6</v>
      </c>
      <c r="F288" s="2">
        <v>665</v>
      </c>
      <c r="G288" s="2" t="s">
        <v>146</v>
      </c>
      <c r="H288" s="2" t="s">
        <v>146</v>
      </c>
      <c r="I288" s="100">
        <v>44.81</v>
      </c>
      <c r="J288" s="101">
        <f>(M288/I288)*100</f>
        <v>7.31979468868556</v>
      </c>
      <c r="K288" s="104">
        <v>0.82</v>
      </c>
      <c r="L288" s="71">
        <v>4</v>
      </c>
      <c r="M288" s="28">
        <f>K288*L288</f>
        <v>3.28</v>
      </c>
      <c r="N288" s="103" t="s">
        <v>873</v>
      </c>
      <c r="O288" s="104">
        <v>0.78</v>
      </c>
      <c r="P288" s="158">
        <v>46185</v>
      </c>
      <c r="Q288" s="158">
        <v>46199</v>
      </c>
      <c r="R288" s="28">
        <f>(K288-O288)/O288*100</f>
        <v>5.128205128205118</v>
      </c>
      <c r="S288" s="105">
        <f>IF(INDEX(Historical!$D$7:$D1322,MATCH(B288,Historical!$B$7:$B$1062,0))=0,"n/a",(INDEX(Historical!$C$7:$C$1062,MATCH(B288,Historical!$B$7:$B$1062,0))/INDEX(Historical!$D$7:$D$1062,MATCH(B288,Historical!$B$7:$B$1062,0))-1)*100)</f>
        <v>1.9736842105263275</v>
      </c>
      <c r="T288" s="105">
        <f>IF(INDEX(Historical!$F$7:$F$1062,MATCH(B288,Historical!$B$7:$B$1062,0))=0,"n/a",((INDEX(Historical!$C$7:$C$1062,MATCH(B288,Historical!$B$7:$B$1062,0))/INDEX(Historical!$F$7:$F$1062,MATCH(B288,Historical!$B$7:$B$1062,0)))^(1/3)-1)*100)</f>
        <v>3.3894621557599036</v>
      </c>
      <c r="U288" s="105">
        <f>IF(INDEX(Historical!$H$7:$H$1062,MATCH(B288,Historical!$B$7:$B$1062,0))=0,"n/a",((INDEX(Historical!$C$7:$C$1062,MATCH(B288,Historical!$B$7:$B$1062,0))/INDEX(Historical!$H$7:$H$1062,MATCH(B288,Historical!$B$7:$B$1062,0)))^(1/5)-1)*100)</f>
        <v>4.3961149790192833</v>
      </c>
      <c r="V288" s="105">
        <f>IF(INDEX(Historical!$M$7:$M$1062,MATCH(B288,Historical!$B$7:$B$1062,0))=0,"n/a",((INDEX(Historical!$C$7:$C$1062,MATCH(B288,Historical!$B$7:$B$1062,0))/INDEX(Historical!$M$7:$M$1062,MATCH(B288,Historical!$B$7:$B$1062,0)))^(1/10)-1)*100)</f>
        <v>3.5834853662655597</v>
      </c>
      <c r="W288" s="106">
        <f>IF(OR(U288&lt;=0,U288="n/a",V288&lt;=0,V288="n/a"),"n/a",U288/V288)</f>
        <v>1.2267707356652569</v>
      </c>
      <c r="X288" s="107">
        <f>IF(OR(AJ288&lt;=0,AJ288="n/a",U288&lt;=0,U288="n/a"),"n/a",U288/AJ288)</f>
        <v>0.87051781762758074</v>
      </c>
      <c r="Y288" s="162"/>
      <c r="Z288" s="101">
        <f>IF(OR(AC288&lt;0.01,AC288="n/a"),"n/a",M288/AC288*100)</f>
        <v>96.187683284457464</v>
      </c>
      <c r="AA288" s="109">
        <f>IF(OR(AC288&lt;0.01,AC288="n/a"),"n/a",I288/AC288)</f>
        <v>13.140762463343108</v>
      </c>
      <c r="AB288" s="71">
        <v>12</v>
      </c>
      <c r="AC288" s="100">
        <v>3.41</v>
      </c>
      <c r="AD288" s="100">
        <v>2.4</v>
      </c>
      <c r="AE288" s="100">
        <v>7.67</v>
      </c>
      <c r="AF288" s="100">
        <v>2.62</v>
      </c>
      <c r="AG288" s="100">
        <v>20.3</v>
      </c>
      <c r="AH288" s="100">
        <v>9.6</v>
      </c>
      <c r="AI288" s="100">
        <v>3.11</v>
      </c>
      <c r="AJ288" s="100">
        <v>5.0500000000000007</v>
      </c>
      <c r="AK288" s="100">
        <v>5.6000000000000005</v>
      </c>
      <c r="AL288" s="100">
        <v>12690</v>
      </c>
      <c r="AM288" s="100">
        <v>4.24</v>
      </c>
      <c r="AN288" s="100">
        <v>1.68</v>
      </c>
      <c r="AO288" s="110">
        <f>IF(U288="n/a","n/a",IF(AA288&lt;0,"n/a",IF(AA288="n/a","n/a",J288+U288-AA288)))</f>
        <v>-1.4248527956382659</v>
      </c>
      <c r="AP288" s="111">
        <f>IF(U288="n/a","n/a",J288+U288)</f>
        <v>11.715909667704842</v>
      </c>
      <c r="AQ288" s="112">
        <f>IF(OR(AC288&lt;0.01,AC288="n/a",AF288="n/a"),"n/a",(I288/SQRT(22.5*AC288*(I288/AF288))-1)*100)</f>
        <v>23.699991294276067</v>
      </c>
      <c r="AR288" s="101">
        <f>INDEX(Historical!$C$7:$C$1063,MATCH(B288,Historical!$B$7:$B$1063,0))*IF(AH288="n/a",1.03,IF(AH288&lt;0,1.01,IF(AH288&gt;10,1.1,(1+AH288/100))))</f>
        <v>3.3976000000000002</v>
      </c>
      <c r="AS288" s="109">
        <f>IF($AI288="n/a",1.03*AR288,IF($AI288&lt;0,1.01*AR288,IF($AI288&gt;10,1.1*AR288,(1+$AI288/100)*AR288)))</f>
        <v>3.5032653599999999</v>
      </c>
      <c r="AT288" s="109">
        <f>IF($AK288="n/a",1.03*AS288,IF($AK288&lt;0,1.01*AS288,IF($AK288&gt;10,1.1*AS288,(1+$AK288/100)*AS288)))</f>
        <v>3.6994482201599999</v>
      </c>
      <c r="AU288" s="109">
        <f>IF($AK288="n/a",1.03*AT288,IF($AK288&lt;0,1.01*AT288,IF($AK288&gt;10,1.1*AT288,(1+$AK288/100)*AT288)))</f>
        <v>3.90661732048896</v>
      </c>
      <c r="AV288" s="109">
        <f>IF($AK288="n/a",1.03*AU288,IF($AK288&lt;0,1.01*AU288,IF($AK288&gt;10,1.1*AU288,(1+$AK288/100)*AU288)))</f>
        <v>4.1253878904363424</v>
      </c>
      <c r="AW288" s="109">
        <f>SUM(AR288:AV288)</f>
        <v>18.632318791085304</v>
      </c>
      <c r="AX288" s="113">
        <f>AW288/I288*100</f>
        <v>41.580715891732432</v>
      </c>
      <c r="AY288" s="100">
        <v>0.69</v>
      </c>
      <c r="AZ288" s="100">
        <v>8.84</v>
      </c>
      <c r="BA288" s="100">
        <v>-10.290000000000001</v>
      </c>
      <c r="BB288" s="100">
        <v>-1.68</v>
      </c>
      <c r="BC288" s="100">
        <v>-1.8499999999999999</v>
      </c>
      <c r="BE288" s="12">
        <v>2021</v>
      </c>
      <c r="BF288" s="12">
        <f>IF(BE288&gt;2020,0,IF(BE288&gt;2008,1,IF(BE288&gt;2001,2,IF(BE288&gt;1990,3,IF(BE288&gt;1980,4,IF(BE288&gt;1973,5,IF(BE288&gt;1970,6,IF(BE288&gt;1960,7,IF(BE288&gt;1958,8,IF(BE288&gt;1953,9,10))))))))))</f>
        <v>0</v>
      </c>
      <c r="BG288" s="100">
        <v>7.2700000000000005</v>
      </c>
      <c r="BH288" t="s">
        <v>121</v>
      </c>
      <c r="BI288" t="s">
        <v>302</v>
      </c>
    </row>
    <row r="289" spans="1:61" ht="11.25" customHeight="1" x14ac:dyDescent="0.2">
      <c r="A289" s="116" t="s">
        <v>1490</v>
      </c>
      <c r="B289" s="55" t="s">
        <v>1491</v>
      </c>
      <c r="C289" s="156" t="s">
        <v>335</v>
      </c>
      <c r="D289" s="98" t="s">
        <v>445</v>
      </c>
      <c r="E289" s="157">
        <v>10</v>
      </c>
      <c r="F289" s="2">
        <v>514</v>
      </c>
      <c r="G289" s="2" t="s">
        <v>146</v>
      </c>
      <c r="H289" s="2" t="s">
        <v>146</v>
      </c>
      <c r="I289" s="100">
        <v>101.27</v>
      </c>
      <c r="J289" s="101">
        <f>(M289/I289)*100</f>
        <v>1.0072084526513281</v>
      </c>
      <c r="K289" s="104">
        <v>0.255</v>
      </c>
      <c r="L289" s="71">
        <v>4</v>
      </c>
      <c r="M289" s="28">
        <f>K289*L289</f>
        <v>1.02</v>
      </c>
      <c r="N289" s="103" t="s">
        <v>209</v>
      </c>
      <c r="O289" s="104">
        <v>0.23499999999999999</v>
      </c>
      <c r="P289" s="158">
        <v>46087</v>
      </c>
      <c r="Q289" s="158">
        <v>46101</v>
      </c>
      <c r="R289" s="28">
        <f>(K289-O289)/O289*100</f>
        <v>8.5106382978723492</v>
      </c>
      <c r="S289" s="105">
        <f>IF(INDEX(Historical!$D$7:$D1323,MATCH(B289,Historical!$B$7:$B$1062,0))=0,"n/a",(INDEX(Historical!$C$7:$C$1062,MATCH(B289,Historical!$B$7:$B$1062,0))/INDEX(Historical!$D$7:$D$1062,MATCH(B289,Historical!$B$7:$B$1062,0))-1)*100)</f>
        <v>9.302325581395344</v>
      </c>
      <c r="T289" s="105">
        <f>IF(INDEX(Historical!$F$7:$F$1062,MATCH(B289,Historical!$B$7:$B$1062,0))=0,"n/a",((INDEX(Historical!$C$7:$C$1062,MATCH(B289,Historical!$B$7:$B$1062,0))/INDEX(Historical!$F$7:$F$1062,MATCH(B289,Historical!$B$7:$B$1062,0)))^(1/3)-1)*100)</f>
        <v>9.2945364361618701</v>
      </c>
      <c r="U289" s="105">
        <f>IF(INDEX(Historical!$H$7:$H$1062,MATCH(B289,Historical!$B$7:$B$1062,0))=0,"n/a",((INDEX(Historical!$C$7:$C$1062,MATCH(B289,Historical!$B$7:$B$1062,0))/INDEX(Historical!$H$7:$H$1062,MATCH(B289,Historical!$B$7:$B$1062,0)))^(1/5)-1)*100)</f>
        <v>8.6794001831422829</v>
      </c>
      <c r="V289" s="105" t="str">
        <f>IF(INDEX(Historical!$M$7:$M$1062,MATCH(B289,Historical!$B$7:$B$1062,0))=0,"n/a",((INDEX(Historical!$C$7:$C$1062,MATCH(B289,Historical!$B$7:$B$1062,0))/INDEX(Historical!$M$7:$M$1062,MATCH(B289,Historical!$B$7:$B$1062,0)))^(1/10)-1)*100)</f>
        <v>n/a</v>
      </c>
      <c r="W289" s="106" t="str">
        <f>IF(OR(U289&lt;=0,U289="n/a",V289&lt;=0,V289="n/a"),"n/a",U289/V289)</f>
        <v>n/a</v>
      </c>
      <c r="X289" s="107">
        <f>IF(OR(AJ289&lt;=0,AJ289="n/a",U289&lt;=0,U289="n/a"),"n/a",U289/AJ289)</f>
        <v>0.44578326569811411</v>
      </c>
      <c r="Y289" s="165"/>
      <c r="Z289" s="101">
        <f>IF(OR(AC289&lt;0.01,AC289="n/a"),"n/a",M289/AC289*100)</f>
        <v>36.042402826855124</v>
      </c>
      <c r="AA289" s="109">
        <f>IF(OR(AC289&lt;0.01,AC289="n/a"),"n/a",I289/AC289)</f>
        <v>35.784452296819786</v>
      </c>
      <c r="AB289" s="71">
        <v>12</v>
      </c>
      <c r="AC289" s="100">
        <v>2.83</v>
      </c>
      <c r="AD289" s="100">
        <v>1.94</v>
      </c>
      <c r="AE289" s="100">
        <v>2.27</v>
      </c>
      <c r="AF289" s="100">
        <v>7.19</v>
      </c>
      <c r="AG289" s="100">
        <v>21.25</v>
      </c>
      <c r="AH289" s="100">
        <v>20.69</v>
      </c>
      <c r="AI289" s="100">
        <v>9.7199999999999989</v>
      </c>
      <c r="AJ289" s="100">
        <v>19.470000000000002</v>
      </c>
      <c r="AK289" s="100">
        <v>12.690000000000001</v>
      </c>
      <c r="AL289" s="100">
        <v>5930</v>
      </c>
      <c r="AM289" s="100">
        <v>53.63</v>
      </c>
      <c r="AN289" s="100">
        <v>1.39</v>
      </c>
      <c r="AO289" s="110">
        <f>IF(U289="n/a","n/a",IF(AA289&lt;0,"n/a",IF(AA289="n/a","n/a",J289+U289-AA289)))</f>
        <v>-26.097843661026175</v>
      </c>
      <c r="AP289" s="111">
        <f>IF(U289="n/a","n/a",J289+U289)</f>
        <v>9.6866086357936112</v>
      </c>
      <c r="AQ289" s="112">
        <f>IF(OR(AC289&lt;0.01,AC289="n/a",AF289="n/a"),"n/a",(I289/SQRT(22.5*AC289*(I289/AF289))-1)*100)</f>
        <v>238.15855059367524</v>
      </c>
      <c r="AR289" s="101">
        <f>INDEX(Historical!$C$7:$C$1063,MATCH(B289,Historical!$B$7:$B$1063,0))*IF(AH289="n/a",1.03,IF(AH289&lt;0,1.01,IF(AH289&gt;10,1.1,(1+AH289/100))))</f>
        <v>1.034</v>
      </c>
      <c r="AS289" s="109">
        <f>IF($AI289="n/a",1.03*AR289,IF($AI289&lt;0,1.01*AR289,IF($AI289&gt;10,1.1*AR289,(1+$AI289/100)*AR289)))</f>
        <v>1.1345048</v>
      </c>
      <c r="AT289" s="109">
        <f>IF($AK289="n/a",1.03*AS289,IF($AK289&lt;0,1.01*AS289,IF($AK289&gt;10,1.1*AS289,(1+$AK289/100)*AS289)))</f>
        <v>1.24795528</v>
      </c>
      <c r="AU289" s="109">
        <f>IF($AK289="n/a",1.03*AT289,IF($AK289&lt;0,1.01*AT289,IF($AK289&gt;10,1.1*AT289,(1+$AK289/100)*AT289)))</f>
        <v>1.3727508080000002</v>
      </c>
      <c r="AV289" s="109">
        <f>IF($AK289="n/a",1.03*AU289,IF($AK289&lt;0,1.01*AU289,IF($AK289&gt;10,1.1*AU289,(1+$AK289/100)*AU289)))</f>
        <v>1.5100258888000002</v>
      </c>
      <c r="AW289" s="109">
        <f>SUM(AR289:AV289)</f>
        <v>6.2992367768000008</v>
      </c>
      <c r="AX289" s="113">
        <f>AW289/I289*100</f>
        <v>6.2202397322010476</v>
      </c>
      <c r="AY289" s="100">
        <v>0.83</v>
      </c>
      <c r="AZ289" s="100">
        <v>38.56</v>
      </c>
      <c r="BA289" s="100">
        <v>-15.36</v>
      </c>
      <c r="BB289" s="100">
        <v>-1.8599999999999999</v>
      </c>
      <c r="BC289" s="100">
        <v>8.75</v>
      </c>
      <c r="BE289" s="12">
        <v>2017</v>
      </c>
      <c r="BF289" s="12">
        <f>IF(BE289&gt;2020,0,IF(BE289&gt;2008,1,IF(BE289&gt;2001,2,IF(BE289&gt;1990,3,IF(BE289&gt;1980,4,IF(BE289&gt;1973,5,IF(BE289&gt;1970,6,IF(BE289&gt;1960,7,IF(BE289&gt;1958,8,IF(BE289&gt;1953,9,10))))))))))</f>
        <v>1</v>
      </c>
      <c r="BG289" s="100">
        <v>6.8199999999999994</v>
      </c>
      <c r="BH289" t="s">
        <v>121</v>
      </c>
      <c r="BI289" t="s">
        <v>122</v>
      </c>
    </row>
    <row r="290" spans="1:61" ht="11.25" customHeight="1" x14ac:dyDescent="0.2">
      <c r="A290" s="55" t="s">
        <v>333</v>
      </c>
      <c r="B290" s="55" t="s">
        <v>334</v>
      </c>
      <c r="C290" s="156" t="s">
        <v>335</v>
      </c>
      <c r="D290" s="98" t="s">
        <v>336</v>
      </c>
      <c r="E290" s="157">
        <v>70</v>
      </c>
      <c r="F290" s="2">
        <v>4</v>
      </c>
      <c r="G290" s="2" t="s">
        <v>119</v>
      </c>
      <c r="H290" s="2" t="s">
        <v>119</v>
      </c>
      <c r="I290" s="100">
        <v>124.37</v>
      </c>
      <c r="J290" s="101">
        <f>(M290/I290)*100</f>
        <v>3.4172228029267506</v>
      </c>
      <c r="K290" s="104">
        <v>1.0625</v>
      </c>
      <c r="L290" s="71">
        <v>4</v>
      </c>
      <c r="M290" s="28">
        <f>K290*L290</f>
        <v>4.25</v>
      </c>
      <c r="N290" s="103" t="s">
        <v>141</v>
      </c>
      <c r="O290" s="104">
        <v>1.03</v>
      </c>
      <c r="P290" s="158">
        <v>46087</v>
      </c>
      <c r="Q290" s="158">
        <v>46114</v>
      </c>
      <c r="R290" s="28">
        <f>(K290-O290)/O290*100</f>
        <v>3.15533980582524</v>
      </c>
      <c r="S290" s="105">
        <f>IF(INDEX(Historical!$D$7:$D1324,MATCH(B290,Historical!$B$7:$B$1062,0))=0,"n/a",(INDEX(Historical!$C$7:$C$1062,MATCH(B290,Historical!$B$7:$B$1062,0))/INDEX(Historical!$D$7:$D$1062,MATCH(B290,Historical!$B$7:$B$1062,0))-1)*100)</f>
        <v>3.5443037974683511</v>
      </c>
      <c r="T290" s="105">
        <f>IF(INDEX(Historical!$F$7:$F$1062,MATCH(B290,Historical!$B$7:$B$1062,0))=0,"n/a",((INDEX(Historical!$C$7:$C$1062,MATCH(B290,Historical!$B$7:$B$1062,0))/INDEX(Historical!$F$7:$F$1062,MATCH(B290,Historical!$B$7:$B$1062,0)))^(1/3)-1)*100)</f>
        <v>5.3299200537972213</v>
      </c>
      <c r="U290" s="105">
        <f>IF(INDEX(Historical!$H$7:$H$1062,MATCH(B290,Historical!$B$7:$B$1062,0))=0,"n/a",((INDEX(Historical!$C$7:$C$1062,MATCH(B290,Historical!$B$7:$B$1062,0))/INDEX(Historical!$H$7:$H$1062,MATCH(B290,Historical!$B$7:$B$1062,0)))^(1/5)-1)*100)</f>
        <v>5.4791073219311093</v>
      </c>
      <c r="V290" s="105">
        <f>IF(INDEX(Historical!$M$7:$M$1062,MATCH(B290,Historical!$B$7:$B$1062,0))=0,"n/a",((INDEX(Historical!$C$7:$C$1062,MATCH(B290,Historical!$B$7:$B$1062,0))/INDEX(Historical!$M$7:$M$1062,MATCH(B290,Historical!$B$7:$B$1062,0)))^(1/10)-1)*100)</f>
        <v>5.3879105618247047</v>
      </c>
      <c r="W290" s="106">
        <f>IF(OR(U290&lt;=0,U290="n/a",V290&lt;=0,V290="n/a"),"n/a",U290/V290)</f>
        <v>1.0169261829905951</v>
      </c>
      <c r="X290" s="107" t="str">
        <f>IF(OR(AJ290&lt;=0,AJ290="n/a",U290&lt;=0,U290="n/a"),"n/a",U290/AJ290)</f>
        <v>n/a</v>
      </c>
      <c r="Y290" s="55"/>
      <c r="Z290" s="101">
        <f>IF(OR(AC290&lt;0.01,AC290="n/a"),"n/a",M290/AC290*100)</f>
        <v>1700</v>
      </c>
      <c r="AA290" s="109">
        <f>IF(OR(AC290&lt;0.01,AC290="n/a"),"n/a",I290/AC290)</f>
        <v>497.48</v>
      </c>
      <c r="AB290" s="71">
        <v>12</v>
      </c>
      <c r="AC290" s="100">
        <v>0.25</v>
      </c>
      <c r="AD290" s="100">
        <v>2.14</v>
      </c>
      <c r="AE290" s="100">
        <v>0.68</v>
      </c>
      <c r="AF290" s="100">
        <v>3.79</v>
      </c>
      <c r="AG290" s="100">
        <v>0.71000000000000008</v>
      </c>
      <c r="AH290" s="100">
        <v>5.0599999999999996</v>
      </c>
      <c r="AI290" s="100">
        <v>7.32</v>
      </c>
      <c r="AJ290" s="100">
        <v>-18.809999999999999</v>
      </c>
      <c r="AK290" s="100">
        <v>6.98</v>
      </c>
      <c r="AL290" s="100">
        <v>17150</v>
      </c>
      <c r="AM290" s="100">
        <v>0.65</v>
      </c>
      <c r="AN290" s="100">
        <v>1.47</v>
      </c>
      <c r="AO290" s="110">
        <f>IF(U290="n/a","n/a",IF(AA290&lt;0,"n/a",IF(AA290="n/a","n/a",J290+U290-AA290)))</f>
        <v>-488.58366987514216</v>
      </c>
      <c r="AP290" s="111">
        <f>IF(U290="n/a","n/a",J290+U290)</f>
        <v>8.8963301248578599</v>
      </c>
      <c r="AQ290" s="112">
        <f>IF(OR(AC290&lt;0.01,AC290="n/a",AF290="n/a"),"n/a",(I290/SQRT(22.5*AC290*(I290/AF290))-1)*100)</f>
        <v>815.41106734746336</v>
      </c>
      <c r="AR290" s="101">
        <f>INDEX(Historical!$C$7:$C$1063,MATCH(B290,Historical!$B$7:$B$1063,0))*IF(AH290="n/a",1.03,IF(AH290&lt;0,1.01,IF(AH290&gt;10,1.1,(1+AH290/100))))</f>
        <v>4.2969539999999995</v>
      </c>
      <c r="AS290" s="109">
        <f>IF($AI290="n/a",1.03*AR290,IF($AI290&lt;0,1.01*AR290,IF($AI290&gt;10,1.1*AR290,(1+$AI290/100)*AR290)))</f>
        <v>4.6114910327999992</v>
      </c>
      <c r="AT290" s="109">
        <f>IF($AK290="n/a",1.03*AS290,IF($AK290&lt;0,1.01*AS290,IF($AK290&gt;10,1.1*AS290,(1+$AK290/100)*AS290)))</f>
        <v>4.9333731068894391</v>
      </c>
      <c r="AU290" s="109">
        <f>IF($AK290="n/a",1.03*AT290,IF($AK290&lt;0,1.01*AT290,IF($AK290&gt;10,1.1*AT290,(1+$AK290/100)*AT290)))</f>
        <v>5.2777225497503224</v>
      </c>
      <c r="AV290" s="109">
        <f>IF($AK290="n/a",1.03*AU290,IF($AK290&lt;0,1.01*AU290,IF($AK290&gt;10,1.1*AU290,(1+$AK290/100)*AU290)))</f>
        <v>5.6461075837228956</v>
      </c>
      <c r="AW290" s="109">
        <f>SUM(AR290:AV290)</f>
        <v>24.765648273162654</v>
      </c>
      <c r="AX290" s="113">
        <f>AW290/I290*100</f>
        <v>19.912879531368219</v>
      </c>
      <c r="AY290" s="100">
        <v>0.63</v>
      </c>
      <c r="AZ290" s="100">
        <v>37</v>
      </c>
      <c r="BA290" s="100">
        <v>-17.95</v>
      </c>
      <c r="BB290" s="100">
        <v>10.42</v>
      </c>
      <c r="BC290" s="100">
        <v>4.3900000000000006</v>
      </c>
      <c r="BE290" s="12">
        <v>1957</v>
      </c>
      <c r="BF290" s="12">
        <f>IF(BE290&gt;2020,0,IF(BE290&gt;2008,1,IF(BE290&gt;2001,2,IF(BE290&gt;1990,3,IF(BE290&gt;1980,4,IF(BE290&gt;1973,5,IF(BE290&gt;1970,6,IF(BE290&gt;1960,7,IF(BE290&gt;1958,8,IF(BE290&gt;1953,9,10))))))))))</f>
        <v>9</v>
      </c>
      <c r="BG290" s="100">
        <v>0.16</v>
      </c>
      <c r="BH290" t="s">
        <v>121</v>
      </c>
      <c r="BI290" t="s">
        <v>122</v>
      </c>
    </row>
    <row r="291" spans="1:61" ht="11.25" customHeight="1" x14ac:dyDescent="0.2">
      <c r="A291" s="55" t="s">
        <v>337</v>
      </c>
      <c r="B291" s="55" t="s">
        <v>338</v>
      </c>
      <c r="C291" s="156" t="s">
        <v>116</v>
      </c>
      <c r="D291" s="98" t="s">
        <v>215</v>
      </c>
      <c r="E291" s="157">
        <v>53</v>
      </c>
      <c r="F291" s="2">
        <v>39</v>
      </c>
      <c r="G291" s="2" t="s">
        <v>119</v>
      </c>
      <c r="H291" s="2" t="s">
        <v>119</v>
      </c>
      <c r="I291" s="100">
        <v>81.19</v>
      </c>
      <c r="J291" s="101">
        <f>(M291/I291)*100</f>
        <v>0.93607587141273563</v>
      </c>
      <c r="K291" s="104">
        <v>0.19</v>
      </c>
      <c r="L291" s="71">
        <v>4</v>
      </c>
      <c r="M291" s="28">
        <f>K291*L291</f>
        <v>0.76</v>
      </c>
      <c r="N291" s="103" t="s">
        <v>339</v>
      </c>
      <c r="O291" s="104">
        <v>0.185</v>
      </c>
      <c r="P291" s="158">
        <v>45975</v>
      </c>
      <c r="Q291" s="158">
        <v>46001</v>
      </c>
      <c r="R291" s="28">
        <f>(K291-O291)/O291*100</f>
        <v>2.7027027027027053</v>
      </c>
      <c r="S291" s="105">
        <f>IF(INDEX(Historical!$D$7:$D1325,MATCH(B291,Historical!$B$7:$B$1062,0))=0,"n/a",(INDEX(Historical!$C$7:$C$1062,MATCH(B291,Historical!$B$7:$B$1062,0))/INDEX(Historical!$D$7:$D$1062,MATCH(B291,Historical!$B$7:$B$1062,0))-1)*100)</f>
        <v>2.7586206896551779</v>
      </c>
      <c r="T291" s="105">
        <f>IF(INDEX(Historical!$F$7:$F$1062,MATCH(B291,Historical!$B$7:$B$1062,0))=0,"n/a",((INDEX(Historical!$C$7:$C$1062,MATCH(B291,Historical!$B$7:$B$1062,0))/INDEX(Historical!$F$7:$F$1062,MATCH(B291,Historical!$B$7:$B$1062,0)))^(1/3)-1)*100)</f>
        <v>2.8383816843924548</v>
      </c>
      <c r="U291" s="105">
        <f>IF(INDEX(Historical!$H$7:$H$1062,MATCH(B291,Historical!$B$7:$B$1062,0))=0,"n/a",((INDEX(Historical!$C$7:$C$1062,MATCH(B291,Historical!$B$7:$B$1062,0))/INDEX(Historical!$H$7:$H$1062,MATCH(B291,Historical!$B$7:$B$1062,0)))^(1/5)-1)*100)</f>
        <v>4.7757678435632389</v>
      </c>
      <c r="V291" s="105">
        <f>IF(INDEX(Historical!$M$7:$M$1062,MATCH(B291,Historical!$B$7:$B$1062,0))=0,"n/a",((INDEX(Historical!$C$7:$C$1062,MATCH(B291,Historical!$B$7:$B$1062,0))/INDEX(Historical!$M$7:$M$1062,MATCH(B291,Historical!$B$7:$B$1062,0)))^(1/10)-1)*100)</f>
        <v>6.2845467794388377</v>
      </c>
      <c r="W291" s="106">
        <f>IF(OR(U291&lt;=0,U291="n/a",V291&lt;=0,V291="n/a"),"n/a",U291/V291)</f>
        <v>0.75992239554777863</v>
      </c>
      <c r="X291" s="107">
        <f>IF(OR(AJ291&lt;=0,AJ291="n/a",U291&lt;=0,U291="n/a"),"n/a",U291/AJ291)</f>
        <v>0.30093055094916438</v>
      </c>
      <c r="Y291" s="165"/>
      <c r="Z291" s="101">
        <f>IF(OR(AC291&lt;0.01,AC291="n/a"),"n/a",M291/AC291*100)</f>
        <v>32.067510548523202</v>
      </c>
      <c r="AA291" s="109">
        <f>IF(OR(AC291&lt;0.01,AC291="n/a"),"n/a",I291/AC291)</f>
        <v>34.257383966244724</v>
      </c>
      <c r="AB291" s="71">
        <v>12</v>
      </c>
      <c r="AC291" s="100">
        <v>2.37</v>
      </c>
      <c r="AD291" s="100">
        <v>1.29</v>
      </c>
      <c r="AE291" s="100">
        <v>3.05</v>
      </c>
      <c r="AF291" s="100">
        <v>4.8600000000000003</v>
      </c>
      <c r="AG291" s="100">
        <v>14.860000000000001</v>
      </c>
      <c r="AH291" s="100">
        <v>31.31</v>
      </c>
      <c r="AI291" s="100">
        <v>12.57</v>
      </c>
      <c r="AJ291" s="100">
        <v>15.870000000000001</v>
      </c>
      <c r="AK291" s="100">
        <v>19.91</v>
      </c>
      <c r="AL291" s="100">
        <v>2140</v>
      </c>
      <c r="AM291" s="100">
        <v>21.38</v>
      </c>
      <c r="AN291" s="100">
        <v>0.62</v>
      </c>
      <c r="AO291" s="110">
        <f>IF(U291="n/a","n/a",IF(AA291&lt;0,"n/a",IF(AA291="n/a","n/a",J291+U291-AA291)))</f>
        <v>-28.545540251268751</v>
      </c>
      <c r="AP291" s="111">
        <f>IF(U291="n/a","n/a",J291+U291)</f>
        <v>5.7118437149759744</v>
      </c>
      <c r="AQ291" s="112">
        <f>IF(OR(AC291&lt;0.01,AC291="n/a",AF291="n/a"),"n/a",(I291/SQRT(22.5*AC291*(I291/AF291))-1)*100)</f>
        <v>172.02196486145857</v>
      </c>
      <c r="AR291" s="101">
        <f>INDEX(Historical!$C$7:$C$1063,MATCH(B291,Historical!$B$7:$B$1063,0))*IF(AH291="n/a",1.03,IF(AH291&lt;0,1.01,IF(AH291&gt;10,1.1,(1+AH291/100))))</f>
        <v>0.81950000000000001</v>
      </c>
      <c r="AS291" s="109">
        <f>IF($AI291="n/a",1.03*AR291,IF($AI291&lt;0,1.01*AR291,IF($AI291&gt;10,1.1*AR291,(1+$AI291/100)*AR291)))</f>
        <v>0.90145000000000008</v>
      </c>
      <c r="AT291" s="109">
        <f>IF($AK291="n/a",1.03*AS291,IF($AK291&lt;0,1.01*AS291,IF($AK291&gt;10,1.1*AS291,(1+$AK291/100)*AS291)))</f>
        <v>0.99159500000000023</v>
      </c>
      <c r="AU291" s="109">
        <f>IF($AK291="n/a",1.03*AT291,IF($AK291&lt;0,1.01*AT291,IF($AK291&gt;10,1.1*AT291,(1+$AK291/100)*AT291)))</f>
        <v>1.0907545000000003</v>
      </c>
      <c r="AV291" s="109">
        <f>IF($AK291="n/a",1.03*AU291,IF($AK291&lt;0,1.01*AU291,IF($AK291&gt;10,1.1*AU291,(1+$AK291/100)*AU291)))</f>
        <v>1.1998299500000005</v>
      </c>
      <c r="AW291" s="109">
        <f>SUM(AR291:AV291)</f>
        <v>5.0031294500000012</v>
      </c>
      <c r="AX291" s="113">
        <f>AW291/I291*100</f>
        <v>6.1622483680256206</v>
      </c>
      <c r="AY291" s="100">
        <v>1.29</v>
      </c>
      <c r="AZ291" s="100">
        <v>104.82000000000001</v>
      </c>
      <c r="BA291" s="100">
        <v>-12.49</v>
      </c>
      <c r="BB291" s="100">
        <v>0.24</v>
      </c>
      <c r="BC291" s="100">
        <v>28.26</v>
      </c>
      <c r="BE291" s="12">
        <v>1974</v>
      </c>
      <c r="BF291" s="12">
        <f>IF(BE291&gt;2020,0,IF(BE291&gt;2008,1,IF(BE291&gt;2001,2,IF(BE291&gt;1990,3,IF(BE291&gt;1980,4,IF(BE291&gt;1973,5,IF(BE291&gt;1970,6,IF(BE291&gt;1960,7,IF(BE291&gt;1958,8,IF(BE291&gt;1953,9,10))))))))))</f>
        <v>5</v>
      </c>
      <c r="BG291" s="100">
        <v>7.22</v>
      </c>
      <c r="BH291" t="s">
        <v>121</v>
      </c>
      <c r="BI291" t="s">
        <v>122</v>
      </c>
    </row>
    <row r="292" spans="1:61" ht="11.25" customHeight="1" x14ac:dyDescent="0.2">
      <c r="A292" s="116" t="s">
        <v>1492</v>
      </c>
      <c r="B292" s="55" t="s">
        <v>1493</v>
      </c>
      <c r="C292" s="156" t="s">
        <v>335</v>
      </c>
      <c r="D292" s="98" t="s">
        <v>771</v>
      </c>
      <c r="E292" s="157">
        <v>9</v>
      </c>
      <c r="F292" s="2">
        <v>555</v>
      </c>
      <c r="G292" s="2" t="s">
        <v>146</v>
      </c>
      <c r="H292" s="2" t="s">
        <v>146</v>
      </c>
      <c r="I292" s="100">
        <v>293.77999999999997</v>
      </c>
      <c r="J292" s="101">
        <f>(M292/I292)*100</f>
        <v>1.4296412281298934</v>
      </c>
      <c r="K292" s="104">
        <v>1.05</v>
      </c>
      <c r="L292" s="71">
        <v>4</v>
      </c>
      <c r="M292" s="28">
        <f>K292*L292</f>
        <v>4.2</v>
      </c>
      <c r="N292" s="103" t="s">
        <v>270</v>
      </c>
      <c r="O292" s="104">
        <v>0.9</v>
      </c>
      <c r="P292" s="158">
        <v>46188</v>
      </c>
      <c r="Q292" s="158">
        <v>46199</v>
      </c>
      <c r="R292" s="28">
        <f>(K292-O292)/O292*100</f>
        <v>16.666666666666668</v>
      </c>
      <c r="S292" s="105">
        <f>IF(INDEX(Historical!$D$7:$D1326,MATCH(B292,Historical!$B$7:$B$1062,0))=0,"n/a",(INDEX(Historical!$C$7:$C$1062,MATCH(B292,Historical!$B$7:$B$1062,0))/INDEX(Historical!$D$7:$D$1062,MATCH(B292,Historical!$B$7:$B$1062,0))-1)*100)</f>
        <v>15.771812080536929</v>
      </c>
      <c r="T292" s="105">
        <f>IF(INDEX(Historical!$F$7:$F$1062,MATCH(B292,Historical!$B$7:$B$1062,0))=0,"n/a",((INDEX(Historical!$C$7:$C$1062,MATCH(B292,Historical!$B$7:$B$1062,0))/INDEX(Historical!$F$7:$F$1062,MATCH(B292,Historical!$B$7:$B$1062,0)))^(1/3)-1)*100)</f>
        <v>6.4513125421739259</v>
      </c>
      <c r="U292" s="105">
        <f>IF(INDEX(Historical!$H$7:$H$1062,MATCH(B292,Historical!$B$7:$B$1062,0))=0,"n/a",((INDEX(Historical!$C$7:$C$1062,MATCH(B292,Historical!$B$7:$B$1062,0))/INDEX(Historical!$H$7:$H$1062,MATCH(B292,Historical!$B$7:$B$1062,0)))^(1/5)-1)*100)</f>
        <v>7.5280006405569866</v>
      </c>
      <c r="V292" s="105">
        <f>IF(INDEX(Historical!$M$7:$M$1062,MATCH(B292,Historical!$B$7:$B$1062,0))=0,"n/a",((INDEX(Historical!$C$7:$C$1062,MATCH(B292,Historical!$B$7:$B$1062,0))/INDEX(Historical!$M$7:$M$1062,MATCH(B292,Historical!$B$7:$B$1062,0)))^(1/10)-1)*100)</f>
        <v>5.5509882261051802</v>
      </c>
      <c r="W292" s="106">
        <f>IF(OR(U292&lt;=0,U292="n/a",V292&lt;=0,V292="n/a"),"n/a",U292/V292)</f>
        <v>1.3561550365310298</v>
      </c>
      <c r="X292" s="107">
        <f>IF(OR(AJ292&lt;=0,AJ292="n/a",U292&lt;=0,U292="n/a"),"n/a",U292/AJ292)</f>
        <v>0.7042096015488295</v>
      </c>
      <c r="Y292" s="123" t="s">
        <v>220</v>
      </c>
      <c r="Z292" s="101">
        <f>IF(OR(AC292&lt;0.01,AC292="n/a"),"n/a",M292/AC292*100)</f>
        <v>43.298969072164958</v>
      </c>
      <c r="AA292" s="109">
        <f>IF(OR(AC292&lt;0.01,AC292="n/a"),"n/a",I292/AC292)</f>
        <v>30.286597938144329</v>
      </c>
      <c r="AB292" s="71">
        <v>12</v>
      </c>
      <c r="AC292" s="100">
        <v>9.6999999999999993</v>
      </c>
      <c r="AD292" s="100">
        <v>2.0099999999999998</v>
      </c>
      <c r="AE292" s="100">
        <v>7.39</v>
      </c>
      <c r="AF292" s="100">
        <v>6.28</v>
      </c>
      <c r="AG292" s="100">
        <v>21.89</v>
      </c>
      <c r="AH292" s="100">
        <v>16.919999999999998</v>
      </c>
      <c r="AI292" s="100">
        <v>10.050000000000001</v>
      </c>
      <c r="AJ292" s="100">
        <v>10.69</v>
      </c>
      <c r="AK292" s="100">
        <v>13.25</v>
      </c>
      <c r="AL292" s="100">
        <v>56660</v>
      </c>
      <c r="AM292" s="100">
        <v>14.85</v>
      </c>
      <c r="AN292" s="100">
        <v>0.02</v>
      </c>
      <c r="AO292" s="110">
        <f>IF(U292="n/a","n/a",IF(AA292&lt;0,"n/a",IF(AA292="n/a","n/a",J292+U292-AA292)))</f>
        <v>-21.328956069457448</v>
      </c>
      <c r="AP292" s="111">
        <f>IF(U292="n/a","n/a",J292+U292)</f>
        <v>8.9576418686868795</v>
      </c>
      <c r="AQ292" s="112">
        <f>IF(OR(AC292&lt;0.01,AC292="n/a",AF292="n/a"),"n/a",(I292/SQRT(22.5*AC292*(I292/AF292))-1)*100)</f>
        <v>190.74604042516125</v>
      </c>
      <c r="AR292" s="101">
        <f>INDEX(Historical!$C$7:$C$1063,MATCH(B292,Historical!$B$7:$B$1063,0))*IF(AH292="n/a",1.03,IF(AH292&lt;0,1.01,IF(AH292&gt;10,1.1,(1+AH292/100))))</f>
        <v>3.7950000000000004</v>
      </c>
      <c r="AS292" s="109">
        <f>IF($AI292="n/a",1.03*AR292,IF($AI292&lt;0,1.01*AR292,IF($AI292&gt;10,1.1*AR292,(1+$AI292/100)*AR292)))</f>
        <v>4.174500000000001</v>
      </c>
      <c r="AT292" s="109">
        <f>IF($AK292="n/a",1.03*AS292,IF($AK292&lt;0,1.01*AS292,IF($AK292&gt;10,1.1*AS292,(1+$AK292/100)*AS292)))</f>
        <v>4.5919500000000015</v>
      </c>
      <c r="AU292" s="109">
        <f>IF($AK292="n/a",1.03*AT292,IF($AK292&lt;0,1.01*AT292,IF($AK292&gt;10,1.1*AT292,(1+$AK292/100)*AT292)))</f>
        <v>5.0511450000000018</v>
      </c>
      <c r="AV292" s="109">
        <f>IF($AK292="n/a",1.03*AU292,IF($AK292&lt;0,1.01*AU292,IF($AK292&gt;10,1.1*AU292,(1+$AK292/100)*AU292)))</f>
        <v>5.5562595000000021</v>
      </c>
      <c r="AW292" s="109">
        <f>SUM(AR292:AV292)</f>
        <v>23.168854500000009</v>
      </c>
      <c r="AX292" s="113">
        <f>AW292/I292*100</f>
        <v>7.8864641908911475</v>
      </c>
      <c r="AY292" s="100">
        <v>0.87</v>
      </c>
      <c r="AZ292" s="100">
        <v>57.379999999999995</v>
      </c>
      <c r="BA292" s="100">
        <v>-3.36</v>
      </c>
      <c r="BB292" s="100">
        <v>20.91</v>
      </c>
      <c r="BC292" s="100">
        <v>28.1</v>
      </c>
      <c r="BE292" s="12">
        <v>2018</v>
      </c>
      <c r="BF292" s="12">
        <f>IF(BE292&gt;2020,0,IF(BE292&gt;2008,1,IF(BE292&gt;2001,2,IF(BE292&gt;1990,3,IF(BE292&gt;1980,4,IF(BE292&gt;1973,5,IF(BE292&gt;1970,6,IF(BE292&gt;1960,7,IF(BE292&gt;1958,8,IF(BE292&gt;1953,9,10))))))))))</f>
        <v>1</v>
      </c>
      <c r="BG292" s="100">
        <v>17.260000000000002</v>
      </c>
      <c r="BH292" t="s">
        <v>121</v>
      </c>
      <c r="BI292" t="s">
        <v>122</v>
      </c>
    </row>
    <row r="293" spans="1:61" ht="11.25" customHeight="1" x14ac:dyDescent="0.2">
      <c r="A293" s="123" t="s">
        <v>887</v>
      </c>
      <c r="B293" s="55" t="s">
        <v>888</v>
      </c>
      <c r="C293" s="156" t="s">
        <v>134</v>
      </c>
      <c r="D293" s="98" t="s">
        <v>186</v>
      </c>
      <c r="E293" s="157">
        <v>16</v>
      </c>
      <c r="F293" s="2">
        <v>311</v>
      </c>
      <c r="G293" s="2" t="s">
        <v>146</v>
      </c>
      <c r="H293" s="2" t="s">
        <v>146</v>
      </c>
      <c r="I293" s="100">
        <v>1018.38</v>
      </c>
      <c r="J293" s="101">
        <f>(M293/I293)*100</f>
        <v>1.9639034545061766</v>
      </c>
      <c r="K293" s="104">
        <v>5</v>
      </c>
      <c r="L293" s="71">
        <v>4</v>
      </c>
      <c r="M293" s="28">
        <f>K293*L293</f>
        <v>20</v>
      </c>
      <c r="N293" s="103" t="s">
        <v>884</v>
      </c>
      <c r="O293" s="104">
        <v>4.5</v>
      </c>
      <c r="P293" s="158">
        <v>46266</v>
      </c>
      <c r="Q293" s="158">
        <v>46294</v>
      </c>
      <c r="R293" s="28">
        <f>(K293-O293)/O293*100</f>
        <v>11.111111111111111</v>
      </c>
      <c r="S293" s="105">
        <f>IF(INDEX(Historical!$D$7:$D1327,MATCH(B293,Historical!$B$7:$B$1062,0))=0,"n/a",(INDEX(Historical!$C$7:$C$1062,MATCH(B293,Historical!$B$7:$B$1062,0))/INDEX(Historical!$D$7:$D$1062,MATCH(B293,Historical!$B$7:$B$1062,0))-1)*100)</f>
        <v>21.739130434782616</v>
      </c>
      <c r="T293" s="105">
        <f>IF(INDEX(Historical!$F$7:$F$1062,MATCH(B293,Historical!$B$7:$B$1062,0))=0,"n/a",((INDEX(Historical!$C$7:$C$1062,MATCH(B293,Historical!$B$7:$B$1062,0))/INDEX(Historical!$F$7:$F$1062,MATCH(B293,Historical!$B$7:$B$1062,0)))^(1/3)-1)*100)</f>
        <v>15.867554829548315</v>
      </c>
      <c r="U293" s="105">
        <f>IF(INDEX(Historical!$H$7:$H$1062,MATCH(B293,Historical!$B$7:$B$1062,0))=0,"n/a",((INDEX(Historical!$C$7:$C$1062,MATCH(B293,Historical!$B$7:$B$1062,0))/INDEX(Historical!$H$7:$H$1062,MATCH(B293,Historical!$B$7:$B$1062,0)))^(1/5)-1)*100)</f>
        <v>22.865967908314722</v>
      </c>
      <c r="V293" s="105">
        <f>IF(INDEX(Historical!$M$7:$M$1062,MATCH(B293,Historical!$B$7:$B$1062,0))=0,"n/a",((INDEX(Historical!$C$7:$C$1062,MATCH(B293,Historical!$B$7:$B$1062,0))/INDEX(Historical!$M$7:$M$1062,MATCH(B293,Historical!$B$7:$B$1062,0)))^(1/10)-1)*100)</f>
        <v>18.565622424549531</v>
      </c>
      <c r="W293" s="106">
        <f>IF(OR(U293&lt;=0,U293="n/a",V293&lt;=0,V293="n/a"),"n/a",U293/V293)</f>
        <v>1.2316294808451342</v>
      </c>
      <c r="X293" s="107">
        <f>IF(OR(AJ293&lt;=0,AJ293="n/a",U293&lt;=0,U293="n/a"),"n/a",U293/AJ293)</f>
        <v>1.4555040043484866</v>
      </c>
      <c r="Y293" s="165"/>
      <c r="Z293" s="101">
        <f>IF(OR(AC293&lt;0.01,AC293="n/a"),"n/a",M293/AC293*100)</f>
        <v>30.868961259453613</v>
      </c>
      <c r="AA293" s="109">
        <f>IF(OR(AC293&lt;0.01,AC293="n/a"),"n/a",I293/AC293)</f>
        <v>15.718166383701186</v>
      </c>
      <c r="AB293" s="71">
        <v>12</v>
      </c>
      <c r="AC293" s="100">
        <v>64.790000000000006</v>
      </c>
      <c r="AD293" s="100">
        <v>0.96</v>
      </c>
      <c r="AE293" s="100">
        <v>2.34</v>
      </c>
      <c r="AF293" s="100">
        <v>2.76</v>
      </c>
      <c r="AG293" s="100">
        <v>16.98</v>
      </c>
      <c r="AH293" s="100">
        <v>35.949999999999996</v>
      </c>
      <c r="AI293" s="100">
        <v>4.7300000000000004</v>
      </c>
      <c r="AJ293" s="100">
        <v>15.709999999999999</v>
      </c>
      <c r="AK293" s="100">
        <v>14.45</v>
      </c>
      <c r="AL293" s="100">
        <v>300430</v>
      </c>
      <c r="AM293" s="100">
        <v>0.54</v>
      </c>
      <c r="AN293" s="100">
        <v>6.47</v>
      </c>
      <c r="AO293" s="110">
        <f>IF(U293="n/a","n/a",IF(AA293&lt;0,"n/a",IF(AA293="n/a","n/a",J293+U293-AA293)))</f>
        <v>9.1117049791197129</v>
      </c>
      <c r="AP293" s="111">
        <f>IF(U293="n/a","n/a",J293+U293)</f>
        <v>24.829871362820899</v>
      </c>
      <c r="AQ293" s="112">
        <f>IF(OR(AC293&lt;0.01,AC293="n/a",AF293="n/a"),"n/a",(I293/SQRT(22.5*AC293*(I293/AF293))-1)*100)</f>
        <v>38.855863268379089</v>
      </c>
      <c r="AR293" s="101">
        <f>INDEX(Historical!$C$7:$C$1063,MATCH(B293,Historical!$B$7:$B$1063,0))*IF(AH293="n/a",1.03,IF(AH293&lt;0,1.01,IF(AH293&gt;10,1.1,(1+AH293/100))))</f>
        <v>15.400000000000002</v>
      </c>
      <c r="AS293" s="109">
        <f>IF($AI293="n/a",1.03*AR293,IF($AI293&lt;0,1.01*AR293,IF($AI293&gt;10,1.1*AR293,(1+$AI293/100)*AR293)))</f>
        <v>16.128420000000002</v>
      </c>
      <c r="AT293" s="109">
        <f>IF($AK293="n/a",1.03*AS293,IF($AK293&lt;0,1.01*AS293,IF($AK293&gt;10,1.1*AS293,(1+$AK293/100)*AS293)))</f>
        <v>17.741262000000003</v>
      </c>
      <c r="AU293" s="109">
        <f>IF($AK293="n/a",1.03*AT293,IF($AK293&lt;0,1.01*AT293,IF($AK293&gt;10,1.1*AT293,(1+$AK293/100)*AT293)))</f>
        <v>19.515388200000004</v>
      </c>
      <c r="AV293" s="109">
        <f>IF($AK293="n/a",1.03*AU293,IF($AK293&lt;0,1.01*AU293,IF($AK293&gt;10,1.1*AU293,(1+$AK293/100)*AU293)))</f>
        <v>21.466927020000007</v>
      </c>
      <c r="AW293" s="109">
        <f>SUM(AR293:AV293)</f>
        <v>90.251997220000021</v>
      </c>
      <c r="AX293" s="113">
        <f>AW293/I293*100</f>
        <v>8.8623104558219943</v>
      </c>
      <c r="AY293" s="100">
        <v>1.29</v>
      </c>
      <c r="AZ293" s="100">
        <v>46.73</v>
      </c>
      <c r="BA293" s="100">
        <v>-11.75</v>
      </c>
      <c r="BB293" s="100">
        <v>-2.9499999999999997</v>
      </c>
      <c r="BC293" s="100">
        <v>11.12</v>
      </c>
      <c r="BE293" s="12">
        <v>2011</v>
      </c>
      <c r="BF293" s="12">
        <f>IF(BE293&gt;2020,0,IF(BE293&gt;2008,1,IF(BE293&gt;2001,2,IF(BE293&gt;1990,3,IF(BE293&gt;1980,4,IF(BE293&gt;1973,5,IF(BE293&gt;1970,6,IF(BE293&gt;1960,7,IF(BE293&gt;1958,8,IF(BE293&gt;1953,9,10))))))))))</f>
        <v>1</v>
      </c>
      <c r="BG293" s="100">
        <v>1.0699999999999998</v>
      </c>
      <c r="BH293" t="s">
        <v>121</v>
      </c>
      <c r="BI293" t="s">
        <v>122</v>
      </c>
    </row>
    <row r="294" spans="1:61" ht="11.25" customHeight="1" x14ac:dyDescent="0.2">
      <c r="A294" s="123" t="s">
        <v>889</v>
      </c>
      <c r="B294" s="55" t="s">
        <v>890</v>
      </c>
      <c r="C294" s="156" t="s">
        <v>300</v>
      </c>
      <c r="D294" s="98" t="s">
        <v>323</v>
      </c>
      <c r="E294" s="157">
        <v>14</v>
      </c>
      <c r="F294" s="2">
        <v>374</v>
      </c>
      <c r="G294" s="2" t="s">
        <v>119</v>
      </c>
      <c r="H294" s="2" t="s">
        <v>118</v>
      </c>
      <c r="I294" s="100">
        <v>34.14</v>
      </c>
      <c r="J294" s="101">
        <f>(M294/I294)*100</f>
        <v>5.682483889865261</v>
      </c>
      <c r="K294" s="104">
        <v>0.48499999999999999</v>
      </c>
      <c r="L294" s="71">
        <v>4</v>
      </c>
      <c r="M294" s="28">
        <f>K294*L294</f>
        <v>1.94</v>
      </c>
      <c r="N294" s="103" t="s">
        <v>593</v>
      </c>
      <c r="O294" s="104">
        <v>0.47</v>
      </c>
      <c r="P294" s="158">
        <v>46017</v>
      </c>
      <c r="Q294" s="158">
        <v>46030</v>
      </c>
      <c r="R294" s="28">
        <f>(K294-O294)/O294*100</f>
        <v>3.1914893617021307</v>
      </c>
      <c r="S294" s="105">
        <f>IF(INDEX(Historical!$D$7:$D1328,MATCH(B294,Historical!$B$7:$B$1062,0))=0,"n/a",(INDEX(Historical!$C$7:$C$1062,MATCH(B294,Historical!$B$7:$B$1062,0))/INDEX(Historical!$D$7:$D$1062,MATCH(B294,Historical!$B$7:$B$1062,0))-1)*100)</f>
        <v>4.4444444444444287</v>
      </c>
      <c r="T294" s="105">
        <f>IF(INDEX(Historical!$F$7:$F$1062,MATCH(B294,Historical!$B$7:$B$1062,0))=0,"n/a",((INDEX(Historical!$C$7:$C$1062,MATCH(B294,Historical!$B$7:$B$1062,0))/INDEX(Historical!$F$7:$F$1062,MATCH(B294,Historical!$B$7:$B$1062,0)))^(1/3)-1)*100)</f>
        <v>4.6577355357731998</v>
      </c>
      <c r="U294" s="105">
        <f>IF(INDEX(Historical!$H$7:$H$1062,MATCH(B294,Historical!$B$7:$B$1062,0))=0,"n/a",((INDEX(Historical!$C$7:$C$1062,MATCH(B294,Historical!$B$7:$B$1062,0))/INDEX(Historical!$H$7:$H$1062,MATCH(B294,Historical!$B$7:$B$1062,0)))^(1/5)-1)*100)</f>
        <v>4.9009030249425933</v>
      </c>
      <c r="V294" s="105">
        <f>IF(INDEX(Historical!$M$7:$M$1062,MATCH(B294,Historical!$B$7:$B$1062,0))=0,"n/a",((INDEX(Historical!$C$7:$C$1062,MATCH(B294,Historical!$B$7:$B$1062,0))/INDEX(Historical!$M$7:$M$1062,MATCH(B294,Historical!$B$7:$B$1062,0)))^(1/10)-1)*100)</f>
        <v>7.6444229516612783</v>
      </c>
      <c r="W294" s="106">
        <f>IF(OR(U294&lt;=0,U294="n/a",V294&lt;=0,V294="n/a"),"n/a",U294/V294)</f>
        <v>0.64110830286771792</v>
      </c>
      <c r="X294" s="107" t="str">
        <f>IF(OR(AJ294&lt;=0,AJ294="n/a",U294&lt;=0,U294="n/a"),"n/a",U294/AJ294)</f>
        <v>n/a</v>
      </c>
      <c r="Y294" s="159"/>
      <c r="Z294" s="101">
        <f>IF(OR(AC294&lt;0.01,AC294="n/a"),"n/a",M294/AC294*100)</f>
        <v>118.29268292682926</v>
      </c>
      <c r="AA294" s="109">
        <f>IF(OR(AC294&lt;0.01,AC294="n/a"),"n/a",I294/AC294)</f>
        <v>20.81707317073171</v>
      </c>
      <c r="AB294" s="71">
        <v>12</v>
      </c>
      <c r="AC294" s="100">
        <v>1.64</v>
      </c>
      <c r="AD294" s="100">
        <v>2.77</v>
      </c>
      <c r="AE294" s="100">
        <v>9.2100000000000009</v>
      </c>
      <c r="AF294" s="100">
        <v>1.88</v>
      </c>
      <c r="AG294" s="100">
        <v>9.4600000000000009</v>
      </c>
      <c r="AH294" s="100">
        <v>18.010000000000002</v>
      </c>
      <c r="AI294" s="100">
        <v>1.53</v>
      </c>
      <c r="AJ294" s="100">
        <v>-3.5900000000000003</v>
      </c>
      <c r="AK294" s="100">
        <v>7.62</v>
      </c>
      <c r="AL294" s="100">
        <v>2110</v>
      </c>
      <c r="AM294" s="100">
        <v>3.82</v>
      </c>
      <c r="AN294" s="100">
        <v>0.96</v>
      </c>
      <c r="AO294" s="110">
        <f>IF(U294="n/a","n/a",IF(AA294&lt;0,"n/a",IF(AA294="n/a","n/a",J294+U294-AA294)))</f>
        <v>-10.233686255923857</v>
      </c>
      <c r="AP294" s="111">
        <f>IF(U294="n/a","n/a",J294+U294)</f>
        <v>10.583386914807853</v>
      </c>
      <c r="AQ294" s="112">
        <f>IF(OR(AC294&lt;0.01,AC294="n/a",AF294="n/a"),"n/a",(I294/SQRT(22.5*AC294*(I294/AF294))-1)*100)</f>
        <v>31.885636587959731</v>
      </c>
      <c r="AR294" s="101">
        <f>INDEX(Historical!$C$7:$C$1063,MATCH(B294,Historical!$B$7:$B$1063,0))*IF(AH294="n/a",1.03,IF(AH294&lt;0,1.01,IF(AH294&gt;10,1.1,(1+AH294/100))))</f>
        <v>2.0680000000000001</v>
      </c>
      <c r="AS294" s="109">
        <f>IF($AI294="n/a",1.03*AR294,IF($AI294&lt;0,1.01*AR294,IF($AI294&gt;10,1.1*AR294,(1+$AI294/100)*AR294)))</f>
        <v>2.0996404000000002</v>
      </c>
      <c r="AT294" s="109">
        <f>IF($AK294="n/a",1.03*AS294,IF($AK294&lt;0,1.01*AS294,IF($AK294&gt;10,1.1*AS294,(1+$AK294/100)*AS294)))</f>
        <v>2.2596329984800003</v>
      </c>
      <c r="AU294" s="109">
        <f>IF($AK294="n/a",1.03*AT294,IF($AK294&lt;0,1.01*AT294,IF($AK294&gt;10,1.1*AT294,(1+$AK294/100)*AT294)))</f>
        <v>2.4318170329641764</v>
      </c>
      <c r="AV294" s="109">
        <f>IF($AK294="n/a",1.03*AU294,IF($AK294&lt;0,1.01*AU294,IF($AK294&gt;10,1.1*AU294,(1+$AK294/100)*AU294)))</f>
        <v>2.617121490876047</v>
      </c>
      <c r="AW294" s="109">
        <f>SUM(AR294:AV294)</f>
        <v>11.476211922320223</v>
      </c>
      <c r="AX294" s="113">
        <f>AW294/I294*100</f>
        <v>33.615149157352732</v>
      </c>
      <c r="AY294" s="100">
        <v>0.75</v>
      </c>
      <c r="AZ294" s="100">
        <v>34.46</v>
      </c>
      <c r="BA294" s="100">
        <v>-7.31</v>
      </c>
      <c r="BB294" s="100">
        <v>0.77999999999999992</v>
      </c>
      <c r="BC294" s="100">
        <v>9.0399999999999991</v>
      </c>
      <c r="BE294" s="12">
        <v>2013</v>
      </c>
      <c r="BF294" s="12">
        <f>IF(BE294&gt;2020,0,IF(BE294&gt;2008,1,IF(BE294&gt;2001,2,IF(BE294&gt;1990,3,IF(BE294&gt;1980,4,IF(BE294&gt;1973,5,IF(BE294&gt;1970,6,IF(BE294&gt;1960,7,IF(BE294&gt;1958,8,IF(BE294&gt;1953,9,10))))))))))</f>
        <v>1</v>
      </c>
      <c r="BG294" s="100">
        <v>4.63</v>
      </c>
      <c r="BH294" t="s">
        <v>121</v>
      </c>
      <c r="BI294" t="s">
        <v>302</v>
      </c>
    </row>
    <row r="295" spans="1:61" ht="11.25" customHeight="1" x14ac:dyDescent="0.2">
      <c r="A295" s="116" t="s">
        <v>891</v>
      </c>
      <c r="B295" s="55" t="s">
        <v>892</v>
      </c>
      <c r="C295" s="156" t="s">
        <v>162</v>
      </c>
      <c r="D295" s="98" t="s">
        <v>163</v>
      </c>
      <c r="E295" s="157">
        <v>11</v>
      </c>
      <c r="F295" s="2">
        <v>479</v>
      </c>
      <c r="G295" s="2" t="s">
        <v>146</v>
      </c>
      <c r="H295" s="2" t="s">
        <v>146</v>
      </c>
      <c r="I295" s="100">
        <v>7.16</v>
      </c>
      <c r="J295" s="101">
        <f>(M295/I295)*100</f>
        <v>4.2452513966480447</v>
      </c>
      <c r="K295" s="104">
        <v>2.5329999999999998E-2</v>
      </c>
      <c r="L295" s="71">
        <v>12</v>
      </c>
      <c r="M295" s="28">
        <f>K295*L295</f>
        <v>0.30396000000000001</v>
      </c>
      <c r="N295" s="103" t="s">
        <v>562</v>
      </c>
      <c r="O295" s="104">
        <v>2.5100000000000001E-2</v>
      </c>
      <c r="P295" s="115">
        <v>45642</v>
      </c>
      <c r="Q295" s="115">
        <v>45656</v>
      </c>
      <c r="R295" s="28">
        <f>(K295-O295)/O295*100</f>
        <v>0.91633466135457187</v>
      </c>
      <c r="S295" s="105">
        <f>IF(INDEX(Historical!$D$7:$D1329,MATCH(B295,Historical!$B$7:$B$1062,0))=0,"n/a",(INDEX(Historical!$C$7:$C$1062,MATCH(B295,Historical!$B$7:$B$1062,0))/INDEX(Historical!$D$7:$D$1062,MATCH(B295,Historical!$B$7:$B$1062,0))-1)*100)</f>
        <v>0.91298429667010517</v>
      </c>
      <c r="T295" s="105">
        <f>IF(INDEX(Historical!$F$7:$F$1062,MATCH(B295,Historical!$B$7:$B$1062,0))=0,"n/a",((INDEX(Historical!$C$7:$C$1062,MATCH(B295,Historical!$B$7:$B$1062,0))/INDEX(Historical!$F$7:$F$1062,MATCH(B295,Historical!$B$7:$B$1062,0)))^(1/3)-1)*100)</f>
        <v>0.9783934877013456</v>
      </c>
      <c r="U295" s="105">
        <f>IF(INDEX(Historical!$H$7:$H$1062,MATCH(B295,Historical!$B$7:$B$1062,0))=0,"n/a",((INDEX(Historical!$C$7:$C$1062,MATCH(B295,Historical!$B$7:$B$1062,0))/INDEX(Historical!$H$7:$H$1062,MATCH(B295,Historical!$B$7:$B$1062,0)))^(1/5)-1)*100)</f>
        <v>0.98376934962143281</v>
      </c>
      <c r="V295" s="105">
        <f>IF(INDEX(Historical!$M$7:$M$1062,MATCH(B295,Historical!$B$7:$B$1062,0))=0,"n/a",((INDEX(Historical!$C$7:$C$1062,MATCH(B295,Historical!$B$7:$B$1062,0))/INDEX(Historical!$M$7:$M$1062,MATCH(B295,Historical!$B$7:$B$1062,0)))^(1/10)-1)*100)</f>
        <v>2.0308562162300259</v>
      </c>
      <c r="W295" s="106">
        <f>IF(OR(U295&lt;=0,U295="n/a",V295&lt;=0,V295="n/a"),"n/a",U295/V295)</f>
        <v>0.48441112756256582</v>
      </c>
      <c r="X295" s="107">
        <f>IF(OR(AJ295&lt;=0,AJ295="n/a",U295&lt;=0,U295="n/a"),"n/a",U295/AJ295)</f>
        <v>5.6603529897665858E-2</v>
      </c>
      <c r="Y295" s="165"/>
      <c r="Z295" s="101">
        <f>IF(OR(AC295&lt;0.01,AC295="n/a"),"n/a",M295/AC295*100)</f>
        <v>434.22857142857134</v>
      </c>
      <c r="AA295" s="109">
        <f>IF(OR(AC295&lt;0.01,AC295="n/a"),"n/a",I295/AC295)</f>
        <v>102.28571428571428</v>
      </c>
      <c r="AB295" s="71">
        <v>12</v>
      </c>
      <c r="AC295" s="100">
        <v>7.0000000000000007E-2</v>
      </c>
      <c r="AD295" s="100" t="s">
        <v>142</v>
      </c>
      <c r="AE295" s="100">
        <v>3.64</v>
      </c>
      <c r="AF295" s="100">
        <v>2.44</v>
      </c>
      <c r="AG295" s="100">
        <v>2.48</v>
      </c>
      <c r="AH295" s="100">
        <v>-50</v>
      </c>
      <c r="AI295" s="100">
        <v>33.33</v>
      </c>
      <c r="AJ295" s="100">
        <v>17.380000000000003</v>
      </c>
      <c r="AK295" s="100">
        <v>-1.2</v>
      </c>
      <c r="AL295" s="100">
        <v>205.95</v>
      </c>
      <c r="AM295" s="100">
        <v>52.800000000000004</v>
      </c>
      <c r="AN295" s="100">
        <v>1.65</v>
      </c>
      <c r="AO295" s="110">
        <f>IF(U295="n/a","n/a",IF(AA295&lt;0,"n/a",IF(AA295="n/a","n/a",J295+U295-AA295)))</f>
        <v>-97.056693539444794</v>
      </c>
      <c r="AP295" s="111">
        <f>IF(U295="n/a","n/a",J295+U295)</f>
        <v>5.2290207462694775</v>
      </c>
      <c r="AQ295" s="112">
        <f>IF(OR(AC295&lt;0.01,AC295="n/a",AF295="n/a"),"n/a",(I295/SQRT(22.5*AC295*(I295/AF295))-1)*100)</f>
        <v>233.05130926506595</v>
      </c>
      <c r="AR295" s="101">
        <f>INDEX(Historical!$C$7:$C$1063,MATCH(B295,Historical!$B$7:$B$1063,0))*IF(AH295="n/a",1.03,IF(AH295&lt;0,1.01,IF(AH295&gt;10,1.1,(1+AH295/100))))</f>
        <v>0.30699959999999998</v>
      </c>
      <c r="AS295" s="109">
        <f>IF($AI295="n/a",1.03*AR295,IF($AI295&lt;0,1.01*AR295,IF($AI295&gt;10,1.1*AR295,(1+$AI295/100)*AR295)))</f>
        <v>0.33769956000000001</v>
      </c>
      <c r="AT295" s="109">
        <f>IF($AK295="n/a",1.03*AS295,IF($AK295&lt;0,1.01*AS295,IF($AK295&gt;10,1.1*AS295,(1+$AK295/100)*AS295)))</f>
        <v>0.3410765556</v>
      </c>
      <c r="AU295" s="109">
        <f>IF($AK295="n/a",1.03*AT295,IF($AK295&lt;0,1.01*AT295,IF($AK295&gt;10,1.1*AT295,(1+$AK295/100)*AT295)))</f>
        <v>0.344487321156</v>
      </c>
      <c r="AV295" s="109">
        <f>IF($AK295="n/a",1.03*AU295,IF($AK295&lt;0,1.01*AU295,IF($AK295&gt;10,1.1*AU295,(1+$AK295/100)*AU295)))</f>
        <v>0.34793219436756001</v>
      </c>
      <c r="AW295" s="109">
        <f>SUM(AR295:AV295)</f>
        <v>1.6781952311235599</v>
      </c>
      <c r="AX295" s="113">
        <f>AW295/I295*100</f>
        <v>23.438480881613966</v>
      </c>
      <c r="AY295" s="100">
        <v>0.91</v>
      </c>
      <c r="AZ295" s="100">
        <v>9.31</v>
      </c>
      <c r="BA295" s="100">
        <v>-35.9</v>
      </c>
      <c r="BB295" s="100">
        <v>0.16999999999999998</v>
      </c>
      <c r="BC295" s="100">
        <v>-12.08</v>
      </c>
      <c r="BE295" s="12">
        <v>2014</v>
      </c>
      <c r="BF295" s="12">
        <f>IF(BE295&gt;2020,0,IF(BE295&gt;2008,1,IF(BE295&gt;2001,2,IF(BE295&gt;1990,3,IF(BE295&gt;1980,4,IF(BE295&gt;1973,5,IF(BE295&gt;1970,6,IF(BE295&gt;1960,7,IF(BE295&gt;1958,8,IF(BE295&gt;1953,9,10))))))))))</f>
        <v>1</v>
      </c>
      <c r="BG295" s="100">
        <v>0.43</v>
      </c>
      <c r="BH295" t="s">
        <v>121</v>
      </c>
      <c r="BI295" t="s">
        <v>122</v>
      </c>
    </row>
    <row r="296" spans="1:61" ht="11.25" customHeight="1" x14ac:dyDescent="0.2">
      <c r="A296" s="55" t="s">
        <v>340</v>
      </c>
      <c r="B296" s="55" t="s">
        <v>341</v>
      </c>
      <c r="C296" s="156" t="s">
        <v>116</v>
      </c>
      <c r="D296" s="98" t="s">
        <v>308</v>
      </c>
      <c r="E296" s="157">
        <v>55</v>
      </c>
      <c r="F296" s="2">
        <v>32</v>
      </c>
      <c r="G296" s="2" t="s">
        <v>146</v>
      </c>
      <c r="H296" s="2" t="s">
        <v>146</v>
      </c>
      <c r="I296" s="100">
        <v>1382.22</v>
      </c>
      <c r="J296" s="101">
        <f>(M296/I296)*100</f>
        <v>0.72057993662369235</v>
      </c>
      <c r="K296" s="104">
        <v>2.4900000000000002</v>
      </c>
      <c r="L296" s="71">
        <v>4</v>
      </c>
      <c r="M296" s="28">
        <f>K296*L296</f>
        <v>9.9600000000000009</v>
      </c>
      <c r="N296" s="103" t="s">
        <v>136</v>
      </c>
      <c r="O296" s="104">
        <v>2.2599999999999998</v>
      </c>
      <c r="P296" s="158">
        <v>46153</v>
      </c>
      <c r="Q296" s="158">
        <v>46174</v>
      </c>
      <c r="R296" s="28">
        <f>(K296-O296)/O296*100</f>
        <v>10.176991150442499</v>
      </c>
      <c r="S296" s="105">
        <f>IF(INDEX(Historical!$D$7:$D1330,MATCH(B296,Historical!$B$7:$B$1062,0))=0,"n/a",(INDEX(Historical!$C$7:$C$1062,MATCH(B296,Historical!$B$7:$B$1062,0))/INDEX(Historical!$D$7:$D$1062,MATCH(B296,Historical!$B$7:$B$1062,0))-1)*100)</f>
        <v>10.237203495630464</v>
      </c>
      <c r="T296" s="105">
        <f>IF(INDEX(Historical!$F$7:$F$1062,MATCH(B296,Historical!$B$7:$B$1062,0))=0,"n/a",((INDEX(Historical!$C$7:$C$1062,MATCH(B296,Historical!$B$7:$B$1062,0))/INDEX(Historical!$F$7:$F$1062,MATCH(B296,Historical!$B$7:$B$1062,0)))^(1/3)-1)*100)</f>
        <v>9.2052883453614953</v>
      </c>
      <c r="U296" s="105">
        <f>IF(INDEX(Historical!$H$7:$H$1062,MATCH(B296,Historical!$B$7:$B$1062,0))=0,"n/a",((INDEX(Historical!$C$7:$C$1062,MATCH(B296,Historical!$B$7:$B$1062,0))/INDEX(Historical!$H$7:$H$1062,MATCH(B296,Historical!$B$7:$B$1062,0)))^(1/5)-1)*100)</f>
        <v>8.2517315108920251</v>
      </c>
      <c r="V296" s="105">
        <f>IF(INDEX(Historical!$M$7:$M$1062,MATCH(B296,Historical!$B$7:$B$1062,0))=0,"n/a",((INDEX(Historical!$C$7:$C$1062,MATCH(B296,Historical!$B$7:$B$1062,0))/INDEX(Historical!$M$7:$M$1062,MATCH(B296,Historical!$B$7:$B$1062,0)))^(1/10)-1)*100)</f>
        <v>6.7615331386405408</v>
      </c>
      <c r="W296" s="106">
        <f>IF(OR(U296&lt;=0,U296="n/a",V296&lt;=0,V296="n/a"),"n/a",U296/V296)</f>
        <v>1.2203935618884063</v>
      </c>
      <c r="X296" s="107">
        <f>IF(OR(AJ296&lt;=0,AJ296="n/a",U296&lt;=0,U296="n/a"),"n/a",U296/AJ296)</f>
        <v>0.36854540021849153</v>
      </c>
      <c r="Y296" s="55"/>
      <c r="Z296" s="101">
        <f>IF(OR(AC296&lt;0.01,AC296="n/a"),"n/a",M296/AC296*100)</f>
        <v>26.673808248527049</v>
      </c>
      <c r="AA296" s="109">
        <f>IF(OR(AC296&lt;0.01,AC296="n/a"),"n/a",I296/AC296)</f>
        <v>37.017139796464917</v>
      </c>
      <c r="AB296" s="71">
        <v>12</v>
      </c>
      <c r="AC296" s="100">
        <v>37.340000000000003</v>
      </c>
      <c r="AD296" s="100">
        <v>2.33</v>
      </c>
      <c r="AE296" s="100">
        <v>3.55</v>
      </c>
      <c r="AF296" s="100">
        <v>16.61</v>
      </c>
      <c r="AG296" s="100">
        <v>48.1</v>
      </c>
      <c r="AH296" s="100">
        <v>15.67</v>
      </c>
      <c r="AI296" s="100">
        <v>10.43</v>
      </c>
      <c r="AJ296" s="100">
        <v>22.39</v>
      </c>
      <c r="AK296" s="100">
        <v>11.78</v>
      </c>
      <c r="AL296" s="100">
        <v>65260.000000000007</v>
      </c>
      <c r="AM296" s="100">
        <v>6.23</v>
      </c>
      <c r="AN296" s="100">
        <v>0.71</v>
      </c>
      <c r="AO296" s="110">
        <f>IF(U296="n/a","n/a",IF(AA296&lt;0,"n/a",IF(AA296="n/a","n/a",J296+U296-AA296)))</f>
        <v>-28.044828348949199</v>
      </c>
      <c r="AP296" s="111">
        <f>IF(U296="n/a","n/a",J296+U296)</f>
        <v>8.9723114475157182</v>
      </c>
      <c r="AQ296" s="112">
        <f>IF(OR(AC296&lt;0.01,AC296="n/a",AF296="n/a"),"n/a",(I296/SQRT(22.5*AC296*(I296/AF296))-1)*100)</f>
        <v>422.75113774010083</v>
      </c>
      <c r="AR296" s="101">
        <f>INDEX(Historical!$C$7:$C$1063,MATCH(B296,Historical!$B$7:$B$1063,0))*IF(AH296="n/a",1.03,IF(AH296&lt;0,1.01,IF(AH296&gt;10,1.1,(1+AH296/100))))</f>
        <v>9.713000000000001</v>
      </c>
      <c r="AS296" s="109">
        <f>IF($AI296="n/a",1.03*AR296,IF($AI296&lt;0,1.01*AR296,IF($AI296&gt;10,1.1*AR296,(1+$AI296/100)*AR296)))</f>
        <v>10.684300000000002</v>
      </c>
      <c r="AT296" s="109">
        <f>IF($AK296="n/a",1.03*AS296,IF($AK296&lt;0,1.01*AS296,IF($AK296&gt;10,1.1*AS296,(1+$AK296/100)*AS296)))</f>
        <v>11.752730000000003</v>
      </c>
      <c r="AU296" s="109">
        <f>IF($AK296="n/a",1.03*AT296,IF($AK296&lt;0,1.01*AT296,IF($AK296&gt;10,1.1*AT296,(1+$AK296/100)*AT296)))</f>
        <v>12.928003000000004</v>
      </c>
      <c r="AV296" s="109">
        <f>IF($AK296="n/a",1.03*AU296,IF($AK296&lt;0,1.01*AU296,IF($AK296&gt;10,1.1*AU296,(1+$AK296/100)*AU296)))</f>
        <v>14.220803300000005</v>
      </c>
      <c r="AW296" s="109">
        <f>SUM(AR296:AV296)</f>
        <v>59.298836300000012</v>
      </c>
      <c r="AX296" s="113">
        <f>AW296/I296*100</f>
        <v>4.2901156328225616</v>
      </c>
      <c r="AY296" s="100">
        <v>1.04</v>
      </c>
      <c r="AZ296" s="100">
        <v>52.480000000000004</v>
      </c>
      <c r="BA296" s="100">
        <v>-2.65</v>
      </c>
      <c r="BB296" s="100">
        <v>3.7800000000000002</v>
      </c>
      <c r="BC296" s="100">
        <v>21.95</v>
      </c>
      <c r="BE296" s="12">
        <v>1972</v>
      </c>
      <c r="BF296" s="12">
        <f>IF(BE296&gt;2020,0,IF(BE296&gt;2008,1,IF(BE296&gt;2001,2,IF(BE296&gt;1990,3,IF(BE296&gt;1980,4,IF(BE296&gt;1973,5,IF(BE296&gt;1970,6,IF(BE296&gt;1960,7,IF(BE296&gt;1958,8,IF(BE296&gt;1953,9,10))))))))))</f>
        <v>6</v>
      </c>
      <c r="BG296" s="100">
        <v>19.66</v>
      </c>
      <c r="BH296" t="s">
        <v>121</v>
      </c>
      <c r="BI296" t="s">
        <v>122</v>
      </c>
    </row>
    <row r="297" spans="1:61" ht="11.25" customHeight="1" x14ac:dyDescent="0.2">
      <c r="A297" s="116" t="s">
        <v>1494</v>
      </c>
      <c r="B297" s="55" t="s">
        <v>1495</v>
      </c>
      <c r="C297" s="156" t="s">
        <v>134</v>
      </c>
      <c r="D297" s="98" t="s">
        <v>354</v>
      </c>
      <c r="E297" s="157">
        <v>8</v>
      </c>
      <c r="F297" s="2">
        <v>576</v>
      </c>
      <c r="G297" s="2" t="s">
        <v>146</v>
      </c>
      <c r="H297" s="2" t="s">
        <v>146</v>
      </c>
      <c r="I297" s="100">
        <v>37.869999999999997</v>
      </c>
      <c r="J297" s="101">
        <f>(M297/I297)*100</f>
        <v>4.4890414576181676</v>
      </c>
      <c r="K297" s="104">
        <v>0.42499999999999999</v>
      </c>
      <c r="L297" s="71">
        <v>4</v>
      </c>
      <c r="M297" s="28">
        <f>K297*L297</f>
        <v>1.7</v>
      </c>
      <c r="N297" s="103" t="s">
        <v>147</v>
      </c>
      <c r="O297" s="104">
        <v>0.42</v>
      </c>
      <c r="P297" s="158">
        <v>46114</v>
      </c>
      <c r="Q297" s="158">
        <v>46129</v>
      </c>
      <c r="R297" s="28">
        <f>(K297-O297)/O297*100</f>
        <v>1.1904761904761916</v>
      </c>
      <c r="S297" s="105">
        <f>IF(INDEX(Historical!$D$7:$D1331,MATCH(B297,Historical!$B$7:$B$1062,0))=0,"n/a",(INDEX(Historical!$C$7:$C$1062,MATCH(B297,Historical!$B$7:$B$1062,0))/INDEX(Historical!$D$7:$D$1062,MATCH(B297,Historical!$B$7:$B$1062,0))-1)*100)</f>
        <v>2.4390243902439046</v>
      </c>
      <c r="T297" s="105">
        <f>IF(INDEX(Historical!$F$7:$F$1062,MATCH(B297,Historical!$B$7:$B$1062,0))=0,"n/a",((INDEX(Historical!$C$7:$C$1062,MATCH(B297,Historical!$B$7:$B$1062,0))/INDEX(Historical!$F$7:$F$1062,MATCH(B297,Historical!$B$7:$B$1062,0)))^(1/3)-1)*100)</f>
        <v>4.4333205826350142</v>
      </c>
      <c r="U297" s="105">
        <f>IF(INDEX(Historical!$H$7:$H$1062,MATCH(B297,Historical!$B$7:$B$1062,0))=0,"n/a",((INDEX(Historical!$C$7:$C$1062,MATCH(B297,Historical!$B$7:$B$1062,0))/INDEX(Historical!$H$7:$H$1062,MATCH(B297,Historical!$B$7:$B$1062,0)))^(1/5)-1)*100)</f>
        <v>4.3936295347629883</v>
      </c>
      <c r="V297" s="105">
        <f>IF(INDEX(Historical!$M$7:$M$1062,MATCH(B297,Historical!$B$7:$B$1062,0))=0,"n/a",((INDEX(Historical!$C$7:$C$1062,MATCH(B297,Historical!$B$7:$B$1062,0))/INDEX(Historical!$M$7:$M$1062,MATCH(B297,Historical!$B$7:$B$1062,0)))^(1/10)-1)*100)</f>
        <v>4.9125865114427736</v>
      </c>
      <c r="W297" s="106">
        <f>IF(OR(U297&lt;=0,U297="n/a",V297&lt;=0,V297="n/a"),"n/a",U297/V297)</f>
        <v>0.8943617633051365</v>
      </c>
      <c r="X297" s="107">
        <f>IF(OR(AJ297&lt;=0,AJ297="n/a",U297&lt;=0,U297="n/a"),"n/a",U297/AJ297)</f>
        <v>0.85313194849766771</v>
      </c>
      <c r="Y297" s="162"/>
      <c r="Z297" s="101">
        <f>IF(OR(AC297&lt;0.01,AC297="n/a"),"n/a",M297/AC297*100)</f>
        <v>472.22222222222223</v>
      </c>
      <c r="AA297" s="109">
        <f>IF(OR(AC297&lt;0.01,AC297="n/a"),"n/a",I297/AC297)</f>
        <v>105.19444444444444</v>
      </c>
      <c r="AB297" s="71">
        <v>12</v>
      </c>
      <c r="AC297" s="100">
        <v>0.36</v>
      </c>
      <c r="AD297" s="100">
        <v>1.1399999999999999</v>
      </c>
      <c r="AE297" s="100">
        <v>11.31</v>
      </c>
      <c r="AF297" s="100">
        <v>1.98</v>
      </c>
      <c r="AG297" s="100">
        <v>2.23</v>
      </c>
      <c r="AH297" s="100">
        <v>10.25</v>
      </c>
      <c r="AI297" s="100">
        <v>10.9</v>
      </c>
      <c r="AJ297" s="100">
        <v>5.1499999999999995</v>
      </c>
      <c r="AK297" s="100">
        <v>10.02</v>
      </c>
      <c r="AL297" s="100">
        <v>4840</v>
      </c>
      <c r="AM297" s="100">
        <v>1.41</v>
      </c>
      <c r="AN297" s="100">
        <v>2.19</v>
      </c>
      <c r="AO297" s="110">
        <f>IF(U297="n/a","n/a",IF(AA297&lt;0,"n/a",IF(AA297="n/a","n/a",J297+U297-AA297)))</f>
        <v>-96.311773452063292</v>
      </c>
      <c r="AP297" s="111">
        <f>IF(U297="n/a","n/a",J297+U297)</f>
        <v>8.882670992381156</v>
      </c>
      <c r="AQ297" s="112">
        <f>IF(OR(AC297&lt;0.01,AC297="n/a",AF297="n/a"),"n/a",(I297/SQRT(22.5*AC297*(I297/AF297))-1)*100)</f>
        <v>204.25501000166145</v>
      </c>
      <c r="AR297" s="101">
        <f>INDEX(Historical!$C$7:$C$1063,MATCH(B297,Historical!$B$7:$B$1063,0))*IF(AH297="n/a",1.03,IF(AH297&lt;0,1.01,IF(AH297&gt;10,1.1,(1+AH297/100))))</f>
        <v>1.8480000000000001</v>
      </c>
      <c r="AS297" s="109">
        <f>IF($AI297="n/a",1.03*AR297,IF($AI297&lt;0,1.01*AR297,IF($AI297&gt;10,1.1*AR297,(1+$AI297/100)*AR297)))</f>
        <v>2.0328000000000004</v>
      </c>
      <c r="AT297" s="109">
        <f>IF($AK297="n/a",1.03*AS297,IF($AK297&lt;0,1.01*AS297,IF($AK297&gt;10,1.1*AS297,(1+$AK297/100)*AS297)))</f>
        <v>2.2360800000000007</v>
      </c>
      <c r="AU297" s="109">
        <f>IF($AK297="n/a",1.03*AT297,IF($AK297&lt;0,1.01*AT297,IF($AK297&gt;10,1.1*AT297,(1+$AK297/100)*AT297)))</f>
        <v>2.4596880000000012</v>
      </c>
      <c r="AV297" s="109">
        <f>IF($AK297="n/a",1.03*AU297,IF($AK297&lt;0,1.01*AU297,IF($AK297&gt;10,1.1*AU297,(1+$AK297/100)*AU297)))</f>
        <v>2.7056568000000016</v>
      </c>
      <c r="AW297" s="109">
        <f>SUM(AR297:AV297)</f>
        <v>11.282224800000005</v>
      </c>
      <c r="AX297" s="113">
        <f>AW297/I297*100</f>
        <v>29.791985212569333</v>
      </c>
      <c r="AY297" s="100">
        <v>1.43</v>
      </c>
      <c r="AZ297" s="100">
        <v>55.33</v>
      </c>
      <c r="BA297" s="100">
        <v>-14.19</v>
      </c>
      <c r="BB297" s="100">
        <v>-2.41</v>
      </c>
      <c r="BC297" s="100">
        <v>4.78</v>
      </c>
      <c r="BE297" s="12">
        <v>2019</v>
      </c>
      <c r="BF297" s="12">
        <f>IF(BE297&gt;2020,0,IF(BE297&gt;2008,1,IF(BE297&gt;2001,2,IF(BE297&gt;1990,3,IF(BE297&gt;1980,4,IF(BE297&gt;1973,5,IF(BE297&gt;1970,6,IF(BE297&gt;1960,7,IF(BE297&gt;1958,8,IF(BE297&gt;1953,9,10))))))))))</f>
        <v>1</v>
      </c>
      <c r="BG297" s="100">
        <v>0.69</v>
      </c>
      <c r="BH297" t="s">
        <v>121</v>
      </c>
      <c r="BI297" t="s">
        <v>122</v>
      </c>
    </row>
    <row r="298" spans="1:61" ht="11.25" customHeight="1" x14ac:dyDescent="0.2">
      <c r="A298" s="116" t="s">
        <v>1496</v>
      </c>
      <c r="B298" s="55" t="s">
        <v>1497</v>
      </c>
      <c r="C298" s="156" t="s">
        <v>335</v>
      </c>
      <c r="D298" s="98" t="s">
        <v>771</v>
      </c>
      <c r="E298" s="157">
        <v>10</v>
      </c>
      <c r="F298" s="2">
        <v>521</v>
      </c>
      <c r="G298" s="2" t="s">
        <v>146</v>
      </c>
      <c r="H298" s="2" t="s">
        <v>146</v>
      </c>
      <c r="I298" s="100">
        <v>22.99</v>
      </c>
      <c r="J298" s="101">
        <f>(M298/I298)*100</f>
        <v>2.1748586341887779</v>
      </c>
      <c r="K298" s="104">
        <v>0.125</v>
      </c>
      <c r="L298" s="71">
        <v>4</v>
      </c>
      <c r="M298" s="28">
        <f>K298*L298</f>
        <v>0.5</v>
      </c>
      <c r="N298" s="103" t="s">
        <v>158</v>
      </c>
      <c r="O298" s="104">
        <v>0.12</v>
      </c>
      <c r="P298" s="158">
        <v>46174</v>
      </c>
      <c r="Q298" s="158">
        <v>46189</v>
      </c>
      <c r="R298" s="28">
        <f>(K298-O298)/O298*100</f>
        <v>4.1666666666666705</v>
      </c>
      <c r="S298" s="105">
        <f>IF(INDEX(Historical!$D$7:$D1332,MATCH(B298,Historical!$B$7:$B$1062,0))=0,"n/a",(INDEX(Historical!$C$7:$C$1062,MATCH(B298,Historical!$B$7:$B$1062,0))/INDEX(Historical!$D$7:$D$1062,MATCH(B298,Historical!$B$7:$B$1062,0))-1)*100)</f>
        <v>4.39560439560438</v>
      </c>
      <c r="T298" s="105">
        <f>IF(INDEX(Historical!$F$7:$F$1062,MATCH(B298,Historical!$B$7:$B$1062,0))=0,"n/a",((INDEX(Historical!$C$7:$C$1062,MATCH(B298,Historical!$B$7:$B$1062,0))/INDEX(Historical!$F$7:$F$1062,MATCH(B298,Historical!$B$7:$B$1062,0)))^(1/3)-1)*100)</f>
        <v>4.604051127515274</v>
      </c>
      <c r="U298" s="105">
        <f>IF(INDEX(Historical!$H$7:$H$1062,MATCH(B298,Historical!$B$7:$B$1062,0))=0,"n/a",((INDEX(Historical!$C$7:$C$1062,MATCH(B298,Historical!$B$7:$B$1062,0))/INDEX(Historical!$H$7:$H$1062,MATCH(B298,Historical!$B$7:$B$1062,0)))^(1/5)-1)*100)</f>
        <v>5.1231526939494509</v>
      </c>
      <c r="V298" s="105" t="str">
        <f>IF(INDEX(Historical!$M$7:$M$1062,MATCH(B298,Historical!$B$7:$B$1062,0))=0,"n/a",((INDEX(Historical!$C$7:$C$1062,MATCH(B298,Historical!$B$7:$B$1062,0))/INDEX(Historical!$M$7:$M$1062,MATCH(B298,Historical!$B$7:$B$1062,0)))^(1/10)-1)*100)</f>
        <v>n/a</v>
      </c>
      <c r="W298" s="106" t="str">
        <f>IF(OR(U298&lt;=0,U298="n/a",V298&lt;=0,V298="n/a"),"n/a",U298/V298)</f>
        <v>n/a</v>
      </c>
      <c r="X298" s="107" t="str">
        <f>IF(OR(AJ298&lt;=0,AJ298="n/a",U298&lt;=0,U298="n/a"),"n/a",U298/AJ298)</f>
        <v>n/a</v>
      </c>
      <c r="Y298" s="165"/>
      <c r="Z298" s="101">
        <f>IF(OR(AC298&lt;0.01,AC298="n/a"),"n/a",M298/AC298*100)</f>
        <v>23.923444976076556</v>
      </c>
      <c r="AA298" s="109">
        <f>IF(OR(AC298&lt;0.01,AC298="n/a"),"n/a",I298/AC298)</f>
        <v>11</v>
      </c>
      <c r="AB298" s="71">
        <v>12</v>
      </c>
      <c r="AC298" s="100">
        <v>2.09</v>
      </c>
      <c r="AD298" s="100" t="s">
        <v>142</v>
      </c>
      <c r="AE298" s="100">
        <v>0.52</v>
      </c>
      <c r="AF298" s="100">
        <v>1.68</v>
      </c>
      <c r="AG298" s="100">
        <v>16.2</v>
      </c>
      <c r="AH298" s="100" t="s">
        <v>142</v>
      </c>
      <c r="AI298" s="100" t="s">
        <v>142</v>
      </c>
      <c r="AJ298" s="100">
        <v>-10.39</v>
      </c>
      <c r="AK298" s="100" t="s">
        <v>142</v>
      </c>
      <c r="AL298" s="100">
        <v>311.42</v>
      </c>
      <c r="AM298" s="100">
        <v>57.269999999999996</v>
      </c>
      <c r="AN298" s="100">
        <v>0.49</v>
      </c>
      <c r="AO298" s="110">
        <f>IF(U298="n/a","n/a",IF(AA298&lt;0,"n/a",IF(AA298="n/a","n/a",J298+U298-AA298)))</f>
        <v>-3.7019886718617716</v>
      </c>
      <c r="AP298" s="111">
        <f>IF(U298="n/a","n/a",J298+U298)</f>
        <v>7.2980113281382284</v>
      </c>
      <c r="AQ298" s="112">
        <f>IF(OR(AC298&lt;0.01,AC298="n/a",AF298="n/a"),"n/a",(I298/SQRT(22.5*AC298*(I298/AF298))-1)*100)</f>
        <v>-9.3725575041790457</v>
      </c>
      <c r="AR298" s="101">
        <f>INDEX(Historical!$C$7:$C$1063,MATCH(B298,Historical!$B$7:$B$1063,0))*IF(AH298="n/a",1.03,IF(AH298&lt;0,1.01,IF(AH298&gt;10,1.1,(1+AH298/100))))</f>
        <v>0.48924999999999996</v>
      </c>
      <c r="AS298" s="109">
        <f>IF($AI298="n/a",1.03*AR298,IF($AI298&lt;0,1.01*AR298,IF($AI298&gt;10,1.1*AR298,(1+$AI298/100)*AR298)))</f>
        <v>0.50392749999999997</v>
      </c>
      <c r="AT298" s="109">
        <f>IF($AK298="n/a",1.03*AS298,IF($AK298&lt;0,1.01*AS298,IF($AK298&gt;10,1.1*AS298,(1+$AK298/100)*AS298)))</f>
        <v>0.519045325</v>
      </c>
      <c r="AU298" s="109">
        <f>IF($AK298="n/a",1.03*AT298,IF($AK298&lt;0,1.01*AT298,IF($AK298&gt;10,1.1*AT298,(1+$AK298/100)*AT298)))</f>
        <v>0.53461668475000002</v>
      </c>
      <c r="AV298" s="109">
        <f>IF($AK298="n/a",1.03*AU298,IF($AK298&lt;0,1.01*AU298,IF($AK298&gt;10,1.1*AU298,(1+$AK298/100)*AU298)))</f>
        <v>0.55065518529250002</v>
      </c>
      <c r="AW298" s="109">
        <f>SUM(AR298:AV298)</f>
        <v>2.5974946950424997</v>
      </c>
      <c r="AX298" s="113">
        <f>AW298/I298*100</f>
        <v>11.298367529545454</v>
      </c>
      <c r="AY298" s="100">
        <v>0.23</v>
      </c>
      <c r="AZ298" s="100">
        <v>80.739999999999995</v>
      </c>
      <c r="BA298" s="100">
        <v>-8.2100000000000009</v>
      </c>
      <c r="BB298" s="100">
        <v>9.06</v>
      </c>
      <c r="BC298" s="100">
        <v>24.86</v>
      </c>
      <c r="BE298" s="12">
        <v>2017</v>
      </c>
      <c r="BF298" s="12">
        <f>IF(BE298&gt;2020,0,IF(BE298&gt;2008,1,IF(BE298&gt;2001,2,IF(BE298&gt;1990,3,IF(BE298&gt;1980,4,IF(BE298&gt;1973,5,IF(BE298&gt;1970,6,IF(BE298&gt;1960,7,IF(BE298&gt;1958,8,IF(BE298&gt;1953,9,10))))))))))</f>
        <v>1</v>
      </c>
      <c r="BG298" s="100">
        <v>7.1499999999999995</v>
      </c>
      <c r="BH298" t="s">
        <v>121</v>
      </c>
      <c r="BI298" t="s">
        <v>122</v>
      </c>
    </row>
    <row r="299" spans="1:61" ht="11.25" customHeight="1" x14ac:dyDescent="0.2">
      <c r="A299" s="123" t="s">
        <v>893</v>
      </c>
      <c r="B299" s="55" t="s">
        <v>894</v>
      </c>
      <c r="C299" s="156" t="s">
        <v>134</v>
      </c>
      <c r="D299" s="98" t="s">
        <v>412</v>
      </c>
      <c r="E299" s="157">
        <v>13</v>
      </c>
      <c r="F299" s="2">
        <v>449</v>
      </c>
      <c r="G299" s="2" t="s">
        <v>146</v>
      </c>
      <c r="H299" s="2" t="s">
        <v>146</v>
      </c>
      <c r="I299" s="100">
        <v>71.34</v>
      </c>
      <c r="J299" s="101">
        <f>(M299/I299)*100</f>
        <v>1.7942248388001121</v>
      </c>
      <c r="K299" s="104">
        <v>0.32</v>
      </c>
      <c r="L299" s="71">
        <v>4</v>
      </c>
      <c r="M299" s="28">
        <f>K299*L299</f>
        <v>1.28</v>
      </c>
      <c r="N299" s="103" t="s">
        <v>550</v>
      </c>
      <c r="O299" s="104">
        <v>0.31</v>
      </c>
      <c r="P299" s="158">
        <v>46237</v>
      </c>
      <c r="Q299" s="158">
        <v>46248</v>
      </c>
      <c r="R299" s="28">
        <f>(K299-O299)/O299*100</f>
        <v>3.2258064516129057</v>
      </c>
      <c r="S299" s="105">
        <f>IF(INDEX(Historical!$D$7:$D1333,MATCH(B299,Historical!$B$7:$B$1062,0))=0,"n/a",(INDEX(Historical!$C$7:$C$1062,MATCH(B299,Historical!$B$7:$B$1062,0))/INDEX(Historical!$D$7:$D$1062,MATCH(B299,Historical!$B$7:$B$1062,0))-1)*100)</f>
        <v>12.871287128712861</v>
      </c>
      <c r="T299" s="105">
        <f>IF(INDEX(Historical!$F$7:$F$1062,MATCH(B299,Historical!$B$7:$B$1062,0))=0,"n/a",((INDEX(Historical!$C$7:$C$1062,MATCH(B299,Historical!$B$7:$B$1062,0))/INDEX(Historical!$F$7:$F$1062,MATCH(B299,Historical!$B$7:$B$1062,0)))^(1/3)-1)*100)</f>
        <v>7.0222229910164247</v>
      </c>
      <c r="U299" s="105">
        <f>IF(INDEX(Historical!$H$7:$H$1062,MATCH(B299,Historical!$B$7:$B$1062,0))=0,"n/a",((INDEX(Historical!$C$7:$C$1062,MATCH(B299,Historical!$B$7:$B$1062,0))/INDEX(Historical!$H$7:$H$1062,MATCH(B299,Historical!$B$7:$B$1062,0)))^(1/5)-1)*100)</f>
        <v>5.3135944368471799</v>
      </c>
      <c r="V299" s="105">
        <f>IF(INDEX(Historical!$M$7:$M$1062,MATCH(B299,Historical!$B$7:$B$1062,0))=0,"n/a",((INDEX(Historical!$C$7:$C$1062,MATCH(B299,Historical!$B$7:$B$1062,0))/INDEX(Historical!$M$7:$M$1062,MATCH(B299,Historical!$B$7:$B$1062,0)))^(1/10)-1)*100)</f>
        <v>14.282138804355625</v>
      </c>
      <c r="W299" s="106">
        <f>IF(OR(U299&lt;=0,U299="n/a",V299&lt;=0,V299="n/a"),"n/a",U299/V299)</f>
        <v>0.3720447273083981</v>
      </c>
      <c r="X299" s="107">
        <f>IF(OR(AJ299&lt;=0,AJ299="n/a",U299&lt;=0,U299="n/a"),"n/a",U299/AJ299)</f>
        <v>0.34083351102291082</v>
      </c>
      <c r="Y299" s="165"/>
      <c r="Z299" s="101">
        <f>IF(OR(AC299&lt;0.01,AC299="n/a"),"n/a",M299/AC299*100)</f>
        <v>21.404682274247492</v>
      </c>
      <c r="AA299" s="109">
        <f>IF(OR(AC299&lt;0.01,AC299="n/a"),"n/a",I299/AC299)</f>
        <v>11.929765886287624</v>
      </c>
      <c r="AB299" s="71">
        <v>12</v>
      </c>
      <c r="AC299" s="100">
        <v>5.98</v>
      </c>
      <c r="AD299" s="100" t="s">
        <v>142</v>
      </c>
      <c r="AE299" s="100">
        <v>2.67</v>
      </c>
      <c r="AF299" s="100">
        <v>1.24</v>
      </c>
      <c r="AG299" s="100">
        <v>10.84</v>
      </c>
      <c r="AH299" s="100">
        <v>-0.44</v>
      </c>
      <c r="AI299" s="100">
        <v>6.04</v>
      </c>
      <c r="AJ299" s="100">
        <v>15.590000000000002</v>
      </c>
      <c r="AK299" s="100" t="s">
        <v>142</v>
      </c>
      <c r="AL299" s="100">
        <v>559.49</v>
      </c>
      <c r="AM299" s="100">
        <v>12.2</v>
      </c>
      <c r="AN299" s="100">
        <v>0.12</v>
      </c>
      <c r="AO299" s="110">
        <f>IF(U299="n/a","n/a",IF(AA299&lt;0,"n/a",IF(AA299="n/a","n/a",J299+U299-AA299)))</f>
        <v>-4.8219466106403326</v>
      </c>
      <c r="AP299" s="111">
        <f>IF(U299="n/a","n/a",J299+U299)</f>
        <v>7.1078192756472918</v>
      </c>
      <c r="AQ299" s="112">
        <f>IF(OR(AC299&lt;0.01,AC299="n/a",AF299="n/a"),"n/a",(I299/SQRT(22.5*AC299*(I299/AF299))-1)*100)</f>
        <v>-18.915929228439676</v>
      </c>
      <c r="AR299" s="101">
        <f>INDEX(Historical!$C$7:$C$1063,MATCH(B299,Historical!$B$7:$B$1063,0))*IF(AH299="n/a",1.03,IF(AH299&lt;0,1.01,IF(AH299&gt;10,1.1,(1+AH299/100))))</f>
        <v>1.1514</v>
      </c>
      <c r="AS299" s="109">
        <f>IF($AI299="n/a",1.03*AR299,IF($AI299&lt;0,1.01*AR299,IF($AI299&gt;10,1.1*AR299,(1+$AI299/100)*AR299)))</f>
        <v>1.22094456</v>
      </c>
      <c r="AT299" s="109">
        <f>IF($AK299="n/a",1.03*AS299,IF($AK299&lt;0,1.01*AS299,IF($AK299&gt;10,1.1*AS299,(1+$AK299/100)*AS299)))</f>
        <v>1.2575728968</v>
      </c>
      <c r="AU299" s="109">
        <f>IF($AK299="n/a",1.03*AT299,IF($AK299&lt;0,1.01*AT299,IF($AK299&gt;10,1.1*AT299,(1+$AK299/100)*AT299)))</f>
        <v>1.2953000837040001</v>
      </c>
      <c r="AV299" s="109">
        <f>IF($AK299="n/a",1.03*AU299,IF($AK299&lt;0,1.01*AU299,IF($AK299&gt;10,1.1*AU299,(1+$AK299/100)*AU299)))</f>
        <v>1.33415908621512</v>
      </c>
      <c r="AW299" s="109">
        <f>SUM(AR299:AV299)</f>
        <v>6.2593766267191207</v>
      </c>
      <c r="AX299" s="113">
        <f>AW299/I299*100</f>
        <v>8.7740070461439874</v>
      </c>
      <c r="AY299" s="100">
        <v>0.51</v>
      </c>
      <c r="AZ299" s="100">
        <v>44.15</v>
      </c>
      <c r="BA299" s="100">
        <v>-1.0699999999999998</v>
      </c>
      <c r="BB299" s="100">
        <v>5.48</v>
      </c>
      <c r="BC299" s="100">
        <v>16.150000000000002</v>
      </c>
      <c r="BE299" s="12">
        <v>2014</v>
      </c>
      <c r="BF299" s="12">
        <f>IF(BE299&gt;2020,0,IF(BE299&gt;2008,1,IF(BE299&gt;2001,2,IF(BE299&gt;1990,3,IF(BE299&gt;1980,4,IF(BE299&gt;1973,5,IF(BE299&gt;1970,6,IF(BE299&gt;1960,7,IF(BE299&gt;1958,8,IF(BE299&gt;1953,9,10))))))))))</f>
        <v>1</v>
      </c>
      <c r="BG299" s="100">
        <v>1.32</v>
      </c>
      <c r="BH299" t="s">
        <v>121</v>
      </c>
      <c r="BI299" t="s">
        <v>122</v>
      </c>
    </row>
    <row r="300" spans="1:61" ht="11.25" customHeight="1" x14ac:dyDescent="0.2">
      <c r="A300" s="55" t="s">
        <v>895</v>
      </c>
      <c r="B300" s="55" t="s">
        <v>896</v>
      </c>
      <c r="C300" s="156" t="s">
        <v>335</v>
      </c>
      <c r="D300" s="98" t="s">
        <v>371</v>
      </c>
      <c r="E300" s="157">
        <v>17</v>
      </c>
      <c r="F300" s="2">
        <v>249</v>
      </c>
      <c r="G300" s="2" t="s">
        <v>118</v>
      </c>
      <c r="H300" s="2" t="s">
        <v>118</v>
      </c>
      <c r="I300" s="100">
        <v>331.96</v>
      </c>
      <c r="J300" s="101">
        <f>(M300/I300)*100</f>
        <v>2.8075671767682855</v>
      </c>
      <c r="K300" s="104">
        <v>2.33</v>
      </c>
      <c r="L300" s="71">
        <v>4</v>
      </c>
      <c r="M300" s="28">
        <f>K300*L300</f>
        <v>9.32</v>
      </c>
      <c r="N300" s="103" t="s">
        <v>667</v>
      </c>
      <c r="O300" s="104">
        <v>2.2999999999999998</v>
      </c>
      <c r="P300" s="158">
        <v>46093</v>
      </c>
      <c r="Q300" s="158">
        <v>46107</v>
      </c>
      <c r="R300" s="28">
        <f>(K300-O300)/O300*100</f>
        <v>1.3043478260869674</v>
      </c>
      <c r="S300" s="105">
        <f>IF(INDEX(Historical!$D$7:$D1334,MATCH(B300,Historical!$B$7:$B$1062,0))=0,"n/a",(INDEX(Historical!$C$7:$C$1062,MATCH(B300,Historical!$B$7:$B$1062,0))/INDEX(Historical!$D$7:$D$1062,MATCH(B300,Historical!$B$7:$B$1062,0))-1)*100)</f>
        <v>2.2222222222222143</v>
      </c>
      <c r="T300" s="105">
        <f>IF(INDEX(Historical!$F$7:$F$1062,MATCH(B300,Historical!$B$7:$B$1062,0))=0,"n/a",((INDEX(Historical!$C$7:$C$1062,MATCH(B300,Historical!$B$7:$B$1062,0))/INDEX(Historical!$F$7:$F$1062,MATCH(B300,Historical!$B$7:$B$1062,0)))^(1/3)-1)*100)</f>
        <v>6.5756716652330516</v>
      </c>
      <c r="U300" s="105">
        <f>IF(INDEX(Historical!$H$7:$H$1062,MATCH(B300,Historical!$B$7:$B$1062,0))=0,"n/a",((INDEX(Historical!$C$7:$C$1062,MATCH(B300,Historical!$B$7:$B$1062,0))/INDEX(Historical!$H$7:$H$1062,MATCH(B300,Historical!$B$7:$B$1062,0)))^(1/5)-1)*100)</f>
        <v>8.9249364912943783</v>
      </c>
      <c r="V300" s="105">
        <f>IF(INDEX(Historical!$M$7:$M$1062,MATCH(B300,Historical!$B$7:$B$1062,0))=0,"n/a",((INDEX(Historical!$C$7:$C$1062,MATCH(B300,Historical!$B$7:$B$1062,0))/INDEX(Historical!$M$7:$M$1062,MATCH(B300,Historical!$B$7:$B$1062,0)))^(1/10)-1)*100)</f>
        <v>14.574397577078413</v>
      </c>
      <c r="W300" s="106">
        <f>IF(OR(U300&lt;=0,U300="n/a",V300&lt;=0,V300="n/a"),"n/a",U300/V300)</f>
        <v>0.6123708677558577</v>
      </c>
      <c r="X300" s="107">
        <f>IF(OR(AJ300&lt;=0,AJ300="n/a",U300&lt;=0,U300="n/a"),"n/a",U300/AJ300)</f>
        <v>2.4929990199146306</v>
      </c>
      <c r="Y300" s="165"/>
      <c r="Z300" s="101">
        <f>IF(OR(AC300&lt;0.01,AC300="n/a"),"n/a",M300/AC300*100)</f>
        <v>66.193181818181827</v>
      </c>
      <c r="AA300" s="109">
        <f>IF(OR(AC300&lt;0.01,AC300="n/a"),"n/a",I300/AC300)</f>
        <v>23.576704545454543</v>
      </c>
      <c r="AB300" s="71">
        <v>1</v>
      </c>
      <c r="AC300" s="100">
        <v>14.08</v>
      </c>
      <c r="AD300" s="100">
        <v>3.46</v>
      </c>
      <c r="AE300" s="100">
        <v>1.99</v>
      </c>
      <c r="AF300" s="100">
        <v>23.85</v>
      </c>
      <c r="AG300" s="100">
        <v>128.38</v>
      </c>
      <c r="AH300" s="100">
        <v>1.7399999999999998</v>
      </c>
      <c r="AI300" s="100">
        <v>7.61</v>
      </c>
      <c r="AJ300" s="100">
        <v>3.58</v>
      </c>
      <c r="AK300" s="100">
        <v>5.9700000000000006</v>
      </c>
      <c r="AL300" s="100">
        <v>331000</v>
      </c>
      <c r="AM300" s="100">
        <v>0.09</v>
      </c>
      <c r="AN300" s="100">
        <v>4.55</v>
      </c>
      <c r="AO300" s="110">
        <f>IF(U300="n/a","n/a",IF(AA300&lt;0,"n/a",IF(AA300="n/a","n/a",J300+U300-AA300)))</f>
        <v>-11.844200877391879</v>
      </c>
      <c r="AP300" s="111">
        <f>IF(U300="n/a","n/a",J300+U300)</f>
        <v>11.732503668062664</v>
      </c>
      <c r="AQ300" s="112">
        <f>IF(OR(AC300&lt;0.01,AC300="n/a",AF300="n/a"),"n/a",(I300/SQRT(22.5*AC300*(I300/AF300))-1)*100)</f>
        <v>399.91306062336298</v>
      </c>
      <c r="AR300" s="101">
        <f>INDEX(Historical!$C$7:$C$1063,MATCH(B300,Historical!$B$7:$B$1063,0))*IF(AH300="n/a",1.03,IF(AH300&lt;0,1.01,IF(AH300&gt;10,1.1,(1+AH300/100))))</f>
        <v>9.36008</v>
      </c>
      <c r="AS300" s="109">
        <f>IF($AI300="n/a",1.03*AR300,IF($AI300&lt;0,1.01*AR300,IF($AI300&gt;10,1.1*AR300,(1+$AI300/100)*AR300)))</f>
        <v>10.072382088000001</v>
      </c>
      <c r="AT300" s="109">
        <f>IF($AK300="n/a",1.03*AS300,IF($AK300&lt;0,1.01*AS300,IF($AK300&gt;10,1.1*AS300,(1+$AK300/100)*AS300)))</f>
        <v>10.673703298653603</v>
      </c>
      <c r="AU300" s="109">
        <f>IF($AK300="n/a",1.03*AT300,IF($AK300&lt;0,1.01*AT300,IF($AK300&gt;10,1.1*AT300,(1+$AK300/100)*AT300)))</f>
        <v>11.310923385583225</v>
      </c>
      <c r="AV300" s="109">
        <f>IF($AK300="n/a",1.03*AU300,IF($AK300&lt;0,1.01*AU300,IF($AK300&gt;10,1.1*AU300,(1+$AK300/100)*AU300)))</f>
        <v>11.986185511702544</v>
      </c>
      <c r="AW300" s="109">
        <f>SUM(AR300:AV300)</f>
        <v>53.403274283939375</v>
      </c>
      <c r="AX300" s="113">
        <f>AW300/I300*100</f>
        <v>16.087261803813526</v>
      </c>
      <c r="AY300" s="100">
        <v>0.96</v>
      </c>
      <c r="AZ300" s="100">
        <v>14.829999999999998</v>
      </c>
      <c r="BA300" s="100">
        <v>-22.21</v>
      </c>
      <c r="BB300" s="100">
        <v>0.3</v>
      </c>
      <c r="BC300" s="100">
        <v>-4.92</v>
      </c>
      <c r="BE300" s="12">
        <v>2010</v>
      </c>
      <c r="BF300" s="12">
        <f>IF(BE300&gt;2020,0,IF(BE300&gt;2008,1,IF(BE300&gt;2001,2,IF(BE300&gt;1990,3,IF(BE300&gt;1980,4,IF(BE300&gt;1973,5,IF(BE300&gt;1970,6,IF(BE300&gt;1960,7,IF(BE300&gt;1958,8,IF(BE300&gt;1953,9,10))))))))))</f>
        <v>1</v>
      </c>
      <c r="BG300" s="100">
        <v>13.530000000000001</v>
      </c>
      <c r="BH300" t="s">
        <v>121</v>
      </c>
      <c r="BI300" t="s">
        <v>122</v>
      </c>
    </row>
    <row r="301" spans="1:61" ht="11.25" customHeight="1" x14ac:dyDescent="0.2">
      <c r="A301" s="123" t="s">
        <v>897</v>
      </c>
      <c r="B301" s="55" t="s">
        <v>898</v>
      </c>
      <c r="C301" s="156" t="s">
        <v>116</v>
      </c>
      <c r="D301" s="98" t="s">
        <v>329</v>
      </c>
      <c r="E301" s="157">
        <v>19</v>
      </c>
      <c r="F301" s="2">
        <v>220</v>
      </c>
      <c r="G301" s="2" t="s">
        <v>146</v>
      </c>
      <c r="H301" s="2" t="s">
        <v>146</v>
      </c>
      <c r="I301" s="100">
        <v>356.36</v>
      </c>
      <c r="J301" s="101">
        <f>(M301/I301)*100</f>
        <v>7.2959928162532273E-2</v>
      </c>
      <c r="K301" s="104">
        <v>0.13</v>
      </c>
      <c r="L301" s="71">
        <v>2</v>
      </c>
      <c r="M301" s="28">
        <f>K301*L301</f>
        <v>0.26</v>
      </c>
      <c r="N301" s="103" t="s">
        <v>195</v>
      </c>
      <c r="O301" s="104">
        <v>0.12</v>
      </c>
      <c r="P301" s="158">
        <v>46204</v>
      </c>
      <c r="Q301" s="158">
        <v>46218</v>
      </c>
      <c r="R301" s="28">
        <f>(K301-O301)/O301*100</f>
        <v>8.333333333333341</v>
      </c>
      <c r="S301" s="105">
        <f>IF(INDEX(Historical!$D$7:$D1335,MATCH(B301,Historical!$B$7:$B$1062,0))=0,"n/a",(INDEX(Historical!$C$7:$C$1062,MATCH(B301,Historical!$B$7:$B$1062,0))/INDEX(Historical!$D$7:$D$1062,MATCH(B301,Historical!$B$7:$B$1062,0))-1)*100)</f>
        <v>9.5238095238095344</v>
      </c>
      <c r="T301" s="105">
        <f>IF(INDEX(Historical!$F$7:$F$1062,MATCH(B301,Historical!$B$7:$B$1062,0))=0,"n/a",((INDEX(Historical!$C$7:$C$1062,MATCH(B301,Historical!$B$7:$B$1062,0))/INDEX(Historical!$F$7:$F$1062,MATCH(B301,Historical!$B$7:$B$1062,0)))^(1/3)-1)*100)</f>
        <v>8.5138345254405436</v>
      </c>
      <c r="U301" s="105">
        <f>IF(INDEX(Historical!$H$7:$H$1062,MATCH(B301,Historical!$B$7:$B$1062,0))=0,"n/a",((INDEX(Historical!$C$7:$C$1062,MATCH(B301,Historical!$B$7:$B$1062,0))/INDEX(Historical!$H$7:$H$1062,MATCH(B301,Historical!$B$7:$B$1062,0)))^(1/5)-1)*100)</f>
        <v>7.5280006405569644</v>
      </c>
      <c r="V301" s="105">
        <f>IF(INDEX(Historical!$M$7:$M$1062,MATCH(B301,Historical!$B$7:$B$1062,0))=0,"n/a",((INDEX(Historical!$C$7:$C$1062,MATCH(B301,Historical!$B$7:$B$1062,0))/INDEX(Historical!$M$7:$M$1062,MATCH(B301,Historical!$B$7:$B$1062,0)))^(1/10)-1)*100)</f>
        <v>12.378047279575632</v>
      </c>
      <c r="W301" s="106">
        <f>IF(OR(U301&lt;=0,U301="n/a",V301&lt;=0,V301="n/a"),"n/a",U301/V301)</f>
        <v>0.60817352450887174</v>
      </c>
      <c r="X301" s="107">
        <f>IF(OR(AJ301&lt;=0,AJ301="n/a",U301&lt;=0,U301="n/a"),"n/a",U301/AJ301)</f>
        <v>0.45679615537360219</v>
      </c>
      <c r="Y301" s="167"/>
      <c r="Z301" s="101">
        <f>IF(OR(AC301&lt;0.01,AC301="n/a"),"n/a",M301/AC301*100)</f>
        <v>4.6428571428571432</v>
      </c>
      <c r="AA301" s="109">
        <f>IF(OR(AC301&lt;0.01,AC301="n/a"),"n/a",I301/AC301)</f>
        <v>63.635714285714293</v>
      </c>
      <c r="AB301" s="71">
        <v>10</v>
      </c>
      <c r="AC301" s="100">
        <v>5.6</v>
      </c>
      <c r="AD301" s="100">
        <v>3.09</v>
      </c>
      <c r="AE301" s="100">
        <v>8.44</v>
      </c>
      <c r="AF301" s="100">
        <v>10.43</v>
      </c>
      <c r="AG301" s="100">
        <v>18.07</v>
      </c>
      <c r="AH301" s="100">
        <v>24.48</v>
      </c>
      <c r="AI301" s="100">
        <v>12.889999999999999</v>
      </c>
      <c r="AJ301" s="100">
        <v>16.48</v>
      </c>
      <c r="AK301" s="100">
        <v>16.77</v>
      </c>
      <c r="AL301" s="100">
        <v>41460</v>
      </c>
      <c r="AM301" s="100">
        <v>69.510000000000005</v>
      </c>
      <c r="AN301" s="100">
        <v>0.54</v>
      </c>
      <c r="AO301" s="110">
        <f>IF(U301="n/a","n/a",IF(AA301&lt;0,"n/a",IF(AA301="n/a","n/a",J301+U301-AA301)))</f>
        <v>-56.0347537169948</v>
      </c>
      <c r="AP301" s="111">
        <f>IF(U301="n/a","n/a",J301+U301)</f>
        <v>7.600960568719497</v>
      </c>
      <c r="AQ301" s="112">
        <f>IF(OR(AC301&lt;0.01,AC301="n/a",AF301="n/a"),"n/a",(I301/SQRT(22.5*AC301*(I301/AF301))-1)*100)</f>
        <v>443.12695466979812</v>
      </c>
      <c r="AR301" s="101">
        <f>INDEX(Historical!$C$7:$C$1063,MATCH(B301,Historical!$B$7:$B$1063,0))*IF(AH301="n/a",1.03,IF(AH301&lt;0,1.01,IF(AH301&gt;10,1.1,(1+AH301/100))))</f>
        <v>0.25300000000000006</v>
      </c>
      <c r="AS301" s="109">
        <f>IF($AI301="n/a",1.03*AR301,IF($AI301&lt;0,1.01*AR301,IF($AI301&gt;10,1.1*AR301,(1+$AI301/100)*AR301)))</f>
        <v>0.2783000000000001</v>
      </c>
      <c r="AT301" s="109">
        <f>IF($AK301="n/a",1.03*AS301,IF($AK301&lt;0,1.01*AS301,IF($AK301&gt;10,1.1*AS301,(1+$AK301/100)*AS301)))</f>
        <v>0.30613000000000012</v>
      </c>
      <c r="AU301" s="109">
        <f>IF($AK301="n/a",1.03*AT301,IF($AK301&lt;0,1.01*AT301,IF($AK301&gt;10,1.1*AT301,(1+$AK301/100)*AT301)))</f>
        <v>0.33674300000000018</v>
      </c>
      <c r="AV301" s="109">
        <f>IF($AK301="n/a",1.03*AU301,IF($AK301&lt;0,1.01*AU301,IF($AK301&gt;10,1.1*AU301,(1+$AK301/100)*AU301)))</f>
        <v>0.37041730000000023</v>
      </c>
      <c r="AW301" s="109">
        <f>SUM(AR301:AV301)</f>
        <v>1.5445903000000005</v>
      </c>
      <c r="AX301" s="113">
        <f>AW301/I301*100</f>
        <v>0.43343537434055462</v>
      </c>
      <c r="AY301" s="100">
        <v>1.04</v>
      </c>
      <c r="AZ301" s="100">
        <v>39.14</v>
      </c>
      <c r="BA301" s="100">
        <v>-3.55</v>
      </c>
      <c r="BB301" s="100">
        <v>4.9799999999999995</v>
      </c>
      <c r="BC301" s="100">
        <v>12.09</v>
      </c>
      <c r="BE301" s="12">
        <v>2008</v>
      </c>
      <c r="BF301" s="12">
        <f>IF(BE301&gt;2020,0,IF(BE301&gt;2008,1,IF(BE301&gt;2001,2,IF(BE301&gt;1990,3,IF(BE301&gt;1980,4,IF(BE301&gt;1973,5,IF(BE301&gt;1970,6,IF(BE301&gt;1960,7,IF(BE301&gt;1958,8,IF(BE301&gt;1953,9,10))))))))))</f>
        <v>2</v>
      </c>
      <c r="BG301" s="100">
        <v>8.93</v>
      </c>
      <c r="BH301" t="s">
        <v>121</v>
      </c>
      <c r="BI301" t="s">
        <v>122</v>
      </c>
    </row>
    <row r="302" spans="1:61" ht="11.25" customHeight="1" x14ac:dyDescent="0.2">
      <c r="A302" s="116" t="s">
        <v>1498</v>
      </c>
      <c r="B302" s="55" t="s">
        <v>1499</v>
      </c>
      <c r="C302" s="156" t="s">
        <v>263</v>
      </c>
      <c r="D302" s="98" t="s">
        <v>264</v>
      </c>
      <c r="E302" s="157">
        <v>10</v>
      </c>
      <c r="F302" s="2">
        <v>524</v>
      </c>
      <c r="G302" s="2" t="s">
        <v>146</v>
      </c>
      <c r="H302" s="2" t="s">
        <v>146</v>
      </c>
      <c r="I302" s="100">
        <v>40.83</v>
      </c>
      <c r="J302" s="101">
        <f>(M302/I302)*100</f>
        <v>7.7276512368356602</v>
      </c>
      <c r="K302" s="104">
        <v>0.78879999999999995</v>
      </c>
      <c r="L302" s="71">
        <v>4</v>
      </c>
      <c r="M302" s="28">
        <f>K302*L302</f>
        <v>3.1551999999999998</v>
      </c>
      <c r="N302" s="103" t="s">
        <v>151</v>
      </c>
      <c r="O302" s="104">
        <v>0.7792</v>
      </c>
      <c r="P302" s="158">
        <v>46240</v>
      </c>
      <c r="Q302" s="158">
        <v>46248</v>
      </c>
      <c r="R302" s="28">
        <f>(K302-O302)/O302*100</f>
        <v>1.2320328542094381</v>
      </c>
      <c r="S302" s="105">
        <f>IF(INDEX(Historical!$D$7:$D1336,MATCH(B302,Historical!$B$7:$B$1062,0))=0,"n/a",(INDEX(Historical!$C$7:$C$1062,MATCH(B302,Historical!$B$7:$B$1062,0))/INDEX(Historical!$D$7:$D$1062,MATCH(B302,Historical!$B$7:$B$1062,0))-1)*100)</f>
        <v>10.029565612917901</v>
      </c>
      <c r="T302" s="105">
        <f>IF(INDEX(Historical!$F$7:$F$1062,MATCH(B302,Historical!$B$7:$B$1062,0))=0,"n/a",((INDEX(Historical!$C$7:$C$1062,MATCH(B302,Historical!$B$7:$B$1062,0))/INDEX(Historical!$F$7:$F$1062,MATCH(B302,Historical!$B$7:$B$1062,0)))^(1/3)-1)*100)</f>
        <v>9.9398200532585079</v>
      </c>
      <c r="U302" s="105">
        <f>IF(INDEX(Historical!$H$7:$H$1062,MATCH(B302,Historical!$B$7:$B$1062,0))=0,"n/a",((INDEX(Historical!$C$7:$C$1062,MATCH(B302,Historical!$B$7:$B$1062,0))/INDEX(Historical!$H$7:$H$1062,MATCH(B302,Historical!$B$7:$B$1062,0)))^(1/5)-1)*100)</f>
        <v>10.844344689703256</v>
      </c>
      <c r="V302" s="105" t="str">
        <f>IF(INDEX(Historical!$M$7:$M$1062,MATCH(B302,Historical!$B$7:$B$1062,0))=0,"n/a",((INDEX(Historical!$C$7:$C$1062,MATCH(B302,Historical!$B$7:$B$1062,0))/INDEX(Historical!$M$7:$M$1062,MATCH(B302,Historical!$B$7:$B$1062,0)))^(1/10)-1)*100)</f>
        <v>n/a</v>
      </c>
      <c r="W302" s="106" t="str">
        <f>IF(OR(U302&lt;=0,U302="n/a",V302&lt;=0,V302="n/a"),"n/a",U302/V302)</f>
        <v>n/a</v>
      </c>
      <c r="X302" s="107">
        <f>IF(OR(AJ302&lt;=0,AJ302="n/a",U302&lt;=0,U302="n/a"),"n/a",U302/AJ302)</f>
        <v>0.65053057526714198</v>
      </c>
      <c r="Y302" s="165"/>
      <c r="Z302" s="101">
        <f>IF(OR(AC302&lt;0.01,AC302="n/a"),"n/a",M302/AC302*100)</f>
        <v>109.17647058823528</v>
      </c>
      <c r="AA302" s="109">
        <f>IF(OR(AC302&lt;0.01,AC302="n/a"),"n/a",I302/AC302)</f>
        <v>14.128027681660898</v>
      </c>
      <c r="AB302" s="71">
        <v>12</v>
      </c>
      <c r="AC302" s="100">
        <v>2.89</v>
      </c>
      <c r="AD302" s="100">
        <v>3.82</v>
      </c>
      <c r="AE302" s="100">
        <v>5.17</v>
      </c>
      <c r="AF302" s="100">
        <v>10.119999999999999</v>
      </c>
      <c r="AG302" s="100">
        <v>65.92</v>
      </c>
      <c r="AH302" s="100">
        <v>0.43</v>
      </c>
      <c r="AI302" s="100">
        <v>5.1100000000000003</v>
      </c>
      <c r="AJ302" s="100">
        <v>16.669999999999998</v>
      </c>
      <c r="AK302" s="100">
        <v>3.54</v>
      </c>
      <c r="AL302" s="100">
        <v>8420</v>
      </c>
      <c r="AM302" s="100">
        <v>0.89999999999999991</v>
      </c>
      <c r="AN302" s="100">
        <v>7.28</v>
      </c>
      <c r="AO302" s="110">
        <f>IF(U302="n/a","n/a",IF(AA302&lt;0,"n/a",IF(AA302="n/a","n/a",J302+U302-AA302)))</f>
        <v>4.44396824487802</v>
      </c>
      <c r="AP302" s="111">
        <f>IF(U302="n/a","n/a",J302+U302)</f>
        <v>18.571995926538918</v>
      </c>
      <c r="AQ302" s="112">
        <f>IF(OR(AC302&lt;0.01,AC302="n/a",AF302="n/a"),"n/a",(I302/SQRT(22.5*AC302*(I302/AF302))-1)*100)</f>
        <v>152.08079845637528</v>
      </c>
      <c r="AR302" s="101">
        <f>INDEX(Historical!$C$7:$C$1063,MATCH(B302,Historical!$B$7:$B$1063,0))*IF(AH302="n/a",1.03,IF(AH302&lt;0,1.01,IF(AH302&gt;10,1.1,(1+AH302/100))))</f>
        <v>2.9152820400000001</v>
      </c>
      <c r="AS302" s="109">
        <f>IF($AI302="n/a",1.03*AR302,IF($AI302&lt;0,1.01*AR302,IF($AI302&gt;10,1.1*AR302,(1+$AI302/100)*AR302)))</f>
        <v>3.0642529522439999</v>
      </c>
      <c r="AT302" s="109">
        <f>IF($AK302="n/a",1.03*AS302,IF($AK302&lt;0,1.01*AS302,IF($AK302&gt;10,1.1*AS302,(1+$AK302/100)*AS302)))</f>
        <v>3.172727506753438</v>
      </c>
      <c r="AU302" s="109">
        <f>IF($AK302="n/a",1.03*AT302,IF($AK302&lt;0,1.01*AT302,IF($AK302&gt;10,1.1*AT302,(1+$AK302/100)*AT302)))</f>
        <v>3.2850420604925099</v>
      </c>
      <c r="AV302" s="109">
        <f>IF($AK302="n/a",1.03*AU302,IF($AK302&lt;0,1.01*AU302,IF($AK302&gt;10,1.1*AU302,(1+$AK302/100)*AU302)))</f>
        <v>3.401332549433945</v>
      </c>
      <c r="AW302" s="109">
        <f>SUM(AR302:AV302)</f>
        <v>15.838637108923892</v>
      </c>
      <c r="AX302" s="113">
        <f>AW302/I302*100</f>
        <v>38.791665708851077</v>
      </c>
      <c r="AY302" s="100">
        <v>0.49</v>
      </c>
      <c r="AZ302" s="100">
        <v>29.09</v>
      </c>
      <c r="BA302" s="100">
        <v>-7.5</v>
      </c>
      <c r="BB302" s="100">
        <v>5.07</v>
      </c>
      <c r="BC302" s="100">
        <v>10.85</v>
      </c>
      <c r="BE302" s="12">
        <v>2017</v>
      </c>
      <c r="BF302" s="12">
        <f>IF(BE302&gt;2020,0,IF(BE302&gt;2008,1,IF(BE302&gt;2001,2,IF(BE302&gt;1990,3,IF(BE302&gt;1980,4,IF(BE302&gt;1973,5,IF(BE302&gt;1970,6,IF(BE302&gt;1960,7,IF(BE302&gt;1958,8,IF(BE302&gt;1953,9,10))))))))))</f>
        <v>1</v>
      </c>
      <c r="BG302" s="100">
        <v>8.6</v>
      </c>
      <c r="BH302" t="s">
        <v>121</v>
      </c>
      <c r="BI302" t="s">
        <v>122</v>
      </c>
    </row>
    <row r="303" spans="1:61" ht="11.25" customHeight="1" x14ac:dyDescent="0.2">
      <c r="A303" s="55" t="s">
        <v>899</v>
      </c>
      <c r="B303" s="55" t="s">
        <v>900</v>
      </c>
      <c r="C303" s="156" t="s">
        <v>134</v>
      </c>
      <c r="D303" s="98" t="s">
        <v>412</v>
      </c>
      <c r="E303" s="157">
        <v>13</v>
      </c>
      <c r="F303" s="2">
        <v>447</v>
      </c>
      <c r="G303" s="2" t="s">
        <v>146</v>
      </c>
      <c r="H303" s="2" t="s">
        <v>146</v>
      </c>
      <c r="I303" s="100">
        <v>23.67</v>
      </c>
      <c r="J303" s="101">
        <f>(M303/I303)*100</f>
        <v>2.5348542458808616</v>
      </c>
      <c r="K303" s="104">
        <v>0.15</v>
      </c>
      <c r="L303" s="2">
        <v>4</v>
      </c>
      <c r="M303" s="28">
        <f>K303*L303</f>
        <v>0.6</v>
      </c>
      <c r="N303" s="2" t="s">
        <v>901</v>
      </c>
      <c r="O303" s="104">
        <v>0.13500000000000001</v>
      </c>
      <c r="P303" s="158">
        <v>46230</v>
      </c>
      <c r="Q303" s="158">
        <v>46244</v>
      </c>
      <c r="R303" s="28">
        <f>(K303-O303)/O303*100</f>
        <v>11.1111111111111</v>
      </c>
      <c r="S303" s="105">
        <f>IF(INDEX(Historical!$D$7:$D1337,MATCH(B303,Historical!$B$7:$B$1062,0))=0,"n/a",(INDEX(Historical!$C$7:$C$1062,MATCH(B303,Historical!$B$7:$B$1062,0))/INDEX(Historical!$D$7:$D$1062,MATCH(B303,Historical!$B$7:$B$1062,0))-1)*100)</f>
        <v>3.9215686274509887</v>
      </c>
      <c r="T303" s="105">
        <f>IF(INDEX(Historical!$F$7:$F$1062,MATCH(B303,Historical!$B$7:$B$1062,0))=0,"n/a",((INDEX(Historical!$C$7:$C$1062,MATCH(B303,Historical!$B$7:$B$1062,0))/INDEX(Historical!$F$7:$F$1062,MATCH(B303,Historical!$B$7:$B$1062,0)))^(1/3)-1)*100)</f>
        <v>6.3998619239407528</v>
      </c>
      <c r="U303" s="105">
        <f>IF(INDEX(Historical!$H$7:$H$1062,MATCH(B303,Historical!$B$7:$B$1062,0))=0,"n/a",((INDEX(Historical!$C$7:$C$1062,MATCH(B303,Historical!$B$7:$B$1062,0))/INDEX(Historical!$H$7:$H$1062,MATCH(B303,Historical!$B$7:$B$1062,0)))^(1/5)-1)*100)</f>
        <v>10.275364441874446</v>
      </c>
      <c r="V303" s="105">
        <f>IF(INDEX(Historical!$M$7:$M$1062,MATCH(B303,Historical!$B$7:$B$1062,0))=0,"n/a",((INDEX(Historical!$C$7:$C$1062,MATCH(B303,Historical!$B$7:$B$1062,0))/INDEX(Historical!$M$7:$M$1062,MATCH(B303,Historical!$B$7:$B$1062,0)))^(1/10)-1)*100)</f>
        <v>13.45364702313876</v>
      </c>
      <c r="W303" s="106">
        <f>IF(OR(U303&lt;=0,U303="n/a",V303&lt;=0,V303="n/a"),"n/a",U303/V303)</f>
        <v>0.76376051967187597</v>
      </c>
      <c r="X303" s="107">
        <f>IF(OR(AJ303&lt;=0,AJ303="n/a",U303&lt;=0,U303="n/a"),"n/a",U303/AJ303)</f>
        <v>1.9684606210487443</v>
      </c>
      <c r="Y303" s="55"/>
      <c r="Z303" s="101">
        <f>IF(OR(AC303&lt;0.01,AC303="n/a"),"n/a",M303/AC303*100)</f>
        <v>31.088082901554404</v>
      </c>
      <c r="AA303" s="109">
        <f>IF(OR(AC303&lt;0.01,AC303="n/a"),"n/a",I303/AC303)</f>
        <v>12.264248704663213</v>
      </c>
      <c r="AB303" s="2">
        <v>12</v>
      </c>
      <c r="AC303" s="100">
        <v>1.93</v>
      </c>
      <c r="AD303" s="100" t="s">
        <v>142</v>
      </c>
      <c r="AE303" s="100">
        <v>2.12</v>
      </c>
      <c r="AF303" s="100">
        <v>1.22</v>
      </c>
      <c r="AG303" s="100">
        <v>10.52</v>
      </c>
      <c r="AH303" s="100" t="s">
        <v>142</v>
      </c>
      <c r="AI303" s="100" t="s">
        <v>142</v>
      </c>
      <c r="AJ303" s="100">
        <v>5.2200000000000006</v>
      </c>
      <c r="AK303" s="100" t="s">
        <v>142</v>
      </c>
      <c r="AL303" s="100">
        <v>72.599999999999994</v>
      </c>
      <c r="AM303" s="100">
        <v>31</v>
      </c>
      <c r="AN303" s="100">
        <v>0.11</v>
      </c>
      <c r="AO303" s="110">
        <f>IF(U303="n/a","n/a",IF(AA303&lt;0,"n/a",IF(AA303="n/a","n/a",J303+U303-AA303)))</f>
        <v>0.54596998309209432</v>
      </c>
      <c r="AP303" s="111">
        <f>IF(U303="n/a","n/a",J303+U303)</f>
        <v>12.810218687755308</v>
      </c>
      <c r="AQ303" s="112">
        <f>IF(OR(AC303&lt;0.01,AC303="n/a",AF303="n/a"),"n/a",(I303/SQRT(22.5*AC303*(I303/AF303))-1)*100)</f>
        <v>-18.452785537895299</v>
      </c>
      <c r="AR303" s="101">
        <f>INDEX(Historical!$C$7:$C$1063,MATCH(B303,Historical!$B$7:$B$1063,0))*IF(AH303="n/a",1.03,IF(AH303&lt;0,1.01,IF(AH303&gt;10,1.1,(1+AH303/100))))</f>
        <v>0.54590000000000005</v>
      </c>
      <c r="AS303" s="109">
        <f>IF($AI303="n/a",1.03*AR303,IF($AI303&lt;0,1.01*AR303,IF($AI303&gt;10,1.1*AR303,(1+$AI303/100)*AR303)))</f>
        <v>0.56227700000000003</v>
      </c>
      <c r="AT303" s="109">
        <f>IF($AK303="n/a",1.03*AS303,IF($AK303&lt;0,1.01*AS303,IF($AK303&gt;10,1.1*AS303,(1+$AK303/100)*AS303)))</f>
        <v>0.57914531000000002</v>
      </c>
      <c r="AU303" s="109">
        <f>IF($AK303="n/a",1.03*AT303,IF($AK303&lt;0,1.01*AT303,IF($AK303&gt;10,1.1*AT303,(1+$AK303/100)*AT303)))</f>
        <v>0.5965196693</v>
      </c>
      <c r="AV303" s="109">
        <f>IF($AK303="n/a",1.03*AU303,IF($AK303&lt;0,1.01*AU303,IF($AK303&gt;10,1.1*AU303,(1+$AK303/100)*AU303)))</f>
        <v>0.61441525937899999</v>
      </c>
      <c r="AW303" s="109">
        <f>SUM(AR303:AV303)</f>
        <v>2.8982572386790002</v>
      </c>
      <c r="AX303" s="113">
        <f>AW303/I303*100</f>
        <v>12.244432778534009</v>
      </c>
      <c r="AY303" s="100">
        <v>0.37</v>
      </c>
      <c r="AZ303" s="100">
        <v>84.49</v>
      </c>
      <c r="BA303" s="100">
        <v>-1.37</v>
      </c>
      <c r="BB303" s="100">
        <v>14.66</v>
      </c>
      <c r="BC303" s="100">
        <v>37.6</v>
      </c>
      <c r="BE303" s="12">
        <v>2014</v>
      </c>
      <c r="BF303" s="12">
        <f>IF(BE303&gt;2020,0,IF(BE303&gt;2008,1,IF(BE303&gt;2001,2,IF(BE303&gt;1990,3,IF(BE303&gt;1980,4,IF(BE303&gt;1973,5,IF(BE303&gt;1970,6,IF(BE303&gt;1960,7,IF(BE303&gt;1958,8,IF(BE303&gt;1953,9,10))))))))))</f>
        <v>1</v>
      </c>
      <c r="BG303" s="100">
        <v>0.94000000000000006</v>
      </c>
      <c r="BH303" t="s">
        <v>121</v>
      </c>
      <c r="BI303" t="s">
        <v>122</v>
      </c>
    </row>
    <row r="304" spans="1:61" ht="11.25" customHeight="1" x14ac:dyDescent="0.2">
      <c r="A304" s="55" t="s">
        <v>902</v>
      </c>
      <c r="B304" s="55" t="s">
        <v>903</v>
      </c>
      <c r="C304" s="156" t="s">
        <v>134</v>
      </c>
      <c r="D304" s="98" t="s">
        <v>157</v>
      </c>
      <c r="E304" s="157">
        <v>16</v>
      </c>
      <c r="F304" s="2">
        <v>308</v>
      </c>
      <c r="G304" s="2" t="s">
        <v>146</v>
      </c>
      <c r="H304" s="2" t="s">
        <v>146</v>
      </c>
      <c r="I304" s="100">
        <v>29.73</v>
      </c>
      <c r="J304" s="101">
        <f>(M304/I304)*100</f>
        <v>3.3636057854019512</v>
      </c>
      <c r="K304" s="104">
        <v>0.25</v>
      </c>
      <c r="L304" s="71">
        <v>4</v>
      </c>
      <c r="M304" s="28">
        <f>K304*L304</f>
        <v>1</v>
      </c>
      <c r="N304" s="103" t="s">
        <v>413</v>
      </c>
      <c r="O304" s="104">
        <v>0.24</v>
      </c>
      <c r="P304" s="158">
        <v>46239</v>
      </c>
      <c r="Q304" s="158">
        <v>46253</v>
      </c>
      <c r="R304" s="28">
        <f>(K304-O304)/O304*100</f>
        <v>4.1666666666666705</v>
      </c>
      <c r="S304" s="105">
        <f>IF(INDEX(Historical!$D$7:$D1338,MATCH(B304,Historical!$B$7:$B$1062,0))=0,"n/a",(INDEX(Historical!$C$7:$C$1062,MATCH(B304,Historical!$B$7:$B$1062,0))/INDEX(Historical!$D$7:$D$1062,MATCH(B304,Historical!$B$7:$B$1062,0))-1)*100)</f>
        <v>4.3478260869565188</v>
      </c>
      <c r="T304" s="105">
        <f>IF(INDEX(Historical!$F$7:$F$1062,MATCH(B304,Historical!$B$7:$B$1062,0))=0,"n/a",((INDEX(Historical!$C$7:$C$1062,MATCH(B304,Historical!$B$7:$B$1062,0))/INDEX(Historical!$F$7:$F$1062,MATCH(B304,Historical!$B$7:$B$1062,0)))^(1/3)-1)*100)</f>
        <v>4.5515917149420382</v>
      </c>
      <c r="U304" s="105">
        <f>IF(INDEX(Historical!$H$7:$H$1062,MATCH(B304,Historical!$B$7:$B$1062,0))=0,"n/a",((INDEX(Historical!$C$7:$C$1062,MATCH(B304,Historical!$B$7:$B$1062,0))/INDEX(Historical!$H$7:$H$1062,MATCH(B304,Historical!$B$7:$B$1062,0)))^(1/5)-1)*100)</f>
        <v>3.7137289336648172</v>
      </c>
      <c r="V304" s="105">
        <f>IF(INDEX(Historical!$M$7:$M$1062,MATCH(B304,Historical!$B$7:$B$1062,0))=0,"n/a",((INDEX(Historical!$C$7:$C$1062,MATCH(B304,Historical!$B$7:$B$1062,0))/INDEX(Historical!$M$7:$M$1062,MATCH(B304,Historical!$B$7:$B$1062,0)))^(1/10)-1)*100)</f>
        <v>8.3628148336963406</v>
      </c>
      <c r="W304" s="106">
        <f>IF(OR(U304&lt;=0,U304="n/a",V304&lt;=0,V304="n/a"),"n/a",U304/V304)</f>
        <v>0.44407642731739877</v>
      </c>
      <c r="X304" s="107">
        <f>IF(OR(AJ304&lt;=0,AJ304="n/a",U304&lt;=0,U304="n/a"),"n/a",U304/AJ304)</f>
        <v>0.42345825925482522</v>
      </c>
      <c r="Y304" s="165"/>
      <c r="Z304" s="101">
        <f>IF(OR(AC304&lt;0.01,AC304="n/a"),"n/a",M304/AC304*100)</f>
        <v>47.393364928909953</v>
      </c>
      <c r="AA304" s="109">
        <f>IF(OR(AC304&lt;0.01,AC304="n/a"),"n/a",I304/AC304)</f>
        <v>14.09004739336493</v>
      </c>
      <c r="AB304" s="71">
        <v>12</v>
      </c>
      <c r="AC304" s="100">
        <v>2.11</v>
      </c>
      <c r="AD304" s="100" t="s">
        <v>142</v>
      </c>
      <c r="AE304" s="100">
        <v>3.22</v>
      </c>
      <c r="AF304" s="100">
        <v>1.1000000000000001</v>
      </c>
      <c r="AG304" s="100">
        <v>7.8</v>
      </c>
      <c r="AH304" s="100">
        <v>0.85000000000000009</v>
      </c>
      <c r="AI304" s="100">
        <v>34.06</v>
      </c>
      <c r="AJ304" s="100">
        <v>8.77</v>
      </c>
      <c r="AK304" s="100" t="s">
        <v>142</v>
      </c>
      <c r="AL304" s="100">
        <v>1230</v>
      </c>
      <c r="AM304" s="100">
        <v>1.52</v>
      </c>
      <c r="AN304" s="100">
        <v>0.17</v>
      </c>
      <c r="AO304" s="110">
        <f>IF(U304="n/a","n/a",IF(AA304&lt;0,"n/a",IF(AA304="n/a","n/a",J304+U304-AA304)))</f>
        <v>-7.0127126742981618</v>
      </c>
      <c r="AP304" s="111">
        <f>IF(U304="n/a","n/a",J304+U304)</f>
        <v>7.0773347190667684</v>
      </c>
      <c r="AQ304" s="112">
        <f>IF(OR(AC304&lt;0.01,AC304="n/a",AF304="n/a"),"n/a",(I304/SQRT(22.5*AC304*(I304/AF304))-1)*100)</f>
        <v>-17.003207203326419</v>
      </c>
      <c r="AR304" s="101">
        <f>INDEX(Historical!$C$7:$C$1063,MATCH(B304,Historical!$B$7:$B$1063,0))*IF(AH304="n/a",1.03,IF(AH304&lt;0,1.01,IF(AH304&gt;10,1.1,(1+AH304/100))))</f>
        <v>0.96815999999999991</v>
      </c>
      <c r="AS304" s="109">
        <f>IF($AI304="n/a",1.03*AR304,IF($AI304&lt;0,1.01*AR304,IF($AI304&gt;10,1.1*AR304,(1+$AI304/100)*AR304)))</f>
        <v>1.0649759999999999</v>
      </c>
      <c r="AT304" s="109">
        <f>IF($AK304="n/a",1.03*AS304,IF($AK304&lt;0,1.01*AS304,IF($AK304&gt;10,1.1*AS304,(1+$AK304/100)*AS304)))</f>
        <v>1.09692528</v>
      </c>
      <c r="AU304" s="109">
        <f>IF($AK304="n/a",1.03*AT304,IF($AK304&lt;0,1.01*AT304,IF($AK304&gt;10,1.1*AT304,(1+$AK304/100)*AT304)))</f>
        <v>1.1298330383999999</v>
      </c>
      <c r="AV304" s="109">
        <f>IF($AK304="n/a",1.03*AU304,IF($AK304&lt;0,1.01*AU304,IF($AK304&gt;10,1.1*AU304,(1+$AK304/100)*AU304)))</f>
        <v>1.1637280295520001</v>
      </c>
      <c r="AW304" s="109">
        <f>SUM(AR304:AV304)</f>
        <v>5.4236223479519996</v>
      </c>
      <c r="AX304" s="113">
        <f>AW304/I304*100</f>
        <v>18.242927507406659</v>
      </c>
      <c r="AY304" s="100">
        <v>0.5</v>
      </c>
      <c r="AZ304" s="100">
        <v>39.450000000000003</v>
      </c>
      <c r="BA304" s="100">
        <v>-4.8599999999999994</v>
      </c>
      <c r="BB304" s="100">
        <v>2.93</v>
      </c>
      <c r="BC304" s="100">
        <v>13.43</v>
      </c>
      <c r="BE304" s="12">
        <v>2011</v>
      </c>
      <c r="BF304" s="12">
        <f>IF(BE304&gt;2020,0,IF(BE304&gt;2008,1,IF(BE304&gt;2001,2,IF(BE304&gt;1990,3,IF(BE304&gt;1980,4,IF(BE304&gt;1973,5,IF(BE304&gt;1970,6,IF(BE304&gt;1960,7,IF(BE304&gt;1958,8,IF(BE304&gt;1953,9,10))))))))))</f>
        <v>1</v>
      </c>
      <c r="BG304" s="100">
        <v>1.01</v>
      </c>
      <c r="BH304" t="s">
        <v>121</v>
      </c>
      <c r="BI304" t="s">
        <v>122</v>
      </c>
    </row>
    <row r="305" spans="1:61" ht="11.25" customHeight="1" x14ac:dyDescent="0.2">
      <c r="A305" s="123" t="s">
        <v>906</v>
      </c>
      <c r="B305" s="55" t="s">
        <v>907</v>
      </c>
      <c r="C305" s="156" t="s">
        <v>134</v>
      </c>
      <c r="D305" s="98" t="s">
        <v>135</v>
      </c>
      <c r="E305" s="157">
        <v>16</v>
      </c>
      <c r="F305" s="2">
        <v>270</v>
      </c>
      <c r="G305" s="2" t="s">
        <v>119</v>
      </c>
      <c r="H305" s="2" t="s">
        <v>119</v>
      </c>
      <c r="I305" s="100">
        <v>141.91</v>
      </c>
      <c r="J305" s="101">
        <f>(M305/I305)*100</f>
        <v>1.6912127404693116</v>
      </c>
      <c r="K305" s="104">
        <v>0.6</v>
      </c>
      <c r="L305" s="71">
        <v>4</v>
      </c>
      <c r="M305" s="28">
        <f>K305*L305</f>
        <v>2.4</v>
      </c>
      <c r="N305" s="103" t="s">
        <v>141</v>
      </c>
      <c r="O305" s="104">
        <v>0.52</v>
      </c>
      <c r="P305" s="158">
        <v>45992</v>
      </c>
      <c r="Q305" s="158">
        <v>46027</v>
      </c>
      <c r="R305" s="28">
        <f>(K305-O305)/O305*100</f>
        <v>15.384615384615378</v>
      </c>
      <c r="S305" s="105">
        <f>IF(INDEX(Historical!$D$7:$D1340,MATCH(B305,Historical!$B$7:$B$1062,0))=0,"n/a",(INDEX(Historical!$C$7:$C$1062,MATCH(B305,Historical!$B$7:$B$1062,0))/INDEX(Historical!$D$7:$D$1062,MATCH(B305,Historical!$B$7:$B$1062,0))-1)*100)</f>
        <v>10.638297872340431</v>
      </c>
      <c r="T305" s="105">
        <f>IF(INDEX(Historical!$F$7:$F$1062,MATCH(B305,Historical!$B$7:$B$1062,0))=0,"n/a",((INDEX(Historical!$C$7:$C$1062,MATCH(B305,Historical!$B$7:$B$1062,0))/INDEX(Historical!$F$7:$F$1062,MATCH(B305,Historical!$B$7:$B$1062,0)))^(1/3)-1)*100)</f>
        <v>10.53866232805618</v>
      </c>
      <c r="U305" s="105">
        <f>IF(INDEX(Historical!$H$7:$H$1062,MATCH(B305,Historical!$B$7:$B$1062,0))=0,"n/a",((INDEX(Historical!$C$7:$C$1062,MATCH(B305,Historical!$B$7:$B$1062,0))/INDEX(Historical!$H$7:$H$1062,MATCH(B305,Historical!$B$7:$B$1062,0)))^(1/5)-1)*100)</f>
        <v>10.283522714098247</v>
      </c>
      <c r="V305" s="105">
        <f>IF(INDEX(Historical!$M$7:$M$1062,MATCH(B305,Historical!$B$7:$B$1062,0))=0,"n/a",((INDEX(Historical!$C$7:$C$1062,MATCH(B305,Historical!$B$7:$B$1062,0))/INDEX(Historical!$M$7:$M$1062,MATCH(B305,Historical!$B$7:$B$1062,0)))^(1/10)-1)*100)</f>
        <v>10.738900491228453</v>
      </c>
      <c r="W305" s="106">
        <f>IF(OR(U305&lt;=0,U305="n/a",V305&lt;=0,V305="n/a"),"n/a",U305/V305)</f>
        <v>0.95759549336525107</v>
      </c>
      <c r="X305" s="107">
        <f>IF(OR(AJ305&lt;=0,AJ305="n/a",U305&lt;=0,U305="n/a"),"n/a",U305/AJ305)</f>
        <v>0.45004475772858843</v>
      </c>
      <c r="Y305" s="165"/>
      <c r="Z305" s="101">
        <f>IF(OR(AC305&lt;0.01,AC305="n/a"),"n/a",M305/AC305*100)</f>
        <v>15.513897866839041</v>
      </c>
      <c r="AA305" s="109">
        <f>IF(OR(AC305&lt;0.01,AC305="n/a"),"n/a",I305/AC305)</f>
        <v>9.173238526179702</v>
      </c>
      <c r="AB305" s="71">
        <v>12</v>
      </c>
      <c r="AC305" s="100">
        <v>15.47</v>
      </c>
      <c r="AD305" s="100">
        <v>3.54</v>
      </c>
      <c r="AE305" s="100">
        <v>1.32</v>
      </c>
      <c r="AF305" s="100">
        <v>2</v>
      </c>
      <c r="AG305" s="100">
        <v>21.790000000000003</v>
      </c>
      <c r="AH305" s="100">
        <v>-4.95</v>
      </c>
      <c r="AI305" s="100">
        <v>7.6499999999999995</v>
      </c>
      <c r="AJ305" s="100">
        <v>22.85</v>
      </c>
      <c r="AK305" s="100">
        <v>2.92</v>
      </c>
      <c r="AL305" s="100">
        <v>38440</v>
      </c>
      <c r="AM305" s="100">
        <v>0.4</v>
      </c>
      <c r="AN305" s="100">
        <v>0.22</v>
      </c>
      <c r="AO305" s="110">
        <f>IF(U305="n/a","n/a",IF(AA305&lt;0,"n/a",IF(AA305="n/a","n/a",J305+U305-AA305)))</f>
        <v>2.8014969283878557</v>
      </c>
      <c r="AP305" s="111">
        <f>IF(U305="n/a","n/a",J305+U305)</f>
        <v>11.974735454567558</v>
      </c>
      <c r="AQ305" s="112">
        <f>IF(OR(AC305&lt;0.01,AC305="n/a",AF305="n/a"),"n/a",(I305/SQRT(22.5*AC305*(I305/AF305))-1)*100)</f>
        <v>-9.7005548131738237</v>
      </c>
      <c r="AR305" s="101">
        <f>INDEX(Historical!$C$7:$C$1063,MATCH(B305,Historical!$B$7:$B$1063,0))*IF(AH305="n/a",1.03,IF(AH305&lt;0,1.01,IF(AH305&gt;10,1.1,(1+AH305/100))))</f>
        <v>2.1008</v>
      </c>
      <c r="AS305" s="109">
        <f>IF($AI305="n/a",1.03*AR305,IF($AI305&lt;0,1.01*AR305,IF($AI305&gt;10,1.1*AR305,(1+$AI305/100)*AR305)))</f>
        <v>2.2615112000000002</v>
      </c>
      <c r="AT305" s="109">
        <f>IF($AK305="n/a",1.03*AS305,IF($AK305&lt;0,1.01*AS305,IF($AK305&gt;10,1.1*AS305,(1+$AK305/100)*AS305)))</f>
        <v>2.32754732704</v>
      </c>
      <c r="AU305" s="109">
        <f>IF($AK305="n/a",1.03*AT305,IF($AK305&lt;0,1.01*AT305,IF($AK305&gt;10,1.1*AT305,(1+$AK305/100)*AT305)))</f>
        <v>2.3955117089895679</v>
      </c>
      <c r="AV305" s="109">
        <f>IF($AK305="n/a",1.03*AU305,IF($AK305&lt;0,1.01*AU305,IF($AK305&gt;10,1.1*AU305,(1+$AK305/100)*AU305)))</f>
        <v>2.4654606508920631</v>
      </c>
      <c r="AW305" s="109">
        <f>SUM(AR305:AV305)</f>
        <v>11.550830886921631</v>
      </c>
      <c r="AX305" s="113">
        <f>AW305/I305*100</f>
        <v>8.139546816236793</v>
      </c>
      <c r="AY305" s="100">
        <v>0.46</v>
      </c>
      <c r="AZ305" s="100">
        <v>17.93</v>
      </c>
      <c r="BA305" s="100">
        <v>-2.8400000000000003</v>
      </c>
      <c r="BB305" s="100">
        <v>5.3900000000000006</v>
      </c>
      <c r="BC305" s="100">
        <v>5.3100000000000005</v>
      </c>
      <c r="BE305" s="12">
        <v>2011</v>
      </c>
      <c r="BF305" s="12">
        <f>IF(BE305&gt;2020,0,IF(BE305&gt;2008,1,IF(BE305&gt;2001,2,IF(BE305&gt;1990,3,IF(BE305&gt;1980,4,IF(BE305&gt;1973,5,IF(BE305&gt;1970,6,IF(BE305&gt;1960,7,IF(BE305&gt;1958,8,IF(BE305&gt;1953,9,10))))))))))</f>
        <v>1</v>
      </c>
      <c r="BG305" s="100">
        <v>5.1400000000000006</v>
      </c>
      <c r="BH305" t="s">
        <v>121</v>
      </c>
      <c r="BI305" t="s">
        <v>122</v>
      </c>
    </row>
    <row r="306" spans="1:61" ht="11.25" customHeight="1" x14ac:dyDescent="0.2">
      <c r="A306" s="123" t="s">
        <v>908</v>
      </c>
      <c r="B306" s="55" t="s">
        <v>909</v>
      </c>
      <c r="C306" s="156" t="s">
        <v>116</v>
      </c>
      <c r="D306" s="98" t="s">
        <v>329</v>
      </c>
      <c r="E306" s="157">
        <v>14</v>
      </c>
      <c r="F306" s="2">
        <v>370</v>
      </c>
      <c r="G306" s="2" t="s">
        <v>146</v>
      </c>
      <c r="H306" s="2" t="s">
        <v>146</v>
      </c>
      <c r="I306" s="100">
        <v>326.45</v>
      </c>
      <c r="J306" s="101">
        <f>(M306/I306)*100</f>
        <v>1.6909174452442948</v>
      </c>
      <c r="K306" s="104">
        <v>1.38</v>
      </c>
      <c r="L306" s="71">
        <v>4</v>
      </c>
      <c r="M306" s="28">
        <f>K306*L306</f>
        <v>5.52</v>
      </c>
      <c r="N306" s="103" t="s">
        <v>339</v>
      </c>
      <c r="O306" s="104">
        <v>1.35</v>
      </c>
      <c r="P306" s="158">
        <v>45989</v>
      </c>
      <c r="Q306" s="158">
        <v>46003</v>
      </c>
      <c r="R306" s="28">
        <f>(K306-O306)/O306*100</f>
        <v>2.2222222222222077</v>
      </c>
      <c r="S306" s="105">
        <f>IF(INDEX(Historical!$D$7:$D1341,MATCH(B306,Historical!$B$7:$B$1062,0))=0,"n/a",(INDEX(Historical!$C$7:$C$1062,MATCH(B306,Historical!$B$7:$B$1062,0))/INDEX(Historical!$D$7:$D$1062,MATCH(B306,Historical!$B$7:$B$1062,0))-1)*100)</f>
        <v>3.4285714285714253</v>
      </c>
      <c r="T306" s="105">
        <f>IF(INDEX(Historical!$F$7:$F$1062,MATCH(B306,Historical!$B$7:$B$1062,0))=0,"n/a",((INDEX(Historical!$C$7:$C$1062,MATCH(B306,Historical!$B$7:$B$1062,0))/INDEX(Historical!$F$7:$F$1062,MATCH(B306,Historical!$B$7:$B$1062,0)))^(1/3)-1)*100)</f>
        <v>4.3415565078728013</v>
      </c>
      <c r="U306" s="105">
        <f>IF(INDEX(Historical!$H$7:$H$1062,MATCH(B306,Historical!$B$7:$B$1062,0))=0,"n/a",((INDEX(Historical!$C$7:$C$1062,MATCH(B306,Historical!$B$7:$B$1062,0))/INDEX(Historical!$H$7:$H$1062,MATCH(B306,Historical!$B$7:$B$1062,0)))^(1/5)-1)*100)</f>
        <v>5.1215830591303302</v>
      </c>
      <c r="V306" s="105">
        <f>IF(INDEX(Historical!$M$7:$M$1062,MATCH(B306,Historical!$B$7:$B$1062,0))=0,"n/a",((INDEX(Historical!$C$7:$C$1062,MATCH(B306,Historical!$B$7:$B$1062,0))/INDEX(Historical!$M$7:$M$1062,MATCH(B306,Historical!$B$7:$B$1062,0)))^(1/10)-1)*100)</f>
        <v>12.314309338925678</v>
      </c>
      <c r="W306" s="106">
        <f>IF(OR(U306&lt;=0,U306="n/a",V306&lt;=0,V306="n/a"),"n/a",U306/V306)</f>
        <v>0.41590501896366572</v>
      </c>
      <c r="X306" s="107" t="str">
        <f>IF(OR(AJ306&lt;=0,AJ306="n/a",U306&lt;=0,U306="n/a"),"n/a",U306/AJ306)</f>
        <v>n/a</v>
      </c>
      <c r="Y306" s="165"/>
      <c r="Z306" s="101">
        <f>IF(OR(AC306&lt;0.01,AC306="n/a"),"n/a",M306/AC306*100)</f>
        <v>32.91592128801431</v>
      </c>
      <c r="AA306" s="109">
        <f>IF(OR(AC306&lt;0.01,AC306="n/a"),"n/a",I306/AC306)</f>
        <v>19.466308884913534</v>
      </c>
      <c r="AB306" s="71">
        <v>12</v>
      </c>
      <c r="AC306" s="100">
        <v>16.77</v>
      </c>
      <c r="AD306" s="100">
        <v>1.01</v>
      </c>
      <c r="AE306" s="100">
        <v>0.98</v>
      </c>
      <c r="AF306" s="100">
        <v>2.42</v>
      </c>
      <c r="AG306" s="100">
        <v>12.97</v>
      </c>
      <c r="AH306" s="100">
        <v>15.65</v>
      </c>
      <c r="AI306" s="100">
        <v>14.97</v>
      </c>
      <c r="AJ306" s="100">
        <v>-2.13</v>
      </c>
      <c r="AK306" s="100">
        <v>15.86</v>
      </c>
      <c r="AL306" s="100">
        <v>12860</v>
      </c>
      <c r="AM306" s="100">
        <v>0.86999999999999988</v>
      </c>
      <c r="AN306" s="100">
        <v>0.55000000000000004</v>
      </c>
      <c r="AO306" s="110">
        <f>IF(U306="n/a","n/a",IF(AA306&lt;0,"n/a",IF(AA306="n/a","n/a",J306+U306-AA306)))</f>
        <v>-12.653808380538909</v>
      </c>
      <c r="AP306" s="111">
        <f>IF(U306="n/a","n/a",J306+U306)</f>
        <v>6.8125005043746247</v>
      </c>
      <c r="AQ306" s="112">
        <f>IF(OR(AC306&lt;0.01,AC306="n/a",AF306="n/a"),"n/a",(I306/SQRT(22.5*AC306*(I306/AF306))-1)*100)</f>
        <v>44.69656757272864</v>
      </c>
      <c r="AR306" s="101">
        <f>INDEX(Historical!$C$7:$C$1063,MATCH(B306,Historical!$B$7:$B$1063,0))*IF(AH306="n/a",1.03,IF(AH306&lt;0,1.01,IF(AH306&gt;10,1.1,(1+AH306/100))))</f>
        <v>5.9729999999999999</v>
      </c>
      <c r="AS306" s="109">
        <f>IF($AI306="n/a",1.03*AR306,IF($AI306&lt;0,1.01*AR306,IF($AI306&gt;10,1.1*AR306,(1+$AI306/100)*AR306)))</f>
        <v>6.5703000000000005</v>
      </c>
      <c r="AT306" s="109">
        <f>IF($AK306="n/a",1.03*AS306,IF($AK306&lt;0,1.01*AS306,IF($AK306&gt;10,1.1*AS306,(1+$AK306/100)*AS306)))</f>
        <v>7.2273300000000011</v>
      </c>
      <c r="AU306" s="109">
        <f>IF($AK306="n/a",1.03*AT306,IF($AK306&lt;0,1.01*AT306,IF($AK306&gt;10,1.1*AT306,(1+$AK306/100)*AT306)))</f>
        <v>7.9500630000000019</v>
      </c>
      <c r="AV306" s="109">
        <f>IF($AK306="n/a",1.03*AU306,IF($AK306&lt;0,1.01*AU306,IF($AK306&gt;10,1.1*AU306,(1+$AK306/100)*AU306)))</f>
        <v>8.7450693000000026</v>
      </c>
      <c r="AW306" s="109">
        <f>SUM(AR306:AV306)</f>
        <v>36.465762300000009</v>
      </c>
      <c r="AX306" s="113">
        <f>AW306/I306*100</f>
        <v>11.170397396232199</v>
      </c>
      <c r="AY306" s="100">
        <v>0.23</v>
      </c>
      <c r="AZ306" s="100">
        <v>26.040000000000003</v>
      </c>
      <c r="BA306" s="100">
        <v>-29.03</v>
      </c>
      <c r="BB306" s="100">
        <v>11.68</v>
      </c>
      <c r="BC306" s="100">
        <v>-5.9799999999999995</v>
      </c>
      <c r="BE306" s="12">
        <v>2013</v>
      </c>
      <c r="BF306" s="12">
        <f>IF(BE306&gt;2020,0,IF(BE306&gt;2008,1,IF(BE306&gt;2001,2,IF(BE306&gt;1990,3,IF(BE306&gt;1980,4,IF(BE306&gt;1973,5,IF(BE306&gt;1970,6,IF(BE306&gt;1960,7,IF(BE306&gt;1958,8,IF(BE306&gt;1953,9,10))))))))))</f>
        <v>1</v>
      </c>
      <c r="BG306" s="100">
        <v>5.33</v>
      </c>
      <c r="BH306" t="s">
        <v>121</v>
      </c>
      <c r="BI306" t="s">
        <v>122</v>
      </c>
    </row>
    <row r="307" spans="1:61" ht="11.25" customHeight="1" x14ac:dyDescent="0.2">
      <c r="A307" s="116" t="s">
        <v>910</v>
      </c>
      <c r="B307" s="55" t="s">
        <v>911</v>
      </c>
      <c r="C307" s="156" t="s">
        <v>134</v>
      </c>
      <c r="D307" s="98" t="s">
        <v>186</v>
      </c>
      <c r="E307" s="157">
        <v>12</v>
      </c>
      <c r="F307" s="2">
        <v>475</v>
      </c>
      <c r="G307" s="2" t="s">
        <v>146</v>
      </c>
      <c r="H307" s="2" t="s">
        <v>146</v>
      </c>
      <c r="I307" s="100">
        <v>125.49</v>
      </c>
      <c r="J307" s="101">
        <f>(M307/I307)*100</f>
        <v>2.2312534863335722</v>
      </c>
      <c r="K307" s="104">
        <v>0.7</v>
      </c>
      <c r="L307" s="71">
        <v>4</v>
      </c>
      <c r="M307" s="28">
        <f>K307*L307</f>
        <v>2.8</v>
      </c>
      <c r="N307" s="103" t="s">
        <v>158</v>
      </c>
      <c r="O307" s="104">
        <v>0.6</v>
      </c>
      <c r="P307" s="158">
        <v>46174</v>
      </c>
      <c r="Q307" s="158">
        <v>46188</v>
      </c>
      <c r="R307" s="28">
        <f>(K307-O307)/O307*100</f>
        <v>16.666666666666664</v>
      </c>
      <c r="S307" s="105">
        <f>IF(INDEX(Historical!$D$7:$D1342,MATCH(B307,Historical!$B$7:$B$1062,0))=0,"n/a",(INDEX(Historical!$C$7:$C$1062,MATCH(B307,Historical!$B$7:$B$1062,0))/INDEX(Historical!$D$7:$D$1062,MATCH(B307,Historical!$B$7:$B$1062,0))-1)*100)</f>
        <v>4.8672566371681603</v>
      </c>
      <c r="T307" s="105">
        <f>IF(INDEX(Historical!$F$7:$F$1062,MATCH(B307,Historical!$B$7:$B$1062,0))=0,"n/a",((INDEX(Historical!$C$7:$C$1062,MATCH(B307,Historical!$B$7:$B$1062,0))/INDEX(Historical!$F$7:$F$1062,MATCH(B307,Historical!$B$7:$B$1062,0)))^(1/3)-1)*100)</f>
        <v>5.470820729692516</v>
      </c>
      <c r="U307" s="105">
        <f>IF(INDEX(Historical!$H$7:$H$1062,MATCH(B307,Historical!$B$7:$B$1062,0))=0,"n/a",((INDEX(Historical!$C$7:$C$1062,MATCH(B307,Historical!$B$7:$B$1062,0))/INDEX(Historical!$H$7:$H$1062,MATCH(B307,Historical!$B$7:$B$1062,0)))^(1/5)-1)*100)</f>
        <v>13.111737935822433</v>
      </c>
      <c r="V307" s="105">
        <f>IF(INDEX(Historical!$M$7:$M$1062,MATCH(B307,Historical!$B$7:$B$1062,0))=0,"n/a",((INDEX(Historical!$C$7:$C$1062,MATCH(B307,Historical!$B$7:$B$1062,0))/INDEX(Historical!$M$7:$M$1062,MATCH(B307,Historical!$B$7:$B$1062,0)))^(1/10)-1)*100)</f>
        <v>31.784917397306977</v>
      </c>
      <c r="W307" s="106">
        <f>IF(OR(U307&lt;=0,U307="n/a",V307&lt;=0,V307="n/a"),"n/a",U307/V307)</f>
        <v>0.41251445683899568</v>
      </c>
      <c r="X307" s="107">
        <f>IF(OR(AJ307&lt;=0,AJ307="n/a",U307&lt;=0,U307="n/a"),"n/a",U307/AJ307)</f>
        <v>2.0391505343425247</v>
      </c>
      <c r="Y307" s="123"/>
      <c r="Z307" s="101">
        <f>IF(OR(AC307&lt;0.01,AC307="n/a"),"n/a",M307/AC307*100)</f>
        <v>47.058823529411761</v>
      </c>
      <c r="AA307" s="109">
        <f>IF(OR(AC307&lt;0.01,AC307="n/a"),"n/a",I307/AC307)</f>
        <v>21.090756302521008</v>
      </c>
      <c r="AB307" s="71">
        <v>3</v>
      </c>
      <c r="AC307" s="100">
        <v>5.95</v>
      </c>
      <c r="AD307" s="100">
        <v>1.66</v>
      </c>
      <c r="AE307" s="100">
        <v>3.48</v>
      </c>
      <c r="AF307" s="100">
        <v>3.89</v>
      </c>
      <c r="AG307" s="100">
        <v>18.329999999999998</v>
      </c>
      <c r="AH307" s="100">
        <v>-7.46</v>
      </c>
      <c r="AI307" s="100">
        <v>25.790000000000003</v>
      </c>
      <c r="AJ307" s="100">
        <v>6.43</v>
      </c>
      <c r="AK307" s="100">
        <v>8.6</v>
      </c>
      <c r="AL307" s="100">
        <v>8770</v>
      </c>
      <c r="AM307" s="100">
        <v>22.63</v>
      </c>
      <c r="AN307" s="100">
        <v>0.22</v>
      </c>
      <c r="AO307" s="110">
        <f>IF(U307="n/a","n/a",IF(AA307&lt;0,"n/a",IF(AA307="n/a","n/a",J307+U307-AA307)))</f>
        <v>-5.7477648803650041</v>
      </c>
      <c r="AP307" s="111">
        <f>IF(U307="n/a","n/a",J307+U307)</f>
        <v>15.342991422156004</v>
      </c>
      <c r="AQ307" s="112">
        <f>IF(OR(AC307&lt;0.01,AC307="n/a",AF307="n/a"),"n/a",(I307/SQRT(22.5*AC307*(I307/AF307))-1)*100)</f>
        <v>90.954377351481199</v>
      </c>
      <c r="AR307" s="101">
        <f>INDEX(Historical!$C$7:$C$1063,MATCH(B307,Historical!$B$7:$B$1063,0))*IF(AH307="n/a",1.03,IF(AH307&lt;0,1.01,IF(AH307&gt;10,1.1,(1+AH307/100))))</f>
        <v>2.3936999999999999</v>
      </c>
      <c r="AS307" s="109">
        <f>IF($AI307="n/a",1.03*AR307,IF($AI307&lt;0,1.01*AR307,IF($AI307&gt;10,1.1*AR307,(1+$AI307/100)*AR307)))</f>
        <v>2.63307</v>
      </c>
      <c r="AT307" s="109">
        <f>IF($AK307="n/a",1.03*AS307,IF($AK307&lt;0,1.01*AS307,IF($AK307&gt;10,1.1*AS307,(1+$AK307/100)*AS307)))</f>
        <v>2.8595140200000002</v>
      </c>
      <c r="AU307" s="109">
        <f>IF($AK307="n/a",1.03*AT307,IF($AK307&lt;0,1.01*AT307,IF($AK307&gt;10,1.1*AT307,(1+$AK307/100)*AT307)))</f>
        <v>3.1054322257200004</v>
      </c>
      <c r="AV307" s="109">
        <f>IF($AK307="n/a",1.03*AU307,IF($AK307&lt;0,1.01*AU307,IF($AK307&gt;10,1.1*AU307,(1+$AK307/100)*AU307)))</f>
        <v>3.3724993971319206</v>
      </c>
      <c r="AW307" s="109">
        <f>SUM(AR307:AV307)</f>
        <v>14.364215642851921</v>
      </c>
      <c r="AX307" s="113">
        <f>AW307/I307*100</f>
        <v>11.446502225557351</v>
      </c>
      <c r="AY307" s="100">
        <v>0.96</v>
      </c>
      <c r="AZ307" s="100">
        <v>11.219999999999999</v>
      </c>
      <c r="BA307" s="100">
        <v>-40.739999999999995</v>
      </c>
      <c r="BB307" s="100">
        <v>-10.23</v>
      </c>
      <c r="BC307" s="100">
        <v>-22.09</v>
      </c>
      <c r="BE307" s="12">
        <v>2015</v>
      </c>
      <c r="BF307" s="12">
        <f>IF(BE307&gt;2020,0,IF(BE307&gt;2008,1,IF(BE307&gt;2001,2,IF(BE307&gt;1990,3,IF(BE307&gt;1980,4,IF(BE307&gt;1973,5,IF(BE307&gt;1970,6,IF(BE307&gt;1960,7,IF(BE307&gt;1958,8,IF(BE307&gt;1953,9,10))))))))))</f>
        <v>1</v>
      </c>
      <c r="BG307" s="100">
        <v>11.23</v>
      </c>
      <c r="BH307" t="s">
        <v>121</v>
      </c>
      <c r="BI307" t="s">
        <v>122</v>
      </c>
    </row>
    <row r="308" spans="1:61" ht="11.25" customHeight="1" x14ac:dyDescent="0.2">
      <c r="A308" s="116" t="s">
        <v>1500</v>
      </c>
      <c r="B308" s="55" t="s">
        <v>1501</v>
      </c>
      <c r="C308" s="156" t="s">
        <v>134</v>
      </c>
      <c r="D308" s="98" t="s">
        <v>186</v>
      </c>
      <c r="E308" s="157">
        <v>10</v>
      </c>
      <c r="F308" s="2">
        <v>523</v>
      </c>
      <c r="G308" s="2" t="s">
        <v>146</v>
      </c>
      <c r="H308" s="2" t="s">
        <v>146</v>
      </c>
      <c r="I308" s="100">
        <v>88.95</v>
      </c>
      <c r="J308" s="101">
        <f>(M308/I308)*100</f>
        <v>2.6981450252951094</v>
      </c>
      <c r="K308" s="104">
        <v>0.6</v>
      </c>
      <c r="L308" s="71">
        <v>4</v>
      </c>
      <c r="M308" s="28">
        <f>K308*L308</f>
        <v>2.4</v>
      </c>
      <c r="N308" s="103" t="s">
        <v>1502</v>
      </c>
      <c r="O308" s="104">
        <v>0.54</v>
      </c>
      <c r="P308" s="158">
        <v>46191</v>
      </c>
      <c r="Q308" s="158">
        <v>46210</v>
      </c>
      <c r="R308" s="28">
        <f>(K308-O308)/O308*100</f>
        <v>11.1111111111111</v>
      </c>
      <c r="S308" s="105">
        <f>IF(INDEX(Historical!$D$7:$D1343,MATCH(B308,Historical!$B$7:$B$1062,0))=0,"n/a",(INDEX(Historical!$C$7:$C$1062,MATCH(B308,Historical!$B$7:$B$1062,0))/INDEX(Historical!$D$7:$D$1062,MATCH(B308,Historical!$B$7:$B$1062,0))-1)*100)</f>
        <v>10.160427807486627</v>
      </c>
      <c r="T308" s="105">
        <f>IF(INDEX(Historical!$F$7:$F$1062,MATCH(B308,Historical!$B$7:$B$1062,0))=0,"n/a",((INDEX(Historical!$C$7:$C$1062,MATCH(B308,Historical!$B$7:$B$1062,0))/INDEX(Historical!$F$7:$F$1062,MATCH(B308,Historical!$B$7:$B$1062,0)))^(1/3)-1)*100)</f>
        <v>11.15405747242586</v>
      </c>
      <c r="U308" s="105">
        <f>IF(INDEX(Historical!$H$7:$H$1062,MATCH(B308,Historical!$B$7:$B$1062,0))=0,"n/a",((INDEX(Historical!$C$7:$C$1062,MATCH(B308,Historical!$B$7:$B$1062,0))/INDEX(Historical!$H$7:$H$1062,MATCH(B308,Historical!$B$7:$B$1062,0)))^(1/5)-1)*100)</f>
        <v>11.883455433081735</v>
      </c>
      <c r="V308" s="105" t="str">
        <f>IF(INDEX(Historical!$M$7:$M$1062,MATCH(B308,Historical!$B$7:$B$1062,0))=0,"n/a",((INDEX(Historical!$C$7:$C$1062,MATCH(B308,Historical!$B$7:$B$1062,0))/INDEX(Historical!$M$7:$M$1062,MATCH(B308,Historical!$B$7:$B$1062,0)))^(1/10)-1)*100)</f>
        <v>n/a</v>
      </c>
      <c r="W308" s="106" t="str">
        <f>IF(OR(U308&lt;=0,U308="n/a",V308&lt;=0,V308="n/a"),"n/a",U308/V308)</f>
        <v>n/a</v>
      </c>
      <c r="X308" s="107">
        <f>IF(OR(AJ308&lt;=0,AJ308="n/a",U308&lt;=0,U308="n/a"),"n/a",U308/AJ308)</f>
        <v>0.73810282193054255</v>
      </c>
      <c r="Y308" s="165"/>
      <c r="Z308" s="101">
        <f>IF(OR(AC308&lt;0.01,AC308="n/a"),"n/a",M308/AC308*100)</f>
        <v>40.54054054054054</v>
      </c>
      <c r="AA308" s="109">
        <f>IF(OR(AC308&lt;0.01,AC308="n/a"),"n/a",I308/AC308)</f>
        <v>15.025337837837839</v>
      </c>
      <c r="AB308" s="71">
        <v>3</v>
      </c>
      <c r="AC308" s="100">
        <v>5.92</v>
      </c>
      <c r="AD308" s="100">
        <v>1.1299999999999999</v>
      </c>
      <c r="AE308" s="100">
        <v>6.47</v>
      </c>
      <c r="AF308" s="100">
        <v>4.25</v>
      </c>
      <c r="AG308" s="100">
        <v>30.53</v>
      </c>
      <c r="AH308" s="100">
        <v>7.41</v>
      </c>
      <c r="AI308" s="100">
        <v>14.44</v>
      </c>
      <c r="AJ308" s="100">
        <v>16.100000000000001</v>
      </c>
      <c r="AK308" s="100">
        <v>10.879999999999999</v>
      </c>
      <c r="AL308" s="100">
        <v>4910</v>
      </c>
      <c r="AM308" s="100">
        <v>9.7100000000000009</v>
      </c>
      <c r="AN308" s="100">
        <v>0.39</v>
      </c>
      <c r="AO308" s="110">
        <f>IF(U308="n/a","n/a",IF(AA308&lt;0,"n/a",IF(AA308="n/a","n/a",J308+U308-AA308)))</f>
        <v>-0.44373737946099467</v>
      </c>
      <c r="AP308" s="111">
        <f>IF(U308="n/a","n/a",J308+U308)</f>
        <v>14.581600458376844</v>
      </c>
      <c r="AQ308" s="112">
        <f>IF(OR(AC308&lt;0.01,AC308="n/a",AF308="n/a"),"n/a",(I308/SQRT(22.5*AC308*(I308/AF308))-1)*100)</f>
        <v>68.467188774828486</v>
      </c>
      <c r="AR308" s="101">
        <f>INDEX(Historical!$C$7:$C$1063,MATCH(B308,Historical!$B$7:$B$1063,0))*IF(AH308="n/a",1.03,IF(AH308&lt;0,1.01,IF(AH308&gt;10,1.1,(1+AH308/100))))</f>
        <v>2.2126460000000003</v>
      </c>
      <c r="AS308" s="109">
        <f>IF($AI308="n/a",1.03*AR308,IF($AI308&lt;0,1.01*AR308,IF($AI308&gt;10,1.1*AR308,(1+$AI308/100)*AR308)))</f>
        <v>2.4339106000000004</v>
      </c>
      <c r="AT308" s="109">
        <f>IF($AK308="n/a",1.03*AS308,IF($AK308&lt;0,1.01*AS308,IF($AK308&gt;10,1.1*AS308,(1+$AK308/100)*AS308)))</f>
        <v>2.6773016600000008</v>
      </c>
      <c r="AU308" s="109">
        <f>IF($AK308="n/a",1.03*AT308,IF($AK308&lt;0,1.01*AT308,IF($AK308&gt;10,1.1*AT308,(1+$AK308/100)*AT308)))</f>
        <v>2.945031826000001</v>
      </c>
      <c r="AV308" s="109">
        <f>IF($AK308="n/a",1.03*AU308,IF($AK308&lt;0,1.01*AU308,IF($AK308&gt;10,1.1*AU308,(1+$AK308/100)*AU308)))</f>
        <v>3.2395350086000012</v>
      </c>
      <c r="AW308" s="109">
        <f>SUM(AR308:AV308)</f>
        <v>13.508425094600003</v>
      </c>
      <c r="AX308" s="113">
        <f>AW308/I308*100</f>
        <v>15.186537486902758</v>
      </c>
      <c r="AY308" s="100">
        <v>1.1499999999999999</v>
      </c>
      <c r="AZ308" s="100">
        <v>23.75</v>
      </c>
      <c r="BA308" s="100">
        <v>-44.800000000000004</v>
      </c>
      <c r="BB308" s="100">
        <v>7.35</v>
      </c>
      <c r="BC308" s="100">
        <v>-18.329999999999998</v>
      </c>
      <c r="BE308" s="12">
        <v>2017</v>
      </c>
      <c r="BF308" s="12">
        <f>IF(BE308&gt;2020,0,IF(BE308&gt;2008,1,IF(BE308&gt;2001,2,IF(BE308&gt;1990,3,IF(BE308&gt;1980,4,IF(BE308&gt;1973,5,IF(BE308&gt;1970,6,IF(BE308&gt;1960,7,IF(BE308&gt;1958,8,IF(BE308&gt;1953,9,10))))))))))</f>
        <v>1</v>
      </c>
      <c r="BG308" s="100">
        <v>12.47</v>
      </c>
      <c r="BH308" t="s">
        <v>121</v>
      </c>
      <c r="BI308" t="s">
        <v>122</v>
      </c>
    </row>
    <row r="309" spans="1:61" ht="11.25" customHeight="1" x14ac:dyDescent="0.2">
      <c r="A309" s="55" t="s">
        <v>912</v>
      </c>
      <c r="B309" s="55" t="s">
        <v>913</v>
      </c>
      <c r="C309" s="156" t="s">
        <v>134</v>
      </c>
      <c r="D309" s="98" t="s">
        <v>135</v>
      </c>
      <c r="E309" s="157">
        <v>17</v>
      </c>
      <c r="F309" s="2">
        <v>250</v>
      </c>
      <c r="G309" s="2" t="s">
        <v>118</v>
      </c>
      <c r="H309" s="2" t="s">
        <v>118</v>
      </c>
      <c r="I309" s="100">
        <v>52.11</v>
      </c>
      <c r="J309" s="101">
        <f>(M309/I309)*100</f>
        <v>2.7633851468048358</v>
      </c>
      <c r="K309" s="104">
        <v>0.36</v>
      </c>
      <c r="L309" s="71">
        <v>4</v>
      </c>
      <c r="M309" s="28">
        <f>K309*L309</f>
        <v>1.44</v>
      </c>
      <c r="N309" s="103" t="s">
        <v>270</v>
      </c>
      <c r="O309" s="104">
        <v>0.35</v>
      </c>
      <c r="P309" s="158">
        <v>46098</v>
      </c>
      <c r="Q309" s="158">
        <v>46112</v>
      </c>
      <c r="R309" s="28">
        <f>(K309-O309)/O309*100</f>
        <v>2.8571428571428599</v>
      </c>
      <c r="S309" s="105">
        <f>IF(INDEX(Historical!$D$7:$D1344,MATCH(B309,Historical!$B$7:$B$1062,0))=0,"n/a",(INDEX(Historical!$C$7:$C$1062,MATCH(B309,Historical!$B$7:$B$1062,0))/INDEX(Historical!$D$7:$D$1062,MATCH(B309,Historical!$B$7:$B$1062,0))-1)*100)</f>
        <v>2.9411764705882248</v>
      </c>
      <c r="T309" s="105">
        <f>IF(INDEX(Historical!$F$7:$F$1062,MATCH(B309,Historical!$B$7:$B$1062,0))=0,"n/a",((INDEX(Historical!$C$7:$C$1062,MATCH(B309,Historical!$B$7:$B$1062,0))/INDEX(Historical!$F$7:$F$1062,MATCH(B309,Historical!$B$7:$B$1062,0)))^(1/3)-1)*100)</f>
        <v>3.0321324952139239</v>
      </c>
      <c r="U309" s="105">
        <f>IF(INDEX(Historical!$H$7:$H$1062,MATCH(B309,Historical!$B$7:$B$1062,0))=0,"n/a",((INDEX(Historical!$C$7:$C$1062,MATCH(B309,Historical!$B$7:$B$1062,0))/INDEX(Historical!$H$7:$H$1062,MATCH(B309,Historical!$B$7:$B$1062,0)))^(1/5)-1)*100)</f>
        <v>3.1310306477545069</v>
      </c>
      <c r="V309" s="105">
        <f>IF(INDEX(Historical!$M$7:$M$1062,MATCH(B309,Historical!$B$7:$B$1062,0))=0,"n/a",((INDEX(Historical!$C$7:$C$1062,MATCH(B309,Historical!$B$7:$B$1062,0))/INDEX(Historical!$M$7:$M$1062,MATCH(B309,Historical!$B$7:$B$1062,0)))^(1/10)-1)*100)</f>
        <v>3.4219694129380196</v>
      </c>
      <c r="W309" s="106">
        <f>IF(OR(U309&lt;=0,U309="n/a",V309&lt;=0,V309="n/a"),"n/a",U309/V309)</f>
        <v>0.91497914502581135</v>
      </c>
      <c r="X309" s="107">
        <f>IF(OR(AJ309&lt;=0,AJ309="n/a",U309&lt;=0,U309="n/a"),"n/a",U309/AJ309)</f>
        <v>0.74371274293456224</v>
      </c>
      <c r="Y309" s="165"/>
      <c r="Z309" s="101">
        <f>IF(OR(AC309&lt;0.01,AC309="n/a"),"n/a",M309/AC309*100)</f>
        <v>36.180904522613069</v>
      </c>
      <c r="AA309" s="109">
        <f>IF(OR(AC309&lt;0.01,AC309="n/a"),"n/a",I309/AC309)</f>
        <v>13.092964824120603</v>
      </c>
      <c r="AB309" s="71">
        <v>12</v>
      </c>
      <c r="AC309" s="100">
        <v>3.98</v>
      </c>
      <c r="AD309" s="100">
        <v>2.29</v>
      </c>
      <c r="AE309" s="100">
        <v>1.23</v>
      </c>
      <c r="AF309" s="100">
        <v>1.43</v>
      </c>
      <c r="AG309" s="100">
        <v>11.74</v>
      </c>
      <c r="AH309" s="100">
        <v>-4</v>
      </c>
      <c r="AI309" s="100">
        <v>14.52</v>
      </c>
      <c r="AJ309" s="100">
        <v>4.21</v>
      </c>
      <c r="AK309" s="100">
        <v>4.3999999999999995</v>
      </c>
      <c r="AL309" s="100">
        <v>2100</v>
      </c>
      <c r="AM309" s="100">
        <v>0.59</v>
      </c>
      <c r="AN309" s="100">
        <v>0.4</v>
      </c>
      <c r="AO309" s="110">
        <f>IF(U309="n/a","n/a",IF(AA309&lt;0,"n/a",IF(AA309="n/a","n/a",J309+U309-AA309)))</f>
        <v>-7.19854902956126</v>
      </c>
      <c r="AP309" s="111">
        <f>IF(U309="n/a","n/a",J309+U309)</f>
        <v>5.8944157945593432</v>
      </c>
      <c r="AQ309" s="112">
        <f>IF(OR(AC309&lt;0.01,AC309="n/a",AF309="n/a"),"n/a",(I309/SQRT(22.5*AC309*(I309/AF309))-1)*100)</f>
        <v>-8.7788043672781253</v>
      </c>
      <c r="AR309" s="101">
        <f>INDEX(Historical!$C$7:$C$1063,MATCH(B309,Historical!$B$7:$B$1063,0))*IF(AH309="n/a",1.03,IF(AH309&lt;0,1.01,IF(AH309&gt;10,1.1,(1+AH309/100))))</f>
        <v>1.4139999999999999</v>
      </c>
      <c r="AS309" s="109">
        <f>IF($AI309="n/a",1.03*AR309,IF($AI309&lt;0,1.01*AR309,IF($AI309&gt;10,1.1*AR309,(1+$AI309/100)*AR309)))</f>
        <v>1.5554000000000001</v>
      </c>
      <c r="AT309" s="109">
        <f>IF($AK309="n/a",1.03*AS309,IF($AK309&lt;0,1.01*AS309,IF($AK309&gt;10,1.1*AS309,(1+$AK309/100)*AS309)))</f>
        <v>1.6238376000000001</v>
      </c>
      <c r="AU309" s="109">
        <f>IF($AK309="n/a",1.03*AT309,IF($AK309&lt;0,1.01*AT309,IF($AK309&gt;10,1.1*AT309,(1+$AK309/100)*AT309)))</f>
        <v>1.6952864544000001</v>
      </c>
      <c r="AV309" s="109">
        <f>IF($AK309="n/a",1.03*AU309,IF($AK309&lt;0,1.01*AU309,IF($AK309&gt;10,1.1*AU309,(1+$AK309/100)*AU309)))</f>
        <v>1.7698790583936002</v>
      </c>
      <c r="AW309" s="109">
        <f>SUM(AR309:AV309)</f>
        <v>8.0584031127936004</v>
      </c>
      <c r="AX309" s="113">
        <f>AW309/I309*100</f>
        <v>15.464216297819231</v>
      </c>
      <c r="AY309" s="100">
        <v>0.1</v>
      </c>
      <c r="AZ309" s="100">
        <v>27.07</v>
      </c>
      <c r="BA309" s="100">
        <v>-6.21</v>
      </c>
      <c r="BB309" s="100">
        <v>4.21</v>
      </c>
      <c r="BC309" s="100">
        <v>13.73</v>
      </c>
      <c r="BE309" s="12">
        <v>2010</v>
      </c>
      <c r="BF309" s="12">
        <f>IF(BE309&gt;2020,0,IF(BE309&gt;2008,1,IF(BE309&gt;2001,2,IF(BE309&gt;1990,3,IF(BE309&gt;1980,4,IF(BE309&gt;1973,5,IF(BE309&gt;1970,6,IF(BE309&gt;1960,7,IF(BE309&gt;1958,8,IF(BE309&gt;1953,9,10))))))))))</f>
        <v>1</v>
      </c>
      <c r="BG309" s="100">
        <v>1.34</v>
      </c>
      <c r="BH309" t="s">
        <v>121</v>
      </c>
      <c r="BI309" t="s">
        <v>122</v>
      </c>
    </row>
    <row r="310" spans="1:61" ht="11.25" customHeight="1" x14ac:dyDescent="0.2">
      <c r="A310" s="55" t="s">
        <v>914</v>
      </c>
      <c r="B310" s="55" t="s">
        <v>915</v>
      </c>
      <c r="C310" s="156" t="s">
        <v>116</v>
      </c>
      <c r="D310" s="98" t="s">
        <v>117</v>
      </c>
      <c r="E310" s="157">
        <v>16</v>
      </c>
      <c r="F310" s="2">
        <v>301</v>
      </c>
      <c r="G310" s="2" t="s">
        <v>146</v>
      </c>
      <c r="H310" s="2" t="s">
        <v>146</v>
      </c>
      <c r="I310" s="100">
        <v>45.01</v>
      </c>
      <c r="J310" s="101">
        <f>(M310/I310)*100</f>
        <v>3.1104199066874028</v>
      </c>
      <c r="K310" s="104">
        <v>0.35</v>
      </c>
      <c r="L310" s="71">
        <v>4</v>
      </c>
      <c r="M310" s="28">
        <f>K310*L310</f>
        <v>1.4</v>
      </c>
      <c r="N310" s="103" t="s">
        <v>136</v>
      </c>
      <c r="O310" s="104">
        <v>0.34</v>
      </c>
      <c r="P310" s="158">
        <v>46171</v>
      </c>
      <c r="Q310" s="158">
        <v>46183</v>
      </c>
      <c r="R310" s="28">
        <f>(K310-O310)/O310*100</f>
        <v>2.9411764705882213</v>
      </c>
      <c r="S310" s="105">
        <f>IF(INDEX(Historical!$D$7:$D1345,MATCH(B310,Historical!$B$7:$B$1062,0))=0,"n/a",(INDEX(Historical!$C$7:$C$1062,MATCH(B310,Historical!$B$7:$B$1062,0))/INDEX(Historical!$D$7:$D$1062,MATCH(B310,Historical!$B$7:$B$1062,0))-1)*100)</f>
        <v>3.0534351145038219</v>
      </c>
      <c r="T310" s="105">
        <f>IF(INDEX(Historical!$F$7:$F$1062,MATCH(B310,Historical!$B$7:$B$1062,0))=0,"n/a",((INDEX(Historical!$C$7:$C$1062,MATCH(B310,Historical!$B$7:$B$1062,0))/INDEX(Historical!$F$7:$F$1062,MATCH(B310,Historical!$B$7:$B$1062,0)))^(1/3)-1)*100)</f>
        <v>2.0571295360733988</v>
      </c>
      <c r="U310" s="105">
        <f>IF(INDEX(Historical!$H$7:$H$1062,MATCH(B310,Historical!$B$7:$B$1062,0))=0,"n/a",((INDEX(Historical!$C$7:$C$1062,MATCH(B310,Historical!$B$7:$B$1062,0))/INDEX(Historical!$H$7:$H$1062,MATCH(B310,Historical!$B$7:$B$1062,0)))^(1/5)-1)*100)</f>
        <v>2.0457184262680395</v>
      </c>
      <c r="V310" s="105">
        <f>IF(INDEX(Historical!$M$7:$M$1062,MATCH(B310,Historical!$B$7:$B$1062,0))=0,"n/a",((INDEX(Historical!$C$7:$C$1062,MATCH(B310,Historical!$B$7:$B$1062,0))/INDEX(Historical!$M$7:$M$1062,MATCH(B310,Historical!$B$7:$B$1062,0)))^(1/10)-1)*100)</f>
        <v>2.5939492361870986</v>
      </c>
      <c r="W310" s="106">
        <f>IF(OR(U310&lt;=0,U310="n/a",V310&lt;=0,V310="n/a"),"n/a",U310/V310)</f>
        <v>0.78865013922750649</v>
      </c>
      <c r="X310" s="107">
        <f>IF(OR(AJ310&lt;=0,AJ310="n/a",U310&lt;=0,U310="n/a"),"n/a",U310/AJ310)</f>
        <v>0.79291411870854245</v>
      </c>
      <c r="Y310" s="162"/>
      <c r="Z310" s="101">
        <f>IF(OR(AC310&lt;0.01,AC310="n/a"),"n/a",M310/AC310*100)</f>
        <v>1272.7272727272727</v>
      </c>
      <c r="AA310" s="109">
        <f>IF(OR(AC310&lt;0.01,AC310="n/a"),"n/a",I310/AC310)</f>
        <v>409.18181818181819</v>
      </c>
      <c r="AB310" s="71">
        <v>12</v>
      </c>
      <c r="AC310" s="100">
        <v>0.11</v>
      </c>
      <c r="AD310" s="100">
        <v>0.53</v>
      </c>
      <c r="AE310" s="100">
        <v>0.74</v>
      </c>
      <c r="AF310" s="100">
        <v>1.83</v>
      </c>
      <c r="AG310" s="100">
        <v>0.33</v>
      </c>
      <c r="AH310" s="100">
        <v>21.89</v>
      </c>
      <c r="AI310" s="100">
        <v>14.64</v>
      </c>
      <c r="AJ310" s="100">
        <v>2.58</v>
      </c>
      <c r="AK310" s="100">
        <v>17.41</v>
      </c>
      <c r="AL310" s="100">
        <v>3240</v>
      </c>
      <c r="AM310" s="100">
        <v>1.6099999999999999</v>
      </c>
      <c r="AN310" s="100">
        <v>0.91</v>
      </c>
      <c r="AO310" s="110">
        <f>IF(U310="n/a","n/a",IF(AA310&lt;0,"n/a",IF(AA310="n/a","n/a",J310+U310-AA310)))</f>
        <v>-404.02567984886275</v>
      </c>
      <c r="AP310" s="111">
        <f>IF(U310="n/a","n/a",J310+U310)</f>
        <v>5.1561383329554422</v>
      </c>
      <c r="AQ310" s="112">
        <f>IF(OR(AC310&lt;0.01,AC310="n/a",AF310="n/a"),"n/a",(I310/SQRT(22.5*AC310*(I310/AF310))-1)*100)</f>
        <v>476.88925464183518</v>
      </c>
      <c r="AR310" s="101">
        <f>INDEX(Historical!$C$7:$C$1063,MATCH(B310,Historical!$B$7:$B$1063,0))*IF(AH310="n/a",1.03,IF(AH310&lt;0,1.01,IF(AH310&gt;10,1.1,(1+AH310/100))))</f>
        <v>1.4850000000000003</v>
      </c>
      <c r="AS310" s="109">
        <f>IF($AI310="n/a",1.03*AR310,IF($AI310&lt;0,1.01*AR310,IF($AI310&gt;10,1.1*AR310,(1+$AI310/100)*AR310)))</f>
        <v>1.6335000000000004</v>
      </c>
      <c r="AT310" s="109">
        <f>IF($AK310="n/a",1.03*AS310,IF($AK310&lt;0,1.01*AS310,IF($AK310&gt;10,1.1*AS310,(1+$AK310/100)*AS310)))</f>
        <v>1.7968500000000005</v>
      </c>
      <c r="AU310" s="109">
        <f>IF($AK310="n/a",1.03*AT310,IF($AK310&lt;0,1.01*AT310,IF($AK310&gt;10,1.1*AT310,(1+$AK310/100)*AT310)))</f>
        <v>1.9765350000000008</v>
      </c>
      <c r="AV310" s="109">
        <f>IF($AK310="n/a",1.03*AU310,IF($AK310&lt;0,1.01*AU310,IF($AK310&gt;10,1.1*AU310,(1+$AK310/100)*AU310)))</f>
        <v>2.174188500000001</v>
      </c>
      <c r="AW310" s="109">
        <f>SUM(AR310:AV310)</f>
        <v>9.0660735000000034</v>
      </c>
      <c r="AX310" s="113">
        <f>AW310/I310*100</f>
        <v>20.142353921350818</v>
      </c>
      <c r="AY310" s="100">
        <v>0.9</v>
      </c>
      <c r="AZ310" s="100">
        <v>55.58</v>
      </c>
      <c r="BA310" s="100">
        <v>-14.74</v>
      </c>
      <c r="BB310" s="100">
        <v>22.32</v>
      </c>
      <c r="BC310" s="100">
        <v>12.33</v>
      </c>
      <c r="BE310" s="12">
        <v>2011</v>
      </c>
      <c r="BF310" s="12">
        <f>IF(BE310&gt;2020,0,IF(BE310&gt;2008,1,IF(BE310&gt;2001,2,IF(BE310&gt;1990,3,IF(BE310&gt;1980,4,IF(BE310&gt;1973,5,IF(BE310&gt;1970,6,IF(BE310&gt;1960,7,IF(BE310&gt;1958,8,IF(BE310&gt;1953,9,10))))))))))</f>
        <v>1</v>
      </c>
      <c r="BG310" s="100">
        <v>0.13</v>
      </c>
      <c r="BH310" t="s">
        <v>121</v>
      </c>
      <c r="BI310" t="s">
        <v>122</v>
      </c>
    </row>
    <row r="311" spans="1:61" ht="11.25" customHeight="1" x14ac:dyDescent="0.2">
      <c r="A311" s="116" t="s">
        <v>5567</v>
      </c>
      <c r="B311" s="55" t="s">
        <v>2946</v>
      </c>
      <c r="C311" s="156" t="s">
        <v>335</v>
      </c>
      <c r="D311" s="98" t="s">
        <v>1265</v>
      </c>
      <c r="E311" s="157">
        <v>6</v>
      </c>
      <c r="F311" s="2">
        <v>636</v>
      </c>
      <c r="G311" s="2" t="s">
        <v>146</v>
      </c>
      <c r="H311" s="2" t="s">
        <v>146</v>
      </c>
      <c r="I311" s="100">
        <v>24.54</v>
      </c>
      <c r="J311" s="101">
        <f>(M311/I311)*100</f>
        <v>3.0562347188264063</v>
      </c>
      <c r="K311" s="104">
        <v>0.1875</v>
      </c>
      <c r="L311" s="71">
        <v>4</v>
      </c>
      <c r="M311" s="28">
        <f>K311*L311</f>
        <v>0.75</v>
      </c>
      <c r="N311" s="103" t="s">
        <v>312</v>
      </c>
      <c r="O311" s="104">
        <v>0.18</v>
      </c>
      <c r="P311" s="158">
        <v>46083</v>
      </c>
      <c r="Q311" s="158">
        <v>46098</v>
      </c>
      <c r="R311" s="28">
        <f>(K311-O311)/O311*100</f>
        <v>4.1666666666666705</v>
      </c>
      <c r="S311" s="105">
        <f>IF(INDEX(Historical!$D$7:$D1733,MATCH(B311,Historical!$B$7:$B$1062,0))=0,"n/a",(INDEX(Historical!$C$7:$C$1062,MATCH(B311,Historical!$B$7:$B$1062,0))/INDEX(Historical!$D$7:$D$1062,MATCH(B311,Historical!$B$7:$B$1062,0))-1)*100)</f>
        <v>4.3478260869565188</v>
      </c>
      <c r="T311" s="105">
        <f>IF(INDEX(Historical!$F$7:$F$1062,MATCH(B311,Historical!$B$7:$B$1062,0))=0,"n/a",((INDEX(Historical!$C$7:$C$1062,MATCH(B311,Historical!$B$7:$B$1062,0))/INDEX(Historical!$F$7:$F$1062,MATCH(B311,Historical!$B$7:$B$1062,0)))^(1/3)-1)*100)</f>
        <v>4.5515917149420382</v>
      </c>
      <c r="U311" s="105">
        <f>IF(INDEX(Historical!$H$7:$H$1062,MATCH(B311,Historical!$B$7:$B$1062,0))=0,"n/a",((INDEX(Historical!$C$7:$C$1062,MATCH(B311,Historical!$B$7:$B$1062,0))/INDEX(Historical!$H$7:$H$1062,MATCH(B311,Historical!$B$7:$B$1062,0)))^(1/5)-1)*100)</f>
        <v>10.350921459993479</v>
      </c>
      <c r="V311" s="105">
        <f>IF(INDEX(Historical!$M$7:$M$1062,MATCH(B311,Historical!$B$7:$B$1062,0))=0,"n/a",((INDEX(Historical!$C$7:$C$1062,MATCH(B311,Historical!$B$7:$B$1062,0))/INDEX(Historical!$M$7:$M$1062,MATCH(B311,Historical!$B$7:$B$1062,0)))^(1/10)-1)*100)</f>
        <v>-5.2910370601861656</v>
      </c>
      <c r="W311" s="106" t="str">
        <f>IF(OR(U311&lt;=0,U311="n/a",V311&lt;=0,V311="n/a"),"n/a",U311/V311)</f>
        <v>n/a</v>
      </c>
      <c r="X311" s="107">
        <f>IF(OR(AJ311&lt;=0,AJ311="n/a",U311&lt;=0,U311="n/a"),"n/a",U311/AJ311)</f>
        <v>4.7214895132935635E-2</v>
      </c>
      <c r="Y311" s="162"/>
      <c r="Z311" s="101">
        <f>IF(OR(AC311&lt;0.01,AC311="n/a"),"n/a",M311/AC311*100)</f>
        <v>46.012269938650306</v>
      </c>
      <c r="AA311" s="109">
        <f>IF(OR(AC311&lt;0.01,AC311="n/a"),"n/a",I311/AC311)</f>
        <v>15.055214723926381</v>
      </c>
      <c r="AB311" s="71">
        <v>12</v>
      </c>
      <c r="AC311" s="100">
        <v>1.63</v>
      </c>
      <c r="AD311" s="100">
        <v>22.2</v>
      </c>
      <c r="AE311" s="100">
        <v>0.61</v>
      </c>
      <c r="AF311" s="100">
        <v>0.85</v>
      </c>
      <c r="AG311" s="100">
        <v>6.3</v>
      </c>
      <c r="AH311" s="100">
        <v>-78.83</v>
      </c>
      <c r="AI311" s="100">
        <v>223.89000000000001</v>
      </c>
      <c r="AJ311" s="100">
        <v>219.23</v>
      </c>
      <c r="AK311" s="100">
        <v>0.57999999999999996</v>
      </c>
      <c r="AL311" s="100">
        <v>2580</v>
      </c>
      <c r="AM311" s="100">
        <v>1.0900000000000001</v>
      </c>
      <c r="AN311" s="100">
        <v>0.72</v>
      </c>
      <c r="AO311" s="110">
        <f>IF(U311="n/a","n/a",IF(AA311&lt;0,"n/a",IF(AA311="n/a","n/a",J311+U311-AA311)))</f>
        <v>-1.6480585451064957</v>
      </c>
      <c r="AP311" s="111">
        <f>IF(U311="n/a","n/a",J311+U311)</f>
        <v>13.407156178819886</v>
      </c>
      <c r="AQ311" s="112">
        <f>IF(OR(AC311&lt;0.01,AC311="n/a",AF311="n/a"),"n/a",(I311/SQRT(22.5*AC311*(I311/AF311))-1)*100)</f>
        <v>-24.584314878321312</v>
      </c>
      <c r="AR311" s="101">
        <f>INDEX(Historical!$C$7:$C$1063,MATCH(B311,Historical!$B$7:$B$1063,0))*IF(AH311="n/a",1.03,IF(AH311&lt;0,1.01,IF(AH311&gt;10,1.1,(1+AH311/100))))</f>
        <v>0.72719999999999996</v>
      </c>
      <c r="AS311" s="109">
        <f>IF($AI311="n/a",1.03*AR311,IF($AI311&lt;0,1.01*AR311,IF($AI311&gt;10,1.1*AR311,(1+$AI311/100)*AR311)))</f>
        <v>0.79991999999999996</v>
      </c>
      <c r="AT311" s="109">
        <f>IF($AK311="n/a",1.03*AS311,IF($AK311&lt;0,1.01*AS311,IF($AK311&gt;10,1.1*AS311,(1+$AK311/100)*AS311)))</f>
        <v>0.80455953599999996</v>
      </c>
      <c r="AU311" s="109">
        <f>IF($AK311="n/a",1.03*AT311,IF($AK311&lt;0,1.01*AT311,IF($AK311&gt;10,1.1*AT311,(1+$AK311/100)*AT311)))</f>
        <v>0.80922598130879997</v>
      </c>
      <c r="AV311" s="109">
        <f>IF($AK311="n/a",1.03*AU311,IF($AK311&lt;0,1.01*AU311,IF($AK311&gt;10,1.1*AU311,(1+$AK311/100)*AU311)))</f>
        <v>0.81391949200039104</v>
      </c>
      <c r="AW311" s="109">
        <f>SUM(AR311:AV311)</f>
        <v>3.9548250093091912</v>
      </c>
      <c r="AX311" s="113">
        <f>AW311/I311*100</f>
        <v>16.115831333778285</v>
      </c>
      <c r="AY311" s="100">
        <v>1.28</v>
      </c>
      <c r="AZ311" s="100">
        <v>43.59</v>
      </c>
      <c r="BA311" s="100">
        <v>-21.47</v>
      </c>
      <c r="BB311" s="100">
        <v>-2.4699999999999998</v>
      </c>
      <c r="BC311" s="100">
        <v>7.1499999999999995</v>
      </c>
      <c r="BE311" s="12">
        <v>2021</v>
      </c>
      <c r="BF311" s="12">
        <f>IF(BE311&gt;2020,0,IF(BE311&gt;2008,1,IF(BE311&gt;2001,2,IF(BE311&gt;1990,3,IF(BE311&gt;1980,4,IF(BE311&gt;1973,5,IF(BE311&gt;1970,6,IF(BE311&gt;1960,7,IF(BE311&gt;1958,8,IF(BE311&gt;1953,9,10))))))))))</f>
        <v>0</v>
      </c>
      <c r="BG311" s="100">
        <v>2.1</v>
      </c>
      <c r="BH311" s="55" t="s">
        <v>121</v>
      </c>
      <c r="BI311" s="55" t="s">
        <v>122</v>
      </c>
    </row>
    <row r="312" spans="1:61" ht="11.25" customHeight="1" x14ac:dyDescent="0.2">
      <c r="A312" s="55" t="s">
        <v>916</v>
      </c>
      <c r="B312" s="55" t="s">
        <v>917</v>
      </c>
      <c r="C312" s="156" t="s">
        <v>134</v>
      </c>
      <c r="D312" s="98" t="s">
        <v>157</v>
      </c>
      <c r="E312" s="157">
        <v>16</v>
      </c>
      <c r="F312" s="2">
        <v>309</v>
      </c>
      <c r="G312" s="2" t="s">
        <v>146</v>
      </c>
      <c r="H312" s="2" t="s">
        <v>146</v>
      </c>
      <c r="I312" s="100">
        <v>31.07</v>
      </c>
      <c r="J312" s="101">
        <f>(M312/I312)*100</f>
        <v>2.9610556807209529</v>
      </c>
      <c r="K312" s="104">
        <v>0.23</v>
      </c>
      <c r="L312" s="71">
        <v>4</v>
      </c>
      <c r="M312" s="28">
        <f>K312*L312</f>
        <v>0.92</v>
      </c>
      <c r="N312" s="103" t="s">
        <v>482</v>
      </c>
      <c r="O312" s="104">
        <v>0.21</v>
      </c>
      <c r="P312" s="158">
        <v>46246</v>
      </c>
      <c r="Q312" s="158">
        <v>46267</v>
      </c>
      <c r="R312" s="28">
        <f>(K312-O312)/O312*100</f>
        <v>9.5238095238095326</v>
      </c>
      <c r="S312" s="105">
        <f>IF(INDEX(Historical!$D$7:$D1346,MATCH(B312,Historical!$B$7:$B$1062,0))=0,"n/a",(INDEX(Historical!$C$7:$C$1062,MATCH(B312,Historical!$B$7:$B$1062,0))/INDEX(Historical!$D$7:$D$1062,MATCH(B312,Historical!$B$7:$B$1062,0))-1)*100)</f>
        <v>7.3333333333333472</v>
      </c>
      <c r="T312" s="105">
        <f>IF(INDEX(Historical!$F$7:$F$1062,MATCH(B312,Historical!$B$7:$B$1062,0))=0,"n/a",((INDEX(Historical!$C$7:$C$1062,MATCH(B312,Historical!$B$7:$B$1062,0))/INDEX(Historical!$F$7:$F$1062,MATCH(B312,Historical!$B$7:$B$1062,0)))^(1/3)-1)*100)</f>
        <v>6.8441253727991036</v>
      </c>
      <c r="U312" s="105">
        <f>IF(INDEX(Historical!$H$7:$H$1062,MATCH(B312,Historical!$B$7:$B$1062,0))=0,"n/a",((INDEX(Historical!$C$7:$C$1062,MATCH(B312,Historical!$B$7:$B$1062,0))/INDEX(Historical!$H$7:$H$1062,MATCH(B312,Historical!$B$7:$B$1062,0)))^(1/5)-1)*100)</f>
        <v>8.718637781689953</v>
      </c>
      <c r="V312" s="105">
        <f>IF(INDEX(Historical!$M$7:$M$1062,MATCH(B312,Historical!$B$7:$B$1062,0))=0,"n/a",((INDEX(Historical!$C$7:$C$1062,MATCH(B312,Historical!$B$7:$B$1062,0))/INDEX(Historical!$M$7:$M$1062,MATCH(B312,Historical!$B$7:$B$1062,0)))^(1/10)-1)*100)</f>
        <v>11.338744226372622</v>
      </c>
      <c r="W312" s="106">
        <f>IF(OR(U312&lt;=0,U312="n/a",V312&lt;=0,V312="n/a"),"n/a",U312/V312)</f>
        <v>0.7689244600307148</v>
      </c>
      <c r="X312" s="107">
        <f>IF(OR(AJ312&lt;=0,AJ312="n/a",U312&lt;=0,U312="n/a"),"n/a",U312/AJ312)</f>
        <v>0.66301427997642226</v>
      </c>
      <c r="Y312" s="165"/>
      <c r="Z312" s="101">
        <f>IF(OR(AC312&lt;0.01,AC312="n/a"),"n/a",M312/AC312*100)</f>
        <v>38.016528925619838</v>
      </c>
      <c r="AA312" s="109">
        <f>IF(OR(AC312&lt;0.01,AC312="n/a"),"n/a",I312/AC312)</f>
        <v>12.838842975206612</v>
      </c>
      <c r="AB312" s="71">
        <v>12</v>
      </c>
      <c r="AC312" s="100">
        <v>2.42</v>
      </c>
      <c r="AD312" s="100">
        <v>2.5499999999999998</v>
      </c>
      <c r="AE312" s="100">
        <v>4.2</v>
      </c>
      <c r="AF312" s="100">
        <v>1.37</v>
      </c>
      <c r="AG312" s="100">
        <v>11.110000000000001</v>
      </c>
      <c r="AH312" s="100">
        <v>6.61</v>
      </c>
      <c r="AI312" s="100">
        <v>4.0199999999999996</v>
      </c>
      <c r="AJ312" s="100">
        <v>13.15</v>
      </c>
      <c r="AK312" s="100">
        <v>4.67</v>
      </c>
      <c r="AL312" s="100">
        <v>6260</v>
      </c>
      <c r="AM312" s="100">
        <v>6.370000000000001</v>
      </c>
      <c r="AN312" s="100">
        <v>0.2</v>
      </c>
      <c r="AO312" s="110">
        <f>IF(U312="n/a","n/a",IF(AA312&lt;0,"n/a",IF(AA312="n/a","n/a",J312+U312-AA312)))</f>
        <v>-1.1591495127957057</v>
      </c>
      <c r="AP312" s="111">
        <f>IF(U312="n/a","n/a",J312+U312)</f>
        <v>11.679693462410906</v>
      </c>
      <c r="AQ312" s="112">
        <f>IF(OR(AC312&lt;0.01,AC312="n/a",AF312="n/a"),"n/a",(I312/SQRT(22.5*AC312*(I312/AF312))-1)*100)</f>
        <v>-11.583775053486534</v>
      </c>
      <c r="AR312" s="101">
        <f>INDEX(Historical!$C$7:$C$1063,MATCH(B312,Historical!$B$7:$B$1063,0))*IF(AH312="n/a",1.03,IF(AH312&lt;0,1.01,IF(AH312&gt;10,1.1,(1+AH312/100))))</f>
        <v>0.8582105000000001</v>
      </c>
      <c r="AS312" s="109">
        <f>IF($AI312="n/a",1.03*AR312,IF($AI312&lt;0,1.01*AR312,IF($AI312&gt;10,1.1*AR312,(1+$AI312/100)*AR312)))</f>
        <v>0.8927105621000001</v>
      </c>
      <c r="AT312" s="109">
        <f>IF($AK312="n/a",1.03*AS312,IF($AK312&lt;0,1.01*AS312,IF($AK312&gt;10,1.1*AS312,(1+$AK312/100)*AS312)))</f>
        <v>0.9344001453500701</v>
      </c>
      <c r="AU312" s="109">
        <f>IF($AK312="n/a",1.03*AT312,IF($AK312&lt;0,1.01*AT312,IF($AK312&gt;10,1.1*AT312,(1+$AK312/100)*AT312)))</f>
        <v>0.97803663213791836</v>
      </c>
      <c r="AV312" s="109">
        <f>IF($AK312="n/a",1.03*AU312,IF($AK312&lt;0,1.01*AU312,IF($AK312&gt;10,1.1*AU312,(1+$AK312/100)*AU312)))</f>
        <v>1.0237109428587592</v>
      </c>
      <c r="AW312" s="109">
        <f>SUM(AR312:AV312)</f>
        <v>4.6870687824467483</v>
      </c>
      <c r="AX312" s="113">
        <f>AW312/I312*100</f>
        <v>15.085512656732373</v>
      </c>
      <c r="AY312" s="100">
        <v>0.67</v>
      </c>
      <c r="AZ312" s="100">
        <v>21.84</v>
      </c>
      <c r="BA312" s="100">
        <v>-1.9900000000000002</v>
      </c>
      <c r="BB312" s="100">
        <v>8.81</v>
      </c>
      <c r="BC312" s="100">
        <v>11.27</v>
      </c>
      <c r="BE312" s="12">
        <v>2011</v>
      </c>
      <c r="BF312" s="12">
        <f>IF(BE312&gt;2020,0,IF(BE312&gt;2008,1,IF(BE312&gt;2001,2,IF(BE312&gt;1990,3,IF(BE312&gt;1980,4,IF(BE312&gt;1973,5,IF(BE312&gt;1970,6,IF(BE312&gt;1960,7,IF(BE312&gt;1958,8,IF(BE312&gt;1953,9,10))))))))))</f>
        <v>1</v>
      </c>
      <c r="BG312" s="100">
        <v>2.0099999999999998</v>
      </c>
      <c r="BH312" t="s">
        <v>121</v>
      </c>
      <c r="BI312" t="s">
        <v>122</v>
      </c>
    </row>
    <row r="313" spans="1:61" ht="11.25" customHeight="1" x14ac:dyDescent="0.2">
      <c r="A313" s="55" t="s">
        <v>920</v>
      </c>
      <c r="B313" s="55" t="s">
        <v>921</v>
      </c>
      <c r="C313" s="156" t="s">
        <v>134</v>
      </c>
      <c r="D313" s="98" t="s">
        <v>157</v>
      </c>
      <c r="E313" s="157">
        <v>21</v>
      </c>
      <c r="F313" s="2">
        <v>199</v>
      </c>
      <c r="G313" s="2" t="s">
        <v>146</v>
      </c>
      <c r="H313" s="2" t="s">
        <v>146</v>
      </c>
      <c r="I313" s="100">
        <v>140.5</v>
      </c>
      <c r="J313" s="101">
        <f>(M313/I313)*100</f>
        <v>2.1352313167259789</v>
      </c>
      <c r="K313" s="104">
        <v>0.75</v>
      </c>
      <c r="L313" s="71">
        <v>4</v>
      </c>
      <c r="M313" s="28">
        <f>K313*L313</f>
        <v>3</v>
      </c>
      <c r="N313" s="103" t="s">
        <v>696</v>
      </c>
      <c r="O313" s="104">
        <v>0.71</v>
      </c>
      <c r="P313" s="158">
        <v>45975</v>
      </c>
      <c r="Q313" s="158">
        <v>45989</v>
      </c>
      <c r="R313" s="28">
        <f>(K313-O313)/O313*100</f>
        <v>5.6338028169014134</v>
      </c>
      <c r="S313" s="105">
        <f>IF(INDEX(Historical!$D$7:$D1348,MATCH(B313,Historical!$B$7:$B$1062,0))=0,"n/a",(INDEX(Historical!$C$7:$C$1062,MATCH(B313,Historical!$B$7:$B$1062,0))/INDEX(Historical!$D$7:$D$1062,MATCH(B313,Historical!$B$7:$B$1062,0))-1)*100)</f>
        <v>4.7272727272727133</v>
      </c>
      <c r="T313" s="105">
        <f>IF(INDEX(Historical!$F$7:$F$1062,MATCH(B313,Historical!$B$7:$B$1062,0))=0,"n/a",((INDEX(Historical!$C$7:$C$1062,MATCH(B313,Historical!$B$7:$B$1062,0))/INDEX(Historical!$F$7:$F$1062,MATCH(B313,Historical!$B$7:$B$1062,0)))^(1/3)-1)*100)</f>
        <v>4.690254465917798</v>
      </c>
      <c r="U313" s="105">
        <f>IF(INDEX(Historical!$H$7:$H$1062,MATCH(B313,Historical!$B$7:$B$1062,0))=0,"n/a",((INDEX(Historical!$C$7:$C$1062,MATCH(B313,Historical!$B$7:$B$1062,0))/INDEX(Historical!$H$7:$H$1062,MATCH(B313,Historical!$B$7:$B$1062,0)))^(1/5)-1)*100)</f>
        <v>9.1379793477641904</v>
      </c>
      <c r="V313" s="105">
        <f>IF(INDEX(Historical!$M$7:$M$1062,MATCH(B313,Historical!$B$7:$B$1062,0))=0,"n/a",((INDEX(Historical!$C$7:$C$1062,MATCH(B313,Historical!$B$7:$B$1062,0))/INDEX(Historical!$M$7:$M$1062,MATCH(B313,Historical!$B$7:$B$1062,0)))^(1/10)-1)*100)</f>
        <v>10.30542524220699</v>
      </c>
      <c r="W313" s="106">
        <f>IF(OR(U313&lt;=0,U313="n/a",V313&lt;=0,V313="n/a"),"n/a",U313/V313)</f>
        <v>0.88671540795217285</v>
      </c>
      <c r="X313" s="107" t="str">
        <f>IF(OR(AJ313&lt;=0,AJ313="n/a",U313&lt;=0,U313="n/a"),"n/a",U313/AJ313)</f>
        <v>n/a</v>
      </c>
      <c r="Y313" s="164"/>
      <c r="Z313" s="101" t="str">
        <f>IF(OR(AC313&lt;0.01,AC313="n/a"),"n/a",M313/AC313*100)</f>
        <v>n/a</v>
      </c>
      <c r="AA313" s="109" t="str">
        <f>IF(OR(AC313&lt;0.01,AC313="n/a"),"n/a",I313/AC313)</f>
        <v>n/a</v>
      </c>
      <c r="AB313" s="71">
        <v>12</v>
      </c>
      <c r="AC313" s="100" t="s">
        <v>142</v>
      </c>
      <c r="AD313" s="100" t="s">
        <v>142</v>
      </c>
      <c r="AE313" s="100" t="s">
        <v>142</v>
      </c>
      <c r="AF313" s="100" t="s">
        <v>142</v>
      </c>
      <c r="AG313" s="100" t="s">
        <v>142</v>
      </c>
      <c r="AH313" s="100" t="s">
        <v>142</v>
      </c>
      <c r="AI313" s="100" t="s">
        <v>142</v>
      </c>
      <c r="AJ313" s="100" t="s">
        <v>142</v>
      </c>
      <c r="AK313" s="100" t="s">
        <v>142</v>
      </c>
      <c r="AL313" s="100" t="s">
        <v>142</v>
      </c>
      <c r="AM313" s="100" t="s">
        <v>142</v>
      </c>
      <c r="AN313" s="100" t="s">
        <v>142</v>
      </c>
      <c r="AO313" s="110" t="str">
        <f>IF(U313="n/a","n/a",IF(AA313&lt;0,"n/a",IF(AA313="n/a","n/a",J313+U313-AA313)))</f>
        <v>n/a</v>
      </c>
      <c r="AP313" s="111">
        <f>IF(U313="n/a","n/a",J313+U313)</f>
        <v>11.273210664490168</v>
      </c>
      <c r="AQ313" s="112" t="str">
        <f>IF(OR(AC313&lt;0.01,AC313="n/a",AF313="n/a"),"n/a",(I313/SQRT(22.5*AC313*(I313/AF313))-1)*100)</f>
        <v>n/a</v>
      </c>
      <c r="AR313" s="101">
        <f>INDEX(Historical!$C$7:$C$1063,MATCH(B313,Historical!$B$7:$B$1063,0))*IF(AH313="n/a",1.03,IF(AH313&lt;0,1.01,IF(AH313&gt;10,1.1,(1+AH313/100))))</f>
        <v>2.9664000000000001</v>
      </c>
      <c r="AS313" s="109">
        <f>IF($AI313="n/a",1.03*AR313,IF($AI313&lt;0,1.01*AR313,IF($AI313&gt;10,1.1*AR313,(1+$AI313/100)*AR313)))</f>
        <v>3.0553920000000003</v>
      </c>
      <c r="AT313" s="109">
        <f>IF($AK313="n/a",1.03*AS313,IF($AK313&lt;0,1.01*AS313,IF($AK313&gt;10,1.1*AS313,(1+$AK313/100)*AS313)))</f>
        <v>3.1470537600000004</v>
      </c>
      <c r="AU313" s="109">
        <f>IF($AK313="n/a",1.03*AT313,IF($AK313&lt;0,1.01*AT313,IF($AK313&gt;10,1.1*AT313,(1+$AK313/100)*AT313)))</f>
        <v>3.2414653728000005</v>
      </c>
      <c r="AV313" s="109">
        <f>IF($AK313="n/a",1.03*AU313,IF($AK313&lt;0,1.01*AU313,IF($AK313&gt;10,1.1*AU313,(1+$AK313/100)*AU313)))</f>
        <v>3.3387093339840006</v>
      </c>
      <c r="AW313" s="109">
        <f>SUM(AR313:AV313)</f>
        <v>15.749020466784001</v>
      </c>
      <c r="AX313" s="113">
        <f>AW313/I313*100</f>
        <v>11.209267236145196</v>
      </c>
      <c r="AY313" s="100" t="s">
        <v>142</v>
      </c>
      <c r="AZ313" s="100" t="s">
        <v>142</v>
      </c>
      <c r="BA313" s="100" t="s">
        <v>142</v>
      </c>
      <c r="BB313" s="100" t="s">
        <v>142</v>
      </c>
      <c r="BC313" s="100" t="s">
        <v>142</v>
      </c>
      <c r="BD313" s="20" t="s">
        <v>108</v>
      </c>
      <c r="BE313" s="12">
        <v>2005</v>
      </c>
      <c r="BF313" s="12">
        <f>IF(BE313&gt;2020,0,IF(BE313&gt;2008,1,IF(BE313&gt;2001,2,IF(BE313&gt;1990,3,IF(BE313&gt;1980,4,IF(BE313&gt;1973,5,IF(BE313&gt;1970,6,IF(BE313&gt;1960,7,IF(BE313&gt;1958,8,IF(BE313&gt;1953,9,10))))))))))</f>
        <v>2</v>
      </c>
      <c r="BG313" s="100" t="s">
        <v>142</v>
      </c>
      <c r="BH313" t="s">
        <v>121</v>
      </c>
      <c r="BI313" t="s">
        <v>122</v>
      </c>
    </row>
    <row r="314" spans="1:61" ht="11.25" customHeight="1" x14ac:dyDescent="0.2">
      <c r="A314" s="123" t="s">
        <v>922</v>
      </c>
      <c r="B314" s="55" t="s">
        <v>923</v>
      </c>
      <c r="C314" s="156" t="s">
        <v>198</v>
      </c>
      <c r="D314" s="98" t="s">
        <v>549</v>
      </c>
      <c r="E314" s="157">
        <v>16</v>
      </c>
      <c r="F314" s="2">
        <v>272</v>
      </c>
      <c r="G314" s="2" t="s">
        <v>146</v>
      </c>
      <c r="H314" s="2" t="s">
        <v>146</v>
      </c>
      <c r="I314" s="100">
        <v>27.27</v>
      </c>
      <c r="J314" s="101">
        <f>(M314/I314)*100</f>
        <v>4.4004400440043998</v>
      </c>
      <c r="K314" s="104">
        <v>0.3</v>
      </c>
      <c r="L314" s="71">
        <v>4</v>
      </c>
      <c r="M314" s="28">
        <f>K314*L314</f>
        <v>1.2</v>
      </c>
      <c r="N314" s="103" t="s">
        <v>361</v>
      </c>
      <c r="O314" s="104">
        <v>0.28939999999999999</v>
      </c>
      <c r="P314" s="158">
        <v>46002</v>
      </c>
      <c r="Q314" s="158">
        <v>46024</v>
      </c>
      <c r="R314" s="28">
        <f>(K314-O314)/O314*100</f>
        <v>3.6627505183137523</v>
      </c>
      <c r="S314" s="105">
        <f>IF(INDEX(Historical!$D$7:$D1349,MATCH(B314,Historical!$B$7:$B$1062,0))=0,"n/a",(INDEX(Historical!$C$7:$C$1062,MATCH(B314,Historical!$B$7:$B$1062,0))/INDEX(Historical!$D$7:$D$1062,MATCH(B314,Historical!$B$7:$B$1062,0))-1)*100)</f>
        <v>5.00725689404935</v>
      </c>
      <c r="T314" s="105">
        <f>IF(INDEX(Historical!$F$7:$F$1062,MATCH(B314,Historical!$B$7:$B$1062,0))=0,"n/a",((INDEX(Historical!$C$7:$C$1062,MATCH(B314,Historical!$B$7:$B$1062,0))/INDEX(Historical!$F$7:$F$1062,MATCH(B314,Historical!$B$7:$B$1062,0)))^(1/3)-1)*100)</f>
        <v>4.9992441366600637</v>
      </c>
      <c r="U314" s="105">
        <f>IF(INDEX(Historical!$H$7:$H$1062,MATCH(B314,Historical!$B$7:$B$1062,0))=0,"n/a",((INDEX(Historical!$C$7:$C$1062,MATCH(B314,Historical!$B$7:$B$1062,0))/INDEX(Historical!$H$7:$H$1062,MATCH(B314,Historical!$B$7:$B$1062,0)))^(1/5)-1)*100)</f>
        <v>10.432912085017465</v>
      </c>
      <c r="V314" s="105">
        <f>IF(INDEX(Historical!$M$7:$M$1062,MATCH(B314,Historical!$B$7:$B$1062,0))=0,"n/a",((INDEX(Historical!$C$7:$C$1062,MATCH(B314,Historical!$B$7:$B$1062,0))/INDEX(Historical!$M$7:$M$1062,MATCH(B314,Historical!$B$7:$B$1062,0)))^(1/10)-1)*100)</f>
        <v>13.305349875954885</v>
      </c>
      <c r="W314" s="106">
        <f>IF(OR(U314&lt;=0,U314="n/a",V314&lt;=0,V314="n/a"),"n/a",U314/V314)</f>
        <v>0.78411407308210501</v>
      </c>
      <c r="X314" s="107">
        <f>IF(OR(AJ314&lt;=0,AJ314="n/a",U314&lt;=0,U314="n/a"),"n/a",U314/AJ314)</f>
        <v>1.8018846433536209</v>
      </c>
      <c r="Y314" s="159"/>
      <c r="Z314" s="101">
        <f>IF(OR(AC314&lt;0.01,AC314="n/a"),"n/a",M314/AC314*100)</f>
        <v>44.280442804428041</v>
      </c>
      <c r="AA314" s="109">
        <f>IF(OR(AC314&lt;0.01,AC314="n/a"),"n/a",I314/AC314)</f>
        <v>10.062730627306273</v>
      </c>
      <c r="AB314" s="71">
        <v>10</v>
      </c>
      <c r="AC314" s="100">
        <v>2.71</v>
      </c>
      <c r="AD314" s="100">
        <v>4.42</v>
      </c>
      <c r="AE314" s="100">
        <v>0.43</v>
      </c>
      <c r="AF314" s="100" t="s">
        <v>142</v>
      </c>
      <c r="AG314" s="100" t="s">
        <v>142</v>
      </c>
      <c r="AH314" s="100">
        <v>-3.0700000000000003</v>
      </c>
      <c r="AI314" s="100">
        <v>0.03</v>
      </c>
      <c r="AJ314" s="100">
        <v>5.79</v>
      </c>
      <c r="AK314" s="100">
        <v>2.04</v>
      </c>
      <c r="AL314" s="100">
        <v>24940</v>
      </c>
      <c r="AM314" s="100">
        <v>0.26</v>
      </c>
      <c r="AN314" s="100" t="s">
        <v>142</v>
      </c>
      <c r="AO314" s="110">
        <f>IF(U314="n/a","n/a",IF(AA314&lt;0,"n/a",IF(AA314="n/a","n/a",J314+U314-AA314)))</f>
        <v>4.770621501715592</v>
      </c>
      <c r="AP314" s="111">
        <f>IF(U314="n/a","n/a",J314+U314)</f>
        <v>14.833352129021865</v>
      </c>
      <c r="AQ314" s="112" t="str">
        <f>IF(OR(AC314&lt;0.01,AC314="n/a",AF314="n/a"),"n/a",(I314/SQRT(22.5*AC314*(I314/AF314))-1)*100)</f>
        <v>n/a</v>
      </c>
      <c r="AR314" s="101">
        <f>INDEX(Historical!$C$7:$C$1063,MATCH(B314,Historical!$B$7:$B$1063,0))*IF(AH314="n/a",1.03,IF(AH314&lt;0,1.01,IF(AH314&gt;10,1.1,(1+AH314/100))))</f>
        <v>1.169176</v>
      </c>
      <c r="AS314" s="109">
        <f>IF($AI314="n/a",1.03*AR314,IF($AI314&lt;0,1.01*AR314,IF($AI314&gt;10,1.1*AR314,(1+$AI314/100)*AR314)))</f>
        <v>1.1695267528</v>
      </c>
      <c r="AT314" s="109">
        <f>IF($AK314="n/a",1.03*AS314,IF($AK314&lt;0,1.01*AS314,IF($AK314&gt;10,1.1*AS314,(1+$AK314/100)*AS314)))</f>
        <v>1.1933850985571199</v>
      </c>
      <c r="AU314" s="109">
        <f>IF($AK314="n/a",1.03*AT314,IF($AK314&lt;0,1.01*AT314,IF($AK314&gt;10,1.1*AT314,(1+$AK314/100)*AT314)))</f>
        <v>1.2177301545676851</v>
      </c>
      <c r="AV314" s="109">
        <f>IF($AK314="n/a",1.03*AU314,IF($AK314&lt;0,1.01*AU314,IF($AK314&gt;10,1.1*AU314,(1+$AK314/100)*AU314)))</f>
        <v>1.2425718497208658</v>
      </c>
      <c r="AW314" s="109">
        <f>SUM(AR314:AV314)</f>
        <v>5.9923898556456709</v>
      </c>
      <c r="AX314" s="113">
        <f>AW314/I314*100</f>
        <v>21.974293566724132</v>
      </c>
      <c r="AY314" s="100">
        <v>1.18</v>
      </c>
      <c r="AZ314" s="100">
        <v>55.300000000000004</v>
      </c>
      <c r="BA314" s="100">
        <v>-8.0299999999999994</v>
      </c>
      <c r="BB314" s="100">
        <v>10.71</v>
      </c>
      <c r="BC314" s="100">
        <v>21.34</v>
      </c>
      <c r="BE314" s="12">
        <v>2011</v>
      </c>
      <c r="BF314" s="12">
        <f>IF(BE314&gt;2020,0,IF(BE314&gt;2008,1,IF(BE314&gt;2001,2,IF(BE314&gt;1990,3,IF(BE314&gt;1980,4,IF(BE314&gt;1973,5,IF(BE314&gt;1970,6,IF(BE314&gt;1960,7,IF(BE314&gt;1958,8,IF(BE314&gt;1953,9,10))))))))))</f>
        <v>1</v>
      </c>
      <c r="BG314" s="100">
        <v>6.25</v>
      </c>
      <c r="BH314" t="s">
        <v>121</v>
      </c>
      <c r="BI314" t="s">
        <v>122</v>
      </c>
    </row>
    <row r="315" spans="1:61" ht="11.25" customHeight="1" x14ac:dyDescent="0.2">
      <c r="A315" s="116" t="s">
        <v>924</v>
      </c>
      <c r="B315" s="55" t="s">
        <v>925</v>
      </c>
      <c r="C315" s="156" t="s">
        <v>335</v>
      </c>
      <c r="D315" s="98" t="s">
        <v>926</v>
      </c>
      <c r="E315" s="157">
        <v>10</v>
      </c>
      <c r="F315" s="2">
        <v>502</v>
      </c>
      <c r="G315" s="2" t="s">
        <v>146</v>
      </c>
      <c r="H315" s="2" t="s">
        <v>146</v>
      </c>
      <c r="I315" s="100">
        <v>44.03</v>
      </c>
      <c r="J315" s="101">
        <f>(M315/I315)*100</f>
        <v>3.8155802861685211</v>
      </c>
      <c r="K315" s="104">
        <v>0.42</v>
      </c>
      <c r="L315" s="71">
        <v>4</v>
      </c>
      <c r="M315" s="28">
        <f>K315*L315</f>
        <v>1.68</v>
      </c>
      <c r="N315" s="103" t="s">
        <v>320</v>
      </c>
      <c r="O315" s="104">
        <v>0.375</v>
      </c>
      <c r="P315" s="158">
        <v>45904</v>
      </c>
      <c r="Q315" s="158">
        <v>45936</v>
      </c>
      <c r="R315" s="28">
        <f>(K315-O315)/O315*100</f>
        <v>11.999999999999995</v>
      </c>
      <c r="S315" s="105">
        <f>IF(INDEX(Historical!$D$7:$D1350,MATCH(B315,Historical!$B$7:$B$1062,0))=0,"n/a",(INDEX(Historical!$C$7:$C$1062,MATCH(B315,Historical!$B$7:$B$1062,0))/INDEX(Historical!$D$7:$D$1062,MATCH(B315,Historical!$B$7:$B$1062,0))-1)*100)</f>
        <v>15.730337078651679</v>
      </c>
      <c r="T315" s="105">
        <f>IF(INDEX(Historical!$F$7:$F$1062,MATCH(B315,Historical!$B$7:$B$1062,0))=0,"n/a",((INDEX(Historical!$C$7:$C$1062,MATCH(B315,Historical!$B$7:$B$1062,0))/INDEX(Historical!$F$7:$F$1062,MATCH(B315,Historical!$B$7:$B$1062,0)))^(1/3)-1)*100)</f>
        <v>11.989833647409576</v>
      </c>
      <c r="U315" s="105">
        <f>IF(INDEX(Historical!$H$7:$H$1062,MATCH(B315,Historical!$B$7:$B$1062,0))=0,"n/a",((INDEX(Historical!$C$7:$C$1062,MATCH(B315,Historical!$B$7:$B$1062,0))/INDEX(Historical!$H$7:$H$1062,MATCH(B315,Historical!$B$7:$B$1062,0)))^(1/5)-1)*100)</f>
        <v>8.2378180729709261</v>
      </c>
      <c r="V315" s="105">
        <f>IF(INDEX(Historical!$M$7:$M$1062,MATCH(B315,Historical!$B$7:$B$1062,0))=0,"n/a",((INDEX(Historical!$C$7:$C$1062,MATCH(B315,Historical!$B$7:$B$1062,0))/INDEX(Historical!$M$7:$M$1062,MATCH(B315,Historical!$B$7:$B$1062,0)))^(1/10)-1)*100)</f>
        <v>6.8030978460391855</v>
      </c>
      <c r="W315" s="106">
        <f>IF(OR(U315&lt;=0,U315="n/a",V315&lt;=0,V315="n/a"),"n/a",U315/V315)</f>
        <v>1.2108921934390589</v>
      </c>
      <c r="X315" s="107" t="str">
        <f>IF(OR(AJ315&lt;=0,AJ315="n/a",U315&lt;=0,U315="n/a"),"n/a",U315/AJ315)</f>
        <v>n/a</v>
      </c>
      <c r="Y315" s="165"/>
      <c r="Z315" s="101">
        <f>IF(OR(AC315&lt;0.01,AC315="n/a"),"n/a",M315/AC315*100)</f>
        <v>29.893238434163699</v>
      </c>
      <c r="AA315" s="109">
        <f>IF(OR(AC315&lt;0.01,AC315="n/a"),"n/a",I315/AC315)</f>
        <v>7.8345195729537371</v>
      </c>
      <c r="AB315" s="71">
        <v>4</v>
      </c>
      <c r="AC315" s="100">
        <v>5.62</v>
      </c>
      <c r="AD315" s="100">
        <v>0.48</v>
      </c>
      <c r="AE315" s="100">
        <v>1.43</v>
      </c>
      <c r="AF315" s="100" t="s">
        <v>142</v>
      </c>
      <c r="AG315" s="100">
        <v>673.21</v>
      </c>
      <c r="AH315" s="100">
        <v>10.77</v>
      </c>
      <c r="AI315" s="100">
        <v>13.48</v>
      </c>
      <c r="AJ315" s="100" t="s">
        <v>142</v>
      </c>
      <c r="AK315" s="100">
        <v>15.709999999999999</v>
      </c>
      <c r="AL315" s="100">
        <v>5580</v>
      </c>
      <c r="AM315" s="100">
        <v>1.39</v>
      </c>
      <c r="AN315" s="100" t="s">
        <v>142</v>
      </c>
      <c r="AO315" s="110">
        <f>IF(U315="n/a","n/a",IF(AA315&lt;0,"n/a",IF(AA315="n/a","n/a",J315+U315-AA315)))</f>
        <v>4.2188787861857096</v>
      </c>
      <c r="AP315" s="111">
        <f>IF(U315="n/a","n/a",J315+U315)</f>
        <v>12.053398359139447</v>
      </c>
      <c r="AQ315" s="112" t="str">
        <f>IF(OR(AC315&lt;0.01,AC315="n/a",AF315="n/a"),"n/a",(I315/SQRT(22.5*AC315*(I315/AF315))-1)*100)</f>
        <v>n/a</v>
      </c>
      <c r="AR315" s="101">
        <f>INDEX(Historical!$C$7:$C$1063,MATCH(B315,Historical!$B$7:$B$1063,0))*IF(AH315="n/a",1.03,IF(AH315&lt;0,1.01,IF(AH315&gt;10,1.1,(1+AH315/100))))</f>
        <v>1.6995</v>
      </c>
      <c r="AS315" s="109">
        <f>IF($AI315="n/a",1.03*AR315,IF($AI315&lt;0,1.01*AR315,IF($AI315&gt;10,1.1*AR315,(1+$AI315/100)*AR315)))</f>
        <v>1.8694500000000001</v>
      </c>
      <c r="AT315" s="109">
        <f>IF($AK315="n/a",1.03*AS315,IF($AK315&lt;0,1.01*AS315,IF($AK315&gt;10,1.1*AS315,(1+$AK315/100)*AS315)))</f>
        <v>2.0563950000000002</v>
      </c>
      <c r="AU315" s="109">
        <f>IF($AK315="n/a",1.03*AT315,IF($AK315&lt;0,1.01*AT315,IF($AK315&gt;10,1.1*AT315,(1+$AK315/100)*AT315)))</f>
        <v>2.2620345000000004</v>
      </c>
      <c r="AV315" s="109">
        <f>IF($AK315="n/a",1.03*AU315,IF($AK315&lt;0,1.01*AU315,IF($AK315&gt;10,1.1*AU315,(1+$AK315/100)*AU315)))</f>
        <v>2.4882379500000007</v>
      </c>
      <c r="AW315" s="109">
        <f>SUM(AR315:AV315)</f>
        <v>10.375617450000002</v>
      </c>
      <c r="AX315" s="113">
        <f>AW315/I315*100</f>
        <v>23.564881785146493</v>
      </c>
      <c r="AY315" s="100">
        <v>0.35</v>
      </c>
      <c r="AZ315" s="100">
        <v>56.36</v>
      </c>
      <c r="BA315" s="100">
        <v>-21.3</v>
      </c>
      <c r="BB315" s="100">
        <v>12.690000000000001</v>
      </c>
      <c r="BC315" s="100">
        <v>13.94</v>
      </c>
      <c r="BE315" s="12">
        <v>2016</v>
      </c>
      <c r="BF315" s="12">
        <f>IF(BE315&gt;2020,0,IF(BE315&gt;2008,1,IF(BE315&gt;2001,2,IF(BE315&gt;1990,3,IF(BE315&gt;1980,4,IF(BE315&gt;1973,5,IF(BE315&gt;1970,6,IF(BE315&gt;1960,7,IF(BE315&gt;1958,8,IF(BE315&gt;1953,9,10))))))))))</f>
        <v>1</v>
      </c>
      <c r="BG315" s="100">
        <v>22.18</v>
      </c>
      <c r="BH315" t="s">
        <v>121</v>
      </c>
      <c r="BI315" t="s">
        <v>122</v>
      </c>
    </row>
    <row r="316" spans="1:61" ht="11.25" customHeight="1" x14ac:dyDescent="0.2">
      <c r="A316" s="55" t="s">
        <v>342</v>
      </c>
      <c r="B316" s="55" t="s">
        <v>343</v>
      </c>
      <c r="C316" s="156" t="s">
        <v>125</v>
      </c>
      <c r="D316" s="98" t="s">
        <v>126</v>
      </c>
      <c r="E316" s="157">
        <v>60</v>
      </c>
      <c r="F316" s="2">
        <v>16</v>
      </c>
      <c r="G316" s="2" t="s">
        <v>119</v>
      </c>
      <c r="H316" s="2" t="s">
        <v>119</v>
      </c>
      <c r="I316" s="100">
        <v>25.01</v>
      </c>
      <c r="J316" s="101">
        <f>(M316/I316)*100</f>
        <v>4.6781287485005993</v>
      </c>
      <c r="K316" s="104">
        <v>0.29249999999999998</v>
      </c>
      <c r="L316" s="71">
        <v>4</v>
      </c>
      <c r="M316" s="28">
        <f>K316*L316</f>
        <v>1.17</v>
      </c>
      <c r="N316" s="103" t="s">
        <v>151</v>
      </c>
      <c r="O316" s="104">
        <v>0.28999999999999998</v>
      </c>
      <c r="P316" s="158">
        <v>46034</v>
      </c>
      <c r="Q316" s="158">
        <v>46070</v>
      </c>
      <c r="R316" s="28">
        <f>(K316-O316)/O316*100</f>
        <v>0.86206896551724221</v>
      </c>
      <c r="S316" s="105">
        <f>IF(INDEX(Historical!$D$7:$D1351,MATCH(B316,Historical!$B$7:$B$1062,0))=0,"n/a",(INDEX(Historical!$C$7:$C$1062,MATCH(B316,Historical!$B$7:$B$1062,0))/INDEX(Historical!$D$7:$D$1062,MATCH(B316,Historical!$B$7:$B$1062,0))-1)*100)</f>
        <v>2.6548672566371723</v>
      </c>
      <c r="T316" s="105">
        <f>IF(INDEX(Historical!$F$7:$F$1062,MATCH(B316,Historical!$B$7:$B$1062,0))=0,"n/a",((INDEX(Historical!$C$7:$C$1062,MATCH(B316,Historical!$B$7:$B$1062,0))/INDEX(Historical!$F$7:$F$1062,MATCH(B316,Historical!$B$7:$B$1062,0)))^(1/3)-1)*100)</f>
        <v>3.7070347012313709</v>
      </c>
      <c r="U316" s="105">
        <f>IF(INDEX(Historical!$H$7:$H$1062,MATCH(B316,Historical!$B$7:$B$1062,0))=0,"n/a",((INDEX(Historical!$C$7:$C$1062,MATCH(B316,Historical!$B$7:$B$1062,0))/INDEX(Historical!$H$7:$H$1062,MATCH(B316,Historical!$B$7:$B$1062,0)))^(1/5)-1)*100)</f>
        <v>4.5189427778439706</v>
      </c>
      <c r="V316" s="105">
        <f>IF(INDEX(Historical!$M$7:$M$1062,MATCH(B316,Historical!$B$7:$B$1062,0))=0,"n/a",((INDEX(Historical!$C$7:$C$1062,MATCH(B316,Historical!$B$7:$B$1062,0))/INDEX(Historical!$M$7:$M$1062,MATCH(B316,Historical!$B$7:$B$1062,0)))^(1/10)-1)*100)</f>
        <v>8.7799358808551951</v>
      </c>
      <c r="W316" s="106">
        <f>IF(OR(U316&lt;=0,U316="n/a",V316&lt;=0,V316="n/a"),"n/a",U316/V316)</f>
        <v>0.51468972429486703</v>
      </c>
      <c r="X316" s="107" t="str">
        <f>IF(OR(AJ316&lt;=0,AJ316="n/a",U316&lt;=0,U316="n/a"),"n/a",U316/AJ316)</f>
        <v>n/a</v>
      </c>
      <c r="Y316" s="159"/>
      <c r="Z316" s="101">
        <f>IF(OR(AC316&lt;0.01,AC316="n/a"),"n/a",M316/AC316*100)</f>
        <v>137.64705882352942</v>
      </c>
      <c r="AA316" s="109">
        <f>IF(OR(AC316&lt;0.01,AC316="n/a"),"n/a",I316/AC316)</f>
        <v>29.423529411764708</v>
      </c>
      <c r="AB316" s="71">
        <v>10</v>
      </c>
      <c r="AC316" s="100">
        <v>0.85</v>
      </c>
      <c r="AD316" s="100">
        <v>2.2400000000000002</v>
      </c>
      <c r="AE316" s="100">
        <v>1.1299999999999999</v>
      </c>
      <c r="AF316" s="100">
        <v>1.73</v>
      </c>
      <c r="AG316" s="100">
        <v>5.84</v>
      </c>
      <c r="AH316" s="100">
        <v>8.84</v>
      </c>
      <c r="AI316" s="100">
        <v>5.43</v>
      </c>
      <c r="AJ316" s="100">
        <v>-12.16</v>
      </c>
      <c r="AK316" s="100">
        <v>7.1099999999999994</v>
      </c>
      <c r="AL316" s="100">
        <v>13760</v>
      </c>
      <c r="AM316" s="100">
        <v>47.620000000000005</v>
      </c>
      <c r="AN316" s="100">
        <v>0.36</v>
      </c>
      <c r="AO316" s="110">
        <f>IF(U316="n/a","n/a",IF(AA316&lt;0,"n/a",IF(AA316="n/a","n/a",J316+U316-AA316)))</f>
        <v>-20.226457885420139</v>
      </c>
      <c r="AP316" s="111">
        <f>IF(U316="n/a","n/a",J316+U316)</f>
        <v>9.197071526344569</v>
      </c>
      <c r="AQ316" s="112">
        <f>IF(OR(AC316&lt;0.01,AC316="n/a",AF316="n/a"),"n/a",(I316/SQRT(22.5*AC316*(I316/AF316))-1)*100)</f>
        <v>50.410853453470253</v>
      </c>
      <c r="AR316" s="101">
        <f>INDEX(Historical!$C$7:$C$1063,MATCH(B316,Historical!$B$7:$B$1063,0))*IF(AH316="n/a",1.03,IF(AH316&lt;0,1.01,IF(AH316&gt;10,1.1,(1+AH316/100))))</f>
        <v>1.2625439999999999</v>
      </c>
      <c r="AS316" s="109">
        <f>IF($AI316="n/a",1.03*AR316,IF($AI316&lt;0,1.01*AR316,IF($AI316&gt;10,1.1*AR316,(1+$AI316/100)*AR316)))</f>
        <v>1.3311001391999999</v>
      </c>
      <c r="AT316" s="109">
        <f>IF($AK316="n/a",1.03*AS316,IF($AK316&lt;0,1.01*AS316,IF($AK316&gt;10,1.1*AS316,(1+$AK316/100)*AS316)))</f>
        <v>1.4257413590971197</v>
      </c>
      <c r="AU316" s="109">
        <f>IF($AK316="n/a",1.03*AT316,IF($AK316&lt;0,1.01*AT316,IF($AK316&gt;10,1.1*AT316,(1+$AK316/100)*AT316)))</f>
        <v>1.5271115697289248</v>
      </c>
      <c r="AV316" s="109">
        <f>IF($AK316="n/a",1.03*AU316,IF($AK316&lt;0,1.01*AU316,IF($AK316&gt;10,1.1*AU316,(1+$AK316/100)*AU316)))</f>
        <v>1.6356892023366514</v>
      </c>
      <c r="AW316" s="109">
        <f>SUM(AR316:AV316)</f>
        <v>7.1821862703626964</v>
      </c>
      <c r="AX316" s="113">
        <f>AW316/I316*100</f>
        <v>28.71725817817951</v>
      </c>
      <c r="AY316" s="100">
        <v>0.33</v>
      </c>
      <c r="AZ316" s="100">
        <v>26.950000000000003</v>
      </c>
      <c r="BA316" s="100">
        <v>-14.77</v>
      </c>
      <c r="BB316" s="100">
        <v>2.75</v>
      </c>
      <c r="BC316" s="100">
        <v>7.23</v>
      </c>
      <c r="BE316" s="12">
        <v>1967</v>
      </c>
      <c r="BF316" s="12">
        <f>IF(BE316&gt;2020,0,IF(BE316&gt;2008,1,IF(BE316&gt;2001,2,IF(BE316&gt;1990,3,IF(BE316&gt;1980,4,IF(BE316&gt;1973,5,IF(BE316&gt;1970,6,IF(BE316&gt;1960,7,IF(BE316&gt;1958,8,IF(BE316&gt;1953,9,10))))))))))</f>
        <v>7</v>
      </c>
      <c r="BG316" s="100">
        <v>3.49</v>
      </c>
      <c r="BH316" t="s">
        <v>121</v>
      </c>
      <c r="BI316" t="s">
        <v>122</v>
      </c>
    </row>
    <row r="317" spans="1:61" ht="11.25" customHeight="1" x14ac:dyDescent="0.2">
      <c r="A317" s="116" t="s">
        <v>1505</v>
      </c>
      <c r="B317" s="55" t="s">
        <v>1506</v>
      </c>
      <c r="C317" s="156" t="s">
        <v>134</v>
      </c>
      <c r="D317" s="98" t="s">
        <v>157</v>
      </c>
      <c r="E317" s="157">
        <v>9</v>
      </c>
      <c r="F317" s="2">
        <v>550</v>
      </c>
      <c r="G317" s="2" t="s">
        <v>146</v>
      </c>
      <c r="H317" s="2" t="s">
        <v>146</v>
      </c>
      <c r="I317" s="100">
        <v>51.19</v>
      </c>
      <c r="J317" s="101">
        <f>(M317/I317)*100</f>
        <v>1.1721039265481539</v>
      </c>
      <c r="K317" s="104">
        <v>0.15</v>
      </c>
      <c r="L317" s="71">
        <v>4</v>
      </c>
      <c r="M317" s="28">
        <f>K317*L317</f>
        <v>0.6</v>
      </c>
      <c r="N317" s="103" t="s">
        <v>707</v>
      </c>
      <c r="O317" s="104">
        <v>0.13</v>
      </c>
      <c r="P317" s="158">
        <v>46156</v>
      </c>
      <c r="Q317" s="158">
        <v>46170</v>
      </c>
      <c r="R317" s="28">
        <f>(K317-O317)/O317*100</f>
        <v>15.384615384615378</v>
      </c>
      <c r="S317" s="105">
        <f>IF(INDEX(Historical!$D$7:$D1352,MATCH(B317,Historical!$B$7:$B$1062,0))=0,"n/a",(INDEX(Historical!$C$7:$C$1062,MATCH(B317,Historical!$B$7:$B$1062,0))/INDEX(Historical!$D$7:$D$1062,MATCH(B317,Historical!$B$7:$B$1062,0))-1)*100)</f>
        <v>8.8888888888888786</v>
      </c>
      <c r="T317" s="105">
        <f>IF(INDEX(Historical!$F$7:$F$1062,MATCH(B317,Historical!$B$7:$B$1062,0))=0,"n/a",((INDEX(Historical!$C$7:$C$1062,MATCH(B317,Historical!$B$7:$B$1062,0))/INDEX(Historical!$F$7:$F$1062,MATCH(B317,Historical!$B$7:$B$1062,0)))^(1/3)-1)*100)</f>
        <v>9.8157887721507677</v>
      </c>
      <c r="U317" s="105">
        <f>IF(INDEX(Historical!$H$7:$H$1062,MATCH(B317,Historical!$B$7:$B$1062,0))=0,"n/a",((INDEX(Historical!$C$7:$C$1062,MATCH(B317,Historical!$B$7:$B$1062,0))/INDEX(Historical!$H$7:$H$1062,MATCH(B317,Historical!$B$7:$B$1062,0)))^(1/5)-1)*100)</f>
        <v>11.060497971884509</v>
      </c>
      <c r="V317" s="105" t="str">
        <f>IF(INDEX(Historical!$M$7:$M$1062,MATCH(B317,Historical!$B$7:$B$1062,0))=0,"n/a",((INDEX(Historical!$C$7:$C$1062,MATCH(B317,Historical!$B$7:$B$1062,0))/INDEX(Historical!$M$7:$M$1062,MATCH(B317,Historical!$B$7:$B$1062,0)))^(1/10)-1)*100)</f>
        <v>n/a</v>
      </c>
      <c r="W317" s="106" t="str">
        <f>IF(OR(U317&lt;=0,U317="n/a",V317&lt;=0,V317="n/a"),"n/a",U317/V317)</f>
        <v>n/a</v>
      </c>
      <c r="X317" s="107">
        <f>IF(OR(AJ317&lt;=0,AJ317="n/a",U317&lt;=0,U317="n/a"),"n/a",U317/AJ317)</f>
        <v>0.34946281111799399</v>
      </c>
      <c r="Y317" s="165"/>
      <c r="Z317" s="101">
        <f>IF(OR(AC317&lt;0.01,AC317="n/a"),"n/a",M317/AC317*100)</f>
        <v>15.706806282722512</v>
      </c>
      <c r="AA317" s="109">
        <f>IF(OR(AC317&lt;0.01,AC317="n/a"),"n/a",I317/AC317)</f>
        <v>13.400523560209423</v>
      </c>
      <c r="AB317" s="71">
        <v>12</v>
      </c>
      <c r="AC317" s="100">
        <v>3.82</v>
      </c>
      <c r="AD317" s="100" t="s">
        <v>142</v>
      </c>
      <c r="AE317" s="100">
        <v>3</v>
      </c>
      <c r="AF317" s="100">
        <v>1.43</v>
      </c>
      <c r="AG317" s="100">
        <v>10.93</v>
      </c>
      <c r="AH317" s="100">
        <v>1.7999999999999998</v>
      </c>
      <c r="AI317" s="100">
        <v>2.78</v>
      </c>
      <c r="AJ317" s="100">
        <v>31.65</v>
      </c>
      <c r="AK317" s="100" t="s">
        <v>142</v>
      </c>
      <c r="AL317" s="100">
        <v>860.26</v>
      </c>
      <c r="AM317" s="100">
        <v>10.14</v>
      </c>
      <c r="AN317" s="100">
        <v>0.28999999999999998</v>
      </c>
      <c r="AO317" s="110">
        <f>IF(U317="n/a","n/a",IF(AA317&lt;0,"n/a",IF(AA317="n/a","n/a",J317+U317-AA317)))</f>
        <v>-1.1679216617767612</v>
      </c>
      <c r="AP317" s="111">
        <f>IF(U317="n/a","n/a",J317+U317)</f>
        <v>12.232601898432662</v>
      </c>
      <c r="AQ317" s="112">
        <f>IF(OR(AC317&lt;0.01,AC317="n/a",AF317="n/a"),"n/a",(I317/SQRT(22.5*AC317*(I317/AF317))-1)*100)</f>
        <v>-7.7136131596636348</v>
      </c>
      <c r="AR317" s="101">
        <f>INDEX(Historical!$C$7:$C$1063,MATCH(B317,Historical!$B$7:$B$1063,0))*IF(AH317="n/a",1.03,IF(AH317&lt;0,1.01,IF(AH317&gt;10,1.1,(1+AH317/100))))</f>
        <v>0.49881999999999999</v>
      </c>
      <c r="AS317" s="109">
        <f>IF($AI317="n/a",1.03*AR317,IF($AI317&lt;0,1.01*AR317,IF($AI317&gt;10,1.1*AR317,(1+$AI317/100)*AR317)))</f>
        <v>0.51268719600000001</v>
      </c>
      <c r="AT317" s="109">
        <f>IF($AK317="n/a",1.03*AS317,IF($AK317&lt;0,1.01*AS317,IF($AK317&gt;10,1.1*AS317,(1+$AK317/100)*AS317)))</f>
        <v>0.52806781188000007</v>
      </c>
      <c r="AU317" s="109">
        <f>IF($AK317="n/a",1.03*AT317,IF($AK317&lt;0,1.01*AT317,IF($AK317&gt;10,1.1*AT317,(1+$AK317/100)*AT317)))</f>
        <v>0.54390984623640004</v>
      </c>
      <c r="AV317" s="109">
        <f>IF($AK317="n/a",1.03*AU317,IF($AK317&lt;0,1.01*AU317,IF($AK317&gt;10,1.1*AU317,(1+$AK317/100)*AU317)))</f>
        <v>0.56022714162349208</v>
      </c>
      <c r="AW317" s="109">
        <f>SUM(AR317:AV317)</f>
        <v>2.643711995739892</v>
      </c>
      <c r="AX317" s="113">
        <f>AW317/I317*100</f>
        <v>5.164508684781973</v>
      </c>
      <c r="AY317" s="100">
        <v>0.8</v>
      </c>
      <c r="AZ317" s="100">
        <v>37.24</v>
      </c>
      <c r="BA317" s="100">
        <v>-1.6</v>
      </c>
      <c r="BB317" s="100">
        <v>5.86</v>
      </c>
      <c r="BC317" s="100">
        <v>15.459999999999999</v>
      </c>
      <c r="BE317" s="12">
        <v>2018</v>
      </c>
      <c r="BF317" s="12">
        <f>IF(BE317&gt;2020,0,IF(BE317&gt;2008,1,IF(BE317&gt;2001,2,IF(BE317&gt;1990,3,IF(BE317&gt;1980,4,IF(BE317&gt;1973,5,IF(BE317&gt;1970,6,IF(BE317&gt;1960,7,IF(BE317&gt;1958,8,IF(BE317&gt;1953,9,10))))))))))</f>
        <v>1</v>
      </c>
      <c r="BG317" s="100">
        <v>1.43</v>
      </c>
      <c r="BH317" t="s">
        <v>121</v>
      </c>
      <c r="BI317" t="s">
        <v>122</v>
      </c>
    </row>
    <row r="318" spans="1:61" ht="11.25" customHeight="1" x14ac:dyDescent="0.2">
      <c r="A318" s="116" t="s">
        <v>927</v>
      </c>
      <c r="B318" s="55" t="s">
        <v>928</v>
      </c>
      <c r="C318" s="156" t="s">
        <v>134</v>
      </c>
      <c r="D318" s="98" t="s">
        <v>157</v>
      </c>
      <c r="E318" s="157">
        <v>11</v>
      </c>
      <c r="F318" s="2">
        <v>495</v>
      </c>
      <c r="G318" s="2" t="s">
        <v>146</v>
      </c>
      <c r="H318" s="2" t="s">
        <v>146</v>
      </c>
      <c r="I318" s="100">
        <v>39.44</v>
      </c>
      <c r="J318" s="101">
        <f>(M318/I318)*100</f>
        <v>2.2312373225152129</v>
      </c>
      <c r="K318" s="104">
        <v>0.22</v>
      </c>
      <c r="L318" s="71">
        <v>4</v>
      </c>
      <c r="M318" s="28">
        <f>K318*L318</f>
        <v>0.88</v>
      </c>
      <c r="N318" s="103" t="s">
        <v>696</v>
      </c>
      <c r="O318" s="104">
        <v>0.2</v>
      </c>
      <c r="P318" s="158">
        <v>46241</v>
      </c>
      <c r="Q318" s="158">
        <v>46255</v>
      </c>
      <c r="R318" s="28">
        <f>(K318-O318)/O318*100</f>
        <v>9.9999999999999947</v>
      </c>
      <c r="S318" s="105">
        <f>IF(INDEX(Historical!$D$7:$D1353,MATCH(B318,Historical!$B$7:$B$1062,0))=0,"n/a",(INDEX(Historical!$C$7:$C$1062,MATCH(B318,Historical!$B$7:$B$1062,0))/INDEX(Historical!$D$7:$D$1062,MATCH(B318,Historical!$B$7:$B$1062,0))-1)*100)</f>
        <v>5.8823529411764497</v>
      </c>
      <c r="T318" s="105">
        <f>IF(INDEX(Historical!$F$7:$F$1062,MATCH(B318,Historical!$B$7:$B$1062,0))=0,"n/a",((INDEX(Historical!$C$7:$C$1062,MATCH(B318,Historical!$B$7:$B$1062,0))/INDEX(Historical!$F$7:$F$1062,MATCH(B318,Historical!$B$7:$B$1062,0)))^(1/3)-1)*100)</f>
        <v>6.2658569182611146</v>
      </c>
      <c r="U318" s="105">
        <f>IF(INDEX(Historical!$H$7:$H$1062,MATCH(B318,Historical!$B$7:$B$1062,0))=0,"n/a",((INDEX(Historical!$C$7:$C$1062,MATCH(B318,Historical!$B$7:$B$1062,0))/INDEX(Historical!$H$7:$H$1062,MATCH(B318,Historical!$B$7:$B$1062,0)))^(1/5)-1)*100)</f>
        <v>14.869835499703509</v>
      </c>
      <c r="V318" s="105" t="str">
        <f>IF(INDEX(Historical!$M$7:$M$1062,MATCH(B318,Historical!$B$7:$B$1062,0))=0,"n/a",((INDEX(Historical!$C$7:$C$1062,MATCH(B318,Historical!$B$7:$B$1062,0))/INDEX(Historical!$M$7:$M$1062,MATCH(B318,Historical!$B$7:$B$1062,0)))^(1/10)-1)*100)</f>
        <v>n/a</v>
      </c>
      <c r="W318" s="106" t="str">
        <f>IF(OR(U318&lt;=0,U318="n/a",V318&lt;=0,V318="n/a"),"n/a",U318/V318)</f>
        <v>n/a</v>
      </c>
      <c r="X318" s="107" t="str">
        <f>IF(OR(AJ318&lt;=0,AJ318="n/a",U318&lt;=0,U318="n/a"),"n/a",U318/AJ318)</f>
        <v>n/a</v>
      </c>
      <c r="Y318" s="123"/>
      <c r="Z318" s="101">
        <f>IF(OR(AC318&lt;0.01,AC318="n/a"),"n/a",M318/AC318*100)</f>
        <v>32.713754646840151</v>
      </c>
      <c r="AA318" s="109">
        <f>IF(OR(AC318&lt;0.01,AC318="n/a"),"n/a",I318/AC318)</f>
        <v>14.661710037174721</v>
      </c>
      <c r="AB318" s="71">
        <v>12</v>
      </c>
      <c r="AC318" s="100">
        <v>2.69</v>
      </c>
      <c r="AD318" s="100" t="s">
        <v>142</v>
      </c>
      <c r="AE318" s="100">
        <v>1.41</v>
      </c>
      <c r="AF318" s="100">
        <v>1.06</v>
      </c>
      <c r="AG318" s="100">
        <v>7.48</v>
      </c>
      <c r="AH318" s="100">
        <v>30.209999999999997</v>
      </c>
      <c r="AI318" s="100">
        <v>-2.86</v>
      </c>
      <c r="AJ318" s="100">
        <v>-10.52</v>
      </c>
      <c r="AK318" s="100" t="s">
        <v>142</v>
      </c>
      <c r="AL318" s="100">
        <v>2260</v>
      </c>
      <c r="AM318" s="100">
        <v>32.629999999999995</v>
      </c>
      <c r="AN318" s="100">
        <v>0.71</v>
      </c>
      <c r="AO318" s="110">
        <f>IF(U318="n/a","n/a",IF(AA318&lt;0,"n/a",IF(AA318="n/a","n/a",J318+U318-AA318)))</f>
        <v>2.4393627850440005</v>
      </c>
      <c r="AP318" s="111">
        <f>IF(U318="n/a","n/a",J318+U318)</f>
        <v>17.101072822218722</v>
      </c>
      <c r="AQ318" s="112">
        <f>IF(OR(AC318&lt;0.01,AC318="n/a",AF318="n/a"),"n/a",(I318/SQRT(22.5*AC318*(I318/AF318))-1)*100)</f>
        <v>-16.889865200432297</v>
      </c>
      <c r="AR318" s="101">
        <f>INDEX(Historical!$C$7:$C$1063,MATCH(B318,Historical!$B$7:$B$1063,0))*IF(AH318="n/a",1.03,IF(AH318&lt;0,1.01,IF(AH318&gt;10,1.1,(1+AH318/100))))</f>
        <v>0.79200000000000004</v>
      </c>
      <c r="AS318" s="109">
        <f>IF($AI318="n/a",1.03*AR318,IF($AI318&lt;0,1.01*AR318,IF($AI318&gt;10,1.1*AR318,(1+$AI318/100)*AR318)))</f>
        <v>0.79992000000000008</v>
      </c>
      <c r="AT318" s="109">
        <f>IF($AK318="n/a",1.03*AS318,IF($AK318&lt;0,1.01*AS318,IF($AK318&gt;10,1.1*AS318,(1+$AK318/100)*AS318)))</f>
        <v>0.82391760000000014</v>
      </c>
      <c r="AU318" s="109">
        <f>IF($AK318="n/a",1.03*AT318,IF($AK318&lt;0,1.01*AT318,IF($AK318&gt;10,1.1*AT318,(1+$AK318/100)*AT318)))</f>
        <v>0.84863512800000018</v>
      </c>
      <c r="AV318" s="109">
        <f>IF($AK318="n/a",1.03*AU318,IF($AK318&lt;0,1.01*AU318,IF($AK318&gt;10,1.1*AU318,(1+$AK318/100)*AU318)))</f>
        <v>0.87409418184000021</v>
      </c>
      <c r="AW318" s="109">
        <f>SUM(AR318:AV318)</f>
        <v>4.1385669098400006</v>
      </c>
      <c r="AX318" s="113">
        <f>AW318/I318*100</f>
        <v>10.493323807910752</v>
      </c>
      <c r="AY318" s="100">
        <v>0.88</v>
      </c>
      <c r="AZ318" s="100">
        <v>35.07</v>
      </c>
      <c r="BA318" s="100">
        <v>-2.4</v>
      </c>
      <c r="BB318" s="100">
        <v>3.1199999999999997</v>
      </c>
      <c r="BC318" s="100">
        <v>8.52</v>
      </c>
      <c r="BE318" s="12">
        <v>2016</v>
      </c>
      <c r="BF318" s="12">
        <f>IF(BE318&gt;2020,0,IF(BE318&gt;2008,1,IF(BE318&gt;2001,2,IF(BE318&gt;1990,3,IF(BE318&gt;1980,4,IF(BE318&gt;1973,5,IF(BE318&gt;1970,6,IF(BE318&gt;1960,7,IF(BE318&gt;1958,8,IF(BE318&gt;1953,9,10))))))))))</f>
        <v>1</v>
      </c>
      <c r="BG318" s="100">
        <v>1.03</v>
      </c>
      <c r="BH318" t="s">
        <v>121</v>
      </c>
      <c r="BI318" t="s">
        <v>122</v>
      </c>
    </row>
    <row r="319" spans="1:61" ht="11.25" customHeight="1" x14ac:dyDescent="0.2">
      <c r="A319" s="55" t="s">
        <v>344</v>
      </c>
      <c r="B319" s="55" t="s">
        <v>345</v>
      </c>
      <c r="C319" s="156" t="s">
        <v>162</v>
      </c>
      <c r="D319" s="98" t="s">
        <v>163</v>
      </c>
      <c r="E319" s="157">
        <v>59</v>
      </c>
      <c r="F319" s="2">
        <v>20</v>
      </c>
      <c r="G319" s="2" t="s">
        <v>119</v>
      </c>
      <c r="H319" s="2" t="s">
        <v>119</v>
      </c>
      <c r="I319" s="100">
        <v>61.33</v>
      </c>
      <c r="J319" s="101">
        <f>(M319/I319)*100</f>
        <v>2.86972118049894</v>
      </c>
      <c r="K319" s="104">
        <v>0.44</v>
      </c>
      <c r="L319" s="71">
        <v>4</v>
      </c>
      <c r="M319" s="28">
        <f>K319*L319</f>
        <v>1.76</v>
      </c>
      <c r="N319" s="103" t="s">
        <v>136</v>
      </c>
      <c r="O319" s="104">
        <v>0.42</v>
      </c>
      <c r="P319" s="158">
        <v>46062</v>
      </c>
      <c r="Q319" s="158">
        <v>46083</v>
      </c>
      <c r="R319" s="28">
        <f>(K319-O319)/O319*100</f>
        <v>4.7619047619047663</v>
      </c>
      <c r="S319" s="105">
        <f>IF(INDEX(Historical!$D$7:$D1354,MATCH(B319,Historical!$B$7:$B$1062,0))=0,"n/a",(INDEX(Historical!$C$7:$C$1062,MATCH(B319,Historical!$B$7:$B$1062,0))/INDEX(Historical!$D$7:$D$1062,MATCH(B319,Historical!$B$7:$B$1062,0))-1)*100)</f>
        <v>4.9999999999999822</v>
      </c>
      <c r="T319" s="105">
        <f>IF(INDEX(Historical!$F$7:$F$1062,MATCH(B319,Historical!$B$7:$B$1062,0))=0,"n/a",((INDEX(Historical!$C$7:$C$1062,MATCH(B319,Historical!$B$7:$B$1062,0))/INDEX(Historical!$F$7:$F$1062,MATCH(B319,Historical!$B$7:$B$1062,0)))^(1/3)-1)*100)</f>
        <v>5.2726599609396629</v>
      </c>
      <c r="U319" s="105">
        <f>IF(INDEX(Historical!$H$7:$H$1062,MATCH(B319,Historical!$B$7:$B$1062,0))=0,"n/a",((INDEX(Historical!$C$7:$C$1062,MATCH(B319,Historical!$B$7:$B$1062,0))/INDEX(Historical!$H$7:$H$1062,MATCH(B319,Historical!$B$7:$B$1062,0)))^(1/5)-1)*100)</f>
        <v>5.5892882483376871</v>
      </c>
      <c r="V319" s="105">
        <f>IF(INDEX(Historical!$M$7:$M$1062,MATCH(B319,Historical!$B$7:$B$1062,0))=0,"n/a",((INDEX(Historical!$C$7:$C$1062,MATCH(B319,Historical!$B$7:$B$1062,0))/INDEX(Historical!$M$7:$M$1062,MATCH(B319,Historical!$B$7:$B$1062,0)))^(1/10)-1)*100)</f>
        <v>7.9745662018819718</v>
      </c>
      <c r="W319" s="106">
        <f>IF(OR(U319&lt;=0,U319="n/a",V319&lt;=0,V319="n/a"),"n/a",U319/V319)</f>
        <v>0.70088931571207391</v>
      </c>
      <c r="X319" s="107">
        <f>IF(OR(AJ319&lt;=0,AJ319="n/a",U319&lt;=0,U319="n/a"),"n/a",U319/AJ319)</f>
        <v>0.87469299660996669</v>
      </c>
      <c r="Y319" s="172"/>
      <c r="Z319" s="101">
        <f>IF(OR(AC319&lt;0.01,AC319="n/a"),"n/a",M319/AC319*100)</f>
        <v>62.190812720848058</v>
      </c>
      <c r="AA319" s="109">
        <f>IF(OR(AC319&lt;0.01,AC319="n/a"),"n/a",I319/AC319)</f>
        <v>21.671378091872789</v>
      </c>
      <c r="AB319" s="71">
        <v>12</v>
      </c>
      <c r="AC319" s="100">
        <v>2.83</v>
      </c>
      <c r="AD319" s="100">
        <v>2.91</v>
      </c>
      <c r="AE319" s="100">
        <v>3.1</v>
      </c>
      <c r="AF319" s="100">
        <v>1.39</v>
      </c>
      <c r="AG319" s="100">
        <v>6.4600000000000009</v>
      </c>
      <c r="AH319" s="100">
        <v>-6.65</v>
      </c>
      <c r="AI319" s="100">
        <v>2</v>
      </c>
      <c r="AJ319" s="100">
        <v>6.39</v>
      </c>
      <c r="AK319" s="100">
        <v>7.3999999999999995</v>
      </c>
      <c r="AL319" s="100">
        <v>2570</v>
      </c>
      <c r="AM319" s="100">
        <v>6.75</v>
      </c>
      <c r="AN319" s="100">
        <v>1.03</v>
      </c>
      <c r="AO319" s="110">
        <f>IF(U319="n/a","n/a",IF(AA319&lt;0,"n/a",IF(AA319="n/a","n/a",J319+U319-AA319)))</f>
        <v>-13.212368663036163</v>
      </c>
      <c r="AP319" s="111">
        <f>IF(U319="n/a","n/a",J319+U319)</f>
        <v>8.4590094288366267</v>
      </c>
      <c r="AQ319" s="112">
        <f>IF(OR(AC319&lt;0.01,AC319="n/a",AF319="n/a"),"n/a",(I319/SQRT(22.5*AC319*(I319/AF319))-1)*100)</f>
        <v>15.706939286194888</v>
      </c>
      <c r="AR319" s="101">
        <f>INDEX(Historical!$C$7:$C$1063,MATCH(B319,Historical!$B$7:$B$1063,0))*IF(AH319="n/a",1.03,IF(AH319&lt;0,1.01,IF(AH319&gt;10,1.1,(1+AH319/100))))</f>
        <v>1.6967999999999999</v>
      </c>
      <c r="AS319" s="109">
        <f>IF($AI319="n/a",1.03*AR319,IF($AI319&lt;0,1.01*AR319,IF($AI319&gt;10,1.1*AR319,(1+$AI319/100)*AR319)))</f>
        <v>1.7307359999999998</v>
      </c>
      <c r="AT319" s="109">
        <f>IF($AK319="n/a",1.03*AS319,IF($AK319&lt;0,1.01*AS319,IF($AK319&gt;10,1.1*AS319,(1+$AK319/100)*AS319)))</f>
        <v>1.8588104639999998</v>
      </c>
      <c r="AU319" s="109">
        <f>IF($AK319="n/a",1.03*AT319,IF($AK319&lt;0,1.01*AT319,IF($AK319&gt;10,1.1*AT319,(1+$AK319/100)*AT319)))</f>
        <v>1.9963624383359999</v>
      </c>
      <c r="AV319" s="109">
        <f>IF($AK319="n/a",1.03*AU319,IF($AK319&lt;0,1.01*AU319,IF($AK319&gt;10,1.1*AU319,(1+$AK319/100)*AU319)))</f>
        <v>2.1440932587728638</v>
      </c>
      <c r="AW319" s="109">
        <f>SUM(AR319:AV319)</f>
        <v>9.4268021611088635</v>
      </c>
      <c r="AX319" s="113">
        <f>AW319/I319*100</f>
        <v>15.370621492106414</v>
      </c>
      <c r="AY319" s="100">
        <v>0.33</v>
      </c>
      <c r="AZ319" s="100">
        <v>40.18</v>
      </c>
      <c r="BA319" s="100">
        <v>-8.59</v>
      </c>
      <c r="BB319" s="100">
        <v>2.2200000000000002</v>
      </c>
      <c r="BC319" s="100">
        <v>12.139999999999999</v>
      </c>
      <c r="BE319" s="12">
        <v>1968</v>
      </c>
      <c r="BF319" s="12">
        <f>IF(BE319&gt;2020,0,IF(BE319&gt;2008,1,IF(BE319&gt;2001,2,IF(BE319&gt;1990,3,IF(BE319&gt;1980,4,IF(BE319&gt;1973,5,IF(BE319&gt;1970,6,IF(BE319&gt;1960,7,IF(BE319&gt;1958,8,IF(BE319&gt;1953,9,10))))))))))</f>
        <v>7</v>
      </c>
      <c r="BG319" s="100">
        <v>2.08</v>
      </c>
      <c r="BH319" t="s">
        <v>121</v>
      </c>
      <c r="BI319" t="s">
        <v>122</v>
      </c>
    </row>
    <row r="320" spans="1:61" ht="11.25" customHeight="1" x14ac:dyDescent="0.2">
      <c r="A320" s="123" t="s">
        <v>929</v>
      </c>
      <c r="B320" s="123" t="s">
        <v>930</v>
      </c>
      <c r="C320" s="156" t="s">
        <v>116</v>
      </c>
      <c r="D320" s="98" t="s">
        <v>287</v>
      </c>
      <c r="E320" s="157">
        <v>18</v>
      </c>
      <c r="F320" s="2">
        <v>226</v>
      </c>
      <c r="G320" s="2" t="s">
        <v>119</v>
      </c>
      <c r="H320" s="2" t="s">
        <v>119</v>
      </c>
      <c r="I320" s="100">
        <v>472.55</v>
      </c>
      <c r="J320" s="101">
        <f>(M320/I320)*100</f>
        <v>1.2019892074912708</v>
      </c>
      <c r="K320" s="104">
        <v>1.42</v>
      </c>
      <c r="L320" s="71">
        <v>4</v>
      </c>
      <c r="M320" s="28">
        <f>K320*L320</f>
        <v>5.68</v>
      </c>
      <c r="N320" s="103" t="s">
        <v>158</v>
      </c>
      <c r="O320" s="104">
        <v>1.32</v>
      </c>
      <c r="P320" s="158">
        <v>45989</v>
      </c>
      <c r="Q320" s="158">
        <v>46006</v>
      </c>
      <c r="R320" s="28">
        <f>(K320-O320)/O320*100</f>
        <v>7.5757575757575646</v>
      </c>
      <c r="S320" s="105">
        <f>IF(INDEX(Historical!$D$7:$D1355,MATCH(B320,Historical!$B$7:$B$1062,0))=0,"n/a",(INDEX(Historical!$C$7:$C$1062,MATCH(B320,Historical!$B$7:$B$1062,0))/INDEX(Historical!$D$7:$D$1062,MATCH(B320,Historical!$B$7:$B$1062,0))-1)*100)</f>
        <v>8.0321285140562146</v>
      </c>
      <c r="T320" s="105">
        <f>IF(INDEX(Historical!$F$7:$F$1062,MATCH(B320,Historical!$B$7:$B$1062,0))=0,"n/a",((INDEX(Historical!$C$7:$C$1062,MATCH(B320,Historical!$B$7:$B$1062,0))/INDEX(Historical!$F$7:$F$1062,MATCH(B320,Historical!$B$7:$B$1062,0)))^(1/3)-1)*100)</f>
        <v>8.0068914667543734</v>
      </c>
      <c r="U320" s="105">
        <f>IF(INDEX(Historical!$H$7:$H$1062,MATCH(B320,Historical!$B$7:$B$1062,0))=0,"n/a",((INDEX(Historical!$C$7:$C$1062,MATCH(B320,Historical!$B$7:$B$1062,0))/INDEX(Historical!$H$7:$H$1062,MATCH(B320,Historical!$B$7:$B$1062,0)))^(1/5)-1)*100)</f>
        <v>7.7163610165524865</v>
      </c>
      <c r="V320" s="105">
        <f>IF(INDEX(Historical!$M$7:$M$1062,MATCH(B320,Historical!$B$7:$B$1062,0))=0,"n/a",((INDEX(Historical!$C$7:$C$1062,MATCH(B320,Historical!$B$7:$B$1062,0))/INDEX(Historical!$M$7:$M$1062,MATCH(B320,Historical!$B$7:$B$1062,0)))^(1/10)-1)*100)</f>
        <v>9.1574610747536145</v>
      </c>
      <c r="W320" s="106">
        <f>IF(OR(U320&lt;=0,U320="n/a",V320&lt;=0,V320="n/a"),"n/a",U320/V320)</f>
        <v>0.84263104735720629</v>
      </c>
      <c r="X320" s="107">
        <f>IF(OR(AJ320&lt;=0,AJ320="n/a",U320&lt;=0,U320="n/a"),"n/a",U320/AJ320)</f>
        <v>0.37008925738860848</v>
      </c>
      <c r="Y320" s="123"/>
      <c r="Z320" s="101">
        <f>IF(OR(AC320&lt;0.01,AC320="n/a"),"n/a",M320/AC320*100)</f>
        <v>33.629366489046767</v>
      </c>
      <c r="AA320" s="109">
        <f>IF(OR(AC320&lt;0.01,AC320="n/a"),"n/a",I320/AC320)</f>
        <v>27.978093546477204</v>
      </c>
      <c r="AB320" s="71">
        <v>12</v>
      </c>
      <c r="AC320" s="100">
        <v>16.89</v>
      </c>
      <c r="AD320" s="100">
        <v>1.82</v>
      </c>
      <c r="AE320" s="100">
        <v>4.01</v>
      </c>
      <c r="AF320" s="100">
        <v>6.38</v>
      </c>
      <c r="AG320" s="100">
        <v>24.34</v>
      </c>
      <c r="AH320" s="100">
        <v>11.75</v>
      </c>
      <c r="AI320" s="100">
        <v>11.469999999999999</v>
      </c>
      <c r="AJ320" s="100">
        <v>20.849999999999998</v>
      </c>
      <c r="AK320" s="100">
        <v>11.44</v>
      </c>
      <c r="AL320" s="100">
        <v>24970</v>
      </c>
      <c r="AM320" s="100">
        <v>0.38</v>
      </c>
      <c r="AN320" s="100">
        <v>1.42</v>
      </c>
      <c r="AO320" s="110">
        <f>IF(U320="n/a","n/a",IF(AA320&lt;0,"n/a",IF(AA320="n/a","n/a",J320+U320-AA320)))</f>
        <v>-19.059743322433448</v>
      </c>
      <c r="AP320" s="111">
        <f>IF(U320="n/a","n/a",J320+U320)</f>
        <v>8.918350224043758</v>
      </c>
      <c r="AQ320" s="112">
        <f>IF(OR(AC320&lt;0.01,AC320="n/a",AF320="n/a"),"n/a",(I320/SQRT(22.5*AC320*(I320/AF320))-1)*100)</f>
        <v>181.66192250562813</v>
      </c>
      <c r="AR320" s="101">
        <f>INDEX(Historical!$C$7:$C$1063,MATCH(B320,Historical!$B$7:$B$1063,0))*IF(AH320="n/a",1.03,IF(AH320&lt;0,1.01,IF(AH320&gt;10,1.1,(1+AH320/100))))</f>
        <v>5.9180000000000001</v>
      </c>
      <c r="AS320" s="109">
        <f>IF($AI320="n/a",1.03*AR320,IF($AI320&lt;0,1.01*AR320,IF($AI320&gt;10,1.1*AR320,(1+$AI320/100)*AR320)))</f>
        <v>6.5098000000000003</v>
      </c>
      <c r="AT320" s="109">
        <f>IF($AK320="n/a",1.03*AS320,IF($AK320&lt;0,1.01*AS320,IF($AK320&gt;10,1.1*AS320,(1+$AK320/100)*AS320)))</f>
        <v>7.1607800000000008</v>
      </c>
      <c r="AU320" s="109">
        <f>IF($AK320="n/a",1.03*AT320,IF($AK320&lt;0,1.01*AT320,IF($AK320&gt;10,1.1*AT320,(1+$AK320/100)*AT320)))</f>
        <v>7.8768580000000012</v>
      </c>
      <c r="AV320" s="109">
        <f>IF($AK320="n/a",1.03*AU320,IF($AK320&lt;0,1.01*AU320,IF($AK320&gt;10,1.1*AU320,(1+$AK320/100)*AU320)))</f>
        <v>8.6645438000000023</v>
      </c>
      <c r="AW320" s="109">
        <f>SUM(AR320:AV320)</f>
        <v>36.129981800000003</v>
      </c>
      <c r="AX320" s="113">
        <f>AW320/I320*100</f>
        <v>7.6457479208549364</v>
      </c>
      <c r="AY320" s="100">
        <v>0.9</v>
      </c>
      <c r="AZ320" s="100">
        <v>17.02</v>
      </c>
      <c r="BA320" s="100">
        <v>-16.439999999999998</v>
      </c>
      <c r="BB320" s="100">
        <v>-3.1399999999999997</v>
      </c>
      <c r="BC320" s="100">
        <v>-1.7399999999999998</v>
      </c>
      <c r="BE320" s="12">
        <v>2009</v>
      </c>
      <c r="BF320" s="12">
        <f>IF(BE320&gt;2020,0,IF(BE320&gt;2008,1,IF(BE320&gt;2001,2,IF(BE320&gt;1990,3,IF(BE320&gt;1980,4,IF(BE320&gt;1973,5,IF(BE320&gt;1970,6,IF(BE320&gt;1960,7,IF(BE320&gt;1958,8,IF(BE320&gt;1953,9,10))))))))))</f>
        <v>1</v>
      </c>
      <c r="BG320" s="100">
        <v>9.48</v>
      </c>
      <c r="BH320" t="s">
        <v>121</v>
      </c>
      <c r="BI320" t="s">
        <v>122</v>
      </c>
    </row>
    <row r="321" spans="1:61" ht="11.25" customHeight="1" x14ac:dyDescent="0.2">
      <c r="A321" s="116" t="s">
        <v>931</v>
      </c>
      <c r="B321" s="55" t="s">
        <v>932</v>
      </c>
      <c r="C321" s="156" t="s">
        <v>335</v>
      </c>
      <c r="D321" s="98" t="s">
        <v>371</v>
      </c>
      <c r="E321" s="157">
        <v>14</v>
      </c>
      <c r="F321" s="2">
        <v>369</v>
      </c>
      <c r="G321" s="2" t="s">
        <v>146</v>
      </c>
      <c r="H321" s="2" t="s">
        <v>146</v>
      </c>
      <c r="I321" s="100">
        <v>24.64</v>
      </c>
      <c r="J321" s="101">
        <f>(M321/I321)*100</f>
        <v>5.3571428571428577</v>
      </c>
      <c r="K321" s="104">
        <v>0.33</v>
      </c>
      <c r="L321" s="71">
        <v>4</v>
      </c>
      <c r="M321" s="28">
        <f>K321*L321</f>
        <v>1.32</v>
      </c>
      <c r="N321" s="103" t="s">
        <v>158</v>
      </c>
      <c r="O321" s="104">
        <v>0.32</v>
      </c>
      <c r="P321" s="158">
        <v>45986</v>
      </c>
      <c r="Q321" s="158">
        <v>46002</v>
      </c>
      <c r="R321" s="28">
        <f>(K321-O321)/O321*100</f>
        <v>3.1250000000000027</v>
      </c>
      <c r="S321" s="105">
        <f>IF(INDEX(Historical!$D$7:$D1356,MATCH(B321,Historical!$B$7:$B$1062,0))=0,"n/a",(INDEX(Historical!$C$7:$C$1062,MATCH(B321,Historical!$B$7:$B$1062,0))/INDEX(Historical!$D$7:$D$1062,MATCH(B321,Historical!$B$7:$B$1062,0))-1)*100)</f>
        <v>2.3809523809523725</v>
      </c>
      <c r="T321" s="105">
        <f>IF(INDEX(Historical!$F$7:$F$1062,MATCH(B321,Historical!$B$7:$B$1062,0))=0,"n/a",((INDEX(Historical!$C$7:$C$1062,MATCH(B321,Historical!$B$7:$B$1062,0))/INDEX(Historical!$F$7:$F$1062,MATCH(B321,Historical!$B$7:$B$1062,0)))^(1/3)-1)*100)</f>
        <v>5.7761455592694855</v>
      </c>
      <c r="U321" s="105">
        <f>IF(INDEX(Historical!$H$7:$H$1062,MATCH(B321,Historical!$B$7:$B$1062,0))=0,"n/a",((INDEX(Historical!$C$7:$C$1062,MATCH(B321,Historical!$B$7:$B$1062,0))/INDEX(Historical!$H$7:$H$1062,MATCH(B321,Historical!$B$7:$B$1062,0)))^(1/5)-1)*100)</f>
        <v>10.871467784986644</v>
      </c>
      <c r="V321" s="105">
        <f>IF(INDEX(Historical!$M$7:$M$1062,MATCH(B321,Historical!$B$7:$B$1062,0))=0,"n/a",((INDEX(Historical!$C$7:$C$1062,MATCH(B321,Historical!$B$7:$B$1062,0))/INDEX(Historical!$M$7:$M$1062,MATCH(B321,Historical!$B$7:$B$1062,0)))^(1/10)-1)*100)</f>
        <v>13.613181351402259</v>
      </c>
      <c r="W321" s="106">
        <f>IF(OR(U321&lt;=0,U321="n/a",V321&lt;=0,V321="n/a"),"n/a",U321/V321)</f>
        <v>0.7985986158824514</v>
      </c>
      <c r="X321" s="107" t="str">
        <f>IF(OR(AJ321&lt;=0,AJ321="n/a",U321&lt;=0,U321="n/a"),"n/a",U321/AJ321)</f>
        <v>n/a</v>
      </c>
      <c r="Y321" s="162"/>
      <c r="Z321" s="101">
        <f>IF(OR(AC321&lt;0.01,AC321="n/a"),"n/a",M321/AC321*100)</f>
        <v>108.19672131147541</v>
      </c>
      <c r="AA321" s="109">
        <f>IF(OR(AC321&lt;0.01,AC321="n/a"),"n/a",I321/AC321)</f>
        <v>20.196721311475411</v>
      </c>
      <c r="AB321" s="71">
        <v>12</v>
      </c>
      <c r="AC321" s="100">
        <v>1.22</v>
      </c>
      <c r="AD321" s="100" t="s">
        <v>142</v>
      </c>
      <c r="AE321" s="100">
        <v>0.53</v>
      </c>
      <c r="AF321" s="100">
        <v>1.29</v>
      </c>
      <c r="AG321" s="100">
        <v>6.61</v>
      </c>
      <c r="AH321" s="100">
        <v>35.709999999999994</v>
      </c>
      <c r="AI321" s="100">
        <v>60.06</v>
      </c>
      <c r="AJ321" s="100">
        <v>-17.57</v>
      </c>
      <c r="AK321" s="100" t="s">
        <v>142</v>
      </c>
      <c r="AL321" s="100">
        <v>402.75</v>
      </c>
      <c r="AM321" s="100">
        <v>13.36</v>
      </c>
      <c r="AN321" s="100">
        <v>0.72</v>
      </c>
      <c r="AO321" s="110">
        <f>IF(U321="n/a","n/a",IF(AA321&lt;0,"n/a",IF(AA321="n/a","n/a",J321+U321-AA321)))</f>
        <v>-3.9681106693459078</v>
      </c>
      <c r="AP321" s="111">
        <f>IF(U321="n/a","n/a",J321+U321)</f>
        <v>16.228610642129503</v>
      </c>
      <c r="AQ321" s="112">
        <f>IF(OR(AC321&lt;0.01,AC321="n/a",AF321="n/a"),"n/a",(I321/SQRT(22.5*AC321*(I321/AF321))-1)*100)</f>
        <v>7.6078693772559047</v>
      </c>
      <c r="AR321" s="101">
        <f>INDEX(Historical!$C$7:$C$1063,MATCH(B321,Historical!$B$7:$B$1063,0))*IF(AH321="n/a",1.03,IF(AH321&lt;0,1.01,IF(AH321&gt;10,1.1,(1+AH321/100))))</f>
        <v>1.4190000000000003</v>
      </c>
      <c r="AS321" s="109">
        <f>IF($AI321="n/a",1.03*AR321,IF($AI321&lt;0,1.01*AR321,IF($AI321&gt;10,1.1*AR321,(1+$AI321/100)*AR321)))</f>
        <v>1.5609000000000004</v>
      </c>
      <c r="AT321" s="109">
        <f>IF($AK321="n/a",1.03*AS321,IF($AK321&lt;0,1.01*AS321,IF($AK321&gt;10,1.1*AS321,(1+$AK321/100)*AS321)))</f>
        <v>1.6077270000000004</v>
      </c>
      <c r="AU321" s="109">
        <f>IF($AK321="n/a",1.03*AT321,IF($AK321&lt;0,1.01*AT321,IF($AK321&gt;10,1.1*AT321,(1+$AK321/100)*AT321)))</f>
        <v>1.6559588100000004</v>
      </c>
      <c r="AV321" s="109">
        <f>IF($AK321="n/a",1.03*AU321,IF($AK321&lt;0,1.01*AU321,IF($AK321&gt;10,1.1*AU321,(1+$AK321/100)*AU321)))</f>
        <v>1.7056375743000005</v>
      </c>
      <c r="AW321" s="109">
        <f>SUM(AR321:AV321)</f>
        <v>7.9492233843000024</v>
      </c>
      <c r="AX321" s="113">
        <f>AW321/I321*100</f>
        <v>32.26145854017858</v>
      </c>
      <c r="AY321" s="100">
        <v>1.2</v>
      </c>
      <c r="AZ321" s="100">
        <v>26.16</v>
      </c>
      <c r="BA321" s="100">
        <v>-10.96</v>
      </c>
      <c r="BB321" s="100">
        <v>1.1199999999999999</v>
      </c>
      <c r="BC321" s="100">
        <v>4.82</v>
      </c>
      <c r="BE321" s="12">
        <v>2012</v>
      </c>
      <c r="BF321" s="12">
        <f>IF(BE321&gt;2020,0,IF(BE321&gt;2008,1,IF(BE321&gt;2001,2,IF(BE321&gt;1990,3,IF(BE321&gt;1980,4,IF(BE321&gt;1973,5,IF(BE321&gt;1970,6,IF(BE321&gt;1960,7,IF(BE321&gt;1958,8,IF(BE321&gt;1953,9,10))))))))))</f>
        <v>1</v>
      </c>
      <c r="BG321" s="100">
        <v>3.1300000000000003</v>
      </c>
      <c r="BH321" t="s">
        <v>121</v>
      </c>
      <c r="BI321" t="s">
        <v>122</v>
      </c>
    </row>
    <row r="322" spans="1:61" ht="11.25" customHeight="1" x14ac:dyDescent="0.2">
      <c r="A322" s="123" t="s">
        <v>933</v>
      </c>
      <c r="B322" s="55" t="s">
        <v>934</v>
      </c>
      <c r="C322" s="156" t="s">
        <v>134</v>
      </c>
      <c r="D322" s="98" t="s">
        <v>157</v>
      </c>
      <c r="E322" s="157">
        <v>14</v>
      </c>
      <c r="F322" s="2">
        <v>392</v>
      </c>
      <c r="G322" s="2" t="s">
        <v>119</v>
      </c>
      <c r="H322" s="2" t="s">
        <v>119</v>
      </c>
      <c r="I322" s="100">
        <v>38.99</v>
      </c>
      <c r="J322" s="101">
        <f>(M322/I322)*100</f>
        <v>2.1543985637342904</v>
      </c>
      <c r="K322" s="104">
        <v>0.21</v>
      </c>
      <c r="L322" s="71">
        <v>4</v>
      </c>
      <c r="M322" s="28">
        <f>K322*L322</f>
        <v>0.84</v>
      </c>
      <c r="N322" s="103" t="s">
        <v>131</v>
      </c>
      <c r="O322" s="104">
        <v>0.2</v>
      </c>
      <c r="P322" s="158">
        <v>46096</v>
      </c>
      <c r="Q322" s="158">
        <v>46113</v>
      </c>
      <c r="R322" s="28">
        <f>(K322-O322)/O322*100</f>
        <v>4.9999999999999902</v>
      </c>
      <c r="S322" s="105">
        <f>IF(INDEX(Historical!$D$7:$D1357,MATCH(B322,Historical!$B$7:$B$1062,0))=0,"n/a",(INDEX(Historical!$C$7:$C$1062,MATCH(B322,Historical!$B$7:$B$1062,0))/INDEX(Historical!$D$7:$D$1062,MATCH(B322,Historical!$B$7:$B$1062,0))-1)*100)</f>
        <v>8.3333333333333481</v>
      </c>
      <c r="T322" s="105">
        <f>IF(INDEX(Historical!$F$7:$F$1062,MATCH(B322,Historical!$B$7:$B$1062,0))=0,"n/a",((INDEX(Historical!$C$7:$C$1062,MATCH(B322,Historical!$B$7:$B$1062,0))/INDEX(Historical!$F$7:$F$1062,MATCH(B322,Historical!$B$7:$B$1062,0)))^(1/3)-1)*100)</f>
        <v>6.8164670424479157</v>
      </c>
      <c r="U322" s="105">
        <f>IF(INDEX(Historical!$H$7:$H$1062,MATCH(B322,Historical!$B$7:$B$1062,0))=0,"n/a",((INDEX(Historical!$C$7:$C$1062,MATCH(B322,Historical!$B$7:$B$1062,0))/INDEX(Historical!$H$7:$H$1062,MATCH(B322,Historical!$B$7:$B$1062,0)))^(1/5)-1)*100)</f>
        <v>10.197228772148016</v>
      </c>
      <c r="V322" s="105">
        <f>IF(INDEX(Historical!$M$7:$M$1062,MATCH(B322,Historical!$B$7:$B$1062,0))=0,"n/a",((INDEX(Historical!$C$7:$C$1062,MATCH(B322,Historical!$B$7:$B$1062,0))/INDEX(Historical!$M$7:$M$1062,MATCH(B322,Historical!$B$7:$B$1062,0)))^(1/10)-1)*100)</f>
        <v>15.370567386727551</v>
      </c>
      <c r="W322" s="106">
        <f>IF(OR(U322&lt;=0,U322="n/a",V322&lt;=0,V322="n/a"),"n/a",U322/V322)</f>
        <v>0.66342565733476433</v>
      </c>
      <c r="X322" s="107">
        <f>IF(OR(AJ322&lt;=0,AJ322="n/a",U322&lt;=0,U322="n/a"),"n/a",U322/AJ322)</f>
        <v>0.85980006510522899</v>
      </c>
      <c r="Y322" s="162"/>
      <c r="Z322" s="101">
        <f>IF(OR(AC322&lt;0.01,AC322="n/a"),"n/a",M322/AC322*100)</f>
        <v>22.888283378746593</v>
      </c>
      <c r="AA322" s="109">
        <f>IF(OR(AC322&lt;0.01,AC322="n/a"),"n/a",I322/AC322)</f>
        <v>10.623978201634879</v>
      </c>
      <c r="AB322" s="71">
        <v>12</v>
      </c>
      <c r="AC322" s="100">
        <v>3.67</v>
      </c>
      <c r="AD322" s="100" t="s">
        <v>142</v>
      </c>
      <c r="AE322" s="100">
        <v>2.34</v>
      </c>
      <c r="AF322" s="100">
        <v>1.53</v>
      </c>
      <c r="AG322" s="100">
        <v>14.95</v>
      </c>
      <c r="AH322" s="100" t="s">
        <v>142</v>
      </c>
      <c r="AI322" s="100" t="s">
        <v>142</v>
      </c>
      <c r="AJ322" s="100">
        <v>11.86</v>
      </c>
      <c r="AK322" s="100" t="s">
        <v>142</v>
      </c>
      <c r="AL322" s="100">
        <v>269.06</v>
      </c>
      <c r="AM322" s="100">
        <v>10.459999999999999</v>
      </c>
      <c r="AN322" s="100">
        <v>0.81</v>
      </c>
      <c r="AO322" s="110">
        <f>IF(U322="n/a","n/a",IF(AA322&lt;0,"n/a",IF(AA322="n/a","n/a",J322+U322-AA322)))</f>
        <v>1.7276491342474269</v>
      </c>
      <c r="AP322" s="111">
        <f>IF(U322="n/a","n/a",J322+U322)</f>
        <v>12.351627335882306</v>
      </c>
      <c r="AQ322" s="112">
        <f>IF(OR(AC322&lt;0.01,AC322="n/a",AF322="n/a"),"n/a",(I322/SQRT(22.5*AC322*(I322/AF322))-1)*100)</f>
        <v>-15.004087291730805</v>
      </c>
      <c r="AR322" s="101">
        <f>INDEX(Historical!$C$7:$C$1063,MATCH(B322,Historical!$B$7:$B$1063,0))*IF(AH322="n/a",1.03,IF(AH322&lt;0,1.01,IF(AH322&gt;10,1.1,(1+AH322/100))))</f>
        <v>0.8034</v>
      </c>
      <c r="AS322" s="109">
        <f>IF($AI322="n/a",1.03*AR322,IF($AI322&lt;0,1.01*AR322,IF($AI322&gt;10,1.1*AR322,(1+$AI322/100)*AR322)))</f>
        <v>0.82750200000000007</v>
      </c>
      <c r="AT322" s="109">
        <f>IF($AK322="n/a",1.03*AS322,IF($AK322&lt;0,1.01*AS322,IF($AK322&gt;10,1.1*AS322,(1+$AK322/100)*AS322)))</f>
        <v>0.85232706000000014</v>
      </c>
      <c r="AU322" s="109">
        <f>IF($AK322="n/a",1.03*AT322,IF($AK322&lt;0,1.01*AT322,IF($AK322&gt;10,1.1*AT322,(1+$AK322/100)*AT322)))</f>
        <v>0.8778968718000002</v>
      </c>
      <c r="AV322" s="109">
        <f>IF($AK322="n/a",1.03*AU322,IF($AK322&lt;0,1.01*AU322,IF($AK322&gt;10,1.1*AU322,(1+$AK322/100)*AU322)))</f>
        <v>0.90423377795400028</v>
      </c>
      <c r="AW322" s="109">
        <f>SUM(AR322:AV322)</f>
        <v>4.2653597097540006</v>
      </c>
      <c r="AX322" s="113">
        <f>AW322/I322*100</f>
        <v>10.939624800600155</v>
      </c>
      <c r="AY322" s="100">
        <v>0.47</v>
      </c>
      <c r="AZ322" s="100">
        <v>38.75</v>
      </c>
      <c r="BA322" s="100">
        <v>-3.39</v>
      </c>
      <c r="BB322" s="100">
        <v>3.26</v>
      </c>
      <c r="BC322" s="100">
        <v>13.13</v>
      </c>
      <c r="BE322" s="12">
        <v>2012</v>
      </c>
      <c r="BF322" s="12">
        <f>IF(BE322&gt;2020,0,IF(BE322&gt;2008,1,IF(BE322&gt;2001,2,IF(BE322&gt;1990,3,IF(BE322&gt;1980,4,IF(BE322&gt;1973,5,IF(BE322&gt;1970,6,IF(BE322&gt;1960,7,IF(BE322&gt;1958,8,IF(BE322&gt;1953,9,10))))))))))</f>
        <v>1</v>
      </c>
      <c r="BG322" s="100">
        <v>1.39</v>
      </c>
      <c r="BH322" t="s">
        <v>121</v>
      </c>
      <c r="BI322" t="s">
        <v>122</v>
      </c>
    </row>
    <row r="323" spans="1:61" ht="11.25" customHeight="1" x14ac:dyDescent="0.2">
      <c r="A323" s="123" t="s">
        <v>935</v>
      </c>
      <c r="B323" s="55" t="s">
        <v>936</v>
      </c>
      <c r="C323" s="156" t="s">
        <v>139</v>
      </c>
      <c r="D323" s="98" t="s">
        <v>140</v>
      </c>
      <c r="E323" s="157">
        <v>22</v>
      </c>
      <c r="F323" s="2">
        <v>190</v>
      </c>
      <c r="G323" s="2" t="s">
        <v>119</v>
      </c>
      <c r="H323" s="2" t="s">
        <v>119</v>
      </c>
      <c r="I323" s="100">
        <v>128.03</v>
      </c>
      <c r="J323" s="101">
        <f>(M323/I323)*100</f>
        <v>0.62485354994923059</v>
      </c>
      <c r="K323" s="104">
        <v>0.2</v>
      </c>
      <c r="L323" s="71">
        <v>4</v>
      </c>
      <c r="M323" s="28">
        <f>K323*L323</f>
        <v>0.8</v>
      </c>
      <c r="N323" s="103" t="s">
        <v>273</v>
      </c>
      <c r="O323" s="104">
        <v>0.19</v>
      </c>
      <c r="P323" s="158">
        <v>46248</v>
      </c>
      <c r="Q323" s="158">
        <v>46262</v>
      </c>
      <c r="R323" s="28">
        <f>(K323-O323)/O323*100</f>
        <v>5.2631578947368469</v>
      </c>
      <c r="S323" s="105">
        <f>IF(INDEX(Historical!$D$7:$D1358,MATCH(B323,Historical!$B$7:$B$1062,0))=0,"n/a",(INDEX(Historical!$C$7:$C$1062,MATCH(B323,Historical!$B$7:$B$1062,0))/INDEX(Historical!$D$7:$D$1062,MATCH(B323,Historical!$B$7:$B$1062,0))-1)*100)</f>
        <v>5.8823529411764497</v>
      </c>
      <c r="T323" s="105">
        <f>IF(INDEX(Historical!$F$7:$F$1062,MATCH(B323,Historical!$B$7:$B$1062,0))=0,"n/a",((INDEX(Historical!$C$7:$C$1062,MATCH(B323,Historical!$B$7:$B$1062,0))/INDEX(Historical!$F$7:$F$1062,MATCH(B323,Historical!$B$7:$B$1062,0)))^(1/3)-1)*100)</f>
        <v>8.7380373002892142</v>
      </c>
      <c r="U323" s="105">
        <f>IF(INDEX(Historical!$H$7:$H$1062,MATCH(B323,Historical!$B$7:$B$1062,0))=0,"n/a",((INDEX(Historical!$C$7:$C$1062,MATCH(B323,Historical!$B$7:$B$1062,0))/INDEX(Historical!$H$7:$H$1062,MATCH(B323,Historical!$B$7:$B$1062,0)))^(1/5)-1)*100)</f>
        <v>9.1379793477641904</v>
      </c>
      <c r="V323" s="105">
        <f>IF(INDEX(Historical!$M$7:$M$1062,MATCH(B323,Historical!$B$7:$B$1062,0))=0,"n/a",((INDEX(Historical!$C$7:$C$1062,MATCH(B323,Historical!$B$7:$B$1062,0))/INDEX(Historical!$M$7:$M$1062,MATCH(B323,Historical!$B$7:$B$1062,0)))^(1/10)-1)*100)</f>
        <v>6.3228939498285008</v>
      </c>
      <c r="W323" s="106">
        <f>IF(OR(U323&lt;=0,U323="n/a",V323&lt;=0,V323="n/a"),"n/a",U323/V323)</f>
        <v>1.4452210364863141</v>
      </c>
      <c r="X323" s="107">
        <f>IF(OR(AJ323&lt;=0,AJ323="n/a",U323&lt;=0,U323="n/a"),"n/a",U323/AJ323)</f>
        <v>0.60157862723924882</v>
      </c>
      <c r="Y323" s="123"/>
      <c r="Z323" s="101">
        <f>IF(OR(AC323&lt;0.01,AC323="n/a"),"n/a",M323/AC323*100)</f>
        <v>20.671834625322997</v>
      </c>
      <c r="AA323" s="109">
        <f>IF(OR(AC323&lt;0.01,AC323="n/a"),"n/a",I323/AC323)</f>
        <v>33.082687338501295</v>
      </c>
      <c r="AB323" s="71">
        <v>3</v>
      </c>
      <c r="AC323" s="100">
        <v>3.87</v>
      </c>
      <c r="AD323" s="100" t="s">
        <v>142</v>
      </c>
      <c r="AE323" s="100">
        <v>2.42</v>
      </c>
      <c r="AF323" s="100">
        <v>4.84</v>
      </c>
      <c r="AG323" s="100">
        <v>15.61</v>
      </c>
      <c r="AH323" s="100">
        <v>8.02</v>
      </c>
      <c r="AI323" s="100">
        <v>11.43</v>
      </c>
      <c r="AJ323" s="100">
        <v>15.190000000000001</v>
      </c>
      <c r="AK323" s="100" t="s">
        <v>142</v>
      </c>
      <c r="AL323" s="100">
        <v>2670</v>
      </c>
      <c r="AM323" s="100">
        <v>8.33</v>
      </c>
      <c r="AN323" s="100">
        <v>0.47</v>
      </c>
      <c r="AO323" s="110">
        <f>IF(U323="n/a","n/a",IF(AA323&lt;0,"n/a",IF(AA323="n/a","n/a",J323+U323-AA323)))</f>
        <v>-23.319854440787871</v>
      </c>
      <c r="AP323" s="111">
        <f>IF(U323="n/a","n/a",J323+U323)</f>
        <v>9.7628328977134213</v>
      </c>
      <c r="AQ323" s="112">
        <f>IF(OR(AC323&lt;0.01,AC323="n/a",AF323="n/a"),"n/a",(I323/SQRT(22.5*AC323*(I323/AF323))-1)*100)</f>
        <v>166.76682012436444</v>
      </c>
      <c r="AR323" s="101">
        <f>INDEX(Historical!$C$7:$C$1063,MATCH(B323,Historical!$B$7:$B$1063,0))*IF(AH323="n/a",1.03,IF(AH323&lt;0,1.01,IF(AH323&gt;10,1.1,(1+AH323/100))))</f>
        <v>0.77774399999999999</v>
      </c>
      <c r="AS323" s="109">
        <f>IF($AI323="n/a",1.03*AR323,IF($AI323&lt;0,1.01*AR323,IF($AI323&gt;10,1.1*AR323,(1+$AI323/100)*AR323)))</f>
        <v>0.85551840000000001</v>
      </c>
      <c r="AT323" s="109">
        <f>IF($AK323="n/a",1.03*AS323,IF($AK323&lt;0,1.01*AS323,IF($AK323&gt;10,1.1*AS323,(1+$AK323/100)*AS323)))</f>
        <v>0.88118395199999999</v>
      </c>
      <c r="AU323" s="109">
        <f>IF($AK323="n/a",1.03*AT323,IF($AK323&lt;0,1.01*AT323,IF($AK323&gt;10,1.1*AT323,(1+$AK323/100)*AT323)))</f>
        <v>0.90761947056000003</v>
      </c>
      <c r="AV323" s="109">
        <f>IF($AK323="n/a",1.03*AU323,IF($AK323&lt;0,1.01*AU323,IF($AK323&gt;10,1.1*AU323,(1+$AK323/100)*AU323)))</f>
        <v>0.9348480546768001</v>
      </c>
      <c r="AW323" s="109">
        <f>SUM(AR323:AV323)</f>
        <v>4.356913877236801</v>
      </c>
      <c r="AX323" s="113">
        <f>AW323/I323*100</f>
        <v>3.4030413787681022</v>
      </c>
      <c r="AY323" s="100">
        <v>0.79</v>
      </c>
      <c r="AZ323" s="100">
        <v>8.52</v>
      </c>
      <c r="BA323" s="100">
        <v>-31.22</v>
      </c>
      <c r="BB323" s="100">
        <v>-13.87</v>
      </c>
      <c r="BC323" s="100">
        <v>-13.5</v>
      </c>
      <c r="BE323" s="12">
        <v>2005</v>
      </c>
      <c r="BF323" s="12">
        <f>IF(BE323&gt;2020,0,IF(BE323&gt;2008,1,IF(BE323&gt;2001,2,IF(BE323&gt;1990,3,IF(BE323&gt;1980,4,IF(BE323&gt;1973,5,IF(BE323&gt;1970,6,IF(BE323&gt;1960,7,IF(BE323&gt;1958,8,IF(BE323&gt;1953,9,10))))))))))</f>
        <v>2</v>
      </c>
      <c r="BG323" s="100">
        <v>8.08</v>
      </c>
      <c r="BH323" t="s">
        <v>121</v>
      </c>
      <c r="BI323" t="s">
        <v>122</v>
      </c>
    </row>
    <row r="324" spans="1:61" ht="11.25" customHeight="1" x14ac:dyDescent="0.2">
      <c r="A324" s="116" t="s">
        <v>1507</v>
      </c>
      <c r="B324" s="55" t="s">
        <v>1508</v>
      </c>
      <c r="C324" s="156" t="s">
        <v>116</v>
      </c>
      <c r="D324" s="98" t="s">
        <v>329</v>
      </c>
      <c r="E324" s="157">
        <v>6</v>
      </c>
      <c r="F324" s="2">
        <v>670</v>
      </c>
      <c r="G324" s="2" t="s">
        <v>146</v>
      </c>
      <c r="H324" s="2" t="s">
        <v>146</v>
      </c>
      <c r="I324" s="100">
        <v>282.26</v>
      </c>
      <c r="J324" s="101">
        <f>(M324/I324)*100</f>
        <v>0.19839863955218598</v>
      </c>
      <c r="K324" s="104">
        <v>0.14000000000000001</v>
      </c>
      <c r="L324" s="71">
        <v>4</v>
      </c>
      <c r="M324" s="28">
        <f>K324*L324</f>
        <v>0.56000000000000005</v>
      </c>
      <c r="N324" s="103" t="s">
        <v>670</v>
      </c>
      <c r="O324" s="104">
        <v>0.12</v>
      </c>
      <c r="P324" s="158">
        <v>46241</v>
      </c>
      <c r="Q324" s="158">
        <v>46259</v>
      </c>
      <c r="R324" s="28">
        <f>(K324-O324)/O324*100</f>
        <v>16.666666666666682</v>
      </c>
      <c r="S324" s="105">
        <f>IF(INDEX(Historical!$D$7:$D1359,MATCH(B324,Historical!$B$7:$B$1062,0))=0,"n/a",(INDEX(Historical!$C$7:$C$1062,MATCH(B324,Historical!$B$7:$B$1062,0))/INDEX(Historical!$D$7:$D$1062,MATCH(B324,Historical!$B$7:$B$1062,0))-1)*100)</f>
        <v>69.230769230769226</v>
      </c>
      <c r="T324" s="105">
        <f>IF(INDEX(Historical!$F$7:$F$1062,MATCH(B324,Historical!$B$7:$B$1062,0))=0,"n/a",((INDEX(Historical!$C$7:$C$1062,MATCH(B324,Historical!$B$7:$B$1062,0))/INDEX(Historical!$F$7:$F$1062,MATCH(B324,Historical!$B$7:$B$1062,0)))^(1/3)-1)*100)</f>
        <v>63.864254120129146</v>
      </c>
      <c r="U324" s="105">
        <f>IF(INDEX(Historical!$H$7:$H$1062,MATCH(B324,Historical!$B$7:$B$1062,0))=0,"n/a",((INDEX(Historical!$C$7:$C$1062,MATCH(B324,Historical!$B$7:$B$1062,0))/INDEX(Historical!$H$7:$H$1062,MATCH(B324,Historical!$B$7:$B$1062,0)))^(1/5)-1)*100)</f>
        <v>94.295852849065056</v>
      </c>
      <c r="V324" s="105">
        <f>IF(INDEX(Historical!$M$7:$M$1062,MATCH(B324,Historical!$B$7:$B$1062,0))=0,"n/a",((INDEX(Historical!$C$7:$C$1062,MATCH(B324,Historical!$B$7:$B$1062,0))/INDEX(Historical!$M$7:$M$1062,MATCH(B324,Historical!$B$7:$B$1062,0)))^(1/10)-1)*100)</f>
        <v>7.4313872853885243</v>
      </c>
      <c r="W324" s="106">
        <f>IF(OR(U324&lt;=0,U324="n/a",V324&lt;=0,V324="n/a"),"n/a",U324/V324)</f>
        <v>12.688862688460345</v>
      </c>
      <c r="X324" s="107">
        <f>IF(OR(AJ324&lt;=0,AJ324="n/a",U324&lt;=0,U324="n/a"),"n/a",U324/AJ324)</f>
        <v>1.8573144149904481</v>
      </c>
      <c r="Y324" s="162"/>
      <c r="Z324" s="101">
        <f>IF(OR(AC324&lt;0.01,AC324="n/a"),"n/a",M324/AC324*100)</f>
        <v>12.993039443155455</v>
      </c>
      <c r="AA324" s="109">
        <f>IF(OR(AC324&lt;0.01,AC324="n/a"),"n/a",I324/AC324)</f>
        <v>65.48955916473318</v>
      </c>
      <c r="AB324" s="71">
        <v>12</v>
      </c>
      <c r="AC324" s="100">
        <v>4.3099999999999996</v>
      </c>
      <c r="AD324" s="100">
        <v>1.94</v>
      </c>
      <c r="AE324" s="100">
        <v>13.1</v>
      </c>
      <c r="AF324" s="100">
        <v>20.5</v>
      </c>
      <c r="AG324" s="100">
        <v>33.82</v>
      </c>
      <c r="AH324" s="100">
        <v>34.35</v>
      </c>
      <c r="AI324" s="100">
        <v>19.7</v>
      </c>
      <c r="AJ324" s="100">
        <v>50.77</v>
      </c>
      <c r="AK324" s="100">
        <v>23.98</v>
      </c>
      <c r="AL324" s="100">
        <v>112930</v>
      </c>
      <c r="AM324" s="100">
        <v>1.02</v>
      </c>
      <c r="AN324" s="100">
        <v>0.88</v>
      </c>
      <c r="AO324" s="110">
        <f>IF(U324="n/a","n/a",IF(AA324&lt;0,"n/a",IF(AA324="n/a","n/a",J324+U324-AA324)))</f>
        <v>29.004692323884058</v>
      </c>
      <c r="AP324" s="111">
        <f>IF(U324="n/a","n/a",J324+U324)</f>
        <v>94.494251488617238</v>
      </c>
      <c r="AQ324" s="112">
        <f>IF(OR(AC324&lt;0.01,AC324="n/a",AF324="n/a"),"n/a",(I324/SQRT(22.5*AC324*(I324/AF324))-1)*100)</f>
        <v>672.45236109909661</v>
      </c>
      <c r="AR324" s="101">
        <f>INDEX(Historical!$C$7:$C$1063,MATCH(B324,Historical!$B$7:$B$1063,0))*IF(AH324="n/a",1.03,IF(AH324&lt;0,1.01,IF(AH324&gt;10,1.1,(1+AH324/100))))</f>
        <v>0.48400000000000004</v>
      </c>
      <c r="AS324" s="109">
        <f>IF($AI324="n/a",1.03*AR324,IF($AI324&lt;0,1.01*AR324,IF($AI324&gt;10,1.1*AR324,(1+$AI324/100)*AR324)))</f>
        <v>0.5324000000000001</v>
      </c>
      <c r="AT324" s="109">
        <f>IF($AK324="n/a",1.03*AS324,IF($AK324&lt;0,1.01*AS324,IF($AK324&gt;10,1.1*AS324,(1+$AK324/100)*AS324)))</f>
        <v>0.58564000000000016</v>
      </c>
      <c r="AU324" s="109">
        <f>IF($AK324="n/a",1.03*AT324,IF($AK324&lt;0,1.01*AT324,IF($AK324&gt;10,1.1*AT324,(1+$AK324/100)*AT324)))</f>
        <v>0.64420400000000022</v>
      </c>
      <c r="AV324" s="109">
        <f>IF($AK324="n/a",1.03*AU324,IF($AK324&lt;0,1.01*AU324,IF($AK324&gt;10,1.1*AU324,(1+$AK324/100)*AU324)))</f>
        <v>0.70862440000000027</v>
      </c>
      <c r="AW324" s="109">
        <f>SUM(AR324:AV324)</f>
        <v>2.9548684000000009</v>
      </c>
      <c r="AX324" s="113">
        <f>AW324/I324*100</f>
        <v>1.0468604832424009</v>
      </c>
      <c r="AY324" s="100">
        <v>1.2</v>
      </c>
      <c r="AZ324" s="100">
        <v>66.569999999999993</v>
      </c>
      <c r="BA324" s="100">
        <v>-4.41</v>
      </c>
      <c r="BB324" s="100">
        <v>4.8</v>
      </c>
      <c r="BC324" s="100">
        <v>19.45</v>
      </c>
      <c r="BE324" s="12">
        <v>2021</v>
      </c>
      <c r="BF324" s="12">
        <f>IF(BE324&gt;2020,0,IF(BE324&gt;2008,1,IF(BE324&gt;2001,2,IF(BE324&gt;1990,3,IF(BE324&gt;1980,4,IF(BE324&gt;1973,5,IF(BE324&gt;1970,6,IF(BE324&gt;1960,7,IF(BE324&gt;1958,8,IF(BE324&gt;1953,9,10))))))))))</f>
        <v>0</v>
      </c>
      <c r="BG324" s="100">
        <v>14.63</v>
      </c>
      <c r="BH324" t="s">
        <v>121</v>
      </c>
      <c r="BI324" t="s">
        <v>122</v>
      </c>
    </row>
    <row r="325" spans="1:61" ht="11.25" customHeight="1" x14ac:dyDescent="0.2">
      <c r="A325" s="123" t="s">
        <v>937</v>
      </c>
      <c r="B325" s="55" t="s">
        <v>938</v>
      </c>
      <c r="C325" s="156" t="s">
        <v>116</v>
      </c>
      <c r="D325" s="98" t="s">
        <v>215</v>
      </c>
      <c r="E325" s="157">
        <v>15</v>
      </c>
      <c r="F325" s="2">
        <v>351</v>
      </c>
      <c r="G325" s="2" t="s">
        <v>146</v>
      </c>
      <c r="H325" s="2" t="s">
        <v>146</v>
      </c>
      <c r="I325" s="100">
        <v>33.43</v>
      </c>
      <c r="J325" s="101">
        <f>(M325/I325)*100</f>
        <v>4.3673347292850728</v>
      </c>
      <c r="K325" s="104">
        <v>0.36499999999999999</v>
      </c>
      <c r="L325" s="71">
        <v>4</v>
      </c>
      <c r="M325" s="28">
        <f>K325*L325</f>
        <v>1.46</v>
      </c>
      <c r="N325" s="103" t="s">
        <v>158</v>
      </c>
      <c r="O325" s="104">
        <v>0.36</v>
      </c>
      <c r="P325" s="158">
        <v>46174</v>
      </c>
      <c r="Q325" s="158">
        <v>46189</v>
      </c>
      <c r="R325" s="28">
        <f>(K325-O325)/O325*100</f>
        <v>1.3888888888888902</v>
      </c>
      <c r="S325" s="105">
        <f>IF(INDEX(Historical!$D$7:$D1360,MATCH(B325,Historical!$B$7:$B$1062,0))=0,"n/a",(INDEX(Historical!$C$7:$C$1062,MATCH(B325,Historical!$B$7:$B$1062,0))/INDEX(Historical!$D$7:$D$1062,MATCH(B325,Historical!$B$7:$B$1062,0))-1)*100)</f>
        <v>4.0000000000000036</v>
      </c>
      <c r="T325" s="105">
        <f>IF(INDEX(Historical!$F$7:$F$1062,MATCH(B325,Historical!$B$7:$B$1062,0))=0,"n/a",((INDEX(Historical!$C$7:$C$1062,MATCH(B325,Historical!$B$7:$B$1062,0))/INDEX(Historical!$F$7:$F$1062,MATCH(B325,Historical!$B$7:$B$1062,0)))^(1/3)-1)*100)</f>
        <v>3.4940642984572889</v>
      </c>
      <c r="U325" s="105">
        <f>IF(INDEX(Historical!$H$7:$H$1062,MATCH(B325,Historical!$B$7:$B$1062,0))=0,"n/a",((INDEX(Historical!$C$7:$C$1062,MATCH(B325,Historical!$B$7:$B$1062,0))/INDEX(Historical!$H$7:$H$1062,MATCH(B325,Historical!$B$7:$B$1062,0)))^(1/5)-1)*100)</f>
        <v>2.4015341829304315</v>
      </c>
      <c r="V325" s="105">
        <f>IF(INDEX(Historical!$M$7:$M$1062,MATCH(B325,Historical!$B$7:$B$1062,0))=0,"n/a",((INDEX(Historical!$C$7:$C$1062,MATCH(B325,Historical!$B$7:$B$1062,0))/INDEX(Historical!$M$7:$M$1062,MATCH(B325,Historical!$B$7:$B$1062,0)))^(1/10)-1)*100)</f>
        <v>2.3825069189832293</v>
      </c>
      <c r="W325" s="106">
        <f>IF(OR(U325&lt;=0,U325="n/a",V325&lt;=0,V325="n/a"),"n/a",U325/V325)</f>
        <v>1.0079862365962498</v>
      </c>
      <c r="X325" s="107" t="str">
        <f>IF(OR(AJ325&lt;=0,AJ325="n/a",U325&lt;=0,U325="n/a"),"n/a",U325/AJ325)</f>
        <v>n/a</v>
      </c>
      <c r="Y325" s="165"/>
      <c r="Z325" s="101" t="str">
        <f>IF(OR(AC325&lt;0.01,AC325="n/a"),"n/a",M325/AC325*100)</f>
        <v>n/a</v>
      </c>
      <c r="AA325" s="109" t="str">
        <f>IF(OR(AC325&lt;0.01,AC325="n/a"),"n/a",I325/AC325)</f>
        <v>n/a</v>
      </c>
      <c r="AB325" s="71">
        <v>12</v>
      </c>
      <c r="AC325" s="100">
        <v>-5.59</v>
      </c>
      <c r="AD325" s="100" t="s">
        <v>142</v>
      </c>
      <c r="AE325" s="100">
        <v>0.16</v>
      </c>
      <c r="AF325" s="100">
        <v>1.39</v>
      </c>
      <c r="AG325" s="100">
        <v>-21.099999999999998</v>
      </c>
      <c r="AH325" s="100">
        <v>-0.44</v>
      </c>
      <c r="AI325" s="100">
        <v>144.22</v>
      </c>
      <c r="AJ325" s="100" t="s">
        <v>142</v>
      </c>
      <c r="AK325" s="100" t="s">
        <v>142</v>
      </c>
      <c r="AL325" s="100">
        <v>598.92999999999995</v>
      </c>
      <c r="AM325" s="100">
        <v>46.92</v>
      </c>
      <c r="AN325" s="100">
        <v>1.17</v>
      </c>
      <c r="AO325" s="110" t="str">
        <f>IF(U325="n/a","n/a",IF(AA325&lt;0,"n/a",IF(AA325="n/a","n/a",J325+U325-AA325)))</f>
        <v>n/a</v>
      </c>
      <c r="AP325" s="111">
        <f>IF(U325="n/a","n/a",J325+U325)</f>
        <v>6.7688689122155044</v>
      </c>
      <c r="AQ325" s="112" t="str">
        <f>IF(OR(AC325&lt;0.01,AC325="n/a",AF325="n/a"),"n/a",(I325/SQRT(22.5*AC325*(I325/AF325))-1)*100)</f>
        <v>n/a</v>
      </c>
      <c r="AR325" s="101">
        <f>INDEX(Historical!$C$7:$C$1063,MATCH(B325,Historical!$B$7:$B$1063,0))*IF(AH325="n/a",1.03,IF(AH325&lt;0,1.01,IF(AH325&gt;10,1.1,(1+AH325/100))))</f>
        <v>1.4442999999999999</v>
      </c>
      <c r="AS325" s="109">
        <f>IF($AI325="n/a",1.03*AR325,IF($AI325&lt;0,1.01*AR325,IF($AI325&gt;10,1.1*AR325,(1+$AI325/100)*AR325)))</f>
        <v>1.58873</v>
      </c>
      <c r="AT325" s="109">
        <f>IF($AK325="n/a",1.03*AS325,IF($AK325&lt;0,1.01*AS325,IF($AK325&gt;10,1.1*AS325,(1+$AK325/100)*AS325)))</f>
        <v>1.6363919</v>
      </c>
      <c r="AU325" s="109">
        <f>IF($AK325="n/a",1.03*AT325,IF($AK325&lt;0,1.01*AT325,IF($AK325&gt;10,1.1*AT325,(1+$AK325/100)*AT325)))</f>
        <v>1.685483657</v>
      </c>
      <c r="AV325" s="109">
        <f>IF($AK325="n/a",1.03*AU325,IF($AK325&lt;0,1.01*AU325,IF($AK325&gt;10,1.1*AU325,(1+$AK325/100)*AU325)))</f>
        <v>1.7360481667100001</v>
      </c>
      <c r="AW325" s="109">
        <f>SUM(AR325:AV325)</f>
        <v>8.0909537237099993</v>
      </c>
      <c r="AX325" s="113">
        <f>AW325/I325*100</f>
        <v>24.20267341821717</v>
      </c>
      <c r="AY325" s="100">
        <v>1.62</v>
      </c>
      <c r="AZ325" s="100">
        <v>26.6</v>
      </c>
      <c r="BA325" s="100">
        <v>-21.029999999999998</v>
      </c>
      <c r="BB325" s="100">
        <v>-3.05</v>
      </c>
      <c r="BC325" s="100">
        <v>-2.4899999999999998</v>
      </c>
      <c r="BE325" s="12">
        <v>2012</v>
      </c>
      <c r="BF325" s="12">
        <f>IF(BE325&gt;2020,0,IF(BE325&gt;2008,1,IF(BE325&gt;2001,2,IF(BE325&gt;1990,3,IF(BE325&gt;1980,4,IF(BE325&gt;1973,5,IF(BE325&gt;1970,6,IF(BE325&gt;1960,7,IF(BE325&gt;1958,8,IF(BE325&gt;1953,9,10))))))))))</f>
        <v>1</v>
      </c>
      <c r="BG325" s="100">
        <v>-4.9399999999999995</v>
      </c>
      <c r="BH325" t="s">
        <v>121</v>
      </c>
      <c r="BI325" t="s">
        <v>122</v>
      </c>
    </row>
    <row r="326" spans="1:61" ht="11.25" customHeight="1" x14ac:dyDescent="0.2">
      <c r="A326" s="123" t="s">
        <v>939</v>
      </c>
      <c r="B326" s="55" t="s">
        <v>940</v>
      </c>
      <c r="C326" s="156" t="s">
        <v>134</v>
      </c>
      <c r="D326" s="98" t="s">
        <v>157</v>
      </c>
      <c r="E326" s="157">
        <v>13</v>
      </c>
      <c r="F326" s="2">
        <v>422</v>
      </c>
      <c r="G326" s="2" t="s">
        <v>118</v>
      </c>
      <c r="H326" s="2" t="s">
        <v>118</v>
      </c>
      <c r="I326" s="100">
        <v>38.200000000000003</v>
      </c>
      <c r="J326" s="101">
        <f>(M326/I326)*100</f>
        <v>2.9319371727748691</v>
      </c>
      <c r="K326" s="104">
        <v>0.28000000000000003</v>
      </c>
      <c r="L326" s="71">
        <v>4</v>
      </c>
      <c r="M326" s="28">
        <f>K326*L326</f>
        <v>1.1200000000000001</v>
      </c>
      <c r="N326" s="103" t="s">
        <v>151</v>
      </c>
      <c r="O326" s="104">
        <v>0.26</v>
      </c>
      <c r="P326" s="158">
        <v>46056</v>
      </c>
      <c r="Q326" s="158">
        <v>46066</v>
      </c>
      <c r="R326" s="28">
        <f>(K326-O326)/O326*100</f>
        <v>7.6923076923076987</v>
      </c>
      <c r="S326" s="105">
        <f>IF(INDEX(Historical!$D$7:$D1361,MATCH(B326,Historical!$B$7:$B$1062,0))=0,"n/a",(INDEX(Historical!$C$7:$C$1062,MATCH(B326,Historical!$B$7:$B$1062,0))/INDEX(Historical!$D$7:$D$1062,MATCH(B326,Historical!$B$7:$B$1062,0))-1)*100)</f>
        <v>8.3333333333333481</v>
      </c>
      <c r="T326" s="105">
        <f>IF(INDEX(Historical!$F$7:$F$1062,MATCH(B326,Historical!$B$7:$B$1062,0))=0,"n/a",((INDEX(Historical!$C$7:$C$1062,MATCH(B326,Historical!$B$7:$B$1062,0))/INDEX(Historical!$F$7:$F$1062,MATCH(B326,Historical!$B$7:$B$1062,0)))^(1/3)-1)*100)</f>
        <v>5.7264270346431223</v>
      </c>
      <c r="U326" s="105">
        <f>IF(INDEX(Historical!$H$7:$H$1062,MATCH(B326,Historical!$B$7:$B$1062,0))=0,"n/a",((INDEX(Historical!$C$7:$C$1062,MATCH(B326,Historical!$B$7:$B$1062,0))/INDEX(Historical!$H$7:$H$1062,MATCH(B326,Historical!$B$7:$B$1062,0)))^(1/5)-1)*100)</f>
        <v>5.387395206178347</v>
      </c>
      <c r="V326" s="105">
        <f>IF(INDEX(Historical!$M$7:$M$1062,MATCH(B326,Historical!$B$7:$B$1062,0))=0,"n/a",((INDEX(Historical!$C$7:$C$1062,MATCH(B326,Historical!$B$7:$B$1062,0))/INDEX(Historical!$M$7:$M$1062,MATCH(B326,Historical!$B$7:$B$1062,0)))^(1/10)-1)*100)</f>
        <v>14.869835499703509</v>
      </c>
      <c r="W326" s="106">
        <f>IF(OR(U326&lt;=0,U326="n/a",V326&lt;=0,V326="n/a"),"n/a",U326/V326)</f>
        <v>0.36230361837464625</v>
      </c>
      <c r="X326" s="107">
        <f>IF(OR(AJ326&lt;=0,AJ326="n/a",U326&lt;=0,U326="n/a"),"n/a",U326/AJ326)</f>
        <v>1.0184111920942054</v>
      </c>
      <c r="Y326" s="123"/>
      <c r="Z326" s="101">
        <f>IF(OR(AC326&lt;0.01,AC326="n/a"),"n/a",M326/AC326*100)</f>
        <v>32.558139534883722</v>
      </c>
      <c r="AA326" s="109">
        <f>IF(OR(AC326&lt;0.01,AC326="n/a"),"n/a",I326/AC326)</f>
        <v>11.104651162790699</v>
      </c>
      <c r="AB326" s="71">
        <v>12</v>
      </c>
      <c r="AC326" s="100">
        <v>3.44</v>
      </c>
      <c r="AD326" s="100" t="s">
        <v>142</v>
      </c>
      <c r="AE326" s="100">
        <v>2.46</v>
      </c>
      <c r="AF326" s="100">
        <v>1.49</v>
      </c>
      <c r="AG326" s="100">
        <v>14.38</v>
      </c>
      <c r="AH326" s="100">
        <v>7.1499999999999995</v>
      </c>
      <c r="AI326" s="100">
        <v>8.74</v>
      </c>
      <c r="AJ326" s="100">
        <v>5.29</v>
      </c>
      <c r="AK326" s="100" t="s">
        <v>142</v>
      </c>
      <c r="AL326" s="100">
        <v>787.16</v>
      </c>
      <c r="AM326" s="100">
        <v>4.88</v>
      </c>
      <c r="AN326" s="100">
        <v>0.32</v>
      </c>
      <c r="AO326" s="110">
        <f>IF(U326="n/a","n/a",IF(AA326&lt;0,"n/a",IF(AA326="n/a","n/a",J326+U326-AA326)))</f>
        <v>-2.7853187838374822</v>
      </c>
      <c r="AP326" s="111">
        <f>IF(U326="n/a","n/a",J326+U326)</f>
        <v>8.3193323789532165</v>
      </c>
      <c r="AQ326" s="112">
        <f>IF(OR(AC326&lt;0.01,AC326="n/a",AF326="n/a"),"n/a",(I326/SQRT(22.5*AC326*(I326/AF326))-1)*100)</f>
        <v>-14.246010180133084</v>
      </c>
      <c r="AR326" s="101">
        <f>INDEX(Historical!$C$7:$C$1063,MATCH(B326,Historical!$B$7:$B$1063,0))*IF(AH326="n/a",1.03,IF(AH326&lt;0,1.01,IF(AH326&gt;10,1.1,(1+AH326/100))))</f>
        <v>1.11436</v>
      </c>
      <c r="AS326" s="109">
        <f>IF($AI326="n/a",1.03*AR326,IF($AI326&lt;0,1.01*AR326,IF($AI326&gt;10,1.1*AR326,(1+$AI326/100)*AR326)))</f>
        <v>1.2117550639999999</v>
      </c>
      <c r="AT326" s="109">
        <f>IF($AK326="n/a",1.03*AS326,IF($AK326&lt;0,1.01*AS326,IF($AK326&gt;10,1.1*AS326,(1+$AK326/100)*AS326)))</f>
        <v>1.2481077159199998</v>
      </c>
      <c r="AU326" s="109">
        <f>IF($AK326="n/a",1.03*AT326,IF($AK326&lt;0,1.01*AT326,IF($AK326&gt;10,1.1*AT326,(1+$AK326/100)*AT326)))</f>
        <v>1.2855509473975999</v>
      </c>
      <c r="AV326" s="109">
        <f>IF($AK326="n/a",1.03*AU326,IF($AK326&lt;0,1.01*AU326,IF($AK326&gt;10,1.1*AU326,(1+$AK326/100)*AU326)))</f>
        <v>1.324117475819528</v>
      </c>
      <c r="AW326" s="109">
        <f>SUM(AR326:AV326)</f>
        <v>6.1838912031371276</v>
      </c>
      <c r="AX326" s="113">
        <f>AW326/I326*100</f>
        <v>16.188196866851118</v>
      </c>
      <c r="AY326" s="100">
        <v>0.7</v>
      </c>
      <c r="AZ326" s="100">
        <v>28.92</v>
      </c>
      <c r="BA326" s="100">
        <v>-2.23</v>
      </c>
      <c r="BB326" s="100">
        <v>7.3400000000000007</v>
      </c>
      <c r="BC326" s="100">
        <v>12.24</v>
      </c>
      <c r="BE326" s="12">
        <v>2014</v>
      </c>
      <c r="BF326" s="12">
        <f>IF(BE326&gt;2020,0,IF(BE326&gt;2008,1,IF(BE326&gt;2001,2,IF(BE326&gt;1990,3,IF(BE326&gt;1980,4,IF(BE326&gt;1973,5,IF(BE326&gt;1970,6,IF(BE326&gt;1960,7,IF(BE326&gt;1958,8,IF(BE326&gt;1953,9,10))))))))))</f>
        <v>1</v>
      </c>
      <c r="BG326" s="100">
        <v>1.29</v>
      </c>
      <c r="BH326" t="s">
        <v>121</v>
      </c>
      <c r="BI326" t="s">
        <v>122</v>
      </c>
    </row>
    <row r="327" spans="1:61" ht="11.25" customHeight="1" x14ac:dyDescent="0.2">
      <c r="A327" s="55" t="s">
        <v>346</v>
      </c>
      <c r="B327" s="55" t="s">
        <v>347</v>
      </c>
      <c r="C327" s="156" t="s">
        <v>198</v>
      </c>
      <c r="D327" s="98" t="s">
        <v>348</v>
      </c>
      <c r="E327" s="157">
        <v>31</v>
      </c>
      <c r="F327" s="2">
        <v>122</v>
      </c>
      <c r="G327" s="2" t="s">
        <v>118</v>
      </c>
      <c r="H327" s="2" t="s">
        <v>118</v>
      </c>
      <c r="I327" s="100">
        <v>223.65</v>
      </c>
      <c r="J327" s="101">
        <f>(M327/I327)*100</f>
        <v>3.0225799239883746</v>
      </c>
      <c r="K327" s="104">
        <v>1.69</v>
      </c>
      <c r="L327" s="71">
        <v>4</v>
      </c>
      <c r="M327" s="28">
        <f>K327*L327</f>
        <v>6.76</v>
      </c>
      <c r="N327" s="103" t="s">
        <v>349</v>
      </c>
      <c r="O327" s="104">
        <v>1.68</v>
      </c>
      <c r="P327" s="158">
        <v>46150</v>
      </c>
      <c r="Q327" s="158">
        <v>46183</v>
      </c>
      <c r="R327" s="28">
        <f>(K327-O327)/O327*100</f>
        <v>0.59523809523809579</v>
      </c>
      <c r="S327" s="105">
        <f>IF(INDEX(Historical!$D$7:$D1362,MATCH(B327,Historical!$B$7:$B$1062,0))=0,"n/a",(INDEX(Historical!$C$7:$C$1062,MATCH(B327,Historical!$B$7:$B$1062,0))/INDEX(Historical!$D$7:$D$1062,MATCH(B327,Historical!$B$7:$B$1062,0))-1)*100)</f>
        <v>0.59970014992503096</v>
      </c>
      <c r="T327" s="105">
        <f>IF(INDEX(Historical!$F$7:$F$1062,MATCH(B327,Historical!$B$7:$B$1062,0))=0,"n/a",((INDEX(Historical!$C$7:$C$1062,MATCH(B327,Historical!$B$7:$B$1062,0))/INDEX(Historical!$F$7:$F$1062,MATCH(B327,Historical!$B$7:$B$1062,0)))^(1/3)-1)*100)</f>
        <v>0.60333284724527481</v>
      </c>
      <c r="U327" s="105">
        <f>IF(INDEX(Historical!$H$7:$H$1062,MATCH(B327,Historical!$B$7:$B$1062,0))=0,"n/a",((INDEX(Historical!$C$7:$C$1062,MATCH(B327,Historical!$B$7:$B$1062,0))/INDEX(Historical!$H$7:$H$1062,MATCH(B327,Historical!$B$7:$B$1062,0)))^(1/5)-1)*100)</f>
        <v>0.60702486913342124</v>
      </c>
      <c r="V327" s="105">
        <f>IF(INDEX(Historical!$M$7:$M$1062,MATCH(B327,Historical!$B$7:$B$1062,0))=0,"n/a",((INDEX(Historical!$C$7:$C$1062,MATCH(B327,Historical!$B$7:$B$1062,0))/INDEX(Historical!$M$7:$M$1062,MATCH(B327,Historical!$B$7:$B$1062,0)))^(1/10)-1)*100)</f>
        <v>2.9853031148165066</v>
      </c>
      <c r="W327" s="106">
        <f>IF(OR(U327&lt;=0,U327="n/a",V327&lt;=0,V327="n/a"),"n/a",U327/V327)</f>
        <v>0.20333776698274486</v>
      </c>
      <c r="X327" s="107">
        <f>IF(OR(AJ327&lt;=0,AJ327="n/a",U327&lt;=0,U327="n/a"),"n/a",U327/AJ327)</f>
        <v>4.9112044428270329E-2</v>
      </c>
      <c r="Y327" s="55"/>
      <c r="Z327" s="101">
        <f>IF(OR(AC327&lt;0.01,AC327="n/a"),"n/a",M327/AC327*100)</f>
        <v>59.982253771073644</v>
      </c>
      <c r="AA327" s="109">
        <f>IF(OR(AC327&lt;0.01,AC327="n/a"),"n/a",I327/AC327)</f>
        <v>19.844720496894411</v>
      </c>
      <c r="AB327" s="71">
        <v>12</v>
      </c>
      <c r="AC327" s="100">
        <v>11.27</v>
      </c>
      <c r="AD327" s="100">
        <v>2.35</v>
      </c>
      <c r="AE327" s="100">
        <v>3.05</v>
      </c>
      <c r="AF327" s="100">
        <v>6.12</v>
      </c>
      <c r="AG327" s="100">
        <v>34.549999999999997</v>
      </c>
      <c r="AH327" s="100">
        <v>6.2399999999999993</v>
      </c>
      <c r="AI327" s="100">
        <v>6.9</v>
      </c>
      <c r="AJ327" s="100">
        <v>12.36</v>
      </c>
      <c r="AK327" s="100">
        <v>7.23</v>
      </c>
      <c r="AL327" s="100">
        <v>210710</v>
      </c>
      <c r="AM327" s="100">
        <v>0.1</v>
      </c>
      <c r="AN327" s="100">
        <v>1.89</v>
      </c>
      <c r="AO327" s="110">
        <f>IF(U327="n/a","n/a",IF(AA327&lt;0,"n/a",IF(AA327="n/a","n/a",J327+U327-AA327)))</f>
        <v>-16.215115703772614</v>
      </c>
      <c r="AP327" s="111">
        <f>IF(U327="n/a","n/a",J327+U327)</f>
        <v>3.6296047931217958</v>
      </c>
      <c r="AQ327" s="112">
        <f>IF(OR(AC327&lt;0.01,AC327="n/a",AF327="n/a"),"n/a",(I327/SQRT(22.5*AC327*(I327/AF327))-1)*100)</f>
        <v>132.33088419655448</v>
      </c>
      <c r="AR327" s="101">
        <f>INDEX(Historical!$C$7:$C$1063,MATCH(B327,Historical!$B$7:$B$1063,0))*IF(AH327="n/a",1.03,IF(AH327&lt;0,1.01,IF(AH327&gt;10,1.1,(1+AH327/100))))</f>
        <v>7.1287039999999999</v>
      </c>
      <c r="AS327" s="109">
        <f>IF($AI327="n/a",1.03*AR327,IF($AI327&lt;0,1.01*AR327,IF($AI327&gt;10,1.1*AR327,(1+$AI327/100)*AR327)))</f>
        <v>7.6205845759999997</v>
      </c>
      <c r="AT327" s="109">
        <f>IF($AK327="n/a",1.03*AS327,IF($AK327&lt;0,1.01*AS327,IF($AK327&gt;10,1.1*AS327,(1+$AK327/100)*AS327)))</f>
        <v>8.1715528408448002</v>
      </c>
      <c r="AU327" s="109">
        <f>IF($AK327="n/a",1.03*AT327,IF($AK327&lt;0,1.01*AT327,IF($AK327&gt;10,1.1*AT327,(1+$AK327/100)*AT327)))</f>
        <v>8.7623561112378798</v>
      </c>
      <c r="AV327" s="109">
        <f>IF($AK327="n/a",1.03*AU327,IF($AK327&lt;0,1.01*AU327,IF($AK327&gt;10,1.1*AU327,(1+$AK327/100)*AU327)))</f>
        <v>9.3958744580803781</v>
      </c>
      <c r="AW327" s="109">
        <f>SUM(AR327:AV327)</f>
        <v>41.079071986163058</v>
      </c>
      <c r="AX327" s="113">
        <f>AW327/I327*100</f>
        <v>18.367570751693744</v>
      </c>
      <c r="AY327" s="100">
        <v>0.71</v>
      </c>
      <c r="AZ327" s="100">
        <v>12.280000000000001</v>
      </c>
      <c r="BA327" s="100">
        <v>-32.729999999999997</v>
      </c>
      <c r="BB327" s="100">
        <v>-14.13</v>
      </c>
      <c r="BC327" s="100">
        <v>-17.32</v>
      </c>
      <c r="BE327" s="12">
        <v>1996</v>
      </c>
      <c r="BF327" s="12">
        <f>IF(BE327&gt;2020,0,IF(BE327&gt;2008,1,IF(BE327&gt;2001,2,IF(BE327&gt;1990,3,IF(BE327&gt;1980,4,IF(BE327&gt;1973,5,IF(BE327&gt;1970,6,IF(BE327&gt;1960,7,IF(BE327&gt;1958,8,IF(BE327&gt;1953,9,10))))))))))</f>
        <v>3</v>
      </c>
      <c r="BG327" s="100">
        <v>7.12</v>
      </c>
      <c r="BH327" t="s">
        <v>121</v>
      </c>
      <c r="BI327" t="s">
        <v>122</v>
      </c>
    </row>
    <row r="328" spans="1:61" ht="11.25" customHeight="1" x14ac:dyDescent="0.2">
      <c r="A328" s="55" t="s">
        <v>941</v>
      </c>
      <c r="B328" s="55" t="s">
        <v>942</v>
      </c>
      <c r="C328" s="156" t="s">
        <v>134</v>
      </c>
      <c r="D328" s="98" t="s">
        <v>157</v>
      </c>
      <c r="E328" s="157">
        <v>17</v>
      </c>
      <c r="F328" s="2">
        <v>240</v>
      </c>
      <c r="G328" s="2" t="s">
        <v>146</v>
      </c>
      <c r="H328" s="2" t="s">
        <v>146</v>
      </c>
      <c r="I328" s="100">
        <v>76.540000000000006</v>
      </c>
      <c r="J328" s="101">
        <f>(M328/I328)*100</f>
        <v>1.9074993467467989</v>
      </c>
      <c r="K328" s="104">
        <v>0.73</v>
      </c>
      <c r="L328" s="71">
        <v>2</v>
      </c>
      <c r="M328" s="28">
        <f>K328*L328</f>
        <v>1.46</v>
      </c>
      <c r="N328" s="103" t="s">
        <v>943</v>
      </c>
      <c r="O328" s="104">
        <v>0.7</v>
      </c>
      <c r="P328" s="158">
        <v>46066</v>
      </c>
      <c r="Q328" s="158">
        <v>46080</v>
      </c>
      <c r="R328" s="28">
        <f>(K328-O328)/O328*100</f>
        <v>4.28571428571429</v>
      </c>
      <c r="S328" s="105">
        <f>IF(INDEX(Historical!$D$7:$D1363,MATCH(B328,Historical!$B$7:$B$1062,0))=0,"n/a",(INDEX(Historical!$C$7:$C$1062,MATCH(B328,Historical!$B$7:$B$1062,0))/INDEX(Historical!$D$7:$D$1062,MATCH(B328,Historical!$B$7:$B$1062,0))-1)*100)</f>
        <v>6.0606060606060552</v>
      </c>
      <c r="T328" s="105">
        <f>IF(INDEX(Historical!$F$7:$F$1062,MATCH(B328,Historical!$B$7:$B$1062,0))=0,"n/a",((INDEX(Historical!$C$7:$C$1062,MATCH(B328,Historical!$B$7:$B$1062,0))/INDEX(Historical!$F$7:$F$1062,MATCH(B328,Historical!$B$7:$B$1062,0)))^(1/3)-1)*100)</f>
        <v>5.2726599609396629</v>
      </c>
      <c r="U328" s="105">
        <f>IF(INDEX(Historical!$H$7:$H$1062,MATCH(B328,Historical!$B$7:$B$1062,0))=0,"n/a",((INDEX(Historical!$C$7:$C$1062,MATCH(B328,Historical!$B$7:$B$1062,0))/INDEX(Historical!$H$7:$H$1062,MATCH(B328,Historical!$B$7:$B$1062,0)))^(1/5)-1)*100)</f>
        <v>4.9414522844583919</v>
      </c>
      <c r="V328" s="105">
        <f>IF(INDEX(Historical!$M$7:$M$1062,MATCH(B328,Historical!$B$7:$B$1062,0))=0,"n/a",((INDEX(Historical!$C$7:$C$1062,MATCH(B328,Historical!$B$7:$B$1062,0))/INDEX(Historical!$M$7:$M$1062,MATCH(B328,Historical!$B$7:$B$1062,0)))^(1/10)-1)*100)</f>
        <v>9.2119104255732331</v>
      </c>
      <c r="W328" s="106">
        <f>IF(OR(U328&lt;=0,U328="n/a",V328&lt;=0,V328="n/a"),"n/a",U328/V328)</f>
        <v>0.53641992335709221</v>
      </c>
      <c r="X328" s="107">
        <f>IF(OR(AJ328&lt;=0,AJ328="n/a",U328&lt;=0,U328="n/a"),"n/a",U328/AJ328)</f>
        <v>0.24258479550605755</v>
      </c>
      <c r="Y328" s="165"/>
      <c r="Z328" s="101">
        <f>IF(OR(AC328&lt;0.01,AC328="n/a"),"n/a",M328/AC328*100)</f>
        <v>21.791044776119403</v>
      </c>
      <c r="AA328" s="109">
        <f>IF(OR(AC328&lt;0.01,AC328="n/a"),"n/a",I328/AC328)</f>
        <v>11.423880597014927</v>
      </c>
      <c r="AB328" s="71">
        <v>12</v>
      </c>
      <c r="AC328" s="100">
        <v>6.7</v>
      </c>
      <c r="AD328" s="100">
        <v>4.91</v>
      </c>
      <c r="AE328" s="100">
        <v>4.49</v>
      </c>
      <c r="AF328" s="100">
        <v>1.45</v>
      </c>
      <c r="AG328" s="100">
        <v>13.51</v>
      </c>
      <c r="AH328" s="100">
        <v>-1.51</v>
      </c>
      <c r="AI328" s="100">
        <v>1.23</v>
      </c>
      <c r="AJ328" s="100">
        <v>20.369999999999997</v>
      </c>
      <c r="AK328" s="100">
        <v>2.36</v>
      </c>
      <c r="AL328" s="100">
        <v>4760</v>
      </c>
      <c r="AM328" s="100">
        <v>13.059999999999999</v>
      </c>
      <c r="AN328" s="100">
        <v>0.22</v>
      </c>
      <c r="AO328" s="110">
        <f>IF(U328="n/a","n/a",IF(AA328&lt;0,"n/a",IF(AA328="n/a","n/a",J328+U328-AA328)))</f>
        <v>-4.5749289658097361</v>
      </c>
      <c r="AP328" s="111">
        <f>IF(U328="n/a","n/a",J328+U328)</f>
        <v>6.8489516312051908</v>
      </c>
      <c r="AQ328" s="112">
        <f>IF(OR(AC328&lt;0.01,AC328="n/a",AF328="n/a"),"n/a",(I328/SQRT(22.5*AC328*(I328/AF328))-1)*100)</f>
        <v>-14.19757354979434</v>
      </c>
      <c r="AR328" s="101">
        <f>INDEX(Historical!$C$7:$C$1063,MATCH(B328,Historical!$B$7:$B$1063,0))*IF(AH328="n/a",1.03,IF(AH328&lt;0,1.01,IF(AH328&gt;10,1.1,(1+AH328/100))))</f>
        <v>1.4139999999999999</v>
      </c>
      <c r="AS328" s="109">
        <f>IF($AI328="n/a",1.03*AR328,IF($AI328&lt;0,1.01*AR328,IF($AI328&gt;10,1.1*AR328,(1+$AI328/100)*AR328)))</f>
        <v>1.4313921999999999</v>
      </c>
      <c r="AT328" s="109">
        <f>IF($AK328="n/a",1.03*AS328,IF($AK328&lt;0,1.01*AS328,IF($AK328&gt;10,1.1*AS328,(1+$AK328/100)*AS328)))</f>
        <v>1.46517305592</v>
      </c>
      <c r="AU328" s="109">
        <f>IF($AK328="n/a",1.03*AT328,IF($AK328&lt;0,1.01*AT328,IF($AK328&gt;10,1.1*AT328,(1+$AK328/100)*AT328)))</f>
        <v>1.4997511400397121</v>
      </c>
      <c r="AV328" s="109">
        <f>IF($AK328="n/a",1.03*AU328,IF($AK328&lt;0,1.01*AU328,IF($AK328&gt;10,1.1*AU328,(1+$AK328/100)*AU328)))</f>
        <v>1.5351452669446495</v>
      </c>
      <c r="AW328" s="109">
        <f>SUM(AR328:AV328)</f>
        <v>7.3454616629043619</v>
      </c>
      <c r="AX328" s="113">
        <f>AW328/I328*100</f>
        <v>9.5968926873587161</v>
      </c>
      <c r="AY328" s="100">
        <v>0.7</v>
      </c>
      <c r="AZ328" s="100">
        <v>21.12</v>
      </c>
      <c r="BA328" s="100">
        <v>-2.4500000000000002</v>
      </c>
      <c r="BB328" s="100">
        <v>2.06</v>
      </c>
      <c r="BC328" s="100">
        <v>8.3699999999999992</v>
      </c>
      <c r="BE328" s="12">
        <v>2010</v>
      </c>
      <c r="BF328" s="12">
        <f>IF(BE328&gt;2020,0,IF(BE328&gt;2008,1,IF(BE328&gt;2001,2,IF(BE328&gt;1990,3,IF(BE328&gt;1980,4,IF(BE328&gt;1973,5,IF(BE328&gt;1970,6,IF(BE328&gt;1960,7,IF(BE328&gt;1958,8,IF(BE328&gt;1953,9,10))))))))))</f>
        <v>1</v>
      </c>
      <c r="BG328" s="100">
        <v>2.52</v>
      </c>
      <c r="BH328" t="s">
        <v>121</v>
      </c>
      <c r="BI328" t="s">
        <v>122</v>
      </c>
    </row>
    <row r="329" spans="1:61" ht="11.25" customHeight="1" x14ac:dyDescent="0.2">
      <c r="A329" s="123" t="s">
        <v>944</v>
      </c>
      <c r="B329" s="55" t="s">
        <v>945</v>
      </c>
      <c r="C329" s="156" t="s">
        <v>134</v>
      </c>
      <c r="D329" s="98" t="s">
        <v>186</v>
      </c>
      <c r="E329" s="157">
        <v>14</v>
      </c>
      <c r="F329" s="2">
        <v>393</v>
      </c>
      <c r="G329" s="2" t="s">
        <v>146</v>
      </c>
      <c r="H329" s="2" t="s">
        <v>146</v>
      </c>
      <c r="I329" s="100">
        <v>152.47999999999999</v>
      </c>
      <c r="J329" s="101">
        <f>(M329/I329)*100</f>
        <v>1.3641133263378804</v>
      </c>
      <c r="K329" s="104">
        <v>0.52</v>
      </c>
      <c r="L329" s="71">
        <v>4</v>
      </c>
      <c r="M329" s="28">
        <f>K329*L329</f>
        <v>2.08</v>
      </c>
      <c r="N329" s="103" t="s">
        <v>182</v>
      </c>
      <c r="O329" s="104">
        <v>0.48</v>
      </c>
      <c r="P329" s="158">
        <v>46098</v>
      </c>
      <c r="Q329" s="158">
        <v>46112</v>
      </c>
      <c r="R329" s="28">
        <f>(K329-O329)/O329*100</f>
        <v>8.333333333333341</v>
      </c>
      <c r="S329" s="105">
        <f>IF(INDEX(Historical!$D$7:$D1364,MATCH(B329,Historical!$B$7:$B$1062,0))=0,"n/a",(INDEX(Historical!$C$7:$C$1062,MATCH(B329,Historical!$B$7:$B$1062,0))/INDEX(Historical!$D$7:$D$1062,MATCH(B329,Historical!$B$7:$B$1062,0))-1)*100)</f>
        <v>6.6666666666666652</v>
      </c>
      <c r="T329" s="105">
        <f>IF(INDEX(Historical!$F$7:$F$1062,MATCH(B329,Historical!$B$7:$B$1062,0))=0,"n/a",((INDEX(Historical!$C$7:$C$1062,MATCH(B329,Historical!$B$7:$B$1062,0))/INDEX(Historical!$F$7:$F$1062,MATCH(B329,Historical!$B$7:$B$1062,0)))^(1/3)-1)*100)</f>
        <v>8.0983869874452274</v>
      </c>
      <c r="U329" s="105">
        <f>IF(INDEX(Historical!$H$7:$H$1062,MATCH(B329,Historical!$B$7:$B$1062,0))=0,"n/a",((INDEX(Historical!$C$7:$C$1062,MATCH(B329,Historical!$B$7:$B$1062,0))/INDEX(Historical!$H$7:$H$1062,MATCH(B329,Historical!$B$7:$B$1062,0)))^(1/5)-1)*100)</f>
        <v>9.8560543306117854</v>
      </c>
      <c r="V329" s="105">
        <f>IF(INDEX(Historical!$M$7:$M$1062,MATCH(B329,Historical!$B$7:$B$1062,0))=0,"n/a",((INDEX(Historical!$C$7:$C$1062,MATCH(B329,Historical!$B$7:$B$1062,0))/INDEX(Historical!$M$7:$M$1062,MATCH(B329,Historical!$B$7:$B$1062,0)))^(1/10)-1)*100)</f>
        <v>12.716455524132009</v>
      </c>
      <c r="W329" s="106">
        <f>IF(OR(U329&lt;=0,U329="n/a",V329&lt;=0,V329="n/a"),"n/a",U329/V329)</f>
        <v>0.77506301279534673</v>
      </c>
      <c r="X329" s="107">
        <f>IF(OR(AJ329&lt;=0,AJ329="n/a",U329&lt;=0,U329="n/a"),"n/a",U329/AJ329)</f>
        <v>1.1074218349002005</v>
      </c>
      <c r="Y329" s="159"/>
      <c r="Z329" s="101">
        <f>IF(OR(AC329&lt;0.01,AC329="n/a"),"n/a",M329/AC329*100)</f>
        <v>29.378531073446329</v>
      </c>
      <c r="AA329" s="109">
        <f>IF(OR(AC329&lt;0.01,AC329="n/a"),"n/a",I329/AC329)</f>
        <v>21.536723163841806</v>
      </c>
      <c r="AB329" s="71">
        <v>12</v>
      </c>
      <c r="AC329" s="100">
        <v>7.08</v>
      </c>
      <c r="AD329" s="100">
        <v>1.42</v>
      </c>
      <c r="AE329" s="100">
        <v>6.52</v>
      </c>
      <c r="AF329" s="100">
        <v>2.89</v>
      </c>
      <c r="AG329" s="100">
        <v>13.930000000000001</v>
      </c>
      <c r="AH329" s="100">
        <v>16.059999999999999</v>
      </c>
      <c r="AI329" s="100">
        <v>8.86</v>
      </c>
      <c r="AJ329" s="100">
        <v>8.9</v>
      </c>
      <c r="AK329" s="100">
        <v>12.22</v>
      </c>
      <c r="AL329" s="100">
        <v>85600</v>
      </c>
      <c r="AM329" s="100">
        <v>0.61</v>
      </c>
      <c r="AN329" s="100">
        <v>0.69</v>
      </c>
      <c r="AO329" s="110">
        <f>IF(U329="n/a","n/a",IF(AA329&lt;0,"n/a",IF(AA329="n/a","n/a",J329+U329-AA329)))</f>
        <v>-10.31655550689214</v>
      </c>
      <c r="AP329" s="111">
        <f>IF(U329="n/a","n/a",J329+U329)</f>
        <v>11.220167656949666</v>
      </c>
      <c r="AQ329" s="112">
        <f>IF(OR(AC329&lt;0.01,AC329="n/a",AF329="n/a"),"n/a",(I329/SQRT(22.5*AC329*(I329/AF329))-1)*100)</f>
        <v>66.321148442808038</v>
      </c>
      <c r="AR329" s="101">
        <f>INDEX(Historical!$C$7:$C$1063,MATCH(B329,Historical!$B$7:$B$1063,0))*IF(AH329="n/a",1.03,IF(AH329&lt;0,1.01,IF(AH329&gt;10,1.1,(1+AH329/100))))</f>
        <v>2.1120000000000001</v>
      </c>
      <c r="AS329" s="109">
        <f>IF($AI329="n/a",1.03*AR329,IF($AI329&lt;0,1.01*AR329,IF($AI329&gt;10,1.1*AR329,(1+$AI329/100)*AR329)))</f>
        <v>2.2991231999999999</v>
      </c>
      <c r="AT329" s="109">
        <f>IF($AK329="n/a",1.03*AS329,IF($AK329&lt;0,1.01*AS329,IF($AK329&gt;10,1.1*AS329,(1+$AK329/100)*AS329)))</f>
        <v>2.5290355200000003</v>
      </c>
      <c r="AU329" s="109">
        <f>IF($AK329="n/a",1.03*AT329,IF($AK329&lt;0,1.01*AT329,IF($AK329&gt;10,1.1*AT329,(1+$AK329/100)*AT329)))</f>
        <v>2.7819390720000006</v>
      </c>
      <c r="AV329" s="109">
        <f>IF($AK329="n/a",1.03*AU329,IF($AK329&lt;0,1.01*AU329,IF($AK329&gt;10,1.1*AU329,(1+$AK329/100)*AU329)))</f>
        <v>3.0601329792000009</v>
      </c>
      <c r="AW329" s="109">
        <f>SUM(AR329:AV329)</f>
        <v>12.782230771200002</v>
      </c>
      <c r="AX329" s="113">
        <f>AW329/I329*100</f>
        <v>8.3828900650577154</v>
      </c>
      <c r="AY329" s="100">
        <v>0.91</v>
      </c>
      <c r="AZ329" s="100">
        <v>25.2</v>
      </c>
      <c r="BA329" s="100">
        <v>-19.470000000000002</v>
      </c>
      <c r="BB329" s="100">
        <v>8.7200000000000006</v>
      </c>
      <c r="BC329" s="100">
        <v>-1.4500000000000002</v>
      </c>
      <c r="BE329" s="12">
        <v>2013</v>
      </c>
      <c r="BF329" s="12">
        <f>IF(BE329&gt;2020,0,IF(BE329&gt;2008,1,IF(BE329&gt;2001,2,IF(BE329&gt;1990,3,IF(BE329&gt;1980,4,IF(BE329&gt;1973,5,IF(BE329&gt;1970,6,IF(BE329&gt;1960,7,IF(BE329&gt;1958,8,IF(BE329&gt;1953,9,10))))))))))</f>
        <v>1</v>
      </c>
      <c r="BG329" s="100">
        <v>2.54</v>
      </c>
      <c r="BH329" t="s">
        <v>121</v>
      </c>
      <c r="BI329" t="s">
        <v>122</v>
      </c>
    </row>
    <row r="330" spans="1:61" ht="11.25" customHeight="1" x14ac:dyDescent="0.2">
      <c r="A330" s="123" t="s">
        <v>946</v>
      </c>
      <c r="B330" s="55" t="s">
        <v>947</v>
      </c>
      <c r="C330" s="156" t="s">
        <v>162</v>
      </c>
      <c r="D330" s="98" t="s">
        <v>296</v>
      </c>
      <c r="E330" s="157">
        <v>14</v>
      </c>
      <c r="F330" s="2">
        <v>368</v>
      </c>
      <c r="G330" s="2" t="s">
        <v>119</v>
      </c>
      <c r="H330" s="2" t="s">
        <v>119</v>
      </c>
      <c r="I330" s="100">
        <v>142.91</v>
      </c>
      <c r="J330" s="101">
        <f>(M330/I330)*100</f>
        <v>2.4630886571968373</v>
      </c>
      <c r="K330" s="104">
        <v>0.88</v>
      </c>
      <c r="L330" s="71">
        <v>4</v>
      </c>
      <c r="M330" s="28">
        <f>K330*L330</f>
        <v>3.52</v>
      </c>
      <c r="N330" s="103" t="s">
        <v>696</v>
      </c>
      <c r="O330" s="104">
        <v>0.86</v>
      </c>
      <c r="P330" s="158">
        <v>45966</v>
      </c>
      <c r="Q330" s="158">
        <v>45992</v>
      </c>
      <c r="R330" s="28">
        <f>(K330-O330)/O330*100</f>
        <v>2.3255813953488391</v>
      </c>
      <c r="S330" s="105">
        <f>IF(INDEX(Historical!$D$7:$D1365,MATCH(B330,Historical!$B$7:$B$1062,0))=0,"n/a",(INDEX(Historical!$C$7:$C$1062,MATCH(B330,Historical!$B$7:$B$1062,0))/INDEX(Historical!$D$7:$D$1062,MATCH(B330,Historical!$B$7:$B$1062,0))-1)*100)</f>
        <v>3.2835820895522394</v>
      </c>
      <c r="T330" s="105">
        <f>IF(INDEX(Historical!$F$7:$F$1062,MATCH(B330,Historical!$B$7:$B$1062,0))=0,"n/a",((INDEX(Historical!$C$7:$C$1062,MATCH(B330,Historical!$B$7:$B$1062,0))/INDEX(Historical!$F$7:$F$1062,MATCH(B330,Historical!$B$7:$B$1062,0)))^(1/3)-1)*100)</f>
        <v>4.4080949772199673</v>
      </c>
      <c r="U330" s="105">
        <f>IF(INDEX(Historical!$H$7:$H$1062,MATCH(B330,Historical!$B$7:$B$1062,0))=0,"n/a",((INDEX(Historical!$C$7:$C$1062,MATCH(B330,Historical!$B$7:$B$1062,0))/INDEX(Historical!$H$7:$H$1062,MATCH(B330,Historical!$B$7:$B$1062,0)))^(1/5)-1)*100)</f>
        <v>4.9304267061224705</v>
      </c>
      <c r="V330" s="105">
        <f>IF(INDEX(Historical!$M$7:$M$1062,MATCH(B330,Historical!$B$7:$B$1062,0))=0,"n/a",((INDEX(Historical!$C$7:$C$1062,MATCH(B330,Historical!$B$7:$B$1062,0))/INDEX(Historical!$M$7:$M$1062,MATCH(B330,Historical!$B$7:$B$1062,0)))^(1/10)-1)*100)</f>
        <v>6.0663165470655089</v>
      </c>
      <c r="W330" s="106">
        <f>IF(OR(U330&lt;=0,U330="n/a",V330&lt;=0,V330="n/a"),"n/a",U330/V330)</f>
        <v>0.81275460452315029</v>
      </c>
      <c r="X330" s="107">
        <f>IF(OR(AJ330&lt;=0,AJ330="n/a",U330&lt;=0,U330="n/a"),"n/a",U330/AJ330)</f>
        <v>1.0535099799406988</v>
      </c>
      <c r="Y330" s="165"/>
      <c r="Z330" s="101">
        <f>IF(OR(AC330&lt;0.01,AC330="n/a"),"n/a",M330/AC330*100)</f>
        <v>58.278145695364238</v>
      </c>
      <c r="AA330" s="109">
        <f>IF(OR(AC330&lt;0.01,AC330="n/a"),"n/a",I330/AC330)</f>
        <v>23.660596026490065</v>
      </c>
      <c r="AB330" s="71">
        <v>12</v>
      </c>
      <c r="AC330" s="100">
        <v>6.04</v>
      </c>
      <c r="AD330" s="100">
        <v>2.27</v>
      </c>
      <c r="AE330" s="100">
        <v>4.4000000000000004</v>
      </c>
      <c r="AF330" s="100">
        <v>2.12</v>
      </c>
      <c r="AG330" s="100">
        <v>9.44</v>
      </c>
      <c r="AH330" s="100">
        <v>8.35</v>
      </c>
      <c r="AI330" s="100">
        <v>8.86</v>
      </c>
      <c r="AJ330" s="100">
        <v>4.68</v>
      </c>
      <c r="AK330" s="100">
        <v>9.06</v>
      </c>
      <c r="AL330" s="100">
        <v>7920</v>
      </c>
      <c r="AM330" s="100">
        <v>0.33</v>
      </c>
      <c r="AN330" s="100">
        <v>1.06</v>
      </c>
      <c r="AO330" s="110">
        <f>IF(U330="n/a","n/a",IF(AA330&lt;0,"n/a",IF(AA330="n/a","n/a",J330+U330-AA330)))</f>
        <v>-16.267080663170759</v>
      </c>
      <c r="AP330" s="111">
        <f>IF(U330="n/a","n/a",J330+U330)</f>
        <v>7.3935153633193078</v>
      </c>
      <c r="AQ330" s="112">
        <f>IF(OR(AC330&lt;0.01,AC330="n/a",AF330="n/a"),"n/a",(I330/SQRT(22.5*AC330*(I330/AF330))-1)*100)</f>
        <v>49.31021186503537</v>
      </c>
      <c r="AR330" s="101">
        <f>INDEX(Historical!$C$7:$C$1063,MATCH(B330,Historical!$B$7:$B$1063,0))*IF(AH330="n/a",1.03,IF(AH330&lt;0,1.01,IF(AH330&gt;10,1.1,(1+AH330/100))))</f>
        <v>3.7489099999999995</v>
      </c>
      <c r="AS330" s="109">
        <f>IF($AI330="n/a",1.03*AR330,IF($AI330&lt;0,1.01*AR330,IF($AI330&gt;10,1.1*AR330,(1+$AI330/100)*AR330)))</f>
        <v>4.0810634259999992</v>
      </c>
      <c r="AT330" s="109">
        <f>IF($AK330="n/a",1.03*AS330,IF($AK330&lt;0,1.01*AS330,IF($AK330&gt;10,1.1*AS330,(1+$AK330/100)*AS330)))</f>
        <v>4.4508077723955992</v>
      </c>
      <c r="AU330" s="109">
        <f>IF($AK330="n/a",1.03*AT330,IF($AK330&lt;0,1.01*AT330,IF($AK330&gt;10,1.1*AT330,(1+$AK330/100)*AT330)))</f>
        <v>4.8540509565746408</v>
      </c>
      <c r="AV330" s="109">
        <f>IF($AK330="n/a",1.03*AU330,IF($AK330&lt;0,1.01*AU330,IF($AK330&gt;10,1.1*AU330,(1+$AK330/100)*AU330)))</f>
        <v>5.2938279732403037</v>
      </c>
      <c r="AW330" s="109">
        <f>SUM(AR330:AV330)</f>
        <v>22.428660128210545</v>
      </c>
      <c r="AX330" s="113">
        <f>AW330/I330*100</f>
        <v>15.694255215317716</v>
      </c>
      <c r="AY330" s="100">
        <v>0.48</v>
      </c>
      <c r="AZ330" s="100">
        <v>16.850000000000001</v>
      </c>
      <c r="BA330" s="100">
        <v>-7.75</v>
      </c>
      <c r="BB330" s="100">
        <v>-1.7000000000000002</v>
      </c>
      <c r="BC330" s="100">
        <v>3.2199999999999998</v>
      </c>
      <c r="BE330" s="12">
        <v>2013</v>
      </c>
      <c r="BF330" s="12">
        <f>IF(BE330&gt;2020,0,IF(BE330&gt;2008,1,IF(BE330&gt;2001,2,IF(BE330&gt;1990,3,IF(BE330&gt;1980,4,IF(BE330&gt;1973,5,IF(BE330&gt;1970,6,IF(BE330&gt;1960,7,IF(BE330&gt;1958,8,IF(BE330&gt;1953,9,10))))))))))</f>
        <v>1</v>
      </c>
      <c r="BG330" s="100">
        <v>3.26</v>
      </c>
      <c r="BH330" t="s">
        <v>121</v>
      </c>
      <c r="BI330" t="s">
        <v>122</v>
      </c>
    </row>
    <row r="331" spans="1:61" ht="11.25" customHeight="1" x14ac:dyDescent="0.2">
      <c r="A331" s="55" t="s">
        <v>948</v>
      </c>
      <c r="B331" s="55" t="s">
        <v>949</v>
      </c>
      <c r="C331" s="156" t="s">
        <v>116</v>
      </c>
      <c r="D331" s="98" t="s">
        <v>215</v>
      </c>
      <c r="E331" s="157">
        <v>17</v>
      </c>
      <c r="F331" s="2">
        <v>252</v>
      </c>
      <c r="G331" s="2" t="s">
        <v>146</v>
      </c>
      <c r="H331" s="2" t="s">
        <v>146</v>
      </c>
      <c r="I331" s="100">
        <v>230.45</v>
      </c>
      <c r="J331" s="101">
        <f>(M331/I331)*100</f>
        <v>1.2670861358212195</v>
      </c>
      <c r="K331" s="104">
        <v>0.73</v>
      </c>
      <c r="L331" s="71">
        <v>4</v>
      </c>
      <c r="M331" s="28">
        <f>K331*L331</f>
        <v>2.92</v>
      </c>
      <c r="N331" s="103" t="s">
        <v>273</v>
      </c>
      <c r="O331" s="104">
        <v>0.71</v>
      </c>
      <c r="P331" s="158">
        <v>46164</v>
      </c>
      <c r="Q331" s="158">
        <v>46178</v>
      </c>
      <c r="R331" s="28">
        <f>(K331-O331)/O331*100</f>
        <v>2.8169014084507067</v>
      </c>
      <c r="S331" s="105">
        <f>IF(INDEX(Historical!$D$7:$D1366,MATCH(B331,Historical!$B$7:$B$1062,0))=0,"n/a",(INDEX(Historical!$C$7:$C$1062,MATCH(B331,Historical!$B$7:$B$1062,0))/INDEX(Historical!$D$7:$D$1062,MATCH(B331,Historical!$B$7:$B$1062,0))-1)*100)</f>
        <v>4.0590405904058935</v>
      </c>
      <c r="T331" s="105">
        <f>IF(INDEX(Historical!$F$7:$F$1062,MATCH(B331,Historical!$B$7:$B$1062,0))=0,"n/a",((INDEX(Historical!$C$7:$C$1062,MATCH(B331,Historical!$B$7:$B$1062,0))/INDEX(Historical!$F$7:$F$1062,MATCH(B331,Historical!$B$7:$B$1062,0)))^(1/3)-1)*100)</f>
        <v>6.4170176581825888</v>
      </c>
      <c r="U331" s="105">
        <f>IF(INDEX(Historical!$H$7:$H$1062,MATCH(B331,Historical!$B$7:$B$1062,0))=0,"n/a",((INDEX(Historical!$C$7:$C$1062,MATCH(B331,Historical!$B$7:$B$1062,0))/INDEX(Historical!$H$7:$H$1062,MATCH(B331,Historical!$B$7:$B$1062,0)))^(1/5)-1)*100)</f>
        <v>7.1134043408236147</v>
      </c>
      <c r="V331" s="105">
        <f>IF(INDEX(Historical!$M$7:$M$1062,MATCH(B331,Historical!$B$7:$B$1062,0))=0,"n/a",((INDEX(Historical!$C$7:$C$1062,MATCH(B331,Historical!$B$7:$B$1062,0))/INDEX(Historical!$M$7:$M$1062,MATCH(B331,Historical!$B$7:$B$1062,0)))^(1/10)-1)*100)</f>
        <v>8.5632265591419241</v>
      </c>
      <c r="W331" s="106">
        <f>IF(OR(U331&lt;=0,U331="n/a",V331&lt;=0,V331="n/a"),"n/a",U331/V331)</f>
        <v>0.83069206352242209</v>
      </c>
      <c r="X331" s="107">
        <f>IF(OR(AJ331&lt;=0,AJ331="n/a",U331&lt;=0,U331="n/a"),"n/a",U331/AJ331)</f>
        <v>1.329608288004414</v>
      </c>
      <c r="Y331" s="165"/>
      <c r="Z331" s="101">
        <f>IF(OR(AC331&lt;0.01,AC331="n/a"),"n/a",M331/AC331*100)</f>
        <v>41.954022988505749</v>
      </c>
      <c r="AA331" s="109">
        <f>IF(OR(AC331&lt;0.01,AC331="n/a"),"n/a",I331/AC331)</f>
        <v>33.110632183908045</v>
      </c>
      <c r="AB331" s="71">
        <v>12</v>
      </c>
      <c r="AC331" s="100">
        <v>6.96</v>
      </c>
      <c r="AD331" s="100">
        <v>2.73</v>
      </c>
      <c r="AE331" s="100">
        <v>4.74</v>
      </c>
      <c r="AF331" s="100">
        <v>4.25</v>
      </c>
      <c r="AG331" s="100">
        <v>12.959999999999999</v>
      </c>
      <c r="AH331" s="100">
        <v>9.25</v>
      </c>
      <c r="AI331" s="100">
        <v>9</v>
      </c>
      <c r="AJ331" s="100">
        <v>5.35</v>
      </c>
      <c r="AK331" s="100">
        <v>8.91</v>
      </c>
      <c r="AL331" s="100">
        <v>16990</v>
      </c>
      <c r="AM331" s="100">
        <v>0.25</v>
      </c>
      <c r="AN331" s="100">
        <v>0.47</v>
      </c>
      <c r="AO331" s="110">
        <f>IF(U331="n/a","n/a",IF(AA331&lt;0,"n/a",IF(AA331="n/a","n/a",J331+U331-AA331)))</f>
        <v>-24.730141707263211</v>
      </c>
      <c r="AP331" s="111">
        <f>IF(U331="n/a","n/a",J331+U331)</f>
        <v>8.3804904766448338</v>
      </c>
      <c r="AQ331" s="112">
        <f>IF(OR(AC331&lt;0.01,AC331="n/a",AF331="n/a"),"n/a",(I331/SQRT(22.5*AC331*(I331/AF331))-1)*100)</f>
        <v>150.08459615952111</v>
      </c>
      <c r="AR331" s="101">
        <f>INDEX(Historical!$C$7:$C$1063,MATCH(B331,Historical!$B$7:$B$1063,0))*IF(AH331="n/a",1.03,IF(AH331&lt;0,1.01,IF(AH331&gt;10,1.1,(1+AH331/100))))</f>
        <v>3.0808499999999999</v>
      </c>
      <c r="AS331" s="109">
        <f>IF($AI331="n/a",1.03*AR331,IF($AI331&lt;0,1.01*AR331,IF($AI331&gt;10,1.1*AR331,(1+$AI331/100)*AR331)))</f>
        <v>3.3581265</v>
      </c>
      <c r="AT331" s="109">
        <f>IF($AK331="n/a",1.03*AS331,IF($AK331&lt;0,1.01*AS331,IF($AK331&gt;10,1.1*AS331,(1+$AK331/100)*AS331)))</f>
        <v>3.65733557115</v>
      </c>
      <c r="AU331" s="109">
        <f>IF($AK331="n/a",1.03*AT331,IF($AK331&lt;0,1.01*AT331,IF($AK331&gt;10,1.1*AT331,(1+$AK331/100)*AT331)))</f>
        <v>3.983204170539465</v>
      </c>
      <c r="AV331" s="109">
        <f>IF($AK331="n/a",1.03*AU331,IF($AK331&lt;0,1.01*AU331,IF($AK331&gt;10,1.1*AU331,(1+$AK331/100)*AU331)))</f>
        <v>4.3381076621345311</v>
      </c>
      <c r="AW331" s="109">
        <f>SUM(AR331:AV331)</f>
        <v>18.417623903823994</v>
      </c>
      <c r="AX331" s="113">
        <f>AW331/I331*100</f>
        <v>7.9920259942824883</v>
      </c>
      <c r="AY331" s="100">
        <v>0.97</v>
      </c>
      <c r="AZ331" s="100">
        <v>46.550000000000004</v>
      </c>
      <c r="BA331" s="100">
        <v>-5.47</v>
      </c>
      <c r="BB331" s="100">
        <v>4.5199999999999996</v>
      </c>
      <c r="BC331" s="100">
        <v>16.57</v>
      </c>
      <c r="BE331" s="12">
        <v>2010</v>
      </c>
      <c r="BF331" s="12">
        <f>IF(BE331&gt;2020,0,IF(BE331&gt;2008,1,IF(BE331&gt;2001,2,IF(BE331&gt;1990,3,IF(BE331&gt;1980,4,IF(BE331&gt;1973,5,IF(BE331&gt;1970,6,IF(BE331&gt;1960,7,IF(BE331&gt;1958,8,IF(BE331&gt;1953,9,10))))))))))</f>
        <v>1</v>
      </c>
      <c r="BG331" s="100">
        <v>7.53</v>
      </c>
      <c r="BH331" t="s">
        <v>121</v>
      </c>
      <c r="BI331" t="s">
        <v>122</v>
      </c>
    </row>
    <row r="332" spans="1:61" ht="11.25" customHeight="1" x14ac:dyDescent="0.2">
      <c r="A332" s="116" t="s">
        <v>1509</v>
      </c>
      <c r="B332" s="55" t="s">
        <v>1510</v>
      </c>
      <c r="C332" s="156" t="s">
        <v>300</v>
      </c>
      <c r="D332" s="98" t="s">
        <v>794</v>
      </c>
      <c r="E332" s="157">
        <v>8</v>
      </c>
      <c r="F332" s="2">
        <v>558</v>
      </c>
      <c r="G332" s="2" t="s">
        <v>146</v>
      </c>
      <c r="H332" s="2" t="s">
        <v>146</v>
      </c>
      <c r="I332" s="100">
        <v>58.81</v>
      </c>
      <c r="J332" s="101">
        <f>(M332/I332)*100</f>
        <v>12.922972283625233</v>
      </c>
      <c r="K332" s="104">
        <v>1.9</v>
      </c>
      <c r="L332" s="71">
        <v>4</v>
      </c>
      <c r="M332" s="28">
        <f>K332*L332</f>
        <v>7.6</v>
      </c>
      <c r="N332" s="103" t="s">
        <v>158</v>
      </c>
      <c r="O332" s="104">
        <v>1.82</v>
      </c>
      <c r="P332" s="115">
        <v>45471</v>
      </c>
      <c r="Q332" s="115">
        <v>45488</v>
      </c>
      <c r="R332" s="28">
        <f>(K332-O332)/O332*100</f>
        <v>4.3956043956043871</v>
      </c>
      <c r="S332" s="105">
        <f>IF(INDEX(Historical!$D$7:$D1367,MATCH(B332,Historical!$B$7:$B$1062,0))=0,"n/a",(INDEX(Historical!$C$7:$C$1062,MATCH(B332,Historical!$B$7:$B$1062,0))/INDEX(Historical!$D$7:$D$1062,MATCH(B332,Historical!$B$7:$B$1062,0))-1)*100)</f>
        <v>2.1505376344086002</v>
      </c>
      <c r="T332" s="105">
        <f>IF(INDEX(Historical!$F$7:$F$1062,MATCH(B332,Historical!$B$7:$B$1062,0))=0,"n/a",((INDEX(Historical!$C$7:$C$1062,MATCH(B332,Historical!$B$7:$B$1062,0))/INDEX(Historical!$F$7:$F$1062,MATCH(B332,Historical!$B$7:$B$1062,0)))^(1/3)-1)*100)</f>
        <v>3.7771070432953691</v>
      </c>
      <c r="U332" s="105">
        <f>IF(INDEX(Historical!$H$7:$H$1062,MATCH(B332,Historical!$B$7:$B$1062,0))=0,"n/a",((INDEX(Historical!$C$7:$C$1062,MATCH(B332,Historical!$B$7:$B$1062,0))/INDEX(Historical!$H$7:$H$1062,MATCH(B332,Historical!$B$7:$B$1062,0)))^(1/5)-1)*100)</f>
        <v>12.433219037646737</v>
      </c>
      <c r="V332" s="105" t="str">
        <f>IF(INDEX(Historical!$M$7:$M$1062,MATCH(B332,Historical!$B$7:$B$1062,0))=0,"n/a",((INDEX(Historical!$C$7:$C$1062,MATCH(B332,Historical!$B$7:$B$1062,0))/INDEX(Historical!$M$7:$M$1062,MATCH(B332,Historical!$B$7:$B$1062,0)))^(1/10)-1)*100)</f>
        <v>n/a</v>
      </c>
      <c r="W332" s="106" t="str">
        <f>IF(OR(U332&lt;=0,U332="n/a",V332&lt;=0,V332="n/a"),"n/a",U332/V332)</f>
        <v>n/a</v>
      </c>
      <c r="X332" s="107">
        <f>IF(OR(AJ332&lt;=0,AJ332="n/a",U332&lt;=0,U332="n/a"),"n/a",U332/AJ332)</f>
        <v>3.3067071908634937</v>
      </c>
      <c r="Y332" s="165" t="s">
        <v>1714</v>
      </c>
      <c r="Z332" s="101">
        <f>IF(OR(AC332&lt;0.01,AC332="n/a"),"n/a",M332/AC332*100)</f>
        <v>193.87755102040816</v>
      </c>
      <c r="AA332" s="109">
        <f>IF(OR(AC332&lt;0.01,AC332="n/a"),"n/a",I332/AC332)</f>
        <v>15.002551020408164</v>
      </c>
      <c r="AB332" s="71">
        <v>12</v>
      </c>
      <c r="AC332" s="100">
        <v>3.92</v>
      </c>
      <c r="AD332" s="100" t="s">
        <v>142</v>
      </c>
      <c r="AE332" s="100">
        <v>6.48</v>
      </c>
      <c r="AF332" s="100">
        <v>0.93</v>
      </c>
      <c r="AG332" s="100">
        <v>6.12</v>
      </c>
      <c r="AH332" s="100">
        <v>8.91</v>
      </c>
      <c r="AI332" s="100" t="s">
        <v>142</v>
      </c>
      <c r="AJ332" s="100">
        <v>3.7600000000000002</v>
      </c>
      <c r="AK332" s="100" t="s">
        <v>142</v>
      </c>
      <c r="AL332" s="100">
        <v>1710</v>
      </c>
      <c r="AM332" s="100">
        <v>2.04</v>
      </c>
      <c r="AN332" s="100">
        <v>0.19</v>
      </c>
      <c r="AO332" s="110">
        <f>IF(U332="n/a","n/a",IF(AA332&lt;0,"n/a",IF(AA332="n/a","n/a",J332+U332-AA332)))</f>
        <v>10.353640300863807</v>
      </c>
      <c r="AP332" s="111">
        <f>IF(U332="n/a","n/a",J332+U332)</f>
        <v>25.356191321271972</v>
      </c>
      <c r="AQ332" s="112">
        <f>IF(OR(AC332&lt;0.01,AC332="n/a",AF332="n/a"),"n/a",(I332/SQRT(22.5*AC332*(I332/AF332))-1)*100)</f>
        <v>-21.253225959607036</v>
      </c>
      <c r="AR332" s="101">
        <f>INDEX(Historical!$C$7:$C$1063,MATCH(B332,Historical!$B$7:$B$1063,0))*IF(AH332="n/a",1.03,IF(AH332&lt;0,1.01,IF(AH332&gt;10,1.1,(1+AH332/100))))</f>
        <v>8.2771599999999985</v>
      </c>
      <c r="AS332" s="109">
        <f>IF($AI332="n/a",1.03*AR332,IF($AI332&lt;0,1.01*AR332,IF($AI332&gt;10,1.1*AR332,(1+$AI332/100)*AR332)))</f>
        <v>8.5254747999999996</v>
      </c>
      <c r="AT332" s="109">
        <f>IF($AK332="n/a",1.03*AS332,IF($AK332&lt;0,1.01*AS332,IF($AK332&gt;10,1.1*AS332,(1+$AK332/100)*AS332)))</f>
        <v>8.7812390439999994</v>
      </c>
      <c r="AU332" s="109">
        <f>IF($AK332="n/a",1.03*AT332,IF($AK332&lt;0,1.01*AT332,IF($AK332&gt;10,1.1*AT332,(1+$AK332/100)*AT332)))</f>
        <v>9.0446762153199991</v>
      </c>
      <c r="AV332" s="109">
        <f>IF($AK332="n/a",1.03*AU332,IF($AK332&lt;0,1.01*AU332,IF($AK332&gt;10,1.1*AU332,(1+$AK332/100)*AU332)))</f>
        <v>9.3160165017795986</v>
      </c>
      <c r="AW332" s="109">
        <f>SUM(AR332:AV332)</f>
        <v>43.944566561099599</v>
      </c>
      <c r="AX332" s="113">
        <f>AW332/I332*100</f>
        <v>74.722949432238721</v>
      </c>
      <c r="AY332" s="100">
        <v>1.42</v>
      </c>
      <c r="AZ332" s="100">
        <v>31.919999999999998</v>
      </c>
      <c r="BA332" s="100">
        <v>-10.050000000000001</v>
      </c>
      <c r="BB332" s="100">
        <v>-3.09</v>
      </c>
      <c r="BC332" s="100">
        <v>9.33</v>
      </c>
      <c r="BE332" s="12">
        <v>2017</v>
      </c>
      <c r="BF332" s="12">
        <f>IF(BE332&gt;2020,0,IF(BE332&gt;2008,1,IF(BE332&gt;2001,2,IF(BE332&gt;1990,3,IF(BE332&gt;1980,4,IF(BE332&gt;1973,5,IF(BE332&gt;1970,6,IF(BE332&gt;1960,7,IF(BE332&gt;1958,8,IF(BE332&gt;1953,9,10))))))))))</f>
        <v>1</v>
      </c>
      <c r="BG332" s="100">
        <v>4.92</v>
      </c>
      <c r="BH332" t="s">
        <v>121</v>
      </c>
      <c r="BI332" t="s">
        <v>302</v>
      </c>
    </row>
    <row r="333" spans="1:61" ht="11.25" customHeight="1" x14ac:dyDescent="0.2">
      <c r="A333" s="123" t="s">
        <v>950</v>
      </c>
      <c r="B333" s="55" t="s">
        <v>951</v>
      </c>
      <c r="C333" s="156" t="s">
        <v>134</v>
      </c>
      <c r="D333" s="98" t="s">
        <v>157</v>
      </c>
      <c r="E333" s="157">
        <v>16</v>
      </c>
      <c r="F333" s="2">
        <v>292</v>
      </c>
      <c r="G333" s="2" t="s">
        <v>119</v>
      </c>
      <c r="H333" s="2" t="s">
        <v>119</v>
      </c>
      <c r="I333" s="100">
        <v>83.83</v>
      </c>
      <c r="J333" s="101">
        <f>(M333/I333)*100</f>
        <v>3.0537993558391987</v>
      </c>
      <c r="K333" s="104">
        <v>0.64</v>
      </c>
      <c r="L333" s="71">
        <v>4</v>
      </c>
      <c r="M333" s="28">
        <f>K333*L333</f>
        <v>2.56</v>
      </c>
      <c r="N333" s="103" t="s">
        <v>952</v>
      </c>
      <c r="O333" s="104">
        <v>0.59</v>
      </c>
      <c r="P333" s="158">
        <v>46111</v>
      </c>
      <c r="Q333" s="158">
        <v>46121</v>
      </c>
      <c r="R333" s="28">
        <f>(K333-O333)/O333*100</f>
        <v>8.4745762711864483</v>
      </c>
      <c r="S333" s="105">
        <f>IF(INDEX(Historical!$D$7:$D1368,MATCH(B333,Historical!$B$7:$B$1062,0))=0,"n/a",(INDEX(Historical!$C$7:$C$1062,MATCH(B333,Historical!$B$7:$B$1062,0))/INDEX(Historical!$D$7:$D$1062,MATCH(B333,Historical!$B$7:$B$1062,0))-1)*100)</f>
        <v>3.539823008849563</v>
      </c>
      <c r="T333" s="105">
        <f>IF(INDEX(Historical!$F$7:$F$1062,MATCH(B333,Historical!$B$7:$B$1062,0))=0,"n/a",((INDEX(Historical!$C$7:$C$1062,MATCH(B333,Historical!$B$7:$B$1062,0))/INDEX(Historical!$F$7:$F$1062,MATCH(B333,Historical!$B$7:$B$1062,0)))^(1/3)-1)*100)</f>
        <v>5.1977860665757269</v>
      </c>
      <c r="U333" s="105">
        <f>IF(INDEX(Historical!$H$7:$H$1062,MATCH(B333,Historical!$B$7:$B$1062,0))=0,"n/a",((INDEX(Historical!$C$7:$C$1062,MATCH(B333,Historical!$B$7:$B$1062,0))/INDEX(Historical!$H$7:$H$1062,MATCH(B333,Historical!$B$7:$B$1062,0)))^(1/5)-1)*100)</f>
        <v>5.1547496797280434</v>
      </c>
      <c r="V333" s="105">
        <f>IF(INDEX(Historical!$M$7:$M$1062,MATCH(B333,Historical!$B$7:$B$1062,0))=0,"n/a",((INDEX(Historical!$C$7:$C$1062,MATCH(B333,Historical!$B$7:$B$1062,0))/INDEX(Historical!$M$7:$M$1062,MATCH(B333,Historical!$B$7:$B$1062,0)))^(1/10)-1)*100)</f>
        <v>8.6579653683789726</v>
      </c>
      <c r="W333" s="106">
        <f>IF(OR(U333&lt;=0,U333="n/a",V333&lt;=0,V333="n/a"),"n/a",U333/V333)</f>
        <v>0.59537656486297141</v>
      </c>
      <c r="X333" s="107">
        <f>IF(OR(AJ333&lt;=0,AJ333="n/a",U333&lt;=0,U333="n/a"),"n/a",U333/AJ333)</f>
        <v>1.2727776986982824</v>
      </c>
      <c r="Y333" s="166"/>
      <c r="Z333" s="101">
        <f>IF(OR(AC333&lt;0.01,AC333="n/a"),"n/a",M333/AC333*100)</f>
        <v>46.209386281588451</v>
      </c>
      <c r="AA333" s="109">
        <f>IF(OR(AC333&lt;0.01,AC333="n/a"),"n/a",I333/AC333)</f>
        <v>15.131768953068592</v>
      </c>
      <c r="AB333" s="71">
        <v>12</v>
      </c>
      <c r="AC333" s="100">
        <v>5.54</v>
      </c>
      <c r="AD333" s="100" t="s">
        <v>142</v>
      </c>
      <c r="AE333" s="100">
        <v>3.04</v>
      </c>
      <c r="AF333" s="100">
        <v>1.1399999999999999</v>
      </c>
      <c r="AG333" s="100">
        <v>8.24</v>
      </c>
      <c r="AH333" s="100">
        <v>27.49</v>
      </c>
      <c r="AI333" s="100">
        <v>15.6</v>
      </c>
      <c r="AJ333" s="100">
        <v>4.05</v>
      </c>
      <c r="AK333" s="100" t="s">
        <v>142</v>
      </c>
      <c r="AL333" s="100">
        <v>4040</v>
      </c>
      <c r="AM333" s="100">
        <v>1.4500000000000002</v>
      </c>
      <c r="AN333" s="100">
        <v>0.2</v>
      </c>
      <c r="AO333" s="110">
        <f>IF(U333="n/a","n/a",IF(AA333&lt;0,"n/a",IF(AA333="n/a","n/a",J333+U333-AA333)))</f>
        <v>-6.9232199175013509</v>
      </c>
      <c r="AP333" s="111">
        <f>IF(U333="n/a","n/a",J333+U333)</f>
        <v>8.2085490355672412</v>
      </c>
      <c r="AQ333" s="112">
        <f>IF(OR(AC333&lt;0.01,AC333="n/a",AF333="n/a"),"n/a",(I333/SQRT(22.5*AC333*(I333/AF333))-1)*100)</f>
        <v>-12.439946686737224</v>
      </c>
      <c r="AR333" s="101">
        <f>INDEX(Historical!$C$7:$C$1063,MATCH(B333,Historical!$B$7:$B$1063,0))*IF(AH333="n/a",1.03,IF(AH333&lt;0,1.01,IF(AH333&gt;10,1.1,(1+AH333/100))))</f>
        <v>2.5739999999999998</v>
      </c>
      <c r="AS333" s="109">
        <f>IF($AI333="n/a",1.03*AR333,IF($AI333&lt;0,1.01*AR333,IF($AI333&gt;10,1.1*AR333,(1+$AI333/100)*AR333)))</f>
        <v>2.8313999999999999</v>
      </c>
      <c r="AT333" s="109">
        <f>IF($AK333="n/a",1.03*AS333,IF($AK333&lt;0,1.01*AS333,IF($AK333&gt;10,1.1*AS333,(1+$AK333/100)*AS333)))</f>
        <v>2.9163420000000002</v>
      </c>
      <c r="AU333" s="109">
        <f>IF($AK333="n/a",1.03*AT333,IF($AK333&lt;0,1.01*AT333,IF($AK333&gt;10,1.1*AT333,(1+$AK333/100)*AT333)))</f>
        <v>3.0038322600000003</v>
      </c>
      <c r="AV333" s="109">
        <f>IF($AK333="n/a",1.03*AU333,IF($AK333&lt;0,1.01*AU333,IF($AK333&gt;10,1.1*AU333,(1+$AK333/100)*AU333)))</f>
        <v>3.0939472278000002</v>
      </c>
      <c r="AW333" s="109">
        <f>SUM(AR333:AV333)</f>
        <v>14.419521487800001</v>
      </c>
      <c r="AX333" s="113">
        <f>AW333/I333*100</f>
        <v>17.200908371466063</v>
      </c>
      <c r="AY333" s="100">
        <v>0.79</v>
      </c>
      <c r="AZ333" s="100">
        <v>36.199999999999996</v>
      </c>
      <c r="BA333" s="100">
        <v>-4.1900000000000004</v>
      </c>
      <c r="BB333" s="100">
        <v>1.6099999999999999</v>
      </c>
      <c r="BC333" s="100">
        <v>8.25</v>
      </c>
      <c r="BE333" s="12">
        <v>2011</v>
      </c>
      <c r="BF333" s="12">
        <f>IF(BE333&gt;2020,0,IF(BE333&gt;2008,1,IF(BE333&gt;2001,2,IF(BE333&gt;1990,3,IF(BE333&gt;1980,4,IF(BE333&gt;1973,5,IF(BE333&gt;1970,6,IF(BE333&gt;1960,7,IF(BE333&gt;1958,8,IF(BE333&gt;1953,9,10))))))))))</f>
        <v>1</v>
      </c>
      <c r="BG333" s="100">
        <v>1.21</v>
      </c>
      <c r="BH333" t="s">
        <v>121</v>
      </c>
      <c r="BI333" t="s">
        <v>122</v>
      </c>
    </row>
    <row r="334" spans="1:61" ht="11.25" customHeight="1" x14ac:dyDescent="0.2">
      <c r="A334" s="123" t="s">
        <v>953</v>
      </c>
      <c r="B334" s="55" t="s">
        <v>954</v>
      </c>
      <c r="C334" s="156" t="s">
        <v>125</v>
      </c>
      <c r="D334" s="98" t="s">
        <v>126</v>
      </c>
      <c r="E334" s="157">
        <v>15</v>
      </c>
      <c r="F334" s="2">
        <v>320</v>
      </c>
      <c r="G334" s="2" t="s">
        <v>118</v>
      </c>
      <c r="H334" s="2" t="s">
        <v>118</v>
      </c>
      <c r="I334" s="100">
        <v>99.46</v>
      </c>
      <c r="J334" s="101">
        <f>(M334/I334)*100</f>
        <v>3.297808164086065</v>
      </c>
      <c r="K334" s="104">
        <v>0.82</v>
      </c>
      <c r="L334" s="71">
        <v>4</v>
      </c>
      <c r="M334" s="28">
        <f>K334*L334</f>
        <v>3.28</v>
      </c>
      <c r="N334" s="103" t="s">
        <v>575</v>
      </c>
      <c r="O334" s="104">
        <v>0.8</v>
      </c>
      <c r="P334" s="158">
        <v>45931</v>
      </c>
      <c r="Q334" s="158">
        <v>45951</v>
      </c>
      <c r="R334" s="28">
        <f>(K334-O334)/O334*100</f>
        <v>2.4999999999999885</v>
      </c>
      <c r="S334" s="105">
        <f>IF(INDEX(Historical!$D$7:$D1369,MATCH(B334,Historical!$B$7:$B$1062,0))=0,"n/a",(INDEX(Historical!$C$7:$C$1062,MATCH(B334,Historical!$B$7:$B$1062,0))/INDEX(Historical!$D$7:$D$1062,MATCH(B334,Historical!$B$7:$B$1062,0))-1)*100)</f>
        <v>2.5477707006369421</v>
      </c>
      <c r="T334" s="105">
        <f>IF(INDEX(Historical!$F$7:$F$1062,MATCH(B334,Historical!$B$7:$B$1062,0))=0,"n/a",((INDEX(Historical!$C$7:$C$1062,MATCH(B334,Historical!$B$7:$B$1062,0))/INDEX(Historical!$F$7:$F$1062,MATCH(B334,Historical!$B$7:$B$1062,0)))^(1/3)-1)*100)</f>
        <v>6.5756716652330516</v>
      </c>
      <c r="U334" s="105">
        <f>IF(INDEX(Historical!$H$7:$H$1062,MATCH(B334,Historical!$B$7:$B$1062,0))=0,"n/a",((INDEX(Historical!$C$7:$C$1062,MATCH(B334,Historical!$B$7:$B$1062,0))/INDEX(Historical!$H$7:$H$1062,MATCH(B334,Historical!$B$7:$B$1062,0)))^(1/5)-1)*100)</f>
        <v>4.9414522844583919</v>
      </c>
      <c r="V334" s="105">
        <f>IF(INDEX(Historical!$M$7:$M$1062,MATCH(B334,Historical!$B$7:$B$1062,0))=0,"n/a",((INDEX(Historical!$C$7:$C$1062,MATCH(B334,Historical!$B$7:$B$1062,0))/INDEX(Historical!$M$7:$M$1062,MATCH(B334,Historical!$B$7:$B$1062,0)))^(1/10)-1)*100)</f>
        <v>6.5334462233847201</v>
      </c>
      <c r="W334" s="106">
        <f>IF(OR(U334&lt;=0,U334="n/a",V334&lt;=0,V334="n/a"),"n/a",U334/V334)</f>
        <v>0.7563316686945073</v>
      </c>
      <c r="X334" s="107">
        <f>IF(OR(AJ334&lt;=0,AJ334="n/a",U334&lt;=0,U334="n/a"),"n/a",U334/AJ334)</f>
        <v>0.29448464150526765</v>
      </c>
      <c r="Y334" s="166"/>
      <c r="Z334" s="101">
        <f>IF(OR(AC334&lt;0.01,AC334="n/a"),"n/a",M334/AC334*100)</f>
        <v>31.599229287090552</v>
      </c>
      <c r="AA334" s="109">
        <f>IF(OR(AC334&lt;0.01,AC334="n/a"),"n/a",I334/AC334)</f>
        <v>9.5818882466281305</v>
      </c>
      <c r="AB334" s="71">
        <v>12</v>
      </c>
      <c r="AC334" s="100">
        <v>10.38</v>
      </c>
      <c r="AD334" s="100">
        <v>2.67</v>
      </c>
      <c r="AE334" s="100">
        <v>0.87</v>
      </c>
      <c r="AF334" s="100">
        <v>1.43</v>
      </c>
      <c r="AG334" s="100">
        <v>16.12</v>
      </c>
      <c r="AH334" s="100">
        <v>-3.6700000000000004</v>
      </c>
      <c r="AI334" s="100">
        <v>6.83</v>
      </c>
      <c r="AJ334" s="100">
        <v>16.78</v>
      </c>
      <c r="AK334" s="100">
        <v>3.25</v>
      </c>
      <c r="AL334" s="100">
        <v>6270</v>
      </c>
      <c r="AM334" s="100">
        <v>1.17</v>
      </c>
      <c r="AN334" s="100">
        <v>0.42</v>
      </c>
      <c r="AO334" s="110">
        <f>IF(U334="n/a","n/a",IF(AA334&lt;0,"n/a",IF(AA334="n/a","n/a",J334+U334-AA334)))</f>
        <v>-1.3426277980836741</v>
      </c>
      <c r="AP334" s="111">
        <f>IF(U334="n/a","n/a",J334+U334)</f>
        <v>8.2392604485444565</v>
      </c>
      <c r="AQ334" s="112">
        <f>IF(OR(AC334&lt;0.01,AC334="n/a",AF334="n/a"),"n/a",(I334/SQRT(22.5*AC334*(I334/AF334))-1)*100)</f>
        <v>-21.962686438749135</v>
      </c>
      <c r="AR334" s="101">
        <f>INDEX(Historical!$C$7:$C$1063,MATCH(B334,Historical!$B$7:$B$1063,0))*IF(AH334="n/a",1.03,IF(AH334&lt;0,1.01,IF(AH334&gt;10,1.1,(1+AH334/100))))</f>
        <v>3.2522000000000002</v>
      </c>
      <c r="AS334" s="109">
        <f>IF($AI334="n/a",1.03*AR334,IF($AI334&lt;0,1.01*AR334,IF($AI334&gt;10,1.1*AR334,(1+$AI334/100)*AR334)))</f>
        <v>3.4743252600000005</v>
      </c>
      <c r="AT334" s="109">
        <f>IF($AK334="n/a",1.03*AS334,IF($AK334&lt;0,1.01*AS334,IF($AK334&gt;10,1.1*AS334,(1+$AK334/100)*AS334)))</f>
        <v>3.5872408309500003</v>
      </c>
      <c r="AU334" s="109">
        <f>IF($AK334="n/a",1.03*AT334,IF($AK334&lt;0,1.01*AT334,IF($AK334&gt;10,1.1*AT334,(1+$AK334/100)*AT334)))</f>
        <v>3.7038261579558753</v>
      </c>
      <c r="AV334" s="109">
        <f>IF($AK334="n/a",1.03*AU334,IF($AK334&lt;0,1.01*AU334,IF($AK334&gt;10,1.1*AU334,(1+$AK334/100)*AU334)))</f>
        <v>3.824200508089441</v>
      </c>
      <c r="AW334" s="109">
        <f>SUM(AR334:AV334)</f>
        <v>17.841792756995318</v>
      </c>
      <c r="AX334" s="113">
        <f>AW334/I334*100</f>
        <v>17.938661529253284</v>
      </c>
      <c r="AY334" s="100">
        <v>0.6</v>
      </c>
      <c r="AZ334" s="100">
        <v>5.3199999999999994</v>
      </c>
      <c r="BA334" s="100">
        <v>-25.15</v>
      </c>
      <c r="BB334" s="100">
        <v>-0.63</v>
      </c>
      <c r="BC334" s="100">
        <v>-9.1300000000000008</v>
      </c>
      <c r="BE334" s="12">
        <v>2011</v>
      </c>
      <c r="BF334" s="12">
        <f>IF(BE334&gt;2020,0,IF(BE334&gt;2008,1,IF(BE334&gt;2001,2,IF(BE334&gt;1990,3,IF(BE334&gt;1980,4,IF(BE334&gt;1973,5,IF(BE334&gt;1970,6,IF(BE334&gt;1960,7,IF(BE334&gt;1958,8,IF(BE334&gt;1953,9,10))))))))))</f>
        <v>1</v>
      </c>
      <c r="BG334" s="100">
        <v>8.76</v>
      </c>
      <c r="BH334" t="s">
        <v>121</v>
      </c>
      <c r="BI334" t="s">
        <v>122</v>
      </c>
    </row>
    <row r="335" spans="1:61" ht="11.25" customHeight="1" x14ac:dyDescent="0.2">
      <c r="A335" s="55" t="s">
        <v>955</v>
      </c>
      <c r="B335" s="55" t="s">
        <v>956</v>
      </c>
      <c r="C335" s="156" t="s">
        <v>198</v>
      </c>
      <c r="D335" s="98" t="s">
        <v>957</v>
      </c>
      <c r="E335" s="157">
        <v>15</v>
      </c>
      <c r="F335" s="2">
        <v>322</v>
      </c>
      <c r="G335" s="2" t="s">
        <v>146</v>
      </c>
      <c r="H335" s="2" t="s">
        <v>146</v>
      </c>
      <c r="I335" s="100">
        <v>316.07</v>
      </c>
      <c r="J335" s="101">
        <f>(M335/I335)*100</f>
        <v>1.5186509317556238</v>
      </c>
      <c r="K335" s="104">
        <v>1.2</v>
      </c>
      <c r="L335" s="71">
        <v>4</v>
      </c>
      <c r="M335" s="28">
        <f>K335*L335</f>
        <v>4.8</v>
      </c>
      <c r="N335" s="103" t="s">
        <v>588</v>
      </c>
      <c r="O335" s="104">
        <v>1.04</v>
      </c>
      <c r="P335" s="158">
        <v>45939</v>
      </c>
      <c r="Q335" s="158">
        <v>45947</v>
      </c>
      <c r="R335" s="28">
        <f>(K335-O335)/O335*100</f>
        <v>15.384615384615378</v>
      </c>
      <c r="S335" s="105">
        <f>IF(INDEX(Historical!$D$7:$D1370,MATCH(B335,Historical!$B$7:$B$1062,0))=0,"n/a",(INDEX(Historical!$C$7:$C$1062,MATCH(B335,Historical!$B$7:$B$1062,0))/INDEX(Historical!$D$7:$D$1062,MATCH(B335,Historical!$B$7:$B$1062,0))-1)*100)</f>
        <v>15.508021390374328</v>
      </c>
      <c r="T335" s="105">
        <f>IF(INDEX(Historical!$F$7:$F$1062,MATCH(B335,Historical!$B$7:$B$1062,0))=0,"n/a",((INDEX(Historical!$C$7:$C$1062,MATCH(B335,Historical!$B$7:$B$1062,0))/INDEX(Historical!$F$7:$F$1062,MATCH(B335,Historical!$B$7:$B$1062,0)))^(1/3)-1)*100)</f>
        <v>15.277587606658072</v>
      </c>
      <c r="U335" s="105">
        <f>IF(INDEX(Historical!$H$7:$H$1062,MATCH(B335,Historical!$B$7:$B$1062,0))=0,"n/a",((INDEX(Historical!$C$7:$C$1062,MATCH(B335,Historical!$B$7:$B$1062,0))/INDEX(Historical!$H$7:$H$1062,MATCH(B335,Historical!$B$7:$B$1062,0)))^(1/5)-1)*100)</f>
        <v>14.658287405035209</v>
      </c>
      <c r="V335" s="105">
        <f>IF(INDEX(Historical!$M$7:$M$1062,MATCH(B335,Historical!$B$7:$B$1062,0))=0,"n/a",((INDEX(Historical!$C$7:$C$1062,MATCH(B335,Historical!$B$7:$B$1062,0))/INDEX(Historical!$M$7:$M$1062,MATCH(B335,Historical!$B$7:$B$1062,0)))^(1/10)-1)*100)</f>
        <v>15.193890130857767</v>
      </c>
      <c r="W335" s="106">
        <f>IF(OR(U335&lt;=0,U335="n/a",V335&lt;=0,V335="n/a"),"n/a",U335/V335)</f>
        <v>0.96474880881659231</v>
      </c>
      <c r="X335" s="107">
        <f>IF(OR(AJ335&lt;=0,AJ335="n/a",U335&lt;=0,U335="n/a"),"n/a",U335/AJ335)</f>
        <v>1.0039922880161103</v>
      </c>
      <c r="Y335" s="162"/>
      <c r="Z335" s="101">
        <f>IF(OR(AC335&lt;0.01,AC335="n/a"),"n/a",M335/AC335*100)</f>
        <v>29.073288915808597</v>
      </c>
      <c r="AA335" s="109">
        <f>IF(OR(AC335&lt;0.01,AC335="n/a"),"n/a",I335/AC335)</f>
        <v>19.144155057540882</v>
      </c>
      <c r="AB335" s="71">
        <v>7</v>
      </c>
      <c r="AC335" s="100">
        <v>16.510000000000002</v>
      </c>
      <c r="AD335" s="100">
        <v>0.76</v>
      </c>
      <c r="AE335" s="100">
        <v>4.13</v>
      </c>
      <c r="AF335" s="100">
        <v>4.2</v>
      </c>
      <c r="AG335" s="100">
        <v>22.5</v>
      </c>
      <c r="AH335" s="100">
        <v>18.260000000000002</v>
      </c>
      <c r="AI335" s="100">
        <v>14.92</v>
      </c>
      <c r="AJ335" s="100">
        <v>14.6</v>
      </c>
      <c r="AK335" s="100">
        <v>15.27</v>
      </c>
      <c r="AL335" s="100">
        <v>86460</v>
      </c>
      <c r="AM335" s="100">
        <v>2.1800000000000002</v>
      </c>
      <c r="AN335" s="100">
        <v>0.33</v>
      </c>
      <c r="AO335" s="110">
        <f>IF(U335="n/a","n/a",IF(AA335&lt;0,"n/a",IF(AA335="n/a","n/a",J335+U335-AA335)))</f>
        <v>-2.9672167207500486</v>
      </c>
      <c r="AP335" s="111">
        <f>IF(U335="n/a","n/a",J335+U335)</f>
        <v>16.176938336790833</v>
      </c>
      <c r="AQ335" s="112">
        <f>IF(OR(AC335&lt;0.01,AC335="n/a",AF335="n/a"),"n/a",(I335/SQRT(22.5*AC335*(I335/AF335))-1)*100)</f>
        <v>89.039033290507618</v>
      </c>
      <c r="AR335" s="101">
        <f>INDEX(Historical!$C$7:$C$1063,MATCH(B335,Historical!$B$7:$B$1063,0))*IF(AH335="n/a",1.03,IF(AH335&lt;0,1.01,IF(AH335&gt;10,1.1,(1+AH335/100))))</f>
        <v>4.7520000000000007</v>
      </c>
      <c r="AS335" s="109">
        <f>IF($AI335="n/a",1.03*AR335,IF($AI335&lt;0,1.01*AR335,IF($AI335&gt;10,1.1*AR335,(1+$AI335/100)*AR335)))</f>
        <v>5.2272000000000007</v>
      </c>
      <c r="AT335" s="109">
        <f>IF($AK335="n/a",1.03*AS335,IF($AK335&lt;0,1.01*AS335,IF($AK335&gt;10,1.1*AS335,(1+$AK335/100)*AS335)))</f>
        <v>5.7499200000000013</v>
      </c>
      <c r="AU335" s="109">
        <f>IF($AK335="n/a",1.03*AT335,IF($AK335&lt;0,1.01*AT335,IF($AK335&gt;10,1.1*AT335,(1+$AK335/100)*AT335)))</f>
        <v>6.3249120000000021</v>
      </c>
      <c r="AV335" s="109">
        <f>IF($AK335="n/a",1.03*AU335,IF($AK335&lt;0,1.01*AU335,IF($AK335&gt;10,1.1*AU335,(1+$AK335/100)*AU335)))</f>
        <v>6.9574032000000026</v>
      </c>
      <c r="AW335" s="109">
        <f>SUM(AR335:AV335)</f>
        <v>29.011435200000008</v>
      </c>
      <c r="AX335" s="113">
        <f>AW335/I335*100</f>
        <v>9.1788006454266498</v>
      </c>
      <c r="AY335" s="100">
        <v>0.95</v>
      </c>
      <c r="AZ335" s="100">
        <v>25.009999999999998</v>
      </c>
      <c r="BA335" s="100">
        <v>-60.84</v>
      </c>
      <c r="BB335" s="100">
        <v>8.25</v>
      </c>
      <c r="BC335" s="100">
        <v>-32.32</v>
      </c>
      <c r="BE335" s="12">
        <v>2011</v>
      </c>
      <c r="BF335" s="12">
        <f>IF(BE335&gt;2020,0,IF(BE335&gt;2008,1,IF(BE335&gt;2001,2,IF(BE335&gt;1990,3,IF(BE335&gt;1980,4,IF(BE335&gt;1973,5,IF(BE335&gt;1970,6,IF(BE335&gt;1960,7,IF(BE335&gt;1958,8,IF(BE335&gt;1953,9,10))))))))))</f>
        <v>1</v>
      </c>
      <c r="BG335" s="100">
        <v>12.08</v>
      </c>
      <c r="BH335" t="s">
        <v>121</v>
      </c>
      <c r="BI335" t="s">
        <v>122</v>
      </c>
    </row>
    <row r="336" spans="1:61" ht="11.25" customHeight="1" x14ac:dyDescent="0.2">
      <c r="A336" s="116" t="s">
        <v>1511</v>
      </c>
      <c r="B336" s="55" t="s">
        <v>1512</v>
      </c>
      <c r="C336" s="156" t="s">
        <v>300</v>
      </c>
      <c r="D336" s="98" t="s">
        <v>301</v>
      </c>
      <c r="E336" s="157">
        <v>10</v>
      </c>
      <c r="F336" s="2">
        <v>505</v>
      </c>
      <c r="G336" s="2" t="s">
        <v>146</v>
      </c>
      <c r="H336" s="2" t="s">
        <v>146</v>
      </c>
      <c r="I336" s="100">
        <v>29.72</v>
      </c>
      <c r="J336" s="101">
        <f>(M336/I336)*100</f>
        <v>4.0376850605652752</v>
      </c>
      <c r="K336" s="104">
        <v>0.3</v>
      </c>
      <c r="L336" s="71">
        <v>4</v>
      </c>
      <c r="M336" s="28">
        <f>K336*L336</f>
        <v>1.2</v>
      </c>
      <c r="N336" s="103" t="s">
        <v>670</v>
      </c>
      <c r="O336" s="104">
        <v>0.28999999999999998</v>
      </c>
      <c r="P336" s="158">
        <v>46014</v>
      </c>
      <c r="Q336" s="158">
        <v>46038</v>
      </c>
      <c r="R336" s="28">
        <f>(K336-O336)/O336*100</f>
        <v>3.4482758620689689</v>
      </c>
      <c r="S336" s="105">
        <f>IF(INDEX(Historical!$D$7:$D1371,MATCH(B336,Historical!$B$7:$B$1062,0))=0,"n/a",(INDEX(Historical!$C$7:$C$1062,MATCH(B336,Historical!$B$7:$B$1062,0))/INDEX(Historical!$D$7:$D$1062,MATCH(B336,Historical!$B$7:$B$1062,0))-1)*100)</f>
        <v>3.5714285714285587</v>
      </c>
      <c r="T336" s="105">
        <f>IF(INDEX(Historical!$F$7:$F$1062,MATCH(B336,Historical!$B$7:$B$1062,0))=0,"n/a",((INDEX(Historical!$C$7:$C$1062,MATCH(B336,Historical!$B$7:$B$1062,0))/INDEX(Historical!$F$7:$F$1062,MATCH(B336,Historical!$B$7:$B$1062,0)))^(1/3)-1)*100)</f>
        <v>9.6457423731894245</v>
      </c>
      <c r="U336" s="105">
        <f>IF(INDEX(Historical!$H$7:$H$1062,MATCH(B336,Historical!$B$7:$B$1062,0))=0,"n/a",((INDEX(Historical!$C$7:$C$1062,MATCH(B336,Historical!$B$7:$B$1062,0))/INDEX(Historical!$H$7:$H$1062,MATCH(B336,Historical!$B$7:$B$1062,0)))^(1/5)-1)*100)</f>
        <v>14.093616842292779</v>
      </c>
      <c r="V336" s="105" t="str">
        <f>IF(INDEX(Historical!$M$7:$M$1062,MATCH(B336,Historical!$B$7:$B$1062,0))=0,"n/a",((INDEX(Historical!$C$7:$C$1062,MATCH(B336,Historical!$B$7:$B$1062,0))/INDEX(Historical!$M$7:$M$1062,MATCH(B336,Historical!$B$7:$B$1062,0)))^(1/10)-1)*100)</f>
        <v>n/a</v>
      </c>
      <c r="W336" s="106" t="str">
        <f>IF(OR(U336&lt;=0,U336="n/a",V336&lt;=0,V336="n/a"),"n/a",U336/V336)</f>
        <v>n/a</v>
      </c>
      <c r="X336" s="107">
        <f>IF(OR(AJ336&lt;=0,AJ336="n/a",U336&lt;=0,U336="n/a"),"n/a",U336/AJ336)</f>
        <v>0.75005943812095666</v>
      </c>
      <c r="Y336" s="165"/>
      <c r="Z336" s="101">
        <f>IF(OR(AC336&lt;0.01,AC336="n/a"),"n/a",M336/AC336*100)</f>
        <v>214.28571428571428</v>
      </c>
      <c r="AA336" s="109">
        <f>IF(OR(AC336&lt;0.01,AC336="n/a"),"n/a",I336/AC336)</f>
        <v>53.071428571428562</v>
      </c>
      <c r="AB336" s="71">
        <v>12</v>
      </c>
      <c r="AC336" s="100">
        <v>0.56000000000000005</v>
      </c>
      <c r="AD336" s="100" t="s">
        <v>142</v>
      </c>
      <c r="AE336" s="100">
        <v>6.16</v>
      </c>
      <c r="AF336" s="100">
        <v>1.94</v>
      </c>
      <c r="AG336" s="100">
        <v>7.04</v>
      </c>
      <c r="AH336" s="100">
        <v>-15.229999999999999</v>
      </c>
      <c r="AI336" s="100">
        <v>-9.2299999999999986</v>
      </c>
      <c r="AJ336" s="100">
        <v>18.790000000000003</v>
      </c>
      <c r="AK336" s="100">
        <v>-6.21</v>
      </c>
      <c r="AL336" s="100">
        <v>17650</v>
      </c>
      <c r="AM336" s="100">
        <v>0.75</v>
      </c>
      <c r="AN336" s="100">
        <v>0.95</v>
      </c>
      <c r="AO336" s="110">
        <f>IF(U336="n/a","n/a",IF(AA336&lt;0,"n/a",IF(AA336="n/a","n/a",J336+U336-AA336)))</f>
        <v>-34.940126668570507</v>
      </c>
      <c r="AP336" s="111">
        <f>IF(U336="n/a","n/a",J336+U336)</f>
        <v>18.131301902858056</v>
      </c>
      <c r="AQ336" s="112">
        <f>IF(OR(AC336&lt;0.01,AC336="n/a",AF336="n/a"),"n/a",(I336/SQRT(22.5*AC336*(I336/AF336))-1)*100)</f>
        <v>113.91438726594588</v>
      </c>
      <c r="AR336" s="101">
        <f>INDEX(Historical!$C$7:$C$1063,MATCH(B336,Historical!$B$7:$B$1063,0))*IF(AH336="n/a",1.03,IF(AH336&lt;0,1.01,IF(AH336&gt;10,1.1,(1+AH336/100))))</f>
        <v>1.1716</v>
      </c>
      <c r="AS336" s="109">
        <f>IF($AI336="n/a",1.03*AR336,IF($AI336&lt;0,1.01*AR336,IF($AI336&gt;10,1.1*AR336,(1+$AI336/100)*AR336)))</f>
        <v>1.183316</v>
      </c>
      <c r="AT336" s="109">
        <f>IF($AK336="n/a",1.03*AS336,IF($AK336&lt;0,1.01*AS336,IF($AK336&gt;10,1.1*AS336,(1+$AK336/100)*AS336)))</f>
        <v>1.1951491600000002</v>
      </c>
      <c r="AU336" s="109">
        <f>IF($AK336="n/a",1.03*AT336,IF($AK336&lt;0,1.01*AT336,IF($AK336&gt;10,1.1*AT336,(1+$AK336/100)*AT336)))</f>
        <v>1.2071006516000002</v>
      </c>
      <c r="AV336" s="109">
        <f>IF($AK336="n/a",1.03*AU336,IF($AK336&lt;0,1.01*AU336,IF($AK336&gt;10,1.1*AU336,(1+$AK336/100)*AU336)))</f>
        <v>1.2191716581160001</v>
      </c>
      <c r="AW336" s="109">
        <f>SUM(AR336:AV336)</f>
        <v>5.9763374697160003</v>
      </c>
      <c r="AX336" s="113">
        <f>AW336/I336*100</f>
        <v>20.10880709864065</v>
      </c>
      <c r="AY336" s="100">
        <v>0.84</v>
      </c>
      <c r="AZ336" s="100">
        <v>22.56</v>
      </c>
      <c r="BA336" s="100">
        <v>-5.29</v>
      </c>
      <c r="BB336" s="100">
        <v>0.33999999999999997</v>
      </c>
      <c r="BC336" s="100">
        <v>7.2700000000000005</v>
      </c>
      <c r="BE336" s="12">
        <v>2017</v>
      </c>
      <c r="BF336" s="12">
        <f>IF(BE336&gt;2020,0,IF(BE336&gt;2008,1,IF(BE336&gt;2001,2,IF(BE336&gt;1990,3,IF(BE336&gt;1980,4,IF(BE336&gt;1973,5,IF(BE336&gt;1970,6,IF(BE336&gt;1960,7,IF(BE336&gt;1958,8,IF(BE336&gt;1953,9,10))))))))))</f>
        <v>1</v>
      </c>
      <c r="BG336" s="100">
        <v>3.55</v>
      </c>
      <c r="BH336" t="s">
        <v>121</v>
      </c>
      <c r="BI336" t="s">
        <v>302</v>
      </c>
    </row>
    <row r="337" spans="1:61" ht="11.25" customHeight="1" x14ac:dyDescent="0.2">
      <c r="A337" s="149" t="s">
        <v>958</v>
      </c>
      <c r="B337" s="55" t="s">
        <v>959</v>
      </c>
      <c r="C337" s="156" t="s">
        <v>139</v>
      </c>
      <c r="D337" s="98" t="s">
        <v>140</v>
      </c>
      <c r="E337" s="157">
        <v>13</v>
      </c>
      <c r="F337" s="2">
        <v>439</v>
      </c>
      <c r="G337" s="2" t="s">
        <v>146</v>
      </c>
      <c r="H337" s="2" t="s">
        <v>146</v>
      </c>
      <c r="I337" s="100">
        <v>85.98</v>
      </c>
      <c r="J337" s="101">
        <f>(M337/I337)*100</f>
        <v>2.1400325657129562</v>
      </c>
      <c r="K337" s="104">
        <v>0.92</v>
      </c>
      <c r="L337" s="2">
        <v>2</v>
      </c>
      <c r="M337" s="28">
        <f>K337*L337</f>
        <v>1.84</v>
      </c>
      <c r="N337" s="2" t="s">
        <v>960</v>
      </c>
      <c r="O337" s="104">
        <v>0.87</v>
      </c>
      <c r="P337" s="158">
        <v>46161</v>
      </c>
      <c r="Q337" s="158">
        <v>46171</v>
      </c>
      <c r="R337" s="28">
        <f>(K337-O337)/O337*100</f>
        <v>5.7471264367816151</v>
      </c>
      <c r="S337" s="105">
        <f>IF(INDEX(Historical!$D$7:$D1372,MATCH(B337,Historical!$B$7:$B$1062,0))=0,"n/a",(INDEX(Historical!$C$7:$C$1062,MATCH(B337,Historical!$B$7:$B$1062,0))/INDEX(Historical!$D$7:$D$1062,MATCH(B337,Historical!$B$7:$B$1062,0))-1)*100)</f>
        <v>10.322580645161295</v>
      </c>
      <c r="T337" s="105">
        <f>IF(INDEX(Historical!$F$7:$F$1062,MATCH(B337,Historical!$B$7:$B$1062,0))=0,"n/a",((INDEX(Historical!$C$7:$C$1062,MATCH(B337,Historical!$B$7:$B$1062,0))/INDEX(Historical!$F$7:$F$1062,MATCH(B337,Historical!$B$7:$B$1062,0)))^(1/3)-1)*100)</f>
        <v>10.135851436379228</v>
      </c>
      <c r="U337" s="105">
        <f>IF(INDEX(Historical!$H$7:$H$1062,MATCH(B337,Historical!$B$7:$B$1062,0))=0,"n/a",((INDEX(Historical!$C$7:$C$1062,MATCH(B337,Historical!$B$7:$B$1062,0))/INDEX(Historical!$H$7:$H$1062,MATCH(B337,Historical!$B$7:$B$1062,0)))^(1/5)-1)*100)</f>
        <v>10.45682465061908</v>
      </c>
      <c r="V337" s="105">
        <f>IF(INDEX(Historical!$M$7:$M$1062,MATCH(B337,Historical!$B$7:$B$1062,0))=0,"n/a",((INDEX(Historical!$C$7:$C$1062,MATCH(B337,Historical!$B$7:$B$1062,0))/INDEX(Historical!$M$7:$M$1062,MATCH(B337,Historical!$B$7:$B$1062,0)))^(1/10)-1)*100)</f>
        <v>10.857894924874145</v>
      </c>
      <c r="W337" s="106">
        <f>IF(OR(U337&lt;=0,U337="n/a",V337&lt;=0,V337="n/a"),"n/a",U337/V337)</f>
        <v>0.96306187552651101</v>
      </c>
      <c r="X337" s="107">
        <f>IF(OR(AJ337&lt;=0,AJ337="n/a",U337&lt;=0,U337="n/a"),"n/a",U337/AJ337)</f>
        <v>0.32535235378404104</v>
      </c>
      <c r="Y337" s="162"/>
      <c r="Z337" s="101">
        <f>IF(OR(AC337&lt;0.01,AC337="n/a"),"n/a",M337/AC337*100)</f>
        <v>40.08714596949892</v>
      </c>
      <c r="AA337" s="109">
        <f>IF(OR(AC337&lt;0.01,AC337="n/a"),"n/a",I337/AC337)</f>
        <v>18.732026143790851</v>
      </c>
      <c r="AB337" s="71">
        <v>12</v>
      </c>
      <c r="AC337" s="100">
        <v>4.59</v>
      </c>
      <c r="AD337" s="100" t="s">
        <v>142</v>
      </c>
      <c r="AE337" s="100">
        <v>1.18</v>
      </c>
      <c r="AF337" s="100">
        <v>1.58</v>
      </c>
      <c r="AG337" s="100">
        <v>8.77</v>
      </c>
      <c r="AH337" s="100">
        <v>-8.7900000000000009</v>
      </c>
      <c r="AI337" s="100">
        <v>26.490000000000002</v>
      </c>
      <c r="AJ337" s="100">
        <v>32.14</v>
      </c>
      <c r="AK337" s="100" t="s">
        <v>142</v>
      </c>
      <c r="AL337" s="100">
        <v>2120</v>
      </c>
      <c r="AM337" s="100">
        <v>1.63</v>
      </c>
      <c r="AN337" s="100">
        <v>0.04</v>
      </c>
      <c r="AO337" s="110">
        <f>IF(U337="n/a","n/a",IF(AA337&lt;0,"n/a",IF(AA337="n/a","n/a",J337+U337-AA337)))</f>
        <v>-6.1351689274588139</v>
      </c>
      <c r="AP337" s="111">
        <f>IF(U337="n/a","n/a",J337+U337)</f>
        <v>12.596857216332037</v>
      </c>
      <c r="AQ337" s="112">
        <f>IF(OR(AC337&lt;0.01,AC337="n/a",AF337="n/a"),"n/a",(I337/SQRT(22.5*AC337*(I337/AF337))-1)*100)</f>
        <v>14.691085204638199</v>
      </c>
      <c r="AR337" s="101">
        <f>INDEX(Historical!$C$7:$C$1063,MATCH(B337,Historical!$B$7:$B$1063,0))*IF(AH337="n/a",1.03,IF(AH337&lt;0,1.01,IF(AH337&gt;10,1.1,(1+AH337/100))))</f>
        <v>1.7271000000000001</v>
      </c>
      <c r="AS337" s="109">
        <f>IF($AI337="n/a",1.03*AR337,IF($AI337&lt;0,1.01*AR337,IF($AI337&gt;10,1.1*AR337,(1+$AI337/100)*AR337)))</f>
        <v>1.8998100000000002</v>
      </c>
      <c r="AT337" s="109">
        <f>IF($AK337="n/a",1.03*AS337,IF($AK337&lt;0,1.01*AS337,IF($AK337&gt;10,1.1*AS337,(1+$AK337/100)*AS337)))</f>
        <v>1.9568043000000004</v>
      </c>
      <c r="AU337" s="109">
        <f>IF($AK337="n/a",1.03*AT337,IF($AK337&lt;0,1.01*AT337,IF($AK337&gt;10,1.1*AT337,(1+$AK337/100)*AT337)))</f>
        <v>2.0155084290000005</v>
      </c>
      <c r="AV337" s="109">
        <f>IF($AK337="n/a",1.03*AU337,IF($AK337&lt;0,1.01*AU337,IF($AK337&gt;10,1.1*AU337,(1+$AK337/100)*AU337)))</f>
        <v>2.0759736818700008</v>
      </c>
      <c r="AW337" s="109">
        <f>SUM(AR337:AV337)</f>
        <v>9.6751964108700008</v>
      </c>
      <c r="AX337" s="113">
        <f>AW337/I337*100</f>
        <v>11.252845325505932</v>
      </c>
      <c r="AY337" s="100">
        <v>0.91</v>
      </c>
      <c r="AZ337" s="100">
        <v>31.25</v>
      </c>
      <c r="BA337" s="100">
        <v>-6.69</v>
      </c>
      <c r="BB337" s="100">
        <v>3.8</v>
      </c>
      <c r="BC337" s="100">
        <v>9.99</v>
      </c>
      <c r="BE337" s="12">
        <v>2014</v>
      </c>
      <c r="BF337" s="12">
        <f>IF(BE337&gt;2020,0,IF(BE337&gt;2008,1,IF(BE337&gt;2001,2,IF(BE337&gt;1990,3,IF(BE337&gt;1980,4,IF(BE337&gt;1973,5,IF(BE337&gt;1970,6,IF(BE337&gt;1960,7,IF(BE337&gt;1958,8,IF(BE337&gt;1953,9,10))))))))))</f>
        <v>1</v>
      </c>
      <c r="BG337" s="100">
        <v>6.35</v>
      </c>
      <c r="BH337" t="s">
        <v>121</v>
      </c>
      <c r="BI337" t="s">
        <v>122</v>
      </c>
    </row>
    <row r="338" spans="1:61" ht="11.25" customHeight="1" x14ac:dyDescent="0.2">
      <c r="A338" s="146" t="s">
        <v>5672</v>
      </c>
      <c r="B338" s="55" t="s">
        <v>5666</v>
      </c>
      <c r="C338" s="156" t="s">
        <v>300</v>
      </c>
      <c r="D338" s="98" t="s">
        <v>301</v>
      </c>
      <c r="E338" s="157">
        <v>5</v>
      </c>
      <c r="F338" s="2">
        <v>723</v>
      </c>
      <c r="G338" s="2" t="s">
        <v>146</v>
      </c>
      <c r="H338" s="2" t="s">
        <v>146</v>
      </c>
      <c r="I338" s="100">
        <v>16.63</v>
      </c>
      <c r="J338" s="101">
        <f>(M338/I338)*100</f>
        <v>4.3295249549007817</v>
      </c>
      <c r="K338" s="104">
        <v>0.18</v>
      </c>
      <c r="L338" s="71">
        <v>4</v>
      </c>
      <c r="M338" s="28">
        <f>K338*L338</f>
        <v>0.72</v>
      </c>
      <c r="N338" s="103" t="s">
        <v>433</v>
      </c>
      <c r="O338" s="104">
        <v>0.17</v>
      </c>
      <c r="P338" s="158">
        <v>46199</v>
      </c>
      <c r="Q338" s="158">
        <v>46220</v>
      </c>
      <c r="R338" s="28">
        <f>(K338-O338)/O338*100</f>
        <v>5.8823529411764595</v>
      </c>
      <c r="S338" s="105">
        <f>IF(INDEX(Historical!$D$7:$D1729,MATCH(B338,Historical!$B$7:$B$1062,0))=0,"n/a",(INDEX(Historical!$C$7:$C$1062,MATCH(B338,Historical!$B$7:$B$1062,0))/INDEX(Historical!$D$7:$D$1062,MATCH(B338,Historical!$B$7:$B$1062,0))-1)*100)</f>
        <v>3.125</v>
      </c>
      <c r="T338" s="105">
        <f>IF(INDEX(Historical!$F$7:$F$1062,MATCH(B338,Historical!$B$7:$B$1062,0))=0,"n/a",((INDEX(Historical!$C$7:$C$1062,MATCH(B338,Historical!$B$7:$B$1062,0))/INDEX(Historical!$F$7:$F$1062,MATCH(B338,Historical!$B$7:$B$1062,0)))^(1/3)-1)*100)</f>
        <v>8.2713447015707828</v>
      </c>
      <c r="U338" s="105">
        <f>IF(INDEX(Historical!$H$7:$H$1062,MATCH(B338,Historical!$B$7:$B$1062,0))=0,"n/a",((INDEX(Historical!$C$7:$C$1062,MATCH(B338,Historical!$B$7:$B$1062,0))/INDEX(Historical!$H$7:$H$1062,MATCH(B338,Historical!$B$7:$B$1062,0)))^(1/5)-1)*100)</f>
        <v>1.9244876491456564</v>
      </c>
      <c r="V338" s="105">
        <f>IF(INDEX(Historical!$M$7:$M$1062,MATCH(B338,Historical!$B$7:$B$1062,0))=0,"n/a",((INDEX(Historical!$C$7:$C$1062,MATCH(B338,Historical!$B$7:$B$1062,0))/INDEX(Historical!$M$7:$M$1062,MATCH(B338,Historical!$B$7:$B$1062,0)))^(1/10)-1)*100)</f>
        <v>-0.86633923554795267</v>
      </c>
      <c r="W338" s="106" t="str">
        <f>IF(OR(U338&lt;=0,U338="n/a",V338&lt;=0,V338="n/a"),"n/a",U338/V338)</f>
        <v>n/a</v>
      </c>
      <c r="X338" s="107">
        <f>IF(OR(AJ338&lt;=0,AJ338="n/a",U338&lt;=0,U338="n/a"),"n/a",U338/AJ338)</f>
        <v>0.21194797898079917</v>
      </c>
      <c r="Y338" s="159"/>
      <c r="Z338" s="101">
        <f>IF(OR(AC338&lt;0.01,AC338="n/a"),"n/a",M338/AC338*100)</f>
        <v>359.99999999999994</v>
      </c>
      <c r="AA338" s="109">
        <f>IF(OR(AC338&lt;0.01,AC338="n/a"),"n/a",I338/AC338)</f>
        <v>83.149999999999991</v>
      </c>
      <c r="AB338" s="71">
        <v>12</v>
      </c>
      <c r="AC338" s="100">
        <v>0.2</v>
      </c>
      <c r="AD338" s="100" t="s">
        <v>142</v>
      </c>
      <c r="AE338" s="100">
        <v>6.07</v>
      </c>
      <c r="AF338" s="100">
        <v>1.1599999999999999</v>
      </c>
      <c r="AG338" s="100">
        <v>1.41</v>
      </c>
      <c r="AH338" s="100">
        <v>-47.099999999999994</v>
      </c>
      <c r="AI338" s="100">
        <v>-3.02</v>
      </c>
      <c r="AJ338" s="100">
        <v>9.08</v>
      </c>
      <c r="AK338" s="100">
        <v>-18.149999999999999</v>
      </c>
      <c r="AL338" s="100">
        <v>4019.9999999999995</v>
      </c>
      <c r="AM338" s="100">
        <v>0.77</v>
      </c>
      <c r="AN338" s="100">
        <v>0.72</v>
      </c>
      <c r="AO338" s="110">
        <f>IF(U338="n/a","n/a",IF(AA338&lt;0,"n/a",IF(AA338="n/a","n/a",J338+U338-AA338)))</f>
        <v>-76.895987395953554</v>
      </c>
      <c r="AP338" s="111">
        <f>IF(U338="n/a","n/a",J338+U338)</f>
        <v>6.2540126040464381</v>
      </c>
      <c r="AQ338" s="112">
        <f>IF(OR(AC338&lt;0.01,AC338="n/a",AF338="n/a"),"n/a",(I338/SQRT(22.5*AC338*(I338/AF338))-1)*100)</f>
        <v>107.0469619300038</v>
      </c>
      <c r="AR338" s="101">
        <f>INDEX(Historical!$C$7:$C$1063,MATCH(B338,Historical!$B$7:$B$1063,0))*IF(AH338="n/a",1.03,IF(AH338&lt;0,1.01,IF(AH338&gt;10,1.1,(1+AH338/100))))</f>
        <v>0.66660000000000008</v>
      </c>
      <c r="AS338" s="109">
        <f>IF($AI338="n/a",1.03*AR338,IF($AI338&lt;0,1.01*AR338,IF($AI338&gt;10,1.1*AR338,(1+$AI338/100)*AR338)))</f>
        <v>0.67326600000000014</v>
      </c>
      <c r="AT338" s="109">
        <f>IF($AK338="n/a",1.03*AS338,IF($AK338&lt;0,1.01*AS338,IF($AK338&gt;10,1.1*AS338,(1+$AK338/100)*AS338)))</f>
        <v>0.6799986600000002</v>
      </c>
      <c r="AU338" s="109">
        <f>IF($AK338="n/a",1.03*AT338,IF($AK338&lt;0,1.01*AT338,IF($AK338&gt;10,1.1*AT338,(1+$AK338/100)*AT338)))</f>
        <v>0.68679864660000023</v>
      </c>
      <c r="AV338" s="109">
        <f>IF($AK338="n/a",1.03*AU338,IF($AK338&lt;0,1.01*AU338,IF($AK338&gt;10,1.1*AU338,(1+$AK338/100)*AU338)))</f>
        <v>0.69366663306600018</v>
      </c>
      <c r="AW338" s="109">
        <f>SUM(AR338:AV338)</f>
        <v>3.4003299396660012</v>
      </c>
      <c r="AX338" s="113">
        <f>AW338/I338*100</f>
        <v>20.446962956500307</v>
      </c>
      <c r="AY338" s="718">
        <v>0.95</v>
      </c>
      <c r="AZ338" s="100">
        <v>13.900000000000002</v>
      </c>
      <c r="BA338" s="100">
        <v>-8.5500000000000007</v>
      </c>
      <c r="BB338" s="100">
        <v>0.11</v>
      </c>
      <c r="BC338" s="100">
        <v>1.1400000000000001</v>
      </c>
      <c r="BE338" s="12">
        <v>2022</v>
      </c>
      <c r="BF338" s="12">
        <f>IF(BE338&gt;2020,0,IF(BE338&gt;2008,1,IF(BE338&gt;2001,2,IF(BE338&gt;1990,3,IF(BE338&gt;1980,4,IF(BE338&gt;1973,5,IF(BE338&gt;1970,6,IF(BE338&gt;1960,7,IF(BE338&gt;1958,8,IF(BE338&gt;1953,9,10))))))))))</f>
        <v>0</v>
      </c>
      <c r="BG338" s="100">
        <v>0.8</v>
      </c>
      <c r="BH338" s="55" t="s">
        <v>121</v>
      </c>
      <c r="BI338" s="55" t="s">
        <v>302</v>
      </c>
    </row>
    <row r="339" spans="1:61" ht="11.25" customHeight="1" x14ac:dyDescent="0.2">
      <c r="A339" s="146" t="s">
        <v>961</v>
      </c>
      <c r="B339" s="55" t="s">
        <v>962</v>
      </c>
      <c r="C339" s="156" t="s">
        <v>134</v>
      </c>
      <c r="D339" s="98" t="s">
        <v>157</v>
      </c>
      <c r="E339" s="157">
        <v>13</v>
      </c>
      <c r="F339" s="2">
        <v>444</v>
      </c>
      <c r="G339" s="2" t="s">
        <v>146</v>
      </c>
      <c r="H339" s="2" t="s">
        <v>146</v>
      </c>
      <c r="I339" s="100">
        <v>30.12</v>
      </c>
      <c r="J339" s="101">
        <f>(M339/I339)*100</f>
        <v>1.593625498007968</v>
      </c>
      <c r="K339" s="104">
        <v>0.12</v>
      </c>
      <c r="L339" s="71">
        <v>4</v>
      </c>
      <c r="M339" s="28">
        <f>K339*L339</f>
        <v>0.48</v>
      </c>
      <c r="N339" s="103" t="s">
        <v>386</v>
      </c>
      <c r="O339" s="104">
        <v>0.11</v>
      </c>
      <c r="P339" s="158">
        <v>46203</v>
      </c>
      <c r="Q339" s="158">
        <v>46234</v>
      </c>
      <c r="R339" s="28">
        <f>(K339-O339)/O339*100</f>
        <v>9.0909090909090864</v>
      </c>
      <c r="S339" s="105">
        <f>IF(INDEX(Historical!$D$7:$D1373,MATCH(B339,Historical!$B$7:$B$1062,0))=0,"n/a",(INDEX(Historical!$C$7:$C$1062,MATCH(B339,Historical!$B$7:$B$1062,0))/INDEX(Historical!$D$7:$D$1062,MATCH(B339,Historical!$B$7:$B$1062,0))-1)*100)</f>
        <v>6.1728395061728225</v>
      </c>
      <c r="T339" s="105">
        <f>IF(INDEX(Historical!$F$7:$F$1062,MATCH(B339,Historical!$B$7:$B$1062,0))=0,"n/a",((INDEX(Historical!$C$7:$C$1062,MATCH(B339,Historical!$B$7:$B$1062,0))/INDEX(Historical!$F$7:$F$1062,MATCH(B339,Historical!$B$7:$B$1062,0)))^(1/3)-1)*100)</f>
        <v>7.1026304014222053</v>
      </c>
      <c r="U339" s="105">
        <f>IF(INDEX(Historical!$H$7:$H$1062,MATCH(B339,Historical!$B$7:$B$1062,0))=0,"n/a",((INDEX(Historical!$C$7:$C$1062,MATCH(B339,Historical!$B$7:$B$1062,0))/INDEX(Historical!$H$7:$H$1062,MATCH(B339,Historical!$B$7:$B$1062,0)))^(1/5)-1)*100)</f>
        <v>11.907829950363169</v>
      </c>
      <c r="V339" s="105">
        <f>IF(INDEX(Historical!$M$7:$M$1062,MATCH(B339,Historical!$B$7:$B$1062,0))=0,"n/a",((INDEX(Historical!$C$7:$C$1062,MATCH(B339,Historical!$B$7:$B$1062,0))/INDEX(Historical!$M$7:$M$1062,MATCH(B339,Historical!$B$7:$B$1062,0)))^(1/10)-1)*100)</f>
        <v>30.334529107840758</v>
      </c>
      <c r="W339" s="106">
        <f>IF(OR(U339&lt;=0,U339="n/a",V339&lt;=0,V339="n/a"),"n/a",U339/V339)</f>
        <v>0.39255034775816833</v>
      </c>
      <c r="X339" s="107">
        <f>IF(OR(AJ339&lt;=0,AJ339="n/a",U339&lt;=0,U339="n/a"),"n/a",U339/AJ339)</f>
        <v>1.2175695245770113</v>
      </c>
      <c r="Y339" s="123"/>
      <c r="Z339" s="101">
        <f>IF(OR(AC339&lt;0.01,AC339="n/a"),"n/a",M339/AC339*100)</f>
        <v>20.779220779220779</v>
      </c>
      <c r="AA339" s="109">
        <f>IF(OR(AC339&lt;0.01,AC339="n/a"),"n/a",I339/AC339)</f>
        <v>13.038961038961039</v>
      </c>
      <c r="AB339" s="71">
        <v>12</v>
      </c>
      <c r="AC339" s="100">
        <v>2.31</v>
      </c>
      <c r="AD339" s="100" t="s">
        <v>142</v>
      </c>
      <c r="AE339" s="100">
        <v>2.17</v>
      </c>
      <c r="AF339" s="100">
        <v>1.06</v>
      </c>
      <c r="AG339" s="100">
        <v>9.94</v>
      </c>
      <c r="AH339" s="100">
        <v>41.699999999999996</v>
      </c>
      <c r="AI339" s="100">
        <v>4.32</v>
      </c>
      <c r="AJ339" s="100">
        <v>9.7799999999999994</v>
      </c>
      <c r="AK339" s="100" t="s">
        <v>142</v>
      </c>
      <c r="AL339" s="100">
        <v>414.98</v>
      </c>
      <c r="AM339" s="100">
        <v>12.29</v>
      </c>
      <c r="AN339" s="100">
        <v>0.46</v>
      </c>
      <c r="AO339" s="110">
        <f>IF(U339="n/a","n/a",IF(AA339&lt;0,"n/a",IF(AA339="n/a","n/a",J339+U339-AA339)))</f>
        <v>0.46249440941009823</v>
      </c>
      <c r="AP339" s="111">
        <f>IF(U339="n/a","n/a",J339+U339)</f>
        <v>13.501455448371138</v>
      </c>
      <c r="AQ339" s="112">
        <f>IF(OR(AC339&lt;0.01,AC339="n/a",AF339="n/a"),"n/a",(I339/SQRT(22.5*AC339*(I339/AF339))-1)*100)</f>
        <v>-21.623986942436137</v>
      </c>
      <c r="AR339" s="101">
        <f>INDEX(Historical!$C$7:$C$1063,MATCH(B339,Historical!$B$7:$B$1063,0))*IF(AH339="n/a",1.03,IF(AH339&lt;0,1.01,IF(AH339&gt;10,1.1,(1+AH339/100))))</f>
        <v>0.47300000000000003</v>
      </c>
      <c r="AS339" s="109">
        <f>IF($AI339="n/a",1.03*AR339,IF($AI339&lt;0,1.01*AR339,IF($AI339&gt;10,1.1*AR339,(1+$AI339/100)*AR339)))</f>
        <v>0.49343359999999997</v>
      </c>
      <c r="AT339" s="109">
        <f>IF($AK339="n/a",1.03*AS339,IF($AK339&lt;0,1.01*AS339,IF($AK339&gt;10,1.1*AS339,(1+$AK339/100)*AS339)))</f>
        <v>0.50823660800000003</v>
      </c>
      <c r="AU339" s="109">
        <f>IF($AK339="n/a",1.03*AT339,IF($AK339&lt;0,1.01*AT339,IF($AK339&gt;10,1.1*AT339,(1+$AK339/100)*AT339)))</f>
        <v>0.52348370624000007</v>
      </c>
      <c r="AV339" s="109">
        <f>IF($AK339="n/a",1.03*AU339,IF($AK339&lt;0,1.01*AU339,IF($AK339&gt;10,1.1*AU339,(1+$AK339/100)*AU339)))</f>
        <v>0.53918821742720013</v>
      </c>
      <c r="AW339" s="109">
        <f>SUM(AR339:AV339)</f>
        <v>2.5373421316672</v>
      </c>
      <c r="AX339" s="113">
        <f>AW339/I339*100</f>
        <v>8.4241106629057114</v>
      </c>
      <c r="AY339" s="100">
        <v>0.47</v>
      </c>
      <c r="AZ339" s="100">
        <v>43.5</v>
      </c>
      <c r="BA339" s="100">
        <v>-2.0299999999999998</v>
      </c>
      <c r="BB339" s="100">
        <v>2.64</v>
      </c>
      <c r="BC339" s="100">
        <v>9.5699999999999985</v>
      </c>
      <c r="BE339" s="12">
        <v>2014</v>
      </c>
      <c r="BF339" s="12">
        <f>IF(BE339&gt;2020,0,IF(BE339&gt;2008,1,IF(BE339&gt;2001,2,IF(BE339&gt;1990,3,IF(BE339&gt;1980,4,IF(BE339&gt;1973,5,IF(BE339&gt;1970,6,IF(BE339&gt;1960,7,IF(BE339&gt;1958,8,IF(BE339&gt;1953,9,10))))))))))</f>
        <v>1</v>
      </c>
      <c r="BG339" s="100">
        <v>1.02</v>
      </c>
      <c r="BH339" t="s">
        <v>121</v>
      </c>
      <c r="BI339" t="s">
        <v>122</v>
      </c>
    </row>
    <row r="340" spans="1:61" ht="11.25" customHeight="1" x14ac:dyDescent="0.2">
      <c r="A340" s="123" t="s">
        <v>963</v>
      </c>
      <c r="B340" s="55" t="s">
        <v>964</v>
      </c>
      <c r="C340" s="156" t="s">
        <v>116</v>
      </c>
      <c r="D340" s="98" t="s">
        <v>215</v>
      </c>
      <c r="E340" s="157">
        <v>14</v>
      </c>
      <c r="F340" s="2">
        <v>387</v>
      </c>
      <c r="G340" s="2" t="s">
        <v>119</v>
      </c>
      <c r="H340" s="2" t="s">
        <v>119</v>
      </c>
      <c r="I340" s="100">
        <v>195.98</v>
      </c>
      <c r="J340" s="101">
        <f>(M340/I340)*100</f>
        <v>0.78783549341769565</v>
      </c>
      <c r="K340" s="104">
        <v>0.38600000000000001</v>
      </c>
      <c r="L340" s="71">
        <v>4</v>
      </c>
      <c r="M340" s="28">
        <f>K340*L340</f>
        <v>1.544</v>
      </c>
      <c r="N340" s="103" t="s">
        <v>141</v>
      </c>
      <c r="O340" s="104">
        <v>0.35099999999999998</v>
      </c>
      <c r="P340" s="158">
        <v>46087</v>
      </c>
      <c r="Q340" s="158">
        <v>46118</v>
      </c>
      <c r="R340" s="28">
        <f>(K340-O340)/O340*100</f>
        <v>9.9715099715099811</v>
      </c>
      <c r="S340" s="105">
        <f>IF(INDEX(Historical!$D$7:$D1374,MATCH(B340,Historical!$B$7:$B$1062,0))=0,"n/a",(INDEX(Historical!$C$7:$C$1062,MATCH(B340,Historical!$B$7:$B$1062,0))/INDEX(Historical!$D$7:$D$1062,MATCH(B340,Historical!$B$7:$B$1062,0))-1)*100)</f>
        <v>10.03134796238243</v>
      </c>
      <c r="T340" s="105">
        <f>IF(INDEX(Historical!$F$7:$F$1062,MATCH(B340,Historical!$B$7:$B$1062,0))=0,"n/a",((INDEX(Historical!$C$7:$C$1062,MATCH(B340,Historical!$B$7:$B$1062,0))/INDEX(Historical!$F$7:$F$1062,MATCH(B340,Historical!$B$7:$B$1062,0)))^(1/3)-1)*100)</f>
        <v>9.9599152719193285</v>
      </c>
      <c r="U340" s="105">
        <f>IF(INDEX(Historical!$H$7:$H$1062,MATCH(B340,Historical!$B$7:$B$1062,0))=0,"n/a",((INDEX(Historical!$C$7:$C$1062,MATCH(B340,Historical!$B$7:$B$1062,0))/INDEX(Historical!$H$7:$H$1062,MATCH(B340,Historical!$B$7:$B$1062,0)))^(1/5)-1)*100)</f>
        <v>15.740161058219826</v>
      </c>
      <c r="V340" s="105">
        <f>IF(INDEX(Historical!$M$7:$M$1062,MATCH(B340,Historical!$B$7:$B$1062,0))=0,"n/a",((INDEX(Historical!$C$7:$C$1062,MATCH(B340,Historical!$B$7:$B$1062,0))/INDEX(Historical!$M$7:$M$1062,MATCH(B340,Historical!$B$7:$B$1062,0)))^(1/10)-1)*100)</f>
        <v>11.517368033698915</v>
      </c>
      <c r="W340" s="106">
        <f>IF(OR(U340&lt;=0,U340="n/a",V340&lt;=0,V340="n/a"),"n/a",U340/V340)</f>
        <v>1.366645661766243</v>
      </c>
      <c r="X340" s="107">
        <f>IF(OR(AJ340&lt;=0,AJ340="n/a",U340&lt;=0,U340="n/a"),"n/a",U340/AJ340)</f>
        <v>0.32096576382993119</v>
      </c>
      <c r="Y340" s="162"/>
      <c r="Z340" s="101">
        <f>IF(OR(AC340&lt;0.01,AC340="n/a"),"n/a",M340/AC340*100)</f>
        <v>27.231040564373899</v>
      </c>
      <c r="AA340" s="109">
        <f>IF(OR(AC340&lt;0.01,AC340="n/a"),"n/a",I340/AC340)</f>
        <v>34.564373897707227</v>
      </c>
      <c r="AB340" s="71">
        <v>12</v>
      </c>
      <c r="AC340" s="100">
        <v>5.67</v>
      </c>
      <c r="AD340" s="100">
        <v>1.41</v>
      </c>
      <c r="AE340" s="100">
        <v>4.13</v>
      </c>
      <c r="AF340" s="100">
        <v>3.7</v>
      </c>
      <c r="AG340" s="100">
        <v>12.18</v>
      </c>
      <c r="AH340" s="100">
        <v>16.14</v>
      </c>
      <c r="AI340" s="100">
        <v>16.04</v>
      </c>
      <c r="AJ340" s="100">
        <v>49.04</v>
      </c>
      <c r="AK340" s="100">
        <v>15.310000000000002</v>
      </c>
      <c r="AL340" s="100">
        <v>17520</v>
      </c>
      <c r="AM340" s="100">
        <v>0.6</v>
      </c>
      <c r="AN340" s="100">
        <v>0.84</v>
      </c>
      <c r="AO340" s="110">
        <f>IF(U340="n/a","n/a",IF(AA340&lt;0,"n/a",IF(AA340="n/a","n/a",J340+U340-AA340)))</f>
        <v>-18.036377346069706</v>
      </c>
      <c r="AP340" s="111">
        <f>IF(U340="n/a","n/a",J340+U340)</f>
        <v>16.527996551637521</v>
      </c>
      <c r="AQ340" s="112">
        <f>IF(OR(AC340&lt;0.01,AC340="n/a",AF340="n/a"),"n/a",(I340/SQRT(22.5*AC340*(I340/AF340))-1)*100)</f>
        <v>138.40971589217003</v>
      </c>
      <c r="AR340" s="101">
        <f>INDEX(Historical!$C$7:$C$1063,MATCH(B340,Historical!$B$7:$B$1063,0))*IF(AH340="n/a",1.03,IF(AH340&lt;0,1.01,IF(AH340&gt;10,1.1,(1+AH340/100))))</f>
        <v>1.5444</v>
      </c>
      <c r="AS340" s="109">
        <f>IF($AI340="n/a",1.03*AR340,IF($AI340&lt;0,1.01*AR340,IF($AI340&gt;10,1.1*AR340,(1+$AI340/100)*AR340)))</f>
        <v>1.6988400000000001</v>
      </c>
      <c r="AT340" s="109">
        <f>IF($AK340="n/a",1.03*AS340,IF($AK340&lt;0,1.01*AS340,IF($AK340&gt;10,1.1*AS340,(1+$AK340/100)*AS340)))</f>
        <v>1.8687240000000003</v>
      </c>
      <c r="AU340" s="109">
        <f>IF($AK340="n/a",1.03*AT340,IF($AK340&lt;0,1.01*AT340,IF($AK340&gt;10,1.1*AT340,(1+$AK340/100)*AT340)))</f>
        <v>2.0555964000000007</v>
      </c>
      <c r="AV340" s="109">
        <f>IF($AK340="n/a",1.03*AU340,IF($AK340&lt;0,1.01*AU340,IF($AK340&gt;10,1.1*AU340,(1+$AK340/100)*AU340)))</f>
        <v>2.2611560400000008</v>
      </c>
      <c r="AW340" s="109">
        <f>SUM(AR340:AV340)</f>
        <v>9.4287164400000023</v>
      </c>
      <c r="AX340" s="113">
        <f>AW340/I340*100</f>
        <v>4.8110605367894692</v>
      </c>
      <c r="AY340" s="100">
        <v>1.27</v>
      </c>
      <c r="AZ340" s="100">
        <v>24.3</v>
      </c>
      <c r="BA340" s="100">
        <v>-13</v>
      </c>
      <c r="BB340" s="100">
        <v>1.49</v>
      </c>
      <c r="BC340" s="100">
        <v>2.46</v>
      </c>
      <c r="BD340" s="69"/>
      <c r="BE340" s="12">
        <v>2013</v>
      </c>
      <c r="BF340" s="12">
        <f>IF(BE340&gt;2020,0,IF(BE340&gt;2008,1,IF(BE340&gt;2001,2,IF(BE340&gt;1990,3,IF(BE340&gt;1980,4,IF(BE340&gt;1973,5,IF(BE340&gt;1970,6,IF(BE340&gt;1960,7,IF(BE340&gt;1958,8,IF(BE340&gt;1953,9,10))))))))))</f>
        <v>1</v>
      </c>
      <c r="BG340" s="100">
        <v>5.7299999999999995</v>
      </c>
      <c r="BH340" t="s">
        <v>121</v>
      </c>
      <c r="BI340" t="s">
        <v>122</v>
      </c>
    </row>
    <row r="341" spans="1:61" ht="11.25" customHeight="1" x14ac:dyDescent="0.2">
      <c r="A341" s="55" t="s">
        <v>350</v>
      </c>
      <c r="B341" s="55" t="s">
        <v>351</v>
      </c>
      <c r="C341" s="156" t="s">
        <v>116</v>
      </c>
      <c r="D341" s="98" t="s">
        <v>215</v>
      </c>
      <c r="E341" s="157">
        <v>51</v>
      </c>
      <c r="F341" s="2">
        <v>46</v>
      </c>
      <c r="G341" s="2" t="s">
        <v>119</v>
      </c>
      <c r="H341" s="2" t="s">
        <v>119</v>
      </c>
      <c r="I341" s="100">
        <v>286.95</v>
      </c>
      <c r="J341" s="101">
        <f>(M341/I341)*100</f>
        <v>2.2442934309113087</v>
      </c>
      <c r="K341" s="104">
        <v>1.61</v>
      </c>
      <c r="L341" s="71">
        <v>4</v>
      </c>
      <c r="M341" s="28">
        <f>K341*L341</f>
        <v>6.44</v>
      </c>
      <c r="N341" s="103" t="s">
        <v>147</v>
      </c>
      <c r="O341" s="104">
        <v>1.5</v>
      </c>
      <c r="P341" s="158">
        <v>45930</v>
      </c>
      <c r="Q341" s="158">
        <v>45940</v>
      </c>
      <c r="R341" s="28">
        <f>(K341-O341)/O341*100</f>
        <v>7.3333333333333401</v>
      </c>
      <c r="S341" s="105">
        <f>IF(INDEX(Historical!$D$7:$D1375,MATCH(B341,Historical!$B$7:$B$1062,0))=0,"n/a",(INDEX(Historical!$C$7:$C$1062,MATCH(B341,Historical!$B$7:$B$1062,0))/INDEX(Historical!$D$7:$D$1062,MATCH(B341,Historical!$B$7:$B$1062,0))-1)*100)</f>
        <v>7.192982456140351</v>
      </c>
      <c r="T341" s="105">
        <f>IF(INDEX(Historical!$F$7:$F$1062,MATCH(B341,Historical!$B$7:$B$1062,0))=0,"n/a",((INDEX(Historical!$C$7:$C$1062,MATCH(B341,Historical!$B$7:$B$1062,0))/INDEX(Historical!$F$7:$F$1062,MATCH(B341,Historical!$B$7:$B$1062,0)))^(1/3)-1)*100)</f>
        <v>7.1260127033115683</v>
      </c>
      <c r="U341" s="105">
        <f>IF(INDEX(Historical!$H$7:$H$1062,MATCH(B341,Historical!$B$7:$B$1062,0))=0,"n/a",((INDEX(Historical!$C$7:$C$1062,MATCH(B341,Historical!$B$7:$B$1062,0))/INDEX(Historical!$H$7:$H$1062,MATCH(B341,Historical!$B$7:$B$1062,0)))^(1/5)-1)*100)</f>
        <v>7.0311990218919984</v>
      </c>
      <c r="V341" s="105">
        <f>IF(INDEX(Historical!$M$7:$M$1062,MATCH(B341,Historical!$B$7:$B$1062,0))=0,"n/a",((INDEX(Historical!$C$7:$C$1062,MATCH(B341,Historical!$B$7:$B$1062,0))/INDEX(Historical!$M$7:$M$1062,MATCH(B341,Historical!$B$7:$B$1062,0)))^(1/10)-1)*100)</f>
        <v>11.787355744840312</v>
      </c>
      <c r="W341" s="106">
        <f>IF(OR(U341&lt;=0,U341="n/a",V341&lt;=0,V341="n/a"),"n/a",U341/V341)</f>
        <v>0.5965035054592096</v>
      </c>
      <c r="X341" s="107">
        <f>IF(OR(AJ341&lt;=0,AJ341="n/a",U341&lt;=0,U341="n/a"),"n/a",U341/AJ341)</f>
        <v>0.73089386921954247</v>
      </c>
      <c r="Y341" s="161"/>
      <c r="Z341" s="101">
        <f>IF(OR(AC341&lt;0.01,AC341="n/a"),"n/a",M341/AC341*100)</f>
        <v>58.386219401631919</v>
      </c>
      <c r="AA341" s="109">
        <f>IF(OR(AC341&lt;0.01,AC341="n/a"),"n/a",I341/AC341)</f>
        <v>26.01541251133273</v>
      </c>
      <c r="AB341" s="71">
        <v>12</v>
      </c>
      <c r="AC341" s="100">
        <v>11.03</v>
      </c>
      <c r="AD341" s="100">
        <v>3.09</v>
      </c>
      <c r="AE341" s="100">
        <v>5.01</v>
      </c>
      <c r="AF341" s="100">
        <v>25.57</v>
      </c>
      <c r="AG341" s="100">
        <v>104.65</v>
      </c>
      <c r="AH341" s="100">
        <v>8.7900000000000009</v>
      </c>
      <c r="AI341" s="100">
        <v>7.71</v>
      </c>
      <c r="AJ341" s="100">
        <v>9.6199999999999992</v>
      </c>
      <c r="AK341" s="100">
        <v>7.55</v>
      </c>
      <c r="AL341" s="100">
        <v>82560</v>
      </c>
      <c r="AM341" s="100">
        <v>0.38</v>
      </c>
      <c r="AN341" s="100">
        <v>3.35</v>
      </c>
      <c r="AO341" s="110">
        <f>IF(U341="n/a","n/a",IF(AA341&lt;0,"n/a",IF(AA341="n/a","n/a",J341+U341-AA341)))</f>
        <v>-16.739920058529421</v>
      </c>
      <c r="AP341" s="111">
        <f>IF(U341="n/a","n/a",J341+U341)</f>
        <v>9.2754924528033076</v>
      </c>
      <c r="AQ341" s="112">
        <f>IF(OR(AC341&lt;0.01,AC341="n/a",AF341="n/a"),"n/a",(I341/SQRT(22.5*AC341*(I341/AF341))-1)*100)</f>
        <v>443.73772186997087</v>
      </c>
      <c r="AR341" s="101">
        <f>INDEX(Historical!$C$7:$C$1063,MATCH(B341,Historical!$B$7:$B$1063,0))*IF(AH341="n/a",1.03,IF(AH341&lt;0,1.01,IF(AH341&gt;10,1.1,(1+AH341/100))))</f>
        <v>6.647069000000001</v>
      </c>
      <c r="AS341" s="109">
        <f>IF($AI341="n/a",1.03*AR341,IF($AI341&lt;0,1.01*AR341,IF($AI341&gt;10,1.1*AR341,(1+$AI341/100)*AR341)))</f>
        <v>7.1595580199000004</v>
      </c>
      <c r="AT341" s="109">
        <f>IF($AK341="n/a",1.03*AS341,IF($AK341&lt;0,1.01*AS341,IF($AK341&gt;10,1.1*AS341,(1+$AK341/100)*AS341)))</f>
        <v>7.7001046504024497</v>
      </c>
      <c r="AU341" s="109">
        <f>IF($AK341="n/a",1.03*AT341,IF($AK341&lt;0,1.01*AT341,IF($AK341&gt;10,1.1*AT341,(1+$AK341/100)*AT341)))</f>
        <v>8.2814625515078344</v>
      </c>
      <c r="AV341" s="109">
        <f>IF($AK341="n/a",1.03*AU341,IF($AK341&lt;0,1.01*AU341,IF($AK341&gt;10,1.1*AU341,(1+$AK341/100)*AU341)))</f>
        <v>8.9067129741466751</v>
      </c>
      <c r="AW341" s="109">
        <f>SUM(AR341:AV341)</f>
        <v>38.694907195956958</v>
      </c>
      <c r="AX341" s="113">
        <f>AW341/I341*100</f>
        <v>13.484895346212566</v>
      </c>
      <c r="AY341" s="100">
        <v>1</v>
      </c>
      <c r="AZ341" s="100">
        <v>20.150000000000002</v>
      </c>
      <c r="BA341" s="100">
        <v>-5.35</v>
      </c>
      <c r="BB341" s="100">
        <v>8.1</v>
      </c>
      <c r="BC341" s="100">
        <v>9.4700000000000006</v>
      </c>
      <c r="BE341" s="12">
        <v>1975</v>
      </c>
      <c r="BF341" s="12">
        <f>IF(BE341&gt;2020,0,IF(BE341&gt;2008,1,IF(BE341&gt;2001,2,IF(BE341&gt;1990,3,IF(BE341&gt;1980,4,IF(BE341&gt;1973,5,IF(BE341&gt;1970,6,IF(BE341&gt;1960,7,IF(BE341&gt;1958,8,IF(BE341&gt;1953,9,10))))))))))</f>
        <v>5</v>
      </c>
      <c r="BG341" s="100">
        <v>19.63</v>
      </c>
      <c r="BH341" t="s">
        <v>121</v>
      </c>
      <c r="BI341" t="s">
        <v>122</v>
      </c>
    </row>
    <row r="342" spans="1:61" ht="11.25" customHeight="1" x14ac:dyDescent="0.2">
      <c r="A342" s="116" t="s">
        <v>1513</v>
      </c>
      <c r="B342" s="55" t="s">
        <v>1514</v>
      </c>
      <c r="C342" s="156" t="s">
        <v>116</v>
      </c>
      <c r="D342" s="98" t="s">
        <v>130</v>
      </c>
      <c r="E342" s="157">
        <v>8</v>
      </c>
      <c r="F342" s="2">
        <v>569</v>
      </c>
      <c r="G342" s="2" t="s">
        <v>146</v>
      </c>
      <c r="H342" s="2" t="s">
        <v>146</v>
      </c>
      <c r="I342" s="100">
        <v>134.93</v>
      </c>
      <c r="J342" s="101">
        <f>(M342/I342)*100</f>
        <v>1.0672200400207514</v>
      </c>
      <c r="K342" s="104">
        <v>0.36</v>
      </c>
      <c r="L342" s="71">
        <v>4</v>
      </c>
      <c r="M342" s="28">
        <f>K342*L342</f>
        <v>1.44</v>
      </c>
      <c r="N342" s="103" t="s">
        <v>1515</v>
      </c>
      <c r="O342" s="104">
        <v>0.32</v>
      </c>
      <c r="P342" s="158">
        <v>46073</v>
      </c>
      <c r="Q342" s="158">
        <v>46101</v>
      </c>
      <c r="R342" s="28">
        <f>(K342-O342)/O342*100</f>
        <v>12.499999999999993</v>
      </c>
      <c r="S342" s="105">
        <f>IF(INDEX(Historical!$D$7:$D1376,MATCH(B342,Historical!$B$7:$B$1062,0))=0,"n/a",(INDEX(Historical!$C$7:$C$1062,MATCH(B342,Historical!$B$7:$B$1062,0))/INDEX(Historical!$D$7:$D$1062,MATCH(B342,Historical!$B$7:$B$1062,0))-1)*100)</f>
        <v>10.344827586206918</v>
      </c>
      <c r="T342" s="105">
        <f>IF(INDEX(Historical!$F$7:$F$1062,MATCH(B342,Historical!$B$7:$B$1062,0))=0,"n/a",((INDEX(Historical!$C$7:$C$1062,MATCH(B342,Historical!$B$7:$B$1062,0))/INDEX(Historical!$F$7:$F$1062,MATCH(B342,Historical!$B$7:$B$1062,0)))^(1/3)-1)*100)</f>
        <v>11.636800399929626</v>
      </c>
      <c r="U342" s="105">
        <f>IF(INDEX(Historical!$H$7:$H$1062,MATCH(B342,Historical!$B$7:$B$1062,0))=0,"n/a",((INDEX(Historical!$C$7:$C$1062,MATCH(B342,Historical!$B$7:$B$1062,0))/INDEX(Historical!$H$7:$H$1062,MATCH(B342,Historical!$B$7:$B$1062,0)))^(1/5)-1)*100)</f>
        <v>10.98883056567086</v>
      </c>
      <c r="V342" s="105" t="str">
        <f>IF(INDEX(Historical!$M$7:$M$1062,MATCH(B342,Historical!$B$7:$B$1062,0))=0,"n/a",((INDEX(Historical!$C$7:$C$1062,MATCH(B342,Historical!$B$7:$B$1062,0))/INDEX(Historical!$M$7:$M$1062,MATCH(B342,Historical!$B$7:$B$1062,0)))^(1/10)-1)*100)</f>
        <v>n/a</v>
      </c>
      <c r="W342" s="106" t="str">
        <f>IF(OR(U342&lt;=0,U342="n/a",V342&lt;=0,V342="n/a"),"n/a",U342/V342)</f>
        <v>n/a</v>
      </c>
      <c r="X342" s="107" t="str">
        <f>IF(OR(AJ342&lt;=0,AJ342="n/a",U342&lt;=0,U342="n/a"),"n/a",U342/AJ342)</f>
        <v>n/a</v>
      </c>
      <c r="Y342" s="162"/>
      <c r="Z342" s="101">
        <f>IF(OR(AC342&lt;0.01,AC342="n/a"),"n/a",M342/AC342*100)</f>
        <v>44.307692307692307</v>
      </c>
      <c r="AA342" s="109">
        <f>IF(OR(AC342&lt;0.01,AC342="n/a"),"n/a",I342/AC342)</f>
        <v>41.516923076923078</v>
      </c>
      <c r="AB342" s="71">
        <v>9</v>
      </c>
      <c r="AC342" s="100">
        <v>3.25</v>
      </c>
      <c r="AD342" s="100">
        <v>1.06</v>
      </c>
      <c r="AE342" s="100">
        <v>1.21</v>
      </c>
      <c r="AF342" s="100">
        <v>4.84</v>
      </c>
      <c r="AG342" s="100">
        <v>11.450000000000001</v>
      </c>
      <c r="AH342" s="100">
        <v>18.190000000000001</v>
      </c>
      <c r="AI342" s="100">
        <v>14.34</v>
      </c>
      <c r="AJ342" s="100">
        <v>-3.6999999999999997</v>
      </c>
      <c r="AK342" s="100">
        <v>15.440000000000001</v>
      </c>
      <c r="AL342" s="100">
        <v>15930</v>
      </c>
      <c r="AM342" s="100">
        <v>0.73</v>
      </c>
      <c r="AN342" s="100">
        <v>1.38</v>
      </c>
      <c r="AO342" s="110">
        <f>IF(U342="n/a","n/a",IF(AA342&lt;0,"n/a",IF(AA342="n/a","n/a",J342+U342-AA342)))</f>
        <v>-29.460872471231468</v>
      </c>
      <c r="AP342" s="111">
        <f>IF(U342="n/a","n/a",J342+U342)</f>
        <v>12.056050605691611</v>
      </c>
      <c r="AQ342" s="112">
        <f>IF(OR(AC342&lt;0.01,AC342="n/a",AF342="n/a"),"n/a",(I342/SQRT(22.5*AC342*(I342/AF342))-1)*100)</f>
        <v>198.84362889296222</v>
      </c>
      <c r="AR342" s="101">
        <f>INDEX(Historical!$C$7:$C$1063,MATCH(B342,Historical!$B$7:$B$1063,0))*IF(AH342="n/a",1.03,IF(AH342&lt;0,1.01,IF(AH342&gt;10,1.1,(1+AH342/100))))</f>
        <v>1.4080000000000001</v>
      </c>
      <c r="AS342" s="109">
        <f>IF($AI342="n/a",1.03*AR342,IF($AI342&lt;0,1.01*AR342,IF($AI342&gt;10,1.1*AR342,(1+$AI342/100)*AR342)))</f>
        <v>1.5488000000000002</v>
      </c>
      <c r="AT342" s="109">
        <f>IF($AK342="n/a",1.03*AS342,IF($AK342&lt;0,1.01*AS342,IF($AK342&gt;10,1.1*AS342,(1+$AK342/100)*AS342)))</f>
        <v>1.7036800000000003</v>
      </c>
      <c r="AU342" s="109">
        <f>IF($AK342="n/a",1.03*AT342,IF($AK342&lt;0,1.01*AT342,IF($AK342&gt;10,1.1*AT342,(1+$AK342/100)*AT342)))</f>
        <v>1.8740480000000004</v>
      </c>
      <c r="AV342" s="109">
        <f>IF($AK342="n/a",1.03*AU342,IF($AK342&lt;0,1.01*AU342,IF($AK342&gt;10,1.1*AU342,(1+$AK342/100)*AU342)))</f>
        <v>2.0614528000000005</v>
      </c>
      <c r="AW342" s="109">
        <f>SUM(AR342:AV342)</f>
        <v>8.5959808000000013</v>
      </c>
      <c r="AX342" s="113">
        <f>AW342/I342*100</f>
        <v>6.3706965093011201</v>
      </c>
      <c r="AY342" s="100">
        <v>0.68</v>
      </c>
      <c r="AZ342" s="100">
        <v>27.68</v>
      </c>
      <c r="BA342" s="100">
        <v>-19.89</v>
      </c>
      <c r="BB342" s="100">
        <v>7.4499999999999993</v>
      </c>
      <c r="BC342" s="100">
        <v>0.71000000000000008</v>
      </c>
      <c r="BE342" s="12">
        <v>2019</v>
      </c>
      <c r="BF342" s="12">
        <f>IF(BE342&gt;2020,0,IF(BE342&gt;2008,1,IF(BE342&gt;2001,2,IF(BE342&gt;1990,3,IF(BE342&gt;1980,4,IF(BE342&gt;1973,5,IF(BE342&gt;1970,6,IF(BE342&gt;1960,7,IF(BE342&gt;1958,8,IF(BE342&gt;1953,9,10))))))))))</f>
        <v>1</v>
      </c>
      <c r="BG342" s="100">
        <v>3.54</v>
      </c>
      <c r="BH342" t="s">
        <v>121</v>
      </c>
      <c r="BI342" t="s">
        <v>122</v>
      </c>
    </row>
    <row r="343" spans="1:61" ht="11.25" customHeight="1" x14ac:dyDescent="0.2">
      <c r="A343" s="123" t="s">
        <v>965</v>
      </c>
      <c r="B343" s="55" t="s">
        <v>966</v>
      </c>
      <c r="C343" s="156" t="s">
        <v>116</v>
      </c>
      <c r="D343" s="98" t="s">
        <v>248</v>
      </c>
      <c r="E343" s="157">
        <v>23</v>
      </c>
      <c r="F343" s="2">
        <v>166</v>
      </c>
      <c r="G343" s="2" t="s">
        <v>146</v>
      </c>
      <c r="H343" s="2" t="s">
        <v>146</v>
      </c>
      <c r="I343" s="100">
        <v>271.75</v>
      </c>
      <c r="J343" s="101">
        <f>(M343/I343)*100</f>
        <v>0.66237350505979764</v>
      </c>
      <c r="K343" s="104">
        <v>0.45</v>
      </c>
      <c r="L343" s="71">
        <v>4</v>
      </c>
      <c r="M343" s="28">
        <f>K343*L343</f>
        <v>1.8</v>
      </c>
      <c r="N343" s="103" t="s">
        <v>172</v>
      </c>
      <c r="O343" s="104">
        <v>0.44</v>
      </c>
      <c r="P343" s="158">
        <v>46059</v>
      </c>
      <c r="Q343" s="158">
        <v>46073</v>
      </c>
      <c r="R343" s="28">
        <f>(K343-O343)/O343*100</f>
        <v>2.2727272727272747</v>
      </c>
      <c r="S343" s="105">
        <f>IF(INDEX(Historical!$D$7:$D1377,MATCH(B343,Historical!$B$7:$B$1062,0))=0,"n/a",(INDEX(Historical!$C$7:$C$1062,MATCH(B343,Historical!$B$7:$B$1062,0))/INDEX(Historical!$D$7:$D$1062,MATCH(B343,Historical!$B$7:$B$1062,0))-1)*100)</f>
        <v>2.3255813953488413</v>
      </c>
      <c r="T343" s="105">
        <f>IF(INDEX(Historical!$F$7:$F$1062,MATCH(B343,Historical!$B$7:$B$1062,0))=0,"n/a",((INDEX(Historical!$C$7:$C$1062,MATCH(B343,Historical!$B$7:$B$1062,0))/INDEX(Historical!$F$7:$F$1062,MATCH(B343,Historical!$B$7:$B$1062,0)))^(1/3)-1)*100)</f>
        <v>3.228011545636722</v>
      </c>
      <c r="U343" s="105">
        <f>IF(INDEX(Historical!$H$7:$H$1062,MATCH(B343,Historical!$B$7:$B$1062,0))=0,"n/a",((INDEX(Historical!$C$7:$C$1062,MATCH(B343,Historical!$B$7:$B$1062,0))/INDEX(Historical!$H$7:$H$1062,MATCH(B343,Historical!$B$7:$B$1062,0)))^(1/5)-1)*100)</f>
        <v>10.25994778190622</v>
      </c>
      <c r="V343" s="105">
        <f>IF(INDEX(Historical!$M$7:$M$1062,MATCH(B343,Historical!$B$7:$B$1062,0))=0,"n/a",((INDEX(Historical!$C$7:$C$1062,MATCH(B343,Historical!$B$7:$B$1062,0))/INDEX(Historical!$M$7:$M$1062,MATCH(B343,Historical!$B$7:$B$1062,0)))^(1/10)-1)*100)</f>
        <v>7.6770969552310886</v>
      </c>
      <c r="W343" s="106">
        <f>IF(OR(U343&lt;=0,U343="n/a",V343&lt;=0,V343="n/a"),"n/a",U343/V343)</f>
        <v>1.3364358743594096</v>
      </c>
      <c r="X343" s="107">
        <f>IF(OR(AJ343&lt;=0,AJ343="n/a",U343&lt;=0,U343="n/a"),"n/a",U343/AJ343)</f>
        <v>1.9505604148110685</v>
      </c>
      <c r="Y343" s="159"/>
      <c r="Z343" s="101">
        <f>IF(OR(AC343&lt;0.01,AC343="n/a"),"n/a",M343/AC343*100)</f>
        <v>25.531914893617024</v>
      </c>
      <c r="AA343" s="109">
        <f>IF(OR(AC343&lt;0.01,AC343="n/a"),"n/a",I343/AC343)</f>
        <v>38.546099290780141</v>
      </c>
      <c r="AB343" s="71">
        <v>12</v>
      </c>
      <c r="AC343" s="100">
        <v>7.05</v>
      </c>
      <c r="AD343" s="100">
        <v>1.05</v>
      </c>
      <c r="AE343" s="100">
        <v>2.0099999999999998</v>
      </c>
      <c r="AF343" s="100">
        <v>6.98</v>
      </c>
      <c r="AG343" s="100">
        <v>18.45</v>
      </c>
      <c r="AH343" s="100">
        <v>28.050000000000004</v>
      </c>
      <c r="AI343" s="100">
        <v>29.59</v>
      </c>
      <c r="AJ343" s="100">
        <v>5.26</v>
      </c>
      <c r="AK343" s="100">
        <v>25.56</v>
      </c>
      <c r="AL343" s="100">
        <v>25520</v>
      </c>
      <c r="AM343" s="100">
        <v>21.86</v>
      </c>
      <c r="AN343" s="100">
        <v>0.31</v>
      </c>
      <c r="AO343" s="110">
        <f>IF(U343="n/a","n/a",IF(AA343&lt;0,"n/a",IF(AA343="n/a","n/a",J343+U343-AA343)))</f>
        <v>-27.623778003814124</v>
      </c>
      <c r="AP343" s="111">
        <f>IF(U343="n/a","n/a",J343+U343)</f>
        <v>10.922321286966017</v>
      </c>
      <c r="AQ343" s="112">
        <f>IF(OR(AC343&lt;0.01,AC343="n/a",AF343="n/a"),"n/a",(I343/SQRT(22.5*AC343*(I343/AF343))-1)*100)</f>
        <v>245.80133863223023</v>
      </c>
      <c r="AR343" s="101">
        <f>INDEX(Historical!$C$7:$C$1063,MATCH(B343,Historical!$B$7:$B$1063,0))*IF(AH343="n/a",1.03,IF(AH343&lt;0,1.01,IF(AH343&gt;10,1.1,(1+AH343/100))))</f>
        <v>1.9360000000000002</v>
      </c>
      <c r="AS343" s="109">
        <f>IF($AI343="n/a",1.03*AR343,IF($AI343&lt;0,1.01*AR343,IF($AI343&gt;10,1.1*AR343,(1+$AI343/100)*AR343)))</f>
        <v>2.1296000000000004</v>
      </c>
      <c r="AT343" s="109">
        <f>IF($AK343="n/a",1.03*AS343,IF($AK343&lt;0,1.01*AS343,IF($AK343&gt;10,1.1*AS343,(1+$AK343/100)*AS343)))</f>
        <v>2.3425600000000006</v>
      </c>
      <c r="AU343" s="109">
        <f>IF($AK343="n/a",1.03*AT343,IF($AK343&lt;0,1.01*AT343,IF($AK343&gt;10,1.1*AT343,(1+$AK343/100)*AT343)))</f>
        <v>2.5768160000000009</v>
      </c>
      <c r="AV343" s="109">
        <f>IF($AK343="n/a",1.03*AU343,IF($AK343&lt;0,1.01*AU343,IF($AK343&gt;10,1.1*AU343,(1+$AK343/100)*AU343)))</f>
        <v>2.8344976000000011</v>
      </c>
      <c r="AW343" s="109">
        <f>SUM(AR343:AV343)</f>
        <v>11.819473600000004</v>
      </c>
      <c r="AX343" s="113">
        <f>AW343/I343*100</f>
        <v>4.3493923091076372</v>
      </c>
      <c r="AY343" s="100">
        <v>1.3</v>
      </c>
      <c r="AZ343" s="100">
        <v>108.85000000000001</v>
      </c>
      <c r="BA343" s="100">
        <v>-9.34</v>
      </c>
      <c r="BB343" s="100">
        <v>-2.8000000000000003</v>
      </c>
      <c r="BC343" s="100">
        <v>21.09</v>
      </c>
      <c r="BE343" s="12">
        <v>2004</v>
      </c>
      <c r="BF343" s="12">
        <f>IF(BE343&gt;2020,0,IF(BE343&gt;2008,1,IF(BE343&gt;2001,2,IF(BE343&gt;1990,3,IF(BE343&gt;1980,4,IF(BE343&gt;1973,5,IF(BE343&gt;1970,6,IF(BE343&gt;1960,7,IF(BE343&gt;1958,8,IF(BE343&gt;1953,9,10))))))))))</f>
        <v>2</v>
      </c>
      <c r="BG343" s="100">
        <v>8.33</v>
      </c>
      <c r="BH343" t="s">
        <v>121</v>
      </c>
      <c r="BI343" t="s">
        <v>122</v>
      </c>
    </row>
    <row r="344" spans="1:61" ht="11.25" customHeight="1" x14ac:dyDescent="0.2">
      <c r="A344" s="116" t="s">
        <v>1516</v>
      </c>
      <c r="B344" s="55" t="s">
        <v>1517</v>
      </c>
      <c r="C344" s="156" t="s">
        <v>125</v>
      </c>
      <c r="D344" s="98" t="s">
        <v>126</v>
      </c>
      <c r="E344" s="157">
        <v>10</v>
      </c>
      <c r="F344" s="2">
        <v>526</v>
      </c>
      <c r="G344" s="2" t="s">
        <v>146</v>
      </c>
      <c r="H344" s="2" t="s">
        <v>146</v>
      </c>
      <c r="I344" s="100">
        <v>82.76</v>
      </c>
      <c r="J344" s="101">
        <f>(M344/I344)*100</f>
        <v>1.1478975350410825</v>
      </c>
      <c r="K344" s="104">
        <v>0.95</v>
      </c>
      <c r="L344" s="71">
        <v>1</v>
      </c>
      <c r="M344" s="28">
        <f>K344*L344</f>
        <v>0.95</v>
      </c>
      <c r="N344" s="103" t="s">
        <v>1518</v>
      </c>
      <c r="O344" s="104">
        <v>0.9</v>
      </c>
      <c r="P344" s="158">
        <v>46251</v>
      </c>
      <c r="Q344" s="158">
        <v>46274</v>
      </c>
      <c r="R344" s="28">
        <f>(K344-O344)/O344*100</f>
        <v>5.5555555555555483</v>
      </c>
      <c r="S344" s="105">
        <f>IF(INDEX(Historical!$D$7:$D1378,MATCH(B344,Historical!$B$7:$B$1062,0))=0,"n/a",(INDEX(Historical!$C$7:$C$1062,MATCH(B344,Historical!$B$7:$B$1062,0))/INDEX(Historical!$D$7:$D$1062,MATCH(B344,Historical!$B$7:$B$1062,0))-1)*100)</f>
        <v>5.8823529411764719</v>
      </c>
      <c r="T344" s="105">
        <f>IF(INDEX(Historical!$F$7:$F$1062,MATCH(B344,Historical!$B$7:$B$1062,0))=0,"n/a",((INDEX(Historical!$C$7:$C$1062,MATCH(B344,Historical!$B$7:$B$1062,0))/INDEX(Historical!$F$7:$F$1062,MATCH(B344,Historical!$B$7:$B$1062,0)))^(1/3)-1)*100)</f>
        <v>6.2658569182611146</v>
      </c>
      <c r="U344" s="105">
        <f>IF(INDEX(Historical!$H$7:$H$1062,MATCH(B344,Historical!$B$7:$B$1062,0))=0,"n/a",((INDEX(Historical!$C$7:$C$1062,MATCH(B344,Historical!$B$7:$B$1062,0))/INDEX(Historical!$H$7:$H$1062,MATCH(B344,Historical!$B$7:$B$1062,0)))^(1/5)-1)*100)</f>
        <v>6.7249181879538877</v>
      </c>
      <c r="V344" s="105" t="str">
        <f>IF(INDEX(Historical!$M$7:$M$1062,MATCH(B344,Historical!$B$7:$B$1062,0))=0,"n/a",((INDEX(Historical!$C$7:$C$1062,MATCH(B344,Historical!$B$7:$B$1062,0))/INDEX(Historical!$M$7:$M$1062,MATCH(B344,Historical!$B$7:$B$1062,0)))^(1/10)-1)*100)</f>
        <v>n/a</v>
      </c>
      <c r="W344" s="106" t="str">
        <f>IF(OR(U344&lt;=0,U344="n/a",V344&lt;=0,V344="n/a"),"n/a",U344/V344)</f>
        <v>n/a</v>
      </c>
      <c r="X344" s="107">
        <f>IF(OR(AJ344&lt;=0,AJ344="n/a",U344&lt;=0,U344="n/a"),"n/a",U344/AJ344)</f>
        <v>4.8035129913956336</v>
      </c>
      <c r="Y344" s="165"/>
      <c r="Z344" s="101">
        <f>IF(OR(AC344&lt;0.01,AC344="n/a"),"n/a",M344/AC344*100)</f>
        <v>16.666666666666664</v>
      </c>
      <c r="AA344" s="109">
        <f>IF(OR(AC344&lt;0.01,AC344="n/a"),"n/a",I344/AC344)</f>
        <v>14.519298245614035</v>
      </c>
      <c r="AB344" s="71">
        <v>5</v>
      </c>
      <c r="AC344" s="100">
        <v>5.7</v>
      </c>
      <c r="AD344" s="100">
        <v>2.61</v>
      </c>
      <c r="AE344" s="100">
        <v>0.83</v>
      </c>
      <c r="AF344" s="100">
        <v>2.5</v>
      </c>
      <c r="AG344" s="100">
        <v>18.27</v>
      </c>
      <c r="AH344" s="100" t="s">
        <v>142</v>
      </c>
      <c r="AI344" s="100" t="s">
        <v>142</v>
      </c>
      <c r="AJ344" s="100">
        <v>1.4000000000000001</v>
      </c>
      <c r="AK344" s="100">
        <v>5.53</v>
      </c>
      <c r="AL344" s="100">
        <v>967.43</v>
      </c>
      <c r="AM344" s="100">
        <v>24.23</v>
      </c>
      <c r="AN344" s="100">
        <v>0.27</v>
      </c>
      <c r="AO344" s="110">
        <f>IF(U344="n/a","n/a",IF(AA344&lt;0,"n/a",IF(AA344="n/a","n/a",J344+U344-AA344)))</f>
        <v>-6.6464825226190651</v>
      </c>
      <c r="AP344" s="111">
        <f>IF(U344="n/a","n/a",J344+U344)</f>
        <v>7.8728157229949698</v>
      </c>
      <c r="AQ344" s="112">
        <f>IF(OR(AC344&lt;0.01,AC344="n/a",AF344="n/a"),"n/a",(I344/SQRT(22.5*AC344*(I344/AF344))-1)*100)</f>
        <v>27.013989805209349</v>
      </c>
      <c r="AR344" s="101">
        <f>INDEX(Historical!$C$7:$C$1063,MATCH(B344,Historical!$B$7:$B$1063,0))*IF(AH344="n/a",1.03,IF(AH344&lt;0,1.01,IF(AH344&gt;10,1.1,(1+AH344/100))))</f>
        <v>0.92700000000000005</v>
      </c>
      <c r="AS344" s="109">
        <f>IF($AI344="n/a",1.03*AR344,IF($AI344&lt;0,1.01*AR344,IF($AI344&gt;10,1.1*AR344,(1+$AI344/100)*AR344)))</f>
        <v>0.95481000000000005</v>
      </c>
      <c r="AT344" s="109">
        <f>IF($AK344="n/a",1.03*AS344,IF($AK344&lt;0,1.01*AS344,IF($AK344&gt;10,1.1*AS344,(1+$AK344/100)*AS344)))</f>
        <v>1.0076109929999999</v>
      </c>
      <c r="AU344" s="109">
        <f>IF($AK344="n/a",1.03*AT344,IF($AK344&lt;0,1.01*AT344,IF($AK344&gt;10,1.1*AT344,(1+$AK344/100)*AT344)))</f>
        <v>1.0633318809128998</v>
      </c>
      <c r="AV344" s="109">
        <f>IF($AK344="n/a",1.03*AU344,IF($AK344&lt;0,1.01*AU344,IF($AK344&gt;10,1.1*AU344,(1+$AK344/100)*AU344)))</f>
        <v>1.1221341339273829</v>
      </c>
      <c r="AW344" s="109">
        <f>SUM(AR344:AV344)</f>
        <v>5.0748870078402826</v>
      </c>
      <c r="AX344" s="113">
        <f>AW344/I344*100</f>
        <v>6.1320529335914475</v>
      </c>
      <c r="AY344" s="100">
        <v>0.33</v>
      </c>
      <c r="AZ344" s="100">
        <v>44.72</v>
      </c>
      <c r="BA344" s="100">
        <v>-10.119999999999999</v>
      </c>
      <c r="BB344" s="100">
        <v>2.1399999999999997</v>
      </c>
      <c r="BC344" s="100">
        <v>10.17</v>
      </c>
      <c r="BE344" s="12">
        <v>2017</v>
      </c>
      <c r="BF344" s="12">
        <f>IF(BE344&gt;2020,0,IF(BE344&gt;2008,1,IF(BE344&gt;2001,2,IF(BE344&gt;1990,3,IF(BE344&gt;1980,4,IF(BE344&gt;1973,5,IF(BE344&gt;1970,6,IF(BE344&gt;1960,7,IF(BE344&gt;1958,8,IF(BE344&gt;1953,9,10))))))))))</f>
        <v>1</v>
      </c>
      <c r="BG344" s="100">
        <v>10.81</v>
      </c>
      <c r="BH344" t="s">
        <v>121</v>
      </c>
      <c r="BI344" t="s">
        <v>122</v>
      </c>
    </row>
    <row r="345" spans="1:61" ht="11.25" customHeight="1" x14ac:dyDescent="0.2">
      <c r="A345" s="116" t="s">
        <v>1519</v>
      </c>
      <c r="B345" s="55" t="s">
        <v>1520</v>
      </c>
      <c r="C345" s="156" t="s">
        <v>116</v>
      </c>
      <c r="D345" s="98" t="s">
        <v>150</v>
      </c>
      <c r="E345" s="157">
        <v>5</v>
      </c>
      <c r="F345" s="2">
        <v>685</v>
      </c>
      <c r="G345" s="2" t="s">
        <v>146</v>
      </c>
      <c r="H345" s="2" t="s">
        <v>146</v>
      </c>
      <c r="I345" s="100">
        <v>146.66</v>
      </c>
      <c r="J345" s="101">
        <f>(M345/I345)*100</f>
        <v>1.0909586799399973</v>
      </c>
      <c r="K345" s="104">
        <v>0.4</v>
      </c>
      <c r="L345" s="71">
        <v>4</v>
      </c>
      <c r="M345" s="28">
        <f>K345*L345</f>
        <v>1.6</v>
      </c>
      <c r="N345" s="103" t="s">
        <v>209</v>
      </c>
      <c r="O345" s="104">
        <v>0.37</v>
      </c>
      <c r="P345" s="158">
        <v>45922</v>
      </c>
      <c r="Q345" s="158">
        <v>45947</v>
      </c>
      <c r="R345" s="28">
        <f>(K345-O345)/O345*100</f>
        <v>8.1081081081081159</v>
      </c>
      <c r="S345" s="105">
        <f>IF(INDEX(Historical!$D$7:$D1379,MATCH(B345,Historical!$B$7:$B$1062,0))=0,"n/a",(INDEX(Historical!$C$7:$C$1062,MATCH(B345,Historical!$B$7:$B$1062,0))/INDEX(Historical!$D$7:$D$1062,MATCH(B345,Historical!$B$7:$B$1062,0))-1)*100)</f>
        <v>2.0270270270270396</v>
      </c>
      <c r="T345" s="105">
        <f>IF(INDEX(Historical!$F$7:$F$1062,MATCH(B345,Historical!$B$7:$B$1062,0))=0,"n/a",((INDEX(Historical!$C$7:$C$1062,MATCH(B345,Historical!$B$7:$B$1062,0))/INDEX(Historical!$F$7:$F$1062,MATCH(B345,Historical!$B$7:$B$1062,0)))^(1/3)-1)*100)</f>
        <v>2.7986431375447651</v>
      </c>
      <c r="U345" s="105">
        <f>IF(INDEX(Historical!$H$7:$H$1062,MATCH(B345,Historical!$B$7:$B$1062,0))=0,"n/a",((INDEX(Historical!$C$7:$C$1062,MATCH(B345,Historical!$B$7:$B$1062,0))/INDEX(Historical!$H$7:$H$1062,MATCH(B345,Historical!$B$7:$B$1062,0)))^(1/5)-1)*100)</f>
        <v>7.7429150820098602</v>
      </c>
      <c r="V345" s="105">
        <f>IF(INDEX(Historical!$M$7:$M$1062,MATCH(B345,Historical!$B$7:$B$1062,0))=0,"n/a",((INDEX(Historical!$C$7:$C$1062,MATCH(B345,Historical!$B$7:$B$1062,0))/INDEX(Historical!$M$7:$M$1062,MATCH(B345,Historical!$B$7:$B$1062,0)))^(1/10)-1)*100)</f>
        <v>7.3204720835756021</v>
      </c>
      <c r="W345" s="106">
        <f>IF(OR(U345&lt;=0,U345="n/a",V345&lt;=0,V345="n/a"),"n/a",U345/V345)</f>
        <v>1.0577070704746026</v>
      </c>
      <c r="X345" s="107">
        <f>IF(OR(AJ345&lt;=0,AJ345="n/a",U345&lt;=0,U345="n/a"),"n/a",U345/AJ345)</f>
        <v>0.28956301727785566</v>
      </c>
      <c r="Y345" s="162"/>
      <c r="Z345" s="101">
        <f>IF(OR(AC345&lt;0.01,AC345="n/a"),"n/a",M345/AC345*100)</f>
        <v>27.826086956521738</v>
      </c>
      <c r="AA345" s="109">
        <f>IF(OR(AC345&lt;0.01,AC345="n/a"),"n/a",I345/AC345)</f>
        <v>25.506086956521738</v>
      </c>
      <c r="AB345" s="71">
        <v>9</v>
      </c>
      <c r="AC345" s="100">
        <v>5.75</v>
      </c>
      <c r="AD345" s="100">
        <v>1.08</v>
      </c>
      <c r="AE345" s="100">
        <v>3.55</v>
      </c>
      <c r="AF345" s="100">
        <v>6.59</v>
      </c>
      <c r="AG345" s="100">
        <v>14.87</v>
      </c>
      <c r="AH345" s="100">
        <v>33.18</v>
      </c>
      <c r="AI345" s="100">
        <v>18.55</v>
      </c>
      <c r="AJ345" s="100">
        <v>26.740000000000002</v>
      </c>
      <c r="AK345" s="100">
        <v>22.8</v>
      </c>
      <c r="AL345" s="100">
        <v>88840</v>
      </c>
      <c r="AM345" s="100">
        <v>0.33</v>
      </c>
      <c r="AN345" s="100">
        <v>0.7</v>
      </c>
      <c r="AO345" s="110">
        <f>IF(U345="n/a","n/a",IF(AA345&lt;0,"n/a",IF(AA345="n/a","n/a",J345+U345-AA345)))</f>
        <v>-16.672213194571881</v>
      </c>
      <c r="AP345" s="111">
        <f>IF(U345="n/a","n/a",J345+U345)</f>
        <v>8.8338737619498566</v>
      </c>
      <c r="AQ345" s="112">
        <f>IF(OR(AC345&lt;0.01,AC345="n/a",AF345="n/a"),"n/a",(I345/SQRT(22.5*AC345*(I345/AF345))-1)*100)</f>
        <v>173.32122984867152</v>
      </c>
      <c r="AR345" s="101">
        <f>INDEX(Historical!$C$7:$C$1063,MATCH(B345,Historical!$B$7:$B$1063,0))*IF(AH345="n/a",1.03,IF(AH345&lt;0,1.01,IF(AH345&gt;10,1.1,(1+AH345/100))))</f>
        <v>1.6610000000000003</v>
      </c>
      <c r="AS345" s="109">
        <f>IF($AI345="n/a",1.03*AR345,IF($AI345&lt;0,1.01*AR345,IF($AI345&gt;10,1.1*AR345,(1+$AI345/100)*AR345)))</f>
        <v>1.8271000000000004</v>
      </c>
      <c r="AT345" s="109">
        <f>IF($AK345="n/a",1.03*AS345,IF($AK345&lt;0,1.01*AS345,IF($AK345&gt;10,1.1*AS345,(1+$AK345/100)*AS345)))</f>
        <v>2.0098100000000008</v>
      </c>
      <c r="AU345" s="109">
        <f>IF($AK345="n/a",1.03*AT345,IF($AK345&lt;0,1.01*AT345,IF($AK345&gt;10,1.1*AT345,(1+$AK345/100)*AT345)))</f>
        <v>2.2107910000000008</v>
      </c>
      <c r="AV345" s="109">
        <f>IF($AK345="n/a",1.03*AU345,IF($AK345&lt;0,1.01*AU345,IF($AK345&gt;10,1.1*AU345,(1+$AK345/100)*AU345)))</f>
        <v>2.4318701000000011</v>
      </c>
      <c r="AW345" s="109">
        <f>SUM(AR345:AV345)</f>
        <v>10.140571100000003</v>
      </c>
      <c r="AX345" s="113">
        <f>AW345/I345*100</f>
        <v>6.914340038183556</v>
      </c>
      <c r="AY345" s="718">
        <v>1.32</v>
      </c>
      <c r="AZ345" s="100">
        <v>42.29</v>
      </c>
      <c r="BA345" s="100">
        <v>-2.9899999999999998</v>
      </c>
      <c r="BB345" s="100">
        <v>3.18</v>
      </c>
      <c r="BC345" s="100">
        <v>12.21</v>
      </c>
      <c r="BE345" s="12">
        <v>2021</v>
      </c>
      <c r="BF345" s="12">
        <f>IF(BE345&gt;2020,0,IF(BE345&gt;2008,1,IF(BE345&gt;2001,2,IF(BE345&gt;1990,3,IF(BE345&gt;1980,4,IF(BE345&gt;1973,5,IF(BE345&gt;1970,6,IF(BE345&gt;1960,7,IF(BE345&gt;1958,8,IF(BE345&gt;1953,9,10))))))))))</f>
        <v>0</v>
      </c>
      <c r="BG345" s="100">
        <v>5.3100000000000005</v>
      </c>
      <c r="BH345" t="s">
        <v>121</v>
      </c>
      <c r="BI345" t="s">
        <v>122</v>
      </c>
    </row>
    <row r="346" spans="1:61" ht="11.25" customHeight="1" x14ac:dyDescent="0.2">
      <c r="A346" s="116" t="s">
        <v>1521</v>
      </c>
      <c r="B346" s="55" t="s">
        <v>1522</v>
      </c>
      <c r="C346" s="156" t="s">
        <v>134</v>
      </c>
      <c r="D346" s="98" t="s">
        <v>145</v>
      </c>
      <c r="E346" s="157">
        <v>9</v>
      </c>
      <c r="F346" s="2">
        <v>529</v>
      </c>
      <c r="G346" s="2" t="s">
        <v>146</v>
      </c>
      <c r="H346" s="2" t="s">
        <v>146</v>
      </c>
      <c r="I346" s="100">
        <v>54.6</v>
      </c>
      <c r="J346" s="101">
        <f>(M346/I346)*100</f>
        <v>2.9304029304029302</v>
      </c>
      <c r="K346" s="104">
        <v>0.4</v>
      </c>
      <c r="L346" s="71">
        <v>4</v>
      </c>
      <c r="M346" s="28">
        <f>K346*L346</f>
        <v>1.6</v>
      </c>
      <c r="N346" s="103" t="s">
        <v>585</v>
      </c>
      <c r="O346" s="104">
        <v>0.35</v>
      </c>
      <c r="P346" s="115">
        <v>45702</v>
      </c>
      <c r="Q346" s="115">
        <v>45715</v>
      </c>
      <c r="R346" s="28">
        <f>(K346-O346)/O346*100</f>
        <v>14.285714285714299</v>
      </c>
      <c r="S346" s="105">
        <f>IF(INDEX(Historical!$D$7:$D1380,MATCH(B346,Historical!$B$7:$B$1062,0))=0,"n/a",(INDEX(Historical!$C$7:$C$1062,MATCH(B346,Historical!$B$7:$B$1062,0))/INDEX(Historical!$D$7:$D$1062,MATCH(B346,Historical!$B$7:$B$1062,0))-1)*100)</f>
        <v>23.076923076923084</v>
      </c>
      <c r="T346" s="105">
        <f>IF(INDEX(Historical!$F$7:$F$1062,MATCH(B346,Historical!$B$7:$B$1062,0))=0,"n/a",((INDEX(Historical!$C$7:$C$1062,MATCH(B346,Historical!$B$7:$B$1062,0))/INDEX(Historical!$F$7:$F$1062,MATCH(B346,Historical!$B$7:$B$1062,0)))^(1/3)-1)*100)</f>
        <v>12.001558935217194</v>
      </c>
      <c r="U346" s="105">
        <f>IF(INDEX(Historical!$H$7:$H$1062,MATCH(B346,Historical!$B$7:$B$1062,0))=0,"n/a",((INDEX(Historical!$C$7:$C$1062,MATCH(B346,Historical!$B$7:$B$1062,0))/INDEX(Historical!$H$7:$H$1062,MATCH(B346,Historical!$B$7:$B$1062,0)))^(1/5)-1)*100)</f>
        <v>22.953370843729704</v>
      </c>
      <c r="V346" s="105">
        <f>IF(INDEX(Historical!$M$7:$M$1062,MATCH(B346,Historical!$B$7:$B$1062,0))=0,"n/a",((INDEX(Historical!$C$7:$C$1062,MATCH(B346,Historical!$B$7:$B$1062,0))/INDEX(Historical!$M$7:$M$1062,MATCH(B346,Historical!$B$7:$B$1062,0)))^(1/10)-1)*100)</f>
        <v>21.029529231896447</v>
      </c>
      <c r="W346" s="106">
        <f>IF(OR(U346&lt;=0,U346="n/a",V346&lt;=0,V346="n/a"),"n/a",U346/V346)</f>
        <v>1.0914828663361269</v>
      </c>
      <c r="X346" s="107">
        <f>IF(OR(AJ346&lt;=0,AJ346="n/a",U346&lt;=0,U346="n/a"),"n/a",U346/AJ346)</f>
        <v>17.388917305855834</v>
      </c>
      <c r="Y346" s="167" t="s">
        <v>1523</v>
      </c>
      <c r="Z346" s="101">
        <f>IF(OR(AC346&lt;0.01,AC346="n/a"),"n/a",M346/AC346*100)</f>
        <v>44.568245125348191</v>
      </c>
      <c r="AA346" s="109">
        <f>IF(OR(AC346&lt;0.01,AC346="n/a"),"n/a",I346/AC346)</f>
        <v>15.208913649025071</v>
      </c>
      <c r="AB346" s="71">
        <v>11</v>
      </c>
      <c r="AC346" s="100">
        <v>3.59</v>
      </c>
      <c r="AD346" s="100">
        <v>0.48</v>
      </c>
      <c r="AE346" s="100">
        <v>1.08</v>
      </c>
      <c r="AF346" s="100">
        <v>1.05</v>
      </c>
      <c r="AG346" s="100">
        <v>7.9600000000000009</v>
      </c>
      <c r="AH346" s="100">
        <v>25.779999999999998</v>
      </c>
      <c r="AI346" s="100">
        <v>34.369999999999997</v>
      </c>
      <c r="AJ346" s="100">
        <v>1.32</v>
      </c>
      <c r="AK346" s="100">
        <v>24.03</v>
      </c>
      <c r="AL346" s="100">
        <v>12590</v>
      </c>
      <c r="AM346" s="100">
        <v>32.78</v>
      </c>
      <c r="AN346" s="100">
        <v>3.49</v>
      </c>
      <c r="AO346" s="110">
        <f>IF(U346="n/a","n/a",IF(AA346&lt;0,"n/a",IF(AA346="n/a","n/a",J346+U346-AA346)))</f>
        <v>10.674860125107564</v>
      </c>
      <c r="AP346" s="111">
        <f>IF(U346="n/a","n/a",J346+U346)</f>
        <v>25.883773774132635</v>
      </c>
      <c r="AQ346" s="112">
        <f>IF(OR(AC346&lt;0.01,AC346="n/a",AF346="n/a"),"n/a",(I346/SQRT(22.5*AC346*(I346/AF346))-1)*100)</f>
        <v>-15.753379674839774</v>
      </c>
      <c r="AR346" s="101">
        <f>INDEX(Historical!$C$7:$C$1063,MATCH(B346,Historical!$B$7:$B$1063,0))*IF(AH346="n/a",1.03,IF(AH346&lt;0,1.01,IF(AH346&gt;10,1.1,(1+AH346/100))))</f>
        <v>1.7600000000000002</v>
      </c>
      <c r="AS346" s="109">
        <f>IF($AI346="n/a",1.03*AR346,IF($AI346&lt;0,1.01*AR346,IF($AI346&gt;10,1.1*AR346,(1+$AI346/100)*AR346)))</f>
        <v>1.9360000000000004</v>
      </c>
      <c r="AT346" s="109">
        <f>IF($AK346="n/a",1.03*AS346,IF($AK346&lt;0,1.01*AS346,IF($AK346&gt;10,1.1*AS346,(1+$AK346/100)*AS346)))</f>
        <v>2.1296000000000004</v>
      </c>
      <c r="AU346" s="109">
        <f>IF($AK346="n/a",1.03*AT346,IF($AK346&lt;0,1.01*AT346,IF($AK346&gt;10,1.1*AT346,(1+$AK346/100)*AT346)))</f>
        <v>2.3425600000000006</v>
      </c>
      <c r="AV346" s="109">
        <f>IF($AK346="n/a",1.03*AU346,IF($AK346&lt;0,1.01*AU346,IF($AK346&gt;10,1.1*AU346,(1+$AK346/100)*AU346)))</f>
        <v>2.5768160000000009</v>
      </c>
      <c r="AW346" s="109">
        <f>SUM(AR346:AV346)</f>
        <v>10.744976000000003</v>
      </c>
      <c r="AX346" s="113">
        <f>AW346/I346*100</f>
        <v>19.679443223443226</v>
      </c>
      <c r="AY346" s="100">
        <v>1.53</v>
      </c>
      <c r="AZ346" s="100">
        <v>53.669999999999995</v>
      </c>
      <c r="BA346" s="100">
        <v>-23.14</v>
      </c>
      <c r="BB346" s="100">
        <v>-1.1400000000000001</v>
      </c>
      <c r="BC346" s="100">
        <v>1.97</v>
      </c>
      <c r="BE346" s="12">
        <v>2017</v>
      </c>
      <c r="BF346" s="12">
        <f>IF(BE346&gt;2020,0,IF(BE346&gt;2008,1,IF(BE346&gt;2001,2,IF(BE346&gt;1990,3,IF(BE346&gt;1980,4,IF(BE346&gt;1973,5,IF(BE346&gt;1970,6,IF(BE346&gt;1960,7,IF(BE346&gt;1958,8,IF(BE346&gt;1953,9,10))))))))))</f>
        <v>1</v>
      </c>
      <c r="BG346" s="100">
        <v>1.1299999999999999</v>
      </c>
      <c r="BH346" t="s">
        <v>121</v>
      </c>
      <c r="BI346" t="s">
        <v>122</v>
      </c>
    </row>
    <row r="347" spans="1:61" ht="11.25" customHeight="1" x14ac:dyDescent="0.2">
      <c r="A347" s="123" t="s">
        <v>967</v>
      </c>
      <c r="B347" s="55" t="s">
        <v>968</v>
      </c>
      <c r="C347" s="156" t="s">
        <v>125</v>
      </c>
      <c r="D347" s="98" t="s">
        <v>126</v>
      </c>
      <c r="E347" s="157">
        <v>21</v>
      </c>
      <c r="F347" s="2">
        <v>195</v>
      </c>
      <c r="G347" s="2" t="s">
        <v>146</v>
      </c>
      <c r="H347" s="2" t="s">
        <v>146</v>
      </c>
      <c r="I347" s="100">
        <v>76.5</v>
      </c>
      <c r="J347" s="101">
        <f>(M347/I347)*100</f>
        <v>4.1830065359477127</v>
      </c>
      <c r="K347" s="104">
        <v>0.8</v>
      </c>
      <c r="L347" s="71">
        <v>4</v>
      </c>
      <c r="M347" s="28">
        <f>K347*L347</f>
        <v>3.2</v>
      </c>
      <c r="N347" s="103" t="s">
        <v>593</v>
      </c>
      <c r="O347" s="104">
        <v>0.78</v>
      </c>
      <c r="P347" s="158">
        <v>45916</v>
      </c>
      <c r="Q347" s="158">
        <v>45937</v>
      </c>
      <c r="R347" s="28">
        <f>(K347-O347)/O347*100</f>
        <v>2.5641025641025665</v>
      </c>
      <c r="S347" s="105">
        <f>IF(INDEX(Historical!$D$7:$D1381,MATCH(B347,Historical!$B$7:$B$1062,0))=0,"n/a",(INDEX(Historical!$C$7:$C$1062,MATCH(B347,Historical!$B$7:$B$1062,0))/INDEX(Historical!$D$7:$D$1062,MATCH(B347,Historical!$B$7:$B$1062,0))-1)*100)</f>
        <v>5.1926298157453976</v>
      </c>
      <c r="T347" s="105">
        <f>IF(INDEX(Historical!$F$7:$F$1062,MATCH(B347,Historical!$B$7:$B$1062,0))=0,"n/a",((INDEX(Historical!$C$7:$C$1062,MATCH(B347,Historical!$B$7:$B$1062,0))/INDEX(Historical!$F$7:$F$1062,MATCH(B347,Historical!$B$7:$B$1062,0)))^(1/3)-1)*100)</f>
        <v>6.5060936348946496</v>
      </c>
      <c r="U347" s="105">
        <f>IF(INDEX(Historical!$H$7:$H$1062,MATCH(B347,Historical!$B$7:$B$1062,0))=0,"n/a",((INDEX(Historical!$C$7:$C$1062,MATCH(B347,Historical!$B$7:$B$1062,0))/INDEX(Historical!$H$7:$H$1062,MATCH(B347,Historical!$B$7:$B$1062,0)))^(1/5)-1)*100)</f>
        <v>6.424192202289869</v>
      </c>
      <c r="V347" s="105">
        <f>IF(INDEX(Historical!$M$7:$M$1062,MATCH(B347,Historical!$B$7:$B$1062,0))=0,"n/a",((INDEX(Historical!$C$7:$C$1062,MATCH(B347,Historical!$B$7:$B$1062,0))/INDEX(Historical!$M$7:$M$1062,MATCH(B347,Historical!$B$7:$B$1062,0)))^(1/10)-1)*100)</f>
        <v>8.1077218562049644</v>
      </c>
      <c r="W347" s="106">
        <f>IF(OR(U347&lt;=0,U347="n/a",V347&lt;=0,V347="n/a"),"n/a",U347/V347)</f>
        <v>0.79235478426943518</v>
      </c>
      <c r="X347" s="107">
        <f>IF(OR(AJ347&lt;=0,AJ347="n/a",U347&lt;=0,U347="n/a"),"n/a",U347/AJ347)</f>
        <v>0.22628362811869918</v>
      </c>
      <c r="Y347" s="173"/>
      <c r="Z347" s="101">
        <f>IF(OR(AC347&lt;0.01,AC347="n/a"),"n/a",M347/AC347*100)</f>
        <v>107.38255033557047</v>
      </c>
      <c r="AA347" s="109">
        <f>IF(OR(AC347&lt;0.01,AC347="n/a"),"n/a",I347/AC347)</f>
        <v>25.671140939597315</v>
      </c>
      <c r="AB347" s="71">
        <v>9</v>
      </c>
      <c r="AC347" s="100">
        <v>2.98</v>
      </c>
      <c r="AD347" s="100">
        <v>18.07</v>
      </c>
      <c r="AE347" s="100">
        <v>0.92</v>
      </c>
      <c r="AF347" s="100">
        <v>1.63</v>
      </c>
      <c r="AG347" s="100">
        <v>6.41</v>
      </c>
      <c r="AH347" s="100">
        <v>-9.5200000000000014</v>
      </c>
      <c r="AI347" s="100">
        <v>11.81</v>
      </c>
      <c r="AJ347" s="100">
        <v>28.389999999999997</v>
      </c>
      <c r="AK347" s="100">
        <v>0.98</v>
      </c>
      <c r="AL347" s="100">
        <v>1430</v>
      </c>
      <c r="AM347" s="100">
        <v>22.36</v>
      </c>
      <c r="AN347" s="100">
        <v>0.22</v>
      </c>
      <c r="AO347" s="110">
        <f>IF(U347="n/a","n/a",IF(AA347&lt;0,"n/a",IF(AA347="n/a","n/a",J347+U347-AA347)))</f>
        <v>-15.063942201359733</v>
      </c>
      <c r="AP347" s="111">
        <f>IF(U347="n/a","n/a",J347+U347)</f>
        <v>10.607198738237582</v>
      </c>
      <c r="AQ347" s="112">
        <f>IF(OR(AC347&lt;0.01,AC347="n/a",AF347="n/a"),"n/a",(I347/SQRT(22.5*AC347*(I347/AF347))-1)*100)</f>
        <v>36.371974526445896</v>
      </c>
      <c r="AR347" s="101">
        <f>INDEX(Historical!$C$7:$C$1063,MATCH(B347,Historical!$B$7:$B$1063,0))*IF(AH347="n/a",1.03,IF(AH347&lt;0,1.01,IF(AH347&gt;10,1.1,(1+AH347/100))))</f>
        <v>3.1714000000000002</v>
      </c>
      <c r="AS347" s="109">
        <f>IF($AI347="n/a",1.03*AR347,IF($AI347&lt;0,1.01*AR347,IF($AI347&gt;10,1.1*AR347,(1+$AI347/100)*AR347)))</f>
        <v>3.4885400000000004</v>
      </c>
      <c r="AT347" s="109">
        <f>IF($AK347="n/a",1.03*AS347,IF($AK347&lt;0,1.01*AS347,IF($AK347&gt;10,1.1*AS347,(1+$AK347/100)*AS347)))</f>
        <v>3.5227276920000006</v>
      </c>
      <c r="AU347" s="109">
        <f>IF($AK347="n/a",1.03*AT347,IF($AK347&lt;0,1.01*AT347,IF($AK347&gt;10,1.1*AT347,(1+$AK347/100)*AT347)))</f>
        <v>3.5572504233816007</v>
      </c>
      <c r="AV347" s="109">
        <f>IF($AK347="n/a",1.03*AU347,IF($AK347&lt;0,1.01*AU347,IF($AK347&gt;10,1.1*AU347,(1+$AK347/100)*AU347)))</f>
        <v>3.5921114775307403</v>
      </c>
      <c r="AW347" s="109">
        <f>SUM(AR347:AV347)</f>
        <v>17.332029592912342</v>
      </c>
      <c r="AX347" s="113">
        <f>AW347/I347*100</f>
        <v>22.656247833872342</v>
      </c>
      <c r="AY347" s="100">
        <v>0.39</v>
      </c>
      <c r="AZ347" s="100">
        <v>11.08</v>
      </c>
      <c r="BA347" s="100">
        <v>-40.81</v>
      </c>
      <c r="BB347" s="100">
        <v>0.57999999999999996</v>
      </c>
      <c r="BC347" s="100">
        <v>-8.6</v>
      </c>
      <c r="BE347" s="12">
        <v>2005</v>
      </c>
      <c r="BF347" s="12">
        <f>IF(BE347&gt;2020,0,IF(BE347&gt;2008,1,IF(BE347&gt;2001,2,IF(BE347&gt;1990,3,IF(BE347&gt;1980,4,IF(BE347&gt;1973,5,IF(BE347&gt;1970,6,IF(BE347&gt;1960,7,IF(BE347&gt;1958,8,IF(BE347&gt;1953,9,10))))))))))</f>
        <v>2</v>
      </c>
      <c r="BG347" s="100">
        <v>4.34</v>
      </c>
      <c r="BH347" t="s">
        <v>121</v>
      </c>
      <c r="BI347" t="s">
        <v>122</v>
      </c>
    </row>
    <row r="348" spans="1:61" ht="11.25" customHeight="1" x14ac:dyDescent="0.2">
      <c r="A348" s="123" t="s">
        <v>352</v>
      </c>
      <c r="B348" s="55" t="s">
        <v>353</v>
      </c>
      <c r="C348" s="156" t="s">
        <v>134</v>
      </c>
      <c r="D348" s="98" t="s">
        <v>354</v>
      </c>
      <c r="E348" s="157">
        <v>36</v>
      </c>
      <c r="F348" s="2">
        <v>82</v>
      </c>
      <c r="G348" s="2" t="s">
        <v>119</v>
      </c>
      <c r="H348" s="2" t="s">
        <v>146</v>
      </c>
      <c r="I348" s="100">
        <v>154.04</v>
      </c>
      <c r="J348" s="101">
        <f>(M348/I348)*100</f>
        <v>1.5840041547649963</v>
      </c>
      <c r="K348" s="104">
        <v>0.61</v>
      </c>
      <c r="L348" s="71">
        <v>4</v>
      </c>
      <c r="M348" s="28">
        <f>K348*L348</f>
        <v>2.44</v>
      </c>
      <c r="N348" s="103" t="s">
        <v>355</v>
      </c>
      <c r="O348" s="104">
        <v>0.57999999999999996</v>
      </c>
      <c r="P348" s="158">
        <v>46086</v>
      </c>
      <c r="Q348" s="158">
        <v>46106</v>
      </c>
      <c r="R348" s="28">
        <f>(K348-O348)/O348*100</f>
        <v>5.1724137931034528</v>
      </c>
      <c r="S348" s="105">
        <f>IF(INDEX(Historical!$D$7:$D1382,MATCH(B348,Historical!$B$7:$B$1062,0))=0,"n/a",(INDEX(Historical!$C$7:$C$1062,MATCH(B348,Historical!$B$7:$B$1062,0))/INDEX(Historical!$D$7:$D$1062,MATCH(B348,Historical!$B$7:$B$1062,0))-1)*100)</f>
        <v>5.4545454545454453</v>
      </c>
      <c r="T348" s="105">
        <f>IF(INDEX(Historical!$F$7:$F$1062,MATCH(B348,Historical!$B$7:$B$1062,0))=0,"n/a",((INDEX(Historical!$C$7:$C$1062,MATCH(B348,Historical!$B$7:$B$1062,0))/INDEX(Historical!$F$7:$F$1062,MATCH(B348,Historical!$B$7:$B$1062,0)))^(1/3)-1)*100)</f>
        <v>5.7817232931734797</v>
      </c>
      <c r="U348" s="105">
        <f>IF(INDEX(Historical!$H$7:$H$1062,MATCH(B348,Historical!$B$7:$B$1062,0))=0,"n/a",((INDEX(Historical!$C$7:$C$1062,MATCH(B348,Historical!$B$7:$B$1062,0))/INDEX(Historical!$H$7:$H$1062,MATCH(B348,Historical!$B$7:$B$1062,0)))^(1/5)-1)*100)</f>
        <v>6.167577433485083</v>
      </c>
      <c r="V348" s="105">
        <f>IF(INDEX(Historical!$M$7:$M$1062,MATCH(B348,Historical!$B$7:$B$1062,0))=0,"n/a",((INDEX(Historical!$C$7:$C$1062,MATCH(B348,Historical!$B$7:$B$1062,0))/INDEX(Historical!$M$7:$M$1062,MATCH(B348,Historical!$B$7:$B$1062,0)))^(1/10)-1)*100)</f>
        <v>8.7799358808551951</v>
      </c>
      <c r="W348" s="106">
        <f>IF(OR(U348&lt;=0,U348="n/a",V348&lt;=0,V348="n/a"),"n/a",U348/V348)</f>
        <v>0.70246269644560777</v>
      </c>
      <c r="X348" s="107">
        <f>IF(OR(AJ348&lt;=0,AJ348="n/a",U348&lt;=0,U348="n/a"),"n/a",U348/AJ348)</f>
        <v>0.61065123103812691</v>
      </c>
      <c r="Y348" s="123" t="s">
        <v>183</v>
      </c>
      <c r="Z348" s="101">
        <f>IF(OR(AC348&lt;0.01,AC348="n/a"),"n/a",M348/AC348*100)</f>
        <v>34.12587412587412</v>
      </c>
      <c r="AA348" s="109">
        <f>IF(OR(AC348&lt;0.01,AC348="n/a"),"n/a",I348/AC348)</f>
        <v>21.544055944055941</v>
      </c>
      <c r="AB348" s="71">
        <v>6</v>
      </c>
      <c r="AC348" s="100">
        <v>7.15</v>
      </c>
      <c r="AD348" s="100">
        <v>2.64</v>
      </c>
      <c r="AE348" s="100">
        <v>4.3499999999999996</v>
      </c>
      <c r="AF348" s="100">
        <v>5.14</v>
      </c>
      <c r="AG348" s="100">
        <v>24.89</v>
      </c>
      <c r="AH348" s="100">
        <v>9.41</v>
      </c>
      <c r="AI348" s="100">
        <v>5.93</v>
      </c>
      <c r="AJ348" s="100">
        <v>10.100000000000001</v>
      </c>
      <c r="AK348" s="100">
        <v>8.07</v>
      </c>
      <c r="AL348" s="100">
        <v>10940</v>
      </c>
      <c r="AM348" s="100">
        <v>0.57999999999999996</v>
      </c>
      <c r="AN348" s="100">
        <v>0.06</v>
      </c>
      <c r="AO348" s="110">
        <f>IF(U348="n/a","n/a",IF(AA348&lt;0,"n/a",IF(AA348="n/a","n/a",J348+U348-AA348)))</f>
        <v>-13.792474355805862</v>
      </c>
      <c r="AP348" s="111">
        <f>IF(U348="n/a","n/a",J348+U348)</f>
        <v>7.7515815882500796</v>
      </c>
      <c r="AQ348" s="112">
        <f>IF(OR(AC348&lt;0.01,AC348="n/a",AF348="n/a"),"n/a",(I348/SQRT(22.5*AC348*(I348/AF348))-1)*100)</f>
        <v>121.8472422911741</v>
      </c>
      <c r="AR348" s="101">
        <f>INDEX(Historical!$C$7:$C$1063,MATCH(B348,Historical!$B$7:$B$1063,0))*IF(AH348="n/a",1.03,IF(AH348&lt;0,1.01,IF(AH348&gt;10,1.1,(1+AH348/100))))</f>
        <v>2.5383119999999999</v>
      </c>
      <c r="AS348" s="109">
        <f>IF($AI348="n/a",1.03*AR348,IF($AI348&lt;0,1.01*AR348,IF($AI348&gt;10,1.1*AR348,(1+$AI348/100)*AR348)))</f>
        <v>2.6888339015999998</v>
      </c>
      <c r="AT348" s="109">
        <f>IF($AK348="n/a",1.03*AS348,IF($AK348&lt;0,1.01*AS348,IF($AK348&gt;10,1.1*AS348,(1+$AK348/100)*AS348)))</f>
        <v>2.9058227974591198</v>
      </c>
      <c r="AU348" s="109">
        <f>IF($AK348="n/a",1.03*AT348,IF($AK348&lt;0,1.01*AT348,IF($AK348&gt;10,1.1*AT348,(1+$AK348/100)*AT348)))</f>
        <v>3.1403226972140708</v>
      </c>
      <c r="AV348" s="109">
        <f>IF($AK348="n/a",1.03*AU348,IF($AK348&lt;0,1.01*AU348,IF($AK348&gt;10,1.1*AU348,(1+$AK348/100)*AU348)))</f>
        <v>3.3937467388792464</v>
      </c>
      <c r="AW348" s="109">
        <f>SUM(AR348:AV348)</f>
        <v>14.667038135152437</v>
      </c>
      <c r="AX348" s="113">
        <f>AW348/I348*100</f>
        <v>9.521577600072991</v>
      </c>
      <c r="AY348" s="100">
        <v>0.55000000000000004</v>
      </c>
      <c r="AZ348" s="100">
        <v>27.26</v>
      </c>
      <c r="BA348" s="100">
        <v>-20.349999999999998</v>
      </c>
      <c r="BB348" s="100">
        <v>9.9699999999999989</v>
      </c>
      <c r="BC348" s="100">
        <v>-3.35</v>
      </c>
      <c r="BE348" s="12">
        <v>1991</v>
      </c>
      <c r="BF348" s="12">
        <f>IF(BE348&gt;2020,0,IF(BE348&gt;2008,1,IF(BE348&gt;2001,2,IF(BE348&gt;1990,3,IF(BE348&gt;1980,4,IF(BE348&gt;1973,5,IF(BE348&gt;1970,6,IF(BE348&gt;1960,7,IF(BE348&gt;1958,8,IF(BE348&gt;1953,9,10))))))))))</f>
        <v>3</v>
      </c>
      <c r="BG348" s="100">
        <v>17.36</v>
      </c>
      <c r="BH348" t="s">
        <v>121</v>
      </c>
      <c r="BI348" t="s">
        <v>122</v>
      </c>
    </row>
    <row r="349" spans="1:61" ht="11.25" customHeight="1" x14ac:dyDescent="0.2">
      <c r="A349" s="55" t="s">
        <v>356</v>
      </c>
      <c r="B349" s="55" t="s">
        <v>357</v>
      </c>
      <c r="C349" s="156" t="s">
        <v>180</v>
      </c>
      <c r="D349" s="98" t="s">
        <v>358</v>
      </c>
      <c r="E349" s="157">
        <v>64</v>
      </c>
      <c r="F349" s="2">
        <v>10</v>
      </c>
      <c r="G349" s="2" t="s">
        <v>119</v>
      </c>
      <c r="H349" s="2" t="s">
        <v>119</v>
      </c>
      <c r="I349" s="100">
        <v>256.35000000000002</v>
      </c>
      <c r="J349" s="101">
        <f>(M349/I349)*100</f>
        <v>2.0908913594694751</v>
      </c>
      <c r="K349" s="104">
        <v>1.34</v>
      </c>
      <c r="L349" s="71">
        <v>4</v>
      </c>
      <c r="M349" s="28">
        <f>K349*L349</f>
        <v>5.36</v>
      </c>
      <c r="N349" s="103" t="s">
        <v>265</v>
      </c>
      <c r="O349" s="104">
        <v>1.3</v>
      </c>
      <c r="P349" s="158">
        <v>46168</v>
      </c>
      <c r="Q349" s="158">
        <v>46182</v>
      </c>
      <c r="R349" s="28">
        <f>(K349-O349)/O349*100</f>
        <v>3.0769230769230793</v>
      </c>
      <c r="S349" s="105">
        <f>IF(INDEX(Historical!$D$7:$D1383,MATCH(B349,Historical!$B$7:$B$1062,0))=0,"n/a",(INDEX(Historical!$C$7:$C$1062,MATCH(B349,Historical!$B$7:$B$1062,0))/INDEX(Historical!$D$7:$D$1062,MATCH(B349,Historical!$B$7:$B$1062,0))-1)*100)</f>
        <v>4.6843177189409335</v>
      </c>
      <c r="T349" s="105">
        <f>IF(INDEX(Historical!$F$7:$F$1062,MATCH(B349,Historical!$B$7:$B$1062,0))=0,"n/a",((INDEX(Historical!$C$7:$C$1062,MATCH(B349,Historical!$B$7:$B$1062,0))/INDEX(Historical!$F$7:$F$1062,MATCH(B349,Historical!$B$7:$B$1062,0)))^(1/3)-1)*100)</f>
        <v>4.9222759583194886</v>
      </c>
      <c r="U349" s="105">
        <f>IF(INDEX(Historical!$H$7:$H$1062,MATCH(B349,Historical!$B$7:$B$1062,0))=0,"n/a",((INDEX(Historical!$C$7:$C$1062,MATCH(B349,Historical!$B$7:$B$1062,0))/INDEX(Historical!$H$7:$H$1062,MATCH(B349,Historical!$B$7:$B$1062,0)))^(1/5)-1)*100)</f>
        <v>5.2485228750036805</v>
      </c>
      <c r="V349" s="105">
        <f>IF(INDEX(Historical!$M$7:$M$1062,MATCH(B349,Historical!$B$7:$B$1062,0))=0,"n/a",((INDEX(Historical!$C$7:$C$1062,MATCH(B349,Historical!$B$7:$B$1062,0))/INDEX(Historical!$M$7:$M$1062,MATCH(B349,Historical!$B$7:$B$1062,0)))^(1/10)-1)*100)</f>
        <v>5.7095223101745418</v>
      </c>
      <c r="W349" s="106">
        <f>IF(OR(U349&lt;=0,U349="n/a",V349&lt;=0,V349="n/a"),"n/a",U349/V349)</f>
        <v>0.91925779248653672</v>
      </c>
      <c r="X349" s="107">
        <f>IF(OR(AJ349&lt;=0,AJ349="n/a",U349&lt;=0,U349="n/a"),"n/a",U349/AJ349)</f>
        <v>0.3522498573827974</v>
      </c>
      <c r="Y349" s="55"/>
      <c r="Z349" s="101">
        <f>IF(OR(AC349&lt;0.01,AC349="n/a"),"n/a",M349/AC349*100)</f>
        <v>62.108922363847043</v>
      </c>
      <c r="AA349" s="109">
        <f>IF(OR(AC349&lt;0.01,AC349="n/a"),"n/a",I349/AC349)</f>
        <v>29.704519119351101</v>
      </c>
      <c r="AB349" s="71">
        <v>12</v>
      </c>
      <c r="AC349" s="100">
        <v>8.6300000000000008</v>
      </c>
      <c r="AD349" s="100">
        <v>2</v>
      </c>
      <c r="AE349" s="100">
        <v>6.31</v>
      </c>
      <c r="AF349" s="100">
        <v>7.27</v>
      </c>
      <c r="AG349" s="100">
        <v>25.740000000000002</v>
      </c>
      <c r="AH349" s="100">
        <v>8.2900000000000009</v>
      </c>
      <c r="AI349" s="100">
        <v>10.190000000000001</v>
      </c>
      <c r="AJ349" s="100">
        <v>14.899999999999999</v>
      </c>
      <c r="AK349" s="100">
        <v>9.9500000000000011</v>
      </c>
      <c r="AL349" s="100">
        <v>617780</v>
      </c>
      <c r="AM349" s="100">
        <v>0.13</v>
      </c>
      <c r="AN349" s="100">
        <v>0.57999999999999996</v>
      </c>
      <c r="AO349" s="110">
        <f>IF(U349="n/a","n/a",IF(AA349&lt;0,"n/a",IF(AA349="n/a","n/a",J349+U349-AA349)))</f>
        <v>-22.365104884877944</v>
      </c>
      <c r="AP349" s="111">
        <f>IF(U349="n/a","n/a",J349+U349)</f>
        <v>7.3394142344731552</v>
      </c>
      <c r="AQ349" s="112">
        <f>IF(OR(AC349&lt;0.01,AC349="n/a",AF349="n/a"),"n/a",(I349/SQRT(22.5*AC349*(I349/AF349))-1)*100)</f>
        <v>209.80413453785243</v>
      </c>
      <c r="AR349" s="101">
        <f>INDEX(Historical!$C$7:$C$1063,MATCH(B349,Historical!$B$7:$B$1063,0))*IF(AH349="n/a",1.03,IF(AH349&lt;0,1.01,IF(AH349&gt;10,1.1,(1+AH349/100))))</f>
        <v>5.5661059999999996</v>
      </c>
      <c r="AS349" s="109">
        <f>IF($AI349="n/a",1.03*AR349,IF($AI349&lt;0,1.01*AR349,IF($AI349&gt;10,1.1*AR349,(1+$AI349/100)*AR349)))</f>
        <v>6.1227166000000004</v>
      </c>
      <c r="AT349" s="109">
        <f>IF($AK349="n/a",1.03*AS349,IF($AK349&lt;0,1.01*AS349,IF($AK349&gt;10,1.1*AS349,(1+$AK349/100)*AS349)))</f>
        <v>6.7319269016999996</v>
      </c>
      <c r="AU349" s="109">
        <f>IF($AK349="n/a",1.03*AT349,IF($AK349&lt;0,1.01*AT349,IF($AK349&gt;10,1.1*AT349,(1+$AK349/100)*AT349)))</f>
        <v>7.401753628419149</v>
      </c>
      <c r="AV349" s="109">
        <f>IF($AK349="n/a",1.03*AU349,IF($AK349&lt;0,1.01*AU349,IF($AK349&gt;10,1.1*AU349,(1+$AK349/100)*AU349)))</f>
        <v>8.1382281144468536</v>
      </c>
      <c r="AW349" s="109">
        <f>SUM(AR349:AV349)</f>
        <v>33.960731244566006</v>
      </c>
      <c r="AX349" s="113">
        <f>AW349/I349*100</f>
        <v>13.247798418008975</v>
      </c>
      <c r="AY349" s="100">
        <v>0.23</v>
      </c>
      <c r="AZ349" s="100">
        <v>56.089999999999996</v>
      </c>
      <c r="BA349" s="100">
        <v>-6.75</v>
      </c>
      <c r="BB349" s="100">
        <v>4.55</v>
      </c>
      <c r="BC349" s="100">
        <v>13.209999999999999</v>
      </c>
      <c r="BE349" s="12">
        <v>1963</v>
      </c>
      <c r="BF349" s="12">
        <f>IF(BE349&gt;2020,0,IF(BE349&gt;2008,1,IF(BE349&gt;2001,2,IF(BE349&gt;1990,3,IF(BE349&gt;1980,4,IF(BE349&gt;1973,5,IF(BE349&gt;1970,6,IF(BE349&gt;1960,7,IF(BE349&gt;1958,8,IF(BE349&gt;1953,9,10))))))))))</f>
        <v>7</v>
      </c>
      <c r="BG349" s="100">
        <v>10.67</v>
      </c>
      <c r="BH349" t="s">
        <v>121</v>
      </c>
      <c r="BI349" t="s">
        <v>122</v>
      </c>
    </row>
    <row r="350" spans="1:61" ht="11.25" customHeight="1" x14ac:dyDescent="0.2">
      <c r="A350" s="116" t="s">
        <v>5566</v>
      </c>
      <c r="B350" s="55" t="s">
        <v>5546</v>
      </c>
      <c r="C350" s="156" t="s">
        <v>300</v>
      </c>
      <c r="D350" s="98" t="s">
        <v>865</v>
      </c>
      <c r="E350" s="157">
        <v>6</v>
      </c>
      <c r="F350" s="2">
        <v>624</v>
      </c>
      <c r="G350" s="2" t="s">
        <v>146</v>
      </c>
      <c r="H350" s="2" t="s">
        <v>146</v>
      </c>
      <c r="I350" s="100">
        <v>62.24</v>
      </c>
      <c r="J350" s="101">
        <f>(M350/I350)*100</f>
        <v>1.0282776349614395</v>
      </c>
      <c r="K350" s="104">
        <v>0.16</v>
      </c>
      <c r="L350" s="71">
        <v>4</v>
      </c>
      <c r="M350" s="28">
        <f>K350*L350</f>
        <v>0.64</v>
      </c>
      <c r="N350" s="103" t="s">
        <v>158</v>
      </c>
      <c r="O350" s="104">
        <v>0.14000000000000001</v>
      </c>
      <c r="P350" s="158">
        <v>45974</v>
      </c>
      <c r="Q350" s="158">
        <v>46003</v>
      </c>
      <c r="R350" s="28">
        <f>(K350-O350)/O350*100</f>
        <v>14.285714285714276</v>
      </c>
      <c r="S350" s="105">
        <f>IF(INDEX(Historical!$D$7:$D1734,MATCH(B350,Historical!$B$7:$B$1062,0))=0,"n/a",(INDEX(Historical!$C$7:$C$1062,MATCH(B350,Historical!$B$7:$B$1062,0))/INDEX(Historical!$D$7:$D$1062,MATCH(B350,Historical!$B$7:$B$1062,0))-1)*100)</f>
        <v>11.538461538461542</v>
      </c>
      <c r="T350" s="105">
        <f>IF(INDEX(Historical!$F$7:$F$1062,MATCH(B350,Historical!$B$7:$B$1062,0))=0,"n/a",((INDEX(Historical!$C$7:$C$1062,MATCH(B350,Historical!$B$7:$B$1062,0))/INDEX(Historical!$F$7:$F$1062,MATCH(B350,Historical!$B$7:$B$1062,0)))^(1/3)-1)*100)</f>
        <v>13.18511959629507</v>
      </c>
      <c r="U350" s="105">
        <f>IF(INDEX(Historical!$H$7:$H$1062,MATCH(B350,Historical!$B$7:$B$1062,0))=0,"n/a",((INDEX(Historical!$C$7:$C$1062,MATCH(B350,Historical!$B$7:$B$1062,0))/INDEX(Historical!$H$7:$H$1062,MATCH(B350,Historical!$B$7:$B$1062,0)))^(1/5)-1)*100)</f>
        <v>52.639168203764775</v>
      </c>
      <c r="V350" s="105" t="str">
        <f>IF(INDEX(Historical!$M$7:$M$1062,MATCH(B350,Historical!$B$7:$B$1062,0))=0,"n/a",((INDEX(Historical!$C$7:$C$1062,MATCH(B350,Historical!$B$7:$B$1062,0))/INDEX(Historical!$M$7:$M$1062,MATCH(B350,Historical!$B$7:$B$1062,0)))^(1/10)-1)*100)</f>
        <v>n/a</v>
      </c>
      <c r="W350" s="106" t="str">
        <f>IF(OR(U350&lt;=0,U350="n/a",V350&lt;=0,V350="n/a"),"n/a",U350/V350)</f>
        <v>n/a</v>
      </c>
      <c r="X350" s="107">
        <f>IF(OR(AJ350&lt;=0,AJ350="n/a",U350&lt;=0,U350="n/a"),"n/a",U350/AJ350)</f>
        <v>2.4947473082352976</v>
      </c>
      <c r="Y350" s="162"/>
      <c r="Z350" s="101">
        <f>IF(OR(AC350&lt;0.01,AC350="n/a"),"n/a",M350/AC350*100)</f>
        <v>29.906542056074763</v>
      </c>
      <c r="AA350" s="109">
        <f>IF(OR(AC350&lt;0.01,AC350="n/a"),"n/a",I350/AC350)</f>
        <v>29.084112149532711</v>
      </c>
      <c r="AB350" s="71">
        <v>12</v>
      </c>
      <c r="AC350" s="100">
        <v>2.14</v>
      </c>
      <c r="AD350" s="100" t="s">
        <v>142</v>
      </c>
      <c r="AE350" s="100">
        <v>6.47</v>
      </c>
      <c r="AF350" s="100">
        <v>4.6399999999999997</v>
      </c>
      <c r="AG350" s="100">
        <v>16.37</v>
      </c>
      <c r="AH350" s="100" t="s">
        <v>142</v>
      </c>
      <c r="AI350" s="100" t="s">
        <v>142</v>
      </c>
      <c r="AJ350" s="100">
        <v>21.099999999999998</v>
      </c>
      <c r="AK350" s="100" t="s">
        <v>142</v>
      </c>
      <c r="AL350" s="100">
        <v>3540</v>
      </c>
      <c r="AM350" s="100">
        <v>3.6900000000000004</v>
      </c>
      <c r="AN350" s="100">
        <v>0.49</v>
      </c>
      <c r="AO350" s="110">
        <f>IF(U350="n/a","n/a",IF(AA350&lt;0,"n/a",IF(AA350="n/a","n/a",J350+U350-AA350)))</f>
        <v>24.583333689193505</v>
      </c>
      <c r="AP350" s="111">
        <f>IF(U350="n/a","n/a",J350+U350)</f>
        <v>53.667445838726216</v>
      </c>
      <c r="AQ350" s="112">
        <f>IF(OR(AC350&lt;0.01,AC350="n/a",AF350="n/a"),"n/a",(I350/SQRT(22.5*AC350*(I350/AF350))-1)*100)</f>
        <v>144.90386356358215</v>
      </c>
      <c r="AR350" s="101">
        <f>INDEX(Historical!$C$7:$C$1063,MATCH(B350,Historical!$B$7:$B$1063,0))*IF(AH350="n/a",1.03,IF(AH350&lt;0,1.01,IF(AH350&gt;10,1.1,(1+AH350/100))))</f>
        <v>0.59740000000000004</v>
      </c>
      <c r="AS350" s="109">
        <f>IF($AI350="n/a",1.03*AR350,IF($AI350&lt;0,1.01*AR350,IF($AI350&gt;10,1.1*AR350,(1+$AI350/100)*AR350)))</f>
        <v>0.61532200000000004</v>
      </c>
      <c r="AT350" s="109">
        <f>IF($AK350="n/a",1.03*AS350,IF($AK350&lt;0,1.01*AS350,IF($AK350&gt;10,1.1*AS350,(1+$AK350/100)*AS350)))</f>
        <v>0.63378166000000002</v>
      </c>
      <c r="AU350" s="109">
        <f>IF($AK350="n/a",1.03*AT350,IF($AK350&lt;0,1.01*AT350,IF($AK350&gt;10,1.1*AT350,(1+$AK350/100)*AT350)))</f>
        <v>0.6527951098</v>
      </c>
      <c r="AV350" s="109">
        <f>IF($AK350="n/a",1.03*AU350,IF($AK350&lt;0,1.01*AU350,IF($AK350&gt;10,1.1*AU350,(1+$AK350/100)*AU350)))</f>
        <v>0.67237896309400003</v>
      </c>
      <c r="AW350" s="109">
        <f>SUM(AR350:AV350)</f>
        <v>3.1716777328940005</v>
      </c>
      <c r="AX350" s="113">
        <f>AW350/I350*100</f>
        <v>5.0958832469376611</v>
      </c>
      <c r="AY350" s="100">
        <v>1.28</v>
      </c>
      <c r="AZ350" s="100">
        <v>34.22</v>
      </c>
      <c r="BA350" s="100">
        <v>-15.370000000000001</v>
      </c>
      <c r="BB350" s="100">
        <v>-1.44</v>
      </c>
      <c r="BC350" s="100">
        <v>-1.6099999999999999</v>
      </c>
      <c r="BE350" s="12">
        <v>2020</v>
      </c>
      <c r="BF350" s="12">
        <f>IF(BE350&gt;2020,0,IF(BE350&gt;2008,1,IF(BE350&gt;2001,2,IF(BE350&gt;1990,3,IF(BE350&gt;1980,4,IF(BE350&gt;1973,5,IF(BE350&gt;1970,6,IF(BE350&gt;1960,7,IF(BE350&gt;1958,8,IF(BE350&gt;1953,9,10))))))))))</f>
        <v>1</v>
      </c>
      <c r="BG350" s="100">
        <v>8.0500000000000007</v>
      </c>
      <c r="BH350" s="55" t="s">
        <v>121</v>
      </c>
      <c r="BI350" s="55" t="s">
        <v>122</v>
      </c>
    </row>
    <row r="351" spans="1:61" ht="11.25" customHeight="1" x14ac:dyDescent="0.2">
      <c r="A351" s="123" t="s">
        <v>969</v>
      </c>
      <c r="B351" s="55" t="s">
        <v>970</v>
      </c>
      <c r="C351" s="156" t="s">
        <v>134</v>
      </c>
      <c r="D351" s="98" t="s">
        <v>157</v>
      </c>
      <c r="E351" s="157">
        <v>15</v>
      </c>
      <c r="F351" s="2">
        <v>321</v>
      </c>
      <c r="G351" s="2" t="s">
        <v>119</v>
      </c>
      <c r="H351" s="2" t="s">
        <v>119</v>
      </c>
      <c r="I351" s="100">
        <v>351.79</v>
      </c>
      <c r="J351" s="101">
        <f>(M351/I351)*100</f>
        <v>1.7055629779129593</v>
      </c>
      <c r="K351" s="104">
        <v>1.5</v>
      </c>
      <c r="L351" s="71">
        <v>4</v>
      </c>
      <c r="M351" s="28">
        <f>K351*L351</f>
        <v>6</v>
      </c>
      <c r="N351" s="103" t="s">
        <v>202</v>
      </c>
      <c r="O351" s="104">
        <v>1.4</v>
      </c>
      <c r="P351" s="158">
        <v>45936</v>
      </c>
      <c r="Q351" s="158">
        <v>45961</v>
      </c>
      <c r="R351" s="28">
        <f>(K351-O351)/O351*100</f>
        <v>7.1428571428571495</v>
      </c>
      <c r="S351" s="105">
        <f>IF(INDEX(Historical!$D$7:$D1384,MATCH(B351,Historical!$B$7:$B$1062,0))=0,"n/a",(INDEX(Historical!$C$7:$C$1062,MATCH(B351,Historical!$B$7:$B$1062,0))/INDEX(Historical!$D$7:$D$1062,MATCH(B351,Historical!$B$7:$B$1062,0))-1)*100)</f>
        <v>20.65217391304348</v>
      </c>
      <c r="T351" s="105">
        <f>IF(INDEX(Historical!$F$7:$F$1062,MATCH(B351,Historical!$B$7:$B$1062,0))=0,"n/a",((INDEX(Historical!$C$7:$C$1062,MATCH(B351,Historical!$B$7:$B$1062,0))/INDEX(Historical!$F$7:$F$1062,MATCH(B351,Historical!$B$7:$B$1062,0)))^(1/3)-1)*100)</f>
        <v>11.534955223780985</v>
      </c>
      <c r="U351" s="105">
        <f>IF(INDEX(Historical!$H$7:$H$1062,MATCH(B351,Historical!$B$7:$B$1062,0))=0,"n/a",((INDEX(Historical!$C$7:$C$1062,MATCH(B351,Historical!$B$7:$B$1062,0))/INDEX(Historical!$H$7:$H$1062,MATCH(B351,Historical!$B$7:$B$1062,0)))^(1/5)-1)*100)</f>
        <v>9.0430766134441889</v>
      </c>
      <c r="V351" s="105">
        <f>IF(INDEX(Historical!$M$7:$M$1062,MATCH(B351,Historical!$B$7:$B$1062,0))=0,"n/a",((INDEX(Historical!$C$7:$C$1062,MATCH(B351,Historical!$B$7:$B$1062,0))/INDEX(Historical!$M$7:$M$1062,MATCH(B351,Historical!$B$7:$B$1062,0)))^(1/10)-1)*100)</f>
        <v>12.693370998017883</v>
      </c>
      <c r="W351" s="106">
        <f>IF(OR(U351&lt;=0,U351="n/a",V351&lt;=0,V351="n/a"),"n/a",U351/V351)</f>
        <v>0.71242514024495929</v>
      </c>
      <c r="X351" s="107">
        <f>IF(OR(AJ351&lt;=0,AJ351="n/a",U351&lt;=0,U351="n/a"),"n/a",U351/AJ351)</f>
        <v>0.51206549340001073</v>
      </c>
      <c r="Y351" s="165"/>
      <c r="Z351" s="101">
        <f>IF(OR(AC351&lt;0.01,AC351="n/a"),"n/a",M351/AC351*100)</f>
        <v>25.70694087403599</v>
      </c>
      <c r="AA351" s="109">
        <f>IF(OR(AC351&lt;0.01,AC351="n/a"),"n/a",I351/AC351)</f>
        <v>15.072407883461869</v>
      </c>
      <c r="AB351" s="71">
        <v>12</v>
      </c>
      <c r="AC351" s="100">
        <v>23.34</v>
      </c>
      <c r="AD351" s="100">
        <v>1.33</v>
      </c>
      <c r="AE351" s="100">
        <v>3.17</v>
      </c>
      <c r="AF351" s="100">
        <v>2.64</v>
      </c>
      <c r="AG351" s="100">
        <v>17.71</v>
      </c>
      <c r="AH351" s="100">
        <v>23.09</v>
      </c>
      <c r="AI351" s="100">
        <v>1.41</v>
      </c>
      <c r="AJ351" s="100">
        <v>17.66</v>
      </c>
      <c r="AK351" s="100">
        <v>10.58</v>
      </c>
      <c r="AL351" s="100">
        <v>942630</v>
      </c>
      <c r="AM351" s="100">
        <v>0.44999999999999996</v>
      </c>
      <c r="AN351" s="100">
        <v>3.3</v>
      </c>
      <c r="AO351" s="110">
        <f>IF(U351="n/a","n/a",IF(AA351&lt;0,"n/a",IF(AA351="n/a","n/a",J351+U351-AA351)))</f>
        <v>-4.3237682921047202</v>
      </c>
      <c r="AP351" s="111">
        <f>IF(U351="n/a","n/a",J351+U351)</f>
        <v>10.748639591357149</v>
      </c>
      <c r="AQ351" s="112">
        <f>IF(OR(AC351&lt;0.01,AC351="n/a",AF351="n/a"),"n/a",(I351/SQRT(22.5*AC351*(I351/AF351))-1)*100)</f>
        <v>32.984805836087652</v>
      </c>
      <c r="AR351" s="101">
        <f>INDEX(Historical!$C$7:$C$1063,MATCH(B351,Historical!$B$7:$B$1063,0))*IF(AH351="n/a",1.03,IF(AH351&lt;0,1.01,IF(AH351&gt;10,1.1,(1+AH351/100))))</f>
        <v>6.1050000000000004</v>
      </c>
      <c r="AS351" s="109">
        <f>IF($AI351="n/a",1.03*AR351,IF($AI351&lt;0,1.01*AR351,IF($AI351&gt;10,1.1*AR351,(1+$AI351/100)*AR351)))</f>
        <v>6.1910805000000009</v>
      </c>
      <c r="AT351" s="109">
        <f>IF($AK351="n/a",1.03*AS351,IF($AK351&lt;0,1.01*AS351,IF($AK351&gt;10,1.1*AS351,(1+$AK351/100)*AS351)))</f>
        <v>6.8101885500000012</v>
      </c>
      <c r="AU351" s="109">
        <f>IF($AK351="n/a",1.03*AT351,IF($AK351&lt;0,1.01*AT351,IF($AK351&gt;10,1.1*AT351,(1+$AK351/100)*AT351)))</f>
        <v>7.4912074050000017</v>
      </c>
      <c r="AV351" s="109">
        <f>IF($AK351="n/a",1.03*AU351,IF($AK351&lt;0,1.01*AU351,IF($AK351&gt;10,1.1*AU351,(1+$AK351/100)*AU351)))</f>
        <v>8.240328145500003</v>
      </c>
      <c r="AW351" s="109">
        <f>SUM(AR351:AV351)</f>
        <v>34.837804600500007</v>
      </c>
      <c r="AX351" s="113">
        <f>AW351/I351*100</f>
        <v>9.903011626396431</v>
      </c>
      <c r="AY351" s="100">
        <v>0.98</v>
      </c>
      <c r="AZ351" s="100">
        <v>26.040000000000003</v>
      </c>
      <c r="BA351" s="100">
        <v>-2.09</v>
      </c>
      <c r="BB351" s="100">
        <v>7.3599999999999994</v>
      </c>
      <c r="BC351" s="100">
        <v>12.809999999999999</v>
      </c>
      <c r="BE351" s="12">
        <v>2011</v>
      </c>
      <c r="BF351" s="12">
        <f>IF(BE351&gt;2020,0,IF(BE351&gt;2008,1,IF(BE351&gt;2001,2,IF(BE351&gt;1990,3,IF(BE351&gt;1980,4,IF(BE351&gt;1973,5,IF(BE351&gt;1970,6,IF(BE351&gt;1960,7,IF(BE351&gt;1958,8,IF(BE351&gt;1953,9,10))))))))))</f>
        <v>1</v>
      </c>
      <c r="BG351" s="100">
        <v>1.35</v>
      </c>
      <c r="BH351" t="s">
        <v>121</v>
      </c>
      <c r="BI351" t="s">
        <v>122</v>
      </c>
    </row>
    <row r="352" spans="1:61" ht="11.25" customHeight="1" x14ac:dyDescent="0.2">
      <c r="A352" s="116" t="s">
        <v>5590</v>
      </c>
      <c r="B352" s="55" t="s">
        <v>5580</v>
      </c>
      <c r="C352" s="156" t="s">
        <v>134</v>
      </c>
      <c r="D352" s="98" t="s">
        <v>145</v>
      </c>
      <c r="E352" s="157">
        <v>6</v>
      </c>
      <c r="F352" s="2">
        <v>646</v>
      </c>
      <c r="G352" s="2" t="s">
        <v>146</v>
      </c>
      <c r="H352" s="2" t="s">
        <v>146</v>
      </c>
      <c r="I352" s="100">
        <v>122.28</v>
      </c>
      <c r="J352" s="101">
        <f>(M352/I352)*100</f>
        <v>2.9440628066732093</v>
      </c>
      <c r="K352" s="104">
        <v>0.9</v>
      </c>
      <c r="L352" s="71">
        <v>4</v>
      </c>
      <c r="M352" s="28">
        <f>K352*L352</f>
        <v>3.6</v>
      </c>
      <c r="N352" s="103" t="s">
        <v>312</v>
      </c>
      <c r="O352" s="104">
        <v>0.8</v>
      </c>
      <c r="P352" s="158">
        <v>46097</v>
      </c>
      <c r="Q352" s="158">
        <v>46107</v>
      </c>
      <c r="R352" s="28">
        <f>(K352-O352)/O352*100</f>
        <v>12.499999999999996</v>
      </c>
      <c r="S352" s="105">
        <f>IF(INDEX(Historical!$D$7:$D1733,MATCH(B352,Historical!$B$7:$B$1062,0))=0,"n/a",(INDEX(Historical!$C$7:$C$1062,MATCH(B352,Historical!$B$7:$B$1062,0))/INDEX(Historical!$D$7:$D$1062,MATCH(B352,Historical!$B$7:$B$1062,0))-1)*100)</f>
        <v>14.285714285714302</v>
      </c>
      <c r="T352" s="105">
        <f>IF(INDEX(Historical!$F$7:$F$1062,MATCH(B352,Historical!$B$7:$B$1062,0))=0,"n/a",((INDEX(Historical!$C$7:$C$1062,MATCH(B352,Historical!$B$7:$B$1062,0))/INDEX(Historical!$F$7:$F$1062,MATCH(B352,Historical!$B$7:$B$1062,0)))^(1/3)-1)*100)</f>
        <v>13.30326698854094</v>
      </c>
      <c r="U352" s="105" t="str">
        <f>IF(INDEX(Historical!$H$7:$H$1062,MATCH(B352,Historical!$B$7:$B$1062,0))=0,"n/a",((INDEX(Historical!$C$7:$C$1062,MATCH(B352,Historical!$B$7:$B$1062,0))/INDEX(Historical!$H$7:$H$1062,MATCH(B352,Historical!$B$7:$B$1062,0)))^(1/5)-1)*100)</f>
        <v>n/a</v>
      </c>
      <c r="V352" s="105" t="str">
        <f>IF(INDEX(Historical!$M$7:$M$1062,MATCH(B352,Historical!$B$7:$B$1062,0))=0,"n/a",((INDEX(Historical!$C$7:$C$1062,MATCH(B352,Historical!$B$7:$B$1062,0))/INDEX(Historical!$M$7:$M$1062,MATCH(B352,Historical!$B$7:$B$1062,0)))^(1/10)-1)*100)</f>
        <v>n/a</v>
      </c>
      <c r="W352" s="106" t="str">
        <f>IF(OR(U352&lt;=0,U352="n/a",V352&lt;=0,V352="n/a"),"n/a",U352/V352)</f>
        <v>n/a</v>
      </c>
      <c r="X352" s="107" t="str">
        <f>IF(OR(AJ352&lt;=0,AJ352="n/a",U352&lt;=0,U352="n/a"),"n/a",U352/AJ352)</f>
        <v>n/a</v>
      </c>
      <c r="Y352" s="162"/>
      <c r="Z352" s="101" t="str">
        <f>IF(OR(AC352&lt;0.01,AC352="n/a"),"n/a",M352/AC352*100)</f>
        <v>n/a</v>
      </c>
      <c r="AA352" s="109" t="str">
        <f>IF(OR(AC352&lt;0.01,AC352="n/a"),"n/a",I352/AC352)</f>
        <v>n/a</v>
      </c>
      <c r="AB352" s="71">
        <v>12</v>
      </c>
      <c r="AC352" s="100">
        <v>-6.1</v>
      </c>
      <c r="AD352" s="100">
        <v>0.35</v>
      </c>
      <c r="AE352" s="100">
        <v>1.46</v>
      </c>
      <c r="AF352" s="100">
        <v>0.96</v>
      </c>
      <c r="AG352" s="100">
        <v>-3.7699999999999996</v>
      </c>
      <c r="AH352" s="100">
        <v>4.38</v>
      </c>
      <c r="AI352" s="100">
        <v>18.440000000000001</v>
      </c>
      <c r="AJ352" s="100">
        <v>57.53</v>
      </c>
      <c r="AK352" s="100">
        <v>12.36</v>
      </c>
      <c r="AL352" s="100">
        <v>8530</v>
      </c>
      <c r="AM352" s="100">
        <v>9.0499999999999989</v>
      </c>
      <c r="AN352" s="100">
        <v>0.21</v>
      </c>
      <c r="AO352" s="110" t="str">
        <f>IF(U352="n/a","n/a",IF(AA352&lt;0,"n/a",IF(AA352="n/a","n/a",J352+U352-AA352)))</f>
        <v>n/a</v>
      </c>
      <c r="AP352" s="111" t="str">
        <f>IF(U352="n/a","n/a",J352+U352)</f>
        <v>n/a</v>
      </c>
      <c r="AQ352" s="112" t="str">
        <f>IF(OR(AC352&lt;0.01,AC352="n/a",AF352="n/a"),"n/a",(I352/SQRT(22.5*AC352*(I352/AF352))-1)*100)</f>
        <v>n/a</v>
      </c>
      <c r="AR352" s="101">
        <f>INDEX(Historical!$C$7:$C$1063,MATCH(B352,Historical!$B$7:$B$1063,0))*IF(AH352="n/a",1.03,IF(AH352&lt;0,1.01,IF(AH352&gt;10,1.1,(1+AH352/100))))</f>
        <v>3.3401600000000005</v>
      </c>
      <c r="AS352" s="109">
        <f>IF($AI352="n/a",1.03*AR352,IF($AI352&lt;0,1.01*AR352,IF($AI352&gt;10,1.1*AR352,(1+$AI352/100)*AR352)))</f>
        <v>3.674176000000001</v>
      </c>
      <c r="AT352" s="109">
        <f>IF($AK352="n/a",1.03*AS352,IF($AK352&lt;0,1.01*AS352,IF($AK352&gt;10,1.1*AS352,(1+$AK352/100)*AS352)))</f>
        <v>4.0415936000000015</v>
      </c>
      <c r="AU352" s="109">
        <f>IF($AK352="n/a",1.03*AT352,IF($AK352&lt;0,1.01*AT352,IF($AK352&gt;10,1.1*AT352,(1+$AK352/100)*AT352)))</f>
        <v>4.4457529600000019</v>
      </c>
      <c r="AV352" s="109">
        <f>IF($AK352="n/a",1.03*AU352,IF($AK352&lt;0,1.01*AU352,IF($AK352&gt;10,1.1*AU352,(1+$AK352/100)*AU352)))</f>
        <v>4.8903282560000028</v>
      </c>
      <c r="AW352" s="109">
        <f>SUM(AR352:AV352)</f>
        <v>20.392010816000006</v>
      </c>
      <c r="AX352" s="113">
        <f>AW352/I352*100</f>
        <v>16.676489054628725</v>
      </c>
      <c r="AY352" s="100">
        <v>1.3</v>
      </c>
      <c r="AZ352" s="100">
        <v>47.949999999999996</v>
      </c>
      <c r="BA352" s="100">
        <v>-3.4799999999999995</v>
      </c>
      <c r="BB352" s="100">
        <v>9.41</v>
      </c>
      <c r="BC352" s="100">
        <v>13.200000000000001</v>
      </c>
      <c r="BE352" s="12">
        <v>2021</v>
      </c>
      <c r="BF352" s="12">
        <f>IF(BE352&gt;2020,0,IF(BE352&gt;2008,1,IF(BE352&gt;2001,2,IF(BE352&gt;1990,3,IF(BE352&gt;1980,4,IF(BE352&gt;1973,5,IF(BE352&gt;1970,6,IF(BE352&gt;1960,7,IF(BE352&gt;1958,8,IF(BE352&gt;1953,9,10))))))))))</f>
        <v>0</v>
      </c>
      <c r="BG352" s="100">
        <v>-0.12</v>
      </c>
      <c r="BH352" s="55" t="s">
        <v>121</v>
      </c>
      <c r="BI352" s="55" t="s">
        <v>122</v>
      </c>
    </row>
    <row r="353" spans="1:61" ht="11.25" customHeight="1" x14ac:dyDescent="0.2">
      <c r="A353" s="123" t="s">
        <v>973</v>
      </c>
      <c r="B353" s="55" t="s">
        <v>974</v>
      </c>
      <c r="C353" s="156" t="s">
        <v>116</v>
      </c>
      <c r="D353" s="98" t="s">
        <v>215</v>
      </c>
      <c r="E353" s="157">
        <v>14</v>
      </c>
      <c r="F353" s="2">
        <v>395</v>
      </c>
      <c r="G353" s="2" t="s">
        <v>146</v>
      </c>
      <c r="H353" s="2" t="s">
        <v>146</v>
      </c>
      <c r="I353" s="100">
        <v>307.5</v>
      </c>
      <c r="J353" s="101">
        <f>(M353/I353)*100</f>
        <v>0.46829268292682924</v>
      </c>
      <c r="K353" s="104">
        <v>0.36</v>
      </c>
      <c r="L353" s="71">
        <v>4</v>
      </c>
      <c r="M353" s="28">
        <f>K353*L353</f>
        <v>1.44</v>
      </c>
      <c r="N353" s="103" t="s">
        <v>326</v>
      </c>
      <c r="O353" s="104">
        <v>0.34</v>
      </c>
      <c r="P353" s="158">
        <v>46127</v>
      </c>
      <c r="Q353" s="158">
        <v>46155</v>
      </c>
      <c r="R353" s="28">
        <f>(K353-O353)/O353*100</f>
        <v>5.8823529411764595</v>
      </c>
      <c r="S353" s="105">
        <f>IF(INDEX(Historical!$D$7:$D1386,MATCH(B353,Historical!$B$7:$B$1062,0))=0,"n/a",(INDEX(Historical!$C$7:$C$1062,MATCH(B353,Historical!$B$7:$B$1062,0))/INDEX(Historical!$D$7:$D$1062,MATCH(B353,Historical!$B$7:$B$1062,0))-1)*100)</f>
        <v>7.2000000000000064</v>
      </c>
      <c r="T353" s="105">
        <f>IF(INDEX(Historical!$F$7:$F$1062,MATCH(B353,Historical!$B$7:$B$1062,0))=0,"n/a",((INDEX(Historical!$C$7:$C$1062,MATCH(B353,Historical!$B$7:$B$1062,0))/INDEX(Historical!$F$7:$F$1062,MATCH(B353,Historical!$B$7:$B$1062,0)))^(1/3)-1)*100)</f>
        <v>9.1664508976517354</v>
      </c>
      <c r="U353" s="105">
        <f>IF(INDEX(Historical!$H$7:$H$1062,MATCH(B353,Historical!$B$7:$B$1062,0))=0,"n/a",((INDEX(Historical!$C$7:$C$1062,MATCH(B353,Historical!$B$7:$B$1062,0))/INDEX(Historical!$H$7:$H$1062,MATCH(B353,Historical!$B$7:$B$1062,0)))^(1/5)-1)*100)</f>
        <v>7.1213996685488112</v>
      </c>
      <c r="V353" s="105">
        <f>IF(INDEX(Historical!$M$7:$M$1062,MATCH(B353,Historical!$B$7:$B$1062,0))=0,"n/a",((INDEX(Historical!$C$7:$C$1062,MATCH(B353,Historical!$B$7:$B$1062,0))/INDEX(Historical!$M$7:$M$1062,MATCH(B353,Historical!$B$7:$B$1062,0)))^(1/10)-1)*100)</f>
        <v>7.3386394775418529</v>
      </c>
      <c r="W353" s="106">
        <f>IF(OR(U353&lt;=0,U353="n/a",V353&lt;=0,V353="n/a"),"n/a",U353/V353)</f>
        <v>0.97039780879577853</v>
      </c>
      <c r="X353" s="107">
        <f>IF(OR(AJ353&lt;=0,AJ353="n/a",U353&lt;=0,U353="n/a"),"n/a",U353/AJ353)</f>
        <v>0.56429474394206103</v>
      </c>
      <c r="Y353" s="172"/>
      <c r="Z353" s="101">
        <f>IF(OR(AC353&lt;0.01,AC353="n/a"),"n/a",M353/AC353*100)</f>
        <v>16.43835616438356</v>
      </c>
      <c r="AA353" s="109">
        <f>IF(OR(AC353&lt;0.01,AC353="n/a"),"n/a",I353/AC353)</f>
        <v>35.102739726027401</v>
      </c>
      <c r="AB353" s="71">
        <v>12</v>
      </c>
      <c r="AC353" s="100">
        <v>8.76</v>
      </c>
      <c r="AD353" s="100" t="s">
        <v>142</v>
      </c>
      <c r="AE353" s="100">
        <v>3.32</v>
      </c>
      <c r="AF353" s="100">
        <v>3.65</v>
      </c>
      <c r="AG353" s="100">
        <v>11.05</v>
      </c>
      <c r="AH353" s="100">
        <v>34.130000000000003</v>
      </c>
      <c r="AI353" s="100">
        <v>14.249999999999998</v>
      </c>
      <c r="AJ353" s="100">
        <v>12.620000000000001</v>
      </c>
      <c r="AK353" s="100" t="s">
        <v>142</v>
      </c>
      <c r="AL353" s="100">
        <v>3630</v>
      </c>
      <c r="AM353" s="100">
        <v>1.17</v>
      </c>
      <c r="AN353" s="100">
        <v>0.36</v>
      </c>
      <c r="AO353" s="110">
        <f>IF(U353="n/a","n/a",IF(AA353&lt;0,"n/a",IF(AA353="n/a","n/a",J353+U353-AA353)))</f>
        <v>-27.513047374551761</v>
      </c>
      <c r="AP353" s="111">
        <f>IF(U353="n/a","n/a",J353+U353)</f>
        <v>7.5896923514756409</v>
      </c>
      <c r="AQ353" s="112">
        <f>IF(OR(AC353&lt;0.01,AC353="n/a",AF353="n/a"),"n/a",(I353/SQRT(22.5*AC353*(I353/AF353))-1)*100)</f>
        <v>138.63035105460585</v>
      </c>
      <c r="AR353" s="101">
        <f>INDEX(Historical!$C$7:$C$1063,MATCH(B353,Historical!$B$7:$B$1063,0))*IF(AH353="n/a",1.03,IF(AH353&lt;0,1.01,IF(AH353&gt;10,1.1,(1+AH353/100))))</f>
        <v>1.4740000000000002</v>
      </c>
      <c r="AS353" s="109">
        <f>IF($AI353="n/a",1.03*AR353,IF($AI353&lt;0,1.01*AR353,IF($AI353&gt;10,1.1*AR353,(1+$AI353/100)*AR353)))</f>
        <v>1.6214000000000004</v>
      </c>
      <c r="AT353" s="109">
        <f>IF($AK353="n/a",1.03*AS353,IF($AK353&lt;0,1.01*AS353,IF($AK353&gt;10,1.1*AS353,(1+$AK353/100)*AS353)))</f>
        <v>1.6700420000000005</v>
      </c>
      <c r="AU353" s="109">
        <f>IF($AK353="n/a",1.03*AT353,IF($AK353&lt;0,1.01*AT353,IF($AK353&gt;10,1.1*AT353,(1+$AK353/100)*AT353)))</f>
        <v>1.7201432600000006</v>
      </c>
      <c r="AV353" s="109">
        <f>IF($AK353="n/a",1.03*AU353,IF($AK353&lt;0,1.01*AU353,IF($AK353&gt;10,1.1*AU353,(1+$AK353/100)*AU353)))</f>
        <v>1.7717475578000006</v>
      </c>
      <c r="AW353" s="109">
        <f>SUM(AR353:AV353)</f>
        <v>8.2573328178000018</v>
      </c>
      <c r="AX353" s="113">
        <f>AW353/I353*100</f>
        <v>2.6853114854634152</v>
      </c>
      <c r="AY353" s="100">
        <v>1.2</v>
      </c>
      <c r="AZ353" s="100">
        <v>25.580000000000002</v>
      </c>
      <c r="BA353" s="100">
        <v>-14.02</v>
      </c>
      <c r="BB353" s="100">
        <v>0.38999999999999996</v>
      </c>
      <c r="BC353" s="100">
        <v>0.52</v>
      </c>
      <c r="BE353" s="12">
        <v>2013</v>
      </c>
      <c r="BF353" s="12">
        <f>IF(BE353&gt;2020,0,IF(BE353&gt;2008,1,IF(BE353&gt;2001,2,IF(BE353&gt;1990,3,IF(BE353&gt;1980,4,IF(BE353&gt;1973,5,IF(BE353&gt;1970,6,IF(BE353&gt;1960,7,IF(BE353&gt;1958,8,IF(BE353&gt;1953,9,10))))))))))</f>
        <v>1</v>
      </c>
      <c r="BG353" s="100">
        <v>6.5699999999999994</v>
      </c>
      <c r="BH353" t="s">
        <v>121</v>
      </c>
      <c r="BI353" t="s">
        <v>122</v>
      </c>
    </row>
    <row r="354" spans="1:61" ht="11.25" customHeight="1" x14ac:dyDescent="0.2">
      <c r="A354" s="116" t="s">
        <v>1524</v>
      </c>
      <c r="B354" s="55" t="s">
        <v>1525</v>
      </c>
      <c r="C354" s="156" t="s">
        <v>116</v>
      </c>
      <c r="D354" s="98" t="s">
        <v>130</v>
      </c>
      <c r="E354" s="157">
        <v>6</v>
      </c>
      <c r="F354" s="2">
        <v>621</v>
      </c>
      <c r="G354" s="2" t="s">
        <v>146</v>
      </c>
      <c r="H354" s="2" t="s">
        <v>146</v>
      </c>
      <c r="I354" s="100">
        <v>36.61</v>
      </c>
      <c r="J354" s="101">
        <f>(M354/I354)*100</f>
        <v>1.8027861240098337</v>
      </c>
      <c r="K354" s="104">
        <v>0.16500000000000001</v>
      </c>
      <c r="L354" s="71">
        <v>4</v>
      </c>
      <c r="M354" s="28">
        <f>K354*L354</f>
        <v>0.66</v>
      </c>
      <c r="N354" s="103" t="s">
        <v>158</v>
      </c>
      <c r="O354" s="104">
        <v>0.15</v>
      </c>
      <c r="P354" s="115">
        <v>45730</v>
      </c>
      <c r="Q354" s="115">
        <v>45762</v>
      </c>
      <c r="R354" s="28">
        <f>(K354-O354)/O354*100</f>
        <v>10.000000000000009</v>
      </c>
      <c r="S354" s="105">
        <f>IF(INDEX(Historical!$D$7:$D1387,MATCH(B354,Historical!$B$7:$B$1062,0))=0,"n/a",(INDEX(Historical!$C$7:$C$1062,MATCH(B354,Historical!$B$7:$B$1062,0))/INDEX(Historical!$D$7:$D$1062,MATCH(B354,Historical!$B$7:$B$1062,0))-1)*100)</f>
        <v>10.256410256410264</v>
      </c>
      <c r="T354" s="105">
        <f>IF(INDEX(Historical!$F$7:$F$1062,MATCH(B354,Historical!$B$7:$B$1062,0))=0,"n/a",((INDEX(Historical!$C$7:$C$1062,MATCH(B354,Historical!$B$7:$B$1062,0))/INDEX(Historical!$F$7:$F$1062,MATCH(B354,Historical!$B$7:$B$1062,0)))^(1/3)-1)*100)</f>
        <v>11.127263215307771</v>
      </c>
      <c r="U354" s="105">
        <f>IF(INDEX(Historical!$H$7:$H$1062,MATCH(B354,Historical!$B$7:$B$1062,0))=0,"n/a",((INDEX(Historical!$C$7:$C$1062,MATCH(B354,Historical!$B$7:$B$1062,0))/INDEX(Historical!$H$7:$H$1062,MATCH(B354,Historical!$B$7:$B$1062,0)))^(1/5)-1)*100)</f>
        <v>11.161711202302737</v>
      </c>
      <c r="V354" s="105">
        <f>IF(INDEX(Historical!$M$7:$M$1062,MATCH(B354,Historical!$B$7:$B$1062,0))=0,"n/a",((INDEX(Historical!$C$7:$C$1062,MATCH(B354,Historical!$B$7:$B$1062,0))/INDEX(Historical!$M$7:$M$1062,MATCH(B354,Historical!$B$7:$B$1062,0)))^(1/10)-1)*100)</f>
        <v>7.2607856323417153</v>
      </c>
      <c r="W354" s="106">
        <f>IF(OR(U354&lt;=0,U354="n/a",V354&lt;=0,V354="n/a"),"n/a",U354/V354)</f>
        <v>1.5372594327237992</v>
      </c>
      <c r="X354" s="107" t="str">
        <f>IF(OR(AJ354&lt;=0,AJ354="n/a",U354&lt;=0,U354="n/a"),"n/a",U354/AJ354)</f>
        <v>n/a</v>
      </c>
      <c r="Y354" s="162"/>
      <c r="Z354" s="101">
        <f>IF(OR(AC354&lt;0.01,AC354="n/a"),"n/a",M354/AC354*100)</f>
        <v>19.879518072289159</v>
      </c>
      <c r="AA354" s="109">
        <f>IF(OR(AC354&lt;0.01,AC354="n/a"),"n/a",I354/AC354)</f>
        <v>11.02710843373494</v>
      </c>
      <c r="AB354" s="71">
        <v>12</v>
      </c>
      <c r="AC354" s="100">
        <v>3.32</v>
      </c>
      <c r="AD354" s="100">
        <v>149.5</v>
      </c>
      <c r="AE354" s="100">
        <v>0.6</v>
      </c>
      <c r="AF354" s="100">
        <v>2.82</v>
      </c>
      <c r="AG354" s="100">
        <v>27.089999999999996</v>
      </c>
      <c r="AH354" s="100">
        <v>1.7399999999999998</v>
      </c>
      <c r="AI354" s="100">
        <v>2.0699999999999998</v>
      </c>
      <c r="AJ354" s="100" t="s">
        <v>142</v>
      </c>
      <c r="AK354" s="100">
        <v>0.06</v>
      </c>
      <c r="AL354" s="100">
        <v>4640</v>
      </c>
      <c r="AM354" s="100">
        <v>1.55</v>
      </c>
      <c r="AN354" s="100">
        <v>1.71</v>
      </c>
      <c r="AO354" s="110">
        <f>IF(U354="n/a","n/a",IF(AA354&lt;0,"n/a",IF(AA354="n/a","n/a",J354+U354-AA354)))</f>
        <v>1.9373888925776317</v>
      </c>
      <c r="AP354" s="111">
        <f>IF(U354="n/a","n/a",J354+U354)</f>
        <v>12.964497326312571</v>
      </c>
      <c r="AQ354" s="112">
        <f>IF(OR(AC354&lt;0.01,AC354="n/a",AF354="n/a"),"n/a",(I354/SQRT(22.5*AC354*(I354/AF354))-1)*100)</f>
        <v>17.561229026754923</v>
      </c>
      <c r="AR354" s="101">
        <f>INDEX(Historical!$C$7:$C$1063,MATCH(B354,Historical!$B$7:$B$1063,0))*IF(AH354="n/a",1.03,IF(AH354&lt;0,1.01,IF(AH354&gt;10,1.1,(1+AH354/100))))</f>
        <v>0.65622300000000011</v>
      </c>
      <c r="AS354" s="109">
        <f>IF($AI354="n/a",1.03*AR354,IF($AI354&lt;0,1.01*AR354,IF($AI354&gt;10,1.1*AR354,(1+$AI354/100)*AR354)))</f>
        <v>0.66980681610000004</v>
      </c>
      <c r="AT354" s="109">
        <f>IF($AK354="n/a",1.03*AS354,IF($AK354&lt;0,1.01*AS354,IF($AK354&gt;10,1.1*AS354,(1+$AK354/100)*AS354)))</f>
        <v>0.67020870018965994</v>
      </c>
      <c r="AU354" s="109">
        <f>IF($AK354="n/a",1.03*AT354,IF($AK354&lt;0,1.01*AT354,IF($AK354&gt;10,1.1*AT354,(1+$AK354/100)*AT354)))</f>
        <v>0.67061082540977368</v>
      </c>
      <c r="AV354" s="109">
        <f>IF($AK354="n/a",1.03*AU354,IF($AK354&lt;0,1.01*AU354,IF($AK354&gt;10,1.1*AU354,(1+$AK354/100)*AU354)))</f>
        <v>0.67101319190501951</v>
      </c>
      <c r="AW354" s="109">
        <f>SUM(AR354:AV354)</f>
        <v>3.3378625336044534</v>
      </c>
      <c r="AX354" s="113">
        <f>AW354/I354*100</f>
        <v>9.117351908233962</v>
      </c>
      <c r="AY354" s="100">
        <v>0.45</v>
      </c>
      <c r="AZ354" s="100">
        <v>22.28</v>
      </c>
      <c r="BA354" s="100">
        <v>-29.909999999999997</v>
      </c>
      <c r="BB354" s="100">
        <v>4.74</v>
      </c>
      <c r="BC354" s="100">
        <v>-5.94</v>
      </c>
      <c r="BE354" s="12">
        <v>2020</v>
      </c>
      <c r="BF354" s="12">
        <f>IF(BE354&gt;2020,0,IF(BE354&gt;2008,1,IF(BE354&gt;2001,2,IF(BE354&gt;1990,3,IF(BE354&gt;1980,4,IF(BE354&gt;1973,5,IF(BE354&gt;1970,6,IF(BE354&gt;1960,7,IF(BE354&gt;1958,8,IF(BE354&gt;1953,9,10))))))))))</f>
        <v>1</v>
      </c>
      <c r="BG354" s="100">
        <v>6.29</v>
      </c>
      <c r="BH354" t="s">
        <v>121</v>
      </c>
      <c r="BI354" t="s">
        <v>122</v>
      </c>
    </row>
    <row r="355" spans="1:61" ht="11.25" customHeight="1" x14ac:dyDescent="0.2">
      <c r="A355" s="116" t="s">
        <v>1526</v>
      </c>
      <c r="B355" s="55" t="s">
        <v>1527</v>
      </c>
      <c r="C355" s="156" t="s">
        <v>116</v>
      </c>
      <c r="D355" s="98" t="s">
        <v>130</v>
      </c>
      <c r="E355" s="157">
        <v>9</v>
      </c>
      <c r="F355" s="2">
        <v>539</v>
      </c>
      <c r="G355" s="2" t="s">
        <v>146</v>
      </c>
      <c r="H355" s="2" t="s">
        <v>146</v>
      </c>
      <c r="I355" s="100">
        <v>56.77</v>
      </c>
      <c r="J355" s="101">
        <f>(M355/I355)*100</f>
        <v>2.8183899947155187</v>
      </c>
      <c r="K355" s="104">
        <v>0.4</v>
      </c>
      <c r="L355" s="71">
        <v>4</v>
      </c>
      <c r="M355" s="28">
        <f>K355*L355</f>
        <v>1.6</v>
      </c>
      <c r="N355" s="103" t="s">
        <v>1515</v>
      </c>
      <c r="O355" s="104">
        <v>0.39</v>
      </c>
      <c r="P355" s="158">
        <v>46087</v>
      </c>
      <c r="Q355" s="158">
        <v>46101</v>
      </c>
      <c r="R355" s="28">
        <f>(K355-O355)/O355*100</f>
        <v>2.5641025641025665</v>
      </c>
      <c r="S355" s="105">
        <f>IF(INDEX(Historical!$D$7:$D1388,MATCH(B355,Historical!$B$7:$B$1062,0))=0,"n/a",(INDEX(Historical!$C$7:$C$1062,MATCH(B355,Historical!$B$7:$B$1062,0))/INDEX(Historical!$D$7:$D$1062,MATCH(B355,Historical!$B$7:$B$1062,0))-1)*100)</f>
        <v>2.6315789473684292</v>
      </c>
      <c r="T355" s="105">
        <f>IF(INDEX(Historical!$F$7:$F$1062,MATCH(B355,Historical!$B$7:$B$1062,0))=0,"n/a",((INDEX(Historical!$C$7:$C$1062,MATCH(B355,Historical!$B$7:$B$1062,0))/INDEX(Historical!$F$7:$F$1062,MATCH(B355,Historical!$B$7:$B$1062,0)))^(1/3)-1)*100)</f>
        <v>9.1392883061105934</v>
      </c>
      <c r="U355" s="105">
        <f>IF(INDEX(Historical!$H$7:$H$1062,MATCH(B355,Historical!$B$7:$B$1062,0))=0,"n/a",((INDEX(Historical!$C$7:$C$1062,MATCH(B355,Historical!$B$7:$B$1062,0))/INDEX(Historical!$H$7:$H$1062,MATCH(B355,Historical!$B$7:$B$1062,0)))^(1/5)-1)*100)</f>
        <v>14.289655141156077</v>
      </c>
      <c r="V355" s="105">
        <f>IF(INDEX(Historical!$M$7:$M$1062,MATCH(B355,Historical!$B$7:$B$1062,0))=0,"n/a",((INDEX(Historical!$C$7:$C$1062,MATCH(B355,Historical!$B$7:$B$1062,0))/INDEX(Historical!$M$7:$M$1062,MATCH(B355,Historical!$B$7:$B$1062,0)))^(1/10)-1)*100)</f>
        <v>13.237743997702346</v>
      </c>
      <c r="W355" s="106">
        <f>IF(OR(U355&lt;=0,U355="n/a",V355&lt;=0,V355="n/a"),"n/a",U355/V355)</f>
        <v>1.0794630220705514</v>
      </c>
      <c r="X355" s="107" t="str">
        <f>IF(OR(AJ355&lt;=0,AJ355="n/a",U355&lt;=0,U355="n/a"),"n/a",U355/AJ355)</f>
        <v>n/a</v>
      </c>
      <c r="Y355" s="165"/>
      <c r="Z355" s="101">
        <f>IF(OR(AC355&lt;0.01,AC355="n/a"),"n/a",M355/AC355*100)</f>
        <v>76.19047619047619</v>
      </c>
      <c r="AA355" s="109">
        <f>IF(OR(AC355&lt;0.01,AC355="n/a"),"n/a",I355/AC355)</f>
        <v>27.033333333333335</v>
      </c>
      <c r="AB355" s="71">
        <v>12</v>
      </c>
      <c r="AC355" s="100">
        <v>2.1</v>
      </c>
      <c r="AD355" s="100">
        <v>0.91</v>
      </c>
      <c r="AE355" s="100">
        <v>0.76</v>
      </c>
      <c r="AF355" s="100">
        <v>8.2200000000000006</v>
      </c>
      <c r="AG355" s="100">
        <v>28.27</v>
      </c>
      <c r="AH355" s="100">
        <v>21.46</v>
      </c>
      <c r="AI355" s="100">
        <v>21.63</v>
      </c>
      <c r="AJ355" s="100">
        <v>-5.64</v>
      </c>
      <c r="AK355" s="100">
        <v>20.239999999999998</v>
      </c>
      <c r="AL355" s="100">
        <v>1020</v>
      </c>
      <c r="AM355" s="100">
        <v>7.580000000000001</v>
      </c>
      <c r="AN355" s="100">
        <v>0.99</v>
      </c>
      <c r="AO355" s="110">
        <f>IF(U355="n/a","n/a",IF(AA355&lt;0,"n/a",IF(AA355="n/a","n/a",J355+U355-AA355)))</f>
        <v>-9.9252881974617395</v>
      </c>
      <c r="AP355" s="111">
        <f>IF(U355="n/a","n/a",J355+U355)</f>
        <v>17.108045135871595</v>
      </c>
      <c r="AQ355" s="112">
        <f>IF(OR(AC355&lt;0.01,AC355="n/a",AF355="n/a"),"n/a",(I355/SQRT(22.5*AC355*(I355/AF355))-1)*100)</f>
        <v>214.26386648448431</v>
      </c>
      <c r="AR355" s="101">
        <f>INDEX(Historical!$C$7:$C$1063,MATCH(B355,Historical!$B$7:$B$1063,0))*IF(AH355="n/a",1.03,IF(AH355&lt;0,1.01,IF(AH355&gt;10,1.1,(1+AH355/100))))</f>
        <v>1.7160000000000002</v>
      </c>
      <c r="AS355" s="109">
        <f>IF($AI355="n/a",1.03*AR355,IF($AI355&lt;0,1.01*AR355,IF($AI355&gt;10,1.1*AR355,(1+$AI355/100)*AR355)))</f>
        <v>1.8876000000000004</v>
      </c>
      <c r="AT355" s="109">
        <f>IF($AK355="n/a",1.03*AS355,IF($AK355&lt;0,1.01*AS355,IF($AK355&gt;10,1.1*AS355,(1+$AK355/100)*AS355)))</f>
        <v>2.0763600000000006</v>
      </c>
      <c r="AU355" s="109">
        <f>IF($AK355="n/a",1.03*AT355,IF($AK355&lt;0,1.01*AT355,IF($AK355&gt;10,1.1*AT355,(1+$AK355/100)*AT355)))</f>
        <v>2.283996000000001</v>
      </c>
      <c r="AV355" s="109">
        <f>IF($AK355="n/a",1.03*AU355,IF($AK355&lt;0,1.01*AU355,IF($AK355&gt;10,1.1*AU355,(1+$AK355/100)*AU355)))</f>
        <v>2.5123956000000014</v>
      </c>
      <c r="AW355" s="109">
        <f>SUM(AR355:AV355)</f>
        <v>10.476351600000005</v>
      </c>
      <c r="AX355" s="113">
        <f>AW355/I355*100</f>
        <v>18.454027831601206</v>
      </c>
      <c r="AY355" s="100">
        <v>0.85</v>
      </c>
      <c r="AZ355" s="100">
        <v>131.81</v>
      </c>
      <c r="BA355" s="100">
        <v>-7.9600000000000009</v>
      </c>
      <c r="BB355" s="100">
        <v>12.41</v>
      </c>
      <c r="BC355" s="100">
        <v>57.06</v>
      </c>
      <c r="BE355" s="12">
        <v>2018</v>
      </c>
      <c r="BF355" s="12">
        <f>IF(BE355&gt;2020,0,IF(BE355&gt;2008,1,IF(BE355&gt;2001,2,IF(BE355&gt;1990,3,IF(BE355&gt;1980,4,IF(BE355&gt;1973,5,IF(BE355&gt;1970,6,IF(BE355&gt;1960,7,IF(BE355&gt;1958,8,IF(BE355&gt;1953,9,10))))))))))</f>
        <v>1</v>
      </c>
      <c r="BG355" s="100">
        <v>9.31</v>
      </c>
      <c r="BH355" t="s">
        <v>121</v>
      </c>
      <c r="BI355" t="s">
        <v>122</v>
      </c>
    </row>
    <row r="356" spans="1:61" ht="11.25" customHeight="1" x14ac:dyDescent="0.2">
      <c r="A356" s="116" t="s">
        <v>5565</v>
      </c>
      <c r="B356" s="55" t="s">
        <v>5547</v>
      </c>
      <c r="C356" s="156" t="s">
        <v>116</v>
      </c>
      <c r="D356" s="98" t="s">
        <v>130</v>
      </c>
      <c r="E356" s="157">
        <v>6</v>
      </c>
      <c r="F356" s="2">
        <v>650</v>
      </c>
      <c r="G356" s="2" t="s">
        <v>146</v>
      </c>
      <c r="H356" s="2" t="s">
        <v>146</v>
      </c>
      <c r="I356" s="100">
        <v>82.27</v>
      </c>
      <c r="J356" s="101">
        <f>(M356/I356)*100</f>
        <v>2.6741217940926223</v>
      </c>
      <c r="K356" s="104">
        <v>0.55000000000000004</v>
      </c>
      <c r="L356" s="71">
        <v>4</v>
      </c>
      <c r="M356" s="28">
        <f>K356*L356</f>
        <v>2.2000000000000002</v>
      </c>
      <c r="N356" s="103" t="s">
        <v>209</v>
      </c>
      <c r="O356" s="104">
        <v>0.48</v>
      </c>
      <c r="P356" s="158">
        <v>46108</v>
      </c>
      <c r="Q356" s="158">
        <v>46127</v>
      </c>
      <c r="R356" s="28">
        <f>(K356-O356)/O356*100</f>
        <v>14.583333333333348</v>
      </c>
      <c r="S356" s="105">
        <f>IF(INDEX(Historical!$D$7:$D1735,MATCH(B356,Historical!$B$7:$B$1062,0))=0,"n/a",(INDEX(Historical!$C$7:$C$1062,MATCH(B356,Historical!$B$7:$B$1062,0))/INDEX(Historical!$D$7:$D$1062,MATCH(B356,Historical!$B$7:$B$1062,0))-1)*100)</f>
        <v>29.28571428571427</v>
      </c>
      <c r="T356" s="105">
        <f>IF(INDEX(Historical!$F$7:$F$1062,MATCH(B356,Historical!$B$7:$B$1062,0))=0,"n/a",((INDEX(Historical!$C$7:$C$1062,MATCH(B356,Historical!$B$7:$B$1062,0))/INDEX(Historical!$F$7:$F$1062,MATCH(B356,Historical!$B$7:$B$1062,0)))^(1/3)-1)*100)</f>
        <v>49.65627743883627</v>
      </c>
      <c r="U356" s="105">
        <f>IF(INDEX(Historical!$H$7:$H$1062,MATCH(B356,Historical!$B$7:$B$1062,0))=0,"n/a",((INDEX(Historical!$C$7:$C$1062,MATCH(B356,Historical!$B$7:$B$1062,0))/INDEX(Historical!$H$7:$H$1062,MATCH(B356,Historical!$B$7:$B$1062,0)))^(1/5)-1)*100)</f>
        <v>35.245778060223579</v>
      </c>
      <c r="V356" s="105">
        <f>IF(INDEX(Historical!$M$7:$M$1062,MATCH(B356,Historical!$B$7:$B$1062,0))=0,"n/a",((INDEX(Historical!$C$7:$C$1062,MATCH(B356,Historical!$B$7:$B$1062,0))/INDEX(Historical!$M$7:$M$1062,MATCH(B356,Historical!$B$7:$B$1062,0)))^(1/10)-1)*100)</f>
        <v>19.689411612968179</v>
      </c>
      <c r="W356" s="106">
        <f>IF(OR(U356&lt;=0,U356="n/a",V356&lt;=0,V356="n/a"),"n/a",U356/V356)</f>
        <v>1.7900879291389997</v>
      </c>
      <c r="X356" s="107">
        <f>IF(OR(AJ356&lt;=0,AJ356="n/a",U356&lt;=0,U356="n/a"),"n/a",U356/AJ356)</f>
        <v>1.7570178494627906</v>
      </c>
      <c r="Y356" s="162"/>
      <c r="Z356" s="101">
        <f>IF(OR(AC356&lt;0.01,AC356="n/a"),"n/a",M356/AC356*100)</f>
        <v>41.984732824427482</v>
      </c>
      <c r="AA356" s="109">
        <f>IF(OR(AC356&lt;0.01,AC356="n/a"),"n/a",I356/AC356)</f>
        <v>15.700381679389311</v>
      </c>
      <c r="AB356" s="71">
        <v>4</v>
      </c>
      <c r="AC356" s="100">
        <v>5.24</v>
      </c>
      <c r="AD356" s="100">
        <v>1.42</v>
      </c>
      <c r="AE356" s="100">
        <v>1.42</v>
      </c>
      <c r="AF356" s="100">
        <v>2.09</v>
      </c>
      <c r="AG356" s="100">
        <v>14.280000000000001</v>
      </c>
      <c r="AH356" s="100">
        <v>9.49</v>
      </c>
      <c r="AI356" s="100">
        <v>9.34</v>
      </c>
      <c r="AJ356" s="100">
        <v>20.059999999999999</v>
      </c>
      <c r="AK356" s="100">
        <v>9.16</v>
      </c>
      <c r="AL356" s="100">
        <v>4180</v>
      </c>
      <c r="AM356" s="100">
        <v>1.66</v>
      </c>
      <c r="AN356" s="100">
        <v>0.3</v>
      </c>
      <c r="AO356" s="110">
        <f>IF(U356="n/a","n/a",IF(AA356&lt;0,"n/a",IF(AA356="n/a","n/a",J356+U356-AA356)))</f>
        <v>22.21951817492689</v>
      </c>
      <c r="AP356" s="111">
        <f>IF(U356="n/a","n/a",J356+U356)</f>
        <v>37.919899854316199</v>
      </c>
      <c r="AQ356" s="112">
        <f>IF(OR(AC356&lt;0.01,AC356="n/a",AF356="n/a"),"n/a",(I356/SQRT(22.5*AC356*(I356/AF356))-1)*100)</f>
        <v>20.763860874432982</v>
      </c>
      <c r="AR356" s="101">
        <f>INDEX(Historical!$C$7:$C$1063,MATCH(B356,Historical!$B$7:$B$1063,0))*IF(AH356="n/a",1.03,IF(AH356&lt;0,1.01,IF(AH356&gt;10,1.1,(1+AH356/100))))</f>
        <v>1.9817690000000001</v>
      </c>
      <c r="AS356" s="109">
        <f>IF($AI356="n/a",1.03*AR356,IF($AI356&lt;0,1.01*AR356,IF($AI356&gt;10,1.1*AR356,(1+$AI356/100)*AR356)))</f>
        <v>2.1668662246000001</v>
      </c>
      <c r="AT356" s="109">
        <f>IF($AK356="n/a",1.03*AS356,IF($AK356&lt;0,1.01*AS356,IF($AK356&gt;10,1.1*AS356,(1+$AK356/100)*AS356)))</f>
        <v>2.3653511707733599</v>
      </c>
      <c r="AU356" s="109">
        <f>IF($AK356="n/a",1.03*AT356,IF($AK356&lt;0,1.01*AT356,IF($AK356&gt;10,1.1*AT356,(1+$AK356/100)*AT356)))</f>
        <v>2.5820173380161995</v>
      </c>
      <c r="AV356" s="109">
        <f>IF($AK356="n/a",1.03*AU356,IF($AK356&lt;0,1.01*AU356,IF($AK356&gt;10,1.1*AU356,(1+$AK356/100)*AU356)))</f>
        <v>2.8185301261784832</v>
      </c>
      <c r="AW356" s="109">
        <f>SUM(AR356:AV356)</f>
        <v>11.914533859568042</v>
      </c>
      <c r="AX356" s="113">
        <f>AW356/I356*100</f>
        <v>14.482233936511538</v>
      </c>
      <c r="AY356" s="100">
        <v>1.19</v>
      </c>
      <c r="AZ356" s="100">
        <v>39.56</v>
      </c>
      <c r="BA356" s="100">
        <v>-3.9899999999999998</v>
      </c>
      <c r="BB356" s="100">
        <v>12.389999999999999</v>
      </c>
      <c r="BC356" s="100">
        <v>21.95</v>
      </c>
      <c r="BE356" s="12">
        <v>2021</v>
      </c>
      <c r="BF356" s="12">
        <f>IF(BE356&gt;2020,0,IF(BE356&gt;2008,1,IF(BE356&gt;2001,2,IF(BE356&gt;1990,3,IF(BE356&gt;1980,4,IF(BE356&gt;1973,5,IF(BE356&gt;1970,6,IF(BE356&gt;1960,7,IF(BE356&gt;1958,8,IF(BE356&gt;1953,9,10))))))))))</f>
        <v>0</v>
      </c>
      <c r="BG356" s="100">
        <v>6.9099999999999993</v>
      </c>
      <c r="BH356" s="55" t="s">
        <v>121</v>
      </c>
      <c r="BI356" s="55" t="s">
        <v>122</v>
      </c>
    </row>
    <row r="357" spans="1:61" ht="11.25" customHeight="1" x14ac:dyDescent="0.2">
      <c r="A357" s="116" t="s">
        <v>1528</v>
      </c>
      <c r="B357" s="55" t="s">
        <v>1529</v>
      </c>
      <c r="C357" s="156" t="s">
        <v>134</v>
      </c>
      <c r="D357" s="98" t="s">
        <v>186</v>
      </c>
      <c r="E357" s="157">
        <v>7</v>
      </c>
      <c r="F357" s="2">
        <v>614</v>
      </c>
      <c r="G357" s="2" t="s">
        <v>146</v>
      </c>
      <c r="H357" s="2" t="s">
        <v>146</v>
      </c>
      <c r="I357" s="100">
        <v>101.43</v>
      </c>
      <c r="J357" s="101">
        <f>(M357/I357)*100</f>
        <v>0.76900325347530307</v>
      </c>
      <c r="K357" s="104">
        <v>0.19500000000000001</v>
      </c>
      <c r="L357" s="71">
        <v>4</v>
      </c>
      <c r="M357" s="28">
        <f>K357*L357</f>
        <v>0.78</v>
      </c>
      <c r="N357" s="103" t="s">
        <v>901</v>
      </c>
      <c r="O357" s="104">
        <v>0.185</v>
      </c>
      <c r="P357" s="158">
        <v>46157</v>
      </c>
      <c r="Q357" s="158">
        <v>46171</v>
      </c>
      <c r="R357" s="28">
        <f>(K357-O357)/O357*100</f>
        <v>5.4054054054054106</v>
      </c>
      <c r="S357" s="105">
        <f>IF(INDEX(Historical!$D$7:$D1389,MATCH(B357,Historical!$B$7:$B$1062,0))=0,"n/a",(INDEX(Historical!$C$7:$C$1062,MATCH(B357,Historical!$B$7:$B$1062,0))/INDEX(Historical!$D$7:$D$1062,MATCH(B357,Historical!$B$7:$B$1062,0))-1)*100)</f>
        <v>5.7971014492753659</v>
      </c>
      <c r="T357" s="105">
        <f>IF(INDEX(Historical!$F$7:$F$1062,MATCH(B357,Historical!$B$7:$B$1062,0))=0,"n/a",((INDEX(Historical!$C$7:$C$1062,MATCH(B357,Historical!$B$7:$B$1062,0))/INDEX(Historical!$F$7:$F$1062,MATCH(B357,Historical!$B$7:$B$1062,0)))^(1/3)-1)*100)</f>
        <v>6.1689873505176962</v>
      </c>
      <c r="U357" s="105">
        <f>IF(INDEX(Historical!$H$7:$H$1062,MATCH(B357,Historical!$B$7:$B$1062,0))=0,"n/a",((INDEX(Historical!$C$7:$C$1062,MATCH(B357,Historical!$B$7:$B$1062,0))/INDEX(Historical!$H$7:$H$1062,MATCH(B357,Historical!$B$7:$B$1062,0)))^(1/5)-1)*100)</f>
        <v>6.6128119339313285</v>
      </c>
      <c r="V357" s="105">
        <f>IF(INDEX(Historical!$M$7:$M$1062,MATCH(B357,Historical!$B$7:$B$1062,0))=0,"n/a",((INDEX(Historical!$C$7:$C$1062,MATCH(B357,Historical!$B$7:$B$1062,0))/INDEX(Historical!$M$7:$M$1062,MATCH(B357,Historical!$B$7:$B$1062,0)))^(1/10)-1)*100)</f>
        <v>-7.4307857566416224</v>
      </c>
      <c r="W357" s="106" t="str">
        <f>IF(OR(U357&lt;=0,U357="n/a",V357&lt;=0,V357="n/a"),"n/a",U357/V357)</f>
        <v>n/a</v>
      </c>
      <c r="X357" s="107" t="str">
        <f>IF(OR(AJ357&lt;=0,AJ357="n/a",U357&lt;=0,U357="n/a"),"n/a",U357/AJ357)</f>
        <v>n/a</v>
      </c>
      <c r="Y357" s="162"/>
      <c r="Z357" s="101">
        <f>IF(OR(AC357&lt;0.01,AC357="n/a"),"n/a",M357/AC357*100)</f>
        <v>24.840764331210192</v>
      </c>
      <c r="AA357" s="109">
        <f>IF(OR(AC357&lt;0.01,AC357="n/a"),"n/a",I357/AC357)</f>
        <v>32.302547770700635</v>
      </c>
      <c r="AB357" s="71">
        <v>12</v>
      </c>
      <c r="AC357" s="100">
        <v>3.14</v>
      </c>
      <c r="AD357" s="100">
        <v>0.68</v>
      </c>
      <c r="AE357" s="100">
        <v>3.98</v>
      </c>
      <c r="AF357" s="100">
        <v>3.23</v>
      </c>
      <c r="AG357" s="100">
        <v>10.220000000000001</v>
      </c>
      <c r="AH357" s="100">
        <v>27.089999999999996</v>
      </c>
      <c r="AI357" s="100">
        <v>18.279999999999998</v>
      </c>
      <c r="AJ357" s="100">
        <v>-7.04</v>
      </c>
      <c r="AK357" s="100">
        <v>20.25</v>
      </c>
      <c r="AL357" s="100">
        <v>91070</v>
      </c>
      <c r="AM357" s="100">
        <v>22.98</v>
      </c>
      <c r="AN357" s="100">
        <v>1.8</v>
      </c>
      <c r="AO357" s="110">
        <f>IF(U357="n/a","n/a",IF(AA357&lt;0,"n/a",IF(AA357="n/a","n/a",J357+U357-AA357)))</f>
        <v>-24.920732583294004</v>
      </c>
      <c r="AP357" s="111">
        <f>IF(U357="n/a","n/a",J357+U357)</f>
        <v>7.381815187406632</v>
      </c>
      <c r="AQ357" s="112">
        <f>IF(OR(AC357&lt;0.01,AC357="n/a",AF357="n/a"),"n/a",(I357/SQRT(22.5*AC357*(I357/AF357))-1)*100)</f>
        <v>115.34182573487209</v>
      </c>
      <c r="AR357" s="101">
        <f>INDEX(Historical!$C$7:$C$1063,MATCH(B357,Historical!$B$7:$B$1063,0))*IF(AH357="n/a",1.03,IF(AH357&lt;0,1.01,IF(AH357&gt;10,1.1,(1+AH357/100))))</f>
        <v>0.80300000000000005</v>
      </c>
      <c r="AS357" s="109">
        <f>IF($AI357="n/a",1.03*AR357,IF($AI357&lt;0,1.01*AR357,IF($AI357&gt;10,1.1*AR357,(1+$AI357/100)*AR357)))</f>
        <v>0.88330000000000009</v>
      </c>
      <c r="AT357" s="109">
        <f>IF($AK357="n/a",1.03*AS357,IF($AK357&lt;0,1.01*AS357,IF($AK357&gt;10,1.1*AS357,(1+$AK357/100)*AS357)))</f>
        <v>0.97163000000000022</v>
      </c>
      <c r="AU357" s="109">
        <f>IF($AK357="n/a",1.03*AT357,IF($AK357&lt;0,1.01*AT357,IF($AK357&gt;10,1.1*AT357,(1+$AK357/100)*AT357)))</f>
        <v>1.0687930000000003</v>
      </c>
      <c r="AV357" s="109">
        <f>IF($AK357="n/a",1.03*AU357,IF($AK357&lt;0,1.01*AU357,IF($AK357&gt;10,1.1*AU357,(1+$AK357/100)*AU357)))</f>
        <v>1.1756723000000004</v>
      </c>
      <c r="AW357" s="109">
        <f>SUM(AR357:AV357)</f>
        <v>4.9023953000000011</v>
      </c>
      <c r="AX357" s="113">
        <f>AW357/I357*100</f>
        <v>4.8332794045154301</v>
      </c>
      <c r="AY357" s="100">
        <v>1.77</v>
      </c>
      <c r="AZ357" s="100">
        <v>22.689999999999998</v>
      </c>
      <c r="BA357" s="100">
        <v>-33.31</v>
      </c>
      <c r="BB357" s="100">
        <v>5.7</v>
      </c>
      <c r="BC357" s="100">
        <v>-5.38</v>
      </c>
      <c r="BE357" s="12">
        <v>2020</v>
      </c>
      <c r="BF357" s="12">
        <f>IF(BE357&gt;2020,0,IF(BE357&gt;2008,1,IF(BE357&gt;2001,2,IF(BE357&gt;1990,3,IF(BE357&gt;1980,4,IF(BE357&gt;1973,5,IF(BE357&gt;1970,6,IF(BE357&gt;1960,7,IF(BE357&gt;1958,8,IF(BE357&gt;1953,9,10))))))))))</f>
        <v>1</v>
      </c>
      <c r="BG357" s="100">
        <v>0.76</v>
      </c>
      <c r="BH357" t="s">
        <v>121</v>
      </c>
      <c r="BI357" t="s">
        <v>122</v>
      </c>
    </row>
    <row r="358" spans="1:61" ht="11.25" customHeight="1" x14ac:dyDescent="0.2">
      <c r="A358" s="55" t="s">
        <v>975</v>
      </c>
      <c r="B358" s="55" t="s">
        <v>976</v>
      </c>
      <c r="C358" s="156" t="s">
        <v>198</v>
      </c>
      <c r="D358" s="98" t="s">
        <v>565</v>
      </c>
      <c r="E358" s="157">
        <v>17</v>
      </c>
      <c r="F358" s="2">
        <v>251</v>
      </c>
      <c r="G358" s="2" t="s">
        <v>146</v>
      </c>
      <c r="H358" s="2" t="s">
        <v>146</v>
      </c>
      <c r="I358" s="100">
        <v>182.82</v>
      </c>
      <c r="J358" s="101">
        <f>(M358/I358)*100</f>
        <v>0.5032272180286621</v>
      </c>
      <c r="K358" s="104">
        <v>0.23</v>
      </c>
      <c r="L358" s="71">
        <v>4</v>
      </c>
      <c r="M358" s="28">
        <f>K358*L358</f>
        <v>0.92</v>
      </c>
      <c r="N358" s="103" t="s">
        <v>136</v>
      </c>
      <c r="O358" s="104">
        <v>0.19</v>
      </c>
      <c r="P358" s="158">
        <v>46160</v>
      </c>
      <c r="Q358" s="158">
        <v>46175</v>
      </c>
      <c r="R358" s="28">
        <f>(K358-O358)/O358*100</f>
        <v>21.052631578947373</v>
      </c>
      <c r="S358" s="105">
        <f>IF(INDEX(Historical!$D$7:$D1390,MATCH(B358,Historical!$B$7:$B$1062,0))=0,"n/a",(INDEX(Historical!$C$7:$C$1062,MATCH(B358,Historical!$B$7:$B$1062,0))/INDEX(Historical!$D$7:$D$1062,MATCH(B358,Historical!$B$7:$B$1062,0))-1)*100)</f>
        <v>22.314049586776854</v>
      </c>
      <c r="T358" s="105">
        <f>IF(INDEX(Historical!$F$7:$F$1062,MATCH(B358,Historical!$B$7:$B$1062,0))=0,"n/a",((INDEX(Historical!$C$7:$C$1062,MATCH(B358,Historical!$B$7:$B$1062,0))/INDEX(Historical!$F$7:$F$1062,MATCH(B358,Historical!$B$7:$B$1062,0)))^(1/3)-1)*100)</f>
        <v>16.335239232339415</v>
      </c>
      <c r="U358" s="105">
        <f>IF(INDEX(Historical!$H$7:$H$1062,MATCH(B358,Historical!$B$7:$B$1062,0))=0,"n/a",((INDEX(Historical!$C$7:$C$1062,MATCH(B358,Historical!$B$7:$B$1062,0))/INDEX(Historical!$H$7:$H$1062,MATCH(B358,Historical!$B$7:$B$1062,0)))^(1/5)-1)*100)</f>
        <v>16.153616167554617</v>
      </c>
      <c r="V358" s="105">
        <f>IF(INDEX(Historical!$M$7:$M$1062,MATCH(B358,Historical!$B$7:$B$1062,0))=0,"n/a",((INDEX(Historical!$C$7:$C$1062,MATCH(B358,Historical!$B$7:$B$1062,0))/INDEX(Historical!$M$7:$M$1062,MATCH(B358,Historical!$B$7:$B$1062,0)))^(1/10)-1)*100)</f>
        <v>13.752291788975789</v>
      </c>
      <c r="W358" s="106">
        <f>IF(OR(U358&lt;=0,U358="n/a",V358&lt;=0,V358="n/a"),"n/a",U358/V358)</f>
        <v>1.1746126693227812</v>
      </c>
      <c r="X358" s="107">
        <f>IF(OR(AJ358&lt;=0,AJ358="n/a",U358&lt;=0,U358="n/a"),"n/a",U358/AJ358)</f>
        <v>0.72405271929872783</v>
      </c>
      <c r="Y358" s="165"/>
      <c r="Z358" s="101">
        <f>IF(OR(AC358&lt;0.01,AC358="n/a"),"n/a",M358/AC358*100)</f>
        <v>25.068119891008177</v>
      </c>
      <c r="AA358" s="109">
        <f>IF(OR(AC358&lt;0.01,AC358="n/a"),"n/a",I358/AC358)</f>
        <v>49.814713896457768</v>
      </c>
      <c r="AB358" s="71">
        <v>6</v>
      </c>
      <c r="AC358" s="100">
        <v>3.67</v>
      </c>
      <c r="AD358" s="100">
        <v>1.07</v>
      </c>
      <c r="AE358" s="100">
        <v>17.59</v>
      </c>
      <c r="AF358" s="100">
        <v>40.99</v>
      </c>
      <c r="AG358" s="100">
        <v>87.5</v>
      </c>
      <c r="AH358" s="100">
        <v>45.83</v>
      </c>
      <c r="AI358" s="100">
        <v>20.82</v>
      </c>
      <c r="AJ358" s="100">
        <v>22.31</v>
      </c>
      <c r="AK358" s="100">
        <v>25.86</v>
      </c>
      <c r="AL358" s="100">
        <v>238810</v>
      </c>
      <c r="AM358" s="100">
        <v>1.24</v>
      </c>
      <c r="AN358" s="100">
        <v>0.93</v>
      </c>
      <c r="AO358" s="110">
        <f>IF(U358="n/a","n/a",IF(AA358&lt;0,"n/a",IF(AA358="n/a","n/a",J358+U358-AA358)))</f>
        <v>-33.157870510874488</v>
      </c>
      <c r="AP358" s="111">
        <f>IF(U358="n/a","n/a",J358+U358)</f>
        <v>16.656843385583279</v>
      </c>
      <c r="AQ358" s="112">
        <f>IF(OR(AC358&lt;0.01,AC358="n/a",AF358="n/a"),"n/a",(I358/SQRT(22.5*AC358*(I358/AF358))-1)*100)</f>
        <v>852.63497092498449</v>
      </c>
      <c r="AR358" s="101">
        <f>INDEX(Historical!$C$7:$C$1063,MATCH(B358,Historical!$B$7:$B$1063,0))*IF(AH358="n/a",1.03,IF(AH358&lt;0,1.01,IF(AH358&gt;10,1.1,(1+AH358/100))))</f>
        <v>0.81400000000000006</v>
      </c>
      <c r="AS358" s="109">
        <f>IF($AI358="n/a",1.03*AR358,IF($AI358&lt;0,1.01*AR358,IF($AI358&gt;10,1.1*AR358,(1+$AI358/100)*AR358)))</f>
        <v>0.89540000000000008</v>
      </c>
      <c r="AT358" s="109">
        <f>IF($AK358="n/a",1.03*AS358,IF($AK358&lt;0,1.01*AS358,IF($AK358&gt;10,1.1*AS358,(1+$AK358/100)*AS358)))</f>
        <v>0.98494000000000015</v>
      </c>
      <c r="AU358" s="109">
        <f>IF($AK358="n/a",1.03*AT358,IF($AK358&lt;0,1.01*AT358,IF($AK358&gt;10,1.1*AT358,(1+$AK358/100)*AT358)))</f>
        <v>1.0834340000000002</v>
      </c>
      <c r="AV358" s="109">
        <f>IF($AK358="n/a",1.03*AU358,IF($AK358&lt;0,1.01*AU358,IF($AK358&gt;10,1.1*AU358,(1+$AK358/100)*AU358)))</f>
        <v>1.1917774000000003</v>
      </c>
      <c r="AW358" s="109">
        <f>SUM(AR358:AV358)</f>
        <v>4.9695514000000012</v>
      </c>
      <c r="AX358" s="113">
        <f>AW358/I358*100</f>
        <v>2.7182755716004823</v>
      </c>
      <c r="AY358" s="100">
        <v>1.47</v>
      </c>
      <c r="AZ358" s="100">
        <v>119.67000000000002</v>
      </c>
      <c r="BA358" s="100">
        <v>-40.520000000000003</v>
      </c>
      <c r="BB358" s="100">
        <v>-17.37</v>
      </c>
      <c r="BC358" s="100">
        <v>12.479999999999999</v>
      </c>
      <c r="BE358" s="12">
        <v>2010</v>
      </c>
      <c r="BF358" s="12">
        <f>IF(BE358&gt;2020,0,IF(BE358&gt;2008,1,IF(BE358&gt;2001,2,IF(BE358&gt;1990,3,IF(BE358&gt;1980,4,IF(BE358&gt;1973,5,IF(BE358&gt;1970,6,IF(BE358&gt;1960,7,IF(BE358&gt;1958,8,IF(BE358&gt;1953,9,10))))))))))</f>
        <v>1</v>
      </c>
      <c r="BG358" s="100">
        <v>28.4</v>
      </c>
      <c r="BH358" t="s">
        <v>121</v>
      </c>
      <c r="BI358" t="s">
        <v>122</v>
      </c>
    </row>
    <row r="359" spans="1:61" ht="11.25" customHeight="1" x14ac:dyDescent="0.2">
      <c r="A359" s="116" t="s">
        <v>1530</v>
      </c>
      <c r="B359" s="55" t="s">
        <v>1531</v>
      </c>
      <c r="C359" s="156" t="s">
        <v>198</v>
      </c>
      <c r="D359" s="98" t="s">
        <v>565</v>
      </c>
      <c r="E359" s="157">
        <v>5</v>
      </c>
      <c r="F359" s="2">
        <v>675</v>
      </c>
      <c r="G359" s="2" t="s">
        <v>146</v>
      </c>
      <c r="H359" s="2" t="s">
        <v>146</v>
      </c>
      <c r="I359" s="100">
        <v>89.2</v>
      </c>
      <c r="J359" s="101">
        <f>(M359/I359)*100</f>
        <v>0.91928251121076221</v>
      </c>
      <c r="K359" s="104">
        <v>0.20499999999999999</v>
      </c>
      <c r="L359" s="71">
        <v>4</v>
      </c>
      <c r="M359" s="28">
        <f>K359*L359</f>
        <v>0.82</v>
      </c>
      <c r="N359" s="103" t="s">
        <v>147</v>
      </c>
      <c r="O359" s="104">
        <v>0.2</v>
      </c>
      <c r="P359" s="115">
        <v>45645</v>
      </c>
      <c r="Q359" s="115">
        <v>45664</v>
      </c>
      <c r="R359" s="28">
        <f>(K359-O359)/O359*100</f>
        <v>2.4999999999999885</v>
      </c>
      <c r="S359" s="105">
        <f>IF(INDEX(Historical!$D$7:$D1391,MATCH(B359,Historical!$B$7:$B$1062,0))=0,"n/a",(INDEX(Historical!$C$7:$C$1062,MATCH(B359,Historical!$B$7:$B$1062,0))/INDEX(Historical!$D$7:$D$1062,MATCH(B359,Historical!$B$7:$B$1062,0))-1)*100)</f>
        <v>2.4999999999999911</v>
      </c>
      <c r="T359" s="105">
        <f>IF(INDEX(Historical!$F$7:$F$1062,MATCH(B359,Historical!$B$7:$B$1062,0))=0,"n/a",((INDEX(Historical!$C$7:$C$1062,MATCH(B359,Historical!$B$7:$B$1062,0))/INDEX(Historical!$F$7:$F$1062,MATCH(B359,Historical!$B$7:$B$1062,0)))^(1/3)-1)*100)</f>
        <v>6.4392109888903093</v>
      </c>
      <c r="U359" s="105">
        <f>IF(INDEX(Historical!$H$7:$H$1062,MATCH(B359,Historical!$B$7:$B$1062,0))=0,"n/a",((INDEX(Historical!$C$7:$C$1062,MATCH(B359,Historical!$B$7:$B$1062,0))/INDEX(Historical!$H$7:$H$1062,MATCH(B359,Historical!$B$7:$B$1062,0)))^(1/5)-1)*100)</f>
        <v>11.304961305610561</v>
      </c>
      <c r="V359" s="105" t="str">
        <f>IF(INDEX(Historical!$M$7:$M$1062,MATCH(B359,Historical!$B$7:$B$1062,0))=0,"n/a",((INDEX(Historical!$C$7:$C$1062,MATCH(B359,Historical!$B$7:$B$1062,0))/INDEX(Historical!$M$7:$M$1062,MATCH(B359,Historical!$B$7:$B$1062,0)))^(1/10)-1)*100)</f>
        <v>n/a</v>
      </c>
      <c r="W359" s="106" t="str">
        <f>IF(OR(U359&lt;=0,U359="n/a",V359&lt;=0,V359="n/a"),"n/a",U359/V359)</f>
        <v>n/a</v>
      </c>
      <c r="X359" s="107" t="str">
        <f>IF(OR(AJ359&lt;=0,AJ359="n/a",U359&lt;=0,U359="n/a"),"n/a",U359/AJ359)</f>
        <v>n/a</v>
      </c>
      <c r="Y359" s="162"/>
      <c r="Z359" s="101">
        <f>IF(OR(AC359&lt;0.01,AC359="n/a"),"n/a",M359/AC359*100)</f>
        <v>78.84615384615384</v>
      </c>
      <c r="AA359" s="109">
        <f>IF(OR(AC359&lt;0.01,AC359="n/a"),"n/a",I359/AC359)</f>
        <v>85.769230769230774</v>
      </c>
      <c r="AB359" s="71">
        <v>9</v>
      </c>
      <c r="AC359" s="100">
        <v>1.04</v>
      </c>
      <c r="AD359" s="100">
        <v>0.11</v>
      </c>
      <c r="AE359" s="100">
        <v>6.08</v>
      </c>
      <c r="AF359" s="100">
        <v>5.44</v>
      </c>
      <c r="AG359" s="100">
        <v>6.39</v>
      </c>
      <c r="AH359" s="100">
        <v>1556.8</v>
      </c>
      <c r="AI359" s="100">
        <v>29.830000000000002</v>
      </c>
      <c r="AJ359" s="100">
        <v>-65.56</v>
      </c>
      <c r="AK359" s="100">
        <v>179.64</v>
      </c>
      <c r="AL359" s="100">
        <v>4670</v>
      </c>
      <c r="AM359" s="100">
        <v>3.3099999999999996</v>
      </c>
      <c r="AN359" s="100">
        <v>0.05</v>
      </c>
      <c r="AO359" s="110">
        <f>IF(U359="n/a","n/a",IF(AA359&lt;0,"n/a",IF(AA359="n/a","n/a",J359+U359-AA359)))</f>
        <v>-73.544986952409445</v>
      </c>
      <c r="AP359" s="111">
        <f>IF(U359="n/a","n/a",J359+U359)</f>
        <v>12.224243816821323</v>
      </c>
      <c r="AQ359" s="112">
        <f>IF(OR(AC359&lt;0.01,AC359="n/a",AF359="n/a"),"n/a",(I359/SQRT(22.5*AC359*(I359/AF359))-1)*100)</f>
        <v>355.3799953565595</v>
      </c>
      <c r="AR359" s="101">
        <f>INDEX(Historical!$C$7:$C$1063,MATCH(B359,Historical!$B$7:$B$1063,0))*IF(AH359="n/a",1.03,IF(AH359&lt;0,1.01,IF(AH359&gt;10,1.1,(1+AH359/100))))</f>
        <v>0.90200000000000002</v>
      </c>
      <c r="AS359" s="109">
        <f>IF($AI359="n/a",1.03*AR359,IF($AI359&lt;0,1.01*AR359,IF($AI359&gt;10,1.1*AR359,(1+$AI359/100)*AR359)))</f>
        <v>0.99220000000000008</v>
      </c>
      <c r="AT359" s="109">
        <f>IF($AK359="n/a",1.03*AS359,IF($AK359&lt;0,1.01*AS359,IF($AK359&gt;10,1.1*AS359,(1+$AK359/100)*AS359)))</f>
        <v>1.0914200000000003</v>
      </c>
      <c r="AU359" s="109">
        <f>IF($AK359="n/a",1.03*AT359,IF($AK359&lt;0,1.01*AT359,IF($AK359&gt;10,1.1*AT359,(1+$AK359/100)*AT359)))</f>
        <v>1.2005620000000004</v>
      </c>
      <c r="AV359" s="109">
        <f>IF($AK359="n/a",1.03*AU359,IF($AK359&lt;0,1.01*AU359,IF($AK359&gt;10,1.1*AU359,(1+$AK359/100)*AU359)))</f>
        <v>1.3206182000000004</v>
      </c>
      <c r="AW359" s="109">
        <f>SUM(AR359:AV359)</f>
        <v>5.5068002000000007</v>
      </c>
      <c r="AX359" s="113">
        <f>AW359/I359*100</f>
        <v>6.1735428251121087</v>
      </c>
      <c r="AY359" s="718">
        <v>1.7</v>
      </c>
      <c r="AZ359" s="100">
        <v>184.8</v>
      </c>
      <c r="BA359" s="100">
        <v>-34.32</v>
      </c>
      <c r="BB359" s="100">
        <v>-18.190000000000001</v>
      </c>
      <c r="BC359" s="100">
        <v>22.27</v>
      </c>
      <c r="BE359" s="12">
        <v>2021</v>
      </c>
      <c r="BF359" s="12">
        <f>IF(BE359&gt;2020,0,IF(BE359&gt;2008,1,IF(BE359&gt;2001,2,IF(BE359&gt;1990,3,IF(BE359&gt;1980,4,IF(BE359&gt;1973,5,IF(BE359&gt;1970,6,IF(BE359&gt;1960,7,IF(BE359&gt;1958,8,IF(BE359&gt;1953,9,10))))))))))</f>
        <v>0</v>
      </c>
      <c r="BG359" s="100">
        <v>4.72</v>
      </c>
      <c r="BH359" t="s">
        <v>121</v>
      </c>
      <c r="BI359" t="s">
        <v>122</v>
      </c>
    </row>
    <row r="360" spans="1:61" ht="11.25" customHeight="1" x14ac:dyDescent="0.2">
      <c r="A360" s="55" t="s">
        <v>359</v>
      </c>
      <c r="B360" s="55" t="s">
        <v>360</v>
      </c>
      <c r="C360" s="156" t="s">
        <v>125</v>
      </c>
      <c r="D360" s="98" t="s">
        <v>233</v>
      </c>
      <c r="E360" s="157">
        <v>54</v>
      </c>
      <c r="F360" s="2">
        <v>37</v>
      </c>
      <c r="G360" s="2" t="s">
        <v>118</v>
      </c>
      <c r="H360" s="2" t="s">
        <v>119</v>
      </c>
      <c r="I360" s="100">
        <v>109.31</v>
      </c>
      <c r="J360" s="101">
        <f>(M360/I360)*100</f>
        <v>4.6839264477175009</v>
      </c>
      <c r="K360" s="104">
        <v>1.28</v>
      </c>
      <c r="L360" s="71">
        <v>4</v>
      </c>
      <c r="M360" s="28">
        <f>K360*L360</f>
        <v>5.12</v>
      </c>
      <c r="N360" s="103" t="s">
        <v>361</v>
      </c>
      <c r="O360" s="104">
        <v>1.26</v>
      </c>
      <c r="P360" s="158">
        <v>46087</v>
      </c>
      <c r="Q360" s="158">
        <v>46114</v>
      </c>
      <c r="R360" s="28">
        <f>(K360-O360)/O360*100</f>
        <v>1.5873015873015885</v>
      </c>
      <c r="S360" s="105">
        <f>IF(INDEX(Historical!$D$7:$D1392,MATCH(B360,Historical!$B$7:$B$1062,0))=0,"n/a",(INDEX(Historical!$C$7:$C$1062,MATCH(B360,Historical!$B$7:$B$1062,0))/INDEX(Historical!$D$7:$D$1062,MATCH(B360,Historical!$B$7:$B$1062,0))-1)*100)</f>
        <v>3.3057851239669533</v>
      </c>
      <c r="T360" s="105">
        <f>IF(INDEX(Historical!$F$7:$F$1062,MATCH(B360,Historical!$B$7:$B$1062,0))=0,"n/a",((INDEX(Historical!$C$7:$C$1062,MATCH(B360,Historical!$B$7:$B$1062,0))/INDEX(Historical!$F$7:$F$1062,MATCH(B360,Historical!$B$7:$B$1062,0)))^(1/3)-1)*100)</f>
        <v>2.6697906003716021</v>
      </c>
      <c r="U360" s="105">
        <f>IF(INDEX(Historical!$H$7:$H$1062,MATCH(B360,Historical!$B$7:$B$1062,0))=0,"n/a",((INDEX(Historical!$C$7:$C$1062,MATCH(B360,Historical!$B$7:$B$1062,0))/INDEX(Historical!$H$7:$H$1062,MATCH(B360,Historical!$B$7:$B$1062,0)))^(1/5)-1)*100)</f>
        <v>3.3524627046467526</v>
      </c>
      <c r="V360" s="105">
        <f>IF(INDEX(Historical!$M$7:$M$1062,MATCH(B360,Historical!$B$7:$B$1062,0))=0,"n/a",((INDEX(Historical!$C$7:$C$1062,MATCH(B360,Historical!$B$7:$B$1062,0))/INDEX(Historical!$M$7:$M$1062,MATCH(B360,Historical!$B$7:$B$1062,0)))^(1/10)-1)*100)</f>
        <v>3.6905256352530058</v>
      </c>
      <c r="W360" s="106">
        <f>IF(OR(U360&lt;=0,U360="n/a",V360&lt;=0,V360="n/a"),"n/a",U360/V360)</f>
        <v>0.90839707835193584</v>
      </c>
      <c r="X360" s="107" t="str">
        <f>IF(OR(AJ360&lt;=0,AJ360="n/a",U360&lt;=0,U360="n/a"),"n/a",U360/AJ360)</f>
        <v>n/a</v>
      </c>
      <c r="Y360" s="123"/>
      <c r="Z360" s="101">
        <f>IF(OR(AC360&lt;0.01,AC360="n/a"),"n/a",M360/AC360*100)</f>
        <v>80.503144654088047</v>
      </c>
      <c r="AA360" s="109">
        <f>IF(OR(AC360&lt;0.01,AC360="n/a"),"n/a",I360/AC360)</f>
        <v>17.187106918238992</v>
      </c>
      <c r="AB360" s="71">
        <v>12</v>
      </c>
      <c r="AC360" s="100">
        <v>6.36</v>
      </c>
      <c r="AD360" s="100">
        <v>5.49</v>
      </c>
      <c r="AE360" s="100">
        <v>2.19</v>
      </c>
      <c r="AF360" s="100">
        <v>20.2</v>
      </c>
      <c r="AG360" s="100">
        <v>118.80999999999999</v>
      </c>
      <c r="AH360" s="100">
        <v>-0.09</v>
      </c>
      <c r="AI360" s="100">
        <v>0.2</v>
      </c>
      <c r="AJ360" s="100">
        <v>-2.4500000000000002</v>
      </c>
      <c r="AK360" s="100">
        <v>2.64</v>
      </c>
      <c r="AL360" s="100">
        <v>36280</v>
      </c>
      <c r="AM360" s="100">
        <v>0.22</v>
      </c>
      <c r="AN360" s="100">
        <v>3.94</v>
      </c>
      <c r="AO360" s="110">
        <f>IF(U360="n/a","n/a",IF(AA360&lt;0,"n/a",IF(AA360="n/a","n/a",J360+U360-AA360)))</f>
        <v>-9.1507177658747381</v>
      </c>
      <c r="AP360" s="111">
        <f>IF(U360="n/a","n/a",J360+U360)</f>
        <v>8.0363891523642543</v>
      </c>
      <c r="AQ360" s="112">
        <f>IF(OR(AC360&lt;0.01,AC360="n/a",AF360="n/a"),"n/a",(I360/SQRT(22.5*AC360*(I360/AF360))-1)*100)</f>
        <v>292.81296637822021</v>
      </c>
      <c r="AR360" s="101">
        <f>INDEX(Historical!$C$7:$C$1063,MATCH(B360,Historical!$B$7:$B$1063,0))*IF(AH360="n/a",1.03,IF(AH360&lt;0,1.01,IF(AH360&gt;10,1.1,(1+AH360/100))))</f>
        <v>5.05</v>
      </c>
      <c r="AS360" s="109">
        <f>IF($AI360="n/a",1.03*AR360,IF($AI360&lt;0,1.01*AR360,IF($AI360&gt;10,1.1*AR360,(1+$AI360/100)*AR360)))</f>
        <v>5.0601000000000003</v>
      </c>
      <c r="AT360" s="109">
        <f>IF($AK360="n/a",1.03*AS360,IF($AK360&lt;0,1.01*AS360,IF($AK360&gt;10,1.1*AS360,(1+$AK360/100)*AS360)))</f>
        <v>5.1936866400000001</v>
      </c>
      <c r="AU360" s="109">
        <f>IF($AK360="n/a",1.03*AT360,IF($AK360&lt;0,1.01*AT360,IF($AK360&gt;10,1.1*AT360,(1+$AK360/100)*AT360)))</f>
        <v>5.3307999672959996</v>
      </c>
      <c r="AV360" s="109">
        <f>IF($AK360="n/a",1.03*AU360,IF($AK360&lt;0,1.01*AU360,IF($AK360&gt;10,1.1*AU360,(1+$AK360/100)*AU360)))</f>
        <v>5.4715330864326139</v>
      </c>
      <c r="AW360" s="109">
        <f>SUM(AR360:AV360)</f>
        <v>26.106119693728612</v>
      </c>
      <c r="AX360" s="113">
        <f>AW360/I360*100</f>
        <v>23.882645406393387</v>
      </c>
      <c r="AY360" s="100">
        <v>0.28000000000000003</v>
      </c>
      <c r="AZ360" s="100">
        <v>18.279999999999998</v>
      </c>
      <c r="BA360" s="100">
        <v>-20.48</v>
      </c>
      <c r="BB360" s="100">
        <v>3.7699999999999996</v>
      </c>
      <c r="BC360" s="100">
        <v>5.48</v>
      </c>
      <c r="BE360" s="12">
        <v>1973</v>
      </c>
      <c r="BF360" s="12">
        <f>IF(BE360&gt;2020,0,IF(BE360&gt;2008,1,IF(BE360&gt;2001,2,IF(BE360&gt;1990,3,IF(BE360&gt;1980,4,IF(BE360&gt;1973,5,IF(BE360&gt;1970,6,IF(BE360&gt;1960,7,IF(BE360&gt;1958,8,IF(BE360&gt;1953,9,10))))))))))</f>
        <v>6</v>
      </c>
      <c r="BG360" s="100">
        <v>10.280000000000001</v>
      </c>
      <c r="BH360" t="s">
        <v>121</v>
      </c>
      <c r="BI360" t="s">
        <v>122</v>
      </c>
    </row>
    <row r="361" spans="1:61" ht="11.25" customHeight="1" x14ac:dyDescent="0.2">
      <c r="A361" s="116" t="s">
        <v>1532</v>
      </c>
      <c r="B361" s="55" t="s">
        <v>1533</v>
      </c>
      <c r="C361" s="156" t="s">
        <v>263</v>
      </c>
      <c r="D361" s="98" t="s">
        <v>264</v>
      </c>
      <c r="E361" s="157">
        <v>9</v>
      </c>
      <c r="F361" s="2">
        <v>548</v>
      </c>
      <c r="G361" s="2" t="s">
        <v>146</v>
      </c>
      <c r="H361" s="2" t="s">
        <v>146</v>
      </c>
      <c r="I361" s="100">
        <v>32.18</v>
      </c>
      <c r="J361" s="101">
        <f>(M361/I361)*100</f>
        <v>3.6979490366687386</v>
      </c>
      <c r="K361" s="104">
        <v>0.29749999999999999</v>
      </c>
      <c r="L361" s="71">
        <v>4</v>
      </c>
      <c r="M361" s="28">
        <f>K361*L361</f>
        <v>1.19</v>
      </c>
      <c r="N361" s="103" t="s">
        <v>151</v>
      </c>
      <c r="O361" s="104">
        <v>0.29249999999999998</v>
      </c>
      <c r="P361" s="158">
        <v>46146</v>
      </c>
      <c r="Q361" s="158">
        <v>46157</v>
      </c>
      <c r="R361" s="28">
        <f>(K361-O361)/O361*100</f>
        <v>1.7094017094017109</v>
      </c>
      <c r="S361" s="105">
        <f>IF(INDEX(Historical!$D$7:$D1393,MATCH(B361,Historical!$B$7:$B$1062,0))=0,"n/a",(INDEX(Historical!$C$7:$C$1062,MATCH(B361,Historical!$B$7:$B$1062,0))/INDEX(Historical!$D$7:$D$1062,MATCH(B361,Historical!$B$7:$B$1062,0))-1)*100)</f>
        <v>1.7467248908296984</v>
      </c>
      <c r="T361" s="105">
        <f>IF(INDEX(Historical!$F$7:$F$1062,MATCH(B361,Historical!$B$7:$B$1062,0))=0,"n/a",((INDEX(Historical!$C$7:$C$1062,MATCH(B361,Historical!$B$7:$B$1062,0))/INDEX(Historical!$F$7:$F$1062,MATCH(B361,Historical!$B$7:$B$1062,0)))^(1/3)-1)*100)</f>
        <v>1.8550209425618691</v>
      </c>
      <c r="U361" s="105">
        <f>IF(INDEX(Historical!$H$7:$H$1062,MATCH(B361,Historical!$B$7:$B$1062,0))=0,"n/a",((INDEX(Historical!$C$7:$C$1062,MATCH(B361,Historical!$B$7:$B$1062,0))/INDEX(Historical!$H$7:$H$1062,MATCH(B361,Historical!$B$7:$B$1062,0)))^(1/5)-1)*100)</f>
        <v>2.3452200247499944</v>
      </c>
      <c r="V361" s="105">
        <f>IF(INDEX(Historical!$M$7:$M$1062,MATCH(B361,Historical!$B$7:$B$1062,0))=0,"n/a",((INDEX(Historical!$C$7:$C$1062,MATCH(B361,Historical!$B$7:$B$1062,0))/INDEX(Historical!$M$7:$M$1062,MATCH(B361,Historical!$B$7:$B$1062,0)))^(1/10)-1)*100)</f>
        <v>-4.9226952985564454</v>
      </c>
      <c r="W361" s="106" t="str">
        <f>IF(OR(U361&lt;=0,U361="n/a",V361&lt;=0,V361="n/a"),"n/a",U361/V361)</f>
        <v>n/a</v>
      </c>
      <c r="X361" s="107">
        <f>IF(OR(AJ361&lt;=0,AJ361="n/a",U361&lt;=0,U361="n/a"),"n/a",U361/AJ361)</f>
        <v>2.4328008555497868E-2</v>
      </c>
      <c r="Y361" s="165"/>
      <c r="Z361" s="101">
        <f>IF(OR(AC361&lt;0.01,AC361="n/a"),"n/a",M361/AC361*100)</f>
        <v>76.774193548387089</v>
      </c>
      <c r="AA361" s="109">
        <f>IF(OR(AC361&lt;0.01,AC361="n/a"),"n/a",I361/AC361)</f>
        <v>20.761290322580646</v>
      </c>
      <c r="AB361" s="71">
        <v>12</v>
      </c>
      <c r="AC361" s="100">
        <v>1.55</v>
      </c>
      <c r="AD361" s="100">
        <v>2.4900000000000002</v>
      </c>
      <c r="AE361" s="100">
        <v>4</v>
      </c>
      <c r="AF361" s="100">
        <v>2.2599999999999998</v>
      </c>
      <c r="AG361" s="100">
        <v>11.05</v>
      </c>
      <c r="AH361" s="100">
        <v>16.2</v>
      </c>
      <c r="AI361" s="100">
        <v>0.84</v>
      </c>
      <c r="AJ361" s="100">
        <v>96.399999999999991</v>
      </c>
      <c r="AK361" s="100">
        <v>8.48</v>
      </c>
      <c r="AL361" s="100">
        <v>71660</v>
      </c>
      <c r="AM361" s="100">
        <v>12.78</v>
      </c>
      <c r="AN361" s="100">
        <v>1.02</v>
      </c>
      <c r="AO361" s="110">
        <f>IF(U361="n/a","n/a",IF(AA361&lt;0,"n/a",IF(AA361="n/a","n/a",J361+U361-AA361)))</f>
        <v>-14.718121261161912</v>
      </c>
      <c r="AP361" s="111">
        <f>IF(U361="n/a","n/a",J361+U361)</f>
        <v>6.043169061418733</v>
      </c>
      <c r="AQ361" s="112">
        <f>IF(OR(AC361&lt;0.01,AC361="n/a",AF361="n/a"),"n/a",(I361/SQRT(22.5*AC361*(I361/AF361))-1)*100)</f>
        <v>44.407626959293033</v>
      </c>
      <c r="AR361" s="101">
        <f>INDEX(Historical!$C$7:$C$1063,MATCH(B361,Historical!$B$7:$B$1063,0))*IF(AH361="n/a",1.03,IF(AH361&lt;0,1.01,IF(AH361&gt;10,1.1,(1+AH361/100))))</f>
        <v>1.2815000000000001</v>
      </c>
      <c r="AS361" s="109">
        <f>IF($AI361="n/a",1.03*AR361,IF($AI361&lt;0,1.01*AR361,IF($AI361&gt;10,1.1*AR361,(1+$AI361/100)*AR361)))</f>
        <v>1.2922646</v>
      </c>
      <c r="AT361" s="109">
        <f>IF($AK361="n/a",1.03*AS361,IF($AK361&lt;0,1.01*AS361,IF($AK361&gt;10,1.1*AS361,(1+$AK361/100)*AS361)))</f>
        <v>1.4018486380799999</v>
      </c>
      <c r="AU361" s="109">
        <f>IF($AK361="n/a",1.03*AT361,IF($AK361&lt;0,1.01*AT361,IF($AK361&gt;10,1.1*AT361,(1+$AK361/100)*AT361)))</f>
        <v>1.5207254025891839</v>
      </c>
      <c r="AV361" s="109">
        <f>IF($AK361="n/a",1.03*AU361,IF($AK361&lt;0,1.01*AU361,IF($AK361&gt;10,1.1*AU361,(1+$AK361/100)*AU361)))</f>
        <v>1.6496829167287466</v>
      </c>
      <c r="AW361" s="109">
        <f>SUM(AR361:AV361)</f>
        <v>7.1460215573979307</v>
      </c>
      <c r="AX361" s="113">
        <f>AW361/I361*100</f>
        <v>22.206406331255224</v>
      </c>
      <c r="AY361" s="100">
        <v>0.54</v>
      </c>
      <c r="AZ361" s="100">
        <v>25.7</v>
      </c>
      <c r="BA361" s="100">
        <v>-7.5399999999999991</v>
      </c>
      <c r="BB361" s="100">
        <v>0.16999999999999998</v>
      </c>
      <c r="BC361" s="100">
        <v>5.66</v>
      </c>
      <c r="BE361" s="12">
        <v>2018</v>
      </c>
      <c r="BF361" s="12">
        <f>IF(BE361&gt;2020,0,IF(BE361&gt;2008,1,IF(BE361&gt;2001,2,IF(BE361&gt;1990,3,IF(BE361&gt;1980,4,IF(BE361&gt;1973,5,IF(BE361&gt;1970,6,IF(BE361&gt;1960,7,IF(BE361&gt;1958,8,IF(BE361&gt;1953,9,10))))))))))</f>
        <v>1</v>
      </c>
      <c r="BG361" s="100">
        <v>4.71</v>
      </c>
      <c r="BH361" t="s">
        <v>121</v>
      </c>
      <c r="BI361" t="s">
        <v>122</v>
      </c>
    </row>
    <row r="362" spans="1:61" ht="11.25" customHeight="1" x14ac:dyDescent="0.2">
      <c r="A362" s="116" t="s">
        <v>977</v>
      </c>
      <c r="B362" s="55" t="s">
        <v>978</v>
      </c>
      <c r="C362" s="156" t="s">
        <v>134</v>
      </c>
      <c r="D362" s="98" t="s">
        <v>135</v>
      </c>
      <c r="E362" s="157">
        <v>11</v>
      </c>
      <c r="F362" s="2">
        <v>487</v>
      </c>
      <c r="G362" s="2" t="s">
        <v>146</v>
      </c>
      <c r="H362" s="2" t="s">
        <v>146</v>
      </c>
      <c r="I362" s="100">
        <v>356.42</v>
      </c>
      <c r="J362" s="101">
        <f>(M362/I362)*100</f>
        <v>0.28056786936760003</v>
      </c>
      <c r="K362" s="104">
        <v>0.25</v>
      </c>
      <c r="L362" s="71">
        <v>4</v>
      </c>
      <c r="M362" s="28">
        <f>K362*L362</f>
        <v>1</v>
      </c>
      <c r="N362" s="103" t="s">
        <v>158</v>
      </c>
      <c r="O362" s="104">
        <v>0.17</v>
      </c>
      <c r="P362" s="158">
        <v>46079</v>
      </c>
      <c r="Q362" s="158">
        <v>46093</v>
      </c>
      <c r="R362" s="28">
        <f>(K362-O362)/O362*100</f>
        <v>47.058823529411754</v>
      </c>
      <c r="S362" s="105">
        <f>IF(INDEX(Historical!$D$7:$D1394,MATCH(B362,Historical!$B$7:$B$1062,0))=0,"n/a",(INDEX(Historical!$C$7:$C$1062,MATCH(B362,Historical!$B$7:$B$1062,0))/INDEX(Historical!$D$7:$D$1062,MATCH(B362,Historical!$B$7:$B$1062,0))-1)*100)</f>
        <v>13.333333333333353</v>
      </c>
      <c r="T362" s="105">
        <f>IF(INDEX(Historical!$F$7:$F$1062,MATCH(B362,Historical!$B$7:$B$1062,0))=0,"n/a",((INDEX(Historical!$C$7:$C$1062,MATCH(B362,Historical!$B$7:$B$1062,0))/INDEX(Historical!$F$7:$F$1062,MATCH(B362,Historical!$B$7:$B$1062,0)))^(1/3)-1)*100)</f>
        <v>9.3541299792876842</v>
      </c>
      <c r="U362" s="105">
        <f>IF(INDEX(Historical!$H$7:$H$1062,MATCH(B362,Historical!$B$7:$B$1062,0))=0,"n/a",((INDEX(Historical!$C$7:$C$1062,MATCH(B362,Historical!$B$7:$B$1062,0))/INDEX(Historical!$H$7:$H$1062,MATCH(B362,Historical!$B$7:$B$1062,0)))^(1/5)-1)*100)</f>
        <v>13.564157249607756</v>
      </c>
      <c r="V362" s="105" t="str">
        <f>IF(INDEX(Historical!$M$7:$M$1062,MATCH(B362,Historical!$B$7:$B$1062,0))=0,"n/a",((INDEX(Historical!$C$7:$C$1062,MATCH(B362,Historical!$B$7:$B$1062,0))/INDEX(Historical!$M$7:$M$1062,MATCH(B362,Historical!$B$7:$B$1062,0)))^(1/10)-1)*100)</f>
        <v>n/a</v>
      </c>
      <c r="W362" s="106" t="str">
        <f>IF(OR(U362&lt;=0,U362="n/a",V362&lt;=0,V362="n/a"),"n/a",U362/V362)</f>
        <v>n/a</v>
      </c>
      <c r="X362" s="107">
        <f>IF(OR(AJ362&lt;=0,AJ362="n/a",U362&lt;=0,U362="n/a"),"n/a",U362/AJ362)</f>
        <v>0.3298676373931847</v>
      </c>
      <c r="Y362" s="123"/>
      <c r="Z362" s="101">
        <f>IF(OR(AC362&lt;0.01,AC362="n/a"),"n/a",M362/AC362*100)</f>
        <v>4.0535062829347384</v>
      </c>
      <c r="AA362" s="109">
        <f>IF(OR(AC362&lt;0.01,AC362="n/a"),"n/a",I362/AC362)</f>
        <v>14.447507093635995</v>
      </c>
      <c r="AB362" s="71">
        <v>12</v>
      </c>
      <c r="AC362" s="100">
        <v>24.67</v>
      </c>
      <c r="AD362" s="100">
        <v>3.09</v>
      </c>
      <c r="AE362" s="100">
        <v>4.07</v>
      </c>
      <c r="AF362" s="100">
        <v>3.99</v>
      </c>
      <c r="AG362" s="100">
        <v>30.270000000000003</v>
      </c>
      <c r="AH362" s="100">
        <v>8.81</v>
      </c>
      <c r="AI362" s="100">
        <v>2.06</v>
      </c>
      <c r="AJ362" s="100">
        <v>41.120000000000005</v>
      </c>
      <c r="AK362" s="100">
        <v>5.33</v>
      </c>
      <c r="AL362" s="100">
        <v>8119.9999999999991</v>
      </c>
      <c r="AM362" s="100">
        <v>5.58</v>
      </c>
      <c r="AN362" s="100">
        <v>0.11</v>
      </c>
      <c r="AO362" s="110">
        <f>IF(U362="n/a","n/a",IF(AA362&lt;0,"n/a",IF(AA362="n/a","n/a",J362+U362-AA362)))</f>
        <v>-0.60278197466063865</v>
      </c>
      <c r="AP362" s="111">
        <f>IF(U362="n/a","n/a",J362+U362)</f>
        <v>13.844725118975356</v>
      </c>
      <c r="AQ362" s="112">
        <f>IF(OR(AC362&lt;0.01,AC362="n/a",AF362="n/a"),"n/a",(I362/SQRT(22.5*AC362*(I362/AF362))-1)*100)</f>
        <v>60.063255973113641</v>
      </c>
      <c r="AR362" s="101">
        <f>INDEX(Historical!$C$7:$C$1063,MATCH(B362,Historical!$B$7:$B$1063,0))*IF(AH362="n/a",1.03,IF(AH362&lt;0,1.01,IF(AH362&gt;10,1.1,(1+AH362/100))))</f>
        <v>0.73990800000000012</v>
      </c>
      <c r="AS362" s="109">
        <f>IF($AI362="n/a",1.03*AR362,IF($AI362&lt;0,1.01*AR362,IF($AI362&gt;10,1.1*AR362,(1+$AI362/100)*AR362)))</f>
        <v>0.75515010480000011</v>
      </c>
      <c r="AT362" s="109">
        <f>IF($AK362="n/a",1.03*AS362,IF($AK362&lt;0,1.01*AS362,IF($AK362&gt;10,1.1*AS362,(1+$AK362/100)*AS362)))</f>
        <v>0.79539960538584009</v>
      </c>
      <c r="AU362" s="109">
        <f>IF($AK362="n/a",1.03*AT362,IF($AK362&lt;0,1.01*AT362,IF($AK362&gt;10,1.1*AT362,(1+$AK362/100)*AT362)))</f>
        <v>0.83779440435290531</v>
      </c>
      <c r="AV362" s="109">
        <f>IF($AK362="n/a",1.03*AU362,IF($AK362&lt;0,1.01*AU362,IF($AK362&gt;10,1.1*AU362,(1+$AK362/100)*AU362)))</f>
        <v>0.88244884610491503</v>
      </c>
      <c r="AW362" s="109">
        <f>SUM(AR362:AV362)</f>
        <v>4.0107009606436606</v>
      </c>
      <c r="AX362" s="113">
        <f>AW362/I362*100</f>
        <v>1.1252738231983785</v>
      </c>
      <c r="AY362" s="100">
        <v>0.88</v>
      </c>
      <c r="AZ362" s="100">
        <v>24.099999999999998</v>
      </c>
      <c r="BA362" s="100">
        <v>-26.51</v>
      </c>
      <c r="BB362" s="100">
        <v>9.5699999999999985</v>
      </c>
      <c r="BC362" s="100">
        <v>-1.82</v>
      </c>
      <c r="BE362" s="12">
        <v>2016</v>
      </c>
      <c r="BF362" s="12">
        <f>IF(BE362&gt;2020,0,IF(BE362&gt;2008,1,IF(BE362&gt;2001,2,IF(BE362&gt;1990,3,IF(BE362&gt;1980,4,IF(BE362&gt;1973,5,IF(BE362&gt;1970,6,IF(BE362&gt;1960,7,IF(BE362&gt;1958,8,IF(BE362&gt;1953,9,10))))))))))</f>
        <v>1</v>
      </c>
      <c r="BG362" s="100">
        <v>10.26</v>
      </c>
      <c r="BH362" t="s">
        <v>121</v>
      </c>
      <c r="BI362" t="s">
        <v>122</v>
      </c>
    </row>
    <row r="363" spans="1:61" ht="11.25" customHeight="1" x14ac:dyDescent="0.2">
      <c r="A363" s="55" t="s">
        <v>1534</v>
      </c>
      <c r="B363" s="55" t="s">
        <v>1535</v>
      </c>
      <c r="C363" s="156" t="s">
        <v>116</v>
      </c>
      <c r="D363" s="98" t="s">
        <v>1260</v>
      </c>
      <c r="E363" s="157">
        <v>7</v>
      </c>
      <c r="F363" s="2">
        <v>605</v>
      </c>
      <c r="G363" s="2" t="s">
        <v>146</v>
      </c>
      <c r="H363" s="2" t="s">
        <v>146</v>
      </c>
      <c r="I363" s="100">
        <v>69.53</v>
      </c>
      <c r="J363" s="101">
        <f>(M363/I363)*100</f>
        <v>1.1505824823817057</v>
      </c>
      <c r="K363" s="104">
        <v>0.2</v>
      </c>
      <c r="L363" s="71">
        <v>4</v>
      </c>
      <c r="M363" s="28">
        <f>K363*L363</f>
        <v>0.8</v>
      </c>
      <c r="N363" s="103" t="s">
        <v>1515</v>
      </c>
      <c r="O363" s="104">
        <v>0.18</v>
      </c>
      <c r="P363" s="158">
        <v>46087</v>
      </c>
      <c r="Q363" s="158">
        <v>46104</v>
      </c>
      <c r="R363" s="28">
        <f>(K363-O363)/O363*100</f>
        <v>11.111111111111121</v>
      </c>
      <c r="S363" s="105">
        <f>IF(INDEX(Historical!$D$7:$D1395,MATCH(B363,Historical!$B$7:$B$1062,0))=0,"n/a",(INDEX(Historical!$C$7:$C$1062,MATCH(B363,Historical!$B$7:$B$1062,0))/INDEX(Historical!$D$7:$D$1062,MATCH(B363,Historical!$B$7:$B$1062,0))-1)*100)</f>
        <v>12.5</v>
      </c>
      <c r="T363" s="105">
        <f>IF(INDEX(Historical!$F$7:$F$1062,MATCH(B363,Historical!$B$7:$B$1062,0))=0,"n/a",((INDEX(Historical!$C$7:$C$1062,MATCH(B363,Historical!$B$7:$B$1062,0))/INDEX(Historical!$F$7:$F$1062,MATCH(B363,Historical!$B$7:$B$1062,0)))^(1/3)-1)*100)</f>
        <v>14.471424255333186</v>
      </c>
      <c r="U363" s="105">
        <f>IF(INDEX(Historical!$H$7:$H$1062,MATCH(B363,Historical!$B$7:$B$1062,0))=0,"n/a",((INDEX(Historical!$C$7:$C$1062,MATCH(B363,Historical!$B$7:$B$1062,0))/INDEX(Historical!$H$7:$H$1062,MATCH(B363,Historical!$B$7:$B$1062,0)))^(1/5)-1)*100)</f>
        <v>17.607902252467355</v>
      </c>
      <c r="V363" s="105">
        <f>IF(INDEX(Historical!$M$7:$M$1062,MATCH(B363,Historical!$B$7:$B$1062,0))=0,"n/a",((INDEX(Historical!$C$7:$C$1062,MATCH(B363,Historical!$B$7:$B$1062,0))/INDEX(Historical!$M$7:$M$1062,MATCH(B363,Historical!$B$7:$B$1062,0)))^(1/10)-1)*100)</f>
        <v>11.612317403390438</v>
      </c>
      <c r="W363" s="106">
        <f>IF(OR(U363&lt;=0,U363="n/a",V363&lt;=0,V363="n/a"),"n/a",U363/V363)</f>
        <v>1.5163125189229145</v>
      </c>
      <c r="X363" s="107" t="str">
        <f>IF(OR(AJ363&lt;=0,AJ363="n/a",U363&lt;=0,U363="n/a"),"n/a",U363/AJ363)</f>
        <v>n/a</v>
      </c>
      <c r="Y363" s="55"/>
      <c r="Z363" s="101">
        <f>IF(OR(AC363&lt;0.01,AC363="n/a"),"n/a",M363/AC363*100)</f>
        <v>307.69230769230774</v>
      </c>
      <c r="AA363" s="109">
        <f>IF(OR(AC363&lt;0.01,AC363="n/a"),"n/a",I363/AC363)</f>
        <v>267.42307692307691</v>
      </c>
      <c r="AB363" s="71">
        <v>12</v>
      </c>
      <c r="AC363" s="100">
        <v>0.26</v>
      </c>
      <c r="AD363" s="100">
        <v>0.28000000000000003</v>
      </c>
      <c r="AE363" s="100">
        <v>1.46</v>
      </c>
      <c r="AF363" s="100">
        <v>1.62</v>
      </c>
      <c r="AG363" s="100">
        <v>0.61</v>
      </c>
      <c r="AH363" s="100">
        <v>83.67</v>
      </c>
      <c r="AI363" s="100">
        <v>74.239999999999995</v>
      </c>
      <c r="AJ363" s="100">
        <v>-29.95</v>
      </c>
      <c r="AK363" s="100">
        <v>61.519999999999996</v>
      </c>
      <c r="AL363" s="100">
        <v>11320</v>
      </c>
      <c r="AM363" s="100">
        <v>2.97</v>
      </c>
      <c r="AN363" s="100">
        <v>0.38</v>
      </c>
      <c r="AO363" s="110">
        <f>IF(U363="n/a","n/a",IF(AA363&lt;0,"n/a",IF(AA363="n/a","n/a",J363+U363-AA363)))</f>
        <v>-248.66459218822786</v>
      </c>
      <c r="AP363" s="111">
        <f>IF(U363="n/a","n/a",J363+U363)</f>
        <v>18.758484734849059</v>
      </c>
      <c r="AQ363" s="112">
        <f>IF(OR(AC363&lt;0.01,AC363="n/a",AF363="n/a"),"n/a",(I363/SQRT(22.5*AC363*(I363/AF363))-1)*100)</f>
        <v>338.79906037344176</v>
      </c>
      <c r="AR363" s="101">
        <f>INDEX(Historical!$C$7:$C$1063,MATCH(B363,Historical!$B$7:$B$1063,0))*IF(AH363="n/a",1.03,IF(AH363&lt;0,1.01,IF(AH363&gt;10,1.1,(1+AH363/100))))</f>
        <v>0.79200000000000004</v>
      </c>
      <c r="AS363" s="109">
        <f>IF($AI363="n/a",1.03*AR363,IF($AI363&lt;0,1.01*AR363,IF($AI363&gt;10,1.1*AR363,(1+$AI363/100)*AR363)))</f>
        <v>0.87120000000000009</v>
      </c>
      <c r="AT363" s="109">
        <f>IF($AK363="n/a",1.03*AS363,IF($AK363&lt;0,1.01*AS363,IF($AK363&gt;10,1.1*AS363,(1+$AK363/100)*AS363)))</f>
        <v>0.95832000000000017</v>
      </c>
      <c r="AU363" s="109">
        <f>IF($AK363="n/a",1.03*AT363,IF($AK363&lt;0,1.01*AT363,IF($AK363&gt;10,1.1*AT363,(1+$AK363/100)*AT363)))</f>
        <v>1.0541520000000002</v>
      </c>
      <c r="AV363" s="109">
        <f>IF($AK363="n/a",1.03*AU363,IF($AK363&lt;0,1.01*AU363,IF($AK363&gt;10,1.1*AU363,(1+$AK363/100)*AU363)))</f>
        <v>1.1595672000000004</v>
      </c>
      <c r="AW363" s="109">
        <f>SUM(AR363:AV363)</f>
        <v>4.8352392000000011</v>
      </c>
      <c r="AX363" s="113">
        <f>AW363/I363*100</f>
        <v>6.9541769020566679</v>
      </c>
      <c r="AY363" s="100">
        <v>1.2</v>
      </c>
      <c r="AZ363" s="100">
        <v>80.010000000000005</v>
      </c>
      <c r="BA363" s="100">
        <v>-16.09</v>
      </c>
      <c r="BB363" s="100">
        <v>-7.870000000000001</v>
      </c>
      <c r="BC363" s="100">
        <v>15.459999999999999</v>
      </c>
      <c r="BE363" s="12">
        <v>2020</v>
      </c>
      <c r="BF363" s="12">
        <f>IF(BE363&gt;2020,0,IF(BE363&gt;2008,1,IF(BE363&gt;2001,2,IF(BE363&gt;1990,3,IF(BE363&gt;1980,4,IF(BE363&gt;1973,5,IF(BE363&gt;1970,6,IF(BE363&gt;1960,7,IF(BE363&gt;1958,8,IF(BE363&gt;1953,9,10))))))))))</f>
        <v>1</v>
      </c>
      <c r="BG363" s="100">
        <v>0.35000000000000003</v>
      </c>
      <c r="BH363" t="s">
        <v>121</v>
      </c>
      <c r="BI363" t="s">
        <v>122</v>
      </c>
    </row>
    <row r="364" spans="1:61" ht="12.75" customHeight="1" x14ac:dyDescent="0.2">
      <c r="A364" s="55" t="s">
        <v>362</v>
      </c>
      <c r="B364" s="55" t="s">
        <v>363</v>
      </c>
      <c r="C364" s="156" t="s">
        <v>125</v>
      </c>
      <c r="D364" s="98" t="s">
        <v>189</v>
      </c>
      <c r="E364" s="157">
        <v>64</v>
      </c>
      <c r="F364" s="2">
        <v>9</v>
      </c>
      <c r="G364" s="2" t="s">
        <v>118</v>
      </c>
      <c r="H364" s="2" t="s">
        <v>118</v>
      </c>
      <c r="I364" s="100">
        <v>87.59</v>
      </c>
      <c r="J364" s="101">
        <f>(M364/I364)*100</f>
        <v>2.420367621874643</v>
      </c>
      <c r="K364" s="104">
        <v>0.53</v>
      </c>
      <c r="L364" s="71">
        <v>4</v>
      </c>
      <c r="M364" s="28">
        <f>K364*L364</f>
        <v>2.12</v>
      </c>
      <c r="N364" s="103" t="s">
        <v>141</v>
      </c>
      <c r="O364" s="104">
        <v>0.51</v>
      </c>
      <c r="P364" s="158">
        <v>46094</v>
      </c>
      <c r="Q364" s="158">
        <v>46113</v>
      </c>
      <c r="R364" s="28">
        <f>(K364-O364)/O364*100</f>
        <v>3.9215686274509838</v>
      </c>
      <c r="S364" s="105">
        <f>IF(INDEX(Historical!$D$7:$D1396,MATCH(B364,Historical!$B$7:$B$1062,0))=0,"n/a",(INDEX(Historical!$C$7:$C$1062,MATCH(B364,Historical!$B$7:$B$1062,0))/INDEX(Historical!$D$7:$D$1062,MATCH(B364,Historical!$B$7:$B$1062,0))-1)*100)</f>
        <v>5.1546391752577359</v>
      </c>
      <c r="T364" s="105">
        <f>IF(INDEX(Historical!$F$7:$F$1062,MATCH(B364,Historical!$B$7:$B$1062,0))=0,"n/a",((INDEX(Historical!$C$7:$C$1062,MATCH(B364,Historical!$B$7:$B$1062,0))/INDEX(Historical!$F$7:$F$1062,MATCH(B364,Historical!$B$7:$B$1062,0)))^(1/3)-1)*100)</f>
        <v>5.0443020638550884</v>
      </c>
      <c r="U364" s="105">
        <f>IF(INDEX(Historical!$H$7:$H$1062,MATCH(B364,Historical!$B$7:$B$1062,0))=0,"n/a",((INDEX(Historical!$C$7:$C$1062,MATCH(B364,Historical!$B$7:$B$1062,0))/INDEX(Historical!$H$7:$H$1062,MATCH(B364,Historical!$B$7:$B$1062,0)))^(1/5)-1)*100)</f>
        <v>4.4617420086995985</v>
      </c>
      <c r="V364" s="105">
        <f>IF(INDEX(Historical!$M$7:$M$1062,MATCH(B364,Historical!$B$7:$B$1062,0))=0,"n/a",((INDEX(Historical!$C$7:$C$1062,MATCH(B364,Historical!$B$7:$B$1062,0))/INDEX(Historical!$M$7:$M$1062,MATCH(B364,Historical!$B$7:$B$1062,0)))^(1/10)-1)*100)</f>
        <v>4.4493216110784273</v>
      </c>
      <c r="W364" s="106">
        <f>IF(OR(U364&lt;=0,U364="n/a",V364&lt;=0,V364="n/a"),"n/a",U364/V364)</f>
        <v>1.0027915261486706</v>
      </c>
      <c r="X364" s="107">
        <f>IF(OR(AJ364&lt;=0,AJ364="n/a",U364&lt;=0,U364="n/a"),"n/a",U364/AJ364)</f>
        <v>0.40051544063730682</v>
      </c>
      <c r="Y364" s="165"/>
      <c r="Z364" s="101">
        <f>IF(OR(AC364&lt;0.01,AC364="n/a"),"n/a",M364/AC364*100)</f>
        <v>63.855421686746993</v>
      </c>
      <c r="AA364" s="109">
        <f>IF(OR(AC364&lt;0.01,AC364="n/a"),"n/a",I364/AC364)</f>
        <v>26.382530120481931</v>
      </c>
      <c r="AB364" s="71">
        <v>12</v>
      </c>
      <c r="AC364" s="100">
        <v>3.32</v>
      </c>
      <c r="AD364" s="100">
        <v>3.02</v>
      </c>
      <c r="AE364" s="100">
        <v>7.45</v>
      </c>
      <c r="AF364" s="100">
        <v>10.43</v>
      </c>
      <c r="AG364" s="100">
        <v>44.230000000000004</v>
      </c>
      <c r="AH364" s="100">
        <v>10.17</v>
      </c>
      <c r="AI364" s="100">
        <v>6.8599999999999994</v>
      </c>
      <c r="AJ364" s="100">
        <v>11.14</v>
      </c>
      <c r="AK364" s="100">
        <v>8.2100000000000009</v>
      </c>
      <c r="AL364" s="100">
        <v>376860</v>
      </c>
      <c r="AM364" s="100">
        <v>0.67999999999999994</v>
      </c>
      <c r="AN364" s="100">
        <v>1.2</v>
      </c>
      <c r="AO364" s="110">
        <f>IF(U364="n/a","n/a",IF(AA364&lt;0,"n/a",IF(AA364="n/a","n/a",J364+U364-AA364)))</f>
        <v>-19.50042048990769</v>
      </c>
      <c r="AP364" s="111">
        <f>IF(U364="n/a","n/a",J364+U364)</f>
        <v>6.8821096305742415</v>
      </c>
      <c r="AQ364" s="112">
        <f>IF(OR(AC364&lt;0.01,AC364="n/a",AF364="n/a"),"n/a",(I364/SQRT(22.5*AC364*(I364/AF364))-1)*100)</f>
        <v>249.71085780915035</v>
      </c>
      <c r="AR364" s="101">
        <f>INDEX(Historical!$C$7:$C$1063,MATCH(B364,Historical!$B$7:$B$1063,0))*IF(AH364="n/a",1.03,IF(AH364&lt;0,1.01,IF(AH364&gt;10,1.1,(1+AH364/100))))</f>
        <v>2.2440000000000002</v>
      </c>
      <c r="AS364" s="109">
        <f>IF($AI364="n/a",1.03*AR364,IF($AI364&lt;0,1.01*AR364,IF($AI364&gt;10,1.1*AR364,(1+$AI364/100)*AR364)))</f>
        <v>2.3979384000000001</v>
      </c>
      <c r="AT364" s="109">
        <f>IF($AK364="n/a",1.03*AS364,IF($AK364&lt;0,1.01*AS364,IF($AK364&gt;10,1.1*AS364,(1+$AK364/100)*AS364)))</f>
        <v>2.5948091426400004</v>
      </c>
      <c r="AU364" s="109">
        <f>IF($AK364="n/a",1.03*AT364,IF($AK364&lt;0,1.01*AT364,IF($AK364&gt;10,1.1*AT364,(1+$AK364/100)*AT364)))</f>
        <v>2.8078429732507444</v>
      </c>
      <c r="AV364" s="109">
        <f>IF($AK364="n/a",1.03*AU364,IF($AK364&lt;0,1.01*AU364,IF($AK364&gt;10,1.1*AU364,(1+$AK364/100)*AU364)))</f>
        <v>3.0383668813546305</v>
      </c>
      <c r="AW364" s="109">
        <f>SUM(AR364:AV364)</f>
        <v>13.082957397245377</v>
      </c>
      <c r="AX364" s="113">
        <f>AW364/I364*100</f>
        <v>14.936587963517955</v>
      </c>
      <c r="AY364" s="100">
        <v>0.33</v>
      </c>
      <c r="AZ364" s="100">
        <v>34.020000000000003</v>
      </c>
      <c r="BA364" s="100">
        <v>-3.66</v>
      </c>
      <c r="BB364" s="100">
        <v>6.8000000000000007</v>
      </c>
      <c r="BC364" s="100">
        <v>15.129999999999999</v>
      </c>
      <c r="BE364" s="12">
        <v>1963</v>
      </c>
      <c r="BF364" s="12">
        <f>IF(BE364&gt;2020,0,IF(BE364&gt;2008,1,IF(BE364&gt;2001,2,IF(BE364&gt;1990,3,IF(BE364&gt;1980,4,IF(BE364&gt;1973,5,IF(BE364&gt;1970,6,IF(BE364&gt;1960,7,IF(BE364&gt;1958,8,IF(BE364&gt;1953,9,10))))))))))</f>
        <v>7</v>
      </c>
      <c r="BG364" s="100">
        <v>13.489999999999998</v>
      </c>
      <c r="BH364" t="s">
        <v>121</v>
      </c>
      <c r="BI364" t="s">
        <v>122</v>
      </c>
    </row>
    <row r="365" spans="1:61" ht="12.75" customHeight="1" x14ac:dyDescent="0.2">
      <c r="A365" s="123" t="s">
        <v>979</v>
      </c>
      <c r="B365" s="55" t="s">
        <v>980</v>
      </c>
      <c r="C365" s="156" t="s">
        <v>125</v>
      </c>
      <c r="D365" s="98" t="s">
        <v>212</v>
      </c>
      <c r="E365" s="157">
        <v>21</v>
      </c>
      <c r="F365" s="2">
        <v>207</v>
      </c>
      <c r="G365" s="2" t="s">
        <v>146</v>
      </c>
      <c r="H365" s="2" t="s">
        <v>146</v>
      </c>
      <c r="I365" s="100">
        <v>57.74</v>
      </c>
      <c r="J365" s="101">
        <f>(M365/I365)*100</f>
        <v>2.7017665396605475</v>
      </c>
      <c r="K365" s="104">
        <v>0.39</v>
      </c>
      <c r="L365" s="71">
        <v>4</v>
      </c>
      <c r="M365" s="28">
        <f>K365*L365</f>
        <v>1.56</v>
      </c>
      <c r="N365" s="103" t="s">
        <v>136</v>
      </c>
      <c r="O365" s="104">
        <v>0.35</v>
      </c>
      <c r="P365" s="158">
        <v>46248</v>
      </c>
      <c r="Q365" s="158">
        <v>46266</v>
      </c>
      <c r="R365" s="28">
        <f>(K365-O365)/O365*100</f>
        <v>11.428571428571439</v>
      </c>
      <c r="S365" s="105">
        <f>IF(INDEX(Historical!$D$7:$D1397,MATCH(B365,Historical!$B$7:$B$1062,0))=0,"n/a",(INDEX(Historical!$C$7:$C$1062,MATCH(B365,Historical!$B$7:$B$1062,0))/INDEX(Historical!$D$7:$D$1062,MATCH(B365,Historical!$B$7:$B$1062,0))-1)*100)</f>
        <v>9.8360655737705027</v>
      </c>
      <c r="T365" s="105">
        <f>IF(INDEX(Historical!$F$7:$F$1062,MATCH(B365,Historical!$B$7:$B$1062,0))=0,"n/a",((INDEX(Historical!$C$7:$C$1062,MATCH(B365,Historical!$B$7:$B$1062,0))/INDEX(Historical!$F$7:$F$1062,MATCH(B365,Historical!$B$7:$B$1062,0)))^(1/3)-1)*100)</f>
        <v>12.544855591643977</v>
      </c>
      <c r="U365" s="105">
        <f>IF(INDEX(Historical!$H$7:$H$1062,MATCH(B365,Historical!$B$7:$B$1062,0))=0,"n/a",((INDEX(Historical!$C$7:$C$1062,MATCH(B365,Historical!$B$7:$B$1062,0))/INDEX(Historical!$H$7:$H$1062,MATCH(B365,Historical!$B$7:$B$1062,0)))^(1/5)-1)*100)</f>
        <v>14.529977956805574</v>
      </c>
      <c r="V365" s="105">
        <f>IF(INDEX(Historical!$M$7:$M$1062,MATCH(B365,Historical!$B$7:$B$1062,0))=0,"n/a",((INDEX(Historical!$C$7:$C$1062,MATCH(B365,Historical!$B$7:$B$1062,0))/INDEX(Historical!$M$7:$M$1062,MATCH(B365,Historical!$B$7:$B$1062,0)))^(1/10)-1)*100)</f>
        <v>12.992799878453209</v>
      </c>
      <c r="W365" s="106">
        <f>IF(OR(U365&lt;=0,U365="n/a",V365&lt;=0,V365="n/a"),"n/a",U365/V365)</f>
        <v>1.118309994206989</v>
      </c>
      <c r="X365" s="107" t="str">
        <f>IF(OR(AJ365&lt;=0,AJ365="n/a",U365&lt;=0,U365="n/a"),"n/a",U365/AJ365)</f>
        <v>n/a</v>
      </c>
      <c r="Y365" s="165"/>
      <c r="Z365" s="101">
        <f>IF(OR(AC365&lt;0.01,AC365="n/a"),"n/a",M365/AC365*100)</f>
        <v>91.228070175438603</v>
      </c>
      <c r="AA365" s="109">
        <f>IF(OR(AC365&lt;0.01,AC365="n/a"),"n/a",I365/AC365)</f>
        <v>33.76608187134503</v>
      </c>
      <c r="AB365" s="71">
        <v>1</v>
      </c>
      <c r="AC365" s="100">
        <v>1.71</v>
      </c>
      <c r="AD365" s="100">
        <v>1.56</v>
      </c>
      <c r="AE365" s="100">
        <v>0.24</v>
      </c>
      <c r="AF365" s="100">
        <v>5.47</v>
      </c>
      <c r="AG365" s="100">
        <v>13.489999999999998</v>
      </c>
      <c r="AH365" s="100">
        <v>7.2900000000000009</v>
      </c>
      <c r="AI365" s="100">
        <v>6.32</v>
      </c>
      <c r="AJ365" s="100">
        <v>-13.99</v>
      </c>
      <c r="AK365" s="100">
        <v>6.69</v>
      </c>
      <c r="AL365" s="100">
        <v>35370</v>
      </c>
      <c r="AM365" s="100">
        <v>0.32</v>
      </c>
      <c r="AN365" s="100">
        <v>3.74</v>
      </c>
      <c r="AO365" s="110">
        <f>IF(U365="n/a","n/a",IF(AA365&lt;0,"n/a",IF(AA365="n/a","n/a",J365+U365-AA365)))</f>
        <v>-16.534337374878909</v>
      </c>
      <c r="AP365" s="111">
        <f>IF(U365="n/a","n/a",J365+U365)</f>
        <v>17.231744496466121</v>
      </c>
      <c r="AQ365" s="112">
        <f>IF(OR(AC365&lt;0.01,AC365="n/a",AF365="n/a"),"n/a",(I365/SQRT(22.5*AC365*(I365/AF365))-1)*100)</f>
        <v>186.51194881909262</v>
      </c>
      <c r="AR365" s="101">
        <f>INDEX(Historical!$C$7:$C$1063,MATCH(B365,Historical!$B$7:$B$1063,0))*IF(AH365="n/a",1.03,IF(AH365&lt;0,1.01,IF(AH365&gt;10,1.1,(1+AH365/100))))</f>
        <v>1.437686</v>
      </c>
      <c r="AS365" s="109">
        <f>IF($AI365="n/a",1.03*AR365,IF($AI365&lt;0,1.01*AR365,IF($AI365&gt;10,1.1*AR365,(1+$AI365/100)*AR365)))</f>
        <v>1.5285477552</v>
      </c>
      <c r="AT365" s="109">
        <f>IF($AK365="n/a",1.03*AS365,IF($AK365&lt;0,1.01*AS365,IF($AK365&gt;10,1.1*AS365,(1+$AK365/100)*AS365)))</f>
        <v>1.6308076000228799</v>
      </c>
      <c r="AU365" s="109">
        <f>IF($AK365="n/a",1.03*AT365,IF($AK365&lt;0,1.01*AT365,IF($AK365&gt;10,1.1*AT365,(1+$AK365/100)*AT365)))</f>
        <v>1.7399086284644105</v>
      </c>
      <c r="AV365" s="109">
        <f>IF($AK365="n/a",1.03*AU365,IF($AK365&lt;0,1.01*AU365,IF($AK365&gt;10,1.1*AU365,(1+$AK365/100)*AU365)))</f>
        <v>1.8563085157086796</v>
      </c>
      <c r="AW365" s="109">
        <f>SUM(AR365:AV365)</f>
        <v>8.1932584993959701</v>
      </c>
      <c r="AX365" s="113">
        <f>AW365/I365*100</f>
        <v>14.189917733626551</v>
      </c>
      <c r="AY365" s="100">
        <v>0.42</v>
      </c>
      <c r="AZ365" s="100">
        <v>6.63</v>
      </c>
      <c r="BA365" s="100">
        <v>-24.6</v>
      </c>
      <c r="BB365" s="100">
        <v>-4.22</v>
      </c>
      <c r="BC365" s="100">
        <v>-11.42</v>
      </c>
      <c r="BE365" s="12">
        <v>2006</v>
      </c>
      <c r="BF365" s="12">
        <f>IF(BE365&gt;2020,0,IF(BE365&gt;2008,1,IF(BE365&gt;2001,2,IF(BE365&gt;1990,3,IF(BE365&gt;1980,4,IF(BE365&gt;1973,5,IF(BE365&gt;1970,6,IF(BE365&gt;1960,7,IF(BE365&gt;1958,8,IF(BE365&gt;1953,9,10))))))))))</f>
        <v>2</v>
      </c>
      <c r="BG365" s="100">
        <v>2.0099999999999998</v>
      </c>
      <c r="BH365" t="s">
        <v>121</v>
      </c>
      <c r="BI365" t="s">
        <v>122</v>
      </c>
    </row>
    <row r="366" spans="1:61" ht="12.75" customHeight="1" x14ac:dyDescent="0.2">
      <c r="A366" s="116" t="s">
        <v>1536</v>
      </c>
      <c r="B366" s="55" t="s">
        <v>1537</v>
      </c>
      <c r="C366" s="156" t="s">
        <v>300</v>
      </c>
      <c r="D366" s="98" t="s">
        <v>323</v>
      </c>
      <c r="E366" s="157">
        <v>6</v>
      </c>
      <c r="F366" s="2">
        <v>630</v>
      </c>
      <c r="G366" s="2" t="s">
        <v>146</v>
      </c>
      <c r="H366" s="2" t="s">
        <v>146</v>
      </c>
      <c r="I366" s="100">
        <v>28.62</v>
      </c>
      <c r="J366" s="101">
        <f>(M366/I366)*100</f>
        <v>4.0531097134870713</v>
      </c>
      <c r="K366" s="104">
        <v>0.28999999999999998</v>
      </c>
      <c r="L366" s="71">
        <v>4</v>
      </c>
      <c r="M366" s="28">
        <f>K366*L366</f>
        <v>1.1599999999999999</v>
      </c>
      <c r="N366" s="103" t="s">
        <v>209</v>
      </c>
      <c r="O366" s="104">
        <v>0.27</v>
      </c>
      <c r="P366" s="158">
        <v>46031</v>
      </c>
      <c r="Q366" s="158">
        <v>46038</v>
      </c>
      <c r="R366" s="28">
        <f>(K366-O366)/O366*100</f>
        <v>7.4074074074073932</v>
      </c>
      <c r="S366" s="105">
        <f>IF(INDEX(Historical!$D$7:$D1398,MATCH(B366,Historical!$B$7:$B$1062,0))=0,"n/a",(INDEX(Historical!$C$7:$C$1062,MATCH(B366,Historical!$B$7:$B$1062,0))/INDEX(Historical!$D$7:$D$1062,MATCH(B366,Historical!$B$7:$B$1062,0))-1)*100)</f>
        <v>6.9306930693069368</v>
      </c>
      <c r="T366" s="105">
        <f>IF(INDEX(Historical!$F$7:$F$1062,MATCH(B366,Historical!$B$7:$B$1062,0))=0,"n/a",((INDEX(Historical!$C$7:$C$1062,MATCH(B366,Historical!$B$7:$B$1062,0))/INDEX(Historical!$F$7:$F$1062,MATCH(B366,Historical!$B$7:$B$1062,0)))^(1/3)-1)*100)</f>
        <v>9.6149948274456563</v>
      </c>
      <c r="U366" s="105">
        <f>IF(INDEX(Historical!$H$7:$H$1062,MATCH(B366,Historical!$B$7:$B$1062,0))=0,"n/a",((INDEX(Historical!$C$7:$C$1062,MATCH(B366,Historical!$B$7:$B$1062,0))/INDEX(Historical!$H$7:$H$1062,MATCH(B366,Historical!$B$7:$B$1062,0)))^(1/5)-1)*100)</f>
        <v>19.162282100809147</v>
      </c>
      <c r="V366" s="105">
        <f>IF(INDEX(Historical!$M$7:$M$1062,MATCH(B366,Historical!$B$7:$B$1062,0))=0,"n/a",((INDEX(Historical!$C$7:$C$1062,MATCH(B366,Historical!$B$7:$B$1062,0))/INDEX(Historical!$M$7:$M$1062,MATCH(B366,Historical!$B$7:$B$1062,0)))^(1/10)-1)*100)</f>
        <v>2.3177667009899316E-2</v>
      </c>
      <c r="W366" s="106">
        <f>IF(OR(U366&lt;=0,U366="n/a",V366&lt;=0,V366="n/a"),"n/a",U366/V366)</f>
        <v>826.75629486888499</v>
      </c>
      <c r="X366" s="107" t="str">
        <f>IF(OR(AJ366&lt;=0,AJ366="n/a",U366&lt;=0,U366="n/a"),"n/a",U366/AJ366)</f>
        <v>n/a</v>
      </c>
      <c r="Y366" s="162"/>
      <c r="Z366" s="101">
        <f>IF(OR(AC366&lt;0.01,AC366="n/a"),"n/a",M366/AC366*100)</f>
        <v>74.358974358974351</v>
      </c>
      <c r="AA366" s="109">
        <f>IF(OR(AC366&lt;0.01,AC366="n/a"),"n/a",I366/AC366)</f>
        <v>18.346153846153847</v>
      </c>
      <c r="AB366" s="71">
        <v>12</v>
      </c>
      <c r="AC366" s="100">
        <v>1.56</v>
      </c>
      <c r="AD366" s="100" t="s">
        <v>142</v>
      </c>
      <c r="AE366" s="100">
        <v>7.14</v>
      </c>
      <c r="AF366" s="100">
        <v>2</v>
      </c>
      <c r="AG366" s="100">
        <v>10.9</v>
      </c>
      <c r="AH366" s="100">
        <v>-61.12</v>
      </c>
      <c r="AI366" s="100">
        <v>0.25</v>
      </c>
      <c r="AJ366" s="100" t="s">
        <v>142</v>
      </c>
      <c r="AK366" s="100">
        <v>-24.63</v>
      </c>
      <c r="AL366" s="100">
        <v>5810</v>
      </c>
      <c r="AM366" s="100">
        <v>1.8900000000000001</v>
      </c>
      <c r="AN366" s="100">
        <v>0.99</v>
      </c>
      <c r="AO366" s="110">
        <f>IF(U366="n/a","n/a",IF(AA366&lt;0,"n/a",IF(AA366="n/a","n/a",J366+U366-AA366)))</f>
        <v>4.8692379681423716</v>
      </c>
      <c r="AP366" s="111">
        <f>IF(U366="n/a","n/a",J366+U366)</f>
        <v>23.215391814296218</v>
      </c>
      <c r="AQ366" s="112">
        <f>IF(OR(AC366&lt;0.01,AC366="n/a",AF366="n/a"),"n/a",(I366/SQRT(22.5*AC366*(I366/AF366))-1)*100)</f>
        <v>27.701575196597727</v>
      </c>
      <c r="AR366" s="101">
        <f>INDEX(Historical!$C$7:$C$1063,MATCH(B366,Historical!$B$7:$B$1063,0))*IF(AH366="n/a",1.03,IF(AH366&lt;0,1.01,IF(AH366&gt;10,1.1,(1+AH366/100))))</f>
        <v>1.0908</v>
      </c>
      <c r="AS366" s="109">
        <f>IF($AI366="n/a",1.03*AR366,IF($AI366&lt;0,1.01*AR366,IF($AI366&gt;10,1.1*AR366,(1+$AI366/100)*AR366)))</f>
        <v>1.0935269999999999</v>
      </c>
      <c r="AT366" s="109">
        <f>IF($AK366="n/a",1.03*AS366,IF($AK366&lt;0,1.01*AS366,IF($AK366&gt;10,1.1*AS366,(1+$AK366/100)*AS366)))</f>
        <v>1.10446227</v>
      </c>
      <c r="AU366" s="109">
        <f>IF($AK366="n/a",1.03*AT366,IF($AK366&lt;0,1.01*AT366,IF($AK366&gt;10,1.1*AT366,(1+$AK366/100)*AT366)))</f>
        <v>1.1155068927</v>
      </c>
      <c r="AV366" s="109">
        <f>IF($AK366="n/a",1.03*AU366,IF($AK366&lt;0,1.01*AU366,IF($AK366&gt;10,1.1*AU366,(1+$AK366/100)*AU366)))</f>
        <v>1.1266619616269999</v>
      </c>
      <c r="AW366" s="109">
        <f>SUM(AR366:AV366)</f>
        <v>5.5309581243269994</v>
      </c>
      <c r="AX366" s="113">
        <f>AW366/I366*100</f>
        <v>19.325500084999998</v>
      </c>
      <c r="AY366" s="100">
        <v>0.85</v>
      </c>
      <c r="AZ366" s="100">
        <v>38.019999999999996</v>
      </c>
      <c r="BA366" s="100">
        <v>-4.34</v>
      </c>
      <c r="BB366" s="100">
        <v>0.72</v>
      </c>
      <c r="BC366" s="100">
        <v>13.3</v>
      </c>
      <c r="BE366" s="12">
        <v>2021</v>
      </c>
      <c r="BF366" s="12">
        <f>IF(BE366&gt;2020,0,IF(BE366&gt;2008,1,IF(BE366&gt;2001,2,IF(BE366&gt;1990,3,IF(BE366&gt;1980,4,IF(BE366&gt;1973,5,IF(BE366&gt;1970,6,IF(BE366&gt;1960,7,IF(BE366&gt;1958,8,IF(BE366&gt;1953,9,10))))))))))</f>
        <v>0</v>
      </c>
      <c r="BG366" s="100">
        <v>5.1400000000000006</v>
      </c>
      <c r="BH366" t="s">
        <v>121</v>
      </c>
      <c r="BI366" t="s">
        <v>302</v>
      </c>
    </row>
    <row r="367" spans="1:61" ht="12.75" customHeight="1" x14ac:dyDescent="0.2">
      <c r="A367" s="146" t="s">
        <v>5618</v>
      </c>
      <c r="B367" s="55" t="s">
        <v>5605</v>
      </c>
      <c r="C367" s="156" t="s">
        <v>335</v>
      </c>
      <c r="D367" s="98" t="s">
        <v>5615</v>
      </c>
      <c r="E367" s="157">
        <v>5</v>
      </c>
      <c r="F367" s="2">
        <v>694</v>
      </c>
      <c r="G367" s="2" t="s">
        <v>146</v>
      </c>
      <c r="H367" s="2" t="s">
        <v>146</v>
      </c>
      <c r="I367" s="100">
        <v>83.74</v>
      </c>
      <c r="J367" s="101">
        <f>(M367/I367)*100</f>
        <v>2.5316455696202533</v>
      </c>
      <c r="K367" s="104">
        <v>0.53</v>
      </c>
      <c r="L367" s="71">
        <v>4</v>
      </c>
      <c r="M367" s="28">
        <f>K367*L367</f>
        <v>2.12</v>
      </c>
      <c r="N367" s="103" t="s">
        <v>312</v>
      </c>
      <c r="O367" s="104">
        <v>0.52</v>
      </c>
      <c r="P367" s="158">
        <v>45999</v>
      </c>
      <c r="Q367" s="158">
        <v>46009</v>
      </c>
      <c r="R367" s="28">
        <f>(K367-O367)/O367*100</f>
        <v>1.9230769230769247</v>
      </c>
      <c r="S367" s="105">
        <f>IF(INDEX(Historical!$D$7:$D1740,MATCH(B367,Historical!$B$7:$B$1062,0))=0,"n/a",(INDEX(Historical!$C$7:$C$1062,MATCH(B367,Historical!$B$7:$B$1062,0))/INDEX(Historical!$D$7:$D$1062,MATCH(B367,Historical!$B$7:$B$1062,0))-1)*100)</f>
        <v>3.4653465346534684</v>
      </c>
      <c r="T367" s="105">
        <f>IF(INDEX(Historical!$F$7:$F$1062,MATCH(B367,Historical!$B$7:$B$1062,0))=0,"n/a",((INDEX(Historical!$C$7:$C$1062,MATCH(B367,Historical!$B$7:$B$1062,0))/INDEX(Historical!$F$7:$F$1062,MATCH(B367,Historical!$B$7:$B$1062,0)))^(1/3)-1)*100)</f>
        <v>3.9627552154795298</v>
      </c>
      <c r="U367" s="105">
        <f>IF(INDEX(Historical!$H$7:$H$1062,MATCH(B367,Historical!$B$7:$B$1062,0))=0,"n/a",((INDEX(Historical!$C$7:$C$1062,MATCH(B367,Historical!$B$7:$B$1062,0))/INDEX(Historical!$H$7:$H$1062,MATCH(B367,Historical!$B$7:$B$1062,0)))^(1/5)-1)*100)</f>
        <v>16.835550883869253</v>
      </c>
      <c r="V367" s="105" t="str">
        <f>IF(INDEX(Historical!$M$7:$M$1062,MATCH(B367,Historical!$B$7:$B$1062,0))=0,"n/a",((INDEX(Historical!$C$7:$C$1062,MATCH(B367,Historical!$B$7:$B$1062,0))/INDEX(Historical!$M$7:$M$1062,MATCH(B367,Historical!$B$7:$B$1062,0)))^(1/10)-1)*100)</f>
        <v>n/a</v>
      </c>
      <c r="W367" s="106" t="str">
        <f>IF(OR(U367&lt;=0,U367="n/a",V367&lt;=0,V367="n/a"),"n/a",U367/V367)</f>
        <v>n/a</v>
      </c>
      <c r="X367" s="107">
        <f>IF(OR(AJ367&lt;=0,AJ367="n/a",U367&lt;=0,U367="n/a"),"n/a",U367/AJ367)</f>
        <v>0.59849096636577515</v>
      </c>
      <c r="Y367" s="159"/>
      <c r="Z367" s="101">
        <f>IF(OR(AC367&lt;0.01,AC367="n/a"),"n/a",M367/AC367*100)</f>
        <v>42.914979757085021</v>
      </c>
      <c r="AA367" s="109">
        <f>IF(OR(AC367&lt;0.01,AC367="n/a"),"n/a",I367/AC367)</f>
        <v>16.951417004048579</v>
      </c>
      <c r="AB367" s="71">
        <v>12</v>
      </c>
      <c r="AC367" s="100">
        <v>4.9400000000000004</v>
      </c>
      <c r="AD367" s="100">
        <v>1.24</v>
      </c>
      <c r="AE367" s="100">
        <v>1.47</v>
      </c>
      <c r="AF367" s="100">
        <v>7.46</v>
      </c>
      <c r="AG367" s="100">
        <v>46.98</v>
      </c>
      <c r="AH367" s="100">
        <v>-6.7</v>
      </c>
      <c r="AI367" s="100">
        <v>24.12</v>
      </c>
      <c r="AJ367" s="100">
        <v>28.13</v>
      </c>
      <c r="AK367" s="100">
        <v>10.45</v>
      </c>
      <c r="AL367" s="100">
        <v>4630</v>
      </c>
      <c r="AM367" s="100">
        <v>1.94</v>
      </c>
      <c r="AN367" s="100">
        <v>2.06</v>
      </c>
      <c r="AO367" s="110">
        <f>IF(U367="n/a","n/a",IF(AA367&lt;0,"n/a",IF(AA367="n/a","n/a",J367+U367-AA367)))</f>
        <v>2.4157794494409259</v>
      </c>
      <c r="AP367" s="111">
        <f>IF(U367="n/a","n/a",J367+U367)</f>
        <v>19.367196453489505</v>
      </c>
      <c r="AQ367" s="112">
        <f>IF(OR(AC367&lt;0.01,AC367="n/a",AF367="n/a"),"n/a",(I367/SQRT(22.5*AC367*(I367/AF367))-1)*100)</f>
        <v>137.07248853950173</v>
      </c>
      <c r="AR367" s="101">
        <f>INDEX(Historical!$C$7:$C$1063,MATCH(B367,Historical!$B$7:$B$1063,0))*IF(AH367="n/a",1.03,IF(AH367&lt;0,1.01,IF(AH367&gt;10,1.1,(1+AH367/100))))</f>
        <v>2.1109</v>
      </c>
      <c r="AS367" s="109">
        <f>IF($AI367="n/a",1.03*AR367,IF($AI367&lt;0,1.01*AR367,IF($AI367&gt;10,1.1*AR367,(1+$AI367/100)*AR367)))</f>
        <v>2.32199</v>
      </c>
      <c r="AT367" s="109">
        <f>IF($AK367="n/a",1.03*AS367,IF($AK367&lt;0,1.01*AS367,IF($AK367&gt;10,1.1*AS367,(1+$AK367/100)*AS367)))</f>
        <v>2.554189</v>
      </c>
      <c r="AU367" s="109">
        <f>IF($AK367="n/a",1.03*AT367,IF($AK367&lt;0,1.01*AT367,IF($AK367&gt;10,1.1*AT367,(1+$AK367/100)*AT367)))</f>
        <v>2.8096079000000005</v>
      </c>
      <c r="AV367" s="109">
        <f>IF($AK367="n/a",1.03*AU367,IF($AK367&lt;0,1.01*AU367,IF($AK367&gt;10,1.1*AU367,(1+$AK367/100)*AU367)))</f>
        <v>3.0905686900000009</v>
      </c>
      <c r="AW367" s="109">
        <f>SUM(AR367:AV367)</f>
        <v>12.887255590000002</v>
      </c>
      <c r="AX367" s="113">
        <f>AW367/I367*100</f>
        <v>15.389605433484599</v>
      </c>
      <c r="AY367" s="718">
        <v>0.9</v>
      </c>
      <c r="AZ367" s="100">
        <v>56.379999999999995</v>
      </c>
      <c r="BA367" s="100">
        <v>-5.87</v>
      </c>
      <c r="BB367" s="100">
        <v>5.45</v>
      </c>
      <c r="BC367" s="100">
        <v>16.13</v>
      </c>
      <c r="BE367" s="12">
        <v>2021</v>
      </c>
      <c r="BF367" s="12">
        <f>IF(BE367&gt;2020,0,IF(BE367&gt;2008,1,IF(BE367&gt;2001,2,IF(BE367&gt;1990,3,IF(BE367&gt;1980,4,IF(BE367&gt;1973,5,IF(BE367&gt;1970,6,IF(BE367&gt;1960,7,IF(BE367&gt;1958,8,IF(BE367&gt;1953,9,10))))))))))</f>
        <v>0</v>
      </c>
      <c r="BG367" s="100">
        <v>11.360000000000001</v>
      </c>
      <c r="BH367" s="55" t="s">
        <v>121</v>
      </c>
      <c r="BI367" s="55" t="s">
        <v>122</v>
      </c>
    </row>
    <row r="368" spans="1:61" ht="12.75" customHeight="1" x14ac:dyDescent="0.2">
      <c r="A368" s="123" t="s">
        <v>981</v>
      </c>
      <c r="B368" s="55" t="s">
        <v>982</v>
      </c>
      <c r="C368" s="156" t="s">
        <v>139</v>
      </c>
      <c r="D368" s="98" t="s">
        <v>140</v>
      </c>
      <c r="E368" s="157">
        <v>19</v>
      </c>
      <c r="F368" s="2">
        <v>222</v>
      </c>
      <c r="G368" s="2" t="s">
        <v>119</v>
      </c>
      <c r="H368" s="2" t="s">
        <v>119</v>
      </c>
      <c r="I368" s="100">
        <v>160.52000000000001</v>
      </c>
      <c r="J368" s="101">
        <f>(M368/I368)*100</f>
        <v>1.3207076999750811</v>
      </c>
      <c r="K368" s="104">
        <v>0.53</v>
      </c>
      <c r="L368" s="71">
        <v>4</v>
      </c>
      <c r="M368" s="28">
        <f>K368*L368</f>
        <v>2.12</v>
      </c>
      <c r="N368" s="103" t="s">
        <v>202</v>
      </c>
      <c r="O368" s="104">
        <v>0.50800000000000001</v>
      </c>
      <c r="P368" s="158">
        <v>46311</v>
      </c>
      <c r="Q368" s="158">
        <v>46325</v>
      </c>
      <c r="R368" s="28">
        <f>(K368-O368)/O368*100</f>
        <v>4.3307086614173267</v>
      </c>
      <c r="S368" s="105">
        <f>IF(INDEX(Historical!$D$7:$D1399,MATCH(B368,Historical!$B$7:$B$1062,0))=0,"n/a",(INDEX(Historical!$C$7:$C$1062,MATCH(B368,Historical!$B$7:$B$1062,0))/INDEX(Historical!$D$7:$D$1062,MATCH(B368,Historical!$B$7:$B$1062,0))-1)*100)</f>
        <v>6.1081081081081123</v>
      </c>
      <c r="T368" s="105">
        <f>IF(INDEX(Historical!$F$7:$F$1062,MATCH(B368,Historical!$B$7:$B$1062,0))=0,"n/a",((INDEX(Historical!$C$7:$C$1062,MATCH(B368,Historical!$B$7:$B$1062,0))/INDEX(Historical!$F$7:$F$1062,MATCH(B368,Historical!$B$7:$B$1062,0)))^(1/3)-1)*100)</f>
        <v>5.3263431216773238</v>
      </c>
      <c r="U368" s="105">
        <f>IF(INDEX(Historical!$H$7:$H$1062,MATCH(B368,Historical!$B$7:$B$1062,0))=0,"n/a",((INDEX(Historical!$C$7:$C$1062,MATCH(B368,Historical!$B$7:$B$1062,0))/INDEX(Historical!$H$7:$H$1062,MATCH(B368,Historical!$B$7:$B$1062,0)))^(1/5)-1)*100)</f>
        <v>4.8377569098708717</v>
      </c>
      <c r="V368" s="105">
        <f>IF(INDEX(Historical!$M$7:$M$1062,MATCH(B368,Historical!$B$7:$B$1062,0))=0,"n/a",((INDEX(Historical!$C$7:$C$1062,MATCH(B368,Historical!$B$7:$B$1062,0))/INDEX(Historical!$M$7:$M$1062,MATCH(B368,Historical!$B$7:$B$1062,0)))^(1/10)-1)*100)</f>
        <v>4.7007665826330314</v>
      </c>
      <c r="W368" s="106">
        <f>IF(OR(U368&lt;=0,U368="n/a",V368&lt;=0,V368="n/a"),"n/a",U368/V368)</f>
        <v>1.0291421249767965</v>
      </c>
      <c r="X368" s="107" t="str">
        <f>IF(OR(AJ368&lt;=0,AJ368="n/a",U368&lt;=0,U368="n/a"),"n/a",U368/AJ368)</f>
        <v>n/a</v>
      </c>
      <c r="Y368" s="55"/>
      <c r="Z368" s="101">
        <f>IF(OR(AC368&lt;0.01,AC368="n/a"),"n/a",M368/AC368*100)</f>
        <v>37.722419928825623</v>
      </c>
      <c r="AA368" s="109">
        <f>IF(OR(AC368&lt;0.01,AC368="n/a"),"n/a",I368/AC368)</f>
        <v>28.562277580071175</v>
      </c>
      <c r="AB368" s="71">
        <v>12</v>
      </c>
      <c r="AC368" s="100">
        <v>5.62</v>
      </c>
      <c r="AD368" s="100">
        <v>1.32</v>
      </c>
      <c r="AE368" s="100">
        <v>1.41</v>
      </c>
      <c r="AF368" s="100">
        <v>2.0099999999999998</v>
      </c>
      <c r="AG368" s="100">
        <v>7.17</v>
      </c>
      <c r="AH368" s="100">
        <v>-0.12</v>
      </c>
      <c r="AI368" s="100">
        <v>24.98</v>
      </c>
      <c r="AJ368" s="100" t="s">
        <v>142</v>
      </c>
      <c r="AK368" s="100">
        <v>13.930000000000001</v>
      </c>
      <c r="AL368" s="100">
        <v>2790</v>
      </c>
      <c r="AM368" s="100">
        <v>21.990000000000002</v>
      </c>
      <c r="AN368" s="100">
        <v>0.67</v>
      </c>
      <c r="AO368" s="110">
        <f>IF(U368="n/a","n/a",IF(AA368&lt;0,"n/a",IF(AA368="n/a","n/a",J368+U368-AA368)))</f>
        <v>-22.403812970225221</v>
      </c>
      <c r="AP368" s="111">
        <f>IF(U368="n/a","n/a",J368+U368)</f>
        <v>6.1584646098459528</v>
      </c>
      <c r="AQ368" s="112">
        <f>IF(OR(AC368&lt;0.01,AC368="n/a",AF368="n/a"),"n/a",(I368/SQRT(22.5*AC368*(I368/AF368))-1)*100)</f>
        <v>59.736140676419595</v>
      </c>
      <c r="AR368" s="101">
        <f>INDEX(Historical!$C$7:$C$1063,MATCH(B368,Historical!$B$7:$B$1063,0))*IF(AH368="n/a",1.03,IF(AH368&lt;0,1.01,IF(AH368&gt;10,1.1,(1+AH368/100))))</f>
        <v>1.9826300000000001</v>
      </c>
      <c r="AS368" s="109">
        <f>IF($AI368="n/a",1.03*AR368,IF($AI368&lt;0,1.01*AR368,IF($AI368&gt;10,1.1*AR368,(1+$AI368/100)*AR368)))</f>
        <v>2.1808930000000002</v>
      </c>
      <c r="AT368" s="109">
        <f>IF($AK368="n/a",1.03*AS368,IF($AK368&lt;0,1.01*AS368,IF($AK368&gt;10,1.1*AS368,(1+$AK368/100)*AS368)))</f>
        <v>2.3989823000000006</v>
      </c>
      <c r="AU368" s="109">
        <f>IF($AK368="n/a",1.03*AT368,IF($AK368&lt;0,1.01*AT368,IF($AK368&gt;10,1.1*AT368,(1+$AK368/100)*AT368)))</f>
        <v>2.6388805300000007</v>
      </c>
      <c r="AV368" s="109">
        <f>IF($AK368="n/a",1.03*AU368,IF($AK368&lt;0,1.01*AU368,IF($AK368&gt;10,1.1*AU368,(1+$AK368/100)*AU368)))</f>
        <v>2.9027685830000012</v>
      </c>
      <c r="AW368" s="109">
        <f>SUM(AR368:AV368)</f>
        <v>12.104154413000003</v>
      </c>
      <c r="AX368" s="113">
        <f>AW368/I368*100</f>
        <v>7.5405895919511607</v>
      </c>
      <c r="AY368" s="100">
        <v>1.39</v>
      </c>
      <c r="AZ368" s="100">
        <v>44.06</v>
      </c>
      <c r="BA368" s="100">
        <v>-12.29</v>
      </c>
      <c r="BB368" s="100">
        <v>7.61</v>
      </c>
      <c r="BC368" s="100">
        <v>12.47</v>
      </c>
      <c r="BE368" s="12">
        <v>2008</v>
      </c>
      <c r="BF368" s="12">
        <f>IF(BE368&gt;2020,0,IF(BE368&gt;2008,1,IF(BE368&gt;2001,2,IF(BE368&gt;1990,3,IF(BE368&gt;1980,4,IF(BE368&gt;1973,5,IF(BE368&gt;1970,6,IF(BE368&gt;1960,7,IF(BE368&gt;1958,8,IF(BE368&gt;1953,9,10))))))))))</f>
        <v>2</v>
      </c>
      <c r="BG368" s="100">
        <v>3.42</v>
      </c>
      <c r="BH368" t="s">
        <v>121</v>
      </c>
      <c r="BI368" t="s">
        <v>122</v>
      </c>
    </row>
    <row r="369" spans="1:61" ht="12.75" customHeight="1" x14ac:dyDescent="0.2">
      <c r="A369" s="55" t="s">
        <v>983</v>
      </c>
      <c r="B369" s="55" t="s">
        <v>984</v>
      </c>
      <c r="C369" s="156" t="s">
        <v>335</v>
      </c>
      <c r="D369" s="98" t="s">
        <v>371</v>
      </c>
      <c r="E369" s="157">
        <v>17</v>
      </c>
      <c r="F369" s="2">
        <v>257</v>
      </c>
      <c r="G369" s="2" t="s">
        <v>146</v>
      </c>
      <c r="H369" s="2" t="s">
        <v>146</v>
      </c>
      <c r="I369" s="100">
        <v>385.42</v>
      </c>
      <c r="J369" s="101">
        <f>(M369/I369)*100</f>
        <v>0.72648020341445685</v>
      </c>
      <c r="K369" s="104">
        <v>0.7</v>
      </c>
      <c r="L369" s="71">
        <v>4</v>
      </c>
      <c r="M369" s="28">
        <f>K369*L369</f>
        <v>2.8</v>
      </c>
      <c r="N369" s="103" t="s">
        <v>670</v>
      </c>
      <c r="O369" s="104">
        <v>0.56999999999999995</v>
      </c>
      <c r="P369" s="158">
        <v>46241</v>
      </c>
      <c r="Q369" s="158">
        <v>46255</v>
      </c>
      <c r="R369" s="28">
        <f>(K369-O369)/O369*100</f>
        <v>22.807017543859651</v>
      </c>
      <c r="S369" s="105">
        <f>IF(INDEX(Historical!$D$7:$D1400,MATCH(B369,Historical!$B$7:$B$1062,0))=0,"n/a",(INDEX(Historical!$C$7:$C$1062,MATCH(B369,Historical!$B$7:$B$1062,0))/INDEX(Historical!$D$7:$D$1062,MATCH(B369,Historical!$B$7:$B$1062,0))-1)*100)</f>
        <v>4.3062200956937913</v>
      </c>
      <c r="T369" s="105">
        <f>IF(INDEX(Historical!$F$7:$F$1062,MATCH(B369,Historical!$B$7:$B$1062,0))=0,"n/a",((INDEX(Historical!$C$7:$C$1062,MATCH(B369,Historical!$B$7:$B$1062,0))/INDEX(Historical!$F$7:$F$1062,MATCH(B369,Historical!$B$7:$B$1062,0)))^(1/3)-1)*100)</f>
        <v>10.631008788990837</v>
      </c>
      <c r="U369" s="105">
        <f>IF(INDEX(Historical!$H$7:$H$1062,MATCH(B369,Historical!$B$7:$B$1062,0))=0,"n/a",((INDEX(Historical!$C$7:$C$1062,MATCH(B369,Historical!$B$7:$B$1062,0))/INDEX(Historical!$H$7:$H$1062,MATCH(B369,Historical!$B$7:$B$1062,0)))^(1/5)-1)*100)</f>
        <v>12.310234124400644</v>
      </c>
      <c r="V369" s="105">
        <f>IF(INDEX(Historical!$M$7:$M$1062,MATCH(B369,Historical!$B$7:$B$1062,0))=0,"n/a",((INDEX(Historical!$C$7:$C$1062,MATCH(B369,Historical!$B$7:$B$1062,0))/INDEX(Historical!$M$7:$M$1062,MATCH(B369,Historical!$B$7:$B$1062,0)))^(1/10)-1)*100)</f>
        <v>11.112850746112723</v>
      </c>
      <c r="W369" s="106">
        <f>IF(OR(U369&lt;=0,U369="n/a",V369&lt;=0,V369="n/a"),"n/a",U369/V369)</f>
        <v>1.1077476343058748</v>
      </c>
      <c r="X369" s="107">
        <f>IF(OR(AJ369&lt;=0,AJ369="n/a",U369&lt;=0,U369="n/a"),"n/a",U369/AJ369)</f>
        <v>1.1635381970132934</v>
      </c>
      <c r="Y369" s="159"/>
      <c r="Z369" s="101">
        <f>IF(OR(AC369&lt;0.01,AC369="n/a"),"n/a",M369/AC369*100)</f>
        <v>9.2745942365021516</v>
      </c>
      <c r="AA369" s="109">
        <f>IF(OR(AC369&lt;0.01,AC369="n/a"),"n/a",I369/AC369)</f>
        <v>12.766478966545213</v>
      </c>
      <c r="AB369" s="71">
        <v>12</v>
      </c>
      <c r="AC369" s="100">
        <v>30.19</v>
      </c>
      <c r="AD369" s="100">
        <v>0.81</v>
      </c>
      <c r="AE369" s="100">
        <v>0.22</v>
      </c>
      <c r="AF369" s="100">
        <v>1.32</v>
      </c>
      <c r="AG369" s="100">
        <v>10.67</v>
      </c>
      <c r="AH369" s="100">
        <v>5.66</v>
      </c>
      <c r="AI369" s="100">
        <v>17.5</v>
      </c>
      <c r="AJ369" s="100">
        <v>10.58</v>
      </c>
      <c r="AK369" s="100">
        <v>11.4</v>
      </c>
      <c r="AL369" s="100">
        <v>8470</v>
      </c>
      <c r="AM369" s="100">
        <v>1.59</v>
      </c>
      <c r="AN369" s="100">
        <v>2.59</v>
      </c>
      <c r="AO369" s="110">
        <f>IF(U369="n/a","n/a",IF(AA369&lt;0,"n/a",IF(AA369="n/a","n/a",J369+U369-AA369)))</f>
        <v>0.27023536126988823</v>
      </c>
      <c r="AP369" s="111">
        <f>IF(U369="n/a","n/a",J369+U369)</f>
        <v>13.036714327815101</v>
      </c>
      <c r="AQ369" s="112">
        <f>IF(OR(AC369&lt;0.01,AC369="n/a",AF369="n/a"),"n/a",(I369/SQRT(22.5*AC369*(I369/AF369))-1)*100)</f>
        <v>-13.457133971810297</v>
      </c>
      <c r="AR369" s="101">
        <f>INDEX(Historical!$C$7:$C$1063,MATCH(B369,Historical!$B$7:$B$1063,0))*IF(AH369="n/a",1.03,IF(AH369&lt;0,1.01,IF(AH369&gt;10,1.1,(1+AH369/100))))</f>
        <v>2.303388</v>
      </c>
      <c r="AS369" s="109">
        <f>IF($AI369="n/a",1.03*AR369,IF($AI369&lt;0,1.01*AR369,IF($AI369&gt;10,1.1*AR369,(1+$AI369/100)*AR369)))</f>
        <v>2.5337268000000002</v>
      </c>
      <c r="AT369" s="109">
        <f>IF($AK369="n/a",1.03*AS369,IF($AK369&lt;0,1.01*AS369,IF($AK369&gt;10,1.1*AS369,(1+$AK369/100)*AS369)))</f>
        <v>2.7870994800000006</v>
      </c>
      <c r="AU369" s="109">
        <f>IF($AK369="n/a",1.03*AT369,IF($AK369&lt;0,1.01*AT369,IF($AK369&gt;10,1.1*AT369,(1+$AK369/100)*AT369)))</f>
        <v>3.065809428000001</v>
      </c>
      <c r="AV369" s="109">
        <f>IF($AK369="n/a",1.03*AU369,IF($AK369&lt;0,1.01*AU369,IF($AK369&gt;10,1.1*AU369,(1+$AK369/100)*AU369)))</f>
        <v>3.3723903708000016</v>
      </c>
      <c r="AW369" s="109">
        <f>SUM(AR369:AV369)</f>
        <v>14.062414078800003</v>
      </c>
      <c r="AX369" s="113">
        <f>AW369/I369*100</f>
        <v>3.6485948001660531</v>
      </c>
      <c r="AY369" s="100">
        <v>1.19</v>
      </c>
      <c r="AZ369" s="100">
        <v>60.74</v>
      </c>
      <c r="BA369" s="100">
        <v>-12.3</v>
      </c>
      <c r="BB369" s="100">
        <v>23.34</v>
      </c>
      <c r="BC369" s="100">
        <v>27.089999999999996</v>
      </c>
      <c r="BE369" s="12">
        <v>2010</v>
      </c>
      <c r="BF369" s="12">
        <f>IF(BE369&gt;2020,0,IF(BE369&gt;2008,1,IF(BE369&gt;2001,2,IF(BE369&gt;1990,3,IF(BE369&gt;1980,4,IF(BE369&gt;1973,5,IF(BE369&gt;1970,6,IF(BE369&gt;1960,7,IF(BE369&gt;1958,8,IF(BE369&gt;1953,9,10))))))))))</f>
        <v>1</v>
      </c>
      <c r="BG369" s="100">
        <v>2.83</v>
      </c>
      <c r="BH369" t="s">
        <v>121</v>
      </c>
      <c r="BI369" t="s">
        <v>122</v>
      </c>
    </row>
    <row r="370" spans="1:61" ht="12.75" customHeight="1" x14ac:dyDescent="0.2">
      <c r="A370" s="116" t="s">
        <v>5564</v>
      </c>
      <c r="B370" s="55" t="s">
        <v>2881</v>
      </c>
      <c r="C370" s="156" t="s">
        <v>300</v>
      </c>
      <c r="D370" s="98" t="s">
        <v>612</v>
      </c>
      <c r="E370" s="157">
        <v>6</v>
      </c>
      <c r="F370" s="2">
        <v>647</v>
      </c>
      <c r="G370" s="2" t="s">
        <v>146</v>
      </c>
      <c r="H370" s="2" t="s">
        <v>146</v>
      </c>
      <c r="I370" s="100">
        <v>159.96</v>
      </c>
      <c r="J370" s="101">
        <f>(M370/I370)*100</f>
        <v>4.0010002500625159</v>
      </c>
      <c r="K370" s="104">
        <v>1.6</v>
      </c>
      <c r="L370" s="71">
        <v>4</v>
      </c>
      <c r="M370" s="28">
        <f>K370*L370</f>
        <v>6.4</v>
      </c>
      <c r="N370" s="103" t="s">
        <v>270</v>
      </c>
      <c r="O370" s="104">
        <v>1.55</v>
      </c>
      <c r="P370" s="158">
        <v>46097</v>
      </c>
      <c r="Q370" s="158">
        <v>46112</v>
      </c>
      <c r="R370" s="28">
        <f>(K370-O370)/O370*100</f>
        <v>3.2258064516129057</v>
      </c>
      <c r="S370" s="105">
        <f>IF(INDEX(Historical!$D$7:$D1736,MATCH(B370,Historical!$B$7:$B$1062,0))=0,"n/a",(INDEX(Historical!$C$7:$C$1062,MATCH(B370,Historical!$B$7:$B$1062,0))/INDEX(Historical!$D$7:$D$1062,MATCH(B370,Historical!$B$7:$B$1062,0))-1)*100)</f>
        <v>14.814814814814836</v>
      </c>
      <c r="T370" s="105">
        <f>IF(INDEX(Historical!$F$7:$F$1062,MATCH(B370,Historical!$B$7:$B$1062,0))=0,"n/a",((INDEX(Historical!$C$7:$C$1062,MATCH(B370,Historical!$B$7:$B$1062,0))/INDEX(Historical!$F$7:$F$1062,MATCH(B370,Historical!$B$7:$B$1062,0)))^(1/3)-1)*100)</f>
        <v>9.6725506242266945</v>
      </c>
      <c r="U370" s="105">
        <f>IF(INDEX(Historical!$H$7:$H$1062,MATCH(B370,Historical!$B$7:$B$1062,0))=0,"n/a",((INDEX(Historical!$C$7:$C$1062,MATCH(B370,Historical!$B$7:$B$1062,0))/INDEX(Historical!$H$7:$H$1062,MATCH(B370,Historical!$B$7:$B$1062,0)))^(1/5)-1)*100)</f>
        <v>19.91964554448078</v>
      </c>
      <c r="V370" s="105">
        <f>IF(INDEX(Historical!$M$7:$M$1062,MATCH(B370,Historical!$B$7:$B$1062,0))=0,"n/a",((INDEX(Historical!$C$7:$C$1062,MATCH(B370,Historical!$B$7:$B$1062,0))/INDEX(Historical!$M$7:$M$1062,MATCH(B370,Historical!$B$7:$B$1062,0)))^(1/10)-1)*100)</f>
        <v>8.4690657490087418</v>
      </c>
      <c r="W370" s="106">
        <f>IF(OR(U370&lt;=0,U370="n/a",V370&lt;=0,V370="n/a"),"n/a",U370/V370)</f>
        <v>2.3520475734660895</v>
      </c>
      <c r="X370" s="107">
        <f>IF(OR(AJ370&lt;=0,AJ370="n/a",U370&lt;=0,U370="n/a"),"n/a",U370/AJ370)</f>
        <v>1.0423676370738242</v>
      </c>
      <c r="Y370" s="162"/>
      <c r="Z370" s="101">
        <f>IF(OR(AC370&lt;0.01,AC370="n/a"),"n/a",M370/AC370*100)</f>
        <v>118.29944547134936</v>
      </c>
      <c r="AA370" s="109">
        <f>IF(OR(AC370&lt;0.01,AC370="n/a"),"n/a",I370/AC370)</f>
        <v>29.567467652495381</v>
      </c>
      <c r="AB370" s="71">
        <v>12</v>
      </c>
      <c r="AC370" s="100">
        <v>5.41</v>
      </c>
      <c r="AD370" s="100">
        <v>3.4</v>
      </c>
      <c r="AE370" s="100">
        <v>7.09</v>
      </c>
      <c r="AF370" s="100">
        <v>16.739999999999998</v>
      </c>
      <c r="AG370" s="100">
        <v>54.97</v>
      </c>
      <c r="AH370" s="100">
        <v>2.5299999999999998</v>
      </c>
      <c r="AI370" s="100">
        <v>6.64</v>
      </c>
      <c r="AJ370" s="100">
        <v>19.11</v>
      </c>
      <c r="AK370" s="100">
        <v>7.46</v>
      </c>
      <c r="AL370" s="100">
        <v>16230</v>
      </c>
      <c r="AM370" s="100">
        <v>14.93</v>
      </c>
      <c r="AN370" s="100">
        <v>5.1100000000000003</v>
      </c>
      <c r="AO370" s="110">
        <f>IF(U370="n/a","n/a",IF(AA370&lt;0,"n/a",IF(AA370="n/a","n/a",J370+U370-AA370)))</f>
        <v>-5.6468218579520837</v>
      </c>
      <c r="AP370" s="111">
        <f>IF(U370="n/a","n/a",J370+U370)</f>
        <v>23.920645794543297</v>
      </c>
      <c r="AQ370" s="112">
        <f>IF(OR(AC370&lt;0.01,AC370="n/a",AF370="n/a"),"n/a",(I370/SQRT(22.5*AC370*(I370/AF370))-1)*100)</f>
        <v>369.02234417409761</v>
      </c>
      <c r="AR370" s="101">
        <f>INDEX(Historical!$C$7:$C$1063,MATCH(B370,Historical!$B$7:$B$1063,0))*IF(AH370="n/a",1.03,IF(AH370&lt;0,1.01,IF(AH370&gt;10,1.1,(1+AH370/100))))</f>
        <v>6.3568600000000011</v>
      </c>
      <c r="AS370" s="109">
        <f>IF($AI370="n/a",1.03*AR370,IF($AI370&lt;0,1.01*AR370,IF($AI370&gt;10,1.1*AR370,(1+$AI370/100)*AR370)))</f>
        <v>6.7789555040000016</v>
      </c>
      <c r="AT370" s="109">
        <f>IF($AK370="n/a",1.03*AS370,IF($AK370&lt;0,1.01*AS370,IF($AK370&gt;10,1.1*AS370,(1+$AK370/100)*AS370)))</f>
        <v>7.2846655845984021</v>
      </c>
      <c r="AU370" s="109">
        <f>IF($AK370="n/a",1.03*AT370,IF($AK370&lt;0,1.01*AT370,IF($AK370&gt;10,1.1*AT370,(1+$AK370/100)*AT370)))</f>
        <v>7.8281016372094427</v>
      </c>
      <c r="AV370" s="109">
        <f>IF($AK370="n/a",1.03*AU370,IF($AK370&lt;0,1.01*AU370,IF($AK370&gt;10,1.1*AU370,(1+$AK370/100)*AU370)))</f>
        <v>8.4120780193452678</v>
      </c>
      <c r="AW370" s="109">
        <f>SUM(AR370:AV370)</f>
        <v>36.660660745153116</v>
      </c>
      <c r="AX370" s="113">
        <f>AW370/I370*100</f>
        <v>22.918642626377292</v>
      </c>
      <c r="AY370" s="100">
        <v>1.21</v>
      </c>
      <c r="AZ370" s="100">
        <v>41.010000000000005</v>
      </c>
      <c r="BA370" s="100">
        <v>-3.83</v>
      </c>
      <c r="BB370" s="100">
        <v>2.82</v>
      </c>
      <c r="BC370" s="100">
        <v>16.830000000000002</v>
      </c>
      <c r="BE370" s="12">
        <v>2021</v>
      </c>
      <c r="BF370" s="12">
        <f>IF(BE370&gt;2020,0,IF(BE370&gt;2008,1,IF(BE370&gt;2001,2,IF(BE370&gt;1990,3,IF(BE370&gt;1980,4,IF(BE370&gt;1973,5,IF(BE370&gt;1970,6,IF(BE370&gt;1960,7,IF(BE370&gt;1958,8,IF(BE370&gt;1953,9,10))))))))))</f>
        <v>0</v>
      </c>
      <c r="BG370" s="100">
        <v>8.17</v>
      </c>
      <c r="BH370" s="55" t="s">
        <v>121</v>
      </c>
      <c r="BI370" s="55" t="s">
        <v>302</v>
      </c>
    </row>
    <row r="371" spans="1:61" ht="12.75" customHeight="1" x14ac:dyDescent="0.2">
      <c r="A371" s="123" t="s">
        <v>985</v>
      </c>
      <c r="B371" s="55" t="s">
        <v>986</v>
      </c>
      <c r="C371" s="156" t="s">
        <v>300</v>
      </c>
      <c r="D371" s="98" t="s">
        <v>612</v>
      </c>
      <c r="E371" s="157">
        <v>11</v>
      </c>
      <c r="F371" s="2">
        <v>478</v>
      </c>
      <c r="G371" s="2" t="s">
        <v>146</v>
      </c>
      <c r="H371" s="2" t="s">
        <v>146</v>
      </c>
      <c r="I371" s="100">
        <v>8.11</v>
      </c>
      <c r="J371" s="101">
        <f>(M371/I371)*100</f>
        <v>6.9099876695437743</v>
      </c>
      <c r="K371" s="104">
        <v>4.6699999999999998E-2</v>
      </c>
      <c r="L371" s="71">
        <v>12</v>
      </c>
      <c r="M371" s="28">
        <f>K371*L371</f>
        <v>0.56040000000000001</v>
      </c>
      <c r="N371" s="103" t="s">
        <v>386</v>
      </c>
      <c r="O371" s="104">
        <v>4.6600000000000003E-2</v>
      </c>
      <c r="P371" s="115">
        <v>45495</v>
      </c>
      <c r="Q371" s="115">
        <v>45504</v>
      </c>
      <c r="R371" s="28">
        <f>(K371-O371)/O371*100</f>
        <v>0.21459227467810282</v>
      </c>
      <c r="S371" s="105">
        <f>IF(INDEX(Historical!$D$7:$D1401,MATCH(B371,Historical!$B$7:$B$1062,0))=0,"n/a",(INDEX(Historical!$C$7:$C$1062,MATCH(B371,Historical!$B$7:$B$1062,0))/INDEX(Historical!$D$7:$D$1062,MATCH(B371,Historical!$B$7:$B$1062,0))-1)*100)</f>
        <v>0.16085790884718953</v>
      </c>
      <c r="T371" s="105">
        <f>IF(INDEX(Historical!$F$7:$F$1062,MATCH(B371,Historical!$B$7:$B$1062,0))=0,"n/a",((INDEX(Historical!$C$7:$C$1062,MATCH(B371,Historical!$B$7:$B$1062,0))/INDEX(Historical!$F$7:$F$1062,MATCH(B371,Historical!$B$7:$B$1062,0)))^(1/3)-1)*100)</f>
        <v>0.85303575926662933</v>
      </c>
      <c r="U371" s="105">
        <f>IF(INDEX(Historical!$H$7:$H$1062,MATCH(B371,Historical!$B$7:$B$1062,0))=0,"n/a",((INDEX(Historical!$C$7:$C$1062,MATCH(B371,Historical!$B$7:$B$1062,0))/INDEX(Historical!$H$7:$H$1062,MATCH(B371,Historical!$B$7:$B$1062,0)))^(1/5)-1)*100)</f>
        <v>0.84543814672068951</v>
      </c>
      <c r="V371" s="105">
        <f>IF(INDEX(Historical!$M$7:$M$1062,MATCH(B371,Historical!$B$7:$B$1062,0))=0,"n/a",((INDEX(Historical!$C$7:$C$1062,MATCH(B371,Historical!$B$7:$B$1062,0))/INDEX(Historical!$M$7:$M$1062,MATCH(B371,Historical!$B$7:$B$1062,0)))^(1/10)-1)*100)</f>
        <v>1.883655190323319</v>
      </c>
      <c r="W371" s="106">
        <f>IF(OR(U371&lt;=0,U371="n/a",V371&lt;=0,V371="n/a"),"n/a",U371/V371)</f>
        <v>0.44882850697084042</v>
      </c>
      <c r="X371" s="107" t="str">
        <f>IF(OR(AJ371&lt;=0,AJ371="n/a",U371&lt;=0,U371="n/a"),"n/a",U371/AJ371)</f>
        <v>n/a</v>
      </c>
      <c r="Y371" s="165" t="s">
        <v>1715</v>
      </c>
      <c r="Z371" s="101" t="str">
        <f>IF(OR(AC371&lt;0.01,AC371="n/a"),"n/a",M371/AC371*100)</f>
        <v>n/a</v>
      </c>
      <c r="AA371" s="109" t="str">
        <f>IF(OR(AC371&lt;0.01,AC371="n/a"),"n/a",I371/AC371)</f>
        <v>n/a</v>
      </c>
      <c r="AB371" s="71">
        <v>12</v>
      </c>
      <c r="AC371" s="100">
        <v>-0.78</v>
      </c>
      <c r="AD371" s="100" t="s">
        <v>142</v>
      </c>
      <c r="AE371" s="100">
        <v>3.97</v>
      </c>
      <c r="AF371" s="100">
        <v>0.49</v>
      </c>
      <c r="AG371" s="100">
        <v>-0.85000000000000009</v>
      </c>
      <c r="AH371" s="100">
        <v>-104.41</v>
      </c>
      <c r="AI371" s="100">
        <v>21.59</v>
      </c>
      <c r="AJ371" s="100">
        <v>-7.7799999999999994</v>
      </c>
      <c r="AK371" s="100" t="s">
        <v>142</v>
      </c>
      <c r="AL371" s="100">
        <v>349.84</v>
      </c>
      <c r="AM371" s="100">
        <v>0.04</v>
      </c>
      <c r="AN371" s="100">
        <v>0.71</v>
      </c>
      <c r="AO371" s="110" t="str">
        <f>IF(U371="n/a","n/a",IF(AA371&lt;0,"n/a",IF(AA371="n/a","n/a",J371+U371-AA371)))</f>
        <v>n/a</v>
      </c>
      <c r="AP371" s="111">
        <f>IF(U371="n/a","n/a",J371+U371)</f>
        <v>7.7554258162644638</v>
      </c>
      <c r="AQ371" s="112" t="str">
        <f>IF(OR(AC371&lt;0.01,AC371="n/a",AF371="n/a"),"n/a",(I371/SQRT(22.5*AC371*(I371/AF371))-1)*100)</f>
        <v>n/a</v>
      </c>
      <c r="AR371" s="101">
        <f>INDEX(Historical!$C$7:$C$1063,MATCH(B371,Historical!$B$7:$B$1063,0))*IF(AH371="n/a",1.03,IF(AH371&lt;0,1.01,IF(AH371&gt;10,1.1,(1+AH371/100))))</f>
        <v>0.56600400000000006</v>
      </c>
      <c r="AS371" s="109">
        <f>IF($AI371="n/a",1.03*AR371,IF($AI371&lt;0,1.01*AR371,IF($AI371&gt;10,1.1*AR371,(1+$AI371/100)*AR371)))</f>
        <v>0.62260440000000017</v>
      </c>
      <c r="AT371" s="109">
        <f>IF($AK371="n/a",1.03*AS371,IF($AK371&lt;0,1.01*AS371,IF($AK371&gt;10,1.1*AS371,(1+$AK371/100)*AS371)))</f>
        <v>0.64128253200000018</v>
      </c>
      <c r="AU371" s="109">
        <f>IF($AK371="n/a",1.03*AT371,IF($AK371&lt;0,1.01*AT371,IF($AK371&gt;10,1.1*AT371,(1+$AK371/100)*AT371)))</f>
        <v>0.66052100796000024</v>
      </c>
      <c r="AV371" s="109">
        <f>IF($AK371="n/a",1.03*AU371,IF($AK371&lt;0,1.01*AU371,IF($AK371&gt;10,1.1*AU371,(1+$AK371/100)*AU371)))</f>
        <v>0.6803366381988003</v>
      </c>
      <c r="AW371" s="109">
        <f>SUM(AR371:AV371)</f>
        <v>3.1707485781588005</v>
      </c>
      <c r="AX371" s="113">
        <f>AW371/I371*100</f>
        <v>39.096776549430338</v>
      </c>
      <c r="AY371" s="100">
        <v>1.07</v>
      </c>
      <c r="AZ371" s="100">
        <v>-1.76</v>
      </c>
      <c r="BA371" s="100">
        <v>-37.619999999999997</v>
      </c>
      <c r="BB371" s="100">
        <v>-8.3000000000000007</v>
      </c>
      <c r="BC371" s="100">
        <v>-16.400000000000002</v>
      </c>
      <c r="BE371" s="12">
        <v>2015</v>
      </c>
      <c r="BF371" s="12">
        <f>IF(BE371&gt;2020,0,IF(BE371&gt;2008,1,IF(BE371&gt;2001,2,IF(BE371&gt;1990,3,IF(BE371&gt;1980,4,IF(BE371&gt;1973,5,IF(BE371&gt;1970,6,IF(BE371&gt;1960,7,IF(BE371&gt;1958,8,IF(BE371&gt;1953,9,10))))))))))</f>
        <v>1</v>
      </c>
      <c r="BG371" s="100">
        <v>-0.47000000000000003</v>
      </c>
      <c r="BH371" t="s">
        <v>121</v>
      </c>
      <c r="BI371" t="s">
        <v>302</v>
      </c>
    </row>
    <row r="372" spans="1:61" ht="12.75" customHeight="1" x14ac:dyDescent="0.2">
      <c r="A372" s="55" t="s">
        <v>987</v>
      </c>
      <c r="B372" s="55" t="s">
        <v>988</v>
      </c>
      <c r="C372" s="156" t="s">
        <v>134</v>
      </c>
      <c r="D372" s="98" t="s">
        <v>157</v>
      </c>
      <c r="E372" s="157">
        <v>21</v>
      </c>
      <c r="F372" s="2">
        <v>194</v>
      </c>
      <c r="G372" s="2" t="s">
        <v>146</v>
      </c>
      <c r="H372" s="2" t="s">
        <v>146</v>
      </c>
      <c r="I372" s="100">
        <v>31.34</v>
      </c>
      <c r="J372" s="101">
        <f>(M372/I372)*100</f>
        <v>2.6802807913209952</v>
      </c>
      <c r="K372" s="104">
        <v>0.21</v>
      </c>
      <c r="L372" s="71">
        <v>4</v>
      </c>
      <c r="M372" s="28">
        <f>K372*L372</f>
        <v>0.84</v>
      </c>
      <c r="N372" s="103" t="s">
        <v>470</v>
      </c>
      <c r="O372" s="104">
        <v>0.2</v>
      </c>
      <c r="P372" s="115">
        <v>45707</v>
      </c>
      <c r="Q372" s="115">
        <v>45721</v>
      </c>
      <c r="R372" s="28">
        <f>(K372-O372)/O372*100</f>
        <v>4.9999999999999902</v>
      </c>
      <c r="S372" s="105">
        <f>IF(INDEX(Historical!$D$7:$D1402,MATCH(B372,Historical!$B$7:$B$1062,0))=0,"n/a",(INDEX(Historical!$C$7:$C$1062,MATCH(B372,Historical!$B$7:$B$1062,0))/INDEX(Historical!$D$7:$D$1062,MATCH(B372,Historical!$B$7:$B$1062,0))-1)*100)</f>
        <v>5.0000000000000044</v>
      </c>
      <c r="T372" s="105">
        <f>IF(INDEX(Historical!$F$7:$F$1062,MATCH(B372,Historical!$B$7:$B$1062,0))=0,"n/a",((INDEX(Historical!$C$7:$C$1062,MATCH(B372,Historical!$B$7:$B$1062,0))/INDEX(Historical!$F$7:$F$1062,MATCH(B372,Historical!$B$7:$B$1062,0)))^(1/3)-1)*100)</f>
        <v>5.0000000000000044</v>
      </c>
      <c r="U372" s="105">
        <f>IF(INDEX(Historical!$H$7:$H$1062,MATCH(B372,Historical!$B$7:$B$1062,0))=0,"n/a",((INDEX(Historical!$C$7:$C$1062,MATCH(B372,Historical!$B$7:$B$1062,0))/INDEX(Historical!$H$7:$H$1062,MATCH(B372,Historical!$B$7:$B$1062,0)))^(1/5)-1)*100)</f>
        <v>6.029608755715965</v>
      </c>
      <c r="V372" s="105">
        <f>IF(INDEX(Historical!$M$7:$M$1062,MATCH(B372,Historical!$B$7:$B$1062,0))=0,"n/a",((INDEX(Historical!$C$7:$C$1062,MATCH(B372,Historical!$B$7:$B$1062,0))/INDEX(Historical!$M$7:$M$1062,MATCH(B372,Historical!$B$7:$B$1062,0)))^(1/10)-1)*100)</f>
        <v>6.0561526694901779</v>
      </c>
      <c r="W372" s="106">
        <f>IF(OR(U372&lt;=0,U372="n/a",V372&lt;=0,V372="n/a"),"n/a",U372/V372)</f>
        <v>0.99561703358174303</v>
      </c>
      <c r="X372" s="107" t="str">
        <f>IF(OR(AJ372&lt;=0,AJ372="n/a",U372&lt;=0,U372="n/a"),"n/a",U372/AJ372)</f>
        <v>n/a</v>
      </c>
      <c r="Y372" s="168" t="s">
        <v>224</v>
      </c>
      <c r="Z372" s="101">
        <f>IF(OR(AC372&lt;0.01,AC372="n/a"),"n/a",M372/AC372*100)</f>
        <v>25.609756097560975</v>
      </c>
      <c r="AA372" s="109">
        <f>IF(OR(AC372&lt;0.01,AC372="n/a"),"n/a",I372/AC372)</f>
        <v>9.5548780487804876</v>
      </c>
      <c r="AB372" s="71">
        <v>12</v>
      </c>
      <c r="AC372" s="100">
        <v>3.28</v>
      </c>
      <c r="AD372" s="100" t="s">
        <v>142</v>
      </c>
      <c r="AE372" s="100">
        <v>1.96</v>
      </c>
      <c r="AF372" s="100">
        <v>1.1499999999999999</v>
      </c>
      <c r="AG372" s="100">
        <v>12.770000000000001</v>
      </c>
      <c r="AH372" s="100" t="s">
        <v>142</v>
      </c>
      <c r="AI372" s="100" t="s">
        <v>142</v>
      </c>
      <c r="AJ372" s="100">
        <v>-0.91</v>
      </c>
      <c r="AK372" s="100" t="s">
        <v>142</v>
      </c>
      <c r="AL372" s="100">
        <v>191.1</v>
      </c>
      <c r="AM372" s="100">
        <v>19.489999999999998</v>
      </c>
      <c r="AN372" s="100">
        <v>0.64</v>
      </c>
      <c r="AO372" s="110">
        <f>IF(U372="n/a","n/a",IF(AA372&lt;0,"n/a",IF(AA372="n/a","n/a",J372+U372-AA372)))</f>
        <v>-0.84498850174352746</v>
      </c>
      <c r="AP372" s="111">
        <f>IF(U372="n/a","n/a",J372+U372)</f>
        <v>8.7098895470369602</v>
      </c>
      <c r="AQ372" s="112">
        <f>IF(OR(AC372&lt;0.01,AC372="n/a",AF372="n/a"),"n/a",(I372/SQRT(22.5*AC372*(I372/AF372))-1)*100)</f>
        <v>-30.117210015316644</v>
      </c>
      <c r="AR372" s="101">
        <f>INDEX(Historical!$C$7:$C$1063,MATCH(B372,Historical!$B$7:$B$1063,0))*IF(AH372="n/a",1.03,IF(AH372&lt;0,1.01,IF(AH372&gt;10,1.1,(1+AH372/100))))</f>
        <v>0.82400000000000007</v>
      </c>
      <c r="AS372" s="109">
        <f>IF($AI372="n/a",1.03*AR372,IF($AI372&lt;0,1.01*AR372,IF($AI372&gt;10,1.1*AR372,(1+$AI372/100)*AR372)))</f>
        <v>0.84872000000000014</v>
      </c>
      <c r="AT372" s="109">
        <f>IF($AK372="n/a",1.03*AS372,IF($AK372&lt;0,1.01*AS372,IF($AK372&gt;10,1.1*AS372,(1+$AK372/100)*AS372)))</f>
        <v>0.87418160000000011</v>
      </c>
      <c r="AU372" s="109">
        <f>IF($AK372="n/a",1.03*AT372,IF($AK372&lt;0,1.01*AT372,IF($AK372&gt;10,1.1*AT372,(1+$AK372/100)*AT372)))</f>
        <v>0.90040704800000015</v>
      </c>
      <c r="AV372" s="109">
        <f>IF($AK372="n/a",1.03*AU372,IF($AK372&lt;0,1.01*AU372,IF($AK372&gt;10,1.1*AU372,(1+$AK372/100)*AU372)))</f>
        <v>0.92741925944000014</v>
      </c>
      <c r="AW372" s="109">
        <f>SUM(AR372:AV372)</f>
        <v>4.3747279074400005</v>
      </c>
      <c r="AX372" s="113">
        <f>AW372/I372*100</f>
        <v>13.958927592342057</v>
      </c>
      <c r="AY372" s="100">
        <v>0.37</v>
      </c>
      <c r="AZ372" s="100">
        <v>38.909999999999997</v>
      </c>
      <c r="BA372" s="100">
        <v>-3.2399999999999998</v>
      </c>
      <c r="BB372" s="100">
        <v>4.71</v>
      </c>
      <c r="BC372" s="100">
        <v>14.38</v>
      </c>
      <c r="BE372" s="12">
        <v>2002</v>
      </c>
      <c r="BF372" s="12">
        <f>IF(BE372&gt;2020,0,IF(BE372&gt;2008,1,IF(BE372&gt;2001,2,IF(BE372&gt;1990,3,IF(BE372&gt;1980,4,IF(BE372&gt;1973,5,IF(BE372&gt;1970,6,IF(BE372&gt;1960,7,IF(BE372&gt;1958,8,IF(BE372&gt;1953,9,10))))))))))</f>
        <v>2</v>
      </c>
      <c r="BG372" s="100">
        <v>1.25</v>
      </c>
      <c r="BH372" t="s">
        <v>121</v>
      </c>
      <c r="BI372" t="s">
        <v>122</v>
      </c>
    </row>
    <row r="373" spans="1:61" ht="12.75" customHeight="1" x14ac:dyDescent="0.2">
      <c r="A373" s="116" t="s">
        <v>1538</v>
      </c>
      <c r="B373" s="55" t="s">
        <v>1539</v>
      </c>
      <c r="C373" s="156" t="s">
        <v>335</v>
      </c>
      <c r="D373" s="98" t="s">
        <v>1049</v>
      </c>
      <c r="E373" s="157">
        <v>10</v>
      </c>
      <c r="F373" s="2">
        <v>497</v>
      </c>
      <c r="G373" s="2" t="s">
        <v>146</v>
      </c>
      <c r="H373" s="2" t="s">
        <v>146</v>
      </c>
      <c r="I373" s="100">
        <v>102.36</v>
      </c>
      <c r="J373" s="101">
        <f>(M373/I373)*100</f>
        <v>4.4939429464634619</v>
      </c>
      <c r="K373" s="104">
        <v>1.1499999999999999</v>
      </c>
      <c r="L373" s="71">
        <v>4</v>
      </c>
      <c r="M373" s="28">
        <f>K373*L373</f>
        <v>4.5999999999999996</v>
      </c>
      <c r="N373" s="103" t="s">
        <v>312</v>
      </c>
      <c r="O373" s="104">
        <v>1.05</v>
      </c>
      <c r="P373" s="115">
        <v>45625</v>
      </c>
      <c r="Q373" s="115">
        <v>45639</v>
      </c>
      <c r="R373" s="28">
        <f>(K373-O373)/O373*100</f>
        <v>9.5238095238095113</v>
      </c>
      <c r="S373" s="105">
        <f>IF(INDEX(Historical!$D$7:$D1403,MATCH(B373,Historical!$B$7:$B$1062,0))=0,"n/a",(INDEX(Historical!$C$7:$C$1062,MATCH(B373,Historical!$B$7:$B$1062,0))/INDEX(Historical!$D$7:$D$1062,MATCH(B373,Historical!$B$7:$B$1062,0))-1)*100)</f>
        <v>6.9767441860465018</v>
      </c>
      <c r="T373" s="105">
        <f>IF(INDEX(Historical!$F$7:$F$1062,MATCH(B373,Historical!$B$7:$B$1062,0))=0,"n/a",((INDEX(Historical!$C$7:$C$1062,MATCH(B373,Historical!$B$7:$B$1062,0))/INDEX(Historical!$F$7:$F$1062,MATCH(B373,Historical!$B$7:$B$1062,0)))^(1/3)-1)*100)</f>
        <v>4.3360208111505649</v>
      </c>
      <c r="U373" s="105">
        <f>IF(INDEX(Historical!$H$7:$H$1062,MATCH(B373,Historical!$B$7:$B$1062,0))=0,"n/a",((INDEX(Historical!$C$7:$C$1062,MATCH(B373,Historical!$B$7:$B$1062,0))/INDEX(Historical!$H$7:$H$1062,MATCH(B373,Historical!$B$7:$B$1062,0)))^(1/5)-1)*100)</f>
        <v>10.438362870438155</v>
      </c>
      <c r="V373" s="105" t="str">
        <f>IF(INDEX(Historical!$M$7:$M$1062,MATCH(B373,Historical!$B$7:$B$1062,0))=0,"n/a",((INDEX(Historical!$C$7:$C$1062,MATCH(B373,Historical!$B$7:$B$1062,0))/INDEX(Historical!$M$7:$M$1062,MATCH(B373,Historical!$B$7:$B$1062,0)))^(1/10)-1)*100)</f>
        <v>n/a</v>
      </c>
      <c r="W373" s="106" t="str">
        <f>IF(OR(U373&lt;=0,U373="n/a",V373&lt;=0,V373="n/a"),"n/a",U373/V373)</f>
        <v>n/a</v>
      </c>
      <c r="X373" s="107">
        <f>IF(OR(AJ373&lt;=0,AJ373="n/a",U373&lt;=0,U373="n/a"),"n/a",U373/AJ373)</f>
        <v>2.7183236641766029</v>
      </c>
      <c r="Y373" s="162" t="s">
        <v>1716</v>
      </c>
      <c r="Z373" s="101">
        <f>IF(OR(AC373&lt;0.01,AC373="n/a"),"n/a",M373/AC373*100)</f>
        <v>56.511056511056502</v>
      </c>
      <c r="AA373" s="109">
        <f>IF(OR(AC373&lt;0.01,AC373="n/a"),"n/a",I373/AC373)</f>
        <v>12.574938574938574</v>
      </c>
      <c r="AB373" s="71">
        <v>12</v>
      </c>
      <c r="AC373" s="100">
        <v>8.14</v>
      </c>
      <c r="AD373" s="100">
        <v>0.56000000000000005</v>
      </c>
      <c r="AE373" s="100">
        <v>0.6</v>
      </c>
      <c r="AF373" s="100">
        <v>1.79</v>
      </c>
      <c r="AG373" s="100">
        <v>14.649999999999999</v>
      </c>
      <c r="AH373" s="100">
        <v>16.760000000000002</v>
      </c>
      <c r="AI373" s="100">
        <v>12.75</v>
      </c>
      <c r="AJ373" s="100">
        <v>3.84</v>
      </c>
      <c r="AK373" s="100">
        <v>18.77</v>
      </c>
      <c r="AL373" s="100">
        <v>2490</v>
      </c>
      <c r="AM373" s="100">
        <v>3.85</v>
      </c>
      <c r="AN373" s="100">
        <v>0.89</v>
      </c>
      <c r="AO373" s="110">
        <f>IF(U373="n/a","n/a",IF(AA373&lt;0,"n/a",IF(AA373="n/a","n/a",J373+U373-AA373)))</f>
        <v>2.3573672419630434</v>
      </c>
      <c r="AP373" s="111">
        <f>IF(U373="n/a","n/a",J373+U373)</f>
        <v>14.932305816901618</v>
      </c>
      <c r="AQ373" s="112">
        <f>IF(OR(AC373&lt;0.01,AC373="n/a",AF373="n/a"),"n/a",(I373/SQRT(22.5*AC373*(I373/AF373))-1)*100)</f>
        <v>2.0309158001730054E-2</v>
      </c>
      <c r="AR373" s="101">
        <f>INDEX(Historical!$C$7:$C$1063,MATCH(B373,Historical!$B$7:$B$1063,0))*IF(AH373="n/a",1.03,IF(AH373&lt;0,1.01,IF(AH373&gt;10,1.1,(1+AH373/100))))</f>
        <v>5.0599999999999996</v>
      </c>
      <c r="AS373" s="109">
        <f>IF($AI373="n/a",1.03*AR373,IF($AI373&lt;0,1.01*AR373,IF($AI373&gt;10,1.1*AR373,(1+$AI373/100)*AR373)))</f>
        <v>5.5659999999999998</v>
      </c>
      <c r="AT373" s="109">
        <f>IF($AK373="n/a",1.03*AS373,IF($AK373&lt;0,1.01*AS373,IF($AK373&gt;10,1.1*AS373,(1+$AK373/100)*AS373)))</f>
        <v>6.1226000000000003</v>
      </c>
      <c r="AU373" s="109">
        <f>IF($AK373="n/a",1.03*AT373,IF($AK373&lt;0,1.01*AT373,IF($AK373&gt;10,1.1*AT373,(1+$AK373/100)*AT373)))</f>
        <v>6.7348600000000012</v>
      </c>
      <c r="AV373" s="109">
        <f>IF($AK373="n/a",1.03*AU373,IF($AK373&lt;0,1.01*AU373,IF($AK373&gt;10,1.1*AU373,(1+$AK373/100)*AU373)))</f>
        <v>7.4083460000000017</v>
      </c>
      <c r="AW373" s="109">
        <f>SUM(AR373:AV373)</f>
        <v>30.891806000000003</v>
      </c>
      <c r="AX373" s="113">
        <f>AW373/I373*100</f>
        <v>30.179568190699495</v>
      </c>
      <c r="AY373" s="100">
        <v>1.18</v>
      </c>
      <c r="AZ373" s="100">
        <v>21.38</v>
      </c>
      <c r="BA373" s="100">
        <v>-35.89</v>
      </c>
      <c r="BB373" s="100">
        <v>0.64</v>
      </c>
      <c r="BC373" s="100">
        <v>-12.72</v>
      </c>
      <c r="BD373" s="69"/>
      <c r="BE373" s="2">
        <v>2016</v>
      </c>
      <c r="BF373" s="12">
        <f>IF(BE373&gt;2020,0,IF(BE373&gt;2008,1,IF(BE373&gt;2001,2,IF(BE373&gt;1990,3,IF(BE373&gt;1980,4,IF(BE373&gt;1973,5,IF(BE373&gt;1970,6,IF(BE373&gt;1960,7,IF(BE373&gt;1958,8,IF(BE373&gt;1953,9,10))))))))))</f>
        <v>1</v>
      </c>
      <c r="BG373" s="100">
        <v>6.39</v>
      </c>
      <c r="BH373" t="s">
        <v>121</v>
      </c>
      <c r="BI373" t="s">
        <v>122</v>
      </c>
    </row>
    <row r="374" spans="1:61" ht="12.75" customHeight="1" x14ac:dyDescent="0.2">
      <c r="A374" s="116" t="s">
        <v>1542</v>
      </c>
      <c r="B374" s="55" t="s">
        <v>1543</v>
      </c>
      <c r="C374" s="156" t="s">
        <v>116</v>
      </c>
      <c r="D374" s="98" t="s">
        <v>130</v>
      </c>
      <c r="E374" s="157">
        <v>7</v>
      </c>
      <c r="F374" s="2">
        <v>596</v>
      </c>
      <c r="G374" s="2" t="s">
        <v>146</v>
      </c>
      <c r="H374" s="2" t="s">
        <v>146</v>
      </c>
      <c r="I374" s="100">
        <v>115.6</v>
      </c>
      <c r="J374" s="101">
        <f>(M374/I374)*100</f>
        <v>1.4878892733564015</v>
      </c>
      <c r="K374" s="104">
        <v>0.43</v>
      </c>
      <c r="L374" s="71">
        <v>4</v>
      </c>
      <c r="M374" s="28">
        <f>K374*L374</f>
        <v>1.72</v>
      </c>
      <c r="N374" s="103" t="s">
        <v>270</v>
      </c>
      <c r="O374" s="104">
        <v>0.4</v>
      </c>
      <c r="P374" s="158">
        <v>46006</v>
      </c>
      <c r="Q374" s="158">
        <v>46022</v>
      </c>
      <c r="R374" s="28">
        <f>(K374-O374)/O374*100</f>
        <v>7.4999999999999929</v>
      </c>
      <c r="S374" s="105">
        <f>IF(INDEX(Historical!$D$7:$D1404,MATCH(B374,Historical!$B$7:$B$1062,0))=0,"n/a",(INDEX(Historical!$C$7:$C$1062,MATCH(B374,Historical!$B$7:$B$1062,0))/INDEX(Historical!$D$7:$D$1062,MATCH(B374,Historical!$B$7:$B$1062,0))-1)*100)</f>
        <v>5.8441558441558294</v>
      </c>
      <c r="T374" s="105">
        <f>IF(INDEX(Historical!$F$7:$F$1062,MATCH(B374,Historical!$B$7:$B$1062,0))=0,"n/a",((INDEX(Historical!$C$7:$C$1062,MATCH(B374,Historical!$B$7:$B$1062,0))/INDEX(Historical!$F$7:$F$1062,MATCH(B374,Historical!$B$7:$B$1062,0)))^(1/3)-1)*100)</f>
        <v>4.2177527197478026</v>
      </c>
      <c r="U374" s="105">
        <f>IF(INDEX(Historical!$H$7:$H$1062,MATCH(B374,Historical!$B$7:$B$1062,0))=0,"n/a",((INDEX(Historical!$C$7:$C$1062,MATCH(B374,Historical!$B$7:$B$1062,0))/INDEX(Historical!$H$7:$H$1062,MATCH(B374,Historical!$B$7:$B$1062,0)))^(1/5)-1)*100)</f>
        <v>3.6882964320933853</v>
      </c>
      <c r="V374" s="105">
        <f>IF(INDEX(Historical!$M$7:$M$1062,MATCH(B374,Historical!$B$7:$B$1062,0))=0,"n/a",((INDEX(Historical!$C$7:$C$1062,MATCH(B374,Historical!$B$7:$B$1062,0))/INDEX(Historical!$M$7:$M$1062,MATCH(B374,Historical!$B$7:$B$1062,0)))^(1/10)-1)*100)</f>
        <v>2.4466504511769127</v>
      </c>
      <c r="W374" s="106">
        <f>IF(OR(U374&lt;=0,U374="n/a",V374&lt;=0,V374="n/a"),"n/a",U374/V374)</f>
        <v>1.5074880967647843</v>
      </c>
      <c r="X374" s="107">
        <f>IF(OR(AJ374&lt;=0,AJ374="n/a",U374&lt;=0,U374="n/a"),"n/a",U374/AJ374)</f>
        <v>0.17878315230699879</v>
      </c>
      <c r="Y374" s="165"/>
      <c r="Z374" s="101">
        <f>IF(OR(AC374&lt;0.01,AC374="n/a"),"n/a",M374/AC374*100)</f>
        <v>15.736505032021958</v>
      </c>
      <c r="AA374" s="109">
        <f>IF(OR(AC374&lt;0.01,AC374="n/a"),"n/a",I374/AC374)</f>
        <v>10.576395242451968</v>
      </c>
      <c r="AB374" s="71">
        <v>12</v>
      </c>
      <c r="AC374" s="100">
        <v>10.93</v>
      </c>
      <c r="AD374" s="100">
        <v>1.4</v>
      </c>
      <c r="AE374" s="100">
        <v>0.84</v>
      </c>
      <c r="AF374" s="100">
        <v>2.9</v>
      </c>
      <c r="AG374" s="100">
        <v>30.490000000000002</v>
      </c>
      <c r="AH374" s="100">
        <v>2.8400000000000003</v>
      </c>
      <c r="AI374" s="100">
        <v>6.0600000000000005</v>
      </c>
      <c r="AJ374" s="100">
        <v>20.630000000000003</v>
      </c>
      <c r="AK374" s="100">
        <v>6.3</v>
      </c>
      <c r="AL374" s="100">
        <v>14540</v>
      </c>
      <c r="AM374" s="100">
        <v>0.85000000000000009</v>
      </c>
      <c r="AN374" s="100">
        <v>1.39</v>
      </c>
      <c r="AO374" s="110">
        <f>IF(U374="n/a","n/a",IF(AA374&lt;0,"n/a",IF(AA374="n/a","n/a",J374+U374-AA374)))</f>
        <v>-5.4002095370021808</v>
      </c>
      <c r="AP374" s="111">
        <f>IF(U374="n/a","n/a",J374+U374)</f>
        <v>5.1761857054497868</v>
      </c>
      <c r="AQ374" s="112">
        <f>IF(OR(AC374&lt;0.01,AC374="n/a",AF374="n/a"),"n/a",(I374/SQRT(22.5*AC374*(I374/AF374))-1)*100)</f>
        <v>16.755292438902526</v>
      </c>
      <c r="AR374" s="101">
        <f>INDEX(Historical!$C$7:$C$1063,MATCH(B374,Historical!$B$7:$B$1063,0))*IF(AH374="n/a",1.03,IF(AH374&lt;0,1.01,IF(AH374&gt;10,1.1,(1+AH374/100))))</f>
        <v>1.6762919999999999</v>
      </c>
      <c r="AS374" s="109">
        <f>IF($AI374="n/a",1.03*AR374,IF($AI374&lt;0,1.01*AR374,IF($AI374&gt;10,1.1*AR374,(1+$AI374/100)*AR374)))</f>
        <v>1.7778752951999999</v>
      </c>
      <c r="AT374" s="109">
        <f>IF($AK374="n/a",1.03*AS374,IF($AK374&lt;0,1.01*AS374,IF($AK374&gt;10,1.1*AS374,(1+$AK374/100)*AS374)))</f>
        <v>1.8898814387975997</v>
      </c>
      <c r="AU374" s="109">
        <f>IF($AK374="n/a",1.03*AT374,IF($AK374&lt;0,1.01*AT374,IF($AK374&gt;10,1.1*AT374,(1+$AK374/100)*AT374)))</f>
        <v>2.0089439694418485</v>
      </c>
      <c r="AV374" s="109">
        <f>IF($AK374="n/a",1.03*AU374,IF($AK374&lt;0,1.01*AU374,IF($AK374&gt;10,1.1*AU374,(1+$AK374/100)*AU374)))</f>
        <v>2.1355074395166849</v>
      </c>
      <c r="AW374" s="109">
        <f>SUM(AR374:AV374)</f>
        <v>9.4885001429561324</v>
      </c>
      <c r="AX374" s="113">
        <f>AW374/I374*100</f>
        <v>8.2080451063634374</v>
      </c>
      <c r="AY374" s="100">
        <v>0.53</v>
      </c>
      <c r="AZ374" s="100">
        <v>16.93</v>
      </c>
      <c r="BA374" s="100">
        <v>-43.82</v>
      </c>
      <c r="BB374" s="100">
        <v>1.41</v>
      </c>
      <c r="BC374" s="100">
        <v>-27.689999999999998</v>
      </c>
      <c r="BE374" s="12">
        <v>2019</v>
      </c>
      <c r="BF374" s="12">
        <f>IF(BE374&gt;2020,0,IF(BE374&gt;2008,1,IF(BE374&gt;2001,2,IF(BE374&gt;1990,3,IF(BE374&gt;1980,4,IF(BE374&gt;1973,5,IF(BE374&gt;1970,6,IF(BE374&gt;1960,7,IF(BE374&gt;1958,8,IF(BE374&gt;1953,9,10))))))))))</f>
        <v>1</v>
      </c>
      <c r="BG374" s="100">
        <v>9.89</v>
      </c>
      <c r="BH374" t="s">
        <v>121</v>
      </c>
      <c r="BI374" t="s">
        <v>122</v>
      </c>
    </row>
    <row r="375" spans="1:61" ht="12.75" customHeight="1" x14ac:dyDescent="0.2">
      <c r="A375" s="55" t="s">
        <v>364</v>
      </c>
      <c r="B375" s="55" t="s">
        <v>365</v>
      </c>
      <c r="C375" s="156" t="s">
        <v>116</v>
      </c>
      <c r="D375" s="98" t="s">
        <v>215</v>
      </c>
      <c r="E375" s="157">
        <v>31</v>
      </c>
      <c r="F375" s="2">
        <v>118</v>
      </c>
      <c r="G375" s="2" t="s">
        <v>119</v>
      </c>
      <c r="H375" s="2" t="s">
        <v>119</v>
      </c>
      <c r="I375" s="100">
        <v>261.31</v>
      </c>
      <c r="J375" s="101">
        <f>(M375/I375)*100</f>
        <v>1.2092916459377752</v>
      </c>
      <c r="K375" s="104">
        <v>0.79</v>
      </c>
      <c r="L375" s="71">
        <v>4</v>
      </c>
      <c r="M375" s="28">
        <f>K375*L375</f>
        <v>3.16</v>
      </c>
      <c r="N375" s="103" t="s">
        <v>366</v>
      </c>
      <c r="O375" s="104">
        <v>0.75</v>
      </c>
      <c r="P375" s="158">
        <v>46022</v>
      </c>
      <c r="Q375" s="158">
        <v>46037</v>
      </c>
      <c r="R375" s="28">
        <f>(K375-O375)/O375*100</f>
        <v>5.3333333333333375</v>
      </c>
      <c r="S375" s="105">
        <f>IF(INDEX(Historical!$D$7:$D1405,MATCH(B375,Historical!$B$7:$B$1062,0))=0,"n/a",(INDEX(Historical!$C$7:$C$1062,MATCH(B375,Historical!$B$7:$B$1062,0))/INDEX(Historical!$D$7:$D$1062,MATCH(B375,Historical!$B$7:$B$1062,0))-1)*100)</f>
        <v>5.6338028169014231</v>
      </c>
      <c r="T375" s="105">
        <f>IF(INDEX(Historical!$F$7:$F$1062,MATCH(B375,Historical!$B$7:$B$1062,0))=0,"n/a",((INDEX(Historical!$C$7:$C$1062,MATCH(B375,Historical!$B$7:$B$1062,0))/INDEX(Historical!$F$7:$F$1062,MATCH(B375,Historical!$B$7:$B$1062,0)))^(1/3)-1)*100)</f>
        <v>10.227784577092303</v>
      </c>
      <c r="U375" s="105">
        <f>IF(INDEX(Historical!$H$7:$H$1062,MATCH(B375,Historical!$B$7:$B$1062,0))=0,"n/a",((INDEX(Historical!$C$7:$C$1062,MATCH(B375,Historical!$B$7:$B$1062,0))/INDEX(Historical!$H$7:$H$1062,MATCH(B375,Historical!$B$7:$B$1062,0)))^(1/5)-1)*100)</f>
        <v>8.88624888199654</v>
      </c>
      <c r="V375" s="105">
        <f>IF(INDEX(Historical!$M$7:$M$1062,MATCH(B375,Historical!$B$7:$B$1062,0))=0,"n/a",((INDEX(Historical!$C$7:$C$1062,MATCH(B375,Historical!$B$7:$B$1062,0))/INDEX(Historical!$M$7:$M$1062,MATCH(B375,Historical!$B$7:$B$1062,0)))^(1/10)-1)*100)</f>
        <v>9.9679999960219803</v>
      </c>
      <c r="W375" s="106">
        <f>IF(OR(U375&lt;=0,U375="n/a",V375&lt;=0,V375="n/a"),"n/a",U375/V375)</f>
        <v>0.89147761692845662</v>
      </c>
      <c r="X375" s="107">
        <f>IF(OR(AJ375&lt;=0,AJ375="n/a",U375&lt;=0,U375="n/a"),"n/a",U375/AJ375)</f>
        <v>0.40064242028839225</v>
      </c>
      <c r="Y375" s="159"/>
      <c r="Z375" s="101">
        <f>IF(OR(AC375&lt;0.01,AC375="n/a"),"n/a",M375/AC375*100)</f>
        <v>31.6</v>
      </c>
      <c r="AA375" s="109">
        <f>IF(OR(AC375&lt;0.01,AC375="n/a"),"n/a",I375/AC375)</f>
        <v>26.131</v>
      </c>
      <c r="AB375" s="71">
        <v>12</v>
      </c>
      <c r="AC375" s="100">
        <v>10</v>
      </c>
      <c r="AD375" s="100">
        <v>2.02</v>
      </c>
      <c r="AE375" s="100">
        <v>3.2</v>
      </c>
      <c r="AF375" s="100">
        <v>9.16</v>
      </c>
      <c r="AG375" s="100">
        <v>37.74</v>
      </c>
      <c r="AH375" s="100">
        <v>12.07</v>
      </c>
      <c r="AI375" s="100">
        <v>10.38</v>
      </c>
      <c r="AJ375" s="100">
        <v>22.18</v>
      </c>
      <c r="AK375" s="100">
        <v>10.58</v>
      </c>
      <c r="AL375" s="100">
        <v>14320</v>
      </c>
      <c r="AM375" s="100">
        <v>1.63</v>
      </c>
      <c r="AN375" s="100">
        <v>0.8</v>
      </c>
      <c r="AO375" s="110">
        <f>IF(U375="n/a","n/a",IF(AA375&lt;0,"n/a",IF(AA375="n/a","n/a",J375+U375-AA375)))</f>
        <v>-16.035459472065686</v>
      </c>
      <c r="AP375" s="111">
        <f>IF(U375="n/a","n/a",J375+U375)</f>
        <v>10.095540527934315</v>
      </c>
      <c r="AQ375" s="112">
        <f>IF(OR(AC375&lt;0.01,AC375="n/a",AF375="n/a"),"n/a",(I375/SQRT(22.5*AC375*(I375/AF375))-1)*100)</f>
        <v>226.16284957739202</v>
      </c>
      <c r="AR375" s="101">
        <f>INDEX(Historical!$C$7:$C$1063,MATCH(B375,Historical!$B$7:$B$1063,0))*IF(AH375="n/a",1.03,IF(AH375&lt;0,1.01,IF(AH375&gt;10,1.1,(1+AH375/100))))</f>
        <v>3.3000000000000003</v>
      </c>
      <c r="AS375" s="109">
        <f>IF($AI375="n/a",1.03*AR375,IF($AI375&lt;0,1.01*AR375,IF($AI375&gt;10,1.1*AR375,(1+$AI375/100)*AR375)))</f>
        <v>3.6300000000000008</v>
      </c>
      <c r="AT375" s="109">
        <f>IF($AK375="n/a",1.03*AS375,IF($AK375&lt;0,1.01*AS375,IF($AK375&gt;10,1.1*AS375,(1+$AK375/100)*AS375)))</f>
        <v>3.9930000000000012</v>
      </c>
      <c r="AU375" s="109">
        <f>IF($AK375="n/a",1.03*AT375,IF($AK375&lt;0,1.01*AT375,IF($AK375&gt;10,1.1*AT375,(1+$AK375/100)*AT375)))</f>
        <v>4.3923000000000014</v>
      </c>
      <c r="AV375" s="109">
        <f>IF($AK375="n/a",1.03*AU375,IF($AK375&lt;0,1.01*AU375,IF($AK375&gt;10,1.1*AU375,(1+$AK375/100)*AU375)))</f>
        <v>4.8315300000000017</v>
      </c>
      <c r="AW375" s="109">
        <f>SUM(AR375:AV375)</f>
        <v>20.146830000000005</v>
      </c>
      <c r="AX375" s="113">
        <f>AW375/I375*100</f>
        <v>7.7099345604837177</v>
      </c>
      <c r="AY375" s="100">
        <v>1.22</v>
      </c>
      <c r="AZ375" s="100">
        <v>20.849999999999998</v>
      </c>
      <c r="BA375" s="100">
        <v>-15.709999999999999</v>
      </c>
      <c r="BB375" s="100">
        <v>0.67999999999999994</v>
      </c>
      <c r="BC375" s="100">
        <v>2.12</v>
      </c>
      <c r="BE375" s="12">
        <v>1996</v>
      </c>
      <c r="BF375" s="12">
        <f>IF(BE375&gt;2020,0,IF(BE375&gt;2008,1,IF(BE375&gt;2001,2,IF(BE375&gt;1990,3,IF(BE375&gt;1980,4,IF(BE375&gt;1973,5,IF(BE375&gt;1970,6,IF(BE375&gt;1960,7,IF(BE375&gt;1958,8,IF(BE375&gt;1953,9,10))))))))))</f>
        <v>3</v>
      </c>
      <c r="BG375" s="100">
        <v>14.680000000000001</v>
      </c>
      <c r="BH375" t="s">
        <v>121</v>
      </c>
      <c r="BI375" t="s">
        <v>122</v>
      </c>
    </row>
    <row r="376" spans="1:61" ht="12.75" customHeight="1" x14ac:dyDescent="0.2">
      <c r="A376" s="146" t="s">
        <v>5628</v>
      </c>
      <c r="B376" s="55" t="s">
        <v>5623</v>
      </c>
      <c r="C376" s="156" t="s">
        <v>335</v>
      </c>
      <c r="D376" s="98" t="s">
        <v>5615</v>
      </c>
      <c r="E376" s="157">
        <v>8</v>
      </c>
      <c r="F376" s="2">
        <v>581</v>
      </c>
      <c r="G376" s="2"/>
      <c r="H376" s="2"/>
      <c r="I376" s="100">
        <v>24.52</v>
      </c>
      <c r="J376" s="101">
        <f>(M376/I376)*100</f>
        <v>2.6101141924959217</v>
      </c>
      <c r="K376" s="104">
        <v>0.16</v>
      </c>
      <c r="L376" s="71">
        <v>4</v>
      </c>
      <c r="M376" s="28">
        <f>K376*L376</f>
        <v>0.64</v>
      </c>
      <c r="N376" s="103" t="s">
        <v>326</v>
      </c>
      <c r="O376" s="104">
        <v>0.14000000000000001</v>
      </c>
      <c r="P376" s="158">
        <v>46225</v>
      </c>
      <c r="Q376" s="158">
        <v>46239</v>
      </c>
      <c r="R376" s="28">
        <f>(K376-O376)/O376*100</f>
        <v>14.285714285714276</v>
      </c>
      <c r="S376" s="105">
        <f>IF(INDEX(Historical!$D$7:$D1731,MATCH(B376,Historical!$B$7:$B$1062,0))=0,"n/a",(INDEX(Historical!$C$7:$C$1062,MATCH(B376,Historical!$B$7:$B$1062,0))/INDEX(Historical!$D$7:$D$1062,MATCH(B376,Historical!$B$7:$B$1062,0))-1)*100)</f>
        <v>8.0000000000000071</v>
      </c>
      <c r="T376" s="105">
        <f>IF(INDEX(Historical!$F$7:$F$1062,MATCH(B376,Historical!$B$7:$B$1062,0))=0,"n/a",((INDEX(Historical!$C$7:$C$1062,MATCH(B376,Historical!$B$7:$B$1062,0))/INDEX(Historical!$F$7:$F$1062,MATCH(B376,Historical!$B$7:$B$1062,0)))^(1/3)-1)*100)</f>
        <v>7.0648783255412351</v>
      </c>
      <c r="U376" s="105">
        <f>IF(INDEX(Historical!$H$7:$H$1062,MATCH(B376,Historical!$B$7:$B$1062,0))=0,"n/a",((INDEX(Historical!$C$7:$C$1062,MATCH(B376,Historical!$B$7:$B$1062,0))/INDEX(Historical!$H$7:$H$1062,MATCH(B376,Historical!$B$7:$B$1062,0)))^(1/5)-1)*100)</f>
        <v>27.542450062579093</v>
      </c>
      <c r="V376" s="105" t="str">
        <f>IF(INDEX(Historical!$M$7:$M$1062,MATCH(B376,Historical!$B$7:$B$1062,0))=0,"n/a",((INDEX(Historical!$C$7:$C$1062,MATCH(B376,Historical!$B$7:$B$1062,0))/INDEX(Historical!$M$7:$M$1062,MATCH(B376,Historical!$B$7:$B$1062,0)))^(1/10)-1)*100)</f>
        <v>n/a</v>
      </c>
      <c r="W376" s="106" t="str">
        <f>IF(OR(U376&lt;=0,U376="n/a",V376&lt;=0,V376="n/a"),"n/a",U376/V376)</f>
        <v>n/a</v>
      </c>
      <c r="X376" s="107" t="str">
        <f>IF(OR(AJ376&lt;=0,AJ376="n/a",U376&lt;=0,U376="n/a"),"n/a",U376/AJ376)</f>
        <v>n/a</v>
      </c>
      <c r="Y376" s="159"/>
      <c r="Z376" s="101">
        <f>IF(OR(AC376&lt;0.01,AC376="n/a"),"n/a",M376/AC376*100)</f>
        <v>52.459016393442624</v>
      </c>
      <c r="AA376" s="109">
        <f>IF(OR(AC376&lt;0.01,AC376="n/a"),"n/a",I376/AC376)</f>
        <v>20.098360655737704</v>
      </c>
      <c r="AB376" s="71">
        <v>11</v>
      </c>
      <c r="AC376" s="100">
        <v>1.22</v>
      </c>
      <c r="AD376" s="100">
        <v>1.07</v>
      </c>
      <c r="AE376" s="100">
        <v>1.43</v>
      </c>
      <c r="AF376" s="100">
        <v>4.1500000000000004</v>
      </c>
      <c r="AG376" s="100">
        <v>25.4</v>
      </c>
      <c r="AH376" s="100">
        <v>14.97</v>
      </c>
      <c r="AI376" s="100">
        <v>10.96</v>
      </c>
      <c r="AJ376" s="100" t="s">
        <v>142</v>
      </c>
      <c r="AK376" s="100">
        <v>13.370000000000001</v>
      </c>
      <c r="AL376" s="100">
        <v>9440</v>
      </c>
      <c r="AM376" s="100">
        <v>74.570000000000007</v>
      </c>
      <c r="AN376" s="100">
        <v>1.01</v>
      </c>
      <c r="AO376" s="110">
        <f>IF(U376="n/a","n/a",IF(AA376&lt;0,"n/a",IF(AA376="n/a","n/a",J376+U376-AA376)))</f>
        <v>10.05420359933731</v>
      </c>
      <c r="AP376" s="111">
        <f>IF(U376="n/a","n/a",J376+U376)</f>
        <v>30.152564255075013</v>
      </c>
      <c r="AQ376" s="112">
        <f>IF(OR(AC376&lt;0.01,AC376="n/a",AF376="n/a"),"n/a",(I376/SQRT(22.5*AC376*(I376/AF376))-1)*100)</f>
        <v>92.536515118343772</v>
      </c>
      <c r="AR376" s="101">
        <f>INDEX(Historical!$C$7:$C$1063,MATCH(B376,Historical!$B$7:$B$1063,0))*IF(AH376="n/a",1.03,IF(AH376&lt;0,1.01,IF(AH376&gt;10,1.1,(1+AH376/100))))</f>
        <v>0.59400000000000008</v>
      </c>
      <c r="AS376" s="109">
        <f>IF($AI376="n/a",1.03*AR376,IF($AI376&lt;0,1.01*AR376,IF($AI376&gt;10,1.1*AR376,(1+$AI376/100)*AR376)))</f>
        <v>0.65340000000000009</v>
      </c>
      <c r="AT376" s="109">
        <f>IF($AK376="n/a",1.03*AS376,IF($AK376&lt;0,1.01*AS376,IF($AK376&gt;10,1.1*AS376,(1+$AK376/100)*AS376)))</f>
        <v>0.71874000000000016</v>
      </c>
      <c r="AU376" s="109">
        <f>IF($AK376="n/a",1.03*AT376,IF($AK376&lt;0,1.01*AT376,IF($AK376&gt;10,1.1*AT376,(1+$AK376/100)*AT376)))</f>
        <v>0.79061400000000026</v>
      </c>
      <c r="AV376" s="109">
        <f>IF($AK376="n/a",1.03*AU376,IF($AK376&lt;0,1.01*AU376,IF($AK376&gt;10,1.1*AU376,(1+$AK376/100)*AU376)))</f>
        <v>0.86967540000000032</v>
      </c>
      <c r="AW376" s="109">
        <f>SUM(AR376:AV376)</f>
        <v>3.626429400000001</v>
      </c>
      <c r="AX376" s="113">
        <f>AW376/I376*100</f>
        <v>14.789679445350739</v>
      </c>
      <c r="AY376" s="100">
        <v>1.32</v>
      </c>
      <c r="AZ376" s="100">
        <v>38.369999999999997</v>
      </c>
      <c r="BA376" s="100">
        <v>-4.5900000000000007</v>
      </c>
      <c r="BB376" s="100">
        <v>2.86</v>
      </c>
      <c r="BC376" s="100">
        <v>12.7</v>
      </c>
      <c r="BE376" s="12">
        <v>2019</v>
      </c>
      <c r="BF376" s="12">
        <f>IF(BE376&gt;2020,0,IF(BE376&gt;2008,1,IF(BE376&gt;2001,2,IF(BE376&gt;1990,3,IF(BE376&gt;1980,4,IF(BE376&gt;1973,5,IF(BE376&gt;1970,6,IF(BE376&gt;1960,7,IF(BE376&gt;1958,8,IF(BE376&gt;1953,9,10))))))))))</f>
        <v>1</v>
      </c>
      <c r="BG376" s="100">
        <v>8.42</v>
      </c>
      <c r="BH376" s="55" t="s">
        <v>121</v>
      </c>
      <c r="BI376" s="55" t="s">
        <v>122</v>
      </c>
    </row>
    <row r="377" spans="1:61" ht="12.75" customHeight="1" x14ac:dyDescent="0.2">
      <c r="A377" s="55" t="s">
        <v>989</v>
      </c>
      <c r="B377" s="55" t="s">
        <v>990</v>
      </c>
      <c r="C377" s="156" t="s">
        <v>198</v>
      </c>
      <c r="D377" s="98" t="s">
        <v>199</v>
      </c>
      <c r="E377" s="157">
        <v>17</v>
      </c>
      <c r="F377" s="2">
        <v>258</v>
      </c>
      <c r="G377" s="2" t="s">
        <v>146</v>
      </c>
      <c r="H377" s="2" t="s">
        <v>146</v>
      </c>
      <c r="I377" s="100">
        <v>442.13</v>
      </c>
      <c r="J377" s="101">
        <f>(M377/I377)*100</f>
        <v>0.7237690272091919</v>
      </c>
      <c r="K377" s="104">
        <v>0.8</v>
      </c>
      <c r="L377" s="71">
        <v>4</v>
      </c>
      <c r="M377" s="28">
        <f>K377*L377</f>
        <v>3.2</v>
      </c>
      <c r="N377" s="103" t="s">
        <v>470</v>
      </c>
      <c r="O377" s="104">
        <v>0.75</v>
      </c>
      <c r="P377" s="158">
        <v>46254</v>
      </c>
      <c r="Q377" s="158">
        <v>46268</v>
      </c>
      <c r="R377" s="28">
        <f>(K377-O377)/O377*100</f>
        <v>6.6666666666666723</v>
      </c>
      <c r="S377" s="105">
        <f>IF(INDEX(Historical!$D$7:$D1406,MATCH(B377,Historical!$B$7:$B$1062,0))=0,"n/a",(INDEX(Historical!$C$7:$C$1062,MATCH(B377,Historical!$B$7:$B$1062,0))/INDEX(Historical!$D$7:$D$1062,MATCH(B377,Historical!$B$7:$B$1062,0))-1)*100)</f>
        <v>7.4074074074073959</v>
      </c>
      <c r="T377" s="105">
        <f>IF(INDEX(Historical!$F$7:$F$1062,MATCH(B377,Historical!$B$7:$B$1062,0))=0,"n/a",((INDEX(Historical!$C$7:$C$1062,MATCH(B377,Historical!$B$7:$B$1062,0))/INDEX(Historical!$F$7:$F$1062,MATCH(B377,Historical!$B$7:$B$1062,0)))^(1/3)-1)*100)</f>
        <v>8.6667102628986026</v>
      </c>
      <c r="U377" s="105">
        <f>IF(INDEX(Historical!$H$7:$H$1062,MATCH(B377,Historical!$B$7:$B$1062,0))=0,"n/a",((INDEX(Historical!$C$7:$C$1062,MATCH(B377,Historical!$B$7:$B$1062,0))/INDEX(Historical!$H$7:$H$1062,MATCH(B377,Historical!$B$7:$B$1062,0)))^(1/5)-1)*100)</f>
        <v>8.5973815420854685</v>
      </c>
      <c r="V377" s="105">
        <f>IF(INDEX(Historical!$M$7:$M$1062,MATCH(B377,Historical!$B$7:$B$1062,0))=0,"n/a",((INDEX(Historical!$C$7:$C$1062,MATCH(B377,Historical!$B$7:$B$1062,0))/INDEX(Historical!$M$7:$M$1062,MATCH(B377,Historical!$B$7:$B$1062,0)))^(1/10)-1)*100)</f>
        <v>10.381787901413752</v>
      </c>
      <c r="W377" s="106">
        <f>IF(OR(U377&lt;=0,U377="n/a",V377&lt;=0,V377="n/a"),"n/a",U377/V377)</f>
        <v>0.82812147808516778</v>
      </c>
      <c r="X377" s="107" t="str">
        <f>IF(OR(AJ377&lt;=0,AJ377="n/a",U377&lt;=0,U377="n/a"),"n/a",U377/AJ377)</f>
        <v>n/a</v>
      </c>
      <c r="Y377" s="162"/>
      <c r="Z377" s="101" t="str">
        <f>IF(OR(AC377&lt;0.01,AC377="n/a"),"n/a",M377/AC377*100)</f>
        <v>n/a</v>
      </c>
      <c r="AA377" s="109" t="str">
        <f>IF(OR(AC377&lt;0.01,AC377="n/a"),"n/a",I377/AC377)</f>
        <v>n/a</v>
      </c>
      <c r="AB377" s="71">
        <v>12</v>
      </c>
      <c r="AC377" s="100">
        <v>-0.51</v>
      </c>
      <c r="AD377" s="100">
        <v>0.82</v>
      </c>
      <c r="AE377" s="100">
        <v>4.3</v>
      </c>
      <c r="AF377" s="100">
        <v>4.29</v>
      </c>
      <c r="AG377" s="100">
        <v>-0.31</v>
      </c>
      <c r="AH377" s="100">
        <v>55.34</v>
      </c>
      <c r="AI377" s="100">
        <v>16.21</v>
      </c>
      <c r="AJ377" s="100" t="s">
        <v>142</v>
      </c>
      <c r="AK377" s="100">
        <v>27.889999999999997</v>
      </c>
      <c r="AL377" s="100">
        <v>11230</v>
      </c>
      <c r="AM377" s="100">
        <v>1.4000000000000001</v>
      </c>
      <c r="AN377" s="100">
        <v>0.27</v>
      </c>
      <c r="AO377" s="110" t="str">
        <f>IF(U377="n/a","n/a",IF(AA377&lt;0,"n/a",IF(AA377="n/a","n/a",J377+U377-AA377)))</f>
        <v>n/a</v>
      </c>
      <c r="AP377" s="111">
        <f>IF(U377="n/a","n/a",J377+U377)</f>
        <v>9.3211505692946606</v>
      </c>
      <c r="AQ377" s="112" t="str">
        <f>IF(OR(AC377&lt;0.01,AC377="n/a",AF377="n/a"),"n/a",(I377/SQRT(22.5*AC377*(I377/AF377))-1)*100)</f>
        <v>n/a</v>
      </c>
      <c r="AR377" s="101">
        <f>INDEX(Historical!$C$7:$C$1063,MATCH(B377,Historical!$B$7:$B$1063,0))*IF(AH377="n/a",1.03,IF(AH377&lt;0,1.01,IF(AH377&gt;10,1.1,(1+AH377/100))))</f>
        <v>3.19</v>
      </c>
      <c r="AS377" s="109">
        <f>IF($AI377="n/a",1.03*AR377,IF($AI377&lt;0,1.01*AR377,IF($AI377&gt;10,1.1*AR377,(1+$AI377/100)*AR377)))</f>
        <v>3.5090000000000003</v>
      </c>
      <c r="AT377" s="109">
        <f>IF($AK377="n/a",1.03*AS377,IF($AK377&lt;0,1.01*AS377,IF($AK377&gt;10,1.1*AS377,(1+$AK377/100)*AS377)))</f>
        <v>3.8599000000000006</v>
      </c>
      <c r="AU377" s="109">
        <f>IF($AK377="n/a",1.03*AT377,IF($AK377&lt;0,1.01*AT377,IF($AK377&gt;10,1.1*AT377,(1+$AK377/100)*AT377)))</f>
        <v>4.2458900000000011</v>
      </c>
      <c r="AV377" s="109">
        <f>IF($AK377="n/a",1.03*AU377,IF($AK377&lt;0,1.01*AU377,IF($AK377&gt;10,1.1*AU377,(1+$AK377/100)*AU377)))</f>
        <v>4.6704790000000012</v>
      </c>
      <c r="AW377" s="109">
        <f>SUM(AR377:AV377)</f>
        <v>19.475269000000004</v>
      </c>
      <c r="AX377" s="113">
        <f>AW377/I377*100</f>
        <v>4.4048739058647914</v>
      </c>
      <c r="AY377" s="100">
        <v>1.49</v>
      </c>
      <c r="AZ377" s="100">
        <v>89.46</v>
      </c>
      <c r="BA377" s="100">
        <v>-11.67</v>
      </c>
      <c r="BB377" s="100">
        <v>-0.18</v>
      </c>
      <c r="BC377" s="100">
        <v>26.83</v>
      </c>
      <c r="BE377" s="12">
        <v>2010</v>
      </c>
      <c r="BF377" s="12">
        <f>IF(BE377&gt;2020,0,IF(BE377&gt;2008,1,IF(BE377&gt;2001,2,IF(BE377&gt;1990,3,IF(BE377&gt;1980,4,IF(BE377&gt;1973,5,IF(BE377&gt;1970,6,IF(BE377&gt;1960,7,IF(BE377&gt;1958,8,IF(BE377&gt;1953,9,10))))))))))</f>
        <v>1</v>
      </c>
      <c r="BG377" s="100">
        <v>-0.2</v>
      </c>
      <c r="BH377" t="s">
        <v>121</v>
      </c>
      <c r="BI377" t="s">
        <v>122</v>
      </c>
    </row>
    <row r="378" spans="1:61" ht="12.75" customHeight="1" x14ac:dyDescent="0.2">
      <c r="A378" s="123" t="s">
        <v>991</v>
      </c>
      <c r="B378" s="55" t="s">
        <v>992</v>
      </c>
      <c r="C378" s="156" t="s">
        <v>116</v>
      </c>
      <c r="D378" s="98" t="s">
        <v>329</v>
      </c>
      <c r="E378" s="157">
        <v>25</v>
      </c>
      <c r="F378" s="2">
        <v>146</v>
      </c>
      <c r="G378" s="2" t="s">
        <v>119</v>
      </c>
      <c r="H378" s="2" t="s">
        <v>119</v>
      </c>
      <c r="I378" s="100">
        <v>277.06</v>
      </c>
      <c r="J378" s="101">
        <f>(M378/I378)*100</f>
        <v>1.8046632498375803</v>
      </c>
      <c r="K378" s="104">
        <v>1.25</v>
      </c>
      <c r="L378" s="71">
        <v>4</v>
      </c>
      <c r="M378" s="28">
        <f>K378*L378</f>
        <v>5</v>
      </c>
      <c r="N378" s="103" t="s">
        <v>667</v>
      </c>
      <c r="O378" s="104">
        <v>1.2</v>
      </c>
      <c r="P378" s="158">
        <v>46087</v>
      </c>
      <c r="Q378" s="158">
        <v>46101</v>
      </c>
      <c r="R378" s="28">
        <f>(K378-O378)/O378*100</f>
        <v>4.1666666666666705</v>
      </c>
      <c r="S378" s="105">
        <f>IF(INDEX(Historical!$D$7:$D1407,MATCH(B378,Historical!$B$7:$B$1062,0))=0,"n/a",(INDEX(Historical!$C$7:$C$1062,MATCH(B378,Historical!$B$7:$B$1062,0))/INDEX(Historical!$D$7:$D$1062,MATCH(B378,Historical!$B$7:$B$1062,0))-1)*100)</f>
        <v>3.4482758620689724</v>
      </c>
      <c r="T378" s="105">
        <f>IF(INDEX(Historical!$F$7:$F$1062,MATCH(B378,Historical!$B$7:$B$1062,0))=0,"n/a",((INDEX(Historical!$C$7:$C$1062,MATCH(B378,Historical!$B$7:$B$1062,0))/INDEX(Historical!$F$7:$F$1062,MATCH(B378,Historical!$B$7:$B$1062,0)))^(1/3)-1)*100)</f>
        <v>2.3264108093813185</v>
      </c>
      <c r="U378" s="105">
        <f>IF(INDEX(Historical!$H$7:$H$1062,MATCH(B378,Historical!$B$7:$B$1062,0))=0,"n/a",((INDEX(Historical!$C$7:$C$1062,MATCH(B378,Historical!$B$7:$B$1062,0))/INDEX(Historical!$H$7:$H$1062,MATCH(B378,Historical!$B$7:$B$1062,0)))^(1/5)-1)*100)</f>
        <v>7.1402027941007029</v>
      </c>
      <c r="V378" s="105">
        <f>IF(INDEX(Historical!$M$7:$M$1062,MATCH(B378,Historical!$B$7:$B$1062,0))=0,"n/a",((INDEX(Historical!$C$7:$C$1062,MATCH(B378,Historical!$B$7:$B$1062,0))/INDEX(Historical!$M$7:$M$1062,MATCH(B378,Historical!$B$7:$B$1062,0)))^(1/10)-1)*100)</f>
        <v>9.482309647228826</v>
      </c>
      <c r="W378" s="106">
        <f>IF(OR(U378&lt;=0,U378="n/a",V378&lt;=0,V378="n/a"),"n/a",U378/V378)</f>
        <v>0.7530024919812025</v>
      </c>
      <c r="X378" s="107">
        <f>IF(OR(AJ378&lt;=0,AJ378="n/a",U378&lt;=0,U378="n/a"),"n/a",U378/AJ378)</f>
        <v>0.682619769990507</v>
      </c>
      <c r="Y378" s="123"/>
      <c r="Z378" s="101">
        <f>IF(OR(AC378&lt;0.01,AC378="n/a"),"n/a",M378/AC378*100)</f>
        <v>50.505050505050505</v>
      </c>
      <c r="AA378" s="109">
        <f>IF(OR(AC378&lt;0.01,AC378="n/a"),"n/a",I378/AC378)</f>
        <v>27.985858585858583</v>
      </c>
      <c r="AB378" s="71">
        <v>6</v>
      </c>
      <c r="AC378" s="100">
        <v>9.9</v>
      </c>
      <c r="AD378" s="100">
        <v>1.5</v>
      </c>
      <c r="AE378" s="100">
        <v>2.25</v>
      </c>
      <c r="AF378" s="100">
        <v>2.59</v>
      </c>
      <c r="AG378" s="100">
        <v>9.5699999999999985</v>
      </c>
      <c r="AH378" s="100">
        <v>9.9699999999999989</v>
      </c>
      <c r="AI378" s="100">
        <v>15.55</v>
      </c>
      <c r="AJ378" s="100">
        <v>10.459999999999999</v>
      </c>
      <c r="AK378" s="100">
        <v>13.51</v>
      </c>
      <c r="AL378" s="100">
        <v>51610</v>
      </c>
      <c r="AM378" s="100">
        <v>0.44</v>
      </c>
      <c r="AN378" s="100">
        <v>0.6</v>
      </c>
      <c r="AO378" s="110">
        <f>IF(U378="n/a","n/a",IF(AA378&lt;0,"n/a",IF(AA378="n/a","n/a",J378+U378-AA378)))</f>
        <v>-19.0409925419203</v>
      </c>
      <c r="AP378" s="111">
        <f>IF(U378="n/a","n/a",J378+U378)</f>
        <v>8.9448660439382834</v>
      </c>
      <c r="AQ378" s="112">
        <f>IF(OR(AC378&lt;0.01,AC378="n/a",AF378="n/a"),"n/a",(I378/SQRT(22.5*AC378*(I378/AF378))-1)*100)</f>
        <v>79.484909594556427</v>
      </c>
      <c r="AR378" s="101">
        <f>INDEX(Historical!$C$7:$C$1063,MATCH(B378,Historical!$B$7:$B$1063,0))*IF(AH378="n/a",1.03,IF(AH378&lt;0,1.01,IF(AH378&gt;10,1.1,(1+AH378/100))))</f>
        <v>5.2785599999999997</v>
      </c>
      <c r="AS378" s="109">
        <f>IF($AI378="n/a",1.03*AR378,IF($AI378&lt;0,1.01*AR378,IF($AI378&gt;10,1.1*AR378,(1+$AI378/100)*AR378)))</f>
        <v>5.8064160000000005</v>
      </c>
      <c r="AT378" s="109">
        <f>IF($AK378="n/a",1.03*AS378,IF($AK378&lt;0,1.01*AS378,IF($AK378&gt;10,1.1*AS378,(1+$AK378/100)*AS378)))</f>
        <v>6.3870576000000012</v>
      </c>
      <c r="AU378" s="109">
        <f>IF($AK378="n/a",1.03*AT378,IF($AK378&lt;0,1.01*AT378,IF($AK378&gt;10,1.1*AT378,(1+$AK378/100)*AT378)))</f>
        <v>7.0257633600000018</v>
      </c>
      <c r="AV378" s="109">
        <f>IF($AK378="n/a",1.03*AU378,IF($AK378&lt;0,1.01*AU378,IF($AK378&gt;10,1.1*AU378,(1+$AK378/100)*AU378)))</f>
        <v>7.7283396960000026</v>
      </c>
      <c r="AW378" s="109">
        <f>SUM(AR378:AV378)</f>
        <v>32.226136656000008</v>
      </c>
      <c r="AX378" s="113">
        <f>AW378/I378*100</f>
        <v>11.631464901465389</v>
      </c>
      <c r="AY378" s="100">
        <v>0.52</v>
      </c>
      <c r="AZ378" s="100">
        <v>5.47</v>
      </c>
      <c r="BA378" s="100">
        <v>-26.939999999999998</v>
      </c>
      <c r="BB378" s="100">
        <v>-7.01</v>
      </c>
      <c r="BC378" s="100">
        <v>-12.36</v>
      </c>
      <c r="BE378" s="12">
        <v>2002</v>
      </c>
      <c r="BF378" s="12">
        <f>IF(BE378&gt;2020,0,IF(BE378&gt;2008,1,IF(BE378&gt;2001,2,IF(BE378&gt;1990,3,IF(BE378&gt;1980,4,IF(BE378&gt;1973,5,IF(BE378&gt;1970,6,IF(BE378&gt;1960,7,IF(BE378&gt;1958,8,IF(BE378&gt;1953,9,10))))))))))</f>
        <v>2</v>
      </c>
      <c r="BG378" s="100">
        <v>4.45</v>
      </c>
      <c r="BH378" t="s">
        <v>121</v>
      </c>
      <c r="BI378" t="s">
        <v>122</v>
      </c>
    </row>
    <row r="379" spans="1:61" x14ac:dyDescent="0.2">
      <c r="A379" s="55" t="s">
        <v>993</v>
      </c>
      <c r="B379" s="55" t="s">
        <v>994</v>
      </c>
      <c r="C379" s="156" t="s">
        <v>116</v>
      </c>
      <c r="D379" s="98" t="s">
        <v>150</v>
      </c>
      <c r="E379" s="157">
        <v>17</v>
      </c>
      <c r="F379" s="2">
        <v>255</v>
      </c>
      <c r="G379" s="2" t="s">
        <v>146</v>
      </c>
      <c r="H379" s="2" t="s">
        <v>146</v>
      </c>
      <c r="I379" s="100">
        <v>415.88</v>
      </c>
      <c r="J379" s="101">
        <f>(M379/I379)*100</f>
        <v>1.3080696354717707</v>
      </c>
      <c r="K379" s="104">
        <v>1.36</v>
      </c>
      <c r="L379" s="71">
        <v>4</v>
      </c>
      <c r="M379" s="28">
        <f>K379*L379</f>
        <v>5.44</v>
      </c>
      <c r="N379" s="103" t="s">
        <v>742</v>
      </c>
      <c r="O379" s="104">
        <v>1.3</v>
      </c>
      <c r="P379" s="158">
        <v>46203</v>
      </c>
      <c r="Q379" s="158">
        <v>46218</v>
      </c>
      <c r="R379" s="28">
        <f>(K379-O379)/O379*100</f>
        <v>4.6153846153846194</v>
      </c>
      <c r="S379" s="105">
        <f>IF(INDEX(Historical!$D$7:$D1408,MATCH(B379,Historical!$B$7:$B$1062,0))=0,"n/a",(INDEX(Historical!$C$7:$C$1062,MATCH(B379,Historical!$B$7:$B$1062,0))/INDEX(Historical!$D$7:$D$1062,MATCH(B379,Historical!$B$7:$B$1062,0))-1)*100)</f>
        <v>8.8888888888889017</v>
      </c>
      <c r="T379" s="105">
        <f>IF(INDEX(Historical!$F$7:$F$1062,MATCH(B379,Historical!$B$7:$B$1062,0))=0,"n/a",((INDEX(Historical!$C$7:$C$1062,MATCH(B379,Historical!$B$7:$B$1062,0))/INDEX(Historical!$F$7:$F$1062,MATCH(B379,Historical!$B$7:$B$1062,0)))^(1/3)-1)*100)</f>
        <v>7.3578069490582765</v>
      </c>
      <c r="U379" s="105">
        <f>IF(INDEX(Historical!$H$7:$H$1062,MATCH(B379,Historical!$B$7:$B$1062,0))=0,"n/a",((INDEX(Historical!$C$7:$C$1062,MATCH(B379,Historical!$B$7:$B$1062,0))/INDEX(Historical!$H$7:$H$1062,MATCH(B379,Historical!$B$7:$B$1062,0)))^(1/5)-1)*100)</f>
        <v>9.7309332149995384</v>
      </c>
      <c r="V379" s="105">
        <f>IF(INDEX(Historical!$M$7:$M$1062,MATCH(B379,Historical!$B$7:$B$1062,0))=0,"n/a",((INDEX(Historical!$C$7:$C$1062,MATCH(B379,Historical!$B$7:$B$1062,0))/INDEX(Historical!$M$7:$M$1062,MATCH(B379,Historical!$B$7:$B$1062,0)))^(1/10)-1)*100)</f>
        <v>14.015058621261488</v>
      </c>
      <c r="W379" s="106">
        <f>IF(OR(U379&lt;=0,U379="n/a",V379&lt;=0,V379="n/a"),"n/a",U379/V379)</f>
        <v>0.69431983682446152</v>
      </c>
      <c r="X379" s="107">
        <f>IF(OR(AJ379&lt;=0,AJ379="n/a",U379&lt;=0,U379="n/a"),"n/a",U379/AJ379)</f>
        <v>0.49195820096054288</v>
      </c>
      <c r="Y379" s="162"/>
      <c r="Z379" s="101">
        <f>IF(OR(AC379&lt;0.01,AC379="n/a"),"n/a",M379/AC379*100)</f>
        <v>24.593128390596746</v>
      </c>
      <c r="AA379" s="109">
        <f>IF(OR(AC379&lt;0.01,AC379="n/a"),"n/a",I379/AC379)</f>
        <v>18.801084990958408</v>
      </c>
      <c r="AB379" s="71">
        <v>12</v>
      </c>
      <c r="AC379" s="100">
        <v>22.12</v>
      </c>
      <c r="AD379" s="100">
        <v>2.17</v>
      </c>
      <c r="AE379" s="100">
        <v>2.71</v>
      </c>
      <c r="AF379" s="100">
        <v>11.08</v>
      </c>
      <c r="AG379" s="100">
        <v>70.48</v>
      </c>
      <c r="AH379" s="100">
        <v>2.29</v>
      </c>
      <c r="AI379" s="100">
        <v>10.639999999999999</v>
      </c>
      <c r="AJ379" s="100">
        <v>19.78</v>
      </c>
      <c r="AK379" s="100">
        <v>7.32</v>
      </c>
      <c r="AL379" s="100">
        <v>14370</v>
      </c>
      <c r="AM379" s="100">
        <v>9.39</v>
      </c>
      <c r="AN379" s="100">
        <v>1.56</v>
      </c>
      <c r="AO379" s="110">
        <f>IF(U379="n/a","n/a",IF(AA379&lt;0,"n/a",IF(AA379="n/a","n/a",J379+U379-AA379)))</f>
        <v>-7.7620821404870988</v>
      </c>
      <c r="AP379" s="111">
        <f>IF(U379="n/a","n/a",J379+U379)</f>
        <v>11.039002850471309</v>
      </c>
      <c r="AQ379" s="112">
        <f>IF(OR(AC379&lt;0.01,AC379="n/a",AF379="n/a"),"n/a",(I379/SQRT(22.5*AC379*(I379/AF379))-1)*100)</f>
        <v>204.27766683286657</v>
      </c>
      <c r="AR379" s="101">
        <f>INDEX(Historical!$C$7:$C$1063,MATCH(B379,Historical!$B$7:$B$1063,0))*IF(AH379="n/a",1.03,IF(AH379&lt;0,1.01,IF(AH379&gt;10,1.1,(1+AH379/100))))</f>
        <v>5.0122099999999996</v>
      </c>
      <c r="AS379" s="109">
        <f>IF($AI379="n/a",1.03*AR379,IF($AI379&lt;0,1.01*AR379,IF($AI379&gt;10,1.1*AR379,(1+$AI379/100)*AR379)))</f>
        <v>5.5134309999999997</v>
      </c>
      <c r="AT379" s="109">
        <f>IF($AK379="n/a",1.03*AS379,IF($AK379&lt;0,1.01*AS379,IF($AK379&gt;10,1.1*AS379,(1+$AK379/100)*AS379)))</f>
        <v>5.917014149199999</v>
      </c>
      <c r="AU379" s="109">
        <f>IF($AK379="n/a",1.03*AT379,IF($AK379&lt;0,1.01*AT379,IF($AK379&gt;10,1.1*AT379,(1+$AK379/100)*AT379)))</f>
        <v>6.3501395849214388</v>
      </c>
      <c r="AV379" s="109">
        <f>IF($AK379="n/a",1.03*AU379,IF($AK379&lt;0,1.01*AU379,IF($AK379&gt;10,1.1*AU379,(1+$AK379/100)*AU379)))</f>
        <v>6.8149698025376875</v>
      </c>
      <c r="AW379" s="109">
        <f>SUM(AR379:AV379)</f>
        <v>29.607764536659126</v>
      </c>
      <c r="AX379" s="113">
        <f>AW379/I379*100</f>
        <v>7.1193047361400223</v>
      </c>
      <c r="AY379" s="100">
        <v>1.21</v>
      </c>
      <c r="AZ379" s="100">
        <v>1.0900000000000001</v>
      </c>
      <c r="BA379" s="100">
        <v>-33.129999999999995</v>
      </c>
      <c r="BB379" s="100">
        <v>-20.849999999999998</v>
      </c>
      <c r="BC379" s="100">
        <v>-18.34</v>
      </c>
      <c r="BE379" s="12">
        <v>2010</v>
      </c>
      <c r="BF379" s="12">
        <f>IF(BE379&gt;2020,0,IF(BE379&gt;2008,1,IF(BE379&gt;2001,2,IF(BE379&gt;1990,3,IF(BE379&gt;1980,4,IF(BE379&gt;1973,5,IF(BE379&gt;1970,6,IF(BE379&gt;1960,7,IF(BE379&gt;1958,8,IF(BE379&gt;1953,9,10))))))))))</f>
        <v>1</v>
      </c>
      <c r="BG379" s="100">
        <v>18.899999999999999</v>
      </c>
      <c r="BH379" t="s">
        <v>121</v>
      </c>
      <c r="BI379" t="s">
        <v>122</v>
      </c>
    </row>
    <row r="380" spans="1:61" ht="12.75" customHeight="1" x14ac:dyDescent="0.2">
      <c r="A380" s="55" t="s">
        <v>367</v>
      </c>
      <c r="B380" s="55" t="s">
        <v>368</v>
      </c>
      <c r="C380" s="156" t="s">
        <v>139</v>
      </c>
      <c r="D380" s="98" t="s">
        <v>140</v>
      </c>
      <c r="E380" s="157">
        <v>33</v>
      </c>
      <c r="F380" s="2">
        <v>100</v>
      </c>
      <c r="G380" s="2" t="s">
        <v>119</v>
      </c>
      <c r="H380" s="2" t="s">
        <v>119</v>
      </c>
      <c r="I380" s="100">
        <v>478.65</v>
      </c>
      <c r="J380" s="101">
        <f>(M380/I380)*100</f>
        <v>1.337093909955082</v>
      </c>
      <c r="K380" s="104">
        <v>1.6</v>
      </c>
      <c r="L380" s="71">
        <v>4</v>
      </c>
      <c r="M380" s="28">
        <f>K380*L380</f>
        <v>6.4</v>
      </c>
      <c r="N380" s="103" t="s">
        <v>158</v>
      </c>
      <c r="O380" s="104">
        <v>1.5</v>
      </c>
      <c r="P380" s="158">
        <v>46092</v>
      </c>
      <c r="Q380" s="158">
        <v>46107</v>
      </c>
      <c r="R380" s="28">
        <f>(K380-O380)/O380*100</f>
        <v>6.6666666666666723</v>
      </c>
      <c r="S380" s="105">
        <f>IF(INDEX(Historical!$D$7:$D1409,MATCH(B380,Historical!$B$7:$B$1062,0))=0,"n/a",(INDEX(Historical!$C$7:$C$1062,MATCH(B380,Historical!$B$7:$B$1062,0))/INDEX(Historical!$D$7:$D$1062,MATCH(B380,Historical!$B$7:$B$1062,0))-1)*100)</f>
        <v>7.9136690647482189</v>
      </c>
      <c r="T380" s="105">
        <f>IF(INDEX(Historical!$F$7:$F$1062,MATCH(B380,Historical!$B$7:$B$1062,0))=0,"n/a",((INDEX(Historical!$C$7:$C$1062,MATCH(B380,Historical!$B$7:$B$1062,0))/INDEX(Historical!$F$7:$F$1062,MATCH(B380,Historical!$B$7:$B$1062,0)))^(1/3)-1)*100)</f>
        <v>8.6346740846674042</v>
      </c>
      <c r="U380" s="105">
        <f>IF(INDEX(Historical!$H$7:$H$1062,MATCH(B380,Historical!$B$7:$B$1062,0))=0,"n/a",((INDEX(Historical!$C$7:$C$1062,MATCH(B380,Historical!$B$7:$B$1062,0))/INDEX(Historical!$H$7:$H$1062,MATCH(B380,Historical!$B$7:$B$1062,0)))^(1/5)-1)*100)</f>
        <v>9.2680001001790302</v>
      </c>
      <c r="V380" s="105">
        <f>IF(INDEX(Historical!$M$7:$M$1062,MATCH(B380,Historical!$B$7:$B$1062,0))=0,"n/a",((INDEX(Historical!$C$7:$C$1062,MATCH(B380,Historical!$B$7:$B$1062,0))/INDEX(Historical!$M$7:$M$1062,MATCH(B380,Historical!$B$7:$B$1062,0)))^(1/10)-1)*100)</f>
        <v>7.6907797954749002</v>
      </c>
      <c r="W380" s="106">
        <f>IF(OR(U380&lt;=0,U380="n/a",V380&lt;=0,V380="n/a"),"n/a",U380/V380)</f>
        <v>1.2050793738278835</v>
      </c>
      <c r="X380" s="107">
        <f>IF(OR(AJ380&lt;=0,AJ380="n/a",U380&lt;=0,U380="n/a"),"n/a",U380/AJ380)</f>
        <v>0.36473829595352342</v>
      </c>
      <c r="Y380" s="174"/>
      <c r="Z380" s="101">
        <f>IF(OR(AC380&lt;0.01,AC380="n/a"),"n/a",M380/AC380*100)</f>
        <v>42.468480424684806</v>
      </c>
      <c r="AA380" s="109">
        <f>IF(OR(AC380&lt;0.01,AC380="n/a"),"n/a",I380/AC380)</f>
        <v>31.761778367617783</v>
      </c>
      <c r="AB380" s="71">
        <v>12</v>
      </c>
      <c r="AC380" s="100">
        <v>15.07</v>
      </c>
      <c r="AD380" s="100">
        <v>2.58</v>
      </c>
      <c r="AE380" s="100">
        <v>6.39</v>
      </c>
      <c r="AF380" s="100">
        <v>5.74</v>
      </c>
      <c r="AG380" s="100">
        <v>18.490000000000002</v>
      </c>
      <c r="AH380" s="100">
        <v>8.83</v>
      </c>
      <c r="AI380" s="100">
        <v>9.65</v>
      </c>
      <c r="AJ380" s="100">
        <v>25.41</v>
      </c>
      <c r="AK380" s="100">
        <v>9.4499999999999993</v>
      </c>
      <c r="AL380" s="100">
        <v>221420</v>
      </c>
      <c r="AM380" s="100">
        <v>0.53</v>
      </c>
      <c r="AN380" s="100">
        <v>0.68</v>
      </c>
      <c r="AO380" s="110">
        <f>IF(U380="n/a","n/a",IF(AA380&lt;0,"n/a",IF(AA380="n/a","n/a",J380+U380-AA380)))</f>
        <v>-21.15668435748367</v>
      </c>
      <c r="AP380" s="111">
        <f>IF(U380="n/a","n/a",J380+U380)</f>
        <v>10.605094010134112</v>
      </c>
      <c r="AQ380" s="112">
        <f>IF(OR(AC380&lt;0.01,AC380="n/a",AF380="n/a"),"n/a",(I380/SQRT(22.5*AC380*(I380/AF380))-1)*100)</f>
        <v>184.65386999350329</v>
      </c>
      <c r="AR380" s="101">
        <f>INDEX(Historical!$C$7:$C$1063,MATCH(B380,Historical!$B$7:$B$1063,0))*IF(AH380="n/a",1.03,IF(AH380&lt;0,1.01,IF(AH380&gt;10,1.1,(1+AH380/100))))</f>
        <v>6.5297999999999998</v>
      </c>
      <c r="AS380" s="109">
        <f>IF($AI380="n/a",1.03*AR380,IF($AI380&lt;0,1.01*AR380,IF($AI380&gt;10,1.1*AR380,(1+$AI380/100)*AR380)))</f>
        <v>7.1599256999999996</v>
      </c>
      <c r="AT380" s="109">
        <f>IF($AK380="n/a",1.03*AS380,IF($AK380&lt;0,1.01*AS380,IF($AK380&gt;10,1.1*AS380,(1+$AK380/100)*AS380)))</f>
        <v>7.8365386786500002</v>
      </c>
      <c r="AU380" s="109">
        <f>IF($AK380="n/a",1.03*AT380,IF($AK380&lt;0,1.01*AT380,IF($AK380&gt;10,1.1*AT380,(1+$AK380/100)*AT380)))</f>
        <v>8.5770915837824262</v>
      </c>
      <c r="AV380" s="109">
        <f>IF($AK380="n/a",1.03*AU380,IF($AK380&lt;0,1.01*AU380,IF($AK380&gt;10,1.1*AU380,(1+$AK380/100)*AU380)))</f>
        <v>9.3876267384498657</v>
      </c>
      <c r="AW380" s="109">
        <f>SUM(AR380:AV380)</f>
        <v>39.490982700882292</v>
      </c>
      <c r="AX380" s="113">
        <f>AW380/I380*100</f>
        <v>8.2504925730455021</v>
      </c>
      <c r="AY380" s="100">
        <v>0.72</v>
      </c>
      <c r="AZ380" s="100">
        <v>23.43</v>
      </c>
      <c r="BA380" s="100">
        <v>-12.690000000000001</v>
      </c>
      <c r="BB380" s="100">
        <v>-6.97</v>
      </c>
      <c r="BC380" s="100">
        <v>0.96</v>
      </c>
      <c r="BE380" s="12">
        <v>1994</v>
      </c>
      <c r="BF380" s="12">
        <f>IF(BE380&gt;2020,0,IF(BE380&gt;2008,1,IF(BE380&gt;2001,2,IF(BE380&gt;1990,3,IF(BE380&gt;1980,4,IF(BE380&gt;1973,5,IF(BE380&gt;1970,6,IF(BE380&gt;1960,7,IF(BE380&gt;1958,8,IF(BE380&gt;1953,9,10))))))))))</f>
        <v>3</v>
      </c>
      <c r="BG380" s="100">
        <v>8.3800000000000008</v>
      </c>
      <c r="BH380" t="s">
        <v>121</v>
      </c>
      <c r="BI380" t="s">
        <v>122</v>
      </c>
    </row>
    <row r="381" spans="1:61" ht="12.75" customHeight="1" x14ac:dyDescent="0.2">
      <c r="A381" s="123" t="s">
        <v>995</v>
      </c>
      <c r="B381" s="55" t="s">
        <v>996</v>
      </c>
      <c r="C381" s="156" t="s">
        <v>134</v>
      </c>
      <c r="D381" s="98" t="s">
        <v>157</v>
      </c>
      <c r="E381" s="157">
        <v>15</v>
      </c>
      <c r="F381" s="2">
        <v>331</v>
      </c>
      <c r="G381" s="2" t="s">
        <v>119</v>
      </c>
      <c r="H381" s="2" t="s">
        <v>119</v>
      </c>
      <c r="I381" s="100">
        <v>62.65</v>
      </c>
      <c r="J381" s="101">
        <f>(M381/I381)*100</f>
        <v>3.3200319233838789</v>
      </c>
      <c r="K381" s="104">
        <v>0.52</v>
      </c>
      <c r="L381" s="71">
        <v>4</v>
      </c>
      <c r="M381" s="28">
        <f>K381*L381</f>
        <v>2.08</v>
      </c>
      <c r="N381" s="103" t="s">
        <v>332</v>
      </c>
      <c r="O381" s="104">
        <v>0.5</v>
      </c>
      <c r="P381" s="158">
        <v>46044</v>
      </c>
      <c r="Q381" s="158">
        <v>46058</v>
      </c>
      <c r="R381" s="28">
        <f>(K381-O381)/O381*100</f>
        <v>4.0000000000000036</v>
      </c>
      <c r="S381" s="105">
        <f>IF(INDEX(Historical!$D$7:$D1410,MATCH(B381,Historical!$B$7:$B$1062,0))=0,"n/a",(INDEX(Historical!$C$7:$C$1062,MATCH(B381,Historical!$B$7:$B$1062,0))/INDEX(Historical!$D$7:$D$1062,MATCH(B381,Historical!$B$7:$B$1062,0))-1)*100)</f>
        <v>4.1666666666666741</v>
      </c>
      <c r="T381" s="105">
        <f>IF(INDEX(Historical!$F$7:$F$1062,MATCH(B381,Historical!$B$7:$B$1062,0))=0,"n/a",((INDEX(Historical!$C$7:$C$1062,MATCH(B381,Historical!$B$7:$B$1062,0))/INDEX(Historical!$F$7:$F$1062,MATCH(B381,Historical!$B$7:$B$1062,0)))^(1/3)-1)*100)</f>
        <v>7.7217345015941907</v>
      </c>
      <c r="U381" s="105">
        <f>IF(INDEX(Historical!$H$7:$H$1062,MATCH(B381,Historical!$B$7:$B$1062,0))=0,"n/a",((INDEX(Historical!$C$7:$C$1062,MATCH(B381,Historical!$B$7:$B$1062,0))/INDEX(Historical!$H$7:$H$1062,MATCH(B381,Historical!$B$7:$B$1062,0)))^(1/5)-1)*100)</f>
        <v>10.756634324829006</v>
      </c>
      <c r="V381" s="105">
        <f>IF(INDEX(Historical!$M$7:$M$1062,MATCH(B381,Historical!$B$7:$B$1062,0))=0,"n/a",((INDEX(Historical!$C$7:$C$1062,MATCH(B381,Historical!$B$7:$B$1062,0))/INDEX(Historical!$M$7:$M$1062,MATCH(B381,Historical!$B$7:$B$1062,0)))^(1/10)-1)*100)</f>
        <v>12.245501489702825</v>
      </c>
      <c r="W381" s="106">
        <f>IF(OR(U381&lt;=0,U381="n/a",V381&lt;=0,V381="n/a"),"n/a",U381/V381)</f>
        <v>0.87841517424780036</v>
      </c>
      <c r="X381" s="107">
        <f>IF(OR(AJ381&lt;=0,AJ381="n/a",U381&lt;=0,U381="n/a"),"n/a",U381/AJ381)</f>
        <v>2.7094796787982385</v>
      </c>
      <c r="Y381" s="165"/>
      <c r="Z381" s="101">
        <f>IF(OR(AC381&lt;0.01,AC381="n/a"),"n/a",M381/AC381*100)</f>
        <v>47.816091954022994</v>
      </c>
      <c r="AA381" s="109">
        <f>IF(OR(AC381&lt;0.01,AC381="n/a"),"n/a",I381/AC381)</f>
        <v>14.402298850574713</v>
      </c>
      <c r="AB381" s="71">
        <v>12</v>
      </c>
      <c r="AC381" s="100">
        <v>4.3499999999999996</v>
      </c>
      <c r="AD381" s="100" t="s">
        <v>142</v>
      </c>
      <c r="AE381" s="100">
        <v>3.65</v>
      </c>
      <c r="AF381" s="100">
        <v>2.0099999999999998</v>
      </c>
      <c r="AG381" s="100">
        <v>15</v>
      </c>
      <c r="AH381" s="100">
        <v>9.2299999999999986</v>
      </c>
      <c r="AI381" s="100">
        <v>2.74</v>
      </c>
      <c r="AJ381" s="100">
        <v>3.9699999999999998</v>
      </c>
      <c r="AK381" s="100" t="s">
        <v>142</v>
      </c>
      <c r="AL381" s="100">
        <v>1560</v>
      </c>
      <c r="AM381" s="100">
        <v>3.47</v>
      </c>
      <c r="AN381" s="100">
        <v>0.09</v>
      </c>
      <c r="AO381" s="110">
        <f>IF(U381="n/a","n/a",IF(AA381&lt;0,"n/a",IF(AA381="n/a","n/a",J381+U381-AA381)))</f>
        <v>-0.32563260236182856</v>
      </c>
      <c r="AP381" s="111">
        <f>IF(U381="n/a","n/a",J381+U381)</f>
        <v>14.076666248212884</v>
      </c>
      <c r="AQ381" s="112">
        <f>IF(OR(AC381&lt;0.01,AC381="n/a",AF381="n/a"),"n/a",(I381/SQRT(22.5*AC381*(I381/AF381))-1)*100)</f>
        <v>13.428627955409667</v>
      </c>
      <c r="AR381" s="101">
        <f>INDEX(Historical!$C$7:$C$1063,MATCH(B381,Historical!$B$7:$B$1063,0))*IF(AH381="n/a",1.03,IF(AH381&lt;0,1.01,IF(AH381&gt;10,1.1,(1+AH381/100))))</f>
        <v>2.1846000000000001</v>
      </c>
      <c r="AS381" s="109">
        <f>IF($AI381="n/a",1.03*AR381,IF($AI381&lt;0,1.01*AR381,IF($AI381&gt;10,1.1*AR381,(1+$AI381/100)*AR381)))</f>
        <v>2.2444580400000005</v>
      </c>
      <c r="AT381" s="109">
        <f>IF($AK381="n/a",1.03*AS381,IF($AK381&lt;0,1.01*AS381,IF($AK381&gt;10,1.1*AS381,(1+$AK381/100)*AS381)))</f>
        <v>2.3117917812000006</v>
      </c>
      <c r="AU381" s="109">
        <f>IF($AK381="n/a",1.03*AT381,IF($AK381&lt;0,1.01*AT381,IF($AK381&gt;10,1.1*AT381,(1+$AK381/100)*AT381)))</f>
        <v>2.3811455346360009</v>
      </c>
      <c r="AV381" s="109">
        <f>IF($AK381="n/a",1.03*AU381,IF($AK381&lt;0,1.01*AU381,IF($AK381&gt;10,1.1*AU381,(1+$AK381/100)*AU381)))</f>
        <v>2.4525799006750808</v>
      </c>
      <c r="AW381" s="109">
        <f>SUM(AR381:AV381)</f>
        <v>11.574575256511084</v>
      </c>
      <c r="AX381" s="113">
        <f>AW381/I381*100</f>
        <v>18.474980457320168</v>
      </c>
      <c r="AY381" s="100">
        <v>0.71</v>
      </c>
      <c r="AZ381" s="100">
        <v>15.25</v>
      </c>
      <c r="BA381" s="100">
        <v>-9.73</v>
      </c>
      <c r="BB381" s="100">
        <v>2.54</v>
      </c>
      <c r="BC381" s="100">
        <v>5.19</v>
      </c>
      <c r="BE381" s="12">
        <v>2012</v>
      </c>
      <c r="BF381" s="12">
        <f>IF(BE381&gt;2020,0,IF(BE381&gt;2008,1,IF(BE381&gt;2001,2,IF(BE381&gt;1990,3,IF(BE381&gt;1980,4,IF(BE381&gt;1973,5,IF(BE381&gt;1970,6,IF(BE381&gt;1960,7,IF(BE381&gt;1958,8,IF(BE381&gt;1953,9,10))))))))))</f>
        <v>1</v>
      </c>
      <c r="BG381" s="100">
        <v>1.5699999999999998</v>
      </c>
      <c r="BH381" t="s">
        <v>121</v>
      </c>
      <c r="BI381" t="s">
        <v>122</v>
      </c>
    </row>
    <row r="382" spans="1:61" ht="12.75" customHeight="1" x14ac:dyDescent="0.2">
      <c r="A382" s="55" t="s">
        <v>997</v>
      </c>
      <c r="B382" s="55" t="s">
        <v>998</v>
      </c>
      <c r="C382" s="156" t="s">
        <v>180</v>
      </c>
      <c r="D382" s="98" t="s">
        <v>358</v>
      </c>
      <c r="E382" s="157">
        <v>12</v>
      </c>
      <c r="F382" s="2">
        <v>465</v>
      </c>
      <c r="G382" s="2" t="s">
        <v>146</v>
      </c>
      <c r="H382" s="2" t="s">
        <v>146</v>
      </c>
      <c r="I382" s="100">
        <v>1148.8399999999999</v>
      </c>
      <c r="J382" s="101">
        <f>(M382/I382)*100</f>
        <v>0.60234671494725123</v>
      </c>
      <c r="K382" s="104">
        <v>1.73</v>
      </c>
      <c r="L382" s="71">
        <v>4</v>
      </c>
      <c r="M382" s="28">
        <f>K382*L382</f>
        <v>6.92</v>
      </c>
      <c r="N382" s="103" t="s">
        <v>999</v>
      </c>
      <c r="O382" s="104">
        <v>1.5</v>
      </c>
      <c r="P382" s="158">
        <v>46066</v>
      </c>
      <c r="Q382" s="158">
        <v>46091</v>
      </c>
      <c r="R382" s="28">
        <f>(K382-O382)/O382*100</f>
        <v>15.333333333333332</v>
      </c>
      <c r="S382" s="105">
        <f>IF(INDEX(Historical!$D$7:$D1411,MATCH(B382,Historical!$B$7:$B$1062,0))=0,"n/a",(INDEX(Historical!$C$7:$C$1062,MATCH(B382,Historical!$B$7:$B$1062,0))/INDEX(Historical!$D$7:$D$1062,MATCH(B382,Historical!$B$7:$B$1062,0))-1)*100)</f>
        <v>15.384615384615374</v>
      </c>
      <c r="T382" s="105">
        <f>IF(INDEX(Historical!$F$7:$F$1062,MATCH(B382,Historical!$B$7:$B$1062,0))=0,"n/a",((INDEX(Historical!$C$7:$C$1062,MATCH(B382,Historical!$B$7:$B$1062,0))/INDEX(Historical!$F$7:$F$1062,MATCH(B382,Historical!$B$7:$B$1062,0)))^(1/3)-1)*100)</f>
        <v>15.244903287467416</v>
      </c>
      <c r="U382" s="105">
        <f>IF(INDEX(Historical!$H$7:$H$1062,MATCH(B382,Historical!$B$7:$B$1062,0))=0,"n/a",((INDEX(Historical!$C$7:$C$1062,MATCH(B382,Historical!$B$7:$B$1062,0))/INDEX(Historical!$H$7:$H$1062,MATCH(B382,Historical!$B$7:$B$1062,0)))^(1/5)-1)*100)</f>
        <v>15.178629837003488</v>
      </c>
      <c r="V382" s="105">
        <f>IF(INDEX(Historical!$M$7:$M$1062,MATCH(B382,Historical!$B$7:$B$1062,0))=0,"n/a",((INDEX(Historical!$C$7:$C$1062,MATCH(B382,Historical!$B$7:$B$1062,0))/INDEX(Historical!$M$7:$M$1062,MATCH(B382,Historical!$B$7:$B$1062,0)))^(1/10)-1)*100)</f>
        <v>11.612317403390438</v>
      </c>
      <c r="W382" s="106">
        <f>IF(OR(U382&lt;=0,U382="n/a",V382&lt;=0,V382="n/a"),"n/a",U382/V382)</f>
        <v>1.3071146188763145</v>
      </c>
      <c r="X382" s="107">
        <f>IF(OR(AJ382&lt;=0,AJ382="n/a",U382&lt;=0,U382="n/a"),"n/a",U382/AJ382)</f>
        <v>0.55014968600955017</v>
      </c>
      <c r="Y382" s="123"/>
      <c r="Z382" s="101">
        <f>IF(OR(AC382&lt;0.01,AC382="n/a"),"n/a",M382/AC382*100)</f>
        <v>24.910007199424044</v>
      </c>
      <c r="AA382" s="109">
        <f>IF(OR(AC382&lt;0.01,AC382="n/a"),"n/a",I382/AC382)</f>
        <v>41.354931605471556</v>
      </c>
      <c r="AB382" s="71">
        <v>12</v>
      </c>
      <c r="AC382" s="100">
        <v>27.78</v>
      </c>
      <c r="AD382" s="100">
        <v>0.87</v>
      </c>
      <c r="AE382" s="100">
        <v>14.97</v>
      </c>
      <c r="AF382" s="100">
        <v>34.74</v>
      </c>
      <c r="AG382" s="100">
        <v>107.64</v>
      </c>
      <c r="AH382" s="100">
        <v>44.73</v>
      </c>
      <c r="AI382" s="100">
        <v>28.93</v>
      </c>
      <c r="AJ382" s="100">
        <v>27.589999999999996</v>
      </c>
      <c r="AK382" s="100">
        <v>29.15</v>
      </c>
      <c r="AL382" s="100">
        <v>1081910</v>
      </c>
      <c r="AM382" s="100">
        <v>9.879999999999999</v>
      </c>
      <c r="AN382" s="100">
        <v>1.39</v>
      </c>
      <c r="AO382" s="110">
        <f>IF(U382="n/a","n/a",IF(AA382&lt;0,"n/a",IF(AA382="n/a","n/a",J382+U382-AA382)))</f>
        <v>-25.57395505352082</v>
      </c>
      <c r="AP382" s="111">
        <f>IF(U382="n/a","n/a",J382+U382)</f>
        <v>15.780976551950738</v>
      </c>
      <c r="AQ382" s="112">
        <f>IF(OR(AC382&lt;0.01,AC382="n/a",AF382="n/a"),"n/a",(I382/SQRT(22.5*AC382*(I382/AF382))-1)*100)</f>
        <v>699.07455471218759</v>
      </c>
      <c r="AR382" s="101">
        <f>INDEX(Historical!$C$7:$C$1063,MATCH(B382,Historical!$B$7:$B$1063,0))*IF(AH382="n/a",1.03,IF(AH382&lt;0,1.01,IF(AH382&gt;10,1.1,(1+AH382/100))))</f>
        <v>6.6000000000000005</v>
      </c>
      <c r="AS382" s="109">
        <f>IF($AI382="n/a",1.03*AR382,IF($AI382&lt;0,1.01*AR382,IF($AI382&gt;10,1.1*AR382,(1+$AI382/100)*AR382)))</f>
        <v>7.2600000000000016</v>
      </c>
      <c r="AT382" s="109">
        <f>IF($AK382="n/a",1.03*AS382,IF($AK382&lt;0,1.01*AS382,IF($AK382&gt;10,1.1*AS382,(1+$AK382/100)*AS382)))</f>
        <v>7.9860000000000024</v>
      </c>
      <c r="AU382" s="109">
        <f>IF($AK382="n/a",1.03*AT382,IF($AK382&lt;0,1.01*AT382,IF($AK382&gt;10,1.1*AT382,(1+$AK382/100)*AT382)))</f>
        <v>8.7846000000000029</v>
      </c>
      <c r="AV382" s="109">
        <f>IF($AK382="n/a",1.03*AU382,IF($AK382&lt;0,1.01*AU382,IF($AK382&gt;10,1.1*AU382,(1+$AK382/100)*AU382)))</f>
        <v>9.6630600000000033</v>
      </c>
      <c r="AW382" s="109">
        <f>SUM(AR382:AV382)</f>
        <v>40.29366000000001</v>
      </c>
      <c r="AX382" s="113">
        <f>AW382/I382*100</f>
        <v>3.5073343546533908</v>
      </c>
      <c r="AY382" s="100">
        <v>0.51</v>
      </c>
      <c r="AZ382" s="100">
        <v>84.17</v>
      </c>
      <c r="BA382" s="100">
        <v>-8.0500000000000007</v>
      </c>
      <c r="BB382" s="100">
        <v>0.13</v>
      </c>
      <c r="BC382" s="100">
        <v>12.1</v>
      </c>
      <c r="BE382" s="12">
        <v>2015</v>
      </c>
      <c r="BF382" s="12">
        <f>IF(BE382&gt;2020,0,IF(BE382&gt;2008,1,IF(BE382&gt;2001,2,IF(BE382&gt;1990,3,IF(BE382&gt;1980,4,IF(BE382&gt;1973,5,IF(BE382&gt;1970,6,IF(BE382&gt;1960,7,IF(BE382&gt;1958,8,IF(BE382&gt;1953,9,10))))))))))</f>
        <v>1</v>
      </c>
      <c r="BG382" s="100">
        <v>24.54</v>
      </c>
      <c r="BH382" t="s">
        <v>121</v>
      </c>
      <c r="BI382" t="s">
        <v>122</v>
      </c>
    </row>
    <row r="383" spans="1:61" ht="12.75" customHeight="1" x14ac:dyDescent="0.2">
      <c r="A383" s="123" t="s">
        <v>1000</v>
      </c>
      <c r="B383" s="55" t="s">
        <v>1001</v>
      </c>
      <c r="C383" s="156" t="s">
        <v>180</v>
      </c>
      <c r="D383" s="98" t="s">
        <v>181</v>
      </c>
      <c r="E383" s="157">
        <v>16</v>
      </c>
      <c r="F383" s="2">
        <v>290</v>
      </c>
      <c r="G383" s="2" t="s">
        <v>146</v>
      </c>
      <c r="H383" s="2" t="s">
        <v>146</v>
      </c>
      <c r="I383" s="100">
        <v>101.32</v>
      </c>
      <c r="J383" s="101">
        <f>(M383/I383)*100</f>
        <v>0.9869719699960523</v>
      </c>
      <c r="K383" s="104">
        <v>0.25</v>
      </c>
      <c r="L383" s="71">
        <v>4</v>
      </c>
      <c r="M383" s="28">
        <f>K383*L383</f>
        <v>1</v>
      </c>
      <c r="N383" s="103" t="s">
        <v>739</v>
      </c>
      <c r="O383" s="104">
        <v>0.2</v>
      </c>
      <c r="P383" s="158">
        <v>46093</v>
      </c>
      <c r="Q383" s="158">
        <v>46107</v>
      </c>
      <c r="R383" s="28">
        <f>(K383-O383)/O383*100</f>
        <v>24.999999999999993</v>
      </c>
      <c r="S383" s="105">
        <f>IF(INDEX(Historical!$D$7:$D1412,MATCH(B383,Historical!$B$7:$B$1062,0))=0,"n/a",(INDEX(Historical!$C$7:$C$1062,MATCH(B383,Historical!$B$7:$B$1062,0))/INDEX(Historical!$D$7:$D$1062,MATCH(B383,Historical!$B$7:$B$1062,0))-1)*100)</f>
        <v>25</v>
      </c>
      <c r="T383" s="105">
        <f>IF(INDEX(Historical!$F$7:$F$1062,MATCH(B383,Historical!$B$7:$B$1062,0))=0,"n/a",((INDEX(Historical!$C$7:$C$1062,MATCH(B383,Historical!$B$7:$B$1062,0))/INDEX(Historical!$F$7:$F$1062,MATCH(B383,Historical!$B$7:$B$1062,0)))^(1/3)-1)*100)</f>
        <v>16.960709528514649</v>
      </c>
      <c r="U383" s="105">
        <f>IF(INDEX(Historical!$H$7:$H$1062,MATCH(B383,Historical!$B$7:$B$1062,0))=0,"n/a",((INDEX(Historical!$C$7:$C$1062,MATCH(B383,Historical!$B$7:$B$1062,0))/INDEX(Historical!$H$7:$H$1062,MATCH(B383,Historical!$B$7:$B$1062,0)))^(1/5)-1)*100)</f>
        <v>16.054311135316702</v>
      </c>
      <c r="V383" s="105">
        <f>IF(INDEX(Historical!$M$7:$M$1062,MATCH(B383,Historical!$B$7:$B$1062,0))=0,"n/a",((INDEX(Historical!$C$7:$C$1062,MATCH(B383,Historical!$B$7:$B$1062,0))/INDEX(Historical!$M$7:$M$1062,MATCH(B383,Historical!$B$7:$B$1062,0)))^(1/10)-1)*100)</f>
        <v>17.461894308801895</v>
      </c>
      <c r="W383" s="106">
        <f>IF(OR(U383&lt;=0,U383="n/a",V383&lt;=0,V383="n/a"),"n/a",U383/V383)</f>
        <v>0.9193911526096179</v>
      </c>
      <c r="X383" s="107">
        <f>IF(OR(AJ383&lt;=0,AJ383="n/a",U383&lt;=0,U383="n/a"),"n/a",U383/AJ383)</f>
        <v>0.82626408313518795</v>
      </c>
      <c r="Y383" s="55"/>
      <c r="Z383" s="101">
        <f>IF(OR(AC383&lt;0.01,AC383="n/a"),"n/a",M383/AC383*100)</f>
        <v>36.900369003690038</v>
      </c>
      <c r="AA383" s="109">
        <f>IF(OR(AC383&lt;0.01,AC383="n/a"),"n/a",I383/AC383)</f>
        <v>37.387453874538743</v>
      </c>
      <c r="AB383" s="71">
        <v>12</v>
      </c>
      <c r="AC383" s="100">
        <v>2.71</v>
      </c>
      <c r="AD383" s="100">
        <v>2.66</v>
      </c>
      <c r="AE383" s="100">
        <v>9.0299999999999994</v>
      </c>
      <c r="AF383" s="100">
        <v>5.69</v>
      </c>
      <c r="AG383" s="100">
        <v>16.55</v>
      </c>
      <c r="AH383" s="100">
        <v>19.040000000000003</v>
      </c>
      <c r="AI383" s="100">
        <v>8.5299999999999994</v>
      </c>
      <c r="AJ383" s="100">
        <v>19.43</v>
      </c>
      <c r="AK383" s="100">
        <v>11.68</v>
      </c>
      <c r="AL383" s="100">
        <v>2320</v>
      </c>
      <c r="AM383" s="100">
        <v>6.9</v>
      </c>
      <c r="AN383" s="100">
        <v>0.47</v>
      </c>
      <c r="AO383" s="110">
        <f>IF(U383="n/a","n/a",IF(AA383&lt;0,"n/a",IF(AA383="n/a","n/a",J383+U383-AA383)))</f>
        <v>-20.346170769225989</v>
      </c>
      <c r="AP383" s="111">
        <f>IF(U383="n/a","n/a",J383+U383)</f>
        <v>17.041283105312754</v>
      </c>
      <c r="AQ383" s="112">
        <f>IF(OR(AC383&lt;0.01,AC383="n/a",AF383="n/a"),"n/a",(I383/SQRT(22.5*AC383*(I383/AF383))-1)*100)</f>
        <v>207.48775046685495</v>
      </c>
      <c r="AR383" s="101">
        <f>INDEX(Historical!$C$7:$C$1063,MATCH(B383,Historical!$B$7:$B$1063,0))*IF(AH383="n/a",1.03,IF(AH383&lt;0,1.01,IF(AH383&gt;10,1.1,(1+AH383/100))))</f>
        <v>0.88000000000000012</v>
      </c>
      <c r="AS383" s="109">
        <f>IF($AI383="n/a",1.03*AR383,IF($AI383&lt;0,1.01*AR383,IF($AI383&gt;10,1.1*AR383,(1+$AI383/100)*AR383)))</f>
        <v>0.95506400000000002</v>
      </c>
      <c r="AT383" s="109">
        <f>IF($AK383="n/a",1.03*AS383,IF($AK383&lt;0,1.01*AS383,IF($AK383&gt;10,1.1*AS383,(1+$AK383/100)*AS383)))</f>
        <v>1.0505704</v>
      </c>
      <c r="AU383" s="109">
        <f>IF($AK383="n/a",1.03*AT383,IF($AK383&lt;0,1.01*AT383,IF($AK383&gt;10,1.1*AT383,(1+$AK383/100)*AT383)))</f>
        <v>1.1556274400000002</v>
      </c>
      <c r="AV383" s="109">
        <f>IF($AK383="n/a",1.03*AU383,IF($AK383&lt;0,1.01*AU383,IF($AK383&gt;10,1.1*AU383,(1+$AK383/100)*AU383)))</f>
        <v>1.2711901840000004</v>
      </c>
      <c r="AW383" s="109">
        <f>SUM(AR383:AV383)</f>
        <v>5.3124520240000006</v>
      </c>
      <c r="AX383" s="113">
        <f>AW383/I383*100</f>
        <v>5.2432412396367951</v>
      </c>
      <c r="AY383" s="100">
        <v>0.52</v>
      </c>
      <c r="AZ383" s="100">
        <v>28.249999999999996</v>
      </c>
      <c r="BA383" s="100">
        <v>-14.14</v>
      </c>
      <c r="BB383" s="100">
        <v>4.1900000000000004</v>
      </c>
      <c r="BC383" s="100">
        <v>5.9799999999999995</v>
      </c>
      <c r="BE383" s="12">
        <v>2011</v>
      </c>
      <c r="BF383" s="12">
        <f>IF(BE383&gt;2020,0,IF(BE383&gt;2008,1,IF(BE383&gt;2001,2,IF(BE383&gt;1990,3,IF(BE383&gt;1980,4,IF(BE383&gt;1973,5,IF(BE383&gt;1970,6,IF(BE383&gt;1960,7,IF(BE383&gt;1958,8,IF(BE383&gt;1953,9,10))))))))))</f>
        <v>1</v>
      </c>
      <c r="BG383" s="100">
        <v>10.530000000000001</v>
      </c>
      <c r="BH383" t="s">
        <v>121</v>
      </c>
      <c r="BI383" t="s">
        <v>122</v>
      </c>
    </row>
    <row r="384" spans="1:61" ht="12.75" customHeight="1" x14ac:dyDescent="0.2">
      <c r="A384" s="123" t="s">
        <v>1002</v>
      </c>
      <c r="B384" s="55" t="s">
        <v>1003</v>
      </c>
      <c r="C384" s="156" t="s">
        <v>116</v>
      </c>
      <c r="D384" s="98" t="s">
        <v>329</v>
      </c>
      <c r="E384" s="157">
        <v>22</v>
      </c>
      <c r="F384" s="2">
        <v>181</v>
      </c>
      <c r="G384" s="2" t="s">
        <v>118</v>
      </c>
      <c r="H384" s="2" t="s">
        <v>118</v>
      </c>
      <c r="I384" s="100">
        <v>582.74</v>
      </c>
      <c r="J384" s="101">
        <f>(M384/I384)*100</f>
        <v>2.3681230051137732</v>
      </c>
      <c r="K384" s="104">
        <v>3.45</v>
      </c>
      <c r="L384" s="71">
        <v>4</v>
      </c>
      <c r="M384" s="28">
        <f>K384*L384</f>
        <v>13.8</v>
      </c>
      <c r="N384" s="103" t="s">
        <v>182</v>
      </c>
      <c r="O384" s="104">
        <v>3.3</v>
      </c>
      <c r="P384" s="158">
        <v>45992</v>
      </c>
      <c r="Q384" s="158">
        <v>46021</v>
      </c>
      <c r="R384" s="28">
        <f>(K384-O384)/O384*100</f>
        <v>4.5454545454545565</v>
      </c>
      <c r="S384" s="105">
        <f>IF(INDEX(Historical!$D$7:$D1413,MATCH(B384,Historical!$B$7:$B$1062,0))=0,"n/a",(INDEX(Historical!$C$7:$C$1062,MATCH(B384,Historical!$B$7:$B$1062,0))/INDEX(Historical!$D$7:$D$1062,MATCH(B384,Historical!$B$7:$B$1062,0))-1)*100)</f>
        <v>4.705882352941182</v>
      </c>
      <c r="T384" s="105">
        <f>IF(INDEX(Historical!$F$7:$F$1062,MATCH(B384,Historical!$B$7:$B$1062,0))=0,"n/a",((INDEX(Historical!$C$7:$C$1062,MATCH(B384,Historical!$B$7:$B$1062,0))/INDEX(Historical!$F$7:$F$1062,MATCH(B384,Historical!$B$7:$B$1062,0)))^(1/3)-1)*100)</f>
        <v>5.4044156177933234</v>
      </c>
      <c r="U384" s="105">
        <f>IF(INDEX(Historical!$H$7:$H$1062,MATCH(B384,Historical!$B$7:$B$1062,0))=0,"n/a",((INDEX(Historical!$C$7:$C$1062,MATCH(B384,Historical!$B$7:$B$1062,0))/INDEX(Historical!$H$7:$H$1062,MATCH(B384,Historical!$B$7:$B$1062,0)))^(1/5)-1)*100)</f>
        <v>6.3778082230860234</v>
      </c>
      <c r="V384" s="105">
        <f>IF(INDEX(Historical!$M$7:$M$1062,MATCH(B384,Historical!$B$7:$B$1062,0))=0,"n/a",((INDEX(Historical!$C$7:$C$1062,MATCH(B384,Historical!$B$7:$B$1062,0))/INDEX(Historical!$M$7:$M$1062,MATCH(B384,Historical!$B$7:$B$1062,0)))^(1/10)-1)*100)</f>
        <v>8.0589180951837101</v>
      </c>
      <c r="W384" s="106">
        <f>IF(OR(U384&lt;=0,U384="n/a",V384&lt;=0,V384="n/a"),"n/a",U384/V384)</f>
        <v>0.79139757319256332</v>
      </c>
      <c r="X384" s="107" t="str">
        <f>IF(OR(AJ384&lt;=0,AJ384="n/a",U384&lt;=0,U384="n/a"),"n/a",U384/AJ384)</f>
        <v>n/a</v>
      </c>
      <c r="Y384" s="55"/>
      <c r="Z384" s="101">
        <f>IF(OR(AC384&lt;0.01,AC384="n/a"),"n/a",M384/AC384*100)</f>
        <v>50.866199778842613</v>
      </c>
      <c r="AA384" s="109">
        <f>IF(OR(AC384&lt;0.01,AC384="n/a"),"n/a",I384/AC384)</f>
        <v>21.479542941393294</v>
      </c>
      <c r="AB384" s="71">
        <v>12</v>
      </c>
      <c r="AC384" s="100">
        <v>27.13</v>
      </c>
      <c r="AD384" s="100">
        <v>1.01</v>
      </c>
      <c r="AE384" s="100">
        <v>1.75</v>
      </c>
      <c r="AF384" s="100">
        <v>15.29</v>
      </c>
      <c r="AG384" s="100">
        <v>89.16</v>
      </c>
      <c r="AH384" s="100">
        <v>41.29</v>
      </c>
      <c r="AI384" s="100">
        <v>7.4700000000000006</v>
      </c>
      <c r="AJ384" s="100">
        <v>-2.4299999999999997</v>
      </c>
      <c r="AK384" s="100">
        <v>17.649999999999999</v>
      </c>
      <c r="AL384" s="100">
        <v>134490</v>
      </c>
      <c r="AM384" s="100">
        <v>0.1</v>
      </c>
      <c r="AN384" s="100">
        <v>2.34</v>
      </c>
      <c r="AO384" s="110">
        <f>IF(U384="n/a","n/a",IF(AA384&lt;0,"n/a",IF(AA384="n/a","n/a",J384+U384-AA384)))</f>
        <v>-12.733611713193497</v>
      </c>
      <c r="AP384" s="111">
        <f>IF(U384="n/a","n/a",J384+U384)</f>
        <v>8.7459312281997974</v>
      </c>
      <c r="AQ384" s="112">
        <f>IF(OR(AC384&lt;0.01,AC384="n/a",AF384="n/a"),"n/a",(I384/SQRT(22.5*AC384*(I384/AF384))-1)*100)</f>
        <v>282.05422045330073</v>
      </c>
      <c r="AR384" s="101">
        <f>INDEX(Historical!$C$7:$C$1063,MATCH(B384,Historical!$B$7:$B$1063,0))*IF(AH384="n/a",1.03,IF(AH384&lt;0,1.01,IF(AH384&gt;10,1.1,(1+AH384/100))))</f>
        <v>14.685</v>
      </c>
      <c r="AS384" s="109">
        <f>IF($AI384="n/a",1.03*AR384,IF($AI384&lt;0,1.01*AR384,IF($AI384&gt;10,1.1*AR384,(1+$AI384/100)*AR384)))</f>
        <v>15.781969500000001</v>
      </c>
      <c r="AT384" s="109">
        <f>IF($AK384="n/a",1.03*AS384,IF($AK384&lt;0,1.01*AS384,IF($AK384&gt;10,1.1*AS384,(1+$AK384/100)*AS384)))</f>
        <v>17.360166450000001</v>
      </c>
      <c r="AU384" s="109">
        <f>IF($AK384="n/a",1.03*AT384,IF($AK384&lt;0,1.01*AT384,IF($AK384&gt;10,1.1*AT384,(1+$AK384/100)*AT384)))</f>
        <v>19.096183095000004</v>
      </c>
      <c r="AV384" s="109">
        <f>IF($AK384="n/a",1.03*AU384,IF($AK384&lt;0,1.01*AU384,IF($AK384&gt;10,1.1*AU384,(1+$AK384/100)*AU384)))</f>
        <v>21.005801404500005</v>
      </c>
      <c r="AW384" s="109">
        <f>SUM(AR384:AV384)</f>
        <v>87.929120449500004</v>
      </c>
      <c r="AX384" s="113">
        <f>AW384/I384*100</f>
        <v>15.088911083759482</v>
      </c>
      <c r="AY384" s="100">
        <v>0.1</v>
      </c>
      <c r="AZ384" s="100">
        <v>41.25</v>
      </c>
      <c r="BA384" s="100">
        <v>-15.790000000000001</v>
      </c>
      <c r="BB384" s="100">
        <v>10.220000000000001</v>
      </c>
      <c r="BC384" s="100">
        <v>6.9099999999999993</v>
      </c>
      <c r="BE384" s="12">
        <v>2003</v>
      </c>
      <c r="BF384" s="12">
        <f>IF(BE384&gt;2020,0,IF(BE384&gt;2008,1,IF(BE384&gt;2001,2,IF(BE384&gt;1990,3,IF(BE384&gt;1980,4,IF(BE384&gt;1973,5,IF(BE384&gt;1970,6,IF(BE384&gt;1960,7,IF(BE384&gt;1958,8,IF(BE384&gt;1953,9,10))))))))))</f>
        <v>2</v>
      </c>
      <c r="BG384" s="100">
        <v>10.36</v>
      </c>
      <c r="BH384" t="s">
        <v>121</v>
      </c>
      <c r="BI384" t="s">
        <v>122</v>
      </c>
    </row>
    <row r="385" spans="1:61" ht="12.75" customHeight="1" x14ac:dyDescent="0.2">
      <c r="A385" s="116" t="s">
        <v>1544</v>
      </c>
      <c r="B385" s="55" t="s">
        <v>1545</v>
      </c>
      <c r="C385" s="156" t="s">
        <v>263</v>
      </c>
      <c r="D385" s="98" t="s">
        <v>264</v>
      </c>
      <c r="E385" s="157">
        <v>5</v>
      </c>
      <c r="F385" s="2">
        <v>688</v>
      </c>
      <c r="G385" s="2" t="s">
        <v>146</v>
      </c>
      <c r="H385" s="2" t="s">
        <v>146</v>
      </c>
      <c r="I385" s="100">
        <v>263.57</v>
      </c>
      <c r="J385" s="101">
        <f>(M385/I385)*100</f>
        <v>0.84228098797283457</v>
      </c>
      <c r="K385" s="104">
        <v>0.55500000000000005</v>
      </c>
      <c r="L385" s="71">
        <v>4</v>
      </c>
      <c r="M385" s="28">
        <f>K385*L385</f>
        <v>2.2200000000000002</v>
      </c>
      <c r="N385" s="103" t="s">
        <v>873</v>
      </c>
      <c r="O385" s="104">
        <v>0.5</v>
      </c>
      <c r="P385" s="158">
        <v>45968</v>
      </c>
      <c r="Q385" s="158">
        <v>45979</v>
      </c>
      <c r="R385" s="28">
        <f>(K385-O385)/O385*100</f>
        <v>11.000000000000011</v>
      </c>
      <c r="S385" s="105">
        <f>IF(INDEX(Historical!$D$7:$D1414,MATCH(B385,Historical!$B$7:$B$1062,0))=0,"n/a",(INDEX(Historical!$C$7:$C$1062,MATCH(B385,Historical!$B$7:$B$1062,0))/INDEX(Historical!$D$7:$D$1062,MATCH(B385,Historical!$B$7:$B$1062,0))-1)*100)</f>
        <v>13.850415512465396</v>
      </c>
      <c r="T385" s="105">
        <f>IF(INDEX(Historical!$F$7:$F$1062,MATCH(B385,Historical!$B$7:$B$1062,0))=0,"n/a",((INDEX(Historical!$C$7:$C$1062,MATCH(B385,Historical!$B$7:$B$1062,0))/INDEX(Historical!$F$7:$F$1062,MATCH(B385,Historical!$B$7:$B$1062,0)))^(1/3)-1)*100)</f>
        <v>14.05666908176315</v>
      </c>
      <c r="U385" s="105" t="str">
        <f>IF(INDEX(Historical!$H$7:$H$1062,MATCH(B385,Historical!$B$7:$B$1062,0))=0,"n/a",((INDEX(Historical!$C$7:$C$1062,MATCH(B385,Historical!$B$7:$B$1062,0))/INDEX(Historical!$H$7:$H$1062,MATCH(B385,Historical!$B$7:$B$1062,0)))^(1/5)-1)*100)</f>
        <v>n/a</v>
      </c>
      <c r="V385" s="105" t="str">
        <f>IF(INDEX(Historical!$M$7:$M$1062,MATCH(B385,Historical!$B$7:$B$1062,0))=0,"n/a",((INDEX(Historical!$C$7:$C$1062,MATCH(B385,Historical!$B$7:$B$1062,0))/INDEX(Historical!$M$7:$M$1062,MATCH(B385,Historical!$B$7:$B$1062,0)))^(1/10)-1)*100)</f>
        <v>n/a</v>
      </c>
      <c r="W385" s="106" t="str">
        <f>IF(OR(U385&lt;=0,U385="n/a",V385&lt;=0,V385="n/a"),"n/a",U385/V385)</f>
        <v>n/a</v>
      </c>
      <c r="X385" s="107" t="str">
        <f>IF(OR(AJ385&lt;=0,AJ385="n/a",U385&lt;=0,U385="n/a"),"n/a",U385/AJ385)</f>
        <v>n/a</v>
      </c>
      <c r="Y385" s="162"/>
      <c r="Z385" s="101">
        <f>IF(OR(AC385&lt;0.01,AC385="n/a"),"n/a",M385/AC385*100)</f>
        <v>36.333878887070377</v>
      </c>
      <c r="AA385" s="109">
        <f>IF(OR(AC385&lt;0.01,AC385="n/a"),"n/a",I385/AC385)</f>
        <v>43.137479541734855</v>
      </c>
      <c r="AB385" s="71">
        <v>12</v>
      </c>
      <c r="AC385" s="100">
        <v>6.11</v>
      </c>
      <c r="AD385" s="100" t="s">
        <v>142</v>
      </c>
      <c r="AE385" s="100">
        <v>2.64</v>
      </c>
      <c r="AF385" s="100">
        <v>14.75</v>
      </c>
      <c r="AG385" s="100">
        <v>31.36</v>
      </c>
      <c r="AH385" s="100">
        <v>-127.44</v>
      </c>
      <c r="AI385" s="100">
        <v>349.03</v>
      </c>
      <c r="AJ385" s="100" t="s">
        <v>142</v>
      </c>
      <c r="AK385" s="100">
        <v>-14.78</v>
      </c>
      <c r="AL385" s="100">
        <v>55230</v>
      </c>
      <c r="AM385" s="100">
        <v>0.63</v>
      </c>
      <c r="AN385" s="100">
        <v>7.03</v>
      </c>
      <c r="AO385" s="110" t="str">
        <f>IF(U385="n/a","n/a",IF(AA385&lt;0,"n/a",IF(AA385="n/a","n/a",J385+U385-AA385)))</f>
        <v>n/a</v>
      </c>
      <c r="AP385" s="111" t="str">
        <f>IF(U385="n/a","n/a",J385+U385)</f>
        <v>n/a</v>
      </c>
      <c r="AQ385" s="112">
        <f>IF(OR(AC385&lt;0.01,AC385="n/a",AF385="n/a"),"n/a",(I385/SQRT(22.5*AC385*(I385/AF385))-1)*100)</f>
        <v>431.78016478849992</v>
      </c>
      <c r="AR385" s="101">
        <f>INDEX(Historical!$C$7:$C$1063,MATCH(B385,Historical!$B$7:$B$1063,0))*IF(AH385="n/a",1.03,IF(AH385&lt;0,1.01,IF(AH385&gt;10,1.1,(1+AH385/100))))</f>
        <v>2.0755500000000002</v>
      </c>
      <c r="AS385" s="109">
        <f>IF($AI385="n/a",1.03*AR385,IF($AI385&lt;0,1.01*AR385,IF($AI385&gt;10,1.1*AR385,(1+$AI385/100)*AR385)))</f>
        <v>2.2831050000000004</v>
      </c>
      <c r="AT385" s="109">
        <f>IF($AK385="n/a",1.03*AS385,IF($AK385&lt;0,1.01*AS385,IF($AK385&gt;10,1.1*AS385,(1+$AK385/100)*AS385)))</f>
        <v>2.3059360500000006</v>
      </c>
      <c r="AU385" s="109">
        <f>IF($AK385="n/a",1.03*AT385,IF($AK385&lt;0,1.01*AT385,IF($AK385&gt;10,1.1*AT385,(1+$AK385/100)*AT385)))</f>
        <v>2.3289954105000006</v>
      </c>
      <c r="AV385" s="109">
        <f>IF($AK385="n/a",1.03*AU385,IF($AK385&lt;0,1.01*AU385,IF($AK385&gt;10,1.1*AU385,(1+$AK385/100)*AU385)))</f>
        <v>2.3522853646050006</v>
      </c>
      <c r="AW385" s="109">
        <f>SUM(AR385:AV385)</f>
        <v>11.345871825105002</v>
      </c>
      <c r="AX385" s="113">
        <f>AW385/I385*100</f>
        <v>4.304690148766932</v>
      </c>
      <c r="AY385" s="718">
        <v>-0.01</v>
      </c>
      <c r="AZ385" s="100">
        <v>41.55</v>
      </c>
      <c r="BA385" s="100">
        <v>-12.4</v>
      </c>
      <c r="BB385" s="100">
        <v>7.0900000000000007</v>
      </c>
      <c r="BC385" s="100">
        <v>13.16</v>
      </c>
      <c r="BE385" s="12">
        <v>2021</v>
      </c>
      <c r="BF385" s="12">
        <f>IF(BE385&gt;2020,0,IF(BE385&gt;2008,1,IF(BE385&gt;2001,2,IF(BE385&gt;1990,3,IF(BE385&gt;1980,4,IF(BE385&gt;1973,5,IF(BE385&gt;1970,6,IF(BE385&gt;1960,7,IF(BE385&gt;1958,8,IF(BE385&gt;1953,9,10))))))))))</f>
        <v>0</v>
      </c>
      <c r="BG385" s="100">
        <v>3.2399999999999998</v>
      </c>
      <c r="BH385" t="s">
        <v>121</v>
      </c>
      <c r="BI385" t="s">
        <v>122</v>
      </c>
    </row>
    <row r="386" spans="1:61" ht="12.75" customHeight="1" x14ac:dyDescent="0.2">
      <c r="A386" s="123" t="s">
        <v>1004</v>
      </c>
      <c r="B386" s="55" t="s">
        <v>1005</v>
      </c>
      <c r="C386" s="156" t="s">
        <v>116</v>
      </c>
      <c r="D386" s="98" t="s">
        <v>215</v>
      </c>
      <c r="E386" s="157">
        <v>24</v>
      </c>
      <c r="F386" s="2">
        <v>157</v>
      </c>
      <c r="G386" s="2" t="s">
        <v>146</v>
      </c>
      <c r="H386" s="2" t="s">
        <v>146</v>
      </c>
      <c r="I386" s="100">
        <v>110.82</v>
      </c>
      <c r="J386" s="101">
        <f>(M386/I386)*100</f>
        <v>1.3715935751669375</v>
      </c>
      <c r="K386" s="104">
        <v>0.38</v>
      </c>
      <c r="L386" s="71">
        <v>4</v>
      </c>
      <c r="M386" s="28">
        <f>K386*L386</f>
        <v>1.52</v>
      </c>
      <c r="N386" s="103" t="s">
        <v>273</v>
      </c>
      <c r="O386" s="104">
        <v>0.37</v>
      </c>
      <c r="P386" s="158">
        <v>46251</v>
      </c>
      <c r="Q386" s="158">
        <v>46265</v>
      </c>
      <c r="R386" s="28">
        <f>(K386-O386)/O386*100</f>
        <v>2.7027027027027053</v>
      </c>
      <c r="S386" s="105">
        <f>IF(INDEX(Historical!$D$7:$D1415,MATCH(B386,Historical!$B$7:$B$1062,0))=0,"n/a",(INDEX(Historical!$C$7:$C$1062,MATCH(B386,Historical!$B$7:$B$1062,0))/INDEX(Historical!$D$7:$D$1062,MATCH(B386,Historical!$B$7:$B$1062,0))-1)*100)</f>
        <v>2.8169014084507005</v>
      </c>
      <c r="T386" s="105">
        <f>IF(INDEX(Historical!$F$7:$F$1062,MATCH(B386,Historical!$B$7:$B$1062,0))=0,"n/a",((INDEX(Historical!$C$7:$C$1062,MATCH(B386,Historical!$B$7:$B$1062,0))/INDEX(Historical!$F$7:$F$1062,MATCH(B386,Historical!$B$7:$B$1062,0)))^(1/3)-1)*100)</f>
        <v>2.9001526763311469</v>
      </c>
      <c r="U386" s="105">
        <f>IF(INDEX(Historical!$H$7:$H$1062,MATCH(B386,Historical!$B$7:$B$1062,0))=0,"n/a",((INDEX(Historical!$C$7:$C$1062,MATCH(B386,Historical!$B$7:$B$1062,0))/INDEX(Historical!$H$7:$H$1062,MATCH(B386,Historical!$B$7:$B$1062,0)))^(1/5)-1)*100)</f>
        <v>2.8276301862471653</v>
      </c>
      <c r="V386" s="105">
        <f>IF(INDEX(Historical!$M$7:$M$1062,MATCH(B386,Historical!$B$7:$B$1062,0))=0,"n/a",((INDEX(Historical!$C$7:$C$1062,MATCH(B386,Historical!$B$7:$B$1062,0))/INDEX(Historical!$M$7:$M$1062,MATCH(B386,Historical!$B$7:$B$1062,0)))^(1/10)-1)*100)</f>
        <v>2.8717237490898384</v>
      </c>
      <c r="W386" s="106">
        <f>IF(OR(U386&lt;=0,U386="n/a",V386&lt;=0,V386="n/a"),"n/a",U386/V386)</f>
        <v>0.98464561124424033</v>
      </c>
      <c r="X386" s="107">
        <f>IF(OR(AJ386&lt;=0,AJ386="n/a",U386&lt;=0,U386="n/a"),"n/a",U386/AJ386)</f>
        <v>0.20519812672330662</v>
      </c>
      <c r="Y386" s="165"/>
      <c r="Z386" s="101">
        <f>IF(OR(AC386&lt;0.01,AC386="n/a"),"n/a",M386/AC386*100)</f>
        <v>29.174664107485604</v>
      </c>
      <c r="AA386" s="109">
        <f>IF(OR(AC386&lt;0.01,AC386="n/a"),"n/a",I386/AC386)</f>
        <v>21.27063339731286</v>
      </c>
      <c r="AB386" s="71">
        <v>8</v>
      </c>
      <c r="AC386" s="100">
        <v>5.21</v>
      </c>
      <c r="AD386" s="100" t="s">
        <v>142</v>
      </c>
      <c r="AE386" s="100">
        <v>1.79</v>
      </c>
      <c r="AF386" s="100">
        <v>2.2599999999999998</v>
      </c>
      <c r="AG386" s="100">
        <v>10.74</v>
      </c>
      <c r="AH386" s="100">
        <v>-22.470000000000002</v>
      </c>
      <c r="AI386" s="100">
        <v>14.430000000000001</v>
      </c>
      <c r="AJ386" s="100">
        <v>13.780000000000001</v>
      </c>
      <c r="AK386" s="100">
        <v>-2.21</v>
      </c>
      <c r="AL386" s="100">
        <v>1130</v>
      </c>
      <c r="AM386" s="100">
        <v>1.18</v>
      </c>
      <c r="AN386" s="100">
        <v>0.28000000000000003</v>
      </c>
      <c r="AO386" s="110">
        <f>IF(U386="n/a","n/a",IF(AA386&lt;0,"n/a",IF(AA386="n/a","n/a",J386+U386-AA386)))</f>
        <v>-17.071409635898757</v>
      </c>
      <c r="AP386" s="111">
        <f>IF(U386="n/a","n/a",J386+U386)</f>
        <v>4.1992237614141033</v>
      </c>
      <c r="AQ386" s="112">
        <f>IF(OR(AC386&lt;0.01,AC386="n/a",AF386="n/a"),"n/a",(I386/SQRT(22.5*AC386*(I386/AF386))-1)*100)</f>
        <v>46.168291861625562</v>
      </c>
      <c r="AR386" s="101">
        <f>INDEX(Historical!$C$7:$C$1063,MATCH(B386,Historical!$B$7:$B$1063,0))*IF(AH386="n/a",1.03,IF(AH386&lt;0,1.01,IF(AH386&gt;10,1.1,(1+AH386/100))))</f>
        <v>1.4745999999999999</v>
      </c>
      <c r="AS386" s="109">
        <f>IF($AI386="n/a",1.03*AR386,IF($AI386&lt;0,1.01*AR386,IF($AI386&gt;10,1.1*AR386,(1+$AI386/100)*AR386)))</f>
        <v>1.6220600000000001</v>
      </c>
      <c r="AT386" s="109">
        <f>IF($AK386="n/a",1.03*AS386,IF($AK386&lt;0,1.01*AS386,IF($AK386&gt;10,1.1*AS386,(1+$AK386/100)*AS386)))</f>
        <v>1.6382806000000001</v>
      </c>
      <c r="AU386" s="109">
        <f>IF($AK386="n/a",1.03*AT386,IF($AK386&lt;0,1.01*AT386,IF($AK386&gt;10,1.1*AT386,(1+$AK386/100)*AT386)))</f>
        <v>1.6546634060000001</v>
      </c>
      <c r="AV386" s="109">
        <f>IF($AK386="n/a",1.03*AU386,IF($AK386&lt;0,1.01*AU386,IF($AK386&gt;10,1.1*AU386,(1+$AK386/100)*AU386)))</f>
        <v>1.6712100400600001</v>
      </c>
      <c r="AW386" s="109">
        <f>SUM(AR386:AV386)</f>
        <v>8.0608140460599991</v>
      </c>
      <c r="AX386" s="113">
        <f>AW386/I386*100</f>
        <v>7.2737899711784877</v>
      </c>
      <c r="AY386" s="100">
        <v>0.7</v>
      </c>
      <c r="AZ386" s="100">
        <v>13.930000000000001</v>
      </c>
      <c r="BA386" s="100">
        <v>-25.119999999999997</v>
      </c>
      <c r="BB386" s="100">
        <v>-3.5000000000000004</v>
      </c>
      <c r="BC386" s="100">
        <v>-6.2799999999999994</v>
      </c>
      <c r="BE386" s="12">
        <v>2003</v>
      </c>
      <c r="BF386" s="12">
        <f>IF(BE386&gt;2020,0,IF(BE386&gt;2008,1,IF(BE386&gt;2001,2,IF(BE386&gt;1990,3,IF(BE386&gt;1980,4,IF(BE386&gt;1973,5,IF(BE386&gt;1970,6,IF(BE386&gt;1960,7,IF(BE386&gt;1958,8,IF(BE386&gt;1953,9,10))))))))))</f>
        <v>2</v>
      </c>
      <c r="BG386" s="100">
        <v>6.64</v>
      </c>
      <c r="BH386" t="s">
        <v>121</v>
      </c>
      <c r="BI386" t="s">
        <v>122</v>
      </c>
    </row>
    <row r="387" spans="1:61" ht="12.75" customHeight="1" x14ac:dyDescent="0.2">
      <c r="A387" s="123" t="s">
        <v>1006</v>
      </c>
      <c r="B387" s="55" t="s">
        <v>1007</v>
      </c>
      <c r="C387" s="156" t="s">
        <v>162</v>
      </c>
      <c r="D387" s="98" t="s">
        <v>296</v>
      </c>
      <c r="E387" s="157">
        <v>23</v>
      </c>
      <c r="F387" s="2">
        <v>165</v>
      </c>
      <c r="G387" s="2" t="s">
        <v>119</v>
      </c>
      <c r="H387" s="2" t="s">
        <v>119</v>
      </c>
      <c r="I387" s="100">
        <v>70.77</v>
      </c>
      <c r="J387" s="101">
        <f>(M387/I387)*100</f>
        <v>3.0238801752154871</v>
      </c>
      <c r="K387" s="104">
        <v>0.53500000000000003</v>
      </c>
      <c r="L387" s="71">
        <v>4</v>
      </c>
      <c r="M387" s="28">
        <f>K387*L387</f>
        <v>2.14</v>
      </c>
      <c r="N387" s="103" t="s">
        <v>151</v>
      </c>
      <c r="O387" s="104">
        <v>0.50749999999999995</v>
      </c>
      <c r="P387" s="158">
        <v>46052</v>
      </c>
      <c r="Q387" s="158">
        <v>46070</v>
      </c>
      <c r="R387" s="28">
        <f>(K387-O387)/O387*100</f>
        <v>5.4187192118226761</v>
      </c>
      <c r="S387" s="105">
        <f>IF(INDEX(Historical!$D$7:$D1416,MATCH(B387,Historical!$B$7:$B$1062,0))=0,"n/a",(INDEX(Historical!$C$7:$C$1062,MATCH(B387,Historical!$B$7:$B$1062,0))/INDEX(Historical!$D$7:$D$1062,MATCH(B387,Historical!$B$7:$B$1062,0))-1)*100)</f>
        <v>5.7291666666666519</v>
      </c>
      <c r="T387" s="105">
        <f>IF(INDEX(Historical!$F$7:$F$1062,MATCH(B387,Historical!$B$7:$B$1062,0))=0,"n/a",((INDEX(Historical!$C$7:$C$1062,MATCH(B387,Historical!$B$7:$B$1062,0))/INDEX(Historical!$F$7:$F$1062,MATCH(B387,Historical!$B$7:$B$1062,0)))^(1/3)-1)*100)</f>
        <v>5.8847240625236052</v>
      </c>
      <c r="U387" s="105">
        <f>IF(INDEX(Historical!$H$7:$H$1062,MATCH(B387,Historical!$B$7:$B$1062,0))=0,"n/a",((INDEX(Historical!$C$7:$C$1062,MATCH(B387,Historical!$B$7:$B$1062,0))/INDEX(Historical!$H$7:$H$1062,MATCH(B387,Historical!$B$7:$B$1062,0)))^(1/5)-1)*100)</f>
        <v>5.95720409403111</v>
      </c>
      <c r="V387" s="105">
        <f>IF(INDEX(Historical!$M$7:$M$1062,MATCH(B387,Historical!$B$7:$B$1062,0))=0,"n/a",((INDEX(Historical!$C$7:$C$1062,MATCH(B387,Historical!$B$7:$B$1062,0))/INDEX(Historical!$M$7:$M$1062,MATCH(B387,Historical!$B$7:$B$1062,0)))^(1/10)-1)*100)</f>
        <v>6.3188658808315479</v>
      </c>
      <c r="W387" s="106">
        <f>IF(OR(U387&lt;=0,U387="n/a",V387&lt;=0,V387="n/a"),"n/a",U387/V387)</f>
        <v>0.94276476291456845</v>
      </c>
      <c r="X387" s="107">
        <f>IF(OR(AJ387&lt;=0,AJ387="n/a",U387&lt;=0,U387="n/a"),"n/a",U387/AJ387)</f>
        <v>1.205911759925326</v>
      </c>
      <c r="Y387" s="159"/>
      <c r="Z387" s="101">
        <f>IF(OR(AC387&lt;0.01,AC387="n/a"),"n/a",M387/AC387*100)</f>
        <v>67.721518987341781</v>
      </c>
      <c r="AA387" s="109">
        <f>IF(OR(AC387&lt;0.01,AC387="n/a"),"n/a",I387/AC387)</f>
        <v>22.395569620253163</v>
      </c>
      <c r="AB387" s="71">
        <v>12</v>
      </c>
      <c r="AC387" s="100">
        <v>3.16</v>
      </c>
      <c r="AD387" s="100">
        <v>2.46</v>
      </c>
      <c r="AE387" s="100">
        <v>4.13</v>
      </c>
      <c r="AF387" s="100">
        <v>2.44</v>
      </c>
      <c r="AG387" s="100">
        <v>11.14</v>
      </c>
      <c r="AH387" s="100">
        <v>6.18</v>
      </c>
      <c r="AI387" s="100">
        <v>7.75</v>
      </c>
      <c r="AJ387" s="100">
        <v>4.9399999999999995</v>
      </c>
      <c r="AK387" s="100">
        <v>7.82</v>
      </c>
      <c r="AL387" s="100">
        <v>18280</v>
      </c>
      <c r="AM387" s="100">
        <v>0.16999999999999998</v>
      </c>
      <c r="AN387" s="100">
        <v>1.61</v>
      </c>
      <c r="AO387" s="110">
        <f>IF(U387="n/a","n/a",IF(AA387&lt;0,"n/a",IF(AA387="n/a","n/a",J387+U387-AA387)))</f>
        <v>-13.414485351006565</v>
      </c>
      <c r="AP387" s="111">
        <f>IF(U387="n/a","n/a",J387+U387)</f>
        <v>8.9810842692465975</v>
      </c>
      <c r="AQ387" s="112">
        <f>IF(OR(AC387&lt;0.01,AC387="n/a",AF387="n/a"),"n/a",(I387/SQRT(22.5*AC387*(I387/AF387))-1)*100)</f>
        <v>55.842070875782191</v>
      </c>
      <c r="AR387" s="101">
        <f>INDEX(Historical!$C$7:$C$1063,MATCH(B387,Historical!$B$7:$B$1063,0))*IF(AH387="n/a",1.03,IF(AH387&lt;0,1.01,IF(AH387&gt;10,1.1,(1+AH387/100))))</f>
        <v>2.1554539999999998</v>
      </c>
      <c r="AS387" s="109">
        <f>IF($AI387="n/a",1.03*AR387,IF($AI387&lt;0,1.01*AR387,IF($AI387&gt;10,1.1*AR387,(1+$AI387/100)*AR387)))</f>
        <v>2.3225016849999993</v>
      </c>
      <c r="AT387" s="109">
        <f>IF($AK387="n/a",1.03*AS387,IF($AK387&lt;0,1.01*AS387,IF($AK387&gt;10,1.1*AS387,(1+$AK387/100)*AS387)))</f>
        <v>2.5041213167669993</v>
      </c>
      <c r="AU387" s="109">
        <f>IF($AK387="n/a",1.03*AT387,IF($AK387&lt;0,1.01*AT387,IF($AK387&gt;10,1.1*AT387,(1+$AK387/100)*AT387)))</f>
        <v>2.6999436037381788</v>
      </c>
      <c r="AV387" s="109">
        <f>IF($AK387="n/a",1.03*AU387,IF($AK387&lt;0,1.01*AU387,IF($AK387&gt;10,1.1*AU387,(1+$AK387/100)*AU387)))</f>
        <v>2.9110791935505045</v>
      </c>
      <c r="AW387" s="109">
        <f>SUM(AR387:AV387)</f>
        <v>12.593099799055683</v>
      </c>
      <c r="AX387" s="113">
        <f>AW387/I387*100</f>
        <v>17.794404124707764</v>
      </c>
      <c r="AY387" s="100">
        <v>0.55000000000000004</v>
      </c>
      <c r="AZ387" s="100">
        <v>11.84</v>
      </c>
      <c r="BA387" s="100">
        <v>-10.199999999999999</v>
      </c>
      <c r="BB387" s="100">
        <v>-4.34</v>
      </c>
      <c r="BC387" s="100">
        <v>0.71000000000000008</v>
      </c>
      <c r="BE387" s="12">
        <v>2004</v>
      </c>
      <c r="BF387" s="12">
        <f>IF(BE387&gt;2020,0,IF(BE387&gt;2008,1,IF(BE387&gt;2001,2,IF(BE387&gt;1990,3,IF(BE387&gt;1980,4,IF(BE387&gt;1973,5,IF(BE387&gt;1970,6,IF(BE387&gt;1960,7,IF(BE387&gt;1958,8,IF(BE387&gt;1953,9,10))))))))))</f>
        <v>2</v>
      </c>
      <c r="BG387" s="100">
        <v>3.3300000000000005</v>
      </c>
      <c r="BH387" t="s">
        <v>121</v>
      </c>
      <c r="BI387" t="s">
        <v>122</v>
      </c>
    </row>
    <row r="388" spans="1:61" ht="12.75" customHeight="1" x14ac:dyDescent="0.2">
      <c r="A388" s="146" t="s">
        <v>1008</v>
      </c>
      <c r="B388" s="55" t="s">
        <v>1009</v>
      </c>
      <c r="C388" s="156" t="s">
        <v>198</v>
      </c>
      <c r="D388" s="98" t="s">
        <v>549</v>
      </c>
      <c r="E388" s="157">
        <v>12</v>
      </c>
      <c r="F388" s="2">
        <v>454</v>
      </c>
      <c r="G388" s="2" t="s">
        <v>146</v>
      </c>
      <c r="H388" s="2" t="s">
        <v>146</v>
      </c>
      <c r="I388" s="100">
        <v>102.48</v>
      </c>
      <c r="J388" s="101">
        <f>(M388/I388)*100</f>
        <v>1.5518149882903982</v>
      </c>
      <c r="K388" s="104">
        <v>1.5903</v>
      </c>
      <c r="L388" s="71">
        <v>1</v>
      </c>
      <c r="M388" s="28">
        <f>K388*L388</f>
        <v>1.5903</v>
      </c>
      <c r="N388" s="103" t="s">
        <v>1010</v>
      </c>
      <c r="O388" s="104">
        <v>1.3712</v>
      </c>
      <c r="P388" s="158">
        <v>45923</v>
      </c>
      <c r="Q388" s="158">
        <v>45924</v>
      </c>
      <c r="R388" s="28">
        <f>(K388-O388)/O388*100</f>
        <v>15.978704784130693</v>
      </c>
      <c r="S388" s="105">
        <f>IF(INDEX(Historical!$D$7:$D1417,MATCH(B388,Historical!$B$7:$B$1062,0))=0,"n/a",(INDEX(Historical!$C$7:$C$1062,MATCH(B388,Historical!$B$7:$B$1062,0))/INDEX(Historical!$D$7:$D$1062,MATCH(B388,Historical!$B$7:$B$1062,0))-1)*100)</f>
        <v>15.978704784130704</v>
      </c>
      <c r="T388" s="105">
        <f>IF(INDEX(Historical!$F$7:$F$1062,MATCH(B388,Historical!$B$7:$B$1062,0))=0,"n/a",((INDEX(Historical!$C$7:$C$1062,MATCH(B388,Historical!$B$7:$B$1062,0))/INDEX(Historical!$F$7:$F$1062,MATCH(B388,Historical!$B$7:$B$1062,0)))^(1/3)-1)*100)</f>
        <v>17.943392451774763</v>
      </c>
      <c r="U388" s="105">
        <f>IF(INDEX(Historical!$H$7:$H$1062,MATCH(B388,Historical!$B$7:$B$1062,0))=0,"n/a",((INDEX(Historical!$C$7:$C$1062,MATCH(B388,Historical!$B$7:$B$1062,0))/INDEX(Historical!$H$7:$H$1062,MATCH(B388,Historical!$B$7:$B$1062,0)))^(1/5)-1)*100)</f>
        <v>12.790426385906063</v>
      </c>
      <c r="V388" s="105">
        <f>IF(INDEX(Historical!$M$7:$M$1062,MATCH(B388,Historical!$B$7:$B$1062,0))=0,"n/a",((INDEX(Historical!$C$7:$C$1062,MATCH(B388,Historical!$B$7:$B$1062,0))/INDEX(Historical!$M$7:$M$1062,MATCH(B388,Historical!$B$7:$B$1062,0)))^(1/10)-1)*100)</f>
        <v>11.614423117390782</v>
      </c>
      <c r="W388" s="106">
        <f>IF(OR(U388&lt;=0,U388="n/a",V388&lt;=0,V388="n/a"),"n/a",U388/V388)</f>
        <v>1.1012536960836565</v>
      </c>
      <c r="X388" s="107" t="str">
        <f>IF(OR(AJ388&lt;=0,AJ388="n/a",U388&lt;=0,U388="n/a"),"n/a",U388/AJ388)</f>
        <v>n/a</v>
      </c>
      <c r="Y388" s="123" t="s">
        <v>1011</v>
      </c>
      <c r="Z388" s="101">
        <f>IF(OR(AC388&lt;0.01,AC388="n/a"),"n/a",M388/AC388*100)</f>
        <v>29.233455882352938</v>
      </c>
      <c r="AA388" s="109">
        <f>IF(OR(AC388&lt;0.01,AC388="n/a"),"n/a",I388/AC388)</f>
        <v>18.838235294117645</v>
      </c>
      <c r="AB388" s="71">
        <v>12</v>
      </c>
      <c r="AC388" s="100">
        <v>5.44</v>
      </c>
      <c r="AD388" s="100">
        <v>3.63</v>
      </c>
      <c r="AE388" s="100">
        <v>2.99</v>
      </c>
      <c r="AF388" s="100">
        <v>6.26</v>
      </c>
      <c r="AG388" s="100">
        <v>35.29</v>
      </c>
      <c r="AH388" s="100">
        <v>-2.4500000000000002</v>
      </c>
      <c r="AI388" s="100">
        <v>7.42</v>
      </c>
      <c r="AJ388" s="100">
        <v>-3.11</v>
      </c>
      <c r="AK388" s="100">
        <v>4.66</v>
      </c>
      <c r="AL388" s="100">
        <v>14710</v>
      </c>
      <c r="AM388" s="100">
        <v>10.89</v>
      </c>
      <c r="AN388" s="100">
        <v>0.04</v>
      </c>
      <c r="AO388" s="110">
        <f>IF(U388="n/a","n/a",IF(AA388&lt;0,"n/a",IF(AA388="n/a","n/a",J388+U388-AA388)))</f>
        <v>-4.4959939199211831</v>
      </c>
      <c r="AP388" s="111">
        <f>IF(U388="n/a","n/a",J388+U388)</f>
        <v>14.342241374196462</v>
      </c>
      <c r="AQ388" s="112">
        <f>IF(OR(AC388&lt;0.01,AC388="n/a",AF388="n/a"),"n/a",(I388/SQRT(22.5*AC388*(I388/AF388))-1)*100)</f>
        <v>128.93701505598676</v>
      </c>
      <c r="AR388" s="101">
        <f>INDEX(Historical!$C$7:$C$1063,MATCH(B388,Historical!$B$7:$B$1063,0))*IF(AH388="n/a",1.03,IF(AH388&lt;0,1.01,IF(AH388&gt;10,1.1,(1+AH388/100))))</f>
        <v>1.606203</v>
      </c>
      <c r="AS388" s="109">
        <f>IF($AI388="n/a",1.03*AR388,IF($AI388&lt;0,1.01*AR388,IF($AI388&gt;10,1.1*AR388,(1+$AI388/100)*AR388)))</f>
        <v>1.7253832626000001</v>
      </c>
      <c r="AT388" s="109">
        <f>IF($AK388="n/a",1.03*AS388,IF($AK388&lt;0,1.01*AS388,IF($AK388&gt;10,1.1*AS388,(1+$AK388/100)*AS388)))</f>
        <v>1.8057861226371601</v>
      </c>
      <c r="AU388" s="109">
        <f>IF($AK388="n/a",1.03*AT388,IF($AK388&lt;0,1.01*AT388,IF($AK388&gt;10,1.1*AT388,(1+$AK388/100)*AT388)))</f>
        <v>1.8899357559520518</v>
      </c>
      <c r="AV388" s="109">
        <f>IF($AK388="n/a",1.03*AU388,IF($AK388&lt;0,1.01*AU388,IF($AK388&gt;10,1.1*AU388,(1+$AK388/100)*AU388)))</f>
        <v>1.9780067621794173</v>
      </c>
      <c r="AW388" s="109">
        <f>SUM(AR388:AV388)</f>
        <v>9.0053149033686299</v>
      </c>
      <c r="AX388" s="113">
        <f>AW388/I388*100</f>
        <v>8.7873876886891384</v>
      </c>
      <c r="AY388" s="100">
        <v>1.17</v>
      </c>
      <c r="AZ388" s="100">
        <v>23</v>
      </c>
      <c r="BA388" s="100">
        <v>-20.96</v>
      </c>
      <c r="BB388" s="100">
        <v>-3.51</v>
      </c>
      <c r="BC388" s="100">
        <v>0.01</v>
      </c>
      <c r="BE388" s="12">
        <v>2014</v>
      </c>
      <c r="BF388" s="12">
        <f>IF(BE388&gt;2020,0,IF(BE388&gt;2008,1,IF(BE388&gt;2001,2,IF(BE388&gt;1990,3,IF(BE388&gt;1980,4,IF(BE388&gt;1973,5,IF(BE388&gt;1970,6,IF(BE388&gt;1960,7,IF(BE388&gt;1958,8,IF(BE388&gt;1953,9,10))))))))))</f>
        <v>1</v>
      </c>
      <c r="BG388" s="100">
        <v>20.599999999999998</v>
      </c>
      <c r="BH388" t="s">
        <v>1012</v>
      </c>
      <c r="BI388" t="s">
        <v>122</v>
      </c>
    </row>
    <row r="389" spans="1:61" ht="12.75" customHeight="1" x14ac:dyDescent="0.2">
      <c r="A389" s="55" t="s">
        <v>369</v>
      </c>
      <c r="B389" s="55" t="s">
        <v>370</v>
      </c>
      <c r="C389" s="156" t="s">
        <v>335</v>
      </c>
      <c r="D389" s="98" t="s">
        <v>371</v>
      </c>
      <c r="E389" s="157">
        <v>64</v>
      </c>
      <c r="F389" s="2">
        <v>11</v>
      </c>
      <c r="G389" s="2" t="s">
        <v>119</v>
      </c>
      <c r="H389" s="2" t="s">
        <v>118</v>
      </c>
      <c r="I389" s="100">
        <v>207.81</v>
      </c>
      <c r="J389" s="101">
        <f>(M389/I389)*100</f>
        <v>2.4060439824839999</v>
      </c>
      <c r="K389" s="104">
        <v>1.25</v>
      </c>
      <c r="L389" s="71">
        <v>4</v>
      </c>
      <c r="M389" s="28">
        <f>K389*L389</f>
        <v>5</v>
      </c>
      <c r="N389" s="103" t="s">
        <v>372</v>
      </c>
      <c r="O389" s="104">
        <v>1.2</v>
      </c>
      <c r="P389" s="158">
        <v>46225</v>
      </c>
      <c r="Q389" s="158">
        <v>46239</v>
      </c>
      <c r="R389" s="28">
        <f>(K389-O389)/O389*100</f>
        <v>4.1666666666666705</v>
      </c>
      <c r="S389" s="105">
        <f>IF(INDEX(Historical!$D$7:$D1418,MATCH(B389,Historical!$B$7:$B$1062,0))=0,"n/a",(INDEX(Historical!$C$7:$C$1062,MATCH(B389,Historical!$B$7:$B$1062,0))/INDEX(Historical!$D$7:$D$1062,MATCH(B389,Historical!$B$7:$B$1062,0))-1)*100)</f>
        <v>4.4444444444444509</v>
      </c>
      <c r="T389" s="105">
        <f>IF(INDEX(Historical!$F$7:$F$1062,MATCH(B389,Historical!$B$7:$B$1062,0))=0,"n/a",((INDEX(Historical!$C$7:$C$1062,MATCH(B389,Historical!$B$7:$B$1062,0))/INDEX(Historical!$F$7:$F$1062,MATCH(B389,Historical!$B$7:$B$1062,0)))^(1/3)-1)*100)</f>
        <v>8.3008947425307955</v>
      </c>
      <c r="U389" s="105">
        <f>IF(INDEX(Historical!$H$7:$H$1062,MATCH(B389,Historical!$B$7:$B$1062,0))=0,"n/a",((INDEX(Historical!$C$7:$C$1062,MATCH(B389,Historical!$B$7:$B$1062,0))/INDEX(Historical!$H$7:$H$1062,MATCH(B389,Historical!$B$7:$B$1062,0)))^(1/5)-1)*100)</f>
        <v>15.873217925961436</v>
      </c>
      <c r="V389" s="105">
        <f>IF(INDEX(Historical!$M$7:$M$1062,MATCH(B389,Historical!$B$7:$B$1062,0))=0,"n/a",((INDEX(Historical!$C$7:$C$1062,MATCH(B389,Historical!$B$7:$B$1062,0))/INDEX(Historical!$M$7:$M$1062,MATCH(B389,Historical!$B$7:$B$1062,0)))^(1/10)-1)*100)</f>
        <v>16.50639615655971</v>
      </c>
      <c r="W389" s="106">
        <f>IF(OR(U389&lt;=0,U389="n/a",V389&lt;=0,V389="n/a"),"n/a",U389/V389)</f>
        <v>0.96164043170945912</v>
      </c>
      <c r="X389" s="107">
        <f>IF(OR(AJ389&lt;=0,AJ389="n/a",U389&lt;=0,U389="n/a"),"n/a",U389/AJ389)</f>
        <v>1.7895397887216948</v>
      </c>
      <c r="Y389" s="55"/>
      <c r="Z389" s="101">
        <f>IF(OR(AC389&lt;0.01,AC389="n/a"),"n/a",M389/AC389*100)</f>
        <v>42.301184433164131</v>
      </c>
      <c r="AA389" s="109">
        <f>IF(OR(AC389&lt;0.01,AC389="n/a"),"n/a",I389/AC389)</f>
        <v>17.581218274111674</v>
      </c>
      <c r="AB389" s="71">
        <v>1</v>
      </c>
      <c r="AC389" s="100">
        <v>11.82</v>
      </c>
      <c r="AD389" s="100">
        <v>2.44</v>
      </c>
      <c r="AE389" s="100">
        <v>1.32</v>
      </c>
      <c r="AF389" s="100" t="s">
        <v>142</v>
      </c>
      <c r="AG389" s="100" t="s">
        <v>142</v>
      </c>
      <c r="AH389" s="100">
        <v>1.44</v>
      </c>
      <c r="AI389" s="100">
        <v>7.61</v>
      </c>
      <c r="AJ389" s="100">
        <v>8.870000000000001</v>
      </c>
      <c r="AK389" s="100">
        <v>6.34</v>
      </c>
      <c r="AL389" s="100">
        <v>116520</v>
      </c>
      <c r="AM389" s="100">
        <v>0.12</v>
      </c>
      <c r="AN389" s="100" t="s">
        <v>142</v>
      </c>
      <c r="AO389" s="110">
        <f>IF(U389="n/a","n/a",IF(AA389&lt;0,"n/a",IF(AA389="n/a","n/a",J389+U389-AA389)))</f>
        <v>0.69804363433376082</v>
      </c>
      <c r="AP389" s="111">
        <f>IF(U389="n/a","n/a",J389+U389)</f>
        <v>18.279261908445434</v>
      </c>
      <c r="AQ389" s="112" t="str">
        <f>IF(OR(AC389&lt;0.01,AC389="n/a",AF389="n/a"),"n/a",(I389/SQRT(22.5*AC389*(I389/AF389))-1)*100)</f>
        <v>n/a</v>
      </c>
      <c r="AR389" s="101">
        <f>INDEX(Historical!$C$7:$C$1063,MATCH(B389,Historical!$B$7:$B$1063,0))*IF(AH389="n/a",1.03,IF(AH389&lt;0,1.01,IF(AH389&gt;10,1.1,(1+AH389/100))))</f>
        <v>4.7676800000000004</v>
      </c>
      <c r="AS389" s="109">
        <f>IF($AI389="n/a",1.03*AR389,IF($AI389&lt;0,1.01*AR389,IF($AI389&gt;10,1.1*AR389,(1+$AI389/100)*AR389)))</f>
        <v>5.1305004480000003</v>
      </c>
      <c r="AT389" s="109">
        <f>IF($AK389="n/a",1.03*AS389,IF($AK389&lt;0,1.01*AS389,IF($AK389&gt;10,1.1*AS389,(1+$AK389/100)*AS389)))</f>
        <v>5.4557741764031995</v>
      </c>
      <c r="AU389" s="109">
        <f>IF($AK389="n/a",1.03*AT389,IF($AK389&lt;0,1.01*AT389,IF($AK389&gt;10,1.1*AT389,(1+$AK389/100)*AT389)))</f>
        <v>5.8016702591871621</v>
      </c>
      <c r="AV389" s="109">
        <f>IF($AK389="n/a",1.03*AU389,IF($AK389&lt;0,1.01*AU389,IF($AK389&gt;10,1.1*AU389,(1+$AK389/100)*AU389)))</f>
        <v>6.1694961536196278</v>
      </c>
      <c r="AW389" s="109">
        <f>SUM(AR389:AV389)</f>
        <v>27.325121037209989</v>
      </c>
      <c r="AX389" s="113">
        <f>AW389/I389*100</f>
        <v>13.149088608445208</v>
      </c>
      <c r="AY389" s="100">
        <v>0.86</v>
      </c>
      <c r="AZ389" s="100">
        <v>4.22</v>
      </c>
      <c r="BA389" s="100">
        <v>-29.09</v>
      </c>
      <c r="BB389" s="100">
        <v>-3.1</v>
      </c>
      <c r="BC389" s="100">
        <v>-13.16</v>
      </c>
      <c r="BE389" s="12">
        <v>1963</v>
      </c>
      <c r="BF389" s="12">
        <f>IF(BE389&gt;2020,0,IF(BE389&gt;2008,1,IF(BE389&gt;2001,2,IF(BE389&gt;1990,3,IF(BE389&gt;1980,4,IF(BE389&gt;1973,5,IF(BE389&gt;1970,6,IF(BE389&gt;1960,7,IF(BE389&gt;1958,8,IF(BE389&gt;1953,9,10))))))))))</f>
        <v>7</v>
      </c>
      <c r="BG389" s="100">
        <v>13.200000000000001</v>
      </c>
      <c r="BH389" t="s">
        <v>121</v>
      </c>
      <c r="BI389" t="s">
        <v>122</v>
      </c>
    </row>
    <row r="390" spans="1:61" x14ac:dyDescent="0.2">
      <c r="A390" s="116" t="s">
        <v>1546</v>
      </c>
      <c r="B390" s="55" t="s">
        <v>1547</v>
      </c>
      <c r="C390" s="156" t="s">
        <v>139</v>
      </c>
      <c r="D390" s="98" t="s">
        <v>1548</v>
      </c>
      <c r="E390" s="157">
        <v>9</v>
      </c>
      <c r="F390" s="2">
        <v>538</v>
      </c>
      <c r="G390" s="2" t="s">
        <v>146</v>
      </c>
      <c r="H390" s="2" t="s">
        <v>146</v>
      </c>
      <c r="I390" s="100">
        <v>72.430000000000007</v>
      </c>
      <c r="J390" s="101">
        <f>(M390/I390)*100</f>
        <v>1.6567720557779924</v>
      </c>
      <c r="K390" s="104">
        <v>0.3</v>
      </c>
      <c r="L390" s="71">
        <v>4</v>
      </c>
      <c r="M390" s="28">
        <f>K390*L390</f>
        <v>1.2</v>
      </c>
      <c r="N390" s="103" t="s">
        <v>707</v>
      </c>
      <c r="O390" s="104">
        <v>0.28000000000000003</v>
      </c>
      <c r="P390" s="158">
        <v>46080</v>
      </c>
      <c r="Q390" s="158">
        <v>46094</v>
      </c>
      <c r="R390" s="28">
        <f>(K390-O390)/O390*100</f>
        <v>7.1428571428571281</v>
      </c>
      <c r="S390" s="105">
        <f>IF(INDEX(Historical!$D$7:$D1419,MATCH(B390,Historical!$B$7:$B$1062,0))=0,"n/a",(INDEX(Historical!$C$7:$C$1062,MATCH(B390,Historical!$B$7:$B$1062,0))/INDEX(Historical!$D$7:$D$1062,MATCH(B390,Historical!$B$7:$B$1062,0))-1)*100)</f>
        <v>7.6923076923077094</v>
      </c>
      <c r="T390" s="105">
        <f>IF(INDEX(Historical!$F$7:$F$1062,MATCH(B390,Historical!$B$7:$B$1062,0))=0,"n/a",((INDEX(Historical!$C$7:$C$1062,MATCH(B390,Historical!$B$7:$B$1062,0))/INDEX(Historical!$F$7:$F$1062,MATCH(B390,Historical!$B$7:$B$1062,0)))^(1/3)-1)*100)</f>
        <v>8.3706762661827092</v>
      </c>
      <c r="U390" s="105">
        <f>IF(INDEX(Historical!$H$7:$H$1062,MATCH(B390,Historical!$B$7:$B$1062,0))=0,"n/a",((INDEX(Historical!$C$7:$C$1062,MATCH(B390,Historical!$B$7:$B$1062,0))/INDEX(Historical!$H$7:$H$1062,MATCH(B390,Historical!$B$7:$B$1062,0)))^(1/5)-1)*100)</f>
        <v>14.06647108217831</v>
      </c>
      <c r="V390" s="105" t="str">
        <f>IF(INDEX(Historical!$M$7:$M$1062,MATCH(B390,Historical!$B$7:$B$1062,0))=0,"n/a",((INDEX(Historical!$C$7:$C$1062,MATCH(B390,Historical!$B$7:$B$1062,0))/INDEX(Historical!$M$7:$M$1062,MATCH(B390,Historical!$B$7:$B$1062,0)))^(1/10)-1)*100)</f>
        <v>n/a</v>
      </c>
      <c r="W390" s="106" t="str">
        <f>IF(OR(U390&lt;=0,U390="n/a",V390&lt;=0,V390="n/a"),"n/a",U390/V390)</f>
        <v>n/a</v>
      </c>
      <c r="X390" s="107" t="str">
        <f>IF(OR(AJ390&lt;=0,AJ390="n/a",U390&lt;=0,U390="n/a"),"n/a",U390/AJ390)</f>
        <v>n/a</v>
      </c>
      <c r="Y390" s="165"/>
      <c r="Z390" s="101">
        <f>IF(OR(AC390&lt;0.01,AC390="n/a"),"n/a",M390/AC390*100)</f>
        <v>102.56410256410258</v>
      </c>
      <c r="AA390" s="109">
        <f>IF(OR(AC390&lt;0.01,AC390="n/a"),"n/a",I390/AC390)</f>
        <v>61.905982905982917</v>
      </c>
      <c r="AB390" s="71">
        <v>12</v>
      </c>
      <c r="AC390" s="100">
        <v>1.17</v>
      </c>
      <c r="AD390" s="100">
        <v>0.99</v>
      </c>
      <c r="AE390" s="100">
        <v>1.98</v>
      </c>
      <c r="AF390" s="100">
        <v>2.93</v>
      </c>
      <c r="AG390" s="100">
        <v>4.79</v>
      </c>
      <c r="AH390" s="100">
        <v>-34.770000000000003</v>
      </c>
      <c r="AI390" s="100">
        <v>105.1</v>
      </c>
      <c r="AJ390" s="100">
        <v>-14.08</v>
      </c>
      <c r="AK390" s="100">
        <v>20.7</v>
      </c>
      <c r="AL390" s="100">
        <v>5060</v>
      </c>
      <c r="AM390" s="100">
        <v>1.4000000000000001</v>
      </c>
      <c r="AN390" s="100">
        <v>0.22</v>
      </c>
      <c r="AO390" s="110">
        <f>IF(U390="n/a","n/a",IF(AA390&lt;0,"n/a",IF(AA390="n/a","n/a",J390+U390-AA390)))</f>
        <v>-46.182739768026615</v>
      </c>
      <c r="AP390" s="111">
        <f>IF(U390="n/a","n/a",J390+U390)</f>
        <v>15.723243137956302</v>
      </c>
      <c r="AQ390" s="112">
        <f>IF(OR(AC390&lt;0.01,AC390="n/a",AF390="n/a"),"n/a",(I390/SQRT(22.5*AC390*(I390/AF390))-1)*100)</f>
        <v>183.92841814210846</v>
      </c>
      <c r="AR390" s="101">
        <f>INDEX(Historical!$C$7:$C$1063,MATCH(B390,Historical!$B$7:$B$1063,0))*IF(AH390="n/a",1.03,IF(AH390&lt;0,1.01,IF(AH390&gt;10,1.1,(1+AH390/100))))</f>
        <v>1.1312000000000002</v>
      </c>
      <c r="AS390" s="109">
        <f>IF($AI390="n/a",1.03*AR390,IF($AI390&lt;0,1.01*AR390,IF($AI390&gt;10,1.1*AR390,(1+$AI390/100)*AR390)))</f>
        <v>1.2443200000000003</v>
      </c>
      <c r="AT390" s="109">
        <f>IF($AK390="n/a",1.03*AS390,IF($AK390&lt;0,1.01*AS390,IF($AK390&gt;10,1.1*AS390,(1+$AK390/100)*AS390)))</f>
        <v>1.3687520000000004</v>
      </c>
      <c r="AU390" s="109">
        <f>IF($AK390="n/a",1.03*AT390,IF($AK390&lt;0,1.01*AT390,IF($AK390&gt;10,1.1*AT390,(1+$AK390/100)*AT390)))</f>
        <v>1.5056272000000006</v>
      </c>
      <c r="AV390" s="109">
        <f>IF($AK390="n/a",1.03*AU390,IF($AK390&lt;0,1.01*AU390,IF($AK390&gt;10,1.1*AU390,(1+$AK390/100)*AU390)))</f>
        <v>1.6561899200000008</v>
      </c>
      <c r="AW390" s="109">
        <f>SUM(AR390:AV390)</f>
        <v>6.9060891200000025</v>
      </c>
      <c r="AX390" s="113">
        <f>AW390/I390*100</f>
        <v>9.5348462239403595</v>
      </c>
      <c r="AY390" s="100">
        <v>1.61</v>
      </c>
      <c r="AZ390" s="100">
        <v>9.5399999999999991</v>
      </c>
      <c r="BA390" s="100">
        <v>-29.580000000000002</v>
      </c>
      <c r="BB390" s="100">
        <v>-2.91</v>
      </c>
      <c r="BC390" s="100">
        <v>-9.16</v>
      </c>
      <c r="BE390" s="12">
        <v>2018</v>
      </c>
      <c r="BF390" s="12">
        <f>IF(BE390&gt;2020,0,IF(BE390&gt;2008,1,IF(BE390&gt;2001,2,IF(BE390&gt;1990,3,IF(BE390&gt;1980,4,IF(BE390&gt;1973,5,IF(BE390&gt;1970,6,IF(BE390&gt;1960,7,IF(BE390&gt;1958,8,IF(BE390&gt;1953,9,10))))))))))</f>
        <v>1</v>
      </c>
      <c r="BG390" s="100">
        <v>3.18</v>
      </c>
      <c r="BH390" t="s">
        <v>121</v>
      </c>
      <c r="BI390" t="s">
        <v>122</v>
      </c>
    </row>
    <row r="391" spans="1:61" ht="12.75" customHeight="1" x14ac:dyDescent="0.2">
      <c r="A391" s="123" t="s">
        <v>1013</v>
      </c>
      <c r="B391" s="55" t="s">
        <v>1014</v>
      </c>
      <c r="C391" s="156" t="s">
        <v>198</v>
      </c>
      <c r="D391" s="98" t="s">
        <v>565</v>
      </c>
      <c r="E391" s="157">
        <v>12</v>
      </c>
      <c r="F391" s="2">
        <v>455</v>
      </c>
      <c r="G391" s="2" t="s">
        <v>146</v>
      </c>
      <c r="H391" s="2" t="s">
        <v>146</v>
      </c>
      <c r="I391" s="100">
        <v>293.14999999999998</v>
      </c>
      <c r="J391" s="101">
        <f>(M391/I391)*100</f>
        <v>0.35476718403547675</v>
      </c>
      <c r="K391" s="104">
        <v>0.26</v>
      </c>
      <c r="L391" s="71">
        <v>4</v>
      </c>
      <c r="M391" s="28">
        <f>K391*L391</f>
        <v>1.04</v>
      </c>
      <c r="N391" s="103" t="s">
        <v>147</v>
      </c>
      <c r="O391" s="104">
        <v>0.23</v>
      </c>
      <c r="P391" s="158">
        <v>45924</v>
      </c>
      <c r="Q391" s="158">
        <v>45945</v>
      </c>
      <c r="R391" s="28">
        <f>(K391-O391)/O391*100</f>
        <v>13.043478260869565</v>
      </c>
      <c r="S391" s="105">
        <f>IF(INDEX(Historical!$D$7:$D1420,MATCH(B391,Historical!$B$7:$B$1062,0))=0,"n/a",(INDEX(Historical!$C$7:$C$1062,MATCH(B391,Historical!$B$7:$B$1062,0))/INDEX(Historical!$D$7:$D$1062,MATCH(B391,Historical!$B$7:$B$1062,0))-1)*100)</f>
        <v>14.457831325301207</v>
      </c>
      <c r="T391" s="105">
        <f>IF(INDEX(Historical!$F$7:$F$1062,MATCH(B391,Historical!$B$7:$B$1062,0))=0,"n/a",((INDEX(Historical!$C$7:$C$1062,MATCH(B391,Historical!$B$7:$B$1062,0))/INDEX(Historical!$F$7:$F$1062,MATCH(B391,Historical!$B$7:$B$1062,0)))^(1/3)-1)*100)</f>
        <v>15.131655587569771</v>
      </c>
      <c r="U391" s="105">
        <f>IF(INDEX(Historical!$H$7:$H$1062,MATCH(B391,Historical!$B$7:$B$1062,0))=0,"n/a",((INDEX(Historical!$C$7:$C$1062,MATCH(B391,Historical!$B$7:$B$1062,0))/INDEX(Historical!$H$7:$H$1062,MATCH(B391,Historical!$B$7:$B$1062,0)))^(1/5)-1)*100)</f>
        <v>14.869835499703509</v>
      </c>
      <c r="V391" s="105">
        <f>IF(INDEX(Historical!$M$7:$M$1062,MATCH(B391,Historical!$B$7:$B$1062,0))=0,"n/a",((INDEX(Historical!$C$7:$C$1062,MATCH(B391,Historical!$B$7:$B$1062,0))/INDEX(Historical!$M$7:$M$1062,MATCH(B391,Historical!$B$7:$B$1062,0)))^(1/10)-1)*100)</f>
        <v>25.760784319760589</v>
      </c>
      <c r="W391" s="106">
        <f>IF(OR(U391&lt;=0,U391="n/a",V391&lt;=0,V391="n/a"),"n/a",U391/V391)</f>
        <v>0.57722759195251494</v>
      </c>
      <c r="X391" s="107">
        <f>IF(OR(AJ391&lt;=0,AJ391="n/a",U391&lt;=0,U391="n/a"),"n/a",U391/AJ391)</f>
        <v>0.90394136776313128</v>
      </c>
      <c r="Y391" s="159"/>
      <c r="Z391" s="101">
        <f>IF(OR(AC391&lt;0.01,AC391="n/a"),"n/a",M391/AC391*100)</f>
        <v>18.055555555555557</v>
      </c>
      <c r="AA391" s="109">
        <f>IF(OR(AC391&lt;0.01,AC391="n/a"),"n/a",I391/AC391)</f>
        <v>50.894097222222221</v>
      </c>
      <c r="AB391" s="71">
        <v>6</v>
      </c>
      <c r="AC391" s="100">
        <v>5.76</v>
      </c>
      <c r="AD391" s="100">
        <v>0.78</v>
      </c>
      <c r="AE391" s="100">
        <v>15.78</v>
      </c>
      <c r="AF391" s="100">
        <v>29.41</v>
      </c>
      <c r="AG391" s="100">
        <v>65.069999999999993</v>
      </c>
      <c r="AH391" s="100">
        <v>61.199999999999996</v>
      </c>
      <c r="AI391" s="100">
        <v>23.810000000000002</v>
      </c>
      <c r="AJ391" s="100">
        <v>16.45</v>
      </c>
      <c r="AK391" s="100">
        <v>32.409999999999997</v>
      </c>
      <c r="AL391" s="100">
        <v>366600</v>
      </c>
      <c r="AM391" s="100">
        <v>0.33</v>
      </c>
      <c r="AN391" s="100">
        <v>0.3</v>
      </c>
      <c r="AO391" s="110">
        <f>IF(U391="n/a","n/a",IF(AA391&lt;0,"n/a",IF(AA391="n/a","n/a",J391+U391-AA391)))</f>
        <v>-35.669494538483235</v>
      </c>
      <c r="AP391" s="111">
        <f>IF(U391="n/a","n/a",J391+U391)</f>
        <v>15.224602683738986</v>
      </c>
      <c r="AQ391" s="112">
        <f>IF(OR(AC391&lt;0.01,AC391="n/a",AF391="n/a"),"n/a",(I391/SQRT(22.5*AC391*(I391/AF391))-1)*100)</f>
        <v>715.62393276028752</v>
      </c>
      <c r="AR391" s="101">
        <f>INDEX(Historical!$C$7:$C$1063,MATCH(B391,Historical!$B$7:$B$1063,0))*IF(AH391="n/a",1.03,IF(AH391&lt;0,1.01,IF(AH391&gt;10,1.1,(1+AH391/100))))</f>
        <v>1.0449999999999999</v>
      </c>
      <c r="AS391" s="109">
        <f>IF($AI391="n/a",1.03*AR391,IF($AI391&lt;0,1.01*AR391,IF($AI391&gt;10,1.1*AR391,(1+$AI391/100)*AR391)))</f>
        <v>1.1495</v>
      </c>
      <c r="AT391" s="109">
        <f>IF($AK391="n/a",1.03*AS391,IF($AK391&lt;0,1.01*AS391,IF($AK391&gt;10,1.1*AS391,(1+$AK391/100)*AS391)))</f>
        <v>1.2644500000000001</v>
      </c>
      <c r="AU391" s="109">
        <f>IF($AK391="n/a",1.03*AT391,IF($AK391&lt;0,1.01*AT391,IF($AK391&gt;10,1.1*AT391,(1+$AK391/100)*AT391)))</f>
        <v>1.3908950000000002</v>
      </c>
      <c r="AV391" s="109">
        <f>IF($AK391="n/a",1.03*AU391,IF($AK391&lt;0,1.01*AU391,IF($AK391&gt;10,1.1*AU391,(1+$AK391/100)*AU391)))</f>
        <v>1.5299845000000003</v>
      </c>
      <c r="AW391" s="109">
        <f>SUM(AR391:AV391)</f>
        <v>6.3798295000000005</v>
      </c>
      <c r="AX391" s="113">
        <f>AW391/I391*100</f>
        <v>2.1763020637898691</v>
      </c>
      <c r="AY391" s="100">
        <v>1.86</v>
      </c>
      <c r="AZ391" s="100">
        <v>222.37</v>
      </c>
      <c r="BA391" s="100">
        <v>-33.15</v>
      </c>
      <c r="BB391" s="100">
        <v>-13.25</v>
      </c>
      <c r="BC391" s="100">
        <v>21.6</v>
      </c>
      <c r="BE391" s="12">
        <v>2014</v>
      </c>
      <c r="BF391" s="12">
        <f>IF(BE391&gt;2020,0,IF(BE391&gt;2008,1,IF(BE391&gt;2001,2,IF(BE391&gt;1990,3,IF(BE391&gt;1980,4,IF(BE391&gt;1973,5,IF(BE391&gt;1970,6,IF(BE391&gt;1960,7,IF(BE391&gt;1958,8,IF(BE391&gt;1953,9,10))))))))))</f>
        <v>1</v>
      </c>
      <c r="BG391" s="100">
        <v>32.379999999999995</v>
      </c>
      <c r="BH391" t="s">
        <v>121</v>
      </c>
      <c r="BI391" t="s">
        <v>122</v>
      </c>
    </row>
    <row r="392" spans="1:61" ht="12.75" customHeight="1" x14ac:dyDescent="0.2">
      <c r="A392" s="123" t="s">
        <v>1015</v>
      </c>
      <c r="B392" s="55" t="s">
        <v>1016</v>
      </c>
      <c r="C392" s="156" t="s">
        <v>116</v>
      </c>
      <c r="D392" s="98" t="s">
        <v>248</v>
      </c>
      <c r="E392" s="157">
        <v>22</v>
      </c>
      <c r="F392" s="2">
        <v>191</v>
      </c>
      <c r="G392" s="2" t="s">
        <v>146</v>
      </c>
      <c r="H392" s="2" t="s">
        <v>146</v>
      </c>
      <c r="I392" s="100">
        <v>174.77</v>
      </c>
      <c r="J392" s="101">
        <f>(M392/I392)*100</f>
        <v>1.0070378211363507</v>
      </c>
      <c r="K392" s="104">
        <v>0.44</v>
      </c>
      <c r="L392" s="71">
        <v>4</v>
      </c>
      <c r="M392" s="28">
        <f>K392*L392</f>
        <v>1.76</v>
      </c>
      <c r="N392" s="103" t="s">
        <v>355</v>
      </c>
      <c r="O392" s="104">
        <v>0.4</v>
      </c>
      <c r="P392" s="158">
        <v>46252</v>
      </c>
      <c r="Q392" s="158">
        <v>46274</v>
      </c>
      <c r="R392" s="28">
        <f>(K392-O392)/O392*100</f>
        <v>9.9999999999999947</v>
      </c>
      <c r="S392" s="105">
        <f>IF(INDEX(Historical!$D$7:$D1421,MATCH(B392,Historical!$B$7:$B$1062,0))=0,"n/a",(INDEX(Historical!$C$7:$C$1062,MATCH(B392,Historical!$B$7:$B$1062,0))/INDEX(Historical!$D$7:$D$1062,MATCH(B392,Historical!$B$7:$B$1062,0))-1)*100)</f>
        <v>13.043478260869579</v>
      </c>
      <c r="T392" s="105">
        <f>IF(INDEX(Historical!$F$7:$F$1062,MATCH(B392,Historical!$B$7:$B$1062,0))=0,"n/a",((INDEX(Historical!$C$7:$C$1062,MATCH(B392,Historical!$B$7:$B$1062,0))/INDEX(Historical!$F$7:$F$1062,MATCH(B392,Historical!$B$7:$B$1062,0)))^(1/3)-1)*100)</f>
        <v>12.351093677423597</v>
      </c>
      <c r="U392" s="105">
        <f>IF(INDEX(Historical!$H$7:$H$1062,MATCH(B392,Historical!$B$7:$B$1062,0))=0,"n/a",((INDEX(Historical!$C$7:$C$1062,MATCH(B392,Historical!$B$7:$B$1062,0))/INDEX(Historical!$H$7:$H$1062,MATCH(B392,Historical!$B$7:$B$1062,0)))^(1/5)-1)*100)</f>
        <v>14.577542052097847</v>
      </c>
      <c r="V392" s="105">
        <f>IF(INDEX(Historical!$M$7:$M$1062,MATCH(B392,Historical!$B$7:$B$1062,0))=0,"n/a",((INDEX(Historical!$C$7:$C$1062,MATCH(B392,Historical!$B$7:$B$1062,0))/INDEX(Historical!$M$7:$M$1062,MATCH(B392,Historical!$B$7:$B$1062,0)))^(1/10)-1)*100)</f>
        <v>17.923492854605392</v>
      </c>
      <c r="W392" s="106">
        <f>IF(OR(U392&lt;=0,U392="n/a",V392&lt;=0,V392="n/a"),"n/a",U392/V392)</f>
        <v>0.81332038182235156</v>
      </c>
      <c r="X392" s="107" t="str">
        <f>IF(OR(AJ392&lt;=0,AJ392="n/a",U392&lt;=0,U392="n/a"),"n/a",U392/AJ392)</f>
        <v>n/a</v>
      </c>
      <c r="Y392" s="164"/>
      <c r="Z392" s="101">
        <f>IF(OR(AC392&lt;0.01,AC392="n/a"),"n/a",M392/AC392*100)</f>
        <v>45.595854922279791</v>
      </c>
      <c r="AA392" s="109">
        <f>IF(OR(AC392&lt;0.01,AC392="n/a"),"n/a",I392/AC392)</f>
        <v>45.277202072538863</v>
      </c>
      <c r="AB392" s="71">
        <v>12</v>
      </c>
      <c r="AC392" s="100">
        <v>3.86</v>
      </c>
      <c r="AD392" s="100">
        <v>0.6</v>
      </c>
      <c r="AE392" s="100">
        <v>1.19</v>
      </c>
      <c r="AF392" s="100">
        <v>7.09</v>
      </c>
      <c r="AG392" s="100">
        <v>14.979999999999999</v>
      </c>
      <c r="AH392" s="100">
        <v>79.179999999999993</v>
      </c>
      <c r="AI392" s="100">
        <v>29.060000000000002</v>
      </c>
      <c r="AJ392" s="100">
        <v>-7.82</v>
      </c>
      <c r="AK392" s="100">
        <v>38.340000000000003</v>
      </c>
      <c r="AL392" s="100">
        <v>5930</v>
      </c>
      <c r="AM392" s="100">
        <v>0.73</v>
      </c>
      <c r="AN392" s="100">
        <v>0.17</v>
      </c>
      <c r="AO392" s="110">
        <f>IF(U392="n/a","n/a",IF(AA392&lt;0,"n/a",IF(AA392="n/a","n/a",J392+U392-AA392)))</f>
        <v>-29.692622199304665</v>
      </c>
      <c r="AP392" s="111">
        <f>IF(U392="n/a","n/a",J392+U392)</f>
        <v>15.584579873234198</v>
      </c>
      <c r="AQ392" s="112">
        <f>IF(OR(AC392&lt;0.01,AC392="n/a",AF392="n/a"),"n/a",(I392/SQRT(22.5*AC392*(I392/AF392))-1)*100)</f>
        <v>277.72145098048145</v>
      </c>
      <c r="AR392" s="101">
        <f>INDEX(Historical!$C$7:$C$1063,MATCH(B392,Historical!$B$7:$B$1063,0))*IF(AH392="n/a",1.03,IF(AH392&lt;0,1.01,IF(AH392&gt;10,1.1,(1+AH392/100))))</f>
        <v>1.7160000000000002</v>
      </c>
      <c r="AS392" s="109">
        <f>IF($AI392="n/a",1.03*AR392,IF($AI392&lt;0,1.01*AR392,IF($AI392&gt;10,1.1*AR392,(1+$AI392/100)*AR392)))</f>
        <v>1.8876000000000004</v>
      </c>
      <c r="AT392" s="109">
        <f>IF($AK392="n/a",1.03*AS392,IF($AK392&lt;0,1.01*AS392,IF($AK392&gt;10,1.1*AS392,(1+$AK392/100)*AS392)))</f>
        <v>2.0763600000000006</v>
      </c>
      <c r="AU392" s="109">
        <f>IF($AK392="n/a",1.03*AT392,IF($AK392&lt;0,1.01*AT392,IF($AK392&gt;10,1.1*AT392,(1+$AK392/100)*AT392)))</f>
        <v>2.283996000000001</v>
      </c>
      <c r="AV392" s="109">
        <f>IF($AK392="n/a",1.03*AU392,IF($AK392&lt;0,1.01*AU392,IF($AK392&gt;10,1.1*AU392,(1+$AK392/100)*AU392)))</f>
        <v>2.5123956000000014</v>
      </c>
      <c r="AW392" s="109">
        <f>SUM(AR392:AV392)</f>
        <v>10.476351600000005</v>
      </c>
      <c r="AX392" s="113">
        <f>AW392/I392*100</f>
        <v>5.9943649367740477</v>
      </c>
      <c r="AY392" s="100">
        <v>0.91</v>
      </c>
      <c r="AZ392" s="100">
        <v>48.44</v>
      </c>
      <c r="BA392" s="100">
        <v>-23.5</v>
      </c>
      <c r="BB392" s="100">
        <v>-15.459999999999999</v>
      </c>
      <c r="BC392" s="100">
        <v>6.05</v>
      </c>
      <c r="BE392" s="12">
        <v>2005</v>
      </c>
      <c r="BF392" s="12">
        <f>IF(BE392&gt;2020,0,IF(BE392&gt;2008,1,IF(BE392&gt;2001,2,IF(BE392&gt;1990,3,IF(BE392&gt;1980,4,IF(BE392&gt;1973,5,IF(BE392&gt;1970,6,IF(BE392&gt;1960,7,IF(BE392&gt;1958,8,IF(BE392&gt;1953,9,10))))))))))</f>
        <v>2</v>
      </c>
      <c r="BG392" s="100">
        <v>7.6499999999999995</v>
      </c>
      <c r="BH392" t="s">
        <v>121</v>
      </c>
      <c r="BI392" t="s">
        <v>122</v>
      </c>
    </row>
    <row r="393" spans="1:61" ht="12.75" customHeight="1" x14ac:dyDescent="0.2">
      <c r="A393" s="116" t="s">
        <v>1549</v>
      </c>
      <c r="B393" s="55" t="s">
        <v>1550</v>
      </c>
      <c r="C393" s="156" t="s">
        <v>125</v>
      </c>
      <c r="D393" s="98" t="s">
        <v>126</v>
      </c>
      <c r="E393" s="157">
        <v>10</v>
      </c>
      <c r="F393" s="2">
        <v>507</v>
      </c>
      <c r="G393" s="2" t="s">
        <v>146</v>
      </c>
      <c r="H393" s="2" t="s">
        <v>146</v>
      </c>
      <c r="I393" s="100">
        <v>52.55</v>
      </c>
      <c r="J393" s="101">
        <f>(M393/I393)*100</f>
        <v>2.8924833491912465</v>
      </c>
      <c r="K393" s="104">
        <v>0.38</v>
      </c>
      <c r="L393" s="71">
        <v>4</v>
      </c>
      <c r="M393" s="28">
        <f>K393*L393</f>
        <v>1.52</v>
      </c>
      <c r="N393" s="103" t="s">
        <v>1551</v>
      </c>
      <c r="O393" s="104">
        <v>0.37</v>
      </c>
      <c r="P393" s="158">
        <v>46052</v>
      </c>
      <c r="Q393" s="158">
        <v>46080</v>
      </c>
      <c r="R393" s="28">
        <f>(K393-O393)/O393*100</f>
        <v>2.7027027027027053</v>
      </c>
      <c r="S393" s="105">
        <f>IF(INDEX(Historical!$D$7:$D1422,MATCH(B393,Historical!$B$7:$B$1062,0))=0,"n/a",(INDEX(Historical!$C$7:$C$1062,MATCH(B393,Historical!$B$7:$B$1062,0))/INDEX(Historical!$D$7:$D$1062,MATCH(B393,Historical!$B$7:$B$1062,0))-1)*100)</f>
        <v>2.7777777777777901</v>
      </c>
      <c r="T393" s="105">
        <f>IF(INDEX(Historical!$F$7:$F$1062,MATCH(B393,Historical!$B$7:$B$1062,0))=0,"n/a",((INDEX(Historical!$C$7:$C$1062,MATCH(B393,Historical!$B$7:$B$1062,0))/INDEX(Historical!$F$7:$F$1062,MATCH(B393,Historical!$B$7:$B$1062,0)))^(1/3)-1)*100)</f>
        <v>14.730410260859351</v>
      </c>
      <c r="U393" s="105">
        <f>IF(INDEX(Historical!$H$7:$H$1062,MATCH(B393,Historical!$B$7:$B$1062,0))=0,"n/a",((INDEX(Historical!$C$7:$C$1062,MATCH(B393,Historical!$B$7:$B$1062,0))/INDEX(Historical!$H$7:$H$1062,MATCH(B393,Historical!$B$7:$B$1062,0)))^(1/5)-1)*100)</f>
        <v>9.9752043443329441</v>
      </c>
      <c r="V393" s="105" t="str">
        <f>IF(INDEX(Historical!$M$7:$M$1062,MATCH(B393,Historical!$B$7:$B$1062,0))=0,"n/a",((INDEX(Historical!$C$7:$C$1062,MATCH(B393,Historical!$B$7:$B$1062,0))/INDEX(Historical!$M$7:$M$1062,MATCH(B393,Historical!$B$7:$B$1062,0)))^(1/10)-1)*100)</f>
        <v>n/a</v>
      </c>
      <c r="W393" s="106" t="str">
        <f>IF(OR(U393&lt;=0,U393="n/a",V393&lt;=0,V393="n/a"),"n/a",U393/V393)</f>
        <v>n/a</v>
      </c>
      <c r="X393" s="107" t="str">
        <f>IF(OR(AJ393&lt;=0,AJ393="n/a",U393&lt;=0,U393="n/a"),"n/a",U393/AJ393)</f>
        <v>n/a</v>
      </c>
      <c r="Y393" s="165"/>
      <c r="Z393" s="101">
        <f>IF(OR(AC393&lt;0.01,AC393="n/a"),"n/a",M393/AC393*100)</f>
        <v>72.727272727272734</v>
      </c>
      <c r="AA393" s="109">
        <f>IF(OR(AC393&lt;0.01,AC393="n/a"),"n/a",I393/AC393)</f>
        <v>25.14354066985646</v>
      </c>
      <c r="AB393" s="71">
        <v>5</v>
      </c>
      <c r="AC393" s="100">
        <v>2.09</v>
      </c>
      <c r="AD393" s="100">
        <v>2.13</v>
      </c>
      <c r="AE393" s="100">
        <v>1.0900000000000001</v>
      </c>
      <c r="AF393" s="100">
        <v>3.96</v>
      </c>
      <c r="AG393" s="100">
        <v>16.28</v>
      </c>
      <c r="AH393" s="100">
        <v>1.0999999999999999</v>
      </c>
      <c r="AI393" s="100">
        <v>11.52</v>
      </c>
      <c r="AJ393" s="100">
        <v>-0.71000000000000008</v>
      </c>
      <c r="AK393" s="100">
        <v>7.26</v>
      </c>
      <c r="AL393" s="100">
        <v>7220</v>
      </c>
      <c r="AM393" s="100">
        <v>1.43</v>
      </c>
      <c r="AN393" s="100">
        <v>2.21</v>
      </c>
      <c r="AO393" s="110">
        <f>IF(U393="n/a","n/a",IF(AA393&lt;0,"n/a",IF(AA393="n/a","n/a",J393+U393-AA393)))</f>
        <v>-12.275852976332269</v>
      </c>
      <c r="AP393" s="111">
        <f>IF(U393="n/a","n/a",J393+U393)</f>
        <v>12.867687693524191</v>
      </c>
      <c r="AQ393" s="112">
        <f>IF(OR(AC393&lt;0.01,AC393="n/a",AF393="n/a"),"n/a",(I393/SQRT(22.5*AC393*(I393/AF393))-1)*100)</f>
        <v>110.36309462200676</v>
      </c>
      <c r="AR393" s="101">
        <f>INDEX(Historical!$C$7:$C$1063,MATCH(B393,Historical!$B$7:$B$1063,0))*IF(AH393="n/a",1.03,IF(AH393&lt;0,1.01,IF(AH393&gt;10,1.1,(1+AH393/100))))</f>
        <v>1.4962799999999998</v>
      </c>
      <c r="AS393" s="109">
        <f>IF($AI393="n/a",1.03*AR393,IF($AI393&lt;0,1.01*AR393,IF($AI393&gt;10,1.1*AR393,(1+$AI393/100)*AR393)))</f>
        <v>1.6459079999999999</v>
      </c>
      <c r="AT393" s="109">
        <f>IF($AK393="n/a",1.03*AS393,IF($AK393&lt;0,1.01*AS393,IF($AK393&gt;10,1.1*AS393,(1+$AK393/100)*AS393)))</f>
        <v>1.7654009207999999</v>
      </c>
      <c r="AU393" s="109">
        <f>IF($AK393="n/a",1.03*AT393,IF($AK393&lt;0,1.01*AT393,IF($AK393&gt;10,1.1*AT393,(1+$AK393/100)*AT393)))</f>
        <v>1.8935690276500798</v>
      </c>
      <c r="AV393" s="109">
        <f>IF($AK393="n/a",1.03*AU393,IF($AK393&lt;0,1.01*AU393,IF($AK393&gt;10,1.1*AU393,(1+$AK393/100)*AU393)))</f>
        <v>2.0310421390574755</v>
      </c>
      <c r="AW393" s="109">
        <f>SUM(AR393:AV393)</f>
        <v>8.8322000875075553</v>
      </c>
      <c r="AX393" s="113">
        <f>AW393/I393*100</f>
        <v>16.807231374895444</v>
      </c>
      <c r="AY393" s="100">
        <v>0.44</v>
      </c>
      <c r="AZ393" s="100">
        <v>39.69</v>
      </c>
      <c r="BA393" s="100">
        <v>-21.65</v>
      </c>
      <c r="BB393" s="100">
        <v>15.010000000000002</v>
      </c>
      <c r="BC393" s="100">
        <v>8.85</v>
      </c>
      <c r="BE393" s="12">
        <v>2017</v>
      </c>
      <c r="BF393" s="12">
        <f>IF(BE393&gt;2020,0,IF(BE393&gt;2008,1,IF(BE393&gt;2001,2,IF(BE393&gt;1990,3,IF(BE393&gt;1980,4,IF(BE393&gt;1973,5,IF(BE393&gt;1970,6,IF(BE393&gt;1960,7,IF(BE393&gt;1958,8,IF(BE393&gt;1953,9,10))))))))))</f>
        <v>1</v>
      </c>
      <c r="BG393" s="100">
        <v>3.93</v>
      </c>
      <c r="BH393" t="s">
        <v>121</v>
      </c>
      <c r="BI393" t="s">
        <v>122</v>
      </c>
    </row>
    <row r="394" spans="1:61" ht="12.75" customHeight="1" x14ac:dyDescent="0.2">
      <c r="A394" s="116" t="s">
        <v>1552</v>
      </c>
      <c r="B394" s="55" t="s">
        <v>1553</v>
      </c>
      <c r="C394" s="156" t="s">
        <v>300</v>
      </c>
      <c r="D394" s="98" t="s">
        <v>794</v>
      </c>
      <c r="E394" s="157">
        <v>7</v>
      </c>
      <c r="F394" s="2">
        <v>597</v>
      </c>
      <c r="G394" s="2" t="s">
        <v>146</v>
      </c>
      <c r="H394" s="2" t="s">
        <v>146</v>
      </c>
      <c r="I394" s="100">
        <v>60.53</v>
      </c>
      <c r="J394" s="101">
        <f>(M394/I394)*100</f>
        <v>4.6258053857591275</v>
      </c>
      <c r="K394" s="104">
        <v>0.7</v>
      </c>
      <c r="L394" s="71">
        <v>4</v>
      </c>
      <c r="M394" s="28">
        <f>K394*L394</f>
        <v>2.8</v>
      </c>
      <c r="N394" s="103" t="s">
        <v>209</v>
      </c>
      <c r="O394" s="104">
        <v>0.67500000000000004</v>
      </c>
      <c r="P394" s="158">
        <v>46021</v>
      </c>
      <c r="Q394" s="158">
        <v>46037</v>
      </c>
      <c r="R394" s="28">
        <f>(K394-O394)/O394*100</f>
        <v>3.7037037037036904</v>
      </c>
      <c r="S394" s="105">
        <f>IF(INDEX(Historical!$D$7:$D1423,MATCH(B394,Historical!$B$7:$B$1062,0))=0,"n/a",(INDEX(Historical!$C$7:$C$1062,MATCH(B394,Historical!$B$7:$B$1062,0))/INDEX(Historical!$D$7:$D$1062,MATCH(B394,Historical!$B$7:$B$1062,0))-1)*100)</f>
        <v>3.8461538461538547</v>
      </c>
      <c r="T394" s="105">
        <f>IF(INDEX(Historical!$F$7:$F$1062,MATCH(B394,Historical!$B$7:$B$1062,0))=0,"n/a",((INDEX(Historical!$C$7:$C$1062,MATCH(B394,Historical!$B$7:$B$1062,0))/INDEX(Historical!$F$7:$F$1062,MATCH(B394,Historical!$B$7:$B$1062,0)))^(1/3)-1)*100)</f>
        <v>4.0041911525952045</v>
      </c>
      <c r="U394" s="105">
        <f>IF(INDEX(Historical!$H$7:$H$1062,MATCH(B394,Historical!$B$7:$B$1062,0))=0,"n/a",((INDEX(Historical!$C$7:$C$1062,MATCH(B394,Historical!$B$7:$B$1062,0))/INDEX(Historical!$H$7:$H$1062,MATCH(B394,Historical!$B$7:$B$1062,0)))^(1/5)-1)*100)</f>
        <v>5.1547496797280434</v>
      </c>
      <c r="V394" s="105">
        <f>IF(INDEX(Historical!$M$7:$M$1062,MATCH(B394,Historical!$B$7:$B$1062,0))=0,"n/a",((INDEX(Historical!$C$7:$C$1062,MATCH(B394,Historical!$B$7:$B$1062,0))/INDEX(Historical!$M$7:$M$1062,MATCH(B394,Historical!$B$7:$B$1062,0)))^(1/10)-1)*100)</f>
        <v>-2.278869007839468</v>
      </c>
      <c r="W394" s="106" t="str">
        <f>IF(OR(U394&lt;=0,U394="n/a",V394&lt;=0,V394="n/a"),"n/a",U394/V394)</f>
        <v>n/a</v>
      </c>
      <c r="X394" s="107" t="str">
        <f>IF(OR(AJ394&lt;=0,AJ394="n/a",U394&lt;=0,U394="n/a"),"n/a",U394/AJ394)</f>
        <v>n/a</v>
      </c>
      <c r="Y394" s="162"/>
      <c r="Z394" s="101">
        <f>IF(OR(AC394&lt;0.01,AC394="n/a"),"n/a",M394/AC394*100)</f>
        <v>282.82828282828285</v>
      </c>
      <c r="AA394" s="109">
        <f>IF(OR(AC394&lt;0.01,AC394="n/a"),"n/a",I394/AC394)</f>
        <v>61.141414141414145</v>
      </c>
      <c r="AB394" s="71">
        <v>12</v>
      </c>
      <c r="AC394" s="100">
        <v>0.99</v>
      </c>
      <c r="AD394" s="100" t="s">
        <v>142</v>
      </c>
      <c r="AE394" s="100">
        <v>10.1</v>
      </c>
      <c r="AF394" s="100">
        <v>1.83</v>
      </c>
      <c r="AG394" s="100">
        <v>3.2099999999999995</v>
      </c>
      <c r="AH394" s="100">
        <v>-96.99</v>
      </c>
      <c r="AI394" s="100">
        <v>719.63</v>
      </c>
      <c r="AJ394" s="100">
        <v>-11.219999999999999</v>
      </c>
      <c r="AK394" s="100" t="s">
        <v>142</v>
      </c>
      <c r="AL394" s="100">
        <v>3510</v>
      </c>
      <c r="AM394" s="100">
        <v>2.9499999999999997</v>
      </c>
      <c r="AN394" s="100">
        <v>0.71</v>
      </c>
      <c r="AO394" s="110">
        <f>IF(U394="n/a","n/a",IF(AA394&lt;0,"n/a",IF(AA394="n/a","n/a",J394+U394-AA394)))</f>
        <v>-51.360859075926975</v>
      </c>
      <c r="AP394" s="111">
        <f>IF(U394="n/a","n/a",J394+U394)</f>
        <v>9.7805550654871709</v>
      </c>
      <c r="AQ394" s="112">
        <f>IF(OR(AC394&lt;0.01,AC394="n/a",AF394="n/a"),"n/a",(I394/SQRT(22.5*AC394*(I394/AF394))-1)*100)</f>
        <v>122.9985429736037</v>
      </c>
      <c r="AR394" s="101">
        <f>INDEX(Historical!$C$7:$C$1063,MATCH(B394,Historical!$B$7:$B$1063,0))*IF(AH394="n/a",1.03,IF(AH394&lt;0,1.01,IF(AH394&gt;10,1.1,(1+AH394/100))))</f>
        <v>2.7270000000000003</v>
      </c>
      <c r="AS394" s="109">
        <f>IF($AI394="n/a",1.03*AR394,IF($AI394&lt;0,1.01*AR394,IF($AI394&gt;10,1.1*AR394,(1+$AI394/100)*AR394)))</f>
        <v>2.9997000000000007</v>
      </c>
      <c r="AT394" s="109">
        <f>IF($AK394="n/a",1.03*AS394,IF($AK394&lt;0,1.01*AS394,IF($AK394&gt;10,1.1*AS394,(1+$AK394/100)*AS394)))</f>
        <v>3.0896910000000006</v>
      </c>
      <c r="AU394" s="109">
        <f>IF($AK394="n/a",1.03*AT394,IF($AK394&lt;0,1.01*AT394,IF($AK394&gt;10,1.1*AT394,(1+$AK394/100)*AT394)))</f>
        <v>3.1823817300000008</v>
      </c>
      <c r="AV394" s="109">
        <f>IF($AK394="n/a",1.03*AU394,IF($AK394&lt;0,1.01*AU394,IF($AK394&gt;10,1.1*AU394,(1+$AK394/100)*AU394)))</f>
        <v>3.2778531819000007</v>
      </c>
      <c r="AW394" s="109">
        <f>SUM(AR394:AV394)</f>
        <v>15.276625911900004</v>
      </c>
      <c r="AX394" s="113">
        <f>AW394/I394*100</f>
        <v>25.238106578390884</v>
      </c>
      <c r="AY394" s="100">
        <v>1.04</v>
      </c>
      <c r="AZ394" s="100">
        <v>58.46</v>
      </c>
      <c r="BA394" s="100">
        <v>-1.7500000000000002</v>
      </c>
      <c r="BB394" s="100">
        <v>9.84</v>
      </c>
      <c r="BC394" s="100">
        <v>19.809999999999999</v>
      </c>
      <c r="BE394" s="12">
        <v>2021</v>
      </c>
      <c r="BF394" s="12">
        <f>IF(BE394&gt;2020,0,IF(BE394&gt;2008,1,IF(BE394&gt;2001,2,IF(BE394&gt;1990,3,IF(BE394&gt;1980,4,IF(BE394&gt;1973,5,IF(BE394&gt;1970,6,IF(BE394&gt;1960,7,IF(BE394&gt;1958,8,IF(BE394&gt;1953,9,10))))))))))</f>
        <v>0</v>
      </c>
      <c r="BG394" s="100">
        <v>1.7999999999999998</v>
      </c>
      <c r="BH394" t="s">
        <v>121</v>
      </c>
      <c r="BI394" t="s">
        <v>302</v>
      </c>
    </row>
    <row r="395" spans="1:61" ht="12.75" customHeight="1" x14ac:dyDescent="0.2">
      <c r="A395" s="116" t="s">
        <v>5563</v>
      </c>
      <c r="B395" s="55" t="s">
        <v>3019</v>
      </c>
      <c r="C395" s="156" t="s">
        <v>335</v>
      </c>
      <c r="D395" s="98" t="s">
        <v>371</v>
      </c>
      <c r="E395" s="157">
        <v>5</v>
      </c>
      <c r="F395" s="2">
        <v>693</v>
      </c>
      <c r="G395" s="2" t="s">
        <v>146</v>
      </c>
      <c r="H395" s="2" t="s">
        <v>146</v>
      </c>
      <c r="I395" s="100">
        <v>39.380000000000003</v>
      </c>
      <c r="J395" s="101">
        <f>(M395/I395)*100</f>
        <v>2.4581005586592175</v>
      </c>
      <c r="K395" s="104">
        <v>0.24199999999999999</v>
      </c>
      <c r="L395" s="71">
        <v>4</v>
      </c>
      <c r="M395" s="28">
        <f>K395*L395</f>
        <v>0.96799999999999997</v>
      </c>
      <c r="N395" s="103" t="s">
        <v>158</v>
      </c>
      <c r="O395" s="104">
        <v>0.22</v>
      </c>
      <c r="P395" s="158">
        <v>45995</v>
      </c>
      <c r="Q395" s="158">
        <v>46006</v>
      </c>
      <c r="R395" s="28">
        <f>(K395-O395)/O395*100</f>
        <v>9.9999999999999964</v>
      </c>
      <c r="S395" s="105">
        <f>IF(INDEX(Historical!$D$7:$D1737,MATCH(B395,Historical!$B$7:$B$1062,0))=0,"n/a",(INDEX(Historical!$C$7:$C$1062,MATCH(B395,Historical!$B$7:$B$1062,0))/INDEX(Historical!$D$7:$D$1062,MATCH(B395,Historical!$B$7:$B$1062,0))-1)*100)</f>
        <v>9.9999999999999858</v>
      </c>
      <c r="T395" s="105">
        <f>IF(INDEX(Historical!$F$7:$F$1062,MATCH(B395,Historical!$B$7:$B$1062,0))=0,"n/a",((INDEX(Historical!$C$7:$C$1062,MATCH(B395,Historical!$B$7:$B$1062,0))/INDEX(Historical!$F$7:$F$1062,MATCH(B395,Historical!$B$7:$B$1062,0)))^(1/3)-1)*100)</f>
        <v>10.064241629820891</v>
      </c>
      <c r="U395" s="105">
        <f>IF(INDEX(Historical!$H$7:$H$1062,MATCH(B395,Historical!$B$7:$B$1062,0))=0,"n/a",((INDEX(Historical!$C$7:$C$1062,MATCH(B395,Historical!$B$7:$B$1062,0))/INDEX(Historical!$H$7:$H$1062,MATCH(B395,Historical!$B$7:$B$1062,0)))^(1/5)-1)*100)</f>
        <v>20.844725248810249</v>
      </c>
      <c r="V395" s="105">
        <f>IF(INDEX(Historical!$M$7:$M$1062,MATCH(B395,Historical!$B$7:$B$1062,0))=0,"n/a",((INDEX(Historical!$C$7:$C$1062,MATCH(B395,Historical!$B$7:$B$1062,0))/INDEX(Historical!$M$7:$M$1062,MATCH(B395,Historical!$B$7:$B$1062,0)))^(1/10)-1)*100)</f>
        <v>10.248518460132683</v>
      </c>
      <c r="W395" s="106">
        <f>IF(OR(U395&lt;=0,U395="n/a",V395&lt;=0,V395="n/a"),"n/a",U395/V395)</f>
        <v>2.0339257161800908</v>
      </c>
      <c r="X395" s="107">
        <f>IF(OR(AJ395&lt;=0,AJ395="n/a",U395&lt;=0,U395="n/a"),"n/a",U395/AJ395)</f>
        <v>14.375672585386377</v>
      </c>
      <c r="Y395" s="162"/>
      <c r="Z395" s="101">
        <f>IF(OR(AC395&lt;0.01,AC395="n/a"),"n/a",M395/AC395*100)</f>
        <v>39.190283400809712</v>
      </c>
      <c r="AA395" s="109">
        <f>IF(OR(AC395&lt;0.01,AC395="n/a"),"n/a",I395/AC395)</f>
        <v>15.943319838056681</v>
      </c>
      <c r="AB395" s="71">
        <v>4</v>
      </c>
      <c r="AC395" s="100">
        <v>2.4700000000000002</v>
      </c>
      <c r="AD395" s="100">
        <v>1.99</v>
      </c>
      <c r="AE395" s="100">
        <v>0.74</v>
      </c>
      <c r="AF395" s="100">
        <v>1.51</v>
      </c>
      <c r="AG395" s="100">
        <v>9.85</v>
      </c>
      <c r="AH395" s="100">
        <v>-3.18</v>
      </c>
      <c r="AI395" s="100">
        <v>12.23</v>
      </c>
      <c r="AJ395" s="100">
        <v>1.4500000000000002</v>
      </c>
      <c r="AK395" s="100">
        <v>5.99</v>
      </c>
      <c r="AL395" s="100">
        <v>1580</v>
      </c>
      <c r="AM395" s="100">
        <v>2.11</v>
      </c>
      <c r="AN395" s="100">
        <v>0.54</v>
      </c>
      <c r="AO395" s="110">
        <f>IF(U395="n/a","n/a",IF(AA395&lt;0,"n/a",IF(AA395="n/a","n/a",J395+U395-AA395)))</f>
        <v>7.3595059694127869</v>
      </c>
      <c r="AP395" s="111">
        <f>IF(U395="n/a","n/a",J395+U395)</f>
        <v>23.302825807469468</v>
      </c>
      <c r="AQ395" s="112">
        <f>IF(OR(AC395&lt;0.01,AC395="n/a",AF395="n/a"),"n/a",(I395/SQRT(22.5*AC395*(I395/AF395))-1)*100)</f>
        <v>3.43954317048214</v>
      </c>
      <c r="AR395" s="101">
        <f>INDEX(Historical!$C$7:$C$1063,MATCH(B395,Historical!$B$7:$B$1063,0))*IF(AH395="n/a",1.03,IF(AH395&lt;0,1.01,IF(AH395&gt;10,1.1,(1+AH395/100))))</f>
        <v>0.91101999999999994</v>
      </c>
      <c r="AS395" s="109">
        <f>IF($AI395="n/a",1.03*AR395,IF($AI395&lt;0,1.01*AR395,IF($AI395&gt;10,1.1*AR395,(1+$AI395/100)*AR395)))</f>
        <v>1.002122</v>
      </c>
      <c r="AT395" s="109">
        <f>IF($AK395="n/a",1.03*AS395,IF($AK395&lt;0,1.01*AS395,IF($AK395&gt;10,1.1*AS395,(1+$AK395/100)*AS395)))</f>
        <v>1.0621491078</v>
      </c>
      <c r="AU395" s="109">
        <f>IF($AK395="n/a",1.03*AT395,IF($AK395&lt;0,1.01*AT395,IF($AK395&gt;10,1.1*AT395,(1+$AK395/100)*AT395)))</f>
        <v>1.12577183935722</v>
      </c>
      <c r="AV395" s="109">
        <f>IF($AK395="n/a",1.03*AU395,IF($AK395&lt;0,1.01*AU395,IF($AK395&gt;10,1.1*AU395,(1+$AK395/100)*AU395)))</f>
        <v>1.1932055725347175</v>
      </c>
      <c r="AW395" s="109">
        <f>SUM(AR395:AV395)</f>
        <v>5.2942685196919372</v>
      </c>
      <c r="AX395" s="113">
        <f>AW395/I395*100</f>
        <v>13.44405413837465</v>
      </c>
      <c r="AY395" s="718">
        <v>1.28</v>
      </c>
      <c r="AZ395" s="100">
        <v>35.65</v>
      </c>
      <c r="BA395" s="100">
        <v>-12.29</v>
      </c>
      <c r="BB395" s="100">
        <v>1.53</v>
      </c>
      <c r="BC395" s="100">
        <v>8.4699999999999989</v>
      </c>
      <c r="BE395" s="12">
        <v>2021</v>
      </c>
      <c r="BF395" s="12">
        <f>IF(BE395&gt;2020,0,IF(BE395&gt;2008,1,IF(BE395&gt;2001,2,IF(BE395&gt;1990,3,IF(BE395&gt;1980,4,IF(BE395&gt;1973,5,IF(BE395&gt;1970,6,IF(BE395&gt;1960,7,IF(BE395&gt;1958,8,IF(BE395&gt;1953,9,10))))))))))</f>
        <v>0</v>
      </c>
      <c r="BG395" s="100">
        <v>5.1400000000000006</v>
      </c>
      <c r="BH395" s="55" t="s">
        <v>121</v>
      </c>
      <c r="BI395" s="55" t="s">
        <v>122</v>
      </c>
    </row>
    <row r="396" spans="1:61" x14ac:dyDescent="0.2">
      <c r="A396" s="146" t="s">
        <v>5657</v>
      </c>
      <c r="B396" s="55" t="s">
        <v>3291</v>
      </c>
      <c r="C396" s="156" t="s">
        <v>335</v>
      </c>
      <c r="D396" s="98" t="s">
        <v>761</v>
      </c>
      <c r="E396" s="157">
        <v>5</v>
      </c>
      <c r="F396" s="2">
        <v>708</v>
      </c>
      <c r="G396" s="2" t="s">
        <v>146</v>
      </c>
      <c r="H396" s="2" t="s">
        <v>146</v>
      </c>
      <c r="I396" s="100">
        <v>24.82</v>
      </c>
      <c r="J396" s="101">
        <f>(M396/I396)*100</f>
        <v>3.0862207896857372</v>
      </c>
      <c r="K396" s="104">
        <v>0.1915</v>
      </c>
      <c r="L396" s="71">
        <v>4</v>
      </c>
      <c r="M396" s="28">
        <f>K396*L396</f>
        <v>0.76600000000000001</v>
      </c>
      <c r="N396" s="103" t="s">
        <v>320</v>
      </c>
      <c r="O396" s="104">
        <v>0.18240000000000001</v>
      </c>
      <c r="P396" s="158">
        <v>46094</v>
      </c>
      <c r="Q396" s="158">
        <v>46113</v>
      </c>
      <c r="R396" s="28">
        <f>(K396-O396)/O396*100</f>
        <v>4.9890350877192962</v>
      </c>
      <c r="S396" s="105">
        <f>IF(INDEX(Historical!$D$7:$D1730,MATCH(B396,Historical!$B$7:$B$1062,0))=0,"n/a",(INDEX(Historical!$C$7:$C$1062,MATCH(B396,Historical!$B$7:$B$1062,0))/INDEX(Historical!$D$7:$D$1062,MATCH(B396,Historical!$B$7:$B$1062,0))-1)*100)</f>
        <v>5.0109249817916979</v>
      </c>
      <c r="T396" s="105">
        <f>IF(INDEX(Historical!$F$7:$F$1062,MATCH(B396,Historical!$B$7:$B$1062,0))=0,"n/a",((INDEX(Historical!$C$7:$C$1062,MATCH(B396,Historical!$B$7:$B$1062,0))/INDEX(Historical!$F$7:$F$1062,MATCH(B396,Historical!$B$7:$B$1062,0)))^(1/3)-1)*100)</f>
        <v>5.0135217402979215</v>
      </c>
      <c r="U396" s="105">
        <f>IF(INDEX(Historical!$H$7:$H$1062,MATCH(B396,Historical!$B$7:$B$1062,0))=0,"n/a",((INDEX(Historical!$C$7:$C$1062,MATCH(B396,Historical!$B$7:$B$1062,0))/INDEX(Historical!$H$7:$H$1062,MATCH(B396,Historical!$B$7:$B$1062,0)))^(1/5)-1)*100)</f>
        <v>-0.92008740841331704</v>
      </c>
      <c r="V396" s="105">
        <f>IF(INDEX(Historical!$M$7:$M$1062,MATCH(B396,Historical!$B$7:$B$1062,0))=0,"n/a",((INDEX(Historical!$C$7:$C$1062,MATCH(B396,Historical!$B$7:$B$1062,0))/INDEX(Historical!$M$7:$M$1062,MATCH(B396,Historical!$B$7:$B$1062,0)))^(1/10)-1)*100)</f>
        <v>-6.0460000813463255</v>
      </c>
      <c r="W396" s="106" t="str">
        <f>IF(OR(U396&lt;=0,U396="n/a",V396&lt;=0,V396="n/a"),"n/a",U396/V396)</f>
        <v>n/a</v>
      </c>
      <c r="X396" s="107" t="str">
        <f>IF(OR(AJ396&lt;=0,AJ396="n/a",U396&lt;=0,U396="n/a"),"n/a",U396/AJ396)</f>
        <v>n/a</v>
      </c>
      <c r="Y396" s="159"/>
      <c r="Z396" s="101">
        <f>IF(OR(AC396&lt;0.01,AC396="n/a"),"n/a",M396/AC396*100)</f>
        <v>31.522633744855966</v>
      </c>
      <c r="AA396" s="109">
        <f>IF(OR(AC396&lt;0.01,AC396="n/a"),"n/a",I396/AC396)</f>
        <v>10.213991769547324</v>
      </c>
      <c r="AB396" s="71">
        <v>12</v>
      </c>
      <c r="AC396" s="100">
        <v>2.4300000000000002</v>
      </c>
      <c r="AD396" s="100">
        <v>13.42</v>
      </c>
      <c r="AE396" s="100">
        <v>0.28999999999999998</v>
      </c>
      <c r="AF396" s="100">
        <v>1.35</v>
      </c>
      <c r="AG396" s="100">
        <v>14.38</v>
      </c>
      <c r="AH396" s="100">
        <v>-5.19</v>
      </c>
      <c r="AI396" s="100">
        <v>3.8</v>
      </c>
      <c r="AJ396" s="100" t="s">
        <v>142</v>
      </c>
      <c r="AK396" s="100">
        <v>0.80999999999999994</v>
      </c>
      <c r="AL396" s="100">
        <v>6530</v>
      </c>
      <c r="AM396" s="100">
        <v>0.38</v>
      </c>
      <c r="AN396" s="100">
        <v>1.06</v>
      </c>
      <c r="AO396" s="110">
        <f>IF(U396="n/a","n/a",IF(AA396&lt;0,"n/a",IF(AA396="n/a","n/a",J396+U396-AA396)))</f>
        <v>-8.0478583882749035</v>
      </c>
      <c r="AP396" s="111">
        <f>IF(U396="n/a","n/a",J396+U396)</f>
        <v>2.1661333812724202</v>
      </c>
      <c r="AQ396" s="112">
        <f>IF(OR(AC396&lt;0.01,AC396="n/a",AF396="n/a"),"n/a",(I396/SQRT(22.5*AC396*(I396/AF396))-1)*100)</f>
        <v>-21.715933538628718</v>
      </c>
      <c r="AR396" s="101">
        <f>INDEX(Historical!$C$7:$C$1063,MATCH(B396,Historical!$B$7:$B$1063,0))*IF(AH396="n/a",1.03,IF(AH396&lt;0,1.01,IF(AH396&gt;10,1.1,(1+AH396/100))))</f>
        <v>0.72810900000000001</v>
      </c>
      <c r="AS396" s="109">
        <f>IF($AI396="n/a",1.03*AR396,IF($AI396&lt;0,1.01*AR396,IF($AI396&gt;10,1.1*AR396,(1+$AI396/100)*AR396)))</f>
        <v>0.75577714200000001</v>
      </c>
      <c r="AT396" s="109">
        <f>IF($AK396="n/a",1.03*AS396,IF($AK396&lt;0,1.01*AS396,IF($AK396&gt;10,1.1*AS396,(1+$AK396/100)*AS396)))</f>
        <v>0.76189893685020005</v>
      </c>
      <c r="AU396" s="109">
        <f>IF($AK396="n/a",1.03*AT396,IF($AK396&lt;0,1.01*AT396,IF($AK396&gt;10,1.1*AT396,(1+$AK396/100)*AT396)))</f>
        <v>0.76807031823868666</v>
      </c>
      <c r="AV396" s="109">
        <f>IF($AK396="n/a",1.03*AU396,IF($AK396&lt;0,1.01*AU396,IF($AK396&gt;10,1.1*AU396,(1+$AK396/100)*AU396)))</f>
        <v>0.77429168781641999</v>
      </c>
      <c r="AW396" s="109">
        <f>SUM(AR396:AV396)</f>
        <v>3.7881470849053067</v>
      </c>
      <c r="AX396" s="113">
        <f>AW396/I396*100</f>
        <v>15.262478182535483</v>
      </c>
      <c r="AY396" s="718">
        <v>1.49</v>
      </c>
      <c r="AZ396" s="100">
        <v>110.88</v>
      </c>
      <c r="BA396" s="100">
        <v>-4.9000000000000004</v>
      </c>
      <c r="BB396" s="100">
        <v>6.09</v>
      </c>
      <c r="BC396" s="100">
        <v>18.04</v>
      </c>
      <c r="BE396" s="12">
        <v>2022</v>
      </c>
      <c r="BF396" s="12">
        <f>IF(BE396&gt;2020,0,IF(BE396&gt;2008,1,IF(BE396&gt;2001,2,IF(BE396&gt;1990,3,IF(BE396&gt;1980,4,IF(BE396&gt;1973,5,IF(BE396&gt;1970,6,IF(BE396&gt;1960,7,IF(BE396&gt;1958,8,IF(BE396&gt;1953,9,10))))))))))</f>
        <v>0</v>
      </c>
      <c r="BG396" s="100">
        <v>4.12</v>
      </c>
      <c r="BH396" s="55" t="s">
        <v>121</v>
      </c>
      <c r="BI396" s="55" t="s">
        <v>122</v>
      </c>
    </row>
    <row r="397" spans="1:61" ht="12.75" customHeight="1" x14ac:dyDescent="0.2">
      <c r="A397" s="55" t="s">
        <v>1019</v>
      </c>
      <c r="B397" s="55" t="s">
        <v>1020</v>
      </c>
      <c r="C397" s="156" t="s">
        <v>134</v>
      </c>
      <c r="D397" s="98" t="s">
        <v>354</v>
      </c>
      <c r="E397" s="157">
        <v>15</v>
      </c>
      <c r="F397" s="2">
        <v>330</v>
      </c>
      <c r="G397" s="2" t="s">
        <v>146</v>
      </c>
      <c r="H397" s="2" t="s">
        <v>146</v>
      </c>
      <c r="I397" s="100">
        <v>573.1</v>
      </c>
      <c r="J397" s="101">
        <f>(M397/I397)*100</f>
        <v>0.60722387017972423</v>
      </c>
      <c r="K397" s="104">
        <v>0.87</v>
      </c>
      <c r="L397" s="71">
        <v>4</v>
      </c>
      <c r="M397" s="28">
        <f>K397*L397</f>
        <v>3.48</v>
      </c>
      <c r="N397" s="103" t="s">
        <v>372</v>
      </c>
      <c r="O397" s="104">
        <v>0.76</v>
      </c>
      <c r="P397" s="158">
        <v>46031</v>
      </c>
      <c r="Q397" s="158">
        <v>46062</v>
      </c>
      <c r="R397" s="28">
        <f>(K397-O397)/O397*100</f>
        <v>14.473684210526313</v>
      </c>
      <c r="S397" s="105">
        <f>IF(INDEX(Historical!$D$7:$D1425,MATCH(B397,Historical!$B$7:$B$1062,0))=0,"n/a",(INDEX(Historical!$C$7:$C$1062,MATCH(B397,Historical!$B$7:$B$1062,0))/INDEX(Historical!$D$7:$D$1062,MATCH(B397,Historical!$B$7:$B$1062,0))-1)*100)</f>
        <v>15.151515151515138</v>
      </c>
      <c r="T397" s="105">
        <f>IF(INDEX(Historical!$F$7:$F$1062,MATCH(B397,Historical!$B$7:$B$1062,0))=0,"n/a",((INDEX(Historical!$C$7:$C$1062,MATCH(B397,Historical!$B$7:$B$1062,0))/INDEX(Historical!$F$7:$F$1062,MATCH(B397,Historical!$B$7:$B$1062,0)))^(1/3)-1)*100)</f>
        <v>15.754843129198481</v>
      </c>
      <c r="U397" s="105">
        <f>IF(INDEX(Historical!$H$7:$H$1062,MATCH(B397,Historical!$B$7:$B$1062,0))=0,"n/a",((INDEX(Historical!$C$7:$C$1062,MATCH(B397,Historical!$B$7:$B$1062,0))/INDEX(Historical!$H$7:$H$1062,MATCH(B397,Historical!$B$7:$B$1062,0)))^(1/5)-1)*100)</f>
        <v>13.697448881013807</v>
      </c>
      <c r="V397" s="105">
        <f>IF(INDEX(Historical!$M$7:$M$1062,MATCH(B397,Historical!$B$7:$B$1062,0))=0,"n/a",((INDEX(Historical!$C$7:$C$1062,MATCH(B397,Historical!$B$7:$B$1062,0))/INDEX(Historical!$M$7:$M$1062,MATCH(B397,Historical!$B$7:$B$1062,0)))^(1/10)-1)*100)</f>
        <v>16.860936130231497</v>
      </c>
      <c r="W397" s="106">
        <f>IF(OR(U397&lt;=0,U397="n/a",V397&lt;=0,V397="n/a"),"n/a",U397/V397)</f>
        <v>0.81237772180717849</v>
      </c>
      <c r="X397" s="107">
        <f>IF(OR(AJ397&lt;=0,AJ397="n/a",U397&lt;=0,U397="n/a"),"n/a",U397/AJ397)</f>
        <v>0.65257021824744188</v>
      </c>
      <c r="Y397" s="159"/>
      <c r="Z397" s="101">
        <f>IF(OR(AC397&lt;0.01,AC397="n/a"),"n/a",M397/AC397*100)</f>
        <v>19.141914191419144</v>
      </c>
      <c r="AA397" s="109">
        <f>IF(OR(AC397&lt;0.01,AC397="n/a"),"n/a",I397/AC397)</f>
        <v>31.523652365236526</v>
      </c>
      <c r="AB397" s="71">
        <v>12</v>
      </c>
      <c r="AC397" s="100">
        <v>18.18</v>
      </c>
      <c r="AD397" s="100">
        <v>1.54</v>
      </c>
      <c r="AE397" s="100">
        <v>14.42</v>
      </c>
      <c r="AF397" s="100">
        <v>89.68</v>
      </c>
      <c r="AG397" s="100">
        <v>241.48999999999998</v>
      </c>
      <c r="AH397" s="100">
        <v>16.850000000000001</v>
      </c>
      <c r="AI397" s="100">
        <v>15.64</v>
      </c>
      <c r="AJ397" s="100">
        <v>20.990000000000002</v>
      </c>
      <c r="AK397" s="100">
        <v>16.21</v>
      </c>
      <c r="AL397" s="100">
        <v>506640</v>
      </c>
      <c r="AM397" s="100">
        <v>8.42</v>
      </c>
      <c r="AN397" s="100">
        <v>4.3899999999999997</v>
      </c>
      <c r="AO397" s="110">
        <f>IF(U397="n/a","n/a",IF(AA397&lt;0,"n/a",IF(AA397="n/a","n/a",J397+U397-AA397)))</f>
        <v>-17.218979614042993</v>
      </c>
      <c r="AP397" s="111">
        <f>IF(U397="n/a","n/a",J397+U397)</f>
        <v>14.304672751193532</v>
      </c>
      <c r="AQ397" s="112">
        <f>IF(OR(AC397&lt;0.01,AC397="n/a",AF397="n/a"),"n/a",(I397/SQRT(22.5*AC397*(I397/AF397))-1)*100)</f>
        <v>1020.9204836729126</v>
      </c>
      <c r="AR397" s="101">
        <f>INDEX(Historical!$C$7:$C$1063,MATCH(B397,Historical!$B$7:$B$1063,0))*IF(AH397="n/a",1.03,IF(AH397&lt;0,1.01,IF(AH397&gt;10,1.1,(1+AH397/100))))</f>
        <v>3.3440000000000003</v>
      </c>
      <c r="AS397" s="109">
        <f>IF($AI397="n/a",1.03*AR397,IF($AI397&lt;0,1.01*AR397,IF($AI397&gt;10,1.1*AR397,(1+$AI397/100)*AR397)))</f>
        <v>3.6784000000000008</v>
      </c>
      <c r="AT397" s="109">
        <f>IF($AK397="n/a",1.03*AS397,IF($AK397&lt;0,1.01*AS397,IF($AK397&gt;10,1.1*AS397,(1+$AK397/100)*AS397)))</f>
        <v>4.0462400000000009</v>
      </c>
      <c r="AU397" s="109">
        <f>IF($AK397="n/a",1.03*AT397,IF($AK397&lt;0,1.01*AT397,IF($AK397&gt;10,1.1*AT397,(1+$AK397/100)*AT397)))</f>
        <v>4.450864000000001</v>
      </c>
      <c r="AV397" s="109">
        <f>IF($AK397="n/a",1.03*AU397,IF($AK397&lt;0,1.01*AU397,IF($AK397&gt;10,1.1*AU397,(1+$AK397/100)*AU397)))</f>
        <v>4.8959504000000011</v>
      </c>
      <c r="AW397" s="109">
        <f>SUM(AR397:AV397)</f>
        <v>20.415454400000005</v>
      </c>
      <c r="AX397" s="113">
        <f>AW397/I397*100</f>
        <v>3.562284836852208</v>
      </c>
      <c r="AY397" s="100">
        <v>0.71</v>
      </c>
      <c r="AZ397" s="100">
        <v>23.369999999999997</v>
      </c>
      <c r="BA397" s="100">
        <v>-4.7600000000000007</v>
      </c>
      <c r="BB397" s="100">
        <v>11.469999999999999</v>
      </c>
      <c r="BC397" s="100">
        <v>8.5500000000000007</v>
      </c>
      <c r="BE397" s="12">
        <v>2012</v>
      </c>
      <c r="BF397" s="12">
        <f>IF(BE397&gt;2020,0,IF(BE397&gt;2008,1,IF(BE397&gt;2001,2,IF(BE397&gt;1990,3,IF(BE397&gt;1980,4,IF(BE397&gt;1973,5,IF(BE397&gt;1970,6,IF(BE397&gt;1960,7,IF(BE397&gt;1958,8,IF(BE397&gt;1953,9,10))))))))))</f>
        <v>1</v>
      </c>
      <c r="BG397" s="100">
        <v>29.799999999999997</v>
      </c>
      <c r="BH397" t="s">
        <v>121</v>
      </c>
      <c r="BI397" t="s">
        <v>122</v>
      </c>
    </row>
    <row r="398" spans="1:61" ht="12.75" customHeight="1" x14ac:dyDescent="0.2">
      <c r="A398" s="55" t="s">
        <v>1021</v>
      </c>
      <c r="B398" s="55" t="s">
        <v>1022</v>
      </c>
      <c r="C398" s="156" t="s">
        <v>300</v>
      </c>
      <c r="D398" s="98" t="s">
        <v>301</v>
      </c>
      <c r="E398" s="157">
        <v>16</v>
      </c>
      <c r="F398" s="2">
        <v>279</v>
      </c>
      <c r="G398" s="2" t="s">
        <v>119</v>
      </c>
      <c r="H398" s="2" t="s">
        <v>119</v>
      </c>
      <c r="I398" s="100">
        <v>132.34</v>
      </c>
      <c r="J398" s="101">
        <f>(M398/I398)*100</f>
        <v>4.6244521686564903</v>
      </c>
      <c r="K398" s="104">
        <v>1.53</v>
      </c>
      <c r="L398" s="71">
        <v>4</v>
      </c>
      <c r="M398" s="28">
        <f>K398*L398</f>
        <v>6.12</v>
      </c>
      <c r="N398" s="103" t="s">
        <v>202</v>
      </c>
      <c r="O398" s="104">
        <v>1.5149999999999999</v>
      </c>
      <c r="P398" s="158">
        <v>46037</v>
      </c>
      <c r="Q398" s="158">
        <v>46052</v>
      </c>
      <c r="R398" s="28">
        <f>(K398-O398)/O398*100</f>
        <v>0.99009900990099842</v>
      </c>
      <c r="S398" s="105">
        <f>IF(INDEX(Historical!$D$7:$D1426,MATCH(B398,Historical!$B$7:$B$1062,0))=0,"n/a",(INDEX(Historical!$C$7:$C$1062,MATCH(B398,Historical!$B$7:$B$1062,0))/INDEX(Historical!$D$7:$D$1062,MATCH(B398,Historical!$B$7:$B$1062,0))-1)*100)</f>
        <v>3.0612244897959107</v>
      </c>
      <c r="T398" s="105">
        <f>IF(INDEX(Historical!$F$7:$F$1062,MATCH(B398,Historical!$B$7:$B$1062,0))=0,"n/a",((INDEX(Historical!$C$7:$C$1062,MATCH(B398,Historical!$B$7:$B$1062,0))/INDEX(Historical!$F$7:$F$1062,MATCH(B398,Historical!$B$7:$B$1062,0)))^(1/3)-1)*100)</f>
        <v>9.0344330373093307</v>
      </c>
      <c r="U398" s="105">
        <f>IF(INDEX(Historical!$H$7:$H$1062,MATCH(B398,Historical!$B$7:$B$1062,0))=0,"n/a",((INDEX(Historical!$C$7:$C$1062,MATCH(B398,Historical!$B$7:$B$1062,0))/INDEX(Historical!$H$7:$H$1062,MATCH(B398,Historical!$B$7:$B$1062,0)))^(1/5)-1)*100)</f>
        <v>8.6632090658934189</v>
      </c>
      <c r="V398" s="105">
        <f>IF(INDEX(Historical!$M$7:$M$1062,MATCH(B398,Historical!$B$7:$B$1062,0))=0,"n/a",((INDEX(Historical!$C$7:$C$1062,MATCH(B398,Historical!$B$7:$B$1062,0))/INDEX(Historical!$M$7:$M$1062,MATCH(B398,Historical!$B$7:$B$1062,0)))^(1/10)-1)*100)</f>
        <v>7.0020728065032012</v>
      </c>
      <c r="W398" s="106">
        <f>IF(OR(U398&lt;=0,U398="n/a",V398&lt;=0,V398="n/a"),"n/a",U398/V398)</f>
        <v>1.2372349310403388</v>
      </c>
      <c r="X398" s="107">
        <f>IF(OR(AJ398&lt;=0,AJ398="n/a",U398&lt;=0,U398="n/a"),"n/a",U398/AJ398)</f>
        <v>0.75136245150853598</v>
      </c>
      <c r="Y398" s="159"/>
      <c r="Z398" s="101">
        <f>IF(OR(AC398&lt;0.01,AC398="n/a"),"n/a",M398/AC398*100)</f>
        <v>178.94736842105263</v>
      </c>
      <c r="AA398" s="109">
        <f>IF(OR(AC398&lt;0.01,AC398="n/a"),"n/a",I398/AC398)</f>
        <v>38.695906432748536</v>
      </c>
      <c r="AB398" s="71">
        <v>12</v>
      </c>
      <c r="AC398" s="100">
        <v>3.42</v>
      </c>
      <c r="AD398" s="100" t="s">
        <v>142</v>
      </c>
      <c r="AE398" s="100">
        <v>7.12</v>
      </c>
      <c r="AF398" s="100">
        <v>2.82</v>
      </c>
      <c r="AG398" s="100">
        <v>7.0900000000000007</v>
      </c>
      <c r="AH398" s="100">
        <v>-8.6900000000000013</v>
      </c>
      <c r="AI398" s="100">
        <v>-3.7699999999999996</v>
      </c>
      <c r="AJ398" s="100">
        <v>11.53</v>
      </c>
      <c r="AK398" s="100">
        <v>-1.66</v>
      </c>
      <c r="AL398" s="100">
        <v>15790</v>
      </c>
      <c r="AM398" s="100">
        <v>0.83</v>
      </c>
      <c r="AN398" s="100">
        <v>1.04</v>
      </c>
      <c r="AO398" s="110">
        <f>IF(U398="n/a","n/a",IF(AA398&lt;0,"n/a",IF(AA398="n/a","n/a",J398+U398-AA398)))</f>
        <v>-25.408245198198628</v>
      </c>
      <c r="AP398" s="111">
        <f>IF(U398="n/a","n/a",J398+U398)</f>
        <v>13.287661234549908</v>
      </c>
      <c r="AQ398" s="112">
        <f>IF(OR(AC398&lt;0.01,AC398="n/a",AF398="n/a"),"n/a",(I398/SQRT(22.5*AC398*(I398/AF398))-1)*100)</f>
        <v>120.22458853568443</v>
      </c>
      <c r="AR398" s="101">
        <f>INDEX(Historical!$C$7:$C$1063,MATCH(B398,Historical!$B$7:$B$1063,0))*IF(AH398="n/a",1.03,IF(AH398&lt;0,1.01,IF(AH398&gt;10,1.1,(1+AH398/100))))</f>
        <v>6.1205999999999996</v>
      </c>
      <c r="AS398" s="109">
        <f>IF($AI398="n/a",1.03*AR398,IF($AI398&lt;0,1.01*AR398,IF($AI398&gt;10,1.1*AR398,(1+$AI398/100)*AR398)))</f>
        <v>6.1818059999999999</v>
      </c>
      <c r="AT398" s="109">
        <f>IF($AK398="n/a",1.03*AS398,IF($AK398&lt;0,1.01*AS398,IF($AK398&gt;10,1.1*AS398,(1+$AK398/100)*AS398)))</f>
        <v>6.2436240600000001</v>
      </c>
      <c r="AU398" s="109">
        <f>IF($AK398="n/a",1.03*AT398,IF($AK398&lt;0,1.01*AT398,IF($AK398&gt;10,1.1*AT398,(1+$AK398/100)*AT398)))</f>
        <v>6.3060603006000004</v>
      </c>
      <c r="AV398" s="109">
        <f>IF($AK398="n/a",1.03*AU398,IF($AK398&lt;0,1.01*AU398,IF($AK398&gt;10,1.1*AU398,(1+$AK398/100)*AU398)))</f>
        <v>6.3691209036060004</v>
      </c>
      <c r="AW398" s="109">
        <f>SUM(AR398:AV398)</f>
        <v>31.221211264206001</v>
      </c>
      <c r="AX398" s="113">
        <f>AW398/I398*100</f>
        <v>23.591666362555539</v>
      </c>
      <c r="AY398" s="100">
        <v>0.72</v>
      </c>
      <c r="AZ398" s="100">
        <v>10.01</v>
      </c>
      <c r="BA398" s="100">
        <v>-11.29</v>
      </c>
      <c r="BB398" s="100">
        <v>-1.92</v>
      </c>
      <c r="BC398" s="100">
        <v>0.16</v>
      </c>
      <c r="BE398" s="12">
        <v>2011</v>
      </c>
      <c r="BF398" s="12">
        <f>IF(BE398&gt;2020,0,IF(BE398&gt;2008,1,IF(BE398&gt;2001,2,IF(BE398&gt;1990,3,IF(BE398&gt;1980,4,IF(BE398&gt;1973,5,IF(BE398&gt;1970,6,IF(BE398&gt;1960,7,IF(BE398&gt;1958,8,IF(BE398&gt;1953,9,10))))))))))</f>
        <v>1</v>
      </c>
      <c r="BG398" s="100">
        <v>3.38</v>
      </c>
      <c r="BH398" t="s">
        <v>121</v>
      </c>
      <c r="BI398" t="s">
        <v>302</v>
      </c>
    </row>
    <row r="399" spans="1:61" ht="12.75" customHeight="1" x14ac:dyDescent="0.2">
      <c r="A399" s="55" t="s">
        <v>1023</v>
      </c>
      <c r="B399" s="55" t="s">
        <v>1024</v>
      </c>
      <c r="C399" s="156" t="s">
        <v>134</v>
      </c>
      <c r="D399" s="98" t="s">
        <v>186</v>
      </c>
      <c r="E399" s="157">
        <v>16</v>
      </c>
      <c r="F399" s="2">
        <v>305</v>
      </c>
      <c r="G399" s="2" t="s">
        <v>146</v>
      </c>
      <c r="H399" s="2" t="s">
        <v>146</v>
      </c>
      <c r="I399" s="100">
        <v>54.41</v>
      </c>
      <c r="J399" s="101">
        <f>(M399/I399)*100</f>
        <v>5.8445138761257125</v>
      </c>
      <c r="K399" s="104">
        <v>0.26500000000000001</v>
      </c>
      <c r="L399" s="71">
        <v>12</v>
      </c>
      <c r="M399" s="28">
        <f>K399*L399</f>
        <v>3.18</v>
      </c>
      <c r="N399" s="103" t="s">
        <v>562</v>
      </c>
      <c r="O399" s="104">
        <v>0.26</v>
      </c>
      <c r="P399" s="158">
        <v>46211</v>
      </c>
      <c r="Q399" s="158">
        <v>46218</v>
      </c>
      <c r="R399" s="28">
        <f>(K399-O399)/O399*100</f>
        <v>1.9230769230769247</v>
      </c>
      <c r="S399" s="105">
        <f>IF(INDEX(Historical!$D$7:$D1427,MATCH(B399,Historical!$B$7:$B$1062,0))=0,"n/a",(INDEX(Historical!$C$7:$C$1062,MATCH(B399,Historical!$B$7:$B$1062,0))/INDEX(Historical!$D$7:$D$1062,MATCH(B399,Historical!$B$7:$B$1062,0))-1)*100)</f>
        <v>4.1237113402061709</v>
      </c>
      <c r="T399" s="105">
        <f>IF(INDEX(Historical!$F$7:$F$1062,MATCH(B399,Historical!$B$7:$B$1062,0))=0,"n/a",((INDEX(Historical!$C$7:$C$1062,MATCH(B399,Historical!$B$7:$B$1062,0))/INDEX(Historical!$F$7:$F$1062,MATCH(B399,Historical!$B$7:$B$1062,0)))^(1/3)-1)*100)</f>
        <v>5.3016287736183942</v>
      </c>
      <c r="U399" s="105">
        <f>IF(INDEX(Historical!$H$7:$H$1062,MATCH(B399,Historical!$B$7:$B$1062,0))=0,"n/a",((INDEX(Historical!$C$7:$C$1062,MATCH(B399,Historical!$B$7:$B$1062,0))/INDEX(Historical!$H$7:$H$1062,MATCH(B399,Historical!$B$7:$B$1062,0)))^(1/5)-1)*100)</f>
        <v>4.2561070630344089</v>
      </c>
      <c r="V399" s="105">
        <f>IF(INDEX(Historical!$M$7:$M$1062,MATCH(B399,Historical!$B$7:$B$1062,0))=0,"n/a",((INDEX(Historical!$C$7:$C$1062,MATCH(B399,Historical!$B$7:$B$1062,0))/INDEX(Historical!$M$7:$M$1062,MATCH(B399,Historical!$B$7:$B$1062,0)))^(1/10)-1)*100)</f>
        <v>3.7342887042178363</v>
      </c>
      <c r="W399" s="106">
        <f>IF(OR(U399&lt;=0,U399="n/a",V399&lt;=0,V399="n/a"),"n/a",U399/V399)</f>
        <v>1.1397370155733231</v>
      </c>
      <c r="X399" s="107">
        <f>IF(OR(AJ399&lt;=0,AJ399="n/a",U399&lt;=0,U399="n/a"),"n/a",U399/AJ399)</f>
        <v>6.516777006636669E-2</v>
      </c>
      <c r="Y399" s="165"/>
      <c r="Z399" s="101">
        <f>IF(OR(AC399&lt;0.01,AC399="n/a"),"n/a",M399/AC399*100)</f>
        <v>66.94736842105263</v>
      </c>
      <c r="AA399" s="109">
        <f>IF(OR(AC399&lt;0.01,AC399="n/a"),"n/a",I399/AC399)</f>
        <v>11.454736842105262</v>
      </c>
      <c r="AB399" s="71">
        <v>12</v>
      </c>
      <c r="AC399" s="100">
        <v>4.75</v>
      </c>
      <c r="AD399" s="100">
        <v>9.17</v>
      </c>
      <c r="AE399" s="100">
        <v>7.28</v>
      </c>
      <c r="AF399" s="100">
        <v>1.63</v>
      </c>
      <c r="AG399" s="100">
        <v>14.37</v>
      </c>
      <c r="AH399" s="100">
        <v>-3.05</v>
      </c>
      <c r="AI399" s="100">
        <v>3.3000000000000003</v>
      </c>
      <c r="AJ399" s="100">
        <v>65.31</v>
      </c>
      <c r="AK399" s="100">
        <v>1.5</v>
      </c>
      <c r="AL399" s="100">
        <v>5060</v>
      </c>
      <c r="AM399" s="100">
        <v>4.03</v>
      </c>
      <c r="AN399" s="100">
        <v>0.82</v>
      </c>
      <c r="AO399" s="110">
        <f>IF(U399="n/a","n/a",IF(AA399&lt;0,"n/a",IF(AA399="n/a","n/a",J399+U399-AA399)))</f>
        <v>-1.3541159029451411</v>
      </c>
      <c r="AP399" s="111">
        <f>IF(U399="n/a","n/a",J399+U399)</f>
        <v>10.100620939160121</v>
      </c>
      <c r="AQ399" s="112">
        <f>IF(OR(AC399&lt;0.01,AC399="n/a",AF399="n/a"),"n/a",(I399/SQRT(22.5*AC399*(I399/AF399))-1)*100)</f>
        <v>-8.9048823051627206</v>
      </c>
      <c r="AR399" s="101">
        <f>INDEX(Historical!$C$7:$C$1063,MATCH(B399,Historical!$B$7:$B$1063,0))*IF(AH399="n/a",1.03,IF(AH399&lt;0,1.01,IF(AH399&gt;10,1.1,(1+AH399/100))))</f>
        <v>3.0602999999999998</v>
      </c>
      <c r="AS399" s="109">
        <f>IF($AI399="n/a",1.03*AR399,IF($AI399&lt;0,1.01*AR399,IF($AI399&gt;10,1.1*AR399,(1+$AI399/100)*AR399)))</f>
        <v>3.1612898999999994</v>
      </c>
      <c r="AT399" s="109">
        <f>IF($AK399="n/a",1.03*AS399,IF($AK399&lt;0,1.01*AS399,IF($AK399&gt;10,1.1*AS399,(1+$AK399/100)*AS399)))</f>
        <v>3.2087092484999991</v>
      </c>
      <c r="AU399" s="109">
        <f>IF($AK399="n/a",1.03*AT399,IF($AK399&lt;0,1.01*AT399,IF($AK399&gt;10,1.1*AT399,(1+$AK399/100)*AT399)))</f>
        <v>3.2568398872274988</v>
      </c>
      <c r="AV399" s="109">
        <f>IF($AK399="n/a",1.03*AU399,IF($AK399&lt;0,1.01*AU399,IF($AK399&gt;10,1.1*AU399,(1+$AK399/100)*AU399)))</f>
        <v>3.3056924855359111</v>
      </c>
      <c r="AW399" s="109">
        <f>SUM(AR399:AV399)</f>
        <v>15.992831521263408</v>
      </c>
      <c r="AX399" s="113">
        <f>AW399/I399*100</f>
        <v>29.393184196403986</v>
      </c>
      <c r="AY399" s="100">
        <v>0.71</v>
      </c>
      <c r="AZ399" s="100">
        <v>11.81</v>
      </c>
      <c r="BA399" s="100">
        <v>-18.02</v>
      </c>
      <c r="BB399" s="100">
        <v>4.6100000000000003</v>
      </c>
      <c r="BC399" s="100">
        <v>-2.67</v>
      </c>
      <c r="BE399" s="12">
        <v>2011</v>
      </c>
      <c r="BF399" s="12">
        <f>IF(BE399&gt;2020,0,IF(BE399&gt;2008,1,IF(BE399&gt;2001,2,IF(BE399&gt;1990,3,IF(BE399&gt;1980,4,IF(BE399&gt;1973,5,IF(BE399&gt;1970,6,IF(BE399&gt;1960,7,IF(BE399&gt;1958,8,IF(BE399&gt;1953,9,10))))))))))</f>
        <v>1</v>
      </c>
      <c r="BG399" s="100">
        <v>7.68</v>
      </c>
      <c r="BH399" t="s">
        <v>121</v>
      </c>
      <c r="BI399" t="s">
        <v>122</v>
      </c>
    </row>
    <row r="400" spans="1:61" ht="12.75" customHeight="1" x14ac:dyDescent="0.2">
      <c r="A400" s="146" t="s">
        <v>5639</v>
      </c>
      <c r="B400" s="55" t="s">
        <v>3023</v>
      </c>
      <c r="C400" s="156" t="s">
        <v>335</v>
      </c>
      <c r="D400" s="98" t="s">
        <v>377</v>
      </c>
      <c r="E400" s="157">
        <v>5</v>
      </c>
      <c r="F400" s="2">
        <v>718</v>
      </c>
      <c r="G400" s="2" t="s">
        <v>146</v>
      </c>
      <c r="H400" s="2" t="s">
        <v>146</v>
      </c>
      <c r="I400" s="100">
        <v>372.95</v>
      </c>
      <c r="J400" s="101">
        <f>(M400/I400)*100</f>
        <v>0.78294677570719928</v>
      </c>
      <c r="K400" s="104">
        <v>0.73</v>
      </c>
      <c r="L400" s="71">
        <v>4</v>
      </c>
      <c r="M400" s="28">
        <f>K400*L400</f>
        <v>2.92</v>
      </c>
      <c r="N400" s="103" t="s">
        <v>270</v>
      </c>
      <c r="O400" s="104">
        <v>0.67</v>
      </c>
      <c r="P400" s="158">
        <v>46164</v>
      </c>
      <c r="Q400" s="158">
        <v>46203</v>
      </c>
      <c r="R400" s="28">
        <f>(K400-O400)/O400*100</f>
        <v>8.9552238805970052</v>
      </c>
      <c r="S400" s="105">
        <f>IF(INDEX(Historical!$D$7:$D1730,MATCH(B400,Historical!$B$7:$B$1062,0))=0,"n/a",(INDEX(Historical!$C$7:$C$1062,MATCH(B400,Historical!$B$7:$B$1062,0))/INDEX(Historical!$D$7:$D$1062,MATCH(B400,Historical!$B$7:$B$1062,0))-1)*100)</f>
        <v>9.5435684647302779</v>
      </c>
      <c r="T400" s="105">
        <f>IF(INDEX(Historical!$F$7:$F$1062,MATCH(B400,Historical!$B$7:$B$1062,0))=0,"n/a",((INDEX(Historical!$C$7:$C$1062,MATCH(B400,Historical!$B$7:$B$1062,0))/INDEX(Historical!$F$7:$F$1062,MATCH(B400,Historical!$B$7:$B$1062,0)))^(1/3)-1)*100)</f>
        <v>38.208464600223692</v>
      </c>
      <c r="U400" s="105">
        <f>IF(INDEX(Historical!$H$7:$H$1062,MATCH(B400,Historical!$B$7:$B$1062,0))=0,"n/a",((INDEX(Historical!$C$7:$C$1062,MATCH(B400,Historical!$B$7:$B$1062,0))/INDEX(Historical!$H$7:$H$1062,MATCH(B400,Historical!$B$7:$B$1062,0)))^(1/5)-1)*100)</f>
        <v>40.628238838763522</v>
      </c>
      <c r="V400" s="105">
        <f>IF(INDEX(Historical!$M$7:$M$1062,MATCH(B400,Historical!$B$7:$B$1062,0))=0,"n/a",((INDEX(Historical!$C$7:$C$1062,MATCH(B400,Historical!$B$7:$B$1062,0))/INDEX(Historical!$M$7:$M$1062,MATCH(B400,Historical!$B$7:$B$1062,0)))^(1/10)-1)*100)</f>
        <v>10.761296878700644</v>
      </c>
      <c r="W400" s="106">
        <f>IF(OR(U400&lt;=0,U400="n/a",V400&lt;=0,V400="n/a"),"n/a",U400/V400)</f>
        <v>3.7754035871993445</v>
      </c>
      <c r="X400" s="107" t="str">
        <f>IF(OR(AJ400&lt;=0,AJ400="n/a",U400&lt;=0,U400="n/a"),"n/a",U400/AJ400)</f>
        <v>n/a</v>
      </c>
      <c r="Y400" s="159"/>
      <c r="Z400" s="101">
        <f>IF(OR(AC400&lt;0.01,AC400="n/a"),"n/a",M400/AC400*100)</f>
        <v>30.640083945435471</v>
      </c>
      <c r="AA400" s="109">
        <f>IF(OR(AC400&lt;0.01,AC400="n/a"),"n/a",I400/AC400)</f>
        <v>39.134312696747116</v>
      </c>
      <c r="AB400" s="71">
        <v>12</v>
      </c>
      <c r="AC400" s="100">
        <v>9.5299999999999994</v>
      </c>
      <c r="AD400" s="100">
        <v>2.17</v>
      </c>
      <c r="AE400" s="100">
        <v>3.7</v>
      </c>
      <c r="AF400" s="100" t="s">
        <v>142</v>
      </c>
      <c r="AG400" s="100" t="s">
        <v>142</v>
      </c>
      <c r="AH400" s="100">
        <v>15.989999999999998</v>
      </c>
      <c r="AI400" s="100">
        <v>12.19</v>
      </c>
      <c r="AJ400" s="100" t="s">
        <v>142</v>
      </c>
      <c r="AK400" s="100">
        <v>13.200000000000001</v>
      </c>
      <c r="AL400" s="100">
        <v>98340</v>
      </c>
      <c r="AM400" s="100">
        <v>20.45</v>
      </c>
      <c r="AN400" s="100" t="s">
        <v>142</v>
      </c>
      <c r="AO400" s="110">
        <f>IF(U400="n/a","n/a",IF(AA400&lt;0,"n/a",IF(AA400="n/a","n/a",J400+U400-AA400)))</f>
        <v>2.2768729177236082</v>
      </c>
      <c r="AP400" s="111">
        <f>IF(U400="n/a","n/a",J400+U400)</f>
        <v>41.411185614470725</v>
      </c>
      <c r="AQ400" s="112" t="str">
        <f>IF(OR(AC400&lt;0.01,AC400="n/a",AF400="n/a"),"n/a",(I400/SQRT(22.5*AC400*(I400/AF400))-1)*100)</f>
        <v>n/a</v>
      </c>
      <c r="AR400" s="101">
        <f>INDEX(Historical!$C$7:$C$1063,MATCH(B400,Historical!$B$7:$B$1063,0))*IF(AH400="n/a",1.03,IF(AH400&lt;0,1.01,IF(AH400&gt;10,1.1,(1+AH400/100))))</f>
        <v>2.9040000000000004</v>
      </c>
      <c r="AS400" s="109">
        <f>IF($AI400="n/a",1.03*AR400,IF($AI400&lt;0,1.01*AR400,IF($AI400&gt;10,1.1*AR400,(1+$AI400/100)*AR400)))</f>
        <v>3.1944000000000008</v>
      </c>
      <c r="AT400" s="109">
        <f>IF($AK400="n/a",1.03*AS400,IF($AK400&lt;0,1.01*AS400,IF($AK400&gt;10,1.1*AS400,(1+$AK400/100)*AS400)))</f>
        <v>3.513840000000001</v>
      </c>
      <c r="AU400" s="109">
        <f>IF($AK400="n/a",1.03*AT400,IF($AK400&lt;0,1.01*AT400,IF($AK400&gt;10,1.1*AT400,(1+$AK400/100)*AT400)))</f>
        <v>3.8652240000000013</v>
      </c>
      <c r="AV400" s="109">
        <f>IF($AK400="n/a",1.03*AU400,IF($AK400&lt;0,1.01*AU400,IF($AK400&gt;10,1.1*AU400,(1+$AK400/100)*AU400)))</f>
        <v>4.2517464000000018</v>
      </c>
      <c r="AW400" s="109">
        <f>SUM(AR400:AV400)</f>
        <v>17.729210400000007</v>
      </c>
      <c r="AX400" s="113">
        <f>AW400/I400*100</f>
        <v>4.7537767529159423</v>
      </c>
      <c r="AY400" s="718">
        <v>1.1000000000000001</v>
      </c>
      <c r="AZ400" s="100">
        <v>46.97</v>
      </c>
      <c r="BA400" s="100">
        <v>-9.25</v>
      </c>
      <c r="BB400" s="100">
        <v>-1.58</v>
      </c>
      <c r="BC400" s="100">
        <v>11.31</v>
      </c>
      <c r="BE400" s="12">
        <v>2022</v>
      </c>
      <c r="BF400" s="12">
        <f>IF(BE400&gt;2020,0,IF(BE400&gt;2008,1,IF(BE400&gt;2001,2,IF(BE400&gt;1990,3,IF(BE400&gt;1980,4,IF(BE400&gt;1973,5,IF(BE400&gt;1970,6,IF(BE400&gt;1960,7,IF(BE400&gt;1958,8,IF(BE400&gt;1953,9,10))))))))))</f>
        <v>0</v>
      </c>
      <c r="BG400" s="100">
        <v>9.48</v>
      </c>
      <c r="BH400" s="55" t="s">
        <v>121</v>
      </c>
      <c r="BI400" s="55" t="s">
        <v>122</v>
      </c>
    </row>
    <row r="401" spans="1:61" ht="12.75" customHeight="1" x14ac:dyDescent="0.2">
      <c r="A401" s="116" t="s">
        <v>1025</v>
      </c>
      <c r="B401" s="55" t="s">
        <v>1026</v>
      </c>
      <c r="C401" s="156" t="s">
        <v>116</v>
      </c>
      <c r="D401" s="98" t="s">
        <v>150</v>
      </c>
      <c r="E401" s="157">
        <v>13</v>
      </c>
      <c r="F401" s="2">
        <v>426</v>
      </c>
      <c r="G401" s="2" t="s">
        <v>146</v>
      </c>
      <c r="H401" s="2" t="s">
        <v>146</v>
      </c>
      <c r="I401" s="100">
        <v>71.48</v>
      </c>
      <c r="J401" s="101">
        <f>(M401/I401)*100</f>
        <v>1.7907106883044206</v>
      </c>
      <c r="K401" s="104">
        <v>0.32</v>
      </c>
      <c r="L401" s="71">
        <v>4</v>
      </c>
      <c r="M401" s="28">
        <f>K401*L401</f>
        <v>1.28</v>
      </c>
      <c r="N401" s="55" t="s">
        <v>1027</v>
      </c>
      <c r="O401" s="104">
        <v>0.31</v>
      </c>
      <c r="P401" s="158">
        <v>46073</v>
      </c>
      <c r="Q401" s="158">
        <v>46090</v>
      </c>
      <c r="R401" s="28">
        <f>(K401-O401)/O401*100</f>
        <v>3.2258064516129057</v>
      </c>
      <c r="S401" s="105">
        <f>IF(INDEX(Historical!$D$7:$D1428,MATCH(B401,Historical!$B$7:$B$1062,0))=0,"n/a",(INDEX(Historical!$C$7:$C$1062,MATCH(B401,Historical!$B$7:$B$1062,0))/INDEX(Historical!$D$7:$D$1062,MATCH(B401,Historical!$B$7:$B$1062,0))-1)*100)</f>
        <v>6.8965517241379448</v>
      </c>
      <c r="T401" s="105">
        <f>IF(INDEX(Historical!$F$7:$F$1062,MATCH(B401,Historical!$B$7:$B$1062,0))=0,"n/a",((INDEX(Historical!$C$7:$C$1062,MATCH(B401,Historical!$B$7:$B$1062,0))/INDEX(Historical!$F$7:$F$1062,MATCH(B401,Historical!$B$7:$B$1062,0)))^(1/3)-1)*100)</f>
        <v>3.4509669068251148</v>
      </c>
      <c r="U401" s="105">
        <f>IF(INDEX(Historical!$H$7:$H$1062,MATCH(B401,Historical!$B$7:$B$1062,0))=0,"n/a",((INDEX(Historical!$C$7:$C$1062,MATCH(B401,Historical!$B$7:$B$1062,0))/INDEX(Historical!$H$7:$H$1062,MATCH(B401,Historical!$B$7:$B$1062,0)))^(1/5)-1)*100)</f>
        <v>17.870475787550632</v>
      </c>
      <c r="V401" s="105">
        <f>IF(INDEX(Historical!$M$7:$M$1062,MATCH(B401,Historical!$B$7:$B$1062,0))=0,"n/a",((INDEX(Historical!$C$7:$C$1062,MATCH(B401,Historical!$B$7:$B$1062,0))/INDEX(Historical!$M$7:$M$1062,MATCH(B401,Historical!$B$7:$B$1062,0)))^(1/10)-1)*100)</f>
        <v>13.008961004136488</v>
      </c>
      <c r="W401" s="106">
        <f>IF(OR(U401&lt;=0,U401="n/a",V401&lt;=0,V401="n/a"),"n/a",U401/V401)</f>
        <v>1.3737050777435891</v>
      </c>
      <c r="X401" s="107">
        <f>IF(OR(AJ401&lt;=0,AJ401="n/a",U401&lt;=0,U401="n/a"),"n/a",U401/AJ401)</f>
        <v>1.6732655231788982</v>
      </c>
      <c r="Y401" s="123"/>
      <c r="Z401" s="101">
        <f>IF(OR(AC401&lt;0.01,AC401="n/a"),"n/a",M401/AC401*100)</f>
        <v>29.493087557603687</v>
      </c>
      <c r="AA401" s="109">
        <f>IF(OR(AC401&lt;0.01,AC401="n/a"),"n/a",I401/AC401)</f>
        <v>16.47004608294931</v>
      </c>
      <c r="AB401" s="71">
        <v>12</v>
      </c>
      <c r="AC401" s="100">
        <v>4.34</v>
      </c>
      <c r="AD401" s="100">
        <v>1.71</v>
      </c>
      <c r="AE401" s="100">
        <v>1.85</v>
      </c>
      <c r="AF401" s="100" t="s">
        <v>142</v>
      </c>
      <c r="AG401" s="100" t="s">
        <v>142</v>
      </c>
      <c r="AH401" s="100">
        <v>13.54</v>
      </c>
      <c r="AI401" s="100">
        <v>3.51</v>
      </c>
      <c r="AJ401" s="100">
        <v>10.68</v>
      </c>
      <c r="AK401" s="100">
        <v>8.98</v>
      </c>
      <c r="AL401" s="100">
        <v>14090</v>
      </c>
      <c r="AM401" s="100">
        <v>0.31</v>
      </c>
      <c r="AN401" s="100" t="s">
        <v>142</v>
      </c>
      <c r="AO401" s="110">
        <f>IF(U401="n/a","n/a",IF(AA401&lt;0,"n/a",IF(AA401="n/a","n/a",J401+U401-AA401)))</f>
        <v>3.1911403929057442</v>
      </c>
      <c r="AP401" s="111">
        <f>IF(U401="n/a","n/a",J401+U401)</f>
        <v>19.661186475855054</v>
      </c>
      <c r="AQ401" s="112" t="str">
        <f>IF(OR(AC401&lt;0.01,AC401="n/a",AF401="n/a"),"n/a",(I401/SQRT(22.5*AC401*(I401/AF401))-1)*100)</f>
        <v>n/a</v>
      </c>
      <c r="AR401" s="101">
        <f>INDEX(Historical!$C$7:$C$1063,MATCH(B401,Historical!$B$7:$B$1063,0))*IF(AH401="n/a",1.03,IF(AH401&lt;0,1.01,IF(AH401&gt;10,1.1,(1+AH401/100))))</f>
        <v>1.3640000000000001</v>
      </c>
      <c r="AS401" s="109">
        <f>IF($AI401="n/a",1.03*AR401,IF($AI401&lt;0,1.01*AR401,IF($AI401&gt;10,1.1*AR401,(1+$AI401/100)*AR401)))</f>
        <v>1.4118763999999999</v>
      </c>
      <c r="AT401" s="109">
        <f>IF($AK401="n/a",1.03*AS401,IF($AK401&lt;0,1.01*AS401,IF($AK401&gt;10,1.1*AS401,(1+$AK401/100)*AS401)))</f>
        <v>1.5386629007200001</v>
      </c>
      <c r="AU401" s="109">
        <f>IF($AK401="n/a",1.03*AT401,IF($AK401&lt;0,1.01*AT401,IF($AK401&gt;10,1.1*AT401,(1+$AK401/100)*AT401)))</f>
        <v>1.6768348292046562</v>
      </c>
      <c r="AV401" s="109">
        <f>IF($AK401="n/a",1.03*AU401,IF($AK401&lt;0,1.01*AU401,IF($AK401&gt;10,1.1*AU401,(1+$AK401/100)*AU401)))</f>
        <v>1.8274145968672344</v>
      </c>
      <c r="AW401" s="109">
        <f>SUM(AR401:AV401)</f>
        <v>7.8187887267918903</v>
      </c>
      <c r="AX401" s="113">
        <f>AW401/I401*100</f>
        <v>10.9384285489534</v>
      </c>
      <c r="AY401" s="100">
        <v>1.3</v>
      </c>
      <c r="AZ401" s="100">
        <v>22.89</v>
      </c>
      <c r="BA401" s="100">
        <v>-14.540000000000001</v>
      </c>
      <c r="BB401" s="100">
        <v>-4.54</v>
      </c>
      <c r="BC401" s="100">
        <v>4.34</v>
      </c>
      <c r="BE401" s="12">
        <v>2014</v>
      </c>
      <c r="BF401" s="12">
        <f>IF(BE401&gt;2020,0,IF(BE401&gt;2008,1,IF(BE401&gt;2001,2,IF(BE401&gt;1990,3,IF(BE401&gt;1980,4,IF(BE401&gt;1973,5,IF(BE401&gt;1970,6,IF(BE401&gt;1960,7,IF(BE401&gt;1958,8,IF(BE401&gt;1953,9,10))))))))))</f>
        <v>1</v>
      </c>
      <c r="BG401" s="100">
        <v>16.54</v>
      </c>
      <c r="BH401" t="s">
        <v>121</v>
      </c>
      <c r="BI401" t="s">
        <v>122</v>
      </c>
    </row>
    <row r="402" spans="1:61" ht="12.75" customHeight="1" x14ac:dyDescent="0.2">
      <c r="A402" s="55" t="s">
        <v>373</v>
      </c>
      <c r="B402" s="55" t="s">
        <v>374</v>
      </c>
      <c r="C402" s="156" t="s">
        <v>116</v>
      </c>
      <c r="D402" s="98" t="s">
        <v>117</v>
      </c>
      <c r="E402" s="157">
        <v>31</v>
      </c>
      <c r="F402" s="2">
        <v>117</v>
      </c>
      <c r="G402" s="2" t="s">
        <v>146</v>
      </c>
      <c r="H402" s="2" t="s">
        <v>146</v>
      </c>
      <c r="I402" s="100">
        <v>27.75</v>
      </c>
      <c r="J402" s="101">
        <f>(M402/I402)*100</f>
        <v>3.6756756756756754</v>
      </c>
      <c r="K402" s="104">
        <v>0.255</v>
      </c>
      <c r="L402" s="71">
        <v>4</v>
      </c>
      <c r="M402" s="28">
        <f>K402*L402</f>
        <v>1.02</v>
      </c>
      <c r="N402" s="103" t="s">
        <v>168</v>
      </c>
      <c r="O402" s="104">
        <v>0.25</v>
      </c>
      <c r="P402" s="158">
        <v>45992</v>
      </c>
      <c r="Q402" s="158">
        <v>46006</v>
      </c>
      <c r="R402" s="28">
        <f>(K402-O402)/O402*100</f>
        <v>2.0000000000000018</v>
      </c>
      <c r="S402" s="105">
        <f>IF(INDEX(Historical!$D$7:$D1429,MATCH(B402,Historical!$B$7:$B$1062,0))=0,"n/a",(INDEX(Historical!$C$7:$C$1062,MATCH(B402,Historical!$B$7:$B$1062,0))/INDEX(Historical!$D$7:$D$1062,MATCH(B402,Historical!$B$7:$B$1062,0))-1)*100)</f>
        <v>3.0927835051546504</v>
      </c>
      <c r="T402" s="105">
        <f>IF(INDEX(Historical!$F$7:$F$1062,MATCH(B402,Historical!$B$7:$B$1062,0))=0,"n/a",((INDEX(Historical!$C$7:$C$1062,MATCH(B402,Historical!$B$7:$B$1062,0))/INDEX(Historical!$F$7:$F$1062,MATCH(B402,Historical!$B$7:$B$1062,0)))^(1/3)-1)*100)</f>
        <v>3.9608921504417527</v>
      </c>
      <c r="U402" s="105">
        <f>IF(INDEX(Historical!$H$7:$H$1062,MATCH(B402,Historical!$B$7:$B$1062,0))=0,"n/a",((INDEX(Historical!$C$7:$C$1062,MATCH(B402,Historical!$B$7:$B$1062,0))/INDEX(Historical!$H$7:$H$1062,MATCH(B402,Historical!$B$7:$B$1062,0)))^(1/5)-1)*100)</f>
        <v>3.4257450728268246</v>
      </c>
      <c r="V402" s="105">
        <f>IF(INDEX(Historical!$M$7:$M$1062,MATCH(B402,Historical!$B$7:$B$1062,0))=0,"n/a",((INDEX(Historical!$C$7:$C$1062,MATCH(B402,Historical!$B$7:$B$1062,0))/INDEX(Historical!$M$7:$M$1062,MATCH(B402,Historical!$B$7:$B$1062,0)))^(1/10)-1)*100)</f>
        <v>6.355664169358155</v>
      </c>
      <c r="W402" s="106">
        <f>IF(OR(U402&lt;=0,U402="n/a",V402&lt;=0,V402="n/a"),"n/a",U402/V402)</f>
        <v>0.53900662173797387</v>
      </c>
      <c r="X402" s="107">
        <f>IF(OR(AJ402&lt;=0,AJ402="n/a",U402&lt;=0,U402="n/a"),"n/a",U402/AJ402)</f>
        <v>0.15300335296234144</v>
      </c>
      <c r="Y402" s="55"/>
      <c r="Z402" s="101">
        <f>IF(OR(AC402&lt;0.01,AC402="n/a"),"n/a",M402/AC402*100)</f>
        <v>351.72413793103453</v>
      </c>
      <c r="AA402" s="109">
        <f>IF(OR(AC402&lt;0.01,AC402="n/a"),"n/a",I402/AC402)</f>
        <v>95.689655172413794</v>
      </c>
      <c r="AB402" s="71">
        <v>9</v>
      </c>
      <c r="AC402" s="100">
        <v>0.28999999999999998</v>
      </c>
      <c r="AD402" s="100">
        <v>3.76</v>
      </c>
      <c r="AE402" s="100">
        <v>0.71</v>
      </c>
      <c r="AF402" s="100">
        <v>1.69</v>
      </c>
      <c r="AG402" s="100">
        <v>2.11</v>
      </c>
      <c r="AH402" s="100">
        <v>-13.489999999999998</v>
      </c>
      <c r="AI402" s="100">
        <v>13.3</v>
      </c>
      <c r="AJ402" s="100">
        <v>22.39</v>
      </c>
      <c r="AK402" s="100">
        <v>5.9799999999999995</v>
      </c>
      <c r="AL402" s="100">
        <v>865.87</v>
      </c>
      <c r="AM402" s="100">
        <v>8.59</v>
      </c>
      <c r="AN402" s="100">
        <v>1.24</v>
      </c>
      <c r="AO402" s="110">
        <f>IF(U402="n/a","n/a",IF(AA402&lt;0,"n/a",IF(AA402="n/a","n/a",J402+U402-AA402)))</f>
        <v>-88.588234423911288</v>
      </c>
      <c r="AP402" s="111">
        <f>IF(U402="n/a","n/a",J402+U402)</f>
        <v>7.1014207485025</v>
      </c>
      <c r="AQ402" s="112">
        <f>IF(OR(AC402&lt;0.01,AC402="n/a",AF402="n/a"),"n/a",(I402/SQRT(22.5*AC402*(I402/AF402))-1)*100)</f>
        <v>168.09245274418078</v>
      </c>
      <c r="AR402" s="101">
        <f>INDEX(Historical!$C$7:$C$1063,MATCH(B402,Historical!$B$7:$B$1063,0))*IF(AH402="n/a",1.03,IF(AH402&lt;0,1.01,IF(AH402&gt;10,1.1,(1+AH402/100))))</f>
        <v>1.01</v>
      </c>
      <c r="AS402" s="109">
        <f>IF($AI402="n/a",1.03*AR402,IF($AI402&lt;0,1.01*AR402,IF($AI402&gt;10,1.1*AR402,(1+$AI402/100)*AR402)))</f>
        <v>1.1110000000000002</v>
      </c>
      <c r="AT402" s="109">
        <f>IF($AK402="n/a",1.03*AS402,IF($AK402&lt;0,1.01*AS402,IF($AK402&gt;10,1.1*AS402,(1+$AK402/100)*AS402)))</f>
        <v>1.1774378000000003</v>
      </c>
      <c r="AU402" s="109">
        <f>IF($AK402="n/a",1.03*AT402,IF($AK402&lt;0,1.01*AT402,IF($AK402&gt;10,1.1*AT402,(1+$AK402/100)*AT402)))</f>
        <v>1.2478485804400004</v>
      </c>
      <c r="AV402" s="109">
        <f>IF($AK402="n/a",1.03*AU402,IF($AK402&lt;0,1.01*AU402,IF($AK402&gt;10,1.1*AU402,(1+$AK402/100)*AU402)))</f>
        <v>1.3224699255503125</v>
      </c>
      <c r="AW402" s="109">
        <f>SUM(AR402:AV402)</f>
        <v>5.8687563059903143</v>
      </c>
      <c r="AX402" s="113">
        <f>AW402/I402*100</f>
        <v>21.148671372938068</v>
      </c>
      <c r="AY402" s="100">
        <v>1.08</v>
      </c>
      <c r="AZ402" s="100">
        <v>26.419999999999998</v>
      </c>
      <c r="BA402" s="100">
        <v>-10.280000000000001</v>
      </c>
      <c r="BB402" s="100">
        <v>3.8</v>
      </c>
      <c r="BC402" s="100">
        <v>6.23</v>
      </c>
      <c r="BE402" s="12">
        <v>1996</v>
      </c>
      <c r="BF402" s="12">
        <f>IF(BE402&gt;2020,0,IF(BE402&gt;2008,1,IF(BE402&gt;2001,2,IF(BE402&gt;1990,3,IF(BE402&gt;1980,4,IF(BE402&gt;1973,5,IF(BE402&gt;1970,6,IF(BE402&gt;1960,7,IF(BE402&gt;1958,8,IF(BE402&gt;1953,9,10))))))))))</f>
        <v>3</v>
      </c>
      <c r="BG402" s="100">
        <v>0.57999999999999996</v>
      </c>
      <c r="BH402" t="s">
        <v>121</v>
      </c>
      <c r="BI402" t="s">
        <v>122</v>
      </c>
    </row>
    <row r="403" spans="1:61" ht="12.75" customHeight="1" x14ac:dyDescent="0.2">
      <c r="A403" s="149" t="s">
        <v>1028</v>
      </c>
      <c r="B403" s="55" t="s">
        <v>1029</v>
      </c>
      <c r="C403" s="156" t="s">
        <v>116</v>
      </c>
      <c r="D403" s="98" t="s">
        <v>1030</v>
      </c>
      <c r="E403" s="157">
        <v>15</v>
      </c>
      <c r="F403" s="2">
        <v>357</v>
      </c>
      <c r="G403" s="2" t="s">
        <v>146</v>
      </c>
      <c r="H403" s="2" t="s">
        <v>146</v>
      </c>
      <c r="I403" s="100">
        <v>202.59</v>
      </c>
      <c r="J403" s="101">
        <f>(M403/I403)*100</f>
        <v>0.75028382447307373</v>
      </c>
      <c r="K403" s="104">
        <v>0.38</v>
      </c>
      <c r="L403" s="2">
        <v>4</v>
      </c>
      <c r="M403" s="28">
        <f>K403*L403</f>
        <v>1.52</v>
      </c>
      <c r="N403" s="2" t="s">
        <v>1031</v>
      </c>
      <c r="O403" s="104">
        <v>0.36</v>
      </c>
      <c r="P403" s="158">
        <v>46240</v>
      </c>
      <c r="Q403" s="158">
        <v>46268</v>
      </c>
      <c r="R403" s="28">
        <f>(K403-O403)/O403*100</f>
        <v>5.5555555555555607</v>
      </c>
      <c r="S403" s="105">
        <f>IF(INDEX(Historical!$D$7:$D1430,MATCH(B403,Historical!$B$7:$B$1062,0))=0,"n/a",(INDEX(Historical!$C$7:$C$1062,MATCH(B403,Historical!$B$7:$B$1062,0))/INDEX(Historical!$D$7:$D$1062,MATCH(B403,Historical!$B$7:$B$1062,0))-1)*100)</f>
        <v>6.0606060606060552</v>
      </c>
      <c r="T403" s="105">
        <f>IF(INDEX(Historical!$F$7:$F$1062,MATCH(B403,Historical!$B$7:$B$1062,0))=0,"n/a",((INDEX(Historical!$C$7:$C$1062,MATCH(B403,Historical!$B$7:$B$1062,0))/INDEX(Historical!$F$7:$F$1062,MATCH(B403,Historical!$B$7:$B$1062,0)))^(1/3)-1)*100)</f>
        <v>4.6942270783173923</v>
      </c>
      <c r="U403" s="105">
        <f>IF(INDEX(Historical!$H$7:$H$1062,MATCH(B403,Historical!$B$7:$B$1062,0))=0,"n/a",((INDEX(Historical!$C$7:$C$1062,MATCH(B403,Historical!$B$7:$B$1062,0))/INDEX(Historical!$H$7:$H$1062,MATCH(B403,Historical!$B$7:$B$1062,0)))^(1/5)-1)*100)</f>
        <v>9.2388464140372939</v>
      </c>
      <c r="V403" s="105">
        <f>IF(INDEX(Historical!$M$7:$M$1062,MATCH(B403,Historical!$B$7:$B$1062,0))=0,"n/a",((INDEX(Historical!$C$7:$C$1062,MATCH(B403,Historical!$B$7:$B$1062,0))/INDEX(Historical!$M$7:$M$1062,MATCH(B403,Historical!$B$7:$B$1062,0)))^(1/10)-1)*100)</f>
        <v>7.1773462536293131</v>
      </c>
      <c r="W403" s="106">
        <f>IF(OR(U403&lt;=0,U403="n/a",V403&lt;=0,V403="n/a"),"n/a",U403/V403)</f>
        <v>1.2872231724038057</v>
      </c>
      <c r="X403" s="107">
        <f>IF(OR(AJ403&lt;=0,AJ403="n/a",U403&lt;=0,U403="n/a"),"n/a",U403/AJ403)</f>
        <v>0.36244983970330691</v>
      </c>
      <c r="Z403" s="101">
        <f>IF(OR(AC403&lt;0.01,AC403="n/a"),"n/a",M403/AC403*100)</f>
        <v>11.168258633357826</v>
      </c>
      <c r="AA403" s="109">
        <f>IF(OR(AC403&lt;0.01,AC403="n/a"),"n/a",I403/AC403)</f>
        <v>14.885378398236591</v>
      </c>
      <c r="AB403" s="71">
        <v>12</v>
      </c>
      <c r="AC403" s="100">
        <v>13.61</v>
      </c>
      <c r="AD403" s="100">
        <v>1.79</v>
      </c>
      <c r="AE403" s="100">
        <v>1.85</v>
      </c>
      <c r="AF403" s="100">
        <v>2.25</v>
      </c>
      <c r="AG403" s="100">
        <v>16</v>
      </c>
      <c r="AH403" s="100">
        <v>6.58</v>
      </c>
      <c r="AI403" s="100">
        <v>4.84</v>
      </c>
      <c r="AJ403" s="100">
        <v>25.490000000000002</v>
      </c>
      <c r="AK403" s="100">
        <v>7.35</v>
      </c>
      <c r="AL403" s="100">
        <v>6130</v>
      </c>
      <c r="AM403" s="100">
        <v>2.5</v>
      </c>
      <c r="AN403" s="100">
        <v>0.26</v>
      </c>
      <c r="AO403" s="110">
        <f>IF(U403="n/a","n/a",IF(AA403&lt;0,"n/a",IF(AA403="n/a","n/a",J403+U403-AA403)))</f>
        <v>-4.8962481597262233</v>
      </c>
      <c r="AP403" s="111">
        <f>IF(U403="n/a","n/a",J403+U403)</f>
        <v>9.9891302385103682</v>
      </c>
      <c r="AQ403" s="112">
        <f>IF(OR(AC403&lt;0.01,AC403="n/a",AF403="n/a"),"n/a",(I403/SQRT(22.5*AC403*(I403/AF403))-1)*100)</f>
        <v>22.005649042315213</v>
      </c>
      <c r="AR403" s="101">
        <f>INDEX(Historical!$C$7:$C$1063,MATCH(B403,Historical!$B$7:$B$1063,0))*IF(AH403="n/a",1.03,IF(AH403&lt;0,1.01,IF(AH403&gt;10,1.1,(1+AH403/100))))</f>
        <v>1.4921200000000001</v>
      </c>
      <c r="AS403" s="109">
        <f>IF($AI403="n/a",1.03*AR403,IF($AI403&lt;0,1.01*AR403,IF($AI403&gt;10,1.1*AR403,(1+$AI403/100)*AR403)))</f>
        <v>1.5643386080000001</v>
      </c>
      <c r="AT403" s="109">
        <f>IF($AK403="n/a",1.03*AS403,IF($AK403&lt;0,1.01*AS403,IF($AK403&gt;10,1.1*AS403,(1+$AK403/100)*AS403)))</f>
        <v>1.6793174956879999</v>
      </c>
      <c r="AU403" s="109">
        <f>IF($AK403="n/a",1.03*AT403,IF($AK403&lt;0,1.01*AT403,IF($AK403&gt;10,1.1*AT403,(1+$AK403/100)*AT403)))</f>
        <v>1.8027473316210678</v>
      </c>
      <c r="AV403" s="109">
        <f>IF($AK403="n/a",1.03*AU403,IF($AK403&lt;0,1.01*AU403,IF($AK403&gt;10,1.1*AU403,(1+$AK403/100)*AU403)))</f>
        <v>1.9352492604952161</v>
      </c>
      <c r="AW403" s="109">
        <f>SUM(AR403:AV403)</f>
        <v>8.4737726958042838</v>
      </c>
      <c r="AX403" s="113">
        <f>AW403/I403*100</f>
        <v>4.1827201223181225</v>
      </c>
      <c r="AY403" s="100">
        <v>1.27</v>
      </c>
      <c r="AZ403" s="100">
        <v>132.94</v>
      </c>
      <c r="BA403" s="100">
        <v>-12.2</v>
      </c>
      <c r="BB403" s="100">
        <v>1.9800000000000002</v>
      </c>
      <c r="BC403" s="100">
        <v>29.080000000000002</v>
      </c>
      <c r="BE403" s="12">
        <v>2012</v>
      </c>
      <c r="BF403" s="12">
        <f>IF(BE403&gt;2020,0,IF(BE403&gt;2008,1,IF(BE403&gt;2001,2,IF(BE403&gt;1990,3,IF(BE403&gt;1980,4,IF(BE403&gt;1973,5,IF(BE403&gt;1970,6,IF(BE403&gt;1960,7,IF(BE403&gt;1958,8,IF(BE403&gt;1953,9,10))))))))))</f>
        <v>1</v>
      </c>
      <c r="BG403" s="100">
        <v>9.42</v>
      </c>
      <c r="BH403" t="s">
        <v>121</v>
      </c>
      <c r="BI403" t="s">
        <v>122</v>
      </c>
    </row>
    <row r="404" spans="1:61" ht="12.75" customHeight="1" x14ac:dyDescent="0.2">
      <c r="A404" s="116" t="s">
        <v>1554</v>
      </c>
      <c r="B404" s="55" t="s">
        <v>1555</v>
      </c>
      <c r="C404" s="156" t="s">
        <v>134</v>
      </c>
      <c r="D404" s="98" t="s">
        <v>412</v>
      </c>
      <c r="E404" s="157">
        <v>9</v>
      </c>
      <c r="F404" s="2">
        <v>540</v>
      </c>
      <c r="G404" s="2" t="s">
        <v>146</v>
      </c>
      <c r="H404" s="2" t="s">
        <v>146</v>
      </c>
      <c r="I404" s="100">
        <v>55.18</v>
      </c>
      <c r="J404" s="101">
        <f>(M404/I404)*100</f>
        <v>0.79739035882566145</v>
      </c>
      <c r="K404" s="104">
        <v>0.11</v>
      </c>
      <c r="L404" s="71">
        <v>4</v>
      </c>
      <c r="M404" s="28">
        <f>K404*L404</f>
        <v>0.44</v>
      </c>
      <c r="N404" s="103" t="s">
        <v>320</v>
      </c>
      <c r="O404" s="104">
        <v>0.1</v>
      </c>
      <c r="P404" s="158">
        <v>46094</v>
      </c>
      <c r="Q404" s="158">
        <v>46113</v>
      </c>
      <c r="R404" s="28">
        <f>(K404-O404)/O404*100</f>
        <v>9.9999999999999947</v>
      </c>
      <c r="S404" s="105">
        <f>IF(INDEX(Historical!$D$7:$D1431,MATCH(B404,Historical!$B$7:$B$1062,0))=0,"n/a",(INDEX(Historical!$C$7:$C$1062,MATCH(B404,Historical!$B$7:$B$1062,0))/INDEX(Historical!$D$7:$D$1062,MATCH(B404,Historical!$B$7:$B$1062,0))-1)*100)</f>
        <v>11.428571428571432</v>
      </c>
      <c r="T404" s="105">
        <f>IF(INDEX(Historical!$F$7:$F$1062,MATCH(B404,Historical!$B$7:$B$1062,0))=0,"n/a",((INDEX(Historical!$C$7:$C$1062,MATCH(B404,Historical!$B$7:$B$1062,0))/INDEX(Historical!$F$7:$F$1062,MATCH(B404,Historical!$B$7:$B$1062,0)))^(1/3)-1)*100)</f>
        <v>13.040381433805548</v>
      </c>
      <c r="U404" s="105">
        <f>IF(INDEX(Historical!$H$7:$H$1062,MATCH(B404,Historical!$B$7:$B$1062,0))=0,"n/a",((INDEX(Historical!$C$7:$C$1062,MATCH(B404,Historical!$B$7:$B$1062,0))/INDEX(Historical!$H$7:$H$1062,MATCH(B404,Historical!$B$7:$B$1062,0)))^(1/5)-1)*100)</f>
        <v>13.542599890945105</v>
      </c>
      <c r="V404" s="105" t="str">
        <f>IF(INDEX(Historical!$M$7:$M$1062,MATCH(B404,Historical!$B$7:$B$1062,0))=0,"n/a",((INDEX(Historical!$C$7:$C$1062,MATCH(B404,Historical!$B$7:$B$1062,0))/INDEX(Historical!$M$7:$M$1062,MATCH(B404,Historical!$B$7:$B$1062,0)))^(1/10)-1)*100)</f>
        <v>n/a</v>
      </c>
      <c r="W404" s="106" t="str">
        <f>IF(OR(U404&lt;=0,U404="n/a",V404&lt;=0,V404="n/a"),"n/a",U404/V404)</f>
        <v>n/a</v>
      </c>
      <c r="X404" s="107" t="str">
        <f>IF(OR(AJ404&lt;=0,AJ404="n/a",U404&lt;=0,U404="n/a"),"n/a",U404/AJ404)</f>
        <v>n/a</v>
      </c>
      <c r="Y404" s="165"/>
      <c r="Z404" s="101">
        <f>IF(OR(AC404&lt;0.01,AC404="n/a"),"n/a",M404/AC404*100)</f>
        <v>8.8353413654618471</v>
      </c>
      <c r="AA404" s="109">
        <f>IF(OR(AC404&lt;0.01,AC404="n/a"),"n/a",I404/AC404)</f>
        <v>11.080321285140561</v>
      </c>
      <c r="AB404" s="71">
        <v>12</v>
      </c>
      <c r="AC404" s="100">
        <v>4.9800000000000004</v>
      </c>
      <c r="AD404" s="100">
        <v>0.54</v>
      </c>
      <c r="AE404" s="100">
        <v>1.88</v>
      </c>
      <c r="AF404" s="100">
        <v>1.38</v>
      </c>
      <c r="AG404" s="100">
        <v>11.73</v>
      </c>
      <c r="AH404" s="100">
        <v>47.620000000000005</v>
      </c>
      <c r="AI404" s="100">
        <v>7.35</v>
      </c>
      <c r="AJ404" s="100">
        <v>-0.36</v>
      </c>
      <c r="AK404" s="100">
        <v>17.100000000000001</v>
      </c>
      <c r="AL404" s="100">
        <v>2530</v>
      </c>
      <c r="AM404" s="100">
        <v>58.160000000000004</v>
      </c>
      <c r="AN404" s="100">
        <v>1.79</v>
      </c>
      <c r="AO404" s="110">
        <f>IF(U404="n/a","n/a",IF(AA404&lt;0,"n/a",IF(AA404="n/a","n/a",J404+U404-AA404)))</f>
        <v>3.2596689646302046</v>
      </c>
      <c r="AP404" s="111">
        <f>IF(U404="n/a","n/a",J404+U404)</f>
        <v>14.339990249770766</v>
      </c>
      <c r="AQ404" s="112">
        <f>IF(OR(AC404&lt;0.01,AC404="n/a",AF404="n/a"),"n/a",(I404/SQRT(22.5*AC404*(I404/AF404))-1)*100)</f>
        <v>-17.562566826595429</v>
      </c>
      <c r="AR404" s="101">
        <f>INDEX(Historical!$C$7:$C$1063,MATCH(B404,Historical!$B$7:$B$1063,0))*IF(AH404="n/a",1.03,IF(AH404&lt;0,1.01,IF(AH404&gt;10,1.1,(1+AH404/100))))</f>
        <v>0.42900000000000005</v>
      </c>
      <c r="AS404" s="109">
        <f>IF($AI404="n/a",1.03*AR404,IF($AI404&lt;0,1.01*AR404,IF($AI404&gt;10,1.1*AR404,(1+$AI404/100)*AR404)))</f>
        <v>0.46053149999999998</v>
      </c>
      <c r="AT404" s="109">
        <f>IF($AK404="n/a",1.03*AS404,IF($AK404&lt;0,1.01*AS404,IF($AK404&gt;10,1.1*AS404,(1+$AK404/100)*AS404)))</f>
        <v>0.50658464999999997</v>
      </c>
      <c r="AU404" s="109">
        <f>IF($AK404="n/a",1.03*AT404,IF($AK404&lt;0,1.01*AT404,IF($AK404&gt;10,1.1*AT404,(1+$AK404/100)*AT404)))</f>
        <v>0.55724311500000001</v>
      </c>
      <c r="AV404" s="109">
        <f>IF($AK404="n/a",1.03*AU404,IF($AK404&lt;0,1.01*AU404,IF($AK404&gt;10,1.1*AU404,(1+$AK404/100)*AU404)))</f>
        <v>0.61296742650000002</v>
      </c>
      <c r="AW404" s="109">
        <f>SUM(AR404:AV404)</f>
        <v>2.5663266915</v>
      </c>
      <c r="AX404" s="113">
        <f>AW404/I404*100</f>
        <v>4.650827639543313</v>
      </c>
      <c r="AY404" s="100">
        <v>1.1399999999999999</v>
      </c>
      <c r="AZ404" s="100">
        <v>91.93</v>
      </c>
      <c r="BA404" s="100">
        <v>-2.97</v>
      </c>
      <c r="BB404" s="100">
        <v>13.16</v>
      </c>
      <c r="BC404" s="100">
        <v>32.49</v>
      </c>
      <c r="BE404" s="12">
        <v>2018</v>
      </c>
      <c r="BF404" s="12">
        <f>IF(BE404&gt;2020,0,IF(BE404&gt;2008,1,IF(BE404&gt;2001,2,IF(BE404&gt;1990,3,IF(BE404&gt;1980,4,IF(BE404&gt;1973,5,IF(BE404&gt;1970,6,IF(BE404&gt;1960,7,IF(BE404&gt;1958,8,IF(BE404&gt;1953,9,10))))))))))</f>
        <v>1</v>
      </c>
      <c r="BG404" s="100">
        <v>1.3299999999999998</v>
      </c>
      <c r="BH404" t="s">
        <v>121</v>
      </c>
      <c r="BI404" t="s">
        <v>122</v>
      </c>
    </row>
    <row r="405" spans="1:61" ht="12.75" customHeight="1" x14ac:dyDescent="0.2">
      <c r="A405" s="123" t="s">
        <v>1032</v>
      </c>
      <c r="B405" s="55" t="s">
        <v>1033</v>
      </c>
      <c r="C405" s="156" t="s">
        <v>134</v>
      </c>
      <c r="D405" s="98" t="s">
        <v>157</v>
      </c>
      <c r="E405" s="157">
        <v>15</v>
      </c>
      <c r="F405" s="2">
        <v>361</v>
      </c>
      <c r="G405" s="2" t="s">
        <v>119</v>
      </c>
      <c r="H405" s="2" t="s">
        <v>119</v>
      </c>
      <c r="I405" s="100">
        <v>60.08</v>
      </c>
      <c r="J405" s="101">
        <f>(M405/I405)*100</f>
        <v>2.6631158455392812</v>
      </c>
      <c r="K405" s="104">
        <v>0.4</v>
      </c>
      <c r="L405" s="71">
        <v>4</v>
      </c>
      <c r="M405" s="28">
        <f>K405*L405</f>
        <v>1.6</v>
      </c>
      <c r="N405" s="103" t="s">
        <v>581</v>
      </c>
      <c r="O405" s="104">
        <v>0.39</v>
      </c>
      <c r="P405" s="158">
        <v>46269</v>
      </c>
      <c r="Q405" s="158">
        <v>46281</v>
      </c>
      <c r="R405" s="28">
        <f>(K405-O405)/O405*100</f>
        <v>2.5641025641025665</v>
      </c>
      <c r="S405" s="105">
        <f>IF(INDEX(Historical!$D$7:$D1432,MATCH(B405,Historical!$B$7:$B$1062,0))=0,"n/a",(INDEX(Historical!$C$7:$C$1062,MATCH(B405,Historical!$B$7:$B$1062,0))/INDEX(Historical!$D$7:$D$1062,MATCH(B405,Historical!$B$7:$B$1062,0))-1)*100)</f>
        <v>5.6338028169014231</v>
      </c>
      <c r="T405" s="105">
        <f>IF(INDEX(Historical!$F$7:$F$1062,MATCH(B405,Historical!$B$7:$B$1062,0))=0,"n/a",((INDEX(Historical!$C$7:$C$1062,MATCH(B405,Historical!$B$7:$B$1062,0))/INDEX(Historical!$F$7:$F$1062,MATCH(B405,Historical!$B$7:$B$1062,0)))^(1/3)-1)*100)</f>
        <v>5.983983294832651</v>
      </c>
      <c r="U405" s="105">
        <f>IF(INDEX(Historical!$H$7:$H$1062,MATCH(B405,Historical!$B$7:$B$1062,0))=0,"n/a",((INDEX(Historical!$C$7:$C$1062,MATCH(B405,Historical!$B$7:$B$1062,0))/INDEX(Historical!$H$7:$H$1062,MATCH(B405,Historical!$B$7:$B$1062,0)))^(1/5)-1)*100)</f>
        <v>6.0167892317174232</v>
      </c>
      <c r="V405" s="105">
        <f>IF(INDEX(Historical!$M$7:$M$1062,MATCH(B405,Historical!$B$7:$B$1062,0))=0,"n/a",((INDEX(Historical!$C$7:$C$1062,MATCH(B405,Historical!$B$7:$B$1062,0))/INDEX(Historical!$M$7:$M$1062,MATCH(B405,Historical!$B$7:$B$1062,0)))^(1/10)-1)*100)</f>
        <v>9.9679999960219803</v>
      </c>
      <c r="W405" s="106">
        <f>IF(OR(U405&lt;=0,U405="n/a",V405&lt;=0,V405="n/a"),"n/a",U405/V405)</f>
        <v>0.60361047693806158</v>
      </c>
      <c r="X405" s="107">
        <f>IF(OR(AJ405&lt;=0,AJ405="n/a",U405&lt;=0,U405="n/a"),"n/a",U405/AJ405)</f>
        <v>0.4000524755131265</v>
      </c>
      <c r="Y405" s="123"/>
      <c r="Z405" s="101">
        <f>IF(OR(AC405&lt;0.01,AC405="n/a"),"n/a",M405/AC405*100)</f>
        <v>28.169014084507044</v>
      </c>
      <c r="AA405" s="109">
        <f>IF(OR(AC405&lt;0.01,AC405="n/a"),"n/a",I405/AC405)</f>
        <v>10.577464788732394</v>
      </c>
      <c r="AB405" s="71">
        <v>12</v>
      </c>
      <c r="AC405" s="100">
        <v>5.68</v>
      </c>
      <c r="AD405" s="100" t="s">
        <v>142</v>
      </c>
      <c r="AE405" s="100">
        <v>2.7</v>
      </c>
      <c r="AF405" s="100">
        <v>1.37</v>
      </c>
      <c r="AG405" s="100">
        <v>13.73</v>
      </c>
      <c r="AH405" s="100">
        <v>0.85000000000000009</v>
      </c>
      <c r="AI405" s="100">
        <v>4.5900000000000007</v>
      </c>
      <c r="AJ405" s="100">
        <v>15.040000000000001</v>
      </c>
      <c r="AK405" s="100" t="s">
        <v>142</v>
      </c>
      <c r="AL405" s="100">
        <v>1040</v>
      </c>
      <c r="AM405" s="100">
        <v>3.8600000000000003</v>
      </c>
      <c r="AN405" s="100">
        <v>0.91</v>
      </c>
      <c r="AO405" s="110">
        <f>IF(U405="n/a","n/a",IF(AA405&lt;0,"n/a",IF(AA405="n/a","n/a",J405+U405-AA405)))</f>
        <v>-1.8975597114756901</v>
      </c>
      <c r="AP405" s="111">
        <f>IF(U405="n/a","n/a",J405+U405)</f>
        <v>8.6799050772567039</v>
      </c>
      <c r="AQ405" s="112">
        <f>IF(OR(AC405&lt;0.01,AC405="n/a",AF405="n/a"),"n/a",(I405/SQRT(22.5*AC405*(I405/AF405))-1)*100)</f>
        <v>-19.747269314542237</v>
      </c>
      <c r="AR405" s="101">
        <f>INDEX(Historical!$C$7:$C$1063,MATCH(B405,Historical!$B$7:$B$1063,0))*IF(AH405="n/a",1.03,IF(AH405&lt;0,1.01,IF(AH405&gt;10,1.1,(1+AH405/100))))</f>
        <v>1.51275</v>
      </c>
      <c r="AS405" s="109">
        <f>IF($AI405="n/a",1.03*AR405,IF($AI405&lt;0,1.01*AR405,IF($AI405&gt;10,1.1*AR405,(1+$AI405/100)*AR405)))</f>
        <v>1.5821852250000001</v>
      </c>
      <c r="AT405" s="109">
        <f>IF($AK405="n/a",1.03*AS405,IF($AK405&lt;0,1.01*AS405,IF($AK405&gt;10,1.1*AS405,(1+$AK405/100)*AS405)))</f>
        <v>1.6296507817500001</v>
      </c>
      <c r="AU405" s="109">
        <f>IF($AK405="n/a",1.03*AT405,IF($AK405&lt;0,1.01*AT405,IF($AK405&gt;10,1.1*AT405,(1+$AK405/100)*AT405)))</f>
        <v>1.6785403052025001</v>
      </c>
      <c r="AV405" s="109">
        <f>IF($AK405="n/a",1.03*AU405,IF($AK405&lt;0,1.01*AU405,IF($AK405&gt;10,1.1*AU405,(1+$AK405/100)*AU405)))</f>
        <v>1.7288965143585751</v>
      </c>
      <c r="AW405" s="109">
        <f>SUM(AR405:AV405)</f>
        <v>8.1320228263110756</v>
      </c>
      <c r="AX405" s="113">
        <f>AW405/I405*100</f>
        <v>13.535324278147595</v>
      </c>
      <c r="AY405" s="100">
        <v>0.81</v>
      </c>
      <c r="AZ405" s="100">
        <v>40.54</v>
      </c>
      <c r="BA405" s="100">
        <v>-3.6999999999999997</v>
      </c>
      <c r="BB405" s="100">
        <v>7.7399999999999993</v>
      </c>
      <c r="BC405" s="100">
        <v>17.46</v>
      </c>
      <c r="BE405" s="12">
        <v>2012</v>
      </c>
      <c r="BF405" s="12">
        <f>IF(BE405&gt;2020,0,IF(BE405&gt;2008,1,IF(BE405&gt;2001,2,IF(BE405&gt;1990,3,IF(BE405&gt;1980,4,IF(BE405&gt;1973,5,IF(BE405&gt;1970,6,IF(BE405&gt;1960,7,IF(BE405&gt;1958,8,IF(BE405&gt;1953,9,10))))))))))</f>
        <v>1</v>
      </c>
      <c r="BG405" s="100">
        <v>1.46</v>
      </c>
      <c r="BH405" t="s">
        <v>121</v>
      </c>
      <c r="BI405" t="s">
        <v>122</v>
      </c>
    </row>
    <row r="406" spans="1:61" x14ac:dyDescent="0.2">
      <c r="A406" s="116" t="s">
        <v>5562</v>
      </c>
      <c r="B406" s="55" t="s">
        <v>5548</v>
      </c>
      <c r="C406" s="156" t="s">
        <v>134</v>
      </c>
      <c r="D406" s="98" t="s">
        <v>157</v>
      </c>
      <c r="E406" s="157">
        <v>6</v>
      </c>
      <c r="F406" s="2">
        <v>656</v>
      </c>
      <c r="G406" s="2" t="s">
        <v>146</v>
      </c>
      <c r="H406" s="2" t="s">
        <v>146</v>
      </c>
      <c r="I406" s="100">
        <v>35.380000000000003</v>
      </c>
      <c r="J406" s="101">
        <f>(M406/I406)*100</f>
        <v>3.2786885245901636</v>
      </c>
      <c r="K406" s="104">
        <v>0.28999999999999998</v>
      </c>
      <c r="L406" s="71">
        <v>4</v>
      </c>
      <c r="M406" s="28">
        <f>K406*L406</f>
        <v>1.1599999999999999</v>
      </c>
      <c r="N406" s="103" t="s">
        <v>326</v>
      </c>
      <c r="O406" s="104">
        <v>0.25</v>
      </c>
      <c r="P406" s="158">
        <v>46141</v>
      </c>
      <c r="Q406" s="158">
        <v>46150</v>
      </c>
      <c r="R406" s="28">
        <f>(K406-O406)/O406*100</f>
        <v>15.999999999999993</v>
      </c>
      <c r="S406" s="105">
        <f>IF(INDEX(Historical!$D$7:$D1738,MATCH(B406,Historical!$B$7:$B$1062,0))=0,"n/a",(INDEX(Historical!$C$7:$C$1062,MATCH(B406,Historical!$B$7:$B$1062,0))/INDEX(Historical!$D$7:$D$1062,MATCH(B406,Historical!$B$7:$B$1062,0))-1)*100)</f>
        <v>15.662650602409634</v>
      </c>
      <c r="T406" s="105">
        <f>IF(INDEX(Historical!$F$7:$F$1062,MATCH(B406,Historical!$B$7:$B$1062,0))=0,"n/a",((INDEX(Historical!$C$7:$C$1062,MATCH(B406,Historical!$B$7:$B$1062,0))/INDEX(Historical!$F$7:$F$1062,MATCH(B406,Historical!$B$7:$B$1062,0)))^(1/3)-1)*100)</f>
        <v>16.960709528514649</v>
      </c>
      <c r="U406" s="105">
        <f>IF(INDEX(Historical!$H$7:$H$1062,MATCH(B406,Historical!$B$7:$B$1062,0))=0,"n/a",((INDEX(Historical!$C$7:$C$1062,MATCH(B406,Historical!$B$7:$B$1062,0))/INDEX(Historical!$H$7:$H$1062,MATCH(B406,Historical!$B$7:$B$1062,0)))^(1/5)-1)*100)</f>
        <v>19.13578981670916</v>
      </c>
      <c r="V406" s="105" t="str">
        <f>IF(INDEX(Historical!$M$7:$M$1062,MATCH(B406,Historical!$B$7:$B$1062,0))=0,"n/a",((INDEX(Historical!$C$7:$C$1062,MATCH(B406,Historical!$B$7:$B$1062,0))/INDEX(Historical!$M$7:$M$1062,MATCH(B406,Historical!$B$7:$B$1062,0)))^(1/10)-1)*100)</f>
        <v>n/a</v>
      </c>
      <c r="W406" s="106" t="str">
        <f>IF(OR(U406&lt;=0,U406="n/a",V406&lt;=0,V406="n/a"),"n/a",U406/V406)</f>
        <v>n/a</v>
      </c>
      <c r="X406" s="107">
        <f>IF(OR(AJ406&lt;=0,AJ406="n/a",U406&lt;=0,U406="n/a"),"n/a",U406/AJ406)</f>
        <v>1.4377002116235282</v>
      </c>
      <c r="Y406" s="162"/>
      <c r="Z406" s="101">
        <f>IF(OR(AC406&lt;0.01,AC406="n/a"),"n/a",M406/AC406*100)</f>
        <v>40.277777777777779</v>
      </c>
      <c r="AA406" s="109">
        <f>IF(OR(AC406&lt;0.01,AC406="n/a"),"n/a",I406/AC406)</f>
        <v>12.284722222222223</v>
      </c>
      <c r="AB406" s="71">
        <v>12</v>
      </c>
      <c r="AC406" s="100">
        <v>2.88</v>
      </c>
      <c r="AD406" s="100" t="s">
        <v>142</v>
      </c>
      <c r="AE406" s="100">
        <v>3.6</v>
      </c>
      <c r="AF406" s="100">
        <v>1.79</v>
      </c>
      <c r="AG406" s="100">
        <v>15.939999999999998</v>
      </c>
      <c r="AH406" s="100">
        <v>23.11</v>
      </c>
      <c r="AI406" s="100">
        <v>0.62</v>
      </c>
      <c r="AJ406" s="100">
        <v>13.309999999999999</v>
      </c>
      <c r="AK406" s="100" t="s">
        <v>142</v>
      </c>
      <c r="AL406" s="100">
        <v>1010</v>
      </c>
      <c r="AM406" s="100">
        <v>21.17</v>
      </c>
      <c r="AN406" s="100">
        <v>0.69</v>
      </c>
      <c r="AO406" s="110">
        <f>IF(U406="n/a","n/a",IF(AA406&lt;0,"n/a",IF(AA406="n/a","n/a",J406+U406-AA406)))</f>
        <v>10.129756119077099</v>
      </c>
      <c r="AP406" s="111">
        <f>IF(U406="n/a","n/a",J406+U406)</f>
        <v>22.414478341299322</v>
      </c>
      <c r="AQ406" s="112">
        <f>IF(OR(AC406&lt;0.01,AC406="n/a",AF406="n/a"),"n/a",(I406/SQRT(22.5*AC406*(I406/AF406))-1)*100)</f>
        <v>-1.1406098929106379</v>
      </c>
      <c r="AR406" s="101">
        <f>INDEX(Historical!$C$7:$C$1063,MATCH(B406,Historical!$B$7:$B$1063,0))*IF(AH406="n/a",1.03,IF(AH406&lt;0,1.01,IF(AH406&gt;10,1.1,(1+AH406/100))))</f>
        <v>1.056</v>
      </c>
      <c r="AS406" s="109">
        <f>IF($AI406="n/a",1.03*AR406,IF($AI406&lt;0,1.01*AR406,IF($AI406&gt;10,1.1*AR406,(1+$AI406/100)*AR406)))</f>
        <v>1.0625472</v>
      </c>
      <c r="AT406" s="109">
        <f>IF($AK406="n/a",1.03*AS406,IF($AK406&lt;0,1.01*AS406,IF($AK406&gt;10,1.1*AS406,(1+$AK406/100)*AS406)))</f>
        <v>1.094423616</v>
      </c>
      <c r="AU406" s="109">
        <f>IF($AK406="n/a",1.03*AT406,IF($AK406&lt;0,1.01*AT406,IF($AK406&gt;10,1.1*AT406,(1+$AK406/100)*AT406)))</f>
        <v>1.12725632448</v>
      </c>
      <c r="AV406" s="109">
        <f>IF($AK406="n/a",1.03*AU406,IF($AK406&lt;0,1.01*AU406,IF($AK406&gt;10,1.1*AU406,(1+$AK406/100)*AU406)))</f>
        <v>1.1610740142144</v>
      </c>
      <c r="AW406" s="109">
        <f>SUM(AR406:AV406)</f>
        <v>5.5013011546944011</v>
      </c>
      <c r="AX406" s="113">
        <f>AW406/I406*100</f>
        <v>15.549183591561336</v>
      </c>
      <c r="AY406" s="100">
        <v>0.69</v>
      </c>
      <c r="AZ406" s="100">
        <v>44.24</v>
      </c>
      <c r="BA406" s="100">
        <v>-5.55</v>
      </c>
      <c r="BB406" s="100">
        <v>1.78</v>
      </c>
      <c r="BC406" s="100">
        <v>18.010000000000002</v>
      </c>
      <c r="BE406" s="12">
        <v>2021</v>
      </c>
      <c r="BF406" s="12">
        <f>IF(BE406&gt;2020,0,IF(BE406&gt;2008,1,IF(BE406&gt;2001,2,IF(BE406&gt;1990,3,IF(BE406&gt;1980,4,IF(BE406&gt;1973,5,IF(BE406&gt;1970,6,IF(BE406&gt;1960,7,IF(BE406&gt;1958,8,IF(BE406&gt;1953,9,10))))))))))</f>
        <v>0</v>
      </c>
      <c r="BG406" s="100">
        <v>1.97</v>
      </c>
      <c r="BH406" s="55" t="s">
        <v>121</v>
      </c>
      <c r="BI406" s="55" t="s">
        <v>122</v>
      </c>
    </row>
    <row r="407" spans="1:61" ht="12.75" customHeight="1" x14ac:dyDescent="0.2">
      <c r="A407" s="55" t="s">
        <v>375</v>
      </c>
      <c r="B407" s="55" t="s">
        <v>376</v>
      </c>
      <c r="C407" s="156" t="s">
        <v>335</v>
      </c>
      <c r="D407" s="98" t="s">
        <v>377</v>
      </c>
      <c r="E407" s="157">
        <v>50</v>
      </c>
      <c r="F407" s="2">
        <v>50</v>
      </c>
      <c r="G407" s="2" t="s">
        <v>119</v>
      </c>
      <c r="H407" s="2" t="s">
        <v>118</v>
      </c>
      <c r="I407" s="100">
        <v>270.64</v>
      </c>
      <c r="J407" s="101">
        <f>(M407/I407)*100</f>
        <v>2.74903931421815</v>
      </c>
      <c r="K407" s="104">
        <v>1.86</v>
      </c>
      <c r="L407" s="71">
        <v>4</v>
      </c>
      <c r="M407" s="28">
        <f>K407*L407</f>
        <v>7.44</v>
      </c>
      <c r="N407" s="103" t="s">
        <v>158</v>
      </c>
      <c r="O407" s="104">
        <v>1.77</v>
      </c>
      <c r="P407" s="158">
        <v>45992</v>
      </c>
      <c r="Q407" s="158">
        <v>46006</v>
      </c>
      <c r="R407" s="28">
        <f>(K407-O407)/O407*100</f>
        <v>5.0847457627118686</v>
      </c>
      <c r="S407" s="105">
        <f>IF(INDEX(Historical!$D$7:$D1433,MATCH(B407,Historical!$B$7:$B$1062,0))=0,"n/a",(INDEX(Historical!$C$7:$C$1062,MATCH(B407,Historical!$B$7:$B$1062,0))/INDEX(Historical!$D$7:$D$1062,MATCH(B407,Historical!$B$7:$B$1062,0))-1)*100)</f>
        <v>5.7522123893805288</v>
      </c>
      <c r="T407" s="105">
        <f>IF(INDEX(Historical!$F$7:$F$1062,MATCH(B407,Historical!$B$7:$B$1062,0))=0,"n/a",((INDEX(Historical!$C$7:$C$1062,MATCH(B407,Historical!$B$7:$B$1062,0))/INDEX(Historical!$F$7:$F$1062,MATCH(B407,Historical!$B$7:$B$1062,0)))^(1/3)-1)*100)</f>
        <v>8.2017391891676006</v>
      </c>
      <c r="U407" s="105">
        <f>IF(INDEX(Historical!$H$7:$H$1062,MATCH(B407,Historical!$B$7:$B$1062,0))=0,"n/a",((INDEX(Historical!$C$7:$C$1062,MATCH(B407,Historical!$B$7:$B$1062,0))/INDEX(Historical!$H$7:$H$1062,MATCH(B407,Historical!$B$7:$B$1062,0)))^(1/5)-1)*100)</f>
        <v>7.3044477691469378</v>
      </c>
      <c r="V407" s="105">
        <f>IF(INDEX(Historical!$M$7:$M$1062,MATCH(B407,Historical!$B$7:$B$1062,0))=0,"n/a",((INDEX(Historical!$C$7:$C$1062,MATCH(B407,Historical!$B$7:$B$1062,0))/INDEX(Historical!$M$7:$M$1062,MATCH(B407,Historical!$B$7:$B$1062,0)))^(1/10)-1)*100)</f>
        <v>7.6207641315575003</v>
      </c>
      <c r="W407" s="106">
        <f>IF(OR(U407&lt;=0,U407="n/a",V407&lt;=0,V407="n/a"),"n/a",U407/V407)</f>
        <v>0.9584928286783343</v>
      </c>
      <c r="X407" s="107">
        <f>IF(OR(AJ407&lt;=0,AJ407="n/a",U407&lt;=0,U407="n/a"),"n/a",U407/AJ407)</f>
        <v>0.5355166986178107</v>
      </c>
      <c r="Y407" s="175"/>
      <c r="Z407" s="101">
        <f>IF(OR(AC407&lt;0.01,AC407="n/a"),"n/a",M407/AC407*100)</f>
        <v>61.335531739488871</v>
      </c>
      <c r="AA407" s="109">
        <f>IF(OR(AC407&lt;0.01,AC407="n/a"),"n/a",I407/AC407)</f>
        <v>22.311624072547399</v>
      </c>
      <c r="AB407" s="71">
        <v>12</v>
      </c>
      <c r="AC407" s="100">
        <v>12.13</v>
      </c>
      <c r="AD407" s="100">
        <v>2.65</v>
      </c>
      <c r="AE407" s="100">
        <v>7.01</v>
      </c>
      <c r="AF407" s="100" t="s">
        <v>142</v>
      </c>
      <c r="AG407" s="100" t="s">
        <v>142</v>
      </c>
      <c r="AH407" s="100">
        <v>5.7700000000000005</v>
      </c>
      <c r="AI407" s="100">
        <v>9.06</v>
      </c>
      <c r="AJ407" s="100">
        <v>13.639999999999999</v>
      </c>
      <c r="AK407" s="100">
        <v>7.26</v>
      </c>
      <c r="AL407" s="100">
        <v>192290</v>
      </c>
      <c r="AM407" s="100">
        <v>0.06</v>
      </c>
      <c r="AN407" s="100" t="s">
        <v>142</v>
      </c>
      <c r="AO407" s="110">
        <f>IF(U407="n/a","n/a",IF(AA407&lt;0,"n/a",IF(AA407="n/a","n/a",J407+U407-AA407)))</f>
        <v>-12.258136989182312</v>
      </c>
      <c r="AP407" s="111">
        <f>IF(U407="n/a","n/a",J407+U407)</f>
        <v>10.053487083365088</v>
      </c>
      <c r="AQ407" s="112" t="str">
        <f>IF(OR(AC407&lt;0.01,AC407="n/a",AF407="n/a"),"n/a",(I407/SQRT(22.5*AC407*(I407/AF407))-1)*100)</f>
        <v>n/a</v>
      </c>
      <c r="AR407" s="101">
        <f>INDEX(Historical!$C$7:$C$1063,MATCH(B407,Historical!$B$7:$B$1063,0))*IF(AH407="n/a",1.03,IF(AH407&lt;0,1.01,IF(AH407&gt;10,1.1,(1+AH407/100))))</f>
        <v>7.5837090000000007</v>
      </c>
      <c r="AS407" s="109">
        <f>IF($AI407="n/a",1.03*AR407,IF($AI407&lt;0,1.01*AR407,IF($AI407&gt;10,1.1*AR407,(1+$AI407/100)*AR407)))</f>
        <v>8.2707930354000005</v>
      </c>
      <c r="AT407" s="109">
        <f>IF($AK407="n/a",1.03*AS407,IF($AK407&lt;0,1.01*AS407,IF($AK407&gt;10,1.1*AS407,(1+$AK407/100)*AS407)))</f>
        <v>8.8712526097700408</v>
      </c>
      <c r="AU407" s="109">
        <f>IF($AK407="n/a",1.03*AT407,IF($AK407&lt;0,1.01*AT407,IF($AK407&gt;10,1.1*AT407,(1+$AK407/100)*AT407)))</f>
        <v>9.5153055492393452</v>
      </c>
      <c r="AV407" s="109">
        <f>IF($AK407="n/a",1.03*AU407,IF($AK407&lt;0,1.01*AU407,IF($AK407&gt;10,1.1*AU407,(1+$AK407/100)*AU407)))</f>
        <v>10.206116732114122</v>
      </c>
      <c r="AW407" s="109">
        <f>SUM(AR407:AV407)</f>
        <v>44.447176926523511</v>
      </c>
      <c r="AX407" s="113">
        <f>AW407/I407*100</f>
        <v>16.422988814115989</v>
      </c>
      <c r="AY407" s="100">
        <v>0.41</v>
      </c>
      <c r="AZ407" s="100">
        <v>3.71</v>
      </c>
      <c r="BA407" s="100">
        <v>-20.810000000000002</v>
      </c>
      <c r="BB407" s="100">
        <v>-1.54</v>
      </c>
      <c r="BC407" s="100">
        <v>-9.94</v>
      </c>
      <c r="BE407" s="12">
        <v>1976</v>
      </c>
      <c r="BF407" s="12">
        <f>IF(BE407&gt;2020,0,IF(BE407&gt;2008,1,IF(BE407&gt;2001,2,IF(BE407&gt;1990,3,IF(BE407&gt;1980,4,IF(BE407&gt;1973,5,IF(BE407&gt;1970,6,IF(BE407&gt;1960,7,IF(BE407&gt;1958,8,IF(BE407&gt;1953,9,10))))))))))</f>
        <v>5</v>
      </c>
      <c r="BG407" s="100">
        <v>14.92</v>
      </c>
      <c r="BH407" t="s">
        <v>121</v>
      </c>
      <c r="BI407" t="s">
        <v>122</v>
      </c>
    </row>
    <row r="408" spans="1:61" ht="12.75" customHeight="1" x14ac:dyDescent="0.2">
      <c r="A408" s="123" t="s">
        <v>1034</v>
      </c>
      <c r="B408" s="55" t="s">
        <v>1035</v>
      </c>
      <c r="C408" s="156" t="s">
        <v>198</v>
      </c>
      <c r="D408" s="98" t="s">
        <v>565</v>
      </c>
      <c r="E408" s="157">
        <v>24</v>
      </c>
      <c r="F408" s="2">
        <v>148</v>
      </c>
      <c r="G408" s="2" t="s">
        <v>146</v>
      </c>
      <c r="H408" s="2" t="s">
        <v>146</v>
      </c>
      <c r="I408" s="100">
        <v>74.290000000000006</v>
      </c>
      <c r="J408" s="101">
        <f>(M408/I408)*100</f>
        <v>2.4498586620002691</v>
      </c>
      <c r="K408" s="104">
        <v>0.45500000000000002</v>
      </c>
      <c r="L408" s="71">
        <v>4</v>
      </c>
      <c r="M408" s="28">
        <f>K408*L408</f>
        <v>1.82</v>
      </c>
      <c r="N408" s="103" t="s">
        <v>482</v>
      </c>
      <c r="O408" s="104">
        <v>0.45400000000000001</v>
      </c>
      <c r="P408" s="115">
        <v>45618</v>
      </c>
      <c r="Q408" s="115">
        <v>45632</v>
      </c>
      <c r="R408" s="28">
        <f>(K408-O408)/O408*100</f>
        <v>0.22026431718061693</v>
      </c>
      <c r="S408" s="105">
        <f>IF(INDEX(Historical!$D$7:$D1434,MATCH(B408,Historical!$B$7:$B$1062,0))=0,"n/a",(INDEX(Historical!$C$7:$C$1062,MATCH(B408,Historical!$B$7:$B$1062,0))/INDEX(Historical!$D$7:$D$1062,MATCH(B408,Historical!$B$7:$B$1062,0))-1)*100)</f>
        <v>0.49696300386528058</v>
      </c>
      <c r="T408" s="105">
        <f>IF(INDEX(Historical!$F$7:$F$1062,MATCH(B408,Historical!$B$7:$B$1062,0))=0,"n/a",((INDEX(Historical!$C$7:$C$1062,MATCH(B408,Historical!$B$7:$B$1062,0))/INDEX(Historical!$F$7:$F$1062,MATCH(B408,Historical!$B$7:$B$1062,0)))^(1/3)-1)*100)</f>
        <v>16.2664135854919</v>
      </c>
      <c r="U408" s="105">
        <f>IF(INDEX(Historical!$H$7:$H$1062,MATCH(B408,Historical!$B$7:$B$1062,0))=0,"n/a",((INDEX(Historical!$C$7:$C$1062,MATCH(B408,Historical!$B$7:$B$1062,0))/INDEX(Historical!$H$7:$H$1062,MATCH(B408,Historical!$B$7:$B$1062,0)))^(1/5)-1)*100)</f>
        <v>19.866477285226992</v>
      </c>
      <c r="V408" s="105">
        <f>IF(INDEX(Historical!$M$7:$M$1062,MATCH(B408,Historical!$B$7:$B$1062,0))=0,"n/a",((INDEX(Historical!$C$7:$C$1062,MATCH(B408,Historical!$B$7:$B$1062,0))/INDEX(Historical!$M$7:$M$1062,MATCH(B408,Historical!$B$7:$B$1062,0)))^(1/10)-1)*100)</f>
        <v>9.7781320188840901</v>
      </c>
      <c r="W408" s="106">
        <f>IF(OR(U408&lt;=0,U408="n/a",V408&lt;=0,V408="n/a"),"n/a",U408/V408)</f>
        <v>2.0317252054747992</v>
      </c>
      <c r="X408" s="107" t="str">
        <f>IF(OR(AJ408&lt;=0,AJ408="n/a",U408&lt;=0,U408="n/a"),"n/a",U408/AJ408)</f>
        <v>n/a</v>
      </c>
      <c r="Y408" s="165" t="s">
        <v>1717</v>
      </c>
      <c r="Z408" s="101">
        <f>IF(OR(AC408&lt;0.01,AC408="n/a"),"n/a",M408/AC408*100)</f>
        <v>827.27272727272737</v>
      </c>
      <c r="AA408" s="109">
        <f>IF(OR(AC408&lt;0.01,AC408="n/a"),"n/a",I408/AC408)</f>
        <v>337.68181818181819</v>
      </c>
      <c r="AB408" s="71">
        <v>3</v>
      </c>
      <c r="AC408" s="100">
        <v>0.22</v>
      </c>
      <c r="AD408" s="100">
        <v>0.44</v>
      </c>
      <c r="AE408" s="100">
        <v>8.56</v>
      </c>
      <c r="AF408" s="100">
        <v>6.26</v>
      </c>
      <c r="AG408" s="100">
        <v>3.4000000000000004</v>
      </c>
      <c r="AH408" s="100">
        <v>94.08</v>
      </c>
      <c r="AI408" s="100">
        <v>31.03</v>
      </c>
      <c r="AJ408" s="100">
        <v>-19.53</v>
      </c>
      <c r="AK408" s="100">
        <v>40.67</v>
      </c>
      <c r="AL408" s="100">
        <v>40340</v>
      </c>
      <c r="AM408" s="100">
        <v>1.82</v>
      </c>
      <c r="AN408" s="100">
        <v>0.88</v>
      </c>
      <c r="AO408" s="110">
        <f>IF(U408="n/a","n/a",IF(AA408&lt;0,"n/a",IF(AA408="n/a","n/a",J408+U408-AA408)))</f>
        <v>-315.3654822345909</v>
      </c>
      <c r="AP408" s="111">
        <f>IF(U408="n/a","n/a",J408+U408)</f>
        <v>22.316335947227262</v>
      </c>
      <c r="AQ408" s="112">
        <f>IF(OR(AC408&lt;0.01,AC408="n/a",AF408="n/a"),"n/a",(I408/SQRT(22.5*AC408*(I408/AF408))-1)*100)</f>
        <v>869.2811040074281</v>
      </c>
      <c r="AR408" s="101">
        <f>INDEX(Historical!$C$7:$C$1063,MATCH(B408,Historical!$B$7:$B$1063,0))*IF(AH408="n/a",1.03,IF(AH408&lt;0,1.01,IF(AH408&gt;10,1.1,(1+AH408/100))))</f>
        <v>2.0020000000000002</v>
      </c>
      <c r="AS408" s="109">
        <f>IF($AI408="n/a",1.03*AR408,IF($AI408&lt;0,1.01*AR408,IF($AI408&gt;10,1.1*AR408,(1+$AI408/100)*AR408)))</f>
        <v>2.2022000000000004</v>
      </c>
      <c r="AT408" s="109">
        <f>IF($AK408="n/a",1.03*AS408,IF($AK408&lt;0,1.01*AS408,IF($AK408&gt;10,1.1*AS408,(1+$AK408/100)*AS408)))</f>
        <v>2.4224200000000007</v>
      </c>
      <c r="AU408" s="109">
        <f>IF($AK408="n/a",1.03*AT408,IF($AK408&lt;0,1.01*AT408,IF($AK408&gt;10,1.1*AT408,(1+$AK408/100)*AT408)))</f>
        <v>2.6646620000000008</v>
      </c>
      <c r="AV408" s="109">
        <f>IF($AK408="n/a",1.03*AU408,IF($AK408&lt;0,1.01*AU408,IF($AK408&gt;10,1.1*AU408,(1+$AK408/100)*AU408)))</f>
        <v>2.9311282000000012</v>
      </c>
      <c r="AW408" s="109">
        <f>SUM(AR408:AV408)</f>
        <v>12.222410200000004</v>
      </c>
      <c r="AX408" s="113">
        <f>AW408/I408*100</f>
        <v>16.452295329115632</v>
      </c>
      <c r="AY408" s="100">
        <v>1.76</v>
      </c>
      <c r="AZ408" s="100">
        <v>53.11</v>
      </c>
      <c r="BA408" s="100">
        <v>-29.86</v>
      </c>
      <c r="BB408" s="100">
        <v>-16.420000000000002</v>
      </c>
      <c r="BC408" s="100">
        <v>-1.53</v>
      </c>
      <c r="BE408" s="12">
        <v>2002</v>
      </c>
      <c r="BF408" s="12">
        <f>IF(BE408&gt;2020,0,IF(BE408&gt;2008,1,IF(BE408&gt;2001,2,IF(BE408&gt;1990,3,IF(BE408&gt;1980,4,IF(BE408&gt;1973,5,IF(BE408&gt;1970,6,IF(BE408&gt;1960,7,IF(BE408&gt;1958,8,IF(BE408&gt;1953,9,10))))))))))</f>
        <v>2</v>
      </c>
      <c r="BG408" s="100">
        <v>1.55</v>
      </c>
      <c r="BH408" t="s">
        <v>121</v>
      </c>
      <c r="BI408" t="s">
        <v>122</v>
      </c>
    </row>
    <row r="409" spans="1:61" x14ac:dyDescent="0.2">
      <c r="A409" s="123" t="s">
        <v>1036</v>
      </c>
      <c r="B409" s="55" t="s">
        <v>1037</v>
      </c>
      <c r="C409" s="156" t="s">
        <v>180</v>
      </c>
      <c r="D409" s="98" t="s">
        <v>208</v>
      </c>
      <c r="E409" s="157">
        <v>19</v>
      </c>
      <c r="F409" s="2">
        <v>221</v>
      </c>
      <c r="G409" s="2" t="s">
        <v>118</v>
      </c>
      <c r="H409" s="2" t="s">
        <v>118</v>
      </c>
      <c r="I409" s="100">
        <v>856.19</v>
      </c>
      <c r="J409" s="101">
        <f>(M409/I409)*100</f>
        <v>0.43915486048657421</v>
      </c>
      <c r="K409" s="104">
        <v>0.94</v>
      </c>
      <c r="L409" s="71">
        <v>4</v>
      </c>
      <c r="M409" s="28">
        <f>K409*L409</f>
        <v>3.76</v>
      </c>
      <c r="N409" s="103" t="s">
        <v>141</v>
      </c>
      <c r="O409" s="104">
        <v>0.82</v>
      </c>
      <c r="P409" s="158">
        <v>46266</v>
      </c>
      <c r="Q409" s="158">
        <v>46296</v>
      </c>
      <c r="R409" s="28">
        <f>(K409-O409)/O409*100</f>
        <v>14.634146341463413</v>
      </c>
      <c r="S409" s="105">
        <f>IF(INDEX(Historical!$D$7:$D1435,MATCH(B409,Historical!$B$7:$B$1062,0))=0,"n/a",(INDEX(Historical!$C$7:$C$1062,MATCH(B409,Historical!$B$7:$B$1062,0))/INDEX(Historical!$D$7:$D$1062,MATCH(B409,Historical!$B$7:$B$1062,0))-1)*100)</f>
        <v>14.785992217898848</v>
      </c>
      <c r="T409" s="105">
        <f>IF(INDEX(Historical!$F$7:$F$1062,MATCH(B409,Historical!$B$7:$B$1062,0))=0,"n/a",((INDEX(Historical!$C$7:$C$1062,MATCH(B409,Historical!$B$7:$B$1062,0))/INDEX(Historical!$F$7:$F$1062,MATCH(B409,Historical!$B$7:$B$1062,0)))^(1/3)-1)*100)</f>
        <v>14.796628912442532</v>
      </c>
      <c r="U409" s="105">
        <f>IF(INDEX(Historical!$H$7:$H$1062,MATCH(B409,Historical!$B$7:$B$1062,0))=0,"n/a",((INDEX(Historical!$C$7:$C$1062,MATCH(B409,Historical!$B$7:$B$1062,0))/INDEX(Historical!$H$7:$H$1062,MATCH(B409,Historical!$B$7:$B$1062,0)))^(1/5)-1)*100)</f>
        <v>12.322720670278752</v>
      </c>
      <c r="V409" s="105">
        <f>IF(INDEX(Historical!$M$7:$M$1062,MATCH(B409,Historical!$B$7:$B$1062,0))=0,"n/a",((INDEX(Historical!$C$7:$C$1062,MATCH(B409,Historical!$B$7:$B$1062,0))/INDEX(Historical!$M$7:$M$1062,MATCH(B409,Historical!$B$7:$B$1062,0)))^(1/10)-1)*100)</f>
        <v>10.988726346451783</v>
      </c>
      <c r="W409" s="106">
        <f>IF(OR(U409&lt;=0,U409="n/a",V409&lt;=0,V409="n/a"),"n/a",U409/V409)</f>
        <v>1.1213966279411181</v>
      </c>
      <c r="X409" s="107" t="str">
        <f>IF(OR(AJ409&lt;=0,AJ409="n/a",U409&lt;=0,U409="n/a"),"n/a",U409/AJ409)</f>
        <v>n/a</v>
      </c>
      <c r="Y409" s="165"/>
      <c r="Z409" s="101">
        <f>IF(OR(AC409&lt;0.01,AC409="n/a"),"n/a",M409/AC409*100)</f>
        <v>9.7738497530543285</v>
      </c>
      <c r="AA409" s="109">
        <f>IF(OR(AC409&lt;0.01,AC409="n/a"),"n/a",I409/AC409)</f>
        <v>22.256043670392515</v>
      </c>
      <c r="AB409" s="71">
        <v>3</v>
      </c>
      <c r="AC409" s="100">
        <v>38.47</v>
      </c>
      <c r="AD409" s="100">
        <v>1.23</v>
      </c>
      <c r="AE409" s="100">
        <v>0.25</v>
      </c>
      <c r="AF409" s="100" t="s">
        <v>142</v>
      </c>
      <c r="AG409" s="100" t="s">
        <v>142</v>
      </c>
      <c r="AH409" s="100">
        <v>13.170000000000002</v>
      </c>
      <c r="AI409" s="100">
        <v>13.919999999999998</v>
      </c>
      <c r="AJ409" s="100" t="s">
        <v>142</v>
      </c>
      <c r="AK409" s="100">
        <v>13.84</v>
      </c>
      <c r="AL409" s="100">
        <v>100240</v>
      </c>
      <c r="AM409" s="100">
        <v>0.05</v>
      </c>
      <c r="AN409" s="100" t="s">
        <v>142</v>
      </c>
      <c r="AO409" s="110">
        <f>IF(U409="n/a","n/a",IF(AA409&lt;0,"n/a",IF(AA409="n/a","n/a",J409+U409-AA409)))</f>
        <v>-9.4941681396271882</v>
      </c>
      <c r="AP409" s="111">
        <f>IF(U409="n/a","n/a",J409+U409)</f>
        <v>12.761875530765327</v>
      </c>
      <c r="AQ409" s="112" t="str">
        <f>IF(OR(AC409&lt;0.01,AC409="n/a",AF409="n/a"),"n/a",(I409/SQRT(22.5*AC409*(I409/AF409))-1)*100)</f>
        <v>n/a</v>
      </c>
      <c r="AR409" s="101">
        <f>INDEX(Historical!$C$7:$C$1063,MATCH(B409,Historical!$B$7:$B$1063,0))*IF(AH409="n/a",1.03,IF(AH409&lt;0,1.01,IF(AH409&gt;10,1.1,(1+AH409/100))))</f>
        <v>3.2450000000000006</v>
      </c>
      <c r="AS409" s="109">
        <f>IF($AI409="n/a",1.03*AR409,IF($AI409&lt;0,1.01*AR409,IF($AI409&gt;10,1.1*AR409,(1+$AI409/100)*AR409)))</f>
        <v>3.569500000000001</v>
      </c>
      <c r="AT409" s="109">
        <f>IF($AK409="n/a",1.03*AS409,IF($AK409&lt;0,1.01*AS409,IF($AK409&gt;10,1.1*AS409,(1+$AK409/100)*AS409)))</f>
        <v>3.9264500000000013</v>
      </c>
      <c r="AU409" s="109">
        <f>IF($AK409="n/a",1.03*AT409,IF($AK409&lt;0,1.01*AT409,IF($AK409&gt;10,1.1*AT409,(1+$AK409/100)*AT409)))</f>
        <v>4.3190950000000017</v>
      </c>
      <c r="AV409" s="109">
        <f>IF($AK409="n/a",1.03*AU409,IF($AK409&lt;0,1.01*AU409,IF($AK409&gt;10,1.1*AU409,(1+$AK409/100)*AU409)))</f>
        <v>4.7510045000000023</v>
      </c>
      <c r="AW409" s="109">
        <f>SUM(AR409:AV409)</f>
        <v>19.81104950000001</v>
      </c>
      <c r="AX409" s="113">
        <f>AW409/I409*100</f>
        <v>2.313861350868383</v>
      </c>
      <c r="AY409" s="100">
        <v>0.28999999999999998</v>
      </c>
      <c r="AZ409" s="100">
        <v>34.410000000000004</v>
      </c>
      <c r="BA409" s="100">
        <v>-14.299999999999999</v>
      </c>
      <c r="BB409" s="100">
        <v>8.3699999999999992</v>
      </c>
      <c r="BC409" s="100">
        <v>2.4299999999999997</v>
      </c>
      <c r="BE409" s="12">
        <v>2008</v>
      </c>
      <c r="BF409" s="12">
        <f>IF(BE409&gt;2020,0,IF(BE409&gt;2008,1,IF(BE409&gt;2001,2,IF(BE409&gt;1990,3,IF(BE409&gt;1980,4,IF(BE409&gt;1973,5,IF(BE409&gt;1970,6,IF(BE409&gt;1960,7,IF(BE409&gt;1958,8,IF(BE409&gt;1953,9,10))))))))))</f>
        <v>2</v>
      </c>
      <c r="BG409" s="100">
        <v>6.05</v>
      </c>
      <c r="BH409" t="s">
        <v>121</v>
      </c>
      <c r="BI409" t="s">
        <v>122</v>
      </c>
    </row>
    <row r="410" spans="1:61" ht="12.75" customHeight="1" x14ac:dyDescent="0.2">
      <c r="A410" s="55" t="s">
        <v>1038</v>
      </c>
      <c r="B410" s="55" t="s">
        <v>1039</v>
      </c>
      <c r="C410" s="156" t="s">
        <v>134</v>
      </c>
      <c r="D410" s="98" t="s">
        <v>186</v>
      </c>
      <c r="E410" s="157">
        <v>17</v>
      </c>
      <c r="F410" s="2">
        <v>245</v>
      </c>
      <c r="G410" s="2" t="s">
        <v>146</v>
      </c>
      <c r="H410" s="2" t="s">
        <v>146</v>
      </c>
      <c r="I410" s="100">
        <v>478.38</v>
      </c>
      <c r="J410" s="101">
        <f>(M410/I410)*100</f>
        <v>0.86124001839541797</v>
      </c>
      <c r="K410" s="104">
        <v>1.03</v>
      </c>
      <c r="L410" s="71">
        <v>4</v>
      </c>
      <c r="M410" s="28">
        <f>K410*L410</f>
        <v>4.12</v>
      </c>
      <c r="N410" s="103" t="s">
        <v>265</v>
      </c>
      <c r="O410" s="104">
        <v>0.94</v>
      </c>
      <c r="P410" s="158">
        <v>46083</v>
      </c>
      <c r="Q410" s="158">
        <v>46094</v>
      </c>
      <c r="R410" s="28">
        <f>(K410-O410)/O410*100</f>
        <v>9.5744680851063926</v>
      </c>
      <c r="S410" s="105">
        <f>IF(INDEX(Historical!$D$7:$D1436,MATCH(B410,Historical!$B$7:$B$1062,0))=0,"n/a",(INDEX(Historical!$C$7:$C$1062,MATCH(B410,Historical!$B$7:$B$1062,0))/INDEX(Historical!$D$7:$D$1062,MATCH(B410,Historical!$B$7:$B$1062,0))-1)*100)</f>
        <v>10.588235294117654</v>
      </c>
      <c r="T410" s="105">
        <f>IF(INDEX(Historical!$F$7:$F$1062,MATCH(B410,Historical!$B$7:$B$1062,0))=0,"n/a",((INDEX(Historical!$C$7:$C$1062,MATCH(B410,Historical!$B$7:$B$1062,0))/INDEX(Historical!$F$7:$F$1062,MATCH(B410,Historical!$B$7:$B$1062,0)))^(1/3)-1)*100)</f>
        <v>10.325677865290107</v>
      </c>
      <c r="U410" s="105">
        <f>IF(INDEX(Historical!$H$7:$H$1062,MATCH(B410,Historical!$B$7:$B$1062,0))=0,"n/a",((INDEX(Historical!$C$7:$C$1062,MATCH(B410,Historical!$B$7:$B$1062,0))/INDEX(Historical!$H$7:$H$1062,MATCH(B410,Historical!$B$7:$B$1062,0)))^(1/5)-1)*100)</f>
        <v>10.914407948053938</v>
      </c>
      <c r="V410" s="105">
        <f>IF(INDEX(Historical!$M$7:$M$1062,MATCH(B410,Historical!$B$7:$B$1062,0))=0,"n/a",((INDEX(Historical!$C$7:$C$1062,MATCH(B410,Historical!$B$7:$B$1062,0))/INDEX(Historical!$M$7:$M$1062,MATCH(B410,Historical!$B$7:$B$1062,0)))^(1/10)-1)*100)</f>
        <v>10.704402852259133</v>
      </c>
      <c r="W410" s="106">
        <f>IF(OR(U410&lt;=0,U410="n/a",V410&lt;=0,V410="n/a"),"n/a",U410/V410)</f>
        <v>1.019618571787074</v>
      </c>
      <c r="X410" s="107">
        <f>IF(OR(AJ410&lt;=0,AJ410="n/a",U410&lt;=0,U410="n/a"),"n/a",U410/AJ410)</f>
        <v>1.4010793258092347</v>
      </c>
      <c r="Y410" s="159"/>
      <c r="Z410" s="101">
        <f>IF(OR(AC410&lt;0.01,AC410="n/a"),"n/a",M410/AC410*100)</f>
        <v>26.12555485098288</v>
      </c>
      <c r="AA410" s="109">
        <f>IF(OR(AC410&lt;0.01,AC410="n/a"),"n/a",I410/AC410)</f>
        <v>30.334812935954343</v>
      </c>
      <c r="AB410" s="71">
        <v>12</v>
      </c>
      <c r="AC410" s="100">
        <v>15.77</v>
      </c>
      <c r="AD410" s="100">
        <v>2.0699999999999998</v>
      </c>
      <c r="AE410" s="100">
        <v>10.15</v>
      </c>
      <c r="AF410" s="100">
        <v>27.39</v>
      </c>
      <c r="AG410" s="100">
        <v>80.150000000000006</v>
      </c>
      <c r="AH410" s="100">
        <v>13.26</v>
      </c>
      <c r="AI410" s="100">
        <v>11.67</v>
      </c>
      <c r="AJ410" s="100">
        <v>7.79</v>
      </c>
      <c r="AK410" s="100">
        <v>12.22</v>
      </c>
      <c r="AL410" s="100">
        <v>82860</v>
      </c>
      <c r="AM410" s="100">
        <v>0.13</v>
      </c>
      <c r="AN410" s="100">
        <v>2.4900000000000002</v>
      </c>
      <c r="AO410" s="110">
        <f>IF(U410="n/a","n/a",IF(AA410&lt;0,"n/a",IF(AA410="n/a","n/a",J410+U410-AA410)))</f>
        <v>-18.559164969504987</v>
      </c>
      <c r="AP410" s="111">
        <f>IF(U410="n/a","n/a",J410+U410)</f>
        <v>11.775647966449355</v>
      </c>
      <c r="AQ410" s="112">
        <f>IF(OR(AC410&lt;0.01,AC410="n/a",AF410="n/a"),"n/a",(I410/SQRT(22.5*AC410*(I410/AF410))-1)*100)</f>
        <v>507.68066406105447</v>
      </c>
      <c r="AR410" s="101">
        <f>INDEX(Historical!$C$7:$C$1063,MATCH(B410,Historical!$B$7:$B$1063,0))*IF(AH410="n/a",1.03,IF(AH410&lt;0,1.01,IF(AH410&gt;10,1.1,(1+AH410/100))))</f>
        <v>4.1360000000000001</v>
      </c>
      <c r="AS410" s="109">
        <f>IF($AI410="n/a",1.03*AR410,IF($AI410&lt;0,1.01*AR410,IF($AI410&gt;10,1.1*AR410,(1+$AI410/100)*AR410)))</f>
        <v>4.5496000000000008</v>
      </c>
      <c r="AT410" s="109">
        <f>IF($AK410="n/a",1.03*AS410,IF($AK410&lt;0,1.01*AS410,IF($AK410&gt;10,1.1*AS410,(1+$AK410/100)*AS410)))</f>
        <v>5.0045600000000015</v>
      </c>
      <c r="AU410" s="109">
        <f>IF($AK410="n/a",1.03*AT410,IF($AK410&lt;0,1.01*AT410,IF($AK410&gt;10,1.1*AT410,(1+$AK410/100)*AT410)))</f>
        <v>5.5050160000000021</v>
      </c>
      <c r="AV410" s="109">
        <f>IF($AK410="n/a",1.03*AU410,IF($AK410&lt;0,1.01*AU410,IF($AK410&gt;10,1.1*AU410,(1+$AK410/100)*AU410)))</f>
        <v>6.0555176000000026</v>
      </c>
      <c r="AW410" s="109">
        <f>SUM(AR410:AV410)</f>
        <v>25.250693600000005</v>
      </c>
      <c r="AX410" s="113">
        <f>AW410/I410*100</f>
        <v>5.2783756846022003</v>
      </c>
      <c r="AY410" s="100">
        <v>1.32</v>
      </c>
      <c r="AZ410" s="100">
        <v>18.920000000000002</v>
      </c>
      <c r="BA410" s="100">
        <v>-12.53</v>
      </c>
      <c r="BB410" s="100">
        <v>2.23</v>
      </c>
      <c r="BC410" s="100">
        <v>1.4000000000000001</v>
      </c>
      <c r="BE410" s="12">
        <v>2010</v>
      </c>
      <c r="BF410" s="12">
        <f>IF(BE410&gt;2020,0,IF(BE410&gt;2008,1,IF(BE410&gt;2001,2,IF(BE410&gt;1990,3,IF(BE410&gt;1980,4,IF(BE410&gt;1973,5,IF(BE410&gt;1970,6,IF(BE410&gt;1960,7,IF(BE410&gt;1958,8,IF(BE410&gt;1953,9,10))))))))))</f>
        <v>1</v>
      </c>
      <c r="BG410" s="100">
        <v>18.529999999999998</v>
      </c>
      <c r="BH410" t="s">
        <v>121</v>
      </c>
      <c r="BI410" t="s">
        <v>122</v>
      </c>
    </row>
    <row r="411" spans="1:61" ht="12.75" customHeight="1" x14ac:dyDescent="0.2">
      <c r="A411" s="149" t="s">
        <v>1040</v>
      </c>
      <c r="B411" s="55" t="s">
        <v>1041</v>
      </c>
      <c r="C411" s="156" t="s">
        <v>125</v>
      </c>
      <c r="D411" s="98" t="s">
        <v>126</v>
      </c>
      <c r="E411" s="157">
        <v>15</v>
      </c>
      <c r="F411" s="2">
        <v>362</v>
      </c>
      <c r="G411" s="2" t="s">
        <v>146</v>
      </c>
      <c r="H411" s="2" t="s">
        <v>146</v>
      </c>
      <c r="I411" s="100">
        <v>62.31</v>
      </c>
      <c r="J411" s="101">
        <f>(M411/I411)*100</f>
        <v>3.3381479698282779</v>
      </c>
      <c r="K411" s="104">
        <v>0.52</v>
      </c>
      <c r="L411" s="2">
        <v>4</v>
      </c>
      <c r="M411" s="28">
        <f>K411*L411</f>
        <v>2.08</v>
      </c>
      <c r="N411" s="2" t="s">
        <v>147</v>
      </c>
      <c r="O411" s="104">
        <v>0.5</v>
      </c>
      <c r="P411" s="158">
        <v>46295</v>
      </c>
      <c r="Q411" s="158">
        <v>46309</v>
      </c>
      <c r="R411" s="28">
        <f>(K411-O411)/O411*100</f>
        <v>4.0000000000000036</v>
      </c>
      <c r="S411" s="105">
        <f>IF(INDEX(Historical!$D$7:$D1437,MATCH(B411,Historical!$B$7:$B$1062,0))=0,"n/a",(INDEX(Historical!$C$7:$C$1062,MATCH(B411,Historical!$B$7:$B$1062,0))/INDEX(Historical!$D$7:$D$1062,MATCH(B411,Historical!$B$7:$B$1062,0))-1)*100)</f>
        <v>9.4555873925501253</v>
      </c>
      <c r="T411" s="105">
        <f>IF(INDEX(Historical!$F$7:$F$1062,MATCH(B411,Historical!$B$7:$B$1062,0))=0,"n/a",((INDEX(Historical!$C$7:$C$1062,MATCH(B411,Historical!$B$7:$B$1062,0))/INDEX(Historical!$F$7:$F$1062,MATCH(B411,Historical!$B$7:$B$1062,0)))^(1/3)-1)*100)</f>
        <v>10.000287959622822</v>
      </c>
      <c r="U411" s="105">
        <f>IF(INDEX(Historical!$H$7:$H$1062,MATCH(B411,Historical!$B$7:$B$1062,0))=0,"n/a",((INDEX(Historical!$C$7:$C$1062,MATCH(B411,Historical!$B$7:$B$1062,0))/INDEX(Historical!$H$7:$H$1062,MATCH(B411,Historical!$B$7:$B$1062,0)))^(1/5)-1)*100)</f>
        <v>10.298473279704723</v>
      </c>
      <c r="V411" s="105">
        <f>IF(INDEX(Historical!$M$7:$M$1062,MATCH(B411,Historical!$B$7:$B$1062,0))=0,"n/a",((INDEX(Historical!$C$7:$C$1062,MATCH(B411,Historical!$B$7:$B$1062,0))/INDEX(Historical!$M$7:$M$1062,MATCH(B411,Historical!$B$7:$B$1062,0)))^(1/10)-1)*100)</f>
        <v>11.554049291446633</v>
      </c>
      <c r="W411" s="106">
        <f>IF(OR(U411&lt;=0,U411="n/a",V411&lt;=0,V411="n/a"),"n/a",U411/V411)</f>
        <v>0.89133021851729488</v>
      </c>
      <c r="X411" s="107" t="str">
        <f>IF(OR(AJ411&lt;=0,AJ411="n/a",U411&lt;=0,U411="n/a"),"n/a",U411/AJ411)</f>
        <v>n/a</v>
      </c>
      <c r="Z411" s="101">
        <f>IF(OR(AC411&lt;0.01,AC411="n/a"),"n/a",M411/AC411*100)</f>
        <v>76.190476190476204</v>
      </c>
      <c r="AA411" s="109">
        <f>IF(OR(AC411&lt;0.01,AC411="n/a"),"n/a",I411/AC411)</f>
        <v>22.824175824175825</v>
      </c>
      <c r="AB411" s="71">
        <v>12</v>
      </c>
      <c r="AC411" s="100">
        <v>2.73</v>
      </c>
      <c r="AD411" s="100">
        <v>2.52</v>
      </c>
      <c r="AE411" s="100">
        <v>2</v>
      </c>
      <c r="AF411" s="100">
        <v>3</v>
      </c>
      <c r="AG411" s="100">
        <v>13.309999999999999</v>
      </c>
      <c r="AH411" s="100">
        <v>4.3900000000000006</v>
      </c>
      <c r="AI411" s="100">
        <v>9.89</v>
      </c>
      <c r="AJ411" s="100">
        <v>-5.21</v>
      </c>
      <c r="AK411" s="100">
        <v>7.37</v>
      </c>
      <c r="AL411" s="100">
        <v>79530</v>
      </c>
      <c r="AM411" s="100">
        <v>0.21</v>
      </c>
      <c r="AN411" s="100">
        <v>0.83</v>
      </c>
      <c r="AO411" s="110">
        <f>IF(U411="n/a","n/a",IF(AA411&lt;0,"n/a",IF(AA411="n/a","n/a",J411+U411-AA411)))</f>
        <v>-9.1875545746428244</v>
      </c>
      <c r="AP411" s="111">
        <f>IF(U411="n/a","n/a",J411+U411)</f>
        <v>13.636621249533</v>
      </c>
      <c r="AQ411" s="112">
        <f>IF(OR(AC411&lt;0.01,AC411="n/a",AF411="n/a"),"n/a",(I411/SQRT(22.5*AC411*(I411/AF411))-1)*100)</f>
        <v>74.448371824544225</v>
      </c>
      <c r="AR411" s="101">
        <f>INDEX(Historical!$C$7:$C$1063,MATCH(B411,Historical!$B$7:$B$1063,0))*IF(AH411="n/a",1.03,IF(AH411&lt;0,1.01,IF(AH411&gt;10,1.1,(1+AH411/100))))</f>
        <v>1.993849</v>
      </c>
      <c r="AS411" s="109">
        <f>IF($AI411="n/a",1.03*AR411,IF($AI411&lt;0,1.01*AR411,IF($AI411&gt;10,1.1*AR411,(1+$AI411/100)*AR411)))</f>
        <v>2.1910406661000001</v>
      </c>
      <c r="AT411" s="109">
        <f>IF($AK411="n/a",1.03*AS411,IF($AK411&lt;0,1.01*AS411,IF($AK411&gt;10,1.1*AS411,(1+$AK411/100)*AS411)))</f>
        <v>2.3525203631915703</v>
      </c>
      <c r="AU411" s="109">
        <f>IF($AK411="n/a",1.03*AT411,IF($AK411&lt;0,1.01*AT411,IF($AK411&gt;10,1.1*AT411,(1+$AK411/100)*AT411)))</f>
        <v>2.5259011139587892</v>
      </c>
      <c r="AV411" s="109">
        <f>IF($AK411="n/a",1.03*AU411,IF($AK411&lt;0,1.01*AU411,IF($AK411&gt;10,1.1*AU411,(1+$AK411/100)*AU411)))</f>
        <v>2.7120600260575523</v>
      </c>
      <c r="AW411" s="109">
        <f>SUM(AR411:AV411)</f>
        <v>11.775371169307912</v>
      </c>
      <c r="AX411" s="113">
        <f>AW411/I411*100</f>
        <v>18.898043924422904</v>
      </c>
      <c r="AY411" s="100">
        <v>0.39</v>
      </c>
      <c r="AZ411" s="100">
        <v>21.7</v>
      </c>
      <c r="BA411" s="100">
        <v>-6.5100000000000007</v>
      </c>
      <c r="BB411" s="100">
        <v>2.09</v>
      </c>
      <c r="BC411" s="100">
        <v>6.2700000000000005</v>
      </c>
      <c r="BE411" s="12">
        <v>2012</v>
      </c>
      <c r="BF411" s="12">
        <f>IF(BE411&gt;2020,0,IF(BE411&gt;2008,1,IF(BE411&gt;2001,2,IF(BE411&gt;1990,3,IF(BE411&gt;1980,4,IF(BE411&gt;1973,5,IF(BE411&gt;1970,6,IF(BE411&gt;1960,7,IF(BE411&gt;1958,8,IF(BE411&gt;1953,9,10))))))))))</f>
        <v>1</v>
      </c>
      <c r="BG411" s="100">
        <v>4.9399999999999995</v>
      </c>
      <c r="BH411" t="s">
        <v>121</v>
      </c>
      <c r="BI411" t="s">
        <v>122</v>
      </c>
    </row>
    <row r="412" spans="1:61" ht="12.75" customHeight="1" x14ac:dyDescent="0.2">
      <c r="A412" s="123" t="s">
        <v>378</v>
      </c>
      <c r="B412" s="55" t="s">
        <v>379</v>
      </c>
      <c r="C412" s="156" t="s">
        <v>180</v>
      </c>
      <c r="D412" s="98" t="s">
        <v>181</v>
      </c>
      <c r="E412" s="157">
        <v>49</v>
      </c>
      <c r="F412" s="2">
        <v>55</v>
      </c>
      <c r="G412" s="2" t="s">
        <v>118</v>
      </c>
      <c r="H412" s="2" t="s">
        <v>118</v>
      </c>
      <c r="I412" s="100">
        <v>85.39</v>
      </c>
      <c r="J412" s="101">
        <f>(M412/I412)*100</f>
        <v>3.3727602763789672</v>
      </c>
      <c r="K412" s="104">
        <v>0.72</v>
      </c>
      <c r="L412" s="71">
        <v>4</v>
      </c>
      <c r="M412" s="28">
        <f>K412*L412</f>
        <v>2.88</v>
      </c>
      <c r="N412" s="103" t="s">
        <v>380</v>
      </c>
      <c r="O412" s="104">
        <v>0.71</v>
      </c>
      <c r="P412" s="158">
        <v>46199</v>
      </c>
      <c r="Q412" s="158">
        <v>46220</v>
      </c>
      <c r="R412" s="28">
        <f>(K412-O412)/O412*100</f>
        <v>1.4084507042253533</v>
      </c>
      <c r="S412" s="105">
        <f>IF(INDEX(Historical!$D$7:$D1438,MATCH(B412,Historical!$B$7:$B$1062,0))=0,"n/a",(INDEX(Historical!$C$7:$C$1062,MATCH(B412,Historical!$B$7:$B$1062,0))/INDEX(Historical!$D$7:$D$1062,MATCH(B412,Historical!$B$7:$B$1062,0))-1)*100)</f>
        <v>1.4388489208633004</v>
      </c>
      <c r="T412" s="105">
        <f>IF(INDEX(Historical!$F$7:$F$1062,MATCH(B412,Historical!$B$7:$B$1062,0))=0,"n/a",((INDEX(Historical!$C$7:$C$1062,MATCH(B412,Historical!$B$7:$B$1062,0))/INDEX(Historical!$F$7:$F$1062,MATCH(B412,Historical!$B$7:$B$1062,0)))^(1/3)-1)*100)</f>
        <v>2.4823964331783133</v>
      </c>
      <c r="U412" s="105">
        <f>IF(INDEX(Historical!$H$7:$H$1062,MATCH(B412,Historical!$B$7:$B$1062,0))=0,"n/a",((INDEX(Historical!$C$7:$C$1062,MATCH(B412,Historical!$B$7:$B$1062,0))/INDEX(Historical!$H$7:$H$1062,MATCH(B412,Historical!$B$7:$B$1062,0)))^(1/5)-1)*100)</f>
        <v>4.7129073664257337</v>
      </c>
      <c r="V412" s="105">
        <f>IF(INDEX(Historical!$M$7:$M$1062,MATCH(B412,Historical!$B$7:$B$1062,0))=0,"n/a",((INDEX(Historical!$C$7:$C$1062,MATCH(B412,Historical!$B$7:$B$1062,0))/INDEX(Historical!$M$7:$M$1062,MATCH(B412,Historical!$B$7:$B$1062,0)))^(1/10)-1)*100)</f>
        <v>7.4862358213727331</v>
      </c>
      <c r="W412" s="106">
        <f>IF(OR(U412&lt;=0,U412="n/a",V412&lt;=0,V412="n/a"),"n/a",U412/V412)</f>
        <v>0.62954300116631101</v>
      </c>
      <c r="X412" s="107">
        <f>IF(OR(AJ412&lt;=0,AJ412="n/a",U412&lt;=0,U412="n/a"),"n/a",U412/AJ412)</f>
        <v>0.67811616783104067</v>
      </c>
      <c r="Y412" s="64" t="s">
        <v>381</v>
      </c>
      <c r="Z412" s="101">
        <f>IF(OR(AC412&lt;0.01,AC412="n/a"),"n/a",M412/AC412*100)</f>
        <v>77.211796246648788</v>
      </c>
      <c r="AA412" s="109">
        <f>IF(OR(AC412&lt;0.01,AC412="n/a"),"n/a",I412/AC412)</f>
        <v>22.892761394101878</v>
      </c>
      <c r="AB412" s="71">
        <v>4</v>
      </c>
      <c r="AC412" s="100">
        <v>3.73</v>
      </c>
      <c r="AD412" s="100">
        <v>1.69</v>
      </c>
      <c r="AE412" s="100">
        <v>3.01</v>
      </c>
      <c r="AF412" s="100">
        <v>2.21</v>
      </c>
      <c r="AG412" s="100">
        <v>9.85</v>
      </c>
      <c r="AH412" s="100">
        <v>7.66</v>
      </c>
      <c r="AI412" s="100">
        <v>7.4499999999999993</v>
      </c>
      <c r="AJ412" s="100">
        <v>6.9500000000000011</v>
      </c>
      <c r="AK412" s="100">
        <v>7.9200000000000008</v>
      </c>
      <c r="AL412" s="100">
        <v>109300</v>
      </c>
      <c r="AM412" s="100">
        <v>0.09</v>
      </c>
      <c r="AN412" s="100">
        <v>0.59</v>
      </c>
      <c r="AO412" s="110">
        <f>IF(U412="n/a","n/a",IF(AA412&lt;0,"n/a",IF(AA412="n/a","n/a",J412+U412-AA412)))</f>
        <v>-14.807093751297177</v>
      </c>
      <c r="AP412" s="111">
        <f>IF(U412="n/a","n/a",J412+U412)</f>
        <v>8.085667642804701</v>
      </c>
      <c r="AQ412" s="112">
        <f>IF(OR(AC412&lt;0.01,AC412="n/a",AF412="n/a"),"n/a",(I412/SQRT(22.5*AC412*(I412/AF412))-1)*100)</f>
        <v>49.952589071739069</v>
      </c>
      <c r="AR412" s="101">
        <f>INDEX(Historical!$C$7:$C$1063,MATCH(B412,Historical!$B$7:$B$1063,0))*IF(AH412="n/a",1.03,IF(AH412&lt;0,1.01,IF(AH412&gt;10,1.1,(1+AH412/100))))</f>
        <v>3.0360119999999999</v>
      </c>
      <c r="AS412" s="109">
        <f>IF($AI412="n/a",1.03*AR412,IF($AI412&lt;0,1.01*AR412,IF($AI412&gt;10,1.1*AR412,(1+$AI412/100)*AR412)))</f>
        <v>3.2621948939999998</v>
      </c>
      <c r="AT412" s="109">
        <f>IF($AK412="n/a",1.03*AS412,IF($AK412&lt;0,1.01*AS412,IF($AK412&gt;10,1.1*AS412,(1+$AK412/100)*AS412)))</f>
        <v>3.5205607296047998</v>
      </c>
      <c r="AU412" s="109">
        <f>IF($AK412="n/a",1.03*AT412,IF($AK412&lt;0,1.01*AT412,IF($AK412&gt;10,1.1*AT412,(1+$AK412/100)*AT412)))</f>
        <v>3.7993891393894996</v>
      </c>
      <c r="AV412" s="109">
        <f>IF($AK412="n/a",1.03*AU412,IF($AK412&lt;0,1.01*AU412,IF($AK412&gt;10,1.1*AU412,(1+$AK412/100)*AU412)))</f>
        <v>4.1003007592291478</v>
      </c>
      <c r="AW412" s="109">
        <f>SUM(AR412:AV412)</f>
        <v>17.718457522223446</v>
      </c>
      <c r="AX412" s="113">
        <f>AW412/I412*100</f>
        <v>20.750038086688658</v>
      </c>
      <c r="AY412" s="100">
        <v>0.56000000000000005</v>
      </c>
      <c r="AZ412" s="100">
        <v>16.48</v>
      </c>
      <c r="BA412" s="100">
        <v>-19.689999999999998</v>
      </c>
      <c r="BB412" s="100">
        <v>5.66</v>
      </c>
      <c r="BC412" s="100">
        <v>-5.24</v>
      </c>
      <c r="BE412" s="12">
        <v>1978</v>
      </c>
      <c r="BF412" s="12">
        <f>IF(BE412&gt;2020,0,IF(BE412&gt;2008,1,IF(BE412&gt;2001,2,IF(BE412&gt;1990,3,IF(BE412&gt;1980,4,IF(BE412&gt;1973,5,IF(BE412&gt;1970,6,IF(BE412&gt;1960,7,IF(BE412&gt;1958,8,IF(BE412&gt;1953,9,10))))))))))</f>
        <v>5</v>
      </c>
      <c r="BG412" s="100">
        <v>5.2</v>
      </c>
      <c r="BH412" t="s">
        <v>121</v>
      </c>
      <c r="BI412" t="s">
        <v>122</v>
      </c>
    </row>
    <row r="413" spans="1:61" ht="12.75" customHeight="1" x14ac:dyDescent="0.2">
      <c r="A413" s="123" t="s">
        <v>1042</v>
      </c>
      <c r="B413" s="55" t="s">
        <v>1043</v>
      </c>
      <c r="C413" s="156" t="s">
        <v>134</v>
      </c>
      <c r="D413" s="98" t="s">
        <v>135</v>
      </c>
      <c r="E413" s="157">
        <v>14</v>
      </c>
      <c r="F413" s="2">
        <v>398</v>
      </c>
      <c r="G413" s="2" t="s">
        <v>146</v>
      </c>
      <c r="H413" s="2" t="s">
        <v>146</v>
      </c>
      <c r="I413" s="100">
        <v>96.13</v>
      </c>
      <c r="J413" s="101">
        <f>(M413/I413)*100</f>
        <v>2.4654114220326644</v>
      </c>
      <c r="K413" s="104">
        <v>0.59250000000000003</v>
      </c>
      <c r="L413" s="71">
        <v>4</v>
      </c>
      <c r="M413" s="28">
        <f>K413*L413</f>
        <v>2.37</v>
      </c>
      <c r="N413" s="103" t="s">
        <v>127</v>
      </c>
      <c r="O413" s="104">
        <v>0.5675</v>
      </c>
      <c r="P413" s="158">
        <v>46154</v>
      </c>
      <c r="Q413" s="158">
        <v>46182</v>
      </c>
      <c r="R413" s="28">
        <f>(K413-O413)/O413*100</f>
        <v>4.4052863436123388</v>
      </c>
      <c r="S413" s="105">
        <f>IF(INDEX(Historical!$D$7:$D1439,MATCH(B413,Historical!$B$7:$B$1062,0))=0,"n/a",(INDEX(Historical!$C$7:$C$1062,MATCH(B413,Historical!$B$7:$B$1062,0))/INDEX(Historical!$D$7:$D$1062,MATCH(B413,Historical!$B$7:$B$1062,0))-1)*100)</f>
        <v>4.2923433874710204</v>
      </c>
      <c r="T413" s="105">
        <f>IF(INDEX(Historical!$F$7:$F$1062,MATCH(B413,Historical!$B$7:$B$1062,0))=0,"n/a",((INDEX(Historical!$C$7:$C$1062,MATCH(B413,Historical!$B$7:$B$1062,0))/INDEX(Historical!$F$7:$F$1062,MATCH(B413,Historical!$B$7:$B$1062,0)))^(1/3)-1)*100)</f>
        <v>4.3145374640022549</v>
      </c>
      <c r="U413" s="105">
        <f>IF(INDEX(Historical!$H$7:$H$1062,MATCH(B413,Historical!$B$7:$B$1062,0))=0,"n/a",((INDEX(Historical!$C$7:$C$1062,MATCH(B413,Historical!$B$7:$B$1062,0))/INDEX(Historical!$H$7:$H$1062,MATCH(B413,Historical!$B$7:$B$1062,0)))^(1/5)-1)*100)</f>
        <v>4.3099320478148906</v>
      </c>
      <c r="V413" s="105">
        <f>IF(INDEX(Historical!$M$7:$M$1062,MATCH(B413,Historical!$B$7:$B$1062,0))=0,"n/a",((INDEX(Historical!$C$7:$C$1062,MATCH(B413,Historical!$B$7:$B$1062,0))/INDEX(Historical!$M$7:$M$1062,MATCH(B413,Historical!$B$7:$B$1062,0)))^(1/10)-1)*100)</f>
        <v>4.3015513424678797</v>
      </c>
      <c r="W413" s="106">
        <f>IF(OR(U413&lt;=0,U413="n/a",V413&lt;=0,V413="n/a"),"n/a",U413/V413)</f>
        <v>1.0019482983416403</v>
      </c>
      <c r="X413" s="107" t="str">
        <f>IF(OR(AJ413&lt;=0,AJ413="n/a",U413&lt;=0,U413="n/a"),"n/a",U413/AJ413)</f>
        <v>n/a</v>
      </c>
      <c r="Y413" s="162"/>
      <c r="Z413" s="101">
        <f>IF(OR(AC413&lt;0.01,AC413="n/a"),"n/a",M413/AC413*100)</f>
        <v>45.841392649903291</v>
      </c>
      <c r="AA413" s="109">
        <f>IF(OR(AC413&lt;0.01,AC413="n/a"),"n/a",I413/AC413)</f>
        <v>18.593810444874276</v>
      </c>
      <c r="AB413" s="71">
        <v>12</v>
      </c>
      <c r="AC413" s="100">
        <v>5.17</v>
      </c>
      <c r="AD413" s="100">
        <v>0.76</v>
      </c>
      <c r="AE413" s="100">
        <v>0.8</v>
      </c>
      <c r="AF413" s="100">
        <v>2.27</v>
      </c>
      <c r="AG413" s="100">
        <v>13.200000000000001</v>
      </c>
      <c r="AH413" s="100">
        <v>11.59</v>
      </c>
      <c r="AI413" s="100">
        <v>11.37</v>
      </c>
      <c r="AJ413" s="100">
        <v>-3.6799999999999997</v>
      </c>
      <c r="AK413" s="100">
        <v>11.59</v>
      </c>
      <c r="AL413" s="100">
        <v>61850</v>
      </c>
      <c r="AM413" s="100">
        <v>16.43</v>
      </c>
      <c r="AN413" s="100">
        <v>0.78</v>
      </c>
      <c r="AO413" s="110">
        <f>IF(U413="n/a","n/a",IF(AA413&lt;0,"n/a",IF(AA413="n/a","n/a",J413+U413-AA413)))</f>
        <v>-11.81846697502672</v>
      </c>
      <c r="AP413" s="111">
        <f>IF(U413="n/a","n/a",J413+U413)</f>
        <v>6.775343469847555</v>
      </c>
      <c r="AQ413" s="112">
        <f>IF(OR(AC413&lt;0.01,AC413="n/a",AF413="n/a"),"n/a",(I413/SQRT(22.5*AC413*(I413/AF413))-1)*100)</f>
        <v>36.96382281441997</v>
      </c>
      <c r="AR413" s="101">
        <f>INDEX(Historical!$C$7:$C$1063,MATCH(B413,Historical!$B$7:$B$1063,0))*IF(AH413="n/a",1.03,IF(AH413&lt;0,1.01,IF(AH413&gt;10,1.1,(1+AH413/100))))</f>
        <v>2.4722500000000003</v>
      </c>
      <c r="AS413" s="109">
        <f>IF($AI413="n/a",1.03*AR413,IF($AI413&lt;0,1.01*AR413,IF($AI413&gt;10,1.1*AR413,(1+$AI413/100)*AR413)))</f>
        <v>2.7194750000000005</v>
      </c>
      <c r="AT413" s="109">
        <f>IF($AK413="n/a",1.03*AS413,IF($AK413&lt;0,1.01*AS413,IF($AK413&gt;10,1.1*AS413,(1+$AK413/100)*AS413)))</f>
        <v>2.991422500000001</v>
      </c>
      <c r="AU413" s="109">
        <f>IF($AK413="n/a",1.03*AT413,IF($AK413&lt;0,1.01*AT413,IF($AK413&gt;10,1.1*AT413,(1+$AK413/100)*AT413)))</f>
        <v>3.2905647500000015</v>
      </c>
      <c r="AV413" s="109">
        <f>IF($AK413="n/a",1.03*AU413,IF($AK413&lt;0,1.01*AU413,IF($AK413&gt;10,1.1*AU413,(1+$AK413/100)*AU413)))</f>
        <v>3.6196212250000017</v>
      </c>
      <c r="AW413" s="109">
        <f>SUM(AR413:AV413)</f>
        <v>15.093333475000005</v>
      </c>
      <c r="AX413" s="113">
        <f>AW413/I413*100</f>
        <v>15.700960652241761</v>
      </c>
      <c r="AY413" s="100">
        <v>0.76</v>
      </c>
      <c r="AZ413" s="100">
        <v>42.77</v>
      </c>
      <c r="BA413" s="100">
        <v>-1.71</v>
      </c>
      <c r="BB413" s="100">
        <v>8.66</v>
      </c>
      <c r="BC413" s="100">
        <v>20.580000000000002</v>
      </c>
      <c r="BE413" s="12">
        <v>2013</v>
      </c>
      <c r="BF413" s="12">
        <f>IF(BE413&gt;2020,0,IF(BE413&gt;2008,1,IF(BE413&gt;2001,2,IF(BE413&gt;1990,3,IF(BE413&gt;1980,4,IF(BE413&gt;1973,5,IF(BE413&gt;1970,6,IF(BE413&gt;1960,7,IF(BE413&gt;1958,8,IF(BE413&gt;1953,9,10))))))))))</f>
        <v>1</v>
      </c>
      <c r="BG413" s="100">
        <v>0.51</v>
      </c>
      <c r="BH413" t="s">
        <v>121</v>
      </c>
      <c r="BI413" t="s">
        <v>122</v>
      </c>
    </row>
    <row r="414" spans="1:61" ht="12.75" customHeight="1" x14ac:dyDescent="0.2">
      <c r="A414" s="149" t="s">
        <v>1044</v>
      </c>
      <c r="B414" s="55" t="s">
        <v>1045</v>
      </c>
      <c r="C414" s="156" t="s">
        <v>134</v>
      </c>
      <c r="D414" s="98" t="s">
        <v>135</v>
      </c>
      <c r="E414" s="157">
        <v>13</v>
      </c>
      <c r="F414" s="2">
        <v>428</v>
      </c>
      <c r="G414" s="2" t="s">
        <v>146</v>
      </c>
      <c r="H414" s="2" t="s">
        <v>146</v>
      </c>
      <c r="I414" s="100">
        <v>44.44</v>
      </c>
      <c r="J414" s="101">
        <f>(M414/I414)*100</f>
        <v>3.1908190819081907</v>
      </c>
      <c r="K414" s="104">
        <v>0.35449999999999998</v>
      </c>
      <c r="L414" s="2">
        <v>4</v>
      </c>
      <c r="M414" s="28">
        <f>K414*L414</f>
        <v>1.4179999999999999</v>
      </c>
      <c r="N414" s="2" t="s">
        <v>312</v>
      </c>
      <c r="O414" s="104">
        <v>0.30940000000000001</v>
      </c>
      <c r="P414" s="158">
        <v>46078</v>
      </c>
      <c r="Q414" s="158">
        <v>46100</v>
      </c>
      <c r="R414" s="28">
        <f>(K414-O414)/O414*100</f>
        <v>14.576599870717507</v>
      </c>
      <c r="S414" s="105">
        <f>IF(INDEX(Historical!$D$7:$D1440,MATCH(B414,Historical!$B$7:$B$1062,0))=0,"n/a",(INDEX(Historical!$C$7:$C$1062,MATCH(B414,Historical!$B$7:$B$1062,0))/INDEX(Historical!$D$7:$D$1062,MATCH(B414,Historical!$B$7:$B$1062,0))-1)*100)</f>
        <v>7.2705499957232078</v>
      </c>
      <c r="T414" s="105">
        <f>IF(INDEX(Historical!$F$7:$F$1062,MATCH(B414,Historical!$B$7:$B$1062,0))=0,"n/a",((INDEX(Historical!$C$7:$C$1062,MATCH(B414,Historical!$B$7:$B$1062,0))/INDEX(Historical!$F$7:$F$1062,MATCH(B414,Historical!$B$7:$B$1062,0)))^(1/3)-1)*100)</f>
        <v>7.3443065882893066</v>
      </c>
      <c r="U414" s="105">
        <f>IF(INDEX(Historical!$H$7:$H$1062,MATCH(B414,Historical!$B$7:$B$1062,0))=0,"n/a",((INDEX(Historical!$C$7:$C$1062,MATCH(B414,Historical!$B$7:$B$1062,0))/INDEX(Historical!$H$7:$H$1062,MATCH(B414,Historical!$B$7:$B$1062,0)))^(1/5)-1)*100)</f>
        <v>8.4203900079000924</v>
      </c>
      <c r="V414" s="105">
        <f>IF(INDEX(Historical!$M$7:$M$1062,MATCH(B414,Historical!$B$7:$B$1062,0))=0,"n/a",((INDEX(Historical!$C$7:$C$1062,MATCH(B414,Historical!$B$7:$B$1062,0))/INDEX(Historical!$M$7:$M$1062,MATCH(B414,Historical!$B$7:$B$1062,0)))^(1/10)-1)*100)</f>
        <v>9.1899835111178376</v>
      </c>
      <c r="W414" s="106">
        <f>IF(OR(U414&lt;=0,U414="n/a",V414&lt;=0,V414="n/a"),"n/a",U414/V414)</f>
        <v>0.91625735755818194</v>
      </c>
      <c r="X414" s="107">
        <f>IF(OR(AJ414&lt;=0,AJ414="n/a",U414&lt;=0,U414="n/a"),"n/a",U414/AJ414)</f>
        <v>52.627437549375578</v>
      </c>
      <c r="Y414" s="165" t="s">
        <v>1046</v>
      </c>
      <c r="Z414" s="101">
        <f>IF(OR(AC414&lt;0.01,AC414="n/a"),"n/a",M414/AC414*100)</f>
        <v>56.269841269841272</v>
      </c>
      <c r="AA414" s="109">
        <f>IF(OR(AC414&lt;0.01,AC414="n/a"),"n/a",I414/AC414)</f>
        <v>17.634920634920633</v>
      </c>
      <c r="AB414" s="71">
        <v>12</v>
      </c>
      <c r="AC414" s="100">
        <v>2.52</v>
      </c>
      <c r="AD414" s="100">
        <v>1.74</v>
      </c>
      <c r="AE414" s="100">
        <v>1.67</v>
      </c>
      <c r="AF414" s="100">
        <v>2.36</v>
      </c>
      <c r="AG414" s="100">
        <v>12.559999999999999</v>
      </c>
      <c r="AH414" s="100">
        <v>2.35</v>
      </c>
      <c r="AI414" s="100">
        <v>10.91</v>
      </c>
      <c r="AJ414" s="100">
        <v>0.16</v>
      </c>
      <c r="AK414" s="100">
        <v>7.26</v>
      </c>
      <c r="AL414" s="100">
        <v>74170</v>
      </c>
      <c r="AM414" s="100">
        <v>0.18</v>
      </c>
      <c r="AN414" s="100">
        <v>0.27</v>
      </c>
      <c r="AO414" s="110">
        <f>IF(U414="n/a","n/a",IF(AA414&lt;0,"n/a",IF(AA414="n/a","n/a",J414+U414-AA414)))</f>
        <v>-6.0237115451123486</v>
      </c>
      <c r="AP414" s="111">
        <f>IF(U414="n/a","n/a",J414+U414)</f>
        <v>11.611209089808284</v>
      </c>
      <c r="AQ414" s="112">
        <f>IF(OR(AC414&lt;0.01,AC414="n/a",AF414="n/a"),"n/a",(I414/SQRT(22.5*AC414*(I414/AF414))-1)*100)</f>
        <v>36.003942260530231</v>
      </c>
      <c r="AR414" s="101">
        <f>INDEX(Historical!$C$7:$C$1063,MATCH(B414,Historical!$B$7:$B$1063,0))*IF(AH414="n/a",1.03,IF(AH414&lt;0,1.01,IF(AH414&gt;10,1.1,(1+AH414/100))))</f>
        <v>1.2835713500000001</v>
      </c>
      <c r="AS414" s="109">
        <f>IF($AI414="n/a",1.03*AR414,IF($AI414&lt;0,1.01*AR414,IF($AI414&gt;10,1.1*AR414,(1+$AI414/100)*AR414)))</f>
        <v>1.4119284850000002</v>
      </c>
      <c r="AT414" s="109">
        <f>IF($AK414="n/a",1.03*AS414,IF($AK414&lt;0,1.01*AS414,IF($AK414&gt;10,1.1*AS414,(1+$AK414/100)*AS414)))</f>
        <v>1.5144344930110003</v>
      </c>
      <c r="AU414" s="109">
        <f>IF($AK414="n/a",1.03*AT414,IF($AK414&lt;0,1.01*AT414,IF($AK414&gt;10,1.1*AT414,(1+$AK414/100)*AT414)))</f>
        <v>1.6243824372035989</v>
      </c>
      <c r="AV414" s="109">
        <f>IF($AK414="n/a",1.03*AU414,IF($AK414&lt;0,1.01*AU414,IF($AK414&gt;10,1.1*AU414,(1+$AK414/100)*AU414)))</f>
        <v>1.7423126021445801</v>
      </c>
      <c r="AW414" s="109">
        <f>SUM(AR414:AV414)</f>
        <v>7.57662936735918</v>
      </c>
      <c r="AX414" s="113">
        <f>AW414/I414*100</f>
        <v>17.04912098865702</v>
      </c>
      <c r="AY414" s="100">
        <v>0.82</v>
      </c>
      <c r="AZ414" s="100">
        <v>49.63</v>
      </c>
      <c r="BA414" s="100">
        <v>-0.54</v>
      </c>
      <c r="BB414" s="100">
        <v>8.84</v>
      </c>
      <c r="BC414" s="100">
        <v>19.830000000000002</v>
      </c>
      <c r="BE414" s="12">
        <v>2014</v>
      </c>
      <c r="BF414" s="12">
        <f>IF(BE414&gt;2020,0,IF(BE414&gt;2008,1,IF(BE414&gt;2001,2,IF(BE414&gt;1990,3,IF(BE414&gt;1980,4,IF(BE414&gt;1973,5,IF(BE414&gt;1970,6,IF(BE414&gt;1960,7,IF(BE414&gt;1958,8,IF(BE414&gt;1953,9,10))))))))))</f>
        <v>1</v>
      </c>
      <c r="BG414" s="100">
        <v>0.64</v>
      </c>
      <c r="BH414" t="s">
        <v>250</v>
      </c>
      <c r="BI414" t="s">
        <v>122</v>
      </c>
    </row>
    <row r="415" spans="1:61" ht="12.75" customHeight="1" x14ac:dyDescent="0.2">
      <c r="A415" s="55" t="s">
        <v>1047</v>
      </c>
      <c r="B415" s="55" t="s">
        <v>1048</v>
      </c>
      <c r="C415" s="156" t="s">
        <v>335</v>
      </c>
      <c r="D415" s="98" t="s">
        <v>1049</v>
      </c>
      <c r="E415" s="157">
        <v>17</v>
      </c>
      <c r="F415" s="2">
        <v>244</v>
      </c>
      <c r="G415" s="2" t="s">
        <v>146</v>
      </c>
      <c r="H415" s="2" t="s">
        <v>146</v>
      </c>
      <c r="I415" s="100">
        <v>68.599999999999994</v>
      </c>
      <c r="J415" s="101">
        <f>(M415/I415)*100</f>
        <v>2.8862973760932946</v>
      </c>
      <c r="K415" s="104">
        <v>0.495</v>
      </c>
      <c r="L415" s="71">
        <v>4</v>
      </c>
      <c r="M415" s="28">
        <f>K415*L415</f>
        <v>1.98</v>
      </c>
      <c r="N415" s="103" t="s">
        <v>609</v>
      </c>
      <c r="O415" s="104">
        <v>0.48499999999999999</v>
      </c>
      <c r="P415" s="158">
        <v>46080</v>
      </c>
      <c r="Q415" s="158">
        <v>46094</v>
      </c>
      <c r="R415" s="28">
        <f>(K415-O415)/O415*100</f>
        <v>2.0618556701030948</v>
      </c>
      <c r="S415" s="105">
        <f>IF(INDEX(Historical!$D$7:$D1441,MATCH(B415,Historical!$B$7:$B$1062,0))=0,"n/a",(INDEX(Historical!$C$7:$C$1062,MATCH(B415,Historical!$B$7:$B$1062,0))/INDEX(Historical!$D$7:$D$1062,MATCH(B415,Historical!$B$7:$B$1062,0))-1)*100)</f>
        <v>2.1052631578947434</v>
      </c>
      <c r="T415" s="105">
        <f>IF(INDEX(Historical!$F$7:$F$1062,MATCH(B415,Historical!$B$7:$B$1062,0))=0,"n/a",((INDEX(Historical!$C$7:$C$1062,MATCH(B415,Historical!$B$7:$B$1062,0))/INDEX(Historical!$F$7:$F$1062,MATCH(B415,Historical!$B$7:$B$1062,0)))^(1/3)-1)*100)</f>
        <v>2.5281391005111731</v>
      </c>
      <c r="U415" s="105">
        <f>IF(INDEX(Historical!$H$7:$H$1062,MATCH(B415,Historical!$B$7:$B$1062,0))=0,"n/a",((INDEX(Historical!$C$7:$C$1062,MATCH(B415,Historical!$B$7:$B$1062,0))/INDEX(Historical!$H$7:$H$1062,MATCH(B415,Historical!$B$7:$B$1062,0)))^(1/5)-1)*100)</f>
        <v>3.9289044956138053</v>
      </c>
      <c r="V415" s="105">
        <f>IF(INDEX(Historical!$M$7:$M$1062,MATCH(B415,Historical!$B$7:$B$1062,0))=0,"n/a",((INDEX(Historical!$C$7:$C$1062,MATCH(B415,Historical!$B$7:$B$1062,0))/INDEX(Historical!$M$7:$M$1062,MATCH(B415,Historical!$B$7:$B$1062,0)))^(1/10)-1)*100)</f>
        <v>8.226074367738768</v>
      </c>
      <c r="W415" s="106">
        <f>IF(OR(U415&lt;=0,U415="n/a",V415&lt;=0,V415="n/a"),"n/a",U415/V415)</f>
        <v>0.47761597087211916</v>
      </c>
      <c r="X415" s="107">
        <f>IF(OR(AJ415&lt;=0,AJ415="n/a",U415&lt;=0,U415="n/a"),"n/a",U415/AJ415)</f>
        <v>1.2924027946098045</v>
      </c>
      <c r="Y415" s="123" t="s">
        <v>509</v>
      </c>
      <c r="Z415" s="101">
        <f>IF(OR(AC415&lt;0.01,AC415="n/a"),"n/a",M415/AC415*100)</f>
        <v>83.193277310924373</v>
      </c>
      <c r="AA415" s="109">
        <f>IF(OR(AC415&lt;0.01,AC415="n/a"),"n/a",I415/AC415)</f>
        <v>28.823529411764707</v>
      </c>
      <c r="AB415" s="71">
        <v>12</v>
      </c>
      <c r="AC415" s="100">
        <v>2.38</v>
      </c>
      <c r="AD415" s="100">
        <v>0.7</v>
      </c>
      <c r="AE415" s="100">
        <v>0.44</v>
      </c>
      <c r="AF415" s="100">
        <v>1.58</v>
      </c>
      <c r="AG415" s="100">
        <v>5.67</v>
      </c>
      <c r="AH415" s="100">
        <v>18.05</v>
      </c>
      <c r="AI415" s="100">
        <v>11.84</v>
      </c>
      <c r="AJ415" s="100">
        <v>3.04</v>
      </c>
      <c r="AK415" s="100">
        <v>12.98</v>
      </c>
      <c r="AL415" s="100">
        <v>18670</v>
      </c>
      <c r="AM415" s="100">
        <v>5.48</v>
      </c>
      <c r="AN415" s="100">
        <v>0.56000000000000005</v>
      </c>
      <c r="AO415" s="110">
        <f>IF(U415="n/a","n/a",IF(AA415&lt;0,"n/a",IF(AA415="n/a","n/a",J415+U415-AA415)))</f>
        <v>-22.008327540057607</v>
      </c>
      <c r="AP415" s="111">
        <f>IF(U415="n/a","n/a",J415+U415)</f>
        <v>6.8152018717070995</v>
      </c>
      <c r="AQ415" s="112">
        <f>IF(OR(AC415&lt;0.01,AC415="n/a",AF415="n/a"),"n/a",(I415/SQRT(22.5*AC415*(I415/AF415))-1)*100)</f>
        <v>42.269191590509124</v>
      </c>
      <c r="AR415" s="101">
        <f>INDEX(Historical!$C$7:$C$1063,MATCH(B415,Historical!$B$7:$B$1063,0))*IF(AH415="n/a",1.03,IF(AH415&lt;0,1.01,IF(AH415&gt;10,1.1,(1+AH415/100))))</f>
        <v>2.1339999999999999</v>
      </c>
      <c r="AS415" s="109">
        <f>IF($AI415="n/a",1.03*AR415,IF($AI415&lt;0,1.01*AR415,IF($AI415&gt;10,1.1*AR415,(1+$AI415/100)*AR415)))</f>
        <v>2.3473999999999999</v>
      </c>
      <c r="AT415" s="109">
        <f>IF($AK415="n/a",1.03*AS415,IF($AK415&lt;0,1.01*AS415,IF($AK415&gt;10,1.1*AS415,(1+$AK415/100)*AS415)))</f>
        <v>2.5821400000000003</v>
      </c>
      <c r="AU415" s="109">
        <f>IF($AK415="n/a",1.03*AT415,IF($AK415&lt;0,1.01*AT415,IF($AK415&gt;10,1.1*AT415,(1+$AK415/100)*AT415)))</f>
        <v>2.8403540000000005</v>
      </c>
      <c r="AV415" s="109">
        <f>IF($AK415="n/a",1.03*AU415,IF($AK415&lt;0,1.01*AU415,IF($AK415&gt;10,1.1*AU415,(1+$AK415/100)*AU415)))</f>
        <v>3.124389400000001</v>
      </c>
      <c r="AW415" s="109">
        <f>SUM(AR415:AV415)</f>
        <v>13.028283400000003</v>
      </c>
      <c r="AX415" s="113">
        <f>AW415/I415*100</f>
        <v>18.991666763848404</v>
      </c>
      <c r="AY415" s="100">
        <v>1.41</v>
      </c>
      <c r="AZ415" s="100">
        <v>69.34</v>
      </c>
      <c r="BA415" s="100">
        <v>-2.5</v>
      </c>
      <c r="BB415" s="100">
        <v>4.37</v>
      </c>
      <c r="BC415" s="100">
        <v>19.100000000000001</v>
      </c>
      <c r="BE415" s="12">
        <v>2011</v>
      </c>
      <c r="BF415" s="12">
        <f>IF(BE415&gt;2020,0,IF(BE415&gt;2008,1,IF(BE415&gt;2001,2,IF(BE415&gt;1990,3,IF(BE415&gt;1980,4,IF(BE415&gt;1973,5,IF(BE415&gt;1970,6,IF(BE415&gt;1960,7,IF(BE415&gt;1958,8,IF(BE415&gt;1953,9,10))))))))))</f>
        <v>1</v>
      </c>
      <c r="BG415" s="100">
        <v>2.11</v>
      </c>
      <c r="BH415" t="s">
        <v>121</v>
      </c>
      <c r="BI415" t="s">
        <v>122</v>
      </c>
    </row>
    <row r="416" spans="1:61" ht="12.75" customHeight="1" x14ac:dyDescent="0.2">
      <c r="A416" s="55" t="s">
        <v>382</v>
      </c>
      <c r="B416" s="55" t="s">
        <v>383</v>
      </c>
      <c r="C416" s="156" t="s">
        <v>162</v>
      </c>
      <c r="D416" s="98" t="s">
        <v>296</v>
      </c>
      <c r="E416" s="157">
        <v>50</v>
      </c>
      <c r="F416" s="2">
        <v>49</v>
      </c>
      <c r="G416" s="2" t="s">
        <v>119</v>
      </c>
      <c r="H416" s="2" t="s">
        <v>119</v>
      </c>
      <c r="I416" s="100">
        <v>79.53</v>
      </c>
      <c r="J416" s="101">
        <f>(M416/I416)*100</f>
        <v>2.3890355840563307</v>
      </c>
      <c r="K416" s="104">
        <v>0.47499999999999998</v>
      </c>
      <c r="L416" s="71">
        <v>4</v>
      </c>
      <c r="M416" s="28">
        <f>K416*L416</f>
        <v>1.9</v>
      </c>
      <c r="N416" s="103" t="s">
        <v>158</v>
      </c>
      <c r="O416" s="104">
        <v>0.45</v>
      </c>
      <c r="P416" s="158">
        <v>45901</v>
      </c>
      <c r="Q416" s="158">
        <v>45915</v>
      </c>
      <c r="R416" s="28">
        <f>(K416-O416)/O416*100</f>
        <v>5.5555555555555483</v>
      </c>
      <c r="S416" s="105">
        <f>IF(INDEX(Historical!$D$7:$D1442,MATCH(B416,Historical!$B$7:$B$1062,0))=0,"n/a",(INDEX(Historical!$C$7:$C$1062,MATCH(B416,Historical!$B$7:$B$1062,0))/INDEX(Historical!$D$7:$D$1062,MATCH(B416,Historical!$B$7:$B$1062,0))-1)*100)</f>
        <v>5.4131054131054235</v>
      </c>
      <c r="T416" s="105">
        <f>IF(INDEX(Historical!$F$7:$F$1062,MATCH(B416,Historical!$B$7:$B$1062,0))=0,"n/a",((INDEX(Historical!$C$7:$C$1062,MATCH(B416,Historical!$B$7:$B$1062,0))/INDEX(Historical!$F$7:$F$1062,MATCH(B416,Historical!$B$7:$B$1062,0)))^(1/3)-1)*100)</f>
        <v>5.1779902516384535</v>
      </c>
      <c r="U416" s="105">
        <f>IF(INDEX(Historical!$H$7:$H$1062,MATCH(B416,Historical!$B$7:$B$1062,0))=0,"n/a",((INDEX(Historical!$C$7:$C$1062,MATCH(B416,Historical!$B$7:$B$1062,0))/INDEX(Historical!$H$7:$H$1062,MATCH(B416,Historical!$B$7:$B$1062,0)))^(1/5)-1)*100)</f>
        <v>5.0656559488593267</v>
      </c>
      <c r="V416" s="105">
        <f>IF(INDEX(Historical!$M$7:$M$1062,MATCH(B416,Historical!$B$7:$B$1062,0))=0,"n/a",((INDEX(Historical!$C$7:$C$1062,MATCH(B416,Historical!$B$7:$B$1062,0))/INDEX(Historical!$M$7:$M$1062,MATCH(B416,Historical!$B$7:$B$1062,0)))^(1/10)-1)*100)</f>
        <v>4.8235767422405207</v>
      </c>
      <c r="W416" s="106">
        <f>IF(OR(U416&lt;=0,U416="n/a",V416&lt;=0,V416="n/a"),"n/a",U416/V416)</f>
        <v>1.0501866601393308</v>
      </c>
      <c r="X416" s="107">
        <f>IF(OR(AJ416&lt;=0,AJ416="n/a",U416&lt;=0,U416="n/a"),"n/a",U416/AJ416)</f>
        <v>0.68086773506173748</v>
      </c>
      <c r="Y416" s="165"/>
      <c r="Z416" s="101">
        <f>IF(OR(AC416&lt;0.01,AC416="n/a"),"n/a",M416/AC416*100)</f>
        <v>48.717948717948715</v>
      </c>
      <c r="AA416" s="109">
        <f>IF(OR(AC416&lt;0.01,AC416="n/a"),"n/a",I416/AC416)</f>
        <v>20.392307692307693</v>
      </c>
      <c r="AB416" s="71">
        <v>12</v>
      </c>
      <c r="AC416" s="100">
        <v>3.9</v>
      </c>
      <c r="AD416" s="100">
        <v>3.37</v>
      </c>
      <c r="AE416" s="100">
        <v>3.91</v>
      </c>
      <c r="AF416" s="100">
        <v>2.17</v>
      </c>
      <c r="AG416" s="100">
        <v>10.95</v>
      </c>
      <c r="AH416" s="100">
        <v>5.7299999999999995</v>
      </c>
      <c r="AI416" s="100">
        <v>5.25</v>
      </c>
      <c r="AJ416" s="100">
        <v>7.4399999999999995</v>
      </c>
      <c r="AK416" s="100">
        <v>5.7</v>
      </c>
      <c r="AL416" s="100">
        <v>3000</v>
      </c>
      <c r="AM416" s="100">
        <v>0.33</v>
      </c>
      <c r="AN416" s="100">
        <v>0.7</v>
      </c>
      <c r="AO416" s="110">
        <f>IF(U416="n/a","n/a",IF(AA416&lt;0,"n/a",IF(AA416="n/a","n/a",J416+U416-AA416)))</f>
        <v>-12.937616159392036</v>
      </c>
      <c r="AP416" s="111">
        <f>IF(U416="n/a","n/a",J416+U416)</f>
        <v>7.4546915329156569</v>
      </c>
      <c r="AQ416" s="112">
        <f>IF(OR(AC416&lt;0.01,AC416="n/a",AF416="n/a"),"n/a",(I416/SQRT(22.5*AC416*(I416/AF416))-1)*100)</f>
        <v>40.239965285391662</v>
      </c>
      <c r="AR416" s="101">
        <f>INDEX(Historical!$C$7:$C$1063,MATCH(B416,Historical!$B$7:$B$1063,0))*IF(AH416="n/a",1.03,IF(AH416&lt;0,1.01,IF(AH416&gt;10,1.1,(1+AH416/100))))</f>
        <v>1.956005</v>
      </c>
      <c r="AS416" s="109">
        <f>IF($AI416="n/a",1.03*AR416,IF($AI416&lt;0,1.01*AR416,IF($AI416&gt;10,1.1*AR416,(1+$AI416/100)*AR416)))</f>
        <v>2.0586952625000001</v>
      </c>
      <c r="AT416" s="109">
        <f>IF($AK416="n/a",1.03*AS416,IF($AK416&lt;0,1.01*AS416,IF($AK416&gt;10,1.1*AS416,(1+$AK416/100)*AS416)))</f>
        <v>2.1760408924624999</v>
      </c>
      <c r="AU416" s="109">
        <f>IF($AK416="n/a",1.03*AT416,IF($AK416&lt;0,1.01*AT416,IF($AK416&gt;10,1.1*AT416,(1+$AK416/100)*AT416)))</f>
        <v>2.3000752233328621</v>
      </c>
      <c r="AV416" s="109">
        <f>IF($AK416="n/a",1.03*AU416,IF($AK416&lt;0,1.01*AU416,IF($AK416&gt;10,1.1*AU416,(1+$AK416/100)*AU416)))</f>
        <v>2.4311795110628349</v>
      </c>
      <c r="AW416" s="109">
        <f>SUM(AR416:AV416)</f>
        <v>10.921995889358197</v>
      </c>
      <c r="AX416" s="113">
        <f>AW416/I416*100</f>
        <v>13.733177278207211</v>
      </c>
      <c r="AY416" s="100">
        <v>0.71</v>
      </c>
      <c r="AZ416" s="100">
        <v>10.209999999999999</v>
      </c>
      <c r="BA416" s="100">
        <v>-9.64</v>
      </c>
      <c r="BB416" s="100">
        <v>0.89999999999999991</v>
      </c>
      <c r="BC416" s="100">
        <v>-0.05</v>
      </c>
      <c r="BE416" s="12">
        <v>1976</v>
      </c>
      <c r="BF416" s="12">
        <f>IF(BE416&gt;2020,0,IF(BE416&gt;2008,1,IF(BE416&gt;2001,2,IF(BE416&gt;1990,3,IF(BE416&gt;1980,4,IF(BE416&gt;1973,5,IF(BE416&gt;1970,6,IF(BE416&gt;1960,7,IF(BE416&gt;1958,8,IF(BE416&gt;1953,9,10))))))))))</f>
        <v>5</v>
      </c>
      <c r="BG416" s="100">
        <v>4.74</v>
      </c>
      <c r="BH416" t="s">
        <v>121</v>
      </c>
      <c r="BI416" t="s">
        <v>122</v>
      </c>
    </row>
    <row r="417" spans="1:61" ht="12.75" customHeight="1" x14ac:dyDescent="0.2">
      <c r="A417" s="123" t="s">
        <v>384</v>
      </c>
      <c r="B417" s="55" t="s">
        <v>385</v>
      </c>
      <c r="C417" s="156" t="s">
        <v>116</v>
      </c>
      <c r="D417" s="98" t="s">
        <v>117</v>
      </c>
      <c r="E417" s="157">
        <v>34</v>
      </c>
      <c r="F417" s="2">
        <v>91</v>
      </c>
      <c r="G417" s="2" t="s">
        <v>146</v>
      </c>
      <c r="H417" s="2" t="s">
        <v>146</v>
      </c>
      <c r="I417" s="100">
        <v>115.15</v>
      </c>
      <c r="J417" s="101">
        <f>(M417/I417)*100</f>
        <v>1.7194963091619626</v>
      </c>
      <c r="K417" s="104">
        <v>0.495</v>
      </c>
      <c r="L417" s="71">
        <v>4</v>
      </c>
      <c r="M417" s="28">
        <f>K417*L417</f>
        <v>1.98</v>
      </c>
      <c r="N417" s="103" t="s">
        <v>386</v>
      </c>
      <c r="O417" s="104">
        <v>0.48499999999999999</v>
      </c>
      <c r="P417" s="158">
        <v>46128</v>
      </c>
      <c r="Q417" s="158">
        <v>46142</v>
      </c>
      <c r="R417" s="28">
        <f>(K417-O417)/O417*100</f>
        <v>2.0618556701030948</v>
      </c>
      <c r="S417" s="105">
        <f>IF(INDEX(Historical!$D$7:$D1443,MATCH(B417,Historical!$B$7:$B$1062,0))=0,"n/a",(INDEX(Historical!$C$7:$C$1062,MATCH(B417,Historical!$B$7:$B$1062,0))/INDEX(Historical!$D$7:$D$1062,MATCH(B417,Historical!$B$7:$B$1062,0))-1)*100)</f>
        <v>2.1164021164021163</v>
      </c>
      <c r="T417" s="105">
        <f>IF(INDEX(Historical!$F$7:$F$1062,MATCH(B417,Historical!$B$7:$B$1062,0))=0,"n/a",((INDEX(Historical!$C$7:$C$1062,MATCH(B417,Historical!$B$7:$B$1062,0))/INDEX(Historical!$F$7:$F$1062,MATCH(B417,Historical!$B$7:$B$1062,0)))^(1/3)-1)*100)</f>
        <v>2.3516703539297579</v>
      </c>
      <c r="U417" s="105">
        <f>IF(INDEX(Historical!$H$7:$H$1062,MATCH(B417,Historical!$B$7:$B$1062,0))=0,"n/a",((INDEX(Historical!$C$7:$C$1062,MATCH(B417,Historical!$B$7:$B$1062,0))/INDEX(Historical!$H$7:$H$1062,MATCH(B417,Historical!$B$7:$B$1062,0)))^(1/5)-1)*100)</f>
        <v>3.373188095861801</v>
      </c>
      <c r="V417" s="105">
        <f>IF(INDEX(Historical!$M$7:$M$1062,MATCH(B417,Historical!$B$7:$B$1062,0))=0,"n/a",((INDEX(Historical!$C$7:$C$1062,MATCH(B417,Historical!$B$7:$B$1062,0))/INDEX(Historical!$M$7:$M$1062,MATCH(B417,Historical!$B$7:$B$1062,0)))^(1/10)-1)*100)</f>
        <v>6.8497284621161336</v>
      </c>
      <c r="W417" s="106">
        <f>IF(OR(U417&lt;=0,U417="n/a",V417&lt;=0,V417="n/a"),"n/a",U417/V417)</f>
        <v>0.49245573959871963</v>
      </c>
      <c r="X417" s="107">
        <f>IF(OR(AJ417&lt;=0,AJ417="n/a",U417&lt;=0,U417="n/a"),"n/a",U417/AJ417)</f>
        <v>0.38201450689261618</v>
      </c>
      <c r="Y417" s="55"/>
      <c r="Z417" s="101">
        <f>IF(OR(AC417&lt;0.01,AC417="n/a"),"n/a",M417/AC417*100)</f>
        <v>31.884057971014489</v>
      </c>
      <c r="AA417" s="109">
        <f>IF(OR(AC417&lt;0.01,AC417="n/a"),"n/a",I417/AC417)</f>
        <v>18.542673107890501</v>
      </c>
      <c r="AB417" s="71">
        <v>12</v>
      </c>
      <c r="AC417" s="100">
        <v>6.21</v>
      </c>
      <c r="AD417" s="100" t="s">
        <v>142</v>
      </c>
      <c r="AE417" s="100">
        <v>3.02</v>
      </c>
      <c r="AF417" s="100">
        <v>2.2599999999999998</v>
      </c>
      <c r="AG417" s="100">
        <v>12.690000000000001</v>
      </c>
      <c r="AH417" s="100">
        <v>0.97</v>
      </c>
      <c r="AI417" s="100">
        <v>7.79</v>
      </c>
      <c r="AJ417" s="100">
        <v>8.83</v>
      </c>
      <c r="AK417" s="100" t="s">
        <v>142</v>
      </c>
      <c r="AL417" s="100">
        <v>2810</v>
      </c>
      <c r="AM417" s="100">
        <v>1.4500000000000002</v>
      </c>
      <c r="AN417" s="100">
        <v>0.47</v>
      </c>
      <c r="AO417" s="110">
        <f>IF(U417="n/a","n/a",IF(AA417&lt;0,"n/a",IF(AA417="n/a","n/a",J417+U417-AA417)))</f>
        <v>-13.449988702866737</v>
      </c>
      <c r="AP417" s="111">
        <f>IF(U417="n/a","n/a",J417+U417)</f>
        <v>5.0926844050237641</v>
      </c>
      <c r="AQ417" s="112">
        <f>IF(OR(AC417&lt;0.01,AC417="n/a",AF417="n/a"),"n/a",(I417/SQRT(22.5*AC417*(I417/AF417))-1)*100)</f>
        <v>36.473752012502445</v>
      </c>
      <c r="AR417" s="101">
        <f>INDEX(Historical!$C$7:$C$1063,MATCH(B417,Historical!$B$7:$B$1063,0))*IF(AH417="n/a",1.03,IF(AH417&lt;0,1.01,IF(AH417&gt;10,1.1,(1+AH417/100))))</f>
        <v>1.9487209999999999</v>
      </c>
      <c r="AS417" s="109">
        <f>IF($AI417="n/a",1.03*AR417,IF($AI417&lt;0,1.01*AR417,IF($AI417&gt;10,1.1*AR417,(1+$AI417/100)*AR417)))</f>
        <v>2.1005263659</v>
      </c>
      <c r="AT417" s="109">
        <f>IF($AK417="n/a",1.03*AS417,IF($AK417&lt;0,1.01*AS417,IF($AK417&gt;10,1.1*AS417,(1+$AK417/100)*AS417)))</f>
        <v>2.1635421568769999</v>
      </c>
      <c r="AU417" s="109">
        <f>IF($AK417="n/a",1.03*AT417,IF($AK417&lt;0,1.01*AT417,IF($AK417&gt;10,1.1*AT417,(1+$AK417/100)*AT417)))</f>
        <v>2.2284484215833098</v>
      </c>
      <c r="AV417" s="109">
        <f>IF($AK417="n/a",1.03*AU417,IF($AK417&lt;0,1.01*AU417,IF($AK417&gt;10,1.1*AU417,(1+$AK417/100)*AU417)))</f>
        <v>2.2953018742308093</v>
      </c>
      <c r="AW417" s="109">
        <f>SUM(AR417:AV417)</f>
        <v>10.736539818591119</v>
      </c>
      <c r="AX417" s="113">
        <f>AW417/I417*100</f>
        <v>9.3239598945645845</v>
      </c>
      <c r="AY417" s="100">
        <v>0.44</v>
      </c>
      <c r="AZ417" s="100">
        <v>21.22</v>
      </c>
      <c r="BA417" s="100">
        <v>-9.81</v>
      </c>
      <c r="BB417" s="100">
        <v>-0.16</v>
      </c>
      <c r="BC417" s="100">
        <v>3.27</v>
      </c>
      <c r="BE417" s="12">
        <v>1993</v>
      </c>
      <c r="BF417" s="12">
        <f>IF(BE417&gt;2020,0,IF(BE417&gt;2008,1,IF(BE417&gt;2001,2,IF(BE417&gt;1990,3,IF(BE417&gt;1980,4,IF(BE417&gt;1973,5,IF(BE417&gt;1970,6,IF(BE417&gt;1960,7,IF(BE417&gt;1958,8,IF(BE417&gt;1953,9,10))))))))))</f>
        <v>3</v>
      </c>
      <c r="BG417" s="100">
        <v>6.3299999999999992</v>
      </c>
      <c r="BH417" s="55" t="s">
        <v>121</v>
      </c>
      <c r="BI417" s="55" t="s">
        <v>122</v>
      </c>
    </row>
    <row r="418" spans="1:61" ht="12.75" customHeight="1" x14ac:dyDescent="0.2">
      <c r="A418" s="146" t="s">
        <v>5627</v>
      </c>
      <c r="B418" s="55" t="s">
        <v>5624</v>
      </c>
      <c r="C418" s="156" t="s">
        <v>263</v>
      </c>
      <c r="D418" s="98" t="s">
        <v>264</v>
      </c>
      <c r="E418" s="157">
        <v>6</v>
      </c>
      <c r="F418" s="2">
        <v>672</v>
      </c>
      <c r="G418" s="2"/>
      <c r="H418" s="2"/>
      <c r="I418" s="100">
        <v>25.71</v>
      </c>
      <c r="J418" s="101">
        <f>(M418/I418)*100</f>
        <v>2.8004667444574092</v>
      </c>
      <c r="K418" s="104">
        <v>0.18</v>
      </c>
      <c r="L418" s="71">
        <v>4</v>
      </c>
      <c r="M418" s="28">
        <f>K418*L418</f>
        <v>0.72</v>
      </c>
      <c r="N418" s="103" t="s">
        <v>707</v>
      </c>
      <c r="O418" s="104">
        <v>0.16500000000000001</v>
      </c>
      <c r="P418" s="158">
        <v>46244</v>
      </c>
      <c r="Q418" s="158">
        <v>46266</v>
      </c>
      <c r="R418" s="28">
        <f>(K418-O418)/O418*100</f>
        <v>9.0909090909090811</v>
      </c>
      <c r="S418" s="105">
        <f>IF(INDEX(Historical!$D$7:$D1732,MATCH(B418,Historical!$B$7:$B$1062,0))=0,"n/a",(INDEX(Historical!$C$7:$C$1062,MATCH(B418,Historical!$B$7:$B$1062,0))/INDEX(Historical!$D$7:$D$1062,MATCH(B418,Historical!$B$7:$B$1062,0))-1)*100)</f>
        <v>15.384615384615374</v>
      </c>
      <c r="T418" s="105">
        <f>IF(INDEX(Historical!$F$7:$F$1062,MATCH(B418,Historical!$B$7:$B$1062,0))=0,"n/a",((INDEX(Historical!$C$7:$C$1062,MATCH(B418,Historical!$B$7:$B$1062,0))/INDEX(Historical!$F$7:$F$1062,MATCH(B418,Historical!$B$7:$B$1062,0)))^(1/3)-1)*100)</f>
        <v>14.471424255333186</v>
      </c>
      <c r="U418" s="105" t="str">
        <f>IF(INDEX(Historical!$H$7:$H$1062,MATCH(B418,Historical!$B$7:$B$1062,0))=0,"n/a",((INDEX(Historical!$C$7:$C$1062,MATCH(B418,Historical!$B$7:$B$1062,0))/INDEX(Historical!$H$7:$H$1062,MATCH(B418,Historical!$B$7:$B$1062,0)))^(1/5)-1)*100)</f>
        <v>n/a</v>
      </c>
      <c r="V418" s="105" t="str">
        <f>IF(INDEX(Historical!$M$7:$M$1062,MATCH(B418,Historical!$B$7:$B$1062,0))=0,"n/a",((INDEX(Historical!$C$7:$C$1062,MATCH(B418,Historical!$B$7:$B$1062,0))/INDEX(Historical!$M$7:$M$1062,MATCH(B418,Historical!$B$7:$B$1062,0)))^(1/10)-1)*100)</f>
        <v>n/a</v>
      </c>
      <c r="W418" s="106" t="str">
        <f>IF(OR(U418&lt;=0,U418="n/a",V418&lt;=0,V418="n/a"),"n/a",U418/V418)</f>
        <v>n/a</v>
      </c>
      <c r="X418" s="107" t="str">
        <f>IF(OR(AJ418&lt;=0,AJ418="n/a",U418&lt;=0,U418="n/a"),"n/a",U418/AJ418)</f>
        <v>n/a</v>
      </c>
      <c r="Y418" s="159"/>
      <c r="Z418" s="101">
        <f>IF(OR(AC418&lt;0.01,AC418="n/a"),"n/a",M418/AC418*100)</f>
        <v>41.860465116279066</v>
      </c>
      <c r="AA418" s="109">
        <f>IF(OR(AC418&lt;0.01,AC418="n/a"),"n/a",I418/AC418)</f>
        <v>14.947674418604652</v>
      </c>
      <c r="AB418" s="71">
        <v>12</v>
      </c>
      <c r="AC418" s="100">
        <v>1.72</v>
      </c>
      <c r="AD418" s="100">
        <v>0.39</v>
      </c>
      <c r="AE418" s="100">
        <v>4.62</v>
      </c>
      <c r="AF418" s="100">
        <v>2.34</v>
      </c>
      <c r="AG418" s="100">
        <v>16</v>
      </c>
      <c r="AH418" s="100">
        <v>58.86</v>
      </c>
      <c r="AI418" s="100">
        <v>6.0699999999999994</v>
      </c>
      <c r="AJ418" s="100" t="s">
        <v>142</v>
      </c>
      <c r="AK418" s="100">
        <v>22.470000000000002</v>
      </c>
      <c r="AL418" s="100">
        <v>6090</v>
      </c>
      <c r="AM418" s="100">
        <v>0.94000000000000006</v>
      </c>
      <c r="AN418" s="100">
        <v>0.2</v>
      </c>
      <c r="AO418" s="110" t="str">
        <f>IF(U418="n/a","n/a",IF(AA418&lt;0,"n/a",IF(AA418="n/a","n/a",J418+U418-AA418)))</f>
        <v>n/a</v>
      </c>
      <c r="AP418" s="111" t="str">
        <f>IF(U418="n/a","n/a",J418+U418)</f>
        <v>n/a</v>
      </c>
      <c r="AQ418" s="112">
        <f>IF(OR(AC418&lt;0.01,AC418="n/a",AF418="n/a"),"n/a",(I418/SQRT(22.5*AC418*(I418/AF418))-1)*100)</f>
        <v>24.681920884099462</v>
      </c>
      <c r="AR418" s="101">
        <f>INDEX(Historical!$C$7:$C$1063,MATCH(B418,Historical!$B$7:$B$1063,0))*IF(AH418="n/a",1.03,IF(AH418&lt;0,1.01,IF(AH418&gt;10,1.1,(1+AH418/100))))</f>
        <v>0.66</v>
      </c>
      <c r="AS418" s="109">
        <f>IF($AI418="n/a",1.03*AR418,IF($AI418&lt;0,1.01*AR418,IF($AI418&gt;10,1.1*AR418,(1+$AI418/100)*AR418)))</f>
        <v>0.70006199999999996</v>
      </c>
      <c r="AT418" s="109">
        <f>IF($AK418="n/a",1.03*AS418,IF($AK418&lt;0,1.01*AS418,IF($AK418&gt;10,1.1*AS418,(1+$AK418/100)*AS418)))</f>
        <v>0.77006819999999998</v>
      </c>
      <c r="AU418" s="109">
        <f>IF($AK418="n/a",1.03*AT418,IF($AK418&lt;0,1.01*AT418,IF($AK418&gt;10,1.1*AT418,(1+$AK418/100)*AT418)))</f>
        <v>0.84707502000000001</v>
      </c>
      <c r="AV418" s="109">
        <f>IF($AK418="n/a",1.03*AU418,IF($AK418&lt;0,1.01*AU418,IF($AK418&gt;10,1.1*AU418,(1+$AK418/100)*AU418)))</f>
        <v>0.93178252200000011</v>
      </c>
      <c r="AW418" s="109">
        <f>SUM(AR418:AV418)</f>
        <v>3.9089877420000003</v>
      </c>
      <c r="AX418" s="113">
        <f>AW418/I418*100</f>
        <v>15.204153022170363</v>
      </c>
      <c r="AY418" s="100">
        <v>0.71</v>
      </c>
      <c r="AZ418" s="100">
        <v>22.05</v>
      </c>
      <c r="BA418" s="100">
        <v>-21.52</v>
      </c>
      <c r="BB418" s="100">
        <v>-3.5999999999999996</v>
      </c>
      <c r="BC418" s="100">
        <v>-1.3</v>
      </c>
      <c r="BE418" s="12">
        <v>2021</v>
      </c>
      <c r="BF418" s="12">
        <f>IF(BE418&gt;2020,0,IF(BE418&gt;2008,1,IF(BE418&gt;2001,2,IF(BE418&gt;1990,3,IF(BE418&gt;1980,4,IF(BE418&gt;1973,5,IF(BE418&gt;1970,6,IF(BE418&gt;1960,7,IF(BE418&gt;1958,8,IF(BE418&gt;1953,9,10))))))))))</f>
        <v>0</v>
      </c>
      <c r="BG418" s="100">
        <v>10.93</v>
      </c>
      <c r="BH418" s="55" t="s">
        <v>121</v>
      </c>
      <c r="BI418" s="55" t="s">
        <v>122</v>
      </c>
    </row>
    <row r="419" spans="1:61" ht="12.75" customHeight="1" x14ac:dyDescent="0.2">
      <c r="A419" s="55" t="s">
        <v>387</v>
      </c>
      <c r="B419" s="55" t="s">
        <v>388</v>
      </c>
      <c r="C419" s="156" t="s">
        <v>125</v>
      </c>
      <c r="D419" s="98" t="s">
        <v>126</v>
      </c>
      <c r="E419" s="157">
        <v>39</v>
      </c>
      <c r="F419" s="2">
        <v>75</v>
      </c>
      <c r="G419" s="2" t="s">
        <v>119</v>
      </c>
      <c r="H419" s="2" t="s">
        <v>119</v>
      </c>
      <c r="I419" s="100">
        <v>50.9</v>
      </c>
      <c r="J419" s="101">
        <f>(M419/I419)*100</f>
        <v>3.7721021611001966</v>
      </c>
      <c r="K419" s="104">
        <v>0.48</v>
      </c>
      <c r="L419" s="71">
        <v>4</v>
      </c>
      <c r="M419" s="28">
        <f>K419*L419</f>
        <v>1.92</v>
      </c>
      <c r="N419" s="103" t="s">
        <v>240</v>
      </c>
      <c r="O419" s="104">
        <v>0.45</v>
      </c>
      <c r="P419" s="158">
        <v>46020</v>
      </c>
      <c r="Q419" s="158">
        <v>46034</v>
      </c>
      <c r="R419" s="28">
        <f>(K419-O419)/O419*100</f>
        <v>6.6666666666666599</v>
      </c>
      <c r="S419" s="105">
        <f>IF(INDEX(Historical!$D$7:$D1444,MATCH(B419,Historical!$B$7:$B$1062,0))=0,"n/a",(INDEX(Historical!$C$7:$C$1062,MATCH(B419,Historical!$B$7:$B$1062,0))/INDEX(Historical!$D$7:$D$1062,MATCH(B419,Historical!$B$7:$B$1062,0))-1)*100)</f>
        <v>7.1428571428571397</v>
      </c>
      <c r="T419" s="105">
        <f>IF(INDEX(Historical!$F$7:$F$1062,MATCH(B419,Historical!$B$7:$B$1062,0))=0,"n/a",((INDEX(Historical!$C$7:$C$1062,MATCH(B419,Historical!$B$7:$B$1062,0))/INDEX(Historical!$F$7:$F$1062,MATCH(B419,Historical!$B$7:$B$1062,0)))^(1/3)-1)*100)</f>
        <v>6.7423917988273407</v>
      </c>
      <c r="U419" s="105">
        <f>IF(INDEX(Historical!$H$7:$H$1062,MATCH(B419,Historical!$B$7:$B$1062,0))=0,"n/a",((INDEX(Historical!$C$7:$C$1062,MATCH(B419,Historical!$B$7:$B$1062,0))/INDEX(Historical!$H$7:$H$1062,MATCH(B419,Historical!$B$7:$B$1062,0)))^(1/5)-1)*100)</f>
        <v>7.7383112741443938</v>
      </c>
      <c r="V419" s="105">
        <f>IF(INDEX(Historical!$M$7:$M$1062,MATCH(B419,Historical!$B$7:$B$1062,0))=0,"n/a",((INDEX(Historical!$C$7:$C$1062,MATCH(B419,Historical!$B$7:$B$1062,0))/INDEX(Historical!$M$7:$M$1062,MATCH(B419,Historical!$B$7:$B$1062,0)))^(1/10)-1)*100)</f>
        <v>8.4471771197698544</v>
      </c>
      <c r="W419" s="106">
        <f>IF(OR(U419&lt;=0,U419="n/a",V419&lt;=0,V419="n/a"),"n/a",U419/V419)</f>
        <v>0.91608251661180107</v>
      </c>
      <c r="X419" s="107">
        <f>IF(OR(AJ419&lt;=0,AJ419="n/a",U419&lt;=0,U419="n/a"),"n/a",U419/AJ419)</f>
        <v>7.1651030316151791</v>
      </c>
      <c r="Y419" s="55" t="s">
        <v>389</v>
      </c>
      <c r="Z419" s="101">
        <f>IF(OR(AC419&lt;0.01,AC419="n/a"),"n/a",M419/AC419*100)</f>
        <v>31.94675540765391</v>
      </c>
      <c r="AA419" s="109">
        <f>IF(OR(AC419&lt;0.01,AC419="n/a"),"n/a",I419/AC419)</f>
        <v>8.4692179700499164</v>
      </c>
      <c r="AB419" s="71">
        <v>11</v>
      </c>
      <c r="AC419" s="100">
        <v>6.01</v>
      </c>
      <c r="AD419" s="100">
        <v>2.33</v>
      </c>
      <c r="AE419" s="100">
        <v>1.85</v>
      </c>
      <c r="AF419" s="100">
        <v>1.96</v>
      </c>
      <c r="AG419" s="100">
        <v>25.7</v>
      </c>
      <c r="AH419" s="100">
        <v>2.9000000000000004</v>
      </c>
      <c r="AI419" s="100">
        <v>6.74</v>
      </c>
      <c r="AJ419" s="100">
        <v>1.08</v>
      </c>
      <c r="AK419" s="100">
        <v>6.63</v>
      </c>
      <c r="AL419" s="100">
        <v>13680</v>
      </c>
      <c r="AM419" s="100">
        <v>6.2399999999999993</v>
      </c>
      <c r="AN419" s="100">
        <v>0.71</v>
      </c>
      <c r="AO419" s="110">
        <f>IF(U419="n/a","n/a",IF(AA419&lt;0,"n/a",IF(AA419="n/a","n/a",J419+U419-AA419)))</f>
        <v>3.041195465194674</v>
      </c>
      <c r="AP419" s="111">
        <f>IF(U419="n/a","n/a",J419+U419)</f>
        <v>11.51041343524459</v>
      </c>
      <c r="AQ419" s="112">
        <f>IF(OR(AC419&lt;0.01,AC419="n/a",AF419="n/a"),"n/a",(I419/SQRT(22.5*AC419*(I419/AF419))-1)*100)</f>
        <v>-14.106869447362836</v>
      </c>
      <c r="AR419" s="101">
        <f>INDEX(Historical!$C$7:$C$1063,MATCH(B419,Historical!$B$7:$B$1063,0))*IF(AH419="n/a",1.03,IF(AH419&lt;0,1.01,IF(AH419&gt;10,1.1,(1+AH419/100))))</f>
        <v>1.8521999999999998</v>
      </c>
      <c r="AS419" s="109">
        <f>IF($AI419="n/a",1.03*AR419,IF($AI419&lt;0,1.01*AR419,IF($AI419&gt;10,1.1*AR419,(1+$AI419/100)*AR419)))</f>
        <v>1.9770382799999997</v>
      </c>
      <c r="AT419" s="109">
        <f>IF($AK419="n/a",1.03*AS419,IF($AK419&lt;0,1.01*AS419,IF($AK419&gt;10,1.1*AS419,(1+$AK419/100)*AS419)))</f>
        <v>2.1081159179639997</v>
      </c>
      <c r="AU419" s="109">
        <f>IF($AK419="n/a",1.03*AT419,IF($AK419&lt;0,1.01*AT419,IF($AK419&gt;10,1.1*AT419,(1+$AK419/100)*AT419)))</f>
        <v>2.2478840033250127</v>
      </c>
      <c r="AV419" s="109">
        <f>IF($AK419="n/a",1.03*AU419,IF($AK419&lt;0,1.01*AU419,IF($AK419&gt;10,1.1*AU419,(1+$AK419/100)*AU419)))</f>
        <v>2.3969187127454612</v>
      </c>
      <c r="AW419" s="109">
        <f>SUM(AR419:AV419)</f>
        <v>10.582156914034474</v>
      </c>
      <c r="AX419" s="113">
        <f>AW419/I419*100</f>
        <v>20.790092169026472</v>
      </c>
      <c r="AY419" s="100">
        <v>0.63</v>
      </c>
      <c r="AZ419" s="100">
        <v>13.569999999999999</v>
      </c>
      <c r="BA419" s="100">
        <v>-29.87</v>
      </c>
      <c r="BB419" s="100">
        <v>2.68</v>
      </c>
      <c r="BC419" s="100">
        <v>-13.11</v>
      </c>
      <c r="BE419" s="12">
        <v>1987</v>
      </c>
      <c r="BF419" s="12">
        <f>IF(BE419&gt;2020,0,IF(BE419&gt;2008,1,IF(BE419&gt;2001,2,IF(BE419&gt;1990,3,IF(BE419&gt;1980,4,IF(BE419&gt;1973,5,IF(BE419&gt;1970,6,IF(BE419&gt;1960,7,IF(BE419&gt;1958,8,IF(BE419&gt;1953,9,10))))))))))</f>
        <v>4</v>
      </c>
      <c r="BG419" s="100">
        <v>10.91</v>
      </c>
      <c r="BH419" s="55" t="s">
        <v>121</v>
      </c>
      <c r="BI419" s="55" t="s">
        <v>122</v>
      </c>
    </row>
    <row r="420" spans="1:61" ht="12.75" customHeight="1" x14ac:dyDescent="0.2">
      <c r="A420" s="55" t="s">
        <v>1050</v>
      </c>
      <c r="B420" s="55" t="s">
        <v>1051</v>
      </c>
      <c r="C420" s="156" t="s">
        <v>134</v>
      </c>
      <c r="D420" s="98" t="s">
        <v>186</v>
      </c>
      <c r="E420" s="157">
        <v>18</v>
      </c>
      <c r="F420" s="2">
        <v>228</v>
      </c>
      <c r="G420" s="2" t="s">
        <v>146</v>
      </c>
      <c r="H420" s="2" t="s">
        <v>146</v>
      </c>
      <c r="I420" s="100">
        <v>162.30000000000001</v>
      </c>
      <c r="J420" s="101">
        <f>(M420/I420)*100</f>
        <v>1.9223659889094267</v>
      </c>
      <c r="K420" s="104">
        <v>0.78</v>
      </c>
      <c r="L420" s="71">
        <v>4</v>
      </c>
      <c r="M420" s="28">
        <f>K420*L420</f>
        <v>3.12</v>
      </c>
      <c r="N420" s="103" t="s">
        <v>585</v>
      </c>
      <c r="O420" s="104">
        <v>0.76</v>
      </c>
      <c r="P420" s="158">
        <v>46071</v>
      </c>
      <c r="Q420" s="158">
        <v>46085</v>
      </c>
      <c r="R420" s="28">
        <f>(K420-O420)/O420*100</f>
        <v>2.6315789473684235</v>
      </c>
      <c r="S420" s="105">
        <f>IF(INDEX(Historical!$D$7:$D1445,MATCH(B420,Historical!$B$7:$B$1062,0))=0,"n/a",(INDEX(Historical!$C$7:$C$1062,MATCH(B420,Historical!$B$7:$B$1062,0))/INDEX(Historical!$D$7:$D$1062,MATCH(B420,Historical!$B$7:$B$1062,0))-1)*100)</f>
        <v>2.7027027027026973</v>
      </c>
      <c r="T420" s="105">
        <f>IF(INDEX(Historical!$F$7:$F$1062,MATCH(B420,Historical!$B$7:$B$1062,0))=0,"n/a",((INDEX(Historical!$C$7:$C$1062,MATCH(B420,Historical!$B$7:$B$1062,0))/INDEX(Historical!$F$7:$F$1062,MATCH(B420,Historical!$B$7:$B$1062,0)))^(1/3)-1)*100)</f>
        <v>2.7791884355023111</v>
      </c>
      <c r="U420" s="105">
        <f>IF(INDEX(Historical!$H$7:$H$1062,MATCH(B420,Historical!$B$7:$B$1062,0))=0,"n/a",((INDEX(Historical!$C$7:$C$1062,MATCH(B420,Historical!$B$7:$B$1062,0))/INDEX(Historical!$H$7:$H$1062,MATCH(B420,Historical!$B$7:$B$1062,0)))^(1/5)-1)*100)</f>
        <v>4.8413171284721557</v>
      </c>
      <c r="V420" s="105">
        <f>IF(INDEX(Historical!$M$7:$M$1062,MATCH(B420,Historical!$B$7:$B$1062,0))=0,"n/a",((INDEX(Historical!$C$7:$C$1062,MATCH(B420,Historical!$B$7:$B$1062,0))/INDEX(Historical!$M$7:$M$1062,MATCH(B420,Historical!$B$7:$B$1062,0)))^(1/10)-1)*100)</f>
        <v>14.282138804355625</v>
      </c>
      <c r="W420" s="106">
        <f>IF(OR(U420&lt;=0,U420="n/a",V420&lt;=0,V420="n/a"),"n/a",U420/V420)</f>
        <v>0.33897703941903284</v>
      </c>
      <c r="X420" s="107" t="str">
        <f>IF(OR(AJ420&lt;=0,AJ420="n/a",U420&lt;=0,U420="n/a"),"n/a",U420/AJ420)</f>
        <v>n/a</v>
      </c>
      <c r="Y420" s="55"/>
      <c r="Z420" s="101">
        <f>IF(OR(AC420&lt;0.01,AC420="n/a"),"n/a",M420/AC420*100)</f>
        <v>36.79245283018868</v>
      </c>
      <c r="AA420" s="109">
        <f>IF(OR(AC420&lt;0.01,AC420="n/a"),"n/a",I420/AC420)</f>
        <v>19.139150943396228</v>
      </c>
      <c r="AB420" s="71">
        <v>12</v>
      </c>
      <c r="AC420" s="100">
        <v>8.48</v>
      </c>
      <c r="AD420" s="100">
        <v>2.0699999999999998</v>
      </c>
      <c r="AE420" s="100">
        <v>6.55</v>
      </c>
      <c r="AF420" s="100">
        <v>4.8499999999999996</v>
      </c>
      <c r="AG420" s="100">
        <v>23.34</v>
      </c>
      <c r="AH420" s="100">
        <v>7.0499999999999989</v>
      </c>
      <c r="AI420" s="100">
        <v>9.31</v>
      </c>
      <c r="AJ420" s="100">
        <v>-3.29</v>
      </c>
      <c r="AK420" s="100">
        <v>9.07</v>
      </c>
      <c r="AL420" s="100">
        <v>5710</v>
      </c>
      <c r="AM420" s="100">
        <v>0.94000000000000006</v>
      </c>
      <c r="AN420" s="100">
        <v>0.14000000000000001</v>
      </c>
      <c r="AO420" s="110">
        <f>IF(U420="n/a","n/a",IF(AA420&lt;0,"n/a",IF(AA420="n/a","n/a",J420+U420-AA420)))</f>
        <v>-12.375467826014646</v>
      </c>
      <c r="AP420" s="111">
        <f>IF(U420="n/a","n/a",J420+U420)</f>
        <v>6.7636831173815821</v>
      </c>
      <c r="AQ420" s="112">
        <f>IF(OR(AC420&lt;0.01,AC420="n/a",AF420="n/a"),"n/a",(I420/SQRT(22.5*AC420*(I420/AF420))-1)*100)</f>
        <v>103.11450746968838</v>
      </c>
      <c r="AR420" s="101">
        <f>INDEX(Historical!$C$7:$C$1063,MATCH(B420,Historical!$B$7:$B$1063,0))*IF(AH420="n/a",1.03,IF(AH420&lt;0,1.01,IF(AH420&gt;10,1.1,(1+AH420/100))))</f>
        <v>3.2543199999999999</v>
      </c>
      <c r="AS420" s="109">
        <f>IF($AI420="n/a",1.03*AR420,IF($AI420&lt;0,1.01*AR420,IF($AI420&gt;10,1.1*AR420,(1+$AI420/100)*AR420)))</f>
        <v>3.5572971919999996</v>
      </c>
      <c r="AT420" s="109">
        <f>IF($AK420="n/a",1.03*AS420,IF($AK420&lt;0,1.01*AS420,IF($AK420&gt;10,1.1*AS420,(1+$AK420/100)*AS420)))</f>
        <v>3.8799440473143996</v>
      </c>
      <c r="AU420" s="109">
        <f>IF($AK420="n/a",1.03*AT420,IF($AK420&lt;0,1.01*AT420,IF($AK420&gt;10,1.1*AT420,(1+$AK420/100)*AT420)))</f>
        <v>4.2318549724058157</v>
      </c>
      <c r="AV420" s="109">
        <f>IF($AK420="n/a",1.03*AU420,IF($AK420&lt;0,1.01*AU420,IF($AK420&gt;10,1.1*AU420,(1+$AK420/100)*AU420)))</f>
        <v>4.6156842184030236</v>
      </c>
      <c r="AW420" s="109">
        <f>SUM(AR420:AV420)</f>
        <v>19.539100430123241</v>
      </c>
      <c r="AX420" s="113">
        <f>AW420/I420*100</f>
        <v>12.038878884857203</v>
      </c>
      <c r="AY420" s="100">
        <v>0.8</v>
      </c>
      <c r="AZ420" s="100">
        <v>49.24</v>
      </c>
      <c r="BA420" s="100">
        <v>-22.73</v>
      </c>
      <c r="BB420" s="100">
        <v>33.869999999999997</v>
      </c>
      <c r="BC420" s="100">
        <v>2.88</v>
      </c>
      <c r="BE420" s="12">
        <v>2009</v>
      </c>
      <c r="BF420" s="12">
        <f>IF(BE420&gt;2020,0,IF(BE420&gt;2008,1,IF(BE420&gt;2001,2,IF(BE420&gt;1990,3,IF(BE420&gt;1980,4,IF(BE420&gt;1973,5,IF(BE420&gt;1970,6,IF(BE420&gt;1960,7,IF(BE420&gt;1958,8,IF(BE420&gt;1953,9,10))))))))))</f>
        <v>1</v>
      </c>
      <c r="BG420" s="100">
        <v>13.94</v>
      </c>
      <c r="BH420" s="55" t="s">
        <v>121</v>
      </c>
      <c r="BI420" s="55" t="s">
        <v>122</v>
      </c>
    </row>
    <row r="421" spans="1:61" ht="12.75" customHeight="1" x14ac:dyDescent="0.2">
      <c r="A421" s="116" t="s">
        <v>5561</v>
      </c>
      <c r="B421" s="55" t="s">
        <v>5549</v>
      </c>
      <c r="C421" s="156" t="s">
        <v>116</v>
      </c>
      <c r="D421" s="98" t="s">
        <v>215</v>
      </c>
      <c r="E421" s="157">
        <v>6</v>
      </c>
      <c r="F421" s="2">
        <v>643</v>
      </c>
      <c r="G421" s="2" t="s">
        <v>146</v>
      </c>
      <c r="H421" s="2" t="s">
        <v>146</v>
      </c>
      <c r="I421" s="100">
        <v>66.41</v>
      </c>
      <c r="J421" s="101">
        <f>(M421/I421)*100</f>
        <v>1.0540581237765396</v>
      </c>
      <c r="K421" s="104">
        <v>0.17499999999999999</v>
      </c>
      <c r="L421" s="71">
        <v>4</v>
      </c>
      <c r="M421" s="28">
        <f>K421*L421</f>
        <v>0.7</v>
      </c>
      <c r="N421" s="103" t="s">
        <v>312</v>
      </c>
      <c r="O421" s="104">
        <v>0.125</v>
      </c>
      <c r="P421" s="158">
        <v>46094</v>
      </c>
      <c r="Q421" s="158">
        <v>46108</v>
      </c>
      <c r="R421" s="28">
        <f>(K421-O421)/O421*100</f>
        <v>39.999999999999993</v>
      </c>
      <c r="S421" s="105">
        <f>IF(INDEX(Historical!$D$7:$D1739,MATCH(B421,Historical!$B$7:$B$1062,0))=0,"n/a",(INDEX(Historical!$C$7:$C$1062,MATCH(B421,Historical!$B$7:$B$1062,0))/INDEX(Historical!$D$7:$D$1062,MATCH(B421,Historical!$B$7:$B$1062,0))-1)*100)</f>
        <v>25</v>
      </c>
      <c r="T421" s="105">
        <f>IF(INDEX(Historical!$F$7:$F$1062,MATCH(B421,Historical!$B$7:$B$1062,0))=0,"n/a",((INDEX(Historical!$C$7:$C$1062,MATCH(B421,Historical!$B$7:$B$1062,0))/INDEX(Historical!$F$7:$F$1062,MATCH(B421,Historical!$B$7:$B$1062,0)))^(1/3)-1)*100)</f>
        <v>25.99210498948732</v>
      </c>
      <c r="U421" s="105">
        <f>IF(INDEX(Historical!$H$7:$H$1062,MATCH(B421,Historical!$B$7:$B$1062,0))=0,"n/a",((INDEX(Historical!$C$7:$C$1062,MATCH(B421,Historical!$B$7:$B$1062,0))/INDEX(Historical!$H$7:$H$1062,MATCH(B421,Historical!$B$7:$B$1062,0)))^(1/5)-1)*100)</f>
        <v>37.972966146121493</v>
      </c>
      <c r="V421" s="105">
        <f>IF(INDEX(Historical!$M$7:$M$1062,MATCH(B421,Historical!$B$7:$B$1062,0))=0,"n/a",((INDEX(Historical!$C$7:$C$1062,MATCH(B421,Historical!$B$7:$B$1062,0))/INDEX(Historical!$M$7:$M$1062,MATCH(B421,Historical!$B$7:$B$1062,0)))^(1/10)-1)*100)</f>
        <v>20.890138209116358</v>
      </c>
      <c r="W421" s="106">
        <f>IF(OR(U421&lt;=0,U421="n/a",V421&lt;=0,V421="n/a"),"n/a",U421/V421)</f>
        <v>1.8177460467710198</v>
      </c>
      <c r="X421" s="107">
        <f>IF(OR(AJ421&lt;=0,AJ421="n/a",U421&lt;=0,U421="n/a"),"n/a",U421/AJ421)</f>
        <v>0.92888860435717935</v>
      </c>
      <c r="Y421" s="162"/>
      <c r="Z421" s="101">
        <f>IF(OR(AC421&lt;0.01,AC421="n/a"),"n/a",M421/AC421*100)</f>
        <v>18.229166666666664</v>
      </c>
      <c r="AA421" s="109">
        <f>IF(OR(AC421&lt;0.01,AC421="n/a"),"n/a",I421/AC421)</f>
        <v>17.294270833333332</v>
      </c>
      <c r="AB421" s="71">
        <v>12</v>
      </c>
      <c r="AC421" s="100">
        <v>3.84</v>
      </c>
      <c r="AD421" s="100">
        <v>1.18</v>
      </c>
      <c r="AE421" s="100">
        <v>3.15</v>
      </c>
      <c r="AF421" s="100">
        <v>4.1399999999999997</v>
      </c>
      <c r="AG421" s="100">
        <v>26.31</v>
      </c>
      <c r="AH421" s="100">
        <v>21.43</v>
      </c>
      <c r="AI421" s="100">
        <v>6</v>
      </c>
      <c r="AJ421" s="100">
        <v>40.880000000000003</v>
      </c>
      <c r="AK421" s="100">
        <v>12.78</v>
      </c>
      <c r="AL421" s="100">
        <v>14690</v>
      </c>
      <c r="AM421" s="100">
        <v>2.0699999999999998</v>
      </c>
      <c r="AN421" s="100">
        <v>0.01</v>
      </c>
      <c r="AO421" s="110">
        <f>IF(U421="n/a","n/a",IF(AA421&lt;0,"n/a",IF(AA421="n/a","n/a",J421+U421-AA421)))</f>
        <v>21.732753436564703</v>
      </c>
      <c r="AP421" s="111">
        <f>IF(U421="n/a","n/a",J421+U421)</f>
        <v>39.027024269898035</v>
      </c>
      <c r="AQ421" s="112">
        <f>IF(OR(AC421&lt;0.01,AC421="n/a",AF421="n/a"),"n/a",(I421/SQRT(22.5*AC421*(I421/AF421))-1)*100)</f>
        <v>78.385701033836625</v>
      </c>
      <c r="AR421" s="101">
        <f>INDEX(Historical!$C$7:$C$1063,MATCH(B421,Historical!$B$7:$B$1063,0))*IF(AH421="n/a",1.03,IF(AH421&lt;0,1.01,IF(AH421&gt;10,1.1,(1+AH421/100))))</f>
        <v>0.55000000000000004</v>
      </c>
      <c r="AS421" s="109">
        <f>IF($AI421="n/a",1.03*AR421,IF($AI421&lt;0,1.01*AR421,IF($AI421&gt;10,1.1*AR421,(1+$AI421/100)*AR421)))</f>
        <v>0.58300000000000007</v>
      </c>
      <c r="AT421" s="109">
        <f>IF($AK421="n/a",1.03*AS421,IF($AK421&lt;0,1.01*AS421,IF($AK421&gt;10,1.1*AS421,(1+$AK421/100)*AS421)))</f>
        <v>0.64130000000000009</v>
      </c>
      <c r="AU421" s="109">
        <f>IF($AK421="n/a",1.03*AT421,IF($AK421&lt;0,1.01*AT421,IF($AK421&gt;10,1.1*AT421,(1+$AK421/100)*AT421)))</f>
        <v>0.70543000000000011</v>
      </c>
      <c r="AV421" s="109">
        <f>IF($AK421="n/a",1.03*AU421,IF($AK421&lt;0,1.01*AU421,IF($AK421&gt;10,1.1*AU421,(1+$AK421/100)*AU421)))</f>
        <v>0.77597300000000013</v>
      </c>
      <c r="AW421" s="109">
        <f>SUM(AR421:AV421)</f>
        <v>3.2557030000000005</v>
      </c>
      <c r="AX421" s="113">
        <f>AW421/I421*100</f>
        <v>4.9024288510766461</v>
      </c>
      <c r="AY421" s="100">
        <v>1.1100000000000001</v>
      </c>
      <c r="AZ421" s="100">
        <v>61.3</v>
      </c>
      <c r="BA421" s="100">
        <v>-6.4</v>
      </c>
      <c r="BB421" s="100">
        <v>4.01</v>
      </c>
      <c r="BC421" s="100">
        <v>10.27</v>
      </c>
      <c r="BE421" s="12">
        <v>2021</v>
      </c>
      <c r="BF421" s="12">
        <f>IF(BE421&gt;2020,0,IF(BE421&gt;2008,1,IF(BE421&gt;2001,2,IF(BE421&gt;1990,3,IF(BE421&gt;1980,4,IF(BE421&gt;1973,5,IF(BE421&gt;1970,6,IF(BE421&gt;1960,7,IF(BE421&gt;1958,8,IF(BE421&gt;1953,9,10))))))))))</f>
        <v>0</v>
      </c>
      <c r="BG421" s="100">
        <v>21.959999999999997</v>
      </c>
      <c r="BH421" s="55" t="s">
        <v>121</v>
      </c>
      <c r="BI421" s="55" t="s">
        <v>122</v>
      </c>
    </row>
    <row r="422" spans="1:61" ht="12.75" customHeight="1" x14ac:dyDescent="0.2">
      <c r="A422" s="116" t="s">
        <v>1052</v>
      </c>
      <c r="B422" s="55" t="s">
        <v>1053</v>
      </c>
      <c r="C422" s="156" t="s">
        <v>139</v>
      </c>
      <c r="D422" s="98" t="s">
        <v>1054</v>
      </c>
      <c r="E422" s="157">
        <v>10</v>
      </c>
      <c r="F422" s="2">
        <v>501</v>
      </c>
      <c r="G422" s="2" t="s">
        <v>146</v>
      </c>
      <c r="H422" s="2" t="s">
        <v>146</v>
      </c>
      <c r="I422" s="100">
        <v>525.14</v>
      </c>
      <c r="J422" s="101">
        <f>(M422/I422)*100</f>
        <v>0.63221236241764101</v>
      </c>
      <c r="K422" s="104">
        <v>0.83</v>
      </c>
      <c r="L422" s="71">
        <v>4</v>
      </c>
      <c r="M422" s="28">
        <f>K422*L422</f>
        <v>3.32</v>
      </c>
      <c r="N422" s="103" t="s">
        <v>270</v>
      </c>
      <c r="O422" s="104">
        <v>0.79</v>
      </c>
      <c r="P422" s="158">
        <v>45902</v>
      </c>
      <c r="Q422" s="158">
        <v>45930</v>
      </c>
      <c r="R422" s="28">
        <f>(K422-O422)/O422*100</f>
        <v>5.0632911392404969</v>
      </c>
      <c r="S422" s="105">
        <f>IF(INDEX(Historical!$D$7:$D1446,MATCH(B422,Historical!$B$7:$B$1062,0))=0,"n/a",(INDEX(Historical!$C$7:$C$1062,MATCH(B422,Historical!$B$7:$B$1062,0))/INDEX(Historical!$D$7:$D$1062,MATCH(B422,Historical!$B$7:$B$1062,0))-1)*100)</f>
        <v>5.8823529411764719</v>
      </c>
      <c r="T422" s="105">
        <f>IF(INDEX(Historical!$F$7:$F$1062,MATCH(B422,Historical!$B$7:$B$1062,0))=0,"n/a",((INDEX(Historical!$C$7:$C$1062,MATCH(B422,Historical!$B$7:$B$1062,0))/INDEX(Historical!$F$7:$F$1062,MATCH(B422,Historical!$B$7:$B$1062,0)))^(1/3)-1)*100)</f>
        <v>8.4518832476881514</v>
      </c>
      <c r="U422" s="105">
        <f>IF(INDEX(Historical!$H$7:$H$1062,MATCH(B422,Historical!$B$7:$B$1062,0))=0,"n/a",((INDEX(Historical!$C$7:$C$1062,MATCH(B422,Historical!$B$7:$B$1062,0))/INDEX(Historical!$H$7:$H$1062,MATCH(B422,Historical!$B$7:$B$1062,0)))^(1/5)-1)*100)</f>
        <v>7.6612451642977364</v>
      </c>
      <c r="V422" s="105">
        <f>IF(INDEX(Historical!$M$7:$M$1062,MATCH(B422,Historical!$B$7:$B$1062,0))=0,"n/a",((INDEX(Historical!$C$7:$C$1062,MATCH(B422,Historical!$B$7:$B$1062,0))/INDEX(Historical!$M$7:$M$1062,MATCH(B422,Historical!$B$7:$B$1062,0)))^(1/10)-1)*100)</f>
        <v>7.3105702581126142</v>
      </c>
      <c r="W422" s="106">
        <f>IF(OR(U422&lt;=0,U422="n/a",V422&lt;=0,V422="n/a"),"n/a",U422/V422)</f>
        <v>1.0479682013582969</v>
      </c>
      <c r="X422" s="107">
        <f>IF(OR(AJ422&lt;=0,AJ422="n/a",U422&lt;=0,U422="n/a"),"n/a",U422/AJ422)</f>
        <v>0.75110246708801343</v>
      </c>
      <c r="Y422" s="123"/>
      <c r="Z422" s="101">
        <f>IF(OR(AC422&lt;0.01,AC422="n/a"),"n/a",M422/AC422*100)</f>
        <v>8.1592528876873924</v>
      </c>
      <c r="AA422" s="109">
        <f>IF(OR(AC422&lt;0.01,AC422="n/a"),"n/a",I422/AC422)</f>
        <v>12.905873679036619</v>
      </c>
      <c r="AB422" s="71">
        <v>12</v>
      </c>
      <c r="AC422" s="100">
        <v>40.69</v>
      </c>
      <c r="AD422" s="100">
        <v>1.47</v>
      </c>
      <c r="AE422" s="100">
        <v>4.71</v>
      </c>
      <c r="AF422" s="100">
        <v>2.73</v>
      </c>
      <c r="AG422" s="100">
        <v>8.89</v>
      </c>
      <c r="AH422" s="100">
        <v>14.280000000000001</v>
      </c>
      <c r="AI422" s="100">
        <v>19.009999999999998</v>
      </c>
      <c r="AJ422" s="100">
        <v>10.199999999999999</v>
      </c>
      <c r="AK422" s="100">
        <v>16.13</v>
      </c>
      <c r="AL422" s="100">
        <v>31530</v>
      </c>
      <c r="AM422" s="100">
        <v>0.75</v>
      </c>
      <c r="AN422" s="100">
        <v>0.55000000000000004</v>
      </c>
      <c r="AO422" s="110">
        <f>IF(U422="n/a","n/a",IF(AA422&lt;0,"n/a",IF(AA422="n/a","n/a",J422+U422-AA422)))</f>
        <v>-4.6124161523212415</v>
      </c>
      <c r="AP422" s="111">
        <f>IF(U422="n/a","n/a",J422+U422)</f>
        <v>8.2934575267153772</v>
      </c>
      <c r="AQ422" s="112">
        <f>IF(OR(AC422&lt;0.01,AC422="n/a",AF422="n/a"),"n/a",(I422/SQRT(22.5*AC422*(I422/AF422))-1)*100)</f>
        <v>25.136432466985514</v>
      </c>
      <c r="AR422" s="101">
        <f>INDEX(Historical!$C$7:$C$1063,MATCH(B422,Historical!$B$7:$B$1063,0))*IF(AH422="n/a",1.03,IF(AH422&lt;0,1.01,IF(AH422&gt;10,1.1,(1+AH422/100))))</f>
        <v>3.5640000000000005</v>
      </c>
      <c r="AS422" s="109">
        <f>IF($AI422="n/a",1.03*AR422,IF($AI422&lt;0,1.01*AR422,IF($AI422&gt;10,1.1*AR422,(1+$AI422/100)*AR422)))</f>
        <v>3.9204000000000008</v>
      </c>
      <c r="AT422" s="109">
        <f>IF($AK422="n/a",1.03*AS422,IF($AK422&lt;0,1.01*AS422,IF($AK422&gt;10,1.1*AS422,(1+$AK422/100)*AS422)))</f>
        <v>4.3124400000000014</v>
      </c>
      <c r="AU422" s="109">
        <f>IF($AK422="n/a",1.03*AT422,IF($AK422&lt;0,1.01*AT422,IF($AK422&gt;10,1.1*AT422,(1+$AK422/100)*AT422)))</f>
        <v>4.7436840000000018</v>
      </c>
      <c r="AV422" s="109">
        <f>IF($AK422="n/a",1.03*AU422,IF($AK422&lt;0,1.01*AU422,IF($AK422&gt;10,1.1*AU422,(1+$AK422/100)*AU422)))</f>
        <v>5.2180524000000021</v>
      </c>
      <c r="AW422" s="109">
        <f>SUM(AR422:AV422)</f>
        <v>21.758576400000006</v>
      </c>
      <c r="AX422" s="113">
        <f>AW422/I422*100</f>
        <v>4.143385839966486</v>
      </c>
      <c r="AY422" s="100">
        <v>1.1100000000000001</v>
      </c>
      <c r="AZ422" s="100">
        <v>-0.05</v>
      </c>
      <c r="BA422" s="100">
        <v>-26.14</v>
      </c>
      <c r="BB422" s="100">
        <v>-8.6499999999999986</v>
      </c>
      <c r="BC422" s="100">
        <v>-14.13</v>
      </c>
      <c r="BE422" s="12">
        <v>2016</v>
      </c>
      <c r="BF422" s="12">
        <f>IF(BE422&gt;2020,0,IF(BE422&gt;2008,1,IF(BE422&gt;2001,2,IF(BE422&gt;1990,3,IF(BE422&gt;1980,4,IF(BE422&gt;1973,5,IF(BE422&gt;1970,6,IF(BE422&gt;1960,7,IF(BE422&gt;1958,8,IF(BE422&gt;1953,9,10))))))))))</f>
        <v>1</v>
      </c>
      <c r="BG422" s="100">
        <v>4.72</v>
      </c>
      <c r="BH422" s="55" t="s">
        <v>121</v>
      </c>
      <c r="BI422" s="55" t="s">
        <v>122</v>
      </c>
    </row>
    <row r="423" spans="1:61" x14ac:dyDescent="0.2">
      <c r="A423" s="55" t="s">
        <v>390</v>
      </c>
      <c r="B423" s="55" t="s">
        <v>391</v>
      </c>
      <c r="C423" s="156" t="s">
        <v>125</v>
      </c>
      <c r="D423" s="98" t="s">
        <v>392</v>
      </c>
      <c r="E423" s="157">
        <v>56</v>
      </c>
      <c r="F423" s="2">
        <v>27</v>
      </c>
      <c r="G423" s="2" t="s">
        <v>118</v>
      </c>
      <c r="H423" s="2" t="s">
        <v>118</v>
      </c>
      <c r="I423" s="100">
        <v>68.33</v>
      </c>
      <c r="J423" s="101">
        <f>(M423/I423)*100</f>
        <v>6.2051807405239288</v>
      </c>
      <c r="K423" s="104">
        <v>1.06</v>
      </c>
      <c r="L423" s="71">
        <v>4</v>
      </c>
      <c r="M423" s="28">
        <f>K423*L423</f>
        <v>4.24</v>
      </c>
      <c r="N423" s="103" t="s">
        <v>147</v>
      </c>
      <c r="O423" s="104">
        <v>1.02</v>
      </c>
      <c r="P423" s="158">
        <v>45915</v>
      </c>
      <c r="Q423" s="158">
        <v>45940</v>
      </c>
      <c r="R423" s="28">
        <f>(K423-O423)/O423*100</f>
        <v>3.9215686274509838</v>
      </c>
      <c r="S423" s="105">
        <f>IF(INDEX(Historical!$D$7:$D1448,MATCH(B423,Historical!$B$7:$B$1062,0))=0,"n/a",(INDEX(Historical!$C$7:$C$1062,MATCH(B423,Historical!$B$7:$B$1062,0))/INDEX(Historical!$D$7:$D$1062,MATCH(B423,Historical!$B$7:$B$1062,0))-1)*100)</f>
        <v>4.0404040404040442</v>
      </c>
      <c r="T423" s="105">
        <f>IF(INDEX(Historical!$F$7:$F$1062,MATCH(B423,Historical!$B$7:$B$1062,0))=0,"n/a",((INDEX(Historical!$C$7:$C$1062,MATCH(B423,Historical!$B$7:$B$1062,0))/INDEX(Historical!$F$7:$F$1062,MATCH(B423,Historical!$B$7:$B$1062,0)))^(1/3)-1)*100)</f>
        <v>4.2154106425138949</v>
      </c>
      <c r="U423" s="105">
        <f>IF(INDEX(Historical!$H$7:$H$1062,MATCH(B423,Historical!$B$7:$B$1062,0))=0,"n/a",((INDEX(Historical!$C$7:$C$1062,MATCH(B423,Historical!$B$7:$B$1062,0))/INDEX(Historical!$H$7:$H$1062,MATCH(B423,Historical!$B$7:$B$1062,0)))^(1/5)-1)*100)</f>
        <v>4.0389841772243695</v>
      </c>
      <c r="V423" s="105">
        <f>IF(INDEX(Historical!$M$7:$M$1062,MATCH(B423,Historical!$B$7:$B$1062,0))=0,"n/a",((INDEX(Historical!$C$7:$C$1062,MATCH(B423,Historical!$B$7:$B$1062,0))/INDEX(Historical!$M$7:$M$1062,MATCH(B423,Historical!$B$7:$B$1062,0)))^(1/10)-1)*100)</f>
        <v>6.8449076846959001</v>
      </c>
      <c r="W423" s="106">
        <f>IF(OR(U423&lt;=0,U423="n/a",V423&lt;=0,V423="n/a"),"n/a",U423/V423)</f>
        <v>0.59007138785156754</v>
      </c>
      <c r="X423" s="107">
        <f>IF(OR(AJ423&lt;=0,AJ423="n/a",U423&lt;=0,U423="n/a"),"n/a",U423/AJ423)</f>
        <v>0.35429685765126046</v>
      </c>
      <c r="Y423" s="176"/>
      <c r="Z423" s="101">
        <f>IF(OR(AC423&lt;0.01,AC423="n/a"),"n/a",M423/AC423*100)</f>
        <v>89.26315789473685</v>
      </c>
      <c r="AA423" s="109">
        <f>IF(OR(AC423&lt;0.01,AC423="n/a"),"n/a",I423/AC423)</f>
        <v>14.385263157894736</v>
      </c>
      <c r="AB423" s="71">
        <v>12</v>
      </c>
      <c r="AC423" s="100">
        <v>4.75</v>
      </c>
      <c r="AD423" s="100">
        <v>2.89</v>
      </c>
      <c r="AE423" s="100">
        <v>5.58</v>
      </c>
      <c r="AF423" s="100" t="s">
        <v>142</v>
      </c>
      <c r="AG423" s="100" t="s">
        <v>142</v>
      </c>
      <c r="AH423" s="100">
        <v>4.71</v>
      </c>
      <c r="AI423" s="100">
        <v>3.5000000000000004</v>
      </c>
      <c r="AJ423" s="100">
        <v>11.4</v>
      </c>
      <c r="AK423" s="100">
        <v>4.03</v>
      </c>
      <c r="AL423" s="100">
        <v>114100</v>
      </c>
      <c r="AM423" s="100">
        <v>0.15</v>
      </c>
      <c r="AN423" s="100" t="s">
        <v>142</v>
      </c>
      <c r="AO423" s="110">
        <f>IF(U423="n/a","n/a",IF(AA423&lt;0,"n/a",IF(AA423="n/a","n/a",J423+U423-AA423)))</f>
        <v>-4.1410982401464373</v>
      </c>
      <c r="AP423" s="111">
        <f>IF(U423="n/a","n/a",J423+U423)</f>
        <v>10.244164917748298</v>
      </c>
      <c r="AQ423" s="112" t="str">
        <f>IF(OR(AC423&lt;0.01,AC423="n/a",AF423="n/a"),"n/a",(I423/SQRT(22.5*AC423*(I423/AF423))-1)*100)</f>
        <v>n/a</v>
      </c>
      <c r="AR423" s="101">
        <f>INDEX(Historical!$C$7:$C$1063,MATCH(B423,Historical!$B$7:$B$1063,0))*IF(AH423="n/a",1.03,IF(AH423&lt;0,1.01,IF(AH423&gt;10,1.1,(1+AH423/100))))</f>
        <v>4.3140520000000002</v>
      </c>
      <c r="AS423" s="109">
        <f>IF($AI423="n/a",1.03*AR423,IF($AI423&lt;0,1.01*AR423,IF($AI423&gt;10,1.1*AR423,(1+$AI423/100)*AR423)))</f>
        <v>4.46504382</v>
      </c>
      <c r="AT423" s="109">
        <f>IF($AK423="n/a",1.03*AS423,IF($AK423&lt;0,1.01*AS423,IF($AK423&gt;10,1.1*AS423,(1+$AK423/100)*AS423)))</f>
        <v>4.6449850859459998</v>
      </c>
      <c r="AU423" s="109">
        <f>IF($AK423="n/a",1.03*AT423,IF($AK423&lt;0,1.01*AT423,IF($AK423&gt;10,1.1*AT423,(1+$AK423/100)*AT423)))</f>
        <v>4.8321779849096238</v>
      </c>
      <c r="AV423" s="109">
        <f>IF($AK423="n/a",1.03*AU423,IF($AK423&lt;0,1.01*AU423,IF($AK423&gt;10,1.1*AU423,(1+$AK423/100)*AU423)))</f>
        <v>5.0269147577014817</v>
      </c>
      <c r="AW423" s="109">
        <f>SUM(AR423:AV423)</f>
        <v>23.283173648557103</v>
      </c>
      <c r="AX423" s="113">
        <f>AW423/I423*100</f>
        <v>34.074599222240749</v>
      </c>
      <c r="AY423" s="100">
        <v>0.5</v>
      </c>
      <c r="AZ423" s="100">
        <v>24.92</v>
      </c>
      <c r="BA423" s="100">
        <v>-11.33</v>
      </c>
      <c r="BB423" s="100">
        <v>-4.84</v>
      </c>
      <c r="BC423" s="100">
        <v>4.22</v>
      </c>
      <c r="BE423" s="12">
        <v>1970</v>
      </c>
      <c r="BF423" s="12">
        <f>IF(BE423&gt;2020,0,IF(BE423&gt;2008,1,IF(BE423&gt;2001,2,IF(BE423&gt;1990,3,IF(BE423&gt;1980,4,IF(BE423&gt;1973,5,IF(BE423&gt;1970,6,IF(BE423&gt;1960,7,IF(BE423&gt;1958,8,IF(BE423&gt;1953,9,10))))))))))</f>
        <v>7</v>
      </c>
      <c r="BG423" s="100">
        <v>24.21</v>
      </c>
      <c r="BH423" s="55" t="s">
        <v>121</v>
      </c>
      <c r="BI423" s="55" t="s">
        <v>122</v>
      </c>
    </row>
    <row r="424" spans="1:61" ht="12.75" customHeight="1" x14ac:dyDescent="0.2">
      <c r="A424" s="55" t="s">
        <v>1057</v>
      </c>
      <c r="B424" s="55" t="s">
        <v>1058</v>
      </c>
      <c r="C424" s="156" t="s">
        <v>134</v>
      </c>
      <c r="D424" s="98" t="s">
        <v>186</v>
      </c>
      <c r="E424" s="157">
        <v>16</v>
      </c>
      <c r="F424" s="2">
        <v>278</v>
      </c>
      <c r="G424" s="2" t="s">
        <v>146</v>
      </c>
      <c r="H424" s="2" t="s">
        <v>146</v>
      </c>
      <c r="I424" s="100">
        <v>192.7</v>
      </c>
      <c r="J424" s="101">
        <f>(M424/I424)*100</f>
        <v>1.0378827192527245</v>
      </c>
      <c r="K424" s="104">
        <v>0.5</v>
      </c>
      <c r="L424" s="71">
        <v>4</v>
      </c>
      <c r="M424" s="28">
        <f>K424*L424</f>
        <v>2</v>
      </c>
      <c r="N424" s="103" t="s">
        <v>202</v>
      </c>
      <c r="O424" s="104">
        <v>0.45500000000000002</v>
      </c>
      <c r="P424" s="158">
        <v>46024</v>
      </c>
      <c r="Q424" s="158">
        <v>46052</v>
      </c>
      <c r="R424" s="28">
        <f>(K424-O424)/O424*100</f>
        <v>9.8901098901098869</v>
      </c>
      <c r="S424" s="105">
        <f>IF(INDEX(Historical!$D$7:$D1449,MATCH(B424,Historical!$B$7:$B$1062,0))=0,"n/a",(INDEX(Historical!$C$7:$C$1062,MATCH(B424,Historical!$B$7:$B$1062,0))/INDEX(Historical!$D$7:$D$1062,MATCH(B424,Historical!$B$7:$B$1062,0))-1)*100)</f>
        <v>9.8901098901098763</v>
      </c>
      <c r="T424" s="105">
        <f>IF(INDEX(Historical!$F$7:$F$1062,MATCH(B424,Historical!$B$7:$B$1062,0))=0,"n/a",((INDEX(Historical!$C$7:$C$1062,MATCH(B424,Historical!$B$7:$B$1062,0))/INDEX(Historical!$F$7:$F$1062,MATCH(B424,Historical!$B$7:$B$1062,0)))^(1/3)-1)*100)</f>
        <v>11.57215834702825</v>
      </c>
      <c r="U424" s="105">
        <f>IF(INDEX(Historical!$H$7:$H$1062,MATCH(B424,Historical!$B$7:$B$1062,0))=0,"n/a",((INDEX(Historical!$C$7:$C$1062,MATCH(B424,Historical!$B$7:$B$1062,0))/INDEX(Historical!$H$7:$H$1062,MATCH(B424,Historical!$B$7:$B$1062,0)))^(1/5)-1)*100)</f>
        <v>10.756634324829006</v>
      </c>
      <c r="V424" s="105">
        <f>IF(INDEX(Historical!$M$7:$M$1062,MATCH(B424,Historical!$B$7:$B$1062,0))=0,"n/a",((INDEX(Historical!$C$7:$C$1062,MATCH(B424,Historical!$B$7:$B$1062,0))/INDEX(Historical!$M$7:$M$1062,MATCH(B424,Historical!$B$7:$B$1062,0)))^(1/10)-1)*100)</f>
        <v>10.159419920323188</v>
      </c>
      <c r="W424" s="106">
        <f>IF(OR(U424&lt;=0,U424="n/a",V424&lt;=0,V424="n/a"),"n/a",U424/V424)</f>
        <v>1.0587843015831184</v>
      </c>
      <c r="X424" s="107">
        <f>IF(OR(AJ424&lt;=0,AJ424="n/a",U424&lt;=0,U424="n/a"),"n/a",U424/AJ424)</f>
        <v>0.94605403032796898</v>
      </c>
      <c r="Y424" s="159"/>
      <c r="Z424" s="101">
        <f>IF(OR(AC424&lt;0.01,AC424="n/a"),"n/a",M424/AC424*100)</f>
        <v>18.957345971563981</v>
      </c>
      <c r="AA424" s="109">
        <f>IF(OR(AC424&lt;0.01,AC424="n/a"),"n/a",I424/AC424)</f>
        <v>18.265402843601894</v>
      </c>
      <c r="AB424" s="71">
        <v>12</v>
      </c>
      <c r="AC424" s="100">
        <v>10.55</v>
      </c>
      <c r="AD424" s="100">
        <v>0.77</v>
      </c>
      <c r="AE424" s="100">
        <v>2.82</v>
      </c>
      <c r="AF424" s="100">
        <v>7.06</v>
      </c>
      <c r="AG424" s="100">
        <v>31.96</v>
      </c>
      <c r="AH424" s="100">
        <v>23.74</v>
      </c>
      <c r="AI424" s="100">
        <v>13.120000000000001</v>
      </c>
      <c r="AJ424" s="100">
        <v>11.37</v>
      </c>
      <c r="AK424" s="100">
        <v>18.02</v>
      </c>
      <c r="AL424" s="100">
        <v>7230</v>
      </c>
      <c r="AM424" s="100">
        <v>48.77</v>
      </c>
      <c r="AN424" s="100">
        <v>1.86</v>
      </c>
      <c r="AO424" s="110">
        <f>IF(U424="n/a","n/a",IF(AA424&lt;0,"n/a",IF(AA424="n/a","n/a",J424+U424-AA424)))</f>
        <v>-6.470885799520163</v>
      </c>
      <c r="AP424" s="111">
        <f>IF(U424="n/a","n/a",J424+U424)</f>
        <v>11.794517044081731</v>
      </c>
      <c r="AQ424" s="112">
        <f>IF(OR(AC424&lt;0.01,AC424="n/a",AF424="n/a"),"n/a",(I424/SQRT(22.5*AC424*(I424/AF424))-1)*100)</f>
        <v>139.40086705108871</v>
      </c>
      <c r="AR424" s="101">
        <f>INDEX(Historical!$C$7:$C$1063,MATCH(B424,Historical!$B$7:$B$1063,0))*IF(AH424="n/a",1.03,IF(AH424&lt;0,1.01,IF(AH424&gt;10,1.1,(1+AH424/100))))</f>
        <v>2.2000000000000002</v>
      </c>
      <c r="AS424" s="109">
        <f>IF($AI424="n/a",1.03*AR424,IF($AI424&lt;0,1.01*AR424,IF($AI424&gt;10,1.1*AR424,(1+$AI424/100)*AR424)))</f>
        <v>2.4200000000000004</v>
      </c>
      <c r="AT424" s="109">
        <f>IF($AK424="n/a",1.03*AS424,IF($AK424&lt;0,1.01*AS424,IF($AK424&gt;10,1.1*AS424,(1+$AK424/100)*AS424)))</f>
        <v>2.6620000000000008</v>
      </c>
      <c r="AU424" s="109">
        <f>IF($AK424="n/a",1.03*AT424,IF($AK424&lt;0,1.01*AT424,IF($AK424&gt;10,1.1*AT424,(1+$AK424/100)*AT424)))</f>
        <v>2.9282000000000012</v>
      </c>
      <c r="AV424" s="109">
        <f>IF($AK424="n/a",1.03*AU424,IF($AK424&lt;0,1.01*AU424,IF($AK424&gt;10,1.1*AU424,(1+$AK424/100)*AU424)))</f>
        <v>3.2210200000000015</v>
      </c>
      <c r="AW424" s="109">
        <f>SUM(AR424:AV424)</f>
        <v>13.431220000000005</v>
      </c>
      <c r="AX424" s="113">
        <f>AW424/I424*100</f>
        <v>6.9700155682407923</v>
      </c>
      <c r="AY424" s="100">
        <v>0.97</v>
      </c>
      <c r="AZ424" s="100">
        <v>36.19</v>
      </c>
      <c r="BA424" s="100">
        <v>-31.009999999999998</v>
      </c>
      <c r="BB424" s="100">
        <v>11.52</v>
      </c>
      <c r="BC424" s="100">
        <v>2.0699999999999998</v>
      </c>
      <c r="BE424" s="12">
        <v>2011</v>
      </c>
      <c r="BF424" s="12">
        <f>IF(BE424&gt;2020,0,IF(BE424&gt;2008,1,IF(BE424&gt;2001,2,IF(BE424&gt;1990,3,IF(BE424&gt;1980,4,IF(BE424&gt;1973,5,IF(BE424&gt;1970,6,IF(BE424&gt;1960,7,IF(BE424&gt;1958,8,IF(BE424&gt;1953,9,10))))))))))</f>
        <v>1</v>
      </c>
      <c r="BG424" s="100">
        <v>11.129999999999999</v>
      </c>
      <c r="BH424" s="55" t="s">
        <v>121</v>
      </c>
      <c r="BI424" s="55" t="s">
        <v>122</v>
      </c>
    </row>
    <row r="425" spans="1:61" ht="12.75" customHeight="1" x14ac:dyDescent="0.2">
      <c r="A425" s="55" t="s">
        <v>1556</v>
      </c>
      <c r="B425" s="55" t="s">
        <v>1557</v>
      </c>
      <c r="C425" s="156" t="s">
        <v>139</v>
      </c>
      <c r="D425" s="98" t="s">
        <v>140</v>
      </c>
      <c r="E425" s="157">
        <v>7</v>
      </c>
      <c r="F425" s="2">
        <v>587</v>
      </c>
      <c r="G425" s="2" t="s">
        <v>146</v>
      </c>
      <c r="H425" s="2" t="s">
        <v>146</v>
      </c>
      <c r="I425" s="100">
        <v>22.12</v>
      </c>
      <c r="J425" s="101">
        <f>(M425/I425)*100</f>
        <v>3.9783001808318263</v>
      </c>
      <c r="K425" s="104">
        <v>0.22</v>
      </c>
      <c r="L425" s="71">
        <v>4</v>
      </c>
      <c r="M425" s="28">
        <f>K425*L425</f>
        <v>0.88</v>
      </c>
      <c r="N425" s="103" t="s">
        <v>158</v>
      </c>
      <c r="O425" s="104">
        <v>0.21</v>
      </c>
      <c r="P425" s="115">
        <v>45722</v>
      </c>
      <c r="Q425" s="115">
        <v>45736</v>
      </c>
      <c r="R425" s="28">
        <f>(K425-O425)/O425*100</f>
        <v>4.7619047619047663</v>
      </c>
      <c r="S425" s="105">
        <f>IF(INDEX(Historical!$D$7:$D1450,MATCH(B425,Historical!$B$7:$B$1062,0))=0,"n/a",(INDEX(Historical!$C$7:$C$1062,MATCH(B425,Historical!$B$7:$B$1062,0))/INDEX(Historical!$D$7:$D$1062,MATCH(B425,Historical!$B$7:$B$1062,0))-1)*100)</f>
        <v>4.7619047619047672</v>
      </c>
      <c r="T425" s="105">
        <f>IF(INDEX(Historical!$F$7:$F$1062,MATCH(B425,Historical!$B$7:$B$1062,0))=0,"n/a",((INDEX(Historical!$C$7:$C$1062,MATCH(B425,Historical!$B$7:$B$1062,0))/INDEX(Historical!$F$7:$F$1062,MATCH(B425,Historical!$B$7:$B$1062,0)))^(1/3)-1)*100)</f>
        <v>16.087835882314817</v>
      </c>
      <c r="U425" s="105">
        <f>IF(INDEX(Historical!$H$7:$H$1062,MATCH(B425,Historical!$B$7:$B$1062,0))=0,"n/a",((INDEX(Historical!$C$7:$C$1062,MATCH(B425,Historical!$B$7:$B$1062,0))/INDEX(Historical!$H$7:$H$1062,MATCH(B425,Historical!$B$7:$B$1062,0)))^(1/5)-1)*100)</f>
        <v>34.490167754521849</v>
      </c>
      <c r="V425" s="105">
        <f>IF(INDEX(Historical!$M$7:$M$1062,MATCH(B425,Historical!$B$7:$B$1062,0))=0,"n/a",((INDEX(Historical!$C$7:$C$1062,MATCH(B425,Historical!$B$7:$B$1062,0))/INDEX(Historical!$M$7:$M$1062,MATCH(B425,Historical!$B$7:$B$1062,0)))^(1/10)-1)*100)</f>
        <v>-1.9816424879961825</v>
      </c>
      <c r="W425" s="106" t="str">
        <f>IF(OR(U425&lt;=0,U425="n/a",V425&lt;=0,V425="n/a"),"n/a",U425/V425)</f>
        <v>n/a</v>
      </c>
      <c r="X425" s="107" t="str">
        <f>IF(OR(AJ425&lt;=0,AJ425="n/a",U425&lt;=0,U425="n/a"),"n/a",U425/AJ425)</f>
        <v>n/a</v>
      </c>
      <c r="Y425" s="55"/>
      <c r="Z425" s="101">
        <f>IF(OR(AC425&lt;0.01,AC425="n/a"),"n/a",M425/AC425*100)</f>
        <v>676.92307692307691</v>
      </c>
      <c r="AA425" s="109">
        <f>IF(OR(AC425&lt;0.01,AC425="n/a"),"n/a",I425/AC425)</f>
        <v>170.15384615384616</v>
      </c>
      <c r="AB425" s="71">
        <v>12</v>
      </c>
      <c r="AC425" s="100">
        <v>0.13</v>
      </c>
      <c r="AD425" s="100" t="s">
        <v>142</v>
      </c>
      <c r="AE425" s="100">
        <v>0.56999999999999995</v>
      </c>
      <c r="AF425" s="100">
        <v>0.6</v>
      </c>
      <c r="AG425" s="100">
        <v>0.38</v>
      </c>
      <c r="AH425" s="100">
        <v>-69.67</v>
      </c>
      <c r="AI425" s="100">
        <v>163.57</v>
      </c>
      <c r="AJ425" s="100">
        <v>-0.6</v>
      </c>
      <c r="AK425" s="100">
        <v>-3.4000000000000004</v>
      </c>
      <c r="AL425" s="100">
        <v>7030</v>
      </c>
      <c r="AM425" s="100">
        <v>0.31</v>
      </c>
      <c r="AN425" s="100">
        <v>0.49</v>
      </c>
      <c r="AO425" s="110">
        <f>IF(U425="n/a","n/a",IF(AA425&lt;0,"n/a",IF(AA425="n/a","n/a",J425+U425-AA425)))</f>
        <v>-131.68537821849247</v>
      </c>
      <c r="AP425" s="111">
        <f>IF(U425="n/a","n/a",J425+U425)</f>
        <v>38.468467935353672</v>
      </c>
      <c r="AQ425" s="112">
        <f>IF(OR(AC425&lt;0.01,AC425="n/a",AF425="n/a"),"n/a",(I425/SQRT(22.5*AC425*(I425/AF425))-1)*100)</f>
        <v>113.01257938055906</v>
      </c>
      <c r="AR425" s="101">
        <f>INDEX(Historical!$C$7:$C$1063,MATCH(B425,Historical!$B$7:$B$1063,0))*IF(AH425="n/a",1.03,IF(AH425&lt;0,1.01,IF(AH425&gt;10,1.1,(1+AH425/100))))</f>
        <v>0.88880000000000003</v>
      </c>
      <c r="AS425" s="109">
        <f>IF($AI425="n/a",1.03*AR425,IF($AI425&lt;0,1.01*AR425,IF($AI425&gt;10,1.1*AR425,(1+$AI425/100)*AR425)))</f>
        <v>0.9776800000000001</v>
      </c>
      <c r="AT425" s="109">
        <f>IF($AK425="n/a",1.03*AS425,IF($AK425&lt;0,1.01*AS425,IF($AK425&gt;10,1.1*AS425,(1+$AK425/100)*AS425)))</f>
        <v>0.98745680000000013</v>
      </c>
      <c r="AU425" s="109">
        <f>IF($AK425="n/a",1.03*AT425,IF($AK425&lt;0,1.01*AT425,IF($AK425&gt;10,1.1*AT425,(1+$AK425/100)*AT425)))</f>
        <v>0.99733136800000011</v>
      </c>
      <c r="AV425" s="109">
        <f>IF($AK425="n/a",1.03*AU425,IF($AK425&lt;0,1.01*AU425,IF($AK425&gt;10,1.1*AU425,(1+$AK425/100)*AU425)))</f>
        <v>1.0073046816800002</v>
      </c>
      <c r="AW425" s="109">
        <f>SUM(AR425:AV425)</f>
        <v>4.8585728496800007</v>
      </c>
      <c r="AX425" s="113">
        <f>AW425/I425*100</f>
        <v>21.964615052802898</v>
      </c>
      <c r="AY425" s="100">
        <v>0.82</v>
      </c>
      <c r="AZ425" s="100">
        <v>11.75</v>
      </c>
      <c r="BA425" s="100">
        <v>-40.21</v>
      </c>
      <c r="BB425" s="100">
        <v>-0.24</v>
      </c>
      <c r="BC425" s="100">
        <v>-11.72</v>
      </c>
      <c r="BE425" s="12">
        <v>2019</v>
      </c>
      <c r="BF425" s="12">
        <f>IF(BE425&gt;2020,0,IF(BE425&gt;2008,1,IF(BE425&gt;2001,2,IF(BE425&gt;1990,3,IF(BE425&gt;1980,4,IF(BE425&gt;1973,5,IF(BE425&gt;1970,6,IF(BE425&gt;1960,7,IF(BE425&gt;1958,8,IF(BE425&gt;1953,9,10))))))))))</f>
        <v>1</v>
      </c>
      <c r="BG425" s="100">
        <v>0.19</v>
      </c>
      <c r="BH425" s="55" t="s">
        <v>121</v>
      </c>
      <c r="BI425" s="55" t="s">
        <v>122</v>
      </c>
    </row>
    <row r="426" spans="1:61" ht="12.75" customHeight="1" x14ac:dyDescent="0.2">
      <c r="A426" s="123" t="s">
        <v>1059</v>
      </c>
      <c r="B426" s="55" t="s">
        <v>1060</v>
      </c>
      <c r="C426" s="156" t="s">
        <v>263</v>
      </c>
      <c r="D426" s="98" t="s">
        <v>264</v>
      </c>
      <c r="E426" s="157">
        <v>13</v>
      </c>
      <c r="F426" s="2">
        <v>414</v>
      </c>
      <c r="G426" s="2" t="s">
        <v>146</v>
      </c>
      <c r="H426" s="2" t="s">
        <v>146</v>
      </c>
      <c r="I426" s="100">
        <v>58.45</v>
      </c>
      <c r="J426" s="101">
        <f>(M426/I426)*100</f>
        <v>7.3669803250641568</v>
      </c>
      <c r="K426" s="104">
        <v>1.0765</v>
      </c>
      <c r="L426" s="71">
        <v>4</v>
      </c>
      <c r="M426" s="28">
        <f>K426*L426</f>
        <v>4.306</v>
      </c>
      <c r="N426" s="103" t="s">
        <v>151</v>
      </c>
      <c r="O426" s="104">
        <v>0.95650000000000002</v>
      </c>
      <c r="P426" s="158">
        <v>45968</v>
      </c>
      <c r="Q426" s="158">
        <v>45975</v>
      </c>
      <c r="R426" s="28">
        <f>(K426-O426)/O426*100</f>
        <v>12.545739675901723</v>
      </c>
      <c r="S426" s="105">
        <f>IF(INDEX(Historical!$D$7:$D1451,MATCH(B426,Historical!$B$7:$B$1062,0))=0,"n/a",(INDEX(Historical!$C$7:$C$1062,MATCH(B426,Historical!$B$7:$B$1062,0))/INDEX(Historical!$D$7:$D$1062,MATCH(B426,Historical!$B$7:$B$1062,0))-1)*100)</f>
        <v>12.533865678026523</v>
      </c>
      <c r="T426" s="105">
        <f>IF(INDEX(Historical!$F$7:$F$1062,MATCH(B426,Historical!$B$7:$B$1062,0))=0,"n/a",((INDEX(Historical!$C$7:$C$1062,MATCH(B426,Historical!$B$7:$B$1062,0))/INDEX(Historical!$F$7:$F$1062,MATCH(B426,Historical!$B$7:$B$1062,0)))^(1/3)-1)*100)</f>
        <v>10.939553266194668</v>
      </c>
      <c r="U426" s="105">
        <f>IF(INDEX(Historical!$H$7:$H$1062,MATCH(B426,Historical!$B$7:$B$1062,0))=0,"n/a",((INDEX(Historical!$C$7:$C$1062,MATCH(B426,Historical!$B$7:$B$1062,0))/INDEX(Historical!$H$7:$H$1062,MATCH(B426,Historical!$B$7:$B$1062,0)))^(1/5)-1)*100)</f>
        <v>7.4892115838966822</v>
      </c>
      <c r="V426" s="105">
        <f>IF(INDEX(Historical!$M$7:$M$1062,MATCH(B426,Historical!$B$7:$B$1062,0))=0,"n/a",((INDEX(Historical!$C$7:$C$1062,MATCH(B426,Historical!$B$7:$B$1062,0))/INDEX(Historical!$M$7:$M$1062,MATCH(B426,Historical!$B$7:$B$1062,0)))^(1/10)-1)*100)</f>
        <v>8.7694659121376528</v>
      </c>
      <c r="W426" s="106">
        <f>IF(OR(U426&lt;=0,U426="n/a",V426&lt;=0,V426="n/a"),"n/a",U426/V426)</f>
        <v>0.85401000003101735</v>
      </c>
      <c r="X426" s="107" t="str">
        <f>IF(OR(AJ426&lt;=0,AJ426="n/a",U426&lt;=0,U426="n/a"),"n/a",U426/AJ426)</f>
        <v>n/a</v>
      </c>
      <c r="Y426" s="123"/>
      <c r="Z426" s="101">
        <f>IF(OR(AC426&lt;0.01,AC426="n/a"),"n/a",M426/AC426*100)</f>
        <v>93.405639913232093</v>
      </c>
      <c r="AA426" s="109">
        <f>IF(OR(AC426&lt;0.01,AC426="n/a"),"n/a",I426/AC426)</f>
        <v>12.678958785249458</v>
      </c>
      <c r="AB426" s="71">
        <v>12</v>
      </c>
      <c r="AC426" s="100">
        <v>4.6100000000000003</v>
      </c>
      <c r="AD426" s="100">
        <v>5.16</v>
      </c>
      <c r="AE426" s="100">
        <v>5.05</v>
      </c>
      <c r="AF426" s="100">
        <v>4.22</v>
      </c>
      <c r="AG426" s="100">
        <v>33.650000000000006</v>
      </c>
      <c r="AH426" s="100">
        <v>-11.04</v>
      </c>
      <c r="AI426" s="100">
        <v>12.479999999999999</v>
      </c>
      <c r="AJ426" s="100" t="s">
        <v>142</v>
      </c>
      <c r="AK426" s="100">
        <v>2.35</v>
      </c>
      <c r="AL426" s="100">
        <v>59310</v>
      </c>
      <c r="AM426" s="100">
        <v>64.16</v>
      </c>
      <c r="AN426" s="100">
        <v>1.86</v>
      </c>
      <c r="AO426" s="110">
        <f>IF(U426="n/a","n/a",IF(AA426&lt;0,"n/a",IF(AA426="n/a","n/a",J426+U426-AA426)))</f>
        <v>2.17723312371138</v>
      </c>
      <c r="AP426" s="111">
        <f>IF(U426="n/a","n/a",J426+U426)</f>
        <v>14.856191908960838</v>
      </c>
      <c r="AQ426" s="112">
        <f>IF(OR(AC426&lt;0.01,AC426="n/a",AF426="n/a"),"n/a",(I426/SQRT(22.5*AC426*(I426/AF426))-1)*100)</f>
        <v>54.207949173622481</v>
      </c>
      <c r="AR426" s="101">
        <f>INDEX(Historical!$C$7:$C$1063,MATCH(B426,Historical!$B$7:$B$1063,0))*IF(AH426="n/a",1.03,IF(AH426&lt;0,1.01,IF(AH426&gt;10,1.1,(1+AH426/100))))</f>
        <v>3.9854600000000002</v>
      </c>
      <c r="AS426" s="109">
        <f>IF($AI426="n/a",1.03*AR426,IF($AI426&lt;0,1.01*AR426,IF($AI426&gt;10,1.1*AR426,(1+$AI426/100)*AR426)))</f>
        <v>4.3840060000000003</v>
      </c>
      <c r="AT426" s="109">
        <f>IF($AK426="n/a",1.03*AS426,IF($AK426&lt;0,1.01*AS426,IF($AK426&gt;10,1.1*AS426,(1+$AK426/100)*AS426)))</f>
        <v>4.4870301410000009</v>
      </c>
      <c r="AU426" s="109">
        <f>IF($AK426="n/a",1.03*AT426,IF($AK426&lt;0,1.01*AT426,IF($AK426&gt;10,1.1*AT426,(1+$AK426/100)*AT426)))</f>
        <v>4.5924753493135011</v>
      </c>
      <c r="AV426" s="109">
        <f>IF($AK426="n/a",1.03*AU426,IF($AK426&lt;0,1.01*AU426,IF($AK426&gt;10,1.1*AU426,(1+$AK426/100)*AU426)))</f>
        <v>4.700398520022369</v>
      </c>
      <c r="AW426" s="109">
        <f>SUM(AR426:AV426)</f>
        <v>22.149370010335872</v>
      </c>
      <c r="AX426" s="113">
        <f>AW426/I426*100</f>
        <v>37.894559470206794</v>
      </c>
      <c r="AY426" s="100">
        <v>0.45</v>
      </c>
      <c r="AZ426" s="100">
        <v>22.28</v>
      </c>
      <c r="BA426" s="100">
        <v>-2.58</v>
      </c>
      <c r="BB426" s="100">
        <v>3.16</v>
      </c>
      <c r="BC426" s="100">
        <v>5.54</v>
      </c>
      <c r="BE426" s="12">
        <v>2013</v>
      </c>
      <c r="BF426" s="12">
        <f>IF(BE426&gt;2020,0,IF(BE426&gt;2008,1,IF(BE426&gt;2001,2,IF(BE426&gt;1990,3,IF(BE426&gt;1980,4,IF(BE426&gt;1973,5,IF(BE426&gt;1970,6,IF(BE426&gt;1960,7,IF(BE426&gt;1958,8,IF(BE426&gt;1953,9,10))))))))))</f>
        <v>1</v>
      </c>
      <c r="BG426" s="100">
        <v>11.459999999999999</v>
      </c>
      <c r="BH426" s="55" t="s">
        <v>121</v>
      </c>
      <c r="BI426" s="55" t="s">
        <v>290</v>
      </c>
    </row>
    <row r="427" spans="1:61" x14ac:dyDescent="0.2">
      <c r="A427" s="116" t="s">
        <v>1558</v>
      </c>
      <c r="B427" s="55" t="s">
        <v>1559</v>
      </c>
      <c r="C427" s="156" t="s">
        <v>198</v>
      </c>
      <c r="D427" s="98" t="s">
        <v>565</v>
      </c>
      <c r="E427" s="157">
        <v>9</v>
      </c>
      <c r="F427" s="2">
        <v>546</v>
      </c>
      <c r="G427" s="2" t="s">
        <v>146</v>
      </c>
      <c r="H427" s="2" t="s">
        <v>146</v>
      </c>
      <c r="I427" s="100">
        <v>1426.03</v>
      </c>
      <c r="J427" s="101">
        <f>(M427/I427)*100</f>
        <v>0.56099801546952022</v>
      </c>
      <c r="K427" s="104">
        <v>2</v>
      </c>
      <c r="L427" s="71">
        <v>4</v>
      </c>
      <c r="M427" s="28">
        <f>K427*L427</f>
        <v>8</v>
      </c>
      <c r="N427" s="103" t="s">
        <v>209</v>
      </c>
      <c r="O427" s="104">
        <v>1.56</v>
      </c>
      <c r="P427" s="158">
        <v>46112</v>
      </c>
      <c r="Q427" s="158">
        <v>46127</v>
      </c>
      <c r="R427" s="28">
        <f>(K427-O427)/O427*100</f>
        <v>28.205128205128201</v>
      </c>
      <c r="S427" s="105">
        <f>IF(INDEX(Historical!$D$7:$D1452,MATCH(B427,Historical!$B$7:$B$1062,0))=0,"n/a",(INDEX(Historical!$C$7:$C$1062,MATCH(B427,Historical!$B$7:$B$1062,0))/INDEX(Historical!$D$7:$D$1062,MATCH(B427,Historical!$B$7:$B$1062,0))-1)*100)</f>
        <v>24.842105263157887</v>
      </c>
      <c r="T427" s="105">
        <f>IF(INDEX(Historical!$F$7:$F$1062,MATCH(B427,Historical!$B$7:$B$1062,0))=0,"n/a",((INDEX(Historical!$C$7:$C$1062,MATCH(B427,Historical!$B$7:$B$1062,0))/INDEX(Historical!$F$7:$F$1062,MATCH(B427,Historical!$B$7:$B$1062,0)))^(1/3)-1)*100)</f>
        <v>27.66443997326844</v>
      </c>
      <c r="U427" s="105">
        <f>IF(INDEX(Historical!$H$7:$H$1062,MATCH(B427,Historical!$B$7:$B$1062,0))=0,"n/a",((INDEX(Historical!$C$7:$C$1062,MATCH(B427,Historical!$B$7:$B$1062,0))/INDEX(Historical!$H$7:$H$1062,MATCH(B427,Historical!$B$7:$B$1062,0)))^(1/5)-1)*100)</f>
        <v>25.562576440010499</v>
      </c>
      <c r="V427" s="105">
        <f>IF(INDEX(Historical!$M$7:$M$1062,MATCH(B427,Historical!$B$7:$B$1062,0))=0,"n/a",((INDEX(Historical!$C$7:$C$1062,MATCH(B427,Historical!$B$7:$B$1062,0))/INDEX(Historical!$M$7:$M$1062,MATCH(B427,Historical!$B$7:$B$1062,0)))^(1/10)-1)*100)</f>
        <v>22.970048124303787</v>
      </c>
      <c r="W427" s="106">
        <f>IF(OR(U427&lt;=0,U427="n/a",V427&lt;=0,V427="n/a"),"n/a",U427/V427)</f>
        <v>1.1128656022694028</v>
      </c>
      <c r="X427" s="107">
        <f>IF(OR(AJ427&lt;=0,AJ427="n/a",U427&lt;=0,U427="n/a"),"n/a",U427/AJ427)</f>
        <v>0.85866901041352017</v>
      </c>
      <c r="Y427" s="165"/>
      <c r="Z427" s="101">
        <f>IF(OR(AC427&lt;0.01,AC427="n/a"),"n/a",M427/AC427*100)</f>
        <v>49.019607843137251</v>
      </c>
      <c r="AA427" s="109">
        <f>IF(OR(AC427&lt;0.01,AC427="n/a"),"n/a",I427/AC427)</f>
        <v>87.379289215686271</v>
      </c>
      <c r="AB427" s="71">
        <v>12</v>
      </c>
      <c r="AC427" s="100">
        <v>16.32</v>
      </c>
      <c r="AD427" s="100">
        <v>1.35</v>
      </c>
      <c r="AE427" s="100">
        <v>21.4</v>
      </c>
      <c r="AF427" s="100">
        <v>17.989999999999998</v>
      </c>
      <c r="AG427" s="100">
        <v>21.9</v>
      </c>
      <c r="AH427" s="100">
        <v>51.67</v>
      </c>
      <c r="AI427" s="100">
        <v>27.71</v>
      </c>
      <c r="AJ427" s="100">
        <v>29.770000000000003</v>
      </c>
      <c r="AK427" s="100">
        <v>30.740000000000002</v>
      </c>
      <c r="AL427" s="100">
        <v>70060</v>
      </c>
      <c r="AM427" s="100">
        <v>3.55</v>
      </c>
      <c r="AN427" s="100">
        <v>0.01</v>
      </c>
      <c r="AO427" s="110">
        <f>IF(U427="n/a","n/a",IF(AA427&lt;0,"n/a",IF(AA427="n/a","n/a",J427+U427-AA427)))</f>
        <v>-61.255714760206253</v>
      </c>
      <c r="AP427" s="111">
        <f>IF(U427="n/a","n/a",J427+U427)</f>
        <v>26.123574455480018</v>
      </c>
      <c r="AQ427" s="112">
        <f>IF(OR(AC427&lt;0.01,AC427="n/a",AF427="n/a"),"n/a",(I427/SQRT(22.5*AC427*(I427/AF427))-1)*100)</f>
        <v>735.85044196254148</v>
      </c>
      <c r="AR427" s="101">
        <f>INDEX(Historical!$C$7:$C$1063,MATCH(B427,Historical!$B$7:$B$1063,0))*IF(AH427="n/a",1.03,IF(AH427&lt;0,1.01,IF(AH427&gt;10,1.1,(1+AH427/100))))</f>
        <v>6.5230000000000006</v>
      </c>
      <c r="AS427" s="109">
        <f>IF($AI427="n/a",1.03*AR427,IF($AI427&lt;0,1.01*AR427,IF($AI427&gt;10,1.1*AR427,(1+$AI427/100)*AR427)))</f>
        <v>7.1753000000000009</v>
      </c>
      <c r="AT427" s="109">
        <f>IF($AK427="n/a",1.03*AS427,IF($AK427&lt;0,1.01*AS427,IF($AK427&gt;10,1.1*AS427,(1+$AK427/100)*AS427)))</f>
        <v>7.8928300000000018</v>
      </c>
      <c r="AU427" s="109">
        <f>IF($AK427="n/a",1.03*AT427,IF($AK427&lt;0,1.01*AT427,IF($AK427&gt;10,1.1*AT427,(1+$AK427/100)*AT427)))</f>
        <v>8.6821130000000029</v>
      </c>
      <c r="AV427" s="109">
        <f>IF($AK427="n/a",1.03*AU427,IF($AK427&lt;0,1.01*AU427,IF($AK427&gt;10,1.1*AU427,(1+$AK427/100)*AU427)))</f>
        <v>9.5503243000000033</v>
      </c>
      <c r="AW427" s="109">
        <f>SUM(AR427:AV427)</f>
        <v>39.823567300000008</v>
      </c>
      <c r="AX427" s="113">
        <f>AW427/I427*100</f>
        <v>2.7926177780271106</v>
      </c>
      <c r="AY427" s="100">
        <v>1.7</v>
      </c>
      <c r="AZ427" s="100">
        <v>101.99000000000001</v>
      </c>
      <c r="BA427" s="100">
        <v>-16.809999999999999</v>
      </c>
      <c r="BB427" s="100">
        <v>-1.3599999999999999</v>
      </c>
      <c r="BC427" s="100">
        <v>17.77</v>
      </c>
      <c r="BE427" s="12">
        <v>2018</v>
      </c>
      <c r="BF427" s="12">
        <f>IF(BE427&gt;2020,0,IF(BE427&gt;2008,1,IF(BE427&gt;2001,2,IF(BE427&gt;1990,3,IF(BE427&gt;1980,4,IF(BE427&gt;1973,5,IF(BE427&gt;1970,6,IF(BE427&gt;1960,7,IF(BE427&gt;1958,8,IF(BE427&gt;1953,9,10))))))))))</f>
        <v>1</v>
      </c>
      <c r="BG427" s="100">
        <v>18.45</v>
      </c>
      <c r="BH427" s="55" t="s">
        <v>121</v>
      </c>
      <c r="BI427" s="55" t="s">
        <v>122</v>
      </c>
    </row>
    <row r="428" spans="1:61" ht="12.75" customHeight="1" x14ac:dyDescent="0.2">
      <c r="A428" s="123" t="s">
        <v>1061</v>
      </c>
      <c r="B428" s="55" t="s">
        <v>1062</v>
      </c>
      <c r="C428" s="156" t="s">
        <v>180</v>
      </c>
      <c r="D428" s="98" t="s">
        <v>358</v>
      </c>
      <c r="E428" s="157">
        <v>15</v>
      </c>
      <c r="F428" s="2">
        <v>327</v>
      </c>
      <c r="G428" s="2" t="s">
        <v>118</v>
      </c>
      <c r="H428" s="2" t="s">
        <v>118</v>
      </c>
      <c r="I428" s="100">
        <v>130.19999999999999</v>
      </c>
      <c r="J428" s="101">
        <f>(M428/I428)*100</f>
        <v>2.6113671274961598</v>
      </c>
      <c r="K428" s="104">
        <v>0.85</v>
      </c>
      <c r="L428" s="71">
        <v>4</v>
      </c>
      <c r="M428" s="28">
        <f>K428*L428</f>
        <v>3.4</v>
      </c>
      <c r="N428" s="103" t="s">
        <v>1063</v>
      </c>
      <c r="O428" s="104">
        <v>0.81</v>
      </c>
      <c r="P428" s="158">
        <v>46006</v>
      </c>
      <c r="Q428" s="158">
        <v>46030</v>
      </c>
      <c r="R428" s="28">
        <f>(K428-O428)/O428*100</f>
        <v>4.9382716049382616</v>
      </c>
      <c r="S428" s="105">
        <f>IF(INDEX(Historical!$D$7:$D1453,MATCH(B428,Historical!$B$7:$B$1062,0))=0,"n/a",(INDEX(Historical!$C$7:$C$1062,MATCH(B428,Historical!$B$7:$B$1062,0))/INDEX(Historical!$D$7:$D$1062,MATCH(B428,Historical!$B$7:$B$1062,0))-1)*100)</f>
        <v>5.1948051948051965</v>
      </c>
      <c r="T428" s="105">
        <f>IF(INDEX(Historical!$F$7:$F$1062,MATCH(B428,Historical!$B$7:$B$1062,0))=0,"n/a",((INDEX(Historical!$C$7:$C$1062,MATCH(B428,Historical!$B$7:$B$1062,0))/INDEX(Historical!$F$7:$F$1062,MATCH(B428,Historical!$B$7:$B$1062,0)))^(1/3)-1)*100)</f>
        <v>5.4901660750877879</v>
      </c>
      <c r="U428" s="105">
        <f>IF(INDEX(Historical!$H$7:$H$1062,MATCH(B428,Historical!$B$7:$B$1062,0))=0,"n/a",((INDEX(Historical!$C$7:$C$1062,MATCH(B428,Historical!$B$7:$B$1062,0))/INDEX(Historical!$H$7:$H$1062,MATCH(B428,Historical!$B$7:$B$1062,0)))^(1/5)-1)*100)</f>
        <v>5.8354197970304833</v>
      </c>
      <c r="V428" s="105">
        <f>IF(INDEX(Historical!$M$7:$M$1062,MATCH(B428,Historical!$B$7:$B$1062,0))=0,"n/a",((INDEX(Historical!$C$7:$C$1062,MATCH(B428,Historical!$B$7:$B$1062,0))/INDEX(Historical!$M$7:$M$1062,MATCH(B428,Historical!$B$7:$B$1062,0)))^(1/10)-1)*100)</f>
        <v>6.0540481614018704</v>
      </c>
      <c r="W428" s="106">
        <f>IF(OR(U428&lt;=0,U428="n/a",V428&lt;=0,V428="n/a"),"n/a",U428/V428)</f>
        <v>0.96388724394938385</v>
      </c>
      <c r="X428" s="107">
        <f>IF(OR(AJ428&lt;=0,AJ428="n/a",U428&lt;=0,U428="n/a"),"n/a",U428/AJ428)</f>
        <v>0.27486668850826579</v>
      </c>
      <c r="Y428" s="159"/>
      <c r="Z428" s="101">
        <f>IF(OR(AC428&lt;0.01,AC428="n/a"),"n/a",M428/AC428*100)</f>
        <v>95.774647887323951</v>
      </c>
      <c r="AA428" s="109">
        <f>IF(OR(AC428&lt;0.01,AC428="n/a"),"n/a",I428/AC428)</f>
        <v>36.676056338028168</v>
      </c>
      <c r="AB428" s="71">
        <v>12</v>
      </c>
      <c r="AC428" s="100">
        <v>3.55</v>
      </c>
      <c r="AD428" s="100">
        <v>2.4</v>
      </c>
      <c r="AE428" s="100">
        <v>4.91</v>
      </c>
      <c r="AF428" s="100">
        <v>7.01</v>
      </c>
      <c r="AG428" s="100">
        <v>18.970000000000002</v>
      </c>
      <c r="AH428" s="100">
        <v>-68.989999999999995</v>
      </c>
      <c r="AI428" s="100">
        <v>245.16</v>
      </c>
      <c r="AJ428" s="100">
        <v>21.23</v>
      </c>
      <c r="AK428" s="100">
        <v>5.65</v>
      </c>
      <c r="AL428" s="100">
        <v>321570</v>
      </c>
      <c r="AM428" s="100">
        <v>0.18</v>
      </c>
      <c r="AN428" s="100">
        <v>1.07</v>
      </c>
      <c r="AO428" s="110">
        <f>IF(U428="n/a","n/a",IF(AA428&lt;0,"n/a",IF(AA428="n/a","n/a",J428+U428-AA428)))</f>
        <v>-28.229269413501527</v>
      </c>
      <c r="AP428" s="111">
        <f>IF(U428="n/a","n/a",J428+U428)</f>
        <v>8.4467869245266431</v>
      </c>
      <c r="AQ428" s="112">
        <f>IF(OR(AC428&lt;0.01,AC428="n/a",AF428="n/a"),"n/a",(I428/SQRT(22.5*AC428*(I428/AF428))-1)*100)</f>
        <v>238.03297336178932</v>
      </c>
      <c r="AR428" s="101">
        <f>INDEX(Historical!$C$7:$C$1063,MATCH(B428,Historical!$B$7:$B$1063,0))*IF(AH428="n/a",1.03,IF(AH428&lt;0,1.01,IF(AH428&gt;10,1.1,(1+AH428/100))))</f>
        <v>3.2724000000000002</v>
      </c>
      <c r="AS428" s="109">
        <f>IF($AI428="n/a",1.03*AR428,IF($AI428&lt;0,1.01*AR428,IF($AI428&gt;10,1.1*AR428,(1+$AI428/100)*AR428)))</f>
        <v>3.5996400000000004</v>
      </c>
      <c r="AT428" s="109">
        <f>IF($AK428="n/a",1.03*AS428,IF($AK428&lt;0,1.01*AS428,IF($AK428&gt;10,1.1*AS428,(1+$AK428/100)*AS428)))</f>
        <v>3.8030196600000004</v>
      </c>
      <c r="AU428" s="109">
        <f>IF($AK428="n/a",1.03*AT428,IF($AK428&lt;0,1.01*AT428,IF($AK428&gt;10,1.1*AT428,(1+$AK428/100)*AT428)))</f>
        <v>4.0178902707900006</v>
      </c>
      <c r="AV428" s="109">
        <f>IF($AK428="n/a",1.03*AU428,IF($AK428&lt;0,1.01*AU428,IF($AK428&gt;10,1.1*AU428,(1+$AK428/100)*AU428)))</f>
        <v>4.244901071089636</v>
      </c>
      <c r="AW428" s="109">
        <f>SUM(AR428:AV428)</f>
        <v>18.937851001879636</v>
      </c>
      <c r="AX428" s="113">
        <f>AW428/I428*100</f>
        <v>14.545200462273147</v>
      </c>
      <c r="AY428" s="100">
        <v>0.21</v>
      </c>
      <c r="AZ428" s="100">
        <v>67.930000000000007</v>
      </c>
      <c r="BA428" s="100">
        <v>-3.5900000000000003</v>
      </c>
      <c r="BB428" s="100">
        <v>5.9799999999999995</v>
      </c>
      <c r="BC428" s="100">
        <v>16.68</v>
      </c>
      <c r="BE428" s="12">
        <v>2012</v>
      </c>
      <c r="BF428" s="12">
        <f>IF(BE428&gt;2020,0,IF(BE428&gt;2008,1,IF(BE428&gt;2001,2,IF(BE428&gt;1990,3,IF(BE428&gt;1980,4,IF(BE428&gt;1973,5,IF(BE428&gt;1970,6,IF(BE428&gt;1960,7,IF(BE428&gt;1958,8,IF(BE428&gt;1953,9,10))))))))))</f>
        <v>1</v>
      </c>
      <c r="BG428" s="100">
        <v>7.33</v>
      </c>
      <c r="BH428" s="55" t="s">
        <v>121</v>
      </c>
      <c r="BI428" s="55" t="s">
        <v>122</v>
      </c>
    </row>
    <row r="429" spans="1:61" ht="12.75" customHeight="1" x14ac:dyDescent="0.2">
      <c r="A429" s="55" t="s">
        <v>1055</v>
      </c>
      <c r="B429" s="55" t="s">
        <v>5542</v>
      </c>
      <c r="C429" s="156" t="s">
        <v>134</v>
      </c>
      <c r="D429" s="98" t="s">
        <v>135</v>
      </c>
      <c r="E429" s="157">
        <v>17</v>
      </c>
      <c r="F429" s="2">
        <v>256</v>
      </c>
      <c r="G429" s="2" t="s">
        <v>118</v>
      </c>
      <c r="H429" s="2" t="s">
        <v>118</v>
      </c>
      <c r="I429" s="100">
        <v>189.69</v>
      </c>
      <c r="J429" s="101">
        <f>(M429/I429)*100</f>
        <v>2.0876166376719909</v>
      </c>
      <c r="K429" s="104">
        <v>0.99</v>
      </c>
      <c r="L429" s="71">
        <v>4</v>
      </c>
      <c r="M429" s="28">
        <f>K429*L429</f>
        <v>3.96</v>
      </c>
      <c r="N429" s="103" t="s">
        <v>151</v>
      </c>
      <c r="O429" s="104">
        <v>0.9</v>
      </c>
      <c r="P429" s="158">
        <v>46226</v>
      </c>
      <c r="Q429" s="158">
        <v>46248</v>
      </c>
      <c r="R429" s="28">
        <f>(K429-O429)/O429*100</f>
        <v>9.9999999999999964</v>
      </c>
      <c r="S429" s="105">
        <f>IF(INDEX(Historical!$D$7:$D1447,MATCH(B429,Historical!$B$7:$B$1062,0))=0,"n/a",(INDEX(Historical!$C$7:$C$1062,MATCH(B429,Historical!$B$7:$B$1062,0))/INDEX(Historical!$D$7:$D$1062,MATCH(B429,Historical!$B$7:$B$1062,0))-1)*100)</f>
        <v>12.459016393442646</v>
      </c>
      <c r="T429" s="105">
        <f>IF(INDEX(Historical!$F$7:$F$1062,MATCH(B429,Historical!$B$7:$B$1062,0))=0,"n/a",((INDEX(Historical!$C$7:$C$1062,MATCH(B429,Historical!$B$7:$B$1062,0))/INDEX(Historical!$F$7:$F$1062,MATCH(B429,Historical!$B$7:$B$1062,0)))^(1/3)-1)*100)</f>
        <v>15.08989680208861</v>
      </c>
      <c r="U429" s="105">
        <f>IF(INDEX(Historical!$H$7:$H$1062,MATCH(B429,Historical!$B$7:$B$1062,0))=0,"n/a",((INDEX(Historical!$C$7:$C$1062,MATCH(B429,Historical!$B$7:$B$1062,0))/INDEX(Historical!$H$7:$H$1062,MATCH(B429,Historical!$B$7:$B$1062,0)))^(1/5)-1)*100)</f>
        <v>13.264877444616086</v>
      </c>
      <c r="V429" s="105">
        <f>IF(INDEX(Historical!$M$7:$M$1062,MATCH(B429,Historical!$B$7:$B$1062,0))=0,"n/a",((INDEX(Historical!$C$7:$C$1062,MATCH(B429,Historical!$B$7:$B$1062,0))/INDEX(Historical!$M$7:$M$1062,MATCH(B429,Historical!$B$7:$B$1062,0)))^(1/10)-1)*100)</f>
        <v>11.260552252727308</v>
      </c>
      <c r="W429" s="106">
        <f>IF(OR(U429&lt;=0,U429="n/a",V429&lt;=0,V429="n/a"),"n/a",U429/V429)</f>
        <v>1.1779952836152712</v>
      </c>
      <c r="X429" s="107">
        <f>IF(OR(AJ429&lt;=0,AJ429="n/a",U429&lt;=0,U429="n/a"),"n/a",U429/AJ429)</f>
        <v>0.80784880905091871</v>
      </c>
      <c r="Y429" s="165"/>
      <c r="Z429" s="101">
        <f>IF(OR(AC429&lt;0.01,AC429="n/a"),"n/a",M429/AC429*100)</f>
        <v>48.470012239902083</v>
      </c>
      <c r="AA429" s="109">
        <f>IF(OR(AC429&lt;0.01,AC429="n/a"),"n/a",I429/AC429)</f>
        <v>23.217870257037944</v>
      </c>
      <c r="AB429" s="71">
        <v>12</v>
      </c>
      <c r="AC429" s="100">
        <v>8.17</v>
      </c>
      <c r="AD429" s="100">
        <v>1.94</v>
      </c>
      <c r="AE429" s="100">
        <v>3.24</v>
      </c>
      <c r="AF429" s="100">
        <v>5.97</v>
      </c>
      <c r="AG429" s="100">
        <v>25.72</v>
      </c>
      <c r="AH429" s="100">
        <v>7.16</v>
      </c>
      <c r="AI429" s="100">
        <v>9.1300000000000008</v>
      </c>
      <c r="AJ429" s="100">
        <v>16.420000000000002</v>
      </c>
      <c r="AK429" s="100">
        <v>8.58</v>
      </c>
      <c r="AL429" s="100">
        <v>90520</v>
      </c>
      <c r="AM429" s="100">
        <v>0.11</v>
      </c>
      <c r="AN429" s="100">
        <v>1.47</v>
      </c>
      <c r="AO429" s="110">
        <f>IF(U429="n/a","n/a",IF(AA429&lt;0,"n/a",IF(AA429="n/a","n/a",J429+U429-AA429)))</f>
        <v>-7.8653761747498674</v>
      </c>
      <c r="AP429" s="111">
        <f>IF(U429="n/a","n/a",J429+U429)</f>
        <v>15.352494082288077</v>
      </c>
      <c r="AQ429" s="112">
        <f>IF(OR(AC429&lt;0.01,AC429="n/a",AF429="n/a"),"n/a",(I429/SQRT(22.5*AC429*(I429/AF429))-1)*100)</f>
        <v>148.20304003377424</v>
      </c>
      <c r="AR429" s="101">
        <f>INDEX(Historical!$C$7:$C$1063,MATCH(B429,Historical!$B$7:$B$1063,0))*IF(AH429="n/a",1.03,IF(AH429&lt;0,1.01,IF(AH429&gt;10,1.1,(1+AH429/100))))</f>
        <v>3.6755880000000007</v>
      </c>
      <c r="AS429" s="109">
        <f>IF($AI429="n/a",1.03*AR429,IF($AI429&lt;0,1.01*AR429,IF($AI429&gt;10,1.1*AR429,(1+$AI429/100)*AR429)))</f>
        <v>4.0111691844000008</v>
      </c>
      <c r="AT429" s="109">
        <f>IF($AK429="n/a",1.03*AS429,IF($AK429&lt;0,1.01*AS429,IF($AK429&gt;10,1.1*AS429,(1+$AK429/100)*AS429)))</f>
        <v>4.3553275004215211</v>
      </c>
      <c r="AU429" s="109">
        <f>IF($AK429="n/a",1.03*AT429,IF($AK429&lt;0,1.01*AT429,IF($AK429&gt;10,1.1*AT429,(1+$AK429/100)*AT429)))</f>
        <v>4.7290145999576882</v>
      </c>
      <c r="AV429" s="109">
        <f>IF($AK429="n/a",1.03*AU429,IF($AK429&lt;0,1.01*AU429,IF($AK429&gt;10,1.1*AU429,(1+$AK429/100)*AU429)))</f>
        <v>5.1347640526340586</v>
      </c>
      <c r="AW429" s="109">
        <f>SUM(AR429:AV429)</f>
        <v>21.905863337413269</v>
      </c>
      <c r="AX429" s="113">
        <f>AW429/I429*100</f>
        <v>11.548243627715362</v>
      </c>
      <c r="AY429" s="100">
        <v>0.57999999999999996</v>
      </c>
      <c r="AZ429" s="100">
        <v>21.13</v>
      </c>
      <c r="BA429" s="100">
        <v>-11.28</v>
      </c>
      <c r="BB429" s="100">
        <v>10.54</v>
      </c>
      <c r="BC429" s="100">
        <v>7.0000000000000009</v>
      </c>
      <c r="BE429" s="12">
        <v>2010</v>
      </c>
      <c r="BF429" s="12">
        <f>IF(BE429&gt;2020,0,IF(BE429&gt;2008,1,IF(BE429&gt;2001,2,IF(BE429&gt;1990,3,IF(BE429&gt;1980,4,IF(BE429&gt;1973,5,IF(BE429&gt;1970,6,IF(BE429&gt;1960,7,IF(BE429&gt;1958,8,IF(BE429&gt;1953,9,10))))))))))</f>
        <v>1</v>
      </c>
      <c r="BG429" s="100">
        <v>6.7299999999999995</v>
      </c>
      <c r="BH429" s="55" t="s">
        <v>121</v>
      </c>
      <c r="BI429" s="55" t="s">
        <v>122</v>
      </c>
    </row>
    <row r="430" spans="1:61" ht="12.75" customHeight="1" x14ac:dyDescent="0.2">
      <c r="A430" s="55" t="s">
        <v>1064</v>
      </c>
      <c r="B430" s="55" t="s">
        <v>1065</v>
      </c>
      <c r="C430" s="156" t="s">
        <v>134</v>
      </c>
      <c r="D430" s="98" t="s">
        <v>186</v>
      </c>
      <c r="E430" s="157">
        <v>13</v>
      </c>
      <c r="F430" s="2">
        <v>448</v>
      </c>
      <c r="G430" s="2" t="s">
        <v>146</v>
      </c>
      <c r="H430" s="2" t="s">
        <v>146</v>
      </c>
      <c r="I430" s="100">
        <v>210.42</v>
      </c>
      <c r="J430" s="101">
        <f>(M430/I430)*100</f>
        <v>2.1861039825111681</v>
      </c>
      <c r="K430" s="104">
        <v>1.1499999999999999</v>
      </c>
      <c r="L430" s="2">
        <v>4</v>
      </c>
      <c r="M430" s="28">
        <f>K430*L430</f>
        <v>4.5999999999999996</v>
      </c>
      <c r="N430" s="2" t="s">
        <v>154</v>
      </c>
      <c r="O430" s="104">
        <v>1</v>
      </c>
      <c r="P430" s="158">
        <v>46234</v>
      </c>
      <c r="Q430" s="158">
        <v>46248</v>
      </c>
      <c r="R430" s="28">
        <f>(K430-O430)/O430*100</f>
        <v>14.999999999999991</v>
      </c>
      <c r="S430" s="105">
        <f>IF(INDEX(Historical!$D$7:$D1454,MATCH(B430,Historical!$B$7:$B$1062,0))=0,"n/a",(INDEX(Historical!$C$7:$C$1062,MATCH(B430,Historical!$B$7:$B$1062,0))/INDEX(Historical!$D$7:$D$1062,MATCH(B430,Historical!$B$7:$B$1062,0))-1)*100)</f>
        <v>8.4507042253521227</v>
      </c>
      <c r="T430" s="105">
        <f>IF(INDEX(Historical!$F$7:$F$1062,MATCH(B430,Historical!$B$7:$B$1062,0))=0,"n/a",((INDEX(Historical!$C$7:$C$1062,MATCH(B430,Historical!$B$7:$B$1062,0))/INDEX(Historical!$F$7:$F$1062,MATCH(B430,Historical!$B$7:$B$1062,0)))^(1/3)-1)*100)</f>
        <v>9.2813969149440965</v>
      </c>
      <c r="U430" s="105">
        <f>IF(INDEX(Historical!$H$7:$H$1062,MATCH(B430,Historical!$B$7:$B$1062,0))=0,"n/a",((INDEX(Historical!$C$7:$C$1062,MATCH(B430,Historical!$B$7:$B$1062,0))/INDEX(Historical!$H$7:$H$1062,MATCH(B430,Historical!$B$7:$B$1062,0)))^(1/5)-1)*100)</f>
        <v>22.423992536427463</v>
      </c>
      <c r="V430" s="105">
        <f>IF(INDEX(Historical!$M$7:$M$1062,MATCH(B430,Historical!$B$7:$B$1062,0))=0,"n/a",((INDEX(Historical!$C$7:$C$1062,MATCH(B430,Historical!$B$7:$B$1062,0))/INDEX(Historical!$M$7:$M$1062,MATCH(B430,Historical!$B$7:$B$1062,0)))^(1/10)-1)*100)</f>
        <v>21.481404403906691</v>
      </c>
      <c r="W430" s="106">
        <f>IF(OR(U430&lt;=0,U430="n/a",V430&lt;=0,V430="n/a"),"n/a",U430/V430)</f>
        <v>1.0438792601637046</v>
      </c>
      <c r="X430" s="107">
        <f>IF(OR(AJ430&lt;=0,AJ430="n/a",U430&lt;=0,U430="n/a"),"n/a",U430/AJ430)</f>
        <v>2.3456059138522449</v>
      </c>
      <c r="Y430" s="162"/>
      <c r="Z430" s="101">
        <f>IF(OR(AC430&lt;0.01,AC430="n/a"),"n/a",M430/AC430*100)</f>
        <v>37.186742118027482</v>
      </c>
      <c r="AA430" s="109">
        <f>IF(OR(AC430&lt;0.01,AC430="n/a"),"n/a",I430/AC430)</f>
        <v>17.01050929668553</v>
      </c>
      <c r="AB430" s="2">
        <v>12</v>
      </c>
      <c r="AC430" s="100">
        <v>12.37</v>
      </c>
      <c r="AD430" s="100">
        <v>1.19</v>
      </c>
      <c r="AE430" s="100">
        <v>2.58</v>
      </c>
      <c r="AF430" s="100">
        <v>3.1</v>
      </c>
      <c r="AG430" s="100">
        <v>17.95</v>
      </c>
      <c r="AH430" s="100">
        <v>26.009999999999998</v>
      </c>
      <c r="AI430" s="100">
        <v>6.08</v>
      </c>
      <c r="AJ430" s="100">
        <v>9.56</v>
      </c>
      <c r="AK430" s="100">
        <v>12.950000000000001</v>
      </c>
      <c r="AL430" s="100">
        <v>331890</v>
      </c>
      <c r="AM430" s="100">
        <v>24.16</v>
      </c>
      <c r="AN430" s="100">
        <v>3.59</v>
      </c>
      <c r="AO430" s="110">
        <f>IF(U430="n/a","n/a",IF(AA430&lt;0,"n/a",IF(AA430="n/a","n/a",J430+U430-AA430)))</f>
        <v>7.5995872222530991</v>
      </c>
      <c r="AP430" s="111">
        <f>IF(U430="n/a","n/a",J430+U430)</f>
        <v>24.610096518938629</v>
      </c>
      <c r="AQ430" s="112">
        <f>IF(OR(AC430&lt;0.01,AC430="n/a",AF430="n/a"),"n/a",(I430/SQRT(22.5*AC430*(I430/AF430))-1)*100)</f>
        <v>53.090501657208058</v>
      </c>
      <c r="AR430" s="101">
        <f>INDEX(Historical!$C$7:$C$1063,MATCH(B430,Historical!$B$7:$B$1063,0))*IF(AH430="n/a",1.03,IF(AH430&lt;0,1.01,IF(AH430&gt;10,1.1,(1+AH430/100))))</f>
        <v>4.2350000000000003</v>
      </c>
      <c r="AS430" s="109">
        <f>IF($AI430="n/a",1.03*AR430,IF($AI430&lt;0,1.01*AR430,IF($AI430&gt;10,1.1*AR430,(1+$AI430/100)*AR430)))</f>
        <v>4.4924879999999998</v>
      </c>
      <c r="AT430" s="109">
        <f>IF($AK430="n/a",1.03*AS430,IF($AK430&lt;0,1.01*AS430,IF($AK430&gt;10,1.1*AS430,(1+$AK430/100)*AS430)))</f>
        <v>4.9417368000000002</v>
      </c>
      <c r="AU430" s="109">
        <f>IF($AK430="n/a",1.03*AT430,IF($AK430&lt;0,1.01*AT430,IF($AK430&gt;10,1.1*AT430,(1+$AK430/100)*AT430)))</f>
        <v>5.4359104800000004</v>
      </c>
      <c r="AV430" s="109">
        <f>IF($AK430="n/a",1.03*AU430,IF($AK430&lt;0,1.01*AU430,IF($AK430&gt;10,1.1*AU430,(1+$AK430/100)*AU430)))</f>
        <v>5.979501528000001</v>
      </c>
      <c r="AW430" s="109">
        <f>SUM(AR430:AV430)</f>
        <v>25.084636808000003</v>
      </c>
      <c r="AX430" s="113">
        <f>AW430/I430*100</f>
        <v>11.92122270126414</v>
      </c>
      <c r="AY430" s="100">
        <v>1.22</v>
      </c>
      <c r="AZ430" s="100">
        <v>54.53</v>
      </c>
      <c r="BA430" s="100">
        <v>-9.4</v>
      </c>
      <c r="BB430" s="100">
        <v>-1.8499999999999999</v>
      </c>
      <c r="BC430" s="100">
        <v>14.11</v>
      </c>
      <c r="BE430" s="12">
        <v>2014</v>
      </c>
      <c r="BF430" s="12">
        <f>IF(BE430&gt;2020,0,IF(BE430&gt;2008,1,IF(BE430&gt;2001,2,IF(BE430&gt;1990,3,IF(BE430&gt;1980,4,IF(BE430&gt;1973,5,IF(BE430&gt;1970,6,IF(BE430&gt;1960,7,IF(BE430&gt;1958,8,IF(BE430&gt;1953,9,10))))))))))</f>
        <v>1</v>
      </c>
      <c r="BG430" s="100">
        <v>1.3299999999999998</v>
      </c>
      <c r="BH430" s="55" t="s">
        <v>121</v>
      </c>
      <c r="BI430" s="55" t="s">
        <v>122</v>
      </c>
    </row>
    <row r="431" spans="1:61" ht="12.75" customHeight="1" x14ac:dyDescent="0.2">
      <c r="A431" s="55" t="s">
        <v>393</v>
      </c>
      <c r="B431" s="55" t="s">
        <v>394</v>
      </c>
      <c r="C431" s="156" t="s">
        <v>116</v>
      </c>
      <c r="D431" s="98" t="s">
        <v>117</v>
      </c>
      <c r="E431" s="157">
        <v>55</v>
      </c>
      <c r="F431" s="2">
        <v>33</v>
      </c>
      <c r="G431" s="2" t="s">
        <v>146</v>
      </c>
      <c r="H431" s="2" t="s">
        <v>146</v>
      </c>
      <c r="I431" s="100">
        <v>190.27</v>
      </c>
      <c r="J431" s="101">
        <f>(M431/I431)*100</f>
        <v>1.1352288852683028</v>
      </c>
      <c r="K431" s="104">
        <v>0.54</v>
      </c>
      <c r="L431" s="71">
        <v>4</v>
      </c>
      <c r="M431" s="28">
        <f>K431*L431</f>
        <v>2.16</v>
      </c>
      <c r="N431" s="103" t="s">
        <v>395</v>
      </c>
      <c r="O431" s="104">
        <v>0.53</v>
      </c>
      <c r="P431" s="158">
        <v>46157</v>
      </c>
      <c r="Q431" s="158">
        <v>46183</v>
      </c>
      <c r="R431" s="28">
        <f>(K431-O431)/O431*100</f>
        <v>1.8867924528301903</v>
      </c>
      <c r="S431" s="105">
        <f>IF(INDEX(Historical!$D$7:$D1455,MATCH(B431,Historical!$B$7:$B$1062,0))=0,"n/a",(INDEX(Historical!$C$7:$C$1062,MATCH(B431,Historical!$B$7:$B$1062,0))/INDEX(Historical!$D$7:$D$1062,MATCH(B431,Historical!$B$7:$B$1062,0))-1)*100)</f>
        <v>5.0000000000000044</v>
      </c>
      <c r="T431" s="105">
        <f>IF(INDEX(Historical!$F$7:$F$1062,MATCH(B431,Historical!$B$7:$B$1062,0))=0,"n/a",((INDEX(Historical!$C$7:$C$1062,MATCH(B431,Historical!$B$7:$B$1062,0))/INDEX(Historical!$F$7:$F$1062,MATCH(B431,Historical!$B$7:$B$1062,0)))^(1/3)-1)*100)</f>
        <v>4.8856246288387029</v>
      </c>
      <c r="U431" s="105">
        <f>IF(INDEX(Historical!$H$7:$H$1062,MATCH(B431,Historical!$B$7:$B$1062,0))=0,"n/a",((INDEX(Historical!$C$7:$C$1062,MATCH(B431,Historical!$B$7:$B$1062,0))/INDEX(Historical!$H$7:$H$1062,MATCH(B431,Historical!$B$7:$B$1062,0)))^(1/5)-1)*100)</f>
        <v>4.1944620746956485</v>
      </c>
      <c r="V431" s="105">
        <f>IF(INDEX(Historical!$M$7:$M$1062,MATCH(B431,Historical!$B$7:$B$1062,0))=0,"n/a",((INDEX(Historical!$C$7:$C$1062,MATCH(B431,Historical!$B$7:$B$1062,0))/INDEX(Historical!$M$7:$M$1062,MATCH(B431,Historical!$B$7:$B$1062,0)))^(1/10)-1)*100)</f>
        <v>5.157815907560992</v>
      </c>
      <c r="W431" s="106">
        <f>IF(OR(U431&lt;=0,U431="n/a",V431&lt;=0,V431="n/a"),"n/a",U431/V431)</f>
        <v>0.81322446358484113</v>
      </c>
      <c r="X431" s="107">
        <f>IF(OR(AJ431&lt;=0,AJ431="n/a",U431&lt;=0,U431="n/a"),"n/a",U431/AJ431)</f>
        <v>0.23872863259508528</v>
      </c>
      <c r="Y431" s="165"/>
      <c r="Z431" s="101">
        <f>IF(OR(AC431&lt;0.01,AC431="n/a"),"n/a",M431/AC431*100)</f>
        <v>26.865671641791049</v>
      </c>
      <c r="AA431" s="109">
        <f>IF(OR(AC431&lt;0.01,AC431="n/a"),"n/a",I431/AC431)</f>
        <v>23.665422885572141</v>
      </c>
      <c r="AB431" s="71">
        <v>12</v>
      </c>
      <c r="AC431" s="100">
        <v>8.0399999999999991</v>
      </c>
      <c r="AD431" s="100">
        <v>1.71</v>
      </c>
      <c r="AE431" s="100">
        <v>3.77</v>
      </c>
      <c r="AF431" s="100">
        <v>5.45</v>
      </c>
      <c r="AG431" s="100">
        <v>23.66</v>
      </c>
      <c r="AH431" s="100">
        <v>12.13</v>
      </c>
      <c r="AI431" s="100">
        <v>9.1399999999999988</v>
      </c>
      <c r="AJ431" s="100">
        <v>17.57</v>
      </c>
      <c r="AK431" s="100">
        <v>11.48</v>
      </c>
      <c r="AL431" s="100">
        <v>7350</v>
      </c>
      <c r="AM431" s="100">
        <v>6.43</v>
      </c>
      <c r="AN431" s="100">
        <v>0.43</v>
      </c>
      <c r="AO431" s="110">
        <f>IF(U431="n/a","n/a",IF(AA431&lt;0,"n/a",IF(AA431="n/a","n/a",J431+U431-AA431)))</f>
        <v>-18.33573192560819</v>
      </c>
      <c r="AP431" s="111">
        <f>IF(U431="n/a","n/a",J431+U431)</f>
        <v>5.3296909599639513</v>
      </c>
      <c r="AQ431" s="112">
        <f>IF(OR(AC431&lt;0.01,AC431="n/a",AF431="n/a"),"n/a",(I431/SQRT(22.5*AC431*(I431/AF431))-1)*100)</f>
        <v>139.42203994561405</v>
      </c>
      <c r="AR431" s="101">
        <f>INDEX(Historical!$C$7:$C$1063,MATCH(B431,Historical!$B$7:$B$1063,0))*IF(AH431="n/a",1.03,IF(AH431&lt;0,1.01,IF(AH431&gt;10,1.1,(1+AH431/100))))</f>
        <v>2.3100000000000005</v>
      </c>
      <c r="AS431" s="109">
        <f>IF($AI431="n/a",1.03*AR431,IF($AI431&lt;0,1.01*AR431,IF($AI431&gt;10,1.1*AR431,(1+$AI431/100)*AR431)))</f>
        <v>2.5211340000000004</v>
      </c>
      <c r="AT431" s="109">
        <f>IF($AK431="n/a",1.03*AS431,IF($AK431&lt;0,1.01*AS431,IF($AK431&gt;10,1.1*AS431,(1+$AK431/100)*AS431)))</f>
        <v>2.7732474000000007</v>
      </c>
      <c r="AU431" s="109">
        <f>IF($AK431="n/a",1.03*AT431,IF($AK431&lt;0,1.01*AT431,IF($AK431&gt;10,1.1*AT431,(1+$AK431/100)*AT431)))</f>
        <v>3.0505721400000012</v>
      </c>
      <c r="AV431" s="109">
        <f>IF($AK431="n/a",1.03*AU431,IF($AK431&lt;0,1.01*AU431,IF($AK431&gt;10,1.1*AU431,(1+$AK431/100)*AU431)))</f>
        <v>3.3556293540000017</v>
      </c>
      <c r="AW431" s="109">
        <f>SUM(AR431:AV431)</f>
        <v>14.010582894000004</v>
      </c>
      <c r="AX431" s="113">
        <f>AW431/I431*100</f>
        <v>7.3635270373679518</v>
      </c>
      <c r="AY431" s="100">
        <v>0.94</v>
      </c>
      <c r="AZ431" s="100">
        <v>25.919999999999998</v>
      </c>
      <c r="BA431" s="100">
        <v>-8.93</v>
      </c>
      <c r="BB431" s="100">
        <v>12.959999999999999</v>
      </c>
      <c r="BC431" s="100">
        <v>11.27</v>
      </c>
      <c r="BE431" s="12">
        <v>1972</v>
      </c>
      <c r="BF431" s="12">
        <f>IF(BE431&gt;2020,0,IF(BE431&gt;2008,1,IF(BE431&gt;2001,2,IF(BE431&gt;1990,3,IF(BE431&gt;1980,4,IF(BE431&gt;1973,5,IF(BE431&gt;1970,6,IF(BE431&gt;1960,7,IF(BE431&gt;1958,8,IF(BE431&gt;1953,9,10))))))))))</f>
        <v>6</v>
      </c>
      <c r="BG431" s="100">
        <v>12.19</v>
      </c>
      <c r="BH431" s="55" t="s">
        <v>121</v>
      </c>
      <c r="BI431" s="55" t="s">
        <v>122</v>
      </c>
    </row>
    <row r="432" spans="1:61" ht="12.75" customHeight="1" x14ac:dyDescent="0.2">
      <c r="A432" s="116" t="s">
        <v>1066</v>
      </c>
      <c r="B432" s="55" t="s">
        <v>1067</v>
      </c>
      <c r="C432" s="156" t="s">
        <v>134</v>
      </c>
      <c r="D432" s="98" t="s">
        <v>157</v>
      </c>
      <c r="E432" s="157">
        <v>10</v>
      </c>
      <c r="F432" s="2">
        <v>500</v>
      </c>
      <c r="G432" s="2" t="s">
        <v>146</v>
      </c>
      <c r="H432" s="2" t="s">
        <v>146</v>
      </c>
      <c r="I432" s="100">
        <v>33.67</v>
      </c>
      <c r="J432" s="101">
        <f>(M432/I432)*100</f>
        <v>3.8016038016038012</v>
      </c>
      <c r="K432" s="104">
        <v>0.32</v>
      </c>
      <c r="L432" s="71">
        <v>4</v>
      </c>
      <c r="M432" s="28">
        <f>K432*L432</f>
        <v>1.28</v>
      </c>
      <c r="N432" s="103" t="s">
        <v>670</v>
      </c>
      <c r="O432" s="104">
        <v>0.31</v>
      </c>
      <c r="P432" s="163">
        <v>45884</v>
      </c>
      <c r="Q432" s="163">
        <v>45891</v>
      </c>
      <c r="R432" s="28">
        <f>(K432-O432)/O432*100</f>
        <v>3.2258064516129057</v>
      </c>
      <c r="S432" s="105">
        <f>IF(INDEX(Historical!$D$7:$D1456,MATCH(B432,Historical!$B$7:$B$1062,0))=0,"n/a",(INDEX(Historical!$C$7:$C$1062,MATCH(B432,Historical!$B$7:$B$1062,0))/INDEX(Historical!$D$7:$D$1062,MATCH(B432,Historical!$B$7:$B$1062,0))-1)*100)</f>
        <v>1.6129032258064502</v>
      </c>
      <c r="T432" s="105">
        <f>IF(INDEX(Historical!$F$7:$F$1062,MATCH(B432,Historical!$B$7:$B$1062,0))=0,"n/a",((INDEX(Historical!$C$7:$C$1062,MATCH(B432,Historical!$B$7:$B$1062,0))/INDEX(Historical!$F$7:$F$1062,MATCH(B432,Historical!$B$7:$B$1062,0)))^(1/3)-1)*100)</f>
        <v>2.7947304270344864</v>
      </c>
      <c r="U432" s="105">
        <f>IF(INDEX(Historical!$H$7:$H$1062,MATCH(B432,Historical!$B$7:$B$1062,0))=0,"n/a",((INDEX(Historical!$C$7:$C$1062,MATCH(B432,Historical!$B$7:$B$1062,0))/INDEX(Historical!$H$7:$H$1062,MATCH(B432,Historical!$B$7:$B$1062,0)))^(1/5)-1)*100)</f>
        <v>3.3230823149103417</v>
      </c>
      <c r="V432" s="105" t="str">
        <f>IF(INDEX(Historical!$M$7:$M$1062,MATCH(B432,Historical!$B$7:$B$1062,0))=0,"n/a",((INDEX(Historical!$C$7:$C$1062,MATCH(B432,Historical!$B$7:$B$1062,0))/INDEX(Historical!$M$7:$M$1062,MATCH(B432,Historical!$B$7:$B$1062,0)))^(1/10)-1)*100)</f>
        <v>n/a</v>
      </c>
      <c r="W432" s="106" t="str">
        <f>IF(OR(U432&lt;=0,U432="n/a",V432&lt;=0,V432="n/a"),"n/a",U432/V432)</f>
        <v>n/a</v>
      </c>
      <c r="X432" s="107" t="str">
        <f>IF(OR(AJ432&lt;=0,AJ432="n/a",U432&lt;=0,U432="n/a"),"n/a",U432/AJ432)</f>
        <v>n/a</v>
      </c>
      <c r="Y432" s="123"/>
      <c r="Z432" s="101">
        <f>IF(OR(AC432&lt;0.01,AC432="n/a"),"n/a",M432/AC432*100)</f>
        <v>82.051282051282044</v>
      </c>
      <c r="AA432" s="109">
        <f>IF(OR(AC432&lt;0.01,AC432="n/a"),"n/a",I432/AC432)</f>
        <v>21.583333333333332</v>
      </c>
      <c r="AB432" s="71">
        <v>12</v>
      </c>
      <c r="AC432" s="100">
        <v>1.56</v>
      </c>
      <c r="AD432" s="100" t="s">
        <v>142</v>
      </c>
      <c r="AE432" s="100">
        <v>1.61</v>
      </c>
      <c r="AF432" s="100">
        <v>1.52</v>
      </c>
      <c r="AG432" s="100">
        <v>7.33</v>
      </c>
      <c r="AH432" s="100">
        <v>154.46</v>
      </c>
      <c r="AI432" s="100">
        <v>1.67</v>
      </c>
      <c r="AJ432" s="100" t="s">
        <v>142</v>
      </c>
      <c r="AK432" s="100" t="s">
        <v>142</v>
      </c>
      <c r="AL432" s="100">
        <v>697.97</v>
      </c>
      <c r="AM432" s="100">
        <v>8.92</v>
      </c>
      <c r="AN432" s="100">
        <v>0.62</v>
      </c>
      <c r="AO432" s="110">
        <f>IF(U432="n/a","n/a",IF(AA432&lt;0,"n/a",IF(AA432="n/a","n/a",J432+U432-AA432)))</f>
        <v>-14.458647216819189</v>
      </c>
      <c r="AP432" s="111">
        <f>IF(U432="n/a","n/a",J432+U432)</f>
        <v>7.1246861165141429</v>
      </c>
      <c r="AQ432" s="112">
        <f>IF(OR(AC432&lt;0.01,AC432="n/a",AF432="n/a"),"n/a",(I432/SQRT(22.5*AC432*(I432/AF432))-1)*100)</f>
        <v>20.750738054641893</v>
      </c>
      <c r="AR432" s="101">
        <f>INDEX(Historical!$C$7:$C$1063,MATCH(B432,Historical!$B$7:$B$1063,0))*IF(AH432="n/a",1.03,IF(AH432&lt;0,1.01,IF(AH432&gt;10,1.1,(1+AH432/100))))</f>
        <v>1.3860000000000001</v>
      </c>
      <c r="AS432" s="109">
        <f>IF($AI432="n/a",1.03*AR432,IF($AI432&lt;0,1.01*AR432,IF($AI432&gt;10,1.1*AR432,(1+$AI432/100)*AR432)))</f>
        <v>1.4091462000000001</v>
      </c>
      <c r="AT432" s="109">
        <f>IF($AK432="n/a",1.03*AS432,IF($AK432&lt;0,1.01*AS432,IF($AK432&gt;10,1.1*AS432,(1+$AK432/100)*AS432)))</f>
        <v>1.4514205860000002</v>
      </c>
      <c r="AU432" s="109">
        <f>IF($AK432="n/a",1.03*AT432,IF($AK432&lt;0,1.01*AT432,IF($AK432&gt;10,1.1*AT432,(1+$AK432/100)*AT432)))</f>
        <v>1.4949632035800002</v>
      </c>
      <c r="AV432" s="109">
        <f>IF($AK432="n/a",1.03*AU432,IF($AK432&lt;0,1.01*AU432,IF($AK432&gt;10,1.1*AU432,(1+$AK432/100)*AU432)))</f>
        <v>1.5398120996874003</v>
      </c>
      <c r="AW432" s="109">
        <f>SUM(AR432:AV432)</f>
        <v>7.281342089267401</v>
      </c>
      <c r="AX432" s="113">
        <f>AW432/I432*100</f>
        <v>21.62560763073181</v>
      </c>
      <c r="AY432" s="100">
        <v>0.64</v>
      </c>
      <c r="AZ432" s="100">
        <v>136.45000000000002</v>
      </c>
      <c r="BA432" s="100">
        <v>-1.9900000000000002</v>
      </c>
      <c r="BB432" s="100">
        <v>11.940000000000001</v>
      </c>
      <c r="BC432" s="100">
        <v>43.1</v>
      </c>
      <c r="BE432" s="12">
        <v>2016</v>
      </c>
      <c r="BF432" s="12">
        <f>IF(BE432&gt;2020,0,IF(BE432&gt;2008,1,IF(BE432&gt;2001,2,IF(BE432&gt;1990,3,IF(BE432&gt;1980,4,IF(BE432&gt;1973,5,IF(BE432&gt;1970,6,IF(BE432&gt;1960,7,IF(BE432&gt;1958,8,IF(BE432&gt;1953,9,10))))))))))</f>
        <v>1</v>
      </c>
      <c r="BG432" s="100">
        <v>0.61</v>
      </c>
      <c r="BH432" s="55" t="s">
        <v>121</v>
      </c>
      <c r="BI432" s="55" t="s">
        <v>122</v>
      </c>
    </row>
    <row r="433" spans="1:61" ht="12.75" customHeight="1" x14ac:dyDescent="0.2">
      <c r="A433" s="146" t="s">
        <v>1068</v>
      </c>
      <c r="B433" s="55" t="s">
        <v>1069</v>
      </c>
      <c r="C433" s="156" t="s">
        <v>134</v>
      </c>
      <c r="D433" s="98" t="s">
        <v>186</v>
      </c>
      <c r="E433" s="157">
        <v>13</v>
      </c>
      <c r="F433" s="2">
        <v>424</v>
      </c>
      <c r="G433" s="2" t="s">
        <v>146</v>
      </c>
      <c r="H433" s="2" t="s">
        <v>146</v>
      </c>
      <c r="I433" s="100">
        <v>572.24</v>
      </c>
      <c r="J433" s="101">
        <f>(M433/I433)*100</f>
        <v>1.4329651894310078</v>
      </c>
      <c r="K433" s="104">
        <v>2.0499999999999998</v>
      </c>
      <c r="L433" s="71">
        <v>4</v>
      </c>
      <c r="M433" s="28">
        <f>K433*L433</f>
        <v>8.1999999999999993</v>
      </c>
      <c r="N433" s="103" t="s">
        <v>696</v>
      </c>
      <c r="O433" s="104">
        <v>1.8</v>
      </c>
      <c r="P433" s="158">
        <v>46066</v>
      </c>
      <c r="Q433" s="158">
        <v>46080</v>
      </c>
      <c r="R433" s="28">
        <f>(K433-O433)/O433*100</f>
        <v>13.888888888888875</v>
      </c>
      <c r="S433" s="105">
        <f>IF(INDEX(Historical!$D$7:$D1457,MATCH(B433,Historical!$B$7:$B$1062,0))=0,"n/a",(INDEX(Historical!$C$7:$C$1062,MATCH(B433,Historical!$B$7:$B$1062,0))/INDEX(Historical!$D$7:$D$1062,MATCH(B433,Historical!$B$7:$B$1062,0))-1)*100)</f>
        <v>12.5</v>
      </c>
      <c r="T433" s="105">
        <f>IF(INDEX(Historical!$F$7:$F$1062,MATCH(B433,Historical!$B$7:$B$1062,0))=0,"n/a",((INDEX(Historical!$C$7:$C$1062,MATCH(B433,Historical!$B$7:$B$1062,0))/INDEX(Historical!$F$7:$F$1062,MATCH(B433,Historical!$B$7:$B$1062,0)))^(1/3)-1)*100)</f>
        <v>16.275711625708244</v>
      </c>
      <c r="U433" s="105">
        <f>IF(INDEX(Historical!$H$7:$H$1062,MATCH(B433,Historical!$B$7:$B$1062,0))=0,"n/a",((INDEX(Historical!$C$7:$C$1062,MATCH(B433,Historical!$B$7:$B$1062,0))/INDEX(Historical!$H$7:$H$1062,MATCH(B433,Historical!$B$7:$B$1062,0)))^(1/5)-1)*100)</f>
        <v>19.781550095004576</v>
      </c>
      <c r="V433" s="105">
        <f>IF(INDEX(Historical!$M$7:$M$1062,MATCH(B433,Historical!$B$7:$B$1062,0))=0,"n/a",((INDEX(Historical!$C$7:$C$1062,MATCH(B433,Historical!$B$7:$B$1062,0))/INDEX(Historical!$M$7:$M$1062,MATCH(B433,Historical!$B$7:$B$1062,0)))^(1/10)-1)*100)</f>
        <v>24.573093961551741</v>
      </c>
      <c r="W433" s="106">
        <f>IF(OR(U433&lt;=0,U433="n/a",V433&lt;=0,V433="n/a"),"n/a",U433/V433)</f>
        <v>0.8050085237925575</v>
      </c>
      <c r="X433" s="107">
        <f>IF(OR(AJ433&lt;=0,AJ433="n/a",U433&lt;=0,U433="n/a"),"n/a",U433/AJ433)</f>
        <v>1.1561396899476666</v>
      </c>
      <c r="Y433" s="159"/>
      <c r="Z433" s="101">
        <f>IF(OR(AC433&lt;0.01,AC433="n/a"),"n/a",M433/AC433*100)</f>
        <v>44.857768052516406</v>
      </c>
      <c r="AA433" s="109">
        <f>IF(OR(AC433&lt;0.01,AC433="n/a"),"n/a",I433/AC433)</f>
        <v>31.304157549234134</v>
      </c>
      <c r="AB433" s="71">
        <v>12</v>
      </c>
      <c r="AC433" s="100">
        <v>18.28</v>
      </c>
      <c r="AD433" s="100">
        <v>1.83</v>
      </c>
      <c r="AE433" s="100">
        <v>12.48</v>
      </c>
      <c r="AF433" s="100" t="s">
        <v>142</v>
      </c>
      <c r="AG433" s="100" t="s">
        <v>142</v>
      </c>
      <c r="AH433" s="100">
        <v>14.13</v>
      </c>
      <c r="AI433" s="100">
        <v>13.98</v>
      </c>
      <c r="AJ433" s="100">
        <v>17.11</v>
      </c>
      <c r="AK433" s="100">
        <v>13.94</v>
      </c>
      <c r="AL433" s="100">
        <v>41600</v>
      </c>
      <c r="AM433" s="100">
        <v>3.62</v>
      </c>
      <c r="AN433" s="100" t="s">
        <v>142</v>
      </c>
      <c r="AO433" s="110">
        <f>IF(U433="n/a","n/a",IF(AA433&lt;0,"n/a",IF(AA433="n/a","n/a",J433+U433-AA433)))</f>
        <v>-10.089642264798549</v>
      </c>
      <c r="AP433" s="111">
        <f>IF(U433="n/a","n/a",J433+U433)</f>
        <v>21.214515284435585</v>
      </c>
      <c r="AQ433" s="112" t="str">
        <f>IF(OR(AC433&lt;0.01,AC433="n/a",AF433="n/a"),"n/a",(I433/SQRT(22.5*AC433*(I433/AF433))-1)*100)</f>
        <v>n/a</v>
      </c>
      <c r="AR433" s="101">
        <f>INDEX(Historical!$C$7:$C$1063,MATCH(B433,Historical!$B$7:$B$1063,0))*IF(AH433="n/a",1.03,IF(AH433&lt;0,1.01,IF(AH433&gt;10,1.1,(1+AH433/100))))</f>
        <v>7.9200000000000008</v>
      </c>
      <c r="AS433" s="109">
        <f>IF($AI433="n/a",1.03*AR433,IF($AI433&lt;0,1.01*AR433,IF($AI433&gt;10,1.1*AR433,(1+$AI433/100)*AR433)))</f>
        <v>8.7120000000000015</v>
      </c>
      <c r="AT433" s="109">
        <f>IF($AK433="n/a",1.03*AS433,IF($AK433&lt;0,1.01*AS433,IF($AK433&gt;10,1.1*AS433,(1+$AK433/100)*AS433)))</f>
        <v>9.5832000000000033</v>
      </c>
      <c r="AU433" s="109">
        <f>IF($AK433="n/a",1.03*AT433,IF($AK433&lt;0,1.01*AT433,IF($AK433&gt;10,1.1*AT433,(1+$AK433/100)*AT433)))</f>
        <v>10.541520000000004</v>
      </c>
      <c r="AV433" s="109">
        <f>IF($AK433="n/a",1.03*AU433,IF($AK433&lt;0,1.01*AU433,IF($AK433&gt;10,1.1*AU433,(1+$AK433/100)*AU433)))</f>
        <v>11.595672000000006</v>
      </c>
      <c r="AW433" s="109">
        <f>SUM(AR433:AV433)</f>
        <v>48.352392000000016</v>
      </c>
      <c r="AX433" s="113">
        <f>AW433/I433*100</f>
        <v>8.4496700685027299</v>
      </c>
      <c r="AY433" s="100">
        <v>1.22</v>
      </c>
      <c r="AZ433" s="100">
        <v>14.2</v>
      </c>
      <c r="BA433" s="100">
        <v>-11.25</v>
      </c>
      <c r="BB433" s="100">
        <v>-3.9</v>
      </c>
      <c r="BC433" s="100">
        <v>-0.06</v>
      </c>
      <c r="BE433" s="12">
        <v>2014</v>
      </c>
      <c r="BF433" s="12">
        <f>IF(BE433&gt;2020,0,IF(BE433&gt;2008,1,IF(BE433&gt;2001,2,IF(BE433&gt;1990,3,IF(BE433&gt;1980,4,IF(BE433&gt;1973,5,IF(BE433&gt;1970,6,IF(BE433&gt;1960,7,IF(BE433&gt;1958,8,IF(BE433&gt;1953,9,10))))))))))</f>
        <v>1</v>
      </c>
      <c r="BG433" s="100">
        <v>24.75</v>
      </c>
      <c r="BH433" s="55" t="s">
        <v>121</v>
      </c>
      <c r="BI433" s="55" t="s">
        <v>122</v>
      </c>
    </row>
    <row r="434" spans="1:61" ht="12.75" customHeight="1" x14ac:dyDescent="0.2">
      <c r="A434" s="55" t="s">
        <v>396</v>
      </c>
      <c r="B434" s="55" t="s">
        <v>397</v>
      </c>
      <c r="C434" s="156" t="s">
        <v>162</v>
      </c>
      <c r="D434" s="98" t="s">
        <v>163</v>
      </c>
      <c r="E434" s="157">
        <v>53</v>
      </c>
      <c r="F434" s="2">
        <v>40</v>
      </c>
      <c r="G434" s="2" t="s">
        <v>119</v>
      </c>
      <c r="H434" s="2" t="s">
        <v>119</v>
      </c>
      <c r="I434" s="100">
        <v>57.3</v>
      </c>
      <c r="J434" s="101">
        <f>(M434/I434)*100</f>
        <v>2.5130890052356021</v>
      </c>
      <c r="K434" s="104">
        <v>0.36</v>
      </c>
      <c r="L434" s="71">
        <v>4</v>
      </c>
      <c r="M434" s="28">
        <f>K434*L434</f>
        <v>1.44</v>
      </c>
      <c r="N434" s="103" t="s">
        <v>136</v>
      </c>
      <c r="O434" s="104">
        <v>0.34</v>
      </c>
      <c r="P434" s="158">
        <v>45978</v>
      </c>
      <c r="Q434" s="158">
        <v>45992</v>
      </c>
      <c r="R434" s="28">
        <f>(K434-O434)/O434*100</f>
        <v>5.8823529411764595</v>
      </c>
      <c r="S434" s="105">
        <f>IF(INDEX(Historical!$D$7:$D1458,MATCH(B434,Historical!$B$7:$B$1062,0))=0,"n/a",(INDEX(Historical!$C$7:$C$1062,MATCH(B434,Historical!$B$7:$B$1062,0))/INDEX(Historical!$D$7:$D$1062,MATCH(B434,Historical!$B$7:$B$1062,0))-1)*100)</f>
        <v>4.9429657794676674</v>
      </c>
      <c r="T434" s="105">
        <f>IF(INDEX(Historical!$F$7:$F$1062,MATCH(B434,Historical!$B$7:$B$1062,0))=0,"n/a",((INDEX(Historical!$C$7:$C$1062,MATCH(B434,Historical!$B$7:$B$1062,0))/INDEX(Historical!$F$7:$F$1062,MATCH(B434,Historical!$B$7:$B$1062,0)))^(1/3)-1)*100)</f>
        <v>5.2832571685772711</v>
      </c>
      <c r="U434" s="105">
        <f>IF(INDEX(Historical!$H$7:$H$1062,MATCH(B434,Historical!$B$7:$B$1062,0))=0,"n/a",((INDEX(Historical!$C$7:$C$1062,MATCH(B434,Historical!$B$7:$B$1062,0))/INDEX(Historical!$H$7:$H$1062,MATCH(B434,Historical!$B$7:$B$1062,0)))^(1/5)-1)*100)</f>
        <v>5.7949199760446657</v>
      </c>
      <c r="V434" s="105">
        <f>IF(INDEX(Historical!$M$7:$M$1062,MATCH(B434,Historical!$B$7:$B$1062,0))=0,"n/a",((INDEX(Historical!$C$7:$C$1062,MATCH(B434,Historical!$B$7:$B$1062,0))/INDEX(Historical!$M$7:$M$1062,MATCH(B434,Historical!$B$7:$B$1062,0)))^(1/10)-1)*100)</f>
        <v>5.9223841048812176</v>
      </c>
      <c r="W434" s="106">
        <f>IF(OR(U434&lt;=0,U434="n/a",V434&lt;=0,V434="n/a"),"n/a",U434/V434)</f>
        <v>0.97847756468016045</v>
      </c>
      <c r="X434" s="107">
        <f>IF(OR(AJ434&lt;=0,AJ434="n/a",U434&lt;=0,U434="n/a"),"n/a",U434/AJ434)</f>
        <v>3.762935049379653</v>
      </c>
      <c r="Y434" s="55"/>
      <c r="Z434" s="101">
        <f>IF(OR(AC434&lt;0.01,AC434="n/a"),"n/a",M434/AC434*100)</f>
        <v>55.598455598455601</v>
      </c>
      <c r="AA434" s="109">
        <f>IF(OR(AC434&lt;0.01,AC434="n/a"),"n/a",I434/AC434)</f>
        <v>22.123552123552123</v>
      </c>
      <c r="AB434" s="71">
        <v>12</v>
      </c>
      <c r="AC434" s="100">
        <v>2.59</v>
      </c>
      <c r="AD434" s="100">
        <v>2.2799999999999998</v>
      </c>
      <c r="AE434" s="100">
        <v>5.18</v>
      </c>
      <c r="AF434" s="100">
        <v>2.0699999999999998</v>
      </c>
      <c r="AG434" s="100">
        <v>9.77</v>
      </c>
      <c r="AH434" s="100">
        <v>8.0500000000000007</v>
      </c>
      <c r="AI434" s="100">
        <v>8.6300000000000008</v>
      </c>
      <c r="AJ434" s="100">
        <v>1.54</v>
      </c>
      <c r="AK434" s="100">
        <v>9.08</v>
      </c>
      <c r="AL434" s="100">
        <v>1070</v>
      </c>
      <c r="AM434" s="100">
        <v>5.4</v>
      </c>
      <c r="AN434" s="100">
        <v>0.84</v>
      </c>
      <c r="AO434" s="110">
        <f>IF(U434="n/a","n/a",IF(AA434&lt;0,"n/a",IF(AA434="n/a","n/a",J434+U434-AA434)))</f>
        <v>-13.815543142271856</v>
      </c>
      <c r="AP434" s="111">
        <f>IF(U434="n/a","n/a",J434+U434)</f>
        <v>8.3080089812802669</v>
      </c>
      <c r="AQ434" s="112">
        <f>IF(OR(AC434&lt;0.01,AC434="n/a",AF434="n/a"),"n/a",(I434/SQRT(22.5*AC434*(I434/AF434))-1)*100)</f>
        <v>42.666281768566307</v>
      </c>
      <c r="AR434" s="101">
        <f>INDEX(Historical!$C$7:$C$1063,MATCH(B434,Historical!$B$7:$B$1063,0))*IF(AH434="n/a",1.03,IF(AH434&lt;0,1.01,IF(AH434&gt;10,1.1,(1+AH434/100))))</f>
        <v>1.4910899999999998</v>
      </c>
      <c r="AS434" s="109">
        <f>IF($AI434="n/a",1.03*AR434,IF($AI434&lt;0,1.01*AR434,IF($AI434&gt;10,1.1*AR434,(1+$AI434/100)*AR434)))</f>
        <v>1.6197710669999998</v>
      </c>
      <c r="AT434" s="109">
        <f>IF($AK434="n/a",1.03*AS434,IF($AK434&lt;0,1.01*AS434,IF($AK434&gt;10,1.1*AS434,(1+$AK434/100)*AS434)))</f>
        <v>1.7668462798835998</v>
      </c>
      <c r="AU434" s="109">
        <f>IF($AK434="n/a",1.03*AT434,IF($AK434&lt;0,1.01*AT434,IF($AK434&gt;10,1.1*AT434,(1+$AK434/100)*AT434)))</f>
        <v>1.9272759220970306</v>
      </c>
      <c r="AV434" s="109">
        <f>IF($AK434="n/a",1.03*AU434,IF($AK434&lt;0,1.01*AU434,IF($AK434&gt;10,1.1*AU434,(1+$AK434/100)*AU434)))</f>
        <v>2.1022725758234411</v>
      </c>
      <c r="AW434" s="109">
        <f>SUM(AR434:AV434)</f>
        <v>8.9072558448040713</v>
      </c>
      <c r="AX434" s="113">
        <f>AW434/I434*100</f>
        <v>15.544949118331713</v>
      </c>
      <c r="AY434" s="100">
        <v>0.74</v>
      </c>
      <c r="AZ434" s="100">
        <v>29.73</v>
      </c>
      <c r="BA434" s="100">
        <v>-7.84</v>
      </c>
      <c r="BB434" s="100">
        <v>5.35</v>
      </c>
      <c r="BC434" s="100">
        <v>7.53</v>
      </c>
      <c r="BE434" s="12">
        <v>1974</v>
      </c>
      <c r="BF434" s="12">
        <f>IF(BE434&gt;2020,0,IF(BE434&gt;2008,1,IF(BE434&gt;2001,2,IF(BE434&gt;1990,3,IF(BE434&gt;1980,4,IF(BE434&gt;1973,5,IF(BE434&gt;1970,6,IF(BE434&gt;1960,7,IF(BE434&gt;1958,8,IF(BE434&gt;1953,9,10))))))))))</f>
        <v>5</v>
      </c>
      <c r="BG434" s="100">
        <v>3.5000000000000004</v>
      </c>
      <c r="BH434" s="55" t="s">
        <v>121</v>
      </c>
      <c r="BI434" s="55" t="s">
        <v>122</v>
      </c>
    </row>
    <row r="435" spans="1:61" ht="12.75" customHeight="1" x14ac:dyDescent="0.2">
      <c r="A435" s="123" t="s">
        <v>1070</v>
      </c>
      <c r="B435" s="55" t="s">
        <v>1071</v>
      </c>
      <c r="C435" s="156" t="s">
        <v>198</v>
      </c>
      <c r="D435" s="98" t="s">
        <v>957</v>
      </c>
      <c r="E435" s="157">
        <v>24</v>
      </c>
      <c r="F435" s="2">
        <v>149</v>
      </c>
      <c r="G435" s="2" t="s">
        <v>119</v>
      </c>
      <c r="H435" s="2" t="s">
        <v>118</v>
      </c>
      <c r="I435" s="100">
        <v>465.1</v>
      </c>
      <c r="J435" s="101">
        <f>(M435/I435)*100</f>
        <v>0.78262739195871855</v>
      </c>
      <c r="K435" s="104">
        <v>0.91</v>
      </c>
      <c r="L435" s="71">
        <v>4</v>
      </c>
      <c r="M435" s="28">
        <f>K435*L435</f>
        <v>3.64</v>
      </c>
      <c r="N435" s="103" t="s">
        <v>661</v>
      </c>
      <c r="O435" s="104">
        <v>0.83</v>
      </c>
      <c r="P435" s="158">
        <v>45981</v>
      </c>
      <c r="Q435" s="158">
        <v>46002</v>
      </c>
      <c r="R435" s="28">
        <f>(K435-O435)/O435*100</f>
        <v>9.6385542168674796</v>
      </c>
      <c r="S435" s="105">
        <f>IF(INDEX(Historical!$D$7:$D1459,MATCH(B435,Historical!$B$7:$B$1062,0))=0,"n/a",(INDEX(Historical!$C$7:$C$1062,MATCH(B435,Historical!$B$7:$B$1062,0))/INDEX(Historical!$D$7:$D$1062,MATCH(B435,Historical!$B$7:$B$1062,0))-1)*100)</f>
        <v>10.389610389610393</v>
      </c>
      <c r="T435" s="105">
        <f>IF(INDEX(Historical!$F$7:$F$1062,MATCH(B435,Historical!$B$7:$B$1062,0))=0,"n/a",((INDEX(Historical!$C$7:$C$1062,MATCH(B435,Historical!$B$7:$B$1062,0))/INDEX(Historical!$F$7:$F$1062,MATCH(B435,Historical!$B$7:$B$1062,0)))^(1/3)-1)*100)</f>
        <v>10.208493749856039</v>
      </c>
      <c r="U435" s="105">
        <f>IF(INDEX(Historical!$H$7:$H$1062,MATCH(B435,Historical!$B$7:$B$1062,0))=0,"n/a",((INDEX(Historical!$C$7:$C$1062,MATCH(B435,Historical!$B$7:$B$1062,0))/INDEX(Historical!$H$7:$H$1062,MATCH(B435,Historical!$B$7:$B$1062,0)))^(1/5)-1)*100)</f>
        <v>10.221553083716572</v>
      </c>
      <c r="V435" s="105">
        <f>IF(INDEX(Historical!$M$7:$M$1062,MATCH(B435,Historical!$B$7:$B$1062,0))=0,"n/a",((INDEX(Historical!$C$7:$C$1062,MATCH(B435,Historical!$B$7:$B$1062,0))/INDEX(Historical!$M$7:$M$1062,MATCH(B435,Historical!$B$7:$B$1062,0)))^(1/10)-1)*100)</f>
        <v>10.176486996275379</v>
      </c>
      <c r="W435" s="106">
        <f>IF(OR(U435&lt;=0,U435="n/a",V435&lt;=0,V435="n/a"),"n/a",U435/V435)</f>
        <v>1.0044284523193208</v>
      </c>
      <c r="X435" s="107">
        <f>IF(OR(AJ435&lt;=0,AJ435="n/a",U435&lt;=0,U435="n/a"),"n/a",U435/AJ435)</f>
        <v>0.58812158134157477</v>
      </c>
      <c r="Y435" s="55" t="s">
        <v>183</v>
      </c>
      <c r="Z435" s="101">
        <f>IF(OR(AC435&lt;0.01,AC435="n/a"),"n/a",M435/AC435*100)</f>
        <v>20.278551532033429</v>
      </c>
      <c r="AA435" s="109">
        <f>IF(OR(AC435&lt;0.01,AC435="n/a"),"n/a",I435/AC435)</f>
        <v>25.910863509749305</v>
      </c>
      <c r="AB435" s="71">
        <v>6</v>
      </c>
      <c r="AC435" s="100">
        <v>17.95</v>
      </c>
      <c r="AD435" s="100">
        <v>1.1299999999999999</v>
      </c>
      <c r="AE435" s="100">
        <v>10.41</v>
      </c>
      <c r="AF435" s="100">
        <v>7.81</v>
      </c>
      <c r="AG435" s="100">
        <v>34.04</v>
      </c>
      <c r="AH435" s="100">
        <v>13.56</v>
      </c>
      <c r="AI435" s="100">
        <v>18.5</v>
      </c>
      <c r="AJ435" s="100">
        <v>17.380000000000003</v>
      </c>
      <c r="AK435" s="100">
        <v>17.740000000000002</v>
      </c>
      <c r="AL435" s="100">
        <v>3453620</v>
      </c>
      <c r="AM435" s="100">
        <v>1.54</v>
      </c>
      <c r="AN435" s="100">
        <v>0.28999999999999998</v>
      </c>
      <c r="AO435" s="110">
        <f>IF(U435="n/a","n/a",IF(AA435&lt;0,"n/a",IF(AA435="n/a","n/a",J435+U435-AA435)))</f>
        <v>-14.906683034074014</v>
      </c>
      <c r="AP435" s="111">
        <f>IF(U435="n/a","n/a",J435+U435)</f>
        <v>11.004180475675291</v>
      </c>
      <c r="AQ435" s="112">
        <f>IF(OR(AC435&lt;0.01,AC435="n/a",AF435="n/a"),"n/a",(I435/SQRT(22.5*AC435*(I435/AF435))-1)*100)</f>
        <v>199.89912675293718</v>
      </c>
      <c r="AR435" s="101">
        <f>INDEX(Historical!$C$7:$C$1063,MATCH(B435,Historical!$B$7:$B$1063,0))*IF(AH435="n/a",1.03,IF(AH435&lt;0,1.01,IF(AH435&gt;10,1.1,(1+AH435/100))))</f>
        <v>3.74</v>
      </c>
      <c r="AS435" s="109">
        <f>IF($AI435="n/a",1.03*AR435,IF($AI435&lt;0,1.01*AR435,IF($AI435&gt;10,1.1*AR435,(1+$AI435/100)*AR435)))</f>
        <v>4.1140000000000008</v>
      </c>
      <c r="AT435" s="109">
        <f>IF($AK435="n/a",1.03*AS435,IF($AK435&lt;0,1.01*AS435,IF($AK435&gt;10,1.1*AS435,(1+$AK435/100)*AS435)))</f>
        <v>4.5254000000000012</v>
      </c>
      <c r="AU435" s="109">
        <f>IF($AK435="n/a",1.03*AT435,IF($AK435&lt;0,1.01*AT435,IF($AK435&gt;10,1.1*AT435,(1+$AK435/100)*AT435)))</f>
        <v>4.977940000000002</v>
      </c>
      <c r="AV435" s="109">
        <f>IF($AK435="n/a",1.03*AU435,IF($AK435&lt;0,1.01*AU435,IF($AK435&gt;10,1.1*AU435,(1+$AK435/100)*AU435)))</f>
        <v>5.4757340000000028</v>
      </c>
      <c r="AW435" s="109">
        <f>SUM(AR435:AV435)</f>
        <v>22.833074000000007</v>
      </c>
      <c r="AX435" s="113">
        <f>AW435/I435*100</f>
        <v>4.9092827348957222</v>
      </c>
      <c r="AY435" s="100">
        <v>1.0900000000000001</v>
      </c>
      <c r="AZ435" s="100">
        <v>33.19</v>
      </c>
      <c r="BA435" s="100">
        <v>-16.27</v>
      </c>
      <c r="BB435" s="100">
        <v>16.45</v>
      </c>
      <c r="BC435" s="100">
        <v>7.2700000000000005</v>
      </c>
      <c r="BE435" s="12">
        <v>2002</v>
      </c>
      <c r="BF435" s="12">
        <f>IF(BE435&gt;2020,0,IF(BE435&gt;2008,1,IF(BE435&gt;2001,2,IF(BE435&gt;1990,3,IF(BE435&gt;1980,4,IF(BE435&gt;1973,5,IF(BE435&gt;1970,6,IF(BE435&gt;1960,7,IF(BE435&gt;1958,8,IF(BE435&gt;1953,9,10))))))))))</f>
        <v>2</v>
      </c>
      <c r="BG435" s="100">
        <v>19.420000000000002</v>
      </c>
      <c r="BH435" s="55" t="s">
        <v>121</v>
      </c>
      <c r="BI435" s="55" t="s">
        <v>122</v>
      </c>
    </row>
    <row r="436" spans="1:61" x14ac:dyDescent="0.2">
      <c r="A436" s="123" t="s">
        <v>1072</v>
      </c>
      <c r="B436" s="55" t="s">
        <v>1073</v>
      </c>
      <c r="C436" s="156" t="s">
        <v>198</v>
      </c>
      <c r="D436" s="98" t="s">
        <v>747</v>
      </c>
      <c r="E436" s="157">
        <v>16</v>
      </c>
      <c r="F436" s="2">
        <v>275</v>
      </c>
      <c r="G436" s="2" t="s">
        <v>146</v>
      </c>
      <c r="H436" s="2" t="s">
        <v>146</v>
      </c>
      <c r="I436" s="100">
        <v>435.75</v>
      </c>
      <c r="J436" s="101">
        <f>(M436/I436)*100</f>
        <v>1.1107286288009179</v>
      </c>
      <c r="K436" s="104">
        <v>1.21</v>
      </c>
      <c r="L436" s="71">
        <v>4</v>
      </c>
      <c r="M436" s="28">
        <f>K436*L436</f>
        <v>4.84</v>
      </c>
      <c r="N436" s="103" t="s">
        <v>366</v>
      </c>
      <c r="O436" s="104">
        <v>1.0900000000000001</v>
      </c>
      <c r="P436" s="158">
        <v>46006</v>
      </c>
      <c r="Q436" s="158">
        <v>46037</v>
      </c>
      <c r="R436" s="28">
        <f>(K436-O436)/O436*100</f>
        <v>11.009174311926593</v>
      </c>
      <c r="S436" s="105">
        <f>IF(INDEX(Historical!$D$7:$D1460,MATCH(B436,Historical!$B$7:$B$1062,0))=0,"n/a",(INDEX(Historical!$C$7:$C$1062,MATCH(B436,Historical!$B$7:$B$1062,0))/INDEX(Historical!$D$7:$D$1062,MATCH(B436,Historical!$B$7:$B$1062,0))-1)*100)</f>
        <v>11.22448979591837</v>
      </c>
      <c r="T436" s="105">
        <f>IF(INDEX(Historical!$F$7:$F$1062,MATCH(B436,Historical!$B$7:$B$1062,0))=0,"n/a",((INDEX(Historical!$C$7:$C$1062,MATCH(B436,Historical!$B$7:$B$1062,0))/INDEX(Historical!$F$7:$F$1062,MATCH(B436,Historical!$B$7:$B$1062,0)))^(1/3)-1)*100)</f>
        <v>11.326819588712734</v>
      </c>
      <c r="U436" s="105">
        <f>IF(INDEX(Historical!$H$7:$H$1062,MATCH(B436,Historical!$B$7:$B$1062,0))=0,"n/a",((INDEX(Historical!$C$7:$C$1062,MATCH(B436,Historical!$B$7:$B$1062,0))/INDEX(Historical!$H$7:$H$1062,MATCH(B436,Historical!$B$7:$B$1062,0)))^(1/5)-1)*100)</f>
        <v>11.237009508113482</v>
      </c>
      <c r="V436" s="105">
        <f>IF(INDEX(Historical!$M$7:$M$1062,MATCH(B436,Historical!$B$7:$B$1062,0))=0,"n/a",((INDEX(Historical!$C$7:$C$1062,MATCH(B436,Historical!$B$7:$B$1062,0))/INDEX(Historical!$M$7:$M$1062,MATCH(B436,Historical!$B$7:$B$1062,0)))^(1/10)-1)*100)</f>
        <v>12.355609002321355</v>
      </c>
      <c r="W436" s="106">
        <f>IF(OR(U436&lt;=0,U436="n/a",V436&lt;=0,V436="n/a"),"n/a",U436/V436)</f>
        <v>0.90946625989882723</v>
      </c>
      <c r="X436" s="107">
        <f>IF(OR(AJ436&lt;=0,AJ436="n/a",U436&lt;=0,U436="n/a"),"n/a",U436/AJ436)</f>
        <v>0.60187517451063099</v>
      </c>
      <c r="Y436" s="159"/>
      <c r="Z436" s="101">
        <f>IF(OR(AC436&lt;0.01,AC436="n/a"),"n/a",M436/AC436*100)</f>
        <v>39.032258064516128</v>
      </c>
      <c r="AA436" s="109">
        <f>IF(OR(AC436&lt;0.01,AC436="n/a"),"n/a",I436/AC436)</f>
        <v>35.141129032258064</v>
      </c>
      <c r="AB436" s="71">
        <v>12</v>
      </c>
      <c r="AC436" s="100">
        <v>12.4</v>
      </c>
      <c r="AD436" s="100">
        <v>2.33</v>
      </c>
      <c r="AE436" s="100">
        <v>6.09</v>
      </c>
      <c r="AF436" s="100">
        <v>28.47</v>
      </c>
      <c r="AG436" s="100">
        <v>99.88</v>
      </c>
      <c r="AH436" s="100">
        <v>10.31</v>
      </c>
      <c r="AI436" s="100">
        <v>9.25</v>
      </c>
      <c r="AJ436" s="100">
        <v>18.670000000000002</v>
      </c>
      <c r="AK436" s="100">
        <v>10.07</v>
      </c>
      <c r="AL436" s="100">
        <v>72330</v>
      </c>
      <c r="AM436" s="100">
        <v>0.41000000000000003</v>
      </c>
      <c r="AN436" s="100">
        <v>3.77</v>
      </c>
      <c r="AO436" s="110">
        <f>IF(U436="n/a","n/a",IF(AA436&lt;0,"n/a",IF(AA436="n/a","n/a",J436+U436-AA436)))</f>
        <v>-22.793390895343663</v>
      </c>
      <c r="AP436" s="111">
        <f>IF(U436="n/a","n/a",J436+U436)</f>
        <v>12.347738136914401</v>
      </c>
      <c r="AQ436" s="112">
        <f>IF(OR(AC436&lt;0.01,AC436="n/a",AF436="n/a"),"n/a",(I436/SQRT(22.5*AC436*(I436/AF436))-1)*100)</f>
        <v>566.82262960613355</v>
      </c>
      <c r="AR436" s="101">
        <f>INDEX(Historical!$C$7:$C$1063,MATCH(B436,Historical!$B$7:$B$1063,0))*IF(AH436="n/a",1.03,IF(AH436&lt;0,1.01,IF(AH436&gt;10,1.1,(1+AH436/100))))</f>
        <v>4.7960000000000012</v>
      </c>
      <c r="AS436" s="109">
        <f>IF($AI436="n/a",1.03*AR436,IF($AI436&lt;0,1.01*AR436,IF($AI436&gt;10,1.1*AR436,(1+$AI436/100)*AR436)))</f>
        <v>5.2396300000000018</v>
      </c>
      <c r="AT436" s="109">
        <f>IF($AK436="n/a",1.03*AS436,IF($AK436&lt;0,1.01*AS436,IF($AK436&gt;10,1.1*AS436,(1+$AK436/100)*AS436)))</f>
        <v>5.7635930000000029</v>
      </c>
      <c r="AU436" s="109">
        <f>IF($AK436="n/a",1.03*AT436,IF($AK436&lt;0,1.01*AT436,IF($AK436&gt;10,1.1*AT436,(1+$AK436/100)*AT436)))</f>
        <v>6.3399523000000038</v>
      </c>
      <c r="AV436" s="109">
        <f>IF($AK436="n/a",1.03*AU436,IF($AK436&lt;0,1.01*AU436,IF($AK436&gt;10,1.1*AU436,(1+$AK436/100)*AU436)))</f>
        <v>6.9739475300000047</v>
      </c>
      <c r="AW436" s="109">
        <f>SUM(AR436:AV436)</f>
        <v>29.113122830000012</v>
      </c>
      <c r="AX436" s="113">
        <f>AW436/I436*100</f>
        <v>6.6811526861732666</v>
      </c>
      <c r="AY436" s="100">
        <v>0.88</v>
      </c>
      <c r="AZ436" s="100">
        <v>21.26</v>
      </c>
      <c r="BA436" s="100">
        <v>-11.469999999999999</v>
      </c>
      <c r="BB436" s="100">
        <v>5.79</v>
      </c>
      <c r="BC436" s="100">
        <v>4.75</v>
      </c>
      <c r="BE436" s="12">
        <v>2011</v>
      </c>
      <c r="BF436" s="12">
        <f>IF(BE436&gt;2020,0,IF(BE436&gt;2008,1,IF(BE436&gt;2001,2,IF(BE436&gt;1990,3,IF(BE436&gt;1980,4,IF(BE436&gt;1973,5,IF(BE436&gt;1970,6,IF(BE436&gt;1960,7,IF(BE436&gt;1958,8,IF(BE436&gt;1953,9,10))))))))))</f>
        <v>1</v>
      </c>
      <c r="BG436" s="100">
        <v>12.47</v>
      </c>
      <c r="BH436" s="55" t="s">
        <v>121</v>
      </c>
      <c r="BI436" s="55" t="s">
        <v>122</v>
      </c>
    </row>
    <row r="437" spans="1:61" ht="12.75" customHeight="1" x14ac:dyDescent="0.2">
      <c r="A437" s="116" t="s">
        <v>1560</v>
      </c>
      <c r="B437" s="55" t="s">
        <v>1561</v>
      </c>
      <c r="C437" s="156" t="s">
        <v>134</v>
      </c>
      <c r="D437" s="98" t="s">
        <v>157</v>
      </c>
      <c r="E437" s="157">
        <v>9</v>
      </c>
      <c r="F437" s="2">
        <v>530</v>
      </c>
      <c r="G437" s="2" t="s">
        <v>146</v>
      </c>
      <c r="H437" s="2" t="s">
        <v>146</v>
      </c>
      <c r="I437" s="100">
        <v>246.29</v>
      </c>
      <c r="J437" s="101">
        <f>(M437/I437)*100</f>
        <v>2.4361525031466971</v>
      </c>
      <c r="K437" s="104">
        <v>1.5</v>
      </c>
      <c r="L437" s="71">
        <v>4</v>
      </c>
      <c r="M437" s="28">
        <f>K437*L437</f>
        <v>6</v>
      </c>
      <c r="N437" s="103" t="s">
        <v>270</v>
      </c>
      <c r="O437" s="104">
        <v>1.35</v>
      </c>
      <c r="P437" s="158">
        <v>45902</v>
      </c>
      <c r="Q437" s="158">
        <v>45930</v>
      </c>
      <c r="R437" s="28">
        <f>(K437-O437)/O437*100</f>
        <v>11.111111111111104</v>
      </c>
      <c r="S437" s="105">
        <f>IF(INDEX(Historical!$D$7:$D1461,MATCH(B437,Historical!$B$7:$B$1062,0))=0,"n/a",(INDEX(Historical!$C$7:$C$1062,MATCH(B437,Historical!$B$7:$B$1062,0))/INDEX(Historical!$D$7:$D$1062,MATCH(B437,Historical!$B$7:$B$1062,0))-1)*100)</f>
        <v>6.542056074766367</v>
      </c>
      <c r="T437" s="105">
        <f>IF(INDEX(Historical!$F$7:$F$1062,MATCH(B437,Historical!$B$7:$B$1062,0))=0,"n/a",((INDEX(Historical!$C$7:$C$1062,MATCH(B437,Historical!$B$7:$B$1062,0))/INDEX(Historical!$F$7:$F$1062,MATCH(B437,Historical!$B$7:$B$1062,0)))^(1/3)-1)*100)</f>
        <v>5.8955896063723312</v>
      </c>
      <c r="U437" s="105">
        <f>IF(INDEX(Historical!$H$7:$H$1062,MATCH(B437,Historical!$B$7:$B$1062,0))=0,"n/a",((INDEX(Historical!$C$7:$C$1062,MATCH(B437,Historical!$B$7:$B$1062,0))/INDEX(Historical!$H$7:$H$1062,MATCH(B437,Historical!$B$7:$B$1062,0)))^(1/5)-1)*100)</f>
        <v>5.3135944368471799</v>
      </c>
      <c r="V437" s="105">
        <f>IF(INDEX(Historical!$M$7:$M$1062,MATCH(B437,Historical!$B$7:$B$1062,0))=0,"n/a",((INDEX(Historical!$C$7:$C$1062,MATCH(B437,Historical!$B$7:$B$1062,0))/INDEX(Historical!$M$7:$M$1062,MATCH(B437,Historical!$B$7:$B$1062,0)))^(1/10)-1)*100)</f>
        <v>7.3672136029840241</v>
      </c>
      <c r="W437" s="106">
        <f>IF(OR(U437&lt;=0,U437="n/a",V437&lt;=0,V437="n/a"),"n/a",U437/V437)</f>
        <v>0.72124886330090332</v>
      </c>
      <c r="X437" s="107">
        <f>IF(OR(AJ437&lt;=0,AJ437="n/a",U437&lt;=0,U437="n/a"),"n/a",U437/AJ437)</f>
        <v>0.46898450457609708</v>
      </c>
      <c r="Y437" s="165"/>
      <c r="Z437" s="101">
        <f>IF(OR(AC437&lt;0.01,AC437="n/a"),"n/a",M437/AC437*100)</f>
        <v>31.678986272439282</v>
      </c>
      <c r="AA437" s="109">
        <f>IF(OR(AC437&lt;0.01,AC437="n/a"),"n/a",I437/AC437)</f>
        <v>13.003695881731783</v>
      </c>
      <c r="AB437" s="71">
        <v>12</v>
      </c>
      <c r="AC437" s="100">
        <v>18.940000000000001</v>
      </c>
      <c r="AD437" s="100">
        <v>1.08</v>
      </c>
      <c r="AE437" s="100">
        <v>2.69</v>
      </c>
      <c r="AF437" s="100">
        <v>1.4</v>
      </c>
      <c r="AG437" s="100">
        <v>10.72</v>
      </c>
      <c r="AH437" s="100">
        <v>13.170000000000002</v>
      </c>
      <c r="AI437" s="100">
        <v>9.379999999999999</v>
      </c>
      <c r="AJ437" s="100">
        <v>11.33</v>
      </c>
      <c r="AK437" s="100">
        <v>10.83</v>
      </c>
      <c r="AL437" s="100">
        <v>35700</v>
      </c>
      <c r="AM437" s="100">
        <v>0.36</v>
      </c>
      <c r="AN437" s="100">
        <v>0.65</v>
      </c>
      <c r="AO437" s="110">
        <f>IF(U437="n/a","n/a",IF(AA437&lt;0,"n/a",IF(AA437="n/a","n/a",J437+U437-AA437)))</f>
        <v>-5.2539489417379066</v>
      </c>
      <c r="AP437" s="111">
        <f>IF(U437="n/a","n/a",J437+U437)</f>
        <v>7.7497469399938765</v>
      </c>
      <c r="AQ437" s="112">
        <f>IF(OR(AC437&lt;0.01,AC437="n/a",AF437="n/a"),"n/a",(I437/SQRT(22.5*AC437*(I437/AF437))-1)*100)</f>
        <v>-10.048965827884393</v>
      </c>
      <c r="AR437" s="101">
        <f>INDEX(Historical!$C$7:$C$1063,MATCH(B437,Historical!$B$7:$B$1063,0))*IF(AH437="n/a",1.03,IF(AH437&lt;0,1.01,IF(AH437&gt;10,1.1,(1+AH437/100))))</f>
        <v>6.2700000000000005</v>
      </c>
      <c r="AS437" s="109">
        <f>IF($AI437="n/a",1.03*AR437,IF($AI437&lt;0,1.01*AR437,IF($AI437&gt;10,1.1*AR437,(1+$AI437/100)*AR437)))</f>
        <v>6.8581259999999995</v>
      </c>
      <c r="AT437" s="109">
        <f>IF($AK437="n/a",1.03*AS437,IF($AK437&lt;0,1.01*AS437,IF($AK437&gt;10,1.1*AS437,(1+$AK437/100)*AS437)))</f>
        <v>7.5439385999999997</v>
      </c>
      <c r="AU437" s="109">
        <f>IF($AK437="n/a",1.03*AT437,IF($AK437&lt;0,1.01*AT437,IF($AK437&gt;10,1.1*AT437,(1+$AK437/100)*AT437)))</f>
        <v>8.298332460000001</v>
      </c>
      <c r="AV437" s="109">
        <f>IF($AK437="n/a",1.03*AU437,IF($AK437&lt;0,1.01*AU437,IF($AK437&gt;10,1.1*AU437,(1+$AK437/100)*AU437)))</f>
        <v>9.1281657060000025</v>
      </c>
      <c r="AW437" s="109">
        <f>SUM(AR437:AV437)</f>
        <v>38.098562766000001</v>
      </c>
      <c r="AX437" s="113">
        <f>AW437/I437*100</f>
        <v>15.468984841447075</v>
      </c>
      <c r="AY437" s="100">
        <v>0.56999999999999995</v>
      </c>
      <c r="AZ437" s="100">
        <v>40.93</v>
      </c>
      <c r="BA437" s="100">
        <v>-3.42</v>
      </c>
      <c r="BB437" s="100">
        <v>5.57</v>
      </c>
      <c r="BC437" s="100">
        <v>15.6</v>
      </c>
      <c r="BE437" s="12">
        <v>2017</v>
      </c>
      <c r="BF437" s="12">
        <f>IF(BE437&gt;2020,0,IF(BE437&gt;2008,1,IF(BE437&gt;2001,2,IF(BE437&gt;1990,3,IF(BE437&gt;1980,4,IF(BE437&gt;1973,5,IF(BE437&gt;1970,6,IF(BE437&gt;1960,7,IF(BE437&gt;1958,8,IF(BE437&gt;1953,9,10))))))))))</f>
        <v>1</v>
      </c>
      <c r="BG437" s="100">
        <v>1.41</v>
      </c>
      <c r="BH437" s="55" t="s">
        <v>121</v>
      </c>
      <c r="BI437" s="55" t="s">
        <v>122</v>
      </c>
    </row>
    <row r="438" spans="1:61" ht="12.75" customHeight="1" x14ac:dyDescent="0.2">
      <c r="A438" s="146" t="s">
        <v>5616</v>
      </c>
      <c r="B438" s="55" t="s">
        <v>5603</v>
      </c>
      <c r="C438" s="156" t="s">
        <v>263</v>
      </c>
      <c r="D438" s="98" t="s">
        <v>264</v>
      </c>
      <c r="E438" s="157">
        <v>5</v>
      </c>
      <c r="F438" s="2">
        <v>689</v>
      </c>
      <c r="G438" s="2" t="s">
        <v>146</v>
      </c>
      <c r="H438" s="2" t="s">
        <v>146</v>
      </c>
      <c r="I438" s="100">
        <v>49.89</v>
      </c>
      <c r="J438" s="101">
        <f>(M438/I438)*100</f>
        <v>3.0066145520144314</v>
      </c>
      <c r="K438" s="104">
        <v>0.375</v>
      </c>
      <c r="L438" s="71">
        <v>4</v>
      </c>
      <c r="M438" s="28">
        <f>K438*L438</f>
        <v>1.5</v>
      </c>
      <c r="N438" s="103" t="s">
        <v>1551</v>
      </c>
      <c r="O438" s="104">
        <v>0.3125</v>
      </c>
      <c r="P438" s="158">
        <v>45971</v>
      </c>
      <c r="Q438" s="158">
        <v>45996</v>
      </c>
      <c r="R438" s="28">
        <f>(K438-O438)/O438*100</f>
        <v>20</v>
      </c>
      <c r="S438" s="105">
        <f>IF(INDEX(Historical!$D$7:$D1738,MATCH(B438,Historical!$B$7:$B$1062,0))=0,"n/a",(INDEX(Historical!$C$7:$C$1062,MATCH(B438,Historical!$B$7:$B$1062,0))/INDEX(Historical!$D$7:$D$1062,MATCH(B438,Historical!$B$7:$B$1062,0))-1)*100)</f>
        <v>54.411764705882334</v>
      </c>
      <c r="T438" s="105">
        <f>IF(INDEX(Historical!$F$7:$F$1062,MATCH(B438,Historical!$B$7:$B$1062,0))=0,"n/a",((INDEX(Historical!$C$7:$C$1062,MATCH(B438,Historical!$B$7:$B$1062,0))/INDEX(Historical!$F$7:$F$1062,MATCH(B438,Historical!$B$7:$B$1062,0)))^(1/3)-1)*100)</f>
        <v>63.553315509429488</v>
      </c>
      <c r="U438" s="105" t="str">
        <f>IF(INDEX(Historical!$H$7:$H$1062,MATCH(B438,Historical!$B$7:$B$1062,0))=0,"n/a",((INDEX(Historical!$C$7:$C$1062,MATCH(B438,Historical!$B$7:$B$1062,0))/INDEX(Historical!$H$7:$H$1062,MATCH(B438,Historical!$B$7:$B$1062,0)))^(1/5)-1)*100)</f>
        <v>n/a</v>
      </c>
      <c r="V438" s="105" t="str">
        <f>IF(INDEX(Historical!$M$7:$M$1062,MATCH(B438,Historical!$B$7:$B$1062,0))=0,"n/a",((INDEX(Historical!$C$7:$C$1062,MATCH(B438,Historical!$B$7:$B$1062,0))/INDEX(Historical!$M$7:$M$1062,MATCH(B438,Historical!$B$7:$B$1062,0)))^(1/10)-1)*100)</f>
        <v>n/a</v>
      </c>
      <c r="W438" s="106" t="str">
        <f>IF(OR(U438&lt;=0,U438="n/a",V438&lt;=0,V438="n/a"),"n/a",U438/V438)</f>
        <v>n/a</v>
      </c>
      <c r="X438" s="107" t="str">
        <f>IF(OR(AJ438&lt;=0,AJ438="n/a",U438&lt;=0,U438="n/a"),"n/a",U438/AJ438)</f>
        <v>n/a</v>
      </c>
      <c r="Y438" s="159"/>
      <c r="Z438" s="101">
        <f>IF(OR(AC438&lt;0.01,AC438="n/a"),"n/a",M438/AC438*100)</f>
        <v>38.659793814432994</v>
      </c>
      <c r="AA438" s="109">
        <f>IF(OR(AC438&lt;0.01,AC438="n/a"),"n/a",I438/AC438)</f>
        <v>12.858247422680412</v>
      </c>
      <c r="AB438" s="71">
        <v>12</v>
      </c>
      <c r="AC438" s="100">
        <v>3.88</v>
      </c>
      <c r="AD438" s="100">
        <v>0.42</v>
      </c>
      <c r="AE438" s="100">
        <v>1.72</v>
      </c>
      <c r="AF438" s="100">
        <v>1.1100000000000001</v>
      </c>
      <c r="AG438" s="100">
        <v>8.89</v>
      </c>
      <c r="AH438" s="100">
        <v>23.46</v>
      </c>
      <c r="AI438" s="100">
        <v>15.36</v>
      </c>
      <c r="AJ438" s="100" t="s">
        <v>142</v>
      </c>
      <c r="AK438" s="100">
        <v>14.39</v>
      </c>
      <c r="AL438" s="100">
        <v>6200</v>
      </c>
      <c r="AM438" s="100">
        <v>7.2900000000000009</v>
      </c>
      <c r="AN438" s="100">
        <v>0.62</v>
      </c>
      <c r="AO438" s="110" t="str">
        <f>IF(U438="n/a","n/a",IF(AA438&lt;0,"n/a",IF(AA438="n/a","n/a",J438+U438-AA438)))</f>
        <v>n/a</v>
      </c>
      <c r="AP438" s="111" t="str">
        <f>IF(U438="n/a","n/a",J438+U438)</f>
        <v>n/a</v>
      </c>
      <c r="AQ438" s="112">
        <f>IF(OR(AC438&lt;0.01,AC438="n/a",AF438="n/a"),"n/a",(I438/SQRT(22.5*AC438*(I438/AF438))-1)*100)</f>
        <v>-20.354522652848196</v>
      </c>
      <c r="AR438" s="101">
        <f>INDEX(Historical!$C$7:$C$1063,MATCH(B438,Historical!$B$7:$B$1063,0))*IF(AH438="n/a",1.03,IF(AH438&lt;0,1.01,IF(AH438&gt;10,1.1,(1+AH438/100))))</f>
        <v>1.4437500000000001</v>
      </c>
      <c r="AS438" s="109">
        <f>IF($AI438="n/a",1.03*AR438,IF($AI438&lt;0,1.01*AR438,IF($AI438&gt;10,1.1*AR438,(1+$AI438/100)*AR438)))</f>
        <v>1.5881250000000002</v>
      </c>
      <c r="AT438" s="109">
        <f>IF($AK438="n/a",1.03*AS438,IF($AK438&lt;0,1.01*AS438,IF($AK438&gt;10,1.1*AS438,(1+$AK438/100)*AS438)))</f>
        <v>1.7469375000000005</v>
      </c>
      <c r="AU438" s="109">
        <f>IF($AK438="n/a",1.03*AT438,IF($AK438&lt;0,1.01*AT438,IF($AK438&gt;10,1.1*AT438,(1+$AK438/100)*AT438)))</f>
        <v>1.9216312500000006</v>
      </c>
      <c r="AV438" s="109">
        <f>IF($AK438="n/a",1.03*AU438,IF($AK438&lt;0,1.01*AU438,IF($AK438&gt;10,1.1*AU438,(1+$AK438/100)*AU438)))</f>
        <v>2.1137943750000008</v>
      </c>
      <c r="AW438" s="109">
        <f>SUM(AR438:AV438)</f>
        <v>8.8142381250000028</v>
      </c>
      <c r="AX438" s="113">
        <f>AW438/I438*100</f>
        <v>17.667344407696937</v>
      </c>
      <c r="AY438" s="718">
        <v>0.76</v>
      </c>
      <c r="AZ438" s="100">
        <v>34.33</v>
      </c>
      <c r="BA438" s="100">
        <v>-25.36</v>
      </c>
      <c r="BB438" s="100">
        <v>-4.6399999999999997</v>
      </c>
      <c r="BC438" s="100">
        <v>-0.18</v>
      </c>
      <c r="BE438" s="12">
        <v>2021</v>
      </c>
      <c r="BF438" s="12">
        <f>IF(BE438&gt;2020,0,IF(BE438&gt;2008,1,IF(BE438&gt;2001,2,IF(BE438&gt;1990,3,IF(BE438&gt;1980,4,IF(BE438&gt;1973,5,IF(BE438&gt;1970,6,IF(BE438&gt;1960,7,IF(BE438&gt;1958,8,IF(BE438&gt;1953,9,10))))))))))</f>
        <v>0</v>
      </c>
      <c r="BG438" s="100">
        <v>4.16</v>
      </c>
      <c r="BH438" s="55" t="s">
        <v>121</v>
      </c>
      <c r="BI438" s="55" t="s">
        <v>122</v>
      </c>
    </row>
    <row r="439" spans="1:61" ht="12.75" customHeight="1" x14ac:dyDescent="0.2">
      <c r="A439" s="116" t="s">
        <v>1562</v>
      </c>
      <c r="B439" s="55" t="s">
        <v>1563</v>
      </c>
      <c r="C439" s="156" t="s">
        <v>134</v>
      </c>
      <c r="D439" s="98" t="s">
        <v>354</v>
      </c>
      <c r="E439" s="157">
        <v>8</v>
      </c>
      <c r="F439" s="2">
        <v>583</v>
      </c>
      <c r="G439" s="2" t="s">
        <v>146</v>
      </c>
      <c r="H439" s="2" t="s">
        <v>146</v>
      </c>
      <c r="I439" s="100">
        <v>30.04</v>
      </c>
      <c r="J439" s="101">
        <f>(M439/I439)*100</f>
        <v>2.2636484687083893</v>
      </c>
      <c r="K439" s="104">
        <v>0.17</v>
      </c>
      <c r="L439" s="71">
        <v>4</v>
      </c>
      <c r="M439" s="28">
        <f>K439*L439</f>
        <v>0.68</v>
      </c>
      <c r="N439" s="103" t="s">
        <v>670</v>
      </c>
      <c r="O439" s="104">
        <v>0.15</v>
      </c>
      <c r="P439" s="158">
        <v>46239</v>
      </c>
      <c r="Q439" s="158">
        <v>46254</v>
      </c>
      <c r="R439" s="28">
        <f>(K439-O439)/O439*100</f>
        <v>13.333333333333346</v>
      </c>
      <c r="S439" s="105">
        <f>IF(INDEX(Historical!$D$7:$D1462,MATCH(B439,Historical!$B$7:$B$1062,0))=0,"n/a",(INDEX(Historical!$C$7:$C$1062,MATCH(B439,Historical!$B$7:$B$1062,0))/INDEX(Historical!$D$7:$D$1062,MATCH(B439,Historical!$B$7:$B$1062,0))-1)*100)</f>
        <v>14.285714285714302</v>
      </c>
      <c r="T439" s="105">
        <f>IF(INDEX(Historical!$F$7:$F$1062,MATCH(B439,Historical!$B$7:$B$1062,0))=0,"n/a",((INDEX(Historical!$C$7:$C$1062,MATCH(B439,Historical!$B$7:$B$1062,0))/INDEX(Historical!$F$7:$F$1062,MATCH(B439,Historical!$B$7:$B$1062,0)))^(1/3)-1)*100)</f>
        <v>15.867554829548336</v>
      </c>
      <c r="U439" s="105">
        <f>IF(INDEX(Historical!$H$7:$H$1062,MATCH(B439,Historical!$B$7:$B$1062,0))=0,"n/a",((INDEX(Historical!$C$7:$C$1062,MATCH(B439,Historical!$B$7:$B$1062,0))/INDEX(Historical!$H$7:$H$1062,MATCH(B439,Historical!$B$7:$B$1062,0)))^(1/5)-1)*100)</f>
        <v>18.466445254224407</v>
      </c>
      <c r="V439" s="105" t="str">
        <f>IF(INDEX(Historical!$M$7:$M$1062,MATCH(B439,Historical!$B$7:$B$1062,0))=0,"n/a",((INDEX(Historical!$C$7:$C$1062,MATCH(B439,Historical!$B$7:$B$1062,0))/INDEX(Historical!$M$7:$M$1062,MATCH(B439,Historical!$B$7:$B$1062,0)))^(1/10)-1)*100)</f>
        <v>n/a</v>
      </c>
      <c r="W439" s="106" t="str">
        <f>IF(OR(U439&lt;=0,U439="n/a",V439&lt;=0,V439="n/a"),"n/a",U439/V439)</f>
        <v>n/a</v>
      </c>
      <c r="X439" s="107">
        <f>IF(OR(AJ439&lt;=0,AJ439="n/a",U439&lt;=0,U439="n/a"),"n/a",U439/AJ439)</f>
        <v>0.94699719252432857</v>
      </c>
      <c r="Y439" s="162"/>
      <c r="Z439" s="101">
        <f>IF(OR(AC439&lt;0.01,AC439="n/a"),"n/a",M439/AC439*100)</f>
        <v>21.25</v>
      </c>
      <c r="AA439" s="109">
        <f>IF(OR(AC439&lt;0.01,AC439="n/a"),"n/a",I439/AC439)</f>
        <v>9.3874999999999993</v>
      </c>
      <c r="AB439" s="71">
        <v>12</v>
      </c>
      <c r="AC439" s="100">
        <v>3.2</v>
      </c>
      <c r="AD439" s="100">
        <v>4.45</v>
      </c>
      <c r="AE439" s="100">
        <v>5.15</v>
      </c>
      <c r="AF439" s="100">
        <v>1.24</v>
      </c>
      <c r="AG439" s="100">
        <v>13.919999999999998</v>
      </c>
      <c r="AH439" s="100">
        <v>0.5</v>
      </c>
      <c r="AI439" s="100">
        <v>4.38</v>
      </c>
      <c r="AJ439" s="100">
        <v>19.5</v>
      </c>
      <c r="AK439" s="100">
        <v>2.0500000000000003</v>
      </c>
      <c r="AL439" s="100">
        <v>6160</v>
      </c>
      <c r="AM439" s="100">
        <v>1.5599999999999998</v>
      </c>
      <c r="AN439" s="100">
        <v>0.13</v>
      </c>
      <c r="AO439" s="110">
        <f>IF(U439="n/a","n/a",IF(AA439&lt;0,"n/a",IF(AA439="n/a","n/a",J439+U439-AA439)))</f>
        <v>11.342593722932797</v>
      </c>
      <c r="AP439" s="111">
        <f>IF(U439="n/a","n/a",J439+U439)</f>
        <v>20.730093722932796</v>
      </c>
      <c r="AQ439" s="112">
        <f>IF(OR(AC439&lt;0.01,AC439="n/a",AF439="n/a"),"n/a",(I439/SQRT(22.5*AC439*(I439/AF439))-1)*100)</f>
        <v>-28.072567433867381</v>
      </c>
      <c r="AR439" s="101">
        <f>INDEX(Historical!$C$7:$C$1063,MATCH(B439,Historical!$B$7:$B$1063,0))*IF(AH439="n/a",1.03,IF(AH439&lt;0,1.01,IF(AH439&gt;10,1.1,(1+AH439/100))))</f>
        <v>0.56279999999999997</v>
      </c>
      <c r="AS439" s="109">
        <f>IF($AI439="n/a",1.03*AR439,IF($AI439&lt;0,1.01*AR439,IF($AI439&gt;10,1.1*AR439,(1+$AI439/100)*AR439)))</f>
        <v>0.58745064000000002</v>
      </c>
      <c r="AT439" s="109">
        <f>IF($AK439="n/a",1.03*AS439,IF($AK439&lt;0,1.01*AS439,IF($AK439&gt;10,1.1*AS439,(1+$AK439/100)*AS439)))</f>
        <v>0.59949337812000003</v>
      </c>
      <c r="AU439" s="109">
        <f>IF($AK439="n/a",1.03*AT439,IF($AK439&lt;0,1.01*AT439,IF($AK439&gt;10,1.1*AT439,(1+$AK439/100)*AT439)))</f>
        <v>0.61178299237146005</v>
      </c>
      <c r="AV439" s="109">
        <f>IF($AK439="n/a",1.03*AU439,IF($AK439&lt;0,1.01*AU439,IF($AK439&gt;10,1.1*AU439,(1+$AK439/100)*AU439)))</f>
        <v>0.62432454371507495</v>
      </c>
      <c r="AW439" s="109">
        <f>SUM(AR439:AV439)</f>
        <v>2.9858515542065347</v>
      </c>
      <c r="AX439" s="113">
        <f>AW439/I439*100</f>
        <v>9.9395857330443906</v>
      </c>
      <c r="AY439" s="100">
        <v>0.65</v>
      </c>
      <c r="AZ439" s="100">
        <v>21.67</v>
      </c>
      <c r="BA439" s="100">
        <v>-5.8000000000000007</v>
      </c>
      <c r="BB439" s="100">
        <v>9.7100000000000009</v>
      </c>
      <c r="BC439" s="100">
        <v>9.76</v>
      </c>
      <c r="BE439" s="12">
        <v>2019</v>
      </c>
      <c r="BF439" s="12">
        <f>IF(BE439&gt;2020,0,IF(BE439&gt;2008,1,IF(BE439&gt;2001,2,IF(BE439&gt;1990,3,IF(BE439&gt;1980,4,IF(BE439&gt;1973,5,IF(BE439&gt;1970,6,IF(BE439&gt;1960,7,IF(BE439&gt;1958,8,IF(BE439&gt;1953,9,10))))))))))</f>
        <v>1</v>
      </c>
      <c r="BG439" s="100">
        <v>10.95</v>
      </c>
      <c r="BH439" s="55" t="s">
        <v>121</v>
      </c>
      <c r="BI439" s="55" t="s">
        <v>122</v>
      </c>
    </row>
    <row r="440" spans="1:61" ht="12.75" customHeight="1" x14ac:dyDescent="0.2">
      <c r="A440" s="123" t="s">
        <v>1074</v>
      </c>
      <c r="B440" s="55" t="s">
        <v>1075</v>
      </c>
      <c r="C440" s="156" t="s">
        <v>139</v>
      </c>
      <c r="D440" s="98" t="s">
        <v>420</v>
      </c>
      <c r="E440" s="157">
        <v>14</v>
      </c>
      <c r="F440" s="2">
        <v>401</v>
      </c>
      <c r="G440" s="2" t="s">
        <v>146</v>
      </c>
      <c r="H440" s="2" t="s">
        <v>146</v>
      </c>
      <c r="I440" s="100">
        <v>210.84</v>
      </c>
      <c r="J440" s="101">
        <f>(M440/I440)*100</f>
        <v>0.27509011572756592</v>
      </c>
      <c r="K440" s="104">
        <v>0.14499999999999999</v>
      </c>
      <c r="L440" s="71">
        <v>4</v>
      </c>
      <c r="M440" s="28">
        <f>K440*L440</f>
        <v>0.57999999999999996</v>
      </c>
      <c r="N440" s="103" t="s">
        <v>1076</v>
      </c>
      <c r="O440" s="104">
        <v>0.14000000000000001</v>
      </c>
      <c r="P440" s="158">
        <v>46170</v>
      </c>
      <c r="Q440" s="158">
        <v>46185</v>
      </c>
      <c r="R440" s="28">
        <f>(K440-O440)/O440*100</f>
        <v>3.5714285714285547</v>
      </c>
      <c r="S440" s="105">
        <f>IF(INDEX(Historical!$D$7:$D1463,MATCH(B440,Historical!$B$7:$B$1062,0))=0,"n/a",(INDEX(Historical!$C$7:$C$1062,MATCH(B440,Historical!$B$7:$B$1062,0))/INDEX(Historical!$D$7:$D$1062,MATCH(B440,Historical!$B$7:$B$1062,0))-1)*100)</f>
        <v>3.7383177570093462</v>
      </c>
      <c r="T440" s="105">
        <f>IF(INDEX(Historical!$F$7:$F$1062,MATCH(B440,Historical!$B$7:$B$1062,0))=0,"n/a",((INDEX(Historical!$C$7:$C$1062,MATCH(B440,Historical!$B$7:$B$1062,0))/INDEX(Historical!$F$7:$F$1062,MATCH(B440,Historical!$B$7:$B$1062,0)))^(1/3)-1)*100)</f>
        <v>3.8873324124418351</v>
      </c>
      <c r="U440" s="105">
        <f>IF(INDEX(Historical!$H$7:$H$1062,MATCH(B440,Historical!$B$7:$B$1062,0))=0,"n/a",((INDEX(Historical!$C$7:$C$1062,MATCH(B440,Historical!$B$7:$B$1062,0))/INDEX(Historical!$H$7:$H$1062,MATCH(B440,Historical!$B$7:$B$1062,0)))^(1/5)-1)*100)</f>
        <v>4.0534099936660573</v>
      </c>
      <c r="V440" s="105">
        <f>IF(INDEX(Historical!$M$7:$M$1062,MATCH(B440,Historical!$B$7:$B$1062,0))=0,"n/a",((INDEX(Historical!$C$7:$C$1062,MATCH(B440,Historical!$B$7:$B$1062,0))/INDEX(Historical!$M$7:$M$1062,MATCH(B440,Historical!$B$7:$B$1062,0)))^(1/10)-1)*100)</f>
        <v>4.5698446932423753</v>
      </c>
      <c r="W440" s="106">
        <f>IF(OR(U440&lt;=0,U440="n/a",V440&lt;=0,V440="n/a"),"n/a",U440/V440)</f>
        <v>0.88699075477554146</v>
      </c>
      <c r="X440" s="107">
        <f>IF(OR(AJ440&lt;=0,AJ440="n/a",U440&lt;=0,U440="n/a"),"n/a",U440/AJ440)</f>
        <v>0.11053749641849078</v>
      </c>
      <c r="Y440" s="123"/>
      <c r="Z440" s="101">
        <f>IF(OR(AC440&lt;0.01,AC440="n/a"),"n/a",M440/AC440*100)</f>
        <v>15.846994535519125</v>
      </c>
      <c r="AA440" s="109">
        <f>IF(OR(AC440&lt;0.01,AC440="n/a"),"n/a",I440/AC440)</f>
        <v>57.606557377049178</v>
      </c>
      <c r="AB440" s="71">
        <v>12</v>
      </c>
      <c r="AC440" s="100">
        <v>3.66</v>
      </c>
      <c r="AD440" s="100" t="s">
        <v>142</v>
      </c>
      <c r="AE440" s="100">
        <v>2.29</v>
      </c>
      <c r="AF440" s="100">
        <v>4.58</v>
      </c>
      <c r="AG440" s="100">
        <v>8.2900000000000009</v>
      </c>
      <c r="AH440" s="100">
        <v>18.2</v>
      </c>
      <c r="AI440" s="100">
        <v>17.78</v>
      </c>
      <c r="AJ440" s="100">
        <v>36.67</v>
      </c>
      <c r="AK440" s="100" t="s">
        <v>142</v>
      </c>
      <c r="AL440" s="100">
        <v>4390</v>
      </c>
      <c r="AM440" s="100">
        <v>1.91</v>
      </c>
      <c r="AN440" s="100">
        <v>0.59</v>
      </c>
      <c r="AO440" s="110">
        <f>IF(U440="n/a","n/a",IF(AA440&lt;0,"n/a",IF(AA440="n/a","n/a",J440+U440-AA440)))</f>
        <v>-53.278057267655555</v>
      </c>
      <c r="AP440" s="111">
        <f>IF(U440="n/a","n/a",J440+U440)</f>
        <v>4.3285001093936231</v>
      </c>
      <c r="AQ440" s="112">
        <f>IF(OR(AC440&lt;0.01,AC440="n/a",AF440="n/a"),"n/a",(I440/SQRT(22.5*AC440*(I440/AF440))-1)*100)</f>
        <v>242.43444322276099</v>
      </c>
      <c r="AR440" s="101">
        <f>INDEX(Historical!$C$7:$C$1063,MATCH(B440,Historical!$B$7:$B$1063,0))*IF(AH440="n/a",1.03,IF(AH440&lt;0,1.01,IF(AH440&gt;10,1.1,(1+AH440/100))))</f>
        <v>0.61050000000000015</v>
      </c>
      <c r="AS440" s="109">
        <f>IF($AI440="n/a",1.03*AR440,IF($AI440&lt;0,1.01*AR440,IF($AI440&gt;10,1.1*AR440,(1+$AI440/100)*AR440)))</f>
        <v>0.6715500000000002</v>
      </c>
      <c r="AT440" s="109">
        <f>IF($AK440="n/a",1.03*AS440,IF($AK440&lt;0,1.01*AS440,IF($AK440&gt;10,1.1*AS440,(1+$AK440/100)*AS440)))</f>
        <v>0.69169650000000027</v>
      </c>
      <c r="AU440" s="109">
        <f>IF($AK440="n/a",1.03*AT440,IF($AK440&lt;0,1.01*AT440,IF($AK440&gt;10,1.1*AT440,(1+$AK440/100)*AT440)))</f>
        <v>0.71244739500000032</v>
      </c>
      <c r="AV440" s="109">
        <f>IF($AK440="n/a",1.03*AU440,IF($AK440&lt;0,1.01*AU440,IF($AK440&gt;10,1.1*AU440,(1+$AK440/100)*AU440)))</f>
        <v>0.73382081685000033</v>
      </c>
      <c r="AW440" s="109">
        <f>SUM(AR440:AV440)</f>
        <v>3.4200147118500013</v>
      </c>
      <c r="AX440" s="113">
        <f>AW440/I440*100</f>
        <v>1.6220900739186119</v>
      </c>
      <c r="AY440" s="100">
        <v>1.08</v>
      </c>
      <c r="AZ440" s="100">
        <v>110.84</v>
      </c>
      <c r="BA440" s="100">
        <v>-29.45</v>
      </c>
      <c r="BB440" s="100">
        <v>-13.55</v>
      </c>
      <c r="BC440" s="100">
        <v>24.08</v>
      </c>
      <c r="BE440" s="12">
        <v>2013</v>
      </c>
      <c r="BF440" s="12">
        <f>IF(BE440&gt;2020,0,IF(BE440&gt;2008,1,IF(BE440&gt;2001,2,IF(BE440&gt;1990,3,IF(BE440&gt;1980,4,IF(BE440&gt;1973,5,IF(BE440&gt;1970,6,IF(BE440&gt;1960,7,IF(BE440&gt;1958,8,IF(BE440&gt;1953,9,10))))))))))</f>
        <v>1</v>
      </c>
      <c r="BG440" s="100">
        <v>4.22</v>
      </c>
      <c r="BH440" s="55" t="s">
        <v>121</v>
      </c>
      <c r="BI440" s="55" t="s">
        <v>122</v>
      </c>
    </row>
    <row r="441" spans="1:61" ht="12.75" customHeight="1" x14ac:dyDescent="0.2">
      <c r="A441" s="146" t="s">
        <v>5656</v>
      </c>
      <c r="B441" s="55" t="s">
        <v>3710</v>
      </c>
      <c r="C441" s="156" t="s">
        <v>263</v>
      </c>
      <c r="D441" s="98" t="s">
        <v>264</v>
      </c>
      <c r="E441" s="157">
        <v>5</v>
      </c>
      <c r="F441" s="2">
        <v>701</v>
      </c>
      <c r="G441" s="2" t="s">
        <v>146</v>
      </c>
      <c r="H441" s="2" t="s">
        <v>146</v>
      </c>
      <c r="I441" s="100">
        <v>39.74</v>
      </c>
      <c r="J441" s="101">
        <f>(M441/I441)*100</f>
        <v>3.5228988424760943</v>
      </c>
      <c r="K441" s="104">
        <v>0.35</v>
      </c>
      <c r="L441" s="71">
        <v>4</v>
      </c>
      <c r="M441" s="28">
        <f>K441*L441</f>
        <v>1.4</v>
      </c>
      <c r="N441" s="103" t="s">
        <v>707</v>
      </c>
      <c r="O441" s="104">
        <v>0.32500000000000001</v>
      </c>
      <c r="P441" s="158">
        <v>46070</v>
      </c>
      <c r="Q441" s="158">
        <v>46083</v>
      </c>
      <c r="R441" s="28">
        <f>(K441-O441)/O441*100</f>
        <v>7.6923076923076819</v>
      </c>
      <c r="S441" s="105">
        <f>IF(INDEX(Historical!$D$7:$D1731,MATCH(B441,Historical!$B$7:$B$1062,0))=0,"n/a",(INDEX(Historical!$C$7:$C$1062,MATCH(B441,Historical!$B$7:$B$1062,0))/INDEX(Historical!$D$7:$D$1062,MATCH(B441,Historical!$B$7:$B$1062,0))-1)*100)</f>
        <v>8.3333333333333481</v>
      </c>
      <c r="T441" s="105">
        <f>IF(INDEX(Historical!$F$7:$F$1062,MATCH(B441,Historical!$B$7:$B$1062,0))=0,"n/a",((INDEX(Historical!$C$7:$C$1062,MATCH(B441,Historical!$B$7:$B$1062,0))/INDEX(Historical!$F$7:$F$1062,MATCH(B441,Historical!$B$7:$B$1062,0)))^(1/3)-1)*100)</f>
        <v>16.366990117985878</v>
      </c>
      <c r="U441" s="105">
        <f>IF(INDEX(Historical!$H$7:$H$1062,MATCH(B441,Historical!$B$7:$B$1062,0))=0,"n/a",((INDEX(Historical!$C$7:$C$1062,MATCH(B441,Historical!$B$7:$B$1062,0))/INDEX(Historical!$H$7:$H$1062,MATCH(B441,Historical!$B$7:$B$1062,0)))^(1/5)-1)*100)</f>
        <v>15.774434135315829</v>
      </c>
      <c r="V441" s="105">
        <f>IF(INDEX(Historical!$M$7:$M$1062,MATCH(B441,Historical!$B$7:$B$1062,0))=0,"n/a",((INDEX(Historical!$C$7:$C$1062,MATCH(B441,Historical!$B$7:$B$1062,0))/INDEX(Historical!$M$7:$M$1062,MATCH(B441,Historical!$B$7:$B$1062,0)))^(1/10)-1)*100)</f>
        <v>-0.73834049655923106</v>
      </c>
      <c r="W441" s="106" t="str">
        <f>IF(OR(U441&lt;=0,U441="n/a",V441&lt;=0,V441="n/a"),"n/a",U441/V441)</f>
        <v>n/a</v>
      </c>
      <c r="X441" s="107" t="str">
        <f>IF(OR(AJ441&lt;=0,AJ441="n/a",U441&lt;=0,U441="n/a"),"n/a",U441/AJ441)</f>
        <v>n/a</v>
      </c>
      <c r="Y441" s="159"/>
      <c r="Z441" s="101">
        <f>IF(OR(AC441&lt;0.01,AC441="n/a"),"n/a",M441/AC441*100)</f>
        <v>241.37931034482759</v>
      </c>
      <c r="AA441" s="109">
        <f>IF(OR(AC441&lt;0.01,AC441="n/a"),"n/a",I441/AC441)</f>
        <v>68.517241379310349</v>
      </c>
      <c r="AB441" s="71">
        <v>12</v>
      </c>
      <c r="AC441" s="100">
        <v>0.57999999999999996</v>
      </c>
      <c r="AD441" s="100">
        <v>0.32</v>
      </c>
      <c r="AE441" s="100">
        <v>2.0699999999999998</v>
      </c>
      <c r="AF441" s="100">
        <v>1.1200000000000001</v>
      </c>
      <c r="AG441" s="100">
        <v>1.6400000000000001</v>
      </c>
      <c r="AH441" s="100">
        <v>155.61000000000001</v>
      </c>
      <c r="AI441" s="100">
        <v>-11.05</v>
      </c>
      <c r="AJ441" s="100" t="s">
        <v>142</v>
      </c>
      <c r="AK441" s="100">
        <v>40.450000000000003</v>
      </c>
      <c r="AL441" s="100">
        <v>5700</v>
      </c>
      <c r="AM441" s="100">
        <v>5.91</v>
      </c>
      <c r="AN441" s="100">
        <v>0.45</v>
      </c>
      <c r="AO441" s="110">
        <f>IF(U441="n/a","n/a",IF(AA441&lt;0,"n/a",IF(AA441="n/a","n/a",J441+U441-AA441)))</f>
        <v>-49.219908401518424</v>
      </c>
      <c r="AP441" s="111">
        <f>IF(U441="n/a","n/a",J441+U441)</f>
        <v>19.297332977791925</v>
      </c>
      <c r="AQ441" s="112">
        <f>IF(OR(AC441&lt;0.01,AC441="n/a",AF441="n/a"),"n/a",(I441/SQRT(22.5*AC441*(I441/AF441))-1)*100)</f>
        <v>84.679073403720324</v>
      </c>
      <c r="AR441" s="101">
        <f>INDEX(Historical!$C$7:$C$1063,MATCH(B441,Historical!$B$7:$B$1063,0))*IF(AH441="n/a",1.03,IF(AH441&lt;0,1.01,IF(AH441&gt;10,1.1,(1+AH441/100))))</f>
        <v>1.4300000000000002</v>
      </c>
      <c r="AS441" s="109">
        <f>IF($AI441="n/a",1.03*AR441,IF($AI441&lt;0,1.01*AR441,IF($AI441&gt;10,1.1*AR441,(1+$AI441/100)*AR441)))</f>
        <v>1.4443000000000001</v>
      </c>
      <c r="AT441" s="109">
        <f>IF($AK441="n/a",1.03*AS441,IF($AK441&lt;0,1.01*AS441,IF($AK441&gt;10,1.1*AS441,(1+$AK441/100)*AS441)))</f>
        <v>1.5887300000000002</v>
      </c>
      <c r="AU441" s="109">
        <f>IF($AK441="n/a",1.03*AT441,IF($AK441&lt;0,1.01*AT441,IF($AK441&gt;10,1.1*AT441,(1+$AK441/100)*AT441)))</f>
        <v>1.7476030000000005</v>
      </c>
      <c r="AV441" s="109">
        <f>IF($AK441="n/a",1.03*AU441,IF($AK441&lt;0,1.01*AU441,IF($AK441&gt;10,1.1*AU441,(1+$AK441/100)*AU441)))</f>
        <v>1.9223633000000007</v>
      </c>
      <c r="AW441" s="109">
        <f>SUM(AR441:AV441)</f>
        <v>8.1329963000000021</v>
      </c>
      <c r="AX441" s="113">
        <f>AW441/I441*100</f>
        <v>20.465516607951688</v>
      </c>
      <c r="AY441" s="718">
        <v>0.49</v>
      </c>
      <c r="AZ441" s="100">
        <v>81.789999999999992</v>
      </c>
      <c r="BA441" s="100">
        <v>-8.3099999999999987</v>
      </c>
      <c r="BB441" s="100">
        <v>9.1300000000000008</v>
      </c>
      <c r="BC441" s="100">
        <v>15.4</v>
      </c>
      <c r="BE441" s="12">
        <v>2022</v>
      </c>
      <c r="BF441" s="12">
        <f>IF(BE441&gt;2020,0,IF(BE441&gt;2008,1,IF(BE441&gt;2001,2,IF(BE441&gt;1990,3,IF(BE441&gt;1980,4,IF(BE441&gt;1973,5,IF(BE441&gt;1970,6,IF(BE441&gt;1960,7,IF(BE441&gt;1958,8,IF(BE441&gt;1953,9,10))))))))))</f>
        <v>0</v>
      </c>
      <c r="BG441" s="100">
        <v>0.84</v>
      </c>
      <c r="BH441" s="55" t="s">
        <v>121</v>
      </c>
      <c r="BI441" s="55" t="s">
        <v>122</v>
      </c>
    </row>
    <row r="442" spans="1:61" x14ac:dyDescent="0.2">
      <c r="A442" s="55" t="s">
        <v>1564</v>
      </c>
      <c r="B442" s="55" t="s">
        <v>1565</v>
      </c>
      <c r="C442" s="156" t="s">
        <v>335</v>
      </c>
      <c r="D442" s="98" t="s">
        <v>371</v>
      </c>
      <c r="E442" s="157">
        <v>7</v>
      </c>
      <c r="F442" s="2">
        <v>616</v>
      </c>
      <c r="G442" s="2" t="s">
        <v>146</v>
      </c>
      <c r="H442" s="2" t="s">
        <v>146</v>
      </c>
      <c r="I442" s="100">
        <v>607.76</v>
      </c>
      <c r="J442" s="101">
        <f>(M442/I442)*100</f>
        <v>0.42121890219823621</v>
      </c>
      <c r="K442" s="104">
        <v>0.64</v>
      </c>
      <c r="L442" s="71">
        <v>4</v>
      </c>
      <c r="M442" s="28">
        <f>K442*L442</f>
        <v>2.56</v>
      </c>
      <c r="N442" s="103" t="s">
        <v>707</v>
      </c>
      <c r="O442" s="104">
        <v>0.63</v>
      </c>
      <c r="P442" s="158">
        <v>46160</v>
      </c>
      <c r="Q442" s="158">
        <v>46174</v>
      </c>
      <c r="R442" s="28">
        <f>(K442-O442)/O442*100</f>
        <v>1.5873015873015885</v>
      </c>
      <c r="S442" s="105">
        <f>IF(INDEX(Historical!$D$7:$D1464,MATCH(B442,Historical!$B$7:$B$1062,0))=0,"n/a",(INDEX(Historical!$C$7:$C$1062,MATCH(B442,Historical!$B$7:$B$1062,0))/INDEX(Historical!$D$7:$D$1062,MATCH(B442,Historical!$B$7:$B$1062,0))-1)*100)</f>
        <v>20.11173184357542</v>
      </c>
      <c r="T442" s="105">
        <f>IF(INDEX(Historical!$F$7:$F$1062,MATCH(B442,Historical!$B$7:$B$1062,0))=0,"n/a",((INDEX(Historical!$C$7:$C$1062,MATCH(B442,Historical!$B$7:$B$1062,0))/INDEX(Historical!$F$7:$F$1062,MATCH(B442,Historical!$B$7:$B$1062,0)))^(1/3)-1)*100)</f>
        <v>19.182249888438708</v>
      </c>
      <c r="U442" s="105">
        <f>IF(INDEX(Historical!$H$7:$H$1062,MATCH(B442,Historical!$B$7:$B$1062,0))=0,"n/a",((INDEX(Historical!$C$7:$C$1062,MATCH(B442,Historical!$B$7:$B$1062,0))/INDEX(Historical!$H$7:$H$1062,MATCH(B442,Historical!$B$7:$B$1062,0)))^(1/5)-1)*100)</f>
        <v>53.779941107799509</v>
      </c>
      <c r="V442" s="105" t="str">
        <f>IF(INDEX(Historical!$M$7:$M$1062,MATCH(B442,Historical!$B$7:$B$1062,0))=0,"n/a",((INDEX(Historical!$C$7:$C$1062,MATCH(B442,Historical!$B$7:$B$1062,0))/INDEX(Historical!$M$7:$M$1062,MATCH(B442,Historical!$B$7:$B$1062,0)))^(1/10)-1)*100)</f>
        <v>n/a</v>
      </c>
      <c r="W442" s="106" t="str">
        <f>IF(OR(U442&lt;=0,U442="n/a",V442&lt;=0,V442="n/a"),"n/a",U442/V442)</f>
        <v>n/a</v>
      </c>
      <c r="X442" s="107">
        <f>IF(OR(AJ442&lt;=0,AJ442="n/a",U442&lt;=0,U442="n/a"),"n/a",U442/AJ442)</f>
        <v>4.1337387477171026</v>
      </c>
      <c r="Y442" s="55"/>
      <c r="Z442" s="101">
        <f>IF(OR(AC442&lt;0.01,AC442="n/a"),"n/a",M442/AC442*100)</f>
        <v>8.8458880442294401</v>
      </c>
      <c r="AA442" s="109">
        <f>IF(OR(AC442&lt;0.01,AC442="n/a"),"n/a",I442/AC442)</f>
        <v>21.000691085003453</v>
      </c>
      <c r="AB442" s="71">
        <v>12</v>
      </c>
      <c r="AC442" s="100">
        <v>28.94</v>
      </c>
      <c r="AD442" s="100">
        <v>2.13</v>
      </c>
      <c r="AE442" s="100">
        <v>0.56999999999999995</v>
      </c>
      <c r="AF442" s="100">
        <v>17.04</v>
      </c>
      <c r="AG442" s="100">
        <v>80.349999999999994</v>
      </c>
      <c r="AH442" s="100">
        <v>33.96</v>
      </c>
      <c r="AI442" s="100">
        <v>-9.08</v>
      </c>
      <c r="AJ442" s="100">
        <v>13.01</v>
      </c>
      <c r="AK442" s="100">
        <v>9.42</v>
      </c>
      <c r="AL442" s="100">
        <v>11230</v>
      </c>
      <c r="AM442" s="100">
        <v>8.91</v>
      </c>
      <c r="AN442" s="100">
        <v>4.12</v>
      </c>
      <c r="AO442" s="110">
        <f>IF(U442="n/a","n/a",IF(AA442&lt;0,"n/a",IF(AA442="n/a","n/a",J442+U442-AA442)))</f>
        <v>33.20046892499429</v>
      </c>
      <c r="AP442" s="111">
        <f>IF(U442="n/a","n/a",J442+U442)</f>
        <v>54.201160009997743</v>
      </c>
      <c r="AQ442" s="112">
        <f>IF(OR(AC442&lt;0.01,AC442="n/a",AF442="n/a"),"n/a",(I442/SQRT(22.5*AC442*(I442/AF442))-1)*100)</f>
        <v>298.80475651262338</v>
      </c>
      <c r="AR442" s="101">
        <f>INDEX(Historical!$C$7:$C$1063,MATCH(B442,Historical!$B$7:$B$1063,0))*IF(AH442="n/a",1.03,IF(AH442&lt;0,1.01,IF(AH442&gt;10,1.1,(1+AH442/100))))</f>
        <v>2.3650000000000002</v>
      </c>
      <c r="AS442" s="109">
        <f>IF($AI442="n/a",1.03*AR442,IF($AI442&lt;0,1.01*AR442,IF($AI442&gt;10,1.1*AR442,(1+$AI442/100)*AR442)))</f>
        <v>2.3886500000000002</v>
      </c>
      <c r="AT442" s="109">
        <f>IF($AK442="n/a",1.03*AS442,IF($AK442&lt;0,1.01*AS442,IF($AK442&gt;10,1.1*AS442,(1+$AK442/100)*AS442)))</f>
        <v>2.6136608300000002</v>
      </c>
      <c r="AU442" s="109">
        <f>IF($AK442="n/a",1.03*AT442,IF($AK442&lt;0,1.01*AT442,IF($AK442&gt;10,1.1*AT442,(1+$AK442/100)*AT442)))</f>
        <v>2.8598676801860003</v>
      </c>
      <c r="AV442" s="109">
        <f>IF($AK442="n/a",1.03*AU442,IF($AK442&lt;0,1.01*AU442,IF($AK442&gt;10,1.1*AU442,(1+$AK442/100)*AU442)))</f>
        <v>3.1292672156595218</v>
      </c>
      <c r="AW442" s="109">
        <f>SUM(AR442:AV442)</f>
        <v>13.356445725845521</v>
      </c>
      <c r="AX442" s="113">
        <f>AW442/I442*100</f>
        <v>2.197651330433974</v>
      </c>
      <c r="AY442" s="100">
        <v>0.27</v>
      </c>
      <c r="AZ442" s="100">
        <v>76.039999999999992</v>
      </c>
      <c r="BA442" s="100">
        <v>-4.45</v>
      </c>
      <c r="BB442" s="100">
        <v>6.3</v>
      </c>
      <c r="BC442" s="100">
        <v>29.15</v>
      </c>
      <c r="BE442" s="12">
        <v>2020</v>
      </c>
      <c r="BF442" s="12">
        <f>IF(BE442&gt;2020,0,IF(BE442&gt;2008,1,IF(BE442&gt;2001,2,IF(BE442&gt;1990,3,IF(BE442&gt;1980,4,IF(BE442&gt;1973,5,IF(BE442&gt;1970,6,IF(BE442&gt;1960,7,IF(BE442&gt;1958,8,IF(BE442&gt;1953,9,10))))))))))</f>
        <v>1</v>
      </c>
      <c r="BG442" s="100">
        <v>11.82</v>
      </c>
      <c r="BH442" s="55" t="s">
        <v>121</v>
      </c>
      <c r="BI442" s="55" t="s">
        <v>122</v>
      </c>
    </row>
    <row r="443" spans="1:61" ht="12.75" customHeight="1" x14ac:dyDescent="0.2">
      <c r="A443" s="116" t="s">
        <v>1077</v>
      </c>
      <c r="B443" s="55" t="s">
        <v>1078</v>
      </c>
      <c r="C443" s="156" t="s">
        <v>116</v>
      </c>
      <c r="D443" s="98" t="s">
        <v>215</v>
      </c>
      <c r="E443" s="157">
        <v>11</v>
      </c>
      <c r="F443" s="2">
        <v>480</v>
      </c>
      <c r="G443" s="2" t="s">
        <v>146</v>
      </c>
      <c r="H443" s="2" t="s">
        <v>146</v>
      </c>
      <c r="I443" s="100">
        <v>25.24</v>
      </c>
      <c r="J443" s="101">
        <f>(M443/I443)*100</f>
        <v>1.1093502377179083</v>
      </c>
      <c r="K443" s="104">
        <v>7.0000000000000007E-2</v>
      </c>
      <c r="L443" s="71">
        <v>4</v>
      </c>
      <c r="M443" s="28">
        <f>K443*L443</f>
        <v>0.28000000000000003</v>
      </c>
      <c r="N443" s="103" t="s">
        <v>873</v>
      </c>
      <c r="O443" s="104">
        <v>6.7000000000000004E-2</v>
      </c>
      <c r="P443" s="158">
        <v>45971</v>
      </c>
      <c r="Q443" s="158">
        <v>45981</v>
      </c>
      <c r="R443" s="28">
        <f>(K443-O443)/O443*100</f>
        <v>4.4776119402985115</v>
      </c>
      <c r="S443" s="105">
        <f>IF(INDEX(Historical!$D$7:$D1465,MATCH(B443,Historical!$B$7:$B$1062,0))=0,"n/a",(INDEX(Historical!$C$7:$C$1062,MATCH(B443,Historical!$B$7:$B$1062,0))/INDEX(Historical!$D$7:$D$1062,MATCH(B443,Historical!$B$7:$B$1062,0))-1)*100)</f>
        <v>4.6332046332046462</v>
      </c>
      <c r="T443" s="105">
        <f>IF(INDEX(Historical!$F$7:$F$1062,MATCH(B443,Historical!$B$7:$B$1062,0))=0,"n/a",((INDEX(Historical!$C$7:$C$1062,MATCH(B443,Historical!$B$7:$B$1062,0))/INDEX(Historical!$F$7:$F$1062,MATCH(B443,Historical!$B$7:$B$1062,0)))^(1/3)-1)*100)</f>
        <v>4.8657843513146171</v>
      </c>
      <c r="U443" s="105">
        <f>IF(INDEX(Historical!$H$7:$H$1062,MATCH(B443,Historical!$B$7:$B$1062,0))=0,"n/a",((INDEX(Historical!$C$7:$C$1062,MATCH(B443,Historical!$B$7:$B$1062,0))/INDEX(Historical!$H$7:$H$1062,MATCH(B443,Historical!$B$7:$B$1062,0)))^(1/5)-1)*100)</f>
        <v>4.9837475029862244</v>
      </c>
      <c r="V443" s="105">
        <f>IF(INDEX(Historical!$M$7:$M$1062,MATCH(B443,Historical!$B$7:$B$1062,0))=0,"n/a",((INDEX(Historical!$C$7:$C$1062,MATCH(B443,Historical!$B$7:$B$1062,0))/INDEX(Historical!$M$7:$M$1062,MATCH(B443,Historical!$B$7:$B$1062,0)))^(1/10)-1)*100)</f>
        <v>13.335707181304478</v>
      </c>
      <c r="W443" s="106">
        <f>IF(OR(U443&lt;=0,U443="n/a",V443&lt;=0,V443="n/a"),"n/a",U443/V443)</f>
        <v>0.37371452711356862</v>
      </c>
      <c r="X443" s="107">
        <f>IF(OR(AJ443&lt;=0,AJ443="n/a",U443&lt;=0,U443="n/a"),"n/a",U443/AJ443)</f>
        <v>0.22861227077918458</v>
      </c>
      <c r="Y443" s="123"/>
      <c r="Z443" s="101">
        <f>IF(OR(AC443&lt;0.01,AC443="n/a"),"n/a",M443/AC443*100)</f>
        <v>21.212121212121211</v>
      </c>
      <c r="AA443" s="109">
        <f>IF(OR(AC443&lt;0.01,AC443="n/a"),"n/a",I443/AC443)</f>
        <v>19.121212121212118</v>
      </c>
      <c r="AB443" s="71">
        <v>9</v>
      </c>
      <c r="AC443" s="100">
        <v>1.32</v>
      </c>
      <c r="AD443" s="100">
        <v>2.21</v>
      </c>
      <c r="AE443" s="100">
        <v>2.7</v>
      </c>
      <c r="AF443" s="100">
        <v>3.69</v>
      </c>
      <c r="AG443" s="100">
        <v>21.33</v>
      </c>
      <c r="AH443" s="100">
        <v>12.72</v>
      </c>
      <c r="AI443" s="100">
        <v>6.43</v>
      </c>
      <c r="AJ443" s="100">
        <v>21.8</v>
      </c>
      <c r="AK443" s="100">
        <v>7.26</v>
      </c>
      <c r="AL443" s="100">
        <v>3950</v>
      </c>
      <c r="AM443" s="100">
        <v>0.89999999999999991</v>
      </c>
      <c r="AN443" s="100">
        <v>0.42</v>
      </c>
      <c r="AO443" s="110">
        <f>IF(U443="n/a","n/a",IF(AA443&lt;0,"n/a",IF(AA443="n/a","n/a",J443+U443-AA443)))</f>
        <v>-13.028114380507985</v>
      </c>
      <c r="AP443" s="111">
        <f>IF(U443="n/a","n/a",J443+U443)</f>
        <v>6.0930977407041329</v>
      </c>
      <c r="AQ443" s="112">
        <f>IF(OR(AC443&lt;0.01,AC443="n/a",AF443="n/a"),"n/a",(I443/SQRT(22.5*AC443*(I443/AF443))-1)*100)</f>
        <v>77.084126557938191</v>
      </c>
      <c r="AR443" s="101">
        <f>INDEX(Historical!$C$7:$C$1063,MATCH(B443,Historical!$B$7:$B$1063,0))*IF(AH443="n/a",1.03,IF(AH443&lt;0,1.01,IF(AH443&gt;10,1.1,(1+AH443/100))))</f>
        <v>0.29810000000000003</v>
      </c>
      <c r="AS443" s="109">
        <f>IF($AI443="n/a",1.03*AR443,IF($AI443&lt;0,1.01*AR443,IF($AI443&gt;10,1.1*AR443,(1+$AI443/100)*AR443)))</f>
        <v>0.31726783000000003</v>
      </c>
      <c r="AT443" s="109">
        <f>IF($AK443="n/a",1.03*AS443,IF($AK443&lt;0,1.01*AS443,IF($AK443&gt;10,1.1*AS443,(1+$AK443/100)*AS443)))</f>
        <v>0.34030147445800002</v>
      </c>
      <c r="AU443" s="109">
        <f>IF($AK443="n/a",1.03*AT443,IF($AK443&lt;0,1.01*AT443,IF($AK443&gt;10,1.1*AT443,(1+$AK443/100)*AT443)))</f>
        <v>0.36500736150365082</v>
      </c>
      <c r="AV443" s="109">
        <f>IF($AK443="n/a",1.03*AU443,IF($AK443&lt;0,1.01*AU443,IF($AK443&gt;10,1.1*AU443,(1+$AK443/100)*AU443)))</f>
        <v>0.39150689594881588</v>
      </c>
      <c r="AW443" s="109">
        <f>SUM(AR443:AV443)</f>
        <v>1.7121835619104668</v>
      </c>
      <c r="AX443" s="113">
        <f>AW443/I443*100</f>
        <v>6.7836115765073961</v>
      </c>
      <c r="AY443" s="100">
        <v>1.03</v>
      </c>
      <c r="AZ443" s="100">
        <v>10.99</v>
      </c>
      <c r="BA443" s="100">
        <v>-18.579999999999998</v>
      </c>
      <c r="BB443" s="100">
        <v>-0.69</v>
      </c>
      <c r="BC443" s="100">
        <v>-4</v>
      </c>
      <c r="BE443" s="12">
        <v>2015</v>
      </c>
      <c r="BF443" s="12">
        <f>IF(BE443&gt;2020,0,IF(BE443&gt;2008,1,IF(BE443&gt;2001,2,IF(BE443&gt;1990,3,IF(BE443&gt;1980,4,IF(BE443&gt;1973,5,IF(BE443&gt;1970,6,IF(BE443&gt;1960,7,IF(BE443&gt;1958,8,IF(BE443&gt;1953,9,10))))))))))</f>
        <v>1</v>
      </c>
      <c r="BG443" s="100">
        <v>11.67</v>
      </c>
      <c r="BH443" s="55" t="s">
        <v>121</v>
      </c>
      <c r="BI443" s="55" t="s">
        <v>122</v>
      </c>
    </row>
    <row r="444" spans="1:61" ht="12.75" customHeight="1" x14ac:dyDescent="0.2">
      <c r="A444" s="55" t="s">
        <v>398</v>
      </c>
      <c r="B444" s="55" t="s">
        <v>399</v>
      </c>
      <c r="C444" s="156" t="s">
        <v>125</v>
      </c>
      <c r="D444" s="98" t="s">
        <v>126</v>
      </c>
      <c r="E444" s="157">
        <v>63</v>
      </c>
      <c r="F444" s="2">
        <v>12</v>
      </c>
      <c r="G444" s="2" t="s">
        <v>119</v>
      </c>
      <c r="H444" s="2" t="s">
        <v>119</v>
      </c>
      <c r="I444" s="100">
        <v>106.87</v>
      </c>
      <c r="J444" s="101">
        <f>(M444/I444)*100</f>
        <v>3.7428651632824925</v>
      </c>
      <c r="K444" s="104">
        <v>1</v>
      </c>
      <c r="L444" s="71">
        <v>4</v>
      </c>
      <c r="M444" s="28">
        <f>K444*L444</f>
        <v>4</v>
      </c>
      <c r="N444" s="103" t="s">
        <v>182</v>
      </c>
      <c r="O444" s="104">
        <v>0.95</v>
      </c>
      <c r="P444" s="158">
        <v>45996</v>
      </c>
      <c r="Q444" s="158">
        <v>46022</v>
      </c>
      <c r="R444" s="28">
        <f>(K444-O444)/O444*100</f>
        <v>5.2631578947368478</v>
      </c>
      <c r="S444" s="105">
        <f>IF(INDEX(Historical!$D$7:$D1466,MATCH(B444,Historical!$B$7:$B$1062,0))=0,"n/a",(INDEX(Historical!$C$7:$C$1062,MATCH(B444,Historical!$B$7:$B$1062,0))/INDEX(Historical!$D$7:$D$1062,MATCH(B444,Historical!$B$7:$B$1062,0))-1)*100)</f>
        <v>5.4794520547945202</v>
      </c>
      <c r="T444" s="105">
        <f>IF(INDEX(Historical!$F$7:$F$1062,MATCH(B444,Historical!$B$7:$B$1062,0))=0,"n/a",((INDEX(Historical!$C$7:$C$1062,MATCH(B444,Historical!$B$7:$B$1062,0))/INDEX(Historical!$F$7:$F$1062,MATCH(B444,Historical!$B$7:$B$1062,0)))^(1/3)-1)*100)</f>
        <v>5.8097746663507976</v>
      </c>
      <c r="U444" s="105">
        <f>IF(INDEX(Historical!$H$7:$H$1062,MATCH(B444,Historical!$B$7:$B$1062,0))=0,"n/a",((INDEX(Historical!$C$7:$C$1062,MATCH(B444,Historical!$B$7:$B$1062,0))/INDEX(Historical!$H$7:$H$1062,MATCH(B444,Historical!$B$7:$B$1062,0)))^(1/5)-1)*100)</f>
        <v>6.1996716284169251</v>
      </c>
      <c r="V444" s="105">
        <f>IF(INDEX(Historical!$M$7:$M$1062,MATCH(B444,Historical!$B$7:$B$1062,0))=0,"n/a",((INDEX(Historical!$C$7:$C$1062,MATCH(B444,Historical!$B$7:$B$1062,0))/INDEX(Historical!$M$7:$M$1062,MATCH(B444,Historical!$B$7:$B$1062,0)))^(1/10)-1)*100)</f>
        <v>7.431165670750195</v>
      </c>
      <c r="W444" s="106">
        <f>IF(OR(U444&lt;=0,U444="n/a",V444&lt;=0,V444="n/a"),"n/a",U444/V444)</f>
        <v>0.83427982945117851</v>
      </c>
      <c r="X444" s="107">
        <f>IF(OR(AJ444&lt;=0,AJ444="n/a",U444&lt;=0,U444="n/a"),"n/a",U444/AJ444)</f>
        <v>1.519527359906109</v>
      </c>
      <c r="Y444" s="164"/>
      <c r="Z444" s="101">
        <f>IF(OR(AC444&lt;0.01,AC444="n/a"),"n/a",M444/AC444*100)</f>
        <v>62.597809076682317</v>
      </c>
      <c r="AA444" s="109">
        <f>IF(OR(AC444&lt;0.01,AC444="n/a"),"n/a",I444/AC444)</f>
        <v>16.724569640062601</v>
      </c>
      <c r="AB444" s="71">
        <v>6</v>
      </c>
      <c r="AC444" s="100">
        <v>6.39</v>
      </c>
      <c r="AD444" s="100">
        <v>4.54</v>
      </c>
      <c r="AE444" s="100">
        <v>1.51</v>
      </c>
      <c r="AF444" s="100">
        <v>2.8</v>
      </c>
      <c r="AG444" s="100">
        <v>17.190000000000001</v>
      </c>
      <c r="AH444" s="100">
        <v>0.37</v>
      </c>
      <c r="AI444" s="100">
        <v>6.75</v>
      </c>
      <c r="AJ444" s="100">
        <v>4.08</v>
      </c>
      <c r="AK444" s="100">
        <v>3.27</v>
      </c>
      <c r="AL444" s="100">
        <v>2930</v>
      </c>
      <c r="AM444" s="100">
        <v>30.23</v>
      </c>
      <c r="AN444" s="100">
        <v>0.04</v>
      </c>
      <c r="AO444" s="110">
        <f>IF(U444="n/a","n/a",IF(AA444&lt;0,"n/a",IF(AA444="n/a","n/a",J444+U444-AA444)))</f>
        <v>-6.7820328483631833</v>
      </c>
      <c r="AP444" s="111">
        <f>IF(U444="n/a","n/a",J444+U444)</f>
        <v>9.9425367916994176</v>
      </c>
      <c r="AQ444" s="112">
        <f>IF(OR(AC444&lt;0.01,AC444="n/a",AF444="n/a"),"n/a",(I444/SQRT(22.5*AC444*(I444/AF444))-1)*100)</f>
        <v>44.266412495425001</v>
      </c>
      <c r="AR444" s="101">
        <f>INDEX(Historical!$C$7:$C$1063,MATCH(B444,Historical!$B$7:$B$1063,0))*IF(AH444="n/a",1.03,IF(AH444&lt;0,1.01,IF(AH444&gt;10,1.1,(1+AH444/100))))</f>
        <v>3.8642450000000004</v>
      </c>
      <c r="AS444" s="109">
        <f>IF($AI444="n/a",1.03*AR444,IF($AI444&lt;0,1.01*AR444,IF($AI444&gt;10,1.1*AR444,(1+$AI444/100)*AR444)))</f>
        <v>4.1250815374999998</v>
      </c>
      <c r="AT444" s="109">
        <f>IF($AK444="n/a",1.03*AS444,IF($AK444&lt;0,1.01*AS444,IF($AK444&gt;10,1.1*AS444,(1+$AK444/100)*AS444)))</f>
        <v>4.2599717037762499</v>
      </c>
      <c r="AU444" s="109">
        <f>IF($AK444="n/a",1.03*AT444,IF($AK444&lt;0,1.01*AT444,IF($AK444&gt;10,1.1*AT444,(1+$AK444/100)*AT444)))</f>
        <v>4.399272778489733</v>
      </c>
      <c r="AV444" s="109">
        <f>IF($AK444="n/a",1.03*AU444,IF($AK444&lt;0,1.01*AU444,IF($AK444&gt;10,1.1*AU444,(1+$AK444/100)*AU444)))</f>
        <v>4.5431289983463472</v>
      </c>
      <c r="AW444" s="109">
        <f>SUM(AR444:AV444)</f>
        <v>21.191700018112329</v>
      </c>
      <c r="AX444" s="113">
        <f>AW444/I444*100</f>
        <v>19.8294189371314</v>
      </c>
      <c r="AY444" s="100">
        <v>0.34</v>
      </c>
      <c r="AZ444" s="100">
        <v>2.4899999999999998</v>
      </c>
      <c r="BA444" s="100">
        <v>-44.04</v>
      </c>
      <c r="BB444" s="100">
        <v>-3.25</v>
      </c>
      <c r="BC444" s="100">
        <v>-25.71</v>
      </c>
      <c r="BE444" s="12">
        <v>1964</v>
      </c>
      <c r="BF444" s="12">
        <f>IF(BE444&gt;2020,0,IF(BE444&gt;2008,1,IF(BE444&gt;2001,2,IF(BE444&gt;1990,3,IF(BE444&gt;1980,4,IF(BE444&gt;1973,5,IF(BE444&gt;1970,6,IF(BE444&gt;1960,7,IF(BE444&gt;1958,8,IF(BE444&gt;1953,9,10))))))))))</f>
        <v>7</v>
      </c>
      <c r="BG444" s="100">
        <v>13.33</v>
      </c>
      <c r="BH444" s="55" t="s">
        <v>121</v>
      </c>
      <c r="BI444" s="55" t="s">
        <v>122</v>
      </c>
    </row>
    <row r="445" spans="1:61" ht="12.75" customHeight="1" x14ac:dyDescent="0.2">
      <c r="A445" s="116" t="s">
        <v>1079</v>
      </c>
      <c r="B445" s="55" t="s">
        <v>1080</v>
      </c>
      <c r="C445" s="156" t="s">
        <v>134</v>
      </c>
      <c r="D445" s="98" t="s">
        <v>157</v>
      </c>
      <c r="E445" s="157">
        <v>11</v>
      </c>
      <c r="F445" s="2">
        <v>488</v>
      </c>
      <c r="G445" s="2" t="s">
        <v>146</v>
      </c>
      <c r="H445" s="2" t="s">
        <v>146</v>
      </c>
      <c r="I445" s="100">
        <v>43.19</v>
      </c>
      <c r="J445" s="101">
        <f>(M445/I445)*100</f>
        <v>2.9636489928224128</v>
      </c>
      <c r="K445" s="104">
        <v>0.32</v>
      </c>
      <c r="L445" s="71">
        <v>4</v>
      </c>
      <c r="M445" s="28">
        <f>K445*L445</f>
        <v>1.28</v>
      </c>
      <c r="N445" s="103" t="s">
        <v>209</v>
      </c>
      <c r="O445" s="104">
        <v>0.31</v>
      </c>
      <c r="P445" s="158">
        <v>46080</v>
      </c>
      <c r="Q445" s="158">
        <v>46094</v>
      </c>
      <c r="R445" s="28">
        <f>(K445-O445)/O445*100</f>
        <v>3.2258064516129057</v>
      </c>
      <c r="S445" s="105">
        <f>IF(INDEX(Historical!$D$7:$D1467,MATCH(B445,Historical!$B$7:$B$1062,0))=0,"n/a",(INDEX(Historical!$C$7:$C$1062,MATCH(B445,Historical!$B$7:$B$1062,0))/INDEX(Historical!$D$7:$D$1062,MATCH(B445,Historical!$B$7:$B$1062,0))-1)*100)</f>
        <v>7.1428571428571397</v>
      </c>
      <c r="T445" s="105">
        <f>IF(INDEX(Historical!$F$7:$F$1062,MATCH(B445,Historical!$B$7:$B$1062,0))=0,"n/a",((INDEX(Historical!$C$7:$C$1062,MATCH(B445,Historical!$B$7:$B$1062,0))/INDEX(Historical!$F$7:$F$1062,MATCH(B445,Historical!$B$7:$B$1062,0)))^(1/3)-1)*100)</f>
        <v>8.4803632603543733</v>
      </c>
      <c r="U445" s="105">
        <f>IF(INDEX(Historical!$H$7:$H$1062,MATCH(B445,Historical!$B$7:$B$1062,0))=0,"n/a",((INDEX(Historical!$C$7:$C$1062,MATCH(B445,Historical!$B$7:$B$1062,0))/INDEX(Historical!$H$7:$H$1062,MATCH(B445,Historical!$B$7:$B$1062,0)))^(1/5)-1)*100)</f>
        <v>8.4471771197698544</v>
      </c>
      <c r="V445" s="105">
        <f>IF(INDEX(Historical!$M$7:$M$1062,MATCH(B445,Historical!$B$7:$B$1062,0))=0,"n/a",((INDEX(Historical!$C$7:$C$1062,MATCH(B445,Historical!$B$7:$B$1062,0))/INDEX(Historical!$M$7:$M$1062,MATCH(B445,Historical!$B$7:$B$1062,0)))^(1/10)-1)*100)</f>
        <v>19.623119885131544</v>
      </c>
      <c r="W445" s="106">
        <f>IF(OR(U445&lt;=0,U445="n/a",V445&lt;=0,V445="n/a"),"n/a",U445/V445)</f>
        <v>0.43047064733932999</v>
      </c>
      <c r="X445" s="107">
        <f>IF(OR(AJ445&lt;=0,AJ445="n/a",U445&lt;=0,U445="n/a"),"n/a",U445/AJ445)</f>
        <v>168.94354239539709</v>
      </c>
      <c r="Y445" s="165"/>
      <c r="Z445" s="101">
        <f>IF(OR(AC445&lt;0.01,AC445="n/a"),"n/a",M445/AC445*100)</f>
        <v>53.781512605042025</v>
      </c>
      <c r="AA445" s="109">
        <f>IF(OR(AC445&lt;0.01,AC445="n/a"),"n/a",I445/AC445)</f>
        <v>18.147058823529413</v>
      </c>
      <c r="AB445" s="71">
        <v>12</v>
      </c>
      <c r="AC445" s="100">
        <v>2.38</v>
      </c>
      <c r="AD445" s="100" t="s">
        <v>142</v>
      </c>
      <c r="AE445" s="100">
        <v>3</v>
      </c>
      <c r="AF445" s="100">
        <v>1.1499999999999999</v>
      </c>
      <c r="AG445" s="100">
        <v>6.47</v>
      </c>
      <c r="AH445" s="100">
        <v>7.84</v>
      </c>
      <c r="AI445" s="100">
        <v>19.09</v>
      </c>
      <c r="AJ445" s="100">
        <v>0.05</v>
      </c>
      <c r="AK445" s="100" t="s">
        <v>142</v>
      </c>
      <c r="AL445" s="100">
        <v>1930</v>
      </c>
      <c r="AM445" s="100">
        <v>7.8299999999999992</v>
      </c>
      <c r="AN445" s="100">
        <v>0.21</v>
      </c>
      <c r="AO445" s="110">
        <f>IF(U445="n/a","n/a",IF(AA445&lt;0,"n/a",IF(AA445="n/a","n/a",J445+U445-AA445)))</f>
        <v>-6.7362327109371449</v>
      </c>
      <c r="AP445" s="111">
        <f>IF(U445="n/a","n/a",J445+U445)</f>
        <v>11.410826112592268</v>
      </c>
      <c r="AQ445" s="112">
        <f>IF(OR(AC445&lt;0.01,AC445="n/a",AF445="n/a"),"n/a",(I445/SQRT(22.5*AC445*(I445/AF445))-1)*100)</f>
        <v>-3.692350258700583</v>
      </c>
      <c r="AR445" s="101">
        <f>INDEX(Historical!$C$7:$C$1063,MATCH(B445,Historical!$B$7:$B$1063,0))*IF(AH445="n/a",1.03,IF(AH445&lt;0,1.01,IF(AH445&gt;10,1.1,(1+AH445/100))))</f>
        <v>1.2940799999999999</v>
      </c>
      <c r="AS445" s="109">
        <f>IF($AI445="n/a",1.03*AR445,IF($AI445&lt;0,1.01*AR445,IF($AI445&gt;10,1.1*AR445,(1+$AI445/100)*AR445)))</f>
        <v>1.4234880000000001</v>
      </c>
      <c r="AT445" s="109">
        <f>IF($AK445="n/a",1.03*AS445,IF($AK445&lt;0,1.01*AS445,IF($AK445&gt;10,1.1*AS445,(1+$AK445/100)*AS445)))</f>
        <v>1.46619264</v>
      </c>
      <c r="AU445" s="109">
        <f>IF($AK445="n/a",1.03*AT445,IF($AK445&lt;0,1.01*AT445,IF($AK445&gt;10,1.1*AT445,(1+$AK445/100)*AT445)))</f>
        <v>1.5101784192000001</v>
      </c>
      <c r="AV445" s="109">
        <f>IF($AK445="n/a",1.03*AU445,IF($AK445&lt;0,1.01*AU445,IF($AK445&gt;10,1.1*AU445,(1+$AK445/100)*AU445)))</f>
        <v>1.5554837717760002</v>
      </c>
      <c r="AW445" s="109">
        <f>SUM(AR445:AV445)</f>
        <v>7.249422830976</v>
      </c>
      <c r="AX445" s="113">
        <f>AW445/I445*100</f>
        <v>16.784956774660802</v>
      </c>
      <c r="AY445" s="100">
        <v>0.78</v>
      </c>
      <c r="AZ445" s="100">
        <v>23.189999999999998</v>
      </c>
      <c r="BA445" s="100">
        <v>-8.6499999999999986</v>
      </c>
      <c r="BB445" s="100">
        <v>-0.5</v>
      </c>
      <c r="BC445" s="100">
        <v>6.5600000000000005</v>
      </c>
      <c r="BE445" s="12">
        <v>2016</v>
      </c>
      <c r="BF445" s="12">
        <f>IF(BE445&gt;2020,0,IF(BE445&gt;2008,1,IF(BE445&gt;2001,2,IF(BE445&gt;1990,3,IF(BE445&gt;1980,4,IF(BE445&gt;1973,5,IF(BE445&gt;1970,6,IF(BE445&gt;1960,7,IF(BE445&gt;1958,8,IF(BE445&gt;1953,9,10))))))))))</f>
        <v>1</v>
      </c>
      <c r="BG445" s="100">
        <v>0.86999999999999988</v>
      </c>
      <c r="BH445" s="55" t="s">
        <v>121</v>
      </c>
      <c r="BI445" s="55" t="s">
        <v>122</v>
      </c>
    </row>
    <row r="446" spans="1:61" ht="12.75" customHeight="1" x14ac:dyDescent="0.2">
      <c r="A446" s="146" t="s">
        <v>1081</v>
      </c>
      <c r="B446" s="55" t="s">
        <v>1082</v>
      </c>
      <c r="C446" s="156" t="s">
        <v>134</v>
      </c>
      <c r="D446" s="98" t="s">
        <v>157</v>
      </c>
      <c r="E446" s="157">
        <v>14</v>
      </c>
      <c r="F446" s="2">
        <v>407</v>
      </c>
      <c r="G446" s="2" t="s">
        <v>146</v>
      </c>
      <c r="H446" s="2" t="s">
        <v>146</v>
      </c>
      <c r="I446" s="100">
        <v>52.65</v>
      </c>
      <c r="J446" s="101">
        <f>(M446/I446)*100</f>
        <v>3.0389363722697058</v>
      </c>
      <c r="K446" s="104">
        <v>0.4</v>
      </c>
      <c r="L446" s="71">
        <v>4</v>
      </c>
      <c r="M446" s="28">
        <f>K446*L446</f>
        <v>1.6</v>
      </c>
      <c r="N446" s="103" t="s">
        <v>158</v>
      </c>
      <c r="O446" s="104">
        <v>0.37</v>
      </c>
      <c r="P446" s="158">
        <v>46266</v>
      </c>
      <c r="Q446" s="158">
        <v>46280</v>
      </c>
      <c r="R446" s="28">
        <f>(K446-O446)/O446*100</f>
        <v>8.1081081081081159</v>
      </c>
      <c r="S446" s="105">
        <f>IF(INDEX(Historical!$D$7:$D1468,MATCH(B446,Historical!$B$7:$B$1062,0))=0,"n/a",(INDEX(Historical!$C$7:$C$1062,MATCH(B446,Historical!$B$7:$B$1062,0))/INDEX(Historical!$D$7:$D$1062,MATCH(B446,Historical!$B$7:$B$1062,0))-1)*100)</f>
        <v>7.575757575757569</v>
      </c>
      <c r="T446" s="105">
        <f>IF(INDEX(Historical!$F$7:$F$1062,MATCH(B446,Historical!$B$7:$B$1062,0))=0,"n/a",((INDEX(Historical!$C$7:$C$1062,MATCH(B446,Historical!$B$7:$B$1062,0))/INDEX(Historical!$F$7:$F$1062,MATCH(B446,Historical!$B$7:$B$1062,0)))^(1/3)-1)*100)</f>
        <v>6.9736427650992416</v>
      </c>
      <c r="U446" s="105">
        <f>IF(INDEX(Historical!$H$7:$H$1062,MATCH(B446,Historical!$B$7:$B$1062,0))=0,"n/a",((INDEX(Historical!$C$7:$C$1062,MATCH(B446,Historical!$B$7:$B$1062,0))/INDEX(Historical!$H$7:$H$1062,MATCH(B446,Historical!$B$7:$B$1062,0)))^(1/5)-1)*100)</f>
        <v>5.6265068998998302</v>
      </c>
      <c r="V446" s="105">
        <f>IF(INDEX(Historical!$M$7:$M$1062,MATCH(B446,Historical!$B$7:$B$1062,0))=0,"n/a",((INDEX(Historical!$C$7:$C$1062,MATCH(B446,Historical!$B$7:$B$1062,0))/INDEX(Historical!$M$7:$M$1062,MATCH(B446,Historical!$B$7:$B$1062,0)))^(1/10)-1)*100)</f>
        <v>5.0211837577747387</v>
      </c>
      <c r="W446" s="106">
        <f>IF(OR(U446&lt;=0,U446="n/a",V446&lt;=0,V446="n/a"),"n/a",U446/V446)</f>
        <v>1.120553871621969</v>
      </c>
      <c r="X446" s="107">
        <f>IF(OR(AJ446&lt;=0,AJ446="n/a",U446&lt;=0,U446="n/a"),"n/a",U446/AJ446)</f>
        <v>0.8049366094277296</v>
      </c>
      <c r="Y446" s="165"/>
      <c r="Z446" s="101">
        <f>IF(OR(AC446&lt;0.01,AC446="n/a"),"n/a",M446/AC446*100)</f>
        <v>39.119804400977998</v>
      </c>
      <c r="AA446" s="109">
        <f>IF(OR(AC446&lt;0.01,AC446="n/a"),"n/a",I446/AC446)</f>
        <v>12.872860635696822</v>
      </c>
      <c r="AB446" s="71">
        <v>12</v>
      </c>
      <c r="AC446" s="100">
        <v>4.09</v>
      </c>
      <c r="AD446" s="100" t="s">
        <v>142</v>
      </c>
      <c r="AE446" s="100">
        <v>2.89</v>
      </c>
      <c r="AF446" s="100">
        <v>1.43</v>
      </c>
      <c r="AG446" s="100">
        <v>11.42</v>
      </c>
      <c r="AH446" s="100">
        <v>9.16</v>
      </c>
      <c r="AI446" s="100">
        <v>8.94</v>
      </c>
      <c r="AJ446" s="100">
        <v>6.99</v>
      </c>
      <c r="AK446" s="100" t="s">
        <v>142</v>
      </c>
      <c r="AL446" s="100">
        <v>2740</v>
      </c>
      <c r="AM446" s="100">
        <v>1.43</v>
      </c>
      <c r="AN446" s="100">
        <v>0.24</v>
      </c>
      <c r="AO446" s="110">
        <f>IF(U446="n/a","n/a",IF(AA446&lt;0,"n/a",IF(AA446="n/a","n/a",J446+U446-AA446)))</f>
        <v>-4.207417363527286</v>
      </c>
      <c r="AP446" s="111">
        <f>IF(U446="n/a","n/a",J446+U446)</f>
        <v>8.6654432721695365</v>
      </c>
      <c r="AQ446" s="112">
        <f>IF(OR(AC446&lt;0.01,AC446="n/a",AF446="n/a"),"n/a",(I446/SQRT(22.5*AC446*(I446/AF446))-1)*100)</f>
        <v>-9.5488082283625495</v>
      </c>
      <c r="AR446" s="101">
        <f>INDEX(Historical!$C$7:$C$1063,MATCH(B446,Historical!$B$7:$B$1063,0))*IF(AH446="n/a",1.03,IF(AH446&lt;0,1.01,IF(AH446&gt;10,1.1,(1+AH446/100))))</f>
        <v>1.5500719999999999</v>
      </c>
      <c r="AS446" s="109">
        <f>IF($AI446="n/a",1.03*AR446,IF($AI446&lt;0,1.01*AR446,IF($AI446&gt;10,1.1*AR446,(1+$AI446/100)*AR446)))</f>
        <v>1.6886484367999999</v>
      </c>
      <c r="AT446" s="109">
        <f>IF($AK446="n/a",1.03*AS446,IF($AK446&lt;0,1.01*AS446,IF($AK446&gt;10,1.1*AS446,(1+$AK446/100)*AS446)))</f>
        <v>1.739307889904</v>
      </c>
      <c r="AU446" s="109">
        <f>IF($AK446="n/a",1.03*AT446,IF($AK446&lt;0,1.01*AT446,IF($AK446&gt;10,1.1*AT446,(1+$AK446/100)*AT446)))</f>
        <v>1.7914871266011201</v>
      </c>
      <c r="AV446" s="109">
        <f>IF($AK446="n/a",1.03*AU446,IF($AK446&lt;0,1.01*AU446,IF($AK446&gt;10,1.1*AU446,(1+$AK446/100)*AU446)))</f>
        <v>1.8452317403991538</v>
      </c>
      <c r="AW446" s="109">
        <f>SUM(AR446:AV446)</f>
        <v>8.6147471937042734</v>
      </c>
      <c r="AX446" s="113">
        <f>AW446/I446*100</f>
        <v>16.362292865535181</v>
      </c>
      <c r="AY446" s="100">
        <v>0.48</v>
      </c>
      <c r="AZ446" s="100">
        <v>34.33</v>
      </c>
      <c r="BA446" s="100">
        <v>-3.39</v>
      </c>
      <c r="BB446" s="100">
        <v>7.3800000000000008</v>
      </c>
      <c r="BC446" s="100">
        <v>18.23</v>
      </c>
      <c r="BE446" s="12">
        <v>2013</v>
      </c>
      <c r="BF446" s="12">
        <f>IF(BE446&gt;2020,0,IF(BE446&gt;2008,1,IF(BE446&gt;2001,2,IF(BE446&gt;1990,3,IF(BE446&gt;1980,4,IF(BE446&gt;1973,5,IF(BE446&gt;1970,6,IF(BE446&gt;1960,7,IF(BE446&gt;1958,8,IF(BE446&gt;1953,9,10))))))))))</f>
        <v>1</v>
      </c>
      <c r="BG446" s="100">
        <v>1.3299999999999998</v>
      </c>
      <c r="BH446" s="55" t="s">
        <v>121</v>
      </c>
      <c r="BI446" s="55" t="s">
        <v>122</v>
      </c>
    </row>
    <row r="447" spans="1:61" ht="12.75" customHeight="1" x14ac:dyDescent="0.2">
      <c r="A447" s="123" t="s">
        <v>400</v>
      </c>
      <c r="B447" s="55" t="s">
        <v>401</v>
      </c>
      <c r="C447" s="156" t="s">
        <v>263</v>
      </c>
      <c r="D447" s="98" t="s">
        <v>264</v>
      </c>
      <c r="E447" s="157">
        <v>41</v>
      </c>
      <c r="F447" s="2">
        <v>68</v>
      </c>
      <c r="G447" s="2" t="s">
        <v>146</v>
      </c>
      <c r="H447" s="2" t="s">
        <v>146</v>
      </c>
      <c r="I447" s="100">
        <v>47.4</v>
      </c>
      <c r="J447" s="101">
        <f>(M447/I447)*100</f>
        <v>2.2151898734177213</v>
      </c>
      <c r="K447" s="104">
        <v>0.26250000000000001</v>
      </c>
      <c r="L447" s="71">
        <v>4</v>
      </c>
      <c r="M447" s="28">
        <f>K447*L447</f>
        <v>1.05</v>
      </c>
      <c r="N447" s="103" t="s">
        <v>158</v>
      </c>
      <c r="O447" s="104">
        <v>0.2525</v>
      </c>
      <c r="P447" s="158">
        <v>46174</v>
      </c>
      <c r="Q447" s="158">
        <v>46188</v>
      </c>
      <c r="R447" s="28">
        <f>(K447-O447)/O447*100</f>
        <v>3.9603960396039639</v>
      </c>
      <c r="S447" s="105">
        <f>IF(INDEX(Historical!$D$7:$D1469,MATCH(B447,Historical!$B$7:$B$1062,0))=0,"n/a",(INDEX(Historical!$C$7:$C$1062,MATCH(B447,Historical!$B$7:$B$1062,0))/INDEX(Historical!$D$7:$D$1062,MATCH(B447,Historical!$B$7:$B$1062,0))-1)*100)</f>
        <v>9.4444444444444322</v>
      </c>
      <c r="T447" s="105">
        <f>IF(INDEX(Historical!$F$7:$F$1062,MATCH(B447,Historical!$B$7:$B$1062,0))=0,"n/a",((INDEX(Historical!$C$7:$C$1062,MATCH(B447,Historical!$B$7:$B$1062,0))/INDEX(Historical!$F$7:$F$1062,MATCH(B447,Historical!$B$7:$B$1062,0)))^(1/3)-1)*100)</f>
        <v>6.3018426497345237</v>
      </c>
      <c r="U447" s="105">
        <f>IF(INDEX(Historical!$H$7:$H$1062,MATCH(B447,Historical!$B$7:$B$1062,0))=0,"n/a",((INDEX(Historical!$C$7:$C$1062,MATCH(B447,Historical!$B$7:$B$1062,0))/INDEX(Historical!$H$7:$H$1062,MATCH(B447,Historical!$B$7:$B$1062,0)))^(1/5)-1)*100)</f>
        <v>5.1166639219326404</v>
      </c>
      <c r="V447" s="105">
        <f>IF(INDEX(Historical!$M$7:$M$1062,MATCH(B447,Historical!$B$7:$B$1062,0))=0,"n/a",((INDEX(Historical!$C$7:$C$1062,MATCH(B447,Historical!$B$7:$B$1062,0))/INDEX(Historical!$M$7:$M$1062,MATCH(B447,Historical!$B$7:$B$1062,0)))^(1/10)-1)*100)</f>
        <v>11.571214247876993</v>
      </c>
      <c r="W447" s="106">
        <f>IF(OR(U447&lt;=0,U447="n/a",V447&lt;=0,V447="n/a"),"n/a",U447/V447)</f>
        <v>0.44218902289112921</v>
      </c>
      <c r="X447" s="107">
        <f>IF(OR(AJ447&lt;=0,AJ447="n/a",U447&lt;=0,U447="n/a"),"n/a",U447/AJ447)</f>
        <v>2.2150060268106668</v>
      </c>
      <c r="Y447" s="165"/>
      <c r="Z447" s="101">
        <f>IF(OR(AC447&lt;0.01,AC447="n/a"),"n/a",M447/AC447*100)</f>
        <v>36.585365853658537</v>
      </c>
      <c r="AA447" s="109">
        <f>IF(OR(AC447&lt;0.01,AC447="n/a"),"n/a",I447/AC447)</f>
        <v>16.515679442508709</v>
      </c>
      <c r="AB447" s="71">
        <v>12</v>
      </c>
      <c r="AC447" s="100">
        <v>2.87</v>
      </c>
      <c r="AD447" s="100" t="s">
        <v>142</v>
      </c>
      <c r="AE447" s="100">
        <v>1.3</v>
      </c>
      <c r="AF447" s="100">
        <v>0.82</v>
      </c>
      <c r="AG447" s="100">
        <v>5.08</v>
      </c>
      <c r="AH447" s="100" t="s">
        <v>142</v>
      </c>
      <c r="AI447" s="100" t="s">
        <v>142</v>
      </c>
      <c r="AJ447" s="100">
        <v>2.31</v>
      </c>
      <c r="AK447" s="100" t="s">
        <v>142</v>
      </c>
      <c r="AL447" s="100">
        <v>357.43</v>
      </c>
      <c r="AM447" s="100">
        <v>49.86</v>
      </c>
      <c r="AN447" s="100">
        <v>0.31</v>
      </c>
      <c r="AO447" s="110">
        <f>IF(U447="n/a","n/a",IF(AA447&lt;0,"n/a",IF(AA447="n/a","n/a",J447+U447-AA447)))</f>
        <v>-9.183825647158347</v>
      </c>
      <c r="AP447" s="111">
        <f>IF(U447="n/a","n/a",J447+U447)</f>
        <v>7.3318537953503622</v>
      </c>
      <c r="AQ447" s="112">
        <f>IF(OR(AC447&lt;0.01,AC447="n/a",AF447="n/a"),"n/a",(I447/SQRT(22.5*AC447*(I447/AF447))-1)*100)</f>
        <v>-22.417478649842671</v>
      </c>
      <c r="AR447" s="101">
        <f>INDEX(Historical!$C$7:$C$1063,MATCH(B447,Historical!$B$7:$B$1063,0))*IF(AH447="n/a",1.03,IF(AH447&lt;0,1.01,IF(AH447&gt;10,1.1,(1+AH447/100))))</f>
        <v>1.0145500000000001</v>
      </c>
      <c r="AS447" s="109">
        <f>IF($AI447="n/a",1.03*AR447,IF($AI447&lt;0,1.01*AR447,IF($AI447&gt;10,1.1*AR447,(1+$AI447/100)*AR447)))</f>
        <v>1.0449865</v>
      </c>
      <c r="AT447" s="109">
        <f>IF($AK447="n/a",1.03*AS447,IF($AK447&lt;0,1.01*AS447,IF($AK447&gt;10,1.1*AS447,(1+$AK447/100)*AS447)))</f>
        <v>1.076336095</v>
      </c>
      <c r="AU447" s="109">
        <f>IF($AK447="n/a",1.03*AT447,IF($AK447&lt;0,1.01*AT447,IF($AK447&gt;10,1.1*AT447,(1+$AK447/100)*AT447)))</f>
        <v>1.1086261778500002</v>
      </c>
      <c r="AV447" s="109">
        <f>IF($AK447="n/a",1.03*AU447,IF($AK447&lt;0,1.01*AU447,IF($AK447&gt;10,1.1*AU447,(1+$AK447/100)*AU447)))</f>
        <v>1.1418849631855001</v>
      </c>
      <c r="AW447" s="109">
        <f>SUM(AR447:AV447)</f>
        <v>5.3863837360355014</v>
      </c>
      <c r="AX447" s="113">
        <f>AW447/I447*100</f>
        <v>11.363678768007388</v>
      </c>
      <c r="AY447" s="100">
        <v>0.46</v>
      </c>
      <c r="AZ447" s="100">
        <v>33.78</v>
      </c>
      <c r="BA447" s="100">
        <v>-20.23</v>
      </c>
      <c r="BB447" s="100">
        <v>-4.1399999999999997</v>
      </c>
      <c r="BC447" s="100">
        <v>-4.08</v>
      </c>
      <c r="BE447" s="12">
        <v>1987</v>
      </c>
      <c r="BF447" s="12">
        <f>IF(BE447&gt;2020,0,IF(BE447&gt;2008,1,IF(BE447&gt;2001,2,IF(BE447&gt;1990,3,IF(BE447&gt;1980,4,IF(BE447&gt;1973,5,IF(BE447&gt;1970,6,IF(BE447&gt;1960,7,IF(BE447&gt;1958,8,IF(BE447&gt;1953,9,10))))))))))</f>
        <v>4</v>
      </c>
      <c r="BG447" s="100">
        <v>3.26</v>
      </c>
      <c r="BH447" s="55" t="s">
        <v>121</v>
      </c>
      <c r="BI447" s="55" t="s">
        <v>122</v>
      </c>
    </row>
    <row r="448" spans="1:61" ht="12.75" customHeight="1" x14ac:dyDescent="0.2">
      <c r="A448" s="123" t="s">
        <v>1083</v>
      </c>
      <c r="B448" s="55" t="s">
        <v>1084</v>
      </c>
      <c r="C448" s="156" t="s">
        <v>134</v>
      </c>
      <c r="D448" s="98" t="s">
        <v>186</v>
      </c>
      <c r="E448" s="157">
        <v>15</v>
      </c>
      <c r="F448" s="2">
        <v>354</v>
      </c>
      <c r="G448" s="2" t="s">
        <v>146</v>
      </c>
      <c r="H448" s="2" t="s">
        <v>146</v>
      </c>
      <c r="I448" s="100">
        <v>94.22</v>
      </c>
      <c r="J448" s="101">
        <f>(M448/I448)*100</f>
        <v>1.3160687752069624</v>
      </c>
      <c r="K448" s="104">
        <v>0.31</v>
      </c>
      <c r="L448" s="71">
        <v>4</v>
      </c>
      <c r="M448" s="28">
        <f>K448*L448</f>
        <v>1.24</v>
      </c>
      <c r="N448" s="103" t="s">
        <v>182</v>
      </c>
      <c r="O448" s="104">
        <v>0.27</v>
      </c>
      <c r="P448" s="158">
        <v>46185</v>
      </c>
      <c r="Q448" s="158">
        <v>46199</v>
      </c>
      <c r="R448" s="28">
        <f>(K448-O448)/O448*100</f>
        <v>14.814814814814806</v>
      </c>
      <c r="S448" s="105">
        <f>IF(INDEX(Historical!$D$7:$D1470,MATCH(B448,Historical!$B$7:$B$1062,0))=0,"n/a",(INDEX(Historical!$C$7:$C$1062,MATCH(B448,Historical!$B$7:$B$1062,0))/INDEX(Historical!$D$7:$D$1062,MATCH(B448,Historical!$B$7:$B$1062,0))-1)*100)</f>
        <v>11.702127659574479</v>
      </c>
      <c r="T448" s="105">
        <f>IF(INDEX(Historical!$F$7:$F$1062,MATCH(B448,Historical!$B$7:$B$1062,0))=0,"n/a",((INDEX(Historical!$C$7:$C$1062,MATCH(B448,Historical!$B$7:$B$1062,0))/INDEX(Historical!$F$7:$F$1062,MATCH(B448,Historical!$B$7:$B$1062,0)))^(1/3)-1)*100)</f>
        <v>10.415886963424924</v>
      </c>
      <c r="U448" s="105">
        <f>IF(INDEX(Historical!$H$7:$H$1062,MATCH(B448,Historical!$B$7:$B$1062,0))=0,"n/a",((INDEX(Historical!$C$7:$C$1062,MATCH(B448,Historical!$B$7:$B$1062,0))/INDEX(Historical!$H$7:$H$1062,MATCH(B448,Historical!$B$7:$B$1062,0)))^(1/5)-1)*100)</f>
        <v>10.179745473033265</v>
      </c>
      <c r="V448" s="105">
        <f>IF(INDEX(Historical!$M$7:$M$1062,MATCH(B448,Historical!$B$7:$B$1062,0))=0,"n/a",((INDEX(Historical!$C$7:$C$1062,MATCH(B448,Historical!$B$7:$B$1062,0))/INDEX(Historical!$M$7:$M$1062,MATCH(B448,Historical!$B$7:$B$1062,0)))^(1/10)-1)*100)</f>
        <v>13.346158167069744</v>
      </c>
      <c r="W448" s="106">
        <f>IF(OR(U448&lt;=0,U448="n/a",V448&lt;=0,V448="n/a"),"n/a",U448/V448)</f>
        <v>0.7627472524753024</v>
      </c>
      <c r="X448" s="107">
        <f>IF(OR(AJ448&lt;=0,AJ448="n/a",U448&lt;=0,U448="n/a"),"n/a",U448/AJ448)</f>
        <v>0.95584464535523606</v>
      </c>
      <c r="Y448" s="165"/>
      <c r="Z448" s="101">
        <f>IF(OR(AC448&lt;0.01,AC448="n/a"),"n/a",M448/AC448*100)</f>
        <v>36.151603498542272</v>
      </c>
      <c r="AA448" s="109">
        <f>IF(OR(AC448&lt;0.01,AC448="n/a"),"n/a",I448/AC448)</f>
        <v>27.469387755102041</v>
      </c>
      <c r="AB448" s="71">
        <v>12</v>
      </c>
      <c r="AC448" s="100">
        <v>3.43</v>
      </c>
      <c r="AD448" s="100">
        <v>1.34</v>
      </c>
      <c r="AE448" s="100">
        <v>6.05</v>
      </c>
      <c r="AF448" s="100">
        <v>4.42</v>
      </c>
      <c r="AG448" s="100">
        <v>16.54</v>
      </c>
      <c r="AH448" s="100">
        <v>18.41</v>
      </c>
      <c r="AI448" s="100">
        <v>12.93</v>
      </c>
      <c r="AJ448" s="100">
        <v>10.65</v>
      </c>
      <c r="AK448" s="100">
        <v>15.15</v>
      </c>
      <c r="AL448" s="100">
        <v>52670</v>
      </c>
      <c r="AM448" s="100">
        <v>21.349999999999998</v>
      </c>
      <c r="AN448" s="100">
        <v>0.78</v>
      </c>
      <c r="AO448" s="110">
        <f>IF(U448="n/a","n/a",IF(AA448&lt;0,"n/a",IF(AA448="n/a","n/a",J448+U448-AA448)))</f>
        <v>-15.973573506861813</v>
      </c>
      <c r="AP448" s="111">
        <f>IF(U448="n/a","n/a",J448+U448)</f>
        <v>11.495814248240228</v>
      </c>
      <c r="AQ448" s="112">
        <f>IF(OR(AC448&lt;0.01,AC448="n/a",AF448="n/a"),"n/a",(I448/SQRT(22.5*AC448*(I448/AF448))-1)*100)</f>
        <v>132.29740887018187</v>
      </c>
      <c r="AR448" s="101">
        <f>INDEX(Historical!$C$7:$C$1063,MATCH(B448,Historical!$B$7:$B$1063,0))*IF(AH448="n/a",1.03,IF(AH448&lt;0,1.01,IF(AH448&gt;10,1.1,(1+AH448/100))))</f>
        <v>1.1550000000000002</v>
      </c>
      <c r="AS448" s="109">
        <f>IF($AI448="n/a",1.03*AR448,IF($AI448&lt;0,1.01*AR448,IF($AI448&gt;10,1.1*AR448,(1+$AI448/100)*AR448)))</f>
        <v>1.2705000000000004</v>
      </c>
      <c r="AT448" s="109">
        <f>IF($AK448="n/a",1.03*AS448,IF($AK448&lt;0,1.01*AS448,IF($AK448&gt;10,1.1*AS448,(1+$AK448/100)*AS448)))</f>
        <v>1.3975500000000005</v>
      </c>
      <c r="AU448" s="109">
        <f>IF($AK448="n/a",1.03*AT448,IF($AK448&lt;0,1.01*AT448,IF($AK448&gt;10,1.1*AT448,(1+$AK448/100)*AT448)))</f>
        <v>1.5373050000000006</v>
      </c>
      <c r="AV448" s="109">
        <f>IF($AK448="n/a",1.03*AU448,IF($AK448&lt;0,1.01*AU448,IF($AK448&gt;10,1.1*AU448,(1+$AK448/100)*AU448)))</f>
        <v>1.6910355000000008</v>
      </c>
      <c r="AW448" s="109">
        <f>SUM(AR448:AV448)</f>
        <v>7.0513905000000028</v>
      </c>
      <c r="AX448" s="113">
        <f>AW448/I448*100</f>
        <v>7.4839635958395281</v>
      </c>
      <c r="AY448" s="100">
        <v>0.96</v>
      </c>
      <c r="AZ448" s="100">
        <v>23.080000000000002</v>
      </c>
      <c r="BA448" s="100">
        <v>-7.4300000000000006</v>
      </c>
      <c r="BB448" s="100">
        <v>6.97</v>
      </c>
      <c r="BC448" s="100">
        <v>5.6000000000000005</v>
      </c>
      <c r="BE448" s="12">
        <v>2012</v>
      </c>
      <c r="BF448" s="12">
        <f>IF(BE448&gt;2020,0,IF(BE448&gt;2008,1,IF(BE448&gt;2001,2,IF(BE448&gt;1990,3,IF(BE448&gt;1980,4,IF(BE448&gt;1973,5,IF(BE448&gt;1970,6,IF(BE448&gt;1960,7,IF(BE448&gt;1958,8,IF(BE448&gt;1953,9,10))))))))))</f>
        <v>1</v>
      </c>
      <c r="BG448" s="100">
        <v>6.8199999999999994</v>
      </c>
      <c r="BH448" s="55" t="s">
        <v>121</v>
      </c>
      <c r="BI448" s="55" t="s">
        <v>122</v>
      </c>
    </row>
    <row r="449" spans="1:61" ht="12.75" customHeight="1" x14ac:dyDescent="0.2">
      <c r="A449" s="55" t="s">
        <v>402</v>
      </c>
      <c r="B449" s="55" t="s">
        <v>403</v>
      </c>
      <c r="C449" s="156" t="s">
        <v>116</v>
      </c>
      <c r="D449" s="98" t="s">
        <v>215</v>
      </c>
      <c r="E449" s="157">
        <v>62</v>
      </c>
      <c r="F449" s="2">
        <v>15</v>
      </c>
      <c r="G449" s="2" t="s">
        <v>119</v>
      </c>
      <c r="H449" s="2" t="s">
        <v>119</v>
      </c>
      <c r="I449" s="100">
        <v>297.77999999999997</v>
      </c>
      <c r="J449" s="101">
        <f>(M449/I449)*100</f>
        <v>1.1014843172812143</v>
      </c>
      <c r="K449" s="104">
        <v>0.82</v>
      </c>
      <c r="L449" s="71">
        <v>4</v>
      </c>
      <c r="M449" s="28">
        <f>K449*L449</f>
        <v>3.28</v>
      </c>
      <c r="N449" s="103" t="s">
        <v>404</v>
      </c>
      <c r="O449" s="104">
        <v>0.78</v>
      </c>
      <c r="P449" s="158">
        <v>45911</v>
      </c>
      <c r="Q449" s="158">
        <v>45925</v>
      </c>
      <c r="R449" s="28">
        <f>(K449-O449)/O449*100</f>
        <v>5.128205128205118</v>
      </c>
      <c r="S449" s="105">
        <f>IF(INDEX(Historical!$D$7:$D1471,MATCH(B449,Historical!$B$7:$B$1062,0))=0,"n/a",(INDEX(Historical!$C$7:$C$1062,MATCH(B449,Historical!$B$7:$B$1062,0))/INDEX(Historical!$D$7:$D$1062,MATCH(B449,Historical!$B$7:$B$1062,0))-1)*100)</f>
        <v>12.056737588652489</v>
      </c>
      <c r="T449" s="105">
        <f>IF(INDEX(Historical!$F$7:$F$1062,MATCH(B449,Historical!$B$7:$B$1062,0))=0,"n/a",((INDEX(Historical!$C$7:$C$1062,MATCH(B449,Historical!$B$7:$B$1062,0))/INDEX(Historical!$F$7:$F$1062,MATCH(B449,Historical!$B$7:$B$1062,0)))^(1/3)-1)*100)</f>
        <v>13.173182755920099</v>
      </c>
      <c r="U449" s="105">
        <f>IF(INDEX(Historical!$H$7:$H$1062,MATCH(B449,Historical!$B$7:$B$1062,0))=0,"n/a",((INDEX(Historical!$C$7:$C$1062,MATCH(B449,Historical!$B$7:$B$1062,0))/INDEX(Historical!$H$7:$H$1062,MATCH(B449,Historical!$B$7:$B$1062,0)))^(1/5)-1)*100)</f>
        <v>15.610992717245331</v>
      </c>
      <c r="V449" s="105">
        <f>IF(INDEX(Historical!$M$7:$M$1062,MATCH(B449,Historical!$B$7:$B$1062,0))=0,"n/a",((INDEX(Historical!$C$7:$C$1062,MATCH(B449,Historical!$B$7:$B$1062,0))/INDEX(Historical!$M$7:$M$1062,MATCH(B449,Historical!$B$7:$B$1062,0)))^(1/10)-1)*100)</f>
        <v>13.382089773385996</v>
      </c>
      <c r="W449" s="106">
        <f>IF(OR(U449&lt;=0,U449="n/a",V449&lt;=0,V449="n/a"),"n/a",U449/V449)</f>
        <v>1.1665586602394589</v>
      </c>
      <c r="X449" s="107">
        <f>IF(OR(AJ449&lt;=0,AJ449="n/a",U449&lt;=0,U449="n/a"),"n/a",U449/AJ449)</f>
        <v>1.0540845859044787</v>
      </c>
      <c r="Y449" s="165"/>
      <c r="Z449" s="101">
        <f>IF(OR(AC449&lt;0.01,AC449="n/a"),"n/a",M449/AC449*100)</f>
        <v>35.005336179295625</v>
      </c>
      <c r="AA449" s="109">
        <f>IF(OR(AC449&lt;0.01,AC449="n/a"),"n/a",I449/AC449)</f>
        <v>31.780149413020276</v>
      </c>
      <c r="AB449" s="71">
        <v>10</v>
      </c>
      <c r="AC449" s="100">
        <v>9.3699999999999992</v>
      </c>
      <c r="AD449" s="100">
        <v>2.5</v>
      </c>
      <c r="AE449" s="100">
        <v>5.71</v>
      </c>
      <c r="AF449" s="100">
        <v>5.18</v>
      </c>
      <c r="AG449" s="100">
        <v>17.14</v>
      </c>
      <c r="AH449" s="100">
        <v>13.3</v>
      </c>
      <c r="AI449" s="100">
        <v>8.6199999999999992</v>
      </c>
      <c r="AJ449" s="100">
        <v>14.81</v>
      </c>
      <c r="AK449" s="100">
        <v>9.4600000000000009</v>
      </c>
      <c r="AL449" s="100">
        <v>16590</v>
      </c>
      <c r="AM449" s="100">
        <v>5.7700000000000005</v>
      </c>
      <c r="AN449" s="100">
        <v>0.62</v>
      </c>
      <c r="AO449" s="110">
        <f>IF(U449="n/a","n/a",IF(AA449&lt;0,"n/a",IF(AA449="n/a","n/a",J449+U449-AA449)))</f>
        <v>-15.067672378493729</v>
      </c>
      <c r="AP449" s="111">
        <f>IF(U449="n/a","n/a",J449+U449)</f>
        <v>16.712477034526547</v>
      </c>
      <c r="AQ449" s="112">
        <f>IF(OR(AC449&lt;0.01,AC449="n/a",AF449="n/a"),"n/a",(I449/SQRT(22.5*AC449*(I449/AF449))-1)*100)</f>
        <v>170.49023310315255</v>
      </c>
      <c r="AR449" s="101">
        <f>INDEX(Historical!$C$7:$C$1063,MATCH(B449,Historical!$B$7:$B$1063,0))*IF(AH449="n/a",1.03,IF(AH449&lt;0,1.01,IF(AH449&gt;10,1.1,(1+AH449/100))))</f>
        <v>3.4760000000000004</v>
      </c>
      <c r="AS449" s="109">
        <f>IF($AI449="n/a",1.03*AR449,IF($AI449&lt;0,1.01*AR449,IF($AI449&gt;10,1.1*AR449,(1+$AI449/100)*AR449)))</f>
        <v>3.7756312000000007</v>
      </c>
      <c r="AT449" s="109">
        <f>IF($AK449="n/a",1.03*AS449,IF($AK449&lt;0,1.01*AS449,IF($AK449&gt;10,1.1*AS449,(1+$AK449/100)*AS449)))</f>
        <v>4.1328059115200011</v>
      </c>
      <c r="AU449" s="109">
        <f>IF($AK449="n/a",1.03*AT449,IF($AK449&lt;0,1.01*AT449,IF($AK449&gt;10,1.1*AT449,(1+$AK449/100)*AT449)))</f>
        <v>4.5237693507497934</v>
      </c>
      <c r="AV449" s="109">
        <f>IF($AK449="n/a",1.03*AU449,IF($AK449&lt;0,1.01*AU449,IF($AK449&gt;10,1.1*AU449,(1+$AK449/100)*AU449)))</f>
        <v>4.951717931330724</v>
      </c>
      <c r="AW449" s="109">
        <f>SUM(AR449:AV449)</f>
        <v>20.859924393600519</v>
      </c>
      <c r="AX449" s="113">
        <f>AW449/I449*100</f>
        <v>7.0051462131776887</v>
      </c>
      <c r="AY449" s="100">
        <v>0.97</v>
      </c>
      <c r="AZ449" s="100">
        <v>43.8</v>
      </c>
      <c r="BA449" s="100">
        <v>-3.2399999999999998</v>
      </c>
      <c r="BB449" s="100">
        <v>2.4699999999999998</v>
      </c>
      <c r="BC449" s="100">
        <v>10.82</v>
      </c>
      <c r="BE449" s="12">
        <v>1964</v>
      </c>
      <c r="BF449" s="12">
        <f>IF(BE449&gt;2020,0,IF(BE449&gt;2008,1,IF(BE449&gt;2001,2,IF(BE449&gt;1990,3,IF(BE449&gt;1980,4,IF(BE449&gt;1973,5,IF(BE449&gt;1970,6,IF(BE449&gt;1960,7,IF(BE449&gt;1958,8,IF(BE449&gt;1953,9,10))))))))))</f>
        <v>7</v>
      </c>
      <c r="BG449" s="100">
        <v>8.7800000000000011</v>
      </c>
      <c r="BH449" s="55" t="s">
        <v>121</v>
      </c>
      <c r="BI449" s="55" t="s">
        <v>122</v>
      </c>
    </row>
    <row r="450" spans="1:61" ht="12.75" customHeight="1" x14ac:dyDescent="0.2">
      <c r="A450" s="123" t="s">
        <v>405</v>
      </c>
      <c r="B450" s="55" t="s">
        <v>406</v>
      </c>
      <c r="C450" s="156" t="s">
        <v>162</v>
      </c>
      <c r="D450" s="98" t="s">
        <v>296</v>
      </c>
      <c r="E450" s="157">
        <v>32</v>
      </c>
      <c r="F450" s="2">
        <v>112</v>
      </c>
      <c r="G450" s="2" t="s">
        <v>119</v>
      </c>
      <c r="H450" s="2" t="s">
        <v>119</v>
      </c>
      <c r="I450" s="100">
        <v>86.92</v>
      </c>
      <c r="J450" s="101">
        <f>(M450/I450)*100</f>
        <v>2.8679245283018866</v>
      </c>
      <c r="K450" s="104">
        <v>0.62319999999999998</v>
      </c>
      <c r="L450" s="71">
        <v>4</v>
      </c>
      <c r="M450" s="28">
        <f>K450*L450</f>
        <v>2.4927999999999999</v>
      </c>
      <c r="N450" s="103" t="s">
        <v>158</v>
      </c>
      <c r="O450" s="104">
        <v>0.5665</v>
      </c>
      <c r="P450" s="158">
        <v>46080</v>
      </c>
      <c r="Q450" s="158">
        <v>46097</v>
      </c>
      <c r="R450" s="28">
        <f>(K450-O450)/O450*100</f>
        <v>10.008826125330975</v>
      </c>
      <c r="S450" s="105">
        <f>IF(INDEX(Historical!$D$7:$D1472,MATCH(B450,Historical!$B$7:$B$1062,0))=0,"n/a",(INDEX(Historical!$C$7:$C$1062,MATCH(B450,Historical!$B$7:$B$1062,0))/INDEX(Historical!$D$7:$D$1062,MATCH(B450,Historical!$B$7:$B$1062,0))-1)*100)</f>
        <v>10.000000000000009</v>
      </c>
      <c r="T450" s="105">
        <f>IF(INDEX(Historical!$F$7:$F$1062,MATCH(B450,Historical!$B$7:$B$1062,0))=0,"n/a",((INDEX(Historical!$C$7:$C$1062,MATCH(B450,Historical!$B$7:$B$1062,0))/INDEX(Historical!$F$7:$F$1062,MATCH(B450,Historical!$B$7:$B$1062,0)))^(1/3)-1)*100)</f>
        <v>10.053449959820382</v>
      </c>
      <c r="U450" s="105">
        <f>IF(INDEX(Historical!$H$7:$H$1062,MATCH(B450,Historical!$B$7:$B$1062,0))=0,"n/a",((INDEX(Historical!$C$7:$C$1062,MATCH(B450,Historical!$B$7:$B$1062,0))/INDEX(Historical!$H$7:$H$1062,MATCH(B450,Historical!$B$7:$B$1062,0)))^(1/5)-1)*100)</f>
        <v>10.109901458146965</v>
      </c>
      <c r="V450" s="105">
        <f>IF(INDEX(Historical!$M$7:$M$1062,MATCH(B450,Historical!$B$7:$B$1062,0))=0,"n/a",((INDEX(Historical!$C$7:$C$1062,MATCH(B450,Historical!$B$7:$B$1062,0))/INDEX(Historical!$M$7:$M$1062,MATCH(B450,Historical!$B$7:$B$1062,0)))^(1/10)-1)*100)</f>
        <v>11.397877980429861</v>
      </c>
      <c r="W450" s="106">
        <f>IF(OR(U450&lt;=0,U450="n/a",V450&lt;=0,V450="n/a"),"n/a",U450/V450)</f>
        <v>0.88699856898851259</v>
      </c>
      <c r="X450" s="107">
        <f>IF(OR(AJ450&lt;=0,AJ450="n/a",U450&lt;=0,U450="n/a"),"n/a",U450/AJ450)</f>
        <v>0.5823675955153782</v>
      </c>
      <c r="Y450" s="55"/>
      <c r="Z450" s="101">
        <f>IF(OR(AC450&lt;0.01,AC450="n/a"),"n/a",M450/AC450*100)</f>
        <v>55.892376681614351</v>
      </c>
      <c r="AA450" s="109">
        <f>IF(OR(AC450&lt;0.01,AC450="n/a"),"n/a",I450/AC450)</f>
        <v>19.488789237668161</v>
      </c>
      <c r="AB450" s="71">
        <v>12</v>
      </c>
      <c r="AC450" s="100">
        <v>4.46</v>
      </c>
      <c r="AD450" s="100">
        <v>2.27</v>
      </c>
      <c r="AE450" s="100">
        <v>6.46</v>
      </c>
      <c r="AF450" s="100">
        <v>3.17</v>
      </c>
      <c r="AG450" s="100">
        <v>17.23</v>
      </c>
      <c r="AH450" s="100">
        <v>9.1</v>
      </c>
      <c r="AI450" s="100">
        <v>8.85</v>
      </c>
      <c r="AJ450" s="100">
        <v>17.36</v>
      </c>
      <c r="AK450" s="100">
        <v>8.68</v>
      </c>
      <c r="AL450" s="100">
        <v>181310</v>
      </c>
      <c r="AM450" s="100">
        <v>0.22999999999999998</v>
      </c>
      <c r="AN450" s="100">
        <v>1.93</v>
      </c>
      <c r="AO450" s="110">
        <f>IF(U450="n/a","n/a",IF(AA450&lt;0,"n/a",IF(AA450="n/a","n/a",J450+U450-AA450)))</f>
        <v>-6.5109632512193105</v>
      </c>
      <c r="AP450" s="111">
        <f>IF(U450="n/a","n/a",J450+U450)</f>
        <v>12.977825986448851</v>
      </c>
      <c r="AQ450" s="112">
        <f>IF(OR(AC450&lt;0.01,AC450="n/a",AF450="n/a"),"n/a",(I450/SQRT(22.5*AC450*(I450/AF450))-1)*100)</f>
        <v>65.703164166674966</v>
      </c>
      <c r="AR450" s="101">
        <f>INDEX(Historical!$C$7:$C$1063,MATCH(B450,Historical!$B$7:$B$1063,0))*IF(AH450="n/a",1.03,IF(AH450&lt;0,1.01,IF(AH450&gt;10,1.1,(1+AH450/100))))</f>
        <v>2.4722059999999999</v>
      </c>
      <c r="AS450" s="109">
        <f>IF($AI450="n/a",1.03*AR450,IF($AI450&lt;0,1.01*AR450,IF($AI450&gt;10,1.1*AR450,(1+$AI450/100)*AR450)))</f>
        <v>2.6909962309999997</v>
      </c>
      <c r="AT450" s="109">
        <f>IF($AK450="n/a",1.03*AS450,IF($AK450&lt;0,1.01*AS450,IF($AK450&gt;10,1.1*AS450,(1+$AK450/100)*AS450)))</f>
        <v>2.9245747038507997</v>
      </c>
      <c r="AU450" s="109">
        <f>IF($AK450="n/a",1.03*AT450,IF($AK450&lt;0,1.01*AT450,IF($AK450&gt;10,1.1*AT450,(1+$AK450/100)*AT450)))</f>
        <v>3.1784277881450489</v>
      </c>
      <c r="AV450" s="109">
        <f>IF($AK450="n/a",1.03*AU450,IF($AK450&lt;0,1.01*AU450,IF($AK450&gt;10,1.1*AU450,(1+$AK450/100)*AU450)))</f>
        <v>3.4543153201560393</v>
      </c>
      <c r="AW450" s="109">
        <f>SUM(AR450:AV450)</f>
        <v>14.720520043151888</v>
      </c>
      <c r="AX450" s="113">
        <f>AW450/I450*100</f>
        <v>16.935711048264942</v>
      </c>
      <c r="AY450" s="100">
        <v>0.66</v>
      </c>
      <c r="AZ450" s="100">
        <v>25.53</v>
      </c>
      <c r="BA450" s="100">
        <v>-11.98</v>
      </c>
      <c r="BB450" s="100">
        <v>-0.52</v>
      </c>
      <c r="BC450" s="100">
        <v>-0.89</v>
      </c>
      <c r="BE450" s="12">
        <v>1995</v>
      </c>
      <c r="BF450" s="12">
        <f>IF(BE450&gt;2020,0,IF(BE450&gt;2008,1,IF(BE450&gt;2001,2,IF(BE450&gt;1990,3,IF(BE450&gt;1980,4,IF(BE450&gt;1973,5,IF(BE450&gt;1970,6,IF(BE450&gt;1960,7,IF(BE450&gt;1958,8,IF(BE450&gt;1953,9,10))))))))))</f>
        <v>3</v>
      </c>
      <c r="BG450" s="100">
        <v>4.3099999999999996</v>
      </c>
      <c r="BH450" s="55" t="s">
        <v>121</v>
      </c>
      <c r="BI450" s="55" t="s">
        <v>122</v>
      </c>
    </row>
    <row r="451" spans="1:61" ht="12.75" customHeight="1" x14ac:dyDescent="0.2">
      <c r="A451" s="123" t="s">
        <v>1085</v>
      </c>
      <c r="B451" s="55" t="s">
        <v>1086</v>
      </c>
      <c r="C451" s="156" t="s">
        <v>139</v>
      </c>
      <c r="D451" s="98" t="s">
        <v>140</v>
      </c>
      <c r="E451" s="157">
        <v>21</v>
      </c>
      <c r="F451" s="2">
        <v>202</v>
      </c>
      <c r="G451" s="2" t="s">
        <v>146</v>
      </c>
      <c r="H451" s="2" t="s">
        <v>146</v>
      </c>
      <c r="I451" s="100">
        <v>850.16</v>
      </c>
      <c r="J451" s="101">
        <f>(M451/I451)*100</f>
        <v>1.4114990119506918</v>
      </c>
      <c r="K451" s="104">
        <v>3</v>
      </c>
      <c r="L451" s="71">
        <v>4</v>
      </c>
      <c r="M451" s="28">
        <f>K451*L451</f>
        <v>12</v>
      </c>
      <c r="N451" s="103" t="s">
        <v>361</v>
      </c>
      <c r="O451" s="104">
        <v>2.75</v>
      </c>
      <c r="P451" s="158">
        <v>46006</v>
      </c>
      <c r="Q451" s="158">
        <v>46024</v>
      </c>
      <c r="R451" s="28">
        <f>(K451-O451)/O451*100</f>
        <v>9.0909090909090917</v>
      </c>
      <c r="S451" s="105">
        <f>IF(INDEX(Historical!$D$7:$D1473,MATCH(B451,Historical!$B$7:$B$1062,0))=0,"n/a",(INDEX(Historical!$C$7:$C$1062,MATCH(B451,Historical!$B$7:$B$1062,0))/INDEX(Historical!$D$7:$D$1062,MATCH(B451,Historical!$B$7:$B$1062,0))-1)*100)</f>
        <v>10.256410256410264</v>
      </c>
      <c r="T451" s="105">
        <f>IF(INDEX(Historical!$F$7:$F$1062,MATCH(B451,Historical!$B$7:$B$1062,0))=0,"n/a",((INDEX(Historical!$C$7:$C$1062,MATCH(B451,Historical!$B$7:$B$1062,0))/INDEX(Historical!$F$7:$F$1062,MATCH(B451,Historical!$B$7:$B$1062,0)))^(1/3)-1)*100)</f>
        <v>8.5699720597817386</v>
      </c>
      <c r="U451" s="105">
        <f>IF(INDEX(Historical!$H$7:$H$1062,MATCH(B451,Historical!$B$7:$B$1062,0))=0,"n/a",((INDEX(Historical!$C$7:$C$1062,MATCH(B451,Historical!$B$7:$B$1062,0))/INDEX(Historical!$H$7:$H$1062,MATCH(B451,Historical!$B$7:$B$1062,0)))^(1/5)-1)*100)</f>
        <v>7.1812886733651604</v>
      </c>
      <c r="V451" s="105">
        <f>IF(INDEX(Historical!$M$7:$M$1062,MATCH(B451,Historical!$B$7:$B$1062,0))=0,"n/a",((INDEX(Historical!$C$7:$C$1062,MATCH(B451,Historical!$B$7:$B$1062,0))/INDEX(Historical!$M$7:$M$1062,MATCH(B451,Historical!$B$7:$B$1062,0)))^(1/10)-1)*100)</f>
        <v>6.7387330854334238</v>
      </c>
      <c r="W451" s="106">
        <f>IF(OR(U451&lt;=0,U451="n/a",V451&lt;=0,V451="n/a"),"n/a",U451/V451)</f>
        <v>1.0656734110582853</v>
      </c>
      <c r="X451" s="107">
        <f>IF(OR(AJ451&lt;=0,AJ451="n/a",U451&lt;=0,U451="n/a"),"n/a",U451/AJ451)</f>
        <v>0.57358535729753668</v>
      </c>
      <c r="Y451" s="165"/>
      <c r="Z451" s="101">
        <f>IF(OR(AC451&lt;0.01,AC451="n/a"),"n/a",M451/AC451*100)</f>
        <v>25.834230355220665</v>
      </c>
      <c r="AA451" s="109">
        <f>IF(OR(AC451&lt;0.01,AC451="n/a"),"n/a",I451/AC451)</f>
        <v>18.302691065662</v>
      </c>
      <c r="AB451" s="71">
        <v>12</v>
      </c>
      <c r="AC451" s="100">
        <v>46.45</v>
      </c>
      <c r="AD451" s="100" t="s">
        <v>142</v>
      </c>
      <c r="AE451" s="100">
        <v>2.85</v>
      </c>
      <c r="AF451" s="100">
        <v>4.25</v>
      </c>
      <c r="AG451" s="100">
        <v>25.019999999999996</v>
      </c>
      <c r="AH451" s="100" t="s">
        <v>142</v>
      </c>
      <c r="AI451" s="100" t="s">
        <v>142</v>
      </c>
      <c r="AJ451" s="100">
        <v>12.520000000000001</v>
      </c>
      <c r="AK451" s="100" t="s">
        <v>142</v>
      </c>
      <c r="AL451" s="100">
        <v>7820</v>
      </c>
      <c r="AM451" s="100">
        <v>17.14</v>
      </c>
      <c r="AN451" s="100">
        <v>0.51</v>
      </c>
      <c r="AO451" s="110">
        <f>IF(U451="n/a","n/a",IF(AA451&lt;0,"n/a",IF(AA451="n/a","n/a",J451+U451-AA451)))</f>
        <v>-9.7099033803461481</v>
      </c>
      <c r="AP451" s="111">
        <f>IF(U451="n/a","n/a",J451+U451)</f>
        <v>8.5927876853158516</v>
      </c>
      <c r="AQ451" s="112">
        <f>IF(OR(AC451&lt;0.01,AC451="n/a",AF451="n/a"),"n/a",(I451/SQRT(22.5*AC451*(I451/AF451))-1)*100)</f>
        <v>85.93479983772508</v>
      </c>
      <c r="AR451" s="101">
        <f>INDEX(Historical!$C$7:$C$1063,MATCH(B451,Historical!$B$7:$B$1063,0))*IF(AH451="n/a",1.03,IF(AH451&lt;0,1.01,IF(AH451&gt;10,1.1,(1+AH451/100))))</f>
        <v>11.0725</v>
      </c>
      <c r="AS451" s="109">
        <f>IF($AI451="n/a",1.03*AR451,IF($AI451&lt;0,1.01*AR451,IF($AI451&gt;10,1.1*AR451,(1+$AI451/100)*AR451)))</f>
        <v>11.404674999999999</v>
      </c>
      <c r="AT451" s="109">
        <f>IF($AK451="n/a",1.03*AS451,IF($AK451&lt;0,1.01*AS451,IF($AK451&gt;10,1.1*AS451,(1+$AK451/100)*AS451)))</f>
        <v>11.746815249999999</v>
      </c>
      <c r="AU451" s="109">
        <f>IF($AK451="n/a",1.03*AT451,IF($AK451&lt;0,1.01*AT451,IF($AK451&gt;10,1.1*AT451,(1+$AK451/100)*AT451)))</f>
        <v>12.0992197075</v>
      </c>
      <c r="AV451" s="109">
        <f>IF($AK451="n/a",1.03*AU451,IF($AK451&lt;0,1.01*AU451,IF($AK451&gt;10,1.1*AU451,(1+$AK451/100)*AU451)))</f>
        <v>12.462196298725001</v>
      </c>
      <c r="AW451" s="109">
        <f>SUM(AR451:AV451)</f>
        <v>58.785406256225002</v>
      </c>
      <c r="AX451" s="113">
        <f>AW451/I451*100</f>
        <v>6.9146285706484667</v>
      </c>
      <c r="AY451" s="100">
        <v>0.56999999999999995</v>
      </c>
      <c r="AZ451" s="100">
        <v>46.57</v>
      </c>
      <c r="BA451" s="100">
        <v>-2.9899999999999998</v>
      </c>
      <c r="BB451" s="100">
        <v>8.3800000000000008</v>
      </c>
      <c r="BC451" s="100">
        <v>19.040000000000003</v>
      </c>
      <c r="BE451" s="12">
        <v>2006</v>
      </c>
      <c r="BF451" s="12">
        <f>IF(BE451&gt;2020,0,IF(BE451&gt;2008,1,IF(BE451&gt;2001,2,IF(BE451&gt;1990,3,IF(BE451&gt;1980,4,IF(BE451&gt;1973,5,IF(BE451&gt;1970,6,IF(BE451&gt;1960,7,IF(BE451&gt;1958,8,IF(BE451&gt;1953,9,10))))))))))</f>
        <v>2</v>
      </c>
      <c r="BG451" s="100">
        <v>12.67</v>
      </c>
      <c r="BH451" s="55" t="s">
        <v>121</v>
      </c>
      <c r="BI451" s="55" t="s">
        <v>122</v>
      </c>
    </row>
    <row r="452" spans="1:61" ht="12.75" customHeight="1" x14ac:dyDescent="0.2">
      <c r="A452" s="55" t="s">
        <v>407</v>
      </c>
      <c r="B452" s="55" t="s">
        <v>408</v>
      </c>
      <c r="C452" s="156" t="s">
        <v>162</v>
      </c>
      <c r="D452" s="98" t="s">
        <v>167</v>
      </c>
      <c r="E452" s="157">
        <v>56</v>
      </c>
      <c r="F452" s="2">
        <v>29</v>
      </c>
      <c r="G452" s="2" t="s">
        <v>119</v>
      </c>
      <c r="H452" s="2" t="s">
        <v>119</v>
      </c>
      <c r="I452" s="100">
        <v>82.31</v>
      </c>
      <c r="J452" s="101">
        <f>(M452/I452)*100</f>
        <v>2.6971206414773419</v>
      </c>
      <c r="K452" s="104">
        <v>0.55500000000000005</v>
      </c>
      <c r="L452" s="71">
        <v>4</v>
      </c>
      <c r="M452" s="28">
        <f>K452*L452</f>
        <v>2.2200000000000002</v>
      </c>
      <c r="N452" s="103" t="s">
        <v>409</v>
      </c>
      <c r="O452" s="104">
        <v>0.53500000000000003</v>
      </c>
      <c r="P452" s="158">
        <v>46203</v>
      </c>
      <c r="Q452" s="158">
        <v>46218</v>
      </c>
      <c r="R452" s="28">
        <f>(K452-O452)/O452*100</f>
        <v>3.7383177570093489</v>
      </c>
      <c r="S452" s="105">
        <f>IF(INDEX(Historical!$D$7:$D1474,MATCH(B452,Historical!$B$7:$B$1062,0))=0,"n/a",(INDEX(Historical!$C$7:$C$1062,MATCH(B452,Historical!$B$7:$B$1062,0))/INDEX(Historical!$D$7:$D$1062,MATCH(B452,Historical!$B$7:$B$1062,0))-1)*100)</f>
        <v>3.9603960396039639</v>
      </c>
      <c r="T452" s="105">
        <f>IF(INDEX(Historical!$F$7:$F$1062,MATCH(B452,Historical!$B$7:$B$1062,0))=0,"n/a",((INDEX(Historical!$C$7:$C$1062,MATCH(B452,Historical!$B$7:$B$1062,0))/INDEX(Historical!$F$7:$F$1062,MATCH(B452,Historical!$B$7:$B$1062,0)))^(1/3)-1)*100)</f>
        <v>4.128301283656044</v>
      </c>
      <c r="U452" s="105">
        <f>IF(INDEX(Historical!$H$7:$H$1062,MATCH(B452,Historical!$B$7:$B$1062,0))=0,"n/a",((INDEX(Historical!$C$7:$C$1062,MATCH(B452,Historical!$B$7:$B$1062,0))/INDEX(Historical!$H$7:$H$1062,MATCH(B452,Historical!$B$7:$B$1062,0)))^(1/5)-1)*100)</f>
        <v>3.5956036510160105</v>
      </c>
      <c r="V452" s="105">
        <f>IF(INDEX(Historical!$M$7:$M$1062,MATCH(B452,Historical!$B$7:$B$1062,0))=0,"n/a",((INDEX(Historical!$C$7:$C$1062,MATCH(B452,Historical!$B$7:$B$1062,0))/INDEX(Historical!$M$7:$M$1062,MATCH(B452,Historical!$B$7:$B$1062,0)))^(1/10)-1)*100)</f>
        <v>3.017135486046052</v>
      </c>
      <c r="W452" s="106">
        <f>IF(OR(U452&lt;=0,U452="n/a",V452&lt;=0,V452="n/a"),"n/a",U452/V452)</f>
        <v>1.191727606415196</v>
      </c>
      <c r="X452" s="107" t="str">
        <f>IF(OR(AJ452&lt;=0,AJ452="n/a",U452&lt;=0,U452="n/a"),"n/a",U452/AJ452)</f>
        <v>n/a</v>
      </c>
      <c r="Y452" s="55"/>
      <c r="Z452" s="101">
        <f>IF(OR(AC452&lt;0.01,AC452="n/a"),"n/a",M452/AC452*100)</f>
        <v>30.876216968011128</v>
      </c>
      <c r="AA452" s="109">
        <f>IF(OR(AC452&lt;0.01,AC452="n/a"),"n/a",I452/AC452)</f>
        <v>11.447844228094576</v>
      </c>
      <c r="AB452" s="71">
        <v>9</v>
      </c>
      <c r="AC452" s="100">
        <v>7.19</v>
      </c>
      <c r="AD452" s="100">
        <v>3</v>
      </c>
      <c r="AE452" s="100">
        <v>3.31</v>
      </c>
      <c r="AF452" s="100">
        <v>1.99</v>
      </c>
      <c r="AG452" s="100">
        <v>19.580000000000002</v>
      </c>
      <c r="AH452" s="100">
        <v>6.92</v>
      </c>
      <c r="AI452" s="100">
        <v>5.47</v>
      </c>
      <c r="AJ452" s="100" t="s">
        <v>142</v>
      </c>
      <c r="AK452" s="100">
        <v>3.52</v>
      </c>
      <c r="AL452" s="100">
        <v>7820</v>
      </c>
      <c r="AM452" s="100">
        <v>1.39</v>
      </c>
      <c r="AN452" s="100">
        <v>0.91</v>
      </c>
      <c r="AO452" s="110">
        <f>IF(U452="n/a","n/a",IF(AA452&lt;0,"n/a",IF(AA452="n/a","n/a",J452+U452-AA452)))</f>
        <v>-5.1551199356012241</v>
      </c>
      <c r="AP452" s="111">
        <f>IF(U452="n/a","n/a",J452+U452)</f>
        <v>6.292724292493352</v>
      </c>
      <c r="AQ452" s="112">
        <f>IF(OR(AC452&lt;0.01,AC452="n/a",AF452="n/a"),"n/a",(I452/SQRT(22.5*AC452*(I452/AF452))-1)*100)</f>
        <v>0.62297067967953534</v>
      </c>
      <c r="AR452" s="101">
        <f>INDEX(Historical!$C$7:$C$1063,MATCH(B452,Historical!$B$7:$B$1063,0))*IF(AH452="n/a",1.03,IF(AH452&lt;0,1.01,IF(AH452&gt;10,1.1,(1+AH452/100))))</f>
        <v>2.24532</v>
      </c>
      <c r="AS452" s="109">
        <f>IF($AI452="n/a",1.03*AR452,IF($AI452&lt;0,1.01*AR452,IF($AI452&gt;10,1.1*AR452,(1+$AI452/100)*AR452)))</f>
        <v>2.3681390040000001</v>
      </c>
      <c r="AT452" s="109">
        <f>IF($AK452="n/a",1.03*AS452,IF($AK452&lt;0,1.01*AS452,IF($AK452&gt;10,1.1*AS452,(1+$AK452/100)*AS452)))</f>
        <v>2.4514974969407999</v>
      </c>
      <c r="AU452" s="109">
        <f>IF($AK452="n/a",1.03*AT452,IF($AK452&lt;0,1.01*AT452,IF($AK452&gt;10,1.1*AT452,(1+$AK452/100)*AT452)))</f>
        <v>2.5377902088331159</v>
      </c>
      <c r="AV452" s="109">
        <f>IF($AK452="n/a",1.03*AU452,IF($AK452&lt;0,1.01*AU452,IF($AK452&gt;10,1.1*AU452,(1+$AK452/100)*AU452)))</f>
        <v>2.6271204241840413</v>
      </c>
      <c r="AW452" s="109">
        <f>SUM(AR452:AV452)</f>
        <v>12.229867133957956</v>
      </c>
      <c r="AX452" s="113">
        <f>AW452/I452*100</f>
        <v>14.85830049077628</v>
      </c>
      <c r="AY452" s="100">
        <v>0.38</v>
      </c>
      <c r="AZ452" s="100">
        <v>9.5</v>
      </c>
      <c r="BA452" s="100">
        <v>-15.2</v>
      </c>
      <c r="BB452" s="100">
        <v>4.2700000000000005</v>
      </c>
      <c r="BC452" s="100">
        <v>-1.48</v>
      </c>
      <c r="BE452" s="12">
        <v>1971</v>
      </c>
      <c r="BF452" s="12">
        <f>IF(BE452&gt;2020,0,IF(BE452&gt;2008,1,IF(BE452&gt;2001,2,IF(BE452&gt;1990,3,IF(BE452&gt;1980,4,IF(BE452&gt;1973,5,IF(BE452&gt;1970,6,IF(BE452&gt;1960,7,IF(BE452&gt;1958,8,IF(BE452&gt;1953,9,10))))))))))</f>
        <v>6</v>
      </c>
      <c r="BG452" s="100">
        <v>7.1499999999999995</v>
      </c>
      <c r="BH452" s="55" t="s">
        <v>121</v>
      </c>
      <c r="BI452" s="55" t="s">
        <v>122</v>
      </c>
    </row>
    <row r="453" spans="1:61" ht="12.75" customHeight="1" x14ac:dyDescent="0.2">
      <c r="A453" s="146" t="s">
        <v>2681</v>
      </c>
      <c r="B453" s="55" t="s">
        <v>2682</v>
      </c>
      <c r="C453" s="156" t="s">
        <v>180</v>
      </c>
      <c r="D453" s="98" t="s">
        <v>5638</v>
      </c>
      <c r="E453" s="157">
        <v>5</v>
      </c>
      <c r="F453" s="2">
        <v>725</v>
      </c>
      <c r="G453" s="2" t="s">
        <v>146</v>
      </c>
      <c r="H453" s="2" t="s">
        <v>146</v>
      </c>
      <c r="I453" s="100">
        <v>226.03</v>
      </c>
      <c r="J453" s="101">
        <f>(M453/I453)*100</f>
        <v>1.1856833163739326</v>
      </c>
      <c r="K453" s="104">
        <v>0.67</v>
      </c>
      <c r="L453" s="71">
        <v>4</v>
      </c>
      <c r="M453" s="28">
        <f>K453*L453</f>
        <v>2.68</v>
      </c>
      <c r="N453" s="103" t="s">
        <v>386</v>
      </c>
      <c r="O453" s="104">
        <v>0.64</v>
      </c>
      <c r="P453" s="158">
        <v>46203</v>
      </c>
      <c r="Q453" s="158">
        <v>46234</v>
      </c>
      <c r="R453" s="28">
        <f>(K453-O453)/O453*100</f>
        <v>4.6875000000000044</v>
      </c>
      <c r="S453" s="105">
        <f>IF(INDEX(Historical!$D$7:$D1731,MATCH(B453,Historical!$B$7:$B$1062,0))=0,"n/a",(INDEX(Historical!$C$7:$C$1062,MATCH(B453,Historical!$B$7:$B$1062,0))/INDEX(Historical!$D$7:$D$1062,MATCH(B453,Historical!$B$7:$B$1062,0))-1)*100)</f>
        <v>4.1666666666666741</v>
      </c>
      <c r="T453" s="105">
        <f>IF(INDEX(Historical!$F$7:$F$1062,MATCH(B453,Historical!$B$7:$B$1062,0))=0,"n/a",((INDEX(Historical!$C$7:$C$1062,MATCH(B453,Historical!$B$7:$B$1062,0))/INDEX(Historical!$F$7:$F$1062,MATCH(B453,Historical!$B$7:$B$1062,0)))^(1/3)-1)*100)</f>
        <v>3.7283166707804183</v>
      </c>
      <c r="U453" s="105">
        <f>IF(INDEX(Historical!$H$7:$H$1062,MATCH(B453,Historical!$B$7:$B$1062,0))=0,"n/a",((INDEX(Historical!$C$7:$C$1062,MATCH(B453,Historical!$B$7:$B$1062,0))/INDEX(Historical!$H$7:$H$1062,MATCH(B453,Historical!$B$7:$B$1062,0)))^(1/5)-1)*100)</f>
        <v>3.746949225212437</v>
      </c>
      <c r="V453" s="105">
        <f>IF(INDEX(Historical!$M$7:$M$1062,MATCH(B453,Historical!$B$7:$B$1062,0))=0,"n/a",((INDEX(Historical!$C$7:$C$1062,MATCH(B453,Historical!$B$7:$B$1062,0))/INDEX(Historical!$M$7:$M$1062,MATCH(B453,Historical!$B$7:$B$1062,0)))^(1/10)-1)*100)</f>
        <v>4.9643761189344771</v>
      </c>
      <c r="W453" s="106">
        <f>IF(OR(U453&lt;=0,U453="n/a",V453&lt;=0,V453="n/a"),"n/a",U453/V453)</f>
        <v>0.75476739381637725</v>
      </c>
      <c r="X453" s="107">
        <f>IF(OR(AJ453&lt;=0,AJ453="n/a",U453&lt;=0,U453="n/a"),"n/a",U453/AJ453)</f>
        <v>0.16291083587880162</v>
      </c>
      <c r="Y453" s="159"/>
      <c r="Z453" s="101">
        <f>IF(OR(AC453&lt;0.01,AC453="n/a"),"n/a",M453/AC453*100)</f>
        <v>34.01015228426396</v>
      </c>
      <c r="AA453" s="109">
        <f>IF(OR(AC453&lt;0.01,AC453="n/a"),"n/a",I453/AC453)</f>
        <v>28.684010152284266</v>
      </c>
      <c r="AB453" s="71">
        <v>12</v>
      </c>
      <c r="AC453" s="100">
        <v>7.88</v>
      </c>
      <c r="AD453" s="100" t="s">
        <v>142</v>
      </c>
      <c r="AE453" s="100">
        <v>2.3199999999999998</v>
      </c>
      <c r="AF453" s="100">
        <v>3.23</v>
      </c>
      <c r="AG453" s="100">
        <v>11.799999999999999</v>
      </c>
      <c r="AH453" s="100" t="s">
        <v>142</v>
      </c>
      <c r="AI453" s="100" t="s">
        <v>142</v>
      </c>
      <c r="AJ453" s="100">
        <v>23</v>
      </c>
      <c r="AK453" s="100" t="s">
        <v>142</v>
      </c>
      <c r="AL453" s="100">
        <v>3530</v>
      </c>
      <c r="AM453" s="100">
        <v>18.98</v>
      </c>
      <c r="AN453" s="100">
        <v>0.04</v>
      </c>
      <c r="AO453" s="110">
        <f>IF(U453="n/a","n/a",IF(AA453&lt;0,"n/a",IF(AA453="n/a","n/a",J453+U453-AA453)))</f>
        <v>-23.751377610697897</v>
      </c>
      <c r="AP453" s="111">
        <f>IF(U453="n/a","n/a",J453+U453)</f>
        <v>4.9326325415863694</v>
      </c>
      <c r="AQ453" s="112">
        <f>IF(OR(AC453&lt;0.01,AC453="n/a",AF453="n/a"),"n/a",(I453/SQRT(22.5*AC453*(I453/AF453))-1)*100)</f>
        <v>102.92237464046106</v>
      </c>
      <c r="AR453" s="101">
        <f>INDEX(Historical!$C$7:$C$1063,MATCH(B453,Historical!$B$7:$B$1063,0))*IF(AH453="n/a",1.03,IF(AH453&lt;0,1.01,IF(AH453&gt;10,1.1,(1+AH453/100))))</f>
        <v>2.5750000000000002</v>
      </c>
      <c r="AS453" s="109">
        <f>IF($AI453="n/a",1.03*AR453,IF($AI453&lt;0,1.01*AR453,IF($AI453&gt;10,1.1*AR453,(1+$AI453/100)*AR453)))</f>
        <v>2.6522500000000004</v>
      </c>
      <c r="AT453" s="109">
        <f>IF($AK453="n/a",1.03*AS453,IF($AK453&lt;0,1.01*AS453,IF($AK453&gt;10,1.1*AS453,(1+$AK453/100)*AS453)))</f>
        <v>2.7318175000000005</v>
      </c>
      <c r="AU453" s="109">
        <f>IF($AK453="n/a",1.03*AT453,IF($AK453&lt;0,1.01*AT453,IF($AK453&gt;10,1.1*AT453,(1+$AK453/100)*AT453)))</f>
        <v>2.8137720250000005</v>
      </c>
      <c r="AV453" s="109">
        <f>IF($AK453="n/a",1.03*AU453,IF($AK453&lt;0,1.01*AU453,IF($AK453&gt;10,1.1*AU453,(1+$AK453/100)*AU453)))</f>
        <v>2.8981851857500005</v>
      </c>
      <c r="AW453" s="109">
        <f>SUM(AR453:AV453)</f>
        <v>13.671024710750002</v>
      </c>
      <c r="AX453" s="113">
        <f>AW453/I453*100</f>
        <v>6.0483231034597189</v>
      </c>
      <c r="AY453" s="718">
        <v>0.62</v>
      </c>
      <c r="AZ453" s="100">
        <v>140.35999999999999</v>
      </c>
      <c r="BA453" s="100">
        <v>-2.85</v>
      </c>
      <c r="BB453" s="100">
        <v>9.86</v>
      </c>
      <c r="BC453" s="100">
        <v>37.93</v>
      </c>
      <c r="BE453" s="12">
        <v>2022</v>
      </c>
      <c r="BF453" s="12">
        <f>IF(BE453&gt;2020,0,IF(BE453&gt;2008,1,IF(BE453&gt;2001,2,IF(BE453&gt;1990,3,IF(BE453&gt;1980,4,IF(BE453&gt;1973,5,IF(BE453&gt;1970,6,IF(BE453&gt;1960,7,IF(BE453&gt;1958,8,IF(BE453&gt;1953,9,10))))))))))</f>
        <v>0</v>
      </c>
      <c r="BG453" s="100">
        <v>8.0500000000000007</v>
      </c>
      <c r="BH453" s="55" t="s">
        <v>121</v>
      </c>
      <c r="BI453" s="55" t="s">
        <v>122</v>
      </c>
    </row>
    <row r="454" spans="1:61" ht="12.75" customHeight="1" x14ac:dyDescent="0.2">
      <c r="A454" s="123" t="s">
        <v>1087</v>
      </c>
      <c r="B454" s="55" t="s">
        <v>1088</v>
      </c>
      <c r="C454" s="156" t="s">
        <v>162</v>
      </c>
      <c r="D454" s="98" t="s">
        <v>192</v>
      </c>
      <c r="E454" s="157">
        <v>15</v>
      </c>
      <c r="F454" s="2">
        <v>334</v>
      </c>
      <c r="G454" s="2" t="s">
        <v>119</v>
      </c>
      <c r="H454" s="2" t="s">
        <v>119</v>
      </c>
      <c r="I454" s="100">
        <v>44.43</v>
      </c>
      <c r="J454" s="101">
        <f>(M454/I454)*100</f>
        <v>2.7008777852802162</v>
      </c>
      <c r="K454" s="104">
        <v>0.3</v>
      </c>
      <c r="L454" s="71">
        <v>4</v>
      </c>
      <c r="M454" s="28">
        <f>K454*L454</f>
        <v>1.2</v>
      </c>
      <c r="N454" s="103" t="s">
        <v>873</v>
      </c>
      <c r="O454" s="104">
        <v>0.28000000000000003</v>
      </c>
      <c r="P454" s="158">
        <v>46056</v>
      </c>
      <c r="Q454" s="158">
        <v>46073</v>
      </c>
      <c r="R454" s="28">
        <f>(K454-O454)/O454*100</f>
        <v>7.1428571428571281</v>
      </c>
      <c r="S454" s="105">
        <f>IF(INDEX(Historical!$D$7:$D1475,MATCH(B454,Historical!$B$7:$B$1062,0))=0,"n/a",(INDEX(Historical!$C$7:$C$1062,MATCH(B454,Historical!$B$7:$B$1062,0))/INDEX(Historical!$D$7:$D$1062,MATCH(B454,Historical!$B$7:$B$1062,0))-1)*100)</f>
        <v>5.6603773584905648</v>
      </c>
      <c r="T454" s="105">
        <f>IF(INDEX(Historical!$F$7:$F$1062,MATCH(B454,Historical!$B$7:$B$1062,0))=0,"n/a",((INDEX(Historical!$C$7:$C$1062,MATCH(B454,Historical!$B$7:$B$1062,0))/INDEX(Historical!$F$7:$F$1062,MATCH(B454,Historical!$B$7:$B$1062,0)))^(1/3)-1)*100)</f>
        <v>6.014041147633864</v>
      </c>
      <c r="U454" s="105">
        <f>IF(INDEX(Historical!$H$7:$H$1062,MATCH(B454,Historical!$B$7:$B$1062,0))=0,"n/a",((INDEX(Historical!$C$7:$C$1062,MATCH(B454,Historical!$B$7:$B$1062,0))/INDEX(Historical!$H$7:$H$1062,MATCH(B454,Historical!$B$7:$B$1062,0)))^(1/5)-1)*100)</f>
        <v>5.9223841048812176</v>
      </c>
      <c r="V454" s="105">
        <f>IF(INDEX(Historical!$M$7:$M$1062,MATCH(B454,Historical!$B$7:$B$1062,0))=0,"n/a",((INDEX(Historical!$C$7:$C$1062,MATCH(B454,Historical!$B$7:$B$1062,0))/INDEX(Historical!$M$7:$M$1062,MATCH(B454,Historical!$B$7:$B$1062,0)))^(1/10)-1)*100)</f>
        <v>8.0932216710607019</v>
      </c>
      <c r="W454" s="106">
        <f>IF(OR(U454&lt;=0,U454="n/a",V454&lt;=0,V454="n/a"),"n/a",U454/V454)</f>
        <v>0.73177089984550325</v>
      </c>
      <c r="X454" s="107" t="str">
        <f>IF(OR(AJ454&lt;=0,AJ454="n/a",U454&lt;=0,U454="n/a"),"n/a",U454/AJ454)</f>
        <v>n/a</v>
      </c>
      <c r="Y454" s="166"/>
      <c r="Z454" s="101">
        <f>IF(OR(AC454&lt;0.01,AC454="n/a"),"n/a",M454/AC454*100)</f>
        <v>59.701492537313442</v>
      </c>
      <c r="AA454" s="109">
        <f>IF(OR(AC454&lt;0.01,AC454="n/a"),"n/a",I454/AC454)</f>
        <v>22.1044776119403</v>
      </c>
      <c r="AB454" s="71">
        <v>12</v>
      </c>
      <c r="AC454" s="100">
        <v>2.0099999999999998</v>
      </c>
      <c r="AD454" s="100">
        <v>2.13</v>
      </c>
      <c r="AE454" s="100">
        <v>3.12</v>
      </c>
      <c r="AF454" s="100">
        <v>2.21</v>
      </c>
      <c r="AG454" s="100">
        <v>10.34</v>
      </c>
      <c r="AH454" s="100">
        <v>8.32</v>
      </c>
      <c r="AI454" s="100">
        <v>9.379999999999999</v>
      </c>
      <c r="AJ454" s="100" t="s">
        <v>142</v>
      </c>
      <c r="AK454" s="100">
        <v>9.27</v>
      </c>
      <c r="AL454" s="100">
        <v>21300</v>
      </c>
      <c r="AM454" s="100">
        <v>0.38</v>
      </c>
      <c r="AN454" s="100">
        <v>1.74</v>
      </c>
      <c r="AO454" s="110">
        <f>IF(U454="n/a","n/a",IF(AA454&lt;0,"n/a",IF(AA454="n/a","n/a",J454+U454-AA454)))</f>
        <v>-13.481215721778867</v>
      </c>
      <c r="AP454" s="111">
        <f>IF(U454="n/a","n/a",J454+U454)</f>
        <v>8.6232618901614337</v>
      </c>
      <c r="AQ454" s="112">
        <f>IF(OR(AC454&lt;0.01,AC454="n/a",AF454="n/a"),"n/a",(I454/SQRT(22.5*AC454*(I454/AF454))-1)*100)</f>
        <v>47.348257950548444</v>
      </c>
      <c r="AR454" s="101">
        <f>INDEX(Historical!$C$7:$C$1063,MATCH(B454,Historical!$B$7:$B$1063,0))*IF(AH454="n/a",1.03,IF(AH454&lt;0,1.01,IF(AH454&gt;10,1.1,(1+AH454/100))))</f>
        <v>1.213184</v>
      </c>
      <c r="AS454" s="109">
        <f>IF($AI454="n/a",1.03*AR454,IF($AI454&lt;0,1.01*AR454,IF($AI454&gt;10,1.1*AR454,(1+$AI454/100)*AR454)))</f>
        <v>1.3269806592</v>
      </c>
      <c r="AT454" s="109">
        <f>IF($AK454="n/a",1.03*AS454,IF($AK454&lt;0,1.01*AS454,IF($AK454&gt;10,1.1*AS454,(1+$AK454/100)*AS454)))</f>
        <v>1.4499917663078399</v>
      </c>
      <c r="AU454" s="109">
        <f>IF($AK454="n/a",1.03*AT454,IF($AK454&lt;0,1.01*AT454,IF($AK454&gt;10,1.1*AT454,(1+$AK454/100)*AT454)))</f>
        <v>1.5844060030445766</v>
      </c>
      <c r="AV454" s="109">
        <f>IF($AK454="n/a",1.03*AU454,IF($AK454&lt;0,1.01*AU454,IF($AK454&gt;10,1.1*AU454,(1+$AK454/100)*AU454)))</f>
        <v>1.7312804395268089</v>
      </c>
      <c r="AW454" s="109">
        <f>SUM(AR454:AV454)</f>
        <v>7.3058428680792256</v>
      </c>
      <c r="AX454" s="113">
        <f>AW454/I454*100</f>
        <v>16.443490587619234</v>
      </c>
      <c r="AY454" s="100">
        <v>0.55000000000000004</v>
      </c>
      <c r="AZ454" s="100">
        <v>15.55</v>
      </c>
      <c r="BA454" s="100">
        <v>-9.7100000000000009</v>
      </c>
      <c r="BB454" s="100">
        <v>-4.8500000000000005</v>
      </c>
      <c r="BC454" s="100">
        <v>-1.7399999999999998</v>
      </c>
      <c r="BE454" s="12">
        <v>2012</v>
      </c>
      <c r="BF454" s="12">
        <f>IF(BE454&gt;2020,0,IF(BE454&gt;2008,1,IF(BE454&gt;2001,2,IF(BE454&gt;1990,3,IF(BE454&gt;1980,4,IF(BE454&gt;1973,5,IF(BE454&gt;1970,6,IF(BE454&gt;1960,7,IF(BE454&gt;1958,8,IF(BE454&gt;1953,9,10))))))))))</f>
        <v>1</v>
      </c>
      <c r="BG454" s="100">
        <v>2.75</v>
      </c>
      <c r="BH454" s="55" t="s">
        <v>121</v>
      </c>
      <c r="BI454" s="55" t="s">
        <v>122</v>
      </c>
    </row>
    <row r="455" spans="1:61" ht="12.75" customHeight="1" x14ac:dyDescent="0.2">
      <c r="A455" s="55" t="s">
        <v>410</v>
      </c>
      <c r="B455" s="55" t="s">
        <v>411</v>
      </c>
      <c r="C455" s="156" t="s">
        <v>134</v>
      </c>
      <c r="D455" s="98" t="s">
        <v>412</v>
      </c>
      <c r="E455" s="157">
        <v>31</v>
      </c>
      <c r="F455" s="2">
        <v>116</v>
      </c>
      <c r="G455" s="2" t="s">
        <v>146</v>
      </c>
      <c r="H455" s="2" t="s">
        <v>146</v>
      </c>
      <c r="I455" s="100">
        <v>24.2</v>
      </c>
      <c r="J455" s="101">
        <f>(M455/I455)*100</f>
        <v>3.1404958677685952</v>
      </c>
      <c r="K455" s="104">
        <v>0.19</v>
      </c>
      <c r="L455" s="71">
        <v>4</v>
      </c>
      <c r="M455" s="28">
        <f>K455*L455</f>
        <v>0.76</v>
      </c>
      <c r="N455" s="103" t="s">
        <v>413</v>
      </c>
      <c r="O455" s="104">
        <v>0.18</v>
      </c>
      <c r="P455" s="158">
        <v>45974</v>
      </c>
      <c r="Q455" s="158">
        <v>45989</v>
      </c>
      <c r="R455" s="28">
        <f>(K455-O455)/O455*100</f>
        <v>5.5555555555555607</v>
      </c>
      <c r="S455" s="105">
        <f>IF(INDEX(Historical!$D$7:$D1476,MATCH(B455,Historical!$B$7:$B$1062,0))=0,"n/a",(INDEX(Historical!$C$7:$C$1062,MATCH(B455,Historical!$B$7:$B$1062,0))/INDEX(Historical!$D$7:$D$1062,MATCH(B455,Historical!$B$7:$B$1062,0))-1)*100)</f>
        <v>5.7971014492753659</v>
      </c>
      <c r="T455" s="105">
        <f>IF(INDEX(Historical!$F$7:$F$1062,MATCH(B455,Historical!$B$7:$B$1062,0))=0,"n/a",((INDEX(Historical!$C$7:$C$1062,MATCH(B455,Historical!$B$7:$B$1062,0))/INDEX(Historical!$F$7:$F$1062,MATCH(B455,Historical!$B$7:$B$1062,0)))^(1/3)-1)*100)</f>
        <v>6.1689873505176962</v>
      </c>
      <c r="U455" s="105">
        <f>IF(INDEX(Historical!$H$7:$H$1062,MATCH(B455,Historical!$B$7:$B$1062,0))=0,"n/a",((INDEX(Historical!$C$7:$C$1062,MATCH(B455,Historical!$B$7:$B$1062,0))/INDEX(Historical!$H$7:$H$1062,MATCH(B455,Historical!$B$7:$B$1062,0)))^(1/5)-1)*100)</f>
        <v>6.0193827877357053</v>
      </c>
      <c r="V455" s="105">
        <f>IF(INDEX(Historical!$M$7:$M$1062,MATCH(B455,Historical!$B$7:$B$1062,0))=0,"n/a",((INDEX(Historical!$C$7:$C$1062,MATCH(B455,Historical!$B$7:$B$1062,0))/INDEX(Historical!$M$7:$M$1062,MATCH(B455,Historical!$B$7:$B$1062,0)))^(1/10)-1)*100)</f>
        <v>6.0685870694289656</v>
      </c>
      <c r="W455" s="106">
        <f>IF(OR(U455&lt;=0,U455="n/a",V455&lt;=0,V455="n/a"),"n/a",U455/V455)</f>
        <v>0.99189197071240331</v>
      </c>
      <c r="X455" s="107" t="str">
        <f>IF(OR(AJ455&lt;=0,AJ455="n/a",U455&lt;=0,U455="n/a"),"n/a",U455/AJ455)</f>
        <v>n/a</v>
      </c>
      <c r="Y455" s="164"/>
      <c r="Z455" s="101" t="str">
        <f>IF(OR(AC455&lt;0.01,AC455="n/a"),"n/a",M455/AC455*100)</f>
        <v>n/a</v>
      </c>
      <c r="AA455" s="109" t="str">
        <f>IF(OR(AC455&lt;0.01,AC455="n/a"),"n/a",I455/AC455)</f>
        <v>n/a</v>
      </c>
      <c r="AB455" s="71">
        <v>12</v>
      </c>
      <c r="AC455" s="100" t="s">
        <v>142</v>
      </c>
      <c r="AD455" s="100" t="s">
        <v>142</v>
      </c>
      <c r="AE455" s="100" t="s">
        <v>142</v>
      </c>
      <c r="AF455" s="100" t="s">
        <v>142</v>
      </c>
      <c r="AG455" s="100" t="s">
        <v>142</v>
      </c>
      <c r="AH455" s="100" t="s">
        <v>142</v>
      </c>
      <c r="AI455" s="100" t="s">
        <v>142</v>
      </c>
      <c r="AJ455" s="100" t="s">
        <v>142</v>
      </c>
      <c r="AK455" s="100" t="s">
        <v>142</v>
      </c>
      <c r="AL455" s="100" t="s">
        <v>142</v>
      </c>
      <c r="AM455" s="100" t="s">
        <v>142</v>
      </c>
      <c r="AN455" s="100" t="s">
        <v>142</v>
      </c>
      <c r="AO455" s="110" t="str">
        <f>IF(U455="n/a","n/a",IF(AA455&lt;0,"n/a",IF(AA455="n/a","n/a",J455+U455-AA455)))</f>
        <v>n/a</v>
      </c>
      <c r="AP455" s="111">
        <f>IF(U455="n/a","n/a",J455+U455)</f>
        <v>9.1598786555043006</v>
      </c>
      <c r="AQ455" s="112" t="str">
        <f>IF(OR(AC455&lt;0.01,AC455="n/a",AF455="n/a"),"n/a",(I455/SQRT(22.5*AC455*(I455/AF455))-1)*100)</f>
        <v>n/a</v>
      </c>
      <c r="AR455" s="101">
        <f>INDEX(Historical!$C$7:$C$1063,MATCH(B455,Historical!$B$7:$B$1063,0))*IF(AH455="n/a",1.03,IF(AH455&lt;0,1.01,IF(AH455&gt;10,1.1,(1+AH455/100))))</f>
        <v>0.75190000000000001</v>
      </c>
      <c r="AS455" s="109">
        <f>IF($AI455="n/a",1.03*AR455,IF($AI455&lt;0,1.01*AR455,IF($AI455&gt;10,1.1*AR455,(1+$AI455/100)*AR455)))</f>
        <v>0.77445700000000006</v>
      </c>
      <c r="AT455" s="109">
        <f>IF($AK455="n/a",1.03*AS455,IF($AK455&lt;0,1.01*AS455,IF($AK455&gt;10,1.1*AS455,(1+$AK455/100)*AS455)))</f>
        <v>0.79769071000000014</v>
      </c>
      <c r="AU455" s="109">
        <f>IF($AK455="n/a",1.03*AT455,IF($AK455&lt;0,1.01*AT455,IF($AK455&gt;10,1.1*AT455,(1+$AK455/100)*AT455)))</f>
        <v>0.8216214313000002</v>
      </c>
      <c r="AV455" s="109">
        <f>IF($AK455="n/a",1.03*AU455,IF($AK455&lt;0,1.01*AU455,IF($AK455&gt;10,1.1*AU455,(1+$AK455/100)*AU455)))</f>
        <v>0.84627007423900025</v>
      </c>
      <c r="AW455" s="109">
        <f>SUM(AR455:AV455)</f>
        <v>3.9919392155390008</v>
      </c>
      <c r="AX455" s="113">
        <f>AW455/I455*100</f>
        <v>16.495616593136369</v>
      </c>
      <c r="AY455" s="100" t="s">
        <v>142</v>
      </c>
      <c r="AZ455" s="100" t="s">
        <v>142</v>
      </c>
      <c r="BA455" s="100" t="s">
        <v>142</v>
      </c>
      <c r="BB455" s="100" t="s">
        <v>142</v>
      </c>
      <c r="BC455" s="100" t="s">
        <v>142</v>
      </c>
      <c r="BD455" s="20" t="s">
        <v>108</v>
      </c>
      <c r="BE455" s="12">
        <v>1996</v>
      </c>
      <c r="BF455" s="12">
        <f>IF(BE455&gt;2020,0,IF(BE455&gt;2008,1,IF(BE455&gt;2001,2,IF(BE455&gt;1990,3,IF(BE455&gt;1980,4,IF(BE455&gt;1973,5,IF(BE455&gt;1970,6,IF(BE455&gt;1960,7,IF(BE455&gt;1958,8,IF(BE455&gt;1953,9,10))))))))))</f>
        <v>3</v>
      </c>
      <c r="BG455" s="100" t="s">
        <v>142</v>
      </c>
      <c r="BH455" s="55" t="s">
        <v>121</v>
      </c>
      <c r="BI455" s="55" t="s">
        <v>122</v>
      </c>
    </row>
    <row r="456" spans="1:61" ht="12.75" customHeight="1" x14ac:dyDescent="0.2">
      <c r="A456" s="55" t="s">
        <v>414</v>
      </c>
      <c r="B456" s="55" t="s">
        <v>415</v>
      </c>
      <c r="C456" s="156" t="s">
        <v>162</v>
      </c>
      <c r="D456" s="98" t="s">
        <v>167</v>
      </c>
      <c r="E456" s="157">
        <v>30</v>
      </c>
      <c r="F456" s="2">
        <v>123</v>
      </c>
      <c r="G456" s="2" t="s">
        <v>119</v>
      </c>
      <c r="H456" s="2" t="s">
        <v>119</v>
      </c>
      <c r="I456" s="100">
        <v>57.89</v>
      </c>
      <c r="J456" s="101">
        <f>(M456/I456)*100</f>
        <v>3.2820867161858698</v>
      </c>
      <c r="K456" s="104">
        <v>0.47499999999999998</v>
      </c>
      <c r="L456" s="71">
        <v>4</v>
      </c>
      <c r="M456" s="28">
        <f>K456*L456</f>
        <v>1.9</v>
      </c>
      <c r="N456" s="103" t="s">
        <v>141</v>
      </c>
      <c r="O456" s="104">
        <v>0.45</v>
      </c>
      <c r="P456" s="158">
        <v>45922</v>
      </c>
      <c r="Q456" s="158">
        <v>45931</v>
      </c>
      <c r="R456" s="28">
        <f>(K456-O456)/O456*100</f>
        <v>5.5555555555555483</v>
      </c>
      <c r="S456" s="105">
        <f>IF(INDEX(Historical!$D$7:$D1477,MATCH(B456,Historical!$B$7:$B$1062,0))=0,"n/a",(INDEX(Historical!$C$7:$C$1062,MATCH(B456,Historical!$B$7:$B$1062,0))/INDEX(Historical!$D$7:$D$1062,MATCH(B456,Historical!$B$7:$B$1062,0))-1)*100)</f>
        <v>6.7251461988304007</v>
      </c>
      <c r="T456" s="105">
        <f>IF(INDEX(Historical!$F$7:$F$1062,MATCH(B456,Historical!$B$7:$B$1062,0))=0,"n/a",((INDEX(Historical!$C$7:$C$1062,MATCH(B456,Historical!$B$7:$B$1062,0))/INDEX(Historical!$F$7:$F$1062,MATCH(B456,Historical!$B$7:$B$1062,0)))^(1/3)-1)*100)</f>
        <v>7.2947469277035992</v>
      </c>
      <c r="U456" s="105">
        <f>IF(INDEX(Historical!$H$7:$H$1062,MATCH(B456,Historical!$B$7:$B$1062,0))=0,"n/a",((INDEX(Historical!$C$7:$C$1062,MATCH(B456,Historical!$B$7:$B$1062,0))/INDEX(Historical!$H$7:$H$1062,MATCH(B456,Historical!$B$7:$B$1062,0)))^(1/5)-1)*100)</f>
        <v>7.5206372219683848</v>
      </c>
      <c r="V456" s="105">
        <f>IF(INDEX(Historical!$M$7:$M$1062,MATCH(B456,Historical!$B$7:$B$1062,0))=0,"n/a",((INDEX(Historical!$C$7:$C$1062,MATCH(B456,Historical!$B$7:$B$1062,0))/INDEX(Historical!$M$7:$M$1062,MATCH(B456,Historical!$B$7:$B$1062,0)))^(1/10)-1)*100)</f>
        <v>7.1480267590504409</v>
      </c>
      <c r="W456" s="106">
        <f>IF(OR(U456&lt;=0,U456="n/a",V456&lt;=0,V456="n/a"),"n/a",U456/V456)</f>
        <v>1.0521277375530478</v>
      </c>
      <c r="X456" s="107">
        <f>IF(OR(AJ456&lt;=0,AJ456="n/a",U456&lt;=0,U456="n/a"),"n/a",U456/AJ456)</f>
        <v>0.52924962856920366</v>
      </c>
      <c r="Y456" s="165"/>
      <c r="Z456" s="101">
        <f>IF(OR(AC456&lt;0.01,AC456="n/a"),"n/a",M456/AC456*100)</f>
        <v>56.379821958456965</v>
      </c>
      <c r="AA456" s="109">
        <f>IF(OR(AC456&lt;0.01,AC456="n/a"),"n/a",I456/AC456)</f>
        <v>17.178041543026705</v>
      </c>
      <c r="AB456" s="71">
        <v>9</v>
      </c>
      <c r="AC456" s="100">
        <v>3.37</v>
      </c>
      <c r="AD456" s="100">
        <v>4.29</v>
      </c>
      <c r="AE456" s="100">
        <v>2.64</v>
      </c>
      <c r="AF456" s="100">
        <v>2.2000000000000002</v>
      </c>
      <c r="AG456" s="100">
        <v>13.320000000000002</v>
      </c>
      <c r="AH456" s="100">
        <v>9.370000000000001</v>
      </c>
      <c r="AI456" s="100">
        <v>-4.96</v>
      </c>
      <c r="AJ456" s="100">
        <v>14.21</v>
      </c>
      <c r="AK456" s="100">
        <v>3.95</v>
      </c>
      <c r="AL456" s="100">
        <v>5840</v>
      </c>
      <c r="AM456" s="100">
        <v>0.57000000000000006</v>
      </c>
      <c r="AN456" s="100">
        <v>1.42</v>
      </c>
      <c r="AO456" s="110">
        <f>IF(U456="n/a","n/a",IF(AA456&lt;0,"n/a",IF(AA456="n/a","n/a",J456+U456-AA456)))</f>
        <v>-6.3753176048724498</v>
      </c>
      <c r="AP456" s="111">
        <f>IF(U456="n/a","n/a",J456+U456)</f>
        <v>10.802723938154255</v>
      </c>
      <c r="AQ456" s="112">
        <f>IF(OR(AC456&lt;0.01,AC456="n/a",AF456="n/a"),"n/a",(I456/SQRT(22.5*AC456*(I456/AF456))-1)*100)</f>
        <v>29.600568233765866</v>
      </c>
      <c r="AR456" s="101">
        <f>INDEX(Historical!$C$7:$C$1063,MATCH(B456,Historical!$B$7:$B$1063,0))*IF(AH456="n/a",1.03,IF(AH456&lt;0,1.01,IF(AH456&gt;10,1.1,(1+AH456/100))))</f>
        <v>1.9960025000000001</v>
      </c>
      <c r="AS456" s="109">
        <f>IF($AI456="n/a",1.03*AR456,IF($AI456&lt;0,1.01*AR456,IF($AI456&gt;10,1.1*AR456,(1+$AI456/100)*AR456)))</f>
        <v>2.0159625249999999</v>
      </c>
      <c r="AT456" s="109">
        <f>IF($AK456="n/a",1.03*AS456,IF($AK456&lt;0,1.01*AS456,IF($AK456&gt;10,1.1*AS456,(1+$AK456/100)*AS456)))</f>
        <v>2.0955930447375</v>
      </c>
      <c r="AU456" s="109">
        <f>IF($AK456="n/a",1.03*AT456,IF($AK456&lt;0,1.01*AT456,IF($AK456&gt;10,1.1*AT456,(1+$AK456/100)*AT456)))</f>
        <v>2.1783689700046316</v>
      </c>
      <c r="AV456" s="109">
        <f>IF($AK456="n/a",1.03*AU456,IF($AK456&lt;0,1.01*AU456,IF($AK456&gt;10,1.1*AU456,(1+$AK456/100)*AU456)))</f>
        <v>2.2644145443198149</v>
      </c>
      <c r="AW456" s="109">
        <f>SUM(AR456:AV456)</f>
        <v>10.550341584061947</v>
      </c>
      <c r="AX456" s="113">
        <f>AW456/I456*100</f>
        <v>18.224808402249</v>
      </c>
      <c r="AY456" s="100">
        <v>0.52</v>
      </c>
      <c r="AZ456" s="100">
        <v>33.200000000000003</v>
      </c>
      <c r="BA456" s="100">
        <v>-4.88</v>
      </c>
      <c r="BB456" s="100">
        <v>1.81</v>
      </c>
      <c r="BC456" s="100">
        <v>10.83</v>
      </c>
      <c r="BE456" s="12">
        <v>1996</v>
      </c>
      <c r="BF456" s="12">
        <f>IF(BE456&gt;2020,0,IF(BE456&gt;2008,1,IF(BE456&gt;2001,2,IF(BE456&gt;1990,3,IF(BE456&gt;1980,4,IF(BE456&gt;1973,5,IF(BE456&gt;1970,6,IF(BE456&gt;1960,7,IF(BE456&gt;1958,8,IF(BE456&gt;1953,9,10))))))))))</f>
        <v>3</v>
      </c>
      <c r="BG456" s="100">
        <v>4.49</v>
      </c>
      <c r="BH456" s="55" t="s">
        <v>121</v>
      </c>
      <c r="BI456" s="55" t="s">
        <v>122</v>
      </c>
    </row>
    <row r="457" spans="1:61" ht="12.75" customHeight="1" x14ac:dyDescent="0.2">
      <c r="A457" s="123" t="s">
        <v>1089</v>
      </c>
      <c r="B457" s="55" t="s">
        <v>1090</v>
      </c>
      <c r="C457" s="156" t="s">
        <v>335</v>
      </c>
      <c r="D457" s="98" t="s">
        <v>1091</v>
      </c>
      <c r="E457" s="157">
        <v>23</v>
      </c>
      <c r="F457" s="2">
        <v>161</v>
      </c>
      <c r="G457" s="2" t="s">
        <v>118</v>
      </c>
      <c r="H457" s="2" t="s">
        <v>118</v>
      </c>
      <c r="I457" s="100">
        <v>41.71</v>
      </c>
      <c r="J457" s="101">
        <f>(M457/I457)*100</f>
        <v>3.9319108127547344</v>
      </c>
      <c r="K457" s="104">
        <v>0.41</v>
      </c>
      <c r="L457" s="71">
        <v>4</v>
      </c>
      <c r="M457" s="28">
        <f>K457*L457</f>
        <v>1.64</v>
      </c>
      <c r="N457" s="103" t="s">
        <v>141</v>
      </c>
      <c r="O457" s="104">
        <v>0.4</v>
      </c>
      <c r="P457" s="158">
        <v>45992</v>
      </c>
      <c r="Q457" s="158">
        <v>46024</v>
      </c>
      <c r="R457" s="28">
        <f>(K457-O457)/O457*100</f>
        <v>2.4999999999999885</v>
      </c>
      <c r="S457" s="105">
        <f>IF(INDEX(Historical!$D$7:$D1478,MATCH(B457,Historical!$B$7:$B$1062,0))=0,"n/a",(INDEX(Historical!$C$7:$C$1062,MATCH(B457,Historical!$B$7:$B$1062,0))/INDEX(Historical!$D$7:$D$1062,MATCH(B457,Historical!$B$7:$B$1062,0))-1)*100)</f>
        <v>8.1081081081081141</v>
      </c>
      <c r="T457" s="105">
        <f>IF(INDEX(Historical!$F$7:$F$1062,MATCH(B457,Historical!$B$7:$B$1062,0))=0,"n/a",((INDEX(Historical!$C$7:$C$1062,MATCH(B457,Historical!$B$7:$B$1062,0))/INDEX(Historical!$F$7:$F$1062,MATCH(B457,Historical!$B$7:$B$1062,0)))^(1/3)-1)*100)</f>
        <v>8.4323205776936518</v>
      </c>
      <c r="U457" s="105">
        <f>IF(INDEX(Historical!$H$7:$H$1062,MATCH(B457,Historical!$B$7:$B$1062,0))=0,"n/a",((INDEX(Historical!$C$7:$C$1062,MATCH(B457,Historical!$B$7:$B$1062,0))/INDEX(Historical!$H$7:$H$1062,MATCH(B457,Historical!$B$7:$B$1062,0)))^(1/5)-1)*100)</f>
        <v>10.300830235778413</v>
      </c>
      <c r="V457" s="105">
        <f>IF(INDEX(Historical!$M$7:$M$1062,MATCH(B457,Historical!$B$7:$B$1062,0))=0,"n/a",((INDEX(Historical!$C$7:$C$1062,MATCH(B457,Historical!$B$7:$B$1062,0))/INDEX(Historical!$M$7:$M$1062,MATCH(B457,Historical!$B$7:$B$1062,0)))^(1/10)-1)*100)</f>
        <v>11.069085371075271</v>
      </c>
      <c r="W457" s="106">
        <f>IF(OR(U457&lt;=0,U457="n/a",V457&lt;=0,V457="n/a"),"n/a",U457/V457)</f>
        <v>0.93059452434034051</v>
      </c>
      <c r="X457" s="107" t="str">
        <f>IF(OR(AJ457&lt;=0,AJ457="n/a",U457&lt;=0,U457="n/a"),"n/a",U457/AJ457)</f>
        <v>n/a</v>
      </c>
      <c r="Y457" s="159"/>
      <c r="Z457" s="101">
        <f>IF(OR(AC457&lt;0.01,AC457="n/a"),"n/a",M457/AC457*100)</f>
        <v>78.095238095238088</v>
      </c>
      <c r="AA457" s="109">
        <f>IF(OR(AC457&lt;0.01,AC457="n/a"),"n/a",I457/AC457)</f>
        <v>19.861904761904761</v>
      </c>
      <c r="AB457" s="71">
        <v>5</v>
      </c>
      <c r="AC457" s="100">
        <v>2.1</v>
      </c>
      <c r="AD457" s="100">
        <v>4.5</v>
      </c>
      <c r="AE457" s="100">
        <v>1.33</v>
      </c>
      <c r="AF457" s="100">
        <v>4.16</v>
      </c>
      <c r="AG457" s="100">
        <v>22.14</v>
      </c>
      <c r="AH457" s="100">
        <v>-17.57</v>
      </c>
      <c r="AI457" s="100">
        <v>26.169999999999998</v>
      </c>
      <c r="AJ457" s="100">
        <v>-10.02</v>
      </c>
      <c r="AK457" s="100">
        <v>4.24</v>
      </c>
      <c r="AL457" s="100">
        <v>61880</v>
      </c>
      <c r="AM457" s="100">
        <v>21.029999999999998</v>
      </c>
      <c r="AN457" s="100">
        <v>0.74</v>
      </c>
      <c r="AO457" s="110">
        <f>IF(U457="n/a","n/a",IF(AA457&lt;0,"n/a",IF(AA457="n/a","n/a",J457+U457-AA457)))</f>
        <v>-5.6291637133716126</v>
      </c>
      <c r="AP457" s="111">
        <f>IF(U457="n/a","n/a",J457+U457)</f>
        <v>14.232741048533148</v>
      </c>
      <c r="AQ457" s="112">
        <f>IF(OR(AC457&lt;0.01,AC457="n/a",AF457="n/a"),"n/a",(I457/SQRT(22.5*AC457*(I457/AF457))-1)*100)</f>
        <v>91.631038786661662</v>
      </c>
      <c r="AR457" s="101">
        <f>INDEX(Historical!$C$7:$C$1063,MATCH(B457,Historical!$B$7:$B$1063,0))*IF(AH457="n/a",1.03,IF(AH457&lt;0,1.01,IF(AH457&gt;10,1.1,(1+AH457/100))))</f>
        <v>1.6160000000000001</v>
      </c>
      <c r="AS457" s="109">
        <f>IF($AI457="n/a",1.03*AR457,IF($AI457&lt;0,1.01*AR457,IF($AI457&gt;10,1.1*AR457,(1+$AI457/100)*AR457)))</f>
        <v>1.7776000000000003</v>
      </c>
      <c r="AT457" s="109">
        <f>IF($AK457="n/a",1.03*AS457,IF($AK457&lt;0,1.01*AS457,IF($AK457&gt;10,1.1*AS457,(1+$AK457/100)*AS457)))</f>
        <v>1.8529702400000003</v>
      </c>
      <c r="AU457" s="109">
        <f>IF($AK457="n/a",1.03*AT457,IF($AK457&lt;0,1.01*AT457,IF($AK457&gt;10,1.1*AT457,(1+$AK457/100)*AT457)))</f>
        <v>1.9315361781760003</v>
      </c>
      <c r="AV457" s="109">
        <f>IF($AK457="n/a",1.03*AU457,IF($AK457&lt;0,1.01*AU457,IF($AK457&gt;10,1.1*AU457,(1+$AK457/100)*AU457)))</f>
        <v>2.0134333121306627</v>
      </c>
      <c r="AW457" s="109">
        <f>SUM(AR457:AV457)</f>
        <v>9.1915397303066637</v>
      </c>
      <c r="AX457" s="113">
        <f>AW457/I457*100</f>
        <v>22.036777104547266</v>
      </c>
      <c r="AY457" s="100">
        <v>1.1100000000000001</v>
      </c>
      <c r="AZ457" s="100">
        <v>4.2700000000000005</v>
      </c>
      <c r="BA457" s="100">
        <v>-47.97</v>
      </c>
      <c r="BB457" s="100">
        <v>-4.2</v>
      </c>
      <c r="BC457" s="100">
        <v>-23.549999999999997</v>
      </c>
      <c r="BE457" s="12">
        <v>2003</v>
      </c>
      <c r="BF457" s="12">
        <f>IF(BE457&gt;2020,0,IF(BE457&gt;2008,1,IF(BE457&gt;2001,2,IF(BE457&gt;1990,3,IF(BE457&gt;1980,4,IF(BE457&gt;1973,5,IF(BE457&gt;1970,6,IF(BE457&gt;1960,7,IF(BE457&gt;1958,8,IF(BE457&gt;1953,9,10))))))))))</f>
        <v>2</v>
      </c>
      <c r="BG457" s="100">
        <v>8.2900000000000009</v>
      </c>
      <c r="BH457" s="55" t="s">
        <v>121</v>
      </c>
      <c r="BI457" s="55" t="s">
        <v>122</v>
      </c>
    </row>
    <row r="458" spans="1:61" ht="12.75" customHeight="1" x14ac:dyDescent="0.2">
      <c r="A458" s="116" t="s">
        <v>1092</v>
      </c>
      <c r="B458" s="55" t="s">
        <v>1093</v>
      </c>
      <c r="C458" s="156" t="s">
        <v>134</v>
      </c>
      <c r="D458" s="98" t="s">
        <v>826</v>
      </c>
      <c r="E458" s="157">
        <v>11</v>
      </c>
      <c r="F458" s="2">
        <v>484</v>
      </c>
      <c r="G458" s="2" t="s">
        <v>146</v>
      </c>
      <c r="H458" s="2" t="s">
        <v>146</v>
      </c>
      <c r="I458" s="100">
        <v>135.87</v>
      </c>
      <c r="J458" s="101">
        <f>(M458/I458)*100</f>
        <v>0.97151689114594841</v>
      </c>
      <c r="K458" s="104">
        <v>0.33</v>
      </c>
      <c r="L458" s="71">
        <v>4</v>
      </c>
      <c r="M458" s="28">
        <f>K458*L458</f>
        <v>1.32</v>
      </c>
      <c r="N458" s="103" t="s">
        <v>696</v>
      </c>
      <c r="O458" s="104">
        <v>0.3</v>
      </c>
      <c r="P458" s="158">
        <v>45992</v>
      </c>
      <c r="Q458" s="158">
        <v>46006</v>
      </c>
      <c r="R458" s="28">
        <f>(K458-O458)/O458*100</f>
        <v>10.000000000000009</v>
      </c>
      <c r="S458" s="105">
        <f>IF(INDEX(Historical!$D$7:$D1479,MATCH(B458,Historical!$B$7:$B$1062,0))=0,"n/a",(INDEX(Historical!$C$7:$C$1062,MATCH(B458,Historical!$B$7:$B$1062,0))/INDEX(Historical!$D$7:$D$1062,MATCH(B458,Historical!$B$7:$B$1062,0))-1)*100)</f>
        <v>6.2499999999999778</v>
      </c>
      <c r="T458" s="105">
        <f>IF(INDEX(Historical!$F$7:$F$1062,MATCH(B458,Historical!$B$7:$B$1062,0))=0,"n/a",((INDEX(Historical!$C$7:$C$1062,MATCH(B458,Historical!$B$7:$B$1062,0))/INDEX(Historical!$F$7:$F$1062,MATCH(B458,Historical!$B$7:$B$1062,0)))^(1/3)-1)*100)</f>
        <v>6.6858844342181811</v>
      </c>
      <c r="U458" s="105">
        <f>IF(INDEX(Historical!$H$7:$H$1062,MATCH(B458,Historical!$B$7:$B$1062,0))=0,"n/a",((INDEX(Historical!$C$7:$C$1062,MATCH(B458,Historical!$B$7:$B$1062,0))/INDEX(Historical!$H$7:$H$1062,MATCH(B458,Historical!$B$7:$B$1062,0)))^(1/5)-1)*100)</f>
        <v>7.7324711661702183</v>
      </c>
      <c r="V458" s="105">
        <f>IF(INDEX(Historical!$M$7:$M$1062,MATCH(B458,Historical!$B$7:$B$1062,0))=0,"n/a",((INDEX(Historical!$C$7:$C$1062,MATCH(B458,Historical!$B$7:$B$1062,0))/INDEX(Historical!$M$7:$M$1062,MATCH(B458,Historical!$B$7:$B$1062,0)))^(1/10)-1)*100)</f>
        <v>10.97617886603237</v>
      </c>
      <c r="W458" s="106">
        <f>IF(OR(U458&lt;=0,U458="n/a",V458&lt;=0,V458="n/a"),"n/a",U458/V458)</f>
        <v>0.70447751084848387</v>
      </c>
      <c r="X458" s="107">
        <f>IF(OR(AJ458&lt;=0,AJ458="n/a",U458&lt;=0,U458="n/a"),"n/a",U458/AJ458)</f>
        <v>1.5132037507182423</v>
      </c>
      <c r="Y458" s="165"/>
      <c r="Z458" s="101">
        <f>IF(OR(AC458&lt;0.01,AC458="n/a"),"n/a",M458/AC458*100)</f>
        <v>11.702127659574471</v>
      </c>
      <c r="AA458" s="109">
        <f>IF(OR(AC458&lt;0.01,AC458="n/a"),"n/a",I458/AC458)</f>
        <v>12.045212765957448</v>
      </c>
      <c r="AB458" s="71">
        <v>12</v>
      </c>
      <c r="AC458" s="100">
        <v>11.28</v>
      </c>
      <c r="AD458" s="100" t="s">
        <v>142</v>
      </c>
      <c r="AE458" s="100">
        <v>2.16</v>
      </c>
      <c r="AF458" s="100">
        <v>1.31</v>
      </c>
      <c r="AG458" s="100">
        <v>11.450000000000001</v>
      </c>
      <c r="AH458" s="100">
        <v>-31.72</v>
      </c>
      <c r="AI458" s="100">
        <v>17.11</v>
      </c>
      <c r="AJ458" s="100">
        <v>5.1100000000000003</v>
      </c>
      <c r="AK458" s="100" t="s">
        <v>142</v>
      </c>
      <c r="AL458" s="100">
        <v>4880</v>
      </c>
      <c r="AM458" s="100">
        <v>52.28</v>
      </c>
      <c r="AN458" s="100">
        <v>2.06</v>
      </c>
      <c r="AO458" s="110">
        <f>IF(U458="n/a","n/a",IF(AA458&lt;0,"n/a",IF(AA458="n/a","n/a",J458+U458-AA458)))</f>
        <v>-3.3412247086412812</v>
      </c>
      <c r="AP458" s="111">
        <f>IF(U458="n/a","n/a",J458+U458)</f>
        <v>8.7039880573161668</v>
      </c>
      <c r="AQ458" s="112">
        <f>IF(OR(AC458&lt;0.01,AC458="n/a",AF458="n/a"),"n/a",(I458/SQRT(22.5*AC458*(I458/AF458))-1)*100)</f>
        <v>-16.256399983430235</v>
      </c>
      <c r="AR458" s="101">
        <f>INDEX(Historical!$C$7:$C$1063,MATCH(B458,Historical!$B$7:$B$1063,0))*IF(AH458="n/a",1.03,IF(AH458&lt;0,1.01,IF(AH458&gt;10,1.1,(1+AH458/100))))</f>
        <v>1.2019</v>
      </c>
      <c r="AS458" s="109">
        <f>IF($AI458="n/a",1.03*AR458,IF($AI458&lt;0,1.01*AR458,IF($AI458&gt;10,1.1*AR458,(1+$AI458/100)*AR458)))</f>
        <v>1.32209</v>
      </c>
      <c r="AT458" s="109">
        <f>IF($AK458="n/a",1.03*AS458,IF($AK458&lt;0,1.01*AS458,IF($AK458&gt;10,1.1*AS458,(1+$AK458/100)*AS458)))</f>
        <v>1.3617527</v>
      </c>
      <c r="AU458" s="109">
        <f>IF($AK458="n/a",1.03*AT458,IF($AK458&lt;0,1.01*AT458,IF($AK458&gt;10,1.1*AT458,(1+$AK458/100)*AT458)))</f>
        <v>1.402605281</v>
      </c>
      <c r="AV458" s="109">
        <f>IF($AK458="n/a",1.03*AU458,IF($AK458&lt;0,1.01*AU458,IF($AK458&gt;10,1.1*AU458,(1+$AK458/100)*AU458)))</f>
        <v>1.4446834394300001</v>
      </c>
      <c r="AW458" s="109">
        <f>SUM(AR458:AV458)</f>
        <v>6.7330314204299997</v>
      </c>
      <c r="AX458" s="113">
        <f>AW458/I458*100</f>
        <v>4.9554952678516218</v>
      </c>
      <c r="AY458" s="100">
        <v>0.78</v>
      </c>
      <c r="AZ458" s="100">
        <v>16.509999999999998</v>
      </c>
      <c r="BA458" s="100">
        <v>-5.89</v>
      </c>
      <c r="BB458" s="100">
        <v>3.1300000000000003</v>
      </c>
      <c r="BC458" s="100">
        <v>2.98</v>
      </c>
      <c r="BE458" s="12">
        <v>2015</v>
      </c>
      <c r="BF458" s="12">
        <f>IF(BE458&gt;2020,0,IF(BE458&gt;2008,1,IF(BE458&gt;2001,2,IF(BE458&gt;1990,3,IF(BE458&gt;1980,4,IF(BE458&gt;1973,5,IF(BE458&gt;1970,6,IF(BE458&gt;1960,7,IF(BE458&gt;1958,8,IF(BE458&gt;1953,9,10))))))))))</f>
        <v>1</v>
      </c>
      <c r="BG458" s="100">
        <v>2.8899999999999997</v>
      </c>
      <c r="BH458" s="55" t="s">
        <v>121</v>
      </c>
      <c r="BI458" s="55" t="s">
        <v>122</v>
      </c>
    </row>
    <row r="459" spans="1:61" ht="12.75" customHeight="1" x14ac:dyDescent="0.2">
      <c r="A459" s="123" t="s">
        <v>416</v>
      </c>
      <c r="B459" s="55" t="s">
        <v>417</v>
      </c>
      <c r="C459" s="156" t="s">
        <v>300</v>
      </c>
      <c r="D459" s="98" t="s">
        <v>323</v>
      </c>
      <c r="E459" s="157">
        <v>37</v>
      </c>
      <c r="F459" s="2">
        <v>79</v>
      </c>
      <c r="G459" s="2" t="s">
        <v>119</v>
      </c>
      <c r="H459" s="2" t="s">
        <v>119</v>
      </c>
      <c r="I459" s="100">
        <v>47.52</v>
      </c>
      <c r="J459" s="101">
        <f>(M459/I459)*100</f>
        <v>5.2188552188552189</v>
      </c>
      <c r="K459" s="104">
        <v>0.62</v>
      </c>
      <c r="L459" s="71">
        <v>4</v>
      </c>
      <c r="M459" s="28">
        <f>K459*L459</f>
        <v>2.48</v>
      </c>
      <c r="N459" s="103" t="s">
        <v>151</v>
      </c>
      <c r="O459" s="104">
        <v>0.6</v>
      </c>
      <c r="P459" s="158">
        <v>46234</v>
      </c>
      <c r="Q459" s="158">
        <v>46248</v>
      </c>
      <c r="R459" s="28">
        <f>(K459-O459)/O459*100</f>
        <v>3.3333333333333366</v>
      </c>
      <c r="S459" s="105">
        <f>IF(INDEX(Historical!$D$7:$D1480,MATCH(B459,Historical!$B$7:$B$1062,0))=0,"n/a",(INDEX(Historical!$C$7:$C$1062,MATCH(B459,Historical!$B$7:$B$1062,0))/INDEX(Historical!$D$7:$D$1062,MATCH(B459,Historical!$B$7:$B$1062,0))-1)*100)</f>
        <v>3.0567685589519611</v>
      </c>
      <c r="T459" s="105">
        <f>IF(INDEX(Historical!$F$7:$F$1062,MATCH(B459,Historical!$B$7:$B$1062,0))=0,"n/a",((INDEX(Historical!$C$7:$C$1062,MATCH(B459,Historical!$B$7:$B$1062,0))/INDEX(Historical!$F$7:$F$1062,MATCH(B459,Historical!$B$7:$B$1062,0)))^(1/3)-1)*100)</f>
        <v>2.9957767644273936</v>
      </c>
      <c r="U459" s="105">
        <f>IF(INDEX(Historical!$H$7:$H$1062,MATCH(B459,Historical!$B$7:$B$1062,0))=0,"n/a",((INDEX(Historical!$C$7:$C$1062,MATCH(B459,Historical!$B$7:$B$1062,0))/INDEX(Historical!$H$7:$H$1062,MATCH(B459,Historical!$B$7:$B$1062,0)))^(1/5)-1)*100)</f>
        <v>2.6569439812986984</v>
      </c>
      <c r="V459" s="105">
        <f>IF(INDEX(Historical!$M$7:$M$1062,MATCH(B459,Historical!$B$7:$B$1062,0))=0,"n/a",((INDEX(Historical!$C$7:$C$1062,MATCH(B459,Historical!$B$7:$B$1062,0))/INDEX(Historical!$M$7:$M$1062,MATCH(B459,Historical!$B$7:$B$1062,0)))^(1/10)-1)*100)</f>
        <v>3.2741405033333892</v>
      </c>
      <c r="W459" s="106">
        <f>IF(OR(U459&lt;=0,U459="n/a",V459&lt;=0,V459="n/a"),"n/a",U459/V459)</f>
        <v>0.81149357475455752</v>
      </c>
      <c r="X459" s="107">
        <f>IF(OR(AJ459&lt;=0,AJ459="n/a",U459&lt;=0,U459="n/a"),"n/a",U459/AJ459)</f>
        <v>0.238504845718016</v>
      </c>
      <c r="Y459" s="55"/>
      <c r="Z459" s="101">
        <f>IF(OR(AC459&lt;0.01,AC459="n/a"),"n/a",M459/AC459*100)</f>
        <v>120.97560975609758</v>
      </c>
      <c r="AA459" s="109">
        <f>IF(OR(AC459&lt;0.01,AC459="n/a"),"n/a",I459/AC459)</f>
        <v>23.180487804878052</v>
      </c>
      <c r="AB459" s="71">
        <v>12</v>
      </c>
      <c r="AC459" s="100">
        <v>2.0499999999999998</v>
      </c>
      <c r="AD459" s="100">
        <v>11.56</v>
      </c>
      <c r="AE459" s="100">
        <v>9.66</v>
      </c>
      <c r="AF459" s="100">
        <v>2.06</v>
      </c>
      <c r="AG459" s="100">
        <v>8.85</v>
      </c>
      <c r="AH459" s="100">
        <v>-2.15</v>
      </c>
      <c r="AI459" s="100">
        <v>3.55</v>
      </c>
      <c r="AJ459" s="100">
        <v>11.14</v>
      </c>
      <c r="AK459" s="100">
        <v>1.96</v>
      </c>
      <c r="AL459" s="100">
        <v>9040</v>
      </c>
      <c r="AM459" s="100">
        <v>0.86999999999999988</v>
      </c>
      <c r="AN459" s="100">
        <v>1.1100000000000001</v>
      </c>
      <c r="AO459" s="110">
        <f>IF(U459="n/a","n/a",IF(AA459&lt;0,"n/a",IF(AA459="n/a","n/a",J459+U459-AA459)))</f>
        <v>-15.304688604724134</v>
      </c>
      <c r="AP459" s="111">
        <f>IF(U459="n/a","n/a",J459+U459)</f>
        <v>7.8757992001539172</v>
      </c>
      <c r="AQ459" s="112">
        <f>IF(OR(AC459&lt;0.01,AC459="n/a",AF459="n/a"),"n/a",(I459/SQRT(22.5*AC459*(I459/AF459))-1)*100)</f>
        <v>45.68124241042122</v>
      </c>
      <c r="AR459" s="101">
        <f>INDEX(Historical!$C$7:$C$1063,MATCH(B459,Historical!$B$7:$B$1063,0))*IF(AH459="n/a",1.03,IF(AH459&lt;0,1.01,IF(AH459&gt;10,1.1,(1+AH459/100))))</f>
        <v>2.3835999999999999</v>
      </c>
      <c r="AS459" s="109">
        <f>IF($AI459="n/a",1.03*AR459,IF($AI459&lt;0,1.01*AR459,IF($AI459&gt;10,1.1*AR459,(1+$AI459/100)*AR459)))</f>
        <v>2.4682178000000001</v>
      </c>
      <c r="AT459" s="109">
        <f>IF($AK459="n/a",1.03*AS459,IF($AK459&lt;0,1.01*AS459,IF($AK459&gt;10,1.1*AS459,(1+$AK459/100)*AS459)))</f>
        <v>2.5165948688800004</v>
      </c>
      <c r="AU459" s="109">
        <f>IF($AK459="n/a",1.03*AT459,IF($AK459&lt;0,1.01*AT459,IF($AK459&gt;10,1.1*AT459,(1+$AK459/100)*AT459)))</f>
        <v>2.5659201283100486</v>
      </c>
      <c r="AV459" s="109">
        <f>IF($AK459="n/a",1.03*AU459,IF($AK459&lt;0,1.01*AU459,IF($AK459&gt;10,1.1*AU459,(1+$AK459/100)*AU459)))</f>
        <v>2.6162121628249255</v>
      </c>
      <c r="AW459" s="109">
        <f>SUM(AR459:AV459)</f>
        <v>12.550544960014975</v>
      </c>
      <c r="AX459" s="113">
        <f>AW459/I459*100</f>
        <v>26.411079461310973</v>
      </c>
      <c r="AY459" s="100">
        <v>0.77</v>
      </c>
      <c r="AZ459" s="100">
        <v>22.16</v>
      </c>
      <c r="BA459" s="100">
        <v>-4.96</v>
      </c>
      <c r="BB459" s="100">
        <v>1.9800000000000002</v>
      </c>
      <c r="BC459" s="100">
        <v>9.2799999999999994</v>
      </c>
      <c r="BD459" s="69"/>
      <c r="BE459" s="12">
        <v>1990</v>
      </c>
      <c r="BF459" s="12">
        <f>IF(BE459&gt;2020,0,IF(BE459&gt;2008,1,IF(BE459&gt;2001,2,IF(BE459&gt;1990,3,IF(BE459&gt;1980,4,IF(BE459&gt;1973,5,IF(BE459&gt;1970,6,IF(BE459&gt;1960,7,IF(BE459&gt;1958,8,IF(BE459&gt;1953,9,10))))))))))</f>
        <v>4</v>
      </c>
      <c r="BG459" s="100">
        <v>4.2</v>
      </c>
      <c r="BH459" s="55" t="s">
        <v>121</v>
      </c>
      <c r="BI459" s="55" t="s">
        <v>302</v>
      </c>
    </row>
    <row r="460" spans="1:61" ht="12.75" customHeight="1" x14ac:dyDescent="0.2">
      <c r="A460" s="123" t="s">
        <v>1094</v>
      </c>
      <c r="B460" s="55" t="s">
        <v>1095</v>
      </c>
      <c r="C460" s="156" t="s">
        <v>116</v>
      </c>
      <c r="D460" s="98" t="s">
        <v>329</v>
      </c>
      <c r="E460" s="157">
        <v>23</v>
      </c>
      <c r="F460" s="2">
        <v>175</v>
      </c>
      <c r="G460" s="2" t="s">
        <v>119</v>
      </c>
      <c r="H460" s="2" t="s">
        <v>119</v>
      </c>
      <c r="I460" s="100">
        <v>542.48</v>
      </c>
      <c r="J460" s="101">
        <f>(M460/I460)*100</f>
        <v>1.8212653001032297</v>
      </c>
      <c r="K460" s="104">
        <v>2.4700000000000002</v>
      </c>
      <c r="L460" s="71">
        <v>4</v>
      </c>
      <c r="M460" s="28">
        <f>K460*L460</f>
        <v>9.8800000000000008</v>
      </c>
      <c r="N460" s="103" t="s">
        <v>581</v>
      </c>
      <c r="O460" s="104">
        <v>2.31</v>
      </c>
      <c r="P460" s="158">
        <v>46174</v>
      </c>
      <c r="Q460" s="158">
        <v>46190</v>
      </c>
      <c r="R460" s="28">
        <f>(K460-O460)/O460*100</f>
        <v>6.9264069264069317</v>
      </c>
      <c r="S460" s="105">
        <f>IF(INDEX(Historical!$D$7:$D1481,MATCH(B460,Historical!$B$7:$B$1062,0))=0,"n/a",(INDEX(Historical!$C$7:$C$1062,MATCH(B460,Historical!$B$7:$B$1062,0))/INDEX(Historical!$D$7:$D$1062,MATCH(B460,Historical!$B$7:$B$1062,0))-1)*100)</f>
        <v>11.67701863354036</v>
      </c>
      <c r="T460" s="105">
        <f>IF(INDEX(Historical!$F$7:$F$1062,MATCH(B460,Historical!$B$7:$B$1062,0))=0,"n/a",((INDEX(Historical!$C$7:$C$1062,MATCH(B460,Historical!$B$7:$B$1062,0))/INDEX(Historical!$F$7:$F$1062,MATCH(B460,Historical!$B$7:$B$1062,0)))^(1/3)-1)*100)</f>
        <v>9.9691830148052283</v>
      </c>
      <c r="U460" s="105">
        <f>IF(INDEX(Historical!$H$7:$H$1062,MATCH(B460,Historical!$B$7:$B$1062,0))=0,"n/a",((INDEX(Historical!$C$7:$C$1062,MATCH(B460,Historical!$B$7:$B$1062,0))/INDEX(Historical!$H$7:$H$1062,MATCH(B460,Historical!$B$7:$B$1062,0)))^(1/5)-1)*100)</f>
        <v>9.656738997058989</v>
      </c>
      <c r="V460" s="105">
        <f>IF(INDEX(Historical!$M$7:$M$1062,MATCH(B460,Historical!$B$7:$B$1062,0))=0,"n/a",((INDEX(Historical!$C$7:$C$1062,MATCH(B460,Historical!$B$7:$B$1062,0))/INDEX(Historical!$M$7:$M$1062,MATCH(B460,Historical!$B$7:$B$1062,0)))^(1/10)-1)*100)</f>
        <v>11.234574993260459</v>
      </c>
      <c r="W460" s="106">
        <f>IF(OR(U460&lt;=0,U460="n/a",V460&lt;=0,V460="n/a"),"n/a",U460/V460)</f>
        <v>0.85955534613921736</v>
      </c>
      <c r="X460" s="107">
        <f>IF(OR(AJ460&lt;=0,AJ460="n/a",U460&lt;=0,U460="n/a"),"n/a",U460/AJ460)</f>
        <v>1.0899253947019176</v>
      </c>
      <c r="Y460" s="55"/>
      <c r="Z460" s="101">
        <f>IF(OR(AC460&lt;0.01,AC460="n/a"),"n/a",M460/AC460*100)</f>
        <v>31.325301204819279</v>
      </c>
      <c r="AA460" s="109">
        <f>IF(OR(AC460&lt;0.01,AC460="n/a"),"n/a",I460/AC460)</f>
        <v>17.199746353836399</v>
      </c>
      <c r="AB460" s="71">
        <v>12</v>
      </c>
      <c r="AC460" s="100">
        <v>31.54</v>
      </c>
      <c r="AD460" s="100">
        <v>2.3199999999999998</v>
      </c>
      <c r="AE460" s="100">
        <v>1.8</v>
      </c>
      <c r="AF460" s="100">
        <v>4.3099999999999996</v>
      </c>
      <c r="AG460" s="100">
        <v>26.96</v>
      </c>
      <c r="AH460" s="100">
        <v>9.49</v>
      </c>
      <c r="AI460" s="100">
        <v>5.37</v>
      </c>
      <c r="AJ460" s="100">
        <v>8.86</v>
      </c>
      <c r="AK460" s="100">
        <v>7.68</v>
      </c>
      <c r="AL460" s="100">
        <v>77070</v>
      </c>
      <c r="AM460" s="100">
        <v>0.22999999999999998</v>
      </c>
      <c r="AN460" s="100">
        <v>0.95</v>
      </c>
      <c r="AO460" s="110">
        <f>IF(U460="n/a","n/a",IF(AA460&lt;0,"n/a",IF(AA460="n/a","n/a",J460+U460-AA460)))</f>
        <v>-5.7217420566741808</v>
      </c>
      <c r="AP460" s="111">
        <f>IF(U460="n/a","n/a",J460+U460)</f>
        <v>11.478004297162219</v>
      </c>
      <c r="AQ460" s="112">
        <f>IF(OR(AC460&lt;0.01,AC460="n/a",AF460="n/a"),"n/a",(I460/SQRT(22.5*AC460*(I460/AF460))-1)*100)</f>
        <v>81.513276875929151</v>
      </c>
      <c r="AR460" s="101">
        <f>INDEX(Historical!$C$7:$C$1063,MATCH(B460,Historical!$B$7:$B$1063,0))*IF(AH460="n/a",1.03,IF(AH460&lt;0,1.01,IF(AH460&gt;10,1.1,(1+AH460/100))))</f>
        <v>9.8431510000000006</v>
      </c>
      <c r="AS460" s="109">
        <f>IF($AI460="n/a",1.03*AR460,IF($AI460&lt;0,1.01*AR460,IF($AI460&gt;10,1.1*AR460,(1+$AI460/100)*AR460)))</f>
        <v>10.371728208700002</v>
      </c>
      <c r="AT460" s="109">
        <f>IF($AK460="n/a",1.03*AS460,IF($AK460&lt;0,1.01*AS460,IF($AK460&gt;10,1.1*AS460,(1+$AK460/100)*AS460)))</f>
        <v>11.168276935128162</v>
      </c>
      <c r="AU460" s="109">
        <f>IF($AK460="n/a",1.03*AT460,IF($AK460&lt;0,1.01*AT460,IF($AK460&gt;10,1.1*AT460,(1+$AK460/100)*AT460)))</f>
        <v>12.026000603746004</v>
      </c>
      <c r="AV460" s="109">
        <f>IF($AK460="n/a",1.03*AU460,IF($AK460&lt;0,1.01*AU460,IF($AK460&gt;10,1.1*AU460,(1+$AK460/100)*AU460)))</f>
        <v>12.949597450113696</v>
      </c>
      <c r="AW460" s="109">
        <f>SUM(AR460:AV460)</f>
        <v>56.358754197687873</v>
      </c>
      <c r="AX460" s="113">
        <f>AW460/I460*100</f>
        <v>10.389093459240502</v>
      </c>
      <c r="AY460" s="100">
        <v>-0.11</v>
      </c>
      <c r="AZ460" s="100">
        <v>13.25</v>
      </c>
      <c r="BA460" s="100">
        <v>-29.909999999999997</v>
      </c>
      <c r="BB460" s="100">
        <v>1.29</v>
      </c>
      <c r="BC460" s="100">
        <v>-10.530000000000001</v>
      </c>
      <c r="BE460" s="12">
        <v>2004</v>
      </c>
      <c r="BF460" s="12">
        <f>IF(BE460&gt;2020,0,IF(BE460&gt;2008,1,IF(BE460&gt;2001,2,IF(BE460&gt;1990,3,IF(BE460&gt;1980,4,IF(BE460&gt;1973,5,IF(BE460&gt;1970,6,IF(BE460&gt;1960,7,IF(BE460&gt;1958,8,IF(BE460&gt;1953,9,10))))))))))</f>
        <v>2</v>
      </c>
      <c r="BG460" s="100">
        <v>8.9700000000000006</v>
      </c>
      <c r="BH460" s="55" t="s">
        <v>121</v>
      </c>
      <c r="BI460" s="55" t="s">
        <v>122</v>
      </c>
    </row>
    <row r="461" spans="1:61" ht="12.75" customHeight="1" x14ac:dyDescent="0.2">
      <c r="A461" s="116" t="s">
        <v>1096</v>
      </c>
      <c r="B461" s="55" t="s">
        <v>1097</v>
      </c>
      <c r="C461" s="156" t="s">
        <v>116</v>
      </c>
      <c r="D461" s="98" t="s">
        <v>215</v>
      </c>
      <c r="E461" s="157">
        <v>12</v>
      </c>
      <c r="F461" s="2">
        <v>467</v>
      </c>
      <c r="G461" s="2" t="s">
        <v>146</v>
      </c>
      <c r="H461" s="2" t="s">
        <v>146</v>
      </c>
      <c r="I461" s="100">
        <v>313.92</v>
      </c>
      <c r="J461" s="101">
        <f>(M461/I461)*100</f>
        <v>0.4077471967380224</v>
      </c>
      <c r="K461" s="104">
        <v>0.32</v>
      </c>
      <c r="L461" s="71">
        <v>4</v>
      </c>
      <c r="M461" s="28">
        <f>K461*L461</f>
        <v>1.28</v>
      </c>
      <c r="N461" s="103" t="s">
        <v>312</v>
      </c>
      <c r="O461" s="104">
        <v>0.31</v>
      </c>
      <c r="P461" s="158">
        <v>46085</v>
      </c>
      <c r="Q461" s="158">
        <v>46099</v>
      </c>
      <c r="R461" s="28">
        <f>(K461-O461)/O461*100</f>
        <v>3.2258064516129057</v>
      </c>
      <c r="S461" s="105">
        <f>IF(INDEX(Historical!$D$7:$D1482,MATCH(B461,Historical!$B$7:$B$1062,0))=0,"n/a",(INDEX(Historical!$C$7:$C$1062,MATCH(B461,Historical!$B$7:$B$1062,0))/INDEX(Historical!$D$7:$D$1062,MATCH(B461,Historical!$B$7:$B$1062,0))-1)*100)</f>
        <v>3.3333333333333437</v>
      </c>
      <c r="T461" s="105">
        <f>IF(INDEX(Historical!$F$7:$F$1062,MATCH(B461,Historical!$B$7:$B$1062,0))=0,"n/a",((INDEX(Historical!$C$7:$C$1062,MATCH(B461,Historical!$B$7:$B$1062,0))/INDEX(Historical!$F$7:$F$1062,MATCH(B461,Historical!$B$7:$B$1062,0)))^(1/3)-1)*100)</f>
        <v>3.4509669068251148</v>
      </c>
      <c r="U461" s="105">
        <f>IF(INDEX(Historical!$H$7:$H$1062,MATCH(B461,Historical!$B$7:$B$1062,0))=0,"n/a",((INDEX(Historical!$C$7:$C$1062,MATCH(B461,Historical!$B$7:$B$1062,0))/INDEX(Historical!$H$7:$H$1062,MATCH(B461,Historical!$B$7:$B$1062,0)))^(1/5)-1)*100)</f>
        <v>3.5804203580214189</v>
      </c>
      <c r="V461" s="105">
        <f>IF(INDEX(Historical!$M$7:$M$1062,MATCH(B461,Historical!$B$7:$B$1062,0))=0,"n/a",((INDEX(Historical!$C$7:$C$1062,MATCH(B461,Historical!$B$7:$B$1062,0))/INDEX(Historical!$M$7:$M$1062,MATCH(B461,Historical!$B$7:$B$1062,0)))^(1/10)-1)*100)</f>
        <v>4.4800014160264245</v>
      </c>
      <c r="W461" s="106">
        <f>IF(OR(U461&lt;=0,U461="n/a",V461&lt;=0,V461="n/a"),"n/a",U461/V461)</f>
        <v>0.79920072016341082</v>
      </c>
      <c r="X461" s="107" t="str">
        <f>IF(OR(AJ461&lt;=0,AJ461="n/a",U461&lt;=0,U461="n/a"),"n/a",U461/AJ461)</f>
        <v>n/a</v>
      </c>
      <c r="Y461" s="123"/>
      <c r="Z461" s="101">
        <f>IF(OR(AC461&lt;0.01,AC461="n/a"),"n/a",M461/AC461*100)</f>
        <v>63.054187192118235</v>
      </c>
      <c r="AA461" s="109">
        <f>IF(OR(AC461&lt;0.01,AC461="n/a"),"n/a",I461/AC461)</f>
        <v>154.64039408866998</v>
      </c>
      <c r="AB461" s="71">
        <v>12</v>
      </c>
      <c r="AC461" s="100">
        <v>2.0299999999999998</v>
      </c>
      <c r="AD461" s="100">
        <v>2</v>
      </c>
      <c r="AE461" s="100">
        <v>5.65</v>
      </c>
      <c r="AF461" s="100">
        <v>4.24</v>
      </c>
      <c r="AG461" s="100">
        <v>2.87</v>
      </c>
      <c r="AH461" s="100">
        <v>16.59</v>
      </c>
      <c r="AI461" s="100">
        <v>14.530000000000001</v>
      </c>
      <c r="AJ461" s="100" t="s">
        <v>142</v>
      </c>
      <c r="AK461" s="100">
        <v>14.87</v>
      </c>
      <c r="AL461" s="100">
        <v>6630</v>
      </c>
      <c r="AM461" s="100">
        <v>0.67</v>
      </c>
      <c r="AN461" s="100">
        <v>0.4</v>
      </c>
      <c r="AO461" s="110">
        <f>IF(U461="n/a","n/a",IF(AA461&lt;0,"n/a",IF(AA461="n/a","n/a",J461+U461-AA461)))</f>
        <v>-150.65222653391055</v>
      </c>
      <c r="AP461" s="111">
        <f>IF(U461="n/a","n/a",J461+U461)</f>
        <v>3.9881675547594413</v>
      </c>
      <c r="AQ461" s="112">
        <f>IF(OR(AC461&lt;0.01,AC461="n/a",AF461="n/a"),"n/a",(I461/SQRT(22.5*AC461*(I461/AF461))-1)*100)</f>
        <v>439.82518608072894</v>
      </c>
      <c r="AR461" s="101">
        <f>INDEX(Historical!$C$7:$C$1063,MATCH(B461,Historical!$B$7:$B$1063,0))*IF(AH461="n/a",1.03,IF(AH461&lt;0,1.01,IF(AH461&gt;10,1.1,(1+AH461/100))))</f>
        <v>1.3640000000000001</v>
      </c>
      <c r="AS461" s="109">
        <f>IF($AI461="n/a",1.03*AR461,IF($AI461&lt;0,1.01*AR461,IF($AI461&gt;10,1.1*AR461,(1+$AI461/100)*AR461)))</f>
        <v>1.5004000000000002</v>
      </c>
      <c r="AT461" s="109">
        <f>IF($AK461="n/a",1.03*AS461,IF($AK461&lt;0,1.01*AS461,IF($AK461&gt;10,1.1*AS461,(1+$AK461/100)*AS461)))</f>
        <v>1.6504400000000004</v>
      </c>
      <c r="AU461" s="109">
        <f>IF($AK461="n/a",1.03*AT461,IF($AK461&lt;0,1.01*AT461,IF($AK461&gt;10,1.1*AT461,(1+$AK461/100)*AT461)))</f>
        <v>1.8154840000000005</v>
      </c>
      <c r="AV461" s="109">
        <f>IF($AK461="n/a",1.03*AU461,IF($AK461&lt;0,1.01*AU461,IF($AK461&gt;10,1.1*AU461,(1+$AK461/100)*AU461)))</f>
        <v>1.9970324000000008</v>
      </c>
      <c r="AW461" s="109">
        <f>SUM(AR461:AV461)</f>
        <v>8.3273564000000011</v>
      </c>
      <c r="AX461" s="113">
        <f>AW461/I461*100</f>
        <v>2.6527001783893991</v>
      </c>
      <c r="AY461" s="100">
        <v>1.55</v>
      </c>
      <c r="AZ461" s="100">
        <v>55.410000000000004</v>
      </c>
      <c r="BA461" s="100">
        <v>-19.59</v>
      </c>
      <c r="BB461" s="100">
        <v>-5.89</v>
      </c>
      <c r="BC461" s="100">
        <v>16.55</v>
      </c>
      <c r="BE461" s="12">
        <v>2015</v>
      </c>
      <c r="BF461" s="12">
        <f>IF(BE461&gt;2020,0,IF(BE461&gt;2008,1,IF(BE461&gt;2001,2,IF(BE461&gt;1990,3,IF(BE461&gt;1980,4,IF(BE461&gt;1973,5,IF(BE461&gt;1970,6,IF(BE461&gt;1960,7,IF(BE461&gt;1958,8,IF(BE461&gt;1953,9,10))))))))))</f>
        <v>1</v>
      </c>
      <c r="BG461" s="100">
        <v>1.69</v>
      </c>
      <c r="BH461" s="55" t="s">
        <v>121</v>
      </c>
      <c r="BI461" s="55" t="s">
        <v>122</v>
      </c>
    </row>
    <row r="462" spans="1:61" ht="12.75" customHeight="1" x14ac:dyDescent="0.2">
      <c r="A462" s="116" t="s">
        <v>1566</v>
      </c>
      <c r="B462" s="55" t="s">
        <v>1567</v>
      </c>
      <c r="C462" s="156" t="s">
        <v>162</v>
      </c>
      <c r="D462" s="98" t="s">
        <v>296</v>
      </c>
      <c r="E462" s="157">
        <v>7</v>
      </c>
      <c r="F462" s="2">
        <v>601</v>
      </c>
      <c r="G462" s="2" t="s">
        <v>146</v>
      </c>
      <c r="H462" s="2" t="s">
        <v>146</v>
      </c>
      <c r="I462" s="100">
        <v>134.29</v>
      </c>
      <c r="J462" s="101">
        <f>(M462/I462)*100</f>
        <v>1.4148484622831188</v>
      </c>
      <c r="K462" s="104">
        <v>0.47499999999999998</v>
      </c>
      <c r="L462" s="71">
        <v>4</v>
      </c>
      <c r="M462" s="28">
        <f>K462*L462</f>
        <v>1.9</v>
      </c>
      <c r="N462" s="103" t="s">
        <v>151</v>
      </c>
      <c r="O462" s="104">
        <v>0.44</v>
      </c>
      <c r="P462" s="158">
        <v>46055</v>
      </c>
      <c r="Q462" s="158">
        <v>46070</v>
      </c>
      <c r="R462" s="28">
        <f>(K462-O462)/O462*100</f>
        <v>7.9545454545454488</v>
      </c>
      <c r="S462" s="105">
        <f>IF(INDEX(Historical!$D$7:$D1483,MATCH(B462,Historical!$B$7:$B$1062,0))=0,"n/a",(INDEX(Historical!$C$7:$C$1062,MATCH(B462,Historical!$B$7:$B$1062,0))/INDEX(Historical!$D$7:$D$1062,MATCH(B462,Historical!$B$7:$B$1062,0))-1)*100)</f>
        <v>7.9754601226993849</v>
      </c>
      <c r="T462" s="105">
        <f>IF(INDEX(Historical!$F$7:$F$1062,MATCH(B462,Historical!$B$7:$B$1062,0))=0,"n/a",((INDEX(Historical!$C$7:$C$1062,MATCH(B462,Historical!$B$7:$B$1062,0))/INDEX(Historical!$F$7:$F$1062,MATCH(B462,Historical!$B$7:$B$1062,0)))^(1/3)-1)*100)</f>
        <v>7.9265291666473336</v>
      </c>
      <c r="U462" s="105">
        <f>IF(INDEX(Historical!$H$7:$H$1062,MATCH(B462,Historical!$B$7:$B$1062,0))=0,"n/a",((INDEX(Historical!$C$7:$C$1062,MATCH(B462,Historical!$B$7:$B$1062,0))/INDEX(Historical!$H$7:$H$1062,MATCH(B462,Historical!$B$7:$B$1062,0)))^(1/5)-1)*100)</f>
        <v>7.9608473046602901</v>
      </c>
      <c r="V462" s="105">
        <f>IF(INDEX(Historical!$M$7:$M$1062,MATCH(B462,Historical!$B$7:$B$1062,0))=0,"n/a",((INDEX(Historical!$C$7:$C$1062,MATCH(B462,Historical!$B$7:$B$1062,0))/INDEX(Historical!$M$7:$M$1062,MATCH(B462,Historical!$B$7:$B$1062,0)))^(1/10)-1)*100)</f>
        <v>11.739948645007514</v>
      </c>
      <c r="W462" s="106">
        <f>IF(OR(U462&lt;=0,U462="n/a",V462&lt;=0,V462="n/a"),"n/a",U462/V462)</f>
        <v>0.67809898879291008</v>
      </c>
      <c r="X462" s="107">
        <f>IF(OR(AJ462&lt;=0,AJ462="n/a",U462&lt;=0,U462="n/a"),"n/a",U462/AJ462)</f>
        <v>0.56540108697871383</v>
      </c>
      <c r="Y462" s="162"/>
      <c r="Z462" s="101">
        <f>IF(OR(AC462&lt;0.01,AC462="n/a"),"n/a",M462/AC462*100)</f>
        <v>220.93023255813952</v>
      </c>
      <c r="AA462" s="109">
        <f>IF(OR(AC462&lt;0.01,AC462="n/a"),"n/a",I462/AC462)</f>
        <v>156.15116279069767</v>
      </c>
      <c r="AB462" s="71">
        <v>12</v>
      </c>
      <c r="AC462" s="100">
        <v>0.86</v>
      </c>
      <c r="AD462" s="100">
        <v>0.68</v>
      </c>
      <c r="AE462" s="100">
        <v>0.88</v>
      </c>
      <c r="AF462" s="100">
        <v>6.76</v>
      </c>
      <c r="AG462" s="100">
        <v>6.25</v>
      </c>
      <c r="AH462" s="100">
        <v>14.11</v>
      </c>
      <c r="AI462" s="100">
        <v>21.86</v>
      </c>
      <c r="AJ462" s="100">
        <v>14.08</v>
      </c>
      <c r="AK462" s="100">
        <v>17.649999999999999</v>
      </c>
      <c r="AL462" s="100">
        <v>28330</v>
      </c>
      <c r="AM462" s="100">
        <v>4.55</v>
      </c>
      <c r="AN462" s="100">
        <v>4.79</v>
      </c>
      <c r="AO462" s="110">
        <f>IF(U462="n/a","n/a",IF(AA462&lt;0,"n/a",IF(AA462="n/a","n/a",J462+U462-AA462)))</f>
        <v>-146.77546702375426</v>
      </c>
      <c r="AP462" s="111">
        <f>IF(U462="n/a","n/a",J462+U462)</f>
        <v>9.3756957669434087</v>
      </c>
      <c r="AQ462" s="112">
        <f>IF(OR(AC462&lt;0.01,AC462="n/a",AF462="n/a"),"n/a",(I462/SQRT(22.5*AC462*(I462/AF462))-1)*100)</f>
        <v>584.94342360522853</v>
      </c>
      <c r="AR462" s="101">
        <f>INDEX(Historical!$C$7:$C$1063,MATCH(B462,Historical!$B$7:$B$1063,0))*IF(AH462="n/a",1.03,IF(AH462&lt;0,1.01,IF(AH462&gt;10,1.1,(1+AH462/100))))</f>
        <v>1.9360000000000002</v>
      </c>
      <c r="AS462" s="109">
        <f>IF($AI462="n/a",1.03*AR462,IF($AI462&lt;0,1.01*AR462,IF($AI462&gt;10,1.1*AR462,(1+$AI462/100)*AR462)))</f>
        <v>2.1296000000000004</v>
      </c>
      <c r="AT462" s="109">
        <f>IF($AK462="n/a",1.03*AS462,IF($AK462&lt;0,1.01*AS462,IF($AK462&gt;10,1.1*AS462,(1+$AK462/100)*AS462)))</f>
        <v>2.3425600000000006</v>
      </c>
      <c r="AU462" s="109">
        <f>IF($AK462="n/a",1.03*AT462,IF($AK462&lt;0,1.01*AT462,IF($AK462&gt;10,1.1*AT462,(1+$AK462/100)*AT462)))</f>
        <v>2.5768160000000009</v>
      </c>
      <c r="AV462" s="109">
        <f>IF($AK462="n/a",1.03*AU462,IF($AK462&lt;0,1.01*AU462,IF($AK462&gt;10,1.1*AU462,(1+$AK462/100)*AU462)))</f>
        <v>2.8344976000000011</v>
      </c>
      <c r="AW462" s="109">
        <f>SUM(AR462:AV462)</f>
        <v>11.819473600000004</v>
      </c>
      <c r="AX462" s="113">
        <f>AW462/I462*100</f>
        <v>8.8014547620820647</v>
      </c>
      <c r="AY462" s="100">
        <v>1.22</v>
      </c>
      <c r="AZ462" s="100">
        <v>11.81</v>
      </c>
      <c r="BA462" s="100">
        <v>-29.310000000000002</v>
      </c>
      <c r="BB462" s="100">
        <v>-0.98</v>
      </c>
      <c r="BC462" s="100">
        <v>-12.29</v>
      </c>
      <c r="BE462" s="12">
        <v>2020</v>
      </c>
      <c r="BF462" s="12">
        <f>IF(BE462&gt;2020,0,IF(BE462&gt;2008,1,IF(BE462&gt;2001,2,IF(BE462&gt;1990,3,IF(BE462&gt;1980,4,IF(BE462&gt;1973,5,IF(BE462&gt;1970,6,IF(BE462&gt;1960,7,IF(BE462&gt;1958,8,IF(BE462&gt;1953,9,10))))))))))</f>
        <v>1</v>
      </c>
      <c r="BG462" s="100">
        <v>0.73</v>
      </c>
      <c r="BH462" s="55" t="s">
        <v>121</v>
      </c>
      <c r="BI462" s="55" t="s">
        <v>122</v>
      </c>
    </row>
    <row r="463" spans="1:61" ht="12.75" customHeight="1" x14ac:dyDescent="0.2">
      <c r="A463" s="123" t="s">
        <v>1098</v>
      </c>
      <c r="B463" s="55" t="s">
        <v>1099</v>
      </c>
      <c r="C463" s="156" t="s">
        <v>134</v>
      </c>
      <c r="D463" s="98" t="s">
        <v>157</v>
      </c>
      <c r="E463" s="157">
        <v>16</v>
      </c>
      <c r="F463" s="2">
        <v>260</v>
      </c>
      <c r="G463" s="2" t="s">
        <v>146</v>
      </c>
      <c r="H463" s="2" t="s">
        <v>146</v>
      </c>
      <c r="I463" s="100">
        <v>26.51</v>
      </c>
      <c r="J463" s="101">
        <f>(M463/I463)*100</f>
        <v>2.4141833270463975</v>
      </c>
      <c r="K463" s="104">
        <v>0.16</v>
      </c>
      <c r="L463" s="71">
        <v>4</v>
      </c>
      <c r="M463" s="28">
        <f>K463*L463</f>
        <v>0.64</v>
      </c>
      <c r="N463" s="103" t="s">
        <v>355</v>
      </c>
      <c r="O463" s="104">
        <v>0.155</v>
      </c>
      <c r="P463" s="115">
        <v>45722</v>
      </c>
      <c r="Q463" s="115">
        <v>45730</v>
      </c>
      <c r="R463" s="28">
        <f>(K463-O463)/O463*100</f>
        <v>3.2258064516129057</v>
      </c>
      <c r="S463" s="105">
        <f>IF(INDEX(Historical!$D$7:$D1484,MATCH(B463,Historical!$B$7:$B$1062,0))=0,"n/a",(INDEX(Historical!$C$7:$C$1062,MATCH(B463,Historical!$B$7:$B$1062,0))/INDEX(Historical!$D$7:$D$1062,MATCH(B463,Historical!$B$7:$B$1062,0))-1)*100)</f>
        <v>4.0650406504065151</v>
      </c>
      <c r="T463" s="105">
        <f>IF(INDEX(Historical!$F$7:$F$1062,MATCH(B463,Historical!$B$7:$B$1062,0))=0,"n/a",((INDEX(Historical!$C$7:$C$1062,MATCH(B463,Historical!$B$7:$B$1062,0))/INDEX(Historical!$F$7:$F$1062,MATCH(B463,Historical!$B$7:$B$1062,0)))^(1/3)-1)*100)</f>
        <v>12.044237589467022</v>
      </c>
      <c r="U463" s="105">
        <f>IF(INDEX(Historical!$H$7:$H$1062,MATCH(B463,Historical!$B$7:$B$1062,0))=0,"n/a",((INDEX(Historical!$C$7:$C$1062,MATCH(B463,Historical!$B$7:$B$1062,0))/INDEX(Historical!$H$7:$H$1062,MATCH(B463,Historical!$B$7:$B$1062,0)))^(1/5)-1)*100)</f>
        <v>13.154590110316878</v>
      </c>
      <c r="V463" s="105">
        <f>IF(INDEX(Historical!$M$7:$M$1062,MATCH(B463,Historical!$B$7:$B$1062,0))=0,"n/a",((INDEX(Historical!$C$7:$C$1062,MATCH(B463,Historical!$B$7:$B$1062,0))/INDEX(Historical!$M$7:$M$1062,MATCH(B463,Historical!$B$7:$B$1062,0)))^(1/10)-1)*100)</f>
        <v>13.214179793258163</v>
      </c>
      <c r="W463" s="106">
        <f>IF(OR(U463&lt;=0,U463="n/a",V463&lt;=0,V463="n/a"),"n/a",U463/V463)</f>
        <v>0.99549047433336069</v>
      </c>
      <c r="X463" s="107">
        <f>IF(OR(AJ463&lt;=0,AJ463="n/a",U463&lt;=0,U463="n/a"),"n/a",U463/AJ463)</f>
        <v>0.74827019967672792</v>
      </c>
      <c r="Y463" s="55"/>
      <c r="Z463" s="101">
        <f>IF(OR(AC463&lt;0.01,AC463="n/a"),"n/a",M463/AC463*100)</f>
        <v>21.052631578947366</v>
      </c>
      <c r="AA463" s="109">
        <f>IF(OR(AC463&lt;0.01,AC463="n/a"),"n/a",I463/AC463)</f>
        <v>8.7203947368421062</v>
      </c>
      <c r="AB463" s="71">
        <v>12</v>
      </c>
      <c r="AC463" s="100">
        <v>3.04</v>
      </c>
      <c r="AD463" s="100" t="s">
        <v>142</v>
      </c>
      <c r="AE463" s="100">
        <v>2.2400000000000002</v>
      </c>
      <c r="AF463" s="100">
        <v>1.7</v>
      </c>
      <c r="AG463" s="100">
        <v>21.490000000000002</v>
      </c>
      <c r="AH463" s="100">
        <v>5.88</v>
      </c>
      <c r="AI463" s="100">
        <v>7.1400000000000006</v>
      </c>
      <c r="AJ463" s="100">
        <v>17.580000000000002</v>
      </c>
      <c r="AK463" s="100" t="s">
        <v>142</v>
      </c>
      <c r="AL463" s="100">
        <v>589.70000000000005</v>
      </c>
      <c r="AM463" s="100">
        <v>2.93</v>
      </c>
      <c r="AN463" s="100">
        <v>0.27</v>
      </c>
      <c r="AO463" s="110">
        <f>IF(U463="n/a","n/a",IF(AA463&lt;0,"n/a",IF(AA463="n/a","n/a",J463+U463-AA463)))</f>
        <v>6.8483787005211703</v>
      </c>
      <c r="AP463" s="111">
        <f>IF(U463="n/a","n/a",J463+U463)</f>
        <v>15.568773437363276</v>
      </c>
      <c r="AQ463" s="112">
        <f>IF(OR(AC463&lt;0.01,AC463="n/a",AF463="n/a"),"n/a",(I463/SQRT(22.5*AC463*(I463/AF463))-1)*100)</f>
        <v>-18.828929475714816</v>
      </c>
      <c r="AR463" s="101">
        <f>INDEX(Historical!$C$7:$C$1063,MATCH(B463,Historical!$B$7:$B$1063,0))*IF(AH463="n/a",1.03,IF(AH463&lt;0,1.01,IF(AH463&gt;10,1.1,(1+AH463/100))))</f>
        <v>0.67763200000000001</v>
      </c>
      <c r="AS463" s="109">
        <f>IF($AI463="n/a",1.03*AR463,IF($AI463&lt;0,1.01*AR463,IF($AI463&gt;10,1.1*AR463,(1+$AI463/100)*AR463)))</f>
        <v>0.72601492479999996</v>
      </c>
      <c r="AT463" s="109">
        <f>IF($AK463="n/a",1.03*AS463,IF($AK463&lt;0,1.01*AS463,IF($AK463&gt;10,1.1*AS463,(1+$AK463/100)*AS463)))</f>
        <v>0.74779537254399997</v>
      </c>
      <c r="AU463" s="109">
        <f>IF($AK463="n/a",1.03*AT463,IF($AK463&lt;0,1.01*AT463,IF($AK463&gt;10,1.1*AT463,(1+$AK463/100)*AT463)))</f>
        <v>0.77022923372032004</v>
      </c>
      <c r="AV463" s="109">
        <f>IF($AK463="n/a",1.03*AU463,IF($AK463&lt;0,1.01*AU463,IF($AK463&gt;10,1.1*AU463,(1+$AK463/100)*AU463)))</f>
        <v>0.79333611073192967</v>
      </c>
      <c r="AW463" s="109">
        <f>SUM(AR463:AV463)</f>
        <v>3.7150076417962499</v>
      </c>
      <c r="AX463" s="113">
        <f>AW463/I463*100</f>
        <v>14.013608607303846</v>
      </c>
      <c r="AY463" s="100">
        <v>0.9</v>
      </c>
      <c r="AZ463" s="100">
        <v>35.260000000000005</v>
      </c>
      <c r="BA463" s="100">
        <v>-13.98</v>
      </c>
      <c r="BB463" s="100">
        <v>1.1900000000000002</v>
      </c>
      <c r="BC463" s="100">
        <v>6.45</v>
      </c>
      <c r="BE463" s="12">
        <v>2010</v>
      </c>
      <c r="BF463" s="12">
        <f>IF(BE463&gt;2020,0,IF(BE463&gt;2008,1,IF(BE463&gt;2001,2,IF(BE463&gt;1990,3,IF(BE463&gt;1980,4,IF(BE463&gt;1973,5,IF(BE463&gt;1970,6,IF(BE463&gt;1960,7,IF(BE463&gt;1958,8,IF(BE463&gt;1953,9,10))))))))))</f>
        <v>1</v>
      </c>
      <c r="BG463" s="100">
        <v>2.06</v>
      </c>
      <c r="BH463" s="55" t="s">
        <v>121</v>
      </c>
      <c r="BI463" s="55" t="s">
        <v>122</v>
      </c>
    </row>
    <row r="464" spans="1:61" ht="12.75" customHeight="1" x14ac:dyDescent="0.2">
      <c r="A464" s="55" t="s">
        <v>1102</v>
      </c>
      <c r="B464" s="55" t="s">
        <v>1103</v>
      </c>
      <c r="C464" s="156" t="s">
        <v>116</v>
      </c>
      <c r="D464" s="98" t="s">
        <v>130</v>
      </c>
      <c r="E464" s="157">
        <v>15</v>
      </c>
      <c r="F464" s="2">
        <v>314</v>
      </c>
      <c r="G464" s="2" t="s">
        <v>146</v>
      </c>
      <c r="H464" s="2" t="s">
        <v>146</v>
      </c>
      <c r="I464" s="100">
        <v>50.61</v>
      </c>
      <c r="J464" s="101">
        <f>(M464/I464)*100</f>
        <v>4.7421458209839953</v>
      </c>
      <c r="K464" s="104">
        <v>0.6</v>
      </c>
      <c r="L464" s="71">
        <v>4</v>
      </c>
      <c r="M464" s="28">
        <f>K464*L464</f>
        <v>2.4</v>
      </c>
      <c r="N464" s="103" t="s">
        <v>667</v>
      </c>
      <c r="O464" s="104">
        <v>0.56999999999999995</v>
      </c>
      <c r="P464" s="115">
        <v>45450</v>
      </c>
      <c r="Q464" s="115">
        <v>45464</v>
      </c>
      <c r="R464" s="28">
        <f>(K464-O464)/O464*100</f>
        <v>5.2631578947368478</v>
      </c>
      <c r="S464" s="105">
        <f>IF(INDEX(Historical!$D$7:$D1486,MATCH(B464,Historical!$B$7:$B$1062,0))=0,"n/a",(INDEX(Historical!$C$7:$C$1062,MATCH(B464,Historical!$B$7:$B$1062,0))/INDEX(Historical!$D$7:$D$1062,MATCH(B464,Historical!$B$7:$B$1062,0))-1)*100)</f>
        <v>1.2658227848101111</v>
      </c>
      <c r="T464" s="105">
        <f>IF(INDEX(Historical!$F$7:$F$1062,MATCH(B464,Historical!$B$7:$B$1062,0))=0,"n/a",((INDEX(Historical!$C$7:$C$1062,MATCH(B464,Historical!$B$7:$B$1062,0))/INDEX(Historical!$F$7:$F$1062,MATCH(B464,Historical!$B$7:$B$1062,0)))^(1/3)-1)*100)</f>
        <v>6.0893352362600073</v>
      </c>
      <c r="U464" s="105">
        <f>IF(INDEX(Historical!$H$7:$H$1062,MATCH(B464,Historical!$B$7:$B$1062,0))=0,"n/a",((INDEX(Historical!$C$7:$C$1062,MATCH(B464,Historical!$B$7:$B$1062,0))/INDEX(Historical!$H$7:$H$1062,MATCH(B464,Historical!$B$7:$B$1062,0)))^(1/5)-1)*100)</f>
        <v>8.4471771197698544</v>
      </c>
      <c r="V464" s="105">
        <f>IF(INDEX(Historical!$M$7:$M$1062,MATCH(B464,Historical!$B$7:$B$1062,0))=0,"n/a",((INDEX(Historical!$C$7:$C$1062,MATCH(B464,Historical!$B$7:$B$1062,0))/INDEX(Historical!$M$7:$M$1062,MATCH(B464,Historical!$B$7:$B$1062,0)))^(1/10)-1)*100)</f>
        <v>18.900103090210997</v>
      </c>
      <c r="W464" s="106">
        <f>IF(OR(U464&lt;=0,U464="n/a",V464&lt;=0,V464="n/a"),"n/a",U464/V464)</f>
        <v>0.44693815051966213</v>
      </c>
      <c r="X464" s="107" t="str">
        <f>IF(OR(AJ464&lt;=0,AJ464="n/a",U464&lt;=0,U464="n/a"),"n/a",U464/AJ464)</f>
        <v>n/a</v>
      </c>
      <c r="Y464" s="165" t="s">
        <v>1718</v>
      </c>
      <c r="Z464" s="101" t="str">
        <f>IF(OR(AC464&lt;0.01,AC464="n/a"),"n/a",M464/AC464*100)</f>
        <v>n/a</v>
      </c>
      <c r="AA464" s="109" t="str">
        <f>IF(OR(AC464&lt;0.01,AC464="n/a"),"n/a",I464/AC464)</f>
        <v>n/a</v>
      </c>
      <c r="AB464" s="71">
        <v>12</v>
      </c>
      <c r="AC464" s="100">
        <v>-0.43</v>
      </c>
      <c r="AD464" s="100">
        <v>0.41</v>
      </c>
      <c r="AE464" s="100">
        <v>0.28000000000000003</v>
      </c>
      <c r="AF464" s="100">
        <v>30.72</v>
      </c>
      <c r="AG464" s="100">
        <v>-18.5</v>
      </c>
      <c r="AH464" s="100">
        <v>105.24</v>
      </c>
      <c r="AI464" s="100">
        <v>27.63</v>
      </c>
      <c r="AJ464" s="100" t="s">
        <v>142</v>
      </c>
      <c r="AK464" s="100">
        <v>45.23</v>
      </c>
      <c r="AL464" s="100">
        <v>1930</v>
      </c>
      <c r="AM464" s="100">
        <v>6.8599999999999994</v>
      </c>
      <c r="AN464" s="100">
        <v>7.84</v>
      </c>
      <c r="AO464" s="110" t="str">
        <f>IF(U464="n/a","n/a",IF(AA464&lt;0,"n/a",IF(AA464="n/a","n/a",J464+U464-AA464)))</f>
        <v>n/a</v>
      </c>
      <c r="AP464" s="111">
        <f>IF(U464="n/a","n/a",J464+U464)</f>
        <v>13.189322940753851</v>
      </c>
      <c r="AQ464" s="112" t="str">
        <f>IF(OR(AC464&lt;0.01,AC464="n/a",AF464="n/a"),"n/a",(I464/SQRT(22.5*AC464*(I464/AF464))-1)*100)</f>
        <v>n/a</v>
      </c>
      <c r="AR464" s="101">
        <f>INDEX(Historical!$C$7:$C$1063,MATCH(B464,Historical!$B$7:$B$1063,0))*IF(AH464="n/a",1.03,IF(AH464&lt;0,1.01,IF(AH464&gt;10,1.1,(1+AH464/100))))</f>
        <v>2.64</v>
      </c>
      <c r="AS464" s="109">
        <f>IF($AI464="n/a",1.03*AR464,IF($AI464&lt;0,1.01*AR464,IF($AI464&gt;10,1.1*AR464,(1+$AI464/100)*AR464)))</f>
        <v>2.9040000000000004</v>
      </c>
      <c r="AT464" s="109">
        <f>IF($AK464="n/a",1.03*AS464,IF($AK464&lt;0,1.01*AS464,IF($AK464&gt;10,1.1*AS464,(1+$AK464/100)*AS464)))</f>
        <v>3.1944000000000008</v>
      </c>
      <c r="AU464" s="109">
        <f>IF($AK464="n/a",1.03*AT464,IF($AK464&lt;0,1.01*AT464,IF($AK464&gt;10,1.1*AT464,(1+$AK464/100)*AT464)))</f>
        <v>3.513840000000001</v>
      </c>
      <c r="AV464" s="109">
        <f>IF($AK464="n/a",1.03*AU464,IF($AK464&lt;0,1.01*AU464,IF($AK464&gt;10,1.1*AU464,(1+$AK464/100)*AU464)))</f>
        <v>3.8652240000000013</v>
      </c>
      <c r="AW464" s="109">
        <f>SUM(AR464:AV464)</f>
        <v>16.117464000000005</v>
      </c>
      <c r="AX464" s="113">
        <f>AW464/I464*100</f>
        <v>31.846401896858339</v>
      </c>
      <c r="AY464" s="100">
        <v>0.52</v>
      </c>
      <c r="AZ464" s="100">
        <v>172.54</v>
      </c>
      <c r="BA464" s="100">
        <v>-16.350000000000001</v>
      </c>
      <c r="BB464" s="100">
        <v>22.37</v>
      </c>
      <c r="BC464" s="100">
        <v>40.93</v>
      </c>
      <c r="BE464" s="12">
        <v>2011</v>
      </c>
      <c r="BF464" s="12">
        <f>IF(BE464&gt;2020,0,IF(BE464&gt;2008,1,IF(BE464&gt;2001,2,IF(BE464&gt;1990,3,IF(BE464&gt;1980,4,IF(BE464&gt;1973,5,IF(BE464&gt;1970,6,IF(BE464&gt;1960,7,IF(BE464&gt;1958,8,IF(BE464&gt;1953,9,10))))))))))</f>
        <v>1</v>
      </c>
      <c r="BG464" s="100">
        <v>-0.75</v>
      </c>
      <c r="BH464" s="55" t="s">
        <v>121</v>
      </c>
      <c r="BI464" s="55" t="s">
        <v>122</v>
      </c>
    </row>
    <row r="465" spans="1:61" ht="12.75" customHeight="1" x14ac:dyDescent="0.2">
      <c r="A465" s="116" t="s">
        <v>1568</v>
      </c>
      <c r="B465" s="55" t="s">
        <v>1569</v>
      </c>
      <c r="C465" s="156" t="s">
        <v>139</v>
      </c>
      <c r="D465" s="98" t="s">
        <v>140</v>
      </c>
      <c r="E465" s="157">
        <v>9</v>
      </c>
      <c r="F465" s="2">
        <v>547</v>
      </c>
      <c r="G465" s="2" t="s">
        <v>146</v>
      </c>
      <c r="H465" s="2" t="s">
        <v>146</v>
      </c>
      <c r="I465" s="100">
        <v>69.069999999999993</v>
      </c>
      <c r="J465" s="101">
        <f>(M465/I465)*100</f>
        <v>3.185174460692052</v>
      </c>
      <c r="K465" s="104">
        <v>0.55000000000000004</v>
      </c>
      <c r="L465" s="71">
        <v>4</v>
      </c>
      <c r="M465" s="28">
        <f>K465*L465</f>
        <v>2.2000000000000002</v>
      </c>
      <c r="N465" s="103" t="s">
        <v>209</v>
      </c>
      <c r="O465" s="104">
        <v>0.54500000000000004</v>
      </c>
      <c r="P465" s="158">
        <v>46112</v>
      </c>
      <c r="Q465" s="158">
        <v>46128</v>
      </c>
      <c r="R465" s="28">
        <f>(K465-O465)/O465*100</f>
        <v>0.91743119266055118</v>
      </c>
      <c r="S465" s="105">
        <f>IF(INDEX(Historical!$D$7:$D1487,MATCH(B465,Historical!$B$7:$B$1062,0))=0,"n/a",(INDEX(Historical!$C$7:$C$1062,MATCH(B465,Historical!$B$7:$B$1062,0))/INDEX(Historical!$D$7:$D$1062,MATCH(B465,Historical!$B$7:$B$1062,0))-1)*100)</f>
        <v>1.1627906976744207</v>
      </c>
      <c r="T465" s="105">
        <f>IF(INDEX(Historical!$F$7:$F$1062,MATCH(B465,Historical!$B$7:$B$1062,0))=0,"n/a",((INDEX(Historical!$C$7:$C$1062,MATCH(B465,Historical!$B$7:$B$1062,0))/INDEX(Historical!$F$7:$F$1062,MATCH(B465,Historical!$B$7:$B$1062,0)))^(1/3)-1)*100)</f>
        <v>4.6088802698113662</v>
      </c>
      <c r="U465" s="105">
        <f>IF(INDEX(Historical!$H$7:$H$1062,MATCH(B465,Historical!$B$7:$B$1062,0))=0,"n/a",((INDEX(Historical!$C$7:$C$1062,MATCH(B465,Historical!$B$7:$B$1062,0))/INDEX(Historical!$H$7:$H$1062,MATCH(B465,Historical!$B$7:$B$1062,0)))^(1/5)-1)*100)</f>
        <v>3.8573773084258578</v>
      </c>
      <c r="V465" s="105" t="str">
        <f>IF(INDEX(Historical!$M$7:$M$1062,MATCH(B465,Historical!$B$7:$B$1062,0))=0,"n/a",((INDEX(Historical!$C$7:$C$1062,MATCH(B465,Historical!$B$7:$B$1062,0))/INDEX(Historical!$M$7:$M$1062,MATCH(B465,Historical!$B$7:$B$1062,0)))^(1/10)-1)*100)</f>
        <v>n/a</v>
      </c>
      <c r="W465" s="106" t="str">
        <f>IF(OR(U465&lt;=0,U465="n/a",V465&lt;=0,V465="n/a"),"n/a",U465/V465)</f>
        <v>n/a</v>
      </c>
      <c r="X465" s="107">
        <f>IF(OR(AJ465&lt;=0,AJ465="n/a",U465&lt;=0,U465="n/a"),"n/a",U465/AJ465)</f>
        <v>9.1711300723391773E-2</v>
      </c>
      <c r="Y465" s="162"/>
      <c r="Z465" s="101">
        <f>IF(OR(AC465&lt;0.01,AC465="n/a"),"n/a",M465/AC465*100)</f>
        <v>44.806517311608964</v>
      </c>
      <c r="AA465" s="109">
        <f>IF(OR(AC465&lt;0.01,AC465="n/a"),"n/a",I465/AC465)</f>
        <v>14.067209775967411</v>
      </c>
      <c r="AB465" s="71">
        <v>12</v>
      </c>
      <c r="AC465" s="100">
        <v>4.91</v>
      </c>
      <c r="AD465" s="100" t="s">
        <v>142</v>
      </c>
      <c r="AE465" s="100">
        <v>1.19</v>
      </c>
      <c r="AF465" s="100">
        <v>1.32</v>
      </c>
      <c r="AG465" s="100">
        <v>9.7000000000000011</v>
      </c>
      <c r="AH465" s="100">
        <v>21.29</v>
      </c>
      <c r="AI465" s="100">
        <v>-6.9099999999999993</v>
      </c>
      <c r="AJ465" s="100">
        <v>42.059999999999995</v>
      </c>
      <c r="AK465" s="100">
        <v>-0.08</v>
      </c>
      <c r="AL465" s="100">
        <v>33150</v>
      </c>
      <c r="AM465" s="100">
        <v>6.9999999999999993E-2</v>
      </c>
      <c r="AN465" s="100">
        <v>0.55000000000000004</v>
      </c>
      <c r="AO465" s="110">
        <f>IF(U465="n/a","n/a",IF(AA465&lt;0,"n/a",IF(AA465="n/a","n/a",J465+U465-AA465)))</f>
        <v>-7.024658006849501</v>
      </c>
      <c r="AP465" s="111">
        <f>IF(U465="n/a","n/a",J465+U465)</f>
        <v>7.0425517691179103</v>
      </c>
      <c r="AQ465" s="112">
        <f>IF(OR(AC465&lt;0.01,AC465="n/a",AF465="n/a"),"n/a",(I465/SQRT(22.5*AC465*(I465/AF465))-1)*100)</f>
        <v>-9.1552804585343655</v>
      </c>
      <c r="AR465" s="101">
        <f>INDEX(Historical!$C$7:$C$1063,MATCH(B465,Historical!$B$7:$B$1063,0))*IF(AH465="n/a",1.03,IF(AH465&lt;0,1.01,IF(AH465&gt;10,1.1,(1+AH465/100))))</f>
        <v>2.3925000000000001</v>
      </c>
      <c r="AS465" s="109">
        <f>IF($AI465="n/a",1.03*AR465,IF($AI465&lt;0,1.01*AR465,IF($AI465&gt;10,1.1*AR465,(1+$AI465/100)*AR465)))</f>
        <v>2.4164250000000003</v>
      </c>
      <c r="AT465" s="109">
        <f>IF($AK465="n/a",1.03*AS465,IF($AK465&lt;0,1.01*AS465,IF($AK465&gt;10,1.1*AS465,(1+$AK465/100)*AS465)))</f>
        <v>2.4405892500000004</v>
      </c>
      <c r="AU465" s="109">
        <f>IF($AK465="n/a",1.03*AT465,IF($AK465&lt;0,1.01*AT465,IF($AK465&gt;10,1.1*AT465,(1+$AK465/100)*AT465)))</f>
        <v>2.4649951425000003</v>
      </c>
      <c r="AV465" s="109">
        <f>IF($AK465="n/a",1.03*AU465,IF($AK465&lt;0,1.01*AU465,IF($AK465&gt;10,1.1*AU465,(1+$AK465/100)*AU465)))</f>
        <v>2.4896450939250001</v>
      </c>
      <c r="AW465" s="109">
        <f>SUM(AR465:AV465)</f>
        <v>12.204154486425002</v>
      </c>
      <c r="AX465" s="113">
        <f>AW465/I465*100</f>
        <v>17.669255083864201</v>
      </c>
      <c r="AY465" s="100">
        <v>0.62</v>
      </c>
      <c r="AZ465" s="100">
        <v>30.25</v>
      </c>
      <c r="BA465" s="100">
        <v>-19.079999999999998</v>
      </c>
      <c r="BB465" s="100">
        <v>3.6700000000000004</v>
      </c>
      <c r="BC465" s="100">
        <v>3.1399999999999997</v>
      </c>
      <c r="BE465" s="12">
        <v>2018</v>
      </c>
      <c r="BF465" s="12">
        <f>IF(BE465&gt;2020,0,IF(BE465&gt;2008,1,IF(BE465&gt;2001,2,IF(BE465&gt;1990,3,IF(BE465&gt;1980,4,IF(BE465&gt;1973,5,IF(BE465&gt;1970,6,IF(BE465&gt;1960,7,IF(BE465&gt;1958,8,IF(BE465&gt;1953,9,10))))))))))</f>
        <v>1</v>
      </c>
      <c r="BG465" s="100">
        <v>4.46</v>
      </c>
      <c r="BH465" s="55" t="s">
        <v>121</v>
      </c>
      <c r="BI465" s="55" t="s">
        <v>122</v>
      </c>
    </row>
    <row r="466" spans="1:61" ht="12.75" customHeight="1" x14ac:dyDescent="0.2">
      <c r="A466" s="55" t="s">
        <v>418</v>
      </c>
      <c r="B466" s="55" t="s">
        <v>419</v>
      </c>
      <c r="C466" s="156" t="s">
        <v>139</v>
      </c>
      <c r="D466" s="98" t="s">
        <v>420</v>
      </c>
      <c r="E466" s="157">
        <v>53</v>
      </c>
      <c r="F466" s="2">
        <v>41</v>
      </c>
      <c r="G466" s="2" t="s">
        <v>119</v>
      </c>
      <c r="H466" s="2" t="s">
        <v>119</v>
      </c>
      <c r="I466" s="100">
        <v>257.29000000000002</v>
      </c>
      <c r="J466" s="101">
        <f>(M466/I466)*100</f>
        <v>0.87061292704730064</v>
      </c>
      <c r="K466" s="104">
        <v>0.56000000000000005</v>
      </c>
      <c r="L466" s="71">
        <v>4</v>
      </c>
      <c r="M466" s="28">
        <f>K466*L466</f>
        <v>2.2400000000000002</v>
      </c>
      <c r="N466" s="103" t="s">
        <v>372</v>
      </c>
      <c r="O466" s="104">
        <v>0.55000000000000004</v>
      </c>
      <c r="P466" s="158">
        <v>46022</v>
      </c>
      <c r="Q466" s="158">
        <v>46064</v>
      </c>
      <c r="R466" s="28">
        <f>(K466-O466)/O466*100</f>
        <v>1.8181818181818195</v>
      </c>
      <c r="S466" s="105">
        <f>IF(INDEX(Historical!$D$7:$D1488,MATCH(B466,Historical!$B$7:$B$1062,0))=0,"n/a",(INDEX(Historical!$C$7:$C$1062,MATCH(B466,Historical!$B$7:$B$1062,0))/INDEX(Historical!$D$7:$D$1062,MATCH(B466,Historical!$B$7:$B$1062,0))-1)*100)</f>
        <v>1.8518518518518601</v>
      </c>
      <c r="T466" s="105">
        <f>IF(INDEX(Historical!$F$7:$F$1062,MATCH(B466,Historical!$B$7:$B$1062,0))=0,"n/a",((INDEX(Historical!$C$7:$C$1062,MATCH(B466,Historical!$B$7:$B$1062,0))/INDEX(Historical!$F$7:$F$1062,MATCH(B466,Historical!$B$7:$B$1062,0)))^(1/3)-1)*100)</f>
        <v>3.228011545636722</v>
      </c>
      <c r="U466" s="105">
        <f>IF(INDEX(Historical!$H$7:$H$1062,MATCH(B466,Historical!$B$7:$B$1062,0))=0,"n/a",((INDEX(Historical!$C$7:$C$1062,MATCH(B466,Historical!$B$7:$B$1062,0))/INDEX(Historical!$H$7:$H$1062,MATCH(B466,Historical!$B$7:$B$1062,0)))^(1/5)-1)*100)</f>
        <v>6.4435526169243307</v>
      </c>
      <c r="V466" s="105">
        <f>IF(INDEX(Historical!$M$7:$M$1062,MATCH(B466,Historical!$B$7:$B$1062,0))=0,"n/a",((INDEX(Historical!$C$7:$C$1062,MATCH(B466,Historical!$B$7:$B$1062,0))/INDEX(Historical!$M$7:$M$1062,MATCH(B466,Historical!$B$7:$B$1062,0)))^(1/10)-1)*100)</f>
        <v>3.9737340496767137</v>
      </c>
      <c r="W466" s="106">
        <f>IF(OR(U466&lt;=0,U466="n/a",V466&lt;=0,V466="n/a"),"n/a",U466/V466)</f>
        <v>1.6215359499080093</v>
      </c>
      <c r="X466" s="107">
        <f>IF(OR(AJ466&lt;=0,AJ466="n/a",U466&lt;=0,U466="n/a"),"n/a",U466/AJ466)</f>
        <v>0.24754331989720826</v>
      </c>
      <c r="Y466" s="177"/>
      <c r="Z466" s="101">
        <f>IF(OR(AC466&lt;0.01,AC466="n/a"),"n/a",M466/AC466*100)</f>
        <v>17.877094972067042</v>
      </c>
      <c r="AA466" s="109">
        <f>IF(OR(AC466&lt;0.01,AC466="n/a"),"n/a",I466/AC466)</f>
        <v>20.533918595371112</v>
      </c>
      <c r="AB466" s="71">
        <v>12</v>
      </c>
      <c r="AC466" s="100">
        <v>12.53</v>
      </c>
      <c r="AD466" s="100">
        <v>0.44</v>
      </c>
      <c r="AE466" s="100">
        <v>1.62</v>
      </c>
      <c r="AF466" s="100">
        <v>2.73</v>
      </c>
      <c r="AG466" s="100">
        <v>13.54</v>
      </c>
      <c r="AH466" s="100">
        <v>125.86</v>
      </c>
      <c r="AI466" s="100">
        <v>4.25</v>
      </c>
      <c r="AJ466" s="100">
        <v>26.029999999999998</v>
      </c>
      <c r="AK466" s="100">
        <v>32.49</v>
      </c>
      <c r="AL466" s="100">
        <v>58600</v>
      </c>
      <c r="AM466" s="100">
        <v>0.62</v>
      </c>
      <c r="AN466" s="100">
        <v>0.32</v>
      </c>
      <c r="AO466" s="110">
        <f>IF(U466="n/a","n/a",IF(AA466&lt;0,"n/a",IF(AA466="n/a","n/a",J466+U466-AA466)))</f>
        <v>-13.219753051399481</v>
      </c>
      <c r="AP466" s="111">
        <f>IF(U466="n/a","n/a",J466+U466)</f>
        <v>7.3141655439716313</v>
      </c>
      <c r="AQ466" s="112">
        <f>IF(OR(AC466&lt;0.01,AC466="n/a",AF466="n/a"),"n/a",(I466/SQRT(22.5*AC466*(I466/AF466))-1)*100)</f>
        <v>57.843238359192782</v>
      </c>
      <c r="AR466" s="101">
        <f>INDEX(Historical!$C$7:$C$1063,MATCH(B466,Historical!$B$7:$B$1063,0))*IF(AH466="n/a",1.03,IF(AH466&lt;0,1.01,IF(AH466&gt;10,1.1,(1+AH466/100))))</f>
        <v>2.4200000000000004</v>
      </c>
      <c r="AS466" s="109">
        <f>IF($AI466="n/a",1.03*AR466,IF($AI466&lt;0,1.01*AR466,IF($AI466&gt;10,1.1*AR466,(1+$AI466/100)*AR466)))</f>
        <v>2.5228500000000005</v>
      </c>
      <c r="AT466" s="109">
        <f>IF($AK466="n/a",1.03*AS466,IF($AK466&lt;0,1.01*AS466,IF($AK466&gt;10,1.1*AS466,(1+$AK466/100)*AS466)))</f>
        <v>2.7751350000000006</v>
      </c>
      <c r="AU466" s="109">
        <f>IF($AK466="n/a",1.03*AT466,IF($AK466&lt;0,1.01*AT466,IF($AK466&gt;10,1.1*AT466,(1+$AK466/100)*AT466)))</f>
        <v>3.052648500000001</v>
      </c>
      <c r="AV466" s="109">
        <f>IF($AK466="n/a",1.03*AU466,IF($AK466&lt;0,1.01*AU466,IF($AK466&gt;10,1.1*AU466,(1+$AK466/100)*AU466)))</f>
        <v>3.3579133500000014</v>
      </c>
      <c r="AW466" s="109">
        <f>SUM(AR466:AV466)</f>
        <v>14.128546850000003</v>
      </c>
      <c r="AX466" s="113">
        <f>AW466/I466*100</f>
        <v>5.4912926464300984</v>
      </c>
      <c r="AY466" s="100">
        <v>1.89</v>
      </c>
      <c r="AZ466" s="100">
        <v>95.93</v>
      </c>
      <c r="BA466" s="100">
        <v>-5.0200000000000005</v>
      </c>
      <c r="BB466" s="100">
        <v>6</v>
      </c>
      <c r="BC466" s="100">
        <v>34.47</v>
      </c>
      <c r="BE466" s="12">
        <v>1974</v>
      </c>
      <c r="BF466" s="12">
        <f>IF(BE466&gt;2020,0,IF(BE466&gt;2008,1,IF(BE466&gt;2001,2,IF(BE466&gt;1990,3,IF(BE466&gt;1980,4,IF(BE466&gt;1973,5,IF(BE466&gt;1970,6,IF(BE466&gt;1960,7,IF(BE466&gt;1958,8,IF(BE466&gt;1953,9,10))))))))))</f>
        <v>5</v>
      </c>
      <c r="BG466" s="100">
        <v>8.08</v>
      </c>
      <c r="BH466" s="55" t="s">
        <v>121</v>
      </c>
      <c r="BI466" s="55" t="s">
        <v>122</v>
      </c>
    </row>
    <row r="467" spans="1:61" ht="12.75" customHeight="1" x14ac:dyDescent="0.2">
      <c r="A467" s="116" t="s">
        <v>1570</v>
      </c>
      <c r="B467" s="55" t="s">
        <v>1571</v>
      </c>
      <c r="C467" s="156" t="s">
        <v>180</v>
      </c>
      <c r="D467" s="98" t="s">
        <v>358</v>
      </c>
      <c r="E467" s="157">
        <v>7</v>
      </c>
      <c r="F467" s="2">
        <v>607</v>
      </c>
      <c r="G467" s="2" t="s">
        <v>146</v>
      </c>
      <c r="H467" s="2" t="s">
        <v>146</v>
      </c>
      <c r="I467" s="100">
        <v>156.15</v>
      </c>
      <c r="J467" s="101">
        <f>(M467/I467)*100</f>
        <v>3.0566762728146011</v>
      </c>
      <c r="K467" s="104">
        <v>4.7729999999999997</v>
      </c>
      <c r="L467" s="71">
        <v>1</v>
      </c>
      <c r="M467" s="28">
        <f>K467*L467</f>
        <v>4.7729999999999997</v>
      </c>
      <c r="N467" s="103" t="s">
        <v>1572</v>
      </c>
      <c r="O467" s="104">
        <v>3.9940000000000002</v>
      </c>
      <c r="P467" s="158">
        <v>46092</v>
      </c>
      <c r="Q467" s="158">
        <v>46097</v>
      </c>
      <c r="R467" s="28">
        <f>(K467-O467)/O467*100</f>
        <v>19.504256384576852</v>
      </c>
      <c r="S467" s="105">
        <f>IF(INDEX(Historical!$D$7:$D1489,MATCH(B467,Historical!$B$7:$B$1062,0))=0,"n/a",(INDEX(Historical!$C$7:$C$1062,MATCH(B467,Historical!$B$7:$B$1062,0))/INDEX(Historical!$D$7:$D$1062,MATCH(B467,Historical!$B$7:$B$1062,0))-1)*100)</f>
        <v>6.8044517186518272</v>
      </c>
      <c r="T467" s="105">
        <f>IF(INDEX(Historical!$F$7:$F$1062,MATCH(B467,Historical!$B$7:$B$1062,0))=0,"n/a",((INDEX(Historical!$C$7:$C$1062,MATCH(B467,Historical!$B$7:$B$1062,0))/INDEX(Historical!$F$7:$F$1062,MATCH(B467,Historical!$B$7:$B$1062,0)))^(1/3)-1)*100)</f>
        <v>8.2583519211608003</v>
      </c>
      <c r="U467" s="105">
        <f>IF(INDEX(Historical!$H$7:$H$1062,MATCH(B467,Historical!$B$7:$B$1062,0))=0,"n/a",((INDEX(Historical!$C$7:$C$1062,MATCH(B467,Historical!$B$7:$B$1062,0))/INDEX(Historical!$H$7:$H$1062,MATCH(B467,Historical!$B$7:$B$1062,0)))^(1/5)-1)*100)</f>
        <v>6.4447116910304691</v>
      </c>
      <c r="V467" s="105">
        <f>IF(INDEX(Historical!$M$7:$M$1062,MATCH(B467,Historical!$B$7:$B$1062,0))=0,"n/a",((INDEX(Historical!$C$7:$C$1062,MATCH(B467,Historical!$B$7:$B$1062,0))/INDEX(Historical!$M$7:$M$1062,MATCH(B467,Historical!$B$7:$B$1062,0)))^(1/10)-1)*100)</f>
        <v>4.6973522158447523</v>
      </c>
      <c r="W467" s="106">
        <f>IF(OR(U467&lt;=0,U467="n/a",V467&lt;=0,V467="n/a"),"n/a",U467/V467)</f>
        <v>1.3719881743786757</v>
      </c>
      <c r="X467" s="107">
        <f>IF(OR(AJ467&lt;=0,AJ467="n/a",U467&lt;=0,U467="n/a"),"n/a",U467/AJ467)</f>
        <v>0.42288134455580506</v>
      </c>
      <c r="Y467" s="162"/>
      <c r="Z467" s="101">
        <f>IF(OR(AC467&lt;0.01,AC467="n/a"),"n/a",M467/AC467*100)</f>
        <v>71.990950226244337</v>
      </c>
      <c r="AA467" s="109">
        <f>IF(OR(AC467&lt;0.01,AC467="n/a"),"n/a",I467/AC467)</f>
        <v>23.552036199095024</v>
      </c>
      <c r="AB467" s="71">
        <v>12</v>
      </c>
      <c r="AC467" s="100">
        <v>6.63</v>
      </c>
      <c r="AD467" s="100">
        <v>2.42</v>
      </c>
      <c r="AE467" s="100">
        <v>5.22</v>
      </c>
      <c r="AF467" s="100">
        <v>6.88</v>
      </c>
      <c r="AG467" s="100">
        <v>30.56</v>
      </c>
      <c r="AH467" s="100">
        <v>-2.27</v>
      </c>
      <c r="AI467" s="100">
        <v>11.78</v>
      </c>
      <c r="AJ467" s="100">
        <v>15.24</v>
      </c>
      <c r="AK467" s="100">
        <v>6.58</v>
      </c>
      <c r="AL467" s="100">
        <v>285840</v>
      </c>
      <c r="AM467" s="100">
        <v>0.01</v>
      </c>
      <c r="AN467" s="100">
        <v>1.18</v>
      </c>
      <c r="AO467" s="110">
        <f>IF(U467="n/a","n/a",IF(AA467&lt;0,"n/a",IF(AA467="n/a","n/a",J467+U467-AA467)))</f>
        <v>-14.050648235249954</v>
      </c>
      <c r="AP467" s="111">
        <f>IF(U467="n/a","n/a",J467+U467)</f>
        <v>9.5013879638450707</v>
      </c>
      <c r="AQ467" s="112">
        <f>IF(OR(AC467&lt;0.01,AC467="n/a",AF467="n/a"),"n/a",(I467/SQRT(22.5*AC467*(I467/AF467))-1)*100)</f>
        <v>168.35963353494608</v>
      </c>
      <c r="AR467" s="101">
        <f>INDEX(Historical!$C$7:$C$1063,MATCH(B467,Historical!$B$7:$B$1063,0))*IF(AH467="n/a",1.03,IF(AH467&lt;0,1.01,IF(AH467&gt;10,1.1,(1+AH467/100))))</f>
        <v>4.0339400000000003</v>
      </c>
      <c r="AS467" s="109">
        <f>IF($AI467="n/a",1.03*AR467,IF($AI467&lt;0,1.01*AR467,IF($AI467&gt;10,1.1*AR467,(1+$AI467/100)*AR467)))</f>
        <v>4.4373340000000008</v>
      </c>
      <c r="AT467" s="109">
        <f>IF($AK467="n/a",1.03*AS467,IF($AK467&lt;0,1.01*AS467,IF($AK467&gt;10,1.1*AS467,(1+$AK467/100)*AS467)))</f>
        <v>4.7293105772000015</v>
      </c>
      <c r="AU467" s="109">
        <f>IF($AK467="n/a",1.03*AT467,IF($AK467&lt;0,1.01*AT467,IF($AK467&gt;10,1.1*AT467,(1+$AK467/100)*AT467)))</f>
        <v>5.0404992131797624</v>
      </c>
      <c r="AV467" s="109">
        <f>IF($AK467="n/a",1.03*AU467,IF($AK467&lt;0,1.01*AU467,IF($AK467&gt;10,1.1*AU467,(1+$AK467/100)*AU467)))</f>
        <v>5.3721640614069912</v>
      </c>
      <c r="AW467" s="109">
        <f>SUM(AR467:AV467)</f>
        <v>23.613247851786756</v>
      </c>
      <c r="AX467" s="113">
        <f>AW467/I467*100</f>
        <v>15.122156805499042</v>
      </c>
      <c r="AY467" s="100">
        <v>0.46</v>
      </c>
      <c r="AZ467" s="100">
        <v>39</v>
      </c>
      <c r="BA467" s="100">
        <v>-8.39</v>
      </c>
      <c r="BB467" s="100">
        <v>2.35</v>
      </c>
      <c r="BC467" s="100">
        <v>6.76</v>
      </c>
      <c r="BE467" s="12">
        <v>2020</v>
      </c>
      <c r="BF467" s="12">
        <f>IF(BE467&gt;2020,0,IF(BE467&gt;2008,1,IF(BE467&gt;2001,2,IF(BE467&gt;1990,3,IF(BE467&gt;1980,4,IF(BE467&gt;1973,5,IF(BE467&gt;1970,6,IF(BE467&gt;1960,7,IF(BE467&gt;1958,8,IF(BE467&gt;1953,9,10))))))))))</f>
        <v>1</v>
      </c>
      <c r="BG467" s="100">
        <v>11.27</v>
      </c>
      <c r="BH467" s="55" t="s">
        <v>1012</v>
      </c>
      <c r="BI467" s="55" t="s">
        <v>122</v>
      </c>
    </row>
    <row r="468" spans="1:61" ht="12.75" customHeight="1" x14ac:dyDescent="0.2">
      <c r="A468" s="123" t="s">
        <v>1104</v>
      </c>
      <c r="B468" s="55" t="s">
        <v>1105</v>
      </c>
      <c r="C468" s="156" t="s">
        <v>162</v>
      </c>
      <c r="D468" s="98" t="s">
        <v>192</v>
      </c>
      <c r="E468" s="157">
        <v>22</v>
      </c>
      <c r="F468" s="2">
        <v>184</v>
      </c>
      <c r="G468" s="2" t="s">
        <v>119</v>
      </c>
      <c r="H468" s="2" t="s">
        <v>119</v>
      </c>
      <c r="I468" s="100">
        <v>68.739999999999995</v>
      </c>
      <c r="J468" s="101">
        <f>(M468/I468)*100</f>
        <v>3.8987489089322089</v>
      </c>
      <c r="K468" s="104">
        <v>0.67</v>
      </c>
      <c r="L468" s="71">
        <v>4</v>
      </c>
      <c r="M468" s="28">
        <f>K468*L468</f>
        <v>2.68</v>
      </c>
      <c r="N468" s="103" t="s">
        <v>270</v>
      </c>
      <c r="O468" s="104">
        <v>0.66</v>
      </c>
      <c r="P468" s="158">
        <v>46094</v>
      </c>
      <c r="Q468" s="158">
        <v>46112</v>
      </c>
      <c r="R468" s="28">
        <f>(K468-O468)/O468*100</f>
        <v>1.5151515151515165</v>
      </c>
      <c r="S468" s="105">
        <f>IF(INDEX(Historical!$D$7:$D1490,MATCH(B468,Historical!$B$7:$B$1062,0))=0,"n/a",(INDEX(Historical!$C$7:$C$1062,MATCH(B468,Historical!$B$7:$B$1062,0))/INDEX(Historical!$D$7:$D$1062,MATCH(B468,Historical!$B$7:$B$1062,0))-1)*100)</f>
        <v>1.538461538461533</v>
      </c>
      <c r="T468" s="105">
        <f>IF(INDEX(Historical!$F$7:$F$1062,MATCH(B468,Historical!$B$7:$B$1062,0))=0,"n/a",((INDEX(Historical!$C$7:$C$1062,MATCH(B468,Historical!$B$7:$B$1062,0))/INDEX(Historical!$F$7:$F$1062,MATCH(B468,Historical!$B$7:$B$1062,0)))^(1/3)-1)*100)</f>
        <v>1.5627524178942975</v>
      </c>
      <c r="U468" s="105">
        <f>IF(INDEX(Historical!$H$7:$H$1062,MATCH(B468,Historical!$B$7:$B$1062,0))=0,"n/a",((INDEX(Historical!$C$7:$C$1062,MATCH(B468,Historical!$B$7:$B$1062,0))/INDEX(Historical!$H$7:$H$1062,MATCH(B468,Historical!$B$7:$B$1062,0)))^(1/5)-1)*100)</f>
        <v>1.9244876491456564</v>
      </c>
      <c r="V468" s="105">
        <f>IF(INDEX(Historical!$M$7:$M$1062,MATCH(B468,Historical!$B$7:$B$1062,0))=0,"n/a",((INDEX(Historical!$C$7:$C$1062,MATCH(B468,Historical!$B$7:$B$1062,0))/INDEX(Historical!$M$7:$M$1062,MATCH(B468,Historical!$B$7:$B$1062,0)))^(1/10)-1)*100)</f>
        <v>3.2357862679155636</v>
      </c>
      <c r="W468" s="106">
        <f>IF(OR(U468&lt;=0,U468="n/a",V468&lt;=0,V468="n/a"),"n/a",U468/V468)</f>
        <v>0.59475116395291994</v>
      </c>
      <c r="X468" s="107" t="str">
        <f>IF(OR(AJ468&lt;=0,AJ468="n/a",U468&lt;=0,U468="n/a"),"n/a",U468/AJ468)</f>
        <v>n/a</v>
      </c>
      <c r="Y468" s="165"/>
      <c r="Z468" s="101">
        <f>IF(OR(AC468&lt;0.01,AC468="n/a"),"n/a",M468/AC468*100)</f>
        <v>96.402877697841731</v>
      </c>
      <c r="AA468" s="109">
        <f>IF(OR(AC468&lt;0.01,AC468="n/a"),"n/a",I468/AC468)</f>
        <v>24.726618705035971</v>
      </c>
      <c r="AB468" s="71">
        <v>12</v>
      </c>
      <c r="AC468" s="100">
        <v>2.78</v>
      </c>
      <c r="AD468" s="100">
        <v>2.98</v>
      </c>
      <c r="AE468" s="100">
        <v>2.5</v>
      </c>
      <c r="AF468" s="100">
        <v>1.46</v>
      </c>
      <c r="AG468" s="100">
        <v>5.94</v>
      </c>
      <c r="AH468" s="100">
        <v>4.91</v>
      </c>
      <c r="AI468" s="100">
        <v>5.48</v>
      </c>
      <c r="AJ468" s="100">
        <v>-0.79</v>
      </c>
      <c r="AK468" s="100">
        <v>5.83</v>
      </c>
      <c r="AL468" s="100">
        <v>4230</v>
      </c>
      <c r="AM468" s="100">
        <v>0.71000000000000008</v>
      </c>
      <c r="AN468" s="100">
        <v>1.24</v>
      </c>
      <c r="AO468" s="110">
        <f>IF(U468="n/a","n/a",IF(AA468&lt;0,"n/a",IF(AA468="n/a","n/a",J468+U468-AA468)))</f>
        <v>-18.903382146958105</v>
      </c>
      <c r="AP468" s="111">
        <f>IF(U468="n/a","n/a",J468+U468)</f>
        <v>5.8232365580778653</v>
      </c>
      <c r="AQ468" s="112">
        <f>IF(OR(AC468&lt;0.01,AC468="n/a",AF468="n/a"),"n/a",(I468/SQRT(22.5*AC468*(I468/AF468))-1)*100)</f>
        <v>26.668181235423162</v>
      </c>
      <c r="AR468" s="101">
        <f>INDEX(Historical!$C$7:$C$1063,MATCH(B468,Historical!$B$7:$B$1063,0))*IF(AH468="n/a",1.03,IF(AH468&lt;0,1.01,IF(AH468&gt;10,1.1,(1+AH468/100))))</f>
        <v>2.7696239999999999</v>
      </c>
      <c r="AS468" s="109">
        <f>IF($AI468="n/a",1.03*AR468,IF($AI468&lt;0,1.01*AR468,IF($AI468&gt;10,1.1*AR468,(1+$AI468/100)*AR468)))</f>
        <v>2.9213993951999999</v>
      </c>
      <c r="AT468" s="109">
        <f>IF($AK468="n/a",1.03*AS468,IF($AK468&lt;0,1.01*AS468,IF($AK468&gt;10,1.1*AS468,(1+$AK468/100)*AS468)))</f>
        <v>3.09171697994016</v>
      </c>
      <c r="AU468" s="109">
        <f>IF($AK468="n/a",1.03*AT468,IF($AK468&lt;0,1.01*AT468,IF($AK468&gt;10,1.1*AT468,(1+$AK468/100)*AT468)))</f>
        <v>3.2719640798706715</v>
      </c>
      <c r="AV468" s="109">
        <f>IF($AK468="n/a",1.03*AU468,IF($AK468&lt;0,1.01*AU468,IF($AK468&gt;10,1.1*AU468,(1+$AK468/100)*AU468)))</f>
        <v>3.4627195857271316</v>
      </c>
      <c r="AW468" s="109">
        <f>SUM(AR468:AV468)</f>
        <v>15.517424040737964</v>
      </c>
      <c r="AX468" s="113">
        <f>AW468/I468*100</f>
        <v>22.574082107561779</v>
      </c>
      <c r="AY468" s="100">
        <v>0.36</v>
      </c>
      <c r="AZ468" s="100">
        <v>31.580000000000002</v>
      </c>
      <c r="BA468" s="100">
        <v>-8.57</v>
      </c>
      <c r="BB468" s="100">
        <v>-3.2399999999999998</v>
      </c>
      <c r="BC468" s="100">
        <v>0.86</v>
      </c>
      <c r="BE468" s="12">
        <v>2005</v>
      </c>
      <c r="BF468" s="12">
        <f>IF(BE468&gt;2020,0,IF(BE468&gt;2008,1,IF(BE468&gt;2001,2,IF(BE468&gt;1990,3,IF(BE468&gt;1980,4,IF(BE468&gt;1973,5,IF(BE468&gt;1970,6,IF(BE468&gt;1960,7,IF(BE468&gt;1958,8,IF(BE468&gt;1953,9,10))))))))))</f>
        <v>2</v>
      </c>
      <c r="BG468" s="100">
        <v>2.04</v>
      </c>
      <c r="BH468" s="55" t="s">
        <v>121</v>
      </c>
      <c r="BI468" s="55" t="s">
        <v>122</v>
      </c>
    </row>
    <row r="469" spans="1:61" ht="12.75" customHeight="1" x14ac:dyDescent="0.2">
      <c r="A469" s="55" t="s">
        <v>421</v>
      </c>
      <c r="B469" s="55" t="s">
        <v>422</v>
      </c>
      <c r="C469" s="156" t="s">
        <v>134</v>
      </c>
      <c r="D469" s="98" t="s">
        <v>157</v>
      </c>
      <c r="E469" s="157">
        <v>28</v>
      </c>
      <c r="F469" s="2">
        <v>133</v>
      </c>
      <c r="G469" s="2" t="s">
        <v>119</v>
      </c>
      <c r="H469" s="2" t="s">
        <v>119</v>
      </c>
      <c r="I469" s="100">
        <v>33.979999999999997</v>
      </c>
      <c r="J469" s="101">
        <f>(M469/I469)*100</f>
        <v>3.7669217186580348</v>
      </c>
      <c r="K469" s="104">
        <v>0.32</v>
      </c>
      <c r="L469" s="71">
        <v>4</v>
      </c>
      <c r="M469" s="28">
        <f>K469*L469</f>
        <v>1.28</v>
      </c>
      <c r="N469" s="103" t="s">
        <v>423</v>
      </c>
      <c r="O469" s="104">
        <v>0.31</v>
      </c>
      <c r="P469" s="158">
        <v>46037</v>
      </c>
      <c r="Q469" s="158">
        <v>46055</v>
      </c>
      <c r="R469" s="28">
        <f>(K469-O469)/O469*100</f>
        <v>3.2258064516129057</v>
      </c>
      <c r="S469" s="105">
        <f>IF(INDEX(Historical!$D$7:$D1491,MATCH(B469,Historical!$B$7:$B$1062,0))=0,"n/a",(INDEX(Historical!$C$7:$C$1062,MATCH(B469,Historical!$B$7:$B$1062,0))/INDEX(Historical!$D$7:$D$1062,MATCH(B469,Historical!$B$7:$B$1062,0))-1)*100)</f>
        <v>3.3333333333333437</v>
      </c>
      <c r="T469" s="105">
        <f>IF(INDEX(Historical!$F$7:$F$1062,MATCH(B469,Historical!$B$7:$B$1062,0))=0,"n/a",((INDEX(Historical!$C$7:$C$1062,MATCH(B469,Historical!$B$7:$B$1062,0))/INDEX(Historical!$F$7:$F$1062,MATCH(B469,Historical!$B$7:$B$1062,0)))^(1/3)-1)*100)</f>
        <v>3.4509669068251148</v>
      </c>
      <c r="U469" s="105">
        <f>IF(INDEX(Historical!$H$7:$H$1062,MATCH(B469,Historical!$B$7:$B$1062,0))=0,"n/a",((INDEX(Historical!$C$7:$C$1062,MATCH(B469,Historical!$B$7:$B$1062,0))/INDEX(Historical!$H$7:$H$1062,MATCH(B469,Historical!$B$7:$B$1062,0)))^(1/5)-1)*100)</f>
        <v>4.3961149790192833</v>
      </c>
      <c r="V469" s="105">
        <f>IF(INDEX(Historical!$M$7:$M$1062,MATCH(B469,Historical!$B$7:$B$1062,0))=0,"n/a",((INDEX(Historical!$C$7:$C$1062,MATCH(B469,Historical!$B$7:$B$1062,0))/INDEX(Historical!$M$7:$M$1062,MATCH(B469,Historical!$B$7:$B$1062,0)))^(1/10)-1)*100)</f>
        <v>4.222331254582623</v>
      </c>
      <c r="W469" s="106">
        <f>IF(OR(U469&lt;=0,U469="n/a",V469&lt;=0,V469="n/a"),"n/a",U469/V469)</f>
        <v>1.041158240308135</v>
      </c>
      <c r="X469" s="107">
        <f>IF(OR(AJ469&lt;=0,AJ469="n/a",U469&lt;=0,U469="n/a"),"n/a",U469/AJ469)</f>
        <v>0.57996239828750429</v>
      </c>
      <c r="Y469" s="170"/>
      <c r="Z469" s="101">
        <f>IF(OR(AC469&lt;0.01,AC469="n/a"),"n/a",M469/AC469*100)</f>
        <v>44.137931034482762</v>
      </c>
      <c r="AA469" s="109">
        <f>IF(OR(AC469&lt;0.01,AC469="n/a"),"n/a",I469/AC469)</f>
        <v>11.717241379310344</v>
      </c>
      <c r="AB469" s="71">
        <v>12</v>
      </c>
      <c r="AC469" s="100">
        <v>2.9</v>
      </c>
      <c r="AD469" s="100" t="s">
        <v>142</v>
      </c>
      <c r="AE469" s="100">
        <v>2.4</v>
      </c>
      <c r="AF469" s="100">
        <v>1.28</v>
      </c>
      <c r="AG469" s="100">
        <v>11.200000000000001</v>
      </c>
      <c r="AH469" s="100">
        <v>12.06</v>
      </c>
      <c r="AI469" s="100">
        <v>10.47</v>
      </c>
      <c r="AJ469" s="100">
        <v>7.580000000000001</v>
      </c>
      <c r="AK469" s="100" t="s">
        <v>142</v>
      </c>
      <c r="AL469" s="100">
        <v>370.07</v>
      </c>
      <c r="AM469" s="100">
        <v>9.19</v>
      </c>
      <c r="AN469" s="100">
        <v>0.23</v>
      </c>
      <c r="AO469" s="110">
        <f>IF(U469="n/a","n/a",IF(AA469&lt;0,"n/a",IF(AA469="n/a","n/a",J469+U469-AA469)))</f>
        <v>-3.5542046816330259</v>
      </c>
      <c r="AP469" s="111">
        <f>IF(U469="n/a","n/a",J469+U469)</f>
        <v>8.1630366976773185</v>
      </c>
      <c r="AQ469" s="112">
        <f>IF(OR(AC469&lt;0.01,AC469="n/a",AF469="n/a"),"n/a",(I469/SQRT(22.5*AC469*(I469/AF469))-1)*100)</f>
        <v>-18.355597686560444</v>
      </c>
      <c r="AR469" s="101">
        <f>INDEX(Historical!$C$7:$C$1063,MATCH(B469,Historical!$B$7:$B$1063,0))*IF(AH469="n/a",1.03,IF(AH469&lt;0,1.01,IF(AH469&gt;10,1.1,(1+AH469/100))))</f>
        <v>1.3640000000000001</v>
      </c>
      <c r="AS469" s="109">
        <f>IF($AI469="n/a",1.03*AR469,IF($AI469&lt;0,1.01*AR469,IF($AI469&gt;10,1.1*AR469,(1+$AI469/100)*AR469)))</f>
        <v>1.5004000000000002</v>
      </c>
      <c r="AT469" s="109">
        <f>IF($AK469="n/a",1.03*AS469,IF($AK469&lt;0,1.01*AS469,IF($AK469&gt;10,1.1*AS469,(1+$AK469/100)*AS469)))</f>
        <v>1.5454120000000002</v>
      </c>
      <c r="AU469" s="109">
        <f>IF($AK469="n/a",1.03*AT469,IF($AK469&lt;0,1.01*AT469,IF($AK469&gt;10,1.1*AT469,(1+$AK469/100)*AT469)))</f>
        <v>1.5917743600000003</v>
      </c>
      <c r="AV469" s="109">
        <f>IF($AK469="n/a",1.03*AU469,IF($AK469&lt;0,1.01*AU469,IF($AK469&gt;10,1.1*AU469,(1+$AK469/100)*AU469)))</f>
        <v>1.6395275908000004</v>
      </c>
      <c r="AW469" s="109">
        <f>SUM(AR469:AV469)</f>
        <v>7.6411139508000012</v>
      </c>
      <c r="AX469" s="113">
        <f>AW469/I469*100</f>
        <v>22.487092262507364</v>
      </c>
      <c r="AY469" s="100">
        <v>0.53</v>
      </c>
      <c r="AZ469" s="100">
        <v>43.32</v>
      </c>
      <c r="BA469" s="100">
        <v>-1.66</v>
      </c>
      <c r="BB469" s="100">
        <v>8.1</v>
      </c>
      <c r="BC469" s="100">
        <v>15.010000000000002</v>
      </c>
      <c r="BE469" s="12">
        <v>2000</v>
      </c>
      <c r="BF469" s="12">
        <f>IF(BE469&gt;2020,0,IF(BE469&gt;2008,1,IF(BE469&gt;2001,2,IF(BE469&gt;1990,3,IF(BE469&gt;1980,4,IF(BE469&gt;1973,5,IF(BE469&gt;1970,6,IF(BE469&gt;1960,7,IF(BE469&gt;1958,8,IF(BE469&gt;1953,9,10))))))))))</f>
        <v>3</v>
      </c>
      <c r="BG469" s="100">
        <v>1.0900000000000001</v>
      </c>
      <c r="BH469" s="55" t="s">
        <v>121</v>
      </c>
      <c r="BI469" s="55" t="s">
        <v>122</v>
      </c>
    </row>
    <row r="470" spans="1:61" ht="12.75" customHeight="1" x14ac:dyDescent="0.2">
      <c r="A470" s="55" t="s">
        <v>424</v>
      </c>
      <c r="B470" s="55" t="s">
        <v>425</v>
      </c>
      <c r="C470" s="156" t="s">
        <v>162</v>
      </c>
      <c r="D470" s="98" t="s">
        <v>167</v>
      </c>
      <c r="E470" s="157">
        <v>70</v>
      </c>
      <c r="F470" s="2">
        <v>3</v>
      </c>
      <c r="G470" s="2" t="s">
        <v>119</v>
      </c>
      <c r="H470" s="2" t="s">
        <v>119</v>
      </c>
      <c r="I470" s="100">
        <v>48.92</v>
      </c>
      <c r="J470" s="101">
        <f>(M470/I470)*100</f>
        <v>4.0269828291087491</v>
      </c>
      <c r="K470" s="104">
        <v>0.49249999999999999</v>
      </c>
      <c r="L470" s="71">
        <v>4</v>
      </c>
      <c r="M470" s="28">
        <f>K470*L470</f>
        <v>1.97</v>
      </c>
      <c r="N470" s="103" t="s">
        <v>151</v>
      </c>
      <c r="O470" s="104">
        <v>0.49</v>
      </c>
      <c r="P470" s="158">
        <v>45961</v>
      </c>
      <c r="Q470" s="158">
        <v>45975</v>
      </c>
      <c r="R470" s="28">
        <f>(K470-O470)/O470*100</f>
        <v>0.51020408163265352</v>
      </c>
      <c r="S470" s="105">
        <f>IF(INDEX(Historical!$D$7:$D1492,MATCH(B470,Historical!$B$7:$B$1062,0))=0,"n/a",(INDEX(Historical!$C$7:$C$1062,MATCH(B470,Historical!$B$7:$B$1062,0))/INDEX(Historical!$D$7:$D$1062,MATCH(B470,Historical!$B$7:$B$1062,0))-1)*100)</f>
        <v>0.51216389244559402</v>
      </c>
      <c r="T470" s="105">
        <f>IF(INDEX(Historical!$F$7:$F$1062,MATCH(B470,Historical!$B$7:$B$1062,0))=0,"n/a",((INDEX(Historical!$C$7:$C$1062,MATCH(B470,Historical!$B$7:$B$1062,0))/INDEX(Historical!$F$7:$F$1062,MATCH(B470,Historical!$B$7:$B$1062,0)))^(1/3)-1)*100)</f>
        <v>0.51480958722898151</v>
      </c>
      <c r="U470" s="105">
        <f>IF(INDEX(Historical!$H$7:$H$1062,MATCH(B470,Historical!$B$7:$B$1062,0))=0,"n/a",((INDEX(Historical!$C$7:$C$1062,MATCH(B470,Historical!$B$7:$B$1062,0))/INDEX(Historical!$H$7:$H$1062,MATCH(B470,Historical!$B$7:$B$1062,0)))^(1/5)-1)*100)</f>
        <v>0.51749206772790934</v>
      </c>
      <c r="V470" s="105">
        <f>IF(INDEX(Historical!$M$7:$M$1062,MATCH(B470,Historical!$B$7:$B$1062,0))=0,"n/a",((INDEX(Historical!$C$7:$C$1062,MATCH(B470,Historical!$B$7:$B$1062,0))/INDEX(Historical!$M$7:$M$1062,MATCH(B470,Historical!$B$7:$B$1062,0)))^(1/10)-1)*100)</f>
        <v>0.56493451655938998</v>
      </c>
      <c r="W470" s="106">
        <f>IF(OR(U470&lt;=0,U470="n/a",V470&lt;=0,V470="n/a"),"n/a",U470/V470)</f>
        <v>0.91602133089615678</v>
      </c>
      <c r="X470" s="107">
        <f>IF(OR(AJ470&lt;=0,AJ470="n/a",U470&lt;=0,U470="n/a"),"n/a",U470/AJ470)</f>
        <v>0.14255979827215134</v>
      </c>
      <c r="Y470" s="55"/>
      <c r="Z470" s="101">
        <f>IF(OR(AC470&lt;0.01,AC470="n/a"),"n/a",M470/AC470*100)</f>
        <v>67.235494880546071</v>
      </c>
      <c r="AA470" s="109">
        <f>IF(OR(AC470&lt;0.01,AC470="n/a"),"n/a",I470/AC470)</f>
        <v>16.696245733788395</v>
      </c>
      <c r="AB470" s="71">
        <v>12</v>
      </c>
      <c r="AC470" s="100">
        <v>2.93</v>
      </c>
      <c r="AD470" s="100">
        <v>2.88</v>
      </c>
      <c r="AE470" s="100">
        <v>1.6</v>
      </c>
      <c r="AF470" s="100">
        <v>1.31</v>
      </c>
      <c r="AG470" s="100">
        <v>8.1</v>
      </c>
      <c r="AH470" s="100">
        <v>4.3</v>
      </c>
      <c r="AI470" s="100">
        <v>5.6899999999999995</v>
      </c>
      <c r="AJ470" s="100">
        <v>3.63</v>
      </c>
      <c r="AK470" s="100">
        <v>5.26</v>
      </c>
      <c r="AL470" s="100">
        <v>2060</v>
      </c>
      <c r="AM470" s="100">
        <v>0.95</v>
      </c>
      <c r="AN470" s="100">
        <v>1.7</v>
      </c>
      <c r="AO470" s="110">
        <f>IF(U470="n/a","n/a",IF(AA470&lt;0,"n/a",IF(AA470="n/a","n/a",J470+U470-AA470)))</f>
        <v>-12.151770836951737</v>
      </c>
      <c r="AP470" s="111">
        <f>IF(U470="n/a","n/a",J470+U470)</f>
        <v>4.5444748968366584</v>
      </c>
      <c r="AQ470" s="112">
        <f>IF(OR(AC470&lt;0.01,AC470="n/a",AF470="n/a"),"n/a",(I470/SQRT(22.5*AC470*(I470/AF470))-1)*100)</f>
        <v>-1.4052471279805911</v>
      </c>
      <c r="AR470" s="101">
        <f>INDEX(Historical!$C$7:$C$1063,MATCH(B470,Historical!$B$7:$B$1063,0))*IF(AH470="n/a",1.03,IF(AH470&lt;0,1.01,IF(AH470&gt;10,1.1,(1+AH470/100))))</f>
        <v>2.0468875</v>
      </c>
      <c r="AS470" s="109">
        <f>IF($AI470="n/a",1.03*AR470,IF($AI470&lt;0,1.01*AR470,IF($AI470&gt;10,1.1*AR470,(1+$AI470/100)*AR470)))</f>
        <v>2.1633553987499998</v>
      </c>
      <c r="AT470" s="109">
        <f>IF($AK470="n/a",1.03*AS470,IF($AK470&lt;0,1.01*AS470,IF($AK470&gt;10,1.1*AS470,(1+$AK470/100)*AS470)))</f>
        <v>2.2771478927242499</v>
      </c>
      <c r="AU470" s="109">
        <f>IF($AK470="n/a",1.03*AT470,IF($AK470&lt;0,1.01*AT470,IF($AK470&gt;10,1.1*AT470,(1+$AK470/100)*AT470)))</f>
        <v>2.3969258718815456</v>
      </c>
      <c r="AV470" s="109">
        <f>IF($AK470="n/a",1.03*AU470,IF($AK470&lt;0,1.01*AU470,IF($AK470&gt;10,1.1*AU470,(1+$AK470/100)*AU470)))</f>
        <v>2.5230041727425148</v>
      </c>
      <c r="AW470" s="109">
        <f>SUM(AR470:AV470)</f>
        <v>11.407320836098311</v>
      </c>
      <c r="AX470" s="113">
        <f>AW470/I470*100</f>
        <v>23.318317326447897</v>
      </c>
      <c r="AY470" s="100">
        <v>0.42</v>
      </c>
      <c r="AZ470" s="100">
        <v>24.51</v>
      </c>
      <c r="BA470" s="100">
        <v>-12.629999999999999</v>
      </c>
      <c r="BB470" s="100">
        <v>-2</v>
      </c>
      <c r="BC470" s="100">
        <v>-1.1299999999999999</v>
      </c>
      <c r="BE470" s="12">
        <v>1957</v>
      </c>
      <c r="BF470" s="12">
        <f>IF(BE470&gt;2020,0,IF(BE470&gt;2008,1,IF(BE470&gt;2001,2,IF(BE470&gt;1990,3,IF(BE470&gt;1980,4,IF(BE470&gt;1973,5,IF(BE470&gt;1970,6,IF(BE470&gt;1960,7,IF(BE470&gt;1958,8,IF(BE470&gt;1953,9,10))))))))))</f>
        <v>9</v>
      </c>
      <c r="BG470" s="100">
        <v>2.0299999999999998</v>
      </c>
      <c r="BH470" s="55" t="s">
        <v>121</v>
      </c>
      <c r="BI470" s="55" t="s">
        <v>122</v>
      </c>
    </row>
    <row r="471" spans="1:61" ht="12.75" customHeight="1" x14ac:dyDescent="0.2">
      <c r="A471" s="116" t="s">
        <v>1106</v>
      </c>
      <c r="B471" s="55" t="s">
        <v>1107</v>
      </c>
      <c r="C471" s="156" t="s">
        <v>300</v>
      </c>
      <c r="D471" s="98" t="s">
        <v>301</v>
      </c>
      <c r="E471" s="157">
        <v>11</v>
      </c>
      <c r="F471" s="2">
        <v>485</v>
      </c>
      <c r="G471" s="2" t="s">
        <v>146</v>
      </c>
      <c r="H471" s="2" t="s">
        <v>146</v>
      </c>
      <c r="I471" s="100">
        <v>26.11</v>
      </c>
      <c r="J471" s="101">
        <f>(M471/I471)*100</f>
        <v>8.1194944465721957</v>
      </c>
      <c r="K471" s="104">
        <v>0.53</v>
      </c>
      <c r="L471" s="71">
        <v>4</v>
      </c>
      <c r="M471" s="28">
        <f>K471*L471</f>
        <v>2.12</v>
      </c>
      <c r="N471" s="103" t="s">
        <v>270</v>
      </c>
      <c r="O471" s="104">
        <v>0.51</v>
      </c>
      <c r="P471" s="158">
        <v>46006</v>
      </c>
      <c r="Q471" s="158">
        <v>46022</v>
      </c>
      <c r="R471" s="28">
        <f>(K471-O471)/O471*100</f>
        <v>3.9215686274509838</v>
      </c>
      <c r="S471" s="105">
        <f>IF(INDEX(Historical!$D$7:$D1493,MATCH(B471,Historical!$B$7:$B$1062,0))=0,"n/a",(INDEX(Historical!$C$7:$C$1062,MATCH(B471,Historical!$B$7:$B$1062,0))/INDEX(Historical!$D$7:$D$1062,MATCH(B471,Historical!$B$7:$B$1062,0))-1)*100)</f>
        <v>8.5810668353362818</v>
      </c>
      <c r="T471" s="105">
        <f>IF(INDEX(Historical!$F$7:$F$1062,MATCH(B471,Historical!$B$7:$B$1062,0))=0,"n/a",((INDEX(Historical!$C$7:$C$1062,MATCH(B471,Historical!$B$7:$B$1062,0))/INDEX(Historical!$F$7:$F$1062,MATCH(B471,Historical!$B$7:$B$1062,0)))^(1/3)-1)*100)</f>
        <v>9.7103348725905647</v>
      </c>
      <c r="U471" s="105">
        <f>IF(INDEX(Historical!$H$7:$H$1062,MATCH(B471,Historical!$B$7:$B$1062,0))=0,"n/a",((INDEX(Historical!$C$7:$C$1062,MATCH(B471,Historical!$B$7:$B$1062,0))/INDEX(Historical!$H$7:$H$1062,MATCH(B471,Historical!$B$7:$B$1062,0)))^(1/5)-1)*100)</f>
        <v>10.005985163737851</v>
      </c>
      <c r="V471" s="105">
        <f>IF(INDEX(Historical!$M$7:$M$1062,MATCH(B471,Historical!$B$7:$B$1062,0))=0,"n/a",((INDEX(Historical!$C$7:$C$1062,MATCH(B471,Historical!$B$7:$B$1062,0))/INDEX(Historical!$M$7:$M$1062,MATCH(B471,Historical!$B$7:$B$1062,0)))^(1/10)-1)*100)</f>
        <v>12.79448730054995</v>
      </c>
      <c r="W471" s="106">
        <f>IF(OR(U471&lt;=0,U471="n/a",V471&lt;=0,V471="n/a"),"n/a",U471/V471)</f>
        <v>0.78205440583052988</v>
      </c>
      <c r="X471" s="107" t="str">
        <f>IF(OR(AJ471&lt;=0,AJ471="n/a",U471&lt;=0,U471="n/a"),"n/a",U471/AJ471)</f>
        <v>n/a</v>
      </c>
      <c r="Y471" s="123"/>
      <c r="Z471" s="101" t="str">
        <f>IF(OR(AC471&lt;0.01,AC471="n/a"),"n/a",M471/AC471*100)</f>
        <v>n/a</v>
      </c>
      <c r="AA471" s="109" t="str">
        <f>IF(OR(AC471&lt;0.01,AC471="n/a"),"n/a",I471/AC471)</f>
        <v>n/a</v>
      </c>
      <c r="AB471" s="71">
        <v>12</v>
      </c>
      <c r="AC471" s="100">
        <v>-1.26</v>
      </c>
      <c r="AD471" s="100" t="s">
        <v>142</v>
      </c>
      <c r="AE471" s="100">
        <v>2.66</v>
      </c>
      <c r="AF471" s="100">
        <v>2.44</v>
      </c>
      <c r="AG471" s="100">
        <v>-9.7799999999999994</v>
      </c>
      <c r="AH471" s="100">
        <v>-21.029999999999998</v>
      </c>
      <c r="AI471" s="100">
        <v>-31.15</v>
      </c>
      <c r="AJ471" s="100" t="s">
        <v>142</v>
      </c>
      <c r="AK471" s="100">
        <v>-10.5</v>
      </c>
      <c r="AL471" s="100">
        <v>668.27</v>
      </c>
      <c r="AM471" s="100">
        <v>19.040000000000003</v>
      </c>
      <c r="AN471" s="100">
        <v>5.75</v>
      </c>
      <c r="AO471" s="110" t="str">
        <f>IF(U471="n/a","n/a",IF(AA471&lt;0,"n/a",IF(AA471="n/a","n/a",J471+U471-AA471)))</f>
        <v>n/a</v>
      </c>
      <c r="AP471" s="111">
        <f>IF(U471="n/a","n/a",J471+U471)</f>
        <v>18.125479610310045</v>
      </c>
      <c r="AQ471" s="112" t="str">
        <f>IF(OR(AC471&lt;0.01,AC471="n/a",AF471="n/a"),"n/a",(I471/SQRT(22.5*AC471*(I471/AF471))-1)*100)</f>
        <v>n/a</v>
      </c>
      <c r="AR471" s="101">
        <f>INDEX(Historical!$C$7:$C$1063,MATCH(B471,Historical!$B$7:$B$1063,0))*IF(AH471="n/a",1.03,IF(AH471&lt;0,1.01,IF(AH471&gt;10,1.1,(1+AH471/100))))</f>
        <v>2.0806</v>
      </c>
      <c r="AS471" s="109">
        <f>IF($AI471="n/a",1.03*AR471,IF($AI471&lt;0,1.01*AR471,IF($AI471&gt;10,1.1*AR471,(1+$AI471/100)*AR471)))</f>
        <v>2.1014059999999999</v>
      </c>
      <c r="AT471" s="109">
        <f>IF($AK471="n/a",1.03*AS471,IF($AK471&lt;0,1.01*AS471,IF($AK471&gt;10,1.1*AS471,(1+$AK471/100)*AS471)))</f>
        <v>2.1224200600000001</v>
      </c>
      <c r="AU471" s="109">
        <f>IF($AK471="n/a",1.03*AT471,IF($AK471&lt;0,1.01*AT471,IF($AK471&gt;10,1.1*AT471,(1+$AK471/100)*AT471)))</f>
        <v>2.1436442605999999</v>
      </c>
      <c r="AV471" s="109">
        <f>IF($AK471="n/a",1.03*AU471,IF($AK471&lt;0,1.01*AU471,IF($AK471&gt;10,1.1*AU471,(1+$AK471/100)*AU471)))</f>
        <v>2.1650807032059998</v>
      </c>
      <c r="AW471" s="109">
        <f>SUM(AR471:AV471)</f>
        <v>10.613151023805999</v>
      </c>
      <c r="AX471" s="113">
        <f>AW471/I471*100</f>
        <v>40.647839999256988</v>
      </c>
      <c r="AY471" s="100">
        <v>1.19</v>
      </c>
      <c r="AZ471" s="100">
        <v>9.75</v>
      </c>
      <c r="BA471" s="100">
        <v>-25.119999999999997</v>
      </c>
      <c r="BB471" s="100">
        <v>-6.21</v>
      </c>
      <c r="BC471" s="100">
        <v>-9.17</v>
      </c>
      <c r="BE471" s="12">
        <v>2015</v>
      </c>
      <c r="BF471" s="12">
        <f>IF(BE471&gt;2020,0,IF(BE471&gt;2008,1,IF(BE471&gt;2001,2,IF(BE471&gt;1990,3,IF(BE471&gt;1980,4,IF(BE471&gt;1973,5,IF(BE471&gt;1970,6,IF(BE471&gt;1960,7,IF(BE471&gt;1958,8,IF(BE471&gt;1953,9,10))))))))))</f>
        <v>1</v>
      </c>
      <c r="BG471" s="100">
        <v>-1.7000000000000002</v>
      </c>
      <c r="BH471" s="55" t="s">
        <v>121</v>
      </c>
      <c r="BI471" s="55" t="s">
        <v>302</v>
      </c>
    </row>
    <row r="472" spans="1:61" ht="12.75" customHeight="1" x14ac:dyDescent="0.2">
      <c r="A472" s="123" t="s">
        <v>1108</v>
      </c>
      <c r="B472" s="55" t="s">
        <v>1109</v>
      </c>
      <c r="C472" s="156" t="s">
        <v>527</v>
      </c>
      <c r="D472" s="98" t="s">
        <v>528</v>
      </c>
      <c r="E472" s="157">
        <v>13</v>
      </c>
      <c r="F472" s="2">
        <v>409</v>
      </c>
      <c r="G472" s="2" t="s">
        <v>146</v>
      </c>
      <c r="H472" s="2" t="s">
        <v>146</v>
      </c>
      <c r="I472" s="100">
        <v>190.41</v>
      </c>
      <c r="J472" s="101">
        <f>(M472/I472)*100</f>
        <v>3.9073578068378767</v>
      </c>
      <c r="K472" s="104">
        <v>1.86</v>
      </c>
      <c r="L472" s="71">
        <v>4</v>
      </c>
      <c r="M472" s="28">
        <f>K472*L472</f>
        <v>7.44</v>
      </c>
      <c r="N472" s="103" t="s">
        <v>670</v>
      </c>
      <c r="O472" s="104">
        <v>1.69</v>
      </c>
      <c r="P472" s="115">
        <v>45700</v>
      </c>
      <c r="Q472" s="115">
        <v>45714</v>
      </c>
      <c r="R472" s="28">
        <f>(K472-O472)/O472*100</f>
        <v>10.059171597633146</v>
      </c>
      <c r="S472" s="105">
        <f>IF(INDEX(Historical!$D$7:$D1494,MATCH(B472,Historical!$B$7:$B$1062,0))=0,"n/a",(INDEX(Historical!$C$7:$C$1062,MATCH(B472,Historical!$B$7:$B$1062,0))/INDEX(Historical!$D$7:$D$1062,MATCH(B472,Historical!$B$7:$B$1062,0))-1)*100)</f>
        <v>10.059171597633142</v>
      </c>
      <c r="T472" s="105">
        <f>IF(INDEX(Historical!$F$7:$F$1062,MATCH(B472,Historical!$B$7:$B$1062,0))=0,"n/a",((INDEX(Historical!$C$7:$C$1062,MATCH(B472,Historical!$B$7:$B$1062,0))/INDEX(Historical!$F$7:$F$1062,MATCH(B472,Historical!$B$7:$B$1062,0)))^(1/3)-1)*100)</f>
        <v>27.37674448553733</v>
      </c>
      <c r="U472" s="105">
        <f>IF(INDEX(Historical!$H$7:$H$1062,MATCH(B472,Historical!$B$7:$B$1062,0))=0,"n/a",((INDEX(Historical!$C$7:$C$1062,MATCH(B472,Historical!$B$7:$B$1062,0))/INDEX(Historical!$H$7:$H$1062,MATCH(B472,Historical!$B$7:$B$1062,0)))^(1/5)-1)*100)</f>
        <v>27.134957864314835</v>
      </c>
      <c r="V472" s="105">
        <f>IF(INDEX(Historical!$M$7:$M$1062,MATCH(B472,Historical!$B$7:$B$1062,0))=0,"n/a",((INDEX(Historical!$C$7:$C$1062,MATCH(B472,Historical!$B$7:$B$1062,0))/INDEX(Historical!$M$7:$M$1062,MATCH(B472,Historical!$B$7:$B$1062,0)))^(1/10)-1)*100)</f>
        <v>25.62495937657836</v>
      </c>
      <c r="W472" s="106">
        <f>IF(OR(U472&lt;=0,U472="n/a",V472&lt;=0,V472="n/a"),"n/a",U472/V472)</f>
        <v>1.0589268636701388</v>
      </c>
      <c r="X472" s="107" t="str">
        <f>IF(OR(AJ472&lt;=0,AJ472="n/a",U472&lt;=0,U472="n/a"),"n/a",U472/AJ472)</f>
        <v>n/a</v>
      </c>
      <c r="Y472" s="165"/>
      <c r="Z472" s="101">
        <f>IF(OR(AC472&lt;0.01,AC472="n/a"),"n/a",M472/AC472*100)</f>
        <v>160.69114470842334</v>
      </c>
      <c r="AA472" s="109">
        <f>IF(OR(AC472&lt;0.01,AC472="n/a"),"n/a",I472/AC472)</f>
        <v>41.125269978401725</v>
      </c>
      <c r="AB472" s="71">
        <v>12</v>
      </c>
      <c r="AC472" s="100">
        <v>4.63</v>
      </c>
      <c r="AD472" s="100">
        <v>7.0000000000000007E-2</v>
      </c>
      <c r="AE472" s="100">
        <v>1.1399999999999999</v>
      </c>
      <c r="AF472" s="100">
        <v>2.68</v>
      </c>
      <c r="AG472" s="100">
        <v>6.61</v>
      </c>
      <c r="AH472" s="100">
        <v>1016.2900000000001</v>
      </c>
      <c r="AI472" s="100">
        <v>-40.31</v>
      </c>
      <c r="AJ472" s="100">
        <v>-29.630000000000003</v>
      </c>
      <c r="AK472" s="100">
        <v>137.69999999999999</v>
      </c>
      <c r="AL472" s="100">
        <v>5810</v>
      </c>
      <c r="AM472" s="100">
        <v>7.0000000000000009</v>
      </c>
      <c r="AN472" s="100">
        <v>5.65</v>
      </c>
      <c r="AO472" s="110">
        <f>IF(U472="n/a","n/a",IF(AA472&lt;0,"n/a",IF(AA472="n/a","n/a",J472+U472-AA472)))</f>
        <v>-10.082954307249015</v>
      </c>
      <c r="AP472" s="111">
        <f>IF(U472="n/a","n/a",J472+U472)</f>
        <v>31.042315671152711</v>
      </c>
      <c r="AQ472" s="112">
        <f>IF(OR(AC472&lt;0.01,AC472="n/a",AF472="n/a"),"n/a",(I472/SQRT(22.5*AC472*(I472/AF472))-1)*100)</f>
        <v>121.32502348066861</v>
      </c>
      <c r="AR472" s="101">
        <f>INDEX(Historical!$C$7:$C$1063,MATCH(B472,Historical!$B$7:$B$1063,0))*IF(AH472="n/a",1.03,IF(AH472&lt;0,1.01,IF(AH472&gt;10,1.1,(1+AH472/100))))</f>
        <v>8.1840000000000011</v>
      </c>
      <c r="AS472" s="109">
        <f>IF($AI472="n/a",1.03*AR472,IF($AI472&lt;0,1.01*AR472,IF($AI472&gt;10,1.1*AR472,(1+$AI472/100)*AR472)))</f>
        <v>8.2658400000000007</v>
      </c>
      <c r="AT472" s="109">
        <f>IF($AK472="n/a",1.03*AS472,IF($AK472&lt;0,1.01*AS472,IF($AK472&gt;10,1.1*AS472,(1+$AK472/100)*AS472)))</f>
        <v>9.0924240000000012</v>
      </c>
      <c r="AU472" s="109">
        <f>IF($AK472="n/a",1.03*AT472,IF($AK472&lt;0,1.01*AT472,IF($AK472&gt;10,1.1*AT472,(1+$AK472/100)*AT472)))</f>
        <v>10.001666400000001</v>
      </c>
      <c r="AV472" s="109">
        <f>IF($AK472="n/a",1.03*AU472,IF($AK472&lt;0,1.01*AU472,IF($AK472&gt;10,1.1*AU472,(1+$AK472/100)*AU472)))</f>
        <v>11.001833040000003</v>
      </c>
      <c r="AW472" s="109">
        <f>SUM(AR472:AV472)</f>
        <v>46.545763440000009</v>
      </c>
      <c r="AX472" s="113">
        <f>AW472/I472*100</f>
        <v>24.445020450606592</v>
      </c>
      <c r="AY472" s="100">
        <v>0.89</v>
      </c>
      <c r="AZ472" s="100">
        <v>23.27</v>
      </c>
      <c r="BA472" s="100">
        <v>-25.119999999999997</v>
      </c>
      <c r="BB472" s="100">
        <v>6.2</v>
      </c>
      <c r="BC472" s="100">
        <v>-4.84</v>
      </c>
      <c r="BE472" s="12">
        <v>2013</v>
      </c>
      <c r="BF472" s="12">
        <f>IF(BE472&gt;2020,0,IF(BE472&gt;2008,1,IF(BE472&gt;2001,2,IF(BE472&gt;1990,3,IF(BE472&gt;1980,4,IF(BE472&gt;1973,5,IF(BE472&gt;1970,6,IF(BE472&gt;1960,7,IF(BE472&gt;1958,8,IF(BE472&gt;1953,9,10))))))))))</f>
        <v>1</v>
      </c>
      <c r="BG472" s="100">
        <v>0.9900000000000001</v>
      </c>
      <c r="BH472" s="55" t="s">
        <v>121</v>
      </c>
      <c r="BI472" s="55" t="s">
        <v>122</v>
      </c>
    </row>
    <row r="473" spans="1:61" ht="12.75" customHeight="1" x14ac:dyDescent="0.2">
      <c r="A473" s="116" t="s">
        <v>1573</v>
      </c>
      <c r="B473" s="55" t="s">
        <v>1574</v>
      </c>
      <c r="C473" s="156" t="s">
        <v>527</v>
      </c>
      <c r="D473" s="98" t="s">
        <v>528</v>
      </c>
      <c r="E473" s="157">
        <v>8</v>
      </c>
      <c r="F473" s="2">
        <v>575</v>
      </c>
      <c r="G473" s="2" t="s">
        <v>146</v>
      </c>
      <c r="H473" s="2" t="s">
        <v>146</v>
      </c>
      <c r="I473" s="100">
        <v>74.89</v>
      </c>
      <c r="J473" s="101">
        <f>(M473/I473)*100</f>
        <v>1.2284684203498466</v>
      </c>
      <c r="K473" s="104">
        <v>0.23</v>
      </c>
      <c r="L473" s="71">
        <v>4</v>
      </c>
      <c r="M473" s="28">
        <f>K473*L473</f>
        <v>0.92</v>
      </c>
      <c r="N473" s="103" t="s">
        <v>433</v>
      </c>
      <c r="O473" s="104">
        <v>0.18</v>
      </c>
      <c r="P473" s="158">
        <v>46113</v>
      </c>
      <c r="Q473" s="158">
        <v>46128</v>
      </c>
      <c r="R473" s="28">
        <f>(K473-O473)/O473*100</f>
        <v>27.777777777777789</v>
      </c>
      <c r="S473" s="105">
        <f>IF(INDEX(Historical!$D$7:$D1495,MATCH(B473,Historical!$B$7:$B$1062,0))=0,"n/a",(INDEX(Historical!$C$7:$C$1062,MATCH(B473,Historical!$B$7:$B$1062,0))/INDEX(Historical!$D$7:$D$1062,MATCH(B473,Historical!$B$7:$B$1062,0))-1)*100)</f>
        <v>34.000000000000007</v>
      </c>
      <c r="T473" s="105">
        <f>IF(INDEX(Historical!$F$7:$F$1062,MATCH(B473,Historical!$B$7:$B$1062,0))=0,"n/a",((INDEX(Historical!$C$7:$C$1062,MATCH(B473,Historical!$B$7:$B$1062,0))/INDEX(Historical!$F$7:$F$1062,MATCH(B473,Historical!$B$7:$B$1062,0)))^(1/3)-1)*100)</f>
        <v>25.371444160194766</v>
      </c>
      <c r="U473" s="105">
        <f>IF(INDEX(Historical!$H$7:$H$1062,MATCH(B473,Historical!$B$7:$B$1062,0))=0,"n/a",((INDEX(Historical!$C$7:$C$1062,MATCH(B473,Historical!$B$7:$B$1062,0))/INDEX(Historical!$H$7:$H$1062,MATCH(B473,Historical!$B$7:$B$1062,0)))^(1/5)-1)*100)</f>
        <v>23.842409558387544</v>
      </c>
      <c r="V473" s="105">
        <f>IF(INDEX(Historical!$M$7:$M$1062,MATCH(B473,Historical!$B$7:$B$1062,0))=0,"n/a",((INDEX(Historical!$C$7:$C$1062,MATCH(B473,Historical!$B$7:$B$1062,0))/INDEX(Historical!$M$7:$M$1062,MATCH(B473,Historical!$B$7:$B$1062,0)))^(1/10)-1)*100)</f>
        <v>15.397256008634862</v>
      </c>
      <c r="W473" s="106">
        <f>IF(OR(U473&lt;=0,U473="n/a",V473&lt;=0,V473="n/a"),"n/a",U473/V473)</f>
        <v>1.5484843237662993</v>
      </c>
      <c r="X473" s="107">
        <f>IF(OR(AJ473&lt;=0,AJ473="n/a",U473&lt;=0,U473="n/a"),"n/a",U473/AJ473)</f>
        <v>0.83716325696585481</v>
      </c>
      <c r="Y473" s="165"/>
      <c r="Z473" s="101">
        <f>IF(OR(AC473&lt;0.01,AC473="n/a"),"n/a",M473/AC473*100)</f>
        <v>39.484978540772531</v>
      </c>
      <c r="AA473" s="109">
        <f>IF(OR(AC473&lt;0.01,AC473="n/a"),"n/a",I473/AC473)</f>
        <v>32.141630901287556</v>
      </c>
      <c r="AB473" s="71">
        <v>12</v>
      </c>
      <c r="AC473" s="100">
        <v>2.33</v>
      </c>
      <c r="AD473" s="100">
        <v>1.85</v>
      </c>
      <c r="AE473" s="100">
        <v>4.18</v>
      </c>
      <c r="AF473" s="100">
        <v>6.06</v>
      </c>
      <c r="AG473" s="100">
        <v>19.68</v>
      </c>
      <c r="AH473" s="100">
        <v>16.489999999999998</v>
      </c>
      <c r="AI473" s="100">
        <v>11.72</v>
      </c>
      <c r="AJ473" s="100">
        <v>28.48</v>
      </c>
      <c r="AK473" s="100">
        <v>12.65</v>
      </c>
      <c r="AL473" s="100">
        <v>12120</v>
      </c>
      <c r="AM473" s="100">
        <v>2.2200000000000002</v>
      </c>
      <c r="AN473" s="100">
        <v>0</v>
      </c>
      <c r="AO473" s="110">
        <f>IF(U473="n/a","n/a",IF(AA473&lt;0,"n/a",IF(AA473="n/a","n/a",J473+U473-AA473)))</f>
        <v>-7.0707529225501666</v>
      </c>
      <c r="AP473" s="111">
        <f>IF(U473="n/a","n/a",J473+U473)</f>
        <v>25.070877978737389</v>
      </c>
      <c r="AQ473" s="112">
        <f>IF(OR(AC473&lt;0.01,AC473="n/a",AF473="n/a"),"n/a",(I473/SQRT(22.5*AC473*(I473/AF473))-1)*100)</f>
        <v>194.22461809667539</v>
      </c>
      <c r="AR473" s="101">
        <f>INDEX(Historical!$C$7:$C$1063,MATCH(B473,Historical!$B$7:$B$1063,0))*IF(AH473="n/a",1.03,IF(AH473&lt;0,1.01,IF(AH473&gt;10,1.1,(1+AH473/100))))</f>
        <v>0.7370000000000001</v>
      </c>
      <c r="AS473" s="109">
        <f>IF($AI473="n/a",1.03*AR473,IF($AI473&lt;0,1.01*AR473,IF($AI473&gt;10,1.1*AR473,(1+$AI473/100)*AR473)))</f>
        <v>0.8107000000000002</v>
      </c>
      <c r="AT473" s="109">
        <f>IF($AK473="n/a",1.03*AS473,IF($AK473&lt;0,1.01*AS473,IF($AK473&gt;10,1.1*AS473,(1+$AK473/100)*AS473)))</f>
        <v>0.89177000000000028</v>
      </c>
      <c r="AU473" s="109">
        <f>IF($AK473="n/a",1.03*AT473,IF($AK473&lt;0,1.01*AT473,IF($AK473&gt;10,1.1*AT473,(1+$AK473/100)*AT473)))</f>
        <v>0.98094700000000035</v>
      </c>
      <c r="AV473" s="109">
        <f>IF($AK473="n/a",1.03*AU473,IF($AK473&lt;0,1.01*AU473,IF($AK473&gt;10,1.1*AU473,(1+$AK473/100)*AU473)))</f>
        <v>1.0790417000000005</v>
      </c>
      <c r="AW473" s="109">
        <f>SUM(AR473:AV473)</f>
        <v>4.4994587000000017</v>
      </c>
      <c r="AX473" s="113">
        <f>AW473/I473*100</f>
        <v>6.0080901321938862</v>
      </c>
      <c r="AY473" s="100">
        <v>0.94</v>
      </c>
      <c r="AZ473" s="100">
        <v>46.760000000000005</v>
      </c>
      <c r="BA473" s="100">
        <v>-14.02</v>
      </c>
      <c r="BB473" s="100">
        <v>1.38</v>
      </c>
      <c r="BC473" s="100">
        <v>3.32</v>
      </c>
      <c r="BE473" s="12">
        <v>2019</v>
      </c>
      <c r="BF473" s="12">
        <f>IF(BE473&gt;2020,0,IF(BE473&gt;2008,1,IF(BE473&gt;2001,2,IF(BE473&gt;1990,3,IF(BE473&gt;1980,4,IF(BE473&gt;1973,5,IF(BE473&gt;1970,6,IF(BE473&gt;1960,7,IF(BE473&gt;1958,8,IF(BE473&gt;1953,9,10))))))))))</f>
        <v>1</v>
      </c>
      <c r="BG473" s="100">
        <v>13.669999999999998</v>
      </c>
      <c r="BH473" s="55" t="s">
        <v>121</v>
      </c>
      <c r="BI473" s="55" t="s">
        <v>122</v>
      </c>
    </row>
    <row r="474" spans="1:61" ht="12.75" customHeight="1" x14ac:dyDescent="0.2">
      <c r="A474" s="55" t="s">
        <v>426</v>
      </c>
      <c r="B474" s="55" t="s">
        <v>427</v>
      </c>
      <c r="C474" s="156" t="s">
        <v>300</v>
      </c>
      <c r="D474" s="98" t="s">
        <v>323</v>
      </c>
      <c r="E474" s="157">
        <v>33</v>
      </c>
      <c r="F474" s="2">
        <v>104</v>
      </c>
      <c r="G474" s="2" t="s">
        <v>118</v>
      </c>
      <c r="H474" s="2" t="s">
        <v>118</v>
      </c>
      <c r="I474" s="100">
        <v>63.87</v>
      </c>
      <c r="J474" s="101">
        <f>(M474/I474)*100</f>
        <v>5.0915922968529834</v>
      </c>
      <c r="K474" s="104">
        <v>0.27100000000000002</v>
      </c>
      <c r="L474" s="71">
        <v>12</v>
      </c>
      <c r="M474" s="28">
        <f>K474*L474</f>
        <v>3.2520000000000002</v>
      </c>
      <c r="N474" s="103" t="s">
        <v>428</v>
      </c>
      <c r="O474" s="104">
        <v>0.27050000000000002</v>
      </c>
      <c r="P474" s="158">
        <v>46203</v>
      </c>
      <c r="Q474" s="158">
        <v>46218</v>
      </c>
      <c r="R474" s="28">
        <f>(K474-O474)/O474*100</f>
        <v>0.18484288354898351</v>
      </c>
      <c r="S474" s="105">
        <f>IF(INDEX(Historical!$D$7:$D1496,MATCH(B474,Historical!$B$7:$B$1062,0))=0,"n/a",(INDEX(Historical!$C$7:$C$1062,MATCH(B474,Historical!$B$7:$B$1062,0))/INDEX(Historical!$D$7:$D$1062,MATCH(B474,Historical!$B$7:$B$1062,0))-1)*100)</f>
        <v>2.92753159494481</v>
      </c>
      <c r="T474" s="105">
        <f>IF(INDEX(Historical!$F$7:$F$1062,MATCH(B474,Historical!$B$7:$B$1062,0))=0,"n/a",((INDEX(Historical!$C$7:$C$1062,MATCH(B474,Historical!$B$7:$B$1062,0))/INDEX(Historical!$F$7:$F$1062,MATCH(B474,Historical!$B$7:$B$1062,0)))^(1/3)-1)*100)</f>
        <v>2.7332840986951767</v>
      </c>
      <c r="U474" s="105">
        <f>IF(INDEX(Historical!$H$7:$H$1062,MATCH(B474,Historical!$B$7:$B$1062,0))=0,"n/a",((INDEX(Historical!$C$7:$C$1062,MATCH(B474,Historical!$B$7:$B$1062,0))/INDEX(Historical!$H$7:$H$1062,MATCH(B474,Historical!$B$7:$B$1062,0)))^(1/5)-1)*100)</f>
        <v>2.8596238546019004</v>
      </c>
      <c r="V474" s="105">
        <f>IF(INDEX(Historical!$M$7:$M$1062,MATCH(B474,Historical!$B$7:$B$1062,0))=0,"n/a",((INDEX(Historical!$C$7:$C$1062,MATCH(B474,Historical!$B$7:$B$1062,0))/INDEX(Historical!$M$7:$M$1062,MATCH(B474,Historical!$B$7:$B$1062,0)))^(1/10)-1)*100)</f>
        <v>3.5417318209834292</v>
      </c>
      <c r="W474" s="106">
        <f>IF(OR(U474&lt;=0,U474="n/a",V474&lt;=0,V474="n/a"),"n/a",U474/V474)</f>
        <v>0.80740835250701493</v>
      </c>
      <c r="X474" s="107">
        <f>IF(OR(AJ474&lt;=0,AJ474="n/a",U474&lt;=0,U474="n/a"),"n/a",U474/AJ474)</f>
        <v>9.5320795153396691</v>
      </c>
      <c r="Y474" s="123"/>
      <c r="Z474" s="101">
        <f>IF(OR(AC474&lt;0.01,AC474="n/a"),"n/a",M474/AC474*100)</f>
        <v>266.55737704918033</v>
      </c>
      <c r="AA474" s="109">
        <f>IF(OR(AC474&lt;0.01,AC474="n/a"),"n/a",I474/AC474)</f>
        <v>52.352459016393439</v>
      </c>
      <c r="AB474" s="71">
        <v>12</v>
      </c>
      <c r="AC474" s="100">
        <v>1.22</v>
      </c>
      <c r="AD474" s="100">
        <v>2.48</v>
      </c>
      <c r="AE474" s="100">
        <v>10.039999999999999</v>
      </c>
      <c r="AF474" s="100">
        <v>1.52</v>
      </c>
      <c r="AG474" s="100">
        <v>2.87</v>
      </c>
      <c r="AH474" s="100">
        <v>32.15</v>
      </c>
      <c r="AI474" s="100">
        <v>12.4</v>
      </c>
      <c r="AJ474" s="100">
        <v>0.3</v>
      </c>
      <c r="AK474" s="100">
        <v>14.82</v>
      </c>
      <c r="AL474" s="100">
        <v>59560</v>
      </c>
      <c r="AM474" s="100">
        <v>0.19</v>
      </c>
      <c r="AN474" s="100">
        <v>0.81</v>
      </c>
      <c r="AO474" s="110">
        <f>IF(U474="n/a","n/a",IF(AA474&lt;0,"n/a",IF(AA474="n/a","n/a",J474+U474-AA474)))</f>
        <v>-44.401242864938553</v>
      </c>
      <c r="AP474" s="111">
        <f>IF(U474="n/a","n/a",J474+U474)</f>
        <v>7.9512161514548838</v>
      </c>
      <c r="AQ474" s="112">
        <f>IF(OR(AC474&lt;0.01,AC474="n/a",AF474="n/a"),"n/a",(I474/SQRT(22.5*AC474*(I474/AF474))-1)*100)</f>
        <v>88.06114573595238</v>
      </c>
      <c r="AR474" s="101">
        <f>INDEX(Historical!$C$7:$C$1063,MATCH(B474,Historical!$B$7:$B$1063,0))*IF(AH474="n/a",1.03,IF(AH474&lt;0,1.01,IF(AH474&gt;10,1.1,(1+AH474/100))))</f>
        <v>3.5387000000000004</v>
      </c>
      <c r="AS474" s="109">
        <f>IF($AI474="n/a",1.03*AR474,IF($AI474&lt;0,1.01*AR474,IF($AI474&gt;10,1.1*AR474,(1+$AI474/100)*AR474)))</f>
        <v>3.892570000000001</v>
      </c>
      <c r="AT474" s="109">
        <f>IF($AK474="n/a",1.03*AS474,IF($AK474&lt;0,1.01*AS474,IF($AK474&gt;10,1.1*AS474,(1+$AK474/100)*AS474)))</f>
        <v>4.2818270000000016</v>
      </c>
      <c r="AU474" s="109">
        <f>IF($AK474="n/a",1.03*AT474,IF($AK474&lt;0,1.01*AT474,IF($AK474&gt;10,1.1*AT474,(1+$AK474/100)*AT474)))</f>
        <v>4.7100097000000023</v>
      </c>
      <c r="AV474" s="109">
        <f>IF($AK474="n/a",1.03*AU474,IF($AK474&lt;0,1.01*AU474,IF($AK474&gt;10,1.1*AU474,(1+$AK474/100)*AU474)))</f>
        <v>5.1810106700000027</v>
      </c>
      <c r="AW474" s="109">
        <f>SUM(AR474:AV474)</f>
        <v>21.604117370000008</v>
      </c>
      <c r="AX474" s="113">
        <f>AW474/I474*100</f>
        <v>33.82514070768751</v>
      </c>
      <c r="AY474" s="100">
        <v>0.71</v>
      </c>
      <c r="AZ474" s="100">
        <v>14.34</v>
      </c>
      <c r="BA474" s="100">
        <v>-5.9799999999999995</v>
      </c>
      <c r="BB474" s="100">
        <v>1.7999999999999998</v>
      </c>
      <c r="BC474" s="100">
        <v>4.1099999999999994</v>
      </c>
      <c r="BE474" s="12">
        <v>1994</v>
      </c>
      <c r="BF474" s="12">
        <f>IF(BE474&gt;2020,0,IF(BE474&gt;2008,1,IF(BE474&gt;2001,2,IF(BE474&gt;1990,3,IF(BE474&gt;1980,4,IF(BE474&gt;1973,5,IF(BE474&gt;1970,6,IF(BE474&gt;1960,7,IF(BE474&gt;1958,8,IF(BE474&gt;1953,9,10))))))))))</f>
        <v>3</v>
      </c>
      <c r="BG474" s="100">
        <v>1.55</v>
      </c>
      <c r="BH474" s="55" t="s">
        <v>121</v>
      </c>
      <c r="BI474" s="55" t="s">
        <v>302</v>
      </c>
    </row>
    <row r="475" spans="1:61" ht="12.75" customHeight="1" x14ac:dyDescent="0.2">
      <c r="A475" s="55" t="s">
        <v>1110</v>
      </c>
      <c r="B475" s="55" t="s">
        <v>1111</v>
      </c>
      <c r="C475" s="156" t="s">
        <v>116</v>
      </c>
      <c r="D475" s="98" t="s">
        <v>150</v>
      </c>
      <c r="E475" s="157">
        <v>13</v>
      </c>
      <c r="F475" s="2">
        <v>419</v>
      </c>
      <c r="G475" s="2" t="s">
        <v>146</v>
      </c>
      <c r="H475" s="2" t="s">
        <v>146</v>
      </c>
      <c r="I475" s="100">
        <v>138.9</v>
      </c>
      <c r="J475" s="101">
        <f>(M475/I475)*100</f>
        <v>2.2750179985601151</v>
      </c>
      <c r="K475" s="104">
        <v>0.79</v>
      </c>
      <c r="L475" s="71">
        <v>4</v>
      </c>
      <c r="M475" s="28">
        <f>K475*L475</f>
        <v>3.16</v>
      </c>
      <c r="N475" s="103" t="s">
        <v>742</v>
      </c>
      <c r="O475" s="104">
        <v>0.69</v>
      </c>
      <c r="P475" s="158">
        <v>46027</v>
      </c>
      <c r="Q475" s="158">
        <v>46043</v>
      </c>
      <c r="R475" s="28">
        <f>(K475-O475)/O475*100</f>
        <v>14.49275362318842</v>
      </c>
      <c r="S475" s="105">
        <f>IF(INDEX(Historical!$D$7:$D1497,MATCH(B475,Historical!$B$7:$B$1062,0))=0,"n/a",(INDEX(Historical!$C$7:$C$1062,MATCH(B475,Historical!$B$7:$B$1062,0))/INDEX(Historical!$D$7:$D$1062,MATCH(B475,Historical!$B$7:$B$1062,0))-1)*100)</f>
        <v>14.999999999999991</v>
      </c>
      <c r="T475" s="105">
        <f>IF(INDEX(Historical!$F$7:$F$1062,MATCH(B475,Historical!$B$7:$B$1062,0))=0,"n/a",((INDEX(Historical!$C$7:$C$1062,MATCH(B475,Historical!$B$7:$B$1062,0))/INDEX(Historical!$F$7:$F$1062,MATCH(B475,Historical!$B$7:$B$1062,0)))^(1/3)-1)*100)</f>
        <v>25.389262728393792</v>
      </c>
      <c r="U475" s="105">
        <f>IF(INDEX(Historical!$H$7:$H$1062,MATCH(B475,Historical!$B$7:$B$1062,0))=0,"n/a",((INDEX(Historical!$C$7:$C$1062,MATCH(B475,Historical!$B$7:$B$1062,0))/INDEX(Historical!$H$7:$H$1062,MATCH(B475,Historical!$B$7:$B$1062,0)))^(1/5)-1)*100)</f>
        <v>23.517237451927929</v>
      </c>
      <c r="V475" s="105">
        <f>IF(INDEX(Historical!$M$7:$M$1062,MATCH(B475,Historical!$B$7:$B$1062,0))=0,"n/a",((INDEX(Historical!$C$7:$C$1062,MATCH(B475,Historical!$B$7:$B$1062,0))/INDEX(Historical!$M$7:$M$1062,MATCH(B475,Historical!$B$7:$B$1062,0)))^(1/10)-1)*100)</f>
        <v>15.208209716265863</v>
      </c>
      <c r="W475" s="106">
        <f>IF(OR(U475&lt;=0,U475="n/a",V475&lt;=0,V475="n/a"),"n/a",U475/V475)</f>
        <v>1.5463514700731138</v>
      </c>
      <c r="X475" s="107" t="str">
        <f>IF(OR(AJ475&lt;=0,AJ475="n/a",U475&lt;=0,U475="n/a"),"n/a",U475/AJ475)</f>
        <v>n/a</v>
      </c>
      <c r="Y475" s="159"/>
      <c r="Z475" s="101" t="str">
        <f>IF(OR(AC475&lt;0.01,AC475="n/a"),"n/a",M475/AC475*100)</f>
        <v>n/a</v>
      </c>
      <c r="AA475" s="109" t="str">
        <f>IF(OR(AC475&lt;0.01,AC475="n/a"),"n/a",I475/AC475)</f>
        <v>n/a</v>
      </c>
      <c r="AB475" s="71">
        <v>12</v>
      </c>
      <c r="AC475" s="100">
        <v>-6.69</v>
      </c>
      <c r="AD475" s="100">
        <v>2.16</v>
      </c>
      <c r="AE475" s="100">
        <v>1.1399999999999999</v>
      </c>
      <c r="AF475" s="100">
        <v>3.07</v>
      </c>
      <c r="AG475" s="100">
        <v>-9.5</v>
      </c>
      <c r="AH475" s="100">
        <v>-21.32</v>
      </c>
      <c r="AI475" s="100">
        <v>24.25</v>
      </c>
      <c r="AJ475" s="100">
        <v>-11.88</v>
      </c>
      <c r="AK475" s="100">
        <v>5.46</v>
      </c>
      <c r="AL475" s="100">
        <v>11190</v>
      </c>
      <c r="AM475" s="100">
        <v>1.4200000000000002</v>
      </c>
      <c r="AN475" s="100">
        <v>1.65</v>
      </c>
      <c r="AO475" s="110" t="str">
        <f>IF(U475="n/a","n/a",IF(AA475&lt;0,"n/a",IF(AA475="n/a","n/a",J475+U475-AA475)))</f>
        <v>n/a</v>
      </c>
      <c r="AP475" s="111">
        <f>IF(U475="n/a","n/a",J475+U475)</f>
        <v>25.792255450488046</v>
      </c>
      <c r="AQ475" s="112" t="str">
        <f>IF(OR(AC475&lt;0.01,AC475="n/a",AF475="n/a"),"n/a",(I475/SQRT(22.5*AC475*(I475/AF475))-1)*100)</f>
        <v>n/a</v>
      </c>
      <c r="AR475" s="101">
        <f>INDEX(Historical!$C$7:$C$1063,MATCH(B475,Historical!$B$7:$B$1063,0))*IF(AH475="n/a",1.03,IF(AH475&lt;0,1.01,IF(AH475&gt;10,1.1,(1+AH475/100))))</f>
        <v>2.7875999999999999</v>
      </c>
      <c r="AS475" s="109">
        <f>IF($AI475="n/a",1.03*AR475,IF($AI475&lt;0,1.01*AR475,IF($AI475&gt;10,1.1*AR475,(1+$AI475/100)*AR475)))</f>
        <v>3.06636</v>
      </c>
      <c r="AT475" s="109">
        <f>IF($AK475="n/a",1.03*AS475,IF($AK475&lt;0,1.01*AS475,IF($AK475&gt;10,1.1*AS475,(1+$AK475/100)*AS475)))</f>
        <v>3.2337832559999997</v>
      </c>
      <c r="AU475" s="109">
        <f>IF($AK475="n/a",1.03*AT475,IF($AK475&lt;0,1.01*AT475,IF($AK475&gt;10,1.1*AT475,(1+$AK475/100)*AT475)))</f>
        <v>3.4103478217775995</v>
      </c>
      <c r="AV475" s="109">
        <f>IF($AK475="n/a",1.03*AU475,IF($AK475&lt;0,1.01*AU475,IF($AK475&gt;10,1.1*AU475,(1+$AK475/100)*AU475)))</f>
        <v>3.5965528128466566</v>
      </c>
      <c r="AW475" s="109">
        <f>SUM(AR475:AV475)</f>
        <v>16.094643890624255</v>
      </c>
      <c r="AX475" s="113">
        <f>AW475/I475*100</f>
        <v>11.587216623919549</v>
      </c>
      <c r="AY475" s="100">
        <v>1.32</v>
      </c>
      <c r="AZ475" s="100">
        <v>42.42</v>
      </c>
      <c r="BA475" s="100">
        <v>-13.139999999999999</v>
      </c>
      <c r="BB475" s="100">
        <v>4.51</v>
      </c>
      <c r="BC475" s="100">
        <v>14.6</v>
      </c>
      <c r="BE475" s="12">
        <v>2014</v>
      </c>
      <c r="BF475" s="12">
        <f>IF(BE475&gt;2020,0,IF(BE475&gt;2008,1,IF(BE475&gt;2001,2,IF(BE475&gt;1990,3,IF(BE475&gt;1980,4,IF(BE475&gt;1973,5,IF(BE475&gt;1970,6,IF(BE475&gt;1960,7,IF(BE475&gt;1958,8,IF(BE475&gt;1953,9,10))))))))))</f>
        <v>1</v>
      </c>
      <c r="BG475" s="100">
        <v>-2.96</v>
      </c>
      <c r="BH475" s="55" t="s">
        <v>121</v>
      </c>
      <c r="BI475" s="55" t="s">
        <v>122</v>
      </c>
    </row>
    <row r="476" spans="1:61" ht="12.75" customHeight="1" x14ac:dyDescent="0.2">
      <c r="A476" s="123" t="s">
        <v>1112</v>
      </c>
      <c r="B476" s="55" t="s">
        <v>1113</v>
      </c>
      <c r="C476" s="156" t="s">
        <v>125</v>
      </c>
      <c r="D476" s="98" t="s">
        <v>233</v>
      </c>
      <c r="E476" s="157">
        <v>24</v>
      </c>
      <c r="F476" s="2">
        <v>156</v>
      </c>
      <c r="G476" s="2" t="s">
        <v>146</v>
      </c>
      <c r="H476" s="2" t="s">
        <v>146</v>
      </c>
      <c r="I476" s="100">
        <v>99.21</v>
      </c>
      <c r="J476" s="101">
        <f>(M476/I476)*100</f>
        <v>0.90716661626852135</v>
      </c>
      <c r="K476" s="104">
        <v>0.22500000000000001</v>
      </c>
      <c r="L476" s="71">
        <v>4</v>
      </c>
      <c r="M476" s="28">
        <f>K476*L476</f>
        <v>0.9</v>
      </c>
      <c r="N476" s="103" t="s">
        <v>136</v>
      </c>
      <c r="O476" s="104">
        <v>0.20499999999999999</v>
      </c>
      <c r="P476" s="158">
        <v>46241</v>
      </c>
      <c r="Q476" s="158">
        <v>46255</v>
      </c>
      <c r="R476" s="28">
        <f>(K476-O476)/O476*100</f>
        <v>9.7560975609756184</v>
      </c>
      <c r="S476" s="105">
        <f>IF(INDEX(Historical!$D$7:$D1498,MATCH(B476,Historical!$B$7:$B$1062,0))=0,"n/a",(INDEX(Historical!$C$7:$C$1062,MATCH(B476,Historical!$B$7:$B$1062,0))/INDEX(Historical!$D$7:$D$1062,MATCH(B476,Historical!$B$7:$B$1062,0))-1)*100)</f>
        <v>11.66666666666667</v>
      </c>
      <c r="T476" s="105">
        <f>IF(INDEX(Historical!$F$7:$F$1062,MATCH(B476,Historical!$B$7:$B$1062,0))=0,"n/a",((INDEX(Historical!$C$7:$C$1062,MATCH(B476,Historical!$B$7:$B$1062,0))/INDEX(Historical!$F$7:$F$1062,MATCH(B476,Historical!$B$7:$B$1062,0)))^(1/3)-1)*100)</f>
        <v>6.799865166668817</v>
      </c>
      <c r="U476" s="105">
        <f>IF(INDEX(Historical!$H$7:$H$1062,MATCH(B476,Historical!$B$7:$B$1062,0))=0,"n/a",((INDEX(Historical!$C$7:$C$1062,MATCH(B476,Historical!$B$7:$B$1062,0))/INDEX(Historical!$H$7:$H$1062,MATCH(B476,Historical!$B$7:$B$1062,0)))^(1/5)-1)*100)</f>
        <v>5.6089987757983018</v>
      </c>
      <c r="V476" s="105">
        <f>IF(INDEX(Historical!$M$7:$M$1062,MATCH(B476,Historical!$B$7:$B$1062,0))=0,"n/a",((INDEX(Historical!$C$7:$C$1062,MATCH(B476,Historical!$B$7:$B$1062,0))/INDEX(Historical!$M$7:$M$1062,MATCH(B476,Historical!$B$7:$B$1062,0)))^(1/10)-1)*100)</f>
        <v>5.0338040057319455</v>
      </c>
      <c r="W476" s="106">
        <f>IF(OR(U476&lt;=0,U476="n/a",V476&lt;=0,V476="n/a"),"n/a",U476/V476)</f>
        <v>1.1142664214600702</v>
      </c>
      <c r="X476" s="107">
        <f>IF(OR(AJ476&lt;=0,AJ476="n/a",U476&lt;=0,U476="n/a"),"n/a",U476/AJ476)</f>
        <v>0.24176718861199573</v>
      </c>
      <c r="Y476" s="164"/>
      <c r="Z476" s="101">
        <f>IF(OR(AC476&lt;0.01,AC476="n/a"),"n/a",M476/AC476*100)</f>
        <v>23.255813953488371</v>
      </c>
      <c r="AA476" s="109">
        <f>IF(OR(AC476&lt;0.01,AC476="n/a"),"n/a",I476/AC476)</f>
        <v>25.63565891472868</v>
      </c>
      <c r="AB476" s="71">
        <v>7</v>
      </c>
      <c r="AC476" s="100">
        <v>3.87</v>
      </c>
      <c r="AD476" s="100" t="s">
        <v>142</v>
      </c>
      <c r="AE476" s="100">
        <v>2.72</v>
      </c>
      <c r="AF476" s="100">
        <v>4.67</v>
      </c>
      <c r="AG476" s="100">
        <v>19.98</v>
      </c>
      <c r="AH476" s="100" t="s">
        <v>142</v>
      </c>
      <c r="AI476" s="100" t="s">
        <v>142</v>
      </c>
      <c r="AJ476" s="100">
        <v>23.200000000000003</v>
      </c>
      <c r="AK476" s="100" t="s">
        <v>142</v>
      </c>
      <c r="AL476" s="100">
        <v>1330</v>
      </c>
      <c r="AM476" s="100">
        <v>27.35</v>
      </c>
      <c r="AN476" s="100">
        <v>0.19</v>
      </c>
      <c r="AO476" s="110">
        <f>IF(U476="n/a","n/a",IF(AA476&lt;0,"n/a",IF(AA476="n/a","n/a",J476+U476-AA476)))</f>
        <v>-19.119493522661855</v>
      </c>
      <c r="AP476" s="111">
        <f>IF(U476="n/a","n/a",J476+U476)</f>
        <v>6.5161653920668234</v>
      </c>
      <c r="AQ476" s="112">
        <f>IF(OR(AC476&lt;0.01,AC476="n/a",AF476="n/a"),"n/a",(I476/SQRT(22.5*AC476*(I476/AF476))-1)*100)</f>
        <v>130.66910127017968</v>
      </c>
      <c r="AR476" s="101">
        <f>INDEX(Historical!$C$7:$C$1063,MATCH(B476,Historical!$B$7:$B$1063,0))*IF(AH476="n/a",1.03,IF(AH476&lt;0,1.01,IF(AH476&gt;10,1.1,(1+AH476/100))))</f>
        <v>0.69010000000000005</v>
      </c>
      <c r="AS476" s="109">
        <f>IF($AI476="n/a",1.03*AR476,IF($AI476&lt;0,1.01*AR476,IF($AI476&gt;10,1.1*AR476,(1+$AI476/100)*AR476)))</f>
        <v>0.71080300000000007</v>
      </c>
      <c r="AT476" s="109">
        <f>IF($AK476="n/a",1.03*AS476,IF($AK476&lt;0,1.01*AS476,IF($AK476&gt;10,1.1*AS476,(1+$AK476/100)*AS476)))</f>
        <v>0.73212709000000009</v>
      </c>
      <c r="AU476" s="109">
        <f>IF($AK476="n/a",1.03*AT476,IF($AK476&lt;0,1.01*AT476,IF($AK476&gt;10,1.1*AT476,(1+$AK476/100)*AT476)))</f>
        <v>0.75409090270000012</v>
      </c>
      <c r="AV476" s="109">
        <f>IF($AK476="n/a",1.03*AU476,IF($AK476&lt;0,1.01*AU476,IF($AK476&gt;10,1.1*AU476,(1+$AK476/100)*AU476)))</f>
        <v>0.77671362978100011</v>
      </c>
      <c r="AW476" s="109">
        <f>SUM(AR476:AV476)</f>
        <v>3.6638346224810006</v>
      </c>
      <c r="AX476" s="113">
        <f>AW476/I476*100</f>
        <v>3.6930093967150497</v>
      </c>
      <c r="AY476" s="100">
        <v>0.78</v>
      </c>
      <c r="AZ476" s="100">
        <v>117.52</v>
      </c>
      <c r="BA476" s="100">
        <v>-7.28</v>
      </c>
      <c r="BB476" s="100">
        <v>6.1899999999999995</v>
      </c>
      <c r="BC476" s="100">
        <v>43.09</v>
      </c>
      <c r="BE476" s="12">
        <v>2003</v>
      </c>
      <c r="BF476" s="12">
        <f>IF(BE476&gt;2020,0,IF(BE476&gt;2008,1,IF(BE476&gt;2001,2,IF(BE476&gt;1990,3,IF(BE476&gt;1980,4,IF(BE476&gt;1973,5,IF(BE476&gt;1970,6,IF(BE476&gt;1960,7,IF(BE476&gt;1958,8,IF(BE476&gt;1953,9,10))))))))))</f>
        <v>2</v>
      </c>
      <c r="BG476" s="100">
        <v>13.66</v>
      </c>
      <c r="BH476" s="55" t="s">
        <v>121</v>
      </c>
      <c r="BI476" s="55" t="s">
        <v>122</v>
      </c>
    </row>
    <row r="477" spans="1:61" ht="12.75" customHeight="1" x14ac:dyDescent="0.2">
      <c r="A477" s="116" t="s">
        <v>1575</v>
      </c>
      <c r="B477" s="55" t="s">
        <v>1576</v>
      </c>
      <c r="C477" s="156" t="s">
        <v>116</v>
      </c>
      <c r="D477" s="98" t="s">
        <v>248</v>
      </c>
      <c r="E477" s="157">
        <v>10</v>
      </c>
      <c r="F477" s="2">
        <v>513</v>
      </c>
      <c r="G477" s="2" t="s">
        <v>146</v>
      </c>
      <c r="H477" s="2" t="s">
        <v>146</v>
      </c>
      <c r="I477" s="100">
        <v>212.14</v>
      </c>
      <c r="J477" s="101">
        <f>(M477/I477)*100</f>
        <v>0.54680871122843411</v>
      </c>
      <c r="K477" s="104">
        <v>0.28999999999999998</v>
      </c>
      <c r="L477" s="71">
        <v>4</v>
      </c>
      <c r="M477" s="28">
        <f>K477*L477</f>
        <v>1.1599999999999999</v>
      </c>
      <c r="N477" s="103" t="s">
        <v>312</v>
      </c>
      <c r="O477" s="104">
        <v>0.28000000000000003</v>
      </c>
      <c r="P477" s="158">
        <v>46085</v>
      </c>
      <c r="Q477" s="158">
        <v>46099</v>
      </c>
      <c r="R477" s="28">
        <f>(K477-O477)/O477*100</f>
        <v>3.5714285714285547</v>
      </c>
      <c r="S477" s="105">
        <f>IF(INDEX(Historical!$D$7:$D1499,MATCH(B477,Historical!$B$7:$B$1062,0))=0,"n/a",(INDEX(Historical!$C$7:$C$1062,MATCH(B477,Historical!$B$7:$B$1062,0))/INDEX(Historical!$D$7:$D$1062,MATCH(B477,Historical!$B$7:$B$1062,0))-1)*100)</f>
        <v>7.6923076923077094</v>
      </c>
      <c r="T477" s="105">
        <f>IF(INDEX(Historical!$F$7:$F$1062,MATCH(B477,Historical!$B$7:$B$1062,0))=0,"n/a",((INDEX(Historical!$C$7:$C$1062,MATCH(B477,Historical!$B$7:$B$1062,0))/INDEX(Historical!$F$7:$F$1062,MATCH(B477,Historical!$B$7:$B$1062,0)))^(1/3)-1)*100)</f>
        <v>23.127650029855573</v>
      </c>
      <c r="U477" s="105">
        <f>IF(INDEX(Historical!$H$7:$H$1062,MATCH(B477,Historical!$B$7:$B$1062,0))=0,"n/a",((INDEX(Historical!$C$7:$C$1062,MATCH(B477,Historical!$B$7:$B$1062,0))/INDEX(Historical!$H$7:$H$1062,MATCH(B477,Historical!$B$7:$B$1062,0)))^(1/5)-1)*100)</f>
        <v>29.999876163746752</v>
      </c>
      <c r="V477" s="105" t="str">
        <f>IF(INDEX(Historical!$M$7:$M$1062,MATCH(B477,Historical!$B$7:$B$1062,0))=0,"n/a",((INDEX(Historical!$C$7:$C$1062,MATCH(B477,Historical!$B$7:$B$1062,0))/INDEX(Historical!$M$7:$M$1062,MATCH(B477,Historical!$B$7:$B$1062,0)))^(1/10)-1)*100)</f>
        <v>n/a</v>
      </c>
      <c r="W477" s="106" t="str">
        <f>IF(OR(U477&lt;=0,U477="n/a",V477&lt;=0,V477="n/a"),"n/a",U477/V477)</f>
        <v>n/a</v>
      </c>
      <c r="X477" s="107">
        <f>IF(OR(AJ477&lt;=0,AJ477="n/a",U477&lt;=0,U477="n/a"),"n/a",U477/AJ477)</f>
        <v>2.6666556589997112</v>
      </c>
      <c r="Y477" s="165"/>
      <c r="Z477" s="101">
        <f>IF(OR(AC477&lt;0.01,AC477="n/a"),"n/a",M477/AC477*100)</f>
        <v>22.307692307692307</v>
      </c>
      <c r="AA477" s="109">
        <f>IF(OR(AC477&lt;0.01,AC477="n/a"),"n/a",I477/AC477)</f>
        <v>40.796153846153842</v>
      </c>
      <c r="AB477" s="71">
        <v>12</v>
      </c>
      <c r="AC477" s="100">
        <v>5.2</v>
      </c>
      <c r="AD477" s="100">
        <v>1.96</v>
      </c>
      <c r="AE477" s="100">
        <v>7.87</v>
      </c>
      <c r="AF477" s="100">
        <v>10.039999999999999</v>
      </c>
      <c r="AG477" s="100">
        <v>24.82</v>
      </c>
      <c r="AH477" s="100">
        <v>19.670000000000002</v>
      </c>
      <c r="AI477" s="100">
        <v>14.41</v>
      </c>
      <c r="AJ477" s="100">
        <v>11.25</v>
      </c>
      <c r="AK477" s="100">
        <v>16.350000000000001</v>
      </c>
      <c r="AL477" s="100">
        <v>44120</v>
      </c>
      <c r="AM477" s="100">
        <v>11.690000000000001</v>
      </c>
      <c r="AN477" s="100">
        <v>0</v>
      </c>
      <c r="AO477" s="110">
        <f>IF(U477="n/a","n/a",IF(AA477&lt;0,"n/a",IF(AA477="n/a","n/a",J477+U477-AA477)))</f>
        <v>-10.249468971178658</v>
      </c>
      <c r="AP477" s="111">
        <f>IF(U477="n/a","n/a",J477+U477)</f>
        <v>30.546684874975185</v>
      </c>
      <c r="AQ477" s="112">
        <f>IF(OR(AC477&lt;0.01,AC477="n/a",AF477="n/a"),"n/a",(I477/SQRT(22.5*AC477*(I477/AF477))-1)*100)</f>
        <v>326.66322113993402</v>
      </c>
      <c r="AR477" s="101">
        <f>INDEX(Historical!$C$7:$C$1063,MATCH(B477,Historical!$B$7:$B$1063,0))*IF(AH477="n/a",1.03,IF(AH477&lt;0,1.01,IF(AH477&gt;10,1.1,(1+AH477/100))))</f>
        <v>1.2320000000000002</v>
      </c>
      <c r="AS477" s="109">
        <f>IF($AI477="n/a",1.03*AR477,IF($AI477&lt;0,1.01*AR477,IF($AI477&gt;10,1.1*AR477,(1+$AI477/100)*AR477)))</f>
        <v>1.3552000000000004</v>
      </c>
      <c r="AT477" s="109">
        <f>IF($AK477="n/a",1.03*AS477,IF($AK477&lt;0,1.01*AS477,IF($AK477&gt;10,1.1*AS477,(1+$AK477/100)*AS477)))</f>
        <v>1.4907200000000005</v>
      </c>
      <c r="AU477" s="109">
        <f>IF($AK477="n/a",1.03*AT477,IF($AK477&lt;0,1.01*AT477,IF($AK477&gt;10,1.1*AT477,(1+$AK477/100)*AT477)))</f>
        <v>1.6397920000000006</v>
      </c>
      <c r="AV477" s="109">
        <f>IF($AK477="n/a",1.03*AU477,IF($AK477&lt;0,1.01*AU477,IF($AK477&gt;10,1.1*AU477,(1+$AK477/100)*AU477)))</f>
        <v>1.8037712000000008</v>
      </c>
      <c r="AW477" s="109">
        <f>SUM(AR477:AV477)</f>
        <v>7.5214832000000023</v>
      </c>
      <c r="AX477" s="113">
        <f>AW477/I477*100</f>
        <v>3.5455280475157926</v>
      </c>
      <c r="AY477" s="100">
        <v>1.18</v>
      </c>
      <c r="AZ477" s="100">
        <v>68.349999999999994</v>
      </c>
      <c r="BA477" s="100">
        <v>-15.83</v>
      </c>
      <c r="BB477" s="100">
        <v>-6.2799999999999994</v>
      </c>
      <c r="BC477" s="100">
        <v>12.73</v>
      </c>
      <c r="BE477" s="12">
        <v>2017</v>
      </c>
      <c r="BF477" s="12">
        <f>IF(BE477&gt;2020,0,IF(BE477&gt;2008,1,IF(BE477&gt;2001,2,IF(BE477&gt;1990,3,IF(BE477&gt;1980,4,IF(BE477&gt;1973,5,IF(BE477&gt;1970,6,IF(BE477&gt;1960,7,IF(BE477&gt;1958,8,IF(BE477&gt;1953,9,10))))))))))</f>
        <v>1</v>
      </c>
      <c r="BG477" s="100">
        <v>19.3</v>
      </c>
      <c r="BH477" s="55" t="s">
        <v>121</v>
      </c>
      <c r="BI477" s="55" t="s">
        <v>122</v>
      </c>
    </row>
    <row r="478" spans="1:61" ht="12.75" customHeight="1" x14ac:dyDescent="0.2">
      <c r="A478" s="116" t="s">
        <v>5587</v>
      </c>
      <c r="B478" s="55" t="s">
        <v>5577</v>
      </c>
      <c r="C478" s="156" t="s">
        <v>134</v>
      </c>
      <c r="D478" s="98" t="s">
        <v>157</v>
      </c>
      <c r="E478" s="157">
        <v>6</v>
      </c>
      <c r="F478" s="2">
        <v>651</v>
      </c>
      <c r="G478" s="2" t="s">
        <v>146</v>
      </c>
      <c r="H478" s="2" t="s">
        <v>146</v>
      </c>
      <c r="I478" s="100">
        <v>52.86</v>
      </c>
      <c r="J478" s="101">
        <f>(M478/I478)*100</f>
        <v>2.6485054861899355</v>
      </c>
      <c r="K478" s="104">
        <v>0.35</v>
      </c>
      <c r="L478" s="71">
        <v>4</v>
      </c>
      <c r="M478" s="28">
        <f>K478*L478</f>
        <v>1.4</v>
      </c>
      <c r="N478" s="103" t="s">
        <v>209</v>
      </c>
      <c r="O478" s="104">
        <v>0.3</v>
      </c>
      <c r="P478" s="158">
        <v>46112</v>
      </c>
      <c r="Q478" s="158">
        <v>46127</v>
      </c>
      <c r="R478" s="28">
        <f>(K478-O478)/O478*100</f>
        <v>16.666666666666664</v>
      </c>
      <c r="S478" s="105">
        <f>IF(INDEX(Historical!$D$7:$D1730,MATCH(B478,Historical!$B$7:$B$1062,0))=0,"n/a",(INDEX(Historical!$C$7:$C$1062,MATCH(B478,Historical!$B$7:$B$1062,0))/INDEX(Historical!$D$7:$D$1062,MATCH(B478,Historical!$B$7:$B$1062,0))-1)*100)</f>
        <v>18.556701030927837</v>
      </c>
      <c r="T478" s="105">
        <f>IF(INDEX(Historical!$F$7:$F$1062,MATCH(B478,Historical!$B$7:$B$1062,0))=0,"n/a",((INDEX(Historical!$C$7:$C$1062,MATCH(B478,Historical!$B$7:$B$1062,0))/INDEX(Historical!$F$7:$F$1062,MATCH(B478,Historical!$B$7:$B$1062,0)))^(1/3)-1)*100)</f>
        <v>22.86703656058322</v>
      </c>
      <c r="U478" s="105">
        <f>IF(INDEX(Historical!$H$7:$H$1062,MATCH(B478,Historical!$B$7:$B$1062,0))=0,"n/a",((INDEX(Historical!$C$7:$C$1062,MATCH(B478,Historical!$B$7:$B$1062,0))/INDEX(Historical!$H$7:$H$1062,MATCH(B478,Historical!$B$7:$B$1062,0)))^(1/5)-1)*100)</f>
        <v>32.650216092590931</v>
      </c>
      <c r="V478" s="105">
        <f>IF(INDEX(Historical!$M$7:$M$1062,MATCH(B478,Historical!$B$7:$B$1062,0))=0,"n/a",((INDEX(Historical!$C$7:$C$1062,MATCH(B478,Historical!$B$7:$B$1062,0))/INDEX(Historical!$M$7:$M$1062,MATCH(B478,Historical!$B$7:$B$1062,0)))^(1/10)-1)*100)</f>
        <v>11.138309080140285</v>
      </c>
      <c r="W478" s="106">
        <f>IF(OR(U478&lt;=0,U478="n/a",V478&lt;=0,V478="n/a"),"n/a",U478/V478)</f>
        <v>2.9313440539019147</v>
      </c>
      <c r="X478" s="107">
        <f>IF(OR(AJ478&lt;=0,AJ478="n/a",U478&lt;=0,U478="n/a"),"n/a",U478/AJ478)</f>
        <v>1.1516831073224314</v>
      </c>
      <c r="Y478" s="162"/>
      <c r="Z478" s="101">
        <f>IF(OR(AC478&lt;0.01,AC478="n/a"),"n/a",M478/AC478*100)</f>
        <v>27.55905511811023</v>
      </c>
      <c r="AA478" s="109">
        <f>IF(OR(AC478&lt;0.01,AC478="n/a"),"n/a",I478/AC478)</f>
        <v>10.405511811023622</v>
      </c>
      <c r="AB478" s="71">
        <v>12</v>
      </c>
      <c r="AC478" s="100">
        <v>5.08</v>
      </c>
      <c r="AD478" s="100">
        <v>2.44</v>
      </c>
      <c r="AE478" s="100">
        <v>2.4300000000000002</v>
      </c>
      <c r="AF478" s="100">
        <v>1.59</v>
      </c>
      <c r="AG478" s="100">
        <v>16.079999999999998</v>
      </c>
      <c r="AH478" s="100">
        <v>9.3000000000000007</v>
      </c>
      <c r="AI478" s="100">
        <v>0.12</v>
      </c>
      <c r="AJ478" s="100">
        <v>28.349999999999998</v>
      </c>
      <c r="AK478" s="100">
        <v>4.32</v>
      </c>
      <c r="AL478" s="100">
        <v>2230</v>
      </c>
      <c r="AM478" s="100">
        <v>1.0999999999999999</v>
      </c>
      <c r="AN478" s="100">
        <v>0.41</v>
      </c>
      <c r="AO478" s="110">
        <f>IF(U478="n/a","n/a",IF(AA478&lt;0,"n/a",IF(AA478="n/a","n/a",J478+U478-AA478)))</f>
        <v>24.893209767757241</v>
      </c>
      <c r="AP478" s="111">
        <f>IF(U478="n/a","n/a",J478+U478)</f>
        <v>35.298721578780864</v>
      </c>
      <c r="AQ478" s="112">
        <f>IF(OR(AC478&lt;0.01,AC478="n/a",AF478="n/a"),"n/a",(I478/SQRT(22.5*AC478*(I478/AF478))-1)*100)</f>
        <v>-14.249032970719844</v>
      </c>
      <c r="AR478" s="101">
        <f>INDEX(Historical!$C$7:$C$1063,MATCH(B478,Historical!$B$7:$B$1063,0))*IF(AH478="n/a",1.03,IF(AH478&lt;0,1.01,IF(AH478&gt;10,1.1,(1+AH478/100))))</f>
        <v>1.2569499999999998</v>
      </c>
      <c r="AS478" s="109">
        <f>IF($AI478="n/a",1.03*AR478,IF($AI478&lt;0,1.01*AR478,IF($AI478&gt;10,1.1*AR478,(1+$AI478/100)*AR478)))</f>
        <v>1.25845834</v>
      </c>
      <c r="AT478" s="109">
        <f>IF($AK478="n/a",1.03*AS478,IF($AK478&lt;0,1.01*AS478,IF($AK478&gt;10,1.1*AS478,(1+$AK478/100)*AS478)))</f>
        <v>1.3128237402879999</v>
      </c>
      <c r="AU478" s="109">
        <f>IF($AK478="n/a",1.03*AT478,IF($AK478&lt;0,1.01*AT478,IF($AK478&gt;10,1.1*AT478,(1+$AK478/100)*AT478)))</f>
        <v>1.3695377258684414</v>
      </c>
      <c r="AV478" s="109">
        <f>IF($AK478="n/a",1.03*AU478,IF($AK478&lt;0,1.01*AU478,IF($AK478&gt;10,1.1*AU478,(1+$AK478/100)*AU478)))</f>
        <v>1.4287017556259578</v>
      </c>
      <c r="AW478" s="109">
        <f>SUM(AR478:AV478)</f>
        <v>6.6264715617823979</v>
      </c>
      <c r="AX478" s="113">
        <f>AW478/I478*100</f>
        <v>12.535890203901623</v>
      </c>
      <c r="AY478" s="100">
        <v>0.7</v>
      </c>
      <c r="AZ478" s="100">
        <v>48.03</v>
      </c>
      <c r="BA478" s="100">
        <v>-0.83</v>
      </c>
      <c r="BB478" s="100">
        <v>8.7200000000000006</v>
      </c>
      <c r="BC478" s="100">
        <v>22.39</v>
      </c>
      <c r="BE478" s="12">
        <v>2021</v>
      </c>
      <c r="BF478" s="12">
        <f>IF(BE478&gt;2020,0,IF(BE478&gt;2008,1,IF(BE478&gt;2001,2,IF(BE478&gt;1990,3,IF(BE478&gt;1980,4,IF(BE478&gt;1973,5,IF(BE478&gt;1970,6,IF(BE478&gt;1960,7,IF(BE478&gt;1958,8,IF(BE478&gt;1953,9,10))))))))))</f>
        <v>0</v>
      </c>
      <c r="BG478" s="100">
        <v>1.81</v>
      </c>
      <c r="BH478" s="55" t="s">
        <v>121</v>
      </c>
      <c r="BI478" s="55" t="s">
        <v>122</v>
      </c>
    </row>
    <row r="479" spans="1:61" ht="12.75" customHeight="1" x14ac:dyDescent="0.2">
      <c r="A479" s="116" t="s">
        <v>1577</v>
      </c>
      <c r="B479" s="55" t="s">
        <v>1578</v>
      </c>
      <c r="C479" s="156" t="s">
        <v>116</v>
      </c>
      <c r="D479" s="98" t="s">
        <v>215</v>
      </c>
      <c r="E479" s="157">
        <v>9</v>
      </c>
      <c r="F479" s="2">
        <v>528</v>
      </c>
      <c r="G479" s="2" t="s">
        <v>146</v>
      </c>
      <c r="H479" s="2" t="s">
        <v>146</v>
      </c>
      <c r="I479" s="100">
        <v>29.36</v>
      </c>
      <c r="J479" s="101">
        <f>(M479/I479)*100</f>
        <v>4.6321525885558588</v>
      </c>
      <c r="K479" s="104">
        <v>0.34</v>
      </c>
      <c r="L479" s="71">
        <v>4</v>
      </c>
      <c r="M479" s="28">
        <f>K479*L479</f>
        <v>1.36</v>
      </c>
      <c r="N479" s="103" t="s">
        <v>395</v>
      </c>
      <c r="O479" s="104">
        <v>0.33</v>
      </c>
      <c r="P479" s="115">
        <v>45469</v>
      </c>
      <c r="Q479" s="115">
        <v>45483</v>
      </c>
      <c r="R479" s="28">
        <f>(K479-O479)/O479*100</f>
        <v>3.0303030303030329</v>
      </c>
      <c r="S479" s="105">
        <f>IF(INDEX(Historical!$D$7:$D1500,MATCH(B479,Historical!$B$7:$B$1062,0))=0,"n/a",(INDEX(Historical!$C$7:$C$1062,MATCH(B479,Historical!$B$7:$B$1062,0))/INDEX(Historical!$D$7:$D$1062,MATCH(B479,Historical!$B$7:$B$1062,0))-1)*100)</f>
        <v>1.4925373134328401</v>
      </c>
      <c r="T479" s="105">
        <f>IF(INDEX(Historical!$F$7:$F$1062,MATCH(B479,Historical!$B$7:$B$1062,0))=0,"n/a",((INDEX(Historical!$C$7:$C$1062,MATCH(B479,Historical!$B$7:$B$1062,0))/INDEX(Historical!$F$7:$F$1062,MATCH(B479,Historical!$B$7:$B$1062,0)))^(1/3)-1)*100)</f>
        <v>3.1270055989971013</v>
      </c>
      <c r="U479" s="105">
        <f>IF(INDEX(Historical!$H$7:$H$1062,MATCH(B479,Historical!$B$7:$B$1062,0))=0,"n/a",((INDEX(Historical!$C$7:$C$1062,MATCH(B479,Historical!$B$7:$B$1062,0))/INDEX(Historical!$H$7:$H$1062,MATCH(B479,Historical!$B$7:$B$1062,0)))^(1/5)-1)*100)</f>
        <v>3.9594988207552584</v>
      </c>
      <c r="V479" s="105" t="str">
        <f>IF(INDEX(Historical!$M$7:$M$1062,MATCH(B479,Historical!$B$7:$B$1062,0))=0,"n/a",((INDEX(Historical!$C$7:$C$1062,MATCH(B479,Historical!$B$7:$B$1062,0))/INDEX(Historical!$M$7:$M$1062,MATCH(B479,Historical!$B$7:$B$1062,0)))^(1/10)-1)*100)</f>
        <v>n/a</v>
      </c>
      <c r="W479" s="106" t="str">
        <f>IF(OR(U479&lt;=0,U479="n/a",V479&lt;=0,V479="n/a"),"n/a",U479/V479)</f>
        <v>n/a</v>
      </c>
      <c r="X479" s="107" t="str">
        <f>IF(OR(AJ479&lt;=0,AJ479="n/a",U479&lt;=0,U479="n/a"),"n/a",U479/AJ479)</f>
        <v>n/a</v>
      </c>
      <c r="Y479" s="165" t="s">
        <v>1719</v>
      </c>
      <c r="Z479" s="101">
        <f>IF(OR(AC479&lt;0.01,AC479="n/a"),"n/a",M479/AC479*100)</f>
        <v>103.03030303030303</v>
      </c>
      <c r="AA479" s="109">
        <f>IF(OR(AC479&lt;0.01,AC479="n/a"),"n/a",I479/AC479)</f>
        <v>22.242424242424242</v>
      </c>
      <c r="AB479" s="71">
        <v>12</v>
      </c>
      <c r="AC479" s="100">
        <v>1.32</v>
      </c>
      <c r="AD479" s="100" t="s">
        <v>142</v>
      </c>
      <c r="AE479" s="100">
        <v>3.02</v>
      </c>
      <c r="AF479" s="100">
        <v>3.58</v>
      </c>
      <c r="AG479" s="100">
        <v>16.059999999999999</v>
      </c>
      <c r="AH479" s="100" t="s">
        <v>142</v>
      </c>
      <c r="AI479" s="100" t="s">
        <v>142</v>
      </c>
      <c r="AJ479" s="100">
        <v>-5.7299999999999995</v>
      </c>
      <c r="AK479" s="100" t="s">
        <v>142</v>
      </c>
      <c r="AL479" s="100">
        <v>296.37</v>
      </c>
      <c r="AM479" s="100">
        <v>65.169999999999987</v>
      </c>
      <c r="AN479" s="100">
        <v>0.05</v>
      </c>
      <c r="AO479" s="110">
        <f>IF(U479="n/a","n/a",IF(AA479&lt;0,"n/a",IF(AA479="n/a","n/a",J479+U479-AA479)))</f>
        <v>-13.650772833113125</v>
      </c>
      <c r="AP479" s="111">
        <f>IF(U479="n/a","n/a",J479+U479)</f>
        <v>8.5916514093111171</v>
      </c>
      <c r="AQ479" s="112">
        <f>IF(OR(AC479&lt;0.01,AC479="n/a",AF479="n/a"),"n/a",(I479/SQRT(22.5*AC479*(I479/AF479))-1)*100)</f>
        <v>88.122748093281757</v>
      </c>
      <c r="AR479" s="101">
        <f>INDEX(Historical!$C$7:$C$1063,MATCH(B479,Historical!$B$7:$B$1063,0))*IF(AH479="n/a",1.03,IF(AH479&lt;0,1.01,IF(AH479&gt;10,1.1,(1+AH479/100))))</f>
        <v>1.4008</v>
      </c>
      <c r="AS479" s="109">
        <f>IF($AI479="n/a",1.03*AR479,IF($AI479&lt;0,1.01*AR479,IF($AI479&gt;10,1.1*AR479,(1+$AI479/100)*AR479)))</f>
        <v>1.4428240000000001</v>
      </c>
      <c r="AT479" s="109">
        <f>IF($AK479="n/a",1.03*AS479,IF($AK479&lt;0,1.01*AS479,IF($AK479&gt;10,1.1*AS479,(1+$AK479/100)*AS479)))</f>
        <v>1.48610872</v>
      </c>
      <c r="AU479" s="109">
        <f>IF($AK479="n/a",1.03*AT479,IF($AK479&lt;0,1.01*AT479,IF($AK479&gt;10,1.1*AT479,(1+$AK479/100)*AT479)))</f>
        <v>1.5306919816000002</v>
      </c>
      <c r="AV479" s="109">
        <f>IF($AK479="n/a",1.03*AU479,IF($AK479&lt;0,1.01*AU479,IF($AK479&gt;10,1.1*AU479,(1+$AK479/100)*AU479)))</f>
        <v>1.5766127410480002</v>
      </c>
      <c r="AW479" s="109">
        <f>SUM(AR479:AV479)</f>
        <v>7.4370374426480002</v>
      </c>
      <c r="AX479" s="113">
        <f>AW479/I479*100</f>
        <v>25.330509000844685</v>
      </c>
      <c r="AY479" s="100">
        <v>0.45</v>
      </c>
      <c r="AZ479" s="100">
        <v>14.78</v>
      </c>
      <c r="BA479" s="100">
        <v>-22.57</v>
      </c>
      <c r="BB479" s="100">
        <v>-3.0300000000000002</v>
      </c>
      <c r="BC479" s="100">
        <v>-4.49</v>
      </c>
      <c r="BE479" s="12">
        <v>2017</v>
      </c>
      <c r="BF479" s="12">
        <f>IF(BE479&gt;2020,0,IF(BE479&gt;2008,1,IF(BE479&gt;2001,2,IF(BE479&gt;1990,3,IF(BE479&gt;1980,4,IF(BE479&gt;1973,5,IF(BE479&gt;1970,6,IF(BE479&gt;1960,7,IF(BE479&gt;1958,8,IF(BE479&gt;1953,9,10))))))))))</f>
        <v>1</v>
      </c>
      <c r="BG479" s="100">
        <v>13.07</v>
      </c>
      <c r="BH479" s="55" t="s">
        <v>121</v>
      </c>
      <c r="BI479" s="55" t="s">
        <v>122</v>
      </c>
    </row>
    <row r="480" spans="1:61" ht="12.75" customHeight="1" x14ac:dyDescent="0.2">
      <c r="A480" s="123" t="s">
        <v>1114</v>
      </c>
      <c r="B480" s="55" t="s">
        <v>1115</v>
      </c>
      <c r="C480" s="156" t="s">
        <v>162</v>
      </c>
      <c r="D480" s="98" t="s">
        <v>296</v>
      </c>
      <c r="E480" s="157">
        <v>19</v>
      </c>
      <c r="F480" s="2">
        <v>215</v>
      </c>
      <c r="G480" s="2" t="s">
        <v>119</v>
      </c>
      <c r="H480" s="2" t="s">
        <v>119</v>
      </c>
      <c r="I480" s="100">
        <v>47.35</v>
      </c>
      <c r="J480" s="101">
        <f>(M480/I480)*100</f>
        <v>3.5902851108764517</v>
      </c>
      <c r="K480" s="104">
        <v>0.42499999999999999</v>
      </c>
      <c r="L480" s="71">
        <v>4</v>
      </c>
      <c r="M480" s="28">
        <f>K480*L480</f>
        <v>1.7</v>
      </c>
      <c r="N480" s="103" t="s">
        <v>386</v>
      </c>
      <c r="O480" s="104">
        <v>0.42130000000000001</v>
      </c>
      <c r="P480" s="158">
        <v>45936</v>
      </c>
      <c r="Q480" s="158">
        <v>45961</v>
      </c>
      <c r="R480" s="28">
        <f>(K480-O480)/O480*100</f>
        <v>0.87823403750296247</v>
      </c>
      <c r="S480" s="105">
        <f>IF(INDEX(Historical!$D$7:$D1501,MATCH(B480,Historical!$B$7:$B$1062,0))=0,"n/a",(INDEX(Historical!$C$7:$C$1062,MATCH(B480,Historical!$B$7:$B$1062,0))/INDEX(Historical!$D$7:$D$1062,MATCH(B480,Historical!$B$7:$B$1062,0))-1)*100)</f>
        <v>0.76975862994896893</v>
      </c>
      <c r="T480" s="105">
        <f>IF(INDEX(Historical!$F$7:$F$1062,MATCH(B480,Historical!$B$7:$B$1062,0))=0,"n/a",((INDEX(Historical!$C$7:$C$1062,MATCH(B480,Historical!$B$7:$B$1062,0))/INDEX(Historical!$F$7:$F$1062,MATCH(B480,Historical!$B$7:$B$1062,0)))^(1/3)-1)*100)</f>
        <v>0.8971837233190838</v>
      </c>
      <c r="U480" s="105">
        <f>IF(INDEX(Historical!$H$7:$H$1062,MATCH(B480,Historical!$B$7:$B$1062,0))=0,"n/a",((INDEX(Historical!$C$7:$C$1062,MATCH(B480,Historical!$B$7:$B$1062,0))/INDEX(Historical!$H$7:$H$1062,MATCH(B480,Historical!$B$7:$B$1062,0)))^(1/5)-1)*100)</f>
        <v>1.5336979864031486</v>
      </c>
      <c r="V480" s="105">
        <f>IF(INDEX(Historical!$M$7:$M$1062,MATCH(B480,Historical!$B$7:$B$1062,0))=0,"n/a",((INDEX(Historical!$C$7:$C$1062,MATCH(B480,Historical!$B$7:$B$1062,0))/INDEX(Historical!$M$7:$M$1062,MATCH(B480,Historical!$B$7:$B$1062,0)))^(1/10)-1)*100)</f>
        <v>5.1197089254336303</v>
      </c>
      <c r="W480" s="106">
        <f>IF(OR(U480&lt;=0,U480="n/a",V480&lt;=0,V480="n/a"),"n/a",U480/V480)</f>
        <v>0.29956741852726465</v>
      </c>
      <c r="X480" s="107" t="str">
        <f>IF(OR(AJ480&lt;=0,AJ480="n/a",U480&lt;=0,U480="n/a"),"n/a",U480/AJ480)</f>
        <v>n/a</v>
      </c>
      <c r="Y480" s="123"/>
      <c r="Z480" s="101">
        <f>IF(OR(AC480&lt;0.01,AC480="n/a"),"n/a",M480/AC480*100)</f>
        <v>74.561403508771946</v>
      </c>
      <c r="AA480" s="109">
        <f>IF(OR(AC480&lt;0.01,AC480="n/a"),"n/a",I480/AC480)</f>
        <v>20.767543859649127</v>
      </c>
      <c r="AB480" s="71">
        <v>12</v>
      </c>
      <c r="AC480" s="100">
        <v>2.2799999999999998</v>
      </c>
      <c r="AD480" s="100">
        <v>2.73</v>
      </c>
      <c r="AE480" s="100">
        <v>3.02</v>
      </c>
      <c r="AF480" s="100">
        <v>1.96</v>
      </c>
      <c r="AG480" s="100">
        <v>9.7000000000000011</v>
      </c>
      <c r="AH480" s="100">
        <v>4.6100000000000003</v>
      </c>
      <c r="AI480" s="100">
        <v>7.28</v>
      </c>
      <c r="AJ480" s="100" t="s">
        <v>142</v>
      </c>
      <c r="AK480" s="100">
        <v>6.67</v>
      </c>
      <c r="AL480" s="100">
        <v>9780</v>
      </c>
      <c r="AM480" s="100">
        <v>0.48</v>
      </c>
      <c r="AN480" s="100">
        <v>1.17</v>
      </c>
      <c r="AO480" s="110">
        <f>IF(U480="n/a","n/a",IF(AA480&lt;0,"n/a",IF(AA480="n/a","n/a",J480+U480-AA480)))</f>
        <v>-15.643560762369527</v>
      </c>
      <c r="AP480" s="111">
        <f>IF(U480="n/a","n/a",J480+U480)</f>
        <v>5.1239830972796003</v>
      </c>
      <c r="AQ480" s="112">
        <f>IF(OR(AC480&lt;0.01,AC480="n/a",AF480="n/a"),"n/a",(I480/SQRT(22.5*AC480*(I480/AF480))-1)*100)</f>
        <v>34.502186623964135</v>
      </c>
      <c r="AR480" s="101">
        <f>INDEX(Historical!$C$7:$C$1063,MATCH(B480,Historical!$B$7:$B$1063,0))*IF(AH480="n/a",1.03,IF(AH480&lt;0,1.01,IF(AH480&gt;10,1.1,(1+AH480/100))))</f>
        <v>1.766601375</v>
      </c>
      <c r="AS480" s="109">
        <f>IF($AI480="n/a",1.03*AR480,IF($AI480&lt;0,1.01*AR480,IF($AI480&gt;10,1.1*AR480,(1+$AI480/100)*AR480)))</f>
        <v>1.8952099550999999</v>
      </c>
      <c r="AT480" s="109">
        <f>IF($AK480="n/a",1.03*AS480,IF($AK480&lt;0,1.01*AS480,IF($AK480&gt;10,1.1*AS480,(1+$AK480/100)*AS480)))</f>
        <v>2.0216204591051699</v>
      </c>
      <c r="AU480" s="109">
        <f>IF($AK480="n/a",1.03*AT480,IF($AK480&lt;0,1.01*AT480,IF($AK480&gt;10,1.1*AT480,(1+$AK480/100)*AT480)))</f>
        <v>2.1564625437274847</v>
      </c>
      <c r="AV480" s="109">
        <f>IF($AK480="n/a",1.03*AU480,IF($AK480&lt;0,1.01*AU480,IF($AK480&gt;10,1.1*AU480,(1+$AK480/100)*AU480)))</f>
        <v>2.300298595394108</v>
      </c>
      <c r="AW480" s="109">
        <f>SUM(AR480:AV480)</f>
        <v>10.140192928326762</v>
      </c>
      <c r="AX480" s="113">
        <f>AW480/I480*100</f>
        <v>21.415402171756625</v>
      </c>
      <c r="AY480" s="100">
        <v>0.52</v>
      </c>
      <c r="AZ480" s="100">
        <v>13.56</v>
      </c>
      <c r="BA480" s="100">
        <v>-6.4</v>
      </c>
      <c r="BB480" s="100">
        <v>-1.76</v>
      </c>
      <c r="BC480" s="100">
        <v>2.13</v>
      </c>
      <c r="BE480" s="12">
        <v>2007</v>
      </c>
      <c r="BF480" s="12">
        <f>IF(BE480&gt;2020,0,IF(BE480&gt;2008,1,IF(BE480&gt;2001,2,IF(BE480&gt;1990,3,IF(BE480&gt;1980,4,IF(BE480&gt;1973,5,IF(BE480&gt;1970,6,IF(BE480&gt;1960,7,IF(BE480&gt;1958,8,IF(BE480&gt;1953,9,10))))))))))</f>
        <v>2</v>
      </c>
      <c r="BG480" s="100">
        <v>3.25</v>
      </c>
      <c r="BH480" s="55" t="s">
        <v>121</v>
      </c>
      <c r="BI480" s="55" t="s">
        <v>122</v>
      </c>
    </row>
    <row r="481" spans="1:61" ht="12.75" customHeight="1" x14ac:dyDescent="0.2">
      <c r="A481" s="123" t="s">
        <v>1116</v>
      </c>
      <c r="B481" s="55" t="s">
        <v>1117</v>
      </c>
      <c r="C481" s="156" t="s">
        <v>162</v>
      </c>
      <c r="D481" s="98" t="s">
        <v>167</v>
      </c>
      <c r="E481" s="157">
        <v>13</v>
      </c>
      <c r="F481" s="2">
        <v>427</v>
      </c>
      <c r="G481" s="2" t="s">
        <v>118</v>
      </c>
      <c r="H481" s="2" t="s">
        <v>118</v>
      </c>
      <c r="I481" s="100">
        <v>77.650000000000006</v>
      </c>
      <c r="J481" s="101">
        <f>(M481/I481)*100</f>
        <v>3.5028976175144879</v>
      </c>
      <c r="K481" s="104">
        <v>0.68</v>
      </c>
      <c r="L481" s="71">
        <v>4</v>
      </c>
      <c r="M481" s="28">
        <f>K481*L481</f>
        <v>2.72</v>
      </c>
      <c r="N481" s="103" t="s">
        <v>349</v>
      </c>
      <c r="O481" s="104">
        <v>0.67</v>
      </c>
      <c r="P481" s="158">
        <v>46073</v>
      </c>
      <c r="Q481" s="158">
        <v>46087</v>
      </c>
      <c r="R481" s="28">
        <f>(K481-O481)/O481*100</f>
        <v>1.492537313432837</v>
      </c>
      <c r="S481" s="105">
        <f>IF(INDEX(Historical!$D$7:$D1502,MATCH(B481,Historical!$B$7:$B$1062,0))=0,"n/a",(INDEX(Historical!$C$7:$C$1062,MATCH(B481,Historical!$B$7:$B$1062,0))/INDEX(Historical!$D$7:$D$1062,MATCH(B481,Historical!$B$7:$B$1062,0))-1)*100)</f>
        <v>1.5151515151515138</v>
      </c>
      <c r="T481" s="105">
        <f>IF(INDEX(Historical!$F$7:$F$1062,MATCH(B481,Historical!$B$7:$B$1062,0))=0,"n/a",((INDEX(Historical!$C$7:$C$1062,MATCH(B481,Historical!$B$7:$B$1062,0))/INDEX(Historical!$F$7:$F$1062,MATCH(B481,Historical!$B$7:$B$1062,0)))^(1/3)-1)*100)</f>
        <v>2.6189825540382738</v>
      </c>
      <c r="U481" s="105">
        <f>IF(INDEX(Historical!$H$7:$H$1062,MATCH(B481,Historical!$B$7:$B$1062,0))=0,"n/a",((INDEX(Historical!$C$7:$C$1062,MATCH(B481,Historical!$B$7:$B$1062,0))/INDEX(Historical!$H$7:$H$1062,MATCH(B481,Historical!$B$7:$B$1062,0)))^(1/5)-1)*100)</f>
        <v>4.4085846538828521</v>
      </c>
      <c r="V481" s="105">
        <f>IF(INDEX(Historical!$M$7:$M$1062,MATCH(B481,Historical!$B$7:$B$1062,0))=0,"n/a",((INDEX(Historical!$C$7:$C$1062,MATCH(B481,Historical!$B$7:$B$1062,0))/INDEX(Historical!$M$7:$M$1062,MATCH(B481,Historical!$B$7:$B$1062,0)))^(1/10)-1)*100)</f>
        <v>8.3665768436569579</v>
      </c>
      <c r="W481" s="106">
        <f>IF(OR(U481&lt;=0,U481="n/a",V481&lt;=0,V481="n/a"),"n/a",U481/V481)</f>
        <v>0.52692812559597535</v>
      </c>
      <c r="X481" s="107">
        <f>IF(OR(AJ481&lt;=0,AJ481="n/a",U481&lt;=0,U481="n/a"),"n/a",U481/AJ481)</f>
        <v>1.2668346706559921</v>
      </c>
      <c r="Y481" s="166"/>
      <c r="Z481" s="101">
        <f>IF(OR(AC481&lt;0.01,AC481="n/a"),"n/a",M481/AC481*100)</f>
        <v>61.53846153846154</v>
      </c>
      <c r="AA481" s="109">
        <f>IF(OR(AC481&lt;0.01,AC481="n/a"),"n/a",I481/AC481)</f>
        <v>17.567873303167424</v>
      </c>
      <c r="AB481" s="71">
        <v>12</v>
      </c>
      <c r="AC481" s="100">
        <v>4.42</v>
      </c>
      <c r="AD481" s="100">
        <v>2.27</v>
      </c>
      <c r="AE481" s="100">
        <v>2.1</v>
      </c>
      <c r="AF481" s="100">
        <v>1.38</v>
      </c>
      <c r="AG481" s="100">
        <v>8.15</v>
      </c>
      <c r="AH481" s="100">
        <v>8.3800000000000008</v>
      </c>
      <c r="AI481" s="100">
        <v>3.44</v>
      </c>
      <c r="AJ481" s="100">
        <v>3.4799999999999995</v>
      </c>
      <c r="AK481" s="100">
        <v>6.8000000000000007</v>
      </c>
      <c r="AL481" s="100">
        <v>4870</v>
      </c>
      <c r="AM481" s="100">
        <v>1.0900000000000001</v>
      </c>
      <c r="AN481" s="100">
        <v>0.96</v>
      </c>
      <c r="AO481" s="110">
        <f>IF(U481="n/a","n/a",IF(AA481&lt;0,"n/a",IF(AA481="n/a","n/a",J481+U481-AA481)))</f>
        <v>-9.6563910317700845</v>
      </c>
      <c r="AP481" s="111">
        <f>IF(U481="n/a","n/a",J481+U481)</f>
        <v>7.9114822713973396</v>
      </c>
      <c r="AQ481" s="112">
        <f>IF(OR(AC481&lt;0.01,AC481="n/a",AF481="n/a"),"n/a",(I481/SQRT(22.5*AC481*(I481/AF481))-1)*100)</f>
        <v>3.8025158298648831</v>
      </c>
      <c r="AR481" s="101">
        <f>INDEX(Historical!$C$7:$C$1063,MATCH(B481,Historical!$B$7:$B$1063,0))*IF(AH481="n/a",1.03,IF(AH481&lt;0,1.01,IF(AH481&gt;10,1.1,(1+AH481/100))))</f>
        <v>2.9045840000000003</v>
      </c>
      <c r="AS481" s="109">
        <f>IF($AI481="n/a",1.03*AR481,IF($AI481&lt;0,1.01*AR481,IF($AI481&gt;10,1.1*AR481,(1+$AI481/100)*AR481)))</f>
        <v>3.0045016896000001</v>
      </c>
      <c r="AT481" s="109">
        <f>IF($AK481="n/a",1.03*AS481,IF($AK481&lt;0,1.01*AS481,IF($AK481&gt;10,1.1*AS481,(1+$AK481/100)*AS481)))</f>
        <v>3.2088078044928001</v>
      </c>
      <c r="AU481" s="109">
        <f>IF($AK481="n/a",1.03*AT481,IF($AK481&lt;0,1.01*AT481,IF($AK481&gt;10,1.1*AT481,(1+$AK481/100)*AT481)))</f>
        <v>3.4270067351983107</v>
      </c>
      <c r="AV481" s="109">
        <f>IF($AK481="n/a",1.03*AU481,IF($AK481&lt;0,1.01*AU481,IF($AK481&gt;10,1.1*AU481,(1+$AK481/100)*AU481)))</f>
        <v>3.6600431931917958</v>
      </c>
      <c r="AW481" s="109">
        <f>SUM(AR481:AV481)</f>
        <v>16.204943422482909</v>
      </c>
      <c r="AX481" s="113">
        <f>AW481/I481*100</f>
        <v>20.869212392122225</v>
      </c>
      <c r="AY481" s="100">
        <v>0.65</v>
      </c>
      <c r="AZ481" s="100">
        <v>8.2799999999999994</v>
      </c>
      <c r="BA481" s="100">
        <v>-14.46</v>
      </c>
      <c r="BB481" s="100">
        <v>-1.0999999999999999</v>
      </c>
      <c r="BC481" s="100">
        <v>-5.1400000000000006</v>
      </c>
      <c r="BE481" s="12">
        <v>2014</v>
      </c>
      <c r="BF481" s="12">
        <f>IF(BE481&gt;2020,0,IF(BE481&gt;2008,1,IF(BE481&gt;2001,2,IF(BE481&gt;1990,3,IF(BE481&gt;1980,4,IF(BE481&gt;1973,5,IF(BE481&gt;1970,6,IF(BE481&gt;1960,7,IF(BE481&gt;1958,8,IF(BE481&gt;1953,9,10))))))))))</f>
        <v>1</v>
      </c>
      <c r="BG481" s="100">
        <v>3.19</v>
      </c>
      <c r="BH481" s="55" t="s">
        <v>121</v>
      </c>
      <c r="BI481" s="55" t="s">
        <v>122</v>
      </c>
    </row>
    <row r="482" spans="1:61" ht="12.75" customHeight="1" x14ac:dyDescent="0.2">
      <c r="A482" s="116" t="s">
        <v>1579</v>
      </c>
      <c r="B482" s="55" t="s">
        <v>1580</v>
      </c>
      <c r="C482" s="156" t="s">
        <v>198</v>
      </c>
      <c r="D482" s="98" t="s">
        <v>565</v>
      </c>
      <c r="E482" s="157">
        <v>10</v>
      </c>
      <c r="F482" s="2">
        <v>517</v>
      </c>
      <c r="G482" s="2" t="s">
        <v>146</v>
      </c>
      <c r="H482" s="2" t="s">
        <v>146</v>
      </c>
      <c r="I482" s="100">
        <v>80.16</v>
      </c>
      <c r="J482" s="101">
        <f>(M482/I482)*100</f>
        <v>2.4950099800399204</v>
      </c>
      <c r="K482" s="104">
        <v>0.5</v>
      </c>
      <c r="L482" s="71">
        <v>4</v>
      </c>
      <c r="M482" s="28">
        <f>K482*L482</f>
        <v>2</v>
      </c>
      <c r="N482" s="103" t="s">
        <v>158</v>
      </c>
      <c r="O482" s="104">
        <v>0.45</v>
      </c>
      <c r="P482" s="158">
        <v>46098</v>
      </c>
      <c r="Q482" s="158">
        <v>46112</v>
      </c>
      <c r="R482" s="28">
        <f>(K482-O482)/O482*100</f>
        <v>11.111111111111107</v>
      </c>
      <c r="S482" s="105">
        <f>IF(INDEX(Historical!$D$7:$D1503,MATCH(B482,Historical!$B$7:$B$1062,0))=0,"n/a",(INDEX(Historical!$C$7:$C$1062,MATCH(B482,Historical!$B$7:$B$1062,0))/INDEX(Historical!$D$7:$D$1062,MATCH(B482,Historical!$B$7:$B$1062,0))-1)*100)</f>
        <v>12.5</v>
      </c>
      <c r="T482" s="105">
        <f>IF(INDEX(Historical!$F$7:$F$1062,MATCH(B482,Historical!$B$7:$B$1062,0))=0,"n/a",((INDEX(Historical!$C$7:$C$1062,MATCH(B482,Historical!$B$7:$B$1062,0))/INDEX(Historical!$F$7:$F$1062,MATCH(B482,Historical!$B$7:$B$1062,0)))^(1/3)-1)*100)</f>
        <v>14.471424255333186</v>
      </c>
      <c r="U482" s="105">
        <f>IF(INDEX(Historical!$H$7:$H$1062,MATCH(B482,Historical!$B$7:$B$1062,0))=0,"n/a",((INDEX(Historical!$C$7:$C$1062,MATCH(B482,Historical!$B$7:$B$1062,0))/INDEX(Historical!$H$7:$H$1062,MATCH(B482,Historical!$B$7:$B$1062,0)))^(1/5)-1)*100)</f>
        <v>24.573093961551741</v>
      </c>
      <c r="V482" s="105" t="str">
        <f>IF(INDEX(Historical!$M$7:$M$1062,MATCH(B482,Historical!$B$7:$B$1062,0))=0,"n/a",((INDEX(Historical!$C$7:$C$1062,MATCH(B482,Historical!$B$7:$B$1062,0))/INDEX(Historical!$M$7:$M$1062,MATCH(B482,Historical!$B$7:$B$1062,0)))^(1/10)-1)*100)</f>
        <v>n/a</v>
      </c>
      <c r="W482" s="106" t="str">
        <f>IF(OR(U482&lt;=0,U482="n/a",V482&lt;=0,V482="n/a"),"n/a",U482/V482)</f>
        <v>n/a</v>
      </c>
      <c r="X482" s="107">
        <f>IF(OR(AJ482&lt;=0,AJ482="n/a",U482&lt;=0,U482="n/a"),"n/a",U482/AJ482)</f>
        <v>1.947154830550851</v>
      </c>
      <c r="Y482" s="165"/>
      <c r="Z482" s="101">
        <f>IF(OR(AC482&lt;0.01,AC482="n/a"),"n/a",M482/AC482*100)</f>
        <v>48.426150121065376</v>
      </c>
      <c r="AA482" s="109">
        <f>IF(OR(AC482&lt;0.01,AC482="n/a"),"n/a",I482/AC482)</f>
        <v>19.409200968523002</v>
      </c>
      <c r="AB482" s="71">
        <v>12</v>
      </c>
      <c r="AC482" s="100">
        <v>4.13</v>
      </c>
      <c r="AD482" s="100">
        <v>3.98</v>
      </c>
      <c r="AE482" s="100">
        <v>6.17</v>
      </c>
      <c r="AF482" s="100">
        <v>2.2000000000000002</v>
      </c>
      <c r="AG482" s="100">
        <v>11.51</v>
      </c>
      <c r="AH482" s="100">
        <v>-17.29</v>
      </c>
      <c r="AI482" s="100">
        <v>13.530000000000001</v>
      </c>
      <c r="AJ482" s="100">
        <v>12.620000000000001</v>
      </c>
      <c r="AK482" s="100">
        <v>4.22</v>
      </c>
      <c r="AL482" s="100">
        <v>3750</v>
      </c>
      <c r="AM482" s="100">
        <v>8.129999999999999</v>
      </c>
      <c r="AN482" s="100">
        <v>0.01</v>
      </c>
      <c r="AO482" s="110">
        <f>IF(U482="n/a","n/a",IF(AA482&lt;0,"n/a",IF(AA482="n/a","n/a",J482+U482-AA482)))</f>
        <v>7.6589029730686597</v>
      </c>
      <c r="AP482" s="111">
        <f>IF(U482="n/a","n/a",J482+U482)</f>
        <v>27.068103941591662</v>
      </c>
      <c r="AQ482" s="112">
        <f>IF(OR(AC482&lt;0.01,AC482="n/a",AF482="n/a"),"n/a",(I482/SQRT(22.5*AC482*(I482/AF482))-1)*100)</f>
        <v>37.760246048868225</v>
      </c>
      <c r="AR482" s="101">
        <f>INDEX(Historical!$C$7:$C$1063,MATCH(B482,Historical!$B$7:$B$1063,0))*IF(AH482="n/a",1.03,IF(AH482&lt;0,1.01,IF(AH482&gt;10,1.1,(1+AH482/100))))</f>
        <v>1.8180000000000001</v>
      </c>
      <c r="AS482" s="109">
        <f>IF($AI482="n/a",1.03*AR482,IF($AI482&lt;0,1.01*AR482,IF($AI482&gt;10,1.1*AR482,(1+$AI482/100)*AR482)))</f>
        <v>1.9998000000000002</v>
      </c>
      <c r="AT482" s="109">
        <f>IF($AK482="n/a",1.03*AS482,IF($AK482&lt;0,1.01*AS482,IF($AK482&gt;10,1.1*AS482,(1+$AK482/100)*AS482)))</f>
        <v>2.0841915600000003</v>
      </c>
      <c r="AU482" s="109">
        <f>IF($AK482="n/a",1.03*AT482,IF($AK482&lt;0,1.01*AT482,IF($AK482&gt;10,1.1*AT482,(1+$AK482/100)*AT482)))</f>
        <v>2.1721444438320003</v>
      </c>
      <c r="AV482" s="109">
        <f>IF($AK482="n/a",1.03*AU482,IF($AK482&lt;0,1.01*AU482,IF($AK482&gt;10,1.1*AU482,(1+$AK482/100)*AU482)))</f>
        <v>2.2638089393617107</v>
      </c>
      <c r="AW482" s="109">
        <f>SUM(AR482:AV482)</f>
        <v>10.337944943193712</v>
      </c>
      <c r="AX482" s="113">
        <f>AW482/I482*100</f>
        <v>12.896637903185768</v>
      </c>
      <c r="AY482" s="100">
        <v>1.54</v>
      </c>
      <c r="AZ482" s="100">
        <v>3.9</v>
      </c>
      <c r="BA482" s="100">
        <v>-47.74</v>
      </c>
      <c r="BB482" s="100">
        <v>-6.5</v>
      </c>
      <c r="BC482" s="100">
        <v>-24.54</v>
      </c>
      <c r="BE482" s="12">
        <v>2017</v>
      </c>
      <c r="BF482" s="12">
        <f>IF(BE482&gt;2020,0,IF(BE482&gt;2008,1,IF(BE482&gt;2001,2,IF(BE482&gt;1990,3,IF(BE482&gt;1980,4,IF(BE482&gt;1973,5,IF(BE482&gt;1970,6,IF(BE482&gt;1960,7,IF(BE482&gt;1958,8,IF(BE482&gt;1953,9,10))))))))))</f>
        <v>1</v>
      </c>
      <c r="BG482" s="100">
        <v>10.24</v>
      </c>
      <c r="BH482" s="55" t="s">
        <v>121</v>
      </c>
      <c r="BI482" s="55" t="s">
        <v>122</v>
      </c>
    </row>
    <row r="483" spans="1:61" ht="12.75" customHeight="1" x14ac:dyDescent="0.2">
      <c r="A483" s="116" t="s">
        <v>1581</v>
      </c>
      <c r="B483" s="55" t="s">
        <v>1582</v>
      </c>
      <c r="C483" s="156" t="s">
        <v>134</v>
      </c>
      <c r="D483" s="98" t="s">
        <v>826</v>
      </c>
      <c r="E483" s="157">
        <v>7</v>
      </c>
      <c r="F483" s="2">
        <v>591</v>
      </c>
      <c r="G483" s="2" t="s">
        <v>146</v>
      </c>
      <c r="H483" s="2" t="s">
        <v>146</v>
      </c>
      <c r="I483" s="100">
        <v>62.58</v>
      </c>
      <c r="J483" s="101">
        <f>(M483/I483)*100</f>
        <v>6.7114093959731544</v>
      </c>
      <c r="K483" s="104">
        <v>1.05</v>
      </c>
      <c r="L483" s="71">
        <v>4</v>
      </c>
      <c r="M483" s="28">
        <f>K483*L483</f>
        <v>4.2</v>
      </c>
      <c r="N483" s="103" t="s">
        <v>326</v>
      </c>
      <c r="O483" s="104">
        <v>1.04</v>
      </c>
      <c r="P483" s="158">
        <v>45971</v>
      </c>
      <c r="Q483" s="158">
        <v>45975</v>
      </c>
      <c r="R483" s="28">
        <f>(K483-O483)/O483*100</f>
        <v>0.96153846153846234</v>
      </c>
      <c r="S483" s="105">
        <f>IF(INDEX(Historical!$D$7:$D1504,MATCH(B483,Historical!$B$7:$B$1062,0))=0,"n/a",(INDEX(Historical!$C$7:$C$1062,MATCH(B483,Historical!$B$7:$B$1062,0))/INDEX(Historical!$D$7:$D$1062,MATCH(B483,Historical!$B$7:$B$1062,0))-1)*100)</f>
        <v>1.2135922330096971</v>
      </c>
      <c r="T483" s="105">
        <f>IF(INDEX(Historical!$F$7:$F$1062,MATCH(B483,Historical!$B$7:$B$1062,0))=0,"n/a",((INDEX(Historical!$C$7:$C$1062,MATCH(B483,Historical!$B$7:$B$1062,0))/INDEX(Historical!$F$7:$F$1062,MATCH(B483,Historical!$B$7:$B$1062,0)))^(1/3)-1)*100)</f>
        <v>3.1456268246499164</v>
      </c>
      <c r="U483" s="105">
        <f>IF(INDEX(Historical!$H$7:$H$1062,MATCH(B483,Historical!$B$7:$B$1062,0))=0,"n/a",((INDEX(Historical!$C$7:$C$1062,MATCH(B483,Historical!$B$7:$B$1062,0))/INDEX(Historical!$H$7:$H$1062,MATCH(B483,Historical!$B$7:$B$1062,0)))^(1/5)-1)*100)</f>
        <v>23.695731314586066</v>
      </c>
      <c r="V483" s="105" t="str">
        <f>IF(INDEX(Historical!$M$7:$M$1062,MATCH(B483,Historical!$B$7:$B$1062,0))=0,"n/a",((INDEX(Historical!$C$7:$C$1062,MATCH(B483,Historical!$B$7:$B$1062,0))/INDEX(Historical!$M$7:$M$1062,MATCH(B483,Historical!$B$7:$B$1062,0)))^(1/10)-1)*100)</f>
        <v>n/a</v>
      </c>
      <c r="W483" s="106" t="str">
        <f>IF(OR(U483&lt;=0,U483="n/a",V483&lt;=0,V483="n/a"),"n/a",U483/V483)</f>
        <v>n/a</v>
      </c>
      <c r="X483" s="107">
        <f>IF(OR(AJ483&lt;=0,AJ483="n/a",U483&lt;=0,U483="n/a"),"n/a",U483/AJ483)</f>
        <v>6.0141450037020476</v>
      </c>
      <c r="Y483" s="162"/>
      <c r="Z483" s="101">
        <f>IF(OR(AC483&lt;0.01,AC483="n/a"),"n/a",M483/AC483*100)</f>
        <v>63.34841628959277</v>
      </c>
      <c r="AA483" s="109">
        <f>IF(OR(AC483&lt;0.01,AC483="n/a"),"n/a",I483/AC483)</f>
        <v>9.4389140271493215</v>
      </c>
      <c r="AB483" s="71">
        <v>12</v>
      </c>
      <c r="AC483" s="100">
        <v>6.63</v>
      </c>
      <c r="AD483" s="100">
        <v>0.49</v>
      </c>
      <c r="AE483" s="100">
        <v>1.1299999999999999</v>
      </c>
      <c r="AF483" s="100">
        <v>2.13</v>
      </c>
      <c r="AG483" s="100">
        <v>23.28</v>
      </c>
      <c r="AH483" s="100">
        <v>6.78</v>
      </c>
      <c r="AI483" s="100">
        <v>21.08</v>
      </c>
      <c r="AJ483" s="100">
        <v>3.94</v>
      </c>
      <c r="AK483" s="100">
        <v>14.729999999999999</v>
      </c>
      <c r="AL483" s="100">
        <v>7230</v>
      </c>
      <c r="AM483" s="100">
        <v>0.84</v>
      </c>
      <c r="AN483" s="100">
        <v>6.73</v>
      </c>
      <c r="AO483" s="110">
        <f>IF(U483="n/a","n/a",IF(AA483&lt;0,"n/a",IF(AA483="n/a","n/a",J483+U483-AA483)))</f>
        <v>20.968226683409895</v>
      </c>
      <c r="AP483" s="111">
        <f>IF(U483="n/a","n/a",J483+U483)</f>
        <v>30.407140710559219</v>
      </c>
      <c r="AQ483" s="112">
        <f>IF(OR(AC483&lt;0.01,AC483="n/a",AF483="n/a"),"n/a",(I483/SQRT(22.5*AC483*(I483/AF483))-1)*100)</f>
        <v>-5.47219838039873</v>
      </c>
      <c r="AR483" s="101">
        <f>INDEX(Historical!$C$7:$C$1063,MATCH(B483,Historical!$B$7:$B$1063,0))*IF(AH483="n/a",1.03,IF(AH483&lt;0,1.01,IF(AH483&gt;10,1.1,(1+AH483/100))))</f>
        <v>4.4527260000000002</v>
      </c>
      <c r="AS483" s="109">
        <f>IF($AI483="n/a",1.03*AR483,IF($AI483&lt;0,1.01*AR483,IF($AI483&gt;10,1.1*AR483,(1+$AI483/100)*AR483)))</f>
        <v>4.8979986000000002</v>
      </c>
      <c r="AT483" s="109">
        <f>IF($AK483="n/a",1.03*AS483,IF($AK483&lt;0,1.01*AS483,IF($AK483&gt;10,1.1*AS483,(1+$AK483/100)*AS483)))</f>
        <v>5.3877984600000008</v>
      </c>
      <c r="AU483" s="109">
        <f>IF($AK483="n/a",1.03*AT483,IF($AK483&lt;0,1.01*AT483,IF($AK483&gt;10,1.1*AT483,(1+$AK483/100)*AT483)))</f>
        <v>5.9265783060000015</v>
      </c>
      <c r="AV483" s="109">
        <f>IF($AK483="n/a",1.03*AU483,IF($AK483&lt;0,1.01*AU483,IF($AK483&gt;10,1.1*AU483,(1+$AK483/100)*AU483)))</f>
        <v>6.5192361366000018</v>
      </c>
      <c r="AW483" s="109">
        <f>SUM(AR483:AV483)</f>
        <v>27.184337502600002</v>
      </c>
      <c r="AX483" s="113">
        <f>AW483/I483*100</f>
        <v>43.439337651965488</v>
      </c>
      <c r="AY483" s="100">
        <v>1.18</v>
      </c>
      <c r="AZ483" s="100">
        <v>36.69</v>
      </c>
      <c r="BA483" s="100">
        <v>-13</v>
      </c>
      <c r="BB483" s="100">
        <v>7.64</v>
      </c>
      <c r="BC483" s="100">
        <v>5.74</v>
      </c>
      <c r="BE483" s="12">
        <v>2019</v>
      </c>
      <c r="BF483" s="12">
        <f>IF(BE483&gt;2020,0,IF(BE483&gt;2008,1,IF(BE483&gt;2001,2,IF(BE483&gt;1990,3,IF(BE483&gt;1980,4,IF(BE483&gt;1973,5,IF(BE483&gt;1970,6,IF(BE483&gt;1960,7,IF(BE483&gt;1958,8,IF(BE483&gt;1953,9,10))))))))))</f>
        <v>1</v>
      </c>
      <c r="BG483" s="100">
        <v>2.8899999999999997</v>
      </c>
      <c r="BH483" s="55" t="s">
        <v>121</v>
      </c>
      <c r="BI483" s="55" t="s">
        <v>122</v>
      </c>
    </row>
    <row r="484" spans="1:61" ht="12.75" customHeight="1" x14ac:dyDescent="0.2">
      <c r="A484" s="116" t="s">
        <v>5560</v>
      </c>
      <c r="B484" s="55" t="s">
        <v>5550</v>
      </c>
      <c r="C484" s="156" t="s">
        <v>139</v>
      </c>
      <c r="D484" s="98" t="s">
        <v>420</v>
      </c>
      <c r="E484" s="157">
        <v>6</v>
      </c>
      <c r="F484" s="2">
        <v>668</v>
      </c>
      <c r="G484" s="2" t="s">
        <v>146</v>
      </c>
      <c r="H484" s="2" t="s">
        <v>146</v>
      </c>
      <c r="I484" s="100">
        <v>29.76</v>
      </c>
      <c r="J484" s="101">
        <f>(M484/I484)*100</f>
        <v>0.87365591397849451</v>
      </c>
      <c r="K484" s="104">
        <v>6.5000000000000002E-2</v>
      </c>
      <c r="L484" s="71">
        <v>4</v>
      </c>
      <c r="M484" s="28">
        <f>K484*L484</f>
        <v>0.26</v>
      </c>
      <c r="N484" s="103" t="s">
        <v>209</v>
      </c>
      <c r="O484" s="104">
        <v>5.5E-2</v>
      </c>
      <c r="P484" s="158">
        <v>46203</v>
      </c>
      <c r="Q484" s="158">
        <v>46218</v>
      </c>
      <c r="R484" s="28">
        <f>(K484-O484)/O484*100</f>
        <v>18.181818181818183</v>
      </c>
      <c r="S484" s="105">
        <f>IF(INDEX(Historical!$D$7:$D1740,MATCH(B484,Historical!$B$7:$B$1062,0))=0,"n/a",(INDEX(Historical!$C$7:$C$1062,MATCH(B484,Historical!$B$7:$B$1062,0))/INDEX(Historical!$D$7:$D$1062,MATCH(B484,Historical!$B$7:$B$1062,0))-1)*100)</f>
        <v>8.1489476524554849</v>
      </c>
      <c r="T484" s="105">
        <f>IF(INDEX(Historical!$F$7:$F$1062,MATCH(B484,Historical!$B$7:$B$1062,0))=0,"n/a",((INDEX(Historical!$C$7:$C$1062,MATCH(B484,Historical!$B$7:$B$1062,0))/INDEX(Historical!$F$7:$F$1062,MATCH(B484,Historical!$B$7:$B$1062,0)))^(1/3)-1)*100)</f>
        <v>5.6577714177270533</v>
      </c>
      <c r="U484" s="105">
        <f>IF(INDEX(Historical!$H$7:$H$1062,MATCH(B484,Historical!$B$7:$B$1062,0))=0,"n/a",((INDEX(Historical!$C$7:$C$1062,MATCH(B484,Historical!$B$7:$B$1062,0))/INDEX(Historical!$H$7:$H$1062,MATCH(B484,Historical!$B$7:$B$1062,0)))^(1/5)-1)*100)</f>
        <v>6.3359331898567905</v>
      </c>
      <c r="V484" s="105">
        <f>IF(INDEX(Historical!$M$7:$M$1062,MATCH(B484,Historical!$B$7:$B$1062,0))=0,"n/a",((INDEX(Historical!$C$7:$C$1062,MATCH(B484,Historical!$B$7:$B$1062,0))/INDEX(Historical!$M$7:$M$1062,MATCH(B484,Historical!$B$7:$B$1062,0)))^(1/10)-1)*100)</f>
        <v>7.5813625340257262</v>
      </c>
      <c r="W484" s="106">
        <f>IF(OR(U484&lt;=0,U484="n/a",V484&lt;=0,V484="n/a"),"n/a",U484/V484)</f>
        <v>0.8357248662652188</v>
      </c>
      <c r="X484" s="107">
        <f>IF(OR(AJ484&lt;=0,AJ484="n/a",U484&lt;=0,U484="n/a"),"n/a",U484/AJ484)</f>
        <v>9.0629855383447144E-2</v>
      </c>
      <c r="Y484" s="123" t="s">
        <v>509</v>
      </c>
      <c r="Z484" s="101">
        <f>IF(OR(AC484&lt;0.01,AC484="n/a"),"n/a",M484/AC484*100)</f>
        <v>19.402985074626866</v>
      </c>
      <c r="AA484" s="109">
        <f>IF(OR(AC484&lt;0.01,AC484="n/a"),"n/a",I484/AC484)</f>
        <v>22.208955223880597</v>
      </c>
      <c r="AB484" s="71">
        <v>12</v>
      </c>
      <c r="AC484" s="100">
        <v>1.34</v>
      </c>
      <c r="AD484" s="100">
        <v>0.94</v>
      </c>
      <c r="AE484" s="100">
        <v>17.149999999999999</v>
      </c>
      <c r="AF484" s="100">
        <v>3.79</v>
      </c>
      <c r="AG484" s="100">
        <v>18.91</v>
      </c>
      <c r="AH484" s="100">
        <v>45.18</v>
      </c>
      <c r="AI484" s="100">
        <v>5.4</v>
      </c>
      <c r="AJ484" s="100">
        <v>69.910000000000011</v>
      </c>
      <c r="AK484" s="100">
        <v>23.61</v>
      </c>
      <c r="AL484" s="100">
        <v>5580</v>
      </c>
      <c r="AM484" s="100">
        <v>0.41000000000000003</v>
      </c>
      <c r="AN484" s="100">
        <v>0</v>
      </c>
      <c r="AO484" s="110">
        <f>IF(U484="n/a","n/a",IF(AA484&lt;0,"n/a",IF(AA484="n/a","n/a",J484+U484-AA484)))</f>
        <v>-14.999366120045313</v>
      </c>
      <c r="AP484" s="111">
        <f>IF(U484="n/a","n/a",J484+U484)</f>
        <v>7.2095891038352846</v>
      </c>
      <c r="AQ484" s="112">
        <f>IF(OR(AC484&lt;0.01,AC484="n/a",AF484="n/a"),"n/a",(I484/SQRT(22.5*AC484*(I484/AF484))-1)*100)</f>
        <v>93.416005655636198</v>
      </c>
      <c r="AR484" s="101">
        <f>INDEX(Historical!$C$7:$C$1063,MATCH(B484,Historical!$B$7:$B$1063,0))*IF(AH484="n/a",1.03,IF(AH484&lt;0,1.01,IF(AH484&gt;10,1.1,(1+AH484/100))))</f>
        <v>0.22044000000000002</v>
      </c>
      <c r="AS484" s="109">
        <f>IF($AI484="n/a",1.03*AR484,IF($AI484&lt;0,1.01*AR484,IF($AI484&gt;10,1.1*AR484,(1+$AI484/100)*AR484)))</f>
        <v>0.23234376000000004</v>
      </c>
      <c r="AT484" s="109">
        <f>IF($AK484="n/a",1.03*AS484,IF($AK484&lt;0,1.01*AS484,IF($AK484&gt;10,1.1*AS484,(1+$AK484/100)*AS484)))</f>
        <v>0.25557813600000007</v>
      </c>
      <c r="AU484" s="109">
        <f>IF($AK484="n/a",1.03*AT484,IF($AK484&lt;0,1.01*AT484,IF($AK484&gt;10,1.1*AT484,(1+$AK484/100)*AT484)))</f>
        <v>0.2811359496000001</v>
      </c>
      <c r="AV484" s="109">
        <f>IF($AK484="n/a",1.03*AU484,IF($AK484&lt;0,1.01*AU484,IF($AK484&gt;10,1.1*AU484,(1+$AK484/100)*AU484)))</f>
        <v>0.30924954456000014</v>
      </c>
      <c r="AW484" s="109">
        <f>SUM(AR484:AV484)</f>
        <v>1.2987473901600004</v>
      </c>
      <c r="AX484" s="113">
        <f>AW484/I484*100</f>
        <v>4.3640705314516133</v>
      </c>
      <c r="AY484" s="100">
        <v>0.75</v>
      </c>
      <c r="AZ484" s="100">
        <v>8.06</v>
      </c>
      <c r="BA484" s="100">
        <v>-38.080000000000005</v>
      </c>
      <c r="BB484" s="100">
        <v>-7.76</v>
      </c>
      <c r="BC484" s="100">
        <v>-18.8</v>
      </c>
      <c r="BE484" s="12">
        <v>2021</v>
      </c>
      <c r="BF484" s="12">
        <f>IF(BE484&gt;2020,0,IF(BE484&gt;2008,1,IF(BE484&gt;2001,2,IF(BE484&gt;1990,3,IF(BE484&gt;1980,4,IF(BE484&gt;1973,5,IF(BE484&gt;1970,6,IF(BE484&gt;1960,7,IF(BE484&gt;1958,8,IF(BE484&gt;1953,9,10))))))))))</f>
        <v>0</v>
      </c>
      <c r="BG484" s="100">
        <v>16.97</v>
      </c>
      <c r="BH484" s="55" t="s">
        <v>121</v>
      </c>
      <c r="BI484" s="55" t="s">
        <v>122</v>
      </c>
    </row>
    <row r="485" spans="1:61" ht="12.75" customHeight="1" x14ac:dyDescent="0.2">
      <c r="A485" s="55" t="s">
        <v>1118</v>
      </c>
      <c r="B485" s="55" t="s">
        <v>1119</v>
      </c>
      <c r="C485" s="156" t="s">
        <v>198</v>
      </c>
      <c r="D485" s="98" t="s">
        <v>957</v>
      </c>
      <c r="E485" s="157">
        <v>17</v>
      </c>
      <c r="F485" s="2">
        <v>231</v>
      </c>
      <c r="G485" s="2" t="s">
        <v>146</v>
      </c>
      <c r="H485" s="2" t="s">
        <v>146</v>
      </c>
      <c r="I485" s="100">
        <v>129.87</v>
      </c>
      <c r="J485" s="101">
        <f>(M485/I485)*100</f>
        <v>1.5400015400015399</v>
      </c>
      <c r="K485" s="104">
        <v>0.5</v>
      </c>
      <c r="L485" s="71">
        <v>4</v>
      </c>
      <c r="M485" s="28">
        <f>K485*L485</f>
        <v>2</v>
      </c>
      <c r="N485" s="103" t="s">
        <v>380</v>
      </c>
      <c r="O485" s="104">
        <v>0.4</v>
      </c>
      <c r="P485" s="115">
        <v>45757</v>
      </c>
      <c r="Q485" s="115">
        <v>45770</v>
      </c>
      <c r="R485" s="28">
        <f>(K485-O485)/O485*100</f>
        <v>24.999999999999993</v>
      </c>
      <c r="S485" s="105">
        <f>IF(INDEX(Historical!$D$7:$D1505,MATCH(B485,Historical!$B$7:$B$1062,0))=0,"n/a",(INDEX(Historical!$C$7:$C$1062,MATCH(B485,Historical!$B$7:$B$1062,0))/INDEX(Historical!$D$7:$D$1062,MATCH(B485,Historical!$B$7:$B$1062,0))-1)*100)</f>
        <v>18.749999999999979</v>
      </c>
      <c r="T485" s="105">
        <f>IF(INDEX(Historical!$F$7:$F$1062,MATCH(B485,Historical!$B$7:$B$1062,0))=0,"n/a",((INDEX(Historical!$C$7:$C$1062,MATCH(B485,Historical!$B$7:$B$1062,0))/INDEX(Historical!$F$7:$F$1062,MATCH(B485,Historical!$B$7:$B$1062,0)))^(1/3)-1)*100)</f>
        <v>14.072565884674159</v>
      </c>
      <c r="U485" s="105">
        <f>IF(INDEX(Historical!$H$7:$H$1062,MATCH(B485,Historical!$B$7:$B$1062,0))=0,"n/a",((INDEX(Historical!$C$7:$C$1062,MATCH(B485,Historical!$B$7:$B$1062,0))/INDEX(Historical!$H$7:$H$1062,MATCH(B485,Historical!$B$7:$B$1062,0)))^(1/5)-1)*100)</f>
        <v>14.629519930531231</v>
      </c>
      <c r="V485" s="105">
        <f>IF(INDEX(Historical!$M$7:$M$1062,MATCH(B485,Historical!$B$7:$B$1062,0))=0,"n/a",((INDEX(Historical!$C$7:$C$1062,MATCH(B485,Historical!$B$7:$B$1062,0))/INDEX(Historical!$M$7:$M$1062,MATCH(B485,Historical!$B$7:$B$1062,0)))^(1/10)-1)*100)</f>
        <v>12.79448730054995</v>
      </c>
      <c r="W485" s="106">
        <f>IF(OR(U485&lt;=0,U485="n/a",V485&lt;=0,V485="n/a"),"n/a",U485/V485)</f>
        <v>1.1434236938827869</v>
      </c>
      <c r="X485" s="107">
        <f>IF(OR(AJ485&lt;=0,AJ485="n/a",U485&lt;=0,U485="n/a"),"n/a",U485/AJ485)</f>
        <v>2.8798267579785888</v>
      </c>
      <c r="Y485" s="165"/>
      <c r="Z485" s="101">
        <f>IF(OR(AC485&lt;0.01,AC485="n/a"),"n/a",M485/AC485*100)</f>
        <v>34.364261168384878</v>
      </c>
      <c r="AA485" s="109">
        <f>IF(OR(AC485&lt;0.01,AC485="n/a"),"n/a",I485/AC485)</f>
        <v>22.314432989690722</v>
      </c>
      <c r="AB485" s="71">
        <v>5</v>
      </c>
      <c r="AC485" s="100">
        <v>5.82</v>
      </c>
      <c r="AD485" s="100">
        <v>0.45</v>
      </c>
      <c r="AE485" s="100">
        <v>5.55</v>
      </c>
      <c r="AF485" s="100">
        <v>9.9600000000000009</v>
      </c>
      <c r="AG485" s="100">
        <v>54.279999999999994</v>
      </c>
      <c r="AH485" s="100">
        <v>5.5</v>
      </c>
      <c r="AI485" s="100">
        <v>35.5</v>
      </c>
      <c r="AJ485" s="100">
        <v>5.08</v>
      </c>
      <c r="AK485" s="100">
        <v>26.290000000000003</v>
      </c>
      <c r="AL485" s="100">
        <v>374090</v>
      </c>
      <c r="AM485" s="100">
        <v>40.479999999999997</v>
      </c>
      <c r="AN485" s="100">
        <v>3.94</v>
      </c>
      <c r="AO485" s="110">
        <f>IF(U485="n/a","n/a",IF(AA485&lt;0,"n/a",IF(AA485="n/a","n/a",J485+U485-AA485)))</f>
        <v>-6.1449115191579509</v>
      </c>
      <c r="AP485" s="111">
        <f>IF(U485="n/a","n/a",J485+U485)</f>
        <v>16.169521470532771</v>
      </c>
      <c r="AQ485" s="112">
        <f>IF(OR(AC485&lt;0.01,AC485="n/a",AF485="n/a"),"n/a",(I485/SQRT(22.5*AC485*(I485/AF485))-1)*100)</f>
        <v>214.29056094803568</v>
      </c>
      <c r="AR485" s="101">
        <f>INDEX(Historical!$C$7:$C$1063,MATCH(B485,Historical!$B$7:$B$1063,0))*IF(AH485="n/a",1.03,IF(AH485&lt;0,1.01,IF(AH485&gt;10,1.1,(1+AH485/100))))</f>
        <v>2.0044999999999997</v>
      </c>
      <c r="AS485" s="109">
        <f>IF($AI485="n/a",1.03*AR485,IF($AI485&lt;0,1.01*AR485,IF($AI485&gt;10,1.1*AR485,(1+$AI485/100)*AR485)))</f>
        <v>2.2049499999999997</v>
      </c>
      <c r="AT485" s="109">
        <f>IF($AK485="n/a",1.03*AS485,IF($AK485&lt;0,1.01*AS485,IF($AK485&gt;10,1.1*AS485,(1+$AK485/100)*AS485)))</f>
        <v>2.4254449999999999</v>
      </c>
      <c r="AU485" s="109">
        <f>IF($AK485="n/a",1.03*AT485,IF($AK485&lt;0,1.01*AT485,IF($AK485&gt;10,1.1*AT485,(1+$AK485/100)*AT485)))</f>
        <v>2.6679895</v>
      </c>
      <c r="AV485" s="109">
        <f>IF($AK485="n/a",1.03*AU485,IF($AK485&lt;0,1.01*AU485,IF($AK485&gt;10,1.1*AU485,(1+$AK485/100)*AU485)))</f>
        <v>2.9347884500000001</v>
      </c>
      <c r="AW485" s="109">
        <f>SUM(AR485:AV485)</f>
        <v>12.23767295</v>
      </c>
      <c r="AX485" s="113">
        <f>AW485/I485*100</f>
        <v>9.4230175945175958</v>
      </c>
      <c r="AY485" s="100">
        <v>1.72</v>
      </c>
      <c r="AZ485" s="100">
        <v>13.420000000000002</v>
      </c>
      <c r="BA485" s="100">
        <v>-62.43</v>
      </c>
      <c r="BB485" s="100">
        <v>-21.25</v>
      </c>
      <c r="BC485" s="100">
        <v>-29.080000000000002</v>
      </c>
      <c r="BE485" s="12">
        <v>2010</v>
      </c>
      <c r="BF485" s="12">
        <f>IF(BE485&gt;2020,0,IF(BE485&gt;2008,1,IF(BE485&gt;2001,2,IF(BE485&gt;1990,3,IF(BE485&gt;1980,4,IF(BE485&gt;1973,5,IF(BE485&gt;1970,6,IF(BE485&gt;1960,7,IF(BE485&gt;1958,8,IF(BE485&gt;1953,9,10))))))))))</f>
        <v>1</v>
      </c>
      <c r="BG485" s="100">
        <v>7.95</v>
      </c>
      <c r="BH485" s="55" t="s">
        <v>121</v>
      </c>
      <c r="BI485" s="55" t="s">
        <v>122</v>
      </c>
    </row>
    <row r="486" spans="1:61" ht="12.75" customHeight="1" x14ac:dyDescent="0.2">
      <c r="A486" s="123" t="s">
        <v>429</v>
      </c>
      <c r="B486" s="55" t="s">
        <v>430</v>
      </c>
      <c r="C486" s="156" t="s">
        <v>134</v>
      </c>
      <c r="D486" s="98" t="s">
        <v>135</v>
      </c>
      <c r="E486" s="157">
        <v>45</v>
      </c>
      <c r="F486" s="2">
        <v>60</v>
      </c>
      <c r="G486" s="2" t="s">
        <v>119</v>
      </c>
      <c r="H486" s="2" t="s">
        <v>118</v>
      </c>
      <c r="I486" s="100">
        <v>43.21</v>
      </c>
      <c r="J486" s="101">
        <f>(M486/I486)*100</f>
        <v>2.9159916685952325</v>
      </c>
      <c r="K486" s="104">
        <v>0.315</v>
      </c>
      <c r="L486" s="71">
        <v>4</v>
      </c>
      <c r="M486" s="28">
        <f>K486*L486</f>
        <v>1.26</v>
      </c>
      <c r="N486" s="103" t="s">
        <v>158</v>
      </c>
      <c r="O486" s="104">
        <v>0.28999999999999998</v>
      </c>
      <c r="P486" s="158">
        <v>46090</v>
      </c>
      <c r="Q486" s="158">
        <v>46100</v>
      </c>
      <c r="R486" s="28">
        <f>(K486-O486)/O486*100</f>
        <v>8.6206896551724235</v>
      </c>
      <c r="S486" s="105">
        <f>IF(INDEX(Historical!$D$7:$D1506,MATCH(B486,Historical!$B$7:$B$1062,0))=0,"n/a",(INDEX(Historical!$C$7:$C$1062,MATCH(B486,Historical!$B$7:$B$1062,0))/INDEX(Historical!$D$7:$D$1062,MATCH(B486,Historical!$B$7:$B$1062,0))-1)*100)</f>
        <v>9.4339622641509422</v>
      </c>
      <c r="T486" s="105">
        <f>IF(INDEX(Historical!$F$7:$F$1062,MATCH(B486,Historical!$B$7:$B$1062,0))=0,"n/a",((INDEX(Historical!$C$7:$C$1062,MATCH(B486,Historical!$B$7:$B$1062,0))/INDEX(Historical!$F$7:$F$1062,MATCH(B486,Historical!$B$7:$B$1062,0)))^(1/3)-1)*100)</f>
        <v>8.0330707256288658</v>
      </c>
      <c r="U486" s="105">
        <f>IF(INDEX(Historical!$H$7:$H$1062,MATCH(B486,Historical!$B$7:$B$1062,0))=0,"n/a",((INDEX(Historical!$C$7:$C$1062,MATCH(B486,Historical!$B$7:$B$1062,0))/INDEX(Historical!$H$7:$H$1062,MATCH(B486,Historical!$B$7:$B$1062,0)))^(1/5)-1)*100)</f>
        <v>6.6683901275273794</v>
      </c>
      <c r="V486" s="105">
        <f>IF(INDEX(Historical!$M$7:$M$1062,MATCH(B486,Historical!$B$7:$B$1062,0))=0,"n/a",((INDEX(Historical!$C$7:$C$1062,MATCH(B486,Historical!$B$7:$B$1062,0))/INDEX(Historical!$M$7:$M$1062,MATCH(B486,Historical!$B$7:$B$1062,0)))^(1/10)-1)*100)</f>
        <v>4.5978185005758787</v>
      </c>
      <c r="W486" s="106">
        <f>IF(OR(U486&lt;=0,U486="n/a",V486&lt;=0,V486="n/a"),"n/a",U486/V486)</f>
        <v>1.4503378344952418</v>
      </c>
      <c r="X486" s="107">
        <f>IF(OR(AJ486&lt;=0,AJ486="n/a",U486&lt;=0,U486="n/a"),"n/a",U486/AJ486)</f>
        <v>0.45148206686035069</v>
      </c>
      <c r="Y486" s="159"/>
      <c r="Z486" s="101">
        <f>IF(OR(AC486&lt;0.01,AC486="n/a"),"n/a",M486/AC486*100)</f>
        <v>27.571115973741794</v>
      </c>
      <c r="AA486" s="109">
        <f>IF(OR(AC486&lt;0.01,AC486="n/a"),"n/a",I486/AC486)</f>
        <v>9.4551422319474838</v>
      </c>
      <c r="AB486" s="71">
        <v>12</v>
      </c>
      <c r="AC486" s="100">
        <v>4.57</v>
      </c>
      <c r="AD486" s="100">
        <v>6.32</v>
      </c>
      <c r="AE486" s="100">
        <v>1.08</v>
      </c>
      <c r="AF486" s="100">
        <v>1.77</v>
      </c>
      <c r="AG486" s="100">
        <v>18.57</v>
      </c>
      <c r="AH486" s="100">
        <v>-5.29</v>
      </c>
      <c r="AI486" s="100">
        <v>10.23</v>
      </c>
      <c r="AJ486" s="100">
        <v>14.77</v>
      </c>
      <c r="AK486" s="100">
        <v>2.08</v>
      </c>
      <c r="AL486" s="100">
        <v>10520</v>
      </c>
      <c r="AM486" s="100">
        <v>7.91</v>
      </c>
      <c r="AN486" s="100">
        <v>0.38</v>
      </c>
      <c r="AO486" s="110">
        <f>IF(U486="n/a","n/a",IF(AA486&lt;0,"n/a",IF(AA486="n/a","n/a",J486+U486-AA486)))</f>
        <v>0.12923956417512805</v>
      </c>
      <c r="AP486" s="111">
        <f>IF(U486="n/a","n/a",J486+U486)</f>
        <v>9.5843817961226119</v>
      </c>
      <c r="AQ486" s="112">
        <f>IF(OR(AC486&lt;0.01,AC486="n/a",AF486="n/a"),"n/a",(I486/SQRT(22.5*AC486*(I486/AF486))-1)*100)</f>
        <v>-13.755897462693989</v>
      </c>
      <c r="AR486" s="101">
        <f>INDEX(Historical!$C$7:$C$1063,MATCH(B486,Historical!$B$7:$B$1063,0))*IF(AH486="n/a",1.03,IF(AH486&lt;0,1.01,IF(AH486&gt;10,1.1,(1+AH486/100))))</f>
        <v>1.1716</v>
      </c>
      <c r="AS486" s="109">
        <f>IF($AI486="n/a",1.03*AR486,IF($AI486&lt;0,1.01*AR486,IF($AI486&gt;10,1.1*AR486,(1+$AI486/100)*AR486)))</f>
        <v>1.2887600000000001</v>
      </c>
      <c r="AT486" s="109">
        <f>IF($AK486="n/a",1.03*AS486,IF($AK486&lt;0,1.01*AS486,IF($AK486&gt;10,1.1*AS486,(1+$AK486/100)*AS486)))</f>
        <v>1.3155662080000001</v>
      </c>
      <c r="AU486" s="109">
        <f>IF($AK486="n/a",1.03*AT486,IF($AK486&lt;0,1.01*AT486,IF($AK486&gt;10,1.1*AT486,(1+$AK486/100)*AT486)))</f>
        <v>1.3429299851264</v>
      </c>
      <c r="AV486" s="109">
        <f>IF($AK486="n/a",1.03*AU486,IF($AK486&lt;0,1.01*AU486,IF($AK486&gt;10,1.1*AU486,(1+$AK486/100)*AU486)))</f>
        <v>1.3708629288170291</v>
      </c>
      <c r="AW486" s="109">
        <f>SUM(AR486:AV486)</f>
        <v>6.4897191219434296</v>
      </c>
      <c r="AX486" s="113">
        <f>AW486/I486*100</f>
        <v>15.019021342150959</v>
      </c>
      <c r="AY486" s="100">
        <v>0.59</v>
      </c>
      <c r="AZ486" s="100">
        <v>28.410000000000004</v>
      </c>
      <c r="BA486" s="100">
        <v>-3.2300000000000004</v>
      </c>
      <c r="BB486" s="100">
        <v>7.3599999999999994</v>
      </c>
      <c r="BC486" s="100">
        <v>6.04</v>
      </c>
      <c r="BE486" s="12">
        <v>1982</v>
      </c>
      <c r="BF486" s="12">
        <f>IF(BE486&gt;2020,0,IF(BE486&gt;2008,1,IF(BE486&gt;2001,2,IF(BE486&gt;1990,3,IF(BE486&gt;1980,4,IF(BE486&gt;1973,5,IF(BE486&gt;1970,6,IF(BE486&gt;1960,7,IF(BE486&gt;1958,8,IF(BE486&gt;1953,9,10))))))))))</f>
        <v>4</v>
      </c>
      <c r="BG486" s="100">
        <v>5.09</v>
      </c>
      <c r="BH486" s="55" t="s">
        <v>121</v>
      </c>
      <c r="BI486" s="55" t="s">
        <v>122</v>
      </c>
    </row>
    <row r="487" spans="1:61" ht="12.75" customHeight="1" x14ac:dyDescent="0.2">
      <c r="A487" s="123" t="s">
        <v>1120</v>
      </c>
      <c r="B487" s="55" t="s">
        <v>1121</v>
      </c>
      <c r="C487" s="156" t="s">
        <v>134</v>
      </c>
      <c r="D487" s="98" t="s">
        <v>157</v>
      </c>
      <c r="E487" s="157">
        <v>12</v>
      </c>
      <c r="F487" s="2">
        <v>463</v>
      </c>
      <c r="G487" s="2" t="s">
        <v>146</v>
      </c>
      <c r="H487" s="2" t="s">
        <v>146</v>
      </c>
      <c r="I487" s="100">
        <v>42.73</v>
      </c>
      <c r="J487" s="101">
        <f>(M487/I487)*100</f>
        <v>2.808331383103206</v>
      </c>
      <c r="K487" s="104">
        <v>0.3</v>
      </c>
      <c r="L487" s="71">
        <v>4</v>
      </c>
      <c r="M487" s="28">
        <f>K487*L487</f>
        <v>1.2</v>
      </c>
      <c r="N487" s="103" t="s">
        <v>326</v>
      </c>
      <c r="O487" s="104">
        <v>0.27</v>
      </c>
      <c r="P487" s="158">
        <v>46063</v>
      </c>
      <c r="Q487" s="158">
        <v>46070</v>
      </c>
      <c r="R487" s="28">
        <f>(K487-O487)/O487*100</f>
        <v>11.1111111111111</v>
      </c>
      <c r="S487" s="105">
        <f>IF(INDEX(Historical!$D$7:$D1507,MATCH(B487,Historical!$B$7:$B$1062,0))=0,"n/a",(INDEX(Historical!$C$7:$C$1062,MATCH(B487,Historical!$B$7:$B$1062,0))/INDEX(Historical!$D$7:$D$1062,MATCH(B487,Historical!$B$7:$B$1062,0))-1)*100)</f>
        <v>23.255813953488392</v>
      </c>
      <c r="T487" s="105">
        <f>IF(INDEX(Historical!$F$7:$F$1062,MATCH(B487,Historical!$B$7:$B$1062,0))=0,"n/a",((INDEX(Historical!$C$7:$C$1062,MATCH(B487,Historical!$B$7:$B$1062,0))/INDEX(Historical!$F$7:$F$1062,MATCH(B487,Historical!$B$7:$B$1062,0)))^(1/3)-1)*100)</f>
        <v>11.72853158368412</v>
      </c>
      <c r="U487" s="105">
        <f>IF(INDEX(Historical!$H$7:$H$1062,MATCH(B487,Historical!$B$7:$B$1062,0))=0,"n/a",((INDEX(Historical!$C$7:$C$1062,MATCH(B487,Historical!$B$7:$B$1062,0))/INDEX(Historical!$H$7:$H$1062,MATCH(B487,Historical!$B$7:$B$1062,0)))^(1/5)-1)*100)</f>
        <v>9.2847065672327478</v>
      </c>
      <c r="V487" s="105">
        <f>IF(INDEX(Historical!$M$7:$M$1062,MATCH(B487,Historical!$B$7:$B$1062,0))=0,"n/a",((INDEX(Historical!$C$7:$C$1062,MATCH(B487,Historical!$B$7:$B$1062,0))/INDEX(Historical!$M$7:$M$1062,MATCH(B487,Historical!$B$7:$B$1062,0)))^(1/10)-1)*100)</f>
        <v>17.027605342220898</v>
      </c>
      <c r="W487" s="106">
        <f>IF(OR(U487&lt;=0,U487="n/a",V487&lt;=0,V487="n/a"),"n/a",U487/V487)</f>
        <v>0.54527377048203007</v>
      </c>
      <c r="X487" s="107">
        <f>IF(OR(AJ487&lt;=0,AJ487="n/a",U487&lt;=0,U487="n/a"),"n/a",U487/AJ487)</f>
        <v>0.79086086603345385</v>
      </c>
      <c r="Y487" s="165"/>
      <c r="Z487" s="101">
        <f>IF(OR(AC487&lt;0.01,AC487="n/a"),"n/a",M487/AC487*100)</f>
        <v>26.966292134831459</v>
      </c>
      <c r="AA487" s="109">
        <f>IF(OR(AC487&lt;0.01,AC487="n/a"),"n/a",I487/AC487)</f>
        <v>9.6022471910112355</v>
      </c>
      <c r="AB487" s="71">
        <v>12</v>
      </c>
      <c r="AC487" s="100">
        <v>4.45</v>
      </c>
      <c r="AD487" s="100" t="s">
        <v>142</v>
      </c>
      <c r="AE487" s="100">
        <v>2.33</v>
      </c>
      <c r="AF487" s="100">
        <v>1.35</v>
      </c>
      <c r="AG487" s="100">
        <v>14.75</v>
      </c>
      <c r="AH487" s="100">
        <v>0.73</v>
      </c>
      <c r="AI487" s="100">
        <v>1.7999999999999998</v>
      </c>
      <c r="AJ487" s="100">
        <v>11.74</v>
      </c>
      <c r="AK487" s="100" t="s">
        <v>142</v>
      </c>
      <c r="AL487" s="100">
        <v>839.55</v>
      </c>
      <c r="AM487" s="100">
        <v>5.0500000000000007</v>
      </c>
      <c r="AN487" s="100">
        <v>0.47</v>
      </c>
      <c r="AO487" s="110">
        <f>IF(U487="n/a","n/a",IF(AA487&lt;0,"n/a",IF(AA487="n/a","n/a",J487+U487-AA487)))</f>
        <v>2.4907907593247192</v>
      </c>
      <c r="AP487" s="111">
        <f>IF(U487="n/a","n/a",J487+U487)</f>
        <v>12.093037950335955</v>
      </c>
      <c r="AQ487" s="112">
        <f>IF(OR(AC487&lt;0.01,AC487="n/a",AF487="n/a"),"n/a",(I487/SQRT(22.5*AC487*(I487/AF487))-1)*100)</f>
        <v>-24.096453873308775</v>
      </c>
      <c r="AR487" s="101">
        <f>INDEX(Historical!$C$7:$C$1063,MATCH(B487,Historical!$B$7:$B$1063,0))*IF(AH487="n/a",1.03,IF(AH487&lt;0,1.01,IF(AH487&gt;10,1.1,(1+AH487/100))))</f>
        <v>1.0677380000000001</v>
      </c>
      <c r="AS487" s="109">
        <f>IF($AI487="n/a",1.03*AR487,IF($AI487&lt;0,1.01*AR487,IF($AI487&gt;10,1.1*AR487,(1+$AI487/100)*AR487)))</f>
        <v>1.0869572840000001</v>
      </c>
      <c r="AT487" s="109">
        <f>IF($AK487="n/a",1.03*AS487,IF($AK487&lt;0,1.01*AS487,IF($AK487&gt;10,1.1*AS487,(1+$AK487/100)*AS487)))</f>
        <v>1.1195660025200003</v>
      </c>
      <c r="AU487" s="109">
        <f>IF($AK487="n/a",1.03*AT487,IF($AK487&lt;0,1.01*AT487,IF($AK487&gt;10,1.1*AT487,(1+$AK487/100)*AT487)))</f>
        <v>1.1531529825956004</v>
      </c>
      <c r="AV487" s="109">
        <f>IF($AK487="n/a",1.03*AU487,IF($AK487&lt;0,1.01*AU487,IF($AK487&gt;10,1.1*AU487,(1+$AK487/100)*AU487)))</f>
        <v>1.1877475720734685</v>
      </c>
      <c r="AW487" s="109">
        <f>SUM(AR487:AV487)</f>
        <v>5.61516184118907</v>
      </c>
      <c r="AX487" s="113">
        <f>AW487/I487*100</f>
        <v>13.141029349845706</v>
      </c>
      <c r="AY487" s="100">
        <v>0.68</v>
      </c>
      <c r="AZ487" s="100">
        <v>35.61</v>
      </c>
      <c r="BA487" s="100">
        <v>-2.4</v>
      </c>
      <c r="BB487" s="100">
        <v>7.3800000000000008</v>
      </c>
      <c r="BC487" s="100">
        <v>15.590000000000002</v>
      </c>
      <c r="BE487" s="12">
        <v>2015</v>
      </c>
      <c r="BF487" s="12">
        <f>IF(BE487&gt;2020,0,IF(BE487&gt;2008,1,IF(BE487&gt;2001,2,IF(BE487&gt;1990,3,IF(BE487&gt;1980,4,IF(BE487&gt;1973,5,IF(BE487&gt;1970,6,IF(BE487&gt;1960,7,IF(BE487&gt;1958,8,IF(BE487&gt;1953,9,10))))))))))</f>
        <v>1</v>
      </c>
      <c r="BG487" s="100">
        <v>1.5699999999999998</v>
      </c>
      <c r="BH487" s="55" t="s">
        <v>121</v>
      </c>
      <c r="BI487" s="55" t="s">
        <v>122</v>
      </c>
    </row>
    <row r="488" spans="1:61" ht="12.75" customHeight="1" x14ac:dyDescent="0.2">
      <c r="A488" s="123" t="s">
        <v>1122</v>
      </c>
      <c r="B488" s="55" t="s">
        <v>1123</v>
      </c>
      <c r="C488" s="156" t="s">
        <v>116</v>
      </c>
      <c r="D488" s="98" t="s">
        <v>215</v>
      </c>
      <c r="E488" s="157">
        <v>14</v>
      </c>
      <c r="F488" s="2">
        <v>382</v>
      </c>
      <c r="G488" s="2" t="s">
        <v>146</v>
      </c>
      <c r="H488" s="2" t="s">
        <v>146</v>
      </c>
      <c r="I488" s="100">
        <v>142.41</v>
      </c>
      <c r="J488" s="101">
        <f>(M488/I488)*100</f>
        <v>1.6010111649462817</v>
      </c>
      <c r="K488" s="104">
        <v>0.56999999999999995</v>
      </c>
      <c r="L488" s="71">
        <v>4</v>
      </c>
      <c r="M488" s="28">
        <f>K488*L488</f>
        <v>2.2799999999999998</v>
      </c>
      <c r="N488" s="103" t="s">
        <v>696</v>
      </c>
      <c r="O488" s="104">
        <v>0.51</v>
      </c>
      <c r="P488" s="158">
        <v>46070</v>
      </c>
      <c r="Q488" s="158">
        <v>46084</v>
      </c>
      <c r="R488" s="28">
        <f>(K488-O488)/O488*100</f>
        <v>11.76470588235293</v>
      </c>
      <c r="S488" s="105">
        <f>IF(INDEX(Historical!$D$7:$D1508,MATCH(B488,Historical!$B$7:$B$1062,0))=0,"n/a",(INDEX(Historical!$C$7:$C$1062,MATCH(B488,Historical!$B$7:$B$1062,0))/INDEX(Historical!$D$7:$D$1062,MATCH(B488,Historical!$B$7:$B$1062,0))-1)*100)</f>
        <v>10.869565217391308</v>
      </c>
      <c r="T488" s="105">
        <f>IF(INDEX(Historical!$F$7:$F$1062,MATCH(B488,Historical!$B$7:$B$1062,0))=0,"n/a",((INDEX(Historical!$C$7:$C$1062,MATCH(B488,Historical!$B$7:$B$1062,0))/INDEX(Historical!$F$7:$F$1062,MATCH(B488,Historical!$B$7:$B$1062,0)))^(1/3)-1)*100)</f>
        <v>11.290002117788411</v>
      </c>
      <c r="U488" s="105">
        <f>IF(INDEX(Historical!$H$7:$H$1062,MATCH(B488,Historical!$B$7:$B$1062,0))=0,"n/a",((INDEX(Historical!$C$7:$C$1062,MATCH(B488,Historical!$B$7:$B$1062,0))/INDEX(Historical!$H$7:$H$1062,MATCH(B488,Historical!$B$7:$B$1062,0)))^(1/5)-1)*100)</f>
        <v>10.64836761310486</v>
      </c>
      <c r="V488" s="105">
        <f>IF(INDEX(Historical!$M$7:$M$1062,MATCH(B488,Historical!$B$7:$B$1062,0))=0,"n/a",((INDEX(Historical!$C$7:$C$1062,MATCH(B488,Historical!$B$7:$B$1062,0))/INDEX(Historical!$M$7:$M$1062,MATCH(B488,Historical!$B$7:$B$1062,0)))^(1/10)-1)*100)</f>
        <v>11.289249260474055</v>
      </c>
      <c r="W488" s="106">
        <f>IF(OR(U488&lt;=0,U488="n/a",V488&lt;=0,V488="n/a"),"n/a",U488/V488)</f>
        <v>0.94323080015488259</v>
      </c>
      <c r="X488" s="107">
        <f>IF(OR(AJ488&lt;=0,AJ488="n/a",U488&lt;=0,U488="n/a"),"n/a",U488/AJ488)</f>
        <v>0.65447864862353167</v>
      </c>
      <c r="Y488" s="165"/>
      <c r="Z488" s="101">
        <f>IF(OR(AC488&lt;0.01,AC488="n/a"),"n/a",M488/AC488*100)</f>
        <v>26.086956521739129</v>
      </c>
      <c r="AA488" s="109">
        <f>IF(OR(AC488&lt;0.01,AC488="n/a"),"n/a",I488/AC488)</f>
        <v>16.294050343249427</v>
      </c>
      <c r="AB488" s="71">
        <v>9</v>
      </c>
      <c r="AC488" s="100">
        <v>8.74</v>
      </c>
      <c r="AD488" s="100">
        <v>0.68</v>
      </c>
      <c r="AE488" s="100">
        <v>0.83</v>
      </c>
      <c r="AF488" s="100">
        <v>1.95</v>
      </c>
      <c r="AG488" s="100">
        <v>12.389999999999999</v>
      </c>
      <c r="AH488" s="100">
        <v>-0.91999999999999993</v>
      </c>
      <c r="AI488" s="100">
        <v>30.270000000000003</v>
      </c>
      <c r="AJ488" s="100">
        <v>16.27</v>
      </c>
      <c r="AK488" s="100">
        <v>15.120000000000001</v>
      </c>
      <c r="AL488" s="100">
        <v>8790</v>
      </c>
      <c r="AM488" s="100">
        <v>0.86</v>
      </c>
      <c r="AN488" s="100">
        <v>0.24</v>
      </c>
      <c r="AO488" s="110">
        <f>IF(U488="n/a","n/a",IF(AA488&lt;0,"n/a",IF(AA488="n/a","n/a",J488+U488-AA488)))</f>
        <v>-4.0446715651982856</v>
      </c>
      <c r="AP488" s="111">
        <f>IF(U488="n/a","n/a",J488+U488)</f>
        <v>12.249378778051142</v>
      </c>
      <c r="AQ488" s="112">
        <f>IF(OR(AC488&lt;0.01,AC488="n/a",AF488="n/a"),"n/a",(I488/SQRT(22.5*AC488*(I488/AF488))-1)*100)</f>
        <v>18.833961044319448</v>
      </c>
      <c r="AR488" s="101">
        <f>INDEX(Historical!$C$7:$C$1063,MATCH(B488,Historical!$B$7:$B$1063,0))*IF(AH488="n/a",1.03,IF(AH488&lt;0,1.01,IF(AH488&gt;10,1.1,(1+AH488/100))))</f>
        <v>2.0604</v>
      </c>
      <c r="AS488" s="109">
        <f>IF($AI488="n/a",1.03*AR488,IF($AI488&lt;0,1.01*AR488,IF($AI488&gt;10,1.1*AR488,(1+$AI488/100)*AR488)))</f>
        <v>2.2664400000000002</v>
      </c>
      <c r="AT488" s="109">
        <f>IF($AK488="n/a",1.03*AS488,IF($AK488&lt;0,1.01*AS488,IF($AK488&gt;10,1.1*AS488,(1+$AK488/100)*AS488)))</f>
        <v>2.4930840000000005</v>
      </c>
      <c r="AU488" s="109">
        <f>IF($AK488="n/a",1.03*AT488,IF($AK488&lt;0,1.01*AT488,IF($AK488&gt;10,1.1*AT488,(1+$AK488/100)*AT488)))</f>
        <v>2.7423924000000008</v>
      </c>
      <c r="AV488" s="109">
        <f>IF($AK488="n/a",1.03*AU488,IF($AK488&lt;0,1.01*AU488,IF($AK488&gt;10,1.1*AU488,(1+$AK488/100)*AU488)))</f>
        <v>3.0166316400000013</v>
      </c>
      <c r="AW488" s="109">
        <f>SUM(AR488:AV488)</f>
        <v>12.578948040000004</v>
      </c>
      <c r="AX488" s="113">
        <f>AW488/I488*100</f>
        <v>8.832910638297875</v>
      </c>
      <c r="AY488" s="100">
        <v>1.25</v>
      </c>
      <c r="AZ488" s="100">
        <v>21.959999999999997</v>
      </c>
      <c r="BA488" s="100">
        <v>-21.099999999999998</v>
      </c>
      <c r="BB488" s="100">
        <v>1.54</v>
      </c>
      <c r="BC488" s="100">
        <v>-0.1</v>
      </c>
      <c r="BE488" s="12">
        <v>2014</v>
      </c>
      <c r="BF488" s="12">
        <f>IF(BE488&gt;2020,0,IF(BE488&gt;2008,1,IF(BE488&gt;2001,2,IF(BE488&gt;1990,3,IF(BE488&gt;1980,4,IF(BE488&gt;1973,5,IF(BE488&gt;1970,6,IF(BE488&gt;1960,7,IF(BE488&gt;1958,8,IF(BE488&gt;1953,9,10))))))))))</f>
        <v>1</v>
      </c>
      <c r="BG488" s="100">
        <v>5.54</v>
      </c>
      <c r="BH488" s="55" t="s">
        <v>121</v>
      </c>
      <c r="BI488" s="55" t="s">
        <v>122</v>
      </c>
    </row>
    <row r="489" spans="1:61" ht="12.75" customHeight="1" x14ac:dyDescent="0.2">
      <c r="A489" s="123" t="s">
        <v>1124</v>
      </c>
      <c r="B489" s="55" t="s">
        <v>1125</v>
      </c>
      <c r="C489" s="156" t="s">
        <v>198</v>
      </c>
      <c r="D489" s="98" t="s">
        <v>957</v>
      </c>
      <c r="E489" s="157">
        <v>13</v>
      </c>
      <c r="F489" s="2">
        <v>410</v>
      </c>
      <c r="G489" s="2" t="s">
        <v>146</v>
      </c>
      <c r="H489" s="2" t="s">
        <v>146</v>
      </c>
      <c r="I489" s="100">
        <v>25.34</v>
      </c>
      <c r="J489" s="101">
        <f>(M489/I489)*100</f>
        <v>4.3409629044988165</v>
      </c>
      <c r="K489" s="104">
        <v>0.27500000000000002</v>
      </c>
      <c r="L489" s="71">
        <v>4</v>
      </c>
      <c r="M489" s="28">
        <f>K489*L489</f>
        <v>1.1000000000000001</v>
      </c>
      <c r="N489" s="103" t="s">
        <v>355</v>
      </c>
      <c r="O489" s="104">
        <v>0.26250000000000001</v>
      </c>
      <c r="P489" s="158">
        <v>45905</v>
      </c>
      <c r="Q489" s="158">
        <v>45919</v>
      </c>
      <c r="R489" s="28">
        <f>(K489-O489)/O489*100</f>
        <v>4.7619047619047654</v>
      </c>
      <c r="S489" s="105">
        <f>IF(INDEX(Historical!$D$7:$D1509,MATCH(B489,Historical!$B$7:$B$1062,0))=0,"n/a",(INDEX(Historical!$C$7:$C$1062,MATCH(B489,Historical!$B$7:$B$1062,0))/INDEX(Historical!$D$7:$D$1062,MATCH(B489,Historical!$B$7:$B$1062,0))-1)*100)</f>
        <v>4.8780487804878092</v>
      </c>
      <c r="T489" s="105">
        <f>IF(INDEX(Historical!$F$7:$F$1062,MATCH(B489,Historical!$B$7:$B$1062,0))=0,"n/a",((INDEX(Historical!$C$7:$C$1062,MATCH(B489,Historical!$B$7:$B$1062,0))/INDEX(Historical!$F$7:$F$1062,MATCH(B489,Historical!$B$7:$B$1062,0)))^(1/3)-1)*100)</f>
        <v>5.0311285640682657</v>
      </c>
      <c r="U489" s="105">
        <f>IF(INDEX(Historical!$H$7:$H$1062,MATCH(B489,Historical!$B$7:$B$1062,0))=0,"n/a",((INDEX(Historical!$C$7:$C$1062,MATCH(B489,Historical!$B$7:$B$1062,0))/INDEX(Historical!$H$7:$H$1062,MATCH(B489,Historical!$B$7:$B$1062,0)))^(1/5)-1)*100)</f>
        <v>8.2086619726523313</v>
      </c>
      <c r="V489" s="105">
        <f>IF(INDEX(Historical!$M$7:$M$1062,MATCH(B489,Historical!$B$7:$B$1062,0))=0,"n/a",((INDEX(Historical!$C$7:$C$1062,MATCH(B489,Historical!$B$7:$B$1062,0))/INDEX(Historical!$M$7:$M$1062,MATCH(B489,Historical!$B$7:$B$1062,0)))^(1/10)-1)*100)</f>
        <v>10.770954145062772</v>
      </c>
      <c r="W489" s="106">
        <f>IF(OR(U489&lt;=0,U489="n/a",V489&lt;=0,V489="n/a"),"n/a",U489/V489)</f>
        <v>0.76211093855738365</v>
      </c>
      <c r="X489" s="107">
        <f>IF(OR(AJ489&lt;=0,AJ489="n/a",U489&lt;=0,U489="n/a"),"n/a",U489/AJ489)</f>
        <v>0.5931114142089835</v>
      </c>
      <c r="Y489" s="123" t="s">
        <v>509</v>
      </c>
      <c r="Z489" s="101">
        <f>IF(OR(AC489&lt;0.01,AC489="n/a"),"n/a",M489/AC489*100)</f>
        <v>53.658536585365866</v>
      </c>
      <c r="AA489" s="109">
        <f>IF(OR(AC489&lt;0.01,AC489="n/a"),"n/a",I489/AC489)</f>
        <v>12.360975609756098</v>
      </c>
      <c r="AB489" s="71">
        <v>6</v>
      </c>
      <c r="AC489" s="100">
        <v>2.0499999999999998</v>
      </c>
      <c r="AD489" s="100">
        <v>0.7</v>
      </c>
      <c r="AE489" s="100">
        <v>1.18</v>
      </c>
      <c r="AF489" s="100">
        <v>1.55</v>
      </c>
      <c r="AG489" s="100">
        <v>12.76</v>
      </c>
      <c r="AH489" s="100">
        <v>10.82</v>
      </c>
      <c r="AI489" s="100">
        <v>5.53</v>
      </c>
      <c r="AJ489" s="100">
        <v>13.84</v>
      </c>
      <c r="AK489" s="100">
        <v>8.07</v>
      </c>
      <c r="AL489" s="100">
        <v>6150</v>
      </c>
      <c r="AM489" s="100">
        <v>1.8499999999999999</v>
      </c>
      <c r="AN489" s="100">
        <v>1.62</v>
      </c>
      <c r="AO489" s="110">
        <f>IF(U489="n/a","n/a",IF(AA489&lt;0,"n/a",IF(AA489="n/a","n/a",J489+U489-AA489)))</f>
        <v>0.18864926739504995</v>
      </c>
      <c r="AP489" s="111">
        <f>IF(U489="n/a","n/a",J489+U489)</f>
        <v>12.549624877151148</v>
      </c>
      <c r="AQ489" s="112">
        <f>IF(OR(AC489&lt;0.01,AC489="n/a",AF489="n/a"),"n/a",(I489/SQRT(22.5*AC489*(I489/AF489))-1)*100)</f>
        <v>-7.7214068519272594</v>
      </c>
      <c r="AR489" s="101">
        <f>INDEX(Historical!$C$7:$C$1063,MATCH(B489,Historical!$B$7:$B$1063,0))*IF(AH489="n/a",1.03,IF(AH489&lt;0,1.01,IF(AH489&gt;10,1.1,(1+AH489/100))))</f>
        <v>1.1825000000000001</v>
      </c>
      <c r="AS489" s="109">
        <f>IF($AI489="n/a",1.03*AR489,IF($AI489&lt;0,1.01*AR489,IF($AI489&gt;10,1.1*AR489,(1+$AI489/100)*AR489)))</f>
        <v>1.24789225</v>
      </c>
      <c r="AT489" s="109">
        <f>IF($AK489="n/a",1.03*AS489,IF($AK489&lt;0,1.01*AS489,IF($AK489&gt;10,1.1*AS489,(1+$AK489/100)*AS489)))</f>
        <v>1.348597154575</v>
      </c>
      <c r="AU489" s="109">
        <f>IF($AK489="n/a",1.03*AT489,IF($AK489&lt;0,1.01*AT489,IF($AK489&gt;10,1.1*AT489,(1+$AK489/100)*AT489)))</f>
        <v>1.4574289449492024</v>
      </c>
      <c r="AV489" s="109">
        <f>IF($AK489="n/a",1.03*AU489,IF($AK489&lt;0,1.01*AU489,IF($AK489&gt;10,1.1*AU489,(1+$AK489/100)*AU489)))</f>
        <v>1.5750434608066031</v>
      </c>
      <c r="AW489" s="109">
        <f>SUM(AR489:AV489)</f>
        <v>6.8114618103308064</v>
      </c>
      <c r="AX489" s="113">
        <f>AW489/I489*100</f>
        <v>26.880275494596713</v>
      </c>
      <c r="AY489" s="100">
        <v>1.03</v>
      </c>
      <c r="AZ489" s="100">
        <v>28.139999999999997</v>
      </c>
      <c r="BA489" s="100">
        <v>-36.49</v>
      </c>
      <c r="BB489" s="100">
        <v>10.82</v>
      </c>
      <c r="BC489" s="100">
        <v>-6.8199999999999994</v>
      </c>
      <c r="BE489" s="12">
        <v>2013</v>
      </c>
      <c r="BF489" s="12">
        <f>IF(BE489&gt;2020,0,IF(BE489&gt;2008,1,IF(BE489&gt;2001,2,IF(BE489&gt;1990,3,IF(BE489&gt;1980,4,IF(BE489&gt;1973,5,IF(BE489&gt;1970,6,IF(BE489&gt;1960,7,IF(BE489&gt;1958,8,IF(BE489&gt;1953,9,10))))))))))</f>
        <v>1</v>
      </c>
      <c r="BG489" s="100">
        <v>3.81</v>
      </c>
      <c r="BH489" s="55" t="s">
        <v>121</v>
      </c>
      <c r="BI489" s="55" t="s">
        <v>122</v>
      </c>
    </row>
    <row r="490" spans="1:61" ht="12.75" customHeight="1" x14ac:dyDescent="0.2">
      <c r="A490" s="116" t="s">
        <v>1583</v>
      </c>
      <c r="B490" s="55" t="s">
        <v>1584</v>
      </c>
      <c r="C490" s="156" t="s">
        <v>116</v>
      </c>
      <c r="D490" s="98" t="s">
        <v>215</v>
      </c>
      <c r="E490" s="157">
        <v>7</v>
      </c>
      <c r="F490" s="2">
        <v>615</v>
      </c>
      <c r="G490" s="2" t="s">
        <v>146</v>
      </c>
      <c r="H490" s="2" t="s">
        <v>146</v>
      </c>
      <c r="I490" s="100">
        <v>71.95</v>
      </c>
      <c r="J490" s="101">
        <f>(M490/I490)*100</f>
        <v>2.4461431549687283</v>
      </c>
      <c r="K490" s="104">
        <v>0.44</v>
      </c>
      <c r="L490" s="71">
        <v>4</v>
      </c>
      <c r="M490" s="28">
        <f>K490*L490</f>
        <v>1.76</v>
      </c>
      <c r="N490" s="103" t="s">
        <v>873</v>
      </c>
      <c r="O490" s="104">
        <v>0.42</v>
      </c>
      <c r="P490" s="158">
        <v>46157</v>
      </c>
      <c r="Q490" s="158">
        <v>46185</v>
      </c>
      <c r="R490" s="28">
        <f>(K490-O490)/O490*100</f>
        <v>4.7619047619047663</v>
      </c>
      <c r="S490" s="105">
        <f>IF(INDEX(Historical!$D$7:$D1510,MATCH(B490,Historical!$B$7:$B$1062,0))=0,"n/a",(INDEX(Historical!$C$7:$C$1062,MATCH(B490,Historical!$B$7:$B$1062,0))/INDEX(Historical!$D$7:$D$1062,MATCH(B490,Historical!$B$7:$B$1062,0))-1)*100)</f>
        <v>9.27152317880795</v>
      </c>
      <c r="T490" s="105">
        <f>IF(INDEX(Historical!$F$7:$F$1062,MATCH(B490,Historical!$B$7:$B$1062,0))=0,"n/a",((INDEX(Historical!$C$7:$C$1062,MATCH(B490,Historical!$B$7:$B$1062,0))/INDEX(Historical!$F$7:$F$1062,MATCH(B490,Historical!$B$7:$B$1062,0)))^(1/3)-1)*100)</f>
        <v>14.126628720201207</v>
      </c>
      <c r="U490" s="105">
        <f>IF(INDEX(Historical!$H$7:$H$1062,MATCH(B490,Historical!$B$7:$B$1062,0))=0,"n/a",((INDEX(Historical!$C$7:$C$1062,MATCH(B490,Historical!$B$7:$B$1062,0))/INDEX(Historical!$H$7:$H$1062,MATCH(B490,Historical!$B$7:$B$1062,0)))^(1/5)-1)*100)</f>
        <v>22.423992536427463</v>
      </c>
      <c r="V490" s="105" t="str">
        <f>IF(INDEX(Historical!$M$7:$M$1062,MATCH(B490,Historical!$B$7:$B$1062,0))=0,"n/a",((INDEX(Historical!$C$7:$C$1062,MATCH(B490,Historical!$B$7:$B$1062,0))/INDEX(Historical!$M$7:$M$1062,MATCH(B490,Historical!$B$7:$B$1062,0)))^(1/10)-1)*100)</f>
        <v>n/a</v>
      </c>
      <c r="W490" s="106" t="str">
        <f>IF(OR(U490&lt;=0,U490="n/a",V490&lt;=0,V490="n/a"),"n/a",U490/V490)</f>
        <v>n/a</v>
      </c>
      <c r="X490" s="107">
        <f>IF(OR(AJ490&lt;=0,AJ490="n/a",U490&lt;=0,U490="n/a"),"n/a",U490/AJ490)</f>
        <v>2.047853199673741</v>
      </c>
      <c r="Y490" s="162"/>
      <c r="Z490" s="101">
        <f>IF(OR(AC490&lt;0.01,AC490="n/a"),"n/a",M490/AC490*100)</f>
        <v>45.128205128205131</v>
      </c>
      <c r="AA490" s="109">
        <f>IF(OR(AC490&lt;0.01,AC490="n/a"),"n/a",I490/AC490)</f>
        <v>18.448717948717949</v>
      </c>
      <c r="AB490" s="71">
        <v>12</v>
      </c>
      <c r="AC490" s="100">
        <v>3.9</v>
      </c>
      <c r="AD490" s="100">
        <v>1.91</v>
      </c>
      <c r="AE490" s="100">
        <v>1.84</v>
      </c>
      <c r="AF490" s="100" t="s">
        <v>142</v>
      </c>
      <c r="AG490" s="100" t="s">
        <v>142</v>
      </c>
      <c r="AH490" s="100">
        <v>1.03</v>
      </c>
      <c r="AI490" s="100">
        <v>12.72</v>
      </c>
      <c r="AJ490" s="100">
        <v>10.95</v>
      </c>
      <c r="AK490" s="100">
        <v>8.18</v>
      </c>
      <c r="AL490" s="100">
        <v>27390</v>
      </c>
      <c r="AM490" s="100">
        <v>0.11</v>
      </c>
      <c r="AN490" s="100" t="s">
        <v>142</v>
      </c>
      <c r="AO490" s="110">
        <f>IF(U490="n/a","n/a",IF(AA490&lt;0,"n/a",IF(AA490="n/a","n/a",J490+U490-AA490)))</f>
        <v>6.4214177426782406</v>
      </c>
      <c r="AP490" s="111">
        <f>IF(U490="n/a","n/a",J490+U490)</f>
        <v>24.87013569139619</v>
      </c>
      <c r="AQ490" s="112" t="str">
        <f>IF(OR(AC490&lt;0.01,AC490="n/a",AF490="n/a"),"n/a",(I490/SQRT(22.5*AC490*(I490/AF490))-1)*100)</f>
        <v>n/a</v>
      </c>
      <c r="AR490" s="101">
        <f>INDEX(Historical!$C$7:$C$1063,MATCH(B490,Historical!$B$7:$B$1063,0))*IF(AH490="n/a",1.03,IF(AH490&lt;0,1.01,IF(AH490&gt;10,1.1,(1+AH490/100))))</f>
        <v>1.6669949999999998</v>
      </c>
      <c r="AS490" s="109">
        <f>IF($AI490="n/a",1.03*AR490,IF($AI490&lt;0,1.01*AR490,IF($AI490&gt;10,1.1*AR490,(1+$AI490/100)*AR490)))</f>
        <v>1.8336945</v>
      </c>
      <c r="AT490" s="109">
        <f>IF($AK490="n/a",1.03*AS490,IF($AK490&lt;0,1.01*AS490,IF($AK490&gt;10,1.1*AS490,(1+$AK490/100)*AS490)))</f>
        <v>1.9836907101000001</v>
      </c>
      <c r="AU490" s="109">
        <f>IF($AK490="n/a",1.03*AT490,IF($AK490&lt;0,1.01*AT490,IF($AK490&gt;10,1.1*AT490,(1+$AK490/100)*AT490)))</f>
        <v>2.1459566101861802</v>
      </c>
      <c r="AV490" s="109">
        <f>IF($AK490="n/a",1.03*AU490,IF($AK490&lt;0,1.01*AU490,IF($AK490&gt;10,1.1*AU490,(1+$AK490/100)*AU490)))</f>
        <v>2.3214958608994101</v>
      </c>
      <c r="AW490" s="109">
        <f>SUM(AR490:AV490)</f>
        <v>9.9518326811855893</v>
      </c>
      <c r="AX490" s="113">
        <f>AW490/I490*100</f>
        <v>13.831595109361485</v>
      </c>
      <c r="AY490" s="100">
        <v>0.88</v>
      </c>
      <c r="AZ490" s="100">
        <v>4.03</v>
      </c>
      <c r="BA490" s="100">
        <v>-23.91</v>
      </c>
      <c r="BB490" s="100">
        <v>-0.06</v>
      </c>
      <c r="BC490" s="100">
        <v>-12.65</v>
      </c>
      <c r="BE490" s="12">
        <v>2018</v>
      </c>
      <c r="BF490" s="12">
        <f>IF(BE490&gt;2020,0,IF(BE490&gt;2008,1,IF(BE490&gt;2001,2,IF(BE490&gt;1990,3,IF(BE490&gt;1980,4,IF(BE490&gt;1973,5,IF(BE490&gt;1970,6,IF(BE490&gt;1960,7,IF(BE490&gt;1958,8,IF(BE490&gt;1953,9,10))))))))))</f>
        <v>1</v>
      </c>
      <c r="BG490" s="100">
        <v>14.000000000000002</v>
      </c>
      <c r="BH490" s="55" t="s">
        <v>121</v>
      </c>
      <c r="BI490" s="55" t="s">
        <v>122</v>
      </c>
    </row>
    <row r="491" spans="1:61" ht="12.75" customHeight="1" x14ac:dyDescent="0.2">
      <c r="A491" s="55" t="s">
        <v>1126</v>
      </c>
      <c r="B491" s="55" t="s">
        <v>1127</v>
      </c>
      <c r="C491" s="156" t="s">
        <v>162</v>
      </c>
      <c r="D491" s="98" t="s">
        <v>296</v>
      </c>
      <c r="E491" s="157">
        <v>13</v>
      </c>
      <c r="F491" s="2">
        <v>425</v>
      </c>
      <c r="G491" s="2" t="s">
        <v>119</v>
      </c>
      <c r="H491" s="2" t="s">
        <v>119</v>
      </c>
      <c r="I491" s="100">
        <v>88.42</v>
      </c>
      <c r="J491" s="101">
        <f>(M491/I491)*100</f>
        <v>2.6125311015607329</v>
      </c>
      <c r="K491" s="104">
        <v>0.57750000000000001</v>
      </c>
      <c r="L491" s="71">
        <v>4</v>
      </c>
      <c r="M491" s="28">
        <f>K491*L491</f>
        <v>2.31</v>
      </c>
      <c r="N491" s="103" t="s">
        <v>395</v>
      </c>
      <c r="O491" s="104">
        <v>0.52500000000000002</v>
      </c>
      <c r="P491" s="158">
        <v>46066</v>
      </c>
      <c r="Q491" s="158">
        <v>46091</v>
      </c>
      <c r="R491" s="28">
        <f>(K491-O491)/O491*100</f>
        <v>9.9999999999999982</v>
      </c>
      <c r="S491" s="105">
        <f>IF(INDEX(Historical!$D$7:$D1511,MATCH(B491,Historical!$B$7:$B$1062,0))=0,"n/a",(INDEX(Historical!$C$7:$C$1062,MATCH(B491,Historical!$B$7:$B$1062,0))/INDEX(Historical!$D$7:$D$1062,MATCH(B491,Historical!$B$7:$B$1062,0))-1)*100)</f>
        <v>12.299465240641716</v>
      </c>
      <c r="T491" s="105">
        <f>IF(INDEX(Historical!$F$7:$F$1062,MATCH(B491,Historical!$B$7:$B$1062,0))=0,"n/a",((INDEX(Historical!$C$7:$C$1062,MATCH(B491,Historical!$B$7:$B$1062,0))/INDEX(Historical!$F$7:$F$1062,MATCH(B491,Historical!$B$7:$B$1062,0)))^(1/3)-1)*100)</f>
        <v>8.3706762661827092</v>
      </c>
      <c r="U491" s="105">
        <f>IF(INDEX(Historical!$H$7:$H$1062,MATCH(B491,Historical!$B$7:$B$1062,0))=0,"n/a",((INDEX(Historical!$C$7:$C$1062,MATCH(B491,Historical!$B$7:$B$1062,0))/INDEX(Historical!$H$7:$H$1062,MATCH(B491,Historical!$B$7:$B$1062,0)))^(1/5)-1)*100)</f>
        <v>7.2485713934655305</v>
      </c>
      <c r="V491" s="105">
        <f>IF(INDEX(Historical!$M$7:$M$1062,MATCH(B491,Historical!$B$7:$B$1062,0))=0,"n/a",((INDEX(Historical!$C$7:$C$1062,MATCH(B491,Historical!$B$7:$B$1062,0))/INDEX(Historical!$M$7:$M$1062,MATCH(B491,Historical!$B$7:$B$1062,0)))^(1/10)-1)*100)</f>
        <v>5.4948887128035251</v>
      </c>
      <c r="W491" s="106">
        <f>IF(OR(U491&lt;=0,U491="n/a",V491&lt;=0,V491="n/a"),"n/a",U491/V491)</f>
        <v>1.3191479886709601</v>
      </c>
      <c r="X491" s="107">
        <f>IF(OR(AJ491&lt;=0,AJ491="n/a",U491&lt;=0,U491="n/a"),"n/a",U491/AJ491)</f>
        <v>0.31750203212726807</v>
      </c>
      <c r="Y491" s="166"/>
      <c r="Z491" s="101">
        <f>IF(OR(AC491&lt;0.01,AC491="n/a"),"n/a",M491/AC491*100)</f>
        <v>34.684684684684683</v>
      </c>
      <c r="AA491" s="109">
        <f>IF(OR(AC491&lt;0.01,AC491="n/a"),"n/a",I491/AC491)</f>
        <v>13.276276276276276</v>
      </c>
      <c r="AB491" s="71">
        <v>12</v>
      </c>
      <c r="AC491" s="100">
        <v>6.66</v>
      </c>
      <c r="AD491" s="100" t="s">
        <v>142</v>
      </c>
      <c r="AE491" s="100">
        <v>2.83</v>
      </c>
      <c r="AF491" s="100">
        <v>1.94</v>
      </c>
      <c r="AG491" s="100">
        <v>15.47</v>
      </c>
      <c r="AH491" s="100">
        <v>-9.92</v>
      </c>
      <c r="AI491" s="100">
        <v>-8.93</v>
      </c>
      <c r="AJ491" s="100">
        <v>22.830000000000002</v>
      </c>
      <c r="AK491" s="100">
        <v>-9.91</v>
      </c>
      <c r="AL491" s="100">
        <v>3710</v>
      </c>
      <c r="AM491" s="100">
        <v>9.0399999999999991</v>
      </c>
      <c r="AN491" s="100">
        <v>0.63</v>
      </c>
      <c r="AO491" s="110">
        <f>IF(U491="n/a","n/a",IF(AA491&lt;0,"n/a",IF(AA491="n/a","n/a",J491+U491-AA491)))</f>
        <v>-3.4151737812500134</v>
      </c>
      <c r="AP491" s="111">
        <f>IF(U491="n/a","n/a",J491+U491)</f>
        <v>9.8611024950262625</v>
      </c>
      <c r="AQ491" s="112">
        <f>IF(OR(AC491&lt;0.01,AC491="n/a",AF491="n/a"),"n/a",(I491/SQRT(22.5*AC491*(I491/AF491))-1)*100)</f>
        <v>6.9911231540593644</v>
      </c>
      <c r="AR491" s="101">
        <f>INDEX(Historical!$C$7:$C$1063,MATCH(B491,Historical!$B$7:$B$1063,0))*IF(AH491="n/a",1.03,IF(AH491&lt;0,1.01,IF(AH491&gt;10,1.1,(1+AH491/100))))</f>
        <v>2.121</v>
      </c>
      <c r="AS491" s="109">
        <f>IF($AI491="n/a",1.03*AR491,IF($AI491&lt;0,1.01*AR491,IF($AI491&gt;10,1.1*AR491,(1+$AI491/100)*AR491)))</f>
        <v>2.1422099999999999</v>
      </c>
      <c r="AT491" s="109">
        <f>IF($AK491="n/a",1.03*AS491,IF($AK491&lt;0,1.01*AS491,IF($AK491&gt;10,1.1*AS491,(1+$AK491/100)*AS491)))</f>
        <v>2.1636321000000001</v>
      </c>
      <c r="AU491" s="109">
        <f>IF($AK491="n/a",1.03*AT491,IF($AK491&lt;0,1.01*AT491,IF($AK491&gt;10,1.1*AT491,(1+$AK491/100)*AT491)))</f>
        <v>2.185268421</v>
      </c>
      <c r="AV491" s="109">
        <f>IF($AK491="n/a",1.03*AU491,IF($AK491&lt;0,1.01*AU491,IF($AK491&gt;10,1.1*AU491,(1+$AK491/100)*AU491)))</f>
        <v>2.2071211052100002</v>
      </c>
      <c r="AW491" s="109">
        <f>SUM(AR491:AV491)</f>
        <v>10.81923162621</v>
      </c>
      <c r="AX491" s="113">
        <f>AW491/I491*100</f>
        <v>12.236181436564125</v>
      </c>
      <c r="AY491" s="100">
        <v>0.44</v>
      </c>
      <c r="AZ491" s="100">
        <v>19.239999999999998</v>
      </c>
      <c r="BA491" s="100">
        <v>-6.93</v>
      </c>
      <c r="BB491" s="100">
        <v>-0.84</v>
      </c>
      <c r="BC491" s="100">
        <v>2.6</v>
      </c>
      <c r="BE491" s="12">
        <v>2014</v>
      </c>
      <c r="BF491" s="12">
        <f>IF(BE491&gt;2020,0,IF(BE491&gt;2008,1,IF(BE491&gt;2001,2,IF(BE491&gt;1990,3,IF(BE491&gt;1980,4,IF(BE491&gt;1973,5,IF(BE491&gt;1970,6,IF(BE491&gt;1960,7,IF(BE491&gt;1958,8,IF(BE491&gt;1953,9,10))))))))))</f>
        <v>1</v>
      </c>
      <c r="BG491" s="100">
        <v>7.1400000000000006</v>
      </c>
      <c r="BH491" s="55" t="s">
        <v>121</v>
      </c>
      <c r="BI491" s="55" t="s">
        <v>122</v>
      </c>
    </row>
    <row r="492" spans="1:61" ht="12.75" customHeight="1" x14ac:dyDescent="0.2">
      <c r="A492" s="123" t="s">
        <v>1128</v>
      </c>
      <c r="B492" s="55" t="s">
        <v>1129</v>
      </c>
      <c r="C492" s="156" t="s">
        <v>134</v>
      </c>
      <c r="D492" s="98" t="s">
        <v>157</v>
      </c>
      <c r="E492" s="157">
        <v>13</v>
      </c>
      <c r="F492" s="2">
        <v>421</v>
      </c>
      <c r="G492" s="2" t="s">
        <v>146</v>
      </c>
      <c r="H492" s="2" t="s">
        <v>146</v>
      </c>
      <c r="I492" s="100">
        <v>33.869999999999997</v>
      </c>
      <c r="J492" s="101">
        <f>(M492/I492)*100</f>
        <v>2.2143489813994686</v>
      </c>
      <c r="K492" s="104">
        <v>0.375</v>
      </c>
      <c r="L492" s="71">
        <v>2</v>
      </c>
      <c r="M492" s="28">
        <f>K492*L492</f>
        <v>0.75</v>
      </c>
      <c r="N492" s="103" t="s">
        <v>372</v>
      </c>
      <c r="O492" s="104">
        <v>0.3</v>
      </c>
      <c r="P492" s="158">
        <v>46055</v>
      </c>
      <c r="Q492" s="158">
        <v>46066</v>
      </c>
      <c r="R492" s="28">
        <f>(K492-O492)/O492*100</f>
        <v>25.000000000000007</v>
      </c>
      <c r="S492" s="105">
        <f>IF(INDEX(Historical!$D$7:$D1512,MATCH(B492,Historical!$B$7:$B$1062,0))=0,"n/a",(INDEX(Historical!$C$7:$C$1062,MATCH(B492,Historical!$B$7:$B$1062,0))/INDEX(Historical!$D$7:$D$1062,MATCH(B492,Historical!$B$7:$B$1062,0))-1)*100)</f>
        <v>33.333333333333329</v>
      </c>
      <c r="T492" s="105">
        <f>IF(INDEX(Historical!$F$7:$F$1062,MATCH(B492,Historical!$B$7:$B$1062,0))=0,"n/a",((INDEX(Historical!$C$7:$C$1062,MATCH(B492,Historical!$B$7:$B$1062,0))/INDEX(Historical!$F$7:$F$1062,MATCH(B492,Historical!$B$7:$B$1062,0)))^(1/3)-1)*100)</f>
        <v>25.99210498948732</v>
      </c>
      <c r="U492" s="105">
        <f>IF(INDEX(Historical!$H$7:$H$1062,MATCH(B492,Historical!$B$7:$B$1062,0))=0,"n/a",((INDEX(Historical!$C$7:$C$1062,MATCH(B492,Historical!$B$7:$B$1062,0))/INDEX(Historical!$H$7:$H$1062,MATCH(B492,Historical!$B$7:$B$1062,0)))^(1/5)-1)*100)</f>
        <v>16.465861577965679</v>
      </c>
      <c r="V492" s="105">
        <f>IF(INDEX(Historical!$M$7:$M$1062,MATCH(B492,Historical!$B$7:$B$1062,0))=0,"n/a",((INDEX(Historical!$C$7:$C$1062,MATCH(B492,Historical!$B$7:$B$1062,0))/INDEX(Historical!$M$7:$M$1062,MATCH(B492,Historical!$B$7:$B$1062,0)))^(1/10)-1)*100)</f>
        <v>11.069085371075271</v>
      </c>
      <c r="W492" s="106">
        <f>IF(OR(U492&lt;=0,U492="n/a",V492&lt;=0,V492="n/a"),"n/a",U492/V492)</f>
        <v>1.4875539419898931</v>
      </c>
      <c r="X492" s="107">
        <f>IF(OR(AJ492&lt;=0,AJ492="n/a",U492&lt;=0,U492="n/a"),"n/a",U492/AJ492)</f>
        <v>1.4456419295843441</v>
      </c>
      <c r="Y492" s="123"/>
      <c r="Z492" s="101">
        <f>IF(OR(AC492&lt;0.01,AC492="n/a"),"n/a",M492/AC492*100)</f>
        <v>26.595744680851062</v>
      </c>
      <c r="AA492" s="109">
        <f>IF(OR(AC492&lt;0.01,AC492="n/a"),"n/a",I492/AC492)</f>
        <v>12.01063829787234</v>
      </c>
      <c r="AB492" s="71">
        <v>12</v>
      </c>
      <c r="AC492" s="100">
        <v>2.82</v>
      </c>
      <c r="AD492" s="100" t="s">
        <v>142</v>
      </c>
      <c r="AE492" s="100">
        <v>3.03</v>
      </c>
      <c r="AF492" s="100">
        <v>1.31</v>
      </c>
      <c r="AG492" s="100">
        <v>11.64</v>
      </c>
      <c r="AH492" s="100" t="s">
        <v>142</v>
      </c>
      <c r="AI492" s="100" t="s">
        <v>142</v>
      </c>
      <c r="AJ492" s="100">
        <v>11.39</v>
      </c>
      <c r="AK492" s="100" t="s">
        <v>142</v>
      </c>
      <c r="AL492" s="100">
        <v>284.95999999999998</v>
      </c>
      <c r="AM492" s="100">
        <v>16.43</v>
      </c>
      <c r="AN492" s="100">
        <v>0</v>
      </c>
      <c r="AO492" s="110">
        <f>IF(U492="n/a","n/a",IF(AA492&lt;0,"n/a",IF(AA492="n/a","n/a",J492+U492-AA492)))</f>
        <v>6.6695722614928066</v>
      </c>
      <c r="AP492" s="111">
        <f>IF(U492="n/a","n/a",J492+U492)</f>
        <v>18.680210559365147</v>
      </c>
      <c r="AQ492" s="112">
        <f>IF(OR(AC492&lt;0.01,AC492="n/a",AF492="n/a"),"n/a",(I492/SQRT(22.5*AC492*(I492/AF492))-1)*100)</f>
        <v>-16.376674784516233</v>
      </c>
      <c r="AR492" s="101">
        <f>INDEX(Historical!$C$7:$C$1063,MATCH(B492,Historical!$B$7:$B$1063,0))*IF(AH492="n/a",1.03,IF(AH492&lt;0,1.01,IF(AH492&gt;10,1.1,(1+AH492/100))))</f>
        <v>0.61799999999999999</v>
      </c>
      <c r="AS492" s="109">
        <f>IF($AI492="n/a",1.03*AR492,IF($AI492&lt;0,1.01*AR492,IF($AI492&gt;10,1.1*AR492,(1+$AI492/100)*AR492)))</f>
        <v>0.63653999999999999</v>
      </c>
      <c r="AT492" s="109">
        <f>IF($AK492="n/a",1.03*AS492,IF($AK492&lt;0,1.01*AS492,IF($AK492&gt;10,1.1*AS492,(1+$AK492/100)*AS492)))</f>
        <v>0.6556362</v>
      </c>
      <c r="AU492" s="109">
        <f>IF($AK492="n/a",1.03*AT492,IF($AK492&lt;0,1.01*AT492,IF($AK492&gt;10,1.1*AT492,(1+$AK492/100)*AT492)))</f>
        <v>0.67530528600000006</v>
      </c>
      <c r="AV492" s="109">
        <f>IF($AK492="n/a",1.03*AU492,IF($AK492&lt;0,1.01*AU492,IF($AK492&gt;10,1.1*AU492,(1+$AK492/100)*AU492)))</f>
        <v>0.69556444458000011</v>
      </c>
      <c r="AW492" s="109">
        <f>SUM(AR492:AV492)</f>
        <v>3.2810459305799999</v>
      </c>
      <c r="AX492" s="113">
        <f>AW492/I492*100</f>
        <v>9.6871742857395926</v>
      </c>
      <c r="AY492" s="100">
        <v>0.21</v>
      </c>
      <c r="AZ492" s="100">
        <v>33.29</v>
      </c>
      <c r="BA492" s="100">
        <v>-5.84</v>
      </c>
      <c r="BB492" s="100">
        <v>0.67999999999999994</v>
      </c>
      <c r="BC492" s="100">
        <v>6.78</v>
      </c>
      <c r="BE492" s="12">
        <v>2014</v>
      </c>
      <c r="BF492" s="12">
        <f>IF(BE492&gt;2020,0,IF(BE492&gt;2008,1,IF(BE492&gt;2001,2,IF(BE492&gt;1990,3,IF(BE492&gt;1980,4,IF(BE492&gt;1973,5,IF(BE492&gt;1970,6,IF(BE492&gt;1960,7,IF(BE492&gt;1958,8,IF(BE492&gt;1953,9,10))))))))))</f>
        <v>1</v>
      </c>
      <c r="BG492" s="100">
        <v>1.2</v>
      </c>
      <c r="BH492" s="55" t="s">
        <v>121</v>
      </c>
      <c r="BI492" s="55" t="s">
        <v>122</v>
      </c>
    </row>
    <row r="493" spans="1:61" ht="12.75" customHeight="1" x14ac:dyDescent="0.2">
      <c r="A493" s="116" t="s">
        <v>5591</v>
      </c>
      <c r="B493" s="55" t="s">
        <v>5581</v>
      </c>
      <c r="C493" s="156" t="s">
        <v>134</v>
      </c>
      <c r="D493" s="98" t="s">
        <v>186</v>
      </c>
      <c r="E493" s="157">
        <v>6</v>
      </c>
      <c r="F493" s="2">
        <v>659</v>
      </c>
      <c r="G493" s="2" t="s">
        <v>146</v>
      </c>
      <c r="H493" s="2" t="s">
        <v>146</v>
      </c>
      <c r="I493" s="100">
        <v>10.3</v>
      </c>
      <c r="J493" s="101">
        <f>(M493/I493)*100</f>
        <v>8.9320388349514559</v>
      </c>
      <c r="K493" s="104">
        <v>0.23</v>
      </c>
      <c r="L493" s="71">
        <v>4</v>
      </c>
      <c r="M493" s="28">
        <f>K493*L493</f>
        <v>0.92</v>
      </c>
      <c r="N493" s="103" t="s">
        <v>696</v>
      </c>
      <c r="O493" s="104">
        <v>0.22500000000000001</v>
      </c>
      <c r="P493" s="158">
        <v>46155</v>
      </c>
      <c r="Q493" s="158">
        <v>46169</v>
      </c>
      <c r="R493" s="28">
        <f>(K493-O493)/O493*100</f>
        <v>2.2222222222222241</v>
      </c>
      <c r="S493" s="105">
        <f>IF(INDEX(Historical!$D$7:$D1734,MATCH(B493,Historical!$B$7:$B$1062,0))=0,"n/a",(INDEX(Historical!$C$7:$C$1062,MATCH(B493,Historical!$B$7:$B$1062,0))/INDEX(Historical!$D$7:$D$1062,MATCH(B493,Historical!$B$7:$B$1062,0))-1)*100)</f>
        <v>25.735294117647058</v>
      </c>
      <c r="T493" s="105">
        <f>IF(INDEX(Historical!$F$7:$F$1062,MATCH(B493,Historical!$B$7:$B$1062,0))=0,"n/a",((INDEX(Historical!$C$7:$C$1062,MATCH(B493,Historical!$B$7:$B$1062,0))/INDEX(Historical!$F$7:$F$1062,MATCH(B493,Historical!$B$7:$B$1062,0)))^(1/3)-1)*100)</f>
        <v>25.747459509892899</v>
      </c>
      <c r="U493" s="105" t="str">
        <f>IF(INDEX(Historical!$H$7:$H$1062,MATCH(B493,Historical!$B$7:$B$1062,0))=0,"n/a",((INDEX(Historical!$C$7:$C$1062,MATCH(B493,Historical!$B$7:$B$1062,0))/INDEX(Historical!$H$7:$H$1062,MATCH(B493,Historical!$B$7:$B$1062,0)))^(1/5)-1)*100)</f>
        <v>n/a</v>
      </c>
      <c r="V493" s="105" t="str">
        <f>IF(INDEX(Historical!$M$7:$M$1062,MATCH(B493,Historical!$B$7:$B$1062,0))=0,"n/a",((INDEX(Historical!$C$7:$C$1062,MATCH(B493,Historical!$B$7:$B$1062,0))/INDEX(Historical!$M$7:$M$1062,MATCH(B493,Historical!$B$7:$B$1062,0)))^(1/10)-1)*100)</f>
        <v>n/a</v>
      </c>
      <c r="W493" s="106" t="str">
        <f>IF(OR(U493&lt;=0,U493="n/a",V493&lt;=0,V493="n/a"),"n/a",U493/V493)</f>
        <v>n/a</v>
      </c>
      <c r="X493" s="107" t="str">
        <f>IF(OR(AJ493&lt;=0,AJ493="n/a",U493&lt;=0,U493="n/a"),"n/a",U493/AJ493)</f>
        <v>n/a</v>
      </c>
      <c r="Y493" s="162"/>
      <c r="Z493" s="101">
        <f>IF(OR(AC493&lt;0.01,AC493="n/a"),"n/a",M493/AC493*100)</f>
        <v>1150</v>
      </c>
      <c r="AA493" s="109">
        <f>IF(OR(AC493&lt;0.01,AC493="n/a"),"n/a",I493/AC493)</f>
        <v>128.75</v>
      </c>
      <c r="AB493" s="71">
        <v>12</v>
      </c>
      <c r="AC493" s="100">
        <v>0.08</v>
      </c>
      <c r="AD493" s="100">
        <v>1.02</v>
      </c>
      <c r="AE493" s="100">
        <v>5.46</v>
      </c>
      <c r="AF493" s="100">
        <v>3.32</v>
      </c>
      <c r="AG493" s="100">
        <v>3.92</v>
      </c>
      <c r="AH493" s="100">
        <v>5.0200000000000005</v>
      </c>
      <c r="AI493" s="100">
        <v>11.559999999999999</v>
      </c>
      <c r="AJ493" s="100" t="s">
        <v>142</v>
      </c>
      <c r="AK493" s="100">
        <v>10.25</v>
      </c>
      <c r="AL493" s="100">
        <v>16059.999999999998</v>
      </c>
      <c r="AM493" s="100">
        <v>5.37</v>
      </c>
      <c r="AN493" s="100">
        <v>2.0699999999999998</v>
      </c>
      <c r="AO493" s="110" t="str">
        <f>IF(U493="n/a","n/a",IF(AA493&lt;0,"n/a",IF(AA493="n/a","n/a",J493+U493-AA493)))</f>
        <v>n/a</v>
      </c>
      <c r="AP493" s="111" t="str">
        <f>IF(U493="n/a","n/a",J493+U493)</f>
        <v>n/a</v>
      </c>
      <c r="AQ493" s="112">
        <f>IF(OR(AC493&lt;0.01,AC493="n/a",AF493="n/a"),"n/a",(I493/SQRT(22.5*AC493*(I493/AF493))-1)*100)</f>
        <v>335.86440297158668</v>
      </c>
      <c r="AR493" s="101">
        <f>INDEX(Historical!$C$7:$C$1063,MATCH(B493,Historical!$B$7:$B$1063,0))*IF(AH493="n/a",1.03,IF(AH493&lt;0,1.01,IF(AH493&gt;10,1.1,(1+AH493/100))))</f>
        <v>0.89792099999999997</v>
      </c>
      <c r="AS493" s="109">
        <f>IF($AI493="n/a",1.03*AR493,IF($AI493&lt;0,1.01*AR493,IF($AI493&gt;10,1.1*AR493,(1+$AI493/100)*AR493)))</f>
        <v>0.98771310000000001</v>
      </c>
      <c r="AT493" s="109">
        <f>IF($AK493="n/a",1.03*AS493,IF($AK493&lt;0,1.01*AS493,IF($AK493&gt;10,1.1*AS493,(1+$AK493/100)*AS493)))</f>
        <v>1.0864844100000002</v>
      </c>
      <c r="AU493" s="109">
        <f>IF($AK493="n/a",1.03*AT493,IF($AK493&lt;0,1.01*AT493,IF($AK493&gt;10,1.1*AT493,(1+$AK493/100)*AT493)))</f>
        <v>1.1951328510000003</v>
      </c>
      <c r="AV493" s="109">
        <f>IF($AK493="n/a",1.03*AU493,IF($AK493&lt;0,1.01*AU493,IF($AK493&gt;10,1.1*AU493,(1+$AK493/100)*AU493)))</f>
        <v>1.3146461361000004</v>
      </c>
      <c r="AW493" s="109">
        <f>SUM(AR493:AV493)</f>
        <v>5.4818974971000003</v>
      </c>
      <c r="AX493" s="113">
        <f>AW493/I493*100</f>
        <v>53.22230579708738</v>
      </c>
      <c r="AY493" s="100">
        <v>1.17</v>
      </c>
      <c r="AZ493" s="100">
        <v>29.56</v>
      </c>
      <c r="BA493" s="100">
        <v>-49.95</v>
      </c>
      <c r="BB493" s="100">
        <v>8.15</v>
      </c>
      <c r="BC493" s="100">
        <v>-13.81</v>
      </c>
      <c r="BE493" s="12">
        <v>2021</v>
      </c>
      <c r="BF493" s="12">
        <f>IF(BE493&gt;2020,0,IF(BE493&gt;2008,1,IF(BE493&gt;2001,2,IF(BE493&gt;1990,3,IF(BE493&gt;1980,4,IF(BE493&gt;1973,5,IF(BE493&gt;1970,6,IF(BE493&gt;1960,7,IF(BE493&gt;1958,8,IF(BE493&gt;1953,9,10))))))))))</f>
        <v>0</v>
      </c>
      <c r="BG493" s="100">
        <v>0.70000000000000007</v>
      </c>
      <c r="BH493" s="55" t="s">
        <v>121</v>
      </c>
      <c r="BI493" s="55" t="s">
        <v>122</v>
      </c>
    </row>
    <row r="494" spans="1:61" ht="12.75" customHeight="1" x14ac:dyDescent="0.2">
      <c r="A494" s="116" t="s">
        <v>1585</v>
      </c>
      <c r="B494" s="55" t="s">
        <v>1586</v>
      </c>
      <c r="C494" s="156" t="s">
        <v>335</v>
      </c>
      <c r="D494" s="98" t="s">
        <v>1091</v>
      </c>
      <c r="E494" s="157">
        <v>6</v>
      </c>
      <c r="F494" s="2">
        <v>655</v>
      </c>
      <c r="G494" s="2" t="s">
        <v>146</v>
      </c>
      <c r="H494" s="2" t="s">
        <v>146</v>
      </c>
      <c r="I494" s="100">
        <v>37.92</v>
      </c>
      <c r="J494" s="101">
        <f>(M494/I494)*100</f>
        <v>7.3839662447257375</v>
      </c>
      <c r="K494" s="104">
        <v>0.7</v>
      </c>
      <c r="L494" s="71">
        <v>4</v>
      </c>
      <c r="M494" s="28">
        <f>K494*L494</f>
        <v>2.8</v>
      </c>
      <c r="N494" s="103" t="s">
        <v>1443</v>
      </c>
      <c r="O494" s="104">
        <v>0.69</v>
      </c>
      <c r="P494" s="158">
        <v>46129</v>
      </c>
      <c r="Q494" s="158">
        <v>46143</v>
      </c>
      <c r="R494" s="28">
        <f>(K494-O494)/O494*100</f>
        <v>1.4492753623188419</v>
      </c>
      <c r="S494" s="105">
        <f>IF(INDEX(Historical!$D$7:$D1513,MATCH(B494,Historical!$B$7:$B$1062,0))=0,"n/a",(INDEX(Historical!$C$7:$C$1062,MATCH(B494,Historical!$B$7:$B$1062,0))/INDEX(Historical!$D$7:$D$1062,MATCH(B494,Historical!$B$7:$B$1062,0))-1)*100)</f>
        <v>3.007518796992481</v>
      </c>
      <c r="T494" s="105">
        <f>IF(INDEX(Historical!$F$7:$F$1062,MATCH(B494,Historical!$B$7:$B$1062,0))=0,"n/a",((INDEX(Historical!$C$7:$C$1062,MATCH(B494,Historical!$B$7:$B$1062,0))/INDEX(Historical!$F$7:$F$1062,MATCH(B494,Historical!$B$7:$B$1062,0)))^(1/3)-1)*100)</f>
        <v>9.7977412125350725</v>
      </c>
      <c r="U494" s="105">
        <f>IF(INDEX(Historical!$H$7:$H$1062,MATCH(B494,Historical!$B$7:$B$1062,0))=0,"n/a",((INDEX(Historical!$C$7:$C$1062,MATCH(B494,Historical!$B$7:$B$1062,0))/INDEX(Historical!$H$7:$H$1062,MATCH(B494,Historical!$B$7:$B$1062,0)))^(1/5)-1)*100)</f>
        <v>19.593205895205855</v>
      </c>
      <c r="V494" s="105">
        <f>IF(INDEX(Historical!$M$7:$M$1062,MATCH(B494,Historical!$B$7:$B$1062,0))=0,"n/a",((INDEX(Historical!$C$7:$C$1062,MATCH(B494,Historical!$B$7:$B$1062,0))/INDEX(Historical!$M$7:$M$1062,MATCH(B494,Historical!$B$7:$B$1062,0)))^(1/10)-1)*100)</f>
        <v>11.0575102478067</v>
      </c>
      <c r="W494" s="106">
        <f>IF(OR(U494&lt;=0,U494="n/a",V494&lt;=0,V494="n/a"),"n/a",U494/V494)</f>
        <v>1.7719364898705152</v>
      </c>
      <c r="X494" s="107">
        <f>IF(OR(AJ494&lt;=0,AJ494="n/a",U494&lt;=0,U494="n/a"),"n/a",U494/AJ494)</f>
        <v>0.96804376952598103</v>
      </c>
      <c r="Y494" s="162"/>
      <c r="Z494" s="101" t="str">
        <f>IF(OR(AC494&lt;0.01,AC494="n/a"),"n/a",M494/AC494*100)</f>
        <v>n/a</v>
      </c>
      <c r="AA494" s="109" t="str">
        <f>IF(OR(AC494&lt;0.01,AC494="n/a"),"n/a",I494/AC494)</f>
        <v>n/a</v>
      </c>
      <c r="AB494" s="71">
        <v>12</v>
      </c>
      <c r="AC494" s="100">
        <v>-2.64</v>
      </c>
      <c r="AD494" s="100">
        <v>0.81</v>
      </c>
      <c r="AE494" s="100">
        <v>0.38</v>
      </c>
      <c r="AF494" s="100">
        <v>1.08</v>
      </c>
      <c r="AG494" s="100">
        <v>-7.01</v>
      </c>
      <c r="AH494" s="100">
        <v>16.75</v>
      </c>
      <c r="AI494" s="100">
        <v>22.57</v>
      </c>
      <c r="AJ494" s="100">
        <v>20.239999999999998</v>
      </c>
      <c r="AK494" s="100">
        <v>15.6</v>
      </c>
      <c r="AL494" s="100">
        <v>566.17999999999995</v>
      </c>
      <c r="AM494" s="100">
        <v>7.7</v>
      </c>
      <c r="AN494" s="100">
        <v>1.1299999999999999</v>
      </c>
      <c r="AO494" s="110" t="str">
        <f>IF(U494="n/a","n/a",IF(AA494&lt;0,"n/a",IF(AA494="n/a","n/a",J494+U494-AA494)))</f>
        <v>n/a</v>
      </c>
      <c r="AP494" s="111">
        <f>IF(U494="n/a","n/a",J494+U494)</f>
        <v>26.977172139931593</v>
      </c>
      <c r="AQ494" s="112" t="str">
        <f>IF(OR(AC494&lt;0.01,AC494="n/a",AF494="n/a"),"n/a",(I494/SQRT(22.5*AC494*(I494/AF494))-1)*100)</f>
        <v>n/a</v>
      </c>
      <c r="AR494" s="101">
        <f>INDEX(Historical!$C$7:$C$1063,MATCH(B494,Historical!$B$7:$B$1063,0))*IF(AH494="n/a",1.03,IF(AH494&lt;0,1.01,IF(AH494&gt;10,1.1,(1+AH494/100))))</f>
        <v>3.0140000000000007</v>
      </c>
      <c r="AS494" s="109">
        <f>IF($AI494="n/a",1.03*AR494,IF($AI494&lt;0,1.01*AR494,IF($AI494&gt;10,1.1*AR494,(1+$AI494/100)*AR494)))</f>
        <v>3.3154000000000012</v>
      </c>
      <c r="AT494" s="109">
        <f>IF($AK494="n/a",1.03*AS494,IF($AK494&lt;0,1.01*AS494,IF($AK494&gt;10,1.1*AS494,(1+$AK494/100)*AS494)))</f>
        <v>3.6469400000000016</v>
      </c>
      <c r="AU494" s="109">
        <f>IF($AK494="n/a",1.03*AT494,IF($AK494&lt;0,1.01*AT494,IF($AK494&gt;10,1.1*AT494,(1+$AK494/100)*AT494)))</f>
        <v>4.0116340000000017</v>
      </c>
      <c r="AV494" s="109">
        <f>IF($AK494="n/a",1.03*AU494,IF($AK494&lt;0,1.01*AU494,IF($AK494&gt;10,1.1*AU494,(1+$AK494/100)*AU494)))</f>
        <v>4.4127974000000023</v>
      </c>
      <c r="AW494" s="109">
        <f>SUM(AR494:AV494)</f>
        <v>18.400771400000007</v>
      </c>
      <c r="AX494" s="113">
        <f>AW494/I494*100</f>
        <v>48.525241033755293</v>
      </c>
      <c r="AY494" s="100">
        <v>1.03</v>
      </c>
      <c r="AZ494" s="100">
        <v>24.060000000000002</v>
      </c>
      <c r="BA494" s="100">
        <v>-26.529999999999998</v>
      </c>
      <c r="BB494" s="100">
        <v>-3.6900000000000004</v>
      </c>
      <c r="BC494" s="100">
        <v>-2.12</v>
      </c>
      <c r="BE494" s="12">
        <v>2021</v>
      </c>
      <c r="BF494" s="12">
        <f>IF(BE494&gt;2020,0,IF(BE494&gt;2008,1,IF(BE494&gt;2001,2,IF(BE494&gt;1990,3,IF(BE494&gt;1980,4,IF(BE494&gt;1973,5,IF(BE494&gt;1970,6,IF(BE494&gt;1960,7,IF(BE494&gt;1958,8,IF(BE494&gt;1953,9,10))))))))))</f>
        <v>0</v>
      </c>
      <c r="BG494" s="100">
        <v>-2.92</v>
      </c>
      <c r="BH494" s="55" t="s">
        <v>121</v>
      </c>
      <c r="BI494" s="55" t="s">
        <v>122</v>
      </c>
    </row>
    <row r="495" spans="1:61" ht="12.75" customHeight="1" x14ac:dyDescent="0.2">
      <c r="A495" s="146" t="s">
        <v>5655</v>
      </c>
      <c r="B495" s="55" t="s">
        <v>3026</v>
      </c>
      <c r="C495" s="156" t="s">
        <v>263</v>
      </c>
      <c r="D495" s="98" t="s">
        <v>264</v>
      </c>
      <c r="E495" s="157">
        <v>5</v>
      </c>
      <c r="F495" s="2">
        <v>707</v>
      </c>
      <c r="G495" s="2" t="s">
        <v>146</v>
      </c>
      <c r="H495" s="2" t="s">
        <v>146</v>
      </c>
      <c r="I495" s="100">
        <v>57.07</v>
      </c>
      <c r="J495" s="101">
        <f>(M495/I495)*100</f>
        <v>1.8223234624145785</v>
      </c>
      <c r="K495" s="104">
        <v>0.26</v>
      </c>
      <c r="L495" s="71">
        <v>4</v>
      </c>
      <c r="M495" s="28">
        <f>K495*L495</f>
        <v>1.04</v>
      </c>
      <c r="N495" s="103" t="s">
        <v>209</v>
      </c>
      <c r="O495" s="104">
        <v>0.24</v>
      </c>
      <c r="P495" s="158">
        <v>46091</v>
      </c>
      <c r="Q495" s="158">
        <v>46127</v>
      </c>
      <c r="R495" s="28">
        <f>(K495-O495)/O495*100</f>
        <v>8.333333333333341</v>
      </c>
      <c r="S495" s="105">
        <f>IF(INDEX(Historical!$D$7:$D1732,MATCH(B495,Historical!$B$7:$B$1062,0))=0,"n/a",(INDEX(Historical!$C$7:$C$1062,MATCH(B495,Historical!$B$7:$B$1062,0))/INDEX(Historical!$D$7:$D$1062,MATCH(B495,Historical!$B$7:$B$1062,0))-1)*100)</f>
        <v>11.904761904761884</v>
      </c>
      <c r="T495" s="105">
        <f>IF(INDEX(Historical!$F$7:$F$1062,MATCH(B495,Historical!$B$7:$B$1062,0))=0,"n/a",((INDEX(Historical!$C$7:$C$1062,MATCH(B495,Historical!$B$7:$B$1062,0))/INDEX(Historical!$F$7:$F$1062,MATCH(B495,Historical!$B$7:$B$1062,0)))^(1/3)-1)*100)</f>
        <v>32.950289523458665</v>
      </c>
      <c r="U495" s="105">
        <f>IF(INDEX(Historical!$H$7:$H$1062,MATCH(B495,Historical!$B$7:$B$1062,0))=0,"n/a",((INDEX(Historical!$C$7:$C$1062,MATCH(B495,Historical!$B$7:$B$1062,0))/INDEX(Historical!$H$7:$H$1062,MATCH(B495,Historical!$B$7:$B$1062,0)))^(1/5)-1)*100)</f>
        <v>-10.09132981313342</v>
      </c>
      <c r="V495" s="105">
        <f>IF(INDEX(Historical!$M$7:$M$1062,MATCH(B495,Historical!$B$7:$B$1062,0))=0,"n/a",((INDEX(Historical!$C$7:$C$1062,MATCH(B495,Historical!$B$7:$B$1062,0))/INDEX(Historical!$M$7:$M$1062,MATCH(B495,Historical!$B$7:$B$1062,0)))^(1/10)-1)*100)</f>
        <v>-10.773143213212988</v>
      </c>
      <c r="W495" s="106" t="str">
        <f>IF(OR(U495&lt;=0,U495="n/a",V495&lt;=0,V495="n/a"),"n/a",U495/V495)</f>
        <v>n/a</v>
      </c>
      <c r="X495" s="107" t="str">
        <f>IF(OR(AJ495&lt;=0,AJ495="n/a",U495&lt;=0,U495="n/a"),"n/a",U495/AJ495)</f>
        <v>n/a</v>
      </c>
      <c r="Y495" s="159"/>
      <c r="Z495" s="101">
        <f>IF(OR(AC495&lt;0.01,AC495="n/a"),"n/a",M495/AC495*100)</f>
        <v>118.18181818181819</v>
      </c>
      <c r="AA495" s="109">
        <f>IF(OR(AC495&lt;0.01,AC495="n/a"),"n/a",I495/AC495)</f>
        <v>64.852272727272734</v>
      </c>
      <c r="AB495" s="71">
        <v>12</v>
      </c>
      <c r="AC495" s="100">
        <v>0.88</v>
      </c>
      <c r="AD495" s="100">
        <v>0.75</v>
      </c>
      <c r="AE495" s="100">
        <v>2.41</v>
      </c>
      <c r="AF495" s="100">
        <v>1.85</v>
      </c>
      <c r="AG495" s="100">
        <v>4.5600000000000005</v>
      </c>
      <c r="AH495" s="100">
        <v>152.19</v>
      </c>
      <c r="AI495" s="100">
        <v>-32.93</v>
      </c>
      <c r="AJ495" s="100" t="s">
        <v>142</v>
      </c>
      <c r="AK495" s="100">
        <v>20.349999999999998</v>
      </c>
      <c r="AL495" s="100">
        <v>56760</v>
      </c>
      <c r="AM495" s="100">
        <v>0.38</v>
      </c>
      <c r="AN495" s="100">
        <v>0.43</v>
      </c>
      <c r="AO495" s="110">
        <f>IF(U495="n/a","n/a",IF(AA495&lt;0,"n/a",IF(AA495="n/a","n/a",J495+U495-AA495)))</f>
        <v>-73.121279077991574</v>
      </c>
      <c r="AP495" s="111">
        <f>IF(U495="n/a","n/a",J495+U495)</f>
        <v>-8.2690063507188416</v>
      </c>
      <c r="AQ495" s="112">
        <f>IF(OR(AC495&lt;0.01,AC495="n/a",AF495="n/a"),"n/a",(I495/SQRT(22.5*AC495*(I495/AF495))-1)*100)</f>
        <v>130.91769052625614</v>
      </c>
      <c r="AR495" s="101">
        <f>INDEX(Historical!$C$7:$C$1063,MATCH(B495,Historical!$B$7:$B$1063,0))*IF(AH495="n/a",1.03,IF(AH495&lt;0,1.01,IF(AH495&gt;10,1.1,(1+AH495/100))))</f>
        <v>1.034</v>
      </c>
      <c r="AS495" s="109">
        <f>IF($AI495="n/a",1.03*AR495,IF($AI495&lt;0,1.01*AR495,IF($AI495&gt;10,1.1*AR495,(1+$AI495/100)*AR495)))</f>
        <v>1.04434</v>
      </c>
      <c r="AT495" s="109">
        <f>IF($AK495="n/a",1.03*AS495,IF($AK495&lt;0,1.01*AS495,IF($AK495&gt;10,1.1*AS495,(1+$AK495/100)*AS495)))</f>
        <v>1.1487740000000002</v>
      </c>
      <c r="AU495" s="109">
        <f>IF($AK495="n/a",1.03*AT495,IF($AK495&lt;0,1.01*AT495,IF($AK495&gt;10,1.1*AT495,(1+$AK495/100)*AT495)))</f>
        <v>1.2636514000000003</v>
      </c>
      <c r="AV495" s="109">
        <f>IF($AK495="n/a",1.03*AU495,IF($AK495&lt;0,1.01*AU495,IF($AK495&gt;10,1.1*AU495,(1+$AK495/100)*AU495)))</f>
        <v>1.3900165400000004</v>
      </c>
      <c r="AW495" s="109">
        <f>SUM(AR495:AV495)</f>
        <v>5.8807819400000012</v>
      </c>
      <c r="AX495" s="113">
        <f>AW495/I495*100</f>
        <v>10.304506640967235</v>
      </c>
      <c r="AY495" s="718">
        <v>0.15</v>
      </c>
      <c r="AZ495" s="100">
        <v>47.089999999999996</v>
      </c>
      <c r="BA495" s="100">
        <v>-15.39</v>
      </c>
      <c r="BB495" s="100">
        <v>4.21</v>
      </c>
      <c r="BC495" s="100">
        <v>13.600000000000001</v>
      </c>
      <c r="BE495" s="12">
        <v>2022</v>
      </c>
      <c r="BF495" s="12">
        <f>IF(BE495&gt;2020,0,IF(BE495&gt;2008,1,IF(BE495&gt;2001,2,IF(BE495&gt;1990,3,IF(BE495&gt;1980,4,IF(BE495&gt;1973,5,IF(BE495&gt;1970,6,IF(BE495&gt;1960,7,IF(BE495&gt;1958,8,IF(BE495&gt;1953,9,10))))))))))</f>
        <v>0</v>
      </c>
      <c r="BG495" s="100">
        <v>2.0299999999999998</v>
      </c>
      <c r="BH495" s="55" t="s">
        <v>121</v>
      </c>
      <c r="BI495" s="55" t="s">
        <v>122</v>
      </c>
    </row>
    <row r="496" spans="1:61" ht="12.75" customHeight="1" x14ac:dyDescent="0.2">
      <c r="A496" s="55" t="s">
        <v>431</v>
      </c>
      <c r="B496" s="55" t="s">
        <v>432</v>
      </c>
      <c r="C496" s="156" t="s">
        <v>134</v>
      </c>
      <c r="D496" s="98" t="s">
        <v>157</v>
      </c>
      <c r="E496" s="157">
        <v>30</v>
      </c>
      <c r="F496" s="2">
        <v>126</v>
      </c>
      <c r="G496" s="2" t="s">
        <v>146</v>
      </c>
      <c r="H496" s="2" t="s">
        <v>146</v>
      </c>
      <c r="I496" s="100">
        <v>51.3</v>
      </c>
      <c r="J496" s="101">
        <f>(M496/I496)*100</f>
        <v>3.7426900584795324</v>
      </c>
      <c r="K496" s="104">
        <v>0.48</v>
      </c>
      <c r="L496" s="71">
        <v>4</v>
      </c>
      <c r="M496" s="28">
        <f>K496*L496</f>
        <v>1.92</v>
      </c>
      <c r="N496" s="103" t="s">
        <v>433</v>
      </c>
      <c r="O496" s="104">
        <v>0.47</v>
      </c>
      <c r="P496" s="158">
        <v>46216</v>
      </c>
      <c r="Q496" s="158">
        <v>46223</v>
      </c>
      <c r="R496" s="28">
        <f>(K496-O496)/O496*100</f>
        <v>2.1276595744680873</v>
      </c>
      <c r="S496" s="105">
        <f>IF(INDEX(Historical!$D$7:$D1514,MATCH(B496,Historical!$B$7:$B$1062,0))=0,"n/a",(INDEX(Historical!$C$7:$C$1062,MATCH(B496,Historical!$B$7:$B$1062,0))/INDEX(Historical!$D$7:$D$1062,MATCH(B496,Historical!$B$7:$B$1062,0))-1)*100)</f>
        <v>10.126582278480999</v>
      </c>
      <c r="T496" s="105">
        <f>IF(INDEX(Historical!$F$7:$F$1062,MATCH(B496,Historical!$B$7:$B$1062,0))=0,"n/a",((INDEX(Historical!$C$7:$C$1062,MATCH(B496,Historical!$B$7:$B$1062,0))/INDEX(Historical!$F$7:$F$1062,MATCH(B496,Historical!$B$7:$B$1062,0)))^(1/3)-1)*100)</f>
        <v>11.359233863244601</v>
      </c>
      <c r="U496" s="105">
        <f>IF(INDEX(Historical!$H$7:$H$1062,MATCH(B496,Historical!$B$7:$B$1062,0))=0,"n/a",((INDEX(Historical!$C$7:$C$1062,MATCH(B496,Historical!$B$7:$B$1062,0))/INDEX(Historical!$H$7:$H$1062,MATCH(B496,Historical!$B$7:$B$1062,0)))^(1/5)-1)*100)</f>
        <v>10.059210696821875</v>
      </c>
      <c r="V496" s="105">
        <f>IF(INDEX(Historical!$M$7:$M$1062,MATCH(B496,Historical!$B$7:$B$1062,0))=0,"n/a",((INDEX(Historical!$C$7:$C$1062,MATCH(B496,Historical!$B$7:$B$1062,0))/INDEX(Historical!$M$7:$M$1062,MATCH(B496,Historical!$B$7:$B$1062,0)))^(1/10)-1)*100)</f>
        <v>12.20666536017565</v>
      </c>
      <c r="W496" s="106">
        <f>IF(OR(U496&lt;=0,U496="n/a",V496&lt;=0,V496="n/a"),"n/a",U496/V496)</f>
        <v>0.82407524086308903</v>
      </c>
      <c r="X496" s="107">
        <f>IF(OR(AJ496&lt;=0,AJ496="n/a",U496&lt;=0,U496="n/a"),"n/a",U496/AJ496)</f>
        <v>0.4506814828325213</v>
      </c>
      <c r="Y496" s="123" t="s">
        <v>434</v>
      </c>
      <c r="Z496" s="101">
        <f>IF(OR(AC496&lt;0.01,AC496="n/a"),"n/a",M496/AC496*100)</f>
        <v>31.270358306188928</v>
      </c>
      <c r="AA496" s="109">
        <f>IF(OR(AC496&lt;0.01,AC496="n/a"),"n/a",I496/AC496)</f>
        <v>8.355048859934854</v>
      </c>
      <c r="AB496" s="71">
        <v>12</v>
      </c>
      <c r="AC496" s="100">
        <v>6.14</v>
      </c>
      <c r="AD496" s="100">
        <v>2.06</v>
      </c>
      <c r="AE496" s="100">
        <v>2.08</v>
      </c>
      <c r="AF496" s="100">
        <v>0.96</v>
      </c>
      <c r="AG496" s="100">
        <v>11.790000000000001</v>
      </c>
      <c r="AH496" s="100">
        <v>-6.04</v>
      </c>
      <c r="AI496" s="100">
        <v>4.67</v>
      </c>
      <c r="AJ496" s="100">
        <v>22.32</v>
      </c>
      <c r="AK496" s="100">
        <v>4.09</v>
      </c>
      <c r="AL496" s="100">
        <v>5820</v>
      </c>
      <c r="AM496" s="100">
        <v>0</v>
      </c>
      <c r="AN496" s="100">
        <v>0.13</v>
      </c>
      <c r="AO496" s="110">
        <f>IF(U496="n/a","n/a",IF(AA496&lt;0,"n/a",IF(AA496="n/a","n/a",J496+U496-AA496)))</f>
        <v>5.446851895366553</v>
      </c>
      <c r="AP496" s="111">
        <f>IF(U496="n/a","n/a",J496+U496)</f>
        <v>13.801900755301407</v>
      </c>
      <c r="AQ496" s="112">
        <f>IF(OR(AC496&lt;0.01,AC496="n/a",AF496="n/a"),"n/a",(I496/SQRT(22.5*AC496*(I496/AF496))-1)*100)</f>
        <v>-40.293879317899609</v>
      </c>
      <c r="AR496" s="101">
        <f>INDEX(Historical!$C$7:$C$1063,MATCH(B496,Historical!$B$7:$B$1063,0))*IF(AH496="n/a",1.03,IF(AH496&lt;0,1.01,IF(AH496&gt;10,1.1,(1+AH496/100))))</f>
        <v>1.7574000000000001</v>
      </c>
      <c r="AS496" s="109">
        <f>IF($AI496="n/a",1.03*AR496,IF($AI496&lt;0,1.01*AR496,IF($AI496&gt;10,1.1*AR496,(1+$AI496/100)*AR496)))</f>
        <v>1.83947058</v>
      </c>
      <c r="AT496" s="109">
        <f>IF($AK496="n/a",1.03*AS496,IF($AK496&lt;0,1.01*AS496,IF($AK496&gt;10,1.1*AS496,(1+$AK496/100)*AS496)))</f>
        <v>1.9147049267219998</v>
      </c>
      <c r="AU496" s="109">
        <f>IF($AK496="n/a",1.03*AT496,IF($AK496&lt;0,1.01*AT496,IF($AK496&gt;10,1.1*AT496,(1+$AK496/100)*AT496)))</f>
        <v>1.9930163582249294</v>
      </c>
      <c r="AV496" s="109">
        <f>IF($AK496="n/a",1.03*AU496,IF($AK496&lt;0,1.01*AU496,IF($AK496&gt;10,1.1*AU496,(1+$AK496/100)*AU496)))</f>
        <v>2.0745307272763287</v>
      </c>
      <c r="AW496" s="109">
        <f>SUM(AR496:AV496)</f>
        <v>9.5791225922232588</v>
      </c>
      <c r="AX496" s="113">
        <f>AW496/I496*100</f>
        <v>18.672753591078479</v>
      </c>
      <c r="AY496" s="100">
        <v>0.88</v>
      </c>
      <c r="AZ496" s="100">
        <v>21.08</v>
      </c>
      <c r="BA496" s="100">
        <v>-4.3999999999999995</v>
      </c>
      <c r="BB496" s="100">
        <v>2.0099999999999998</v>
      </c>
      <c r="BC496" s="100">
        <v>7.4700000000000006</v>
      </c>
      <c r="BE496" s="12">
        <v>1997</v>
      </c>
      <c r="BF496" s="12">
        <f>IF(BE496&gt;2020,0,IF(BE496&gt;2008,1,IF(BE496&gt;2001,2,IF(BE496&gt;1990,3,IF(BE496&gt;1980,4,IF(BE496&gt;1973,5,IF(BE496&gt;1970,6,IF(BE496&gt;1960,7,IF(BE496&gt;1958,8,IF(BE496&gt;1953,9,10))))))))))</f>
        <v>3</v>
      </c>
      <c r="BG496" s="100">
        <v>1.7500000000000002</v>
      </c>
      <c r="BH496" s="55" t="s">
        <v>121</v>
      </c>
      <c r="BI496" s="55" t="s">
        <v>122</v>
      </c>
    </row>
    <row r="497" spans="1:61" ht="12.75" customHeight="1" x14ac:dyDescent="0.2">
      <c r="A497" s="116" t="s">
        <v>5585</v>
      </c>
      <c r="B497" s="55" t="s">
        <v>3676</v>
      </c>
      <c r="C497" s="156" t="s">
        <v>263</v>
      </c>
      <c r="D497" s="98" t="s">
        <v>264</v>
      </c>
      <c r="E497" s="157">
        <v>5</v>
      </c>
      <c r="F497" s="2">
        <v>698</v>
      </c>
      <c r="G497" s="2" t="s">
        <v>146</v>
      </c>
      <c r="H497" s="2" t="s">
        <v>146</v>
      </c>
      <c r="I497" s="100">
        <v>24.57</v>
      </c>
      <c r="J497" s="101">
        <f>(M497/I497)*100</f>
        <v>6.7969067969067956</v>
      </c>
      <c r="K497" s="104">
        <v>0.41749999999999998</v>
      </c>
      <c r="L497" s="71">
        <v>4</v>
      </c>
      <c r="M497" s="28">
        <f>K497*L497</f>
        <v>1.67</v>
      </c>
      <c r="N497" s="103" t="s">
        <v>151</v>
      </c>
      <c r="O497" s="104">
        <v>0.38</v>
      </c>
      <c r="P497" s="158">
        <v>46052</v>
      </c>
      <c r="Q497" s="158">
        <v>46066</v>
      </c>
      <c r="R497" s="28">
        <f>(K497-O497)/O497*100</f>
        <v>9.8684210526315734</v>
      </c>
      <c r="S497" s="105">
        <f>IF(INDEX(Historical!$D$7:$D1739,MATCH(B497,Historical!$B$7:$B$1062,0))=0,"n/a",(INDEX(Historical!$C$7:$C$1062,MATCH(B497,Historical!$B$7:$B$1062,0))/INDEX(Historical!$D$7:$D$1062,MATCH(B497,Historical!$B$7:$B$1062,0))-1)*100)</f>
        <v>19.685039370078748</v>
      </c>
      <c r="T497" s="105">
        <f>IF(INDEX(Historical!$F$7:$F$1062,MATCH(B497,Historical!$B$7:$B$1062,0))=0,"n/a",((INDEX(Historical!$C$7:$C$1062,MATCH(B497,Historical!$B$7:$B$1062,0))/INDEX(Historical!$F$7:$F$1062,MATCH(B497,Historical!$B$7:$B$1062,0)))^(1/3)-1)*100)</f>
        <v>22.223049490177349</v>
      </c>
      <c r="U497" s="105">
        <f>IF(INDEX(Historical!$H$7:$H$1062,MATCH(B497,Historical!$B$7:$B$1062,0))=0,"n/a",((INDEX(Historical!$C$7:$C$1062,MATCH(B497,Historical!$B$7:$B$1062,0))/INDEX(Historical!$H$7:$H$1062,MATCH(B497,Historical!$B$7:$B$1062,0)))^(1/5)-1)*100)</f>
        <v>11.050422629436895</v>
      </c>
      <c r="V497" s="105">
        <f>IF(INDEX(Historical!$M$7:$M$1062,MATCH(B497,Historical!$B$7:$B$1062,0))=0,"n/a",((INDEX(Historical!$C$7:$C$1062,MATCH(B497,Historical!$B$7:$B$1062,0))/INDEX(Historical!$M$7:$M$1062,MATCH(B497,Historical!$B$7:$B$1062,0)))^(1/10)-1)*100)</f>
        <v>-5.7736868655755558</v>
      </c>
      <c r="W497" s="106" t="str">
        <f>IF(OR(U497&lt;=0,U497="n/a",V497&lt;=0,V497="n/a"),"n/a",U497/V497)</f>
        <v>n/a</v>
      </c>
      <c r="X497" s="107" t="str">
        <f>IF(OR(AJ497&lt;=0,AJ497="n/a",U497&lt;=0,U497="n/a"),"n/a",U497/AJ497)</f>
        <v>n/a</v>
      </c>
      <c r="Y497" s="162"/>
      <c r="Z497" s="101">
        <f>IF(OR(AC497&lt;0.01,AC497="n/a"),"n/a",M497/AC497*100)</f>
        <v>124.62686567164178</v>
      </c>
      <c r="AA497" s="109">
        <f>IF(OR(AC497&lt;0.01,AC497="n/a"),"n/a",I497/AC497)</f>
        <v>18.335820895522389</v>
      </c>
      <c r="AB497" s="71">
        <v>12</v>
      </c>
      <c r="AC497" s="100">
        <v>1.34</v>
      </c>
      <c r="AD497" s="100">
        <v>1.31</v>
      </c>
      <c r="AE497" s="100">
        <v>0.38</v>
      </c>
      <c r="AF497" s="100">
        <v>2.29</v>
      </c>
      <c r="AG497" s="100">
        <v>10.34</v>
      </c>
      <c r="AH497" s="100">
        <v>5.43</v>
      </c>
      <c r="AI497" s="100">
        <v>10.59</v>
      </c>
      <c r="AJ497" s="100" t="s">
        <v>142</v>
      </c>
      <c r="AK497" s="100">
        <v>10.459999999999999</v>
      </c>
      <c r="AL497" s="100">
        <v>17330</v>
      </c>
      <c r="AM497" s="100">
        <v>35.07</v>
      </c>
      <c r="AN497" s="100">
        <v>1.21</v>
      </c>
      <c r="AO497" s="110">
        <f>IF(U497="n/a","n/a",IF(AA497&lt;0,"n/a",IF(AA497="n/a","n/a",J497+U497-AA497)))</f>
        <v>-0.48849146917869746</v>
      </c>
      <c r="AP497" s="111">
        <f>IF(U497="n/a","n/a",J497+U497)</f>
        <v>17.847329426343691</v>
      </c>
      <c r="AQ497" s="112">
        <f>IF(OR(AC497&lt;0.01,AC497="n/a",AF497="n/a"),"n/a",(I497/SQRT(22.5*AC497*(I497/AF497))-1)*100)</f>
        <v>36.608166098429564</v>
      </c>
      <c r="AR497" s="101">
        <f>INDEX(Historical!$C$7:$C$1063,MATCH(B497,Historical!$B$7:$B$1063,0))*IF(AH497="n/a",1.03,IF(AH497&lt;0,1.01,IF(AH497&gt;10,1.1,(1+AH497/100))))</f>
        <v>1.602536</v>
      </c>
      <c r="AS497" s="109">
        <f>IF($AI497="n/a",1.03*AR497,IF($AI497&lt;0,1.01*AR497,IF($AI497&gt;10,1.1*AR497,(1+$AI497/100)*AR497)))</f>
        <v>1.7627896000000001</v>
      </c>
      <c r="AT497" s="109">
        <f>IF($AK497="n/a",1.03*AS497,IF($AK497&lt;0,1.01*AS497,IF($AK497&gt;10,1.1*AS497,(1+$AK497/100)*AS497)))</f>
        <v>1.9390685600000002</v>
      </c>
      <c r="AU497" s="109">
        <f>IF($AK497="n/a",1.03*AT497,IF($AK497&lt;0,1.01*AT497,IF($AK497&gt;10,1.1*AT497,(1+$AK497/100)*AT497)))</f>
        <v>2.1329754160000003</v>
      </c>
      <c r="AV497" s="109">
        <f>IF($AK497="n/a",1.03*AU497,IF($AK497&lt;0,1.01*AU497,IF($AK497&gt;10,1.1*AU497,(1+$AK497/100)*AU497)))</f>
        <v>2.3462729576000005</v>
      </c>
      <c r="AW497" s="109">
        <f>SUM(AR497:AV497)</f>
        <v>9.7836425336000001</v>
      </c>
      <c r="AX497" s="113">
        <f>AW497/I497*100</f>
        <v>39.819464931216928</v>
      </c>
      <c r="AY497" s="718">
        <v>0.46</v>
      </c>
      <c r="AZ497" s="100">
        <v>56.65</v>
      </c>
      <c r="BA497" s="100">
        <v>-1.8399999999999999</v>
      </c>
      <c r="BB497" s="100">
        <v>6.68</v>
      </c>
      <c r="BC497" s="100">
        <v>20.46</v>
      </c>
      <c r="BE497" s="12">
        <v>2022</v>
      </c>
      <c r="BF497" s="12">
        <f>IF(BE497&gt;2020,0,IF(BE497&gt;2008,1,IF(BE497&gt;2001,2,IF(BE497&gt;1990,3,IF(BE497&gt;1980,4,IF(BE497&gt;1973,5,IF(BE497&gt;1970,6,IF(BE497&gt;1960,7,IF(BE497&gt;1958,8,IF(BE497&gt;1953,9,10))))))))))</f>
        <v>0</v>
      </c>
      <c r="BG497" s="100">
        <v>3.39</v>
      </c>
      <c r="BH497" s="55" t="s">
        <v>121</v>
      </c>
      <c r="BI497" s="55" t="s">
        <v>290</v>
      </c>
    </row>
    <row r="498" spans="1:61" ht="12.75" customHeight="1" x14ac:dyDescent="0.2">
      <c r="A498" s="116" t="s">
        <v>1587</v>
      </c>
      <c r="B498" s="55" t="s">
        <v>1588</v>
      </c>
      <c r="C498" s="156" t="s">
        <v>335</v>
      </c>
      <c r="D498" s="98" t="s">
        <v>371</v>
      </c>
      <c r="E498" s="157">
        <v>6</v>
      </c>
      <c r="F498" s="2">
        <v>673</v>
      </c>
      <c r="G498" s="2" t="s">
        <v>146</v>
      </c>
      <c r="H498" s="2" t="s">
        <v>146</v>
      </c>
      <c r="I498" s="100">
        <v>217.31</v>
      </c>
      <c r="J498" s="101">
        <f>(M498/I498)*100</f>
        <v>2.6505913211541112</v>
      </c>
      <c r="K498" s="104">
        <v>1.44</v>
      </c>
      <c r="L498" s="71">
        <v>4</v>
      </c>
      <c r="M498" s="28">
        <f>K498*L498</f>
        <v>5.76</v>
      </c>
      <c r="N498" s="103" t="s">
        <v>151</v>
      </c>
      <c r="O498" s="104">
        <v>1.42</v>
      </c>
      <c r="P498" s="158">
        <v>46248</v>
      </c>
      <c r="Q498" s="158">
        <v>46266</v>
      </c>
      <c r="R498" s="28">
        <f>(K498-O498)/O498*100</f>
        <v>1.4084507042253533</v>
      </c>
      <c r="S498" s="105">
        <f>IF(INDEX(Historical!$D$7:$D1515,MATCH(B498,Historical!$B$7:$B$1062,0))=0,"n/a",(INDEX(Historical!$C$7:$C$1062,MATCH(B498,Historical!$B$7:$B$1062,0))/INDEX(Historical!$D$7:$D$1062,MATCH(B498,Historical!$B$7:$B$1062,0))-1)*100)</f>
        <v>26.650366748166256</v>
      </c>
      <c r="T498" s="105">
        <f>IF(INDEX(Historical!$F$7:$F$1062,MATCH(B498,Historical!$B$7:$B$1062,0))=0,"n/a",((INDEX(Historical!$C$7:$C$1062,MATCH(B498,Historical!$B$7:$B$1062,0))/INDEX(Historical!$F$7:$F$1062,MATCH(B498,Historical!$B$7:$B$1062,0)))^(1/3)-1)*100)</f>
        <v>35.764577188472678</v>
      </c>
      <c r="U498" s="105">
        <f>IF(INDEX(Historical!$H$7:$H$1062,MATCH(B498,Historical!$B$7:$B$1062,0))=0,"n/a",((INDEX(Historical!$C$7:$C$1062,MATCH(B498,Historical!$B$7:$B$1062,0))/INDEX(Historical!$H$7:$H$1062,MATCH(B498,Historical!$B$7:$B$1062,0)))^(1/5)-1)*100)</f>
        <v>43.883202206454406</v>
      </c>
      <c r="V498" s="105">
        <f>IF(INDEX(Historical!$M$7:$M$1062,MATCH(B498,Historical!$B$7:$B$1062,0))=0,"n/a",((INDEX(Historical!$C$7:$C$1062,MATCH(B498,Historical!$B$7:$B$1062,0))/INDEX(Historical!$M$7:$M$1062,MATCH(B498,Historical!$B$7:$B$1062,0)))^(1/10)-1)*100)</f>
        <v>18.609695403488956</v>
      </c>
      <c r="W498" s="106">
        <f>IF(OR(U498&lt;=0,U498="n/a",V498&lt;=0,V498="n/a"),"n/a",U498/V498)</f>
        <v>2.3580827764772097</v>
      </c>
      <c r="X498" s="107">
        <f>IF(OR(AJ498&lt;=0,AJ498="n/a",U498&lt;=0,U498="n/a"),"n/a",U498/AJ498)</f>
        <v>2.7530239778202268</v>
      </c>
      <c r="Y498" s="162"/>
      <c r="Z498" s="101">
        <f>IF(OR(AC498&lt;0.01,AC498="n/a"),"n/a",M498/AC498*100)</f>
        <v>42.415316642120764</v>
      </c>
      <c r="AA498" s="109">
        <f>IF(OR(AC498&lt;0.01,AC498="n/a"),"n/a",I498/AC498)</f>
        <v>16.002209131075112</v>
      </c>
      <c r="AB498" s="71">
        <v>12</v>
      </c>
      <c r="AC498" s="100">
        <v>13.58</v>
      </c>
      <c r="AD498" s="100">
        <v>2.98</v>
      </c>
      <c r="AE498" s="100">
        <v>0.45</v>
      </c>
      <c r="AF498" s="100">
        <v>2.4500000000000002</v>
      </c>
      <c r="AG498" s="100">
        <v>15.64</v>
      </c>
      <c r="AH498" s="100">
        <v>1.18</v>
      </c>
      <c r="AI498" s="100">
        <v>7.1099999999999994</v>
      </c>
      <c r="AJ498" s="100">
        <v>15.939999999999998</v>
      </c>
      <c r="AK498" s="100">
        <v>5.0500000000000007</v>
      </c>
      <c r="AL498" s="100">
        <v>14290</v>
      </c>
      <c r="AM498" s="100">
        <v>73.14</v>
      </c>
      <c r="AN498" s="100">
        <v>1.61</v>
      </c>
      <c r="AO498" s="110">
        <f>IF(U498="n/a","n/a",IF(AA498&lt;0,"n/a",IF(AA498="n/a","n/a",J498+U498-AA498)))</f>
        <v>30.531584396533404</v>
      </c>
      <c r="AP498" s="111">
        <f>IF(U498="n/a","n/a",J498+U498)</f>
        <v>46.533793527608516</v>
      </c>
      <c r="AQ498" s="112">
        <f>IF(OR(AC498&lt;0.01,AC498="n/a",AF498="n/a"),"n/a",(I498/SQRT(22.5*AC498*(I498/AF498))-1)*100)</f>
        <v>32.002377707767103</v>
      </c>
      <c r="AR498" s="101">
        <f>INDEX(Historical!$C$7:$C$1063,MATCH(B498,Historical!$B$7:$B$1063,0))*IF(AH498="n/a",1.03,IF(AH498&lt;0,1.01,IF(AH498&gt;10,1.1,(1+AH498/100))))</f>
        <v>5.2411240000000001</v>
      </c>
      <c r="AS498" s="109">
        <f>IF($AI498="n/a",1.03*AR498,IF($AI498&lt;0,1.01*AR498,IF($AI498&gt;10,1.1*AR498,(1+$AI498/100)*AR498)))</f>
        <v>5.6137679163999996</v>
      </c>
      <c r="AT498" s="109">
        <f>IF($AK498="n/a",1.03*AS498,IF($AK498&lt;0,1.01*AS498,IF($AK498&gt;10,1.1*AS498,(1+$AK498/100)*AS498)))</f>
        <v>5.8972631961781996</v>
      </c>
      <c r="AU498" s="109">
        <f>IF($AK498="n/a",1.03*AT498,IF($AK498&lt;0,1.01*AT498,IF($AK498&gt;10,1.1*AT498,(1+$AK498/100)*AT498)))</f>
        <v>6.1950749875851985</v>
      </c>
      <c r="AV498" s="109">
        <f>IF($AK498="n/a",1.03*AU498,IF($AK498&lt;0,1.01*AU498,IF($AK498&gt;10,1.1*AU498,(1+$AK498/100)*AU498)))</f>
        <v>6.5079262744582511</v>
      </c>
      <c r="AW498" s="109">
        <f>SUM(AR498:AV498)</f>
        <v>29.455156374621652</v>
      </c>
      <c r="AX498" s="113">
        <f>AW498/I498*100</f>
        <v>13.554441293369679</v>
      </c>
      <c r="AY498" s="100">
        <v>0.82</v>
      </c>
      <c r="AZ498" s="100">
        <v>55.089999999999996</v>
      </c>
      <c r="BA498" s="100">
        <v>-4.2700000000000005</v>
      </c>
      <c r="BB498" s="100">
        <v>16.869999999999997</v>
      </c>
      <c r="BC498" s="100">
        <v>29.99</v>
      </c>
      <c r="BE498" s="12">
        <v>2021</v>
      </c>
      <c r="BF498" s="12">
        <f>IF(BE498&gt;2020,0,IF(BE498&gt;2008,1,IF(BE498&gt;2001,2,IF(BE498&gt;1990,3,IF(BE498&gt;1980,4,IF(BE498&gt;1973,5,IF(BE498&gt;1970,6,IF(BE498&gt;1960,7,IF(BE498&gt;1958,8,IF(BE498&gt;1953,9,10))))))))))</f>
        <v>0</v>
      </c>
      <c r="BG498" s="100">
        <v>4.9799999999999995</v>
      </c>
      <c r="BH498" s="55" t="s">
        <v>121</v>
      </c>
      <c r="BI498" s="55" t="s">
        <v>122</v>
      </c>
    </row>
    <row r="499" spans="1:61" ht="12.75" customHeight="1" x14ac:dyDescent="0.2">
      <c r="A499" s="116" t="s">
        <v>1589</v>
      </c>
      <c r="B499" s="55" t="s">
        <v>1590</v>
      </c>
      <c r="C499" s="156" t="s">
        <v>335</v>
      </c>
      <c r="D499" s="98" t="s">
        <v>1591</v>
      </c>
      <c r="E499" s="157">
        <v>7</v>
      </c>
      <c r="F499" s="2">
        <v>595</v>
      </c>
      <c r="G499" s="2" t="s">
        <v>146</v>
      </c>
      <c r="H499" s="2" t="s">
        <v>146</v>
      </c>
      <c r="I499" s="100">
        <v>82.55</v>
      </c>
      <c r="J499" s="101">
        <f>(M499/I499)*100</f>
        <v>2.2774076317383405</v>
      </c>
      <c r="K499" s="104">
        <v>0.47</v>
      </c>
      <c r="L499" s="71">
        <v>4</v>
      </c>
      <c r="M499" s="28">
        <f>K499*L499</f>
        <v>1.88</v>
      </c>
      <c r="N499" s="103" t="s">
        <v>395</v>
      </c>
      <c r="O499" s="104">
        <v>0.4</v>
      </c>
      <c r="P499" s="158">
        <v>45992</v>
      </c>
      <c r="Q499" s="158">
        <v>46006</v>
      </c>
      <c r="R499" s="28">
        <f>(K499-O499)/O499*100</f>
        <v>17.499999999999989</v>
      </c>
      <c r="S499" s="105">
        <f>IF(INDEX(Historical!$D$7:$D1516,MATCH(B499,Historical!$B$7:$B$1062,0))=0,"n/a",(INDEX(Historical!$C$7:$C$1062,MATCH(B499,Historical!$B$7:$B$1062,0))/INDEX(Historical!$D$7:$D$1062,MATCH(B499,Historical!$B$7:$B$1062,0))-1)*100)</f>
        <v>11.333333333333329</v>
      </c>
      <c r="T499" s="105">
        <f>IF(INDEX(Historical!$F$7:$F$1062,MATCH(B499,Historical!$B$7:$B$1062,0))=0,"n/a",((INDEX(Historical!$C$7:$C$1062,MATCH(B499,Historical!$B$7:$B$1062,0))/INDEX(Historical!$F$7:$F$1062,MATCH(B499,Historical!$B$7:$B$1062,0)))^(1/3)-1)*100)</f>
        <v>20.267535811034286</v>
      </c>
      <c r="U499" s="105">
        <f>IF(INDEX(Historical!$H$7:$H$1062,MATCH(B499,Historical!$B$7:$B$1062,0))=0,"n/a",((INDEX(Historical!$C$7:$C$1062,MATCH(B499,Historical!$B$7:$B$1062,0))/INDEX(Historical!$H$7:$H$1062,MATCH(B499,Historical!$B$7:$B$1062,0)))^(1/5)-1)*100)</f>
        <v>19.452185796766642</v>
      </c>
      <c r="V499" s="105" t="str">
        <f>IF(INDEX(Historical!$M$7:$M$1062,MATCH(B499,Historical!$B$7:$B$1062,0))=0,"n/a",((INDEX(Historical!$C$7:$C$1062,MATCH(B499,Historical!$B$7:$B$1062,0))/INDEX(Historical!$M$7:$M$1062,MATCH(B499,Historical!$B$7:$B$1062,0)))^(1/10)-1)*100)</f>
        <v>n/a</v>
      </c>
      <c r="W499" s="106" t="str">
        <f>IF(OR(U499&lt;=0,U499="n/a",V499&lt;=0,V499="n/a"),"n/a",U499/V499)</f>
        <v>n/a</v>
      </c>
      <c r="X499" s="107">
        <f>IF(OR(AJ499&lt;=0,AJ499="n/a",U499&lt;=0,U499="n/a"),"n/a",U499/AJ499)</f>
        <v>2.8480506291019974</v>
      </c>
      <c r="Y499" s="162"/>
      <c r="Z499" s="101">
        <f>IF(OR(AC499&lt;0.01,AC499="n/a"),"n/a",M499/AC499*100)</f>
        <v>44.655581947743464</v>
      </c>
      <c r="AA499" s="109">
        <f>IF(OR(AC499&lt;0.01,AC499="n/a"),"n/a",I499/AC499)</f>
        <v>19.608076009501186</v>
      </c>
      <c r="AB499" s="71">
        <v>12</v>
      </c>
      <c r="AC499" s="100">
        <v>4.21</v>
      </c>
      <c r="AD499" s="100" t="s">
        <v>142</v>
      </c>
      <c r="AE499" s="100">
        <v>0.69</v>
      </c>
      <c r="AF499" s="100">
        <v>2.2999999999999998</v>
      </c>
      <c r="AG499" s="100">
        <v>12.950000000000001</v>
      </c>
      <c r="AH499" s="100">
        <v>-2.3800000000000003</v>
      </c>
      <c r="AI499" s="100">
        <v>24.68</v>
      </c>
      <c r="AJ499" s="100">
        <v>6.83</v>
      </c>
      <c r="AK499" s="100" t="s">
        <v>142</v>
      </c>
      <c r="AL499" s="100">
        <v>2720</v>
      </c>
      <c r="AM499" s="100">
        <v>4.2299999999999995</v>
      </c>
      <c r="AN499" s="100">
        <v>1.46</v>
      </c>
      <c r="AO499" s="110">
        <f>IF(U499="n/a","n/a",IF(AA499&lt;0,"n/a",IF(AA499="n/a","n/a",J499+U499-AA499)))</f>
        <v>2.1215174190037978</v>
      </c>
      <c r="AP499" s="111">
        <f>IF(U499="n/a","n/a",J499+U499)</f>
        <v>21.729593428504984</v>
      </c>
      <c r="AQ499" s="112">
        <f>IF(OR(AC499&lt;0.01,AC499="n/a",AF499="n/a"),"n/a",(I499/SQRT(22.5*AC499*(I499/AF499))-1)*100)</f>
        <v>41.576166892364164</v>
      </c>
      <c r="AR499" s="101">
        <f>INDEX(Historical!$C$7:$C$1063,MATCH(B499,Historical!$B$7:$B$1063,0))*IF(AH499="n/a",1.03,IF(AH499&lt;0,1.01,IF(AH499&gt;10,1.1,(1+AH499/100))))</f>
        <v>1.6866999999999999</v>
      </c>
      <c r="AS499" s="109">
        <f>IF($AI499="n/a",1.03*AR499,IF($AI499&lt;0,1.01*AR499,IF($AI499&gt;10,1.1*AR499,(1+$AI499/100)*AR499)))</f>
        <v>1.85537</v>
      </c>
      <c r="AT499" s="109">
        <f>IF($AK499="n/a",1.03*AS499,IF($AK499&lt;0,1.01*AS499,IF($AK499&gt;10,1.1*AS499,(1+$AK499/100)*AS499)))</f>
        <v>1.9110311</v>
      </c>
      <c r="AU499" s="109">
        <f>IF($AK499="n/a",1.03*AT499,IF($AK499&lt;0,1.01*AT499,IF($AK499&gt;10,1.1*AT499,(1+$AK499/100)*AT499)))</f>
        <v>1.968362033</v>
      </c>
      <c r="AV499" s="109">
        <f>IF($AK499="n/a",1.03*AU499,IF($AK499&lt;0,1.01*AU499,IF($AK499&gt;10,1.1*AU499,(1+$AK499/100)*AU499)))</f>
        <v>2.0274128939900002</v>
      </c>
      <c r="AW499" s="109">
        <f>SUM(AR499:AV499)</f>
        <v>9.4488760269899998</v>
      </c>
      <c r="AX499" s="113">
        <f>AW499/I499*100</f>
        <v>11.446245944264083</v>
      </c>
      <c r="AY499" s="100">
        <v>1.0900000000000001</v>
      </c>
      <c r="AZ499" s="100">
        <v>1.55</v>
      </c>
      <c r="BA499" s="100">
        <v>-44.41</v>
      </c>
      <c r="BB499" s="100">
        <v>-5.58</v>
      </c>
      <c r="BC499" s="100">
        <v>-21.94</v>
      </c>
      <c r="BE499" s="12">
        <v>2019</v>
      </c>
      <c r="BF499" s="12">
        <f>IF(BE499&gt;2020,0,IF(BE499&gt;2008,1,IF(BE499&gt;2001,2,IF(BE499&gt;1990,3,IF(BE499&gt;1980,4,IF(BE499&gt;1973,5,IF(BE499&gt;1970,6,IF(BE499&gt;1960,7,IF(BE499&gt;1958,8,IF(BE499&gt;1953,9,10))))))))))</f>
        <v>1</v>
      </c>
      <c r="BG499" s="100">
        <v>4.68</v>
      </c>
      <c r="BH499" s="55" t="s">
        <v>121</v>
      </c>
      <c r="BI499" s="55" t="s">
        <v>122</v>
      </c>
    </row>
    <row r="500" spans="1:61" ht="12.75" customHeight="1" x14ac:dyDescent="0.2">
      <c r="A500" s="55" t="s">
        <v>1130</v>
      </c>
      <c r="B500" s="55" t="s">
        <v>1131</v>
      </c>
      <c r="C500" s="156" t="s">
        <v>116</v>
      </c>
      <c r="D500" s="98" t="s">
        <v>130</v>
      </c>
      <c r="E500" s="157">
        <v>16</v>
      </c>
      <c r="F500" s="2">
        <v>299</v>
      </c>
      <c r="G500" s="2" t="s">
        <v>119</v>
      </c>
      <c r="H500" s="2" t="s">
        <v>119</v>
      </c>
      <c r="I500" s="100">
        <v>116.84</v>
      </c>
      <c r="J500" s="101">
        <f>(M500/I500)*100</f>
        <v>4.0739472783293387</v>
      </c>
      <c r="K500" s="104">
        <v>1.19</v>
      </c>
      <c r="L500" s="71">
        <v>4</v>
      </c>
      <c r="M500" s="28">
        <f>K500*L500</f>
        <v>4.76</v>
      </c>
      <c r="N500" s="103" t="s">
        <v>1132</v>
      </c>
      <c r="O500" s="104">
        <v>1.08</v>
      </c>
      <c r="P500" s="158">
        <v>46155</v>
      </c>
      <c r="Q500" s="158">
        <v>46171</v>
      </c>
      <c r="R500" s="28">
        <f>(K500-O500)/O500*100</f>
        <v>10.185185185185173</v>
      </c>
      <c r="S500" s="105">
        <f>IF(INDEX(Historical!$D$7:$D1517,MATCH(B500,Historical!$B$7:$B$1062,0))=0,"n/a",(INDEX(Historical!$C$7:$C$1062,MATCH(B500,Historical!$B$7:$B$1062,0))/INDEX(Historical!$D$7:$D$1062,MATCH(B500,Historical!$B$7:$B$1062,0))-1)*100)</f>
        <v>10.182767624020883</v>
      </c>
      <c r="T500" s="105">
        <f>IF(INDEX(Historical!$F$7:$F$1062,MATCH(B500,Historical!$B$7:$B$1062,0))=0,"n/a",((INDEX(Historical!$C$7:$C$1062,MATCH(B500,Historical!$B$7:$B$1062,0))/INDEX(Historical!$F$7:$F$1062,MATCH(B500,Historical!$B$7:$B$1062,0)))^(1/3)-1)*100)</f>
        <v>11.675166201424037</v>
      </c>
      <c r="U500" s="105">
        <f>IF(INDEX(Historical!$H$7:$H$1062,MATCH(B500,Historical!$B$7:$B$1062,0))=0,"n/a",((INDEX(Historical!$C$7:$C$1062,MATCH(B500,Historical!$B$7:$B$1062,0))/INDEX(Historical!$H$7:$H$1062,MATCH(B500,Historical!$B$7:$B$1062,0)))^(1/5)-1)*100)</f>
        <v>11.21725043122408</v>
      </c>
      <c r="V500" s="105">
        <f>IF(INDEX(Historical!$M$7:$M$1062,MATCH(B500,Historical!$B$7:$B$1062,0))=0,"n/a",((INDEX(Historical!$C$7:$C$1062,MATCH(B500,Historical!$B$7:$B$1062,0))/INDEX(Historical!$M$7:$M$1062,MATCH(B500,Historical!$B$7:$B$1062,0)))^(1/10)-1)*100)</f>
        <v>10.184180729815552</v>
      </c>
      <c r="W500" s="106">
        <f>IF(OR(U500&lt;=0,U500="n/a",V500&lt;=0,V500="n/a"),"n/a",U500/V500)</f>
        <v>1.1014386653983936</v>
      </c>
      <c r="X500" s="107">
        <f>IF(OR(AJ500&lt;=0,AJ500="n/a",U500&lt;=0,U500="n/a"),"n/a",U500/AJ500)</f>
        <v>1.1172560190462231</v>
      </c>
      <c r="Y500" s="165"/>
      <c r="Z500" s="101">
        <f>IF(OR(AC500&lt;0.01,AC500="n/a"),"n/a",M500/AC500*100)</f>
        <v>97.341513292433532</v>
      </c>
      <c r="AA500" s="109">
        <f>IF(OR(AC500&lt;0.01,AC500="n/a"),"n/a",I500/AC500)</f>
        <v>23.893660531697343</v>
      </c>
      <c r="AB500" s="71">
        <v>5</v>
      </c>
      <c r="AC500" s="100">
        <v>4.8899999999999997</v>
      </c>
      <c r="AD500" s="100">
        <v>2.4900000000000002</v>
      </c>
      <c r="AE500" s="100">
        <v>6.38</v>
      </c>
      <c r="AF500" s="100">
        <v>11.12</v>
      </c>
      <c r="AG500" s="100">
        <v>44.769999999999996</v>
      </c>
      <c r="AH500" s="100">
        <v>8.2799999999999994</v>
      </c>
      <c r="AI500" s="100">
        <v>7.3999999999999995</v>
      </c>
      <c r="AJ500" s="100">
        <v>10.040000000000001</v>
      </c>
      <c r="AK500" s="100">
        <v>7.33</v>
      </c>
      <c r="AL500" s="100">
        <v>41560</v>
      </c>
      <c r="AM500" s="100">
        <v>10.25</v>
      </c>
      <c r="AN500" s="100">
        <v>1.24</v>
      </c>
      <c r="AO500" s="110">
        <f>IF(U500="n/a","n/a",IF(AA500&lt;0,"n/a",IF(AA500="n/a","n/a",J500+U500-AA500)))</f>
        <v>-8.6024628221439237</v>
      </c>
      <c r="AP500" s="111">
        <f>IF(U500="n/a","n/a",J500+U500)</f>
        <v>15.291197709553419</v>
      </c>
      <c r="AQ500" s="112">
        <f>IF(OR(AC500&lt;0.01,AC500="n/a",AF500="n/a"),"n/a",(I500/SQRT(22.5*AC500*(I500/AF500))-1)*100)</f>
        <v>243.63902579594864</v>
      </c>
      <c r="AR500" s="101">
        <f>INDEX(Historical!$C$7:$C$1063,MATCH(B500,Historical!$B$7:$B$1063,0))*IF(AH500="n/a",1.03,IF(AH500&lt;0,1.01,IF(AH500&gt;10,1.1,(1+AH500/100))))</f>
        <v>4.5694159999999995</v>
      </c>
      <c r="AS500" s="109">
        <f>IF($AI500="n/a",1.03*AR500,IF($AI500&lt;0,1.01*AR500,IF($AI500&gt;10,1.1*AR500,(1+$AI500/100)*AR500)))</f>
        <v>4.9075527839999999</v>
      </c>
      <c r="AT500" s="109">
        <f>IF($AK500="n/a",1.03*AS500,IF($AK500&lt;0,1.01*AS500,IF($AK500&gt;10,1.1*AS500,(1+$AK500/100)*AS500)))</f>
        <v>5.2672764030671999</v>
      </c>
      <c r="AU500" s="109">
        <f>IF($AK500="n/a",1.03*AT500,IF($AK500&lt;0,1.01*AT500,IF($AK500&gt;10,1.1*AT500,(1+$AK500/100)*AT500)))</f>
        <v>5.6533677634120254</v>
      </c>
      <c r="AV500" s="109">
        <f>IF($AK500="n/a",1.03*AU500,IF($AK500&lt;0,1.01*AU500,IF($AK500&gt;10,1.1*AU500,(1+$AK500/100)*AU500)))</f>
        <v>6.0677596204701265</v>
      </c>
      <c r="AW500" s="109">
        <f>SUM(AR500:AV500)</f>
        <v>26.465372570949352</v>
      </c>
      <c r="AX500" s="113">
        <f>AW500/I500*100</f>
        <v>22.65095221751913</v>
      </c>
      <c r="AY500" s="100">
        <v>0.79</v>
      </c>
      <c r="AZ500" s="100">
        <v>36.730000000000004</v>
      </c>
      <c r="BA500" s="100">
        <v>-20.43</v>
      </c>
      <c r="BB500" s="100">
        <v>12.22</v>
      </c>
      <c r="BC500" s="100">
        <v>12.78</v>
      </c>
      <c r="BE500" s="12">
        <v>2011</v>
      </c>
      <c r="BF500" s="12">
        <f>IF(BE500&gt;2020,0,IF(BE500&gt;2008,1,IF(BE500&gt;2001,2,IF(BE500&gt;1990,3,IF(BE500&gt;1980,4,IF(BE500&gt;1973,5,IF(BE500&gt;1970,6,IF(BE500&gt;1960,7,IF(BE500&gt;1958,8,IF(BE500&gt;1953,9,10))))))))))</f>
        <v>1</v>
      </c>
      <c r="BG500" s="100">
        <v>10.75</v>
      </c>
      <c r="BH500" s="55" t="s">
        <v>121</v>
      </c>
      <c r="BI500" s="55" t="s">
        <v>122</v>
      </c>
    </row>
    <row r="501" spans="1:61" ht="12.75" customHeight="1" x14ac:dyDescent="0.2">
      <c r="A501" s="55" t="s">
        <v>435</v>
      </c>
      <c r="B501" s="55" t="s">
        <v>436</v>
      </c>
      <c r="C501" s="156" t="s">
        <v>134</v>
      </c>
      <c r="D501" s="98" t="s">
        <v>157</v>
      </c>
      <c r="E501" s="157">
        <v>28</v>
      </c>
      <c r="F501" s="2">
        <v>131</v>
      </c>
      <c r="G501" s="2" t="s">
        <v>119</v>
      </c>
      <c r="H501" s="2" t="s">
        <v>119</v>
      </c>
      <c r="I501" s="100">
        <v>74.87</v>
      </c>
      <c r="J501" s="101">
        <f>(M501/I501)*100</f>
        <v>3.2055562975824756</v>
      </c>
      <c r="K501" s="104">
        <v>0.6</v>
      </c>
      <c r="L501" s="71">
        <v>4</v>
      </c>
      <c r="M501" s="28">
        <f>K501*L501</f>
        <v>2.4</v>
      </c>
      <c r="N501" s="103" t="s">
        <v>141</v>
      </c>
      <c r="O501" s="104">
        <v>0.57999999999999996</v>
      </c>
      <c r="P501" s="158">
        <v>46006</v>
      </c>
      <c r="Q501" s="158">
        <v>46024</v>
      </c>
      <c r="R501" s="28">
        <f>(K501-O501)/O501*100</f>
        <v>3.4482758620689689</v>
      </c>
      <c r="S501" s="105">
        <f>IF(INDEX(Historical!$D$7:$D1518,MATCH(B501,Historical!$B$7:$B$1062,0))=0,"n/a",(INDEX(Historical!$C$7:$C$1062,MATCH(B501,Historical!$B$7:$B$1062,0))/INDEX(Historical!$D$7:$D$1062,MATCH(B501,Historical!$B$7:$B$1062,0))-1)*100)</f>
        <v>3.5714285714285587</v>
      </c>
      <c r="T501" s="105">
        <f>IF(INDEX(Historical!$F$7:$F$1062,MATCH(B501,Historical!$B$7:$B$1062,0))=0,"n/a",((INDEX(Historical!$C$7:$C$1062,MATCH(B501,Historical!$B$7:$B$1062,0))/INDEX(Historical!$F$7:$F$1062,MATCH(B501,Historical!$B$7:$B$1062,0)))^(1/3)-1)*100)</f>
        <v>3.7070347012313709</v>
      </c>
      <c r="U501" s="105">
        <f>IF(INDEX(Historical!$H$7:$H$1062,MATCH(B501,Historical!$B$7:$B$1062,0))=0,"n/a",((INDEX(Historical!$C$7:$C$1062,MATCH(B501,Historical!$B$7:$B$1062,0))/INDEX(Historical!$H$7:$H$1062,MATCH(B501,Historical!$B$7:$B$1062,0)))^(1/5)-1)*100)</f>
        <v>4.7451763732829999</v>
      </c>
      <c r="V501" s="105">
        <f>IF(INDEX(Historical!$M$7:$M$1062,MATCH(B501,Historical!$B$7:$B$1062,0))=0,"n/a",((INDEX(Historical!$C$7:$C$1062,MATCH(B501,Historical!$B$7:$B$1062,0))/INDEX(Historical!$M$7:$M$1062,MATCH(B501,Historical!$B$7:$B$1062,0)))^(1/10)-1)*100)</f>
        <v>7.8465231981656114</v>
      </c>
      <c r="W501" s="106">
        <f>IF(OR(U501&lt;=0,U501="n/a",V501&lt;=0,V501="n/a"),"n/a",U501/V501)</f>
        <v>0.60474891279138054</v>
      </c>
      <c r="X501" s="107">
        <f>IF(OR(AJ501&lt;=0,AJ501="n/a",U501&lt;=0,U501="n/a"),"n/a",U501/AJ501)</f>
        <v>39.543136444025002</v>
      </c>
      <c r="Y501" s="161"/>
      <c r="Z501" s="101">
        <f>IF(OR(AC501&lt;0.01,AC501="n/a"),"n/a",M501/AC501*100)</f>
        <v>41.594454072790299</v>
      </c>
      <c r="AA501" s="109">
        <f>IF(OR(AC501&lt;0.01,AC501="n/a"),"n/a",I501/AC501)</f>
        <v>12.97573656845754</v>
      </c>
      <c r="AB501" s="71">
        <v>12</v>
      </c>
      <c r="AC501" s="100">
        <v>5.77</v>
      </c>
      <c r="AD501" s="100" t="s">
        <v>142</v>
      </c>
      <c r="AE501" s="100">
        <v>4.78</v>
      </c>
      <c r="AF501" s="100">
        <v>0.91</v>
      </c>
      <c r="AG501" s="100">
        <v>7.07</v>
      </c>
      <c r="AH501" s="100">
        <v>0.45999999999999996</v>
      </c>
      <c r="AI501" s="100">
        <v>26.58</v>
      </c>
      <c r="AJ501" s="100">
        <v>0.12</v>
      </c>
      <c r="AK501" s="100" t="s">
        <v>142</v>
      </c>
      <c r="AL501" s="100">
        <v>8970</v>
      </c>
      <c r="AM501" s="100">
        <v>4.3600000000000003</v>
      </c>
      <c r="AN501" s="100">
        <v>0.32</v>
      </c>
      <c r="AO501" s="110">
        <f>IF(U501="n/a","n/a",IF(AA501&lt;0,"n/a",IF(AA501="n/a","n/a",J501+U501-AA501)))</f>
        <v>-5.0250038975920646</v>
      </c>
      <c r="AP501" s="111">
        <f>IF(U501="n/a","n/a",J501+U501)</f>
        <v>7.9507326708654755</v>
      </c>
      <c r="AQ501" s="112">
        <f>IF(OR(AC501&lt;0.01,AC501="n/a",AF501="n/a"),"n/a",(I501/SQRT(22.5*AC501*(I501/AF501))-1)*100)</f>
        <v>-27.557163448086374</v>
      </c>
      <c r="AR501" s="101">
        <f>INDEX(Historical!$C$7:$C$1063,MATCH(B501,Historical!$B$7:$B$1063,0))*IF(AH501="n/a",1.03,IF(AH501&lt;0,1.01,IF(AH501&gt;10,1.1,(1+AH501/100))))</f>
        <v>2.3306719999999999</v>
      </c>
      <c r="AS501" s="109">
        <f>IF($AI501="n/a",1.03*AR501,IF($AI501&lt;0,1.01*AR501,IF($AI501&gt;10,1.1*AR501,(1+$AI501/100)*AR501)))</f>
        <v>2.5637392000000001</v>
      </c>
      <c r="AT501" s="109">
        <f>IF($AK501="n/a",1.03*AS501,IF($AK501&lt;0,1.01*AS501,IF($AK501&gt;10,1.1*AS501,(1+$AK501/100)*AS501)))</f>
        <v>2.6406513760000001</v>
      </c>
      <c r="AU501" s="109">
        <f>IF($AK501="n/a",1.03*AT501,IF($AK501&lt;0,1.01*AT501,IF($AK501&gt;10,1.1*AT501,(1+$AK501/100)*AT501)))</f>
        <v>2.7198709172800002</v>
      </c>
      <c r="AV501" s="109">
        <f>IF($AK501="n/a",1.03*AU501,IF($AK501&lt;0,1.01*AU501,IF($AK501&gt;10,1.1*AU501,(1+$AK501/100)*AU501)))</f>
        <v>2.8014670447984003</v>
      </c>
      <c r="AW501" s="109">
        <f>SUM(AR501:AV501)</f>
        <v>13.056400538078401</v>
      </c>
      <c r="AX501" s="113">
        <f>AW501/I501*100</f>
        <v>17.438761236915187</v>
      </c>
      <c r="AY501" s="100">
        <v>0.65</v>
      </c>
      <c r="AZ501" s="100">
        <v>22.61</v>
      </c>
      <c r="BA501" s="100">
        <v>-3.02</v>
      </c>
      <c r="BB501" s="100">
        <v>4.5900000000000007</v>
      </c>
      <c r="BC501" s="100">
        <v>7.5600000000000005</v>
      </c>
      <c r="BE501" s="12">
        <v>2000</v>
      </c>
      <c r="BF501" s="12">
        <f>IF(BE501&gt;2020,0,IF(BE501&gt;2008,1,IF(BE501&gt;2001,2,IF(BE501&gt;1990,3,IF(BE501&gt;1980,4,IF(BE501&gt;1973,5,IF(BE501&gt;1970,6,IF(BE501&gt;1960,7,IF(BE501&gt;1958,8,IF(BE501&gt;1953,9,10))))))))))</f>
        <v>3</v>
      </c>
      <c r="BG501" s="100">
        <v>1.37</v>
      </c>
      <c r="BH501" s="55" t="s">
        <v>121</v>
      </c>
      <c r="BI501" s="55" t="s">
        <v>122</v>
      </c>
    </row>
    <row r="502" spans="1:61" ht="12.75" customHeight="1" x14ac:dyDescent="0.2">
      <c r="A502" s="116" t="s">
        <v>5559</v>
      </c>
      <c r="B502" s="55" t="s">
        <v>2796</v>
      </c>
      <c r="C502" s="156" t="s">
        <v>116</v>
      </c>
      <c r="D502" s="98" t="s">
        <v>215</v>
      </c>
      <c r="E502" s="157">
        <v>6</v>
      </c>
      <c r="F502" s="2">
        <v>660</v>
      </c>
      <c r="G502" s="2" t="s">
        <v>146</v>
      </c>
      <c r="H502" s="2" t="s">
        <v>146</v>
      </c>
      <c r="I502" s="100">
        <v>132.68</v>
      </c>
      <c r="J502" s="101">
        <f>(M502/I502)*100</f>
        <v>1.0551703346397345</v>
      </c>
      <c r="K502" s="104">
        <v>0.35</v>
      </c>
      <c r="L502" s="71">
        <v>4</v>
      </c>
      <c r="M502" s="28">
        <f>K502*L502</f>
        <v>1.4</v>
      </c>
      <c r="N502" s="103" t="s">
        <v>1551</v>
      </c>
      <c r="O502" s="104">
        <v>0.33</v>
      </c>
      <c r="P502" s="158">
        <v>46155</v>
      </c>
      <c r="Q502" s="158">
        <v>46176</v>
      </c>
      <c r="R502" s="28">
        <f>(K502-O502)/O502*100</f>
        <v>6.060606060606049</v>
      </c>
      <c r="S502" s="105">
        <f>IF(INDEX(Historical!$D$7:$D1741,MATCH(B502,Historical!$B$7:$B$1062,0))=0,"n/a",(INDEX(Historical!$C$7:$C$1062,MATCH(B502,Historical!$B$7:$B$1062,0))/INDEX(Historical!$D$7:$D$1062,MATCH(B502,Historical!$B$7:$B$1062,0))-1)*100)</f>
        <v>12.820512820512842</v>
      </c>
      <c r="T502" s="105">
        <f>IF(INDEX(Historical!$F$7:$F$1062,MATCH(B502,Historical!$B$7:$B$1062,0))=0,"n/a",((INDEX(Historical!$C$7:$C$1062,MATCH(B502,Historical!$B$7:$B$1062,0))/INDEX(Historical!$F$7:$F$1062,MATCH(B502,Historical!$B$7:$B$1062,0)))^(1/3)-1)*100)</f>
        <v>12.516650879409564</v>
      </c>
      <c r="U502" s="105">
        <f>IF(INDEX(Historical!$H$7:$H$1062,MATCH(B502,Historical!$B$7:$B$1062,0))=0,"n/a",((INDEX(Historical!$C$7:$C$1062,MATCH(B502,Historical!$B$7:$B$1062,0))/INDEX(Historical!$H$7:$H$1062,MATCH(B502,Historical!$B$7:$B$1062,0)))^(1/5)-1)*100)</f>
        <v>9.1166550047236292</v>
      </c>
      <c r="V502" s="105">
        <f>IF(INDEX(Historical!$M$7:$M$1062,MATCH(B502,Historical!$B$7:$B$1062,0))=0,"n/a",((INDEX(Historical!$C$7:$C$1062,MATCH(B502,Historical!$B$7:$B$1062,0))/INDEX(Historical!$M$7:$M$1062,MATCH(B502,Historical!$B$7:$B$1062,0)))^(1/10)-1)*100)</f>
        <v>7.9661801530624743</v>
      </c>
      <c r="W502" s="106">
        <f>IF(OR(U502&lt;=0,U502="n/a",V502&lt;=0,V502="n/a"),"n/a",U502/V502)</f>
        <v>1.1444198887742794</v>
      </c>
      <c r="X502" s="107">
        <f>IF(OR(AJ502&lt;=0,AJ502="n/a",U502&lt;=0,U502="n/a"),"n/a",U502/AJ502)</f>
        <v>0.7235440479939389</v>
      </c>
      <c r="Y502" s="162"/>
      <c r="Z502" s="101">
        <f>IF(OR(AC502&lt;0.01,AC502="n/a"),"n/a",M502/AC502*100)</f>
        <v>29.473684210526311</v>
      </c>
      <c r="AA502" s="109">
        <f>IF(OR(AC502&lt;0.01,AC502="n/a"),"n/a",I502/AC502)</f>
        <v>27.932631578947369</v>
      </c>
      <c r="AB502" s="71">
        <v>12</v>
      </c>
      <c r="AC502" s="100">
        <v>4.75</v>
      </c>
      <c r="AD502" s="100">
        <v>1.17</v>
      </c>
      <c r="AE502" s="100">
        <v>2.5099999999999998</v>
      </c>
      <c r="AF502" s="100">
        <v>3.44</v>
      </c>
      <c r="AG502" s="100">
        <v>12.76</v>
      </c>
      <c r="AH502" s="100">
        <v>17.119999999999997</v>
      </c>
      <c r="AI502" s="100">
        <v>20.74</v>
      </c>
      <c r="AJ502" s="100">
        <v>12.6</v>
      </c>
      <c r="AK502" s="100">
        <v>16.009999999999998</v>
      </c>
      <c r="AL502" s="100">
        <v>69840</v>
      </c>
      <c r="AM502" s="100">
        <v>1.87</v>
      </c>
      <c r="AN502" s="100">
        <v>0.72</v>
      </c>
      <c r="AO502" s="110">
        <f>IF(U502="n/a","n/a",IF(AA502&lt;0,"n/a",IF(AA502="n/a","n/a",J502+U502-AA502)))</f>
        <v>-17.760806239584007</v>
      </c>
      <c r="AP502" s="111">
        <f>IF(U502="n/a","n/a",J502+U502)</f>
        <v>10.171825339363364</v>
      </c>
      <c r="AQ502" s="112">
        <f>IF(OR(AC502&lt;0.01,AC502="n/a",AF502="n/a"),"n/a",(I502/SQRT(22.5*AC502*(I502/AF502))-1)*100)</f>
        <v>106.65403470167121</v>
      </c>
      <c r="AR502" s="101">
        <f>INDEX(Historical!$C$7:$C$1063,MATCH(B502,Historical!$B$7:$B$1063,0))*IF(AH502="n/a",1.03,IF(AH502&lt;0,1.01,IF(AH502&gt;10,1.1,(1+AH502/100))))</f>
        <v>1.4520000000000002</v>
      </c>
      <c r="AS502" s="109">
        <f>IF($AI502="n/a",1.03*AR502,IF($AI502&lt;0,1.01*AR502,IF($AI502&gt;10,1.1*AR502,(1+$AI502/100)*AR502)))</f>
        <v>1.5972000000000004</v>
      </c>
      <c r="AT502" s="109">
        <f>IF($AK502="n/a",1.03*AS502,IF($AK502&lt;0,1.01*AS502,IF($AK502&gt;10,1.1*AS502,(1+$AK502/100)*AS502)))</f>
        <v>1.7569200000000005</v>
      </c>
      <c r="AU502" s="109">
        <f>IF($AK502="n/a",1.03*AT502,IF($AK502&lt;0,1.01*AT502,IF($AK502&gt;10,1.1*AT502,(1+$AK502/100)*AT502)))</f>
        <v>1.9326120000000007</v>
      </c>
      <c r="AV502" s="109">
        <f>IF($AK502="n/a",1.03*AU502,IF($AK502&lt;0,1.01*AU502,IF($AK502&gt;10,1.1*AU502,(1+$AK502/100)*AU502)))</f>
        <v>2.1258732000000009</v>
      </c>
      <c r="AW502" s="109">
        <f>SUM(AR502:AV502)</f>
        <v>8.8646052000000033</v>
      </c>
      <c r="AX502" s="113">
        <f>AW502/I502*100</f>
        <v>6.6811917395236673</v>
      </c>
      <c r="AY502" s="100">
        <v>0.96</v>
      </c>
      <c r="AZ502" s="100">
        <v>45.660000000000004</v>
      </c>
      <c r="BA502" s="100">
        <v>-4.71</v>
      </c>
      <c r="BB502" s="100">
        <v>9.59</v>
      </c>
      <c r="BC502" s="100">
        <v>14.75</v>
      </c>
      <c r="BE502" s="12">
        <v>2021</v>
      </c>
      <c r="BF502" s="12">
        <f>IF(BE502&gt;2020,0,IF(BE502&gt;2008,1,IF(BE502&gt;2001,2,IF(BE502&gt;1990,3,IF(BE502&gt;1980,4,IF(BE502&gt;1973,5,IF(BE502&gt;1970,6,IF(BE502&gt;1960,7,IF(BE502&gt;1958,8,IF(BE502&gt;1953,9,10))))))))))</f>
        <v>0</v>
      </c>
      <c r="BG502" s="100">
        <v>5.6899999999999995</v>
      </c>
      <c r="BH502" s="55" t="s">
        <v>121</v>
      </c>
      <c r="BI502" s="55" t="s">
        <v>122</v>
      </c>
    </row>
    <row r="503" spans="1:61" ht="12.75" customHeight="1" x14ac:dyDescent="0.2">
      <c r="A503" s="116" t="s">
        <v>1592</v>
      </c>
      <c r="B503" s="55" t="s">
        <v>1593</v>
      </c>
      <c r="C503" s="156" t="s">
        <v>134</v>
      </c>
      <c r="D503" s="98" t="s">
        <v>157</v>
      </c>
      <c r="E503" s="157">
        <v>8</v>
      </c>
      <c r="F503" s="2">
        <v>567</v>
      </c>
      <c r="G503" s="2" t="s">
        <v>146</v>
      </c>
      <c r="H503" s="2" t="s">
        <v>146</v>
      </c>
      <c r="I503" s="100">
        <v>27.87</v>
      </c>
      <c r="J503" s="101">
        <f>(M503/I503)*100</f>
        <v>3.1575170434158593</v>
      </c>
      <c r="K503" s="104">
        <v>0.22</v>
      </c>
      <c r="L503" s="71">
        <v>4</v>
      </c>
      <c r="M503" s="28">
        <f>K503*L503</f>
        <v>0.88</v>
      </c>
      <c r="N503" s="103" t="s">
        <v>326</v>
      </c>
      <c r="O503" s="104">
        <v>0.2</v>
      </c>
      <c r="P503" s="158">
        <v>46066</v>
      </c>
      <c r="Q503" s="158">
        <v>46073</v>
      </c>
      <c r="R503" s="28">
        <f>(K503-O503)/O503*100</f>
        <v>9.9999999999999947</v>
      </c>
      <c r="S503" s="105">
        <f>IF(INDEX(Historical!$D$7:$D1519,MATCH(B503,Historical!$B$7:$B$1062,0))=0,"n/a",(INDEX(Historical!$C$7:$C$1062,MATCH(B503,Historical!$B$7:$B$1062,0))/INDEX(Historical!$D$7:$D$1062,MATCH(B503,Historical!$B$7:$B$1062,0))-1)*100)</f>
        <v>11.111111111111116</v>
      </c>
      <c r="T503" s="105">
        <f>IF(INDEX(Historical!$F$7:$F$1062,MATCH(B503,Historical!$B$7:$B$1062,0))=0,"n/a",((INDEX(Historical!$C$7:$C$1062,MATCH(B503,Historical!$B$7:$B$1062,0))/INDEX(Historical!$F$7:$F$1062,MATCH(B503,Historical!$B$7:$B$1062,0)))^(1/3)-1)*100)</f>
        <v>10.064241629820891</v>
      </c>
      <c r="U503" s="105">
        <f>IF(INDEX(Historical!$H$7:$H$1062,MATCH(B503,Historical!$B$7:$B$1062,0))=0,"n/a",((INDEX(Historical!$C$7:$C$1062,MATCH(B503,Historical!$B$7:$B$1062,0))/INDEX(Historical!$H$7:$H$1062,MATCH(B503,Historical!$B$7:$B$1062,0)))^(1/5)-1)*100)</f>
        <v>14.869835499703509</v>
      </c>
      <c r="V503" s="105">
        <f>IF(INDEX(Historical!$M$7:$M$1062,MATCH(B503,Historical!$B$7:$B$1062,0))=0,"n/a",((INDEX(Historical!$C$7:$C$1062,MATCH(B503,Historical!$B$7:$B$1062,0))/INDEX(Historical!$M$7:$M$1062,MATCH(B503,Historical!$B$7:$B$1062,0)))^(1/10)-1)*100)</f>
        <v>26.812856355887082</v>
      </c>
      <c r="W503" s="106">
        <f>IF(OR(U503&lt;=0,U503="n/a",V503&lt;=0,V503="n/a"),"n/a",U503/V503)</f>
        <v>0.55457856866632038</v>
      </c>
      <c r="X503" s="107">
        <f>IF(OR(AJ503&lt;=0,AJ503="n/a",U503&lt;=0,U503="n/a"),"n/a",U503/AJ503)</f>
        <v>0.74986563286452379</v>
      </c>
      <c r="Y503" s="165"/>
      <c r="Z503" s="101">
        <f>IF(OR(AC503&lt;0.01,AC503="n/a"),"n/a",M503/AC503*100)</f>
        <v>30.449826989619378</v>
      </c>
      <c r="AA503" s="109">
        <f>IF(OR(AC503&lt;0.01,AC503="n/a"),"n/a",I503/AC503)</f>
        <v>9.6435986159169556</v>
      </c>
      <c r="AB503" s="71">
        <v>12</v>
      </c>
      <c r="AC503" s="100">
        <v>2.89</v>
      </c>
      <c r="AD503" s="100" t="s">
        <v>142</v>
      </c>
      <c r="AE503" s="100">
        <v>1.86</v>
      </c>
      <c r="AF503" s="100">
        <v>1.19</v>
      </c>
      <c r="AG503" s="100">
        <v>10.7</v>
      </c>
      <c r="AH503" s="100">
        <v>14.21</v>
      </c>
      <c r="AI503" s="100">
        <v>1.92</v>
      </c>
      <c r="AJ503" s="100">
        <v>19.830000000000002</v>
      </c>
      <c r="AK503" s="100" t="s">
        <v>142</v>
      </c>
      <c r="AL503" s="100">
        <v>396.72</v>
      </c>
      <c r="AM503" s="100">
        <v>25.91</v>
      </c>
      <c r="AN503" s="100">
        <v>0.27</v>
      </c>
      <c r="AO503" s="110">
        <f>IF(U503="n/a","n/a",IF(AA503&lt;0,"n/a",IF(AA503="n/a","n/a",J503+U503-AA503)))</f>
        <v>8.3837539272024113</v>
      </c>
      <c r="AP503" s="111">
        <f>IF(U503="n/a","n/a",J503+U503)</f>
        <v>18.027352543119367</v>
      </c>
      <c r="AQ503" s="112">
        <f>IF(OR(AC503&lt;0.01,AC503="n/a",AF503="n/a"),"n/a",(I503/SQRT(22.5*AC503*(I503/AF503))-1)*100)</f>
        <v>-28.582970120126493</v>
      </c>
      <c r="AR503" s="101">
        <f>INDEX(Historical!$C$7:$C$1063,MATCH(B503,Historical!$B$7:$B$1063,0))*IF(AH503="n/a",1.03,IF(AH503&lt;0,1.01,IF(AH503&gt;10,1.1,(1+AH503/100))))</f>
        <v>0.88000000000000012</v>
      </c>
      <c r="AS503" s="109">
        <f>IF($AI503="n/a",1.03*AR503,IF($AI503&lt;0,1.01*AR503,IF($AI503&gt;10,1.1*AR503,(1+$AI503/100)*AR503)))</f>
        <v>0.89689600000000025</v>
      </c>
      <c r="AT503" s="109">
        <f>IF($AK503="n/a",1.03*AS503,IF($AK503&lt;0,1.01*AS503,IF($AK503&gt;10,1.1*AS503,(1+$AK503/100)*AS503)))</f>
        <v>0.92380288000000033</v>
      </c>
      <c r="AU503" s="109">
        <f>IF($AK503="n/a",1.03*AT503,IF($AK503&lt;0,1.01*AT503,IF($AK503&gt;10,1.1*AT503,(1+$AK503/100)*AT503)))</f>
        <v>0.95151696640000039</v>
      </c>
      <c r="AV503" s="109">
        <f>IF($AK503="n/a",1.03*AU503,IF($AK503&lt;0,1.01*AU503,IF($AK503&gt;10,1.1*AU503,(1+$AK503/100)*AU503)))</f>
        <v>0.98006247539200042</v>
      </c>
      <c r="AW503" s="109">
        <f>SUM(AR503:AV503)</f>
        <v>4.6322783217920014</v>
      </c>
      <c r="AX503" s="113">
        <f>AW503/I503*100</f>
        <v>16.621020171481884</v>
      </c>
      <c r="AY503" s="100">
        <v>0.48</v>
      </c>
      <c r="AZ503" s="100">
        <v>41.47</v>
      </c>
      <c r="BA503" s="100">
        <v>-9.6199999999999992</v>
      </c>
      <c r="BB503" s="100">
        <v>2.5100000000000002</v>
      </c>
      <c r="BC503" s="100">
        <v>17.71</v>
      </c>
      <c r="BE503" s="12">
        <v>2019</v>
      </c>
      <c r="BF503" s="12">
        <f>IF(BE503&gt;2020,0,IF(BE503&gt;2008,1,IF(BE503&gt;2001,2,IF(BE503&gt;1990,3,IF(BE503&gt;1980,4,IF(BE503&gt;1973,5,IF(BE503&gt;1970,6,IF(BE503&gt;1960,7,IF(BE503&gt;1958,8,IF(BE503&gt;1953,9,10))))))))))</f>
        <v>1</v>
      </c>
      <c r="BG503" s="100">
        <v>1.23</v>
      </c>
      <c r="BH503" s="55" t="s">
        <v>121</v>
      </c>
      <c r="BI503" s="55" t="s">
        <v>122</v>
      </c>
    </row>
    <row r="504" spans="1:61" ht="12.75" customHeight="1" x14ac:dyDescent="0.2">
      <c r="A504" s="116" t="s">
        <v>1133</v>
      </c>
      <c r="B504" s="55" t="s">
        <v>1134</v>
      </c>
      <c r="C504" s="156" t="s">
        <v>134</v>
      </c>
      <c r="D504" s="98" t="s">
        <v>157</v>
      </c>
      <c r="E504" s="157">
        <v>11</v>
      </c>
      <c r="F504" s="2">
        <v>491</v>
      </c>
      <c r="G504" s="2" t="s">
        <v>146</v>
      </c>
      <c r="H504" s="2" t="s">
        <v>146</v>
      </c>
      <c r="I504" s="100">
        <v>41.64</v>
      </c>
      <c r="J504" s="101">
        <f>(M504/I504)*100</f>
        <v>4.0345821325648412</v>
      </c>
      <c r="K504" s="104">
        <v>0.42</v>
      </c>
      <c r="L504" s="71">
        <v>4</v>
      </c>
      <c r="M504" s="28">
        <f>K504*L504</f>
        <v>1.68</v>
      </c>
      <c r="N504" s="103" t="s">
        <v>873</v>
      </c>
      <c r="O504" s="104">
        <v>0.41</v>
      </c>
      <c r="P504" s="158">
        <v>46146</v>
      </c>
      <c r="Q504" s="158">
        <v>46160</v>
      </c>
      <c r="R504" s="28">
        <f>(K504-O504)/O504*100</f>
        <v>2.4390243902439046</v>
      </c>
      <c r="S504" s="105">
        <f>IF(INDEX(Historical!$D$7:$D1520,MATCH(B504,Historical!$B$7:$B$1062,0))=0,"n/a",(INDEX(Historical!$C$7:$C$1062,MATCH(B504,Historical!$B$7:$B$1062,0))/INDEX(Historical!$D$7:$D$1062,MATCH(B504,Historical!$B$7:$B$1062,0))-1)*100)</f>
        <v>2.5157232704402288</v>
      </c>
      <c r="T504" s="105">
        <f>IF(INDEX(Historical!$F$7:$F$1062,MATCH(B504,Historical!$B$7:$B$1062,0))=0,"n/a",((INDEX(Historical!$C$7:$C$1062,MATCH(B504,Historical!$B$7:$B$1062,0))/INDEX(Historical!$F$7:$F$1062,MATCH(B504,Historical!$B$7:$B$1062,0)))^(1/3)-1)*100)</f>
        <v>2.8092320468116938</v>
      </c>
      <c r="U504" s="105">
        <f>IF(INDEX(Historical!$H$7:$H$1062,MATCH(B504,Historical!$B$7:$B$1062,0))=0,"n/a",((INDEX(Historical!$C$7:$C$1062,MATCH(B504,Historical!$B$7:$B$1062,0))/INDEX(Historical!$H$7:$H$1062,MATCH(B504,Historical!$B$7:$B$1062,0)))^(1/5)-1)*100)</f>
        <v>3.536482755213588</v>
      </c>
      <c r="V504" s="105">
        <f>IF(INDEX(Historical!$M$7:$M$1062,MATCH(B504,Historical!$B$7:$B$1062,0))=0,"n/a",((INDEX(Historical!$C$7:$C$1062,MATCH(B504,Historical!$B$7:$B$1062,0))/INDEX(Historical!$M$7:$M$1062,MATCH(B504,Historical!$B$7:$B$1062,0)))^(1/10)-1)*100)</f>
        <v>10.510523293259677</v>
      </c>
      <c r="W504" s="106">
        <f>IF(OR(U504&lt;=0,U504="n/a",V504&lt;=0,V504="n/a"),"n/a",U504/V504)</f>
        <v>0.33647066435612288</v>
      </c>
      <c r="X504" s="107">
        <f>IF(OR(AJ504&lt;=0,AJ504="n/a",U504&lt;=0,U504="n/a"),"n/a",U504/AJ504)</f>
        <v>0.30645431154363845</v>
      </c>
      <c r="Y504" s="123"/>
      <c r="Z504" s="101">
        <f>IF(OR(AC504&lt;0.01,AC504="n/a"),"n/a",M504/AC504*100)</f>
        <v>50.909090909090914</v>
      </c>
      <c r="AA504" s="109">
        <f>IF(OR(AC504&lt;0.01,AC504="n/a"),"n/a",I504/AC504)</f>
        <v>12.618181818181819</v>
      </c>
      <c r="AB504" s="71">
        <v>12</v>
      </c>
      <c r="AC504" s="100">
        <v>3.3</v>
      </c>
      <c r="AD504" s="100" t="s">
        <v>142</v>
      </c>
      <c r="AE504" s="100">
        <v>2.4300000000000002</v>
      </c>
      <c r="AF504" s="100">
        <v>1.21</v>
      </c>
      <c r="AG504" s="100">
        <v>9.8000000000000007</v>
      </c>
      <c r="AH504" s="100">
        <v>14.26</v>
      </c>
      <c r="AI504" s="100">
        <v>6.67</v>
      </c>
      <c r="AJ504" s="100">
        <v>11.540000000000001</v>
      </c>
      <c r="AK504" s="100" t="s">
        <v>142</v>
      </c>
      <c r="AL504" s="100">
        <v>1500</v>
      </c>
      <c r="AM504" s="100">
        <v>3.3000000000000003</v>
      </c>
      <c r="AN504" s="100">
        <v>0.6</v>
      </c>
      <c r="AO504" s="110">
        <f>IF(U504="n/a","n/a",IF(AA504&lt;0,"n/a",IF(AA504="n/a","n/a",J504+U504-AA504)))</f>
        <v>-5.0471169304033898</v>
      </c>
      <c r="AP504" s="111">
        <f>IF(U504="n/a","n/a",J504+U504)</f>
        <v>7.5710648877784292</v>
      </c>
      <c r="AQ504" s="112">
        <f>IF(OR(AC504&lt;0.01,AC504="n/a",AF504="n/a"),"n/a",(I504/SQRT(22.5*AC504*(I504/AF504))-1)*100)</f>
        <v>-17.624167513901401</v>
      </c>
      <c r="AR504" s="101">
        <f>INDEX(Historical!$C$7:$C$1063,MATCH(B504,Historical!$B$7:$B$1063,0))*IF(AH504="n/a",1.03,IF(AH504&lt;0,1.01,IF(AH504&gt;10,1.1,(1+AH504/100))))</f>
        <v>1.7929999999999999</v>
      </c>
      <c r="AS504" s="109">
        <f>IF($AI504="n/a",1.03*AR504,IF($AI504&lt;0,1.01*AR504,IF($AI504&gt;10,1.1*AR504,(1+$AI504/100)*AR504)))</f>
        <v>1.9125930999999998</v>
      </c>
      <c r="AT504" s="109">
        <f>IF($AK504="n/a",1.03*AS504,IF($AK504&lt;0,1.01*AS504,IF($AK504&gt;10,1.1*AS504,(1+$AK504/100)*AS504)))</f>
        <v>1.9699708929999999</v>
      </c>
      <c r="AU504" s="109">
        <f>IF($AK504="n/a",1.03*AT504,IF($AK504&lt;0,1.01*AT504,IF($AK504&gt;10,1.1*AT504,(1+$AK504/100)*AT504)))</f>
        <v>2.0290700197899998</v>
      </c>
      <c r="AV504" s="109">
        <f>IF($AK504="n/a",1.03*AU504,IF($AK504&lt;0,1.01*AU504,IF($AK504&gt;10,1.1*AU504,(1+$AK504/100)*AU504)))</f>
        <v>2.0899421203836996</v>
      </c>
      <c r="AW504" s="109">
        <f>SUM(AR504:AV504)</f>
        <v>9.7945761331736989</v>
      </c>
      <c r="AX504" s="113">
        <f>AW504/I504*100</f>
        <v>23.522036823183715</v>
      </c>
      <c r="AY504" s="100">
        <v>0.59</v>
      </c>
      <c r="AZ504" s="100">
        <v>51.470000000000006</v>
      </c>
      <c r="BA504" s="100">
        <v>-1.54</v>
      </c>
      <c r="BB504" s="100">
        <v>11.01</v>
      </c>
      <c r="BC504" s="100">
        <v>25.569999999999997</v>
      </c>
      <c r="BE504" s="12">
        <v>2016</v>
      </c>
      <c r="BF504" s="12">
        <f>IF(BE504&gt;2020,0,IF(BE504&gt;2008,1,IF(BE504&gt;2001,2,IF(BE504&gt;1990,3,IF(BE504&gt;1980,4,IF(BE504&gt;1973,5,IF(BE504&gt;1970,6,IF(BE504&gt;1960,7,IF(BE504&gt;1958,8,IF(BE504&gt;1953,9,10))))))))))</f>
        <v>1</v>
      </c>
      <c r="BG504" s="100">
        <v>1.23</v>
      </c>
      <c r="BH504" s="55" t="s">
        <v>121</v>
      </c>
      <c r="BI504" s="55" t="s">
        <v>122</v>
      </c>
    </row>
    <row r="505" spans="1:61" ht="12.75" customHeight="1" x14ac:dyDescent="0.2">
      <c r="A505" s="116" t="s">
        <v>1594</v>
      </c>
      <c r="B505" s="55" t="s">
        <v>1595</v>
      </c>
      <c r="C505" s="156" t="s">
        <v>300</v>
      </c>
      <c r="D505" s="98" t="s">
        <v>323</v>
      </c>
      <c r="E505" s="157">
        <v>5</v>
      </c>
      <c r="F505" s="2">
        <v>683</v>
      </c>
      <c r="G505" s="2" t="s">
        <v>146</v>
      </c>
      <c r="H505" s="2" t="s">
        <v>146</v>
      </c>
      <c r="I505" s="100">
        <v>42.49</v>
      </c>
      <c r="J505" s="101">
        <f>(M505/I505)*100</f>
        <v>3.0586020240056482</v>
      </c>
      <c r="K505" s="104">
        <v>0.10829999999999999</v>
      </c>
      <c r="L505" s="71">
        <v>12</v>
      </c>
      <c r="M505" s="28">
        <f>K505*L505</f>
        <v>1.2995999999999999</v>
      </c>
      <c r="N505" s="103" t="s">
        <v>562</v>
      </c>
      <c r="O505" s="104">
        <v>0.10249999999999999</v>
      </c>
      <c r="P505" s="158">
        <v>45915</v>
      </c>
      <c r="Q505" s="158">
        <v>45931</v>
      </c>
      <c r="R505" s="28">
        <f>(K505-O505)/O505*100</f>
        <v>5.6585365853658542</v>
      </c>
      <c r="S505" s="105">
        <f>IF(INDEX(Historical!$D$7:$D1521,MATCH(B505,Historical!$B$7:$B$1062,0))=0,"n/a",(INDEX(Historical!$C$7:$C$1062,MATCH(B505,Historical!$B$7:$B$1062,0))/INDEX(Historical!$D$7:$D$1062,MATCH(B505,Historical!$B$7:$B$1062,0))-1)*100)</f>
        <v>5.2658227848101369</v>
      </c>
      <c r="T505" s="105">
        <f>IF(INDEX(Historical!$F$7:$F$1062,MATCH(B505,Historical!$B$7:$B$1062,0))=0,"n/a",((INDEX(Historical!$C$7:$C$1062,MATCH(B505,Historical!$B$7:$B$1062,0))/INDEX(Historical!$F$7:$F$1062,MATCH(B505,Historical!$B$7:$B$1062,0)))^(1/3)-1)*100)</f>
        <v>4.6019295136268124</v>
      </c>
      <c r="U505" s="105" t="str">
        <f>IF(INDEX(Historical!$H$7:$H$1062,MATCH(B505,Historical!$B$7:$B$1062,0))=0,"n/a",((INDEX(Historical!$C$7:$C$1062,MATCH(B505,Historical!$B$7:$B$1062,0))/INDEX(Historical!$H$7:$H$1062,MATCH(B505,Historical!$B$7:$B$1062,0)))^(1/5)-1)*100)</f>
        <v>n/a</v>
      </c>
      <c r="V505" s="105" t="str">
        <f>IF(INDEX(Historical!$M$7:$M$1062,MATCH(B505,Historical!$B$7:$B$1062,0))=0,"n/a",((INDEX(Historical!$C$7:$C$1062,MATCH(B505,Historical!$B$7:$B$1062,0))/INDEX(Historical!$M$7:$M$1062,MATCH(B505,Historical!$B$7:$B$1062,0)))^(1/10)-1)*100)</f>
        <v>n/a</v>
      </c>
      <c r="W505" s="106" t="str">
        <f>IF(OR(U505&lt;=0,U505="n/a",V505&lt;=0,V505="n/a"),"n/a",U505/V505)</f>
        <v>n/a</v>
      </c>
      <c r="X505" s="107" t="str">
        <f>IF(OR(AJ505&lt;=0,AJ505="n/a",U505&lt;=0,U505="n/a"),"n/a",U505/AJ505)</f>
        <v>n/a</v>
      </c>
      <c r="Y505" s="162"/>
      <c r="Z505" s="101">
        <f>IF(OR(AC505&lt;0.01,AC505="n/a"),"n/a",M505/AC505*100)</f>
        <v>120.33333333333331</v>
      </c>
      <c r="AA505" s="109">
        <f>IF(OR(AC505&lt;0.01,AC505="n/a"),"n/a",I505/AC505)</f>
        <v>39.342592592592595</v>
      </c>
      <c r="AB505" s="71">
        <v>12</v>
      </c>
      <c r="AC505" s="100">
        <v>1.08</v>
      </c>
      <c r="AD505" s="100">
        <v>24.34</v>
      </c>
      <c r="AE505" s="100">
        <v>7.93</v>
      </c>
      <c r="AF505" s="100">
        <v>2.2999999999999998</v>
      </c>
      <c r="AG505" s="100">
        <v>6.16</v>
      </c>
      <c r="AH505" s="100">
        <v>-12.61</v>
      </c>
      <c r="AI505" s="100">
        <v>7.3999999999999995</v>
      </c>
      <c r="AJ505" s="100" t="s">
        <v>142</v>
      </c>
      <c r="AK505" s="100">
        <v>2.09</v>
      </c>
      <c r="AL505" s="100">
        <v>6000</v>
      </c>
      <c r="AM505" s="100">
        <v>42.480000000000004</v>
      </c>
      <c r="AN505" s="100">
        <v>1.0900000000000001</v>
      </c>
      <c r="AO505" s="110" t="str">
        <f>IF(U505="n/a","n/a",IF(AA505&lt;0,"n/a",IF(AA505="n/a","n/a",J505+U505-AA505)))</f>
        <v>n/a</v>
      </c>
      <c r="AP505" s="111" t="str">
        <f>IF(U505="n/a","n/a",J505+U505)</f>
        <v>n/a</v>
      </c>
      <c r="AQ505" s="112">
        <f>IF(OR(AC505&lt;0.01,AC505="n/a",AF505="n/a"),"n/a",(I505/SQRT(22.5*AC505*(I505/AF505))-1)*100)</f>
        <v>100.54144815469827</v>
      </c>
      <c r="AR505" s="101">
        <f>INDEX(Historical!$C$7:$C$1063,MATCH(B505,Historical!$B$7:$B$1063,0))*IF(AH505="n/a",1.03,IF(AH505&lt;0,1.01,IF(AH505&gt;10,1.1,(1+AH505/100))))</f>
        <v>1.2598740000000002</v>
      </c>
      <c r="AS505" s="109">
        <f>IF($AI505="n/a",1.03*AR505,IF($AI505&lt;0,1.01*AR505,IF($AI505&gt;10,1.1*AR505,(1+$AI505/100)*AR505)))</f>
        <v>1.3531046760000003</v>
      </c>
      <c r="AT505" s="109">
        <f>IF($AK505="n/a",1.03*AS505,IF($AK505&lt;0,1.01*AS505,IF($AK505&gt;10,1.1*AS505,(1+$AK505/100)*AS505)))</f>
        <v>1.3813845637284001</v>
      </c>
      <c r="AU505" s="109">
        <f>IF($AK505="n/a",1.03*AT505,IF($AK505&lt;0,1.01*AT505,IF($AK505&gt;10,1.1*AT505,(1+$AK505/100)*AT505)))</f>
        <v>1.4102555011103235</v>
      </c>
      <c r="AV505" s="109">
        <f>IF($AK505="n/a",1.03*AU505,IF($AK505&lt;0,1.01*AU505,IF($AK505&gt;10,1.1*AU505,(1+$AK505/100)*AU505)))</f>
        <v>1.4397298410835291</v>
      </c>
      <c r="AW505" s="109">
        <f>SUM(AR505:AV505)</f>
        <v>6.8443485819222527</v>
      </c>
      <c r="AX505" s="113">
        <f>AW505/I505*100</f>
        <v>16.108139755053546</v>
      </c>
      <c r="AY505" s="718">
        <v>0.52</v>
      </c>
      <c r="AZ505" s="100">
        <v>29.38</v>
      </c>
      <c r="BA505" s="100">
        <v>-4.25</v>
      </c>
      <c r="BB505" s="100">
        <v>1.94</v>
      </c>
      <c r="BC505" s="100">
        <v>11.799999999999999</v>
      </c>
      <c r="BE505" s="12">
        <v>2021</v>
      </c>
      <c r="BF505" s="12">
        <f>IF(BE505&gt;2020,0,IF(BE505&gt;2008,1,IF(BE505&gt;2001,2,IF(BE505&gt;1990,3,IF(BE505&gt;1980,4,IF(BE505&gt;1973,5,IF(BE505&gt;1970,6,IF(BE505&gt;1960,7,IF(BE505&gt;1958,8,IF(BE505&gt;1953,9,10))))))))))</f>
        <v>0</v>
      </c>
      <c r="BG505" s="100">
        <v>2.68</v>
      </c>
      <c r="BH505" s="55" t="s">
        <v>121</v>
      </c>
      <c r="BI505" s="55" t="s">
        <v>302</v>
      </c>
    </row>
    <row r="506" spans="1:61" ht="12.75" customHeight="1" x14ac:dyDescent="0.2">
      <c r="A506" s="123" t="s">
        <v>1135</v>
      </c>
      <c r="B506" s="55" t="s">
        <v>91</v>
      </c>
      <c r="C506" s="156" t="s">
        <v>162</v>
      </c>
      <c r="D506" s="98" t="s">
        <v>192</v>
      </c>
      <c r="E506" s="157">
        <v>15</v>
      </c>
      <c r="F506" s="2">
        <v>338</v>
      </c>
      <c r="G506" s="2" t="s">
        <v>119</v>
      </c>
      <c r="H506" s="2" t="s">
        <v>119</v>
      </c>
      <c r="I506" s="100">
        <v>76.680000000000007</v>
      </c>
      <c r="J506" s="101">
        <f>(M506/I506)*100</f>
        <v>3.4950443401147626</v>
      </c>
      <c r="K506" s="104">
        <v>0.67</v>
      </c>
      <c r="L506" s="71">
        <v>4</v>
      </c>
      <c r="M506" s="28">
        <f>K506*L506</f>
        <v>2.68</v>
      </c>
      <c r="N506" s="103" t="s">
        <v>270</v>
      </c>
      <c r="O506" s="104">
        <v>0.63</v>
      </c>
      <c r="P506" s="158">
        <v>46091</v>
      </c>
      <c r="Q506" s="158">
        <v>46112</v>
      </c>
      <c r="R506" s="28">
        <f>(K506-O506)/O506*100</f>
        <v>6.3492063492063542</v>
      </c>
      <c r="S506" s="105">
        <f>IF(INDEX(Historical!$D$7:$D1522,MATCH(B506,Historical!$B$7:$B$1062,0))=0,"n/a",(INDEX(Historical!$C$7:$C$1062,MATCH(B506,Historical!$B$7:$B$1062,0))/INDEX(Historical!$D$7:$D$1062,MATCH(B506,Historical!$B$7:$B$1062,0))-1)*100)</f>
        <v>5.0000000000000044</v>
      </c>
      <c r="T506" s="105">
        <f>IF(INDEX(Historical!$F$7:$F$1062,MATCH(B506,Historical!$B$7:$B$1062,0))=0,"n/a",((INDEX(Historical!$C$7:$C$1062,MATCH(B506,Historical!$B$7:$B$1062,0))/INDEX(Historical!$F$7:$F$1062,MATCH(B506,Historical!$B$7:$B$1062,0)))^(1/3)-1)*100)</f>
        <v>5.2726599609396407</v>
      </c>
      <c r="U506" s="105">
        <f>IF(INDEX(Historical!$H$7:$H$1062,MATCH(B506,Historical!$B$7:$B$1062,0))=0,"n/a",((INDEX(Historical!$C$7:$C$1062,MATCH(B506,Historical!$B$7:$B$1062,0))/INDEX(Historical!$H$7:$H$1062,MATCH(B506,Historical!$B$7:$B$1062,0)))^(1/5)-1)*100)</f>
        <v>5.1547496797280434</v>
      </c>
      <c r="V506" s="105">
        <f>IF(INDEX(Historical!$M$7:$M$1062,MATCH(B506,Historical!$B$7:$B$1062,0))=0,"n/a",((INDEX(Historical!$C$7:$C$1062,MATCH(B506,Historical!$B$7:$B$1062,0))/INDEX(Historical!$M$7:$M$1062,MATCH(B506,Historical!$B$7:$B$1062,0)))^(1/10)-1)*100)</f>
        <v>4.9125865114427736</v>
      </c>
      <c r="W506" s="106">
        <f>IF(OR(U506&lt;=0,U506="n/a",V506&lt;=0,V506="n/a"),"n/a",U506/V506)</f>
        <v>1.0492944333338874</v>
      </c>
      <c r="X506" s="107">
        <f>IF(OR(AJ506&lt;=0,AJ506="n/a",U506&lt;=0,U506="n/a"),"n/a",U506/AJ506)</f>
        <v>2.221874861951743</v>
      </c>
      <c r="Y506" s="166"/>
      <c r="Z506" s="101">
        <f>IF(OR(AC506&lt;0.01,AC506="n/a"),"n/a",M506/AC506*100)</f>
        <v>59.292035398230105</v>
      </c>
      <c r="AA506" s="109">
        <f>IF(OR(AC506&lt;0.01,AC506="n/a"),"n/a",I506/AC506)</f>
        <v>16.964601769911507</v>
      </c>
      <c r="AB506" s="71">
        <v>12</v>
      </c>
      <c r="AC506" s="100">
        <v>4.5199999999999996</v>
      </c>
      <c r="AD506" s="100">
        <v>2.17</v>
      </c>
      <c r="AE506" s="100">
        <v>2.94</v>
      </c>
      <c r="AF506" s="100">
        <v>2.21</v>
      </c>
      <c r="AG506" s="100">
        <v>13.44</v>
      </c>
      <c r="AH506" s="100">
        <v>8.17</v>
      </c>
      <c r="AI506" s="100">
        <v>6.88</v>
      </c>
      <c r="AJ506" s="100">
        <v>2.3199999999999998</v>
      </c>
      <c r="AK506" s="100">
        <v>7.5399999999999991</v>
      </c>
      <c r="AL506" s="100">
        <v>38210</v>
      </c>
      <c r="AM506" s="100">
        <v>0.18</v>
      </c>
      <c r="AN506" s="100">
        <v>1.41</v>
      </c>
      <c r="AO506" s="110">
        <f>IF(U506="n/a","n/a",IF(AA506&lt;0,"n/a",IF(AA506="n/a","n/a",J506+U506-AA506)))</f>
        <v>-8.3148077500687005</v>
      </c>
      <c r="AP506" s="111">
        <f>IF(U506="n/a","n/a",J506+U506)</f>
        <v>8.6497940198428065</v>
      </c>
      <c r="AQ506" s="112">
        <f>IF(OR(AC506&lt;0.01,AC506="n/a",AF506="n/a"),"n/a",(I506/SQRT(22.5*AC506*(I506/AF506))-1)*100)</f>
        <v>29.085277431462032</v>
      </c>
      <c r="AR506" s="101">
        <f>INDEX(Historical!$C$7:$C$1063,MATCH(B506,Historical!$B$7:$B$1063,0))*IF(AH506="n/a",1.03,IF(AH506&lt;0,1.01,IF(AH506&gt;10,1.1,(1+AH506/100))))</f>
        <v>2.7258840000000002</v>
      </c>
      <c r="AS506" s="109">
        <f>IF($AI506="n/a",1.03*AR506,IF($AI506&lt;0,1.01*AR506,IF($AI506&gt;10,1.1*AR506,(1+$AI506/100)*AR506)))</f>
        <v>2.9134248192000003</v>
      </c>
      <c r="AT506" s="109">
        <f>IF($AK506="n/a",1.03*AS506,IF($AK506&lt;0,1.01*AS506,IF($AK506&gt;10,1.1*AS506,(1+$AK506/100)*AS506)))</f>
        <v>3.1330970505676801</v>
      </c>
      <c r="AU506" s="109">
        <f>IF($AK506="n/a",1.03*AT506,IF($AK506&lt;0,1.01*AT506,IF($AK506&gt;10,1.1*AT506,(1+$AK506/100)*AT506)))</f>
        <v>3.3693325681804827</v>
      </c>
      <c r="AV506" s="109">
        <f>IF($AK506="n/a",1.03*AU506,IF($AK506&lt;0,1.01*AU506,IF($AK506&gt;10,1.1*AU506,(1+$AK506/100)*AU506)))</f>
        <v>3.6233802438212908</v>
      </c>
      <c r="AW506" s="109">
        <f>SUM(AR506:AV506)</f>
        <v>15.765118681769454</v>
      </c>
      <c r="AX506" s="113">
        <f>AW506/I506*100</f>
        <v>20.55962269401337</v>
      </c>
      <c r="AY506" s="100">
        <v>0.53</v>
      </c>
      <c r="AZ506" s="100">
        <v>0.83</v>
      </c>
      <c r="BA506" s="100">
        <v>-15.97</v>
      </c>
      <c r="BB506" s="100">
        <v>-3.7199999999999998</v>
      </c>
      <c r="BC506" s="100">
        <v>-5.28</v>
      </c>
      <c r="BE506" s="12">
        <v>2012</v>
      </c>
      <c r="BF506" s="12">
        <f>IF(BE506&gt;2020,0,IF(BE506&gt;2008,1,IF(BE506&gt;2001,2,IF(BE506&gt;1990,3,IF(BE506&gt;1980,4,IF(BE506&gt;1973,5,IF(BE506&gt;1970,6,IF(BE506&gt;1960,7,IF(BE506&gt;1958,8,IF(BE506&gt;1953,9,10))))))))))</f>
        <v>1</v>
      </c>
      <c r="BG506" s="100">
        <v>3.9899999999999998</v>
      </c>
      <c r="BH506" s="55" t="s">
        <v>121</v>
      </c>
      <c r="BI506" s="55" t="s">
        <v>122</v>
      </c>
    </row>
    <row r="507" spans="1:61" ht="12.75" customHeight="1" x14ac:dyDescent="0.2">
      <c r="A507" s="55" t="s">
        <v>437</v>
      </c>
      <c r="B507" s="55" t="s">
        <v>438</v>
      </c>
      <c r="C507" s="156" t="s">
        <v>125</v>
      </c>
      <c r="D507" s="98" t="s">
        <v>189</v>
      </c>
      <c r="E507" s="157">
        <v>54</v>
      </c>
      <c r="F507" s="2">
        <v>38</v>
      </c>
      <c r="G507" s="2" t="s">
        <v>118</v>
      </c>
      <c r="H507" s="2" t="s">
        <v>118</v>
      </c>
      <c r="I507" s="100">
        <v>139.56</v>
      </c>
      <c r="J507" s="101">
        <f>(M507/I507)*100</f>
        <v>4.2419031241043275</v>
      </c>
      <c r="K507" s="104">
        <v>1.48</v>
      </c>
      <c r="L507" s="71">
        <v>4</v>
      </c>
      <c r="M507" s="28">
        <f>K507*L507</f>
        <v>5.92</v>
      </c>
      <c r="N507" s="103" t="s">
        <v>270</v>
      </c>
      <c r="O507" s="104">
        <v>1.4225000000000001</v>
      </c>
      <c r="P507" s="158">
        <v>46178</v>
      </c>
      <c r="Q507" s="158">
        <v>46203</v>
      </c>
      <c r="R507" s="28">
        <f>(K507-O507)/O507*100</f>
        <v>4.0421792618629091</v>
      </c>
      <c r="S507" s="105">
        <f>IF(INDEX(Historical!$D$7:$D1523,MATCH(B507,Historical!$B$7:$B$1062,0))=0,"n/a",(INDEX(Historical!$C$7:$C$1062,MATCH(B507,Historical!$B$7:$B$1062,0))/INDEX(Historical!$D$7:$D$1062,MATCH(B507,Historical!$B$7:$B$1062,0))-1)*100)</f>
        <v>6.0114503816793841</v>
      </c>
      <c r="T507" s="105">
        <f>IF(INDEX(Historical!$F$7:$F$1062,MATCH(B507,Historical!$B$7:$B$1062,0))=0,"n/a",((INDEX(Historical!$C$7:$C$1062,MATCH(B507,Historical!$B$7:$B$1062,0))/INDEX(Historical!$F$7:$F$1062,MATCH(B507,Historical!$B$7:$B$1062,0)))^(1/3)-1)*100)</f>
        <v>7.6732984633639312</v>
      </c>
      <c r="U507" s="105">
        <f>IF(INDEX(Historical!$H$7:$H$1062,MATCH(B507,Historical!$B$7:$B$1062,0))=0,"n/a",((INDEX(Historical!$C$7:$C$1062,MATCH(B507,Historical!$B$7:$B$1062,0))/INDEX(Historical!$H$7:$H$1062,MATCH(B507,Historical!$B$7:$B$1062,0)))^(1/5)-1)*100)</f>
        <v>7.0304903447478528</v>
      </c>
      <c r="V507" s="105">
        <f>IF(INDEX(Historical!$M$7:$M$1062,MATCH(B507,Historical!$B$7:$B$1062,0))=0,"n/a",((INDEX(Historical!$C$7:$C$1062,MATCH(B507,Historical!$B$7:$B$1062,0))/INDEX(Historical!$M$7:$M$1062,MATCH(B507,Historical!$B$7:$B$1062,0)))^(1/10)-1)*100)</f>
        <v>7.4215520670788404</v>
      </c>
      <c r="W507" s="106">
        <f>IF(OR(U507&lt;=0,U507="n/a",V507&lt;=0,V507="n/a"),"n/a",U507/V507)</f>
        <v>0.94730728575418977</v>
      </c>
      <c r="X507" s="107">
        <f>IF(OR(AJ507&lt;=0,AJ507="n/a",U507&lt;=0,U507="n/a"),"n/a",U507/AJ507)</f>
        <v>2.1632277983839545</v>
      </c>
      <c r="Y507" s="162"/>
      <c r="Z507" s="101">
        <f>IF(OR(AC507&lt;0.01,AC507="n/a"),"n/a",M507/AC507*100)</f>
        <v>77.690288713910761</v>
      </c>
      <c r="AA507" s="109">
        <f>IF(OR(AC507&lt;0.01,AC507="n/a"),"n/a",I507/AC507)</f>
        <v>18.314960629921259</v>
      </c>
      <c r="AB507" s="71">
        <v>12</v>
      </c>
      <c r="AC507" s="100">
        <v>7.62</v>
      </c>
      <c r="AD507" s="100">
        <v>3.02</v>
      </c>
      <c r="AE507" s="100">
        <v>1.97</v>
      </c>
      <c r="AF507" s="100">
        <v>8.6300000000000008</v>
      </c>
      <c r="AG507" s="100">
        <v>51.59</v>
      </c>
      <c r="AH507" s="100">
        <v>5.08</v>
      </c>
      <c r="AI507" s="100">
        <v>4.8099999999999996</v>
      </c>
      <c r="AJ507" s="100">
        <v>3.25</v>
      </c>
      <c r="AK507" s="100">
        <v>5.16</v>
      </c>
      <c r="AL507" s="100">
        <v>190480</v>
      </c>
      <c r="AM507" s="100">
        <v>0.38999999999999996</v>
      </c>
      <c r="AN507" s="100">
        <v>2.41</v>
      </c>
      <c r="AO507" s="110">
        <f>IF(U507="n/a","n/a",IF(AA507&lt;0,"n/a",IF(AA507="n/a","n/a",J507+U507-AA507)))</f>
        <v>-7.0425671610690799</v>
      </c>
      <c r="AP507" s="111">
        <f>IF(U507="n/a","n/a",J507+U507)</f>
        <v>11.272393468852179</v>
      </c>
      <c r="AQ507" s="112">
        <f>IF(OR(AC507&lt;0.01,AC507="n/a",AF507="n/a"),"n/a",(I507/SQRT(22.5*AC507*(I507/AF507))-1)*100)</f>
        <v>165.0434850998526</v>
      </c>
      <c r="AR507" s="101">
        <f>INDEX(Historical!$C$7:$C$1063,MATCH(B507,Historical!$B$7:$B$1063,0))*IF(AH507="n/a",1.03,IF(AH507&lt;0,1.01,IF(AH507&gt;10,1.1,(1+AH507/100))))</f>
        <v>5.8371939999999993</v>
      </c>
      <c r="AS507" s="109">
        <f>IF($AI507="n/a",1.03*AR507,IF($AI507&lt;0,1.01*AR507,IF($AI507&gt;10,1.1*AR507,(1+$AI507/100)*AR507)))</f>
        <v>6.1179630313999995</v>
      </c>
      <c r="AT507" s="109">
        <f>IF($AK507="n/a",1.03*AS507,IF($AK507&lt;0,1.01*AS507,IF($AK507&gt;10,1.1*AS507,(1+$AK507/100)*AS507)))</f>
        <v>6.4336499238202398</v>
      </c>
      <c r="AU507" s="109">
        <f>IF($AK507="n/a",1.03*AT507,IF($AK507&lt;0,1.01*AT507,IF($AK507&gt;10,1.1*AT507,(1+$AK507/100)*AT507)))</f>
        <v>6.7656262598893644</v>
      </c>
      <c r="AV507" s="109">
        <f>IF($AK507="n/a",1.03*AU507,IF($AK507&lt;0,1.01*AU507,IF($AK507&gt;10,1.1*AU507,(1+$AK507/100)*AU507)))</f>
        <v>7.1147325748996559</v>
      </c>
      <c r="AW507" s="109">
        <f>SUM(AR507:AV507)</f>
        <v>32.269165790009261</v>
      </c>
      <c r="AX507" s="113">
        <f>AW507/I507*100</f>
        <v>23.122073509608239</v>
      </c>
      <c r="AY507" s="100">
        <v>0.36</v>
      </c>
      <c r="AZ507" s="100">
        <v>4.3600000000000003</v>
      </c>
      <c r="BA507" s="100">
        <v>-18.61</v>
      </c>
      <c r="BB507" s="100">
        <v>-1.38</v>
      </c>
      <c r="BC507" s="100">
        <v>-6.8000000000000007</v>
      </c>
      <c r="BE507" s="12">
        <v>1973</v>
      </c>
      <c r="BF507" s="12">
        <f>IF(BE507&gt;2020,0,IF(BE507&gt;2008,1,IF(BE507&gt;2001,2,IF(BE507&gt;1990,3,IF(BE507&gt;1980,4,IF(BE507&gt;1973,5,IF(BE507&gt;1970,6,IF(BE507&gt;1960,7,IF(BE507&gt;1958,8,IF(BE507&gt;1953,9,10))))))))))</f>
        <v>6</v>
      </c>
      <c r="BG507" s="100">
        <v>9.6100000000000012</v>
      </c>
      <c r="BH507" s="55" t="s">
        <v>121</v>
      </c>
      <c r="BI507" s="55" t="s">
        <v>122</v>
      </c>
    </row>
    <row r="508" spans="1:61" ht="12.75" customHeight="1" x14ac:dyDescent="0.2">
      <c r="A508" s="116" t="s">
        <v>1596</v>
      </c>
      <c r="B508" s="55" t="s">
        <v>1597</v>
      </c>
      <c r="C508" s="156" t="s">
        <v>134</v>
      </c>
      <c r="D508" s="98" t="s">
        <v>157</v>
      </c>
      <c r="E508" s="157">
        <v>6</v>
      </c>
      <c r="F508" s="2">
        <v>629</v>
      </c>
      <c r="G508" s="2" t="s">
        <v>146</v>
      </c>
      <c r="H508" s="2" t="s">
        <v>146</v>
      </c>
      <c r="I508" s="100">
        <v>104.44</v>
      </c>
      <c r="J508" s="101">
        <f>(M508/I508)*100</f>
        <v>3.0639601685178093</v>
      </c>
      <c r="K508" s="104">
        <v>0.8</v>
      </c>
      <c r="L508" s="71">
        <v>4</v>
      </c>
      <c r="M508" s="28">
        <f>K508*L508</f>
        <v>3.2</v>
      </c>
      <c r="N508" s="103" t="s">
        <v>433</v>
      </c>
      <c r="O508" s="104">
        <v>0.75</v>
      </c>
      <c r="P508" s="158">
        <v>46028</v>
      </c>
      <c r="Q508" s="158">
        <v>46042</v>
      </c>
      <c r="R508" s="28">
        <f>(K508-O508)/O508*100</f>
        <v>6.6666666666666723</v>
      </c>
      <c r="S508" s="105">
        <f>IF(INDEX(Historical!$D$7:$D1524,MATCH(B508,Historical!$B$7:$B$1062,0))=0,"n/a",(INDEX(Historical!$C$7:$C$1062,MATCH(B508,Historical!$B$7:$B$1062,0))/INDEX(Historical!$D$7:$D$1062,MATCH(B508,Historical!$B$7:$B$1062,0))-1)*100)</f>
        <v>7.1428571428571397</v>
      </c>
      <c r="T508" s="105">
        <f>IF(INDEX(Historical!$F$7:$F$1062,MATCH(B508,Historical!$B$7:$B$1062,0))=0,"n/a",((INDEX(Historical!$C$7:$C$1062,MATCH(B508,Historical!$B$7:$B$1062,0))/INDEX(Historical!$F$7:$F$1062,MATCH(B508,Historical!$B$7:$B$1062,0)))^(1/3)-1)*100)</f>
        <v>20.373513195449799</v>
      </c>
      <c r="U508" s="105">
        <f>IF(INDEX(Historical!$H$7:$H$1062,MATCH(B508,Historical!$B$7:$B$1062,0))=0,"n/a",((INDEX(Historical!$C$7:$C$1062,MATCH(B508,Historical!$B$7:$B$1062,0))/INDEX(Historical!$H$7:$H$1062,MATCH(B508,Historical!$B$7:$B$1062,0)))^(1/5)-1)*100)</f>
        <v>20.112443398143132</v>
      </c>
      <c r="V508" s="105">
        <f>IF(INDEX(Historical!$M$7:$M$1062,MATCH(B508,Historical!$B$7:$B$1062,0))=0,"n/a",((INDEX(Historical!$C$7:$C$1062,MATCH(B508,Historical!$B$7:$B$1062,0))/INDEX(Historical!$M$7:$M$1062,MATCH(B508,Historical!$B$7:$B$1062,0)))^(1/10)-1)*100)</f>
        <v>20.624726681628914</v>
      </c>
      <c r="W508" s="106">
        <f>IF(OR(U508&lt;=0,U508="n/a",V508&lt;=0,V508="n/a"),"n/a",U508/V508)</f>
        <v>0.97516169346660531</v>
      </c>
      <c r="X508" s="107">
        <f>IF(OR(AJ508&lt;=0,AJ508="n/a",U508&lt;=0,U508="n/a"),"n/a",U508/AJ508)</f>
        <v>1.1512560617139744</v>
      </c>
      <c r="Y508" s="162"/>
      <c r="Z508" s="101">
        <f>IF(OR(AC508&lt;0.01,AC508="n/a"),"n/a",M508/AC508*100)</f>
        <v>29.223744292237448</v>
      </c>
      <c r="AA508" s="109">
        <f>IF(OR(AC508&lt;0.01,AC508="n/a"),"n/a",I508/AC508)</f>
        <v>9.5378995433789964</v>
      </c>
      <c r="AB508" s="71">
        <v>12</v>
      </c>
      <c r="AC508" s="100">
        <v>10.95</v>
      </c>
      <c r="AD508" s="100" t="s">
        <v>142</v>
      </c>
      <c r="AE508" s="100">
        <v>2.76</v>
      </c>
      <c r="AF508" s="100">
        <v>1.56</v>
      </c>
      <c r="AG508" s="100">
        <v>17.580000000000002</v>
      </c>
      <c r="AH508" s="100">
        <v>2.96</v>
      </c>
      <c r="AI508" s="100">
        <v>2.4299999999999997</v>
      </c>
      <c r="AJ508" s="100">
        <v>17.47</v>
      </c>
      <c r="AK508" s="100" t="s">
        <v>142</v>
      </c>
      <c r="AL508" s="100">
        <v>1400</v>
      </c>
      <c r="AM508" s="100">
        <v>0</v>
      </c>
      <c r="AN508" s="100">
        <v>0.48</v>
      </c>
      <c r="AO508" s="110">
        <f>IF(U508="n/a","n/a",IF(AA508&lt;0,"n/a",IF(AA508="n/a","n/a",J508+U508-AA508)))</f>
        <v>13.638504023281945</v>
      </c>
      <c r="AP508" s="111">
        <f>IF(U508="n/a","n/a",J508+U508)</f>
        <v>23.176403566660941</v>
      </c>
      <c r="AQ508" s="112">
        <f>IF(OR(AC508&lt;0.01,AC508="n/a",AF508="n/a"),"n/a",(I508/SQRT(22.5*AC508*(I508/AF508))-1)*100)</f>
        <v>-18.679992108894648</v>
      </c>
      <c r="AR508" s="101">
        <f>INDEX(Historical!$C$7:$C$1063,MATCH(B508,Historical!$B$7:$B$1063,0))*IF(AH508="n/a",1.03,IF(AH508&lt;0,1.01,IF(AH508&gt;10,1.1,(1+AH508/100))))</f>
        <v>3.0888</v>
      </c>
      <c r="AS508" s="109">
        <f>IF($AI508="n/a",1.03*AR508,IF($AI508&lt;0,1.01*AR508,IF($AI508&gt;10,1.1*AR508,(1+$AI508/100)*AR508)))</f>
        <v>3.1638578399999999</v>
      </c>
      <c r="AT508" s="109">
        <f>IF($AK508="n/a",1.03*AS508,IF($AK508&lt;0,1.01*AS508,IF($AK508&gt;10,1.1*AS508,(1+$AK508/100)*AS508)))</f>
        <v>3.2587735752000002</v>
      </c>
      <c r="AU508" s="109">
        <f>IF($AK508="n/a",1.03*AT508,IF($AK508&lt;0,1.01*AT508,IF($AK508&gt;10,1.1*AT508,(1+$AK508/100)*AT508)))</f>
        <v>3.3565367824560002</v>
      </c>
      <c r="AV508" s="109">
        <f>IF($AK508="n/a",1.03*AU508,IF($AK508&lt;0,1.01*AU508,IF($AK508&gt;10,1.1*AU508,(1+$AK508/100)*AU508)))</f>
        <v>3.4572328859296801</v>
      </c>
      <c r="AW508" s="109">
        <f>SUM(AR508:AV508)</f>
        <v>16.325201083585682</v>
      </c>
      <c r="AX508" s="113">
        <f>AW508/I508*100</f>
        <v>15.631176832234473</v>
      </c>
      <c r="AY508" s="100">
        <v>0.55000000000000004</v>
      </c>
      <c r="AZ508" s="100">
        <v>28.15</v>
      </c>
      <c r="BA508" s="100">
        <v>-6.97</v>
      </c>
      <c r="BB508" s="100">
        <v>2.62</v>
      </c>
      <c r="BC508" s="100">
        <v>10.16</v>
      </c>
      <c r="BE508" s="12">
        <v>2021</v>
      </c>
      <c r="BF508" s="12">
        <f>IF(BE508&gt;2020,0,IF(BE508&gt;2008,1,IF(BE508&gt;2001,2,IF(BE508&gt;1990,3,IF(BE508&gt;1980,4,IF(BE508&gt;1973,5,IF(BE508&gt;1970,6,IF(BE508&gt;1960,7,IF(BE508&gt;1958,8,IF(BE508&gt;1953,9,10))))))))))</f>
        <v>0</v>
      </c>
      <c r="BG508" s="100">
        <v>1.7999999999999998</v>
      </c>
      <c r="BH508" s="55" t="s">
        <v>121</v>
      </c>
      <c r="BI508" s="55" t="s">
        <v>122</v>
      </c>
    </row>
    <row r="509" spans="1:61" ht="12.75" customHeight="1" x14ac:dyDescent="0.2">
      <c r="A509" s="55" t="s">
        <v>1136</v>
      </c>
      <c r="B509" s="55" t="s">
        <v>1137</v>
      </c>
      <c r="C509" s="156" t="s">
        <v>180</v>
      </c>
      <c r="D509" s="98" t="s">
        <v>358</v>
      </c>
      <c r="E509" s="157">
        <v>15</v>
      </c>
      <c r="F509" s="2">
        <v>315</v>
      </c>
      <c r="G509" s="2" t="s">
        <v>119</v>
      </c>
      <c r="H509" s="2" t="s">
        <v>119</v>
      </c>
      <c r="I509" s="100">
        <v>25.01</v>
      </c>
      <c r="J509" s="101">
        <f>(M509/I509)*100</f>
        <v>6.8772491003598555</v>
      </c>
      <c r="K509" s="104">
        <v>0.43</v>
      </c>
      <c r="L509" s="71">
        <v>4</v>
      </c>
      <c r="M509" s="28">
        <f>K509*L509</f>
        <v>1.72</v>
      </c>
      <c r="N509" s="103" t="s">
        <v>136</v>
      </c>
      <c r="O509" s="104">
        <v>0.42</v>
      </c>
      <c r="P509" s="115">
        <v>45681</v>
      </c>
      <c r="Q509" s="115">
        <v>45723</v>
      </c>
      <c r="R509" s="28">
        <f>(K509-O509)/O509*100</f>
        <v>2.3809523809523832</v>
      </c>
      <c r="S509" s="105">
        <f>IF(INDEX(Historical!$D$7:$D1525,MATCH(B509,Historical!$B$7:$B$1062,0))=0,"n/a",(INDEX(Historical!$C$7:$C$1062,MATCH(B509,Historical!$B$7:$B$1062,0))/INDEX(Historical!$D$7:$D$1062,MATCH(B509,Historical!$B$7:$B$1062,0))-1)*100)</f>
        <v>2.3809523809523725</v>
      </c>
      <c r="T509" s="105">
        <f>IF(INDEX(Historical!$F$7:$F$1062,MATCH(B509,Historical!$B$7:$B$1062,0))=0,"n/a",((INDEX(Historical!$C$7:$C$1062,MATCH(B509,Historical!$B$7:$B$1062,0))/INDEX(Historical!$F$7:$F$1062,MATCH(B509,Historical!$B$7:$B$1062,0)))^(1/3)-1)*100)</f>
        <v>2.4399807259133155</v>
      </c>
      <c r="U509" s="105">
        <f>IF(INDEX(Historical!$H$7:$H$1062,MATCH(B509,Historical!$B$7:$B$1062,0))=0,"n/a",((INDEX(Historical!$C$7:$C$1062,MATCH(B509,Historical!$B$7:$B$1062,0))/INDEX(Historical!$H$7:$H$1062,MATCH(B509,Historical!$B$7:$B$1062,0)))^(1/5)-1)*100)</f>
        <v>2.5030933534903488</v>
      </c>
      <c r="V509" s="105">
        <f>IF(INDEX(Historical!$M$7:$M$1062,MATCH(B509,Historical!$B$7:$B$1062,0))=0,"n/a",((INDEX(Historical!$C$7:$C$1062,MATCH(B509,Historical!$B$7:$B$1062,0))/INDEX(Historical!$M$7:$M$1062,MATCH(B509,Historical!$B$7:$B$1062,0)))^(1/10)-1)*100)</f>
        <v>4.3833047570025707</v>
      </c>
      <c r="W509" s="106">
        <f>IF(OR(U509&lt;=0,U509="n/a",V509&lt;=0,V509="n/a"),"n/a",U509/V509)</f>
        <v>0.57105163620930521</v>
      </c>
      <c r="X509" s="107" t="str">
        <f>IF(OR(AJ509&lt;=0,AJ509="n/a",U509&lt;=0,U509="n/a"),"n/a",U509/AJ509)</f>
        <v>n/a</v>
      </c>
      <c r="Y509" s="159"/>
      <c r="Z509" s="101">
        <f>IF(OR(AC509&lt;0.01,AC509="n/a"),"n/a",M509/AC509*100)</f>
        <v>132.30769230769229</v>
      </c>
      <c r="AA509" s="109">
        <f>IF(OR(AC509&lt;0.01,AC509="n/a"),"n/a",I509/AC509)</f>
        <v>19.238461538461539</v>
      </c>
      <c r="AB509" s="71">
        <v>12</v>
      </c>
      <c r="AC509" s="100">
        <v>1.3</v>
      </c>
      <c r="AD509" s="100" t="s">
        <v>142</v>
      </c>
      <c r="AE509" s="100">
        <v>2.25</v>
      </c>
      <c r="AF509" s="100">
        <v>1.58</v>
      </c>
      <c r="AG509" s="100">
        <v>8.2900000000000009</v>
      </c>
      <c r="AH509" s="100">
        <v>-8.59</v>
      </c>
      <c r="AI509" s="100">
        <v>-3.6799999999999997</v>
      </c>
      <c r="AJ509" s="100">
        <v>-3.5700000000000003</v>
      </c>
      <c r="AK509" s="100">
        <v>-8.85</v>
      </c>
      <c r="AL509" s="100">
        <v>142540</v>
      </c>
      <c r="AM509" s="100">
        <v>0.11</v>
      </c>
      <c r="AN509" s="100">
        <v>0.72</v>
      </c>
      <c r="AO509" s="110">
        <f>IF(U509="n/a","n/a",IF(AA509&lt;0,"n/a",IF(AA509="n/a","n/a",J509+U509-AA509)))</f>
        <v>-9.8581190846113351</v>
      </c>
      <c r="AP509" s="111">
        <f>IF(U509="n/a","n/a",J509+U509)</f>
        <v>9.3803424538502043</v>
      </c>
      <c r="AQ509" s="112">
        <f>IF(OR(AC509&lt;0.01,AC509="n/a",AF509="n/a"),"n/a",(I509/SQRT(22.5*AC509*(I509/AF509))-1)*100)</f>
        <v>16.231128419521145</v>
      </c>
      <c r="AR509" s="101">
        <f>INDEX(Historical!$C$7:$C$1063,MATCH(B509,Historical!$B$7:$B$1063,0))*IF(AH509="n/a",1.03,IF(AH509&lt;0,1.01,IF(AH509&gt;10,1.1,(1+AH509/100))))</f>
        <v>1.7372000000000001</v>
      </c>
      <c r="AS509" s="109">
        <f>IF($AI509="n/a",1.03*AR509,IF($AI509&lt;0,1.01*AR509,IF($AI509&gt;10,1.1*AR509,(1+$AI509/100)*AR509)))</f>
        <v>1.754572</v>
      </c>
      <c r="AT509" s="109">
        <f>IF($AK509="n/a",1.03*AS509,IF($AK509&lt;0,1.01*AS509,IF($AK509&gt;10,1.1*AS509,(1+$AK509/100)*AS509)))</f>
        <v>1.77211772</v>
      </c>
      <c r="AU509" s="109">
        <f>IF($AK509="n/a",1.03*AT509,IF($AK509&lt;0,1.01*AT509,IF($AK509&gt;10,1.1*AT509,(1+$AK509/100)*AT509)))</f>
        <v>1.7898388972000001</v>
      </c>
      <c r="AV509" s="109">
        <f>IF($AK509="n/a",1.03*AU509,IF($AK509&lt;0,1.01*AU509,IF($AK509&gt;10,1.1*AU509,(1+$AK509/100)*AU509)))</f>
        <v>1.807737286172</v>
      </c>
      <c r="AW509" s="109">
        <f>SUM(AR509:AV509)</f>
        <v>8.8614659033720002</v>
      </c>
      <c r="AX509" s="113">
        <f>AW509/I509*100</f>
        <v>35.431690937113153</v>
      </c>
      <c r="AY509" s="100">
        <v>0.28999999999999998</v>
      </c>
      <c r="AZ509" s="100">
        <v>8.2199999999999989</v>
      </c>
      <c r="BA509" s="100">
        <v>-12.989999999999998</v>
      </c>
      <c r="BB509" s="100">
        <v>-0.3</v>
      </c>
      <c r="BC509" s="100">
        <v>-3.18</v>
      </c>
      <c r="BE509" s="12">
        <v>2011</v>
      </c>
      <c r="BF509" s="12">
        <f>IF(BE509&gt;2020,0,IF(BE509&gt;2008,1,IF(BE509&gt;2001,2,IF(BE509&gt;1990,3,IF(BE509&gt;1980,4,IF(BE509&gt;1973,5,IF(BE509&gt;1970,6,IF(BE509&gt;1960,7,IF(BE509&gt;1958,8,IF(BE509&gt;1953,9,10))))))))))</f>
        <v>1</v>
      </c>
      <c r="BG509" s="100">
        <v>3.5999999999999996</v>
      </c>
      <c r="BH509" s="55" t="s">
        <v>121</v>
      </c>
      <c r="BI509" s="55" t="s">
        <v>122</v>
      </c>
    </row>
    <row r="510" spans="1:61" ht="12.75" customHeight="1" x14ac:dyDescent="0.2">
      <c r="A510" s="123" t="s">
        <v>1138</v>
      </c>
      <c r="B510" s="55" t="s">
        <v>1139</v>
      </c>
      <c r="C510" s="156" t="s">
        <v>134</v>
      </c>
      <c r="D510" s="98" t="s">
        <v>135</v>
      </c>
      <c r="E510" s="157">
        <v>18</v>
      </c>
      <c r="F510" s="2">
        <v>230</v>
      </c>
      <c r="G510" s="2" t="s">
        <v>146</v>
      </c>
      <c r="H510" s="2" t="s">
        <v>146</v>
      </c>
      <c r="I510" s="100">
        <v>113.73</v>
      </c>
      <c r="J510" s="101">
        <f>(M510/I510)*100</f>
        <v>2.9543656027433394</v>
      </c>
      <c r="K510" s="104">
        <v>0.84</v>
      </c>
      <c r="L510" s="71">
        <v>4</v>
      </c>
      <c r="M510" s="28">
        <f>K510*L510</f>
        <v>3.36</v>
      </c>
      <c r="N510" s="103" t="s">
        <v>182</v>
      </c>
      <c r="O510" s="104">
        <v>0.82</v>
      </c>
      <c r="P510" s="158">
        <v>46268</v>
      </c>
      <c r="Q510" s="158">
        <v>46290</v>
      </c>
      <c r="R510" s="28">
        <f>(K510-O510)/O510*100</f>
        <v>2.4390243902439046</v>
      </c>
      <c r="S510" s="105">
        <f>IF(INDEX(Historical!$D$7:$D1526,MATCH(B510,Historical!$B$7:$B$1062,0))=0,"n/a",(INDEX(Historical!$C$7:$C$1062,MATCH(B510,Historical!$B$7:$B$1062,0))/INDEX(Historical!$D$7:$D$1062,MATCH(B510,Historical!$B$7:$B$1062,0))-1)*100)</f>
        <v>8.0701754385964932</v>
      </c>
      <c r="T510" s="105">
        <f>IF(INDEX(Historical!$F$7:$F$1062,MATCH(B510,Historical!$B$7:$B$1062,0))=0,"n/a",((INDEX(Historical!$C$7:$C$1062,MATCH(B510,Historical!$B$7:$B$1062,0))/INDEX(Historical!$F$7:$F$1062,MATCH(B510,Historical!$B$7:$B$1062,0)))^(1/3)-1)*100)</f>
        <v>6.3580216278751545</v>
      </c>
      <c r="U510" s="105">
        <f>IF(INDEX(Historical!$H$7:$H$1062,MATCH(B510,Historical!$B$7:$B$1062,0))=0,"n/a",((INDEX(Historical!$C$7:$C$1062,MATCH(B510,Historical!$B$7:$B$1062,0))/INDEX(Historical!$H$7:$H$1062,MATCH(B510,Historical!$B$7:$B$1062,0)))^(1/5)-1)*100)</f>
        <v>6.5762756635474151</v>
      </c>
      <c r="V510" s="105">
        <f>IF(INDEX(Historical!$M$7:$M$1062,MATCH(B510,Historical!$B$7:$B$1062,0))=0,"n/a",((INDEX(Historical!$C$7:$C$1062,MATCH(B510,Historical!$B$7:$B$1062,0))/INDEX(Historical!$M$7:$M$1062,MATCH(B510,Historical!$B$7:$B$1062,0)))^(1/10)-1)*100)</f>
        <v>7.4597796615712753</v>
      </c>
      <c r="W510" s="106">
        <f>IF(OR(U510&lt;=0,U510="n/a",V510&lt;=0,V510="n/a"),"n/a",U510/V510)</f>
        <v>0.88156433056928052</v>
      </c>
      <c r="X510" s="107">
        <f>IF(OR(AJ510&lt;=0,AJ510="n/a",U510&lt;=0,U510="n/a"),"n/a",U510/AJ510)</f>
        <v>8.2203445794342684</v>
      </c>
      <c r="Y510" s="165"/>
      <c r="Z510" s="101">
        <f>IF(OR(AC510&lt;0.01,AC510="n/a"),"n/a",M510/AC510*100)</f>
        <v>47.659574468085111</v>
      </c>
      <c r="AA510" s="109">
        <f>IF(OR(AC510&lt;0.01,AC510="n/a"),"n/a",I510/AC510)</f>
        <v>16.131914893617022</v>
      </c>
      <c r="AB510" s="71">
        <v>12</v>
      </c>
      <c r="AC510" s="100">
        <v>7.05</v>
      </c>
      <c r="AD510" s="100">
        <v>1.02</v>
      </c>
      <c r="AE510" s="100">
        <v>1.55</v>
      </c>
      <c r="AF510" s="100">
        <v>2.0099999999999998</v>
      </c>
      <c r="AG510" s="100">
        <v>13.23</v>
      </c>
      <c r="AH510" s="100">
        <v>14.71</v>
      </c>
      <c r="AI510" s="100">
        <v>9.2899999999999991</v>
      </c>
      <c r="AJ510" s="100">
        <v>0.8</v>
      </c>
      <c r="AK510" s="100">
        <v>10.73</v>
      </c>
      <c r="AL510" s="100">
        <v>24350</v>
      </c>
      <c r="AM510" s="100">
        <v>0.77</v>
      </c>
      <c r="AN510" s="100">
        <v>0.36</v>
      </c>
      <c r="AO510" s="110">
        <f>IF(U510="n/a","n/a",IF(AA510&lt;0,"n/a",IF(AA510="n/a","n/a",J510+U510-AA510)))</f>
        <v>-6.6012736273262682</v>
      </c>
      <c r="AP510" s="111">
        <f>IF(U510="n/a","n/a",J510+U510)</f>
        <v>9.530641266290754</v>
      </c>
      <c r="AQ510" s="112">
        <f>IF(OR(AC510&lt;0.01,AC510="n/a",AF510="n/a"),"n/a",(I510/SQRT(22.5*AC510*(I510/AF510))-1)*100)</f>
        <v>20.046563070187638</v>
      </c>
      <c r="AR510" s="101">
        <f>INDEX(Historical!$C$7:$C$1063,MATCH(B510,Historical!$B$7:$B$1063,0))*IF(AH510="n/a",1.03,IF(AH510&lt;0,1.01,IF(AH510&gt;10,1.1,(1+AH510/100))))</f>
        <v>3.3880000000000003</v>
      </c>
      <c r="AS510" s="109">
        <f>IF($AI510="n/a",1.03*AR510,IF($AI510&lt;0,1.01*AR510,IF($AI510&gt;10,1.1*AR510,(1+$AI510/100)*AR510)))</f>
        <v>3.7027452000000003</v>
      </c>
      <c r="AT510" s="109">
        <f>IF($AK510="n/a",1.03*AS510,IF($AK510&lt;0,1.01*AS510,IF($AK510&gt;10,1.1*AS510,(1+$AK510/100)*AS510)))</f>
        <v>4.0730197200000005</v>
      </c>
      <c r="AU510" s="109">
        <f>IF($AK510="n/a",1.03*AT510,IF($AK510&lt;0,1.01*AT510,IF($AK510&gt;10,1.1*AT510,(1+$AK510/100)*AT510)))</f>
        <v>4.4803216920000013</v>
      </c>
      <c r="AV510" s="109">
        <f>IF($AK510="n/a",1.03*AU510,IF($AK510&lt;0,1.01*AU510,IF($AK510&gt;10,1.1*AU510,(1+$AK510/100)*AU510)))</f>
        <v>4.9283538612000015</v>
      </c>
      <c r="AW510" s="109">
        <f>SUM(AR510:AV510)</f>
        <v>20.572440473200004</v>
      </c>
      <c r="AX510" s="113">
        <f>AW510/I510*100</f>
        <v>18.08884241026994</v>
      </c>
      <c r="AY510" s="100">
        <v>0.88</v>
      </c>
      <c r="AZ510" s="100">
        <v>51.64</v>
      </c>
      <c r="BA510" s="100">
        <v>-1.06</v>
      </c>
      <c r="BB510" s="100">
        <v>4.43</v>
      </c>
      <c r="BC510" s="100">
        <v>19.78</v>
      </c>
      <c r="BE510" s="12">
        <v>2009</v>
      </c>
      <c r="BF510" s="12">
        <f>IF(BE510&gt;2020,0,IF(BE510&gt;2008,1,IF(BE510&gt;2001,2,IF(BE510&gt;1990,3,IF(BE510&gt;1980,4,IF(BE510&gt;1973,5,IF(BE510&gt;1970,6,IF(BE510&gt;1960,7,IF(BE510&gt;1958,8,IF(BE510&gt;1953,9,10))))))))))</f>
        <v>1</v>
      </c>
      <c r="BG510" s="100">
        <v>0.49</v>
      </c>
      <c r="BH510" s="55" t="s">
        <v>121</v>
      </c>
      <c r="BI510" s="55" t="s">
        <v>122</v>
      </c>
    </row>
    <row r="511" spans="1:61" ht="12.75" customHeight="1" x14ac:dyDescent="0.2">
      <c r="A511" s="116" t="s">
        <v>1598</v>
      </c>
      <c r="B511" s="55" t="s">
        <v>1599</v>
      </c>
      <c r="C511" s="156" t="s">
        <v>134</v>
      </c>
      <c r="D511" s="98" t="s">
        <v>157</v>
      </c>
      <c r="E511" s="157">
        <v>10</v>
      </c>
      <c r="F511" s="2">
        <v>512</v>
      </c>
      <c r="G511" s="2" t="s">
        <v>146</v>
      </c>
      <c r="H511" s="2" t="s">
        <v>146</v>
      </c>
      <c r="I511" s="100">
        <v>70.36</v>
      </c>
      <c r="J511" s="101">
        <f>(M511/I511)*100</f>
        <v>3.5531552018192158</v>
      </c>
      <c r="K511" s="104">
        <v>0.625</v>
      </c>
      <c r="L511" s="71">
        <v>4</v>
      </c>
      <c r="M511" s="28">
        <f>K511*L511</f>
        <v>2.5</v>
      </c>
      <c r="N511" s="103" t="s">
        <v>158</v>
      </c>
      <c r="O511" s="104">
        <v>0.61750000000000005</v>
      </c>
      <c r="P511" s="158">
        <v>46080</v>
      </c>
      <c r="Q511" s="158">
        <v>46094</v>
      </c>
      <c r="R511" s="28">
        <f>(K511-O511)/O511*100</f>
        <v>1.214574898785417</v>
      </c>
      <c r="S511" s="105">
        <f>IF(INDEX(Historical!$D$7:$D1527,MATCH(B511,Historical!$B$7:$B$1062,0))=0,"n/a",(INDEX(Historical!$C$7:$C$1062,MATCH(B511,Historical!$B$7:$B$1062,0))/INDEX(Historical!$D$7:$D$1062,MATCH(B511,Historical!$B$7:$B$1062,0))-1)*100)</f>
        <v>20.194647201946481</v>
      </c>
      <c r="T511" s="105">
        <f>IF(INDEX(Historical!$F$7:$F$1062,MATCH(B511,Historical!$B$7:$B$1062,0))=0,"n/a",((INDEX(Historical!$C$7:$C$1062,MATCH(B511,Historical!$B$7:$B$1062,0))/INDEX(Historical!$F$7:$F$1062,MATCH(B511,Historical!$B$7:$B$1062,0)))^(1/3)-1)*100)</f>
        <v>16.05930229881476</v>
      </c>
      <c r="U511" s="105">
        <f>IF(INDEX(Historical!$H$7:$H$1062,MATCH(B511,Historical!$B$7:$B$1062,0))=0,"n/a",((INDEX(Historical!$C$7:$C$1062,MATCH(B511,Historical!$B$7:$B$1062,0))/INDEX(Historical!$H$7:$H$1062,MATCH(B511,Historical!$B$7:$B$1062,0)))^(1/5)-1)*100)</f>
        <v>11.395306360732583</v>
      </c>
      <c r="V511" s="105">
        <f>IF(INDEX(Historical!$M$7:$M$1062,MATCH(B511,Historical!$B$7:$B$1062,0))=0,"n/a",((INDEX(Historical!$C$7:$C$1062,MATCH(B511,Historical!$B$7:$B$1062,0))/INDEX(Historical!$M$7:$M$1062,MATCH(B511,Historical!$B$7:$B$1062,0)))^(1/10)-1)*100)</f>
        <v>7.1340509635580585</v>
      </c>
      <c r="W511" s="106">
        <f>IF(OR(U511&lt;=0,U511="n/a",V511&lt;=0,V511="n/a"),"n/a",U511/V511)</f>
        <v>1.5973121609225585</v>
      </c>
      <c r="X511" s="107">
        <f>IF(OR(AJ511&lt;=0,AJ511="n/a",U511&lt;=0,U511="n/a"),"n/a",U511/AJ511)</f>
        <v>1.4261960401417499</v>
      </c>
      <c r="Y511" s="165" t="s">
        <v>1719</v>
      </c>
      <c r="Z511" s="101">
        <f>IF(OR(AC511&lt;0.01,AC511="n/a"),"n/a",M511/AC511*100)</f>
        <v>44.326241134751776</v>
      </c>
      <c r="AA511" s="109">
        <f>IF(OR(AC511&lt;0.01,AC511="n/a"),"n/a",I511/AC511)</f>
        <v>12.475177304964539</v>
      </c>
      <c r="AB511" s="71">
        <v>12</v>
      </c>
      <c r="AC511" s="100">
        <v>5.64</v>
      </c>
      <c r="AD511" s="100" t="s">
        <v>142</v>
      </c>
      <c r="AE511" s="100">
        <v>2.4700000000000002</v>
      </c>
      <c r="AF511" s="100">
        <v>1.31</v>
      </c>
      <c r="AG511" s="100">
        <v>11.020000000000001</v>
      </c>
      <c r="AH511" s="100">
        <v>7.66</v>
      </c>
      <c r="AI511" s="100">
        <v>11.78</v>
      </c>
      <c r="AJ511" s="100">
        <v>7.99</v>
      </c>
      <c r="AK511" s="100" t="s">
        <v>142</v>
      </c>
      <c r="AL511" s="100">
        <v>704.36</v>
      </c>
      <c r="AM511" s="100">
        <v>8.2100000000000009</v>
      </c>
      <c r="AN511" s="100">
        <v>0.62</v>
      </c>
      <c r="AO511" s="110">
        <f>IF(U511="n/a","n/a",IF(AA511&lt;0,"n/a",IF(AA511="n/a","n/a",J511+U511-AA511)))</f>
        <v>2.4732842575872596</v>
      </c>
      <c r="AP511" s="111">
        <f>IF(U511="n/a","n/a",J511+U511)</f>
        <v>14.948461562551799</v>
      </c>
      <c r="AQ511" s="112">
        <f>IF(OR(AC511&lt;0.01,AC511="n/a",AF511="n/a"),"n/a",(I511/SQRT(22.5*AC511*(I511/AF511))-1)*100)</f>
        <v>-14.774854337979059</v>
      </c>
      <c r="AR511" s="101">
        <f>INDEX(Historical!$C$7:$C$1063,MATCH(B511,Historical!$B$7:$B$1063,0))*IF(AH511="n/a",1.03,IF(AH511&lt;0,1.01,IF(AH511&gt;10,1.1,(1+AH511/100))))</f>
        <v>2.6592020000000001</v>
      </c>
      <c r="AS511" s="109">
        <f>IF($AI511="n/a",1.03*AR511,IF($AI511&lt;0,1.01*AR511,IF($AI511&gt;10,1.1*AR511,(1+$AI511/100)*AR511)))</f>
        <v>2.9251222000000001</v>
      </c>
      <c r="AT511" s="109">
        <f>IF($AK511="n/a",1.03*AS511,IF($AK511&lt;0,1.01*AS511,IF($AK511&gt;10,1.1*AS511,(1+$AK511/100)*AS511)))</f>
        <v>3.0128758660000003</v>
      </c>
      <c r="AU511" s="109">
        <f>IF($AK511="n/a",1.03*AT511,IF($AK511&lt;0,1.01*AT511,IF($AK511&gt;10,1.1*AT511,(1+$AK511/100)*AT511)))</f>
        <v>3.1032621419800006</v>
      </c>
      <c r="AV511" s="109">
        <f>IF($AK511="n/a",1.03*AU511,IF($AK511&lt;0,1.01*AU511,IF($AK511&gt;10,1.1*AU511,(1+$AK511/100)*AU511)))</f>
        <v>3.1963600062394009</v>
      </c>
      <c r="AW511" s="109">
        <f>SUM(AR511:AV511)</f>
        <v>14.896822214219402</v>
      </c>
      <c r="AX511" s="113">
        <f>AW511/I511*100</f>
        <v>21.172288536411884</v>
      </c>
      <c r="AY511" s="100">
        <v>0.73</v>
      </c>
      <c r="AZ511" s="100">
        <v>61.23</v>
      </c>
      <c r="BA511" s="100">
        <v>-4.1000000000000005</v>
      </c>
      <c r="BB511" s="100">
        <v>8.7800000000000011</v>
      </c>
      <c r="BC511" s="100">
        <v>27.18</v>
      </c>
      <c r="BE511" s="12">
        <v>2017</v>
      </c>
      <c r="BF511" s="12">
        <f>IF(BE511&gt;2020,0,IF(BE511&gt;2008,1,IF(BE511&gt;2001,2,IF(BE511&gt;1990,3,IF(BE511&gt;1980,4,IF(BE511&gt;1973,5,IF(BE511&gt;1970,6,IF(BE511&gt;1960,7,IF(BE511&gt;1958,8,IF(BE511&gt;1953,9,10))))))))))</f>
        <v>1</v>
      </c>
      <c r="BG511" s="100">
        <v>1.08</v>
      </c>
      <c r="BH511" s="55" t="s">
        <v>121</v>
      </c>
      <c r="BI511" s="55" t="s">
        <v>122</v>
      </c>
    </row>
    <row r="512" spans="1:61" ht="12.75" customHeight="1" x14ac:dyDescent="0.2">
      <c r="A512" s="55" t="s">
        <v>439</v>
      </c>
      <c r="B512" s="55" t="s">
        <v>440</v>
      </c>
      <c r="C512" s="156" t="s">
        <v>125</v>
      </c>
      <c r="D512" s="98" t="s">
        <v>233</v>
      </c>
      <c r="E512" s="157">
        <v>70</v>
      </c>
      <c r="F512" s="2">
        <v>5</v>
      </c>
      <c r="G512" s="2" t="s">
        <v>119</v>
      </c>
      <c r="H512" s="2" t="s">
        <v>118</v>
      </c>
      <c r="I512" s="100">
        <v>144.49</v>
      </c>
      <c r="J512" s="101">
        <f>(M512/I512)*100</f>
        <v>3.013357325766489</v>
      </c>
      <c r="K512" s="104">
        <v>1.0885</v>
      </c>
      <c r="L512" s="71">
        <v>4</v>
      </c>
      <c r="M512" s="28">
        <f>K512*L512</f>
        <v>4.3540000000000001</v>
      </c>
      <c r="N512" s="103" t="s">
        <v>151</v>
      </c>
      <c r="O512" s="104">
        <v>1.0568</v>
      </c>
      <c r="P512" s="158">
        <v>46136</v>
      </c>
      <c r="Q512" s="158">
        <v>46157</v>
      </c>
      <c r="R512" s="28">
        <f>(K512-O512)/O512*100</f>
        <v>2.9996214988645025</v>
      </c>
      <c r="S512" s="105">
        <f>IF(INDEX(Historical!$D$7:$D1528,MATCH(B512,Historical!$B$7:$B$1062,0))=0,"n/a",(INDEX(Historical!$C$7:$C$1062,MATCH(B512,Historical!$B$7:$B$1062,0))/INDEX(Historical!$D$7:$D$1062,MATCH(B512,Historical!$B$7:$B$1062,0))-1)*100)</f>
        <v>5.4719458613201377</v>
      </c>
      <c r="T512" s="105">
        <f>IF(INDEX(Historical!$F$7:$F$1062,MATCH(B512,Historical!$B$7:$B$1062,0))=0,"n/a",((INDEX(Historical!$C$7:$C$1062,MATCH(B512,Historical!$B$7:$B$1062,0))/INDEX(Historical!$F$7:$F$1062,MATCH(B512,Historical!$B$7:$B$1062,0)))^(1/3)-1)*100)</f>
        <v>4.9850975569414313</v>
      </c>
      <c r="U512" s="105">
        <f>IF(INDEX(Historical!$H$7:$H$1062,MATCH(B512,Historical!$B$7:$B$1062,0))=0,"n/a",((INDEX(Historical!$C$7:$C$1062,MATCH(B512,Historical!$B$7:$B$1062,0))/INDEX(Historical!$H$7:$H$1062,MATCH(B512,Historical!$B$7:$B$1062,0)))^(1/5)-1)*100)</f>
        <v>6.0219025694604245</v>
      </c>
      <c r="V512" s="105">
        <f>IF(INDEX(Historical!$M$7:$M$1062,MATCH(B512,Historical!$B$7:$B$1062,0))=0,"n/a",((INDEX(Historical!$C$7:$C$1062,MATCH(B512,Historical!$B$7:$B$1062,0))/INDEX(Historical!$M$7:$M$1062,MATCH(B512,Historical!$B$7:$B$1062,0)))^(1/10)-1)*100)</f>
        <v>4.7253617984869711</v>
      </c>
      <c r="W512" s="106">
        <f>IF(OR(U512&lt;=0,U512="n/a",V512&lt;=0,V512="n/a"),"n/a",U512/V512)</f>
        <v>1.2743791536530804</v>
      </c>
      <c r="X512" s="107">
        <f>IF(OR(AJ512&lt;=0,AJ512="n/a",U512&lt;=0,U512="n/a"),"n/a",U512/AJ512)</f>
        <v>1.5888924985383703</v>
      </c>
      <c r="Y512" s="55"/>
      <c r="Z512" s="101">
        <f>IF(OR(AC512&lt;0.01,AC512="n/a"),"n/a",M512/AC512*100)</f>
        <v>65.770392749244706</v>
      </c>
      <c r="AA512" s="109">
        <f>IF(OR(AC512&lt;0.01,AC512="n/a"),"n/a",I512/AC512)</f>
        <v>21.82628398791541</v>
      </c>
      <c r="AB512" s="71">
        <v>6</v>
      </c>
      <c r="AC512" s="100">
        <v>6.62</v>
      </c>
      <c r="AD512" s="100">
        <v>4.68</v>
      </c>
      <c r="AE512" s="100">
        <v>3.87</v>
      </c>
      <c r="AF512" s="100">
        <v>6.26</v>
      </c>
      <c r="AG512" s="100">
        <v>30.18</v>
      </c>
      <c r="AH512" s="100">
        <v>1.5599999999999998</v>
      </c>
      <c r="AI512" s="100">
        <v>5.81</v>
      </c>
      <c r="AJ512" s="100">
        <v>3.7900000000000005</v>
      </c>
      <c r="AK512" s="100">
        <v>4.17</v>
      </c>
      <c r="AL512" s="100">
        <v>336460</v>
      </c>
      <c r="AM512" s="100">
        <v>0.08</v>
      </c>
      <c r="AN512" s="100">
        <v>0.63</v>
      </c>
      <c r="AO512" s="110">
        <f>IF(U512="n/a","n/a",IF(AA512&lt;0,"n/a",IF(AA512="n/a","n/a",J512+U512-AA512)))</f>
        <v>-12.791024092688497</v>
      </c>
      <c r="AP512" s="111">
        <f>IF(U512="n/a","n/a",J512+U512)</f>
        <v>9.035259895226913</v>
      </c>
      <c r="AQ512" s="112">
        <f>IF(OR(AC512&lt;0.01,AC512="n/a",AF512="n/a"),"n/a",(I512/SQRT(22.5*AC512*(I512/AF512))-1)*100)</f>
        <v>146.42559189278884</v>
      </c>
      <c r="AR512" s="101">
        <f>INDEX(Historical!$C$7:$C$1063,MATCH(B512,Historical!$B$7:$B$1063,0))*IF(AH512="n/a",1.03,IF(AH512&lt;0,1.01,IF(AH512&gt;10,1.1,(1+AH512/100))))</f>
        <v>4.2420596399999999</v>
      </c>
      <c r="AS512" s="109">
        <f>IF($AI512="n/a",1.03*AR512,IF($AI512&lt;0,1.01*AR512,IF($AI512&gt;10,1.1*AR512,(1+$AI512/100)*AR512)))</f>
        <v>4.4885233050839997</v>
      </c>
      <c r="AT512" s="109">
        <f>IF($AK512="n/a",1.03*AS512,IF($AK512&lt;0,1.01*AS512,IF($AK512&gt;10,1.1*AS512,(1+$AK512/100)*AS512)))</f>
        <v>4.675694726906003</v>
      </c>
      <c r="AU512" s="109">
        <f>IF($AK512="n/a",1.03*AT512,IF($AK512&lt;0,1.01*AT512,IF($AK512&gt;10,1.1*AT512,(1+$AK512/100)*AT512)))</f>
        <v>4.8706711970179839</v>
      </c>
      <c r="AV512" s="109">
        <f>IF($AK512="n/a",1.03*AU512,IF($AK512&lt;0,1.01*AU512,IF($AK512&gt;10,1.1*AU512,(1+$AK512/100)*AU512)))</f>
        <v>5.0737781859336346</v>
      </c>
      <c r="AW512" s="109">
        <f>SUM(AR512:AV512)</f>
        <v>23.350727054941618</v>
      </c>
      <c r="AX512" s="113">
        <f>AW512/I512*100</f>
        <v>16.160791096229232</v>
      </c>
      <c r="AY512" s="100">
        <v>0.38</v>
      </c>
      <c r="AZ512" s="100">
        <v>4.99</v>
      </c>
      <c r="BA512" s="100">
        <v>-13.61</v>
      </c>
      <c r="BB512" s="100">
        <v>-1.9300000000000002</v>
      </c>
      <c r="BC512" s="100">
        <v>-2.4</v>
      </c>
      <c r="BE512" s="12">
        <v>1957</v>
      </c>
      <c r="BF512" s="12">
        <f>IF(BE512&gt;2020,0,IF(BE512&gt;2008,1,IF(BE512&gt;2001,2,IF(BE512&gt;1990,3,IF(BE512&gt;1980,4,IF(BE512&gt;1973,5,IF(BE512&gt;1970,6,IF(BE512&gt;1960,7,IF(BE512&gt;1958,8,IF(BE512&gt;1953,9,10))))))))))</f>
        <v>9</v>
      </c>
      <c r="BG512" s="100">
        <v>12.75</v>
      </c>
      <c r="BH512" s="55" t="s">
        <v>121</v>
      </c>
      <c r="BI512" s="55" t="s">
        <v>122</v>
      </c>
    </row>
    <row r="513" spans="1:61" ht="12.75" customHeight="1" x14ac:dyDescent="0.2">
      <c r="A513" s="55" t="s">
        <v>441</v>
      </c>
      <c r="B513" s="55" t="s">
        <v>442</v>
      </c>
      <c r="C513" s="156" t="s">
        <v>116</v>
      </c>
      <c r="D513" s="98" t="s">
        <v>215</v>
      </c>
      <c r="E513" s="157">
        <v>70</v>
      </c>
      <c r="F513" s="2">
        <v>6</v>
      </c>
      <c r="G513" s="2" t="s">
        <v>119</v>
      </c>
      <c r="H513" s="2" t="s">
        <v>119</v>
      </c>
      <c r="I513" s="100">
        <v>976.53</v>
      </c>
      <c r="J513" s="101">
        <f>(M513/I513)*100</f>
        <v>0.81922726388334211</v>
      </c>
      <c r="K513" s="104">
        <v>2</v>
      </c>
      <c r="L513" s="71">
        <v>4</v>
      </c>
      <c r="M513" s="28">
        <f>K513*L513</f>
        <v>8</v>
      </c>
      <c r="N513" s="103" t="s">
        <v>395</v>
      </c>
      <c r="O513" s="104">
        <v>1.8</v>
      </c>
      <c r="P513" s="158">
        <v>46150</v>
      </c>
      <c r="Q513" s="158">
        <v>46178</v>
      </c>
      <c r="R513" s="28">
        <f>(K513-O513)/O513*100</f>
        <v>11.111111111111107</v>
      </c>
      <c r="S513" s="105">
        <f>IF(INDEX(Historical!$D$7:$D1529,MATCH(B513,Historical!$B$7:$B$1062,0))=0,"n/a",(INDEX(Historical!$C$7:$C$1062,MATCH(B513,Historical!$B$7:$B$1062,0))/INDEX(Historical!$D$7:$D$1062,MATCH(B513,Historical!$B$7:$B$1062,0))-1)*100)</f>
        <v>10.361067503924648</v>
      </c>
      <c r="T513" s="105">
        <f>IF(INDEX(Historical!$F$7:$F$1062,MATCH(B513,Historical!$B$7:$B$1062,0))=0,"n/a",((INDEX(Historical!$C$7:$C$1062,MATCH(B513,Historical!$B$7:$B$1062,0))/INDEX(Historical!$F$7:$F$1062,MATCH(B513,Historical!$B$7:$B$1062,0)))^(1/3)-1)*100)</f>
        <v>11.879504935150887</v>
      </c>
      <c r="U513" s="105">
        <f>IF(INDEX(Historical!$H$7:$H$1062,MATCH(B513,Historical!$B$7:$B$1062,0))=0,"n/a",((INDEX(Historical!$C$7:$C$1062,MATCH(B513,Historical!$B$7:$B$1062,0))/INDEX(Historical!$H$7:$H$1062,MATCH(B513,Historical!$B$7:$B$1062,0)))^(1/5)-1)*100)</f>
        <v>14.837183466143177</v>
      </c>
      <c r="V513" s="105">
        <f>IF(INDEX(Historical!$M$7:$M$1062,MATCH(B513,Historical!$B$7:$B$1062,0))=0,"n/a",((INDEX(Historical!$C$7:$C$1062,MATCH(B513,Historical!$B$7:$B$1062,0))/INDEX(Historical!$M$7:$M$1062,MATCH(B513,Historical!$B$7:$B$1062,0)))^(1/10)-1)*100)</f>
        <v>10.804010157782983</v>
      </c>
      <c r="W513" s="106">
        <f>IF(OR(U513&lt;=0,U513="n/a",V513&lt;=0,V513="n/a"),"n/a",U513/V513)</f>
        <v>1.3733033613870476</v>
      </c>
      <c r="X513" s="107">
        <f>IF(OR(AJ513&lt;=0,AJ513="n/a",U513&lt;=0,U513="n/a"),"n/a",U513/AJ513)</f>
        <v>0.6210625142797479</v>
      </c>
      <c r="Y513" s="165"/>
      <c r="Z513" s="101">
        <f>IF(OR(AC513&lt;0.01,AC513="n/a"),"n/a",M513/AC513*100)</f>
        <v>29.509406123201771</v>
      </c>
      <c r="AA513" s="109">
        <f>IF(OR(AC513&lt;0.01,AC513="n/a"),"n/a",I513/AC513)</f>
        <v>36.021025451862783</v>
      </c>
      <c r="AB513" s="71">
        <v>6</v>
      </c>
      <c r="AC513" s="100">
        <v>27.11</v>
      </c>
      <c r="AD513" s="100">
        <v>2.56</v>
      </c>
      <c r="AE513" s="100">
        <v>5.87</v>
      </c>
      <c r="AF513" s="100">
        <v>8.42</v>
      </c>
      <c r="AG513" s="100">
        <v>24.86</v>
      </c>
      <c r="AH513" s="100">
        <v>14.540000000000001</v>
      </c>
      <c r="AI513" s="100">
        <v>8.7999999999999989</v>
      </c>
      <c r="AJ513" s="100">
        <v>23.89</v>
      </c>
      <c r="AK513" s="100">
        <v>11.21</v>
      </c>
      <c r="AL513" s="100">
        <v>123130</v>
      </c>
      <c r="AM513" s="100">
        <v>0.21</v>
      </c>
      <c r="AN513" s="100">
        <v>0.66</v>
      </c>
      <c r="AO513" s="110">
        <f>IF(U513="n/a","n/a",IF(AA513&lt;0,"n/a",IF(AA513="n/a","n/a",J513+U513-AA513)))</f>
        <v>-20.364614721836265</v>
      </c>
      <c r="AP513" s="111">
        <f>IF(U513="n/a","n/a",J513+U513)</f>
        <v>15.656410730026519</v>
      </c>
      <c r="AQ513" s="112">
        <f>IF(OR(AC513&lt;0.01,AC513="n/a",AF513="n/a"),"n/a",(I513/SQRT(22.5*AC513*(I513/AF513))-1)*100)</f>
        <v>267.14939999023989</v>
      </c>
      <c r="AR513" s="101">
        <f>INDEX(Historical!$C$7:$C$1063,MATCH(B513,Historical!$B$7:$B$1063,0))*IF(AH513="n/a",1.03,IF(AH513&lt;0,1.01,IF(AH513&gt;10,1.1,(1+AH513/100))))</f>
        <v>7.7330000000000005</v>
      </c>
      <c r="AS513" s="109">
        <f>IF($AI513="n/a",1.03*AR513,IF($AI513&lt;0,1.01*AR513,IF($AI513&gt;10,1.1*AR513,(1+$AI513/100)*AR513)))</f>
        <v>8.4135040000000014</v>
      </c>
      <c r="AT513" s="109">
        <f>IF($AK513="n/a",1.03*AS513,IF($AK513&lt;0,1.01*AS513,IF($AK513&gt;10,1.1*AS513,(1+$AK513/100)*AS513)))</f>
        <v>9.2548544000000028</v>
      </c>
      <c r="AU513" s="109">
        <f>IF($AK513="n/a",1.03*AT513,IF($AK513&lt;0,1.01*AT513,IF($AK513&gt;10,1.1*AT513,(1+$AK513/100)*AT513)))</f>
        <v>10.180339840000004</v>
      </c>
      <c r="AV513" s="109">
        <f>IF($AK513="n/a",1.03*AU513,IF($AK513&lt;0,1.01*AU513,IF($AK513&gt;10,1.1*AU513,(1+$AK513/100)*AU513)))</f>
        <v>11.198373824000004</v>
      </c>
      <c r="AW513" s="109">
        <f>SUM(AR513:AV513)</f>
        <v>46.780072064000009</v>
      </c>
      <c r="AX513" s="113">
        <f>AW513/I513*100</f>
        <v>4.7904388051570361</v>
      </c>
      <c r="AY513" s="100">
        <v>1.1200000000000001</v>
      </c>
      <c r="AZ513" s="100">
        <v>41.11</v>
      </c>
      <c r="BA513" s="100">
        <v>-5.65</v>
      </c>
      <c r="BB513" s="100">
        <v>5.04</v>
      </c>
      <c r="BC513" s="100">
        <v>7.6700000000000008</v>
      </c>
      <c r="BE513" s="12">
        <v>1957</v>
      </c>
      <c r="BF513" s="12">
        <f>IF(BE513&gt;2020,0,IF(BE513&gt;2008,1,IF(BE513&gt;2001,2,IF(BE513&gt;1990,3,IF(BE513&gt;1980,4,IF(BE513&gt;1973,5,IF(BE513&gt;1970,6,IF(BE513&gt;1960,7,IF(BE513&gt;1958,8,IF(BE513&gt;1953,9,10))))))))))</f>
        <v>9</v>
      </c>
      <c r="BG513" s="100">
        <v>11.68</v>
      </c>
      <c r="BH513" s="55" t="s">
        <v>121</v>
      </c>
      <c r="BI513" s="55" t="s">
        <v>122</v>
      </c>
    </row>
    <row r="514" spans="1:61" ht="12.75" customHeight="1" x14ac:dyDescent="0.2">
      <c r="A514" s="55" t="s">
        <v>1600</v>
      </c>
      <c r="B514" s="55" t="s">
        <v>1601</v>
      </c>
      <c r="C514" s="156" t="s">
        <v>335</v>
      </c>
      <c r="D514" s="98" t="s">
        <v>771</v>
      </c>
      <c r="E514" s="157">
        <v>8</v>
      </c>
      <c r="F514" s="2">
        <v>566</v>
      </c>
      <c r="G514" s="2" t="s">
        <v>146</v>
      </c>
      <c r="H514" s="2" t="s">
        <v>146</v>
      </c>
      <c r="I514" s="100">
        <v>126.47</v>
      </c>
      <c r="J514" s="101">
        <f>(M514/I514)*100</f>
        <v>0.82232940618328465</v>
      </c>
      <c r="K514" s="104">
        <v>0.26</v>
      </c>
      <c r="L514" s="71">
        <v>4</v>
      </c>
      <c r="M514" s="28">
        <f>K514*L514</f>
        <v>1.04</v>
      </c>
      <c r="N514" s="103" t="s">
        <v>1502</v>
      </c>
      <c r="O514" s="104">
        <v>0.22</v>
      </c>
      <c r="P514" s="158">
        <v>46007</v>
      </c>
      <c r="Q514" s="158">
        <v>46028</v>
      </c>
      <c r="R514" s="28">
        <f>(K514-O514)/O514*100</f>
        <v>18.181818181818183</v>
      </c>
      <c r="S514" s="105">
        <f>IF(INDEX(Historical!$D$7:$D1530,MATCH(B514,Historical!$B$7:$B$1062,0))=0,"n/a",(INDEX(Historical!$C$7:$C$1062,MATCH(B514,Historical!$B$7:$B$1062,0))/INDEX(Historical!$D$7:$D$1062,MATCH(B514,Historical!$B$7:$B$1062,0))-1)*100)</f>
        <v>9.9999999999999858</v>
      </c>
      <c r="T514" s="105">
        <f>IF(INDEX(Historical!$F$7:$F$1062,MATCH(B514,Historical!$B$7:$B$1062,0))=0,"n/a",((INDEX(Historical!$C$7:$C$1062,MATCH(B514,Historical!$B$7:$B$1062,0))/INDEX(Historical!$F$7:$F$1062,MATCH(B514,Historical!$B$7:$B$1062,0)))^(1/3)-1)*100)</f>
        <v>13.617128057248994</v>
      </c>
      <c r="U514" s="105">
        <f>IF(INDEX(Historical!$H$7:$H$1062,MATCH(B514,Historical!$B$7:$B$1062,0))=0,"n/a",((INDEX(Historical!$C$7:$C$1062,MATCH(B514,Historical!$B$7:$B$1062,0))/INDEX(Historical!$H$7:$H$1062,MATCH(B514,Historical!$B$7:$B$1062,0)))^(1/5)-1)*100)</f>
        <v>12.888132073019754</v>
      </c>
      <c r="V514" s="105">
        <f>IF(INDEX(Historical!$M$7:$M$1062,MATCH(B514,Historical!$B$7:$B$1062,0))=0,"n/a",((INDEX(Historical!$C$7:$C$1062,MATCH(B514,Historical!$B$7:$B$1062,0))/INDEX(Historical!$M$7:$M$1062,MATCH(B514,Historical!$B$7:$B$1062,0)))^(1/10)-1)*100)</f>
        <v>10.645376106020565</v>
      </c>
      <c r="W514" s="106">
        <f>IF(OR(U514&lt;=0,U514="n/a",V514&lt;=0,V514="n/a"),"n/a",U514/V514)</f>
        <v>1.2106788848663397</v>
      </c>
      <c r="X514" s="107">
        <f>IF(OR(AJ514&lt;=0,AJ514="n/a",U514&lt;=0,U514="n/a"),"n/a",U514/AJ514)</f>
        <v>0.77968131113247152</v>
      </c>
      <c r="Y514" s="55"/>
      <c r="Z514" s="101">
        <f>IF(OR(AC514&lt;0.01,AC514="n/a"),"n/a",M514/AC514*100)</f>
        <v>10.623084780388153</v>
      </c>
      <c r="AA514" s="109">
        <f>IF(OR(AC514&lt;0.01,AC514="n/a"),"n/a",I514/AC514)</f>
        <v>12.918283963227784</v>
      </c>
      <c r="AB514" s="71">
        <v>12</v>
      </c>
      <c r="AC514" s="100">
        <v>9.7899999999999991</v>
      </c>
      <c r="AD514" s="100">
        <v>2</v>
      </c>
      <c r="AE514" s="100">
        <v>1.44</v>
      </c>
      <c r="AF514" s="100">
        <v>1.82</v>
      </c>
      <c r="AG514" s="100">
        <v>14.899999999999999</v>
      </c>
      <c r="AH514" s="100">
        <v>-8.8800000000000008</v>
      </c>
      <c r="AI514" s="100">
        <v>10.639999999999999</v>
      </c>
      <c r="AJ514" s="100">
        <v>16.53</v>
      </c>
      <c r="AK514" s="100">
        <v>5.64</v>
      </c>
      <c r="AL514" s="100">
        <v>23710</v>
      </c>
      <c r="AM514" s="100">
        <v>0.66</v>
      </c>
      <c r="AN514" s="100">
        <v>0.19</v>
      </c>
      <c r="AO514" s="110">
        <f>IF(U514="n/a","n/a",IF(AA514&lt;0,"n/a",IF(AA514="n/a","n/a",J514+U514-AA514)))</f>
        <v>0.79217751597525421</v>
      </c>
      <c r="AP514" s="111">
        <f>IF(U514="n/a","n/a",J514+U514)</f>
        <v>13.710461479203039</v>
      </c>
      <c r="AQ514" s="112">
        <f>IF(OR(AC514&lt;0.01,AC514="n/a",AF514="n/a"),"n/a",(I514/SQRT(22.5*AC514*(I514/AF514))-1)*100)</f>
        <v>2.2225824432472008</v>
      </c>
      <c r="AR514" s="101">
        <f>INDEX(Historical!$C$7:$C$1063,MATCH(B514,Historical!$B$7:$B$1063,0))*IF(AH514="n/a",1.03,IF(AH514&lt;0,1.01,IF(AH514&gt;10,1.1,(1+AH514/100))))</f>
        <v>0.88880000000000003</v>
      </c>
      <c r="AS514" s="109">
        <f>IF($AI514="n/a",1.03*AR514,IF($AI514&lt;0,1.01*AR514,IF($AI514&gt;10,1.1*AR514,(1+$AI514/100)*AR514)))</f>
        <v>0.9776800000000001</v>
      </c>
      <c r="AT514" s="109">
        <f>IF($AK514="n/a",1.03*AS514,IF($AK514&lt;0,1.01*AS514,IF($AK514&gt;10,1.1*AS514,(1+$AK514/100)*AS514)))</f>
        <v>1.0328211520000001</v>
      </c>
      <c r="AU514" s="109">
        <f>IF($AK514="n/a",1.03*AT514,IF($AK514&lt;0,1.01*AT514,IF($AK514&gt;10,1.1*AT514,(1+$AK514/100)*AT514)))</f>
        <v>1.0910722649728002</v>
      </c>
      <c r="AV514" s="109">
        <f>IF($AK514="n/a",1.03*AU514,IF($AK514&lt;0,1.01*AU514,IF($AK514&gt;10,1.1*AU514,(1+$AK514/100)*AU514)))</f>
        <v>1.152608740717266</v>
      </c>
      <c r="AW514" s="109">
        <f>SUM(AR514:AV514)</f>
        <v>5.1429821576900672</v>
      </c>
      <c r="AX514" s="113">
        <f>AW514/I514*100</f>
        <v>4.0665629459081742</v>
      </c>
      <c r="AY514" s="100">
        <v>1.2</v>
      </c>
      <c r="AZ514" s="100">
        <v>16.57</v>
      </c>
      <c r="BA514" s="100">
        <v>-12.47</v>
      </c>
      <c r="BB514" s="100">
        <v>1.04</v>
      </c>
      <c r="BC514" s="100">
        <v>1.83</v>
      </c>
      <c r="BE514" s="12">
        <v>2019</v>
      </c>
      <c r="BF514" s="12">
        <f>IF(BE514&gt;2020,0,IF(BE514&gt;2008,1,IF(BE514&gt;2001,2,IF(BE514&gt;1990,3,IF(BE514&gt;1980,4,IF(BE514&gt;1973,5,IF(BE514&gt;1970,6,IF(BE514&gt;1960,7,IF(BE514&gt;1958,8,IF(BE514&gt;1953,9,10))))))))))</f>
        <v>1</v>
      </c>
      <c r="BG514" s="100">
        <v>10.639999999999999</v>
      </c>
      <c r="BH514" s="55" t="s">
        <v>121</v>
      </c>
      <c r="BI514" s="55" t="s">
        <v>122</v>
      </c>
    </row>
    <row r="515" spans="1:61" ht="12.75" customHeight="1" x14ac:dyDescent="0.2">
      <c r="A515" s="55" t="s">
        <v>443</v>
      </c>
      <c r="B515" s="55" t="s">
        <v>444</v>
      </c>
      <c r="C515" s="156" t="s">
        <v>335</v>
      </c>
      <c r="D515" s="98" t="s">
        <v>445</v>
      </c>
      <c r="E515" s="157">
        <v>31</v>
      </c>
      <c r="F515" s="2">
        <v>119</v>
      </c>
      <c r="G515" s="2" t="s">
        <v>119</v>
      </c>
      <c r="H515" s="2" t="s">
        <v>119</v>
      </c>
      <c r="I515" s="100">
        <v>67.08</v>
      </c>
      <c r="J515" s="101">
        <f>(M515/I515)*100</f>
        <v>4.0548598688133577</v>
      </c>
      <c r="K515" s="104">
        <v>0.68</v>
      </c>
      <c r="L515" s="71">
        <v>4</v>
      </c>
      <c r="M515" s="28">
        <f>K515*L515</f>
        <v>2.72</v>
      </c>
      <c r="N515" s="103" t="s">
        <v>158</v>
      </c>
      <c r="O515" s="104">
        <v>0.67</v>
      </c>
      <c r="P515" s="158">
        <v>46083</v>
      </c>
      <c r="Q515" s="158">
        <v>46097</v>
      </c>
      <c r="R515" s="28">
        <f>(K515-O515)/O515*100</f>
        <v>1.492537313432837</v>
      </c>
      <c r="S515" s="105">
        <f>IF(INDEX(Historical!$D$7:$D1531,MATCH(B515,Historical!$B$7:$B$1062,0))=0,"n/a",(INDEX(Historical!$C$7:$C$1062,MATCH(B515,Historical!$B$7:$B$1062,0))/INDEX(Historical!$D$7:$D$1062,MATCH(B515,Historical!$B$7:$B$1062,0))-1)*100)</f>
        <v>1.5151515151515138</v>
      </c>
      <c r="T515" s="105">
        <f>IF(INDEX(Historical!$F$7:$F$1062,MATCH(B515,Historical!$B$7:$B$1062,0))=0,"n/a",((INDEX(Historical!$C$7:$C$1062,MATCH(B515,Historical!$B$7:$B$1062,0))/INDEX(Historical!$F$7:$F$1062,MATCH(B515,Historical!$B$7:$B$1062,0)))^(1/3)-1)*100)</f>
        <v>1.5387025111419872</v>
      </c>
      <c r="U515" s="105">
        <f>IF(INDEX(Historical!$H$7:$H$1062,MATCH(B515,Historical!$B$7:$B$1062,0))=0,"n/a",((INDEX(Historical!$C$7:$C$1062,MATCH(B515,Historical!$B$7:$B$1062,0))/INDEX(Historical!$H$7:$H$1062,MATCH(B515,Historical!$B$7:$B$1062,0)))^(1/5)-1)*100)</f>
        <v>1.5632576929179187</v>
      </c>
      <c r="V515" s="105">
        <f>IF(INDEX(Historical!$M$7:$M$1062,MATCH(B515,Historical!$B$7:$B$1062,0))=0,"n/a",((INDEX(Historical!$C$7:$C$1062,MATCH(B515,Historical!$B$7:$B$1062,0))/INDEX(Historical!$M$7:$M$1062,MATCH(B515,Historical!$B$7:$B$1062,0)))^(1/10)-1)*100)</f>
        <v>2.3716948149264727</v>
      </c>
      <c r="W515" s="106">
        <f>IF(OR(U515&lt;=0,U515="n/a",V515&lt;=0,V515="n/a"),"n/a",U515/V515)</f>
        <v>0.65913104969468128</v>
      </c>
      <c r="X515" s="107" t="str">
        <f>IF(OR(AJ515&lt;=0,AJ515="n/a",U515&lt;=0,U515="n/a"),"n/a",U515/AJ515)</f>
        <v>n/a</v>
      </c>
      <c r="Y515" s="165"/>
      <c r="Z515" s="101" t="str">
        <f>IF(OR(AC515&lt;0.01,AC515="n/a"),"n/a",M515/AC515*100)</f>
        <v>n/a</v>
      </c>
      <c r="AA515" s="109" t="str">
        <f>IF(OR(AC515&lt;0.01,AC515="n/a"),"n/a",I515/AC515)</f>
        <v>n/a</v>
      </c>
      <c r="AB515" s="71">
        <v>12</v>
      </c>
      <c r="AC515" s="100">
        <v>-4.6100000000000003</v>
      </c>
      <c r="AD515" s="100" t="s">
        <v>142</v>
      </c>
      <c r="AE515" s="100">
        <v>0.51</v>
      </c>
      <c r="AF515" s="100">
        <v>4.5599999999999996</v>
      </c>
      <c r="AG515" s="100">
        <v>-25.759999999999998</v>
      </c>
      <c r="AH515" s="100">
        <v>29584.42</v>
      </c>
      <c r="AI515" s="100">
        <v>16.059999999999999</v>
      </c>
      <c r="AJ515" s="100" t="s">
        <v>142</v>
      </c>
      <c r="AK515" s="100" t="s">
        <v>142</v>
      </c>
      <c r="AL515" s="100">
        <v>3820</v>
      </c>
      <c r="AM515" s="100">
        <v>6.5100000000000007</v>
      </c>
      <c r="AN515" s="100">
        <v>2.46</v>
      </c>
      <c r="AO515" s="110" t="str">
        <f>IF(U515="n/a","n/a",IF(AA515&lt;0,"n/a",IF(AA515="n/a","n/a",J515+U515-AA515)))</f>
        <v>n/a</v>
      </c>
      <c r="AP515" s="111">
        <f>IF(U515="n/a","n/a",J515+U515)</f>
        <v>5.6181175617312764</v>
      </c>
      <c r="AQ515" s="112" t="str">
        <f>IF(OR(AC515&lt;0.01,AC515="n/a",AF515="n/a"),"n/a",(I515/SQRT(22.5*AC515*(I515/AF515))-1)*100)</f>
        <v>n/a</v>
      </c>
      <c r="AR515" s="101">
        <f>INDEX(Historical!$C$7:$C$1063,MATCH(B515,Historical!$B$7:$B$1063,0))*IF(AH515="n/a",1.03,IF(AH515&lt;0,1.01,IF(AH515&gt;10,1.1,(1+AH515/100))))</f>
        <v>2.9480000000000004</v>
      </c>
      <c r="AS515" s="109">
        <f>IF($AI515="n/a",1.03*AR515,IF($AI515&lt;0,1.01*AR515,IF($AI515&gt;10,1.1*AR515,(1+$AI515/100)*AR515)))</f>
        <v>3.2428000000000008</v>
      </c>
      <c r="AT515" s="109">
        <f>IF($AK515="n/a",1.03*AS515,IF($AK515&lt;0,1.01*AS515,IF($AK515&gt;10,1.1*AS515,(1+$AK515/100)*AS515)))</f>
        <v>3.3400840000000009</v>
      </c>
      <c r="AU515" s="109">
        <f>IF($AK515="n/a",1.03*AT515,IF($AK515&lt;0,1.01*AT515,IF($AK515&gt;10,1.1*AT515,(1+$AK515/100)*AT515)))</f>
        <v>3.4402865200000012</v>
      </c>
      <c r="AV515" s="109">
        <f>IF($AK515="n/a",1.03*AU515,IF($AK515&lt;0,1.01*AU515,IF($AK515&gt;10,1.1*AU515,(1+$AK515/100)*AU515)))</f>
        <v>3.5434951156000012</v>
      </c>
      <c r="AW515" s="109">
        <f>SUM(AR515:AV515)</f>
        <v>16.514665635600004</v>
      </c>
      <c r="AX515" s="113">
        <f>AW515/I515*100</f>
        <v>24.619358431127019</v>
      </c>
      <c r="AY515" s="100">
        <v>1.26</v>
      </c>
      <c r="AZ515" s="100">
        <v>42.3</v>
      </c>
      <c r="BA515" s="100">
        <v>-13.98</v>
      </c>
      <c r="BB515" s="100">
        <v>-2.91</v>
      </c>
      <c r="BC515" s="100">
        <v>3.27</v>
      </c>
      <c r="BE515" s="12">
        <v>1996</v>
      </c>
      <c r="BF515" s="12">
        <f>IF(BE515&gt;2020,0,IF(BE515&gt;2008,1,IF(BE515&gt;2001,2,IF(BE515&gt;1990,3,IF(BE515&gt;1980,4,IF(BE515&gt;1973,5,IF(BE515&gt;1970,6,IF(BE515&gt;1960,7,IF(BE515&gt;1958,8,IF(BE515&gt;1953,9,10))))))))))</f>
        <v>3</v>
      </c>
      <c r="BG515" s="100">
        <v>-4.92</v>
      </c>
      <c r="BH515" s="55" t="s">
        <v>121</v>
      </c>
      <c r="BI515" s="55" t="s">
        <v>122</v>
      </c>
    </row>
    <row r="516" spans="1:61" ht="12.75" customHeight="1" x14ac:dyDescent="0.2">
      <c r="A516" s="116" t="s">
        <v>1602</v>
      </c>
      <c r="B516" s="55" t="s">
        <v>1603</v>
      </c>
      <c r="C516" s="156" t="s">
        <v>300</v>
      </c>
      <c r="D516" s="98" t="s">
        <v>1402</v>
      </c>
      <c r="E516" s="157">
        <v>8</v>
      </c>
      <c r="F516" s="2">
        <v>585</v>
      </c>
      <c r="G516" s="2" t="s">
        <v>146</v>
      </c>
      <c r="H516" s="2" t="s">
        <v>146</v>
      </c>
      <c r="I516" s="100">
        <v>20.18</v>
      </c>
      <c r="J516" s="101">
        <f>(M516/I516)*100</f>
        <v>6.3429137760158572</v>
      </c>
      <c r="K516" s="104">
        <v>0.32</v>
      </c>
      <c r="L516" s="71">
        <v>4</v>
      </c>
      <c r="M516" s="28">
        <f>K516*L516</f>
        <v>1.28</v>
      </c>
      <c r="N516" s="103" t="s">
        <v>270</v>
      </c>
      <c r="O516" s="104">
        <v>0.3</v>
      </c>
      <c r="P516" s="158">
        <v>46275</v>
      </c>
      <c r="Q516" s="158">
        <v>46295</v>
      </c>
      <c r="R516" s="28">
        <f>(K516-O516)/O516*100</f>
        <v>6.6666666666666732</v>
      </c>
      <c r="S516" s="105">
        <f>IF(INDEX(Historical!$D$7:$D1532,MATCH(B516,Historical!$B$7:$B$1062,0))=0,"n/a",(INDEX(Historical!$C$7:$C$1062,MATCH(B516,Historical!$B$7:$B$1062,0))/INDEX(Historical!$D$7:$D$1062,MATCH(B516,Historical!$B$7:$B$1062,0))-1)*100)</f>
        <v>2.7027027027026751</v>
      </c>
      <c r="T516" s="105">
        <f>IF(INDEX(Historical!$F$7:$F$1062,MATCH(B516,Historical!$B$7:$B$1062,0))=0,"n/a",((INDEX(Historical!$C$7:$C$1062,MATCH(B516,Historical!$B$7:$B$1062,0))/INDEX(Historical!$F$7:$F$1062,MATCH(B516,Historical!$B$7:$B$1062,0)))^(1/3)-1)*100)</f>
        <v>1.5062501795746419</v>
      </c>
      <c r="U516" s="105">
        <f>IF(INDEX(Historical!$H$7:$H$1062,MATCH(B516,Historical!$B$7:$B$1062,0))=0,"n/a",((INDEX(Historical!$C$7:$C$1062,MATCH(B516,Historical!$B$7:$B$1062,0))/INDEX(Historical!$H$7:$H$1062,MATCH(B516,Historical!$B$7:$B$1062,0)))^(1/5)-1)*100)</f>
        <v>6.8115456707136923</v>
      </c>
      <c r="V516" s="105" t="str">
        <f>IF(INDEX(Historical!$M$7:$M$1062,MATCH(B516,Historical!$B$7:$B$1062,0))=0,"n/a",((INDEX(Historical!$C$7:$C$1062,MATCH(B516,Historical!$B$7:$B$1062,0))/INDEX(Historical!$M$7:$M$1062,MATCH(B516,Historical!$B$7:$B$1062,0)))^(1/10)-1)*100)</f>
        <v>n/a</v>
      </c>
      <c r="W516" s="106" t="str">
        <f>IF(OR(U516&lt;=0,U516="n/a",V516&lt;=0,V516="n/a"),"n/a",U516/V516)</f>
        <v>n/a</v>
      </c>
      <c r="X516" s="107" t="str">
        <f>IF(OR(AJ516&lt;=0,AJ516="n/a",U516&lt;=0,U516="n/a"),"n/a",U516/AJ516)</f>
        <v>n/a</v>
      </c>
      <c r="Y516" s="162"/>
      <c r="Z516" s="101">
        <f>IF(OR(AC516&lt;0.01,AC516="n/a"),"n/a",M516/AC516*100)</f>
        <v>640</v>
      </c>
      <c r="AA516" s="109">
        <f>IF(OR(AC516&lt;0.01,AC516="n/a"),"n/a",I516/AC516)</f>
        <v>100.89999999999999</v>
      </c>
      <c r="AB516" s="71">
        <v>12</v>
      </c>
      <c r="AC516" s="100">
        <v>0.2</v>
      </c>
      <c r="AD516" s="100" t="s">
        <v>142</v>
      </c>
      <c r="AE516" s="100">
        <v>5.09</v>
      </c>
      <c r="AF516" s="100">
        <v>1.05</v>
      </c>
      <c r="AG516" s="100">
        <v>2.31</v>
      </c>
      <c r="AH516" s="100">
        <v>348.15999999999997</v>
      </c>
      <c r="AI516" s="100">
        <v>16.939999999999998</v>
      </c>
      <c r="AJ516" s="100" t="s">
        <v>142</v>
      </c>
      <c r="AK516" s="100" t="s">
        <v>142</v>
      </c>
      <c r="AL516" s="100">
        <v>355.59</v>
      </c>
      <c r="AM516" s="100">
        <v>8.14</v>
      </c>
      <c r="AN516" s="100">
        <v>1.17</v>
      </c>
      <c r="AO516" s="110">
        <f>IF(U516="n/a","n/a",IF(AA516&lt;0,"n/a",IF(AA516="n/a","n/a",J516+U516-AA516)))</f>
        <v>-87.745540553270445</v>
      </c>
      <c r="AP516" s="111">
        <f>IF(U516="n/a","n/a",J516+U516)</f>
        <v>13.15445944672955</v>
      </c>
      <c r="AQ516" s="112">
        <f>IF(OR(AC516&lt;0.01,AC516="n/a",AF516="n/a"),"n/a",(I516/SQRT(22.5*AC516*(I516/AF516))-1)*100)</f>
        <v>116.99462358931076</v>
      </c>
      <c r="AR516" s="101">
        <f>INDEX(Historical!$C$7:$C$1063,MATCH(B516,Historical!$B$7:$B$1063,0))*IF(AH516="n/a",1.03,IF(AH516&lt;0,1.01,IF(AH516&gt;10,1.1,(1+AH516/100))))</f>
        <v>1.254</v>
      </c>
      <c r="AS516" s="109">
        <f>IF($AI516="n/a",1.03*AR516,IF($AI516&lt;0,1.01*AR516,IF($AI516&gt;10,1.1*AR516,(1+$AI516/100)*AR516)))</f>
        <v>1.3794000000000002</v>
      </c>
      <c r="AT516" s="109">
        <f>IF($AK516="n/a",1.03*AS516,IF($AK516&lt;0,1.01*AS516,IF($AK516&gt;10,1.1*AS516,(1+$AK516/100)*AS516)))</f>
        <v>1.4207820000000002</v>
      </c>
      <c r="AU516" s="109">
        <f>IF($AK516="n/a",1.03*AT516,IF($AK516&lt;0,1.01*AT516,IF($AK516&gt;10,1.1*AT516,(1+$AK516/100)*AT516)))</f>
        <v>1.4634054600000002</v>
      </c>
      <c r="AV516" s="109">
        <f>IF($AK516="n/a",1.03*AU516,IF($AK516&lt;0,1.01*AU516,IF($AK516&gt;10,1.1*AU516,(1+$AK516/100)*AU516)))</f>
        <v>1.5073076238000003</v>
      </c>
      <c r="AW516" s="109">
        <f>SUM(AR516:AV516)</f>
        <v>7.0248950837999997</v>
      </c>
      <c r="AX516" s="113">
        <f>AW516/I516*100</f>
        <v>34.811174845391477</v>
      </c>
      <c r="AY516" s="100">
        <v>0.56999999999999995</v>
      </c>
      <c r="AZ516" s="100">
        <v>54.05</v>
      </c>
      <c r="BA516" s="100">
        <v>-8.23</v>
      </c>
      <c r="BB516" s="100">
        <v>0.37</v>
      </c>
      <c r="BC516" s="100">
        <v>10.059999999999999</v>
      </c>
      <c r="BE516" s="12">
        <v>2019</v>
      </c>
      <c r="BF516" s="12">
        <f>IF(BE516&gt;2020,0,IF(BE516&gt;2008,1,IF(BE516&gt;2001,2,IF(BE516&gt;1990,3,IF(BE516&gt;1980,4,IF(BE516&gt;1973,5,IF(BE516&gt;1970,6,IF(BE516&gt;1960,7,IF(BE516&gt;1958,8,IF(BE516&gt;1953,9,10))))))))))</f>
        <v>1</v>
      </c>
      <c r="BG516" s="100">
        <v>0.92999999999999994</v>
      </c>
      <c r="BH516" s="55" t="s">
        <v>121</v>
      </c>
      <c r="BI516" s="55" t="s">
        <v>302</v>
      </c>
    </row>
    <row r="517" spans="1:61" ht="12.75" customHeight="1" x14ac:dyDescent="0.2">
      <c r="A517" s="116" t="s">
        <v>1604</v>
      </c>
      <c r="B517" s="55" t="s">
        <v>1605</v>
      </c>
      <c r="C517" s="156" t="s">
        <v>134</v>
      </c>
      <c r="D517" s="98" t="s">
        <v>157</v>
      </c>
      <c r="E517" s="157">
        <v>6</v>
      </c>
      <c r="F517" s="2">
        <v>633</v>
      </c>
      <c r="G517" s="2" t="s">
        <v>146</v>
      </c>
      <c r="H517" s="2" t="s">
        <v>146</v>
      </c>
      <c r="I517" s="100">
        <v>61.31</v>
      </c>
      <c r="J517" s="101">
        <f>(M517/I517)*100</f>
        <v>2.152992986462241</v>
      </c>
      <c r="K517" s="104">
        <v>0.33</v>
      </c>
      <c r="L517" s="71">
        <v>4</v>
      </c>
      <c r="M517" s="28">
        <f>K517*L517</f>
        <v>1.32</v>
      </c>
      <c r="N517" s="103" t="s">
        <v>151</v>
      </c>
      <c r="O517" s="104">
        <v>0.3</v>
      </c>
      <c r="P517" s="158">
        <v>46057</v>
      </c>
      <c r="Q517" s="158">
        <v>46071</v>
      </c>
      <c r="R517" s="28">
        <f>(K517-O517)/O517*100</f>
        <v>10.000000000000009</v>
      </c>
      <c r="S517" s="105">
        <f>IF(INDEX(Historical!$D$7:$D1533,MATCH(B517,Historical!$B$7:$B$1062,0))=0,"n/a",(INDEX(Historical!$C$7:$C$1062,MATCH(B517,Historical!$B$7:$B$1062,0))/INDEX(Historical!$D$7:$D$1062,MATCH(B517,Historical!$B$7:$B$1062,0))-1)*100)</f>
        <v>11.111111111111093</v>
      </c>
      <c r="T517" s="105">
        <f>IF(INDEX(Historical!$F$7:$F$1062,MATCH(B517,Historical!$B$7:$B$1062,0))=0,"n/a",((INDEX(Historical!$C$7:$C$1062,MATCH(B517,Historical!$B$7:$B$1062,0))/INDEX(Historical!$F$7:$F$1062,MATCH(B517,Historical!$B$7:$B$1062,0)))^(1/3)-1)*100)</f>
        <v>23.310603716523492</v>
      </c>
      <c r="U517" s="105">
        <f>IF(INDEX(Historical!$H$7:$H$1062,MATCH(B517,Historical!$B$7:$B$1062,0))=0,"n/a",((INDEX(Historical!$C$7:$C$1062,MATCH(B517,Historical!$B$7:$B$1062,0))/INDEX(Historical!$H$7:$H$1062,MATCH(B517,Historical!$B$7:$B$1062,0)))^(1/5)-1)*100)</f>
        <v>27.22596365393921</v>
      </c>
      <c r="V517" s="105" t="str">
        <f>IF(INDEX(Historical!$M$7:$M$1062,MATCH(B517,Historical!$B$7:$B$1062,0))=0,"n/a",((INDEX(Historical!$C$7:$C$1062,MATCH(B517,Historical!$B$7:$B$1062,0))/INDEX(Historical!$M$7:$M$1062,MATCH(B517,Historical!$B$7:$B$1062,0)))^(1/10)-1)*100)</f>
        <v>n/a</v>
      </c>
      <c r="W517" s="106" t="str">
        <f>IF(OR(U517&lt;=0,U517="n/a",V517&lt;=0,V517="n/a"),"n/a",U517/V517)</f>
        <v>n/a</v>
      </c>
      <c r="X517" s="107">
        <f>IF(OR(AJ517&lt;=0,AJ517="n/a",U517&lt;=0,U517="n/a"),"n/a",U517/AJ517)</f>
        <v>2.6103512611638746</v>
      </c>
      <c r="Y517" s="162"/>
      <c r="Z517" s="101">
        <f>IF(OR(AC517&lt;0.01,AC517="n/a"),"n/a",M517/AC517*100)</f>
        <v>25.984251968503933</v>
      </c>
      <c r="AA517" s="109">
        <f>IF(OR(AC517&lt;0.01,AC517="n/a"),"n/a",I517/AC517)</f>
        <v>12.068897637795276</v>
      </c>
      <c r="AB517" s="71">
        <v>12</v>
      </c>
      <c r="AC517" s="100">
        <v>5.08</v>
      </c>
      <c r="AD517" s="100" t="s">
        <v>142</v>
      </c>
      <c r="AE517" s="100">
        <v>3.41</v>
      </c>
      <c r="AF517" s="100">
        <v>1.57</v>
      </c>
      <c r="AG517" s="100">
        <v>15.409999999999998</v>
      </c>
      <c r="AH517" s="100">
        <v>25.169999999999998</v>
      </c>
      <c r="AI517" s="100">
        <v>1.73</v>
      </c>
      <c r="AJ517" s="100">
        <v>10.43</v>
      </c>
      <c r="AK517" s="100" t="s">
        <v>142</v>
      </c>
      <c r="AL517" s="100">
        <v>427.22</v>
      </c>
      <c r="AM517" s="100">
        <v>6.67</v>
      </c>
      <c r="AN517" s="100">
        <v>0.38</v>
      </c>
      <c r="AO517" s="110">
        <f>IF(U517="n/a","n/a",IF(AA517&lt;0,"n/a",IF(AA517="n/a","n/a",J517+U517-AA517)))</f>
        <v>17.310059002606174</v>
      </c>
      <c r="AP517" s="111">
        <f>IF(U517="n/a","n/a",J517+U517)</f>
        <v>29.378956640401451</v>
      </c>
      <c r="AQ517" s="112">
        <f>IF(OR(AC517&lt;0.01,AC517="n/a",AF517="n/a"),"n/a",(I517/SQRT(22.5*AC517*(I517/AF517))-1)*100)</f>
        <v>-8.2317670763555562</v>
      </c>
      <c r="AR517" s="101">
        <f>INDEX(Historical!$C$7:$C$1063,MATCH(B517,Historical!$B$7:$B$1063,0))*IF(AH517="n/a",1.03,IF(AH517&lt;0,1.01,IF(AH517&gt;10,1.1,(1+AH517/100))))</f>
        <v>1.32</v>
      </c>
      <c r="AS517" s="109">
        <f>IF($AI517="n/a",1.03*AR517,IF($AI517&lt;0,1.01*AR517,IF($AI517&gt;10,1.1*AR517,(1+$AI517/100)*AR517)))</f>
        <v>1.3428360000000001</v>
      </c>
      <c r="AT517" s="109">
        <f>IF($AK517="n/a",1.03*AS517,IF($AK517&lt;0,1.01*AS517,IF($AK517&gt;10,1.1*AS517,(1+$AK517/100)*AS517)))</f>
        <v>1.3831210800000002</v>
      </c>
      <c r="AU517" s="109">
        <f>IF($AK517="n/a",1.03*AT517,IF($AK517&lt;0,1.01*AT517,IF($AK517&gt;10,1.1*AT517,(1+$AK517/100)*AT517)))</f>
        <v>1.4246147124000004</v>
      </c>
      <c r="AV517" s="109">
        <f>IF($AK517="n/a",1.03*AU517,IF($AK517&lt;0,1.01*AU517,IF($AK517&gt;10,1.1*AU517,(1+$AK517/100)*AU517)))</f>
        <v>1.4673531537720004</v>
      </c>
      <c r="AW517" s="109">
        <f>SUM(AR517:AV517)</f>
        <v>6.9379249461720018</v>
      </c>
      <c r="AX517" s="113">
        <f>AW517/I517*100</f>
        <v>11.316139204325561</v>
      </c>
      <c r="AY517" s="100">
        <v>0.59</v>
      </c>
      <c r="AZ517" s="100">
        <v>54.43</v>
      </c>
      <c r="BA517" s="100">
        <v>-3.8</v>
      </c>
      <c r="BB517" s="100">
        <v>7.1099999999999994</v>
      </c>
      <c r="BC517" s="100">
        <v>22.82</v>
      </c>
      <c r="BE517" s="12">
        <v>2021</v>
      </c>
      <c r="BF517" s="12">
        <f>IF(BE517&gt;2020,0,IF(BE517&gt;2008,1,IF(BE517&gt;2001,2,IF(BE517&gt;1990,3,IF(BE517&gt;1980,4,IF(BE517&gt;1973,5,IF(BE517&gt;1970,6,IF(BE517&gt;1960,7,IF(BE517&gt;1958,8,IF(BE517&gt;1953,9,10))))))))))</f>
        <v>0</v>
      </c>
      <c r="BG517" s="100">
        <v>1.83</v>
      </c>
      <c r="BH517" s="55" t="s">
        <v>121</v>
      </c>
      <c r="BI517" s="55" t="s">
        <v>122</v>
      </c>
    </row>
    <row r="518" spans="1:61" ht="12.75" customHeight="1" x14ac:dyDescent="0.2">
      <c r="A518" s="55" t="s">
        <v>1140</v>
      </c>
      <c r="B518" s="55" t="s">
        <v>1141</v>
      </c>
      <c r="C518" s="156" t="s">
        <v>300</v>
      </c>
      <c r="D518" s="98" t="s">
        <v>794</v>
      </c>
      <c r="E518" s="157">
        <v>13</v>
      </c>
      <c r="F518" s="2">
        <v>433</v>
      </c>
      <c r="G518" s="2" t="s">
        <v>146</v>
      </c>
      <c r="H518" s="2" t="s">
        <v>146</v>
      </c>
      <c r="I518" s="100">
        <v>144.61000000000001</v>
      </c>
      <c r="J518" s="101">
        <f>(M518/I518)*100</f>
        <v>2.95968466911002</v>
      </c>
      <c r="K518" s="104">
        <v>1.07</v>
      </c>
      <c r="L518" s="71">
        <v>4</v>
      </c>
      <c r="M518" s="28">
        <f>K518*L518</f>
        <v>4.28</v>
      </c>
      <c r="N518" s="103" t="s">
        <v>182</v>
      </c>
      <c r="O518" s="104">
        <v>1.01</v>
      </c>
      <c r="P518" s="158">
        <v>46098</v>
      </c>
      <c r="Q518" s="158">
        <v>46112</v>
      </c>
      <c r="R518" s="28">
        <f>(K518-O518)/O518*100</f>
        <v>5.9405940594059459</v>
      </c>
      <c r="S518" s="105">
        <f>IF(INDEX(Historical!$D$7:$D1534,MATCH(B518,Historical!$B$7:$B$1062,0))=0,"n/a",(INDEX(Historical!$C$7:$C$1062,MATCH(B518,Historical!$B$7:$B$1062,0))/INDEX(Historical!$D$7:$D$1062,MATCH(B518,Historical!$B$7:$B$1062,0))-1)*100)</f>
        <v>5.2083333333333481</v>
      </c>
      <c r="T518" s="105">
        <f>IF(INDEX(Historical!$F$7:$F$1062,MATCH(B518,Historical!$B$7:$B$1062,0))=0,"n/a",((INDEX(Historical!$C$7:$C$1062,MATCH(B518,Historical!$B$7:$B$1062,0))/INDEX(Historical!$F$7:$F$1062,MATCH(B518,Historical!$B$7:$B$1062,0)))^(1/3)-1)*100)</f>
        <v>8.5337380171791608</v>
      </c>
      <c r="U518" s="105">
        <f>IF(INDEX(Historical!$H$7:$H$1062,MATCH(B518,Historical!$B$7:$B$1062,0))=0,"n/a",((INDEX(Historical!$C$7:$C$1062,MATCH(B518,Historical!$B$7:$B$1062,0))/INDEX(Historical!$H$7:$H$1062,MATCH(B518,Historical!$B$7:$B$1062,0)))^(1/5)-1)*100)</f>
        <v>11.732283861391091</v>
      </c>
      <c r="V518" s="105">
        <f>IF(INDEX(Historical!$M$7:$M$1062,MATCH(B518,Historical!$B$7:$B$1062,0))=0,"n/a",((INDEX(Historical!$C$7:$C$1062,MATCH(B518,Historical!$B$7:$B$1062,0))/INDEX(Historical!$M$7:$M$1062,MATCH(B518,Historical!$B$7:$B$1062,0)))^(1/10)-1)*100)</f>
        <v>10.269086739811751</v>
      </c>
      <c r="W518" s="106">
        <f>IF(OR(U518&lt;=0,U518="n/a",V518&lt;=0,V518="n/a"),"n/a",U518/V518)</f>
        <v>1.1424856132441397</v>
      </c>
      <c r="X518" s="107">
        <f>IF(OR(AJ518&lt;=0,AJ518="n/a",U518&lt;=0,U518="n/a"),"n/a",U518/AJ518)</f>
        <v>0.92162481236379346</v>
      </c>
      <c r="Y518" s="165"/>
      <c r="Z518" s="101">
        <f>IF(OR(AC518&lt;0.01,AC518="n/a"),"n/a",M518/AC518*100)</f>
        <v>95.322939866369722</v>
      </c>
      <c r="AA518" s="109">
        <f>IF(OR(AC518&lt;0.01,AC518="n/a"),"n/a",I518/AC518)</f>
        <v>32.207126948775056</v>
      </c>
      <c r="AB518" s="71">
        <v>12</v>
      </c>
      <c r="AC518" s="100">
        <v>4.49</v>
      </c>
      <c r="AD518" s="100">
        <v>12.16</v>
      </c>
      <c r="AE518" s="100">
        <v>14.99</v>
      </c>
      <c r="AF518" s="100">
        <v>2.5099999999999998</v>
      </c>
      <c r="AG518" s="100">
        <v>7.91</v>
      </c>
      <c r="AH518" s="100">
        <v>2.34</v>
      </c>
      <c r="AI518" s="100">
        <v>0.09</v>
      </c>
      <c r="AJ518" s="100">
        <v>12.73</v>
      </c>
      <c r="AK518" s="100">
        <v>3.26</v>
      </c>
      <c r="AL518" s="100">
        <v>137780</v>
      </c>
      <c r="AM518" s="100">
        <v>0.25</v>
      </c>
      <c r="AN518" s="100">
        <v>0.69</v>
      </c>
      <c r="AO518" s="110">
        <f>IF(U518="n/a","n/a",IF(AA518&lt;0,"n/a",IF(AA518="n/a","n/a",J518+U518-AA518)))</f>
        <v>-17.515158418273945</v>
      </c>
      <c r="AP518" s="111">
        <f>IF(U518="n/a","n/a",J518+U518)</f>
        <v>14.691968530501111</v>
      </c>
      <c r="AQ518" s="112">
        <f>IF(OR(AC518&lt;0.01,AC518="n/a",AF518="n/a"),"n/a",(I518/SQRT(22.5*AC518*(I518/AF518))-1)*100)</f>
        <v>89.549042192750377</v>
      </c>
      <c r="AR518" s="101">
        <f>INDEX(Historical!$C$7:$C$1063,MATCH(B518,Historical!$B$7:$B$1063,0))*IF(AH518="n/a",1.03,IF(AH518&lt;0,1.01,IF(AH518&gt;10,1.1,(1+AH518/100))))</f>
        <v>4.1345360000000007</v>
      </c>
      <c r="AS518" s="109">
        <f>IF($AI518="n/a",1.03*AR518,IF($AI518&lt;0,1.01*AR518,IF($AI518&gt;10,1.1*AR518,(1+$AI518/100)*AR518)))</f>
        <v>4.1382570824</v>
      </c>
      <c r="AT518" s="109">
        <f>IF($AK518="n/a",1.03*AS518,IF($AK518&lt;0,1.01*AS518,IF($AK518&gt;10,1.1*AS518,(1+$AK518/100)*AS518)))</f>
        <v>4.2731642632862394</v>
      </c>
      <c r="AU518" s="109">
        <f>IF($AK518="n/a",1.03*AT518,IF($AK518&lt;0,1.01*AT518,IF($AK518&gt;10,1.1*AT518,(1+$AK518/100)*AT518)))</f>
        <v>4.4124694182693709</v>
      </c>
      <c r="AV518" s="109">
        <f>IF($AK518="n/a",1.03*AU518,IF($AK518&lt;0,1.01*AU518,IF($AK518&gt;10,1.1*AU518,(1+$AK518/100)*AU518)))</f>
        <v>4.556315921304952</v>
      </c>
      <c r="AW518" s="109">
        <f>SUM(AR518:AV518)</f>
        <v>21.514742685260565</v>
      </c>
      <c r="AX518" s="113">
        <f>AW518/I518*100</f>
        <v>14.877769646124447</v>
      </c>
      <c r="AY518" s="100">
        <v>1.32</v>
      </c>
      <c r="AZ518" s="100">
        <v>39.839999999999996</v>
      </c>
      <c r="BA518" s="100">
        <v>-5.7</v>
      </c>
      <c r="BB518" s="100">
        <v>0.47000000000000003</v>
      </c>
      <c r="BC518" s="100">
        <v>6.88</v>
      </c>
      <c r="BE518" s="12">
        <v>2014</v>
      </c>
      <c r="BF518" s="12">
        <f>IF(BE518&gt;2020,0,IF(BE518&gt;2008,1,IF(BE518&gt;2001,2,IF(BE518&gt;1990,3,IF(BE518&gt;1980,4,IF(BE518&gt;1973,5,IF(BE518&gt;1970,6,IF(BE518&gt;1960,7,IF(BE518&gt;1958,8,IF(BE518&gt;1953,9,10))))))))))</f>
        <v>1</v>
      </c>
      <c r="BG518" s="100">
        <v>4.24</v>
      </c>
      <c r="BH518" s="55" t="s">
        <v>121</v>
      </c>
      <c r="BI518" s="55" t="s">
        <v>302</v>
      </c>
    </row>
    <row r="519" spans="1:61" ht="12.75" customHeight="1" x14ac:dyDescent="0.2">
      <c r="A519" s="55" t="s">
        <v>1142</v>
      </c>
      <c r="B519" s="55" t="s">
        <v>1143</v>
      </c>
      <c r="C519" s="156" t="s">
        <v>125</v>
      </c>
      <c r="D519" s="98" t="s">
        <v>392</v>
      </c>
      <c r="E519" s="157">
        <v>18</v>
      </c>
      <c r="F519" s="2">
        <v>224</v>
      </c>
      <c r="G519" s="2" t="s">
        <v>118</v>
      </c>
      <c r="H519" s="2" t="s">
        <v>118</v>
      </c>
      <c r="I519" s="100">
        <v>190.82</v>
      </c>
      <c r="J519" s="101">
        <f>(M519/I519)*100</f>
        <v>3.0814380044020542</v>
      </c>
      <c r="K519" s="104">
        <v>1.47</v>
      </c>
      <c r="L519" s="71">
        <v>4</v>
      </c>
      <c r="M519" s="28">
        <f>K519*L519</f>
        <v>5.88</v>
      </c>
      <c r="N519" s="103" t="s">
        <v>147</v>
      </c>
      <c r="O519" s="104">
        <v>1.35</v>
      </c>
      <c r="P519" s="158">
        <v>45933</v>
      </c>
      <c r="Q519" s="158">
        <v>45950</v>
      </c>
      <c r="R519" s="28">
        <f>(K519-O519)/O519*100</f>
        <v>8.8888888888888786</v>
      </c>
      <c r="S519" s="105">
        <f>IF(INDEX(Historical!$D$7:$D1535,MATCH(B519,Historical!$B$7:$B$1062,0))=0,"n/a",(INDEX(Historical!$C$7:$C$1062,MATCH(B519,Historical!$B$7:$B$1062,0))/INDEX(Historical!$D$7:$D$1062,MATCH(B519,Historical!$B$7:$B$1062,0))-1)*100)</f>
        <v>5.1428571428571379</v>
      </c>
      <c r="T519" s="105">
        <f>IF(INDEX(Historical!$F$7:$F$1062,MATCH(B519,Historical!$B$7:$B$1062,0))=0,"n/a",((INDEX(Historical!$C$7:$C$1062,MATCH(B519,Historical!$B$7:$B$1062,0))/INDEX(Historical!$F$7:$F$1062,MATCH(B519,Historical!$B$7:$B$1062,0)))^(1/3)-1)*100)</f>
        <v>3.2155474050246546</v>
      </c>
      <c r="U519" s="105">
        <f>IF(INDEX(Historical!$H$7:$H$1062,MATCH(B519,Historical!$B$7:$B$1062,0))=0,"n/a",((INDEX(Historical!$C$7:$C$1062,MATCH(B519,Historical!$B$7:$B$1062,0))/INDEX(Historical!$H$7:$H$1062,MATCH(B519,Historical!$B$7:$B$1062,0)))^(1/5)-1)*100)</f>
        <v>3.2247011297944939</v>
      </c>
      <c r="V519" s="105">
        <f>IF(INDEX(Historical!$M$7:$M$1062,MATCH(B519,Historical!$B$7:$B$1062,0))=0,"n/a",((INDEX(Historical!$C$7:$C$1062,MATCH(B519,Historical!$B$7:$B$1062,0))/INDEX(Historical!$M$7:$M$1062,MATCH(B519,Historical!$B$7:$B$1062,0)))^(1/10)-1)*100)</f>
        <v>3.2217701383970843</v>
      </c>
      <c r="W519" s="106">
        <f>IF(OR(U519&lt;=0,U519="n/a",V519&lt;=0,V519="n/a"),"n/a",U519/V519)</f>
        <v>1.0009097456589091</v>
      </c>
      <c r="X519" s="107">
        <f>IF(OR(AJ519&lt;=0,AJ519="n/a",U519&lt;=0,U519="n/a"),"n/a",U519/AJ519)</f>
        <v>0.45482385469597936</v>
      </c>
      <c r="Y519" s="55"/>
      <c r="Z519" s="101">
        <f>IF(OR(AC519&lt;0.01,AC519="n/a"),"n/a",M519/AC519*100)</f>
        <v>84.482758620689651</v>
      </c>
      <c r="AA519" s="109">
        <f>IF(OR(AC519&lt;0.01,AC519="n/a"),"n/a",I519/AC519)</f>
        <v>27.416666666666664</v>
      </c>
      <c r="AB519" s="71">
        <v>12</v>
      </c>
      <c r="AC519" s="100">
        <v>6.96</v>
      </c>
      <c r="AD519" s="100">
        <v>2.1</v>
      </c>
      <c r="AE519" s="100">
        <v>7.01</v>
      </c>
      <c r="AF519" s="100" t="s">
        <v>142</v>
      </c>
      <c r="AG519" s="100" t="s">
        <v>142</v>
      </c>
      <c r="AH519" s="100">
        <v>10.95</v>
      </c>
      <c r="AI519" s="100">
        <v>9.33</v>
      </c>
      <c r="AJ519" s="100">
        <v>7.0900000000000007</v>
      </c>
      <c r="AK519" s="100">
        <v>9.9500000000000011</v>
      </c>
      <c r="AL519" s="100">
        <v>297410</v>
      </c>
      <c r="AM519" s="100">
        <v>0.22</v>
      </c>
      <c r="AN519" s="100" t="s">
        <v>142</v>
      </c>
      <c r="AO519" s="110">
        <f>IF(U519="n/a","n/a",IF(AA519&lt;0,"n/a",IF(AA519="n/a","n/a",J519+U519-AA519)))</f>
        <v>-21.110527532470115</v>
      </c>
      <c r="AP519" s="111">
        <f>IF(U519="n/a","n/a",J519+U519)</f>
        <v>6.306139134196548</v>
      </c>
      <c r="AQ519" s="112" t="str">
        <f>IF(OR(AC519&lt;0.01,AC519="n/a",AF519="n/a"),"n/a",(I519/SQRT(22.5*AC519*(I519/AF519))-1)*100)</f>
        <v>n/a</v>
      </c>
      <c r="AR519" s="101">
        <f>INDEX(Historical!$C$7:$C$1063,MATCH(B519,Historical!$B$7:$B$1063,0))*IF(AH519="n/a",1.03,IF(AH519&lt;0,1.01,IF(AH519&gt;10,1.1,(1+AH519/100))))</f>
        <v>6.0720000000000001</v>
      </c>
      <c r="AS519" s="109">
        <f>IF($AI519="n/a",1.03*AR519,IF($AI519&lt;0,1.01*AR519,IF($AI519&gt;10,1.1*AR519,(1+$AI519/100)*AR519)))</f>
        <v>6.6385176000000001</v>
      </c>
      <c r="AT519" s="109">
        <f>IF($AK519="n/a",1.03*AS519,IF($AK519&lt;0,1.01*AS519,IF($AK519&gt;10,1.1*AS519,(1+$AK519/100)*AS519)))</f>
        <v>7.2990501011999998</v>
      </c>
      <c r="AU519" s="109">
        <f>IF($AK519="n/a",1.03*AT519,IF($AK519&lt;0,1.01*AT519,IF($AK519&gt;10,1.1*AT519,(1+$AK519/100)*AT519)))</f>
        <v>8.0253055862693987</v>
      </c>
      <c r="AV519" s="109">
        <f>IF($AK519="n/a",1.03*AU519,IF($AK519&lt;0,1.01*AU519,IF($AK519&gt;10,1.1*AU519,(1+$AK519/100)*AU519)))</f>
        <v>8.8238234921032035</v>
      </c>
      <c r="AW519" s="109">
        <f>SUM(AR519:AV519)</f>
        <v>36.858696779572597</v>
      </c>
      <c r="AX519" s="113">
        <f>AW519/I519*100</f>
        <v>19.31595051858956</v>
      </c>
      <c r="AY519" s="100">
        <v>0.4</v>
      </c>
      <c r="AZ519" s="100">
        <v>34.28</v>
      </c>
      <c r="BA519" s="100">
        <v>-8.15</v>
      </c>
      <c r="BB519" s="100">
        <v>3.93</v>
      </c>
      <c r="BC519" s="100">
        <v>12.27</v>
      </c>
      <c r="BE519" s="12">
        <v>2008</v>
      </c>
      <c r="BF519" s="12">
        <f>IF(BE519&gt;2020,0,IF(BE519&gt;2008,1,IF(BE519&gt;2001,2,IF(BE519&gt;1990,3,IF(BE519&gt;1980,4,IF(BE519&gt;1973,5,IF(BE519&gt;1970,6,IF(BE519&gt;1960,7,IF(BE519&gt;1958,8,IF(BE519&gt;1953,9,10))))))))))</f>
        <v>2</v>
      </c>
      <c r="BG519" s="100">
        <v>15.86</v>
      </c>
      <c r="BH519" s="55" t="s">
        <v>121</v>
      </c>
      <c r="BI519" s="55" t="s">
        <v>122</v>
      </c>
    </row>
    <row r="520" spans="1:61" ht="12.75" customHeight="1" x14ac:dyDescent="0.2">
      <c r="A520" s="55" t="s">
        <v>1144</v>
      </c>
      <c r="B520" s="55" t="s">
        <v>1145</v>
      </c>
      <c r="C520" s="156" t="s">
        <v>134</v>
      </c>
      <c r="D520" s="98" t="s">
        <v>157</v>
      </c>
      <c r="E520" s="157">
        <v>16</v>
      </c>
      <c r="F520" s="2">
        <v>306</v>
      </c>
      <c r="G520" s="2" t="s">
        <v>119</v>
      </c>
      <c r="H520" s="2" t="s">
        <v>118</v>
      </c>
      <c r="I520" s="100">
        <v>249.87</v>
      </c>
      <c r="J520" s="101">
        <f>(M520/I520)*100</f>
        <v>3.2016648657301796</v>
      </c>
      <c r="K520" s="104">
        <v>2</v>
      </c>
      <c r="L520" s="71">
        <v>4</v>
      </c>
      <c r="M520" s="28">
        <f>K520*L520</f>
        <v>8</v>
      </c>
      <c r="N520" s="103" t="s">
        <v>120</v>
      </c>
      <c r="O520" s="104">
        <v>1.7</v>
      </c>
      <c r="P520" s="158">
        <v>46223</v>
      </c>
      <c r="Q520" s="158">
        <v>46239</v>
      </c>
      <c r="R520" s="28">
        <f>(K520-O520)/O520*100</f>
        <v>17.647058823529417</v>
      </c>
      <c r="S520" s="105">
        <f>IF(INDEX(Historical!$D$7:$D1536,MATCH(B520,Historical!$B$7:$B$1062,0))=0,"n/a",(INDEX(Historical!$C$7:$C$1062,MATCH(B520,Historical!$B$7:$B$1062,0))/INDEX(Historical!$D$7:$D$1062,MATCH(B520,Historical!$B$7:$B$1062,0))-1)*100)</f>
        <v>4.7619047619047672</v>
      </c>
      <c r="T520" s="105">
        <f>IF(INDEX(Historical!$F$7:$F$1062,MATCH(B520,Historical!$B$7:$B$1062,0))=0,"n/a",((INDEX(Historical!$C$7:$C$1062,MATCH(B520,Historical!$B$7:$B$1062,0))/INDEX(Historical!$F$7:$F$1062,MATCH(B520,Historical!$B$7:$B$1062,0)))^(1/3)-1)*100)</f>
        <v>4.7028966897414426</v>
      </c>
      <c r="U520" s="105">
        <f>IF(INDEX(Historical!$H$7:$H$1062,MATCH(B520,Historical!$B$7:$B$1062,0))=0,"n/a",((INDEX(Historical!$C$7:$C$1062,MATCH(B520,Historical!$B$7:$B$1062,0))/INDEX(Historical!$H$7:$H$1062,MATCH(B520,Historical!$B$7:$B$1062,0)))^(1/5)-1)*100)</f>
        <v>7.4873165575328748</v>
      </c>
      <c r="V520" s="105">
        <f>IF(INDEX(Historical!$M$7:$M$1062,MATCH(B520,Historical!$B$7:$B$1062,0))=0,"n/a",((INDEX(Historical!$C$7:$C$1062,MATCH(B520,Historical!$B$7:$B$1062,0))/INDEX(Historical!$M$7:$M$1062,MATCH(B520,Historical!$B$7:$B$1062,0)))^(1/10)-1)*100)</f>
        <v>12.624995805364048</v>
      </c>
      <c r="W520" s="106">
        <f>IF(OR(U520&lt;=0,U520="n/a",V520&lt;=0,V520="n/a"),"n/a",U520/V520)</f>
        <v>0.59305497387584871</v>
      </c>
      <c r="X520" s="107" t="str">
        <f>IF(OR(AJ520&lt;=0,AJ520="n/a",U520&lt;=0,U520="n/a"),"n/a",U520/AJ520)</f>
        <v>n/a</v>
      </c>
      <c r="Y520" s="165"/>
      <c r="Z520" s="101">
        <f>IF(OR(AC520&lt;0.01,AC520="n/a"),"n/a",M520/AC520*100)</f>
        <v>44.004400440044009</v>
      </c>
      <c r="AA520" s="109">
        <f>IF(OR(AC520&lt;0.01,AC520="n/a"),"n/a",I520/AC520)</f>
        <v>13.744224422442244</v>
      </c>
      <c r="AB520" s="71">
        <v>12</v>
      </c>
      <c r="AC520" s="100">
        <v>18.18</v>
      </c>
      <c r="AD520" s="100">
        <v>0.9</v>
      </c>
      <c r="AE520" s="100">
        <v>2.84</v>
      </c>
      <c r="AF520" s="100">
        <v>1.56</v>
      </c>
      <c r="AG520" s="100">
        <v>12.47</v>
      </c>
      <c r="AH520" s="100">
        <v>14.46</v>
      </c>
      <c r="AI520" s="100">
        <v>13.469999999999999</v>
      </c>
      <c r="AJ520" s="100">
        <v>-0.44</v>
      </c>
      <c r="AK520" s="100">
        <v>12.920000000000002</v>
      </c>
      <c r="AL520" s="100">
        <v>99700</v>
      </c>
      <c r="AM520" s="100">
        <v>0.35000000000000003</v>
      </c>
      <c r="AN520" s="100">
        <v>1.34</v>
      </c>
      <c r="AO520" s="110">
        <f>IF(U520="n/a","n/a",IF(AA520&lt;0,"n/a",IF(AA520="n/a","n/a",J520+U520-AA520)))</f>
        <v>-3.055242999179189</v>
      </c>
      <c r="AP520" s="111">
        <f>IF(U520="n/a","n/a",J520+U520)</f>
        <v>10.688981423263055</v>
      </c>
      <c r="AQ520" s="112">
        <f>IF(OR(AC520&lt;0.01,AC520="n/a",AF520="n/a"),"n/a",(I520/SQRT(22.5*AC520*(I520/AF520))-1)*100)</f>
        <v>-2.3817182445148299</v>
      </c>
      <c r="AR520" s="101">
        <f>INDEX(Historical!$C$7:$C$1063,MATCH(B520,Historical!$B$7:$B$1063,0))*IF(AH520="n/a",1.03,IF(AH520&lt;0,1.01,IF(AH520&gt;10,1.1,(1+AH520/100))))</f>
        <v>7.26</v>
      </c>
      <c r="AS520" s="109">
        <f>IF($AI520="n/a",1.03*AR520,IF($AI520&lt;0,1.01*AR520,IF($AI520&gt;10,1.1*AR520,(1+$AI520/100)*AR520)))</f>
        <v>7.9860000000000007</v>
      </c>
      <c r="AT520" s="109">
        <f>IF($AK520="n/a",1.03*AS520,IF($AK520&lt;0,1.01*AS520,IF($AK520&gt;10,1.1*AS520,(1+$AK520/100)*AS520)))</f>
        <v>8.7846000000000011</v>
      </c>
      <c r="AU520" s="109">
        <f>IF($AK520="n/a",1.03*AT520,IF($AK520&lt;0,1.01*AT520,IF($AK520&gt;10,1.1*AT520,(1+$AK520/100)*AT520)))</f>
        <v>9.6630600000000015</v>
      </c>
      <c r="AV520" s="109">
        <f>IF($AK520="n/a",1.03*AU520,IF($AK520&lt;0,1.01*AU520,IF($AK520&gt;10,1.1*AU520,(1+$AK520/100)*AU520)))</f>
        <v>10.629366000000003</v>
      </c>
      <c r="AW520" s="109">
        <f>SUM(AR520:AV520)</f>
        <v>44.323026000000006</v>
      </c>
      <c r="AX520" s="113">
        <f>AW520/I520*100</f>
        <v>17.738434385880662</v>
      </c>
      <c r="AY520" s="100">
        <v>0.9</v>
      </c>
      <c r="AZ520" s="100">
        <v>41.27</v>
      </c>
      <c r="BA520" s="100">
        <v>-2.58</v>
      </c>
      <c r="BB520" s="100">
        <v>4.42</v>
      </c>
      <c r="BC520" s="100">
        <v>15.39</v>
      </c>
      <c r="BE520" s="12">
        <v>2011</v>
      </c>
      <c r="BF520" s="12">
        <f>IF(BE520&gt;2020,0,IF(BE520&gt;2008,1,IF(BE520&gt;2001,2,IF(BE520&gt;1990,3,IF(BE520&gt;1980,4,IF(BE520&gt;1973,5,IF(BE520&gt;1970,6,IF(BE520&gt;1960,7,IF(BE520&gt;1958,8,IF(BE520&gt;1953,9,10))))))))))</f>
        <v>1</v>
      </c>
      <c r="BG520" s="100">
        <v>1.29</v>
      </c>
      <c r="BH520" s="55" t="s">
        <v>121</v>
      </c>
      <c r="BI520" s="55" t="s">
        <v>122</v>
      </c>
    </row>
    <row r="521" spans="1:61" ht="12.75" customHeight="1" x14ac:dyDescent="0.2">
      <c r="A521" s="123" t="s">
        <v>446</v>
      </c>
      <c r="B521" s="55" t="s">
        <v>447</v>
      </c>
      <c r="C521" s="156" t="s">
        <v>116</v>
      </c>
      <c r="D521" s="98" t="s">
        <v>215</v>
      </c>
      <c r="E521" s="157">
        <v>50</v>
      </c>
      <c r="F521" s="2">
        <v>53</v>
      </c>
      <c r="G521" s="2" t="s">
        <v>119</v>
      </c>
      <c r="H521" s="2" t="s">
        <v>119</v>
      </c>
      <c r="I521" s="100">
        <v>65.44</v>
      </c>
      <c r="J521" s="101">
        <f>(M521/I521)*100</f>
        <v>1.6503667481662594</v>
      </c>
      <c r="K521" s="104">
        <v>0.27</v>
      </c>
      <c r="L521" s="71">
        <v>4</v>
      </c>
      <c r="M521" s="28">
        <f>K521*L521</f>
        <v>1.08</v>
      </c>
      <c r="N521" s="103" t="s">
        <v>372</v>
      </c>
      <c r="O521" s="104">
        <v>0.25</v>
      </c>
      <c r="P521" s="158">
        <v>46045</v>
      </c>
      <c r="Q521" s="158">
        <v>46059</v>
      </c>
      <c r="R521" s="28">
        <f>(K521-O521)/O521*100</f>
        <v>8.0000000000000071</v>
      </c>
      <c r="S521" s="105">
        <f>IF(INDEX(Historical!$D$7:$D1537,MATCH(B521,Historical!$B$7:$B$1062,0))=0,"n/a",(INDEX(Historical!$C$7:$C$1062,MATCH(B521,Historical!$B$7:$B$1062,0))/INDEX(Historical!$D$7:$D$1062,MATCH(B521,Historical!$B$7:$B$1062,0))-1)*100)</f>
        <v>8.6956521739130377</v>
      </c>
      <c r="T521" s="105">
        <f>IF(INDEX(Historical!$F$7:$F$1062,MATCH(B521,Historical!$B$7:$B$1062,0))=0,"n/a",((INDEX(Historical!$C$7:$C$1062,MATCH(B521,Historical!$B$7:$B$1062,0))/INDEX(Historical!$F$7:$F$1062,MATCH(B521,Historical!$B$7:$B$1062,0)))^(1/3)-1)*100)</f>
        <v>5.983983294832651</v>
      </c>
      <c r="U521" s="105">
        <f>IF(INDEX(Historical!$H$7:$H$1062,MATCH(B521,Historical!$B$7:$B$1062,0))=0,"n/a",((INDEX(Historical!$C$7:$C$1062,MATCH(B521,Historical!$B$7:$B$1062,0))/INDEX(Historical!$H$7:$H$1062,MATCH(B521,Historical!$B$7:$B$1062,0)))^(1/5)-1)*100)</f>
        <v>5.6421622299043017</v>
      </c>
      <c r="V521" s="105">
        <f>IF(INDEX(Historical!$M$7:$M$1062,MATCH(B521,Historical!$B$7:$B$1062,0))=0,"n/a",((INDEX(Historical!$C$7:$C$1062,MATCH(B521,Historical!$B$7:$B$1062,0))/INDEX(Historical!$M$7:$M$1062,MATCH(B521,Historical!$B$7:$B$1062,0)))^(1/10)-1)*100)</f>
        <v>1.5239421142770215</v>
      </c>
      <c r="W521" s="106">
        <f>IF(OR(U521&lt;=0,U521="n/a",V521&lt;=0,V521="n/a"),"n/a",U521/V521)</f>
        <v>3.7023468129437571</v>
      </c>
      <c r="X521" s="107">
        <f>IF(OR(AJ521&lt;=0,AJ521="n/a",U521&lt;=0,U521="n/a"),"n/a",U521/AJ521)</f>
        <v>0.43334579338742713</v>
      </c>
      <c r="Y521" s="167" t="s">
        <v>448</v>
      </c>
      <c r="Z521" s="101">
        <f>IF(OR(AC521&lt;0.01,AC521="n/a"),"n/a",M521/AC521*100)</f>
        <v>27.204030226700255</v>
      </c>
      <c r="AA521" s="109">
        <f>IF(OR(AC521&lt;0.01,AC521="n/a"),"n/a",I521/AC521)</f>
        <v>16.483627204030224</v>
      </c>
      <c r="AB521" s="71">
        <v>12</v>
      </c>
      <c r="AC521" s="100">
        <v>3.97</v>
      </c>
      <c r="AD521" s="100">
        <v>2.9</v>
      </c>
      <c r="AE521" s="100">
        <v>2.6</v>
      </c>
      <c r="AF521" s="100">
        <v>2.79</v>
      </c>
      <c r="AG521" s="100">
        <v>17.130000000000003</v>
      </c>
      <c r="AH521" s="100">
        <v>-5.4899999999999993</v>
      </c>
      <c r="AI521" s="100">
        <v>11.66</v>
      </c>
      <c r="AJ521" s="100">
        <v>13.020000000000001</v>
      </c>
      <c r="AK521" s="100">
        <v>4.34</v>
      </c>
      <c r="AL521" s="100">
        <v>10450</v>
      </c>
      <c r="AM521" s="100">
        <v>0.57999999999999996</v>
      </c>
      <c r="AN521" s="100">
        <v>0.47</v>
      </c>
      <c r="AO521" s="110">
        <f>IF(U521="n/a","n/a",IF(AA521&lt;0,"n/a",IF(AA521="n/a","n/a",J521+U521-AA521)))</f>
        <v>-9.1910982259596636</v>
      </c>
      <c r="AP521" s="111">
        <f>IF(U521="n/a","n/a",J521+U521)</f>
        <v>7.2925289780705613</v>
      </c>
      <c r="AQ521" s="112">
        <f>IF(OR(AC521&lt;0.01,AC521="n/a",AF521="n/a"),"n/a",(I521/SQRT(22.5*AC521*(I521/AF521))-1)*100)</f>
        <v>42.967470891099843</v>
      </c>
      <c r="AR521" s="101">
        <f>INDEX(Historical!$C$7:$C$1063,MATCH(B521,Historical!$B$7:$B$1063,0))*IF(AH521="n/a",1.03,IF(AH521&lt;0,1.01,IF(AH521&gt;10,1.1,(1+AH521/100))))</f>
        <v>1.01</v>
      </c>
      <c r="AS521" s="109">
        <f>IF($AI521="n/a",1.03*AR521,IF($AI521&lt;0,1.01*AR521,IF($AI521&gt;10,1.1*AR521,(1+$AI521/100)*AR521)))</f>
        <v>1.1110000000000002</v>
      </c>
      <c r="AT521" s="109">
        <f>IF($AK521="n/a",1.03*AS521,IF($AK521&lt;0,1.01*AS521,IF($AK521&gt;10,1.1*AS521,(1+$AK521/100)*AS521)))</f>
        <v>1.1592174000000004</v>
      </c>
      <c r="AU521" s="109">
        <f>IF($AK521="n/a",1.03*AT521,IF($AK521&lt;0,1.01*AT521,IF($AK521&gt;10,1.1*AT521,(1+$AK521/100)*AT521)))</f>
        <v>1.2095274351600005</v>
      </c>
      <c r="AV521" s="109">
        <f>IF($AK521="n/a",1.03*AU521,IF($AK521&lt;0,1.01*AU521,IF($AK521&gt;10,1.1*AU521,(1+$AK521/100)*AU521)))</f>
        <v>1.2620209258459447</v>
      </c>
      <c r="AW521" s="109">
        <f>SUM(AR521:AV521)</f>
        <v>5.7517657610059461</v>
      </c>
      <c r="AX521" s="113">
        <f>AW521/I521*100</f>
        <v>8.7893731066716789</v>
      </c>
      <c r="AY521" s="100">
        <v>1.04</v>
      </c>
      <c r="AZ521" s="100">
        <v>13.61</v>
      </c>
      <c r="BA521" s="100">
        <v>-42.57</v>
      </c>
      <c r="BB521" s="100">
        <v>-8.42</v>
      </c>
      <c r="BC521" s="100">
        <v>-28.22</v>
      </c>
      <c r="BE521" s="12">
        <v>1977</v>
      </c>
      <c r="BF521" s="12">
        <f>IF(BE521&gt;2020,0,IF(BE521&gt;2008,1,IF(BE521&gt;2001,2,IF(BE521&gt;1990,3,IF(BE521&gt;1980,4,IF(BE521&gt;1973,5,IF(BE521&gt;1970,6,IF(BE521&gt;1960,7,IF(BE521&gt;1958,8,IF(BE521&gt;1953,9,10))))))))))</f>
        <v>5</v>
      </c>
      <c r="BG521" s="100">
        <v>9.629999999999999</v>
      </c>
      <c r="BH521" s="55" t="s">
        <v>121</v>
      </c>
      <c r="BI521" s="55" t="s">
        <v>122</v>
      </c>
    </row>
    <row r="522" spans="1:61" ht="12.75" customHeight="1" x14ac:dyDescent="0.2">
      <c r="A522" s="123" t="s">
        <v>1146</v>
      </c>
      <c r="B522" s="55" t="s">
        <v>1147</v>
      </c>
      <c r="C522" s="156" t="s">
        <v>162</v>
      </c>
      <c r="D522" s="98" t="s">
        <v>296</v>
      </c>
      <c r="E522" s="157">
        <v>14</v>
      </c>
      <c r="F522" s="2">
        <v>367</v>
      </c>
      <c r="G522" s="2" t="s">
        <v>119</v>
      </c>
      <c r="H522" s="2" t="s">
        <v>119</v>
      </c>
      <c r="I522" s="100">
        <v>100.99</v>
      </c>
      <c r="J522" s="101">
        <f>(M522/I522)*100</f>
        <v>3.604317259134568</v>
      </c>
      <c r="K522" s="104">
        <v>0.91</v>
      </c>
      <c r="L522" s="71">
        <v>4</v>
      </c>
      <c r="M522" s="28">
        <f>K522*L522</f>
        <v>3.64</v>
      </c>
      <c r="N522" s="103" t="s">
        <v>136</v>
      </c>
      <c r="O522" s="104">
        <v>0.89500000000000002</v>
      </c>
      <c r="P522" s="158">
        <v>45964</v>
      </c>
      <c r="Q522" s="158">
        <v>45992</v>
      </c>
      <c r="R522" s="28">
        <f>(K522-O522)/O522*100</f>
        <v>1.6759776536312863</v>
      </c>
      <c r="S522" s="105">
        <f>IF(INDEX(Historical!$D$7:$D1538,MATCH(B522,Historical!$B$7:$B$1062,0))=0,"n/a",(INDEX(Historical!$C$7:$C$1062,MATCH(B522,Historical!$B$7:$B$1062,0))/INDEX(Historical!$D$7:$D$1062,MATCH(B522,Historical!$B$7:$B$1062,0))-1)*100)</f>
        <v>1.6973125884016893</v>
      </c>
      <c r="T522" s="105">
        <f>IF(INDEX(Historical!$F$7:$F$1062,MATCH(B522,Historical!$B$7:$B$1062,0))=0,"n/a",((INDEX(Historical!$C$7:$C$1062,MATCH(B522,Historical!$B$7:$B$1062,0))/INDEX(Historical!$F$7:$F$1062,MATCH(B522,Historical!$B$7:$B$1062,0)))^(1/3)-1)*100)</f>
        <v>1.7269590542156266</v>
      </c>
      <c r="U522" s="105">
        <f>IF(INDEX(Historical!$H$7:$H$1062,MATCH(B522,Historical!$B$7:$B$1062,0))=0,"n/a",((INDEX(Historical!$C$7:$C$1062,MATCH(B522,Historical!$B$7:$B$1062,0))/INDEX(Historical!$H$7:$H$1062,MATCH(B522,Historical!$B$7:$B$1062,0)))^(1/5)-1)*100)</f>
        <v>2.4997171852536137</v>
      </c>
      <c r="V522" s="105">
        <f>IF(INDEX(Historical!$M$7:$M$1062,MATCH(B522,Historical!$B$7:$B$1062,0))=0,"n/a",((INDEX(Historical!$C$7:$C$1062,MATCH(B522,Historical!$B$7:$B$1062,0))/INDEX(Historical!$M$7:$M$1062,MATCH(B522,Historical!$B$7:$B$1062,0)))^(1/10)-1)*100)</f>
        <v>4.0802160860085479</v>
      </c>
      <c r="W522" s="106">
        <f>IF(OR(U522&lt;=0,U522="n/a",V522&lt;=0,V522="n/a"),"n/a",U522/V522)</f>
        <v>0.61264333372572688</v>
      </c>
      <c r="X522" s="107">
        <f>IF(OR(AJ522&lt;=0,AJ522="n/a",U522&lt;=0,U522="n/a"),"n/a",U522/AJ522)</f>
        <v>3.4242701167857725</v>
      </c>
      <c r="Y522" s="166"/>
      <c r="Z522" s="101">
        <f>IF(OR(AC522&lt;0.01,AC522="n/a"),"n/a",M522/AC522*100)</f>
        <v>67.910447761194021</v>
      </c>
      <c r="AA522" s="109">
        <f>IF(OR(AC522&lt;0.01,AC522="n/a"),"n/a",I522/AC522)</f>
        <v>18.84141791044776</v>
      </c>
      <c r="AB522" s="71">
        <v>12</v>
      </c>
      <c r="AC522" s="100">
        <v>5.36</v>
      </c>
      <c r="AD522" s="100">
        <v>2.69</v>
      </c>
      <c r="AE522" s="100">
        <v>2.2400000000000002</v>
      </c>
      <c r="AF522" s="100">
        <v>1.73</v>
      </c>
      <c r="AG522" s="100">
        <v>9.48</v>
      </c>
      <c r="AH522" s="100">
        <v>-5.92</v>
      </c>
      <c r="AI522" s="100">
        <v>17.07</v>
      </c>
      <c r="AJ522" s="100">
        <v>0.73</v>
      </c>
      <c r="AK522" s="100">
        <v>6.76</v>
      </c>
      <c r="AL522" s="100">
        <v>12240</v>
      </c>
      <c r="AM522" s="100">
        <v>0.18</v>
      </c>
      <c r="AN522" s="100">
        <v>2.14</v>
      </c>
      <c r="AO522" s="110">
        <f>IF(U522="n/a","n/a",IF(AA522&lt;0,"n/a",IF(AA522="n/a","n/a",J522+U522-AA522)))</f>
        <v>-12.737383466059578</v>
      </c>
      <c r="AP522" s="111">
        <f>IF(U522="n/a","n/a",J522+U522)</f>
        <v>6.1040344443881818</v>
      </c>
      <c r="AQ522" s="112">
        <f>IF(OR(AC522&lt;0.01,AC522="n/a",AF522="n/a"),"n/a",(I522/SQRT(22.5*AC522*(I522/AF522))-1)*100)</f>
        <v>20.361775004589333</v>
      </c>
      <c r="AR522" s="101">
        <f>INDEX(Historical!$C$7:$C$1063,MATCH(B522,Historical!$B$7:$B$1063,0))*IF(AH522="n/a",1.03,IF(AH522&lt;0,1.01,IF(AH522&gt;10,1.1,(1+AH522/100))))</f>
        <v>3.6309500000000003</v>
      </c>
      <c r="AS522" s="109">
        <f>IF($AI522="n/a",1.03*AR522,IF($AI522&lt;0,1.01*AR522,IF($AI522&gt;10,1.1*AR522,(1+$AI522/100)*AR522)))</f>
        <v>3.9940450000000007</v>
      </c>
      <c r="AT522" s="109">
        <f>IF($AK522="n/a",1.03*AS522,IF($AK522&lt;0,1.01*AS522,IF($AK522&gt;10,1.1*AS522,(1+$AK522/100)*AS522)))</f>
        <v>4.2640424420000009</v>
      </c>
      <c r="AU522" s="109">
        <f>IF($AK522="n/a",1.03*AT522,IF($AK522&lt;0,1.01*AT522,IF($AK522&gt;10,1.1*AT522,(1+$AK522/100)*AT522)))</f>
        <v>4.5522917110792012</v>
      </c>
      <c r="AV522" s="109">
        <f>IF($AK522="n/a",1.03*AU522,IF($AK522&lt;0,1.01*AU522,IF($AK522&gt;10,1.1*AU522,(1+$AK522/100)*AU522)))</f>
        <v>4.8600266307481554</v>
      </c>
      <c r="AW522" s="109">
        <f>SUM(AR522:AV522)</f>
        <v>21.301355783827358</v>
      </c>
      <c r="AX522" s="113">
        <f>AW522/I522*100</f>
        <v>21.092539641377719</v>
      </c>
      <c r="AY522" s="100">
        <v>0.43</v>
      </c>
      <c r="AZ522" s="100">
        <v>18.360000000000003</v>
      </c>
      <c r="BA522" s="100">
        <v>-9.15</v>
      </c>
      <c r="BB522" s="100">
        <v>-3.26</v>
      </c>
      <c r="BC522" s="100">
        <v>3.6799999999999997</v>
      </c>
      <c r="BE522" s="12">
        <v>2013</v>
      </c>
      <c r="BF522" s="12">
        <f>IF(BE522&gt;2020,0,IF(BE522&gt;2008,1,IF(BE522&gt;2001,2,IF(BE522&gt;1990,3,IF(BE522&gt;1980,4,IF(BE522&gt;1973,5,IF(BE522&gt;1970,6,IF(BE522&gt;1960,7,IF(BE522&gt;1958,8,IF(BE522&gt;1953,9,10))))))))))</f>
        <v>1</v>
      </c>
      <c r="BG522" s="100">
        <v>2.2599999999999998</v>
      </c>
      <c r="BH522" s="55" t="s">
        <v>121</v>
      </c>
      <c r="BI522" s="55" t="s">
        <v>122</v>
      </c>
    </row>
    <row r="523" spans="1:61" ht="12.75" customHeight="1" x14ac:dyDescent="0.2">
      <c r="A523" s="55" t="s">
        <v>1148</v>
      </c>
      <c r="B523" s="55" t="s">
        <v>1149</v>
      </c>
      <c r="C523" s="156" t="s">
        <v>335</v>
      </c>
      <c r="D523" s="98" t="s">
        <v>336</v>
      </c>
      <c r="E523" s="157">
        <v>16</v>
      </c>
      <c r="F523" s="2">
        <v>300</v>
      </c>
      <c r="G523" s="2" t="s">
        <v>146</v>
      </c>
      <c r="H523" s="2" t="s">
        <v>146</v>
      </c>
      <c r="I523" s="100">
        <v>185.71</v>
      </c>
      <c r="J523" s="101">
        <f>(M523/I523)*100</f>
        <v>2.8000646168757739</v>
      </c>
      <c r="K523" s="104">
        <v>1.3</v>
      </c>
      <c r="L523" s="71">
        <v>4</v>
      </c>
      <c r="M523" s="28">
        <f>K523*L523</f>
        <v>5.2</v>
      </c>
      <c r="N523" s="103" t="s">
        <v>273</v>
      </c>
      <c r="O523" s="104">
        <v>1.25</v>
      </c>
      <c r="P523" s="158">
        <v>46156</v>
      </c>
      <c r="Q523" s="158">
        <v>46170</v>
      </c>
      <c r="R523" s="28">
        <f>(K523-O523)/O523*100</f>
        <v>4.0000000000000036</v>
      </c>
      <c r="S523" s="105">
        <f>IF(INDEX(Historical!$D$7:$D1539,MATCH(B523,Historical!$B$7:$B$1062,0))=0,"n/a",(INDEX(Historical!$C$7:$C$1062,MATCH(B523,Historical!$B$7:$B$1062,0))/INDEX(Historical!$D$7:$D$1062,MATCH(B523,Historical!$B$7:$B$1062,0))-1)*100)</f>
        <v>5.3191489361702038</v>
      </c>
      <c r="T523" s="105">
        <f>IF(INDEX(Historical!$F$7:$F$1062,MATCH(B523,Historical!$B$7:$B$1062,0))=0,"n/a",((INDEX(Historical!$C$7:$C$1062,MATCH(B523,Historical!$B$7:$B$1062,0))/INDEX(Historical!$F$7:$F$1062,MATCH(B523,Historical!$B$7:$B$1062,0)))^(1/3)-1)*100)</f>
        <v>9.2128819145921739</v>
      </c>
      <c r="U523" s="105">
        <f>IF(INDEX(Historical!$H$7:$H$1062,MATCH(B523,Historical!$B$7:$B$1062,0))=0,"n/a",((INDEX(Historical!$C$7:$C$1062,MATCH(B523,Historical!$B$7:$B$1062,0))/INDEX(Historical!$H$7:$H$1062,MATCH(B523,Historical!$B$7:$B$1062,0)))^(1/5)-1)*100)</f>
        <v>16.668588412984487</v>
      </c>
      <c r="V523" s="105">
        <f>IF(INDEX(Historical!$M$7:$M$1062,MATCH(B523,Historical!$B$7:$B$1062,0))=0,"n/a",((INDEX(Historical!$C$7:$C$1062,MATCH(B523,Historical!$B$7:$B$1062,0))/INDEX(Historical!$M$7:$M$1062,MATCH(B523,Historical!$B$7:$B$1062,0)))^(1/10)-1)*100)</f>
        <v>17.343900463843287</v>
      </c>
      <c r="W523" s="106">
        <f>IF(OR(U523&lt;=0,U523="n/a",V523&lt;=0,V523="n/a"),"n/a",U523/V523)</f>
        <v>0.96106342674955858</v>
      </c>
      <c r="X523" s="107">
        <f>IF(OR(AJ523&lt;=0,AJ523="n/a",U523&lt;=0,U523="n/a"),"n/a",U523/AJ523)</f>
        <v>4.3182871536229239</v>
      </c>
      <c r="Y523" s="166"/>
      <c r="Z523" s="101">
        <f>IF(OR(AC523&lt;0.01,AC523="n/a"),"n/a",M523/AC523*100)</f>
        <v>47.794117647058819</v>
      </c>
      <c r="AA523" s="109">
        <f>IF(OR(AC523&lt;0.01,AC523="n/a"),"n/a",I523/AC523)</f>
        <v>17.068933823529413</v>
      </c>
      <c r="AB523" s="71">
        <v>12</v>
      </c>
      <c r="AC523" s="100">
        <v>10.88</v>
      </c>
      <c r="AD523" s="100">
        <v>2.4900000000000002</v>
      </c>
      <c r="AE523" s="100">
        <v>1.25</v>
      </c>
      <c r="AF523" s="100">
        <v>5.36</v>
      </c>
      <c r="AG523" s="100">
        <v>31.080000000000002</v>
      </c>
      <c r="AH523" s="100">
        <v>2.31</v>
      </c>
      <c r="AI523" s="100">
        <v>7.6899999999999995</v>
      </c>
      <c r="AJ523" s="100">
        <v>3.8600000000000003</v>
      </c>
      <c r="AK523" s="100">
        <v>6.32</v>
      </c>
      <c r="AL523" s="100">
        <v>6750</v>
      </c>
      <c r="AM523" s="100">
        <v>3.5000000000000004</v>
      </c>
      <c r="AN523" s="100">
        <v>1.35</v>
      </c>
      <c r="AO523" s="110">
        <f>IF(U523="n/a","n/a",IF(AA523&lt;0,"n/a",IF(AA523="n/a","n/a",J523+U523-AA523)))</f>
        <v>2.3997192063308468</v>
      </c>
      <c r="AP523" s="111">
        <f>IF(U523="n/a","n/a",J523+U523)</f>
        <v>19.46865302986026</v>
      </c>
      <c r="AQ523" s="112">
        <f>IF(OR(AC523&lt;0.01,AC523="n/a",AF523="n/a"),"n/a",(I523/SQRT(22.5*AC523*(I523/AF523))-1)*100)</f>
        <v>101.64819231535969</v>
      </c>
      <c r="AR523" s="101">
        <f>INDEX(Historical!$C$7:$C$1063,MATCH(B523,Historical!$B$7:$B$1063,0))*IF(AH523="n/a",1.03,IF(AH523&lt;0,1.01,IF(AH523&gt;10,1.1,(1+AH523/100))))</f>
        <v>5.0643449999999994</v>
      </c>
      <c r="AS523" s="109">
        <f>IF($AI523="n/a",1.03*AR523,IF($AI523&lt;0,1.01*AR523,IF($AI523&gt;10,1.1*AR523,(1+$AI523/100)*AR523)))</f>
        <v>5.4537931304999994</v>
      </c>
      <c r="AT523" s="109">
        <f>IF($AK523="n/a",1.03*AS523,IF($AK523&lt;0,1.01*AS523,IF($AK523&gt;10,1.1*AS523,(1+$AK523/100)*AS523)))</f>
        <v>5.7984728563475993</v>
      </c>
      <c r="AU523" s="109">
        <f>IF($AK523="n/a",1.03*AT523,IF($AK523&lt;0,1.01*AT523,IF($AK523&gt;10,1.1*AT523,(1+$AK523/100)*AT523)))</f>
        <v>6.164936340868767</v>
      </c>
      <c r="AV523" s="109">
        <f>IF($AK523="n/a",1.03*AU523,IF($AK523&lt;0,1.01*AU523,IF($AK523&gt;10,1.1*AU523,(1+$AK523/100)*AU523)))</f>
        <v>6.5545603176116725</v>
      </c>
      <c r="AW523" s="109">
        <f>SUM(AR523:AV523)</f>
        <v>29.036107645328038</v>
      </c>
      <c r="AX523" s="113">
        <f>AW523/I523*100</f>
        <v>15.635188005669074</v>
      </c>
      <c r="AY523" s="100">
        <v>1.06</v>
      </c>
      <c r="AZ523" s="100">
        <v>7.55</v>
      </c>
      <c r="BA523" s="100">
        <v>-44.75</v>
      </c>
      <c r="BB523" s="100">
        <v>-5.1400000000000006</v>
      </c>
      <c r="BC523" s="100">
        <v>-17.649999999999999</v>
      </c>
      <c r="BE523" s="12">
        <v>2011</v>
      </c>
      <c r="BF523" s="12">
        <f>IF(BE523&gt;2020,0,IF(BE523&gt;2008,1,IF(BE523&gt;2001,2,IF(BE523&gt;1990,3,IF(BE523&gt;1980,4,IF(BE523&gt;1973,5,IF(BE523&gt;1970,6,IF(BE523&gt;1960,7,IF(BE523&gt;1958,8,IF(BE523&gt;1953,9,10))))))))))</f>
        <v>1</v>
      </c>
      <c r="BG523" s="100">
        <v>10.7</v>
      </c>
      <c r="BH523" s="55" t="s">
        <v>121</v>
      </c>
      <c r="BI523" s="55" t="s">
        <v>122</v>
      </c>
    </row>
    <row r="524" spans="1:61" ht="12.75" customHeight="1" x14ac:dyDescent="0.2">
      <c r="A524" s="123" t="s">
        <v>1150</v>
      </c>
      <c r="B524" s="55" t="s">
        <v>1151</v>
      </c>
      <c r="C524" s="156" t="s">
        <v>162</v>
      </c>
      <c r="D524" s="98" t="s">
        <v>296</v>
      </c>
      <c r="E524" s="157">
        <v>21</v>
      </c>
      <c r="F524" s="2">
        <v>206</v>
      </c>
      <c r="G524" s="2" t="s">
        <v>146</v>
      </c>
      <c r="H524" s="2" t="s">
        <v>146</v>
      </c>
      <c r="I524" s="100">
        <v>49.33</v>
      </c>
      <c r="J524" s="101">
        <f>(M524/I524)*100</f>
        <v>4.4698966146361245</v>
      </c>
      <c r="K524" s="104">
        <v>0.55125000000000002</v>
      </c>
      <c r="L524" s="71">
        <v>4</v>
      </c>
      <c r="M524" s="28">
        <f>K524*L524</f>
        <v>2.2050000000000001</v>
      </c>
      <c r="N524" s="103" t="s">
        <v>240</v>
      </c>
      <c r="O524" s="104">
        <v>0.52500000000000002</v>
      </c>
      <c r="P524" s="158">
        <v>46198</v>
      </c>
      <c r="Q524" s="158">
        <v>46218</v>
      </c>
      <c r="R524" s="28">
        <f>(K524-O524)/O524*100</f>
        <v>4.9999999999999991</v>
      </c>
      <c r="S524" s="105">
        <f>IF(INDEX(Historical!$D$7:$D1540,MATCH(B524,Historical!$B$7:$B$1062,0))=0,"n/a",(INDEX(Historical!$C$7:$C$1062,MATCH(B524,Historical!$B$7:$B$1062,0))/INDEX(Historical!$D$7:$D$1062,MATCH(B524,Historical!$B$7:$B$1062,0))-1)*100)</f>
        <v>5.1282051282051322</v>
      </c>
      <c r="T524" s="105">
        <f>IF(INDEX(Historical!$F$7:$F$1062,MATCH(B524,Historical!$B$7:$B$1062,0))=0,"n/a",((INDEX(Historical!$C$7:$C$1062,MATCH(B524,Historical!$B$7:$B$1062,0))/INDEX(Historical!$F$7:$F$1062,MATCH(B524,Historical!$B$7:$B$1062,0)))^(1/3)-1)*100)</f>
        <v>5.1162156261971736</v>
      </c>
      <c r="U524" s="105">
        <f>IF(INDEX(Historical!$H$7:$H$1062,MATCH(B524,Historical!$B$7:$B$1062,0))=0,"n/a",((INDEX(Historical!$C$7:$C$1062,MATCH(B524,Historical!$B$7:$B$1062,0))/INDEX(Historical!$H$7:$H$1062,MATCH(B524,Historical!$B$7:$B$1062,0)))^(1/5)-1)*100)</f>
        <v>5.5812421240159171</v>
      </c>
      <c r="V524" s="105">
        <f>IF(INDEX(Historical!$M$7:$M$1062,MATCH(B524,Historical!$B$7:$B$1062,0))=0,"n/a",((INDEX(Historical!$C$7:$C$1062,MATCH(B524,Historical!$B$7:$B$1062,0))/INDEX(Historical!$M$7:$M$1062,MATCH(B524,Historical!$B$7:$B$1062,0)))^(1/10)-1)*100)</f>
        <v>5.8594387700312556</v>
      </c>
      <c r="W524" s="106">
        <f>IF(OR(U524&lt;=0,U524="n/a",V524&lt;=0,V524="n/a"),"n/a",U524/V524)</f>
        <v>0.95252162247377581</v>
      </c>
      <c r="X524" s="107">
        <f>IF(OR(AJ524&lt;=0,AJ524="n/a",U524&lt;=0,U524="n/a"),"n/a",U524/AJ524)</f>
        <v>0.56777641139531199</v>
      </c>
      <c r="Y524" s="55"/>
      <c r="Z524" s="101">
        <f>IF(OR(AC524&lt;0.01,AC524="n/a"),"n/a",M524/AC524*100)</f>
        <v>98.437499999999986</v>
      </c>
      <c r="AA524" s="109">
        <f>IF(OR(AC524&lt;0.01,AC524="n/a"),"n/a",I524/AC524)</f>
        <v>22.022321428571427</v>
      </c>
      <c r="AB524" s="71">
        <v>12</v>
      </c>
      <c r="AC524" s="100">
        <v>2.2400000000000002</v>
      </c>
      <c r="AD524" s="100">
        <v>1.86</v>
      </c>
      <c r="AE524" s="100">
        <v>1.71</v>
      </c>
      <c r="AF524" s="100">
        <v>1.39</v>
      </c>
      <c r="AG524" s="100">
        <v>6.3</v>
      </c>
      <c r="AH524" s="100">
        <v>11.200000000000001</v>
      </c>
      <c r="AI524" s="100">
        <v>5.4</v>
      </c>
      <c r="AJ524" s="100">
        <v>9.83</v>
      </c>
      <c r="AK524" s="100">
        <v>7.41</v>
      </c>
      <c r="AL524" s="100">
        <v>5710</v>
      </c>
      <c r="AM524" s="100">
        <v>0.52</v>
      </c>
      <c r="AN524" s="100">
        <v>1.2</v>
      </c>
      <c r="AO524" s="110">
        <f>IF(U524="n/a","n/a",IF(AA524&lt;0,"n/a",IF(AA524="n/a","n/a",J524+U524-AA524)))</f>
        <v>-11.971182689919385</v>
      </c>
      <c r="AP524" s="111">
        <f>IF(U524="n/a","n/a",J524+U524)</f>
        <v>10.051138738652043</v>
      </c>
      <c r="AQ524" s="112">
        <f>IF(OR(AC524&lt;0.01,AC524="n/a",AF524="n/a"),"n/a",(I524/SQRT(22.5*AC524*(I524/AF524))-1)*100)</f>
        <v>16.640047983746964</v>
      </c>
      <c r="AR524" s="101">
        <f>INDEX(Historical!$C$7:$C$1063,MATCH(B524,Historical!$B$7:$B$1063,0))*IF(AH524="n/a",1.03,IF(AH524&lt;0,1.01,IF(AH524&gt;10,1.1,(1+AH524/100))))</f>
        <v>2.2549999999999999</v>
      </c>
      <c r="AS524" s="109">
        <f>IF($AI524="n/a",1.03*AR524,IF($AI524&lt;0,1.01*AR524,IF($AI524&gt;10,1.1*AR524,(1+$AI524/100)*AR524)))</f>
        <v>2.37677</v>
      </c>
      <c r="AT524" s="109">
        <f>IF($AK524="n/a",1.03*AS524,IF($AK524&lt;0,1.01*AS524,IF($AK524&gt;10,1.1*AS524,(1+$AK524/100)*AS524)))</f>
        <v>2.552888657</v>
      </c>
      <c r="AU524" s="109">
        <f>IF($AK524="n/a",1.03*AT524,IF($AK524&lt;0,1.01*AT524,IF($AK524&gt;10,1.1*AT524,(1+$AK524/100)*AT524)))</f>
        <v>2.7420577064837</v>
      </c>
      <c r="AV524" s="109">
        <f>IF($AK524="n/a",1.03*AU524,IF($AK524&lt;0,1.01*AU524,IF($AK524&gt;10,1.1*AU524,(1+$AK524/100)*AU524)))</f>
        <v>2.9452441825341422</v>
      </c>
      <c r="AW524" s="109">
        <f>SUM(AR524:AV524)</f>
        <v>12.871960546017842</v>
      </c>
      <c r="AX524" s="113">
        <f>AW524/I524*100</f>
        <v>26.093574996995422</v>
      </c>
      <c r="AY524" s="100">
        <v>0.54</v>
      </c>
      <c r="AZ524" s="100">
        <v>20.880000000000003</v>
      </c>
      <c r="BA524" s="100">
        <v>-9.69</v>
      </c>
      <c r="BB524" s="100">
        <v>-3.5000000000000004</v>
      </c>
      <c r="BC524" s="100">
        <v>-1.8499999999999999</v>
      </c>
      <c r="BE524" s="12">
        <v>2006</v>
      </c>
      <c r="BF524" s="12">
        <f>IF(BE524&gt;2020,0,IF(BE524&gt;2008,1,IF(BE524&gt;2001,2,IF(BE524&gt;1990,3,IF(BE524&gt;1980,4,IF(BE524&gt;1973,5,IF(BE524&gt;1970,6,IF(BE524&gt;1960,7,IF(BE524&gt;1958,8,IF(BE524&gt;1953,9,10))))))))))</f>
        <v>2</v>
      </c>
      <c r="BG524" s="100">
        <v>1.94</v>
      </c>
      <c r="BH524" s="55" t="s">
        <v>121</v>
      </c>
      <c r="BI524" s="55" t="s">
        <v>122</v>
      </c>
    </row>
    <row r="525" spans="1:61" ht="12.75" customHeight="1" x14ac:dyDescent="0.2">
      <c r="A525" s="55" t="s">
        <v>1152</v>
      </c>
      <c r="B525" s="55" t="s">
        <v>1153</v>
      </c>
      <c r="C525" s="156" t="s">
        <v>198</v>
      </c>
      <c r="D525" s="98" t="s">
        <v>565</v>
      </c>
      <c r="E525" s="157">
        <v>14</v>
      </c>
      <c r="F525" s="2">
        <v>384</v>
      </c>
      <c r="G525" s="2" t="s">
        <v>146</v>
      </c>
      <c r="H525" s="2" t="s">
        <v>146</v>
      </c>
      <c r="I525" s="100">
        <v>60.71</v>
      </c>
      <c r="J525" s="101">
        <f>(M525/I525)*100</f>
        <v>1.4165705814528085</v>
      </c>
      <c r="K525" s="104">
        <v>0.215</v>
      </c>
      <c r="L525" s="71">
        <v>4</v>
      </c>
      <c r="M525" s="28">
        <f>K525*L525</f>
        <v>0.86</v>
      </c>
      <c r="N525" s="103" t="s">
        <v>270</v>
      </c>
      <c r="O525" s="104">
        <v>0.21</v>
      </c>
      <c r="P525" s="158">
        <v>46080</v>
      </c>
      <c r="Q525" s="158">
        <v>46112</v>
      </c>
      <c r="R525" s="28">
        <f>(K525-O525)/O525*100</f>
        <v>2.3809523809523832</v>
      </c>
      <c r="S525" s="105">
        <f>IF(INDEX(Historical!$D$7:$D1541,MATCH(B525,Historical!$B$7:$B$1062,0))=0,"n/a",(INDEX(Historical!$C$7:$C$1062,MATCH(B525,Historical!$B$7:$B$1062,0))/INDEX(Historical!$D$7:$D$1062,MATCH(B525,Historical!$B$7:$B$1062,0))-1)*100)</f>
        <v>3.7037037037036979</v>
      </c>
      <c r="T525" s="105">
        <f>IF(INDEX(Historical!$F$7:$F$1062,MATCH(B525,Historical!$B$7:$B$1062,0))=0,"n/a",((INDEX(Historical!$C$7:$C$1062,MATCH(B525,Historical!$B$7:$B$1062,0))/INDEX(Historical!$F$7:$F$1062,MATCH(B525,Historical!$B$7:$B$1062,0)))^(1/3)-1)*100)</f>
        <v>5.2726599609396629</v>
      </c>
      <c r="U525" s="105">
        <f>IF(INDEX(Historical!$H$7:$H$1062,MATCH(B525,Historical!$B$7:$B$1062,0))=0,"n/a",((INDEX(Historical!$C$7:$C$1062,MATCH(B525,Historical!$B$7:$B$1062,0))/INDEX(Historical!$H$7:$H$1062,MATCH(B525,Historical!$B$7:$B$1062,0)))^(1/5)-1)*100)</f>
        <v>14.869835499703509</v>
      </c>
      <c r="V525" s="105">
        <f>IF(INDEX(Historical!$M$7:$M$1062,MATCH(B525,Historical!$B$7:$B$1062,0))=0,"n/a",((INDEX(Historical!$C$7:$C$1062,MATCH(B525,Historical!$B$7:$B$1062,0))/INDEX(Historical!$M$7:$M$1062,MATCH(B525,Historical!$B$7:$B$1062,0)))^(1/10)-1)*100)</f>
        <v>13.346158167069744</v>
      </c>
      <c r="W525" s="106">
        <f>IF(OR(U525&lt;=0,U525="n/a",V525&lt;=0,V525="n/a"),"n/a",U525/V525)</f>
        <v>1.1141659879614854</v>
      </c>
      <c r="X525" s="107" t="str">
        <f>IF(OR(AJ525&lt;=0,AJ525="n/a",U525&lt;=0,U525="n/a"),"n/a",U525/AJ525)</f>
        <v>n/a</v>
      </c>
      <c r="Y525" s="162" t="s">
        <v>1720</v>
      </c>
      <c r="Z525" s="101">
        <f>IF(OR(AC525&lt;0.01,AC525="n/a"),"n/a",M525/AC525*100)</f>
        <v>286.66666666666669</v>
      </c>
      <c r="AA525" s="109">
        <f>IF(OR(AC525&lt;0.01,AC525="n/a"),"n/a",I525/AC525)</f>
        <v>202.36666666666667</v>
      </c>
      <c r="AB525" s="71">
        <v>12</v>
      </c>
      <c r="AC525" s="100">
        <v>0.3</v>
      </c>
      <c r="AD525" s="100">
        <v>1.1399999999999999</v>
      </c>
      <c r="AE525" s="100">
        <v>7.58</v>
      </c>
      <c r="AF525" s="100">
        <v>5.0199999999999996</v>
      </c>
      <c r="AG525" s="100">
        <v>2.36</v>
      </c>
      <c r="AH525" s="100">
        <v>6.88</v>
      </c>
      <c r="AI525" s="100">
        <v>38.769999999999996</v>
      </c>
      <c r="AJ525" s="100">
        <v>-19.63</v>
      </c>
      <c r="AK525" s="100">
        <v>28.79</v>
      </c>
      <c r="AL525" s="100">
        <v>3380</v>
      </c>
      <c r="AM525" s="100">
        <v>1.41</v>
      </c>
      <c r="AN525" s="100">
        <v>0</v>
      </c>
      <c r="AO525" s="110">
        <f>IF(U525="n/a","n/a",IF(AA525&lt;0,"n/a",IF(AA525="n/a","n/a",J525+U525-AA525)))</f>
        <v>-186.08026058551036</v>
      </c>
      <c r="AP525" s="111">
        <f>IF(U525="n/a","n/a",J525+U525)</f>
        <v>16.286406081156318</v>
      </c>
      <c r="AQ525" s="112">
        <f>IF(OR(AC525&lt;0.01,AC525="n/a",AF525="n/a"),"n/a",(I525/SQRT(22.5*AC525*(I525/AF525))-1)*100)</f>
        <v>571.93937116269535</v>
      </c>
      <c r="AR525" s="101">
        <f>INDEX(Historical!$C$7:$C$1063,MATCH(B525,Historical!$B$7:$B$1063,0))*IF(AH525="n/a",1.03,IF(AH525&lt;0,1.01,IF(AH525&gt;10,1.1,(1+AH525/100))))</f>
        <v>0.89779199999999992</v>
      </c>
      <c r="AS525" s="109">
        <f>IF($AI525="n/a",1.03*AR525,IF($AI525&lt;0,1.01*AR525,IF($AI525&gt;10,1.1*AR525,(1+$AI525/100)*AR525)))</f>
        <v>0.98757119999999998</v>
      </c>
      <c r="AT525" s="109">
        <f>IF($AK525="n/a",1.03*AS525,IF($AK525&lt;0,1.01*AS525,IF($AK525&gt;10,1.1*AS525,(1+$AK525/100)*AS525)))</f>
        <v>1.08632832</v>
      </c>
      <c r="AU525" s="109">
        <f>IF($AK525="n/a",1.03*AT525,IF($AK525&lt;0,1.01*AT525,IF($AK525&gt;10,1.1*AT525,(1+$AK525/100)*AT525)))</f>
        <v>1.1949611520000001</v>
      </c>
      <c r="AV525" s="109">
        <f>IF($AK525="n/a",1.03*AU525,IF($AK525&lt;0,1.01*AU525,IF($AK525&gt;10,1.1*AU525,(1+$AK525/100)*AU525)))</f>
        <v>1.3144572672000001</v>
      </c>
      <c r="AW525" s="109">
        <f>SUM(AR525:AV525)</f>
        <v>5.4811099392000004</v>
      </c>
      <c r="AX525" s="113">
        <f>AW525/I525*100</f>
        <v>9.0283477832317569</v>
      </c>
      <c r="AY525" s="100">
        <v>1.58</v>
      </c>
      <c r="AZ525" s="100">
        <v>96.73</v>
      </c>
      <c r="BA525" s="100">
        <v>-33.42</v>
      </c>
      <c r="BB525" s="100">
        <v>-19.32</v>
      </c>
      <c r="BC525" s="100">
        <v>11.82</v>
      </c>
      <c r="BE525" s="12">
        <v>2013</v>
      </c>
      <c r="BF525" s="12">
        <f>IF(BE525&gt;2020,0,IF(BE525&gt;2008,1,IF(BE525&gt;2001,2,IF(BE525&gt;1990,3,IF(BE525&gt;1980,4,IF(BE525&gt;1973,5,IF(BE525&gt;1970,6,IF(BE525&gt;1960,7,IF(BE525&gt;1958,8,IF(BE525&gt;1953,9,10))))))))))</f>
        <v>1</v>
      </c>
      <c r="BG525" s="100">
        <v>2.09</v>
      </c>
      <c r="BH525" s="55" t="s">
        <v>121</v>
      </c>
      <c r="BI525" s="55" t="s">
        <v>122</v>
      </c>
    </row>
    <row r="526" spans="1:61" ht="12.75" customHeight="1" x14ac:dyDescent="0.2">
      <c r="A526" s="55" t="s">
        <v>449</v>
      </c>
      <c r="B526" s="55" t="s">
        <v>450</v>
      </c>
      <c r="C526" s="156" t="s">
        <v>139</v>
      </c>
      <c r="D526" s="98" t="s">
        <v>140</v>
      </c>
      <c r="E526" s="157">
        <v>55</v>
      </c>
      <c r="F526" s="2">
        <v>34</v>
      </c>
      <c r="G526" s="2" t="s">
        <v>119</v>
      </c>
      <c r="H526" s="2" t="s">
        <v>118</v>
      </c>
      <c r="I526" s="100">
        <v>110.52</v>
      </c>
      <c r="J526" s="101">
        <f>(M526/I526)*100</f>
        <v>2.6782482808541443</v>
      </c>
      <c r="K526" s="104">
        <v>0.74</v>
      </c>
      <c r="L526" s="71">
        <v>4</v>
      </c>
      <c r="M526" s="28">
        <f>K526*L526</f>
        <v>2.96</v>
      </c>
      <c r="N526" s="103" t="s">
        <v>265</v>
      </c>
      <c r="O526" s="104">
        <v>0.71</v>
      </c>
      <c r="P526" s="158">
        <v>46244</v>
      </c>
      <c r="Q526" s="158">
        <v>46276</v>
      </c>
      <c r="R526" s="28">
        <f>(K526-O526)/O526*100</f>
        <v>4.2253521126760605</v>
      </c>
      <c r="S526" s="105">
        <f>IF(INDEX(Historical!$D$7:$D1542,MATCH(B526,Historical!$B$7:$B$1062,0))=0,"n/a",(INDEX(Historical!$C$7:$C$1062,MATCH(B526,Historical!$B$7:$B$1062,0))/INDEX(Historical!$D$7:$D$1062,MATCH(B526,Historical!$B$7:$B$1062,0))-1)*100)</f>
        <v>4.5112781954887105</v>
      </c>
      <c r="T526" s="105">
        <f>IF(INDEX(Historical!$F$7:$F$1062,MATCH(B526,Historical!$B$7:$B$1062,0))=0,"n/a",((INDEX(Historical!$C$7:$C$1062,MATCH(B526,Historical!$B$7:$B$1062,0))/INDEX(Historical!$F$7:$F$1062,MATCH(B526,Historical!$B$7:$B$1062,0)))^(1/3)-1)*100)</f>
        <v>4.7312957325696958</v>
      </c>
      <c r="U526" s="105">
        <f>IF(INDEX(Historical!$H$7:$H$1062,MATCH(B526,Historical!$B$7:$B$1062,0))=0,"n/a",((INDEX(Historical!$C$7:$C$1062,MATCH(B526,Historical!$B$7:$B$1062,0))/INDEX(Historical!$H$7:$H$1062,MATCH(B526,Historical!$B$7:$B$1062,0)))^(1/5)-1)*100)</f>
        <v>5.7706322148565414</v>
      </c>
      <c r="V526" s="105">
        <f>IF(INDEX(Historical!$M$7:$M$1062,MATCH(B526,Historical!$B$7:$B$1062,0))=0,"n/a",((INDEX(Historical!$C$7:$C$1062,MATCH(B526,Historical!$B$7:$B$1062,0))/INDEX(Historical!$M$7:$M$1062,MATCH(B526,Historical!$B$7:$B$1062,0)))^(1/10)-1)*100)</f>
        <v>6.9864644132039633</v>
      </c>
      <c r="W526" s="106">
        <f>IF(OR(U526&lt;=0,U526="n/a",V526&lt;=0,V526="n/a"),"n/a",U526/V526)</f>
        <v>0.82597317807136061</v>
      </c>
      <c r="X526" s="107">
        <f>IF(OR(AJ526&lt;=0,AJ526="n/a",U526&lt;=0,U526="n/a"),"n/a",U526/AJ526)</f>
        <v>0.62588201896491769</v>
      </c>
      <c r="Y526" s="165"/>
      <c r="Z526" s="101">
        <f>IF(OR(AC526&lt;0.01,AC526="n/a"),"n/a",M526/AC526*100)</f>
        <v>42.528735632183903</v>
      </c>
      <c r="AA526" s="109">
        <f>IF(OR(AC526&lt;0.01,AC526="n/a"),"n/a",I526/AC526)</f>
        <v>15.879310344827585</v>
      </c>
      <c r="AB526" s="71">
        <v>12</v>
      </c>
      <c r="AC526" s="100">
        <v>6.96</v>
      </c>
      <c r="AD526" s="100">
        <v>1.66</v>
      </c>
      <c r="AE526" s="100">
        <v>1.5</v>
      </c>
      <c r="AF526" s="100">
        <v>2.91</v>
      </c>
      <c r="AG526" s="100">
        <v>19.559999999999999</v>
      </c>
      <c r="AH526" s="100">
        <v>4.03</v>
      </c>
      <c r="AI526" s="100">
        <v>9.370000000000001</v>
      </c>
      <c r="AJ526" s="100">
        <v>9.2200000000000006</v>
      </c>
      <c r="AK526" s="100">
        <v>7.7</v>
      </c>
      <c r="AL526" s="100">
        <v>24570</v>
      </c>
      <c r="AM526" s="100">
        <v>0.11</v>
      </c>
      <c r="AN526" s="100">
        <v>0.88</v>
      </c>
      <c r="AO526" s="110">
        <f>IF(U526="n/a","n/a",IF(AA526&lt;0,"n/a",IF(AA526="n/a","n/a",J526+U526-AA526)))</f>
        <v>-7.4304298491168996</v>
      </c>
      <c r="AP526" s="111">
        <f>IF(U526="n/a","n/a",J526+U526)</f>
        <v>8.4488804957106858</v>
      </c>
      <c r="AQ526" s="112">
        <f>IF(OR(AC526&lt;0.01,AC526="n/a",AF526="n/a"),"n/a",(I526/SQRT(22.5*AC526*(I526/AF526))-1)*100)</f>
        <v>43.308204159114162</v>
      </c>
      <c r="AR526" s="101">
        <f>INDEX(Historical!$C$7:$C$1063,MATCH(B526,Historical!$B$7:$B$1063,0))*IF(AH526="n/a",1.03,IF(AH526&lt;0,1.01,IF(AH526&gt;10,1.1,(1+AH526/100))))</f>
        <v>2.8920339999999998</v>
      </c>
      <c r="AS526" s="109">
        <f>IF($AI526="n/a",1.03*AR526,IF($AI526&lt;0,1.01*AR526,IF($AI526&gt;10,1.1*AR526,(1+$AI526/100)*AR526)))</f>
        <v>3.1630175858</v>
      </c>
      <c r="AT526" s="109">
        <f>IF($AK526="n/a",1.03*AS526,IF($AK526&lt;0,1.01*AS526,IF($AK526&gt;10,1.1*AS526,(1+$AK526/100)*AS526)))</f>
        <v>3.4065699399065998</v>
      </c>
      <c r="AU526" s="109">
        <f>IF($AK526="n/a",1.03*AT526,IF($AK526&lt;0,1.01*AT526,IF($AK526&gt;10,1.1*AT526,(1+$AK526/100)*AT526)))</f>
        <v>3.6688758252794078</v>
      </c>
      <c r="AV526" s="109">
        <f>IF($AK526="n/a",1.03*AU526,IF($AK526&lt;0,1.01*AU526,IF($AK526&gt;10,1.1*AU526,(1+$AK526/100)*AU526)))</f>
        <v>3.9513792638259222</v>
      </c>
      <c r="AW526" s="109">
        <f>SUM(AR526:AV526)</f>
        <v>17.081876614811929</v>
      </c>
      <c r="AX526" s="113">
        <f>AW526/I526*100</f>
        <v>15.455914418034681</v>
      </c>
      <c r="AY526" s="100">
        <v>1.06</v>
      </c>
      <c r="AZ526" s="100">
        <v>18.350000000000001</v>
      </c>
      <c r="BA526" s="100">
        <v>-17.169999999999998</v>
      </c>
      <c r="BB526" s="100">
        <v>-4.7600000000000007</v>
      </c>
      <c r="BC526" s="100">
        <v>0.91999999999999993</v>
      </c>
      <c r="BE526" s="12">
        <v>1972</v>
      </c>
      <c r="BF526" s="12">
        <f>IF(BE526&gt;2020,0,IF(BE526&gt;2008,1,IF(BE526&gt;2001,2,IF(BE526&gt;1990,3,IF(BE526&gt;1980,4,IF(BE526&gt;1973,5,IF(BE526&gt;1970,6,IF(BE526&gt;1960,7,IF(BE526&gt;1958,8,IF(BE526&gt;1953,9,10))))))))))</f>
        <v>6</v>
      </c>
      <c r="BG526" s="100">
        <v>7.02</v>
      </c>
      <c r="BH526" s="55" t="s">
        <v>121</v>
      </c>
      <c r="BI526" s="55" t="s">
        <v>122</v>
      </c>
    </row>
    <row r="527" spans="1:61" ht="12.75" customHeight="1" x14ac:dyDescent="0.2">
      <c r="A527" s="123" t="s">
        <v>1154</v>
      </c>
      <c r="B527" s="55" t="s">
        <v>1155</v>
      </c>
      <c r="C527" s="156" t="s">
        <v>134</v>
      </c>
      <c r="D527" s="98" t="s">
        <v>157</v>
      </c>
      <c r="E527" s="157">
        <v>15</v>
      </c>
      <c r="F527" s="2">
        <v>355</v>
      </c>
      <c r="G527" s="2" t="s">
        <v>146</v>
      </c>
      <c r="H527" s="2" t="s">
        <v>146</v>
      </c>
      <c r="I527" s="100">
        <v>59</v>
      </c>
      <c r="J527" s="101">
        <f>(M527/I527)*100</f>
        <v>2.3728813559322033</v>
      </c>
      <c r="K527" s="104">
        <v>0.35</v>
      </c>
      <c r="L527" s="71">
        <v>4</v>
      </c>
      <c r="M527" s="28">
        <f>K527*L527</f>
        <v>1.4</v>
      </c>
      <c r="N527" s="103" t="s">
        <v>182</v>
      </c>
      <c r="O527" s="104">
        <v>0.34</v>
      </c>
      <c r="P527" s="158">
        <v>46188</v>
      </c>
      <c r="Q527" s="158">
        <v>46203</v>
      </c>
      <c r="R527" s="28">
        <f>(K527-O527)/O527*100</f>
        <v>2.9411764705882213</v>
      </c>
      <c r="S527" s="105">
        <f>IF(INDEX(Historical!$D$7:$D1543,MATCH(B527,Historical!$B$7:$B$1062,0))=0,"n/a",(INDEX(Historical!$C$7:$C$1062,MATCH(B527,Historical!$B$7:$B$1062,0))/INDEX(Historical!$D$7:$D$1062,MATCH(B527,Historical!$B$7:$B$1062,0))-1)*100)</f>
        <v>9.6199999999999832</v>
      </c>
      <c r="T527" s="105">
        <f>IF(INDEX(Historical!$F$7:$F$1062,MATCH(B527,Historical!$B$7:$B$1062,0))=0,"n/a",((INDEX(Historical!$C$7:$C$1062,MATCH(B527,Historical!$B$7:$B$1062,0))/INDEX(Historical!$F$7:$F$1062,MATCH(B527,Historical!$B$7:$B$1062,0)))^(1/3)-1)*100)</f>
        <v>7.1357504443796183</v>
      </c>
      <c r="U527" s="105">
        <f>IF(INDEX(Historical!$H$7:$H$1062,MATCH(B527,Historical!$B$7:$B$1062,0))=0,"n/a",((INDEX(Historical!$C$7:$C$1062,MATCH(B527,Historical!$B$7:$B$1062,0))/INDEX(Historical!$H$7:$H$1062,MATCH(B527,Historical!$B$7:$B$1062,0)))^(1/5)-1)*100)</f>
        <v>7.4981736890812334</v>
      </c>
      <c r="V527" s="105">
        <f>IF(INDEX(Historical!$M$7:$M$1062,MATCH(B527,Historical!$B$7:$B$1062,0))=0,"n/a",((INDEX(Historical!$C$7:$C$1062,MATCH(B527,Historical!$B$7:$B$1062,0))/INDEX(Historical!$M$7:$M$1062,MATCH(B527,Historical!$B$7:$B$1062,0)))^(1/10)-1)*100)</f>
        <v>8.9385461875319159</v>
      </c>
      <c r="W527" s="106">
        <f>IF(OR(U527&lt;=0,U527="n/a",V527&lt;=0,V527="n/a"),"n/a",U527/V527)</f>
        <v>0.83885830332679712</v>
      </c>
      <c r="X527" s="107" t="str">
        <f>IF(OR(AJ527&lt;=0,AJ527="n/a",U527&lt;=0,U527="n/a"),"n/a",U527/AJ527)</f>
        <v>n/a</v>
      </c>
      <c r="Y527" s="170"/>
      <c r="Z527" s="101" t="str">
        <f>IF(OR(AC527&lt;0.01,AC527="n/a"),"n/a",M527/AC527*100)</f>
        <v>n/a</v>
      </c>
      <c r="AA527" s="109" t="str">
        <f>IF(OR(AC527&lt;0.01,AC527="n/a"),"n/a",I527/AC527)</f>
        <v>n/a</v>
      </c>
      <c r="AB527" s="71">
        <v>12</v>
      </c>
      <c r="AC527" s="100" t="s">
        <v>142</v>
      </c>
      <c r="AD527" s="100" t="s">
        <v>142</v>
      </c>
      <c r="AE527" s="100" t="s">
        <v>142</v>
      </c>
      <c r="AF527" s="100" t="s">
        <v>142</v>
      </c>
      <c r="AG527" s="100" t="s">
        <v>142</v>
      </c>
      <c r="AH527" s="100" t="s">
        <v>142</v>
      </c>
      <c r="AI527" s="100" t="s">
        <v>142</v>
      </c>
      <c r="AJ527" s="100" t="s">
        <v>142</v>
      </c>
      <c r="AK527" s="100" t="s">
        <v>142</v>
      </c>
      <c r="AL527" s="100" t="s">
        <v>142</v>
      </c>
      <c r="AM527" s="100" t="s">
        <v>142</v>
      </c>
      <c r="AN527" s="100" t="s">
        <v>142</v>
      </c>
      <c r="AO527" s="110" t="str">
        <f>IF(U527="n/a","n/a",IF(AA527&lt;0,"n/a",IF(AA527="n/a","n/a",J527+U527-AA527)))</f>
        <v>n/a</v>
      </c>
      <c r="AP527" s="111">
        <f>IF(U527="n/a","n/a",J527+U527)</f>
        <v>9.8710550450134367</v>
      </c>
      <c r="AQ527" s="112" t="str">
        <f>IF(OR(AC527&lt;0.01,AC527="n/a",AF527="n/a"),"n/a",(I527/SQRT(22.5*AC527*(I527/AF527))-1)*100)</f>
        <v>n/a</v>
      </c>
      <c r="AR527" s="101">
        <f>INDEX(Historical!$C$7:$C$1063,MATCH(B527,Historical!$B$7:$B$1063,0))*IF(AH527="n/a",1.03,IF(AH527&lt;0,1.01,IF(AH527&gt;10,1.1,(1+AH527/100))))</f>
        <v>1.2801428571428541</v>
      </c>
      <c r="AS527" s="109">
        <f>IF($AI527="n/a",1.03*AR527,IF($AI527&lt;0,1.01*AR527,IF($AI527&gt;10,1.1*AR527,(1+$AI527/100)*AR527)))</f>
        <v>1.3185471428571398</v>
      </c>
      <c r="AT527" s="109">
        <f>IF($AK527="n/a",1.03*AS527,IF($AK527&lt;0,1.01*AS527,IF($AK527&gt;10,1.1*AS527,(1+$AK527/100)*AS527)))</f>
        <v>1.3581035571428541</v>
      </c>
      <c r="AU527" s="109">
        <f>IF($AK527="n/a",1.03*AT527,IF($AK527&lt;0,1.01*AT527,IF($AK527&gt;10,1.1*AT527,(1+$AK527/100)*AT527)))</f>
        <v>1.3988466638571397</v>
      </c>
      <c r="AV527" s="109">
        <f>IF($AK527="n/a",1.03*AU527,IF($AK527&lt;0,1.01*AU527,IF($AK527&gt;10,1.1*AU527,(1+$AK527/100)*AU527)))</f>
        <v>1.4408120637728539</v>
      </c>
      <c r="AW527" s="109">
        <f>SUM(AR527:AV527)</f>
        <v>6.7964522847728421</v>
      </c>
      <c r="AX527" s="113">
        <f>AW527/I527*100</f>
        <v>11.51941065215736</v>
      </c>
      <c r="AY527" s="100" t="s">
        <v>142</v>
      </c>
      <c r="AZ527" s="100" t="s">
        <v>142</v>
      </c>
      <c r="BA527" s="100" t="s">
        <v>142</v>
      </c>
      <c r="BB527" s="100" t="s">
        <v>142</v>
      </c>
      <c r="BC527" s="100" t="s">
        <v>142</v>
      </c>
      <c r="BD527" s="20" t="s">
        <v>108</v>
      </c>
      <c r="BE527" s="12">
        <v>2012</v>
      </c>
      <c r="BF527" s="12">
        <f>IF(BE527&gt;2020,0,IF(BE527&gt;2008,1,IF(BE527&gt;2001,2,IF(BE527&gt;1990,3,IF(BE527&gt;1980,4,IF(BE527&gt;1973,5,IF(BE527&gt;1970,6,IF(BE527&gt;1960,7,IF(BE527&gt;1958,8,IF(BE527&gt;1953,9,10))))))))))</f>
        <v>1</v>
      </c>
      <c r="BG527" s="100" t="s">
        <v>142</v>
      </c>
      <c r="BH527" s="55" t="s">
        <v>121</v>
      </c>
      <c r="BI527" s="55" t="s">
        <v>122</v>
      </c>
    </row>
    <row r="528" spans="1:61" ht="12.75" customHeight="1" x14ac:dyDescent="0.2">
      <c r="A528" s="123" t="s">
        <v>1156</v>
      </c>
      <c r="B528" s="55" t="s">
        <v>1157</v>
      </c>
      <c r="C528" s="156" t="s">
        <v>180</v>
      </c>
      <c r="D528" s="98" t="s">
        <v>358</v>
      </c>
      <c r="E528" s="157">
        <v>23</v>
      </c>
      <c r="F528" s="2">
        <v>160</v>
      </c>
      <c r="G528" s="2" t="s">
        <v>146</v>
      </c>
      <c r="H528" s="2" t="s">
        <v>146</v>
      </c>
      <c r="I528" s="100">
        <v>10.11</v>
      </c>
      <c r="J528" s="101">
        <f>(M528/I528)*100</f>
        <v>11.473788328387736</v>
      </c>
      <c r="K528" s="104">
        <v>0.28999999999999998</v>
      </c>
      <c r="L528" s="71">
        <v>4</v>
      </c>
      <c r="M528" s="28">
        <f>K528*L528</f>
        <v>1.1599999999999999</v>
      </c>
      <c r="N528" s="103" t="s">
        <v>312</v>
      </c>
      <c r="O528" s="104">
        <v>0.27600000000000002</v>
      </c>
      <c r="P528" s="115">
        <v>45723</v>
      </c>
      <c r="Q528" s="115">
        <v>45741</v>
      </c>
      <c r="R528" s="28">
        <f>(K528-O528)/O528*100</f>
        <v>5.0724637681159255</v>
      </c>
      <c r="S528" s="105">
        <f>IF(INDEX(Historical!$D$7:$D1544,MATCH(B528,Historical!$B$7:$B$1062,0))=0,"n/a",(INDEX(Historical!$C$7:$C$1062,MATCH(B528,Historical!$B$7:$B$1062,0))/INDEX(Historical!$D$7:$D$1062,MATCH(B528,Historical!$B$7:$B$1062,0))-1)*100)</f>
        <v>5.0724637681159201</v>
      </c>
      <c r="T528" s="105">
        <f>IF(INDEX(Historical!$F$7:$F$1062,MATCH(B528,Historical!$B$7:$B$1062,0))=0,"n/a",((INDEX(Historical!$C$7:$C$1062,MATCH(B528,Historical!$B$7:$B$1062,0))/INDEX(Historical!$F$7:$F$1062,MATCH(B528,Historical!$B$7:$B$1062,0)))^(1/3)-1)*100)</f>
        <v>3.7070347012313709</v>
      </c>
      <c r="U528" s="105">
        <f>IF(INDEX(Historical!$H$7:$H$1062,MATCH(B528,Historical!$B$7:$B$1062,0))=0,"n/a",((INDEX(Historical!$C$7:$C$1062,MATCH(B528,Historical!$B$7:$B$1062,0))/INDEX(Historical!$H$7:$H$1062,MATCH(B528,Historical!$B$7:$B$1062,0)))^(1/5)-1)*100)</f>
        <v>5.2066267398430677</v>
      </c>
      <c r="V528" s="105">
        <f>IF(INDEX(Historical!$M$7:$M$1062,MATCH(B528,Historical!$B$7:$B$1062,0))=0,"n/a",((INDEX(Historical!$C$7:$C$1062,MATCH(B528,Historical!$B$7:$B$1062,0))/INDEX(Historical!$M$7:$M$1062,MATCH(B528,Historical!$B$7:$B$1062,0)))^(1/10)-1)*100)</f>
        <v>8.7799358808551951</v>
      </c>
      <c r="W528" s="106">
        <f>IF(OR(U528&lt;=0,U528="n/a",V528&lt;=0,V528="n/a"),"n/a",U528/V528)</f>
        <v>0.59301420995524678</v>
      </c>
      <c r="X528" s="107" t="str">
        <f>IF(OR(AJ528&lt;=0,AJ528="n/a",U528&lt;=0,U528="n/a"),"n/a",U528/AJ528)</f>
        <v>n/a</v>
      </c>
      <c r="Y528" s="123" t="s">
        <v>559</v>
      </c>
      <c r="Z528" s="101" t="str">
        <f>IF(OR(AC528&lt;0.01,AC528="n/a"),"n/a",M528/AC528*100)</f>
        <v>n/a</v>
      </c>
      <c r="AA528" s="109" t="str">
        <f>IF(OR(AC528&lt;0.01,AC528="n/a"),"n/a",I528/AC528)</f>
        <v>n/a</v>
      </c>
      <c r="AB528" s="71">
        <v>6</v>
      </c>
      <c r="AC528" s="100">
        <v>-13.1</v>
      </c>
      <c r="AD528" s="100" t="s">
        <v>142</v>
      </c>
      <c r="AE528" s="100">
        <v>0.33</v>
      </c>
      <c r="AF528" s="100">
        <v>0.56000000000000005</v>
      </c>
      <c r="AG528" s="100">
        <v>-52.23</v>
      </c>
      <c r="AH528" s="100">
        <v>-22.91</v>
      </c>
      <c r="AI528" s="100">
        <v>11.790000000000001</v>
      </c>
      <c r="AJ528" s="100">
        <v>-53.83</v>
      </c>
      <c r="AK528" s="100">
        <v>-0.91999999999999993</v>
      </c>
      <c r="AL528" s="100">
        <v>1400</v>
      </c>
      <c r="AM528" s="100">
        <v>0.43</v>
      </c>
      <c r="AN528" s="100">
        <v>1.52</v>
      </c>
      <c r="AO528" s="110" t="str">
        <f>IF(U528="n/a","n/a",IF(AA528&lt;0,"n/a",IF(AA528="n/a","n/a",J528+U528-AA528)))</f>
        <v>n/a</v>
      </c>
      <c r="AP528" s="111">
        <f>IF(U528="n/a","n/a",J528+U528)</f>
        <v>16.680415068230804</v>
      </c>
      <c r="AQ528" s="112" t="str">
        <f>IF(OR(AC528&lt;0.01,AC528="n/a",AF528="n/a"),"n/a",(I528/SQRT(22.5*AC528*(I528/AF528))-1)*100)</f>
        <v>n/a</v>
      </c>
      <c r="AR528" s="101">
        <f>INDEX(Historical!$C$7:$C$1063,MATCH(B528,Historical!$B$7:$B$1063,0))*IF(AH528="n/a",1.03,IF(AH528&lt;0,1.01,IF(AH528&gt;10,1.1,(1+AH528/100))))</f>
        <v>1.1716</v>
      </c>
      <c r="AS528" s="109">
        <f>IF($AI528="n/a",1.03*AR528,IF($AI528&lt;0,1.01*AR528,IF($AI528&gt;10,1.1*AR528,(1+$AI528/100)*AR528)))</f>
        <v>1.2887600000000001</v>
      </c>
      <c r="AT528" s="109">
        <f>IF($AK528="n/a",1.03*AS528,IF($AK528&lt;0,1.01*AS528,IF($AK528&gt;10,1.1*AS528,(1+$AK528/100)*AS528)))</f>
        <v>1.3016476000000001</v>
      </c>
      <c r="AU528" s="109">
        <f>IF($AK528="n/a",1.03*AT528,IF($AK528&lt;0,1.01*AT528,IF($AK528&gt;10,1.1*AT528,(1+$AK528/100)*AT528)))</f>
        <v>1.3146640760000001</v>
      </c>
      <c r="AV528" s="109">
        <f>IF($AK528="n/a",1.03*AU528,IF($AK528&lt;0,1.01*AU528,IF($AK528&gt;10,1.1*AU528,(1+$AK528/100)*AU528)))</f>
        <v>1.3278107167600002</v>
      </c>
      <c r="AW528" s="109">
        <f>SUM(AR528:AV528)</f>
        <v>6.4044823927600003</v>
      </c>
      <c r="AX528" s="113">
        <f>AW528/I528*100</f>
        <v>63.347995971909008</v>
      </c>
      <c r="AY528" s="100">
        <v>0.51</v>
      </c>
      <c r="AZ528" s="100">
        <v>9.59</v>
      </c>
      <c r="BA528" s="100">
        <v>-63.01</v>
      </c>
      <c r="BB528" s="100">
        <v>-4.22</v>
      </c>
      <c r="BC528" s="100">
        <v>-21.4</v>
      </c>
      <c r="BE528" s="12">
        <v>2003</v>
      </c>
      <c r="BF528" s="12">
        <f>IF(BE528&gt;2020,0,IF(BE528&gt;2008,1,IF(BE528&gt;2001,2,IF(BE528&gt;1990,3,IF(BE528&gt;1980,4,IF(BE528&gt;1973,5,IF(BE528&gt;1970,6,IF(BE528&gt;1960,7,IF(BE528&gt;1958,8,IF(BE528&gt;1953,9,10))))))))))</f>
        <v>2</v>
      </c>
      <c r="BG528" s="100">
        <v>-20.200000000000003</v>
      </c>
      <c r="BH528" s="55" t="s">
        <v>121</v>
      </c>
      <c r="BI528" s="55" t="s">
        <v>122</v>
      </c>
    </row>
    <row r="529" spans="1:61" ht="12.75" customHeight="1" x14ac:dyDescent="0.2">
      <c r="A529" s="55" t="s">
        <v>1158</v>
      </c>
      <c r="B529" s="55" t="s">
        <v>1159</v>
      </c>
      <c r="C529" s="156" t="s">
        <v>134</v>
      </c>
      <c r="D529" s="98" t="s">
        <v>135</v>
      </c>
      <c r="E529" s="157">
        <v>17</v>
      </c>
      <c r="F529" s="2">
        <v>241</v>
      </c>
      <c r="G529" s="2" t="s">
        <v>146</v>
      </c>
      <c r="H529" s="2" t="s">
        <v>146</v>
      </c>
      <c r="I529" s="100">
        <v>319.95999999999998</v>
      </c>
      <c r="J529" s="101">
        <f>(M529/I529)*100</f>
        <v>1.50018752344043</v>
      </c>
      <c r="K529" s="104">
        <v>1.2</v>
      </c>
      <c r="L529" s="71">
        <v>4</v>
      </c>
      <c r="M529" s="28">
        <f>K529*L529</f>
        <v>4.8</v>
      </c>
      <c r="N529" s="103" t="s">
        <v>355</v>
      </c>
      <c r="O529" s="104">
        <v>1.04</v>
      </c>
      <c r="P529" s="158">
        <v>46076</v>
      </c>
      <c r="Q529" s="158">
        <v>46094</v>
      </c>
      <c r="R529" s="28">
        <f>(K529-O529)/O529*100</f>
        <v>15.384615384615378</v>
      </c>
      <c r="S529" s="105">
        <f>IF(INDEX(Historical!$D$7:$D1545,MATCH(B529,Historical!$B$7:$B$1062,0))=0,"n/a",(INDEX(Historical!$C$7:$C$1062,MATCH(B529,Historical!$B$7:$B$1062,0))/INDEX(Historical!$D$7:$D$1062,MATCH(B529,Historical!$B$7:$B$1062,0))-1)*100)</f>
        <v>26.060606060606073</v>
      </c>
      <c r="T529" s="105">
        <f>IF(INDEX(Historical!$F$7:$F$1062,MATCH(B529,Historical!$B$7:$B$1062,0))=0,"n/a",((INDEX(Historical!$C$7:$C$1062,MATCH(B529,Historical!$B$7:$B$1062,0))/INDEX(Historical!$F$7:$F$1062,MATCH(B529,Historical!$B$7:$B$1062,0)))^(1/3)-1)*100)</f>
        <v>23.658379218865932</v>
      </c>
      <c r="U529" s="105">
        <f>IF(INDEX(Historical!$H$7:$H$1062,MATCH(B529,Historical!$B$7:$B$1062,0))=0,"n/a",((INDEX(Historical!$C$7:$C$1062,MATCH(B529,Historical!$B$7:$B$1062,0))/INDEX(Historical!$H$7:$H$1062,MATCH(B529,Historical!$B$7:$B$1062,0)))^(1/5)-1)*100)</f>
        <v>21.058327510759469</v>
      </c>
      <c r="V529" s="105">
        <f>IF(INDEX(Historical!$M$7:$M$1062,MATCH(B529,Historical!$B$7:$B$1062,0))=0,"n/a",((INDEX(Historical!$C$7:$C$1062,MATCH(B529,Historical!$B$7:$B$1062,0))/INDEX(Historical!$M$7:$M$1062,MATCH(B529,Historical!$B$7:$B$1062,0)))^(1/10)-1)*100)</f>
        <v>20.58445799940376</v>
      </c>
      <c r="W529" s="106">
        <f>IF(OR(U529&lt;=0,U529="n/a",V529&lt;=0,V529="n/a"),"n/a",U529/V529)</f>
        <v>1.0230207427064357</v>
      </c>
      <c r="X529" s="107">
        <f>IF(OR(AJ529&lt;=0,AJ529="n/a",U529&lt;=0,U529="n/a"),"n/a",U529/AJ529)</f>
        <v>1.1036859282368696</v>
      </c>
      <c r="Y529" s="123"/>
      <c r="Z529" s="101">
        <f>IF(OR(AC529&lt;0.01,AC529="n/a"),"n/a",M529/AC529*100)</f>
        <v>20.117351215423302</v>
      </c>
      <c r="AA529" s="109">
        <f>IF(OR(AC529&lt;0.01,AC529="n/a"),"n/a",I529/AC529)</f>
        <v>13.409891031014249</v>
      </c>
      <c r="AB529" s="71">
        <v>12</v>
      </c>
      <c r="AC529" s="100">
        <v>23.86</v>
      </c>
      <c r="AD529" s="100">
        <v>1.43</v>
      </c>
      <c r="AE529" s="100">
        <v>2.92</v>
      </c>
      <c r="AF529" s="100">
        <v>3.98</v>
      </c>
      <c r="AG529" s="100">
        <v>32.229999999999997</v>
      </c>
      <c r="AH529" s="100">
        <v>7.75</v>
      </c>
      <c r="AI529" s="100">
        <v>8.6</v>
      </c>
      <c r="AJ529" s="100">
        <v>19.079999999999998</v>
      </c>
      <c r="AK529" s="100">
        <v>8.35</v>
      </c>
      <c r="AL529" s="100">
        <v>9980</v>
      </c>
      <c r="AM529" s="100">
        <v>0.66</v>
      </c>
      <c r="AN529" s="100">
        <v>0.7</v>
      </c>
      <c r="AO529" s="110">
        <f>IF(U529="n/a","n/a",IF(AA529&lt;0,"n/a",IF(AA529="n/a","n/a",J529+U529-AA529)))</f>
        <v>9.1486240031856507</v>
      </c>
      <c r="AP529" s="111">
        <f>IF(U529="n/a","n/a",J529+U529)</f>
        <v>22.5585150341999</v>
      </c>
      <c r="AQ529" s="112">
        <f>IF(OR(AC529&lt;0.01,AC529="n/a",AF529="n/a"),"n/a",(I529/SQRT(22.5*AC529*(I529/AF529))-1)*100)</f>
        <v>54.014957864396628</v>
      </c>
      <c r="AR529" s="101">
        <f>INDEX(Historical!$C$7:$C$1063,MATCH(B529,Historical!$B$7:$B$1063,0))*IF(AH529="n/a",1.03,IF(AH529&lt;0,1.01,IF(AH529&gt;10,1.1,(1+AH529/100))))</f>
        <v>4.4824000000000002</v>
      </c>
      <c r="AS529" s="109">
        <f>IF($AI529="n/a",1.03*AR529,IF($AI529&lt;0,1.01*AR529,IF($AI529&gt;10,1.1*AR529,(1+$AI529/100)*AR529)))</f>
        <v>4.8678864000000006</v>
      </c>
      <c r="AT529" s="109">
        <f>IF($AK529="n/a",1.03*AS529,IF($AK529&lt;0,1.01*AS529,IF($AK529&gt;10,1.1*AS529,(1+$AK529/100)*AS529)))</f>
        <v>5.2743549143999999</v>
      </c>
      <c r="AU529" s="109">
        <f>IF($AK529="n/a",1.03*AT529,IF($AK529&lt;0,1.01*AT529,IF($AK529&gt;10,1.1*AT529,(1+$AK529/100)*AT529)))</f>
        <v>5.7147635497523996</v>
      </c>
      <c r="AV529" s="109">
        <f>IF($AK529="n/a",1.03*AU529,IF($AK529&lt;0,1.01*AU529,IF($AK529&gt;10,1.1*AU529,(1+$AK529/100)*AU529)))</f>
        <v>6.1919463061567246</v>
      </c>
      <c r="AW529" s="109">
        <f>SUM(AR529:AV529)</f>
        <v>26.531351170309122</v>
      </c>
      <c r="AX529" s="113">
        <f>AW529/I529*100</f>
        <v>8.2920837511904999</v>
      </c>
      <c r="AY529" s="100">
        <v>0.86</v>
      </c>
      <c r="AZ529" s="100">
        <v>39.06</v>
      </c>
      <c r="BA529" s="100">
        <v>-2.0500000000000003</v>
      </c>
      <c r="BB529" s="100">
        <v>10.18</v>
      </c>
      <c r="BC529" s="100">
        <v>19.09</v>
      </c>
      <c r="BE529" s="12">
        <v>2010</v>
      </c>
      <c r="BF529" s="12">
        <f>IF(BE529&gt;2020,0,IF(BE529&gt;2008,1,IF(BE529&gt;2001,2,IF(BE529&gt;1990,3,IF(BE529&gt;1980,4,IF(BE529&gt;1973,5,IF(BE529&gt;1970,6,IF(BE529&gt;1960,7,IF(BE529&gt;1958,8,IF(BE529&gt;1953,9,10))))))))))</f>
        <v>1</v>
      </c>
      <c r="BG529" s="100">
        <v>6.4</v>
      </c>
      <c r="BH529" s="55" t="s">
        <v>121</v>
      </c>
      <c r="BI529" s="55" t="s">
        <v>122</v>
      </c>
    </row>
    <row r="530" spans="1:61" ht="12.75" customHeight="1" x14ac:dyDescent="0.2">
      <c r="A530" s="116" t="s">
        <v>1606</v>
      </c>
      <c r="B530" s="55" t="s">
        <v>1607</v>
      </c>
      <c r="C530" s="156" t="s">
        <v>134</v>
      </c>
      <c r="D530" s="98" t="s">
        <v>157</v>
      </c>
      <c r="E530" s="157">
        <v>9</v>
      </c>
      <c r="F530" s="2">
        <v>535</v>
      </c>
      <c r="G530" s="2" t="s">
        <v>146</v>
      </c>
      <c r="H530" s="2" t="s">
        <v>146</v>
      </c>
      <c r="I530" s="100">
        <v>208.15</v>
      </c>
      <c r="J530" s="101">
        <f>(M530/I530)*100</f>
        <v>2.1138601969733366</v>
      </c>
      <c r="K530" s="104">
        <v>1.1000000000000001</v>
      </c>
      <c r="L530" s="71">
        <v>4</v>
      </c>
      <c r="M530" s="28">
        <f>K530*L530</f>
        <v>4.4000000000000004</v>
      </c>
      <c r="N530" s="103" t="s">
        <v>395</v>
      </c>
      <c r="O530" s="104">
        <v>1.07</v>
      </c>
      <c r="P530" s="158">
        <v>46073</v>
      </c>
      <c r="Q530" s="158">
        <v>46091</v>
      </c>
      <c r="R530" s="28">
        <f>(K530-O530)/O530*100</f>
        <v>2.8037383177570119</v>
      </c>
      <c r="S530" s="105">
        <f>IF(INDEX(Historical!$D$7:$D1546,MATCH(B530,Historical!$B$7:$B$1062,0))=0,"n/a",(INDEX(Historical!$C$7:$C$1062,MATCH(B530,Historical!$B$7:$B$1062,0))/INDEX(Historical!$D$7:$D$1062,MATCH(B530,Historical!$B$7:$B$1062,0))-1)*100)</f>
        <v>0.94339622641510523</v>
      </c>
      <c r="T530" s="105">
        <f>IF(INDEX(Historical!$F$7:$F$1062,MATCH(B530,Historical!$B$7:$B$1062,0))=0,"n/a",((INDEX(Historical!$C$7:$C$1062,MATCH(B530,Historical!$B$7:$B$1062,0))/INDEX(Historical!$F$7:$F$1062,MATCH(B530,Historical!$B$7:$B$1062,0)))^(1/3)-1)*100)</f>
        <v>0.9524382750739413</v>
      </c>
      <c r="U530" s="105">
        <f>IF(INDEX(Historical!$H$7:$H$1062,MATCH(B530,Historical!$B$7:$B$1062,0))=0,"n/a",((INDEX(Historical!$C$7:$C$1062,MATCH(B530,Historical!$B$7:$B$1062,0))/INDEX(Historical!$H$7:$H$1062,MATCH(B530,Historical!$B$7:$B$1062,0)))^(1/5)-1)*100)</f>
        <v>0.96171546941912212</v>
      </c>
      <c r="V530" s="105">
        <f>IF(INDEX(Historical!$M$7:$M$1062,MATCH(B530,Historical!$B$7:$B$1062,0))=0,"n/a",((INDEX(Historical!$C$7:$C$1062,MATCH(B530,Historical!$B$7:$B$1062,0))/INDEX(Historical!$M$7:$M$1062,MATCH(B530,Historical!$B$7:$B$1062,0)))^(1/10)-1)*100)</f>
        <v>1.3037663992196746</v>
      </c>
      <c r="W530" s="106">
        <f>IF(OR(U530&lt;=0,U530="n/a",V530&lt;=0,V530="n/a"),"n/a",U530/V530)</f>
        <v>0.73764400585467182</v>
      </c>
      <c r="X530" s="107">
        <f>IF(OR(AJ530&lt;=0,AJ530="n/a",U530&lt;=0,U530="n/a"),"n/a",U530/AJ530)</f>
        <v>0.13084564209783975</v>
      </c>
      <c r="Y530" s="165"/>
      <c r="Z530" s="101">
        <f>IF(OR(AC530&lt;0.01,AC530="n/a"),"n/a",M530/AC530*100)</f>
        <v>39.391226499552374</v>
      </c>
      <c r="AA530" s="109">
        <f>IF(OR(AC530&lt;0.01,AC530="n/a"),"n/a",I530/AC530)</f>
        <v>18.634735899731425</v>
      </c>
      <c r="AB530" s="71">
        <v>12</v>
      </c>
      <c r="AC530" s="100">
        <v>11.17</v>
      </c>
      <c r="AD530" s="100" t="s">
        <v>142</v>
      </c>
      <c r="AE530" s="100">
        <v>5.0999999999999996</v>
      </c>
      <c r="AF530" s="100">
        <v>2.1800000000000002</v>
      </c>
      <c r="AG530" s="100">
        <v>12.590000000000002</v>
      </c>
      <c r="AH530" s="100">
        <v>15.32</v>
      </c>
      <c r="AI530" s="100">
        <v>1.87</v>
      </c>
      <c r="AJ530" s="100">
        <v>7.35</v>
      </c>
      <c r="AK530" s="100" t="s">
        <v>142</v>
      </c>
      <c r="AL530" s="100">
        <v>3770</v>
      </c>
      <c r="AM530" s="100">
        <v>2.31</v>
      </c>
      <c r="AN530" s="100">
        <v>0.08</v>
      </c>
      <c r="AO530" s="110">
        <f>IF(U530="n/a","n/a",IF(AA530&lt;0,"n/a",IF(AA530="n/a","n/a",J530+U530-AA530)))</f>
        <v>-15.559160233338966</v>
      </c>
      <c r="AP530" s="111">
        <f>IF(U530="n/a","n/a",J530+U530)</f>
        <v>3.0755756663924587</v>
      </c>
      <c r="AQ530" s="112">
        <f>IF(OR(AC530&lt;0.01,AC530="n/a",AF530="n/a"),"n/a",(I530/SQRT(22.5*AC530*(I530/AF530))-1)*100)</f>
        <v>34.36885264312064</v>
      </c>
      <c r="AR530" s="101">
        <f>INDEX(Historical!$C$7:$C$1063,MATCH(B530,Historical!$B$7:$B$1063,0))*IF(AH530="n/a",1.03,IF(AH530&lt;0,1.01,IF(AH530&gt;10,1.1,(1+AH530/100))))</f>
        <v>4.7080000000000011</v>
      </c>
      <c r="AS530" s="109">
        <f>IF($AI530="n/a",1.03*AR530,IF($AI530&lt;0,1.01*AR530,IF($AI530&gt;10,1.1*AR530,(1+$AI530/100)*AR530)))</f>
        <v>4.7960396000000012</v>
      </c>
      <c r="AT530" s="109">
        <f>IF($AK530="n/a",1.03*AS530,IF($AK530&lt;0,1.01*AS530,IF($AK530&gt;10,1.1*AS530,(1+$AK530/100)*AS530)))</f>
        <v>4.9399207880000011</v>
      </c>
      <c r="AU530" s="109">
        <f>IF($AK530="n/a",1.03*AT530,IF($AK530&lt;0,1.01*AT530,IF($AK530&gt;10,1.1*AT530,(1+$AK530/100)*AT530)))</f>
        <v>5.0881184116400009</v>
      </c>
      <c r="AV530" s="109">
        <f>IF($AK530="n/a",1.03*AU530,IF($AK530&lt;0,1.01*AU530,IF($AK530&gt;10,1.1*AU530,(1+$AK530/100)*AU530)))</f>
        <v>5.2407619639892014</v>
      </c>
      <c r="AW530" s="109">
        <f>SUM(AR530:AV530)</f>
        <v>24.772840763629205</v>
      </c>
      <c r="AX530" s="113">
        <f>AW530/I530*100</f>
        <v>11.901436830953257</v>
      </c>
      <c r="AY530" s="100">
        <v>0.67</v>
      </c>
      <c r="AZ530" s="100">
        <v>40.339999999999996</v>
      </c>
      <c r="BA530" s="100">
        <v>-2.78</v>
      </c>
      <c r="BB530" s="100">
        <v>14.52</v>
      </c>
      <c r="BC530" s="100">
        <v>24.34</v>
      </c>
      <c r="BE530" s="12">
        <v>2018</v>
      </c>
      <c r="BF530" s="12">
        <f>IF(BE530&gt;2020,0,IF(BE530&gt;2008,1,IF(BE530&gt;2001,2,IF(BE530&gt;1990,3,IF(BE530&gt;1980,4,IF(BE530&gt;1973,5,IF(BE530&gt;1970,6,IF(BE530&gt;1960,7,IF(BE530&gt;1958,8,IF(BE530&gt;1953,9,10))))))))))</f>
        <v>1</v>
      </c>
      <c r="BG530" s="100">
        <v>1.68</v>
      </c>
      <c r="BH530" s="55" t="s">
        <v>121</v>
      </c>
      <c r="BI530" s="55" t="s">
        <v>122</v>
      </c>
    </row>
    <row r="531" spans="1:61" ht="12.75" customHeight="1" x14ac:dyDescent="0.2">
      <c r="A531" s="146" t="s">
        <v>5654</v>
      </c>
      <c r="B531" s="55" t="s">
        <v>5648</v>
      </c>
      <c r="C531" s="156" t="s">
        <v>125</v>
      </c>
      <c r="D531" s="98" t="s">
        <v>189</v>
      </c>
      <c r="E531" s="157">
        <v>5</v>
      </c>
      <c r="F531" s="2">
        <v>704</v>
      </c>
      <c r="G531" s="2" t="s">
        <v>146</v>
      </c>
      <c r="H531" s="2" t="s">
        <v>146</v>
      </c>
      <c r="I531" s="100">
        <v>22.7</v>
      </c>
      <c r="J531" s="101">
        <f>(M531/I531)*100</f>
        <v>2.1145374449339207</v>
      </c>
      <c r="K531" s="104">
        <v>0.12</v>
      </c>
      <c r="L531" s="71">
        <v>4</v>
      </c>
      <c r="M531" s="28">
        <f>K531*L531</f>
        <v>0.48</v>
      </c>
      <c r="N531" s="103" t="s">
        <v>158</v>
      </c>
      <c r="O531" s="104">
        <v>0.1</v>
      </c>
      <c r="P531" s="158">
        <v>46087</v>
      </c>
      <c r="Q531" s="158">
        <v>46104</v>
      </c>
      <c r="R531" s="28">
        <f>(K531-O531)/O531*100</f>
        <v>19.999999999999989</v>
      </c>
      <c r="S531" s="105">
        <f>IF(INDEX(Historical!$D$7:$D1733,MATCH(B531,Historical!$B$7:$B$1062,0))=0,"n/a",(INDEX(Historical!$C$7:$C$1062,MATCH(B531,Historical!$B$7:$B$1062,0))/INDEX(Historical!$D$7:$D$1062,MATCH(B531,Historical!$B$7:$B$1062,0))-1)*100)</f>
        <v>11.111111111111116</v>
      </c>
      <c r="T531" s="105">
        <f>IF(INDEX(Historical!$F$7:$F$1062,MATCH(B531,Historical!$B$7:$B$1062,0))=0,"n/a",((INDEX(Historical!$C$7:$C$1062,MATCH(B531,Historical!$B$7:$B$1062,0))/INDEX(Historical!$F$7:$F$1062,MATCH(B531,Historical!$B$7:$B$1062,0)))^(1/3)-1)*100)</f>
        <v>12.624788044360603</v>
      </c>
      <c r="U531" s="105">
        <f>IF(INDEX(Historical!$H$7:$H$1062,MATCH(B531,Historical!$B$7:$B$1062,0))=0,"n/a",((INDEX(Historical!$C$7:$C$1062,MATCH(B531,Historical!$B$7:$B$1062,0))/INDEX(Historical!$H$7:$H$1062,MATCH(B531,Historical!$B$7:$B$1062,0)))^(1/5)-1)*100)</f>
        <v>10.756634324829006</v>
      </c>
      <c r="V531" s="105">
        <f>IF(INDEX(Historical!$M$7:$M$1062,MATCH(B531,Historical!$B$7:$B$1062,0))=0,"n/a",((INDEX(Historical!$C$7:$C$1062,MATCH(B531,Historical!$B$7:$B$1062,0))/INDEX(Historical!$M$7:$M$1062,MATCH(B531,Historical!$B$7:$B$1062,0)))^(1/10)-1)*100)</f>
        <v>5.2409779148925528</v>
      </c>
      <c r="W531" s="106">
        <f>IF(OR(U531&lt;=0,U531="n/a",V531&lt;=0,V531="n/a"),"n/a",U531/V531)</f>
        <v>2.0524097791489226</v>
      </c>
      <c r="X531" s="107" t="str">
        <f>IF(OR(AJ531&lt;=0,AJ531="n/a",U531&lt;=0,U531="n/a"),"n/a",U531/AJ531)</f>
        <v>n/a</v>
      </c>
      <c r="Y531" s="159"/>
      <c r="Z531" s="101">
        <f>IF(OR(AC531&lt;0.01,AC531="n/a"),"n/a",M531/AC531*100)</f>
        <v>300</v>
      </c>
      <c r="AA531" s="109">
        <f>IF(OR(AC531&lt;0.01,AC531="n/a"),"n/a",I531/AC531)</f>
        <v>141.875</v>
      </c>
      <c r="AB531" s="71">
        <v>12</v>
      </c>
      <c r="AC531" s="100">
        <v>0.16</v>
      </c>
      <c r="AD531" s="100">
        <v>1.5</v>
      </c>
      <c r="AE531" s="100">
        <v>1.23</v>
      </c>
      <c r="AF531" s="100">
        <v>2.79</v>
      </c>
      <c r="AG531" s="100">
        <v>2.3199999999999998</v>
      </c>
      <c r="AH531" s="100">
        <v>-3.56</v>
      </c>
      <c r="AI531" s="100">
        <v>15.299999999999999</v>
      </c>
      <c r="AJ531" s="100" t="s">
        <v>142</v>
      </c>
      <c r="AK531" s="100">
        <v>10.199999999999999</v>
      </c>
      <c r="AL531" s="100">
        <v>8240</v>
      </c>
      <c r="AM531" s="100">
        <v>33.32</v>
      </c>
      <c r="AN531" s="100">
        <v>1.93</v>
      </c>
      <c r="AO531" s="110">
        <f>IF(U531="n/a","n/a",IF(AA531&lt;0,"n/a",IF(AA531="n/a","n/a",J531+U531-AA531)))</f>
        <v>-129.00382823023708</v>
      </c>
      <c r="AP531" s="111">
        <f>IF(U531="n/a","n/a",J531+U531)</f>
        <v>12.871171769762928</v>
      </c>
      <c r="AQ531" s="112">
        <f>IF(OR(AC531&lt;0.01,AC531="n/a",AF531="n/a"),"n/a",(I531/SQRT(22.5*AC531*(I531/AF531))-1)*100)</f>
        <v>319.43414262551391</v>
      </c>
      <c r="AR531" s="101">
        <f>INDEX(Historical!$C$7:$C$1063,MATCH(B531,Historical!$B$7:$B$1063,0))*IF(AH531="n/a",1.03,IF(AH531&lt;0,1.01,IF(AH531&gt;10,1.1,(1+AH531/100))))</f>
        <v>0.40400000000000003</v>
      </c>
      <c r="AS531" s="109">
        <f>IF($AI531="n/a",1.03*AR531,IF($AI531&lt;0,1.01*AR531,IF($AI531&gt;10,1.1*AR531,(1+$AI531/100)*AR531)))</f>
        <v>0.44440000000000007</v>
      </c>
      <c r="AT531" s="109">
        <f>IF($AK531="n/a",1.03*AS531,IF($AK531&lt;0,1.01*AS531,IF($AK531&gt;10,1.1*AS531,(1+$AK531/100)*AS531)))</f>
        <v>0.48884000000000011</v>
      </c>
      <c r="AU531" s="109">
        <f>IF($AK531="n/a",1.03*AT531,IF($AK531&lt;0,1.01*AT531,IF($AK531&gt;10,1.1*AT531,(1+$AK531/100)*AT531)))</f>
        <v>0.5377240000000002</v>
      </c>
      <c r="AV531" s="109">
        <f>IF($AK531="n/a",1.03*AU531,IF($AK531&lt;0,1.01*AU531,IF($AK531&gt;10,1.1*AU531,(1+$AK531/100)*AU531)))</f>
        <v>0.59149640000000026</v>
      </c>
      <c r="AW531" s="109">
        <f>SUM(AR531:AV531)</f>
        <v>2.4664604000000008</v>
      </c>
      <c r="AX531" s="113">
        <f>AW531/I531*100</f>
        <v>10.865464317180621</v>
      </c>
      <c r="AY531" s="718">
        <v>0.74</v>
      </c>
      <c r="AZ531" s="100">
        <v>58.08</v>
      </c>
      <c r="BA531" s="100">
        <v>-19.420000000000002</v>
      </c>
      <c r="BB531" s="100">
        <v>-5.28</v>
      </c>
      <c r="BC531" s="100">
        <v>11.66</v>
      </c>
      <c r="BE531" s="12">
        <v>2022</v>
      </c>
      <c r="BF531" s="12">
        <f>IF(BE531&gt;2020,0,IF(BE531&gt;2008,1,IF(BE531&gt;2001,2,IF(BE531&gt;1990,3,IF(BE531&gt;1980,4,IF(BE531&gt;1973,5,IF(BE531&gt;1970,6,IF(BE531&gt;1960,7,IF(BE531&gt;1958,8,IF(BE531&gt;1953,9,10))))))))))</f>
        <v>0</v>
      </c>
      <c r="BG531" s="100">
        <v>0.67999999999999994</v>
      </c>
      <c r="BH531" s="55" t="s">
        <v>121</v>
      </c>
      <c r="BI531" s="55" t="s">
        <v>122</v>
      </c>
    </row>
    <row r="532" spans="1:61" ht="12.75" customHeight="1" x14ac:dyDescent="0.2">
      <c r="A532" s="55" t="s">
        <v>1160</v>
      </c>
      <c r="B532" s="55" t="s">
        <v>1161</v>
      </c>
      <c r="C532" s="156" t="s">
        <v>134</v>
      </c>
      <c r="D532" s="98" t="s">
        <v>135</v>
      </c>
      <c r="E532" s="157">
        <v>18</v>
      </c>
      <c r="F532" s="2">
        <v>227</v>
      </c>
      <c r="G532" s="2" t="s">
        <v>146</v>
      </c>
      <c r="H532" s="2" t="s">
        <v>146</v>
      </c>
      <c r="I532" s="100">
        <v>122.08</v>
      </c>
      <c r="J532" s="101">
        <f>(M532/I532)*100</f>
        <v>4.5871559633027514</v>
      </c>
      <c r="K532" s="104">
        <v>1.4</v>
      </c>
      <c r="L532" s="71">
        <v>4</v>
      </c>
      <c r="M532" s="28">
        <f>K532*L532</f>
        <v>5.6</v>
      </c>
      <c r="N532" s="103" t="s">
        <v>158</v>
      </c>
      <c r="O532" s="104">
        <v>1.35</v>
      </c>
      <c r="P532" s="158">
        <v>46070</v>
      </c>
      <c r="Q532" s="158">
        <v>46093</v>
      </c>
      <c r="R532" s="28">
        <f>(K532-O532)/O532*100</f>
        <v>3.7037037037036904</v>
      </c>
      <c r="S532" s="105">
        <f>IF(INDEX(Historical!$D$7:$D1547,MATCH(B532,Historical!$B$7:$B$1062,0))=0,"n/a",(INDEX(Historical!$C$7:$C$1062,MATCH(B532,Historical!$B$7:$B$1062,0))/INDEX(Historical!$D$7:$D$1062,MATCH(B532,Historical!$B$7:$B$1062,0))-1)*100)</f>
        <v>3.8461538461538547</v>
      </c>
      <c r="T532" s="105">
        <f>IF(INDEX(Historical!$F$7:$F$1062,MATCH(B532,Historical!$B$7:$B$1062,0))=0,"n/a",((INDEX(Historical!$C$7:$C$1062,MATCH(B532,Historical!$B$7:$B$1062,0))/INDEX(Historical!$F$7:$F$1062,MATCH(B532,Historical!$B$7:$B$1062,0)))^(1/3)-1)*100)</f>
        <v>4.0041911525952045</v>
      </c>
      <c r="U532" s="105">
        <f>IF(INDEX(Historical!$H$7:$H$1062,MATCH(B532,Historical!$B$7:$B$1062,0))=0,"n/a",((INDEX(Historical!$C$7:$C$1062,MATCH(B532,Historical!$B$7:$B$1062,0))/INDEX(Historical!$H$7:$H$1062,MATCH(B532,Historical!$B$7:$B$1062,0)))^(1/5)-1)*100)</f>
        <v>4.1809268102644292</v>
      </c>
      <c r="V532" s="105">
        <f>IF(INDEX(Historical!$M$7:$M$1062,MATCH(B532,Historical!$B$7:$B$1062,0))=0,"n/a",((INDEX(Historical!$C$7:$C$1062,MATCH(B532,Historical!$B$7:$B$1062,0))/INDEX(Historical!$M$7:$M$1062,MATCH(B532,Historical!$B$7:$B$1062,0)))^(1/10)-1)*100)</f>
        <v>8.2680695730485088</v>
      </c>
      <c r="W532" s="106">
        <f>IF(OR(U532&lt;=0,U532="n/a",V532&lt;=0,V532="n/a"),"n/a",U532/V532)</f>
        <v>0.5056714597435209</v>
      </c>
      <c r="X532" s="107" t="str">
        <f>IF(OR(AJ532&lt;=0,AJ532="n/a",U532&lt;=0,U532="n/a"),"n/a",U532/AJ532)</f>
        <v>n/a</v>
      </c>
      <c r="Y532" s="165"/>
      <c r="Z532" s="101">
        <f>IF(OR(AC532&lt;0.01,AC532="n/a"),"n/a",M532/AC532*100)</f>
        <v>57.553956834532372</v>
      </c>
      <c r="AA532" s="109">
        <f>IF(OR(AC532&lt;0.01,AC532="n/a"),"n/a",I532/AC532)</f>
        <v>12.546762589928058</v>
      </c>
      <c r="AB532" s="71">
        <v>12</v>
      </c>
      <c r="AC532" s="100">
        <v>9.73</v>
      </c>
      <c r="AD532" s="100">
        <v>2.83</v>
      </c>
      <c r="AE532" s="100">
        <v>0.67</v>
      </c>
      <c r="AF532" s="100">
        <v>1.33</v>
      </c>
      <c r="AG532" s="100">
        <v>11.21</v>
      </c>
      <c r="AH532" s="100">
        <v>-4.2299999999999995</v>
      </c>
      <c r="AI532" s="100">
        <v>5.64</v>
      </c>
      <c r="AJ532" s="100" t="s">
        <v>142</v>
      </c>
      <c r="AK532" s="100">
        <v>2.96</v>
      </c>
      <c r="AL532" s="100">
        <v>42360</v>
      </c>
      <c r="AM532" s="100">
        <v>0.21</v>
      </c>
      <c r="AN532" s="100">
        <v>1.07</v>
      </c>
      <c r="AO532" s="110">
        <f>IF(U532="n/a","n/a",IF(AA532&lt;0,"n/a",IF(AA532="n/a","n/a",J532+U532-AA532)))</f>
        <v>-3.7786798163608779</v>
      </c>
      <c r="AP532" s="111">
        <f>IF(U532="n/a","n/a",J532+U532)</f>
        <v>8.7680827735671798</v>
      </c>
      <c r="AQ532" s="112">
        <f>IF(OR(AC532&lt;0.01,AC532="n/a",AF532="n/a"),"n/a",(I532/SQRT(22.5*AC532*(I532/AF532))-1)*100)</f>
        <v>-13.880717749276993</v>
      </c>
      <c r="AR532" s="101">
        <f>INDEX(Historical!$C$7:$C$1063,MATCH(B532,Historical!$B$7:$B$1063,0))*IF(AH532="n/a",1.03,IF(AH532&lt;0,1.01,IF(AH532&gt;10,1.1,(1+AH532/100))))</f>
        <v>5.4540000000000006</v>
      </c>
      <c r="AS532" s="109">
        <f>IF($AI532="n/a",1.03*AR532,IF($AI532&lt;0,1.01*AR532,IF($AI532&gt;10,1.1*AR532,(1+$AI532/100)*AR532)))</f>
        <v>5.7616056000000011</v>
      </c>
      <c r="AT532" s="109">
        <f>IF($AK532="n/a",1.03*AS532,IF($AK532&lt;0,1.01*AS532,IF($AK532&gt;10,1.1*AS532,(1+$AK532/100)*AS532)))</f>
        <v>5.9321491257600014</v>
      </c>
      <c r="AU532" s="109">
        <f>IF($AK532="n/a",1.03*AT532,IF($AK532&lt;0,1.01*AT532,IF($AK532&gt;10,1.1*AT532,(1+$AK532/100)*AT532)))</f>
        <v>6.1077407398824981</v>
      </c>
      <c r="AV532" s="109">
        <f>IF($AK532="n/a",1.03*AU532,IF($AK532&lt;0,1.01*AU532,IF($AK532&gt;10,1.1*AU532,(1+$AK532/100)*AU532)))</f>
        <v>6.2885298657830209</v>
      </c>
      <c r="AW532" s="109">
        <f>SUM(AR532:AV532)</f>
        <v>29.544025331425523</v>
      </c>
      <c r="AX532" s="113">
        <f>AW532/I532*100</f>
        <v>24.200544996252887</v>
      </c>
      <c r="AY532" s="100">
        <v>0.82</v>
      </c>
      <c r="AZ532" s="100">
        <v>32.85</v>
      </c>
      <c r="BA532" s="100">
        <v>-2</v>
      </c>
      <c r="BB532" s="100">
        <v>10.38</v>
      </c>
      <c r="BC532" s="100">
        <v>15.440000000000001</v>
      </c>
      <c r="BE532" s="12">
        <v>2009</v>
      </c>
      <c r="BF532" s="12">
        <f>IF(BE532&gt;2020,0,IF(BE532&gt;2008,1,IF(BE532&gt;2001,2,IF(BE532&gt;1990,3,IF(BE532&gt;1980,4,IF(BE532&gt;1973,5,IF(BE532&gt;1970,6,IF(BE532&gt;1960,7,IF(BE532&gt;1958,8,IF(BE532&gt;1953,9,10))))))))))</f>
        <v>1</v>
      </c>
      <c r="BG532" s="100">
        <v>0.45999999999999996</v>
      </c>
      <c r="BH532" s="55" t="s">
        <v>121</v>
      </c>
      <c r="BI532" s="55" t="s">
        <v>122</v>
      </c>
    </row>
    <row r="533" spans="1:61" ht="12.75" customHeight="1" x14ac:dyDescent="0.2">
      <c r="A533" s="123" t="s">
        <v>451</v>
      </c>
      <c r="B533" s="55" t="s">
        <v>452</v>
      </c>
      <c r="C533" s="156" t="s">
        <v>134</v>
      </c>
      <c r="D533" s="98" t="s">
        <v>157</v>
      </c>
      <c r="E533" s="157">
        <v>33</v>
      </c>
      <c r="F533" s="2">
        <v>101</v>
      </c>
      <c r="G533" s="2" t="s">
        <v>146</v>
      </c>
      <c r="H533" s="2" t="s">
        <v>146</v>
      </c>
      <c r="I533" s="100">
        <v>51.2</v>
      </c>
      <c r="J533" s="101">
        <f>(M533/I533)*100</f>
        <v>1.4062499999999998</v>
      </c>
      <c r="K533" s="104">
        <v>0.18</v>
      </c>
      <c r="L533" s="71">
        <v>4</v>
      </c>
      <c r="M533" s="28">
        <f>K533*L533</f>
        <v>0.72</v>
      </c>
      <c r="N533" s="103" t="s">
        <v>386</v>
      </c>
      <c r="O533" s="104">
        <v>0.17</v>
      </c>
      <c r="P533" s="158">
        <v>46122</v>
      </c>
      <c r="Q533" s="158">
        <v>46142</v>
      </c>
      <c r="R533" s="28">
        <f>(K533-O533)/O533*100</f>
        <v>5.8823529411764595</v>
      </c>
      <c r="S533" s="105">
        <f>IF(INDEX(Historical!$D$7:$D1548,MATCH(B533,Historical!$B$7:$B$1062,0))=0,"n/a",(INDEX(Historical!$C$7:$C$1062,MATCH(B533,Historical!$B$7:$B$1062,0))/INDEX(Historical!$D$7:$D$1062,MATCH(B533,Historical!$B$7:$B$1062,0))-1)*100)</f>
        <v>6.4516129032258229</v>
      </c>
      <c r="T533" s="105">
        <f>IF(INDEX(Historical!$F$7:$F$1062,MATCH(B533,Historical!$B$7:$B$1062,0))=0,"n/a",((INDEX(Historical!$C$7:$C$1062,MATCH(B533,Historical!$B$7:$B$1062,0))/INDEX(Historical!$F$7:$F$1062,MATCH(B533,Historical!$B$7:$B$1062,0)))^(1/3)-1)*100)</f>
        <v>11.199004528465784</v>
      </c>
      <c r="U533" s="105">
        <f>IF(INDEX(Historical!$H$7:$H$1062,MATCH(B533,Historical!$B$7:$B$1062,0))=0,"n/a",((INDEX(Historical!$C$7:$C$1062,MATCH(B533,Historical!$B$7:$B$1062,0))/INDEX(Historical!$H$7:$H$1062,MATCH(B533,Historical!$B$7:$B$1062,0)))^(1/5)-1)*100)</f>
        <v>9.9896995609093597</v>
      </c>
      <c r="V533" s="105">
        <f>IF(INDEX(Historical!$M$7:$M$1062,MATCH(B533,Historical!$B$7:$B$1062,0))=0,"n/a",((INDEX(Historical!$C$7:$C$1062,MATCH(B533,Historical!$B$7:$B$1062,0))/INDEX(Historical!$M$7:$M$1062,MATCH(B533,Historical!$B$7:$B$1062,0)))^(1/10)-1)*100)</f>
        <v>9.2157151221023312</v>
      </c>
      <c r="W533" s="106">
        <f>IF(OR(U533&lt;=0,U533="n/a",V533&lt;=0,V533="n/a"),"n/a",U533/V533)</f>
        <v>1.0839852825909038</v>
      </c>
      <c r="X533" s="107" t="str">
        <f>IF(OR(AJ533&lt;=0,AJ533="n/a",U533&lt;=0,U533="n/a"),"n/a",U533/AJ533)</f>
        <v>n/a</v>
      </c>
      <c r="Y533" s="167" t="s">
        <v>453</v>
      </c>
      <c r="Z533" s="101" t="str">
        <f>IF(OR(AC533&lt;0.01,AC533="n/a"),"n/a",M533/AC533*100)</f>
        <v>n/a</v>
      </c>
      <c r="AA533" s="109" t="str">
        <f>IF(OR(AC533&lt;0.01,AC533="n/a"),"n/a",I533/AC533)</f>
        <v>n/a</v>
      </c>
      <c r="AB533" s="71">
        <v>12</v>
      </c>
      <c r="AC533" s="100" t="s">
        <v>142</v>
      </c>
      <c r="AD533" s="100" t="s">
        <v>142</v>
      </c>
      <c r="AE533" s="100" t="s">
        <v>142</v>
      </c>
      <c r="AF533" s="100" t="s">
        <v>142</v>
      </c>
      <c r="AG533" s="100" t="s">
        <v>142</v>
      </c>
      <c r="AH533" s="100" t="s">
        <v>142</v>
      </c>
      <c r="AI533" s="100" t="s">
        <v>142</v>
      </c>
      <c r="AJ533" s="100" t="s">
        <v>142</v>
      </c>
      <c r="AK533" s="100" t="s">
        <v>142</v>
      </c>
      <c r="AL533" s="100" t="s">
        <v>142</v>
      </c>
      <c r="AM533" s="100" t="s">
        <v>142</v>
      </c>
      <c r="AN533" s="100" t="s">
        <v>142</v>
      </c>
      <c r="AO533" s="110" t="str">
        <f>IF(U533="n/a","n/a",IF(AA533&lt;0,"n/a",IF(AA533="n/a","n/a",J533+U533-AA533)))</f>
        <v>n/a</v>
      </c>
      <c r="AP533" s="111">
        <f>IF(U533="n/a","n/a",J533+U533)</f>
        <v>11.39594956090936</v>
      </c>
      <c r="AQ533" s="112" t="str">
        <f>IF(OR(AC533&lt;0.01,AC533="n/a",AF533="n/a"),"n/a",(I533/SQRT(22.5*AC533*(I533/AF533))-1)*100)</f>
        <v>n/a</v>
      </c>
      <c r="AR533" s="101">
        <f>INDEX(Historical!$C$7:$C$1063,MATCH(B533,Historical!$B$7:$B$1063,0))*IF(AH533="n/a",1.03,IF(AH533&lt;0,1.01,IF(AH533&gt;10,1.1,(1+AH533/100))))</f>
        <v>0.67980000000000007</v>
      </c>
      <c r="AS533" s="109">
        <f>IF($AI533="n/a",1.03*AR533,IF($AI533&lt;0,1.01*AR533,IF($AI533&gt;10,1.1*AR533,(1+$AI533/100)*AR533)))</f>
        <v>0.70019400000000009</v>
      </c>
      <c r="AT533" s="109">
        <f>IF($AK533="n/a",1.03*AS533,IF($AK533&lt;0,1.01*AS533,IF($AK533&gt;10,1.1*AS533,(1+$AK533/100)*AS533)))</f>
        <v>0.72119982000000016</v>
      </c>
      <c r="AU533" s="109">
        <f>IF($AK533="n/a",1.03*AT533,IF($AK533&lt;0,1.01*AT533,IF($AK533&gt;10,1.1*AT533,(1+$AK533/100)*AT533)))</f>
        <v>0.74283581460000014</v>
      </c>
      <c r="AV533" s="109">
        <f>IF($AK533="n/a",1.03*AU533,IF($AK533&lt;0,1.01*AU533,IF($AK533&gt;10,1.1*AU533,(1+$AK533/100)*AU533)))</f>
        <v>0.76512088903800013</v>
      </c>
      <c r="AW533" s="109">
        <f>SUM(AR533:AV533)</f>
        <v>3.6091505236380006</v>
      </c>
      <c r="AX533" s="113">
        <f>AW533/I533*100</f>
        <v>7.0491221164804694</v>
      </c>
      <c r="AY533" s="100" t="s">
        <v>142</v>
      </c>
      <c r="AZ533" s="100" t="s">
        <v>142</v>
      </c>
      <c r="BA533" s="100" t="s">
        <v>142</v>
      </c>
      <c r="BB533" s="100" t="s">
        <v>142</v>
      </c>
      <c r="BC533" s="100" t="s">
        <v>142</v>
      </c>
      <c r="BD533" s="20" t="s">
        <v>108</v>
      </c>
      <c r="BE533" s="12">
        <v>1994</v>
      </c>
      <c r="BF533" s="12">
        <f>IF(BE533&gt;2020,0,IF(BE533&gt;2008,1,IF(BE533&gt;2001,2,IF(BE533&gt;1990,3,IF(BE533&gt;1980,4,IF(BE533&gt;1973,5,IF(BE533&gt;1970,6,IF(BE533&gt;1960,7,IF(BE533&gt;1958,8,IF(BE533&gt;1953,9,10))))))))))</f>
        <v>3</v>
      </c>
      <c r="BG533" s="100" t="s">
        <v>142</v>
      </c>
      <c r="BH533" s="55" t="s">
        <v>121</v>
      </c>
      <c r="BI533" s="55" t="s">
        <v>122</v>
      </c>
    </row>
    <row r="534" spans="1:61" ht="12.75" customHeight="1" x14ac:dyDescent="0.2">
      <c r="A534" s="116" t="s">
        <v>1608</v>
      </c>
      <c r="B534" s="55" t="s">
        <v>1609</v>
      </c>
      <c r="C534" s="156" t="s">
        <v>300</v>
      </c>
      <c r="D534" s="98" t="s">
        <v>626</v>
      </c>
      <c r="E534" s="157">
        <v>8</v>
      </c>
      <c r="F534" s="2">
        <v>568</v>
      </c>
      <c r="G534" s="2" t="s">
        <v>146</v>
      </c>
      <c r="H534" s="2" t="s">
        <v>146</v>
      </c>
      <c r="I534" s="100">
        <v>23.04</v>
      </c>
      <c r="J534" s="101">
        <f>(M534/I534)*100</f>
        <v>4.2534722222222223</v>
      </c>
      <c r="K534" s="104">
        <v>0.245</v>
      </c>
      <c r="L534" s="71">
        <v>4</v>
      </c>
      <c r="M534" s="28">
        <f>K534*L534</f>
        <v>0.98</v>
      </c>
      <c r="N534" s="103" t="s">
        <v>585</v>
      </c>
      <c r="O534" s="104">
        <v>0.24249999999999999</v>
      </c>
      <c r="P534" s="158">
        <v>46066</v>
      </c>
      <c r="Q534" s="158">
        <v>46080</v>
      </c>
      <c r="R534" s="28">
        <f>(K534-O534)/O534*100</f>
        <v>1.0309278350515474</v>
      </c>
      <c r="S534" s="105">
        <f>IF(INDEX(Historical!$D$7:$D1549,MATCH(B534,Historical!$B$7:$B$1062,0))=0,"n/a",(INDEX(Historical!$C$7:$C$1062,MATCH(B534,Historical!$B$7:$B$1062,0))/INDEX(Historical!$D$7:$D$1062,MATCH(B534,Historical!$B$7:$B$1062,0))-1)*100)</f>
        <v>1.0416666666666741</v>
      </c>
      <c r="T534" s="105">
        <f>IF(INDEX(Historical!$F$7:$F$1062,MATCH(B534,Historical!$B$7:$B$1062,0))=0,"n/a",((INDEX(Historical!$C$7:$C$1062,MATCH(B534,Historical!$B$7:$B$1062,0))/INDEX(Historical!$F$7:$F$1062,MATCH(B534,Historical!$B$7:$B$1062,0)))^(1/3)-1)*100)</f>
        <v>1.5960135148907151</v>
      </c>
      <c r="U534" s="105">
        <f>IF(INDEX(Historical!$H$7:$H$1062,MATCH(B534,Historical!$B$7:$B$1062,0))=0,"n/a",((INDEX(Historical!$C$7:$C$1062,MATCH(B534,Historical!$B$7:$B$1062,0))/INDEX(Historical!$H$7:$H$1062,MATCH(B534,Historical!$B$7:$B$1062,0)))^(1/5)-1)*100)</f>
        <v>4.1906934671165352</v>
      </c>
      <c r="V534" s="105" t="str">
        <f>IF(INDEX(Historical!$M$7:$M$1062,MATCH(B534,Historical!$B$7:$B$1062,0))=0,"n/a",((INDEX(Historical!$C$7:$C$1062,MATCH(B534,Historical!$B$7:$B$1062,0))/INDEX(Historical!$M$7:$M$1062,MATCH(B534,Historical!$B$7:$B$1062,0)))^(1/10)-1)*100)</f>
        <v>n/a</v>
      </c>
      <c r="W534" s="106" t="str">
        <f>IF(OR(U534&lt;=0,U534="n/a",V534&lt;=0,V534="n/a"),"n/a",U534/V534)</f>
        <v>n/a</v>
      </c>
      <c r="X534" s="107" t="str">
        <f>IF(OR(AJ534&lt;=0,AJ534="n/a",U534&lt;=0,U534="n/a"),"n/a",U534/AJ534)</f>
        <v>n/a</v>
      </c>
      <c r="Y534" s="165"/>
      <c r="Z534" s="101">
        <f>IF(OR(AC534&lt;0.01,AC534="n/a"),"n/a",M534/AC534*100)</f>
        <v>188.46153846153845</v>
      </c>
      <c r="AA534" s="109">
        <f>IF(OR(AC534&lt;0.01,AC534="n/a"),"n/a",I534/AC534)</f>
        <v>44.307692307692307</v>
      </c>
      <c r="AB534" s="71">
        <v>12</v>
      </c>
      <c r="AC534" s="100">
        <v>0.52</v>
      </c>
      <c r="AD534" s="100">
        <v>2.93</v>
      </c>
      <c r="AE534" s="100">
        <v>7.57</v>
      </c>
      <c r="AF534" s="100">
        <v>2.1800000000000002</v>
      </c>
      <c r="AG534" s="100">
        <v>4.8599999999999994</v>
      </c>
      <c r="AH534" s="100">
        <v>30.53</v>
      </c>
      <c r="AI534" s="100">
        <v>7.6700000000000008</v>
      </c>
      <c r="AJ534" s="100" t="s">
        <v>142</v>
      </c>
      <c r="AK534" s="100">
        <v>11.92</v>
      </c>
      <c r="AL534" s="100">
        <v>762.06</v>
      </c>
      <c r="AM534" s="100">
        <v>5.6800000000000006</v>
      </c>
      <c r="AN534" s="100">
        <v>1.4</v>
      </c>
      <c r="AO534" s="110">
        <f>IF(U534="n/a","n/a",IF(AA534&lt;0,"n/a",IF(AA534="n/a","n/a",J534+U534-AA534)))</f>
        <v>-35.863526618353546</v>
      </c>
      <c r="AP534" s="111">
        <f>IF(U534="n/a","n/a",J534+U534)</f>
        <v>8.4441656893387567</v>
      </c>
      <c r="AQ534" s="112">
        <f>IF(OR(AC534&lt;0.01,AC534="n/a",AF534="n/a"),"n/a",(I534/SQRT(22.5*AC534*(I534/AF534))-1)*100)</f>
        <v>107.1937034980329</v>
      </c>
      <c r="AR534" s="101">
        <f>INDEX(Historical!$C$7:$C$1063,MATCH(B534,Historical!$B$7:$B$1063,0))*IF(AH534="n/a",1.03,IF(AH534&lt;0,1.01,IF(AH534&gt;10,1.1,(1+AH534/100))))</f>
        <v>1.0669999999999999</v>
      </c>
      <c r="AS534" s="109">
        <f>IF($AI534="n/a",1.03*AR534,IF($AI534&lt;0,1.01*AR534,IF($AI534&gt;10,1.1*AR534,(1+$AI534/100)*AR534)))</f>
        <v>1.1488388999999999</v>
      </c>
      <c r="AT534" s="109">
        <f>IF($AK534="n/a",1.03*AS534,IF($AK534&lt;0,1.01*AS534,IF($AK534&gt;10,1.1*AS534,(1+$AK534/100)*AS534)))</f>
        <v>1.2637227899999999</v>
      </c>
      <c r="AU534" s="109">
        <f>IF($AK534="n/a",1.03*AT534,IF($AK534&lt;0,1.01*AT534,IF($AK534&gt;10,1.1*AT534,(1+$AK534/100)*AT534)))</f>
        <v>1.390095069</v>
      </c>
      <c r="AV534" s="109">
        <f>IF($AK534="n/a",1.03*AU534,IF($AK534&lt;0,1.01*AU534,IF($AK534&gt;10,1.1*AU534,(1+$AK534/100)*AU534)))</f>
        <v>1.5291045759000002</v>
      </c>
      <c r="AW534" s="109">
        <f>SUM(AR534:AV534)</f>
        <v>6.3987613348999997</v>
      </c>
      <c r="AX534" s="113">
        <f>AW534/I534*100</f>
        <v>27.77240162717014</v>
      </c>
      <c r="AY534" s="100">
        <v>0.8</v>
      </c>
      <c r="AZ534" s="100">
        <v>69.540000000000006</v>
      </c>
      <c r="BA534" s="100">
        <v>-8.64</v>
      </c>
      <c r="BB534" s="100">
        <v>-2.69</v>
      </c>
      <c r="BC534" s="100">
        <v>18.45</v>
      </c>
      <c r="BE534" s="12">
        <v>2019</v>
      </c>
      <c r="BF534" s="12">
        <f>IF(BE534&gt;2020,0,IF(BE534&gt;2008,1,IF(BE534&gt;2001,2,IF(BE534&gt;1990,3,IF(BE534&gt;1980,4,IF(BE534&gt;1973,5,IF(BE534&gt;1970,6,IF(BE534&gt;1960,7,IF(BE534&gt;1958,8,IF(BE534&gt;1953,9,10))))))))))</f>
        <v>1</v>
      </c>
      <c r="BG534" s="100">
        <v>1.81</v>
      </c>
      <c r="BH534" s="55" t="s">
        <v>121</v>
      </c>
      <c r="BI534" s="55" t="s">
        <v>302</v>
      </c>
    </row>
    <row r="535" spans="1:61" ht="12.75" customHeight="1" x14ac:dyDescent="0.2">
      <c r="A535" s="123" t="s">
        <v>1162</v>
      </c>
      <c r="B535" s="55" t="s">
        <v>1163</v>
      </c>
      <c r="C535" s="156" t="s">
        <v>263</v>
      </c>
      <c r="D535" s="98" t="s">
        <v>264</v>
      </c>
      <c r="E535" s="157">
        <v>15</v>
      </c>
      <c r="F535" s="2">
        <v>336</v>
      </c>
      <c r="G535" s="2" t="s">
        <v>119</v>
      </c>
      <c r="H535" s="2" t="s">
        <v>119</v>
      </c>
      <c r="I535" s="100">
        <v>211.68</v>
      </c>
      <c r="J535" s="101">
        <f>(M535/I535)*100</f>
        <v>2.3998488284202568</v>
      </c>
      <c r="K535" s="104">
        <v>1.27</v>
      </c>
      <c r="L535" s="71">
        <v>4</v>
      </c>
      <c r="M535" s="28">
        <f>K535*L535</f>
        <v>5.08</v>
      </c>
      <c r="N535" s="103" t="s">
        <v>136</v>
      </c>
      <c r="O535" s="104">
        <v>1.2</v>
      </c>
      <c r="P535" s="158">
        <v>46076</v>
      </c>
      <c r="Q535" s="158">
        <v>46085</v>
      </c>
      <c r="R535" s="28">
        <f>(K535-O535)/O535*100</f>
        <v>5.8333333333333393</v>
      </c>
      <c r="S535" s="105">
        <f>IF(INDEX(Historical!$D$7:$D1550,MATCH(B535,Historical!$B$7:$B$1062,0))=0,"n/a",(INDEX(Historical!$C$7:$C$1062,MATCH(B535,Historical!$B$7:$B$1062,0))/INDEX(Historical!$D$7:$D$1062,MATCH(B535,Historical!$B$7:$B$1062,0))-1)*100)</f>
        <v>5.555555555555558</v>
      </c>
      <c r="T535" s="105">
        <f>IF(INDEX(Historical!$F$7:$F$1062,MATCH(B535,Historical!$B$7:$B$1062,0))=0,"n/a",((INDEX(Historical!$C$7:$C$1062,MATCH(B535,Historical!$B$7:$B$1062,0))/INDEX(Historical!$F$7:$F$1062,MATCH(B535,Historical!$B$7:$B$1062,0)))^(1/3)-1)*100)</f>
        <v>7.4397391422039494</v>
      </c>
      <c r="U535" s="105">
        <f>IF(INDEX(Historical!$H$7:$H$1062,MATCH(B535,Historical!$B$7:$B$1062,0))=0,"n/a",((INDEX(Historical!$C$7:$C$1062,MATCH(B535,Historical!$B$7:$B$1062,0))/INDEX(Historical!$H$7:$H$1062,MATCH(B535,Historical!$B$7:$B$1062,0)))^(1/5)-1)*100)</f>
        <v>5.7007872172952334</v>
      </c>
      <c r="V535" s="105">
        <f>IF(INDEX(Historical!$M$7:$M$1062,MATCH(B535,Historical!$B$7:$B$1062,0))=0,"n/a",((INDEX(Historical!$C$7:$C$1062,MATCH(B535,Historical!$B$7:$B$1062,0))/INDEX(Historical!$M$7:$M$1062,MATCH(B535,Historical!$B$7:$B$1062,0)))^(1/10)-1)*100)</f>
        <v>8.0995065751611417</v>
      </c>
      <c r="W535" s="106">
        <f>IF(OR(U535&lt;=0,U535="n/a",V535&lt;=0,V535="n/a"),"n/a",U535/V535)</f>
        <v>0.70384376682622973</v>
      </c>
      <c r="X535" s="107" t="str">
        <f>IF(OR(AJ535&lt;=0,AJ535="n/a",U535&lt;=0,U535="n/a"),"n/a",U535/AJ535)</f>
        <v>n/a</v>
      </c>
      <c r="Y535" s="165"/>
      <c r="Z535" s="101">
        <f>IF(OR(AC535&lt;0.01,AC535="n/a"),"n/a",M535/AC535*100)</f>
        <v>50</v>
      </c>
      <c r="AA535" s="109">
        <f>IF(OR(AC535&lt;0.01,AC535="n/a"),"n/a",I535/AC535)</f>
        <v>20.834645669291341</v>
      </c>
      <c r="AB535" s="71">
        <v>12</v>
      </c>
      <c r="AC535" s="100">
        <v>10.16</v>
      </c>
      <c r="AD535" s="100">
        <v>0.28999999999999998</v>
      </c>
      <c r="AE535" s="100">
        <v>0.63</v>
      </c>
      <c r="AF535" s="100">
        <v>2.97</v>
      </c>
      <c r="AG535" s="100">
        <v>14.75</v>
      </c>
      <c r="AH535" s="100">
        <v>226.06</v>
      </c>
      <c r="AI535" s="100">
        <v>-9.4700000000000006</v>
      </c>
      <c r="AJ535" s="100" t="s">
        <v>142</v>
      </c>
      <c r="AK535" s="100">
        <v>38.659999999999997</v>
      </c>
      <c r="AL535" s="100">
        <v>84870</v>
      </c>
      <c r="AM535" s="100">
        <v>0.12</v>
      </c>
      <c r="AN535" s="100">
        <v>0.95</v>
      </c>
      <c r="AO535" s="110">
        <f>IF(U535="n/a","n/a",IF(AA535&lt;0,"n/a",IF(AA535="n/a","n/a",J535+U535-AA535)))</f>
        <v>-12.734009623575851</v>
      </c>
      <c r="AP535" s="111">
        <f>IF(U535="n/a","n/a",J535+U535)</f>
        <v>8.1006360457154898</v>
      </c>
      <c r="AQ535" s="112">
        <f>IF(OR(AC535&lt;0.01,AC535="n/a",AF535="n/a"),"n/a",(I535/SQRT(22.5*AC535*(I535/AF535))-1)*100)</f>
        <v>65.836462466686058</v>
      </c>
      <c r="AR535" s="101">
        <f>INDEX(Historical!$C$7:$C$1063,MATCH(B535,Historical!$B$7:$B$1063,0))*IF(AH535="n/a",1.03,IF(AH535&lt;0,1.01,IF(AH535&gt;10,1.1,(1+AH535/100))))</f>
        <v>5.2250000000000005</v>
      </c>
      <c r="AS535" s="109">
        <f>IF($AI535="n/a",1.03*AR535,IF($AI535&lt;0,1.01*AR535,IF($AI535&gt;10,1.1*AR535,(1+$AI535/100)*AR535)))</f>
        <v>5.2772500000000004</v>
      </c>
      <c r="AT535" s="109">
        <f>IF($AK535="n/a",1.03*AS535,IF($AK535&lt;0,1.01*AS535,IF($AK535&gt;10,1.1*AS535,(1+$AK535/100)*AS535)))</f>
        <v>5.8049750000000007</v>
      </c>
      <c r="AU535" s="109">
        <f>IF($AK535="n/a",1.03*AT535,IF($AK535&lt;0,1.01*AT535,IF($AK535&gt;10,1.1*AT535,(1+$AK535/100)*AT535)))</f>
        <v>6.3854725000000014</v>
      </c>
      <c r="AV535" s="109">
        <f>IF($AK535="n/a",1.03*AU535,IF($AK535&lt;0,1.01*AU535,IF($AK535&gt;10,1.1*AU535,(1+$AK535/100)*AU535)))</f>
        <v>7.0240197500000026</v>
      </c>
      <c r="AW535" s="109">
        <f>SUM(AR535:AV535)</f>
        <v>29.716717250000009</v>
      </c>
      <c r="AX535" s="113">
        <f>AW535/I535*100</f>
        <v>14.038509660808771</v>
      </c>
      <c r="AY535" s="100">
        <v>0.66</v>
      </c>
      <c r="AZ535" s="100">
        <v>79.28</v>
      </c>
      <c r="BA535" s="100">
        <v>-2.04</v>
      </c>
      <c r="BB535" s="100">
        <v>13.96</v>
      </c>
      <c r="BC535" s="100">
        <v>32.200000000000003</v>
      </c>
      <c r="BE535" s="12">
        <v>2012</v>
      </c>
      <c r="BF535" s="12">
        <f>IF(BE535&gt;2020,0,IF(BE535&gt;2008,1,IF(BE535&gt;2001,2,IF(BE535&gt;1990,3,IF(BE535&gt;1980,4,IF(BE535&gt;1973,5,IF(BE535&gt;1970,6,IF(BE535&gt;1960,7,IF(BE535&gt;1958,8,IF(BE535&gt;1953,9,10))))))))))</f>
        <v>1</v>
      </c>
      <c r="BG535" s="100">
        <v>5.28</v>
      </c>
      <c r="BH535" s="55" t="s">
        <v>121</v>
      </c>
      <c r="BI535" s="55" t="s">
        <v>122</v>
      </c>
    </row>
    <row r="536" spans="1:61" ht="12.75" customHeight="1" x14ac:dyDescent="0.2">
      <c r="A536" s="55" t="s">
        <v>1610</v>
      </c>
      <c r="B536" s="55" t="s">
        <v>1611</v>
      </c>
      <c r="C536" s="156" t="s">
        <v>116</v>
      </c>
      <c r="D536" s="98" t="s">
        <v>840</v>
      </c>
      <c r="E536" s="157">
        <v>7</v>
      </c>
      <c r="F536" s="2">
        <v>598</v>
      </c>
      <c r="G536" s="2" t="s">
        <v>146</v>
      </c>
      <c r="H536" s="2" t="s">
        <v>146</v>
      </c>
      <c r="I536" s="100">
        <v>667.36</v>
      </c>
      <c r="J536" s="101">
        <f>(M536/I536)*100</f>
        <v>6.5931431311436112E-2</v>
      </c>
      <c r="K536" s="104">
        <v>0.11</v>
      </c>
      <c r="L536" s="71">
        <v>4</v>
      </c>
      <c r="M536" s="28">
        <f>K536*L536</f>
        <v>0.44</v>
      </c>
      <c r="N536" s="103" t="s">
        <v>209</v>
      </c>
      <c r="O536" s="104">
        <v>0.1</v>
      </c>
      <c r="P536" s="158">
        <v>46024</v>
      </c>
      <c r="Q536" s="158">
        <v>42381</v>
      </c>
      <c r="R536" s="28">
        <f>(K536-O536)/O536*100</f>
        <v>9.9999999999999947</v>
      </c>
      <c r="S536" s="105">
        <f>IF(INDEX(Historical!$D$7:$D1551,MATCH(B536,Historical!$B$7:$B$1062,0))=0,"n/a",(INDEX(Historical!$C$7:$C$1062,MATCH(B536,Historical!$B$7:$B$1062,0))/INDEX(Historical!$D$7:$D$1062,MATCH(B536,Historical!$B$7:$B$1062,0))-1)*100)</f>
        <v>11.111111111111116</v>
      </c>
      <c r="T536" s="105">
        <f>IF(INDEX(Historical!$F$7:$F$1062,MATCH(B536,Historical!$B$7:$B$1062,0))=0,"n/a",((INDEX(Historical!$C$7:$C$1062,MATCH(B536,Historical!$B$7:$B$1062,0))/INDEX(Historical!$F$7:$F$1062,MATCH(B536,Historical!$B$7:$B$1062,0)))^(1/3)-1)*100)</f>
        <v>12.624788044360603</v>
      </c>
      <c r="U536" s="105">
        <f>IF(INDEX(Historical!$H$7:$H$1062,MATCH(B536,Historical!$B$7:$B$1062,0))=0,"n/a",((INDEX(Historical!$C$7:$C$1062,MATCH(B536,Historical!$B$7:$B$1062,0))/INDEX(Historical!$H$7:$H$1062,MATCH(B536,Historical!$B$7:$B$1062,0)))^(1/5)-1)*100)</f>
        <v>14.869835499703509</v>
      </c>
      <c r="V536" s="105" t="str">
        <f>IF(INDEX(Historical!$M$7:$M$1062,MATCH(B536,Historical!$B$7:$B$1062,0))=0,"n/a",((INDEX(Historical!$C$7:$C$1062,MATCH(B536,Historical!$B$7:$B$1062,0))/INDEX(Historical!$M$7:$M$1062,MATCH(B536,Historical!$B$7:$B$1062,0)))^(1/10)-1)*100)</f>
        <v>n/a</v>
      </c>
      <c r="W536" s="106" t="str">
        <f>IF(OR(U536&lt;=0,U536="n/a",V536&lt;=0,V536="n/a"),"n/a",U536/V536)</f>
        <v>n/a</v>
      </c>
      <c r="X536" s="107">
        <f>IF(OR(AJ536&lt;=0,AJ536="n/a",U536&lt;=0,U536="n/a"),"n/a",U536/AJ536)</f>
        <v>0.86201944925817442</v>
      </c>
      <c r="Y536" s="55"/>
      <c r="Z536" s="101">
        <f>IF(OR(AC536&lt;0.01,AC536="n/a"),"n/a",M536/AC536*100)</f>
        <v>5.0400916380297822</v>
      </c>
      <c r="AA536" s="109">
        <f>IF(OR(AC536&lt;0.01,AC536="n/a"),"n/a",I536/AC536)</f>
        <v>76.444444444444443</v>
      </c>
      <c r="AB536" s="71">
        <v>12</v>
      </c>
      <c r="AC536" s="100">
        <v>8.73</v>
      </c>
      <c r="AD536" s="100">
        <v>1.44</v>
      </c>
      <c r="AE536" s="100">
        <v>3.04</v>
      </c>
      <c r="AF536" s="100">
        <v>10.41</v>
      </c>
      <c r="AG536" s="100">
        <v>15.17</v>
      </c>
      <c r="AH536" s="100">
        <v>43.72</v>
      </c>
      <c r="AI536" s="100">
        <v>16.63</v>
      </c>
      <c r="AJ536" s="100">
        <v>17.25</v>
      </c>
      <c r="AK536" s="100">
        <v>25.650000000000002</v>
      </c>
      <c r="AL536" s="100">
        <v>100140</v>
      </c>
      <c r="AM536" s="100">
        <v>0.94000000000000006</v>
      </c>
      <c r="AN536" s="100">
        <v>0.69</v>
      </c>
      <c r="AO536" s="110">
        <f>IF(U536="n/a","n/a",IF(AA536&lt;0,"n/a",IF(AA536="n/a","n/a",J536+U536-AA536)))</f>
        <v>-61.508677513429497</v>
      </c>
      <c r="AP536" s="111">
        <f>IF(U536="n/a","n/a",J536+U536)</f>
        <v>14.935766931014944</v>
      </c>
      <c r="AQ536" s="112">
        <f>IF(OR(AC536&lt;0.01,AC536="n/a",AF536="n/a"),"n/a",(I536/SQRT(22.5*AC536*(I536/AF536))-1)*100)</f>
        <v>494.71250446157848</v>
      </c>
      <c r="AR536" s="101">
        <f>INDEX(Historical!$C$7:$C$1063,MATCH(B536,Historical!$B$7:$B$1063,0))*IF(AH536="n/a",1.03,IF(AH536&lt;0,1.01,IF(AH536&gt;10,1.1,(1+AH536/100))))</f>
        <v>0.44000000000000006</v>
      </c>
      <c r="AS536" s="109">
        <f>IF($AI536="n/a",1.03*AR536,IF($AI536&lt;0,1.01*AR536,IF($AI536&gt;10,1.1*AR536,(1+$AI536/100)*AR536)))</f>
        <v>0.4840000000000001</v>
      </c>
      <c r="AT536" s="109">
        <f>IF($AK536="n/a",1.03*AS536,IF($AK536&lt;0,1.01*AS536,IF($AK536&gt;10,1.1*AS536,(1+$AK536/100)*AS536)))</f>
        <v>0.5324000000000001</v>
      </c>
      <c r="AU536" s="109">
        <f>IF($AK536="n/a",1.03*AT536,IF($AK536&lt;0,1.01*AT536,IF($AK536&gt;10,1.1*AT536,(1+$AK536/100)*AT536)))</f>
        <v>0.58564000000000016</v>
      </c>
      <c r="AV536" s="109">
        <f>IF($AK536="n/a",1.03*AU536,IF($AK536&lt;0,1.01*AU536,IF($AK536&gt;10,1.1*AU536,(1+$AK536/100)*AU536)))</f>
        <v>0.64420400000000022</v>
      </c>
      <c r="AW536" s="109">
        <f>SUM(AR536:AV536)</f>
        <v>2.6862440000000007</v>
      </c>
      <c r="AX536" s="113">
        <f>AW536/I536*100</f>
        <v>0.40251798129944871</v>
      </c>
      <c r="AY536" s="100">
        <v>1.24</v>
      </c>
      <c r="AZ536" s="100">
        <v>83.84</v>
      </c>
      <c r="BA536" s="100">
        <v>-15.39</v>
      </c>
      <c r="BB536" s="100">
        <v>-2.02</v>
      </c>
      <c r="BC536" s="100">
        <v>18.89</v>
      </c>
      <c r="BE536" s="12">
        <v>2019</v>
      </c>
      <c r="BF536" s="12">
        <f>IF(BE536&gt;2020,0,IF(BE536&gt;2008,1,IF(BE536&gt;2001,2,IF(BE536&gt;1990,3,IF(BE536&gt;1980,4,IF(BE536&gt;1973,5,IF(BE536&gt;1970,6,IF(BE536&gt;1960,7,IF(BE536&gt;1958,8,IF(BE536&gt;1953,9,10))))))))))</f>
        <v>1</v>
      </c>
      <c r="BG536" s="100">
        <v>5.5100000000000007</v>
      </c>
      <c r="BH536" s="55" t="s">
        <v>121</v>
      </c>
      <c r="BI536" s="55" t="s">
        <v>122</v>
      </c>
    </row>
    <row r="537" spans="1:61" ht="12.75" customHeight="1" x14ac:dyDescent="0.2">
      <c r="A537" s="123" t="s">
        <v>1164</v>
      </c>
      <c r="B537" s="55" t="s">
        <v>1165</v>
      </c>
      <c r="C537" s="156" t="s">
        <v>198</v>
      </c>
      <c r="D537" s="98" t="s">
        <v>565</v>
      </c>
      <c r="E537" s="157">
        <v>24</v>
      </c>
      <c r="F537" s="2">
        <v>155</v>
      </c>
      <c r="G537" s="2" t="s">
        <v>119</v>
      </c>
      <c r="H537" s="2" t="s">
        <v>118</v>
      </c>
      <c r="I537" s="100">
        <v>147.61000000000001</v>
      </c>
      <c r="J537" s="101">
        <f>(M537/I537)*100</f>
        <v>2.4930560260144974</v>
      </c>
      <c r="K537" s="104">
        <v>0.92</v>
      </c>
      <c r="L537" s="71">
        <v>4</v>
      </c>
      <c r="M537" s="28">
        <f>K537*L537</f>
        <v>3.68</v>
      </c>
      <c r="N537" s="103" t="s">
        <v>312</v>
      </c>
      <c r="O537" s="104">
        <v>0.89</v>
      </c>
      <c r="P537" s="158">
        <v>46177</v>
      </c>
      <c r="Q537" s="158">
        <v>46198</v>
      </c>
      <c r="R537" s="28">
        <f>(K537-O537)/O537*100</f>
        <v>3.3707865168539355</v>
      </c>
      <c r="S537" s="105">
        <f>IF(INDEX(Historical!$D$7:$D1552,MATCH(B537,Historical!$B$7:$B$1062,0))=0,"n/a",(INDEX(Historical!$C$7:$C$1062,MATCH(B537,Historical!$B$7:$B$1062,0))/INDEX(Historical!$D$7:$D$1062,MATCH(B537,Historical!$B$7:$B$1062,0))-1)*100)</f>
        <v>5.0746268656716387</v>
      </c>
      <c r="T537" s="105">
        <f>IF(INDEX(Historical!$F$7:$F$1062,MATCH(B537,Historical!$B$7:$B$1062,0))=0,"n/a",((INDEX(Historical!$C$7:$C$1062,MATCH(B537,Historical!$B$7:$B$1062,0))/INDEX(Historical!$F$7:$F$1062,MATCH(B537,Historical!$B$7:$B$1062,0)))^(1/3)-1)*100)</f>
        <v>6.3061396578730999</v>
      </c>
      <c r="U537" s="105">
        <f>IF(INDEX(Historical!$H$7:$H$1062,MATCH(B537,Historical!$B$7:$B$1062,0))=0,"n/a",((INDEX(Historical!$C$7:$C$1062,MATCH(B537,Historical!$B$7:$B$1062,0))/INDEX(Historical!$H$7:$H$1062,MATCH(B537,Historical!$B$7:$B$1062,0)))^(1/5)-1)*100)</f>
        <v>6.4932075379008136</v>
      </c>
      <c r="V537" s="105">
        <f>IF(INDEX(Historical!$M$7:$M$1062,MATCH(B537,Historical!$B$7:$B$1062,0))=0,"n/a",((INDEX(Historical!$C$7:$C$1062,MATCH(B537,Historical!$B$7:$B$1062,0))/INDEX(Historical!$M$7:$M$1062,MATCH(B537,Historical!$B$7:$B$1062,0)))^(1/10)-1)*100)</f>
        <v>6.5866890969401126</v>
      </c>
      <c r="W537" s="106">
        <f>IF(OR(U537&lt;=0,U537="n/a",V537&lt;=0,V537="n/a"),"n/a",U537/V537)</f>
        <v>0.98580750394265204</v>
      </c>
      <c r="X537" s="107">
        <f>IF(OR(AJ537&lt;=0,AJ537="n/a",U537&lt;=0,U537="n/a"),"n/a",U537/AJ537)</f>
        <v>3.1217343932215451</v>
      </c>
      <c r="Y537" s="165"/>
      <c r="Z537" s="101">
        <f>IF(OR(AC537&lt;0.01,AC537="n/a"),"n/a",M537/AC537*100)</f>
        <v>42.592592592592595</v>
      </c>
      <c r="AA537" s="109">
        <f>IF(OR(AC537&lt;0.01,AC537="n/a"),"n/a",I537/AC537)</f>
        <v>17.08449074074074</v>
      </c>
      <c r="AB537" s="71">
        <v>9</v>
      </c>
      <c r="AC537" s="100">
        <v>8.64</v>
      </c>
      <c r="AD537" s="100">
        <v>4.8499999999999996</v>
      </c>
      <c r="AE537" s="100">
        <v>3.52</v>
      </c>
      <c r="AF537" s="100">
        <v>5.64</v>
      </c>
      <c r="AG537" s="100">
        <v>33.75</v>
      </c>
      <c r="AH537" s="100">
        <v>-11.66</v>
      </c>
      <c r="AI537" s="100">
        <v>-2.64</v>
      </c>
      <c r="AJ537" s="100">
        <v>2.08</v>
      </c>
      <c r="AK537" s="100">
        <v>2.94</v>
      </c>
      <c r="AL537" s="100">
        <v>154990</v>
      </c>
      <c r="AM537" s="100">
        <v>0.09</v>
      </c>
      <c r="AN537" s="100">
        <v>0.55000000000000004</v>
      </c>
      <c r="AO537" s="110">
        <f>IF(U537="n/a","n/a",IF(AA537&lt;0,"n/a",IF(AA537="n/a","n/a",J537+U537-AA537)))</f>
        <v>-8.0982271768254286</v>
      </c>
      <c r="AP537" s="111">
        <f>IF(U537="n/a","n/a",J537+U537)</f>
        <v>8.9862635639153119</v>
      </c>
      <c r="AQ537" s="112">
        <f>IF(OR(AC537&lt;0.01,AC537="n/a",AF537="n/a"),"n/a",(I537/SQRT(22.5*AC537*(I537/AF537))-1)*100)</f>
        <v>106.94231915388919</v>
      </c>
      <c r="AR537" s="101">
        <f>INDEX(Historical!$C$7:$C$1063,MATCH(B537,Historical!$B$7:$B$1063,0))*IF(AH537="n/a",1.03,IF(AH537&lt;0,1.01,IF(AH537&gt;10,1.1,(1+AH537/100))))</f>
        <v>3.5552000000000001</v>
      </c>
      <c r="AS537" s="109">
        <f>IF($AI537="n/a",1.03*AR537,IF($AI537&lt;0,1.01*AR537,IF($AI537&gt;10,1.1*AR537,(1+$AI537/100)*AR537)))</f>
        <v>3.5907520000000002</v>
      </c>
      <c r="AT537" s="109">
        <f>IF($AK537="n/a",1.03*AS537,IF($AK537&lt;0,1.01*AS537,IF($AK537&gt;10,1.1*AS537,(1+$AK537/100)*AS537)))</f>
        <v>3.6963201088000006</v>
      </c>
      <c r="AU537" s="109">
        <f>IF($AK537="n/a",1.03*AT537,IF($AK537&lt;0,1.01*AT537,IF($AK537&gt;10,1.1*AT537,(1+$AK537/100)*AT537)))</f>
        <v>3.804991919998721</v>
      </c>
      <c r="AV537" s="109">
        <f>IF($AK537="n/a",1.03*AU537,IF($AK537&lt;0,1.01*AU537,IF($AK537&gt;10,1.1*AU537,(1+$AK537/100)*AU537)))</f>
        <v>3.9168586824466836</v>
      </c>
      <c r="AW537" s="109">
        <f>SUM(AR537:AV537)</f>
        <v>18.564122711245407</v>
      </c>
      <c r="AX537" s="113">
        <f>AW537/I537*100</f>
        <v>12.57646684590841</v>
      </c>
      <c r="AY537" s="100">
        <v>1.66</v>
      </c>
      <c r="AZ537" s="100">
        <v>21</v>
      </c>
      <c r="BA537" s="100">
        <v>-43.21</v>
      </c>
      <c r="BB537" s="100">
        <v>-25.64</v>
      </c>
      <c r="BC537" s="100">
        <v>-12.659999999999998</v>
      </c>
      <c r="BE537" s="12">
        <v>2003</v>
      </c>
      <c r="BF537" s="12">
        <f>IF(BE537&gt;2020,0,IF(BE537&gt;2008,1,IF(BE537&gt;2001,2,IF(BE537&gt;1990,3,IF(BE537&gt;1980,4,IF(BE537&gt;1973,5,IF(BE537&gt;1970,6,IF(BE537&gt;1960,7,IF(BE537&gt;1958,8,IF(BE537&gt;1953,9,10))))))))))</f>
        <v>2</v>
      </c>
      <c r="BG537" s="100">
        <v>16.5</v>
      </c>
      <c r="BH537" s="55" t="s">
        <v>121</v>
      </c>
      <c r="BI537" s="55" t="s">
        <v>122</v>
      </c>
    </row>
    <row r="538" spans="1:61" ht="12.75" customHeight="1" x14ac:dyDescent="0.2">
      <c r="A538" s="55" t="s">
        <v>1166</v>
      </c>
      <c r="B538" s="55" t="s">
        <v>1167</v>
      </c>
      <c r="C538" s="156" t="s">
        <v>335</v>
      </c>
      <c r="D538" s="98" t="s">
        <v>377</v>
      </c>
      <c r="E538" s="157">
        <v>12</v>
      </c>
      <c r="F538" s="2">
        <v>469</v>
      </c>
      <c r="G538" s="2" t="s">
        <v>146</v>
      </c>
      <c r="H538" s="2" t="s">
        <v>146</v>
      </c>
      <c r="I538" s="100">
        <v>74.02</v>
      </c>
      <c r="J538" s="101">
        <f>(M538/I538)*100</f>
        <v>3.5125641718454474</v>
      </c>
      <c r="K538" s="104">
        <v>0.65</v>
      </c>
      <c r="L538" s="71">
        <v>4</v>
      </c>
      <c r="M538" s="28">
        <f>K538*L538</f>
        <v>2.6</v>
      </c>
      <c r="N538" s="103" t="s">
        <v>1168</v>
      </c>
      <c r="O538" s="104">
        <v>0.62</v>
      </c>
      <c r="P538" s="158">
        <v>46097</v>
      </c>
      <c r="Q538" s="158">
        <v>46114</v>
      </c>
      <c r="R538" s="28">
        <f>(K538-O538)/O538*100</f>
        <v>4.8387096774193585</v>
      </c>
      <c r="S538" s="105">
        <f>IF(INDEX(Historical!$D$7:$D1553,MATCH(B538,Historical!$B$7:$B$1062,0))=0,"n/a",(INDEX(Historical!$C$7:$C$1062,MATCH(B538,Historical!$B$7:$B$1062,0))/INDEX(Historical!$D$7:$D$1062,MATCH(B538,Historical!$B$7:$B$1062,0))-1)*100)</f>
        <v>6.5502183406113579</v>
      </c>
      <c r="T538" s="105">
        <f>IF(INDEX(Historical!$F$7:$F$1062,MATCH(B538,Historical!$B$7:$B$1062,0))=0,"n/a",((INDEX(Historical!$C$7:$C$1062,MATCH(B538,Historical!$B$7:$B$1062,0))/INDEX(Historical!$F$7:$F$1062,MATCH(B538,Historical!$B$7:$B$1062,0)))^(1/3)-1)*100)</f>
        <v>4.3078808270978319</v>
      </c>
      <c r="U538" s="105">
        <f>IF(INDEX(Historical!$H$7:$H$1062,MATCH(B538,Historical!$B$7:$B$1062,0))=0,"n/a",((INDEX(Historical!$C$7:$C$1062,MATCH(B538,Historical!$B$7:$B$1062,0))/INDEX(Historical!$H$7:$H$1062,MATCH(B538,Historical!$B$7:$B$1062,0)))^(1/5)-1)*100)</f>
        <v>3.4438131609215938</v>
      </c>
      <c r="V538" s="105">
        <f>IF(INDEX(Historical!$M$7:$M$1062,MATCH(B538,Historical!$B$7:$B$1062,0))=0,"n/a",((INDEX(Historical!$C$7:$C$1062,MATCH(B538,Historical!$B$7:$B$1062,0))/INDEX(Historical!$M$7:$M$1062,MATCH(B538,Historical!$B$7:$B$1062,0)))^(1/10)-1)*100)</f>
        <v>18.684420877085483</v>
      </c>
      <c r="W538" s="106">
        <f>IF(OR(U538&lt;=0,U538="n/a",V538&lt;=0,V538="n/a"),"n/a",U538/V538)</f>
        <v>0.1843146856719052</v>
      </c>
      <c r="X538" s="107">
        <f>IF(OR(AJ538&lt;=0,AJ538="n/a",U538&lt;=0,U538="n/a"),"n/a",U538/AJ538)</f>
        <v>0.43758744103196867</v>
      </c>
      <c r="Y538" s="123"/>
      <c r="Z538" s="101">
        <f>IF(OR(AC538&lt;0.01,AC538="n/a"),"n/a",M538/AC538*100)</f>
        <v>103.58565737051795</v>
      </c>
      <c r="AA538" s="109">
        <f>IF(OR(AC538&lt;0.01,AC538="n/a"),"n/a",I538/AC538)</f>
        <v>29.490039840637451</v>
      </c>
      <c r="AB538" s="71">
        <v>12</v>
      </c>
      <c r="AC538" s="100">
        <v>2.5099999999999998</v>
      </c>
      <c r="AD538" s="100">
        <v>1.78</v>
      </c>
      <c r="AE538" s="100">
        <v>3.52</v>
      </c>
      <c r="AF538" s="100">
        <v>6.87</v>
      </c>
      <c r="AG538" s="100">
        <v>31.46</v>
      </c>
      <c r="AH538" s="100">
        <v>9.77</v>
      </c>
      <c r="AI538" s="100">
        <v>9.0300000000000011</v>
      </c>
      <c r="AJ538" s="100">
        <v>7.870000000000001</v>
      </c>
      <c r="AK538" s="100">
        <v>9.41</v>
      </c>
      <c r="AL538" s="100">
        <v>33780</v>
      </c>
      <c r="AM538" s="100">
        <v>1.4500000000000002</v>
      </c>
      <c r="AN538" s="100">
        <v>4.1900000000000004</v>
      </c>
      <c r="AO538" s="110">
        <f>IF(U538="n/a","n/a",IF(AA538&lt;0,"n/a",IF(AA538="n/a","n/a",J538+U538-AA538)))</f>
        <v>-22.53366250787041</v>
      </c>
      <c r="AP538" s="111">
        <f>IF(U538="n/a","n/a",J538+U538)</f>
        <v>6.9563773327670413</v>
      </c>
      <c r="AQ538" s="112">
        <f>IF(OR(AC538&lt;0.01,AC538="n/a",AF538="n/a"),"n/a",(I538/SQRT(22.5*AC538*(I538/AF538))-1)*100)</f>
        <v>200.07152755092633</v>
      </c>
      <c r="AR538" s="101">
        <f>INDEX(Historical!$C$7:$C$1063,MATCH(B538,Historical!$B$7:$B$1063,0))*IF(AH538="n/a",1.03,IF(AH538&lt;0,1.01,IF(AH538&gt;10,1.1,(1+AH538/100))))</f>
        <v>2.6783879999999995</v>
      </c>
      <c r="AS538" s="109">
        <f>IF($AI538="n/a",1.03*AR538,IF($AI538&lt;0,1.01*AR538,IF($AI538&gt;10,1.1*AR538,(1+$AI538/100)*AR538)))</f>
        <v>2.9202464363999998</v>
      </c>
      <c r="AT538" s="109">
        <f>IF($AK538="n/a",1.03*AS538,IF($AK538&lt;0,1.01*AS538,IF($AK538&gt;10,1.1*AS538,(1+$AK538/100)*AS538)))</f>
        <v>3.1950416260652399</v>
      </c>
      <c r="AU538" s="109">
        <f>IF($AK538="n/a",1.03*AT538,IF($AK538&lt;0,1.01*AT538,IF($AK538&gt;10,1.1*AT538,(1+$AK538/100)*AT538)))</f>
        <v>3.4956950430779794</v>
      </c>
      <c r="AV538" s="109">
        <f>IF($AK538="n/a",1.03*AU538,IF($AK538&lt;0,1.01*AU538,IF($AK538&gt;10,1.1*AU538,(1+$AK538/100)*AU538)))</f>
        <v>3.8246399466316174</v>
      </c>
      <c r="AW538" s="109">
        <f>SUM(AR538:AV538)</f>
        <v>16.114011052174838</v>
      </c>
      <c r="AX538" s="113">
        <f>AW538/I538*100</f>
        <v>21.769806879458038</v>
      </c>
      <c r="AY538" s="100">
        <v>0.52</v>
      </c>
      <c r="AZ538" s="100">
        <v>20.69</v>
      </c>
      <c r="BA538" s="100">
        <v>-9.69</v>
      </c>
      <c r="BB538" s="100">
        <v>0.09</v>
      </c>
      <c r="BC538" s="100">
        <v>2.5100000000000002</v>
      </c>
      <c r="BE538" s="12">
        <v>2015</v>
      </c>
      <c r="BF538" s="12">
        <f>IF(BE538&gt;2020,0,IF(BE538&gt;2008,1,IF(BE538&gt;2001,2,IF(BE538&gt;1990,3,IF(BE538&gt;1980,4,IF(BE538&gt;1973,5,IF(BE538&gt;1970,6,IF(BE538&gt;1960,7,IF(BE538&gt;1958,8,IF(BE538&gt;1953,9,10))))))))))</f>
        <v>1</v>
      </c>
      <c r="BG538" s="100">
        <v>4.34</v>
      </c>
      <c r="BH538" s="55" t="s">
        <v>121</v>
      </c>
      <c r="BI538" s="55" t="s">
        <v>122</v>
      </c>
    </row>
    <row r="539" spans="1:61" ht="12.75" customHeight="1" x14ac:dyDescent="0.2">
      <c r="A539" s="123" t="s">
        <v>1169</v>
      </c>
      <c r="B539" s="55" t="s">
        <v>1170</v>
      </c>
      <c r="C539" s="156" t="s">
        <v>116</v>
      </c>
      <c r="D539" s="98" t="s">
        <v>248</v>
      </c>
      <c r="E539" s="157">
        <v>22</v>
      </c>
      <c r="F539" s="2">
        <v>192</v>
      </c>
      <c r="G539" s="2" t="s">
        <v>118</v>
      </c>
      <c r="H539" s="2" t="s">
        <v>118</v>
      </c>
      <c r="I539" s="100">
        <v>256.42</v>
      </c>
      <c r="J539" s="101">
        <f>(M539/I539)*100</f>
        <v>1.5755401294750799</v>
      </c>
      <c r="K539" s="104">
        <v>1.01</v>
      </c>
      <c r="L539" s="71">
        <v>4</v>
      </c>
      <c r="M539" s="28">
        <f>K539*L539</f>
        <v>4.04</v>
      </c>
      <c r="N539" s="103" t="s">
        <v>355</v>
      </c>
      <c r="O539" s="104">
        <v>0.91</v>
      </c>
      <c r="P539" s="158">
        <v>46258</v>
      </c>
      <c r="Q539" s="158">
        <v>46280</v>
      </c>
      <c r="R539" s="28">
        <f>(K539-O539)/O539*100</f>
        <v>10.989010989010985</v>
      </c>
      <c r="S539" s="105">
        <f>IF(INDEX(Historical!$D$7:$D1554,MATCH(B539,Historical!$B$7:$B$1062,0))=0,"n/a",(INDEX(Historical!$C$7:$C$1062,MATCH(B539,Historical!$B$7:$B$1062,0))/INDEX(Historical!$D$7:$D$1062,MATCH(B539,Historical!$B$7:$B$1062,0))-1)*100)</f>
        <v>13.157894736842103</v>
      </c>
      <c r="T539" s="105">
        <f>IF(INDEX(Historical!$F$7:$F$1062,MATCH(B539,Historical!$B$7:$B$1062,0))=0,"n/a",((INDEX(Historical!$C$7:$C$1062,MATCH(B539,Historical!$B$7:$B$1062,0))/INDEX(Historical!$F$7:$F$1062,MATCH(B539,Historical!$B$7:$B$1062,0)))^(1/3)-1)*100)</f>
        <v>12.749787911711174</v>
      </c>
      <c r="U539" s="105">
        <f>IF(INDEX(Historical!$H$7:$H$1062,MATCH(B539,Historical!$B$7:$B$1062,0))=0,"n/a",((INDEX(Historical!$C$7:$C$1062,MATCH(B539,Historical!$B$7:$B$1062,0))/INDEX(Historical!$H$7:$H$1062,MATCH(B539,Historical!$B$7:$B$1062,0)))^(1/5)-1)*100)</f>
        <v>8.9587431199327661</v>
      </c>
      <c r="V539" s="105">
        <f>IF(INDEX(Historical!$M$7:$M$1062,MATCH(B539,Historical!$B$7:$B$1062,0))=0,"n/a",((INDEX(Historical!$C$7:$C$1062,MATCH(B539,Historical!$B$7:$B$1062,0))/INDEX(Historical!$M$7:$M$1062,MATCH(B539,Historical!$B$7:$B$1062,0)))^(1/10)-1)*100)</f>
        <v>8.2289348806302129</v>
      </c>
      <c r="W539" s="106">
        <f>IF(OR(U539&lt;=0,U539="n/a",V539&lt;=0,V539="n/a"),"n/a",U539/V539)</f>
        <v>1.0886880562173875</v>
      </c>
      <c r="X539" s="107" t="str">
        <f>IF(OR(AJ539&lt;=0,AJ539="n/a",U539&lt;=0,U539="n/a"),"n/a",U539/AJ539)</f>
        <v>n/a</v>
      </c>
      <c r="Y539" s="162"/>
      <c r="Z539" s="101">
        <f>IF(OR(AC539&lt;0.01,AC539="n/a"),"n/a",M539/AC539*100)</f>
        <v>33.196384552177491</v>
      </c>
      <c r="AA539" s="109">
        <f>IF(OR(AC539&lt;0.01,AC539="n/a"),"n/a",I539/AC539)</f>
        <v>21.069843878389484</v>
      </c>
      <c r="AB539" s="71">
        <v>12</v>
      </c>
      <c r="AC539" s="100">
        <v>12.17</v>
      </c>
      <c r="AD539" s="100">
        <v>0.82</v>
      </c>
      <c r="AE539" s="100">
        <v>0.77</v>
      </c>
      <c r="AF539" s="100">
        <v>3.42</v>
      </c>
      <c r="AG539" s="100">
        <v>16.600000000000001</v>
      </c>
      <c r="AH539" s="100">
        <v>13.569999999999999</v>
      </c>
      <c r="AI539" s="100">
        <v>20.76</v>
      </c>
      <c r="AJ539" s="100" t="s">
        <v>142</v>
      </c>
      <c r="AK539" s="100">
        <v>17.59</v>
      </c>
      <c r="AL539" s="100">
        <v>9830</v>
      </c>
      <c r="AM539" s="100">
        <v>3.5999999999999996</v>
      </c>
      <c r="AN539" s="100">
        <v>2.94</v>
      </c>
      <c r="AO539" s="110">
        <f>IF(U539="n/a","n/a",IF(AA539&lt;0,"n/a",IF(AA539="n/a","n/a",J539+U539-AA539)))</f>
        <v>-10.535560628981639</v>
      </c>
      <c r="AP539" s="111">
        <f>IF(U539="n/a","n/a",J539+U539)</f>
        <v>10.534283249407846</v>
      </c>
      <c r="AQ539" s="112">
        <f>IF(OR(AC539&lt;0.01,AC539="n/a",AF539="n/a"),"n/a",(I539/SQRT(22.5*AC539*(I539/AF539))-1)*100)</f>
        <v>78.958550215271956</v>
      </c>
      <c r="AR539" s="101">
        <f>INDEX(Historical!$C$7:$C$1063,MATCH(B539,Historical!$B$7:$B$1063,0))*IF(AH539="n/a",1.03,IF(AH539&lt;0,1.01,IF(AH539&gt;10,1.1,(1+AH539/100))))</f>
        <v>3.7840000000000003</v>
      </c>
      <c r="AS539" s="109">
        <f>IF($AI539="n/a",1.03*AR539,IF($AI539&lt;0,1.01*AR539,IF($AI539&gt;10,1.1*AR539,(1+$AI539/100)*AR539)))</f>
        <v>4.1624000000000008</v>
      </c>
      <c r="AT539" s="109">
        <f>IF($AK539="n/a",1.03*AS539,IF($AK539&lt;0,1.01*AS539,IF($AK539&gt;10,1.1*AS539,(1+$AK539/100)*AS539)))</f>
        <v>4.5786400000000009</v>
      </c>
      <c r="AU539" s="109">
        <f>IF($AK539="n/a",1.03*AT539,IF($AK539&lt;0,1.01*AT539,IF($AK539&gt;10,1.1*AT539,(1+$AK539/100)*AT539)))</f>
        <v>5.0365040000000016</v>
      </c>
      <c r="AV539" s="109">
        <f>IF($AK539="n/a",1.03*AU539,IF($AK539&lt;0,1.01*AU539,IF($AK539&gt;10,1.1*AU539,(1+$AK539/100)*AU539)))</f>
        <v>5.5401544000000023</v>
      </c>
      <c r="AW539" s="109">
        <f>SUM(AR539:AV539)</f>
        <v>23.101698400000004</v>
      </c>
      <c r="AX539" s="113">
        <f>AW539/I539*100</f>
        <v>9.0093200218391711</v>
      </c>
      <c r="AY539" s="100">
        <v>1.01</v>
      </c>
      <c r="AZ539" s="100">
        <v>62.629999999999995</v>
      </c>
      <c r="BA539" s="100">
        <v>-9.7900000000000009</v>
      </c>
      <c r="BB539" s="100">
        <v>-2.74</v>
      </c>
      <c r="BC539" s="100">
        <v>18.82</v>
      </c>
      <c r="BE539" s="12">
        <v>2005</v>
      </c>
      <c r="BF539" s="12">
        <f>IF(BE539&gt;2020,0,IF(BE539&gt;2008,1,IF(BE539&gt;2001,2,IF(BE539&gt;1990,3,IF(BE539&gt;1980,4,IF(BE539&gt;1973,5,IF(BE539&gt;1970,6,IF(BE539&gt;1960,7,IF(BE539&gt;1958,8,IF(BE539&gt;1953,9,10))))))))))</f>
        <v>2</v>
      </c>
      <c r="BG539" s="100">
        <v>3.0300000000000002</v>
      </c>
      <c r="BH539" s="55" t="s">
        <v>121</v>
      </c>
      <c r="BI539" s="55" t="s">
        <v>122</v>
      </c>
    </row>
    <row r="540" spans="1:61" ht="12.75" customHeight="1" x14ac:dyDescent="0.2">
      <c r="A540" s="146" t="s">
        <v>5617</v>
      </c>
      <c r="B540" s="55" t="s">
        <v>5604</v>
      </c>
      <c r="C540" s="156" t="s">
        <v>335</v>
      </c>
      <c r="D540" s="98" t="s">
        <v>1265</v>
      </c>
      <c r="E540" s="157">
        <v>5</v>
      </c>
      <c r="F540" s="2">
        <v>713</v>
      </c>
      <c r="G540" s="2" t="s">
        <v>146</v>
      </c>
      <c r="H540" s="2" t="s">
        <v>146</v>
      </c>
      <c r="I540" s="100">
        <v>393.87</v>
      </c>
      <c r="J540" s="101">
        <f>(M540/I540)*100</f>
        <v>1.0796455683347297</v>
      </c>
      <c r="K540" s="104">
        <v>4.2523999999999997</v>
      </c>
      <c r="L540" s="71">
        <v>1</v>
      </c>
      <c r="M540" s="28">
        <f>K540*L540</f>
        <v>4.2523999999999997</v>
      </c>
      <c r="N540" s="103" t="s">
        <v>5606</v>
      </c>
      <c r="O540" s="104">
        <v>3.3887999999999998</v>
      </c>
      <c r="P540" s="158">
        <v>46133</v>
      </c>
      <c r="Q540" s="158">
        <v>46147</v>
      </c>
      <c r="R540" s="28">
        <f>(K540-O540)/O540*100</f>
        <v>25.483947119924455</v>
      </c>
      <c r="S540" s="105">
        <f>IF(INDEX(Historical!$D$7:$D1739,MATCH(B540,Historical!$B$7:$B$1062,0))=0,"n/a",(INDEX(Historical!$C$7:$C$1062,MATCH(B540,Historical!$B$7:$B$1062,0))/INDEX(Historical!$D$7:$D$1062,MATCH(B540,Historical!$B$7:$B$1062,0))-1)*100)</f>
        <v>30.283341663142505</v>
      </c>
      <c r="T540" s="105">
        <f>IF(INDEX(Historical!$F$7:$F$1062,MATCH(B540,Historical!$B$7:$B$1062,0))=0,"n/a",((INDEX(Historical!$C$7:$C$1062,MATCH(B540,Historical!$B$7:$B$1062,0))/INDEX(Historical!$F$7:$F$1062,MATCH(B540,Historical!$B$7:$B$1062,0)))^(1/3)-1)*100)</f>
        <v>32.117024072117232</v>
      </c>
      <c r="U540" s="105">
        <f>IF(INDEX(Historical!$H$7:$H$1062,MATCH(B540,Historical!$B$7:$B$1062,0))=0,"n/a",((INDEX(Historical!$C$7:$C$1062,MATCH(B540,Historical!$B$7:$B$1062,0))/INDEX(Historical!$H$7:$H$1062,MATCH(B540,Historical!$B$7:$B$1062,0)))^(1/5)-1)*100)</f>
        <v>22.497460520320956</v>
      </c>
      <c r="V540" s="105" t="str">
        <f>IF(INDEX(Historical!$M$7:$M$1062,MATCH(B540,Historical!$B$7:$B$1062,0))=0,"n/a",((INDEX(Historical!$C$7:$C$1062,MATCH(B540,Historical!$B$7:$B$1062,0))/INDEX(Historical!$M$7:$M$1062,MATCH(B540,Historical!$B$7:$B$1062,0)))^(1/10)-1)*100)</f>
        <v>n/a</v>
      </c>
      <c r="W540" s="106" t="str">
        <f>IF(OR(U540&lt;=0,U540="n/a",V540&lt;=0,V540="n/a"),"n/a",U540/V540)</f>
        <v>n/a</v>
      </c>
      <c r="X540" s="107">
        <f>IF(OR(AJ540&lt;=0,AJ540="n/a",U540&lt;=0,U540="n/a"),"n/a",U540/AJ540)</f>
        <v>1.0244745227832859</v>
      </c>
      <c r="Y540" s="159"/>
      <c r="Z540" s="101">
        <f>IF(OR(AC540&lt;0.01,AC540="n/a"),"n/a",M540/AC540*100)</f>
        <v>39.520446096654268</v>
      </c>
      <c r="AA540" s="109">
        <f>IF(OR(AC540&lt;0.01,AC540="n/a"),"n/a",I540/AC540)</f>
        <v>36.605018587360597</v>
      </c>
      <c r="AB540" s="71">
        <v>12</v>
      </c>
      <c r="AC540" s="100">
        <v>10.76</v>
      </c>
      <c r="AD540" s="100">
        <v>3.79</v>
      </c>
      <c r="AE540" s="100">
        <v>8.11</v>
      </c>
      <c r="AF540" s="100">
        <v>16.57</v>
      </c>
      <c r="AG540" s="100">
        <v>45.76</v>
      </c>
      <c r="AH540" s="100">
        <v>4.8500000000000005</v>
      </c>
      <c r="AI540" s="100">
        <v>11.78</v>
      </c>
      <c r="AJ540" s="100">
        <v>21.959999999999997</v>
      </c>
      <c r="AK540" s="100">
        <v>8.3099999999999987</v>
      </c>
      <c r="AL540" s="100">
        <v>69520</v>
      </c>
      <c r="AM540" s="100">
        <v>29.49</v>
      </c>
      <c r="AN540" s="100">
        <v>0.87</v>
      </c>
      <c r="AO540" s="110">
        <f>IF(U540="n/a","n/a",IF(AA540&lt;0,"n/a",IF(AA540="n/a","n/a",J540+U540-AA540)))</f>
        <v>-13.027912498704911</v>
      </c>
      <c r="AP540" s="111">
        <f>IF(U540="n/a","n/a",J540+U540)</f>
        <v>23.577106088655686</v>
      </c>
      <c r="AQ540" s="112">
        <f>IF(OR(AC540&lt;0.01,AC540="n/a",AF540="n/a"),"n/a",(I540/SQRT(22.5*AC540*(I540/AF540))-1)*100)</f>
        <v>419.20672739716434</v>
      </c>
      <c r="AR540" s="101">
        <f>INDEX(Historical!$C$7:$C$1063,MATCH(B540,Historical!$B$7:$B$1063,0))*IF(AH540="n/a",1.03,IF(AH540&lt;0,1.01,IF(AH540&gt;10,1.1,(1+AH540/100))))</f>
        <v>3.5531567999999996</v>
      </c>
      <c r="AS540" s="109">
        <f>IF($AI540="n/a",1.03*AR540,IF($AI540&lt;0,1.01*AR540,IF($AI540&gt;10,1.1*AR540,(1+$AI540/100)*AR540)))</f>
        <v>3.9084724799999999</v>
      </c>
      <c r="AT540" s="109">
        <f>IF($AK540="n/a",1.03*AS540,IF($AK540&lt;0,1.01*AS540,IF($AK540&gt;10,1.1*AS540,(1+$AK540/100)*AS540)))</f>
        <v>4.2332665430879999</v>
      </c>
      <c r="AU540" s="109">
        <f>IF($AK540="n/a",1.03*AT540,IF($AK540&lt;0,1.01*AT540,IF($AK540&gt;10,1.1*AT540,(1+$AK540/100)*AT540)))</f>
        <v>4.5850509928186121</v>
      </c>
      <c r="AV540" s="109">
        <f>IF($AK540="n/a",1.03*AU540,IF($AK540&lt;0,1.01*AU540,IF($AK540&gt;10,1.1*AU540,(1+$AK540/100)*AU540)))</f>
        <v>4.9660687303218385</v>
      </c>
      <c r="AW540" s="109">
        <f>SUM(AR540:AV540)</f>
        <v>21.246015546228449</v>
      </c>
      <c r="AX540" s="113">
        <f>AW540/I540*100</f>
        <v>5.3941695346760223</v>
      </c>
      <c r="AY540" s="718">
        <v>0.9</v>
      </c>
      <c r="AZ540" s="100">
        <v>26.029999999999998</v>
      </c>
      <c r="BA540" s="100">
        <v>-21.93</v>
      </c>
      <c r="BB540" s="100">
        <v>8.2799999999999994</v>
      </c>
      <c r="BC540" s="100">
        <v>8.35</v>
      </c>
      <c r="BE540" s="12">
        <v>2022</v>
      </c>
      <c r="BF540" s="12">
        <f>IF(BE540&gt;2020,0,IF(BE540&gt;2008,1,IF(BE540&gt;2001,2,IF(BE540&gt;1990,3,IF(BE540&gt;1980,4,IF(BE540&gt;1973,5,IF(BE540&gt;1970,6,IF(BE540&gt;1960,7,IF(BE540&gt;1958,8,IF(BE540&gt;1953,9,10))))))))))</f>
        <v>0</v>
      </c>
      <c r="BG540" s="100">
        <v>16.59</v>
      </c>
      <c r="BH540" s="55" t="s">
        <v>5607</v>
      </c>
      <c r="BI540" s="55" t="s">
        <v>122</v>
      </c>
    </row>
    <row r="541" spans="1:61" ht="12.75" customHeight="1" x14ac:dyDescent="0.2">
      <c r="A541" s="123" t="s">
        <v>1171</v>
      </c>
      <c r="B541" s="55" t="s">
        <v>1172</v>
      </c>
      <c r="C541" s="156" t="s">
        <v>116</v>
      </c>
      <c r="D541" s="98" t="s">
        <v>117</v>
      </c>
      <c r="E541" s="157">
        <v>24</v>
      </c>
      <c r="F541" s="2">
        <v>158</v>
      </c>
      <c r="G541" s="2" t="s">
        <v>146</v>
      </c>
      <c r="H541" s="2" t="s">
        <v>146</v>
      </c>
      <c r="I541" s="100">
        <v>109.74</v>
      </c>
      <c r="J541" s="101">
        <f>(M541/I541)*100</f>
        <v>1.2028430836522692</v>
      </c>
      <c r="K541" s="104">
        <v>0.33</v>
      </c>
      <c r="L541" s="71">
        <v>4</v>
      </c>
      <c r="M541" s="28">
        <f>K541*L541</f>
        <v>1.32</v>
      </c>
      <c r="N541" s="103" t="s">
        <v>609</v>
      </c>
      <c r="O541" s="104">
        <v>0.31</v>
      </c>
      <c r="P541" s="158">
        <v>46259</v>
      </c>
      <c r="Q541" s="158">
        <v>46282</v>
      </c>
      <c r="R541" s="28">
        <f>(K541-O541)/O541*100</f>
        <v>6.4516129032258114</v>
      </c>
      <c r="S541" s="105">
        <f>IF(INDEX(Historical!$D$7:$D1555,MATCH(B541,Historical!$B$7:$B$1062,0))=0,"n/a",(INDEX(Historical!$C$7:$C$1062,MATCH(B541,Historical!$B$7:$B$1062,0))/INDEX(Historical!$D$7:$D$1062,MATCH(B541,Historical!$B$7:$B$1062,0))-1)*100)</f>
        <v>7.1428571428571397</v>
      </c>
      <c r="T541" s="105">
        <f>IF(INDEX(Historical!$F$7:$F$1062,MATCH(B541,Historical!$B$7:$B$1062,0))=0,"n/a",((INDEX(Historical!$C$7:$C$1062,MATCH(B541,Historical!$B$7:$B$1062,0))/INDEX(Historical!$F$7:$F$1062,MATCH(B541,Historical!$B$7:$B$1062,0)))^(1/3)-1)*100)</f>
        <v>4.8856246288386806</v>
      </c>
      <c r="U541" s="105">
        <f>IF(INDEX(Historical!$H$7:$H$1062,MATCH(B541,Historical!$B$7:$B$1062,0))=0,"n/a",((INDEX(Historical!$C$7:$C$1062,MATCH(B541,Historical!$B$7:$B$1062,0))/INDEX(Historical!$H$7:$H$1062,MATCH(B541,Historical!$B$7:$B$1062,0)))^(1/5)-1)*100)</f>
        <v>7.3940923785779322</v>
      </c>
      <c r="V541" s="105">
        <f>IF(INDEX(Historical!$M$7:$M$1062,MATCH(B541,Historical!$B$7:$B$1062,0))=0,"n/a",((INDEX(Historical!$C$7:$C$1062,MATCH(B541,Historical!$B$7:$B$1062,0))/INDEX(Historical!$M$7:$M$1062,MATCH(B541,Historical!$B$7:$B$1062,0)))^(1/10)-1)*100)</f>
        <v>7.1773462536293131</v>
      </c>
      <c r="W541" s="106">
        <f>IF(OR(U541&lt;=0,U541="n/a",V541&lt;=0,V541="n/a"),"n/a",U541/V541)</f>
        <v>1.0301986440794908</v>
      </c>
      <c r="X541" s="107">
        <f>IF(OR(AJ541&lt;=0,AJ541="n/a",U541&lt;=0,U541="n/a"),"n/a",U541/AJ541)</f>
        <v>1.3274851667105803</v>
      </c>
      <c r="Y541" s="162" t="s">
        <v>509</v>
      </c>
      <c r="Z541" s="101">
        <f>IF(OR(AC541&lt;0.01,AC541="n/a"),"n/a",M541/AC541*100)</f>
        <v>61.111111111111107</v>
      </c>
      <c r="AA541" s="109">
        <f>IF(OR(AC541&lt;0.01,AC541="n/a"),"n/a",I541/AC541)</f>
        <v>50.80555555555555</v>
      </c>
      <c r="AB541" s="71">
        <v>12</v>
      </c>
      <c r="AC541" s="100">
        <v>2.16</v>
      </c>
      <c r="AD541" s="100">
        <v>2.2200000000000002</v>
      </c>
      <c r="AE541" s="100">
        <v>4.33</v>
      </c>
      <c r="AF541" s="100">
        <v>3.64</v>
      </c>
      <c r="AG541" s="100">
        <v>7.59</v>
      </c>
      <c r="AH541" s="100">
        <v>9.8000000000000007</v>
      </c>
      <c r="AI541" s="100">
        <v>9.94</v>
      </c>
      <c r="AJ541" s="100">
        <v>5.57</v>
      </c>
      <c r="AK541" s="100">
        <v>10.25</v>
      </c>
      <c r="AL541" s="100">
        <v>20440</v>
      </c>
      <c r="AM541" s="100">
        <v>0.22</v>
      </c>
      <c r="AN541" s="100">
        <v>0.7</v>
      </c>
      <c r="AO541" s="110">
        <f>IF(U541="n/a","n/a",IF(AA541&lt;0,"n/a",IF(AA541="n/a","n/a",J541+U541-AA541)))</f>
        <v>-42.208620093325351</v>
      </c>
      <c r="AP541" s="111">
        <f>IF(U541="n/a","n/a",J541+U541)</f>
        <v>8.596935462230201</v>
      </c>
      <c r="AQ541" s="112">
        <f>IF(OR(AC541&lt;0.01,AC541="n/a",AF541="n/a"),"n/a",(I541/SQRT(22.5*AC541*(I541/AF541))-1)*100)</f>
        <v>186.69164404536124</v>
      </c>
      <c r="AR541" s="101">
        <f>INDEX(Historical!$C$7:$C$1063,MATCH(B541,Historical!$B$7:$B$1063,0))*IF(AH541="n/a",1.03,IF(AH541&lt;0,1.01,IF(AH541&gt;10,1.1,(1+AH541/100))))</f>
        <v>1.3176000000000001</v>
      </c>
      <c r="AS541" s="109">
        <f>IF($AI541="n/a",1.03*AR541,IF($AI541&lt;0,1.01*AR541,IF($AI541&gt;10,1.1*AR541,(1+$AI541/100)*AR541)))</f>
        <v>1.44856944</v>
      </c>
      <c r="AT541" s="109">
        <f>IF($AK541="n/a",1.03*AS541,IF($AK541&lt;0,1.01*AS541,IF($AK541&gt;10,1.1*AS541,(1+$AK541/100)*AS541)))</f>
        <v>1.593426384</v>
      </c>
      <c r="AU541" s="109">
        <f>IF($AK541="n/a",1.03*AT541,IF($AK541&lt;0,1.01*AT541,IF($AK541&gt;10,1.1*AT541,(1+$AK541/100)*AT541)))</f>
        <v>1.7527690224000001</v>
      </c>
      <c r="AV541" s="109">
        <f>IF($AK541="n/a",1.03*AU541,IF($AK541&lt;0,1.01*AU541,IF($AK541&gt;10,1.1*AU541,(1+$AK541/100)*AU541)))</f>
        <v>1.9280459246400004</v>
      </c>
      <c r="AW541" s="109">
        <f>SUM(AR541:AV541)</f>
        <v>8.0404107710400012</v>
      </c>
      <c r="AX541" s="113">
        <f>AW541/I541*100</f>
        <v>7.3267821861126317</v>
      </c>
      <c r="AY541" s="100">
        <v>0.56000000000000005</v>
      </c>
      <c r="AZ541" s="100">
        <v>17.27</v>
      </c>
      <c r="BA541" s="100">
        <v>-8.23</v>
      </c>
      <c r="BB541" s="100">
        <v>0.24</v>
      </c>
      <c r="BC541" s="100">
        <v>4.55</v>
      </c>
      <c r="BE541" s="12">
        <v>2001</v>
      </c>
      <c r="BF541" s="12">
        <f>IF(BE541&gt;2020,0,IF(BE541&gt;2008,1,IF(BE541&gt;2001,2,IF(BE541&gt;1990,3,IF(BE541&gt;1980,4,IF(BE541&gt;1973,5,IF(BE541&gt;1970,6,IF(BE541&gt;1960,7,IF(BE541&gt;1958,8,IF(BE541&gt;1953,9,10))))))))))</f>
        <v>3</v>
      </c>
      <c r="BG541" s="100">
        <v>3.71</v>
      </c>
      <c r="BH541" s="55" t="s">
        <v>121</v>
      </c>
      <c r="BI541" s="55" t="s">
        <v>122</v>
      </c>
    </row>
    <row r="542" spans="1:61" ht="12.75" customHeight="1" x14ac:dyDescent="0.2">
      <c r="A542" s="55" t="s">
        <v>454</v>
      </c>
      <c r="B542" s="55" t="s">
        <v>455</v>
      </c>
      <c r="C542" s="156" t="s">
        <v>134</v>
      </c>
      <c r="D542" s="98" t="s">
        <v>157</v>
      </c>
      <c r="E542" s="157">
        <v>28</v>
      </c>
      <c r="F542" s="2">
        <v>135</v>
      </c>
      <c r="G542" s="2" t="s">
        <v>119</v>
      </c>
      <c r="H542" s="2" t="s">
        <v>118</v>
      </c>
      <c r="I542" s="100">
        <v>99.54</v>
      </c>
      <c r="J542" s="101">
        <f>(M542/I542)*100</f>
        <v>1.989150090415913</v>
      </c>
      <c r="K542" s="104">
        <v>0.495</v>
      </c>
      <c r="L542" s="71">
        <v>4</v>
      </c>
      <c r="M542" s="28">
        <f>K542*L542</f>
        <v>1.98</v>
      </c>
      <c r="N542" s="103" t="s">
        <v>433</v>
      </c>
      <c r="O542" s="104">
        <v>0.45100000000000001</v>
      </c>
      <c r="P542" s="158">
        <v>46101</v>
      </c>
      <c r="Q542" s="158">
        <v>46129</v>
      </c>
      <c r="R542" s="28">
        <f>(K542-O542)/O542*100</f>
        <v>9.756097560975606</v>
      </c>
      <c r="S542" s="105">
        <f>IF(INDEX(Historical!$D$7:$D1556,MATCH(B542,Historical!$B$7:$B$1062,0))=0,"n/a",(INDEX(Historical!$C$7:$C$1062,MATCH(B542,Historical!$B$7:$B$1062,0))/INDEX(Historical!$D$7:$D$1062,MATCH(B542,Historical!$B$7:$B$1062,0))-1)*100)</f>
        <v>10.344827586206895</v>
      </c>
      <c r="T542" s="105">
        <f>IF(INDEX(Historical!$F$7:$F$1062,MATCH(B542,Historical!$B$7:$B$1062,0))=0,"n/a",((INDEX(Historical!$C$7:$C$1062,MATCH(B542,Historical!$B$7:$B$1062,0))/INDEX(Historical!$F$7:$F$1062,MATCH(B542,Historical!$B$7:$B$1062,0)))^(1/3)-1)*100)</f>
        <v>9.7601952145033763</v>
      </c>
      <c r="U542" s="105">
        <f>IF(INDEX(Historical!$H$7:$H$1062,MATCH(B542,Historical!$B$7:$B$1062,0))=0,"n/a",((INDEX(Historical!$C$7:$C$1062,MATCH(B542,Historical!$B$7:$B$1062,0))/INDEX(Historical!$H$7:$H$1062,MATCH(B542,Historical!$B$7:$B$1062,0)))^(1/5)-1)*100)</f>
        <v>9.4218270822189698</v>
      </c>
      <c r="V542" s="105">
        <f>IF(INDEX(Historical!$M$7:$M$1062,MATCH(B542,Historical!$B$7:$B$1062,0))=0,"n/a",((INDEX(Historical!$C$7:$C$1062,MATCH(B542,Historical!$B$7:$B$1062,0))/INDEX(Historical!$M$7:$M$1062,MATCH(B542,Historical!$B$7:$B$1062,0)))^(1/10)-1)*100)</f>
        <v>8.6180981564665249</v>
      </c>
      <c r="W542" s="106">
        <f>IF(OR(U542&lt;=0,U542="n/a",V542&lt;=0,V542="n/a"),"n/a",U542/V542)</f>
        <v>1.0932605908125301</v>
      </c>
      <c r="X542" s="107">
        <f>IF(OR(AJ542&lt;=0,AJ542="n/a",U542&lt;=0,U542="n/a"),"n/a",U542/AJ542)</f>
        <v>0.50654984313005214</v>
      </c>
      <c r="Y542" s="174"/>
      <c r="Z542" s="101">
        <f>IF(OR(AC542&lt;0.01,AC542="n/a"),"n/a",M542/AC542*100)</f>
        <v>30.602782071097373</v>
      </c>
      <c r="AA542" s="109">
        <f>IF(OR(AC542&lt;0.01,AC542="n/a"),"n/a",I542/AC542)</f>
        <v>15.384853168469862</v>
      </c>
      <c r="AB542" s="71">
        <v>12</v>
      </c>
      <c r="AC542" s="100">
        <v>6.47</v>
      </c>
      <c r="AD542" s="100" t="s">
        <v>142</v>
      </c>
      <c r="AE542" s="100">
        <v>3.45</v>
      </c>
      <c r="AF542" s="100">
        <v>1.67</v>
      </c>
      <c r="AG542" s="100">
        <v>11.55</v>
      </c>
      <c r="AH542" s="100">
        <v>5.8000000000000007</v>
      </c>
      <c r="AI542" s="100">
        <v>-2.9499999999999997</v>
      </c>
      <c r="AJ542" s="100">
        <v>18.600000000000001</v>
      </c>
      <c r="AK542" s="100" t="s">
        <v>142</v>
      </c>
      <c r="AL542" s="100">
        <v>1740</v>
      </c>
      <c r="AM542" s="100">
        <v>55.52</v>
      </c>
      <c r="AN542" s="100">
        <v>0.22</v>
      </c>
      <c r="AO542" s="110">
        <f>IF(U542="n/a","n/a",IF(AA542&lt;0,"n/a",IF(AA542="n/a","n/a",J542+U542-AA542)))</f>
        <v>-3.9738759958349785</v>
      </c>
      <c r="AP542" s="111">
        <f>IF(U542="n/a","n/a",J542+U542)</f>
        <v>11.410977172634883</v>
      </c>
      <c r="AQ542" s="112">
        <f>IF(OR(AC542&lt;0.01,AC542="n/a",AF542="n/a"),"n/a",(I542/SQRT(22.5*AC542*(I542/AF542))-1)*100)</f>
        <v>6.8596271155027866</v>
      </c>
      <c r="AR542" s="101">
        <f>INDEX(Historical!$C$7:$C$1063,MATCH(B542,Historical!$B$7:$B$1063,0))*IF(AH542="n/a",1.03,IF(AH542&lt;0,1.01,IF(AH542&gt;10,1.1,(1+AH542/100))))</f>
        <v>1.8620800000000002</v>
      </c>
      <c r="AS542" s="109">
        <f>IF($AI542="n/a",1.03*AR542,IF($AI542&lt;0,1.01*AR542,IF($AI542&gt;10,1.1*AR542,(1+$AI542/100)*AR542)))</f>
        <v>1.8807008000000003</v>
      </c>
      <c r="AT542" s="109">
        <f>IF($AK542="n/a",1.03*AS542,IF($AK542&lt;0,1.01*AS542,IF($AK542&gt;10,1.1*AS542,(1+$AK542/100)*AS542)))</f>
        <v>1.9371218240000003</v>
      </c>
      <c r="AU542" s="109">
        <f>IF($AK542="n/a",1.03*AT542,IF($AK542&lt;0,1.01*AT542,IF($AK542&gt;10,1.1*AT542,(1+$AK542/100)*AT542)))</f>
        <v>1.9952354787200004</v>
      </c>
      <c r="AV542" s="109">
        <f>IF($AK542="n/a",1.03*AU542,IF($AK542&lt;0,1.01*AU542,IF($AK542&gt;10,1.1*AU542,(1+$AK542/100)*AU542)))</f>
        <v>2.0550925430816003</v>
      </c>
      <c r="AW542" s="109">
        <f>SUM(AR542:AV542)</f>
        <v>9.7302306458016012</v>
      </c>
      <c r="AX542" s="113">
        <f>AW542/I542*100</f>
        <v>9.7751965499312856</v>
      </c>
      <c r="AY542" s="100">
        <v>0.56000000000000005</v>
      </c>
      <c r="AZ542" s="100">
        <v>55.620000000000005</v>
      </c>
      <c r="BA542" s="100">
        <v>-2.41</v>
      </c>
      <c r="BB542" s="100">
        <v>13.239999999999998</v>
      </c>
      <c r="BC542" s="100">
        <v>32.340000000000003</v>
      </c>
      <c r="BE542" s="12">
        <v>1999</v>
      </c>
      <c r="BF542" s="12">
        <f>IF(BE542&gt;2020,0,IF(BE542&gt;2008,1,IF(BE542&gt;2001,2,IF(BE542&gt;1990,3,IF(BE542&gt;1980,4,IF(BE542&gt;1973,5,IF(BE542&gt;1970,6,IF(BE542&gt;1960,7,IF(BE542&gt;1958,8,IF(BE542&gt;1953,9,10))))))))))</f>
        <v>3</v>
      </c>
      <c r="BG542" s="100">
        <v>1.82</v>
      </c>
      <c r="BH542" s="55" t="s">
        <v>121</v>
      </c>
      <c r="BI542" s="55" t="s">
        <v>122</v>
      </c>
    </row>
    <row r="543" spans="1:61" ht="12.75" customHeight="1" x14ac:dyDescent="0.2">
      <c r="A543" s="55" t="s">
        <v>1612</v>
      </c>
      <c r="B543" s="55" t="s">
        <v>1613</v>
      </c>
      <c r="C543" s="156" t="s">
        <v>134</v>
      </c>
      <c r="D543" s="98" t="s">
        <v>354</v>
      </c>
      <c r="E543" s="157">
        <v>6</v>
      </c>
      <c r="F543" s="2">
        <v>619</v>
      </c>
      <c r="G543" s="2" t="s">
        <v>146</v>
      </c>
      <c r="H543" s="2" t="s">
        <v>146</v>
      </c>
      <c r="I543" s="100">
        <v>38.99</v>
      </c>
      <c r="J543" s="101">
        <f>(M543/I543)*100</f>
        <v>2.6160553988202104</v>
      </c>
      <c r="K543" s="104">
        <v>0.255</v>
      </c>
      <c r="L543" s="71">
        <v>4</v>
      </c>
      <c r="M543" s="28">
        <f>K543*L543</f>
        <v>1.02</v>
      </c>
      <c r="N543" s="103" t="s">
        <v>151</v>
      </c>
      <c r="O543" s="104">
        <v>0.245</v>
      </c>
      <c r="P543" s="115">
        <v>45712</v>
      </c>
      <c r="Q543" s="115">
        <v>45727</v>
      </c>
      <c r="R543" s="28">
        <f>(K543-O543)/O543*100</f>
        <v>4.0816326530612281</v>
      </c>
      <c r="S543" s="105">
        <f>IF(INDEX(Historical!$D$7:$D1557,MATCH(B543,Historical!$B$7:$B$1062,0))=0,"n/a",(INDEX(Historical!$C$7:$C$1062,MATCH(B543,Historical!$B$7:$B$1062,0))/INDEX(Historical!$D$7:$D$1062,MATCH(B543,Historical!$B$7:$B$1062,0))-1)*100)</f>
        <v>4.081632653061229</v>
      </c>
      <c r="T543" s="105">
        <f>IF(INDEX(Historical!$F$7:$F$1062,MATCH(B543,Historical!$B$7:$B$1062,0))=0,"n/a",((INDEX(Historical!$C$7:$C$1062,MATCH(B543,Historical!$B$7:$B$1062,0))/INDEX(Historical!$F$7:$F$1062,MATCH(B543,Historical!$B$7:$B$1062,0)))^(1/3)-1)*100)</f>
        <v>8.4351442625098407</v>
      </c>
      <c r="U543" s="105">
        <f>IF(INDEX(Historical!$H$7:$H$1062,MATCH(B543,Historical!$B$7:$B$1062,0))=0,"n/a",((INDEX(Historical!$C$7:$C$1062,MATCH(B543,Historical!$B$7:$B$1062,0))/INDEX(Historical!$H$7:$H$1062,MATCH(B543,Historical!$B$7:$B$1062,0)))^(1/5)-1)*100)</f>
        <v>15.325682508681805</v>
      </c>
      <c r="V543" s="105">
        <f>IF(INDEX(Historical!$M$7:$M$1062,MATCH(B543,Historical!$B$7:$B$1062,0))=0,"n/a",((INDEX(Historical!$C$7:$C$1062,MATCH(B543,Historical!$B$7:$B$1062,0))/INDEX(Historical!$M$7:$M$1062,MATCH(B543,Historical!$B$7:$B$1062,0)))^(1/10)-1)*100)</f>
        <v>58.803480696498809</v>
      </c>
      <c r="W543" s="106">
        <f>IF(OR(U543&lt;=0,U543="n/a",V543&lt;=0,V543="n/a"),"n/a",U543/V543)</f>
        <v>0.26062543113360814</v>
      </c>
      <c r="X543" s="107">
        <f>IF(OR(AJ543&lt;=0,AJ543="n/a",U543&lt;=0,U543="n/a"),"n/a",U543/AJ543)</f>
        <v>0.98052991098412068</v>
      </c>
      <c r="Y543" s="55"/>
      <c r="Z543" s="101">
        <f>IF(OR(AC543&lt;0.01,AC543="n/a"),"n/a",M543/AC543*100)</f>
        <v>25.061425061425059</v>
      </c>
      <c r="AA543" s="109">
        <f>IF(OR(AC543&lt;0.01,AC543="n/a"),"n/a",I543/AC543)</f>
        <v>9.5798525798525791</v>
      </c>
      <c r="AB543" s="71">
        <v>12</v>
      </c>
      <c r="AC543" s="100">
        <v>4.07</v>
      </c>
      <c r="AD543" s="100">
        <v>0.99</v>
      </c>
      <c r="AE543" s="100">
        <v>3.74</v>
      </c>
      <c r="AF543" s="100">
        <v>1.0900000000000001</v>
      </c>
      <c r="AG543" s="100">
        <v>12.41</v>
      </c>
      <c r="AH543" s="100">
        <v>13.200000000000001</v>
      </c>
      <c r="AI543" s="100">
        <v>7.4300000000000006</v>
      </c>
      <c r="AJ543" s="100">
        <v>15.629999999999999</v>
      </c>
      <c r="AK543" s="100">
        <v>7.2900000000000009</v>
      </c>
      <c r="AL543" s="100">
        <v>5180</v>
      </c>
      <c r="AM543" s="100">
        <v>1.9</v>
      </c>
      <c r="AN543" s="100">
        <v>0.27</v>
      </c>
      <c r="AO543" s="110">
        <f>IF(U543="n/a","n/a",IF(AA543&lt;0,"n/a",IF(AA543="n/a","n/a",J543+U543-AA543)))</f>
        <v>8.3618853276494374</v>
      </c>
      <c r="AP543" s="111">
        <f>IF(U543="n/a","n/a",J543+U543)</f>
        <v>17.941737907502016</v>
      </c>
      <c r="AQ543" s="112">
        <f>IF(OR(AC543&lt;0.01,AC543="n/a",AF543="n/a"),"n/a",(I543/SQRT(22.5*AC543*(I543/AF543))-1)*100)</f>
        <v>-31.875801943022019</v>
      </c>
      <c r="AR543" s="101">
        <f>INDEX(Historical!$C$7:$C$1063,MATCH(B543,Historical!$B$7:$B$1063,0))*IF(AH543="n/a",1.03,IF(AH543&lt;0,1.01,IF(AH543&gt;10,1.1,(1+AH543/100))))</f>
        <v>1.1220000000000001</v>
      </c>
      <c r="AS543" s="109">
        <f>IF($AI543="n/a",1.03*AR543,IF($AI543&lt;0,1.01*AR543,IF($AI543&gt;10,1.1*AR543,(1+$AI543/100)*AR543)))</f>
        <v>1.2053646000000002</v>
      </c>
      <c r="AT543" s="109">
        <f>IF($AK543="n/a",1.03*AS543,IF($AK543&lt;0,1.01*AS543,IF($AK543&gt;10,1.1*AS543,(1+$AK543/100)*AS543)))</f>
        <v>1.2932356793400002</v>
      </c>
      <c r="AU543" s="109">
        <f>IF($AK543="n/a",1.03*AT543,IF($AK543&lt;0,1.01*AT543,IF($AK543&gt;10,1.1*AT543,(1+$AK543/100)*AT543)))</f>
        <v>1.387512560363886</v>
      </c>
      <c r="AV543" s="109">
        <f>IF($AK543="n/a",1.03*AU543,IF($AK543&lt;0,1.01*AU543,IF($AK543&gt;10,1.1*AU543,(1+$AK543/100)*AU543)))</f>
        <v>1.4886622260144133</v>
      </c>
      <c r="AW543" s="109">
        <f>SUM(AR543:AV543)</f>
        <v>6.4967750657182997</v>
      </c>
      <c r="AX543" s="113">
        <f>AW543/I543*100</f>
        <v>16.662670083914591</v>
      </c>
      <c r="AY543" s="100">
        <v>0.71</v>
      </c>
      <c r="AZ543" s="100">
        <v>23.78</v>
      </c>
      <c r="BA543" s="100">
        <v>-5.0200000000000005</v>
      </c>
      <c r="BB543" s="100">
        <v>6.43</v>
      </c>
      <c r="BC543" s="100">
        <v>11.12</v>
      </c>
      <c r="BE543" s="12">
        <v>2020</v>
      </c>
      <c r="BF543" s="12">
        <f>IF(BE543&gt;2020,0,IF(BE543&gt;2008,1,IF(BE543&gt;2001,2,IF(BE543&gt;1990,3,IF(BE543&gt;1980,4,IF(BE543&gt;1973,5,IF(BE543&gt;1970,6,IF(BE543&gt;1960,7,IF(BE543&gt;1958,8,IF(BE543&gt;1953,9,10))))))))))</f>
        <v>1</v>
      </c>
      <c r="BG543" s="100">
        <v>6.13</v>
      </c>
      <c r="BH543" s="55" t="s">
        <v>121</v>
      </c>
      <c r="BI543" s="55" t="s">
        <v>122</v>
      </c>
    </row>
    <row r="544" spans="1:61" ht="12.75" customHeight="1" x14ac:dyDescent="0.2">
      <c r="A544" s="123" t="s">
        <v>1173</v>
      </c>
      <c r="B544" s="55" t="s">
        <v>1174</v>
      </c>
      <c r="C544" s="156" t="s">
        <v>300</v>
      </c>
      <c r="D544" s="98" t="s">
        <v>323</v>
      </c>
      <c r="E544" s="157">
        <v>12</v>
      </c>
      <c r="F544" s="2">
        <v>460</v>
      </c>
      <c r="G544" s="2" t="s">
        <v>146</v>
      </c>
      <c r="H544" s="2" t="s">
        <v>146</v>
      </c>
      <c r="I544" s="100">
        <v>80.290000000000006</v>
      </c>
      <c r="J544" s="101">
        <f>(M544/I544)*100</f>
        <v>3.7613650516876316</v>
      </c>
      <c r="K544" s="104">
        <v>0.755</v>
      </c>
      <c r="L544" s="71">
        <v>4</v>
      </c>
      <c r="M544" s="28">
        <f>K544*L544</f>
        <v>3.02</v>
      </c>
      <c r="N544" s="103" t="s">
        <v>1076</v>
      </c>
      <c r="O544" s="104">
        <v>0.70499999999999996</v>
      </c>
      <c r="P544" s="158">
        <v>46006</v>
      </c>
      <c r="Q544" s="158">
        <v>46028</v>
      </c>
      <c r="R544" s="28">
        <f>(K544-O544)/O544*100</f>
        <v>7.0921985815602895</v>
      </c>
      <c r="S544" s="105">
        <f>IF(INDEX(Historical!$D$7:$D1558,MATCH(B544,Historical!$B$7:$B$1062,0))=0,"n/a",(INDEX(Historical!$C$7:$C$1062,MATCH(B544,Historical!$B$7:$B$1062,0))/INDEX(Historical!$D$7:$D$1062,MATCH(B544,Historical!$B$7:$B$1062,0))-1)*100)</f>
        <v>5.2238805970149071</v>
      </c>
      <c r="T544" s="105">
        <f>IF(INDEX(Historical!$F$7:$F$1062,MATCH(B544,Historical!$B$7:$B$1062,0))=0,"n/a",((INDEX(Historical!$C$7:$C$1062,MATCH(B544,Historical!$B$7:$B$1062,0))/INDEX(Historical!$F$7:$F$1062,MATCH(B544,Historical!$B$7:$B$1062,0)))^(1/3)-1)*100)</f>
        <v>4.0965572678840267</v>
      </c>
      <c r="U544" s="105">
        <f>IF(INDEX(Historical!$H$7:$H$1062,MATCH(B544,Historical!$B$7:$B$1062,0))=0,"n/a",((INDEX(Historical!$C$7:$C$1062,MATCH(B544,Historical!$B$7:$B$1062,0))/INDEX(Historical!$H$7:$H$1062,MATCH(B544,Historical!$B$7:$B$1062,0)))^(1/5)-1)*100)</f>
        <v>3.4509373905457164</v>
      </c>
      <c r="V544" s="105">
        <f>IF(INDEX(Historical!$M$7:$M$1062,MATCH(B544,Historical!$B$7:$B$1062,0))=0,"n/a",((INDEX(Historical!$C$7:$C$1062,MATCH(B544,Historical!$B$7:$B$1062,0))/INDEX(Historical!$M$7:$M$1062,MATCH(B544,Historical!$B$7:$B$1062,0)))^(1/10)-1)*100)</f>
        <v>3.8113258667158201</v>
      </c>
      <c r="W544" s="106">
        <f>IF(OR(U544&lt;=0,U544="n/a",V544&lt;=0,V544="n/a"),"n/a",U544/V544)</f>
        <v>0.90544275436604249</v>
      </c>
      <c r="X544" s="107">
        <f>IF(OR(AJ544&lt;=0,AJ544="n/a",U544&lt;=0,U544="n/a"),"n/a",U544/AJ544)</f>
        <v>5.70591499759543E-2</v>
      </c>
      <c r="Y544" s="178"/>
      <c r="Z544" s="101">
        <f>IF(OR(AC544&lt;0.01,AC544="n/a"),"n/a",M544/AC544*100)</f>
        <v>102.02702702702705</v>
      </c>
      <c r="AA544" s="109">
        <f>IF(OR(AC544&lt;0.01,AC544="n/a"),"n/a",I544/AC544)</f>
        <v>27.125000000000004</v>
      </c>
      <c r="AB544" s="71">
        <v>12</v>
      </c>
      <c r="AC544" s="100">
        <v>2.96</v>
      </c>
      <c r="AD544" s="100" t="s">
        <v>142</v>
      </c>
      <c r="AE544" s="100">
        <v>9.07</v>
      </c>
      <c r="AF544" s="100">
        <v>2.21</v>
      </c>
      <c r="AG544" s="100">
        <v>8.2100000000000009</v>
      </c>
      <c r="AH544" s="100">
        <v>-12.19</v>
      </c>
      <c r="AI544" s="100">
        <v>3.04</v>
      </c>
      <c r="AJ544" s="100">
        <v>60.480000000000004</v>
      </c>
      <c r="AK544" s="100">
        <v>-0.36</v>
      </c>
      <c r="AL544" s="100">
        <v>14700</v>
      </c>
      <c r="AM544" s="100">
        <v>0.53</v>
      </c>
      <c r="AN544" s="100">
        <v>0.8</v>
      </c>
      <c r="AO544" s="110">
        <f>IF(U544="n/a","n/a",IF(AA544&lt;0,"n/a",IF(AA544="n/a","n/a",J544+U544-AA544)))</f>
        <v>-19.912697557766656</v>
      </c>
      <c r="AP544" s="111">
        <f>IF(U544="n/a","n/a",J544+U544)</f>
        <v>7.2123024422333479</v>
      </c>
      <c r="AQ544" s="112">
        <f>IF(OR(AC544&lt;0.01,AC544="n/a",AF544="n/a"),"n/a",(I544/SQRT(22.5*AC544*(I544/AF544))-1)*100)</f>
        <v>63.226155311511853</v>
      </c>
      <c r="AR544" s="101">
        <f>INDEX(Historical!$C$7:$C$1063,MATCH(B544,Historical!$B$7:$B$1063,0))*IF(AH544="n/a",1.03,IF(AH544&lt;0,1.01,IF(AH544&gt;10,1.1,(1+AH544/100))))</f>
        <v>2.8481999999999998</v>
      </c>
      <c r="AS544" s="109">
        <f>IF($AI544="n/a",1.03*AR544,IF($AI544&lt;0,1.01*AR544,IF($AI544&gt;10,1.1*AR544,(1+$AI544/100)*AR544)))</f>
        <v>2.9347852799999998</v>
      </c>
      <c r="AT544" s="109">
        <f>IF($AK544="n/a",1.03*AS544,IF($AK544&lt;0,1.01*AS544,IF($AK544&gt;10,1.1*AS544,(1+$AK544/100)*AS544)))</f>
        <v>2.9641331327999998</v>
      </c>
      <c r="AU544" s="109">
        <f>IF($AK544="n/a",1.03*AT544,IF($AK544&lt;0,1.01*AT544,IF($AK544&gt;10,1.1*AT544,(1+$AK544/100)*AT544)))</f>
        <v>2.9937744641279997</v>
      </c>
      <c r="AV544" s="109">
        <f>IF($AK544="n/a",1.03*AU544,IF($AK544&lt;0,1.01*AU544,IF($AK544&gt;10,1.1*AU544,(1+$AK544/100)*AU544)))</f>
        <v>3.0237122087692798</v>
      </c>
      <c r="AW544" s="109">
        <f>SUM(AR544:AV544)</f>
        <v>14.76460508569728</v>
      </c>
      <c r="AX544" s="113">
        <f>AW544/I544*100</f>
        <v>18.38909588454014</v>
      </c>
      <c r="AY544" s="100">
        <v>0.82</v>
      </c>
      <c r="AZ544" s="100">
        <v>20.100000000000001</v>
      </c>
      <c r="BA544" s="100">
        <v>-4.03</v>
      </c>
      <c r="BB544" s="100">
        <v>0.84</v>
      </c>
      <c r="BC544" s="100">
        <v>6.77</v>
      </c>
      <c r="BE544" s="12">
        <v>2014</v>
      </c>
      <c r="BF544" s="12">
        <f>IF(BE544&gt;2020,0,IF(BE544&gt;2008,1,IF(BE544&gt;2001,2,IF(BE544&gt;1990,3,IF(BE544&gt;1980,4,IF(BE544&gt;1973,5,IF(BE544&gt;1970,6,IF(BE544&gt;1960,7,IF(BE544&gt;1958,8,IF(BE544&gt;1953,9,10))))))))))</f>
        <v>1</v>
      </c>
      <c r="BG544" s="100">
        <v>4.3</v>
      </c>
      <c r="BH544" s="55" t="s">
        <v>121</v>
      </c>
      <c r="BI544" s="55" t="s">
        <v>302</v>
      </c>
    </row>
    <row r="545" spans="1:61" ht="12.75" customHeight="1" x14ac:dyDescent="0.2">
      <c r="A545" s="116" t="s">
        <v>5596</v>
      </c>
      <c r="B545" s="55" t="s">
        <v>5582</v>
      </c>
      <c r="C545" s="156" t="s">
        <v>263</v>
      </c>
      <c r="D545" s="98" t="s">
        <v>264</v>
      </c>
      <c r="E545" s="157">
        <v>5</v>
      </c>
      <c r="F545" s="2">
        <v>687</v>
      </c>
      <c r="G545" s="2" t="s">
        <v>146</v>
      </c>
      <c r="H545" s="2" t="s">
        <v>146</v>
      </c>
      <c r="I545" s="100">
        <v>34.270000000000003</v>
      </c>
      <c r="J545" s="101">
        <f>(M545/I545)*100</f>
        <v>4.6688065363291509</v>
      </c>
      <c r="K545" s="104">
        <v>0.4</v>
      </c>
      <c r="L545" s="71">
        <v>4</v>
      </c>
      <c r="M545" s="28">
        <f>K545*L545</f>
        <v>1.6</v>
      </c>
      <c r="N545" s="103" t="s">
        <v>901</v>
      </c>
      <c r="O545" s="104">
        <v>0.38</v>
      </c>
      <c r="P545" s="158">
        <v>45951</v>
      </c>
      <c r="Q545" s="158">
        <v>45967</v>
      </c>
      <c r="R545" s="28">
        <f>(K545-O545)/O545*100</f>
        <v>5.2631578947368469</v>
      </c>
      <c r="S545" s="105">
        <f>IF(INDEX(Historical!$D$7:$D1735,MATCH(B545,Historical!$B$7:$B$1062,0))=0,"n/a",(INDEX(Historical!$C$7:$C$1062,MATCH(B545,Historical!$B$7:$B$1062,0))/INDEX(Historical!$D$7:$D$1062,MATCH(B545,Historical!$B$7:$B$1062,0))-1)*100)</f>
        <v>5.4794520547945202</v>
      </c>
      <c r="T545" s="105">
        <f>IF(INDEX(Historical!$F$7:$F$1062,MATCH(B545,Historical!$B$7:$B$1062,0))=0,"n/a",((INDEX(Historical!$C$7:$C$1062,MATCH(B545,Historical!$B$7:$B$1062,0))/INDEX(Historical!$F$7:$F$1062,MATCH(B545,Historical!$B$7:$B$1062,0)))^(1/3)-1)*100)</f>
        <v>6.6364470386156116</v>
      </c>
      <c r="U545" s="105" t="str">
        <f>IF(INDEX(Historical!$H$7:$H$1062,MATCH(B545,Historical!$B$7:$B$1062,0))=0,"n/a",((INDEX(Historical!$C$7:$C$1062,MATCH(B545,Historical!$B$7:$B$1062,0))/INDEX(Historical!$H$7:$H$1062,MATCH(B545,Historical!$B$7:$B$1062,0)))^(1/5)-1)*100)</f>
        <v>n/a</v>
      </c>
      <c r="V545" s="105" t="str">
        <f>IF(INDEX(Historical!$M$7:$M$1062,MATCH(B545,Historical!$B$7:$B$1062,0))=0,"n/a",((INDEX(Historical!$C$7:$C$1062,MATCH(B545,Historical!$B$7:$B$1062,0))/INDEX(Historical!$M$7:$M$1062,MATCH(B545,Historical!$B$7:$B$1062,0)))^(1/10)-1)*100)</f>
        <v>n/a</v>
      </c>
      <c r="W545" s="106" t="str">
        <f>IF(OR(U545&lt;=0,U545="n/a",V545&lt;=0,V545="n/a"),"n/a",U545/V545)</f>
        <v>n/a</v>
      </c>
      <c r="X545" s="107" t="str">
        <f>IF(OR(AJ545&lt;=0,AJ545="n/a",U545&lt;=0,U545="n/a"),"n/a",U545/AJ545)</f>
        <v>n/a</v>
      </c>
      <c r="Y545" s="162"/>
      <c r="Z545" s="101">
        <f>IF(OR(AC545&lt;0.01,AC545="n/a"),"n/a",M545/AC545*100)</f>
        <v>57.761732851985556</v>
      </c>
      <c r="AA545" s="109">
        <f>IF(OR(AC545&lt;0.01,AC545="n/a"),"n/a",I545/AC545)</f>
        <v>12.371841155234659</v>
      </c>
      <c r="AB545" s="71">
        <v>12</v>
      </c>
      <c r="AC545" s="100">
        <v>2.77</v>
      </c>
      <c r="AD545" s="100">
        <v>0.14000000000000001</v>
      </c>
      <c r="AE545" s="100">
        <v>1.84</v>
      </c>
      <c r="AF545" s="100">
        <v>1.34</v>
      </c>
      <c r="AG545" s="100">
        <v>11.379999999999999</v>
      </c>
      <c r="AH545" s="100">
        <v>36.950000000000003</v>
      </c>
      <c r="AI545" s="100">
        <v>32.53</v>
      </c>
      <c r="AJ545" s="100" t="s">
        <v>142</v>
      </c>
      <c r="AK545" s="100">
        <v>29.580000000000002</v>
      </c>
      <c r="AL545" s="100">
        <v>743.52</v>
      </c>
      <c r="AM545" s="100">
        <v>32.71</v>
      </c>
      <c r="AN545" s="100">
        <v>0.43</v>
      </c>
      <c r="AO545" s="110" t="str">
        <f>IF(U545="n/a","n/a",IF(AA545&lt;0,"n/a",IF(AA545="n/a","n/a",J545+U545-AA545)))</f>
        <v>n/a</v>
      </c>
      <c r="AP545" s="111" t="str">
        <f>IF(U545="n/a","n/a",J545+U545)</f>
        <v>n/a</v>
      </c>
      <c r="AQ545" s="112">
        <f>IF(OR(AC545&lt;0.01,AC545="n/a",AF545="n/a"),"n/a",(I545/SQRT(22.5*AC545*(I545/AF545))-1)*100)</f>
        <v>-14.162253451929063</v>
      </c>
      <c r="AR545" s="101">
        <f>INDEX(Historical!$C$7:$C$1063,MATCH(B545,Historical!$B$7:$B$1063,0))*IF(AH545="n/a",1.03,IF(AH545&lt;0,1.01,IF(AH545&gt;10,1.1,(1+AH545/100))))</f>
        <v>1.6940000000000002</v>
      </c>
      <c r="AS545" s="109">
        <f>IF($AI545="n/a",1.03*AR545,IF($AI545&lt;0,1.01*AR545,IF($AI545&gt;10,1.1*AR545,(1+$AI545/100)*AR545)))</f>
        <v>1.8634000000000004</v>
      </c>
      <c r="AT545" s="109">
        <f>IF($AK545="n/a",1.03*AS545,IF($AK545&lt;0,1.01*AS545,IF($AK545&gt;10,1.1*AS545,(1+$AK545/100)*AS545)))</f>
        <v>2.0497400000000008</v>
      </c>
      <c r="AU545" s="109">
        <f>IF($AK545="n/a",1.03*AT545,IF($AK545&lt;0,1.01*AT545,IF($AK545&gt;10,1.1*AT545,(1+$AK545/100)*AT545)))</f>
        <v>2.2547140000000012</v>
      </c>
      <c r="AV545" s="109">
        <f>IF($AK545="n/a",1.03*AU545,IF($AK545&lt;0,1.01*AU545,IF($AK545&gt;10,1.1*AU545,(1+$AK545/100)*AU545)))</f>
        <v>2.4801854000000016</v>
      </c>
      <c r="AW545" s="109">
        <f>SUM(AR545:AV545)</f>
        <v>10.342039400000004</v>
      </c>
      <c r="AX545" s="113">
        <f>AW545/I545*100</f>
        <v>30.178113218558515</v>
      </c>
      <c r="AY545" s="718">
        <v>0.92</v>
      </c>
      <c r="AZ545" s="100">
        <v>42.32</v>
      </c>
      <c r="BA545" s="100">
        <v>-17.48</v>
      </c>
      <c r="BB545" s="100">
        <v>-0.55999999999999994</v>
      </c>
      <c r="BC545" s="100">
        <v>10</v>
      </c>
      <c r="BE545" s="12">
        <v>2021</v>
      </c>
      <c r="BF545" s="12">
        <f>IF(BE545&gt;2020,0,IF(BE545&gt;2008,1,IF(BE545&gt;2001,2,IF(BE545&gt;1990,3,IF(BE545&gt;1980,4,IF(BE545&gt;1973,5,IF(BE545&gt;1970,6,IF(BE545&gt;1960,7,IF(BE545&gt;1958,8,IF(BE545&gt;1953,9,10))))))))))</f>
        <v>0</v>
      </c>
      <c r="BG545" s="100">
        <v>5.6800000000000006</v>
      </c>
      <c r="BH545" s="55" t="s">
        <v>121</v>
      </c>
      <c r="BI545" s="55" t="s">
        <v>122</v>
      </c>
    </row>
    <row r="546" spans="1:61" ht="12.75" customHeight="1" x14ac:dyDescent="0.2">
      <c r="A546" s="116" t="s">
        <v>1175</v>
      </c>
      <c r="B546" s="55" t="s">
        <v>1176</v>
      </c>
      <c r="C546" s="156" t="s">
        <v>300</v>
      </c>
      <c r="D546" s="98" t="s">
        <v>794</v>
      </c>
      <c r="E546" s="157">
        <v>13</v>
      </c>
      <c r="F546" s="2">
        <v>436</v>
      </c>
      <c r="G546" s="2" t="s">
        <v>146</v>
      </c>
      <c r="H546" s="2" t="s">
        <v>146</v>
      </c>
      <c r="I546" s="100">
        <v>37.770000000000003</v>
      </c>
      <c r="J546" s="101">
        <f>(M546/I546)*100</f>
        <v>4.6068308181096107</v>
      </c>
      <c r="K546" s="104">
        <v>0.435</v>
      </c>
      <c r="L546" s="71">
        <v>4</v>
      </c>
      <c r="M546" s="28">
        <f>K546*L546</f>
        <v>1.74</v>
      </c>
      <c r="N546" s="103" t="s">
        <v>209</v>
      </c>
      <c r="O546" s="104">
        <v>0.43</v>
      </c>
      <c r="P546" s="158">
        <v>46112</v>
      </c>
      <c r="Q546" s="158">
        <v>46127</v>
      </c>
      <c r="R546" s="28">
        <f>(K546-O546)/O546*100</f>
        <v>1.1627906976744196</v>
      </c>
      <c r="S546" s="105">
        <f>IF(INDEX(Historical!$D$7:$D1559,MATCH(B546,Historical!$B$7:$B$1062,0))=0,"n/a",(INDEX(Historical!$C$7:$C$1062,MATCH(B546,Historical!$B$7:$B$1062,0))/INDEX(Historical!$D$7:$D$1062,MATCH(B546,Historical!$B$7:$B$1062,0))-1)*100)</f>
        <v>4.5941807044410421</v>
      </c>
      <c r="T546" s="105">
        <f>IF(INDEX(Historical!$F$7:$F$1062,MATCH(B546,Historical!$B$7:$B$1062,0))=0,"n/a",((INDEX(Historical!$C$7:$C$1062,MATCH(B546,Historical!$B$7:$B$1062,0))/INDEX(Historical!$F$7:$F$1062,MATCH(B546,Historical!$B$7:$B$1062,0)))^(1/3)-1)*100)</f>
        <v>12.94858313012468</v>
      </c>
      <c r="U546" s="105">
        <f>IF(INDEX(Historical!$H$7:$H$1062,MATCH(B546,Historical!$B$7:$B$1062,0))=0,"n/a",((INDEX(Historical!$C$7:$C$1062,MATCH(B546,Historical!$B$7:$B$1062,0))/INDEX(Historical!$H$7:$H$1062,MATCH(B546,Historical!$B$7:$B$1062,0)))^(1/5)-1)*100)</f>
        <v>15.519825446458668</v>
      </c>
      <c r="V546" s="105">
        <f>IF(INDEX(Historical!$M$7:$M$1062,MATCH(B546,Historical!$B$7:$B$1062,0))=0,"n/a",((INDEX(Historical!$C$7:$C$1062,MATCH(B546,Historical!$B$7:$B$1062,0))/INDEX(Historical!$M$7:$M$1062,MATCH(B546,Historical!$B$7:$B$1062,0)))^(1/10)-1)*100)</f>
        <v>12.844151056768194</v>
      </c>
      <c r="W546" s="106">
        <f>IF(OR(U546&lt;=0,U546="n/a",V546&lt;=0,V546="n/a"),"n/a",U546/V546)</f>
        <v>1.208318508390676</v>
      </c>
      <c r="X546" s="107">
        <f>IF(OR(AJ546&lt;=0,AJ546="n/a",U546&lt;=0,U546="n/a"),"n/a",U546/AJ546)</f>
        <v>1.3856987005766668</v>
      </c>
      <c r="Y546" s="123"/>
      <c r="Z546" s="101" t="str">
        <f>IF(OR(AC546&lt;0.01,AC546="n/a"),"n/a",M546/AC546*100)</f>
        <v>n/a</v>
      </c>
      <c r="AA546" s="109" t="str">
        <f>IF(OR(AC546&lt;0.01,AC546="n/a"),"n/a",I546/AC546)</f>
        <v>n/a</v>
      </c>
      <c r="AB546" s="71">
        <v>12</v>
      </c>
      <c r="AC546" s="100">
        <v>-1.81</v>
      </c>
      <c r="AD546" s="100">
        <v>4.2300000000000004</v>
      </c>
      <c r="AE546" s="100">
        <v>8.52</v>
      </c>
      <c r="AF546" s="100">
        <v>1.1399999999999999</v>
      </c>
      <c r="AG546" s="100">
        <v>-4.78</v>
      </c>
      <c r="AH546" s="100">
        <v>-12.33</v>
      </c>
      <c r="AI546" s="100">
        <v>60.4</v>
      </c>
      <c r="AJ546" s="100">
        <v>11.200000000000001</v>
      </c>
      <c r="AK546" s="100">
        <v>7.39</v>
      </c>
      <c r="AL546" s="100">
        <v>8420</v>
      </c>
      <c r="AM546" s="100">
        <v>0.37</v>
      </c>
      <c r="AN546" s="100">
        <v>0.45</v>
      </c>
      <c r="AO546" s="110" t="str">
        <f>IF(U546="n/a","n/a",IF(AA546&lt;0,"n/a",IF(AA546="n/a","n/a",J546+U546-AA546)))</f>
        <v>n/a</v>
      </c>
      <c r="AP546" s="111">
        <f>IF(U546="n/a","n/a",J546+U546)</f>
        <v>20.126656264568279</v>
      </c>
      <c r="AQ546" s="112" t="str">
        <f>IF(OR(AC546&lt;0.01,AC546="n/a",AF546="n/a"),"n/a",(I546/SQRT(22.5*AC546*(I546/AF546))-1)*100)</f>
        <v>n/a</v>
      </c>
      <c r="AR546" s="101">
        <f>INDEX(Historical!$C$7:$C$1063,MATCH(B546,Historical!$B$7:$B$1063,0))*IF(AH546="n/a",1.03,IF(AH546&lt;0,1.01,IF(AH546&gt;10,1.1,(1+AH546/100))))</f>
        <v>1.724575</v>
      </c>
      <c r="AS546" s="109">
        <f>IF($AI546="n/a",1.03*AR546,IF($AI546&lt;0,1.01*AR546,IF($AI546&gt;10,1.1*AR546,(1+$AI546/100)*AR546)))</f>
        <v>1.8970325000000001</v>
      </c>
      <c r="AT546" s="109">
        <f>IF($AK546="n/a",1.03*AS546,IF($AK546&lt;0,1.01*AS546,IF($AK546&gt;10,1.1*AS546,(1+$AK546/100)*AS546)))</f>
        <v>2.0372232017500003</v>
      </c>
      <c r="AU546" s="109">
        <f>IF($AK546="n/a",1.03*AT546,IF($AK546&lt;0,1.01*AT546,IF($AK546&gt;10,1.1*AT546,(1+$AK546/100)*AT546)))</f>
        <v>2.1877739963593252</v>
      </c>
      <c r="AV546" s="109">
        <f>IF($AK546="n/a",1.03*AU546,IF($AK546&lt;0,1.01*AU546,IF($AK546&gt;10,1.1*AU546,(1+$AK546/100)*AU546)))</f>
        <v>2.3494504946902794</v>
      </c>
      <c r="AW546" s="109">
        <f>SUM(AR546:AV546)</f>
        <v>10.196055192799605</v>
      </c>
      <c r="AX546" s="113">
        <f>AW546/I546*100</f>
        <v>26.995115681227439</v>
      </c>
      <c r="AY546" s="100">
        <v>1.19</v>
      </c>
      <c r="AZ546" s="100">
        <v>17.52</v>
      </c>
      <c r="BA546" s="100">
        <v>-14.89</v>
      </c>
      <c r="BB546" s="100">
        <v>6.98</v>
      </c>
      <c r="BC546" s="100">
        <v>0.4</v>
      </c>
      <c r="BE546" s="12">
        <v>2014</v>
      </c>
      <c r="BF546" s="12">
        <f>IF(BE546&gt;2020,0,IF(BE546&gt;2008,1,IF(BE546&gt;2001,2,IF(BE546&gt;1990,3,IF(BE546&gt;1980,4,IF(BE546&gt;1973,5,IF(BE546&gt;1970,6,IF(BE546&gt;1960,7,IF(BE546&gt;1958,8,IF(BE546&gt;1953,9,10))))))))))</f>
        <v>1</v>
      </c>
      <c r="BG546" s="100">
        <v>-3.17</v>
      </c>
      <c r="BH546" s="55" t="s">
        <v>121</v>
      </c>
      <c r="BI546" s="55" t="s">
        <v>302</v>
      </c>
    </row>
    <row r="547" spans="1:61" ht="12.75" customHeight="1" x14ac:dyDescent="0.2">
      <c r="A547" s="123" t="s">
        <v>1177</v>
      </c>
      <c r="B547" s="55" t="s">
        <v>1178</v>
      </c>
      <c r="C547" s="156" t="s">
        <v>134</v>
      </c>
      <c r="D547" s="98" t="s">
        <v>157</v>
      </c>
      <c r="E547" s="157">
        <v>14</v>
      </c>
      <c r="F547" s="2">
        <v>408</v>
      </c>
      <c r="G547" s="2" t="s">
        <v>118</v>
      </c>
      <c r="H547" s="2" t="s">
        <v>118</v>
      </c>
      <c r="I547" s="100">
        <v>30.95</v>
      </c>
      <c r="J547" s="101">
        <f>(M547/I547)*100</f>
        <v>3.877221324717286</v>
      </c>
      <c r="K547" s="104">
        <v>0.3</v>
      </c>
      <c r="L547" s="71">
        <v>4</v>
      </c>
      <c r="M547" s="28">
        <f>K547*L547</f>
        <v>1.2</v>
      </c>
      <c r="N547" s="103" t="s">
        <v>182</v>
      </c>
      <c r="O547" s="104">
        <v>0.26500000000000001</v>
      </c>
      <c r="P547" s="158">
        <v>46266</v>
      </c>
      <c r="Q547" s="158">
        <v>46296</v>
      </c>
      <c r="R547" s="28">
        <f>(K547-O547)/O547*100</f>
        <v>13.20754716981131</v>
      </c>
      <c r="S547" s="105">
        <f>IF(INDEX(Historical!$D$7:$D1560,MATCH(B547,Historical!$B$7:$B$1062,0))=0,"n/a",(INDEX(Historical!$C$7:$C$1062,MATCH(B547,Historical!$B$7:$B$1062,0))/INDEX(Historical!$D$7:$D$1062,MATCH(B547,Historical!$B$7:$B$1062,0))-1)*100)</f>
        <v>4.6391752577319423</v>
      </c>
      <c r="T547" s="105">
        <f>IF(INDEX(Historical!$F$7:$F$1062,MATCH(B547,Historical!$B$7:$B$1062,0))=0,"n/a",((INDEX(Historical!$C$7:$C$1062,MATCH(B547,Historical!$B$7:$B$1062,0))/INDEX(Historical!$F$7:$F$1062,MATCH(B547,Historical!$B$7:$B$1062,0)))^(1/3)-1)*100)</f>
        <v>12.651219584416772</v>
      </c>
      <c r="U547" s="105">
        <f>IF(INDEX(Historical!$H$7:$H$1062,MATCH(B547,Historical!$B$7:$B$1062,0))=0,"n/a",((INDEX(Historical!$C$7:$C$1062,MATCH(B547,Historical!$B$7:$B$1062,0))/INDEX(Historical!$H$7:$H$1062,MATCH(B547,Historical!$B$7:$B$1062,0)))^(1/5)-1)*100)</f>
        <v>10.360807763812808</v>
      </c>
      <c r="V547" s="105">
        <f>IF(INDEX(Historical!$M$7:$M$1062,MATCH(B547,Historical!$B$7:$B$1062,0))=0,"n/a",((INDEX(Historical!$C$7:$C$1062,MATCH(B547,Historical!$B$7:$B$1062,0))/INDEX(Historical!$M$7:$M$1062,MATCH(B547,Historical!$B$7:$B$1062,0)))^(1/10)-1)*100)</f>
        <v>16.521035682043951</v>
      </c>
      <c r="W547" s="106">
        <f>IF(OR(U547&lt;=0,U547="n/a",V547&lt;=0,V547="n/a"),"n/a",U547/V547)</f>
        <v>0.62712822387240241</v>
      </c>
      <c r="X547" s="107">
        <f>IF(OR(AJ547&lt;=0,AJ547="n/a",U547&lt;=0,U547="n/a"),"n/a",U547/AJ547)</f>
        <v>0.5944238533455426</v>
      </c>
      <c r="Y547" s="165"/>
      <c r="Z547" s="101">
        <f>IF(OR(AC547&lt;0.01,AC547="n/a"),"n/a",M547/AC547*100)</f>
        <v>48.780487804878049</v>
      </c>
      <c r="AA547" s="109">
        <f>IF(OR(AC547&lt;0.01,AC547="n/a"),"n/a",I547/AC547)</f>
        <v>12.581300813008131</v>
      </c>
      <c r="AB547" s="71">
        <v>12</v>
      </c>
      <c r="AC547" s="100">
        <v>2.46</v>
      </c>
      <c r="AD547" s="100">
        <v>1.03</v>
      </c>
      <c r="AE547" s="100">
        <v>2.78</v>
      </c>
      <c r="AF547" s="100">
        <v>1.51</v>
      </c>
      <c r="AG547" s="100">
        <v>11.899999999999999</v>
      </c>
      <c r="AH547" s="100">
        <v>12.85</v>
      </c>
      <c r="AI547" s="100">
        <v>8.36</v>
      </c>
      <c r="AJ547" s="100">
        <v>17.43</v>
      </c>
      <c r="AK547" s="100">
        <v>10.54</v>
      </c>
      <c r="AL547" s="100">
        <v>26410</v>
      </c>
      <c r="AM547" s="100">
        <v>0.3</v>
      </c>
      <c r="AN547" s="100">
        <v>0.4</v>
      </c>
      <c r="AO547" s="110">
        <f>IF(U547="n/a","n/a",IF(AA547&lt;0,"n/a",IF(AA547="n/a","n/a",J547+U547-AA547)))</f>
        <v>1.6567282755219637</v>
      </c>
      <c r="AP547" s="111">
        <f>IF(U547="n/a","n/a",J547+U547)</f>
        <v>14.238029088530094</v>
      </c>
      <c r="AQ547" s="112">
        <f>IF(OR(AC547&lt;0.01,AC547="n/a",AF547="n/a"),"n/a",(I547/SQRT(22.5*AC547*(I547/AF547))-1)*100)</f>
        <v>-8.1117484776154214</v>
      </c>
      <c r="AR547" s="101">
        <f>INDEX(Historical!$C$7:$C$1063,MATCH(B547,Historical!$B$7:$B$1063,0))*IF(AH547="n/a",1.03,IF(AH547&lt;0,1.01,IF(AH547&gt;10,1.1,(1+AH547/100))))</f>
        <v>1.1165</v>
      </c>
      <c r="AS547" s="109">
        <f>IF($AI547="n/a",1.03*AR547,IF($AI547&lt;0,1.01*AR547,IF($AI547&gt;10,1.1*AR547,(1+$AI547/100)*AR547)))</f>
        <v>1.2098393999999999</v>
      </c>
      <c r="AT547" s="109">
        <f>IF($AK547="n/a",1.03*AS547,IF($AK547&lt;0,1.01*AS547,IF($AK547&gt;10,1.1*AS547,(1+$AK547/100)*AS547)))</f>
        <v>1.33082334</v>
      </c>
      <c r="AU547" s="109">
        <f>IF($AK547="n/a",1.03*AT547,IF($AK547&lt;0,1.01*AT547,IF($AK547&gt;10,1.1*AT547,(1+$AK547/100)*AT547)))</f>
        <v>1.463905674</v>
      </c>
      <c r="AV547" s="109">
        <f>IF($AK547="n/a",1.03*AU547,IF($AK547&lt;0,1.01*AU547,IF($AK547&gt;10,1.1*AU547,(1+$AK547/100)*AU547)))</f>
        <v>1.6102962414000002</v>
      </c>
      <c r="AW547" s="109">
        <f>SUM(AR547:AV547)</f>
        <v>6.7313646554000011</v>
      </c>
      <c r="AX547" s="113">
        <f>AW547/I547*100</f>
        <v>21.749158821970923</v>
      </c>
      <c r="AY547" s="100">
        <v>1.01</v>
      </c>
      <c r="AZ547" s="100">
        <v>36.340000000000003</v>
      </c>
      <c r="BA547" s="100">
        <v>-4.68</v>
      </c>
      <c r="BB547" s="100">
        <v>4.42</v>
      </c>
      <c r="BC547" s="100">
        <v>11.959999999999999</v>
      </c>
      <c r="BE547" s="12">
        <v>2013</v>
      </c>
      <c r="BF547" s="12">
        <f>IF(BE547&gt;2020,0,IF(BE547&gt;2008,1,IF(BE547&gt;2001,2,IF(BE547&gt;1990,3,IF(BE547&gt;1980,4,IF(BE547&gt;1973,5,IF(BE547&gt;1970,6,IF(BE547&gt;1960,7,IF(BE547&gt;1958,8,IF(BE547&gt;1953,9,10))))))))))</f>
        <v>1</v>
      </c>
      <c r="BG547" s="100">
        <v>1.39</v>
      </c>
      <c r="BH547" s="55" t="s">
        <v>121</v>
      </c>
      <c r="BI547" s="55" t="s">
        <v>122</v>
      </c>
    </row>
    <row r="548" spans="1:61" ht="12.75" customHeight="1" x14ac:dyDescent="0.2">
      <c r="A548" s="55" t="s">
        <v>1179</v>
      </c>
      <c r="B548" s="55" t="s">
        <v>1180</v>
      </c>
      <c r="C548" s="156" t="s">
        <v>134</v>
      </c>
      <c r="D548" s="98" t="s">
        <v>135</v>
      </c>
      <c r="E548" s="157">
        <v>17</v>
      </c>
      <c r="F548" s="2">
        <v>233</v>
      </c>
      <c r="G548" s="2" t="s">
        <v>146</v>
      </c>
      <c r="H548" s="2" t="s">
        <v>146</v>
      </c>
      <c r="I548" s="100">
        <v>236.85</v>
      </c>
      <c r="J548" s="101">
        <f>(M548/I548)*100</f>
        <v>1.5706143128562382</v>
      </c>
      <c r="K548" s="104">
        <v>0.93</v>
      </c>
      <c r="L548" s="71">
        <v>4</v>
      </c>
      <c r="M548" s="28">
        <f>K548*L548</f>
        <v>3.72</v>
      </c>
      <c r="N548" s="103" t="s">
        <v>1181</v>
      </c>
      <c r="O548" s="104">
        <v>0.89</v>
      </c>
      <c r="P548" s="163">
        <v>45881</v>
      </c>
      <c r="Q548" s="163">
        <v>45895</v>
      </c>
      <c r="R548" s="28">
        <f>(K548-O548)/O548*100</f>
        <v>4.494382022471914</v>
      </c>
      <c r="S548" s="105">
        <f>IF(INDEX(Historical!$D$7:$D1561,MATCH(B548,Historical!$B$7:$B$1062,0))=0,"n/a",(INDEX(Historical!$C$7:$C$1062,MATCH(B548,Historical!$B$7:$B$1062,0))/INDEX(Historical!$D$7:$D$1062,MATCH(B548,Historical!$B$7:$B$1062,0))-1)*100)</f>
        <v>4.5977011494252817</v>
      </c>
      <c r="T548" s="105">
        <f>IF(INDEX(Historical!$F$7:$F$1062,MATCH(B548,Historical!$B$7:$B$1062,0))=0,"n/a",((INDEX(Historical!$C$7:$C$1062,MATCH(B548,Historical!$B$7:$B$1062,0))/INDEX(Historical!$F$7:$F$1062,MATCH(B548,Historical!$B$7:$B$1062,0)))^(1/3)-1)*100)</f>
        <v>5.9562678167658811</v>
      </c>
      <c r="U548" s="105">
        <f>IF(INDEX(Historical!$H$7:$H$1062,MATCH(B548,Historical!$B$7:$B$1062,0))=0,"n/a",((INDEX(Historical!$C$7:$C$1062,MATCH(B548,Historical!$B$7:$B$1062,0))/INDEX(Historical!$H$7:$H$1062,MATCH(B548,Historical!$B$7:$B$1062,0)))^(1/5)-1)*100)</f>
        <v>5.387395206178347</v>
      </c>
      <c r="V548" s="105">
        <f>IF(INDEX(Historical!$M$7:$M$1062,MATCH(B548,Historical!$B$7:$B$1062,0))=0,"n/a",((INDEX(Historical!$C$7:$C$1062,MATCH(B548,Historical!$B$7:$B$1062,0))/INDEX(Historical!$M$7:$M$1062,MATCH(B548,Historical!$B$7:$B$1062,0)))^(1/10)-1)*100)</f>
        <v>10.026509310601806</v>
      </c>
      <c r="W548" s="106">
        <f>IF(OR(U548&lt;=0,U548="n/a",V548&lt;=0,V548="n/a"),"n/a",U548/V548)</f>
        <v>0.53731513523673047</v>
      </c>
      <c r="X548" s="107">
        <f>IF(OR(AJ548&lt;=0,AJ548="n/a",U548&lt;=0,U548="n/a"),"n/a",U548/AJ548)</f>
        <v>0.235154744922669</v>
      </c>
      <c r="Y548" s="165"/>
      <c r="Z548" s="101">
        <f>IF(OR(AC548&lt;0.01,AC548="n/a"),"n/a",M548/AC548*100)</f>
        <v>20.184481823114488</v>
      </c>
      <c r="AA548" s="109">
        <f>IF(OR(AC548&lt;0.01,AC548="n/a"),"n/a",I548/AC548)</f>
        <v>12.851329354313618</v>
      </c>
      <c r="AB548" s="71">
        <v>12</v>
      </c>
      <c r="AC548" s="100">
        <v>18.43</v>
      </c>
      <c r="AD548" s="100">
        <v>0.68</v>
      </c>
      <c r="AE548" s="100">
        <v>0.62</v>
      </c>
      <c r="AF548" s="100">
        <v>1.17</v>
      </c>
      <c r="AG548" s="100">
        <v>9.93</v>
      </c>
      <c r="AH548" s="100">
        <v>18.790000000000003</v>
      </c>
      <c r="AI548" s="100">
        <v>8.4500000000000011</v>
      </c>
      <c r="AJ548" s="100">
        <v>22.91</v>
      </c>
      <c r="AK548" s="100">
        <v>11.91</v>
      </c>
      <c r="AL548" s="100">
        <v>15520</v>
      </c>
      <c r="AM548" s="100">
        <v>0.32</v>
      </c>
      <c r="AN548" s="100">
        <v>0.46</v>
      </c>
      <c r="AO548" s="110">
        <f>IF(U548="n/a","n/a",IF(AA548&lt;0,"n/a",IF(AA548="n/a","n/a",J548+U548-AA548)))</f>
        <v>-5.8933198352790335</v>
      </c>
      <c r="AP548" s="111">
        <f>IF(U548="n/a","n/a",J548+U548)</f>
        <v>6.9580095190345848</v>
      </c>
      <c r="AQ548" s="112">
        <f>IF(OR(AC548&lt;0.01,AC548="n/a",AF548="n/a"),"n/a",(I548/SQRT(22.5*AC548*(I548/AF548))-1)*100)</f>
        <v>-18.252270586620678</v>
      </c>
      <c r="AR548" s="101">
        <f>INDEX(Historical!$C$7:$C$1063,MATCH(B548,Historical!$B$7:$B$1063,0))*IF(AH548="n/a",1.03,IF(AH548&lt;0,1.01,IF(AH548&gt;10,1.1,(1+AH548/100))))</f>
        <v>4.0040000000000004</v>
      </c>
      <c r="AS548" s="109">
        <f>IF($AI548="n/a",1.03*AR548,IF($AI548&lt;0,1.01*AR548,IF($AI548&gt;10,1.1*AR548,(1+$AI548/100)*AR548)))</f>
        <v>4.3423380000000007</v>
      </c>
      <c r="AT548" s="109">
        <f>IF($AK548="n/a",1.03*AS548,IF($AK548&lt;0,1.01*AS548,IF($AK548&gt;10,1.1*AS548,(1+$AK548/100)*AS548)))</f>
        <v>4.776571800000001</v>
      </c>
      <c r="AU548" s="109">
        <f>IF($AK548="n/a",1.03*AT548,IF($AK548&lt;0,1.01*AT548,IF($AK548&gt;10,1.1*AT548,(1+$AK548/100)*AT548)))</f>
        <v>5.2542289800000015</v>
      </c>
      <c r="AV548" s="109">
        <f>IF($AK548="n/a",1.03*AU548,IF($AK548&lt;0,1.01*AU548,IF($AK548&gt;10,1.1*AU548,(1+$AK548/100)*AU548)))</f>
        <v>5.7796518780000019</v>
      </c>
      <c r="AW548" s="109">
        <f>SUM(AR548:AV548)</f>
        <v>24.156790658000006</v>
      </c>
      <c r="AX548" s="113">
        <f>AW548/I548*100</f>
        <v>10.199193860249105</v>
      </c>
      <c r="AY548" s="100">
        <v>0.46</v>
      </c>
      <c r="AZ548" s="100">
        <v>43.09</v>
      </c>
      <c r="BA548" s="100">
        <v>-3.3300000000000005</v>
      </c>
      <c r="BB548" s="100">
        <v>8.0399999999999991</v>
      </c>
      <c r="BC548" s="100">
        <v>14.64</v>
      </c>
      <c r="BE548" s="12">
        <v>2009</v>
      </c>
      <c r="BF548" s="12">
        <f>IF(BE548&gt;2020,0,IF(BE548&gt;2008,1,IF(BE548&gt;2001,2,IF(BE548&gt;1990,3,IF(BE548&gt;1980,4,IF(BE548&gt;1973,5,IF(BE548&gt;1970,6,IF(BE548&gt;1960,7,IF(BE548&gt;1958,8,IF(BE548&gt;1953,9,10))))))))))</f>
        <v>1</v>
      </c>
      <c r="BG548" s="100">
        <v>0.88</v>
      </c>
      <c r="BH548" s="55" t="s">
        <v>121</v>
      </c>
      <c r="BI548" s="55" t="s">
        <v>122</v>
      </c>
    </row>
    <row r="549" spans="1:61" ht="12.75" customHeight="1" x14ac:dyDescent="0.2">
      <c r="A549" s="123" t="s">
        <v>1182</v>
      </c>
      <c r="B549" s="55" t="s">
        <v>1183</v>
      </c>
      <c r="C549" s="156" t="s">
        <v>162</v>
      </c>
      <c r="D549" s="98" t="s">
        <v>167</v>
      </c>
      <c r="E549" s="157">
        <v>22</v>
      </c>
      <c r="F549" s="2">
        <v>182</v>
      </c>
      <c r="G549" s="2" t="s">
        <v>119</v>
      </c>
      <c r="H549" s="2" t="s">
        <v>119</v>
      </c>
      <c r="I549" s="100">
        <v>21.4</v>
      </c>
      <c r="J549" s="101">
        <f>(M549/I549)*100</f>
        <v>4.0654205607476639</v>
      </c>
      <c r="K549" s="104">
        <v>0.2175</v>
      </c>
      <c r="L549" s="71">
        <v>4</v>
      </c>
      <c r="M549" s="28">
        <f>K549*L549</f>
        <v>0.87</v>
      </c>
      <c r="N549" s="103" t="s">
        <v>423</v>
      </c>
      <c r="O549" s="104">
        <v>0.20749999999999999</v>
      </c>
      <c r="P549" s="158">
        <v>46038</v>
      </c>
      <c r="Q549" s="158">
        <v>46055</v>
      </c>
      <c r="R549" s="28">
        <f>(K549-O549)/O549*100</f>
        <v>4.8192771084337398</v>
      </c>
      <c r="S549" s="105">
        <f>IF(INDEX(Historical!$D$7:$D1562,MATCH(B549,Historical!$B$7:$B$1062,0))=0,"n/a",(INDEX(Historical!$C$7:$C$1062,MATCH(B549,Historical!$B$7:$B$1062,0))/INDEX(Historical!$D$7:$D$1062,MATCH(B549,Historical!$B$7:$B$1062,0))-1)*100)</f>
        <v>3.7499999999999867</v>
      </c>
      <c r="T549" s="105">
        <f>IF(INDEX(Historical!$F$7:$F$1062,MATCH(B549,Historical!$B$7:$B$1062,0))=0,"n/a",((INDEX(Historical!$C$7:$C$1062,MATCH(B549,Historical!$B$7:$B$1062,0))/INDEX(Historical!$F$7:$F$1062,MATCH(B549,Historical!$B$7:$B$1062,0)))^(1/3)-1)*100)</f>
        <v>2.0926546307085125</v>
      </c>
      <c r="U549" s="105">
        <f>IF(INDEX(Historical!$H$7:$H$1062,MATCH(B549,Historical!$B$7:$B$1062,0))=0,"n/a",((INDEX(Historical!$C$7:$C$1062,MATCH(B549,Historical!$B$7:$B$1062,0))/INDEX(Historical!$H$7:$H$1062,MATCH(B549,Historical!$B$7:$B$1062,0)))^(1/5)-1)*100)</f>
        <v>3.4656071213384987</v>
      </c>
      <c r="V549" s="105">
        <f>IF(INDEX(Historical!$M$7:$M$1062,MATCH(B549,Historical!$B$7:$B$1062,0))=0,"n/a",((INDEX(Historical!$C$7:$C$1062,MATCH(B549,Historical!$B$7:$B$1062,0))/INDEX(Historical!$M$7:$M$1062,MATCH(B549,Historical!$B$7:$B$1062,0)))^(1/10)-1)*100)</f>
        <v>4.9223146021241337</v>
      </c>
      <c r="W549" s="106">
        <f>IF(OR(U549&lt;=0,U549="n/a",V549&lt;=0,V549="n/a"),"n/a",U549/V549)</f>
        <v>0.70406046778135234</v>
      </c>
      <c r="X549" s="107" t="str">
        <f>IF(OR(AJ549&lt;=0,AJ549="n/a",U549&lt;=0,U549="n/a"),"n/a",U549/AJ549)</f>
        <v>n/a</v>
      </c>
      <c r="Y549" s="159"/>
      <c r="Z549" s="101">
        <f>IF(OR(AC549&lt;0.01,AC549="n/a"),"n/a",M549/AC549*100)</f>
        <v>64.925373134328353</v>
      </c>
      <c r="AA549" s="109">
        <f>IF(OR(AC549&lt;0.01,AC549="n/a"),"n/a",I549/AC549)</f>
        <v>15.970149253731341</v>
      </c>
      <c r="AB549" s="71">
        <v>9</v>
      </c>
      <c r="AC549" s="100">
        <v>1.34</v>
      </c>
      <c r="AD549" s="100" t="s">
        <v>142</v>
      </c>
      <c r="AE549" s="100">
        <v>2.08</v>
      </c>
      <c r="AF549" s="100">
        <v>1.79</v>
      </c>
      <c r="AG549" s="100">
        <v>11.540000000000001</v>
      </c>
      <c r="AH549" s="100" t="s">
        <v>142</v>
      </c>
      <c r="AI549" s="100" t="s">
        <v>142</v>
      </c>
      <c r="AJ549" s="100">
        <v>-0.12</v>
      </c>
      <c r="AK549" s="100" t="s">
        <v>142</v>
      </c>
      <c r="AL549" s="100">
        <v>222.71</v>
      </c>
      <c r="AM549" s="100">
        <v>20.23</v>
      </c>
      <c r="AN549" s="100">
        <v>1.19</v>
      </c>
      <c r="AO549" s="110">
        <f>IF(U549="n/a","n/a",IF(AA549&lt;0,"n/a",IF(AA549="n/a","n/a",J549+U549-AA549)))</f>
        <v>-8.4391215716451775</v>
      </c>
      <c r="AP549" s="111">
        <f>IF(U549="n/a","n/a",J549+U549)</f>
        <v>7.5310276820861626</v>
      </c>
      <c r="AQ549" s="112">
        <f>IF(OR(AC549&lt;0.01,AC549="n/a",AF549="n/a"),"n/a",(I549/SQRT(22.5*AC549*(I549/AF549))-1)*100)</f>
        <v>12.717083717852539</v>
      </c>
      <c r="AR549" s="101">
        <f>INDEX(Historical!$C$7:$C$1063,MATCH(B549,Historical!$B$7:$B$1063,0))*IF(AH549="n/a",1.03,IF(AH549&lt;0,1.01,IF(AH549&gt;10,1.1,(1+AH549/100))))</f>
        <v>0.85489999999999999</v>
      </c>
      <c r="AS549" s="109">
        <f>IF($AI549="n/a",1.03*AR549,IF($AI549&lt;0,1.01*AR549,IF($AI549&gt;10,1.1*AR549,(1+$AI549/100)*AR549)))</f>
        <v>0.88054699999999997</v>
      </c>
      <c r="AT549" s="109">
        <f>IF($AK549="n/a",1.03*AS549,IF($AK549&lt;0,1.01*AS549,IF($AK549&gt;10,1.1*AS549,(1+$AK549/100)*AS549)))</f>
        <v>0.90696341000000003</v>
      </c>
      <c r="AU549" s="109">
        <f>IF($AK549="n/a",1.03*AT549,IF($AK549&lt;0,1.01*AT549,IF($AK549&gt;10,1.1*AT549,(1+$AK549/100)*AT549)))</f>
        <v>0.93417231230000009</v>
      </c>
      <c r="AV549" s="109">
        <f>IF($AK549="n/a",1.03*AU549,IF($AK549&lt;0,1.01*AU549,IF($AK549&gt;10,1.1*AU549,(1+$AK549/100)*AU549)))</f>
        <v>0.9621974816690001</v>
      </c>
      <c r="AW549" s="109">
        <f>SUM(AR549:AV549)</f>
        <v>4.5387802039690008</v>
      </c>
      <c r="AX549" s="113">
        <f>AW549/I549*100</f>
        <v>21.209253289574772</v>
      </c>
      <c r="AY549" s="100">
        <v>0.5</v>
      </c>
      <c r="AZ549" s="100">
        <v>8.74</v>
      </c>
      <c r="BA549" s="100">
        <v>-21.240000000000002</v>
      </c>
      <c r="BB549" s="100">
        <v>-8.99</v>
      </c>
      <c r="BC549" s="100">
        <v>-4.12</v>
      </c>
      <c r="BE549" s="12">
        <v>2004</v>
      </c>
      <c r="BF549" s="12">
        <f>IF(BE549&gt;2020,0,IF(BE549&gt;2008,1,IF(BE549&gt;2001,2,IF(BE549&gt;1990,3,IF(BE549&gt;1980,4,IF(BE549&gt;1973,5,IF(BE549&gt;1970,6,IF(BE549&gt;1960,7,IF(BE549&gt;1958,8,IF(BE549&gt;1953,9,10))))))))))</f>
        <v>2</v>
      </c>
      <c r="BG549" s="100">
        <v>4.21</v>
      </c>
      <c r="BH549" s="55" t="s">
        <v>121</v>
      </c>
      <c r="BI549" s="55" t="s">
        <v>122</v>
      </c>
    </row>
    <row r="550" spans="1:61" ht="12.75" customHeight="1" x14ac:dyDescent="0.2">
      <c r="A550" s="123" t="s">
        <v>456</v>
      </c>
      <c r="B550" s="55" t="s">
        <v>457</v>
      </c>
      <c r="C550" s="156" t="s">
        <v>139</v>
      </c>
      <c r="D550" s="98" t="s">
        <v>420</v>
      </c>
      <c r="E550" s="157">
        <v>25</v>
      </c>
      <c r="F550" s="2">
        <v>145</v>
      </c>
      <c r="G550" s="2" t="s">
        <v>146</v>
      </c>
      <c r="H550" s="2" t="s">
        <v>146</v>
      </c>
      <c r="I550" s="100">
        <v>198.35</v>
      </c>
      <c r="J550" s="101">
        <f>(M550/I550)*100</f>
        <v>0.95790269725233179</v>
      </c>
      <c r="K550" s="104">
        <v>0.47499999999999998</v>
      </c>
      <c r="L550" s="71">
        <v>4</v>
      </c>
      <c r="M550" s="28">
        <f>K550*L550</f>
        <v>1.9</v>
      </c>
      <c r="N550" s="103" t="s">
        <v>458</v>
      </c>
      <c r="O550" s="104">
        <v>0.45</v>
      </c>
      <c r="P550" s="158">
        <v>46024</v>
      </c>
      <c r="Q550" s="158">
        <v>46038</v>
      </c>
      <c r="R550" s="28">
        <f>(K550-O550)/O550*100</f>
        <v>5.5555555555555483</v>
      </c>
      <c r="S550" s="105">
        <f>IF(INDEX(Historical!$D$7:$D1563,MATCH(B550,Historical!$B$7:$B$1062,0))=0,"n/a",(INDEX(Historical!$C$7:$C$1062,MATCH(B550,Historical!$B$7:$B$1062,0))/INDEX(Historical!$D$7:$D$1062,MATCH(B550,Historical!$B$7:$B$1062,0))-1)*100)</f>
        <v>12.5</v>
      </c>
      <c r="T550" s="105">
        <f>IF(INDEX(Historical!$F$7:$F$1062,MATCH(B550,Historical!$B$7:$B$1062,0))=0,"n/a",((INDEX(Historical!$C$7:$C$1062,MATCH(B550,Historical!$B$7:$B$1062,0))/INDEX(Historical!$F$7:$F$1062,MATCH(B550,Historical!$B$7:$B$1062,0)))^(1/3)-1)*100)</f>
        <v>8.7380373002892142</v>
      </c>
      <c r="U550" s="105">
        <f>IF(INDEX(Historical!$H$7:$H$1062,MATCH(B550,Historical!$B$7:$B$1062,0))=0,"n/a",((INDEX(Historical!$C$7:$C$1062,MATCH(B550,Historical!$B$7:$B$1062,0))/INDEX(Historical!$H$7:$H$1062,MATCH(B550,Historical!$B$7:$B$1062,0)))^(1/5)-1)*100)</f>
        <v>9.9539654079581652</v>
      </c>
      <c r="V550" s="105">
        <f>IF(INDEX(Historical!$M$7:$M$1062,MATCH(B550,Historical!$B$7:$B$1062,0))=0,"n/a",((INDEX(Historical!$C$7:$C$1062,MATCH(B550,Historical!$B$7:$B$1062,0))/INDEX(Historical!$M$7:$M$1062,MATCH(B550,Historical!$B$7:$B$1062,0)))^(1/10)-1)*100)</f>
        <v>7.4184752002476984</v>
      </c>
      <c r="W550" s="106">
        <f>IF(OR(U550&lt;=0,U550="n/a",V550&lt;=0,V550="n/a"),"n/a",U550/V550)</f>
        <v>1.3417805060028789</v>
      </c>
      <c r="X550" s="107">
        <f>IF(OR(AJ550&lt;=0,AJ550="n/a",U550&lt;=0,U550="n/a"),"n/a",U550/AJ550)</f>
        <v>0.58006791421667625</v>
      </c>
      <c r="Y550" s="159"/>
      <c r="Z550" s="101">
        <f>IF(OR(AC550&lt;0.01,AC550="n/a"),"n/a",M550/AC550*100)</f>
        <v>22.619047619047617</v>
      </c>
      <c r="AA550" s="109">
        <f>IF(OR(AC550&lt;0.01,AC550="n/a"),"n/a",I550/AC550)</f>
        <v>23.613095238095237</v>
      </c>
      <c r="AB550" s="71">
        <v>6</v>
      </c>
      <c r="AC550" s="100">
        <v>8.4</v>
      </c>
      <c r="AD550" s="100">
        <v>0.7</v>
      </c>
      <c r="AE550" s="100">
        <v>12.89</v>
      </c>
      <c r="AF550" s="100">
        <v>2.27</v>
      </c>
      <c r="AG550" s="100">
        <v>11.940000000000001</v>
      </c>
      <c r="AH550" s="100">
        <v>45.47</v>
      </c>
      <c r="AI550" s="100">
        <v>20.18</v>
      </c>
      <c r="AJ550" s="100">
        <v>17.16</v>
      </c>
      <c r="AK550" s="100">
        <v>22.16</v>
      </c>
      <c r="AL550" s="100">
        <v>16830</v>
      </c>
      <c r="AM550" s="100">
        <v>0.27</v>
      </c>
      <c r="AN550" s="100">
        <v>0.08</v>
      </c>
      <c r="AO550" s="110">
        <f>IF(U550="n/a","n/a",IF(AA550&lt;0,"n/a",IF(AA550="n/a","n/a",J550+U550-AA550)))</f>
        <v>-12.701227132884741</v>
      </c>
      <c r="AP550" s="111">
        <f>IF(U550="n/a","n/a",J550+U550)</f>
        <v>10.911868105210496</v>
      </c>
      <c r="AQ550" s="112">
        <f>IF(OR(AC550&lt;0.01,AC550="n/a",AF550="n/a"),"n/a",(I550/SQRT(22.5*AC550*(I550/AF550))-1)*100)</f>
        <v>54.34697735294143</v>
      </c>
      <c r="AR550" s="101">
        <f>INDEX(Historical!$C$7:$C$1063,MATCH(B550,Historical!$B$7:$B$1063,0))*IF(AH550="n/a",1.03,IF(AH550&lt;0,1.01,IF(AH550&gt;10,1.1,(1+AH550/100))))</f>
        <v>1.9800000000000002</v>
      </c>
      <c r="AS550" s="109">
        <f>IF($AI550="n/a",1.03*AR550,IF($AI550&lt;0,1.01*AR550,IF($AI550&gt;10,1.1*AR550,(1+$AI550/100)*AR550)))</f>
        <v>2.1780000000000004</v>
      </c>
      <c r="AT550" s="109">
        <f>IF($AK550="n/a",1.03*AS550,IF($AK550&lt;0,1.01*AS550,IF($AK550&gt;10,1.1*AS550,(1+$AK550/100)*AS550)))</f>
        <v>2.3958000000000008</v>
      </c>
      <c r="AU550" s="109">
        <f>IF($AK550="n/a",1.03*AT550,IF($AK550&lt;0,1.01*AT550,IF($AK550&gt;10,1.1*AT550,(1+$AK550/100)*AT550)))</f>
        <v>2.6353800000000009</v>
      </c>
      <c r="AV550" s="109">
        <f>IF($AK550="n/a",1.03*AU550,IF($AK550&lt;0,1.01*AU550,IF($AK550&gt;10,1.1*AU550,(1+$AK550/100)*AU550)))</f>
        <v>2.8989180000000014</v>
      </c>
      <c r="AW550" s="109">
        <f>SUM(AR550:AV550)</f>
        <v>12.088098000000004</v>
      </c>
      <c r="AX550" s="113">
        <f>AW550/I550*100</f>
        <v>6.0943271993950106</v>
      </c>
      <c r="AY550" s="100">
        <v>0.44</v>
      </c>
      <c r="AZ550" s="100">
        <v>31.369999999999997</v>
      </c>
      <c r="BA550" s="100">
        <v>-35.229999999999997</v>
      </c>
      <c r="BB550" s="100">
        <v>-3.64</v>
      </c>
      <c r="BC550" s="100">
        <v>-13.459999999999999</v>
      </c>
      <c r="BE550" s="12">
        <v>2002</v>
      </c>
      <c r="BF550" s="12">
        <f>IF(BE550&gt;2020,0,IF(BE550&gt;2008,1,IF(BE550&gt;2001,2,IF(BE550&gt;1990,3,IF(BE550&gt;1980,4,IF(BE550&gt;1973,5,IF(BE550&gt;1970,6,IF(BE550&gt;1960,7,IF(BE550&gt;1958,8,IF(BE550&gt;1953,9,10))))))))))</f>
        <v>2</v>
      </c>
      <c r="BG550" s="100">
        <v>9.7900000000000009</v>
      </c>
      <c r="BH550" s="55" t="s">
        <v>121</v>
      </c>
      <c r="BI550" s="55" t="s">
        <v>122</v>
      </c>
    </row>
    <row r="551" spans="1:61" ht="12.75" customHeight="1" x14ac:dyDescent="0.2">
      <c r="A551" s="123" t="s">
        <v>1184</v>
      </c>
      <c r="B551" s="55" t="s">
        <v>1185</v>
      </c>
      <c r="C551" s="156" t="s">
        <v>116</v>
      </c>
      <c r="D551" s="98" t="s">
        <v>130</v>
      </c>
      <c r="E551" s="157">
        <v>22</v>
      </c>
      <c r="F551" s="2">
        <v>177</v>
      </c>
      <c r="G551" s="2" t="s">
        <v>146</v>
      </c>
      <c r="H551" s="2" t="s">
        <v>146</v>
      </c>
      <c r="I551" s="100">
        <v>37.799999999999997</v>
      </c>
      <c r="J551" s="101">
        <f>(M551/I551)*100</f>
        <v>6.2433862433862437</v>
      </c>
      <c r="K551" s="104">
        <v>0.59</v>
      </c>
      <c r="L551" s="71">
        <v>4</v>
      </c>
      <c r="M551" s="28">
        <f>K551*L551</f>
        <v>2.36</v>
      </c>
      <c r="N551" s="103" t="s">
        <v>158</v>
      </c>
      <c r="O551" s="104">
        <v>0.53</v>
      </c>
      <c r="P551" s="115">
        <v>45713</v>
      </c>
      <c r="Q551" s="115">
        <v>45730</v>
      </c>
      <c r="R551" s="28">
        <f>(K551-O551)/O551*100</f>
        <v>11.320754716981121</v>
      </c>
      <c r="S551" s="105">
        <f>IF(INDEX(Historical!$D$7:$D1564,MATCH(B551,Historical!$B$7:$B$1062,0))=0,"n/a",(INDEX(Historical!$C$7:$C$1062,MATCH(B551,Historical!$B$7:$B$1062,0))/INDEX(Historical!$D$7:$D$1062,MATCH(B551,Historical!$B$7:$B$1062,0))-1)*100)</f>
        <v>11.32075471698113</v>
      </c>
      <c r="T551" s="105">
        <f>IF(INDEX(Historical!$F$7:$F$1062,MATCH(B551,Historical!$B$7:$B$1062,0))=0,"n/a",((INDEX(Historical!$C$7:$C$1062,MATCH(B551,Historical!$B$7:$B$1062,0))/INDEX(Historical!$F$7:$F$1062,MATCH(B551,Historical!$B$7:$B$1062,0)))^(1/3)-1)*100)</f>
        <v>11.120584894184994</v>
      </c>
      <c r="U551" s="105">
        <f>IF(INDEX(Historical!$H$7:$H$1062,MATCH(B551,Historical!$B$7:$B$1062,0))=0,"n/a",((INDEX(Historical!$C$7:$C$1062,MATCH(B551,Historical!$B$7:$B$1062,0))/INDEX(Historical!$H$7:$H$1062,MATCH(B551,Historical!$B$7:$B$1062,0)))^(1/5)-1)*100)</f>
        <v>11.654085522403058</v>
      </c>
      <c r="V551" s="105">
        <f>IF(INDEX(Historical!$M$7:$M$1062,MATCH(B551,Historical!$B$7:$B$1062,0))=0,"n/a",((INDEX(Historical!$C$7:$C$1062,MATCH(B551,Historical!$B$7:$B$1062,0))/INDEX(Historical!$M$7:$M$1062,MATCH(B551,Historical!$B$7:$B$1062,0)))^(1/10)-1)*100)</f>
        <v>11.424886813500068</v>
      </c>
      <c r="W551" s="106">
        <f>IF(OR(U551&lt;=0,U551="n/a",V551&lt;=0,V551="n/a"),"n/a",U551/V551)</f>
        <v>1.0200613548864361</v>
      </c>
      <c r="X551" s="107" t="str">
        <f>IF(OR(AJ551&lt;=0,AJ551="n/a",U551&lt;=0,U551="n/a"),"n/a",U551/AJ551)</f>
        <v>n/a</v>
      </c>
      <c r="Y551" s="55"/>
      <c r="Z551" s="101">
        <f>IF(OR(AC551&lt;0.01,AC551="n/a"),"n/a",M551/AC551*100)</f>
        <v>205.21739130434784</v>
      </c>
      <c r="AA551" s="109">
        <f>IF(OR(AC551&lt;0.01,AC551="n/a"),"n/a",I551/AC551)</f>
        <v>32.869565217391305</v>
      </c>
      <c r="AB551" s="71">
        <v>12</v>
      </c>
      <c r="AC551" s="100">
        <v>1.1499999999999999</v>
      </c>
      <c r="AD551" s="100">
        <v>0.83</v>
      </c>
      <c r="AE551" s="100">
        <v>0.73</v>
      </c>
      <c r="AF551" s="100">
        <v>3.14</v>
      </c>
      <c r="AG551" s="100">
        <v>9.11</v>
      </c>
      <c r="AH551" s="100">
        <v>-4.6500000000000004</v>
      </c>
      <c r="AI551" s="100">
        <v>55.37</v>
      </c>
      <c r="AJ551" s="100">
        <v>-13.28</v>
      </c>
      <c r="AK551" s="100">
        <v>23.169999999999998</v>
      </c>
      <c r="AL551" s="100">
        <v>3870</v>
      </c>
      <c r="AM551" s="100">
        <v>3.7900000000000005</v>
      </c>
      <c r="AN551" s="100">
        <v>0.21</v>
      </c>
      <c r="AO551" s="110">
        <f>IF(U551="n/a","n/a",IF(AA551&lt;0,"n/a",IF(AA551="n/a","n/a",J551+U551-AA551)))</f>
        <v>-14.972093451602003</v>
      </c>
      <c r="AP551" s="111">
        <f>IF(U551="n/a","n/a",J551+U551)</f>
        <v>17.897471765789302</v>
      </c>
      <c r="AQ551" s="112">
        <f>IF(OR(AC551&lt;0.01,AC551="n/a",AF551="n/a"),"n/a",(I551/SQRT(22.5*AC551*(I551/AF551))-1)*100)</f>
        <v>114.17587246892703</v>
      </c>
      <c r="AR551" s="101">
        <f>INDEX(Historical!$C$7:$C$1063,MATCH(B551,Historical!$B$7:$B$1063,0))*IF(AH551="n/a",1.03,IF(AH551&lt;0,1.01,IF(AH551&gt;10,1.1,(1+AH551/100))))</f>
        <v>2.3835999999999999</v>
      </c>
      <c r="AS551" s="109">
        <f>IF($AI551="n/a",1.03*AR551,IF($AI551&lt;0,1.01*AR551,IF($AI551&gt;10,1.1*AR551,(1+$AI551/100)*AR551)))</f>
        <v>2.6219600000000001</v>
      </c>
      <c r="AT551" s="109">
        <f>IF($AK551="n/a",1.03*AS551,IF($AK551&lt;0,1.01*AS551,IF($AK551&gt;10,1.1*AS551,(1+$AK551/100)*AS551)))</f>
        <v>2.8841560000000004</v>
      </c>
      <c r="AU551" s="109">
        <f>IF($AK551="n/a",1.03*AT551,IF($AK551&lt;0,1.01*AT551,IF($AK551&gt;10,1.1*AT551,(1+$AK551/100)*AT551)))</f>
        <v>3.1725716000000008</v>
      </c>
      <c r="AV551" s="109">
        <f>IF($AK551="n/a",1.03*AU551,IF($AK551&lt;0,1.01*AU551,IF($AK551&gt;10,1.1*AU551,(1+$AK551/100)*AU551)))</f>
        <v>3.4898287600000013</v>
      </c>
      <c r="AW551" s="109">
        <f>SUM(AR551:AV551)</f>
        <v>14.552116360000003</v>
      </c>
      <c r="AX551" s="113">
        <f>AW551/I551*100</f>
        <v>38.497662328042338</v>
      </c>
      <c r="AY551" s="100">
        <v>0.76</v>
      </c>
      <c r="AZ551" s="100">
        <v>73.16</v>
      </c>
      <c r="BA551" s="100">
        <v>-10.530000000000001</v>
      </c>
      <c r="BB551" s="100">
        <v>13.81</v>
      </c>
      <c r="BC551" s="100">
        <v>32.840000000000003</v>
      </c>
      <c r="BE551" s="12">
        <v>2004</v>
      </c>
      <c r="BF551" s="12">
        <f>IF(BE551&gt;2020,0,IF(BE551&gt;2008,1,IF(BE551&gt;2001,2,IF(BE551&gt;1990,3,IF(BE551&gt;1980,4,IF(BE551&gt;1973,5,IF(BE551&gt;1970,6,IF(BE551&gt;1960,7,IF(BE551&gt;1958,8,IF(BE551&gt;1953,9,10))))))))))</f>
        <v>2</v>
      </c>
      <c r="BG551" s="100">
        <v>4.03</v>
      </c>
      <c r="BH551" s="55" t="s">
        <v>121</v>
      </c>
      <c r="BI551" s="55" t="s">
        <v>122</v>
      </c>
    </row>
    <row r="552" spans="1:61" ht="12.75" customHeight="1" x14ac:dyDescent="0.2">
      <c r="A552" s="116" t="s">
        <v>1614</v>
      </c>
      <c r="B552" s="55" t="s">
        <v>1615</v>
      </c>
      <c r="C552" s="156" t="s">
        <v>335</v>
      </c>
      <c r="D552" s="98" t="s">
        <v>377</v>
      </c>
      <c r="E552" s="157">
        <v>8</v>
      </c>
      <c r="F552" s="2">
        <v>574</v>
      </c>
      <c r="G552" s="2" t="s">
        <v>146</v>
      </c>
      <c r="H552" s="2" t="s">
        <v>146</v>
      </c>
      <c r="I552" s="100">
        <v>25.09</v>
      </c>
      <c r="J552" s="101">
        <f>(M552/I552)*100</f>
        <v>1.2754085292945396</v>
      </c>
      <c r="K552" s="104">
        <v>0.08</v>
      </c>
      <c r="L552" s="71">
        <v>4</v>
      </c>
      <c r="M552" s="28">
        <f>K552*L552</f>
        <v>0.32</v>
      </c>
      <c r="N552" s="103" t="s">
        <v>270</v>
      </c>
      <c r="O552" s="104">
        <v>7.0000000000000007E-2</v>
      </c>
      <c r="P552" s="158">
        <v>46097</v>
      </c>
      <c r="Q552" s="158">
        <v>46112</v>
      </c>
      <c r="R552" s="28">
        <f>(K552-O552)/O552*100</f>
        <v>14.285714285714276</v>
      </c>
      <c r="S552" s="105">
        <f>IF(INDEX(Historical!$D$7:$D1565,MATCH(B552,Historical!$B$7:$B$1062,0))=0,"n/a",(INDEX(Historical!$C$7:$C$1062,MATCH(B552,Historical!$B$7:$B$1062,0))/INDEX(Historical!$D$7:$D$1062,MATCH(B552,Historical!$B$7:$B$1062,0))-1)*100)</f>
        <v>7.6923076923077094</v>
      </c>
      <c r="T552" s="105">
        <f>IF(INDEX(Historical!$F$7:$F$1062,MATCH(B552,Historical!$B$7:$B$1062,0))=0,"n/a",((INDEX(Historical!$C$7:$C$1062,MATCH(B552,Historical!$B$7:$B$1062,0))/INDEX(Historical!$F$7:$F$1062,MATCH(B552,Historical!$B$7:$B$1062,0)))^(1/3)-1)*100)</f>
        <v>11.868894208139679</v>
      </c>
      <c r="U552" s="105">
        <f>IF(INDEX(Historical!$H$7:$H$1062,MATCH(B552,Historical!$B$7:$B$1062,0))=0,"n/a",((INDEX(Historical!$C$7:$C$1062,MATCH(B552,Historical!$B$7:$B$1062,0))/INDEX(Historical!$H$7:$H$1062,MATCH(B552,Historical!$B$7:$B$1062,0)))^(1/5)-1)*100)</f>
        <v>13.295681060117071</v>
      </c>
      <c r="V552" s="105" t="str">
        <f>IF(INDEX(Historical!$M$7:$M$1062,MATCH(B552,Historical!$B$7:$B$1062,0))=0,"n/a",((INDEX(Historical!$C$7:$C$1062,MATCH(B552,Historical!$B$7:$B$1062,0))/INDEX(Historical!$M$7:$M$1062,MATCH(B552,Historical!$B$7:$B$1062,0)))^(1/10)-1)*100)</f>
        <v>n/a</v>
      </c>
      <c r="W552" s="106" t="str">
        <f>IF(OR(U552&lt;=0,U552="n/a",V552&lt;=0,V552="n/a"),"n/a",U552/V552)</f>
        <v>n/a</v>
      </c>
      <c r="X552" s="107" t="str">
        <f>IF(OR(AJ552&lt;=0,AJ552="n/a",U552&lt;=0,U552="n/a"),"n/a",U552/AJ552)</f>
        <v>n/a</v>
      </c>
      <c r="Y552" s="162" t="s">
        <v>1709</v>
      </c>
      <c r="Z552" s="101" t="str">
        <f>IF(OR(AC552&lt;0.01,AC552="n/a"),"n/a",M552/AC552*100)</f>
        <v>n/a</v>
      </c>
      <c r="AA552" s="109" t="str">
        <f>IF(OR(AC552&lt;0.01,AC552="n/a"),"n/a",I552/AC552)</f>
        <v>n/a</v>
      </c>
      <c r="AB552" s="71">
        <v>9</v>
      </c>
      <c r="AC552" s="100">
        <v>-0.78</v>
      </c>
      <c r="AD552" s="100" t="s">
        <v>142</v>
      </c>
      <c r="AE552" s="100">
        <v>0.68</v>
      </c>
      <c r="AF552" s="100">
        <v>0.84</v>
      </c>
      <c r="AG552" s="100">
        <v>-2.6100000000000003</v>
      </c>
      <c r="AH552" s="100" t="s">
        <v>142</v>
      </c>
      <c r="AI552" s="100" t="s">
        <v>142</v>
      </c>
      <c r="AJ552" s="100" t="s">
        <v>142</v>
      </c>
      <c r="AK552" s="100" t="s">
        <v>142</v>
      </c>
      <c r="AL552" s="100">
        <v>191.8</v>
      </c>
      <c r="AM552" s="100">
        <v>13.750000000000002</v>
      </c>
      <c r="AN552" s="100">
        <v>1.21</v>
      </c>
      <c r="AO552" s="110" t="str">
        <f>IF(U552="n/a","n/a",IF(AA552&lt;0,"n/a",IF(AA552="n/a","n/a",J552+U552-AA552)))</f>
        <v>n/a</v>
      </c>
      <c r="AP552" s="111">
        <f>IF(U552="n/a","n/a",J552+U552)</f>
        <v>14.57108958941161</v>
      </c>
      <c r="AQ552" s="112" t="str">
        <f>IF(OR(AC552&lt;0.01,AC552="n/a",AF552="n/a"),"n/a",(I552/SQRT(22.5*AC552*(I552/AF552))-1)*100)</f>
        <v>n/a</v>
      </c>
      <c r="AR552" s="101">
        <f>INDEX(Historical!$C$7:$C$1063,MATCH(B552,Historical!$B$7:$B$1063,0))*IF(AH552="n/a",1.03,IF(AH552&lt;0,1.01,IF(AH552&gt;10,1.1,(1+AH552/100))))</f>
        <v>0.28840000000000005</v>
      </c>
      <c r="AS552" s="109">
        <f>IF($AI552="n/a",1.03*AR552,IF($AI552&lt;0,1.01*AR552,IF($AI552&gt;10,1.1*AR552,(1+$AI552/100)*AR552)))</f>
        <v>0.29705200000000004</v>
      </c>
      <c r="AT552" s="109">
        <f>IF($AK552="n/a",1.03*AS552,IF($AK552&lt;0,1.01*AS552,IF($AK552&gt;10,1.1*AS552,(1+$AK552/100)*AS552)))</f>
        <v>0.30596356000000002</v>
      </c>
      <c r="AU552" s="109">
        <f>IF($AK552="n/a",1.03*AT552,IF($AK552&lt;0,1.01*AT552,IF($AK552&gt;10,1.1*AT552,(1+$AK552/100)*AT552)))</f>
        <v>0.31514246680000002</v>
      </c>
      <c r="AV552" s="109">
        <f>IF($AK552="n/a",1.03*AU552,IF($AK552&lt;0,1.01*AU552,IF($AK552&gt;10,1.1*AU552,(1+$AK552/100)*AU552)))</f>
        <v>0.32459674080400003</v>
      </c>
      <c r="AW552" s="109">
        <f>SUM(AR552:AV552)</f>
        <v>1.5311547676040003</v>
      </c>
      <c r="AX552" s="113">
        <f>AW552/I552*100</f>
        <v>6.1026495321004397</v>
      </c>
      <c r="AY552" s="100">
        <v>0.77</v>
      </c>
      <c r="AZ552" s="100">
        <v>20.86</v>
      </c>
      <c r="BA552" s="100">
        <v>-34.410000000000004</v>
      </c>
      <c r="BB552" s="100">
        <v>-4.21</v>
      </c>
      <c r="BC552" s="100">
        <v>1.08</v>
      </c>
      <c r="BE552" s="12">
        <v>2019</v>
      </c>
      <c r="BF552" s="12">
        <f>IF(BE552&gt;2020,0,IF(BE552&gt;2008,1,IF(BE552&gt;2001,2,IF(BE552&gt;1990,3,IF(BE552&gt;1980,4,IF(BE552&gt;1973,5,IF(BE552&gt;1970,6,IF(BE552&gt;1960,7,IF(BE552&gt;1958,8,IF(BE552&gt;1953,9,10))))))))))</f>
        <v>1</v>
      </c>
      <c r="BG552" s="100">
        <v>-1.1199999999999999</v>
      </c>
      <c r="BH552" s="55" t="s">
        <v>121</v>
      </c>
      <c r="BI552" s="55" t="s">
        <v>122</v>
      </c>
    </row>
    <row r="553" spans="1:61" ht="12.75" customHeight="1" x14ac:dyDescent="0.2">
      <c r="A553" s="123" t="s">
        <v>1186</v>
      </c>
      <c r="B553" s="55" t="s">
        <v>1187</v>
      </c>
      <c r="C553" s="156" t="s">
        <v>134</v>
      </c>
      <c r="D553" s="98" t="s">
        <v>186</v>
      </c>
      <c r="E553" s="157">
        <v>14</v>
      </c>
      <c r="F553" s="2">
        <v>375</v>
      </c>
      <c r="G553" s="2" t="s">
        <v>146</v>
      </c>
      <c r="H553" s="2" t="s">
        <v>146</v>
      </c>
      <c r="I553" s="100">
        <v>175.98</v>
      </c>
      <c r="J553" s="101">
        <f>(M553/I553)*100</f>
        <v>1.2274122059324926</v>
      </c>
      <c r="K553" s="104">
        <v>0.54</v>
      </c>
      <c r="L553" s="71">
        <v>4</v>
      </c>
      <c r="M553" s="28">
        <f>K553*L553</f>
        <v>2.16</v>
      </c>
      <c r="N553" s="103" t="s">
        <v>742</v>
      </c>
      <c r="O553" s="104">
        <v>0.5</v>
      </c>
      <c r="P553" s="158">
        <v>46024</v>
      </c>
      <c r="Q553" s="158">
        <v>46038</v>
      </c>
      <c r="R553" s="28">
        <f>(K553-O553)/O553*100</f>
        <v>8.0000000000000071</v>
      </c>
      <c r="S553" s="105">
        <f>IF(INDEX(Historical!$D$7:$D1566,MATCH(B553,Historical!$B$7:$B$1062,0))=0,"n/a",(INDEX(Historical!$C$7:$C$1062,MATCH(B553,Historical!$B$7:$B$1062,0))/INDEX(Historical!$D$7:$D$1062,MATCH(B553,Historical!$B$7:$B$1062,0))-1)*100)</f>
        <v>11.111111111111116</v>
      </c>
      <c r="T553" s="105">
        <f>IF(INDEX(Historical!$F$7:$F$1062,MATCH(B553,Historical!$B$7:$B$1062,0))=0,"n/a",((INDEX(Historical!$C$7:$C$1062,MATCH(B553,Historical!$B$7:$B$1062,0))/INDEX(Historical!$F$7:$F$1062,MATCH(B553,Historical!$B$7:$B$1062,0)))^(1/3)-1)*100)</f>
        <v>13.718300976297648</v>
      </c>
      <c r="U553" s="105">
        <f>IF(INDEX(Historical!$H$7:$H$1062,MATCH(B553,Historical!$B$7:$B$1062,0))=0,"n/a",((INDEX(Historical!$C$7:$C$1062,MATCH(B553,Historical!$B$7:$B$1062,0))/INDEX(Historical!$H$7:$H$1062,MATCH(B553,Historical!$B$7:$B$1062,0)))^(1/5)-1)*100)</f>
        <v>15.178629837003466</v>
      </c>
      <c r="V553" s="105">
        <f>IF(INDEX(Historical!$M$7:$M$1062,MATCH(B553,Historical!$B$7:$B$1062,0))=0,"n/a",((INDEX(Historical!$C$7:$C$1062,MATCH(B553,Historical!$B$7:$B$1062,0))/INDEX(Historical!$M$7:$M$1062,MATCH(B553,Historical!$B$7:$B$1062,0)))^(1/10)-1)*100)</f>
        <v>15.339715498651451</v>
      </c>
      <c r="W553" s="106">
        <f>IF(OR(U553&lt;=0,U553="n/a",V553&lt;=0,V553="n/a"),"n/a",U553/V553)</f>
        <v>0.98949878427261928</v>
      </c>
      <c r="X553" s="107">
        <f>IF(OR(AJ553&lt;=0,AJ553="n/a",U553&lt;=0,U553="n/a"),"n/a",U553/AJ553)</f>
        <v>0.70532666528826515</v>
      </c>
      <c r="Y553" s="167" t="s">
        <v>453</v>
      </c>
      <c r="Z553" s="101">
        <f>IF(OR(AC553&lt;0.01,AC553="n/a"),"n/a",M553/AC553*100)</f>
        <v>18.831734960767218</v>
      </c>
      <c r="AA553" s="109">
        <f>IF(OR(AC553&lt;0.01,AC553="n/a"),"n/a",I553/AC553)</f>
        <v>15.34263295553618</v>
      </c>
      <c r="AB553" s="71">
        <v>9</v>
      </c>
      <c r="AC553" s="100">
        <v>11.47</v>
      </c>
      <c r="AD553" s="100">
        <v>0.76</v>
      </c>
      <c r="AE553" s="100">
        <v>1.99</v>
      </c>
      <c r="AF553" s="100">
        <v>2.66</v>
      </c>
      <c r="AG553" s="100">
        <v>18.459999999999997</v>
      </c>
      <c r="AH553" s="100">
        <v>14.12</v>
      </c>
      <c r="AI553" s="100">
        <v>17.740000000000002</v>
      </c>
      <c r="AJ553" s="100">
        <v>21.52</v>
      </c>
      <c r="AK553" s="100">
        <v>16.259999999999998</v>
      </c>
      <c r="AL553" s="100">
        <v>33810</v>
      </c>
      <c r="AM553" s="100">
        <v>10.440000000000001</v>
      </c>
      <c r="AN553" s="100">
        <v>0.47</v>
      </c>
      <c r="AO553" s="110">
        <f>IF(U553="n/a","n/a",IF(AA553&lt;0,"n/a",IF(AA553="n/a","n/a",J553+U553-AA553)))</f>
        <v>1.0634090873997781</v>
      </c>
      <c r="AP553" s="111">
        <f>IF(U553="n/a","n/a",J553+U553)</f>
        <v>16.406042042935958</v>
      </c>
      <c r="AQ553" s="112">
        <f>IF(OR(AC553&lt;0.01,AC553="n/a",AF553="n/a"),"n/a",(I553/SQRT(22.5*AC553*(I553/AF553))-1)*100)</f>
        <v>34.678883376102767</v>
      </c>
      <c r="AR553" s="101">
        <f>INDEX(Historical!$C$7:$C$1063,MATCH(B553,Historical!$B$7:$B$1063,0))*IF(AH553="n/a",1.03,IF(AH553&lt;0,1.01,IF(AH553&gt;10,1.1,(1+AH553/100))))</f>
        <v>2.2000000000000002</v>
      </c>
      <c r="AS553" s="109">
        <f>IF($AI553="n/a",1.03*AR553,IF($AI553&lt;0,1.01*AR553,IF($AI553&gt;10,1.1*AR553,(1+$AI553/100)*AR553)))</f>
        <v>2.4200000000000004</v>
      </c>
      <c r="AT553" s="109">
        <f>IF($AK553="n/a",1.03*AS553,IF($AK553&lt;0,1.01*AS553,IF($AK553&gt;10,1.1*AS553,(1+$AK553/100)*AS553)))</f>
        <v>2.6620000000000008</v>
      </c>
      <c r="AU553" s="109">
        <f>IF($AK553="n/a",1.03*AT553,IF($AK553&lt;0,1.01*AT553,IF($AK553&gt;10,1.1*AT553,(1+$AK553/100)*AT553)))</f>
        <v>2.9282000000000012</v>
      </c>
      <c r="AV553" s="109">
        <f>IF($AK553="n/a",1.03*AU553,IF($AK553&lt;0,1.01*AU553,IF($AK553&gt;10,1.1*AU553,(1+$AK553/100)*AU553)))</f>
        <v>3.2210200000000015</v>
      </c>
      <c r="AW553" s="109">
        <f>SUM(AR553:AV553)</f>
        <v>13.431220000000005</v>
      </c>
      <c r="AX553" s="113">
        <f>AW553/I553*100</f>
        <v>7.6322423002613968</v>
      </c>
      <c r="AY553" s="100">
        <v>0.92</v>
      </c>
      <c r="AZ553" s="100">
        <v>26.77</v>
      </c>
      <c r="BA553" s="100">
        <v>-1.29</v>
      </c>
      <c r="BB553" s="100">
        <v>10.7</v>
      </c>
      <c r="BC553" s="100">
        <v>11.19</v>
      </c>
      <c r="BE553" s="12">
        <v>2013</v>
      </c>
      <c r="BF553" s="12">
        <f>IF(BE553&gt;2020,0,IF(BE553&gt;2008,1,IF(BE553&gt;2001,2,IF(BE553&gt;1990,3,IF(BE553&gt;1980,4,IF(BE553&gt;1973,5,IF(BE553&gt;1970,6,IF(BE553&gt;1960,7,IF(BE553&gt;1958,8,IF(BE553&gt;1953,9,10))))))))))</f>
        <v>1</v>
      </c>
      <c r="BG553" s="100">
        <v>2.5700000000000003</v>
      </c>
      <c r="BH553" s="55" t="s">
        <v>121</v>
      </c>
      <c r="BI553" s="55" t="s">
        <v>122</v>
      </c>
    </row>
    <row r="554" spans="1:61" ht="12.75" customHeight="1" x14ac:dyDescent="0.2">
      <c r="A554" s="146" t="s">
        <v>5644</v>
      </c>
      <c r="B554" s="55" t="s">
        <v>3451</v>
      </c>
      <c r="C554" s="156" t="s">
        <v>335</v>
      </c>
      <c r="D554" s="98" t="s">
        <v>5615</v>
      </c>
      <c r="E554" s="157">
        <v>5</v>
      </c>
      <c r="F554" s="2">
        <v>724</v>
      </c>
      <c r="G554" s="2" t="s">
        <v>146</v>
      </c>
      <c r="H554" s="2" t="s">
        <v>146</v>
      </c>
      <c r="I554" s="100">
        <v>380.34</v>
      </c>
      <c r="J554" s="101">
        <f>(M554/I554)*100</f>
        <v>1.051690592627649</v>
      </c>
      <c r="K554" s="104">
        <v>1</v>
      </c>
      <c r="L554" s="71">
        <v>4</v>
      </c>
      <c r="M554" s="28">
        <f>K554*L554</f>
        <v>4</v>
      </c>
      <c r="N554" s="103" t="s">
        <v>147</v>
      </c>
      <c r="O554" s="104">
        <v>0.91249999999999998</v>
      </c>
      <c r="P554" s="158">
        <v>46199</v>
      </c>
      <c r="Q554" s="158">
        <v>46213</v>
      </c>
      <c r="R554" s="28">
        <f>(K554-O554)/O554*100</f>
        <v>9.5890410958904138</v>
      </c>
      <c r="S554" s="105">
        <f>IF(INDEX(Historical!$D$7:$D1735,MATCH(B554,Historical!$B$7:$B$1062,0))=0,"n/a",(INDEX(Historical!$C$7:$C$1062,MATCH(B554,Historical!$B$7:$B$1062,0))/INDEX(Historical!$D$7:$D$1062,MATCH(B554,Historical!$B$7:$B$1062,0))-1)*100)</f>
        <v>10.317460317460302</v>
      </c>
      <c r="T554" s="105">
        <f>IF(INDEX(Historical!$F$7:$F$1062,MATCH(B554,Historical!$B$7:$B$1062,0))=0,"n/a",((INDEX(Historical!$C$7:$C$1062,MATCH(B554,Historical!$B$7:$B$1062,0))/INDEX(Historical!$F$7:$F$1062,MATCH(B554,Historical!$B$7:$B$1062,0)))^(1/3)-1)*100)</f>
        <v>6.521920214095589</v>
      </c>
      <c r="U554" s="105">
        <f>IF(INDEX(Historical!$H$7:$H$1062,MATCH(B554,Historical!$B$7:$B$1062,0))=0,"n/a",((INDEX(Historical!$C$7:$C$1062,MATCH(B554,Historical!$B$7:$B$1062,0))/INDEX(Historical!$H$7:$H$1062,MATCH(B554,Historical!$B$7:$B$1062,0)))^(1/5)-1)*100)</f>
        <v>20.373370789502388</v>
      </c>
      <c r="V554" s="105">
        <f>IF(INDEX(Historical!$M$7:$M$1062,MATCH(B554,Historical!$B$7:$B$1062,0))=0,"n/a",((INDEX(Historical!$C$7:$C$1062,MATCH(B554,Historical!$B$7:$B$1062,0))/INDEX(Historical!$M$7:$M$1062,MATCH(B554,Historical!$B$7:$B$1062,0)))^(1/10)-1)*100)</f>
        <v>5.9478187151551065</v>
      </c>
      <c r="W554" s="106">
        <f>IF(OR(U554&lt;=0,U554="n/a",V554&lt;=0,V554="n/a"),"n/a",U554/V554)</f>
        <v>3.4253516734783491</v>
      </c>
      <c r="X554" s="107" t="str">
        <f>IF(OR(AJ554&lt;=0,AJ554="n/a",U554&lt;=0,U554="n/a"),"n/a",U554/AJ554)</f>
        <v>n/a</v>
      </c>
      <c r="Y554" s="159"/>
      <c r="Z554" s="101">
        <f>IF(OR(AC554&lt;0.01,AC554="n/a"),"n/a",M554/AC554*100)</f>
        <v>26.472534745201852</v>
      </c>
      <c r="AA554" s="109">
        <f>IF(OR(AC554&lt;0.01,AC554="n/a"),"n/a",I554/AC554)</f>
        <v>25.171409662475181</v>
      </c>
      <c r="AB554" s="71">
        <v>3</v>
      </c>
      <c r="AC554" s="100">
        <v>15.11</v>
      </c>
      <c r="AD554" s="100">
        <v>1.73</v>
      </c>
      <c r="AE554" s="100">
        <v>2.79</v>
      </c>
      <c r="AF554" s="100">
        <v>8.0399999999999991</v>
      </c>
      <c r="AG554" s="100">
        <v>34.660000000000004</v>
      </c>
      <c r="AH554" s="100">
        <v>11.32</v>
      </c>
      <c r="AI554" s="100">
        <v>11.06</v>
      </c>
      <c r="AJ554" s="100" t="s">
        <v>142</v>
      </c>
      <c r="AK554" s="100">
        <v>10.71</v>
      </c>
      <c r="AL554" s="100">
        <v>22640</v>
      </c>
      <c r="AM554" s="100">
        <v>38.22</v>
      </c>
      <c r="AN554" s="100">
        <v>1.06</v>
      </c>
      <c r="AO554" s="110">
        <f>IF(U554="n/a","n/a",IF(AA554&lt;0,"n/a",IF(AA554="n/a","n/a",J554+U554-AA554)))</f>
        <v>-3.746348280345142</v>
      </c>
      <c r="AP554" s="111">
        <f>IF(U554="n/a","n/a",J554+U554)</f>
        <v>21.425061382130039</v>
      </c>
      <c r="AQ554" s="112">
        <f>IF(OR(AC554&lt;0.01,AC554="n/a",AF554="n/a"),"n/a",(I554/SQRT(22.5*AC554*(I554/AF554))-1)*100)</f>
        <v>199.90971507090484</v>
      </c>
      <c r="AR554" s="101">
        <f>INDEX(Historical!$C$7:$C$1063,MATCH(B554,Historical!$B$7:$B$1063,0))*IF(AH554="n/a",1.03,IF(AH554&lt;0,1.01,IF(AH554&gt;10,1.1,(1+AH554/100))))</f>
        <v>3.8224999999999998</v>
      </c>
      <c r="AS554" s="109">
        <f>IF($AI554="n/a",1.03*AR554,IF($AI554&lt;0,1.01*AR554,IF($AI554&gt;10,1.1*AR554,(1+$AI554/100)*AR554)))</f>
        <v>4.2047499999999998</v>
      </c>
      <c r="AT554" s="109">
        <f>IF($AK554="n/a",1.03*AS554,IF($AK554&lt;0,1.01*AS554,IF($AK554&gt;10,1.1*AS554,(1+$AK554/100)*AS554)))</f>
        <v>4.6252250000000004</v>
      </c>
      <c r="AU554" s="109">
        <f>IF($AK554="n/a",1.03*AT554,IF($AK554&lt;0,1.01*AT554,IF($AK554&gt;10,1.1*AT554,(1+$AK554/100)*AT554)))</f>
        <v>5.0877475000000008</v>
      </c>
      <c r="AV554" s="109">
        <f>IF($AK554="n/a",1.03*AU554,IF($AK554&lt;0,1.01*AU554,IF($AK554&gt;10,1.1*AU554,(1+$AK554/100)*AU554)))</f>
        <v>5.5965222500000014</v>
      </c>
      <c r="AW554" s="109">
        <f>SUM(AR554:AV554)</f>
        <v>23.336744750000001</v>
      </c>
      <c r="AX554" s="113">
        <f>AW554/I554*100</f>
        <v>6.1357587290319193</v>
      </c>
      <c r="AY554" s="718">
        <v>1.37</v>
      </c>
      <c r="AZ554" s="100">
        <v>39.300000000000004</v>
      </c>
      <c r="BA554" s="100">
        <v>-9.7900000000000009</v>
      </c>
      <c r="BB554" s="100">
        <v>-1.22</v>
      </c>
      <c r="BC554" s="100">
        <v>5.4899999999999993</v>
      </c>
      <c r="BE554" s="12">
        <v>2022</v>
      </c>
      <c r="BF554" s="12">
        <f>IF(BE554&gt;2020,0,IF(BE554&gt;2008,1,IF(BE554&gt;2001,2,IF(BE554&gt;1990,3,IF(BE554&gt;1980,4,IF(BE554&gt;1973,5,IF(BE554&gt;1970,6,IF(BE554&gt;1960,7,IF(BE554&gt;1958,8,IF(BE554&gt;1953,9,10))))))))))</f>
        <v>0</v>
      </c>
      <c r="BG554" s="100">
        <v>12.73</v>
      </c>
      <c r="BH554" s="55" t="s">
        <v>121</v>
      </c>
      <c r="BI554" s="55" t="s">
        <v>122</v>
      </c>
    </row>
    <row r="555" spans="1:61" ht="12.75" customHeight="1" x14ac:dyDescent="0.2">
      <c r="A555" s="55" t="s">
        <v>459</v>
      </c>
      <c r="B555" s="55" t="s">
        <v>460</v>
      </c>
      <c r="C555" s="156" t="s">
        <v>134</v>
      </c>
      <c r="D555" s="98" t="s">
        <v>135</v>
      </c>
      <c r="E555" s="157">
        <v>51</v>
      </c>
      <c r="F555" s="2">
        <v>48</v>
      </c>
      <c r="G555" s="2" t="s">
        <v>119</v>
      </c>
      <c r="H555" s="2" t="s">
        <v>119</v>
      </c>
      <c r="I555" s="100">
        <v>61.24</v>
      </c>
      <c r="J555" s="101">
        <f>(M555/I555)*100</f>
        <v>1.1757021554539515</v>
      </c>
      <c r="K555" s="104">
        <v>0.18</v>
      </c>
      <c r="L555" s="71">
        <v>4</v>
      </c>
      <c r="M555" s="28">
        <f>K555*L555</f>
        <v>0.72</v>
      </c>
      <c r="N555" s="103" t="s">
        <v>312</v>
      </c>
      <c r="O555" s="104">
        <v>0.16</v>
      </c>
      <c r="P555" s="158">
        <v>46171</v>
      </c>
      <c r="Q555" s="158">
        <v>46185</v>
      </c>
      <c r="R555" s="28">
        <f>(K555-O555)/O555*100</f>
        <v>12.499999999999993</v>
      </c>
      <c r="S555" s="105">
        <f>IF(INDEX(Historical!$D$7:$D1567,MATCH(B555,Historical!$B$7:$B$1062,0))=0,"n/a",(INDEX(Historical!$C$7:$C$1062,MATCH(B555,Historical!$B$7:$B$1062,0))/INDEX(Historical!$D$7:$D$1062,MATCH(B555,Historical!$B$7:$B$1062,0))-1)*100)</f>
        <v>10.526315789473696</v>
      </c>
      <c r="T555" s="105">
        <f>IF(INDEX(Historical!$F$7:$F$1062,MATCH(B555,Historical!$B$7:$B$1062,0))=0,"n/a",((INDEX(Historical!$C$7:$C$1062,MATCH(B555,Historical!$B$7:$B$1062,0))/INDEX(Historical!$F$7:$F$1062,MATCH(B555,Historical!$B$7:$B$1062,0)))^(1/3)-1)*100)</f>
        <v>6.9492574166740928</v>
      </c>
      <c r="U555" s="105">
        <f>IF(INDEX(Historical!$H$7:$H$1062,MATCH(B555,Historical!$B$7:$B$1062,0))=0,"n/a",((INDEX(Historical!$C$7:$C$1062,MATCH(B555,Historical!$B$7:$B$1062,0))/INDEX(Historical!$H$7:$H$1062,MATCH(B555,Historical!$B$7:$B$1062,0)))^(1/5)-1)*100)</f>
        <v>5.8106513834120799</v>
      </c>
      <c r="V555" s="105">
        <f>IF(INDEX(Historical!$M$7:$M$1062,MATCH(B555,Historical!$B$7:$B$1062,0))=0,"n/a",((INDEX(Historical!$C$7:$C$1062,MATCH(B555,Historical!$B$7:$B$1062,0))/INDEX(Historical!$M$7:$M$1062,MATCH(B555,Historical!$B$7:$B$1062,0)))^(1/10)-1)*100)</f>
        <v>5.3248691300327167</v>
      </c>
      <c r="W555" s="106">
        <f>IF(OR(U555&lt;=0,U555="n/a",V555&lt;=0,V555="n/a"),"n/a",U555/V555)</f>
        <v>1.0912289563398863</v>
      </c>
      <c r="X555" s="107">
        <f>IF(OR(AJ555&lt;=0,AJ555="n/a",U555&lt;=0,U555="n/a"),"n/a",U555/AJ555)</f>
        <v>0.28595725312067322</v>
      </c>
      <c r="Y555" s="164"/>
      <c r="Z555" s="101">
        <f>IF(OR(AC555&lt;0.01,AC555="n/a"),"n/a",M555/AC555*100)</f>
        <v>15.126050420168067</v>
      </c>
      <c r="AA555" s="109">
        <f>IF(OR(AC555&lt;0.01,AC555="n/a"),"n/a",I555/AC555)</f>
        <v>12.865546218487395</v>
      </c>
      <c r="AB555" s="71">
        <v>12</v>
      </c>
      <c r="AC555" s="100">
        <v>4.76</v>
      </c>
      <c r="AD555" s="100" t="s">
        <v>142</v>
      </c>
      <c r="AE555" s="100">
        <v>2.84</v>
      </c>
      <c r="AF555" s="100">
        <v>3.21</v>
      </c>
      <c r="AG555" s="100">
        <v>25.16</v>
      </c>
      <c r="AH555" s="100">
        <v>-17.549999999999997</v>
      </c>
      <c r="AI555" s="100">
        <v>-4.01</v>
      </c>
      <c r="AJ555" s="100">
        <v>20.32</v>
      </c>
      <c r="AK555" s="100">
        <v>-6.9</v>
      </c>
      <c r="AL555" s="100">
        <v>5620</v>
      </c>
      <c r="AM555" s="100">
        <v>1.41</v>
      </c>
      <c r="AN555" s="100">
        <v>0.18</v>
      </c>
      <c r="AO555" s="110">
        <f>IF(U555="n/a","n/a",IF(AA555&lt;0,"n/a",IF(AA555="n/a","n/a",J555+U555-AA555)))</f>
        <v>-5.8791926796213643</v>
      </c>
      <c r="AP555" s="111">
        <f>IF(U555="n/a","n/a",J555+U555)</f>
        <v>6.9863535388660312</v>
      </c>
      <c r="AQ555" s="112">
        <f>IF(OR(AC555&lt;0.01,AC555="n/a",AF555="n/a"),"n/a",(I555/SQRT(22.5*AC555*(I555/AF555))-1)*100)</f>
        <v>35.480057345630598</v>
      </c>
      <c r="AR555" s="101">
        <f>INDEX(Historical!$C$7:$C$1063,MATCH(B555,Historical!$B$7:$B$1063,0))*IF(AH555="n/a",1.03,IF(AH555&lt;0,1.01,IF(AH555&gt;10,1.1,(1+AH555/100))))</f>
        <v>0.63629999999999998</v>
      </c>
      <c r="AS555" s="109">
        <f>IF($AI555="n/a",1.03*AR555,IF($AI555&lt;0,1.01*AR555,IF($AI555&gt;10,1.1*AR555,(1+$AI555/100)*AR555)))</f>
        <v>0.64266299999999998</v>
      </c>
      <c r="AT555" s="109">
        <f>IF($AK555="n/a",1.03*AS555,IF($AK555&lt;0,1.01*AS555,IF($AK555&gt;10,1.1*AS555,(1+$AK555/100)*AS555)))</f>
        <v>0.64908962999999997</v>
      </c>
      <c r="AU555" s="109">
        <f>IF($AK555="n/a",1.03*AT555,IF($AK555&lt;0,1.01*AT555,IF($AK555&gt;10,1.1*AT555,(1+$AK555/100)*AT555)))</f>
        <v>0.65558052629999997</v>
      </c>
      <c r="AV555" s="109">
        <f>IF($AK555="n/a",1.03*AU555,IF($AK555&lt;0,1.01*AU555,IF($AK555&gt;10,1.1*AU555,(1+$AK555/100)*AU555)))</f>
        <v>0.662136331563</v>
      </c>
      <c r="AW555" s="109">
        <f>SUM(AR555:AV555)</f>
        <v>3.2457694878629999</v>
      </c>
      <c r="AX555" s="113">
        <f>AW555/I555*100</f>
        <v>5.3000808097044407</v>
      </c>
      <c r="AY555" s="100">
        <v>0.37</v>
      </c>
      <c r="AZ555" s="100">
        <v>34.82</v>
      </c>
      <c r="BA555" s="100">
        <v>-8.4699999999999989</v>
      </c>
      <c r="BB555" s="100">
        <v>8.25</v>
      </c>
      <c r="BC555" s="100">
        <v>7.76</v>
      </c>
      <c r="BE555" s="12">
        <v>1976</v>
      </c>
      <c r="BF555" s="12">
        <f>IF(BE555&gt;2020,0,IF(BE555&gt;2008,1,IF(BE555&gt;2001,2,IF(BE555&gt;1990,3,IF(BE555&gt;1980,4,IF(BE555&gt;1973,5,IF(BE555&gt;1970,6,IF(BE555&gt;1960,7,IF(BE555&gt;1958,8,IF(BE555&gt;1953,9,10))))))))))</f>
        <v>5</v>
      </c>
      <c r="BG555" s="100">
        <v>8.2199999999999989</v>
      </c>
      <c r="BH555" s="55" t="s">
        <v>121</v>
      </c>
      <c r="BI555" s="55" t="s">
        <v>122</v>
      </c>
    </row>
    <row r="556" spans="1:61" ht="12.75" customHeight="1" x14ac:dyDescent="0.2">
      <c r="A556" s="123" t="s">
        <v>1188</v>
      </c>
      <c r="B556" s="55" t="s">
        <v>1189</v>
      </c>
      <c r="C556" s="156" t="s">
        <v>180</v>
      </c>
      <c r="D556" s="98" t="s">
        <v>181</v>
      </c>
      <c r="E556" s="157">
        <v>14</v>
      </c>
      <c r="F556" s="2">
        <v>364</v>
      </c>
      <c r="G556" s="2" t="s">
        <v>146</v>
      </c>
      <c r="H556" s="2" t="s">
        <v>146</v>
      </c>
      <c r="I556" s="100">
        <v>210.98</v>
      </c>
      <c r="J556" s="101">
        <f>(M556/I556)*100</f>
        <v>1.1375485828040572</v>
      </c>
      <c r="K556" s="104">
        <v>0.6</v>
      </c>
      <c r="L556" s="71">
        <v>4</v>
      </c>
      <c r="M556" s="28">
        <f>K556*L556</f>
        <v>2.4</v>
      </c>
      <c r="N556" s="103" t="s">
        <v>581</v>
      </c>
      <c r="O556" s="104">
        <v>0.53</v>
      </c>
      <c r="P556" s="163">
        <v>45883</v>
      </c>
      <c r="Q556" s="163">
        <v>45918</v>
      </c>
      <c r="R556" s="28">
        <f>(K556-O556)/O556*100</f>
        <v>13.20754716981131</v>
      </c>
      <c r="S556" s="105">
        <f>IF(INDEX(Historical!$D$7:$D1568,MATCH(B556,Historical!$B$7:$B$1062,0))=0,"n/a",(INDEX(Historical!$C$7:$C$1062,MATCH(B556,Historical!$B$7:$B$1062,0))/INDEX(Historical!$D$7:$D$1062,MATCH(B556,Historical!$B$7:$B$1062,0))-1)*100)</f>
        <v>11.88118811881187</v>
      </c>
      <c r="T556" s="105">
        <f>IF(INDEX(Historical!$F$7:$F$1062,MATCH(B556,Historical!$B$7:$B$1062,0))=0,"n/a",((INDEX(Historical!$C$7:$C$1062,MATCH(B556,Historical!$B$7:$B$1062,0))/INDEX(Historical!$F$7:$F$1062,MATCH(B556,Historical!$B$7:$B$1062,0)))^(1/3)-1)*100)</f>
        <v>9.5283799689441793</v>
      </c>
      <c r="U556" s="105">
        <f>IF(INDEX(Historical!$H$7:$H$1062,MATCH(B556,Historical!$B$7:$B$1062,0))=0,"n/a",((INDEX(Historical!$C$7:$C$1062,MATCH(B556,Historical!$B$7:$B$1062,0))/INDEX(Historical!$H$7:$H$1062,MATCH(B556,Historical!$B$7:$B$1062,0)))^(1/5)-1)*100)</f>
        <v>7.6953044071672361</v>
      </c>
      <c r="V556" s="105">
        <f>IF(INDEX(Historical!$M$7:$M$1062,MATCH(B556,Historical!$B$7:$B$1062,0))=0,"n/a",((INDEX(Historical!$C$7:$C$1062,MATCH(B556,Historical!$B$7:$B$1062,0))/INDEX(Historical!$M$7:$M$1062,MATCH(B556,Historical!$B$7:$B$1062,0)))^(1/10)-1)*100)</f>
        <v>6.896883779327867</v>
      </c>
      <c r="W556" s="106">
        <f>IF(OR(U556&lt;=0,U556="n/a",V556&lt;=0,V556="n/a"),"n/a",U556/V556)</f>
        <v>1.1157654171631088</v>
      </c>
      <c r="X556" s="107">
        <f>IF(OR(AJ556&lt;=0,AJ556="n/a",U556&lt;=0,U556="n/a"),"n/a",U556/AJ556)</f>
        <v>0.44302270622724443</v>
      </c>
      <c r="Y556" s="165"/>
      <c r="Z556" s="101">
        <f>IF(OR(AC556&lt;0.01,AC556="n/a"),"n/a",M556/AC556*100)</f>
        <v>23.143683702989392</v>
      </c>
      <c r="AA556" s="109">
        <f>IF(OR(AC556&lt;0.01,AC556="n/a"),"n/a",I556/AC556)</f>
        <v>20.34522661523626</v>
      </c>
      <c r="AB556" s="71">
        <v>6</v>
      </c>
      <c r="AC556" s="100">
        <v>10.37</v>
      </c>
      <c r="AD556" s="100">
        <v>1.51</v>
      </c>
      <c r="AE556" s="100">
        <v>5.53</v>
      </c>
      <c r="AF556" s="100">
        <v>4.71</v>
      </c>
      <c r="AG556" s="100">
        <v>25.25</v>
      </c>
      <c r="AH556" s="100">
        <v>16.5</v>
      </c>
      <c r="AI556" s="100">
        <v>8.3800000000000008</v>
      </c>
      <c r="AJ556" s="100">
        <v>17.37</v>
      </c>
      <c r="AK556" s="100">
        <v>11.559999999999999</v>
      </c>
      <c r="AL556" s="100">
        <v>30600</v>
      </c>
      <c r="AM556" s="100">
        <v>0.92999999999999994</v>
      </c>
      <c r="AN556" s="100">
        <v>0.13</v>
      </c>
      <c r="AO556" s="110">
        <f>IF(U556="n/a","n/a",IF(AA556&lt;0,"n/a",IF(AA556="n/a","n/a",J556+U556-AA556)))</f>
        <v>-11.512373625264967</v>
      </c>
      <c r="AP556" s="111">
        <f>IF(U556="n/a","n/a",J556+U556)</f>
        <v>8.8328529899712933</v>
      </c>
      <c r="AQ556" s="112">
        <f>IF(OR(AC556&lt;0.01,AC556="n/a",AF556="n/a"),"n/a",(I556/SQRT(22.5*AC556*(I556/AF556))-1)*100)</f>
        <v>106.3718513942601</v>
      </c>
      <c r="AR556" s="101">
        <f>INDEX(Historical!$C$7:$C$1063,MATCH(B556,Historical!$B$7:$B$1063,0))*IF(AH556="n/a",1.03,IF(AH556&lt;0,1.01,IF(AH556&gt;10,1.1,(1+AH556/100))))</f>
        <v>2.4859999999999998</v>
      </c>
      <c r="AS556" s="109">
        <f>IF($AI556="n/a",1.03*AR556,IF($AI556&lt;0,1.01*AR556,IF($AI556&gt;10,1.1*AR556,(1+$AI556/100)*AR556)))</f>
        <v>2.6943267999999998</v>
      </c>
      <c r="AT556" s="109">
        <f>IF($AK556="n/a",1.03*AS556,IF($AK556&lt;0,1.01*AS556,IF($AK556&gt;10,1.1*AS556,(1+$AK556/100)*AS556)))</f>
        <v>2.9637594800000002</v>
      </c>
      <c r="AU556" s="109">
        <f>IF($AK556="n/a",1.03*AT556,IF($AK556&lt;0,1.01*AT556,IF($AK556&gt;10,1.1*AT556,(1+$AK556/100)*AT556)))</f>
        <v>3.2601354280000003</v>
      </c>
      <c r="AV556" s="109">
        <f>IF($AK556="n/a",1.03*AU556,IF($AK556&lt;0,1.01*AU556,IF($AK556&gt;10,1.1*AU556,(1+$AK556/100)*AU556)))</f>
        <v>3.5861489708000005</v>
      </c>
      <c r="AW556" s="109">
        <f>SUM(AR556:AV556)</f>
        <v>14.9903706788</v>
      </c>
      <c r="AX556" s="113">
        <f>AW556/I556*100</f>
        <v>7.1051145505735143</v>
      </c>
      <c r="AY556" s="100">
        <v>0.75</v>
      </c>
      <c r="AZ556" s="100">
        <v>17.04</v>
      </c>
      <c r="BA556" s="100">
        <v>-28.189999999999998</v>
      </c>
      <c r="BB556" s="100">
        <v>5.8999999999999995</v>
      </c>
      <c r="BC556" s="100">
        <v>-9.06</v>
      </c>
      <c r="BE556" s="12">
        <v>2012</v>
      </c>
      <c r="BF556" s="12">
        <f>IF(BE556&gt;2020,0,IF(BE556&gt;2008,1,IF(BE556&gt;2001,2,IF(BE556&gt;1990,3,IF(BE556&gt;1980,4,IF(BE556&gt;1973,5,IF(BE556&gt;1970,6,IF(BE556&gt;1960,7,IF(BE556&gt;1958,8,IF(BE556&gt;1953,9,10))))))))))</f>
        <v>1</v>
      </c>
      <c r="BG556" s="100">
        <v>18.59</v>
      </c>
      <c r="BH556" s="55" t="s">
        <v>121</v>
      </c>
      <c r="BI556" s="55" t="s">
        <v>122</v>
      </c>
    </row>
    <row r="557" spans="1:61" ht="12.75" customHeight="1" x14ac:dyDescent="0.2">
      <c r="A557" s="55" t="s">
        <v>461</v>
      </c>
      <c r="B557" s="55" t="s">
        <v>462</v>
      </c>
      <c r="C557" s="156" t="s">
        <v>134</v>
      </c>
      <c r="D557" s="98" t="s">
        <v>135</v>
      </c>
      <c r="E557" s="157">
        <v>31</v>
      </c>
      <c r="F557" s="2">
        <v>121</v>
      </c>
      <c r="G557" s="2" t="s">
        <v>146</v>
      </c>
      <c r="H557" s="2" t="s">
        <v>146</v>
      </c>
      <c r="I557" s="100">
        <v>319.98</v>
      </c>
      <c r="J557" s="101">
        <f>(M557/I557)*100</f>
        <v>0.51253203325207819</v>
      </c>
      <c r="K557" s="104">
        <v>0.41</v>
      </c>
      <c r="L557" s="71">
        <v>4</v>
      </c>
      <c r="M557" s="28">
        <f>K557*L557</f>
        <v>1.64</v>
      </c>
      <c r="N557" s="103" t="s">
        <v>182</v>
      </c>
      <c r="O557" s="104">
        <v>0.4</v>
      </c>
      <c r="P557" s="158">
        <v>46094</v>
      </c>
      <c r="Q557" s="158">
        <v>46112</v>
      </c>
      <c r="R557" s="28">
        <f>(K557-O557)/O557*100</f>
        <v>2.4999999999999885</v>
      </c>
      <c r="S557" s="105">
        <f>IF(INDEX(Historical!$D$7:$D1569,MATCH(B557,Historical!$B$7:$B$1062,0))=0,"n/a",(INDEX(Historical!$C$7:$C$1062,MATCH(B557,Historical!$B$7:$B$1062,0))/INDEX(Historical!$D$7:$D$1062,MATCH(B557,Historical!$B$7:$B$1062,0))-1)*100)</f>
        <v>2.5641025641025772</v>
      </c>
      <c r="T557" s="105">
        <f>IF(INDEX(Historical!$F$7:$F$1062,MATCH(B557,Historical!$B$7:$B$1062,0))=0,"n/a",((INDEX(Historical!$C$7:$C$1062,MATCH(B557,Historical!$B$7:$B$1062,0))/INDEX(Historical!$F$7:$F$1062,MATCH(B557,Historical!$B$7:$B$1062,0)))^(1/3)-1)*100)</f>
        <v>2.6327791369625153</v>
      </c>
      <c r="U557" s="105">
        <f>IF(INDEX(Historical!$H$7:$H$1062,MATCH(B557,Historical!$B$7:$B$1062,0))=0,"n/a",((INDEX(Historical!$C$7:$C$1062,MATCH(B557,Historical!$B$7:$B$1062,0))/INDEX(Historical!$H$7:$H$1062,MATCH(B557,Historical!$B$7:$B$1062,0)))^(1/5)-1)*100)</f>
        <v>2.7066087089351765</v>
      </c>
      <c r="V557" s="105">
        <f>IF(INDEX(Historical!$M$7:$M$1062,MATCH(B557,Historical!$B$7:$B$1062,0))=0,"n/a",((INDEX(Historical!$C$7:$C$1062,MATCH(B557,Historical!$B$7:$B$1062,0))/INDEX(Historical!$M$7:$M$1062,MATCH(B557,Historical!$B$7:$B$1062,0)))^(1/10)-1)*100)</f>
        <v>2.9186008964760646</v>
      </c>
      <c r="W557" s="106">
        <f>IF(OR(U557&lt;=0,U557="n/a",V557&lt;=0,V557="n/a"),"n/a",U557/V557)</f>
        <v>0.92736513313730262</v>
      </c>
      <c r="X557" s="107">
        <f>IF(OR(AJ557&lt;=0,AJ557="n/a",U557&lt;=0,U557="n/a"),"n/a",U557/AJ557)</f>
        <v>9.1377741692612299E-2</v>
      </c>
      <c r="Y557" s="123" t="s">
        <v>463</v>
      </c>
      <c r="Z557" s="101">
        <f>IF(OR(AC557&lt;0.01,AC557="n/a"),"n/a",M557/AC557*100)</f>
        <v>2.8178694158075599</v>
      </c>
      <c r="AA557" s="109">
        <f>IF(OR(AC557&lt;0.01,AC557="n/a"),"n/a",I557/AC557)</f>
        <v>5.4979381443298969</v>
      </c>
      <c r="AB557" s="71">
        <v>12</v>
      </c>
      <c r="AC557" s="100">
        <v>58.2</v>
      </c>
      <c r="AD557" s="100">
        <v>1.99</v>
      </c>
      <c r="AE557" s="100">
        <v>1.2</v>
      </c>
      <c r="AF557" s="100">
        <v>1.21</v>
      </c>
      <c r="AG557" s="100">
        <v>22.900000000000002</v>
      </c>
      <c r="AH557" s="100">
        <v>9.99</v>
      </c>
      <c r="AI557" s="100">
        <v>-4.45</v>
      </c>
      <c r="AJ557" s="100">
        <v>29.62</v>
      </c>
      <c r="AK557" s="100">
        <v>3.91</v>
      </c>
      <c r="AL557" s="100">
        <v>13300</v>
      </c>
      <c r="AM557" s="100">
        <v>2.31</v>
      </c>
      <c r="AN557" s="100">
        <v>0.2</v>
      </c>
      <c r="AO557" s="110">
        <f>IF(U557="n/a","n/a",IF(AA557&lt;0,"n/a",IF(AA557="n/a","n/a",J557+U557-AA557)))</f>
        <v>-2.2787974021426423</v>
      </c>
      <c r="AP557" s="111">
        <f>IF(U557="n/a","n/a",J557+U557)</f>
        <v>3.2191407421872547</v>
      </c>
      <c r="AQ557" s="112">
        <f>IF(OR(AC557&lt;0.01,AC557="n/a",AF557="n/a"),"n/a",(I557/SQRT(22.5*AC557*(I557/AF557))-1)*100)</f>
        <v>-45.624739470808862</v>
      </c>
      <c r="AR557" s="101">
        <f>INDEX(Historical!$C$7:$C$1063,MATCH(B557,Historical!$B$7:$B$1063,0))*IF(AH557="n/a",1.03,IF(AH557&lt;0,1.01,IF(AH557&gt;10,1.1,(1+AH557/100))))</f>
        <v>1.7598400000000003</v>
      </c>
      <c r="AS557" s="109">
        <f>IF($AI557="n/a",1.03*AR557,IF($AI557&lt;0,1.01*AR557,IF($AI557&gt;10,1.1*AR557,(1+$AI557/100)*AR557)))</f>
        <v>1.7774384000000003</v>
      </c>
      <c r="AT557" s="109">
        <f>IF($AK557="n/a",1.03*AS557,IF($AK557&lt;0,1.01*AS557,IF($AK557&gt;10,1.1*AS557,(1+$AK557/100)*AS557)))</f>
        <v>1.8469362414400001</v>
      </c>
      <c r="AU557" s="109">
        <f>IF($AK557="n/a",1.03*AT557,IF($AK557&lt;0,1.01*AT557,IF($AK557&gt;10,1.1*AT557,(1+$AK557/100)*AT557)))</f>
        <v>1.9191514484803041</v>
      </c>
      <c r="AV557" s="109">
        <f>IF($AK557="n/a",1.03*AU557,IF($AK557&lt;0,1.01*AU557,IF($AK557&gt;10,1.1*AU557,(1+$AK557/100)*AU557)))</f>
        <v>1.9941902701158838</v>
      </c>
      <c r="AW557" s="109">
        <f>SUM(AR557:AV557)</f>
        <v>9.2975563600361877</v>
      </c>
      <c r="AX557" s="113">
        <f>AW557/I557*100</f>
        <v>2.9056679667592311</v>
      </c>
      <c r="AY557" s="100">
        <v>0.17</v>
      </c>
      <c r="AZ557" s="100">
        <v>38.42</v>
      </c>
      <c r="BA557" s="100">
        <v>-4.7600000000000007</v>
      </c>
      <c r="BB557" s="100">
        <v>4.1300000000000008</v>
      </c>
      <c r="BC557" s="100">
        <v>10.549999999999999</v>
      </c>
      <c r="BE557" s="12">
        <v>1996</v>
      </c>
      <c r="BF557" s="12">
        <f>IF(BE557&gt;2020,0,IF(BE557&gt;2008,1,IF(BE557&gt;2001,2,IF(BE557&gt;1990,3,IF(BE557&gt;1980,4,IF(BE557&gt;1973,5,IF(BE557&gt;1970,6,IF(BE557&gt;1960,7,IF(BE557&gt;1958,8,IF(BE557&gt;1953,9,10))))))))))</f>
        <v>3</v>
      </c>
      <c r="BG557" s="100">
        <v>5.24</v>
      </c>
      <c r="BH557" s="55" t="s">
        <v>121</v>
      </c>
      <c r="BI557" s="55" t="s">
        <v>122</v>
      </c>
    </row>
    <row r="558" spans="1:61" ht="12.75" customHeight="1" x14ac:dyDescent="0.2">
      <c r="A558" s="55" t="s">
        <v>1190</v>
      </c>
      <c r="B558" s="55" t="s">
        <v>1191</v>
      </c>
      <c r="C558" s="156" t="s">
        <v>116</v>
      </c>
      <c r="D558" s="98" t="s">
        <v>287</v>
      </c>
      <c r="E558" s="157">
        <v>16</v>
      </c>
      <c r="F558" s="2">
        <v>268</v>
      </c>
      <c r="G558" s="2" t="s">
        <v>119</v>
      </c>
      <c r="H558" s="2" t="s">
        <v>118</v>
      </c>
      <c r="I558" s="100">
        <v>480.08</v>
      </c>
      <c r="J558" s="101">
        <f>(M558/I558)*100</f>
        <v>1.1498083652724544</v>
      </c>
      <c r="K558" s="104">
        <v>1.38</v>
      </c>
      <c r="L558" s="71">
        <v>4</v>
      </c>
      <c r="M558" s="28">
        <f>K558*L558</f>
        <v>5.52</v>
      </c>
      <c r="N558" s="103" t="s">
        <v>168</v>
      </c>
      <c r="O558" s="104">
        <v>1.31</v>
      </c>
      <c r="P558" s="158">
        <v>45978</v>
      </c>
      <c r="Q558" s="158">
        <v>46001</v>
      </c>
      <c r="R558" s="28">
        <f>(K558-O558)/O558*100</f>
        <v>5.3435114503816665</v>
      </c>
      <c r="S558" s="105">
        <f>IF(INDEX(Historical!$D$7:$D1570,MATCH(B558,Historical!$B$7:$B$1062,0))=0,"n/a",(INDEX(Historical!$C$7:$C$1062,MATCH(B558,Historical!$B$7:$B$1062,0))/INDEX(Historical!$D$7:$D$1062,MATCH(B558,Historical!$B$7:$B$1062,0))-1)*100)</f>
        <v>4.9407114624505866</v>
      </c>
      <c r="T558" s="105">
        <f>IF(INDEX(Historical!$F$7:$F$1062,MATCH(B558,Historical!$B$7:$B$1062,0))=0,"n/a",((INDEX(Historical!$C$7:$C$1062,MATCH(B558,Historical!$B$7:$B$1062,0))/INDEX(Historical!$F$7:$F$1062,MATCH(B558,Historical!$B$7:$B$1062,0)))^(1/3)-1)*100)</f>
        <v>5.3609204591764437</v>
      </c>
      <c r="U558" s="105">
        <f>IF(INDEX(Historical!$H$7:$H$1062,MATCH(B558,Historical!$B$7:$B$1062,0))=0,"n/a",((INDEX(Historical!$C$7:$C$1062,MATCH(B558,Historical!$B$7:$B$1062,0))/INDEX(Historical!$H$7:$H$1062,MATCH(B558,Historical!$B$7:$B$1062,0)))^(1/5)-1)*100)</f>
        <v>5.1547496797280434</v>
      </c>
      <c r="V558" s="105">
        <f>IF(INDEX(Historical!$M$7:$M$1062,MATCH(B558,Historical!$B$7:$B$1062,0))=0,"n/a",((INDEX(Historical!$C$7:$C$1062,MATCH(B558,Historical!$B$7:$B$1062,0))/INDEX(Historical!$M$7:$M$1062,MATCH(B558,Historical!$B$7:$B$1062,0)))^(1/10)-1)*100)</f>
        <v>7.0969427697109566</v>
      </c>
      <c r="W558" s="106">
        <f>IF(OR(U558&lt;=0,U558="n/a",V558&lt;=0,V558="n/a"),"n/a",U558/V558)</f>
        <v>0.72633383796301709</v>
      </c>
      <c r="X558" s="107" t="str">
        <f>IF(OR(AJ558&lt;=0,AJ558="n/a",U558&lt;=0,U558="n/a"),"n/a",U558/AJ558)</f>
        <v>n/a</v>
      </c>
      <c r="Y558" s="174"/>
      <c r="Z558" s="101">
        <f>IF(OR(AC558&lt;0.01,AC558="n/a"),"n/a",M558/AC558*100)</f>
        <v>57.380457380457386</v>
      </c>
      <c r="AA558" s="109">
        <f>IF(OR(AC558&lt;0.01,AC558="n/a"),"n/a",I558/AC558)</f>
        <v>49.904365904365903</v>
      </c>
      <c r="AB558" s="71">
        <v>9</v>
      </c>
      <c r="AC558" s="100">
        <v>9.6199999999999992</v>
      </c>
      <c r="AD558" s="100">
        <v>2.11</v>
      </c>
      <c r="AE558" s="100">
        <v>6.07</v>
      </c>
      <c r="AF558" s="100">
        <v>15.17</v>
      </c>
      <c r="AG558" s="100">
        <v>31.2</v>
      </c>
      <c r="AH558" s="100">
        <v>23.73</v>
      </c>
      <c r="AI558" s="100">
        <v>12.07</v>
      </c>
      <c r="AJ558" s="100">
        <v>-2.65</v>
      </c>
      <c r="AK558" s="100">
        <v>15.590000000000002</v>
      </c>
      <c r="AL558" s="100">
        <v>53420</v>
      </c>
      <c r="AM558" s="100">
        <v>0.22</v>
      </c>
      <c r="AN558" s="100">
        <v>1.1499999999999999</v>
      </c>
      <c r="AO558" s="110">
        <f>IF(U558="n/a","n/a",IF(AA558&lt;0,"n/a",IF(AA558="n/a","n/a",J558+U558-AA558)))</f>
        <v>-43.599807859365406</v>
      </c>
      <c r="AP558" s="111">
        <f>IF(U558="n/a","n/a",J558+U558)</f>
        <v>6.3045580450004977</v>
      </c>
      <c r="AQ558" s="112">
        <f>IF(OR(AC558&lt;0.01,AC558="n/a",AF558="n/a"),"n/a",(I558/SQRT(22.5*AC558*(I558/AF558))-1)*100)</f>
        <v>480.05717372197438</v>
      </c>
      <c r="AR558" s="101">
        <f>INDEX(Historical!$C$7:$C$1063,MATCH(B558,Historical!$B$7:$B$1063,0))*IF(AH558="n/a",1.03,IF(AH558&lt;0,1.01,IF(AH558&gt;10,1.1,(1+AH558/100))))</f>
        <v>5.8410000000000002</v>
      </c>
      <c r="AS558" s="109">
        <f>IF($AI558="n/a",1.03*AR558,IF($AI558&lt;0,1.01*AR558,IF($AI558&gt;10,1.1*AR558,(1+$AI558/100)*AR558)))</f>
        <v>6.4251000000000005</v>
      </c>
      <c r="AT558" s="109">
        <f>IF($AK558="n/a",1.03*AS558,IF($AK558&lt;0,1.01*AS558,IF($AK558&gt;10,1.1*AS558,(1+$AK558/100)*AS558)))</f>
        <v>7.0676100000000011</v>
      </c>
      <c r="AU558" s="109">
        <f>IF($AK558="n/a",1.03*AT558,IF($AK558&lt;0,1.01*AT558,IF($AK558&gt;10,1.1*AT558,(1+$AK558/100)*AT558)))</f>
        <v>7.7743710000000021</v>
      </c>
      <c r="AV558" s="109">
        <f>IF($AK558="n/a",1.03*AU558,IF($AK558&lt;0,1.01*AU558,IF($AK558&gt;10,1.1*AU558,(1+$AK558/100)*AU558)))</f>
        <v>8.5518081000000024</v>
      </c>
      <c r="AW558" s="109">
        <f>SUM(AR558:AV558)</f>
        <v>35.659889100000008</v>
      </c>
      <c r="AX558" s="113">
        <f>AW558/I558*100</f>
        <v>7.4279055782369623</v>
      </c>
      <c r="AY558" s="100">
        <v>1.54</v>
      </c>
      <c r="AZ558" s="100">
        <v>57.18</v>
      </c>
      <c r="BA558" s="100">
        <v>-3.47</v>
      </c>
      <c r="BB558" s="100">
        <v>3.55</v>
      </c>
      <c r="BC558" s="100">
        <v>16.689999999999998</v>
      </c>
      <c r="BE558" s="12">
        <v>2010</v>
      </c>
      <c r="BF558" s="12">
        <f>IF(BE558&gt;2020,0,IF(BE558&gt;2008,1,IF(BE558&gt;2001,2,IF(BE558&gt;1990,3,IF(BE558&gt;1980,4,IF(BE558&gt;1973,5,IF(BE558&gt;1970,6,IF(BE558&gt;1960,7,IF(BE558&gt;1958,8,IF(BE558&gt;1953,9,10))))))))))</f>
        <v>1</v>
      </c>
      <c r="BG558" s="100">
        <v>9.76</v>
      </c>
      <c r="BH558" s="55" t="s">
        <v>121</v>
      </c>
      <c r="BI558" s="55" t="s">
        <v>122</v>
      </c>
    </row>
    <row r="559" spans="1:61" ht="12.75" customHeight="1" x14ac:dyDescent="0.2">
      <c r="A559" s="116" t="s">
        <v>1616</v>
      </c>
      <c r="B559" s="55" t="s">
        <v>1617</v>
      </c>
      <c r="C559" s="156" t="s">
        <v>116</v>
      </c>
      <c r="D559" s="98" t="s">
        <v>117</v>
      </c>
      <c r="E559" s="157">
        <v>5</v>
      </c>
      <c r="F559" s="2">
        <v>690</v>
      </c>
      <c r="G559" s="2" t="s">
        <v>146</v>
      </c>
      <c r="H559" s="2" t="s">
        <v>146</v>
      </c>
      <c r="I559" s="100">
        <v>37.97</v>
      </c>
      <c r="J559" s="101">
        <f>(M559/I559)*100</f>
        <v>1.9225704503555441</v>
      </c>
      <c r="K559" s="104">
        <v>0.1825</v>
      </c>
      <c r="L559" s="71">
        <v>4</v>
      </c>
      <c r="M559" s="28">
        <f>K559*L559</f>
        <v>0.73</v>
      </c>
      <c r="N559" s="103" t="s">
        <v>395</v>
      </c>
      <c r="O559" s="104">
        <v>0.16500000000000001</v>
      </c>
      <c r="P559" s="158">
        <v>45971</v>
      </c>
      <c r="Q559" s="158">
        <v>46001</v>
      </c>
      <c r="R559" s="28">
        <f>(K559-O559)/O559*100</f>
        <v>10.606060606060598</v>
      </c>
      <c r="S559" s="105">
        <f>IF(INDEX(Historical!$D$7:$D1571,MATCH(B559,Historical!$B$7:$B$1062,0))=0,"n/a",(INDEX(Historical!$C$7:$C$1062,MATCH(B559,Historical!$B$7:$B$1062,0))/INDEX(Historical!$D$7:$D$1062,MATCH(B559,Historical!$B$7:$B$1062,0))-1)*100)</f>
        <v>10.162601626016254</v>
      </c>
      <c r="T559" s="105">
        <f>IF(INDEX(Historical!$F$7:$F$1062,MATCH(B559,Historical!$B$7:$B$1062,0))=0,"n/a",((INDEX(Historical!$C$7:$C$1062,MATCH(B559,Historical!$B$7:$B$1062,0))/INDEX(Historical!$F$7:$F$1062,MATCH(B559,Historical!$B$7:$B$1062,0)))^(1/3)-1)*100)</f>
        <v>16.362653082831557</v>
      </c>
      <c r="U559" s="105">
        <f>IF(INDEX(Historical!$H$7:$H$1062,MATCH(B559,Historical!$B$7:$B$1062,0))=0,"n/a",((INDEX(Historical!$C$7:$C$1062,MATCH(B559,Historical!$B$7:$B$1062,0))/INDEX(Historical!$H$7:$H$1062,MATCH(B559,Historical!$B$7:$B$1062,0)))^(1/5)-1)*100)</f>
        <v>23.066432582998143</v>
      </c>
      <c r="V559" s="105">
        <f>IF(INDEX(Historical!$M$7:$M$1062,MATCH(B559,Historical!$B$7:$B$1062,0))=0,"n/a",((INDEX(Historical!$C$7:$C$1062,MATCH(B559,Historical!$B$7:$B$1062,0))/INDEX(Historical!$M$7:$M$1062,MATCH(B559,Historical!$B$7:$B$1062,0)))^(1/10)-1)*100)</f>
        <v>16.894528603405124</v>
      </c>
      <c r="W559" s="106">
        <f>IF(OR(U559&lt;=0,U559="n/a",V559&lt;=0,V559="n/a"),"n/a",U559/V559)</f>
        <v>1.3653196916278008</v>
      </c>
      <c r="X559" s="107">
        <f>IF(OR(AJ559&lt;=0,AJ559="n/a",U559&lt;=0,U559="n/a"),"n/a",U559/AJ559)</f>
        <v>1.4939399341320039</v>
      </c>
      <c r="Y559" s="162"/>
      <c r="Z559" s="101">
        <f>IF(OR(AC559&lt;0.01,AC559="n/a"),"n/a",M559/AC559*100)</f>
        <v>66.36363636363636</v>
      </c>
      <c r="AA559" s="109">
        <f>IF(OR(AC559&lt;0.01,AC559="n/a"),"n/a",I559/AC559)</f>
        <v>34.518181818181816</v>
      </c>
      <c r="AB559" s="71">
        <v>12</v>
      </c>
      <c r="AC559" s="100">
        <v>1.1000000000000001</v>
      </c>
      <c r="AD559" s="100">
        <v>3.02</v>
      </c>
      <c r="AE559" s="100">
        <v>4.66</v>
      </c>
      <c r="AF559" s="100">
        <v>12.78</v>
      </c>
      <c r="AG559" s="100">
        <v>37.01</v>
      </c>
      <c r="AH559" s="100">
        <v>6.36</v>
      </c>
      <c r="AI559" s="100">
        <v>11.690000000000001</v>
      </c>
      <c r="AJ559" s="100">
        <v>15.440000000000001</v>
      </c>
      <c r="AK559" s="100">
        <v>9.7000000000000011</v>
      </c>
      <c r="AL559" s="100">
        <v>18270</v>
      </c>
      <c r="AM559" s="100">
        <v>35.049999999999997</v>
      </c>
      <c r="AN559" s="100">
        <v>0.78</v>
      </c>
      <c r="AO559" s="110">
        <f>IF(U559="n/a","n/a",IF(AA559&lt;0,"n/a",IF(AA559="n/a","n/a",J559+U559-AA559)))</f>
        <v>-9.5291787848281295</v>
      </c>
      <c r="AP559" s="111">
        <f>IF(U559="n/a","n/a",J559+U559)</f>
        <v>24.989003033353686</v>
      </c>
      <c r="AQ559" s="112">
        <f>IF(OR(AC559&lt;0.01,AC559="n/a",AF559="n/a"),"n/a",(I559/SQRT(22.5*AC559*(I559/AF559))-1)*100)</f>
        <v>342.79032591879502</v>
      </c>
      <c r="AR559" s="101">
        <f>INDEX(Historical!$C$7:$C$1063,MATCH(B559,Historical!$B$7:$B$1063,0))*IF(AH559="n/a",1.03,IF(AH559&lt;0,1.01,IF(AH559&gt;10,1.1,(1+AH559/100))))</f>
        <v>0.72058900000000004</v>
      </c>
      <c r="AS559" s="109">
        <f>IF($AI559="n/a",1.03*AR559,IF($AI559&lt;0,1.01*AR559,IF($AI559&gt;10,1.1*AR559,(1+$AI559/100)*AR559)))</f>
        <v>0.79264790000000007</v>
      </c>
      <c r="AT559" s="109">
        <f>IF($AK559="n/a",1.03*AS559,IF($AK559&lt;0,1.01*AS559,IF($AK559&gt;10,1.1*AS559,(1+$AK559/100)*AS559)))</f>
        <v>0.86953474630000005</v>
      </c>
      <c r="AU559" s="109">
        <f>IF($AK559="n/a",1.03*AT559,IF($AK559&lt;0,1.01*AT559,IF($AK559&gt;10,1.1*AT559,(1+$AK559/100)*AT559)))</f>
        <v>0.9538796166911</v>
      </c>
      <c r="AV559" s="109">
        <f>IF($AK559="n/a",1.03*AU559,IF($AK559&lt;0,1.01*AU559,IF($AK559&gt;10,1.1*AU559,(1+$AK559/100)*AU559)))</f>
        <v>1.0464059395101366</v>
      </c>
      <c r="AW559" s="109">
        <f>SUM(AR559:AV559)</f>
        <v>4.3830572025012371</v>
      </c>
      <c r="AX559" s="113">
        <f>AW559/I559*100</f>
        <v>11.54347432842043</v>
      </c>
      <c r="AY559" s="718">
        <v>0.75</v>
      </c>
      <c r="AZ559" s="100">
        <v>3.7800000000000002</v>
      </c>
      <c r="BA559" s="100">
        <v>-42.59</v>
      </c>
      <c r="BB559" s="100">
        <v>-15.53</v>
      </c>
      <c r="BC559" s="100">
        <v>-30.79</v>
      </c>
      <c r="BE559" s="12">
        <v>2021</v>
      </c>
      <c r="BF559" s="12">
        <f>IF(BE559&gt;2020,0,IF(BE559&gt;2008,1,IF(BE559&gt;2001,2,IF(BE559&gt;1990,3,IF(BE559&gt;1980,4,IF(BE559&gt;1973,5,IF(BE559&gt;1970,6,IF(BE559&gt;1960,7,IF(BE559&gt;1958,8,IF(BE559&gt;1953,9,10))))))))))</f>
        <v>0</v>
      </c>
      <c r="BG559" s="100">
        <v>16.27</v>
      </c>
      <c r="BH559" s="55" t="s">
        <v>121</v>
      </c>
      <c r="BI559" s="55" t="s">
        <v>122</v>
      </c>
    </row>
    <row r="560" spans="1:61" ht="12.75" customHeight="1" x14ac:dyDescent="0.2">
      <c r="A560" s="123" t="s">
        <v>464</v>
      </c>
      <c r="B560" s="55" t="s">
        <v>465</v>
      </c>
      <c r="C560" s="156" t="s">
        <v>116</v>
      </c>
      <c r="D560" s="98" t="s">
        <v>255</v>
      </c>
      <c r="E560" s="157">
        <v>33</v>
      </c>
      <c r="F560" s="2">
        <v>97</v>
      </c>
      <c r="G560" s="2" t="s">
        <v>146</v>
      </c>
      <c r="H560" s="2" t="s">
        <v>146</v>
      </c>
      <c r="I560" s="100">
        <v>391.97</v>
      </c>
      <c r="J560" s="101">
        <f>(M560/I560)*100</f>
        <v>0.92864249815036848</v>
      </c>
      <c r="K560" s="104">
        <v>0.91</v>
      </c>
      <c r="L560" s="71">
        <v>4</v>
      </c>
      <c r="M560" s="28">
        <f>K560*L560</f>
        <v>3.64</v>
      </c>
      <c r="N560" s="103" t="s">
        <v>293</v>
      </c>
      <c r="O560" s="104">
        <v>0.82499999999999996</v>
      </c>
      <c r="P560" s="158">
        <v>46024</v>
      </c>
      <c r="Q560" s="158">
        <v>46038</v>
      </c>
      <c r="R560" s="28">
        <f>(K560-O560)/O560*100</f>
        <v>10.303030303030312</v>
      </c>
      <c r="S560" s="105">
        <f>IF(INDEX(Historical!$D$7:$D1572,MATCH(B560,Historical!$B$7:$B$1062,0))=0,"n/a",(INDEX(Historical!$C$7:$C$1062,MATCH(B560,Historical!$B$7:$B$1062,0))/INDEX(Historical!$D$7:$D$1062,MATCH(B560,Historical!$B$7:$B$1062,0))-1)*100)</f>
        <v>9.9999999999999858</v>
      </c>
      <c r="T560" s="105">
        <f>IF(INDEX(Historical!$F$7:$F$1062,MATCH(B560,Historical!$B$7:$B$1062,0))=0,"n/a",((INDEX(Historical!$C$7:$C$1062,MATCH(B560,Historical!$B$7:$B$1062,0))/INDEX(Historical!$F$7:$F$1062,MATCH(B560,Historical!$B$7:$B$1062,0)))^(1/3)-1)*100)</f>
        <v>9.9902239601333811</v>
      </c>
      <c r="U560" s="105">
        <f>IF(INDEX(Historical!$H$7:$H$1062,MATCH(B560,Historical!$B$7:$B$1062,0))=0,"n/a",((INDEX(Historical!$C$7:$C$1062,MATCH(B560,Historical!$B$7:$B$1062,0))/INDEX(Historical!$H$7:$H$1062,MATCH(B560,Historical!$B$7:$B$1062,0)))^(1/5)-1)*100)</f>
        <v>9.9896995609093597</v>
      </c>
      <c r="V560" s="105">
        <f>IF(INDEX(Historical!$M$7:$M$1062,MATCH(B560,Historical!$B$7:$B$1062,0))=0,"n/a",((INDEX(Historical!$C$7:$C$1062,MATCH(B560,Historical!$B$7:$B$1062,0))/INDEX(Historical!$M$7:$M$1062,MATCH(B560,Historical!$B$7:$B$1062,0)))^(1/10)-1)*100)</f>
        <v>12.681181999924206</v>
      </c>
      <c r="W560" s="106">
        <f>IF(OR(U560&lt;=0,U560="n/a",V560&lt;=0,V560="n/a"),"n/a",U560/V560)</f>
        <v>0.78775776272031006</v>
      </c>
      <c r="X560" s="107">
        <f>IF(OR(AJ560&lt;=0,AJ560="n/a",U560&lt;=0,U560="n/a"),"n/a",U560/AJ560)</f>
        <v>1.0427661337066136</v>
      </c>
      <c r="Y560" s="159"/>
      <c r="Z560" s="101">
        <f>IF(OR(AC560&lt;0.01,AC560="n/a"),"n/a",M560/AC560*100)</f>
        <v>15.07870753935377</v>
      </c>
      <c r="AA560" s="109">
        <f>IF(OR(AC560&lt;0.01,AC560="n/a"),"n/a",I560/AC560)</f>
        <v>16.237365368682685</v>
      </c>
      <c r="AB560" s="71">
        <v>12</v>
      </c>
      <c r="AC560" s="100">
        <v>24.14</v>
      </c>
      <c r="AD560" s="100">
        <v>1.62</v>
      </c>
      <c r="AE560" s="100">
        <v>4.78</v>
      </c>
      <c r="AF560" s="100">
        <v>2.0699999999999998</v>
      </c>
      <c r="AG560" s="100">
        <v>13.07</v>
      </c>
      <c r="AH560" s="100">
        <v>10.86</v>
      </c>
      <c r="AI560" s="100">
        <v>9.5500000000000007</v>
      </c>
      <c r="AJ560" s="100">
        <v>9.58</v>
      </c>
      <c r="AK560" s="100">
        <v>9.9699999999999989</v>
      </c>
      <c r="AL560" s="100">
        <v>39560</v>
      </c>
      <c r="AM560" s="100">
        <v>0.38999999999999996</v>
      </c>
      <c r="AN560" s="100">
        <v>0.61</v>
      </c>
      <c r="AO560" s="110">
        <f>IF(U560="n/a","n/a",IF(AA560&lt;0,"n/a",IF(AA560="n/a","n/a",J560+U560-AA560)))</f>
        <v>-5.3190233096229562</v>
      </c>
      <c r="AP560" s="111">
        <f>IF(U560="n/a","n/a",J560+U560)</f>
        <v>10.918342059059729</v>
      </c>
      <c r="AQ560" s="112">
        <f>IF(OR(AC560&lt;0.01,AC560="n/a",AF560="n/a"),"n/a",(I560/SQRT(22.5*AC560*(I560/AF560))-1)*100)</f>
        <v>22.222649861586909</v>
      </c>
      <c r="AR560" s="101">
        <f>INDEX(Historical!$C$7:$C$1063,MATCH(B560,Historical!$B$7:$B$1063,0))*IF(AH560="n/a",1.03,IF(AH560&lt;0,1.01,IF(AH560&gt;10,1.1,(1+AH560/100))))</f>
        <v>3.63</v>
      </c>
      <c r="AS560" s="109">
        <f>IF($AI560="n/a",1.03*AR560,IF($AI560&lt;0,1.01*AR560,IF($AI560&gt;10,1.1*AR560,(1+$AI560/100)*AR560)))</f>
        <v>3.9766649999999997</v>
      </c>
      <c r="AT560" s="109">
        <f>IF($AK560="n/a",1.03*AS560,IF($AK560&lt;0,1.01*AS560,IF($AK560&gt;10,1.1*AS560,(1+$AK560/100)*AS560)))</f>
        <v>4.3731385004999996</v>
      </c>
      <c r="AU560" s="109">
        <f>IF($AK560="n/a",1.03*AT560,IF($AK560&lt;0,1.01*AT560,IF($AK560&gt;10,1.1*AT560,(1+$AK560/100)*AT560)))</f>
        <v>4.8091404089998493</v>
      </c>
      <c r="AV560" s="109">
        <f>IF($AK560="n/a",1.03*AU560,IF($AK560&lt;0,1.01*AU560,IF($AK560&gt;10,1.1*AU560,(1+$AK560/100)*AU560)))</f>
        <v>5.2886117077771342</v>
      </c>
      <c r="AW560" s="109">
        <f>SUM(AR560:AV560)</f>
        <v>22.077555617276985</v>
      </c>
      <c r="AX560" s="113">
        <f>AW560/I560*100</f>
        <v>5.6324605498576386</v>
      </c>
      <c r="AY560" s="100">
        <v>0.72</v>
      </c>
      <c r="AZ560" s="100">
        <v>28.110000000000003</v>
      </c>
      <c r="BA560" s="100">
        <v>-29.53</v>
      </c>
      <c r="BB560" s="100">
        <v>13.36</v>
      </c>
      <c r="BC560" s="100">
        <v>2.16</v>
      </c>
      <c r="BE560" s="12">
        <v>1994</v>
      </c>
      <c r="BF560" s="12">
        <f>IF(BE560&gt;2020,0,IF(BE560&gt;2008,1,IF(BE560&gt;2001,2,IF(BE560&gt;1990,3,IF(BE560&gt;1980,4,IF(BE560&gt;1973,5,IF(BE560&gt;1970,6,IF(BE560&gt;1960,7,IF(BE560&gt;1958,8,IF(BE560&gt;1953,9,10))))))))))</f>
        <v>3</v>
      </c>
      <c r="BG560" s="100">
        <v>7.32</v>
      </c>
      <c r="BH560" s="55" t="s">
        <v>121</v>
      </c>
      <c r="BI560" s="55" t="s">
        <v>122</v>
      </c>
    </row>
    <row r="561" spans="1:61" ht="12.75" customHeight="1" x14ac:dyDescent="0.2">
      <c r="A561" s="116" t="s">
        <v>1618</v>
      </c>
      <c r="B561" s="55" t="s">
        <v>1619</v>
      </c>
      <c r="C561" s="156" t="s">
        <v>335</v>
      </c>
      <c r="D561" s="98" t="s">
        <v>371</v>
      </c>
      <c r="E561" s="157">
        <v>6</v>
      </c>
      <c r="F561" s="2">
        <v>644</v>
      </c>
      <c r="G561" s="2" t="s">
        <v>146</v>
      </c>
      <c r="H561" s="2" t="s">
        <v>146</v>
      </c>
      <c r="I561" s="100">
        <v>251.07</v>
      </c>
      <c r="J561" s="101">
        <f>(M561/I561)*100</f>
        <v>0.7089656271159438</v>
      </c>
      <c r="K561" s="104">
        <v>0.44500000000000001</v>
      </c>
      <c r="L561" s="71">
        <v>4</v>
      </c>
      <c r="M561" s="28">
        <f>K561*L561</f>
        <v>1.78</v>
      </c>
      <c r="N561" s="103" t="s">
        <v>270</v>
      </c>
      <c r="O561" s="104">
        <v>0.40500000000000003</v>
      </c>
      <c r="P561" s="158">
        <v>46094</v>
      </c>
      <c r="Q561" s="158">
        <v>46112</v>
      </c>
      <c r="R561" s="28">
        <f>(K561-O561)/O561*100</f>
        <v>9.8765432098765373</v>
      </c>
      <c r="S561" s="105">
        <f>IF(INDEX(Historical!$D$7:$D1573,MATCH(B561,Historical!$B$7:$B$1062,0))=0,"n/a",(INDEX(Historical!$C$7:$C$1062,MATCH(B561,Historical!$B$7:$B$1062,0))/INDEX(Historical!$D$7:$D$1062,MATCH(B561,Historical!$B$7:$B$1062,0))-1)*100)</f>
        <v>10.204081632653072</v>
      </c>
      <c r="T561" s="105">
        <f>IF(INDEX(Historical!$F$7:$F$1062,MATCH(B561,Historical!$B$7:$B$1062,0))=0,"n/a",((INDEX(Historical!$C$7:$C$1062,MATCH(B561,Historical!$B$7:$B$1062,0))/INDEX(Historical!$F$7:$F$1062,MATCH(B561,Historical!$B$7:$B$1062,0)))^(1/3)-1)*100)</f>
        <v>9.319535187362149</v>
      </c>
      <c r="U561" s="105">
        <f>IF(INDEX(Historical!$H$7:$H$1062,MATCH(B561,Historical!$B$7:$B$1062,0))=0,"n/a",((INDEX(Historical!$C$7:$C$1062,MATCH(B561,Historical!$B$7:$B$1062,0))/INDEX(Historical!$H$7:$H$1062,MATCH(B561,Historical!$B$7:$B$1062,0)))^(1/5)-1)*100)</f>
        <v>41.557873799261259</v>
      </c>
      <c r="V561" s="105">
        <f>IF(INDEX(Historical!$M$7:$M$1062,MATCH(B561,Historical!$B$7:$B$1062,0))=0,"n/a",((INDEX(Historical!$C$7:$C$1062,MATCH(B561,Historical!$B$7:$B$1062,0))/INDEX(Historical!$M$7:$M$1062,MATCH(B561,Historical!$B$7:$B$1062,0)))^(1/10)-1)*100)</f>
        <v>13.172710042288838</v>
      </c>
      <c r="W561" s="106">
        <f>IF(OR(U561&lt;=0,U561="n/a",V561&lt;=0,V561="n/a"),"n/a",U561/V561)</f>
        <v>3.1548461680129964</v>
      </c>
      <c r="X561" s="107">
        <f>IF(OR(AJ561&lt;=0,AJ561="n/a",U561&lt;=0,U561="n/a"),"n/a",U561/AJ561)</f>
        <v>0.44224618281644418</v>
      </c>
      <c r="Y561" s="162"/>
      <c r="Z561" s="101">
        <f>IF(OR(AC561&lt;0.01,AC561="n/a"),"n/a",M561/AC561*100)</f>
        <v>24.791086350974929</v>
      </c>
      <c r="AA561" s="109">
        <f>IF(OR(AC561&lt;0.01,AC561="n/a"),"n/a",I561/AC561)</f>
        <v>34.967966573816156</v>
      </c>
      <c r="AB561" s="71">
        <v>1</v>
      </c>
      <c r="AC561" s="100">
        <v>7.18</v>
      </c>
      <c r="AD561" s="100">
        <v>2.2999999999999998</v>
      </c>
      <c r="AE561" s="100">
        <v>3.39</v>
      </c>
      <c r="AF561" s="100">
        <v>12.78</v>
      </c>
      <c r="AG561" s="100">
        <v>38.979999999999997</v>
      </c>
      <c r="AH561" s="100">
        <v>18.57</v>
      </c>
      <c r="AI561" s="100">
        <v>10.09</v>
      </c>
      <c r="AJ561" s="100">
        <v>93.97</v>
      </c>
      <c r="AK561" s="100">
        <v>12.67</v>
      </c>
      <c r="AL561" s="100">
        <v>80540</v>
      </c>
      <c r="AM561" s="100">
        <v>2.17</v>
      </c>
      <c r="AN561" s="100">
        <v>0.75</v>
      </c>
      <c r="AO561" s="110">
        <f>IF(U561="n/a","n/a",IF(AA561&lt;0,"n/a",IF(AA561="n/a","n/a",J561+U561-AA561)))</f>
        <v>7.2988728525610469</v>
      </c>
      <c r="AP561" s="111">
        <f>IF(U561="n/a","n/a",J561+U561)</f>
        <v>42.266839426377203</v>
      </c>
      <c r="AQ561" s="112">
        <f>IF(OR(AC561&lt;0.01,AC561="n/a",AF561="n/a"),"n/a",(I561/SQRT(22.5*AC561*(I561/AF561))-1)*100)</f>
        <v>345.66585031756222</v>
      </c>
      <c r="AR561" s="101">
        <f>INDEX(Historical!$C$7:$C$1063,MATCH(B561,Historical!$B$7:$B$1063,0))*IF(AH561="n/a",1.03,IF(AH561&lt;0,1.01,IF(AH561&gt;10,1.1,(1+AH561/100))))</f>
        <v>1.7820000000000003</v>
      </c>
      <c r="AS561" s="109">
        <f>IF($AI561="n/a",1.03*AR561,IF($AI561&lt;0,1.01*AR561,IF($AI561&gt;10,1.1*AR561,(1+$AI561/100)*AR561)))</f>
        <v>1.9602000000000004</v>
      </c>
      <c r="AT561" s="109">
        <f>IF($AK561="n/a",1.03*AS561,IF($AK561&lt;0,1.01*AS561,IF($AK561&gt;10,1.1*AS561,(1+$AK561/100)*AS561)))</f>
        <v>2.1562200000000007</v>
      </c>
      <c r="AU561" s="109">
        <f>IF($AK561="n/a",1.03*AT561,IF($AK561&lt;0,1.01*AT561,IF($AK561&gt;10,1.1*AT561,(1+$AK561/100)*AT561)))</f>
        <v>2.3718420000000009</v>
      </c>
      <c r="AV561" s="109">
        <f>IF($AK561="n/a",1.03*AU561,IF($AK561&lt;0,1.01*AU561,IF($AK561&gt;10,1.1*AU561,(1+$AK561/100)*AU561)))</f>
        <v>2.6090262000000011</v>
      </c>
      <c r="AW561" s="109">
        <f>SUM(AR561:AV561)</f>
        <v>10.879288200000003</v>
      </c>
      <c r="AX561" s="113">
        <f>AW561/I561*100</f>
        <v>4.3331693153303874</v>
      </c>
      <c r="AY561" s="100">
        <v>0.86</v>
      </c>
      <c r="AZ561" s="100">
        <v>86.850000000000009</v>
      </c>
      <c r="BA561" s="100">
        <v>-1.66</v>
      </c>
      <c r="BB561" s="100">
        <v>9.48</v>
      </c>
      <c r="BC561" s="100">
        <v>24.02</v>
      </c>
      <c r="BE561" s="12">
        <v>2021</v>
      </c>
      <c r="BF561" s="12">
        <f>IF(BE561&gt;2020,0,IF(BE561&gt;2008,1,IF(BE561&gt;2001,2,IF(BE561&gt;1990,3,IF(BE561&gt;1980,4,IF(BE561&gt;1973,5,IF(BE561&gt;1970,6,IF(BE561&gt;1960,7,IF(BE561&gt;1958,8,IF(BE561&gt;1953,9,10))))))))))</f>
        <v>0</v>
      </c>
      <c r="BG561" s="100">
        <v>15.509999999999998</v>
      </c>
      <c r="BH561" s="55" t="s">
        <v>121</v>
      </c>
      <c r="BI561" s="55" t="s">
        <v>122</v>
      </c>
    </row>
    <row r="562" spans="1:61" ht="12.75" customHeight="1" x14ac:dyDescent="0.2">
      <c r="A562" s="55" t="s">
        <v>466</v>
      </c>
      <c r="B562" s="55" t="s">
        <v>467</v>
      </c>
      <c r="C562" s="156" t="s">
        <v>139</v>
      </c>
      <c r="D562" s="98" t="s">
        <v>140</v>
      </c>
      <c r="E562" s="157">
        <v>52</v>
      </c>
      <c r="F562" s="2">
        <v>44</v>
      </c>
      <c r="G562" s="2" t="s">
        <v>119</v>
      </c>
      <c r="H562" s="2" t="s">
        <v>119</v>
      </c>
      <c r="I562" s="100">
        <v>107.07</v>
      </c>
      <c r="J562" s="101">
        <f>(M562/I562)*100</f>
        <v>2.0173718128327267</v>
      </c>
      <c r="K562" s="104">
        <v>0.54</v>
      </c>
      <c r="L562" s="71">
        <v>4</v>
      </c>
      <c r="M562" s="28">
        <f>K562*L562</f>
        <v>2.16</v>
      </c>
      <c r="N562" s="103" t="s">
        <v>202</v>
      </c>
      <c r="O562" s="104">
        <v>0.51</v>
      </c>
      <c r="P562" s="158">
        <v>45950</v>
      </c>
      <c r="Q562" s="158">
        <v>45961</v>
      </c>
      <c r="R562" s="28">
        <f>(K562-O562)/O562*100</f>
        <v>5.8823529411764754</v>
      </c>
      <c r="S562" s="105">
        <f>IF(INDEX(Historical!$D$7:$D1574,MATCH(B562,Historical!$B$7:$B$1062,0))=0,"n/a",(INDEX(Historical!$C$7:$C$1062,MATCH(B562,Historical!$B$7:$B$1062,0))/INDEX(Historical!$D$7:$D$1062,MATCH(B562,Historical!$B$7:$B$1062,0))-1)*100)</f>
        <v>9.5238095238095113</v>
      </c>
      <c r="T562" s="105">
        <f>IF(INDEX(Historical!$F$7:$F$1062,MATCH(B562,Historical!$B$7:$B$1062,0))=0,"n/a",((INDEX(Historical!$C$7:$C$1062,MATCH(B562,Historical!$B$7:$B$1062,0))/INDEX(Historical!$F$7:$F$1062,MATCH(B562,Historical!$B$7:$B$1062,0)))^(1/3)-1)*100)</f>
        <v>8.5138345254405436</v>
      </c>
      <c r="U562" s="105">
        <f>IF(INDEX(Historical!$H$7:$H$1062,MATCH(B562,Historical!$B$7:$B$1062,0))=0,"n/a",((INDEX(Historical!$C$7:$C$1062,MATCH(B562,Historical!$B$7:$B$1062,0))/INDEX(Historical!$H$7:$H$1062,MATCH(B562,Historical!$B$7:$B$1062,0)))^(1/5)-1)*100)</f>
        <v>7.2317757507352143</v>
      </c>
      <c r="V562" s="105">
        <f>IF(INDEX(Historical!$M$7:$M$1062,MATCH(B562,Historical!$B$7:$B$1062,0))=0,"n/a",((INDEX(Historical!$C$7:$C$1062,MATCH(B562,Historical!$B$7:$B$1062,0))/INDEX(Historical!$M$7:$M$1062,MATCH(B562,Historical!$B$7:$B$1062,0)))^(1/10)-1)*100)</f>
        <v>6.9724120621657004</v>
      </c>
      <c r="W562" s="106">
        <f>IF(OR(U562&lt;=0,U562="n/a",V562&lt;=0,V562="n/a"),"n/a",U562/V562)</f>
        <v>1.0371985600186908</v>
      </c>
      <c r="X562" s="107">
        <f>IF(OR(AJ562&lt;=0,AJ562="n/a",U562&lt;=0,U562="n/a"),"n/a",U562/AJ562)</f>
        <v>1.2133851930763782</v>
      </c>
      <c r="Y562" s="161"/>
      <c r="Z562" s="101">
        <f>IF(OR(AC562&lt;0.01,AC562="n/a"),"n/a",M562/AC562*100)</f>
        <v>41.860465116279073</v>
      </c>
      <c r="AA562" s="109">
        <f>IF(OR(AC562&lt;0.01,AC562="n/a"),"n/a",I562/AC562)</f>
        <v>20.749999999999996</v>
      </c>
      <c r="AB562" s="71">
        <v>5</v>
      </c>
      <c r="AC562" s="100">
        <v>5.16</v>
      </c>
      <c r="AD562" s="100">
        <v>1.55</v>
      </c>
      <c r="AE562" s="100">
        <v>1.74</v>
      </c>
      <c r="AF562" s="100">
        <v>4.13</v>
      </c>
      <c r="AG562" s="100">
        <v>21.26</v>
      </c>
      <c r="AH562" s="100">
        <v>8.6199999999999992</v>
      </c>
      <c r="AI562" s="100">
        <v>12.15</v>
      </c>
      <c r="AJ562" s="100">
        <v>5.96</v>
      </c>
      <c r="AK562" s="100">
        <v>10.27</v>
      </c>
      <c r="AL562" s="100">
        <v>13680</v>
      </c>
      <c r="AM562" s="100">
        <v>1.31</v>
      </c>
      <c r="AN562" s="100">
        <v>0.89</v>
      </c>
      <c r="AO562" s="110">
        <f>IF(U562="n/a","n/a",IF(AA562&lt;0,"n/a",IF(AA562="n/a","n/a",J562+U562-AA562)))</f>
        <v>-11.500852436432055</v>
      </c>
      <c r="AP562" s="111">
        <f>IF(U562="n/a","n/a",J562+U562)</f>
        <v>9.2491475635679414</v>
      </c>
      <c r="AQ562" s="112">
        <f>IF(OR(AC562&lt;0.01,AC562="n/a",AF562="n/a"),"n/a",(I562/SQRT(22.5*AC562*(I562/AF562))-1)*100)</f>
        <v>95.160902277525267</v>
      </c>
      <c r="AR562" s="101">
        <f>INDEX(Historical!$C$7:$C$1063,MATCH(B562,Historical!$B$7:$B$1063,0))*IF(AH562="n/a",1.03,IF(AH562&lt;0,1.01,IF(AH562&gt;10,1.1,(1+AH562/100))))</f>
        <v>2.248434</v>
      </c>
      <c r="AS562" s="109">
        <f>IF($AI562="n/a",1.03*AR562,IF($AI562&lt;0,1.01*AR562,IF($AI562&gt;10,1.1*AR562,(1+$AI562/100)*AR562)))</f>
        <v>2.4732774000000002</v>
      </c>
      <c r="AT562" s="109">
        <f>IF($AK562="n/a",1.03*AS562,IF($AK562&lt;0,1.01*AS562,IF($AK562&gt;10,1.1*AS562,(1+$AK562/100)*AS562)))</f>
        <v>2.7206051400000004</v>
      </c>
      <c r="AU562" s="109">
        <f>IF($AK562="n/a",1.03*AT562,IF($AK562&lt;0,1.01*AT562,IF($AK562&gt;10,1.1*AT562,(1+$AK562/100)*AT562)))</f>
        <v>2.9926656540000005</v>
      </c>
      <c r="AV562" s="109">
        <f>IF($AK562="n/a",1.03*AU562,IF($AK562&lt;0,1.01*AU562,IF($AK562&gt;10,1.1*AU562,(1+$AK562/100)*AU562)))</f>
        <v>3.2919322194000009</v>
      </c>
      <c r="AW562" s="109">
        <f>SUM(AR562:AV562)</f>
        <v>13.726914413400001</v>
      </c>
      <c r="AX562" s="113">
        <f>AW562/I562*100</f>
        <v>12.820504729055759</v>
      </c>
      <c r="AY562" s="100">
        <v>1.03</v>
      </c>
      <c r="AZ562" s="100">
        <v>15.229999999999999</v>
      </c>
      <c r="BA562" s="100">
        <v>-17.080000000000002</v>
      </c>
      <c r="BB562" s="100">
        <v>0.76</v>
      </c>
      <c r="BC562" s="100">
        <v>0.53</v>
      </c>
      <c r="BE562" s="12">
        <v>1975</v>
      </c>
      <c r="BF562" s="12">
        <f>IF(BE562&gt;2020,0,IF(BE562&gt;2008,1,IF(BE562&gt;2001,2,IF(BE562&gt;1990,3,IF(BE562&gt;1980,4,IF(BE562&gt;1973,5,IF(BE562&gt;1970,6,IF(BE562&gt;1960,7,IF(BE562&gt;1958,8,IF(BE562&gt;1953,9,10))))))))))</f>
        <v>5</v>
      </c>
      <c r="BG562" s="100">
        <v>8.17</v>
      </c>
      <c r="BH562" s="55" t="s">
        <v>121</v>
      </c>
      <c r="BI562" s="55" t="s">
        <v>122</v>
      </c>
    </row>
    <row r="563" spans="1:61" ht="12.75" customHeight="1" x14ac:dyDescent="0.2">
      <c r="A563" s="116" t="s">
        <v>1620</v>
      </c>
      <c r="B563" s="55" t="s">
        <v>1621</v>
      </c>
      <c r="C563" s="156" t="s">
        <v>180</v>
      </c>
      <c r="D563" s="98" t="s">
        <v>358</v>
      </c>
      <c r="E563" s="157">
        <v>7</v>
      </c>
      <c r="F563" s="2">
        <v>604</v>
      </c>
      <c r="G563" s="2" t="s">
        <v>146</v>
      </c>
      <c r="H563" s="2" t="s">
        <v>146</v>
      </c>
      <c r="I563" s="100">
        <v>58.44</v>
      </c>
      <c r="J563" s="101">
        <f>(M563/I563)*100</f>
        <v>1.6084873374401096</v>
      </c>
      <c r="K563" s="104">
        <v>0.23499999999999999</v>
      </c>
      <c r="L563" s="71">
        <v>4</v>
      </c>
      <c r="M563" s="28">
        <f>K563*L563</f>
        <v>0.94</v>
      </c>
      <c r="N563" s="103" t="s">
        <v>158</v>
      </c>
      <c r="O563" s="104">
        <v>0.22</v>
      </c>
      <c r="P563" s="158">
        <v>46073</v>
      </c>
      <c r="Q563" s="158">
        <v>46091</v>
      </c>
      <c r="R563" s="28">
        <f>(K563-O563)/O563*100</f>
        <v>6.8181818181818121</v>
      </c>
      <c r="S563" s="105">
        <f>IF(INDEX(Historical!$D$7:$D1575,MATCH(B563,Historical!$B$7:$B$1062,0))=0,"n/a",(INDEX(Historical!$C$7:$C$1062,MATCH(B563,Historical!$B$7:$B$1062,0))/INDEX(Historical!$D$7:$D$1062,MATCH(B563,Historical!$B$7:$B$1062,0))-1)*100)</f>
        <v>4.7619047619047672</v>
      </c>
      <c r="T563" s="105">
        <f>IF(INDEX(Historical!$F$7:$F$1062,MATCH(B563,Historical!$B$7:$B$1062,0))=0,"n/a",((INDEX(Historical!$C$7:$C$1062,MATCH(B563,Historical!$B$7:$B$1062,0))/INDEX(Historical!$F$7:$F$1062,MATCH(B563,Historical!$B$7:$B$1062,0)))^(1/3)-1)*100)</f>
        <v>5.0081546755695205</v>
      </c>
      <c r="U563" s="105">
        <f>IF(INDEX(Historical!$H$7:$H$1062,MATCH(B563,Historical!$B$7:$B$1062,0))=0,"n/a",((INDEX(Historical!$C$7:$C$1062,MATCH(B563,Historical!$B$7:$B$1062,0))/INDEX(Historical!$H$7:$H$1062,MATCH(B563,Historical!$B$7:$B$1062,0)))^(1/5)-1)*100)</f>
        <v>24.014447702949361</v>
      </c>
      <c r="V563" s="105" t="str">
        <f>IF(INDEX(Historical!$M$7:$M$1062,MATCH(B563,Historical!$B$7:$B$1062,0))=0,"n/a",((INDEX(Historical!$C$7:$C$1062,MATCH(B563,Historical!$B$7:$B$1062,0))/INDEX(Historical!$M$7:$M$1062,MATCH(B563,Historical!$B$7:$B$1062,0)))^(1/10)-1)*100)</f>
        <v>n/a</v>
      </c>
      <c r="W563" s="106" t="str">
        <f>IF(OR(U563&lt;=0,U563="n/a",V563&lt;=0,V563="n/a"),"n/a",U563/V563)</f>
        <v>n/a</v>
      </c>
      <c r="X563" s="107" t="str">
        <f>IF(OR(AJ563&lt;=0,AJ563="n/a",U563&lt;=0,U563="n/a"),"n/a",U563/AJ563)</f>
        <v>n/a</v>
      </c>
      <c r="Y563" s="162"/>
      <c r="Z563" s="101">
        <f>IF(OR(AC563&lt;0.01,AC563="n/a"),"n/a",M563/AC563*100)</f>
        <v>49.214659685863879</v>
      </c>
      <c r="AA563" s="109">
        <f>IF(OR(AC563&lt;0.01,AC563="n/a"),"n/a",I563/AC563)</f>
        <v>30.596858638743456</v>
      </c>
      <c r="AB563" s="71">
        <v>12</v>
      </c>
      <c r="AC563" s="100">
        <v>1.91</v>
      </c>
      <c r="AD563" s="100">
        <v>1.1000000000000001</v>
      </c>
      <c r="AE563" s="100">
        <v>13.79</v>
      </c>
      <c r="AF563" s="100">
        <v>3.76</v>
      </c>
      <c r="AG563" s="100">
        <v>12.18</v>
      </c>
      <c r="AH563" s="100">
        <v>8.2100000000000009</v>
      </c>
      <c r="AI563" s="100">
        <v>7.1</v>
      </c>
      <c r="AJ563" s="100">
        <v>-7.26</v>
      </c>
      <c r="AK563" s="100">
        <v>9.5200000000000014</v>
      </c>
      <c r="AL563" s="100">
        <v>33650</v>
      </c>
      <c r="AM563" s="100">
        <v>6.370000000000001</v>
      </c>
      <c r="AN563" s="100">
        <v>1.3</v>
      </c>
      <c r="AO563" s="110">
        <f>IF(U563="n/a","n/a",IF(AA563&lt;0,"n/a",IF(AA563="n/a","n/a",J563+U563-AA563)))</f>
        <v>-4.9739235983539842</v>
      </c>
      <c r="AP563" s="111">
        <f>IF(U563="n/a","n/a",J563+U563)</f>
        <v>25.622935040389471</v>
      </c>
      <c r="AQ563" s="112">
        <f>IF(OR(AC563&lt;0.01,AC563="n/a",AF563="n/a"),"n/a",(I563/SQRT(22.5*AC563*(I563/AF563))-1)*100)</f>
        <v>126.12109684038808</v>
      </c>
      <c r="AR563" s="101">
        <f>INDEX(Historical!$C$7:$C$1063,MATCH(B563,Historical!$B$7:$B$1063,0))*IF(AH563="n/a",1.03,IF(AH563&lt;0,1.01,IF(AH563&gt;10,1.1,(1+AH563/100))))</f>
        <v>0.95224800000000009</v>
      </c>
      <c r="AS563" s="109">
        <f>IF($AI563="n/a",1.03*AR563,IF($AI563&lt;0,1.01*AR563,IF($AI563&gt;10,1.1*AR563,(1+$AI563/100)*AR563)))</f>
        <v>1.0198576080000001</v>
      </c>
      <c r="AT563" s="109">
        <f>IF($AK563="n/a",1.03*AS563,IF($AK563&lt;0,1.01*AS563,IF($AK563&gt;10,1.1*AS563,(1+$AK563/100)*AS563)))</f>
        <v>1.1169480522816</v>
      </c>
      <c r="AU563" s="109">
        <f>IF($AK563="n/a",1.03*AT563,IF($AK563&lt;0,1.01*AT563,IF($AK563&gt;10,1.1*AT563,(1+$AK563/100)*AT563)))</f>
        <v>1.2232815068588083</v>
      </c>
      <c r="AV563" s="109">
        <f>IF($AK563="n/a",1.03*AU563,IF($AK563&lt;0,1.01*AU563,IF($AK563&gt;10,1.1*AU563,(1+$AK563/100)*AU563)))</f>
        <v>1.3397379063117669</v>
      </c>
      <c r="AW563" s="109">
        <f>SUM(AR563:AV563)</f>
        <v>5.6520730734521756</v>
      </c>
      <c r="AX563" s="113">
        <f>AW563/I563*100</f>
        <v>9.6715829456744959</v>
      </c>
      <c r="AY563" s="100">
        <v>0.42</v>
      </c>
      <c r="AZ563" s="100">
        <v>71.48</v>
      </c>
      <c r="BA563" s="100">
        <v>-3.3099999999999996</v>
      </c>
      <c r="BB563" s="100">
        <v>4.1500000000000004</v>
      </c>
      <c r="BC563" s="100">
        <v>25.840000000000003</v>
      </c>
      <c r="BE563" s="12">
        <v>2020</v>
      </c>
      <c r="BF563" s="12">
        <f>IF(BE563&gt;2020,0,IF(BE563&gt;2008,1,IF(BE563&gt;2001,2,IF(BE563&gt;1990,3,IF(BE563&gt;1980,4,IF(BE563&gt;1973,5,IF(BE563&gt;1970,6,IF(BE563&gt;1960,7,IF(BE563&gt;1958,8,IF(BE563&gt;1953,9,10))))))))))</f>
        <v>1</v>
      </c>
      <c r="BG563" s="100">
        <v>4.42</v>
      </c>
      <c r="BH563" s="55" t="s">
        <v>121</v>
      </c>
      <c r="BI563" s="55" t="s">
        <v>122</v>
      </c>
    </row>
    <row r="564" spans="1:61" ht="12.75" customHeight="1" x14ac:dyDescent="0.2">
      <c r="A564" s="55" t="s">
        <v>1192</v>
      </c>
      <c r="B564" s="55" t="s">
        <v>1193</v>
      </c>
      <c r="C564" s="156" t="s">
        <v>139</v>
      </c>
      <c r="D564" s="98" t="s">
        <v>420</v>
      </c>
      <c r="E564" s="157">
        <v>16</v>
      </c>
      <c r="F564" s="2">
        <v>287</v>
      </c>
      <c r="G564" s="2" t="s">
        <v>146</v>
      </c>
      <c r="H564" s="2" t="s">
        <v>146</v>
      </c>
      <c r="I564" s="100">
        <v>406.1</v>
      </c>
      <c r="J564" s="101">
        <f>(M564/I564)*100</f>
        <v>1.2312238364934744</v>
      </c>
      <c r="K564" s="104">
        <v>1.25</v>
      </c>
      <c r="L564" s="71">
        <v>4</v>
      </c>
      <c r="M564" s="28">
        <f>K564*L564</f>
        <v>5</v>
      </c>
      <c r="N564" s="103" t="s">
        <v>270</v>
      </c>
      <c r="O564" s="104">
        <v>1.2</v>
      </c>
      <c r="P564" s="158">
        <v>46087</v>
      </c>
      <c r="Q564" s="158">
        <v>46101</v>
      </c>
      <c r="R564" s="28">
        <f>(K564-O564)/O564*100</f>
        <v>4.1666666666666705</v>
      </c>
      <c r="S564" s="105">
        <f>IF(INDEX(Historical!$D$7:$D1576,MATCH(B564,Historical!$B$7:$B$1062,0))=0,"n/a",(INDEX(Historical!$C$7:$C$1062,MATCH(B564,Historical!$B$7:$B$1062,0))/INDEX(Historical!$D$7:$D$1062,MATCH(B564,Historical!$B$7:$B$1062,0))-1)*100)</f>
        <v>9.0909090909090828</v>
      </c>
      <c r="T564" s="105">
        <f>IF(INDEX(Historical!$F$7:$F$1062,MATCH(B564,Historical!$B$7:$B$1062,0))=0,"n/a",((INDEX(Historical!$C$7:$C$1062,MATCH(B564,Historical!$B$7:$B$1062,0))/INDEX(Historical!$F$7:$F$1062,MATCH(B564,Historical!$B$7:$B$1062,0)))^(1/3)-1)*100)</f>
        <v>11.102644857564847</v>
      </c>
      <c r="U564" s="105">
        <f>IF(INDEX(Historical!$H$7:$H$1062,MATCH(B564,Historical!$B$7:$B$1062,0))=0,"n/a",((INDEX(Historical!$C$7:$C$1062,MATCH(B564,Historical!$B$7:$B$1062,0))/INDEX(Historical!$H$7:$H$1062,MATCH(B564,Historical!$B$7:$B$1062,0)))^(1/5)-1)*100)</f>
        <v>13.935810405670246</v>
      </c>
      <c r="V564" s="105">
        <f>IF(INDEX(Historical!$M$7:$M$1062,MATCH(B564,Historical!$B$7:$B$1062,0))=0,"n/a",((INDEX(Historical!$C$7:$C$1062,MATCH(B564,Historical!$B$7:$B$1062,0))/INDEX(Historical!$M$7:$M$1062,MATCH(B564,Historical!$B$7:$B$1062,0)))^(1/10)-1)*100)</f>
        <v>11.612317403390438</v>
      </c>
      <c r="W564" s="106">
        <f>IF(OR(U564&lt;=0,U564="n/a",V564&lt;=0,V564="n/a"),"n/a",U564/V564)</f>
        <v>1.2000886577214485</v>
      </c>
      <c r="X564" s="107">
        <f>IF(OR(AJ564&lt;=0,AJ564="n/a",U564&lt;=0,U564="n/a"),"n/a",U564/AJ564)</f>
        <v>0.70205593983225412</v>
      </c>
      <c r="Y564" s="174"/>
      <c r="Z564" s="101">
        <f>IF(OR(AC564&lt;0.01,AC564="n/a"),"n/a",M564/AC564*100)</f>
        <v>29.086678301337987</v>
      </c>
      <c r="AA564" s="109">
        <f>IF(OR(AC564&lt;0.01,AC564="n/a"),"n/a",I564/AC564)</f>
        <v>23.624200116346714</v>
      </c>
      <c r="AB564" s="71">
        <v>12</v>
      </c>
      <c r="AC564" s="100">
        <v>17.190000000000001</v>
      </c>
      <c r="AD564" s="100">
        <v>1.1200000000000001</v>
      </c>
      <c r="AE564" s="100">
        <v>1.31</v>
      </c>
      <c r="AF564" s="100">
        <v>2.8</v>
      </c>
      <c r="AG564" s="100">
        <v>12.21</v>
      </c>
      <c r="AH564" s="100">
        <v>61.67</v>
      </c>
      <c r="AI564" s="100">
        <v>0.11</v>
      </c>
      <c r="AJ564" s="100">
        <v>19.850000000000001</v>
      </c>
      <c r="AK564" s="100">
        <v>15.78</v>
      </c>
      <c r="AL564" s="100">
        <v>20730</v>
      </c>
      <c r="AM564" s="100">
        <v>0.45999999999999996</v>
      </c>
      <c r="AN564" s="100">
        <v>0.27</v>
      </c>
      <c r="AO564" s="110">
        <f>IF(U564="n/a","n/a",IF(AA564&lt;0,"n/a",IF(AA564="n/a","n/a",J564+U564-AA564)))</f>
        <v>-8.4571658741829943</v>
      </c>
      <c r="AP564" s="111">
        <f>IF(U564="n/a","n/a",J564+U564)</f>
        <v>15.167034242163719</v>
      </c>
      <c r="AQ564" s="112">
        <f>IF(OR(AC564&lt;0.01,AC564="n/a",AF564="n/a"),"n/a",(I564/SQRT(22.5*AC564*(I564/AF564))-1)*100)</f>
        <v>71.4613792935058</v>
      </c>
      <c r="AR564" s="101">
        <f>INDEX(Historical!$C$7:$C$1063,MATCH(B564,Historical!$B$7:$B$1063,0))*IF(AH564="n/a",1.03,IF(AH564&lt;0,1.01,IF(AH564&gt;10,1.1,(1+AH564/100))))</f>
        <v>5.28</v>
      </c>
      <c r="AS564" s="109">
        <f>IF($AI564="n/a",1.03*AR564,IF($AI564&lt;0,1.01*AR564,IF($AI564&gt;10,1.1*AR564,(1+$AI564/100)*AR564)))</f>
        <v>5.2858080000000012</v>
      </c>
      <c r="AT564" s="109">
        <f>IF($AK564="n/a",1.03*AS564,IF($AK564&lt;0,1.01*AS564,IF($AK564&gt;10,1.1*AS564,(1+$AK564/100)*AS564)))</f>
        <v>5.8143888000000015</v>
      </c>
      <c r="AU564" s="109">
        <f>IF($AK564="n/a",1.03*AT564,IF($AK564&lt;0,1.01*AT564,IF($AK564&gt;10,1.1*AT564,(1+$AK564/100)*AT564)))</f>
        <v>6.3958276800000018</v>
      </c>
      <c r="AV564" s="109">
        <f>IF($AK564="n/a",1.03*AU564,IF($AK564&lt;0,1.01*AU564,IF($AK564&gt;10,1.1*AU564,(1+$AK564/100)*AU564)))</f>
        <v>7.0354104480000021</v>
      </c>
      <c r="AW564" s="109">
        <f>SUM(AR564:AV564)</f>
        <v>29.811434928000004</v>
      </c>
      <c r="AX564" s="113">
        <f>AW564/I564*100</f>
        <v>7.3409098566855455</v>
      </c>
      <c r="AY564" s="100">
        <v>0.95</v>
      </c>
      <c r="AZ564" s="100">
        <v>56.010000000000005</v>
      </c>
      <c r="BA564" s="100">
        <v>-3.27</v>
      </c>
      <c r="BB564" s="100">
        <v>4.01</v>
      </c>
      <c r="BC564" s="100">
        <v>22.900000000000002</v>
      </c>
      <c r="BE564" s="12">
        <v>2011</v>
      </c>
      <c r="BF564" s="12">
        <f>IF(BE564&gt;2020,0,IF(BE564&gt;2008,1,IF(BE564&gt;2001,2,IF(BE564&gt;1990,3,IF(BE564&gt;1980,4,IF(BE564&gt;1973,5,IF(BE564&gt;1970,6,IF(BE564&gt;1960,7,IF(BE564&gt;1958,8,IF(BE564&gt;1953,9,10))))))))))</f>
        <v>1</v>
      </c>
      <c r="BG564" s="100">
        <v>8.25</v>
      </c>
      <c r="BH564" s="55" t="s">
        <v>121</v>
      </c>
      <c r="BI564" s="55" t="s">
        <v>122</v>
      </c>
    </row>
    <row r="565" spans="1:61" ht="12.75" customHeight="1" x14ac:dyDescent="0.2">
      <c r="A565" s="123" t="s">
        <v>1194</v>
      </c>
      <c r="B565" s="55" t="s">
        <v>1195</v>
      </c>
      <c r="C565" s="156" t="s">
        <v>116</v>
      </c>
      <c r="D565" s="98" t="s">
        <v>117</v>
      </c>
      <c r="E565" s="157">
        <v>24</v>
      </c>
      <c r="F565" s="2">
        <v>159</v>
      </c>
      <c r="G565" s="2" t="s">
        <v>146</v>
      </c>
      <c r="H565" s="2" t="s">
        <v>146</v>
      </c>
      <c r="I565" s="100">
        <v>210.55</v>
      </c>
      <c r="J565" s="101">
        <f>(M565/I565)*100</f>
        <v>1.272856803609594</v>
      </c>
      <c r="K565" s="104">
        <v>0.67</v>
      </c>
      <c r="L565" s="71">
        <v>4</v>
      </c>
      <c r="M565" s="28">
        <f>K565*L565</f>
        <v>2.68</v>
      </c>
      <c r="N565" s="103" t="s">
        <v>240</v>
      </c>
      <c r="O565" s="104">
        <v>0.625</v>
      </c>
      <c r="P565" s="158">
        <v>46297</v>
      </c>
      <c r="Q565" s="158">
        <v>46310</v>
      </c>
      <c r="R565" s="28">
        <f>(K565-O565)/O565*100</f>
        <v>7.2000000000000064</v>
      </c>
      <c r="S565" s="105">
        <f>IF(INDEX(Historical!$D$7:$D1577,MATCH(B565,Historical!$B$7:$B$1062,0))=0,"n/a",(INDEX(Historical!$C$7:$C$1062,MATCH(B565,Historical!$B$7:$B$1062,0))/INDEX(Historical!$D$7:$D$1062,MATCH(B565,Historical!$B$7:$B$1062,0))-1)*100)</f>
        <v>8.2379862700229012</v>
      </c>
      <c r="T565" s="105">
        <f>IF(INDEX(Historical!$F$7:$F$1062,MATCH(B565,Historical!$B$7:$B$1062,0))=0,"n/a",((INDEX(Historical!$C$7:$C$1062,MATCH(B565,Historical!$B$7:$B$1062,0))/INDEX(Historical!$F$7:$F$1062,MATCH(B565,Historical!$B$7:$B$1062,0)))^(1/3)-1)*100)</f>
        <v>8.0463145359580768</v>
      </c>
      <c r="U565" s="105">
        <f>IF(INDEX(Historical!$H$7:$H$1062,MATCH(B565,Historical!$B$7:$B$1062,0))=0,"n/a",((INDEX(Historical!$C$7:$C$1062,MATCH(B565,Historical!$B$7:$B$1062,0))/INDEX(Historical!$H$7:$H$1062,MATCH(B565,Historical!$B$7:$B$1062,0)))^(1/5)-1)*100)</f>
        <v>7.5963302873188976</v>
      </c>
      <c r="V565" s="105">
        <f>IF(INDEX(Historical!$M$7:$M$1062,MATCH(B565,Historical!$B$7:$B$1062,0))=0,"n/a",((INDEX(Historical!$C$7:$C$1062,MATCH(B565,Historical!$B$7:$B$1062,0))/INDEX(Historical!$M$7:$M$1062,MATCH(B565,Historical!$B$7:$B$1062,0)))^(1/10)-1)*100)</f>
        <v>7.5703618120804395</v>
      </c>
      <c r="W565" s="106">
        <f>IF(OR(U565&lt;=0,U565="n/a",V565&lt;=0,V565="n/a"),"n/a",U565/V565)</f>
        <v>1.0034302819182326</v>
      </c>
      <c r="X565" s="107">
        <f>IF(OR(AJ565&lt;=0,AJ565="n/a",U565&lt;=0,U565="n/a"),"n/a",U565/AJ565)</f>
        <v>0.42724017363998296</v>
      </c>
      <c r="Y565" s="55"/>
      <c r="Z565" s="101">
        <f>IF(OR(AC565&lt;0.01,AC565="n/a"),"n/a",M565/AC565*100)</f>
        <v>38.395415472779369</v>
      </c>
      <c r="AA565" s="109">
        <f>IF(OR(AC565&lt;0.01,AC565="n/a"),"n/a",I565/AC565)</f>
        <v>30.164756446991404</v>
      </c>
      <c r="AB565" s="71">
        <v>12</v>
      </c>
      <c r="AC565" s="100">
        <v>6.98</v>
      </c>
      <c r="AD565" s="100">
        <v>3.17</v>
      </c>
      <c r="AE565" s="100">
        <v>3.88</v>
      </c>
      <c r="AF565" s="100">
        <v>5.41</v>
      </c>
      <c r="AG565" s="100">
        <v>18.360000000000003</v>
      </c>
      <c r="AH565" s="100">
        <v>3.7699999999999996</v>
      </c>
      <c r="AI565" s="100">
        <v>10.879999999999999</v>
      </c>
      <c r="AJ565" s="100">
        <v>17.78</v>
      </c>
      <c r="AK565" s="100">
        <v>8.23</v>
      </c>
      <c r="AL565" s="100">
        <v>64780</v>
      </c>
      <c r="AM565" s="100">
        <v>36.159999999999997</v>
      </c>
      <c r="AN565" s="100">
        <v>1.18</v>
      </c>
      <c r="AO565" s="110">
        <f>IF(U565="n/a","n/a",IF(AA565&lt;0,"n/a",IF(AA565="n/a","n/a",J565+U565-AA565)))</f>
        <v>-21.295569356062913</v>
      </c>
      <c r="AP565" s="111">
        <f>IF(U565="n/a","n/a",J565+U565)</f>
        <v>8.8691870909284916</v>
      </c>
      <c r="AQ565" s="112">
        <f>IF(OR(AC565&lt;0.01,AC565="n/a",AF565="n/a"),"n/a",(I565/SQRT(22.5*AC565*(I565/AF565))-1)*100)</f>
        <v>169.31297974102222</v>
      </c>
      <c r="AR565" s="101">
        <f>INDEX(Historical!$C$7:$C$1063,MATCH(B565,Historical!$B$7:$B$1063,0))*IF(AH565="n/a",1.03,IF(AH565&lt;0,1.01,IF(AH565&gt;10,1.1,(1+AH565/100))))</f>
        <v>2.4541605000000004</v>
      </c>
      <c r="AS565" s="109">
        <f>IF($AI565="n/a",1.03*AR565,IF($AI565&lt;0,1.01*AR565,IF($AI565&gt;10,1.1*AR565,(1+$AI565/100)*AR565)))</f>
        <v>2.6995765500000006</v>
      </c>
      <c r="AT565" s="109">
        <f>IF($AK565="n/a",1.03*AS565,IF($AK565&lt;0,1.01*AS565,IF($AK565&gt;10,1.1*AS565,(1+$AK565/100)*AS565)))</f>
        <v>2.9217517000650006</v>
      </c>
      <c r="AU565" s="109">
        <f>IF($AK565="n/a",1.03*AT565,IF($AK565&lt;0,1.01*AT565,IF($AK565&gt;10,1.1*AT565,(1+$AK565/100)*AT565)))</f>
        <v>3.1622118649803501</v>
      </c>
      <c r="AV565" s="109">
        <f>IF($AK565="n/a",1.03*AU565,IF($AK565&lt;0,1.01*AU565,IF($AK565&gt;10,1.1*AU565,(1+$AK565/100)*AU565)))</f>
        <v>3.4224619014682331</v>
      </c>
      <c r="AW565" s="109">
        <f>SUM(AR565:AV565)</f>
        <v>14.660162516513585</v>
      </c>
      <c r="AX565" s="113">
        <f>AW565/I565*100</f>
        <v>6.9627938810323364</v>
      </c>
      <c r="AY565" s="100">
        <v>0.4</v>
      </c>
      <c r="AZ565" s="100">
        <v>7.1999999999999993</v>
      </c>
      <c r="BA565" s="100">
        <v>-11.76</v>
      </c>
      <c r="BB565" s="100">
        <v>-0.92999999999999994</v>
      </c>
      <c r="BC565" s="100">
        <v>-1.83</v>
      </c>
      <c r="BE565" s="12">
        <v>2003</v>
      </c>
      <c r="BF565" s="12">
        <f>IF(BE565&gt;2020,0,IF(BE565&gt;2008,1,IF(BE565&gt;2001,2,IF(BE565&gt;1990,3,IF(BE565&gt;1980,4,IF(BE565&gt;1973,5,IF(BE565&gt;1970,6,IF(BE565&gt;1960,7,IF(BE565&gt;1958,8,IF(BE565&gt;1953,9,10))))))))))</f>
        <v>2</v>
      </c>
      <c r="BG565" s="100">
        <v>6.41</v>
      </c>
      <c r="BH565" s="55" t="s">
        <v>121</v>
      </c>
      <c r="BI565" s="55" t="s">
        <v>122</v>
      </c>
    </row>
    <row r="566" spans="1:61" ht="12.75" customHeight="1" x14ac:dyDescent="0.2">
      <c r="A566" s="116" t="s">
        <v>1622</v>
      </c>
      <c r="B566" s="55" t="s">
        <v>1623</v>
      </c>
      <c r="C566" s="156" t="s">
        <v>116</v>
      </c>
      <c r="D566" s="98" t="s">
        <v>308</v>
      </c>
      <c r="E566" s="157">
        <v>9</v>
      </c>
      <c r="F566" s="2">
        <v>557</v>
      </c>
      <c r="G566" s="2" t="s">
        <v>146</v>
      </c>
      <c r="H566" s="2" t="s">
        <v>146</v>
      </c>
      <c r="I566" s="100">
        <v>79.790000000000006</v>
      </c>
      <c r="J566" s="101">
        <f>(M566/I566)*100</f>
        <v>0.70184233613234737</v>
      </c>
      <c r="K566" s="104">
        <v>0.14000000000000001</v>
      </c>
      <c r="L566" s="71">
        <v>4</v>
      </c>
      <c r="M566" s="28">
        <f>K566*L566</f>
        <v>0.56000000000000005</v>
      </c>
      <c r="N566" s="103" t="s">
        <v>395</v>
      </c>
      <c r="O566" s="104">
        <v>0.12666666666666668</v>
      </c>
      <c r="P566" s="158">
        <v>46274</v>
      </c>
      <c r="Q566" s="158">
        <v>46289</v>
      </c>
      <c r="R566" s="28">
        <f>(K566-O566)/O566*100</f>
        <v>10.526315789473685</v>
      </c>
      <c r="S566" s="105">
        <f>IF(INDEX(Historical!$D$7:$D1578,MATCH(B566,Historical!$B$7:$B$1062,0))=0,"n/a",(INDEX(Historical!$C$7:$C$1062,MATCH(B566,Historical!$B$7:$B$1062,0))/INDEX(Historical!$D$7:$D$1062,MATCH(B566,Historical!$B$7:$B$1062,0))-1)*100)</f>
        <v>5.7142857142857384</v>
      </c>
      <c r="T566" s="105">
        <f>IF(INDEX(Historical!$F$7:$F$1062,MATCH(B566,Historical!$B$7:$B$1062,0))=0,"n/a",((INDEX(Historical!$C$7:$C$1062,MATCH(B566,Historical!$B$7:$B$1062,0))/INDEX(Historical!$F$7:$F$1062,MATCH(B566,Historical!$B$7:$B$1062,0)))^(1/3)-1)*100)</f>
        <v>11.534955223781029</v>
      </c>
      <c r="U566" s="105">
        <f>IF(INDEX(Historical!$H$7:$H$1062,MATCH(B566,Historical!$B$7:$B$1062,0))=0,"n/a",((INDEX(Historical!$C$7:$C$1062,MATCH(B566,Historical!$B$7:$B$1062,0))/INDEX(Historical!$H$7:$H$1062,MATCH(B566,Historical!$B$7:$B$1062,0)))^(1/5)-1)*100)</f>
        <v>22.240996213524866</v>
      </c>
      <c r="V566" s="105" t="str">
        <f>IF(INDEX(Historical!$M$7:$M$1062,MATCH(B566,Historical!$B$7:$B$1062,0))=0,"n/a",((INDEX(Historical!$C$7:$C$1062,MATCH(B566,Historical!$B$7:$B$1062,0))/INDEX(Historical!$M$7:$M$1062,MATCH(B566,Historical!$B$7:$B$1062,0)))^(1/10)-1)*100)</f>
        <v>n/a</v>
      </c>
      <c r="W566" s="106" t="str">
        <f>IF(OR(U566&lt;=0,U566="n/a",V566&lt;=0,V566="n/a"),"n/a",U566/V566)</f>
        <v>n/a</v>
      </c>
      <c r="X566" s="107">
        <f>IF(OR(AJ566&lt;=0,AJ566="n/a",U566&lt;=0,U566="n/a"),"n/a",U566/AJ566)</f>
        <v>1.1626239526149957</v>
      </c>
      <c r="Y566" s="165"/>
      <c r="Z566" s="101">
        <f>IF(OR(AC566&lt;0.01,AC566="n/a"),"n/a",M566/AC566*100)</f>
        <v>16.867469879518072</v>
      </c>
      <c r="AA566" s="109">
        <f>IF(OR(AC566&lt;0.01,AC566="n/a"),"n/a",I566/AC566)</f>
        <v>24.033132530120486</v>
      </c>
      <c r="AB566" s="71">
        <v>12</v>
      </c>
      <c r="AC566" s="100">
        <v>3.32</v>
      </c>
      <c r="AD566" s="100">
        <v>0.87</v>
      </c>
      <c r="AE566" s="100">
        <v>0.85</v>
      </c>
      <c r="AF566" s="100">
        <v>2.66</v>
      </c>
      <c r="AG566" s="100">
        <v>11.83</v>
      </c>
      <c r="AH566" s="100">
        <v>13.900000000000002</v>
      </c>
      <c r="AI566" s="100">
        <v>23.25</v>
      </c>
      <c r="AJ566" s="100">
        <v>19.13</v>
      </c>
      <c r="AK566" s="100">
        <v>19.98</v>
      </c>
      <c r="AL566" s="100">
        <v>6170</v>
      </c>
      <c r="AM566" s="100">
        <v>22.6</v>
      </c>
      <c r="AN566" s="100">
        <v>0.64</v>
      </c>
      <c r="AO566" s="110">
        <f>IF(U566="n/a","n/a",IF(AA566&lt;0,"n/a",IF(AA566="n/a","n/a",J566+U566-AA566)))</f>
        <v>-1.0902939804632723</v>
      </c>
      <c r="AP566" s="111">
        <f>IF(U566="n/a","n/a",J566+U566)</f>
        <v>22.942838549657214</v>
      </c>
      <c r="AQ566" s="112">
        <f>IF(OR(AC566&lt;0.01,AC566="n/a",AF566="n/a"),"n/a",(I566/SQRT(22.5*AC566*(I566/AF566))-1)*100)</f>
        <v>68.560088237756389</v>
      </c>
      <c r="AR566" s="101">
        <f>INDEX(Historical!$C$7:$C$1063,MATCH(B566,Historical!$B$7:$B$1063,0))*IF(AH566="n/a",1.03,IF(AH566&lt;0,1.01,IF(AH566&gt;10,1.1,(1+AH566/100))))</f>
        <v>0.54266666666666674</v>
      </c>
      <c r="AS566" s="109">
        <f>IF($AI566="n/a",1.03*AR566,IF($AI566&lt;0,1.01*AR566,IF($AI566&gt;10,1.1*AR566,(1+$AI566/100)*AR566)))</f>
        <v>0.59693333333333343</v>
      </c>
      <c r="AT566" s="109">
        <f>IF($AK566="n/a",1.03*AS566,IF($AK566&lt;0,1.01*AS566,IF($AK566&gt;10,1.1*AS566,(1+$AK566/100)*AS566)))</f>
        <v>0.6566266666666668</v>
      </c>
      <c r="AU566" s="109">
        <f>IF($AK566="n/a",1.03*AT566,IF($AK566&lt;0,1.01*AT566,IF($AK566&gt;10,1.1*AT566,(1+$AK566/100)*AT566)))</f>
        <v>0.72228933333333356</v>
      </c>
      <c r="AV566" s="109">
        <f>IF($AK566="n/a",1.03*AU566,IF($AK566&lt;0,1.01*AU566,IF($AK566&gt;10,1.1*AU566,(1+$AK566/100)*AU566)))</f>
        <v>0.79451826666666703</v>
      </c>
      <c r="AW566" s="109">
        <f>SUM(AR566:AV566)</f>
        <v>3.3130342666666679</v>
      </c>
      <c r="AX566" s="113">
        <f>AW566/I566*100</f>
        <v>4.1521923382211652</v>
      </c>
      <c r="AY566" s="100">
        <v>0.87</v>
      </c>
      <c r="AZ566" s="100">
        <v>74.709999999999994</v>
      </c>
      <c r="BA566" s="100">
        <v>-4.4400000000000004</v>
      </c>
      <c r="BB566" s="100">
        <v>10.059999999999999</v>
      </c>
      <c r="BC566" s="100">
        <v>23.400000000000002</v>
      </c>
      <c r="BE566" s="12">
        <v>2018</v>
      </c>
      <c r="BF566" s="12">
        <f>IF(BE566&gt;2020,0,IF(BE566&gt;2008,1,IF(BE566&gt;2001,2,IF(BE566&gt;1990,3,IF(BE566&gt;1980,4,IF(BE566&gt;1973,5,IF(BE566&gt;1970,6,IF(BE566&gt;1960,7,IF(BE566&gt;1958,8,IF(BE566&gt;1953,9,10))))))))))</f>
        <v>1</v>
      </c>
      <c r="BG566" s="100">
        <v>5.66</v>
      </c>
      <c r="BH566" s="55" t="s">
        <v>121</v>
      </c>
      <c r="BI566" s="55" t="s">
        <v>122</v>
      </c>
    </row>
    <row r="567" spans="1:61" ht="12.75" customHeight="1" x14ac:dyDescent="0.2">
      <c r="A567" s="116" t="s">
        <v>1196</v>
      </c>
      <c r="B567" s="55" t="s">
        <v>1197</v>
      </c>
      <c r="C567" s="156" t="s">
        <v>134</v>
      </c>
      <c r="D567" s="98" t="s">
        <v>157</v>
      </c>
      <c r="E567" s="157">
        <v>11</v>
      </c>
      <c r="F567" s="2">
        <v>493</v>
      </c>
      <c r="G567" s="2" t="s">
        <v>146</v>
      </c>
      <c r="H567" s="2" t="s">
        <v>146</v>
      </c>
      <c r="I567" s="100">
        <v>209.51</v>
      </c>
      <c r="J567" s="101">
        <f>(M567/I567)*100</f>
        <v>2.4193594577824449</v>
      </c>
      <c r="K567" s="104">
        <v>1.2672000000000001</v>
      </c>
      <c r="L567" s="71">
        <v>4</v>
      </c>
      <c r="M567" s="28">
        <f>K567*L567</f>
        <v>5.0688000000000004</v>
      </c>
      <c r="N567" s="103" t="s">
        <v>670</v>
      </c>
      <c r="O567" s="104">
        <v>1.1757</v>
      </c>
      <c r="P567" s="158">
        <v>46230</v>
      </c>
      <c r="Q567" s="158">
        <v>46258</v>
      </c>
      <c r="R567" s="28">
        <f>(K567-O567)/O567*100</f>
        <v>7.7825976014289475</v>
      </c>
      <c r="S567" s="105">
        <f>IF(INDEX(Historical!$D$7:$D1579,MATCH(B567,Historical!$B$7:$B$1062,0))=0,"n/a",(INDEX(Historical!$C$7:$C$1062,MATCH(B567,Historical!$B$7:$B$1062,0))/INDEX(Historical!$D$7:$D$1062,MATCH(B567,Historical!$B$7:$B$1062,0))-1)*100)</f>
        <v>5.9165074231956272</v>
      </c>
      <c r="T567" s="105">
        <f>IF(INDEX(Historical!$F$7:$F$1062,MATCH(B567,Historical!$B$7:$B$1062,0))=0,"n/a",((INDEX(Historical!$C$7:$C$1062,MATCH(B567,Historical!$B$7:$B$1062,0))/INDEX(Historical!$F$7:$F$1062,MATCH(B567,Historical!$B$7:$B$1062,0)))^(1/3)-1)*100)</f>
        <v>4.1202222826653534</v>
      </c>
      <c r="U567" s="105">
        <f>IF(INDEX(Historical!$H$7:$H$1062,MATCH(B567,Historical!$B$7:$B$1062,0))=0,"n/a",((INDEX(Historical!$C$7:$C$1062,MATCH(B567,Historical!$B$7:$B$1062,0))/INDEX(Historical!$H$7:$H$1062,MATCH(B567,Historical!$B$7:$B$1062,0)))^(1/5)-1)*100)</f>
        <v>6.2745921793501136</v>
      </c>
      <c r="V567" s="105">
        <f>IF(INDEX(Historical!$M$7:$M$1062,MATCH(B567,Historical!$B$7:$B$1062,0))=0,"n/a",((INDEX(Historical!$C$7:$C$1062,MATCH(B567,Historical!$B$7:$B$1062,0))/INDEX(Historical!$M$7:$M$1062,MATCH(B567,Historical!$B$7:$B$1062,0)))^(1/10)-1)*100)</f>
        <v>5.9296008017970303</v>
      </c>
      <c r="W567" s="106">
        <f>IF(OR(U567&lt;=0,U567="n/a",V567&lt;=0,V567="n/a"),"n/a",U567/V567)</f>
        <v>1.0581812147368386</v>
      </c>
      <c r="X567" s="107">
        <f>IF(OR(AJ567&lt;=0,AJ567="n/a",U567&lt;=0,U567="n/a"),"n/a",U567/AJ567)</f>
        <v>0.54278479060122098</v>
      </c>
      <c r="Y567" s="165" t="s">
        <v>671</v>
      </c>
      <c r="Z567" s="101">
        <f>IF(OR(AC567&lt;0.01,AC567="n/a"),"n/a",M567/AC567*100)</f>
        <v>45.460089686098662</v>
      </c>
      <c r="AA567" s="109">
        <f>IF(OR(AC567&lt;0.01,AC567="n/a"),"n/a",I567/AC567)</f>
        <v>18.790134529147981</v>
      </c>
      <c r="AB567" s="71">
        <v>10</v>
      </c>
      <c r="AC567" s="100">
        <v>11.15</v>
      </c>
      <c r="AD567" s="100">
        <v>1.65</v>
      </c>
      <c r="AE567" s="100">
        <v>2.92</v>
      </c>
      <c r="AF567" s="100">
        <v>3.06</v>
      </c>
      <c r="AG567" s="100">
        <v>16.100000000000001</v>
      </c>
      <c r="AH567" s="100">
        <v>11.690000000000001</v>
      </c>
      <c r="AI567" s="100">
        <v>9.56</v>
      </c>
      <c r="AJ567" s="100">
        <v>11.559999999999999</v>
      </c>
      <c r="AK567" s="100">
        <v>10.02</v>
      </c>
      <c r="AL567" s="100">
        <v>291170</v>
      </c>
      <c r="AM567" s="100">
        <v>0.27</v>
      </c>
      <c r="AN567" s="100">
        <v>2.77</v>
      </c>
      <c r="AO567" s="110">
        <f>IF(U567="n/a","n/a",IF(AA567&lt;0,"n/a",IF(AA567="n/a","n/a",J567+U567-AA567)))</f>
        <v>-10.096182892015422</v>
      </c>
      <c r="AP567" s="111">
        <f>IF(U567="n/a","n/a",J567+U567)</f>
        <v>8.6939516371325585</v>
      </c>
      <c r="AQ567" s="112">
        <f>IF(OR(AC567&lt;0.01,AC567="n/a",AF567="n/a"),"n/a",(I567/SQRT(22.5*AC567*(I567/AF567))-1)*100)</f>
        <v>59.858008744139113</v>
      </c>
      <c r="AR567" s="101">
        <f>INDEX(Historical!$C$7:$C$1063,MATCH(B567,Historical!$B$7:$B$1063,0))*IF(AH567="n/a",1.03,IF(AH567&lt;0,1.01,IF(AH567&gt;10,1.1,(1+AH567/100))))</f>
        <v>4.75563</v>
      </c>
      <c r="AS567" s="109">
        <f>IF($AI567="n/a",1.03*AR567,IF($AI567&lt;0,1.01*AR567,IF($AI567&gt;10,1.1*AR567,(1+$AI567/100)*AR567)))</f>
        <v>5.2102682279999994</v>
      </c>
      <c r="AT567" s="109">
        <f>IF($AK567="n/a",1.03*AS567,IF($AK567&lt;0,1.01*AS567,IF($AK567&gt;10,1.1*AS567,(1+$AK567/100)*AS567)))</f>
        <v>5.7312950508</v>
      </c>
      <c r="AU567" s="109">
        <f>IF($AK567="n/a",1.03*AT567,IF($AK567&lt;0,1.01*AT567,IF($AK567&gt;10,1.1*AT567,(1+$AK567/100)*AT567)))</f>
        <v>6.3044245558800007</v>
      </c>
      <c r="AV567" s="109">
        <f>IF($AK567="n/a",1.03*AU567,IF($AK567&lt;0,1.01*AU567,IF($AK567&gt;10,1.1*AU567,(1+$AK567/100)*AU567)))</f>
        <v>6.9348670114680013</v>
      </c>
      <c r="AW567" s="109">
        <f>SUM(AR567:AV567)</f>
        <v>28.936484846148002</v>
      </c>
      <c r="AX567" s="113">
        <f>AW567/I567*100</f>
        <v>13.811505343968308</v>
      </c>
      <c r="AY567" s="100">
        <v>0.79</v>
      </c>
      <c r="AZ567" s="100">
        <v>64.48</v>
      </c>
      <c r="BA567" s="100">
        <v>-4.1399999999999997</v>
      </c>
      <c r="BB567" s="100">
        <v>3.4099999999999997</v>
      </c>
      <c r="BC567" s="100">
        <v>20.23</v>
      </c>
      <c r="BE567" s="12">
        <v>2016</v>
      </c>
      <c r="BF567" s="12">
        <f>IF(BE567&gt;2020,0,IF(BE567&gt;2008,1,IF(BE567&gt;2001,2,IF(BE567&gt;1990,3,IF(BE567&gt;1980,4,IF(BE567&gt;1973,5,IF(BE567&gt;1970,6,IF(BE567&gt;1960,7,IF(BE567&gt;1958,8,IF(BE567&gt;1953,9,10))))))))))</f>
        <v>1</v>
      </c>
      <c r="BG567" s="100">
        <v>0.95</v>
      </c>
      <c r="BH567" s="55" t="s">
        <v>250</v>
      </c>
      <c r="BI567" s="55" t="s">
        <v>122</v>
      </c>
    </row>
    <row r="568" spans="1:61" ht="12.75" customHeight="1" x14ac:dyDescent="0.2">
      <c r="A568" s="116" t="s">
        <v>1198</v>
      </c>
      <c r="B568" s="55" t="s">
        <v>1199</v>
      </c>
      <c r="C568" s="156" t="s">
        <v>335</v>
      </c>
      <c r="D568" s="98" t="s">
        <v>371</v>
      </c>
      <c r="E568" s="157">
        <v>11</v>
      </c>
      <c r="F568" s="2">
        <v>492</v>
      </c>
      <c r="G568" s="2" t="s">
        <v>146</v>
      </c>
      <c r="H568" s="2" t="s">
        <v>146</v>
      </c>
      <c r="I568" s="100">
        <v>91.58</v>
      </c>
      <c r="J568" s="101">
        <f>(M568/I568)*100</f>
        <v>1.7907840139768507</v>
      </c>
      <c r="K568" s="104">
        <v>0.41</v>
      </c>
      <c r="L568" s="71">
        <v>4</v>
      </c>
      <c r="M568" s="28">
        <f>K568*L568</f>
        <v>1.64</v>
      </c>
      <c r="N568" s="103" t="s">
        <v>209</v>
      </c>
      <c r="O568" s="104">
        <v>0.38</v>
      </c>
      <c r="P568" s="158">
        <v>46188</v>
      </c>
      <c r="Q568" s="158">
        <v>46218</v>
      </c>
      <c r="R568" s="28">
        <f>(K568-O568)/O568*100</f>
        <v>7.8947368421052557</v>
      </c>
      <c r="S568" s="105">
        <f>IF(INDEX(Historical!$D$7:$D1580,MATCH(B568,Historical!$B$7:$B$1062,0))=0,"n/a",(INDEX(Historical!$C$7:$C$1062,MATCH(B568,Historical!$B$7:$B$1062,0))/INDEX(Historical!$D$7:$D$1062,MATCH(B568,Historical!$B$7:$B$1062,0))-1)*100)</f>
        <v>19.166666666666664</v>
      </c>
      <c r="T568" s="105">
        <f>IF(INDEX(Historical!$F$7:$F$1062,MATCH(B568,Historical!$B$7:$B$1062,0))=0,"n/a",((INDEX(Historical!$C$7:$C$1062,MATCH(B568,Historical!$B$7:$B$1062,0))/INDEX(Historical!$F$7:$F$1062,MATCH(B568,Historical!$B$7:$B$1062,0)))^(1/3)-1)*100)</f>
        <v>18.015466729676731</v>
      </c>
      <c r="U568" s="105">
        <f>IF(INDEX(Historical!$H$7:$H$1062,MATCH(B568,Historical!$B$7:$B$1062,0))=0,"n/a",((INDEX(Historical!$C$7:$C$1062,MATCH(B568,Historical!$B$7:$B$1062,0))/INDEX(Historical!$H$7:$H$1062,MATCH(B568,Historical!$B$7:$B$1062,0)))^(1/5)-1)*100)</f>
        <v>29.019456841547097</v>
      </c>
      <c r="V568" s="105">
        <f>IF(INDEX(Historical!$M$7:$M$1062,MATCH(B568,Historical!$B$7:$B$1062,0))=0,"n/a",((INDEX(Historical!$C$7:$C$1062,MATCH(B568,Historical!$B$7:$B$1062,0))/INDEX(Historical!$M$7:$M$1062,MATCH(B568,Historical!$B$7:$B$1062,0)))^(1/10)-1)*100)</f>
        <v>30.476892186334425</v>
      </c>
      <c r="W568" s="106">
        <f>IF(OR(U568&lt;=0,U568="n/a",V568&lt;=0,V568="n/a"),"n/a",U568/V568)</f>
        <v>0.95217900382110388</v>
      </c>
      <c r="X568" s="107" t="str">
        <f>IF(OR(AJ568&lt;=0,AJ568="n/a",U568&lt;=0,U568="n/a"),"n/a",U568/AJ568)</f>
        <v>n/a</v>
      </c>
      <c r="Y568" s="165"/>
      <c r="Z568" s="101">
        <f>IF(OR(AC568&lt;0.01,AC568="n/a"),"n/a",M568/AC568*100)</f>
        <v>26.156299840510368</v>
      </c>
      <c r="AA568" s="109">
        <f>IF(OR(AC568&lt;0.01,AC568="n/a"),"n/a",I568/AC568)</f>
        <v>14.606060606060607</v>
      </c>
      <c r="AB568" s="71">
        <v>12</v>
      </c>
      <c r="AC568" s="100">
        <v>6.27</v>
      </c>
      <c r="AD568" s="100">
        <v>1.48</v>
      </c>
      <c r="AE568" s="100">
        <v>0.19</v>
      </c>
      <c r="AF568" s="100">
        <v>2.82</v>
      </c>
      <c r="AG568" s="100">
        <v>20.62</v>
      </c>
      <c r="AH568" s="100">
        <v>5.6899999999999995</v>
      </c>
      <c r="AI568" s="100">
        <v>10.43</v>
      </c>
      <c r="AJ568" s="100" t="s">
        <v>142</v>
      </c>
      <c r="AK568" s="100">
        <v>8.0399999999999991</v>
      </c>
      <c r="AL568" s="100">
        <v>2890</v>
      </c>
      <c r="AM568" s="100">
        <v>65.94</v>
      </c>
      <c r="AN568" s="100">
        <v>4.5599999999999996</v>
      </c>
      <c r="AO568" s="110">
        <f>IF(U568="n/a","n/a",IF(AA568&lt;0,"n/a",IF(AA568="n/a","n/a",J568+U568-AA568)))</f>
        <v>16.204180249463342</v>
      </c>
      <c r="AP568" s="111">
        <f>IF(U568="n/a","n/a",J568+U568)</f>
        <v>30.810240855523947</v>
      </c>
      <c r="AQ568" s="112">
        <f>IF(OR(AC568&lt;0.01,AC568="n/a",AF568="n/a"),"n/a",(I568/SQRT(22.5*AC568*(I568/AF568))-1)*100)</f>
        <v>35.300637937382362</v>
      </c>
      <c r="AR568" s="101">
        <f>INDEX(Historical!$C$7:$C$1063,MATCH(B568,Historical!$B$7:$B$1063,0))*IF(AH568="n/a",1.03,IF(AH568&lt;0,1.01,IF(AH568&gt;10,1.1,(1+AH568/100))))</f>
        <v>1.5113669999999999</v>
      </c>
      <c r="AS568" s="109">
        <f>IF($AI568="n/a",1.03*AR568,IF($AI568&lt;0,1.01*AR568,IF($AI568&gt;10,1.1*AR568,(1+$AI568/100)*AR568)))</f>
        <v>1.6625037</v>
      </c>
      <c r="AT568" s="109">
        <f>IF($AK568="n/a",1.03*AS568,IF($AK568&lt;0,1.01*AS568,IF($AK568&gt;10,1.1*AS568,(1+$AK568/100)*AS568)))</f>
        <v>1.7961689974800001</v>
      </c>
      <c r="AU568" s="109">
        <f>IF($AK568="n/a",1.03*AT568,IF($AK568&lt;0,1.01*AT568,IF($AK568&gt;10,1.1*AT568,(1+$AK568/100)*AT568)))</f>
        <v>1.9405809848773923</v>
      </c>
      <c r="AV568" s="109">
        <f>IF($AK568="n/a",1.03*AU568,IF($AK568&lt;0,1.01*AU568,IF($AK568&gt;10,1.1*AU568,(1+$AK568/100)*AU568)))</f>
        <v>2.0966036960615346</v>
      </c>
      <c r="AW568" s="109">
        <f>SUM(AR568:AV568)</f>
        <v>9.007224378418929</v>
      </c>
      <c r="AX568" s="113">
        <f>AW568/I568*100</f>
        <v>9.8353618458385341</v>
      </c>
      <c r="AY568" s="100">
        <v>0.85</v>
      </c>
      <c r="AZ568" s="100">
        <v>69.25</v>
      </c>
      <c r="BA568" s="100">
        <v>-19.43</v>
      </c>
      <c r="BB568" s="100">
        <v>3.75</v>
      </c>
      <c r="BC568" s="100">
        <v>28.52</v>
      </c>
      <c r="BE568" s="12">
        <v>2016</v>
      </c>
      <c r="BF568" s="12">
        <f>IF(BE568&gt;2020,0,IF(BE568&gt;2008,1,IF(BE568&gt;2001,2,IF(BE568&gt;1990,3,IF(BE568&gt;1980,4,IF(BE568&gt;1973,5,IF(BE568&gt;1970,6,IF(BE568&gt;1960,7,IF(BE568&gt;1958,8,IF(BE568&gt;1953,9,10))))))))))</f>
        <v>1</v>
      </c>
      <c r="BG568" s="100">
        <v>3.44</v>
      </c>
      <c r="BH568" s="55" t="s">
        <v>121</v>
      </c>
      <c r="BI568" s="55" t="s">
        <v>122</v>
      </c>
    </row>
    <row r="569" spans="1:61" ht="12.75" customHeight="1" x14ac:dyDescent="0.2">
      <c r="A569" s="116" t="s">
        <v>1624</v>
      </c>
      <c r="B569" s="55" t="s">
        <v>1625</v>
      </c>
      <c r="C569" s="156" t="s">
        <v>134</v>
      </c>
      <c r="D569" s="98" t="s">
        <v>186</v>
      </c>
      <c r="E569" s="157">
        <v>8</v>
      </c>
      <c r="F569" s="2">
        <v>559</v>
      </c>
      <c r="G569" s="2" t="s">
        <v>146</v>
      </c>
      <c r="H569" s="2" t="s">
        <v>146</v>
      </c>
      <c r="I569" s="100">
        <v>10.28</v>
      </c>
      <c r="J569" s="101">
        <f>(M569/I569)*100</f>
        <v>8.1712062256809332</v>
      </c>
      <c r="K569" s="104">
        <v>0.21</v>
      </c>
      <c r="L569" s="71">
        <v>4</v>
      </c>
      <c r="M569" s="28">
        <f>K569*L569</f>
        <v>0.84</v>
      </c>
      <c r="N569" s="103" t="s">
        <v>312</v>
      </c>
      <c r="O569" s="104">
        <v>0.2</v>
      </c>
      <c r="P569" s="158">
        <v>45912</v>
      </c>
      <c r="Q569" s="158">
        <v>45919</v>
      </c>
      <c r="R569" s="28">
        <f>(K569-O569)/O569*100</f>
        <v>4.9999999999999902</v>
      </c>
      <c r="S569" s="105">
        <f>IF(INDEX(Historical!$D$7:$D1581,MATCH(B569,Historical!$B$7:$B$1062,0))=0,"n/a",(INDEX(Historical!$C$7:$C$1062,MATCH(B569,Historical!$B$7:$B$1062,0))/INDEX(Historical!$D$7:$D$1062,MATCH(B569,Historical!$B$7:$B$1062,0))-1)*100)</f>
        <v>5.12820512820511</v>
      </c>
      <c r="T569" s="105">
        <f>IF(INDEX(Historical!$F$7:$F$1062,MATCH(B569,Historical!$B$7:$B$1062,0))=0,"n/a",((INDEX(Historical!$C$7:$C$1062,MATCH(B569,Historical!$B$7:$B$1062,0))/INDEX(Historical!$F$7:$F$1062,MATCH(B569,Historical!$B$7:$B$1062,0)))^(1/3)-1)*100)</f>
        <v>5.4156936422339763</v>
      </c>
      <c r="U569" s="105">
        <f>IF(INDEX(Historical!$H$7:$H$1062,MATCH(B569,Historical!$B$7:$B$1062,0))=0,"n/a",((INDEX(Historical!$C$7:$C$1062,MATCH(B569,Historical!$B$7:$B$1062,0))/INDEX(Historical!$H$7:$H$1062,MATCH(B569,Historical!$B$7:$B$1062,0)))^(1/5)-1)*100)</f>
        <v>5.0816239137892349</v>
      </c>
      <c r="V569" s="105">
        <f>IF(INDEX(Historical!$M$7:$M$1062,MATCH(B569,Historical!$B$7:$B$1062,0))=0,"n/a",((INDEX(Historical!$C$7:$C$1062,MATCH(B569,Historical!$B$7:$B$1062,0))/INDEX(Historical!$M$7:$M$1062,MATCH(B569,Historical!$B$7:$B$1062,0)))^(1/10)-1)*100)</f>
        <v>5.5011664891012169</v>
      </c>
      <c r="W569" s="106">
        <f>IF(OR(U569&lt;=0,U569="n/a",V569&lt;=0,V569="n/a"),"n/a",U569/V569)</f>
        <v>0.92373570657365667</v>
      </c>
      <c r="X569" s="107" t="str">
        <f>IF(OR(AJ569&lt;=0,AJ569="n/a",U569&lt;=0,U569="n/a"),"n/a",U569/AJ569)</f>
        <v>n/a</v>
      </c>
      <c r="Y569" s="165"/>
      <c r="Z569" s="101">
        <f>IF(OR(AC569&lt;0.01,AC569="n/a"),"n/a",M569/AC569*100)</f>
        <v>763.63636363636363</v>
      </c>
      <c r="AA569" s="109">
        <f>IF(OR(AC569&lt;0.01,AC569="n/a"),"n/a",I569/AC569)</f>
        <v>93.454545454545453</v>
      </c>
      <c r="AB569" s="71">
        <v>12</v>
      </c>
      <c r="AC569" s="100">
        <v>0.11</v>
      </c>
      <c r="AD569" s="100">
        <v>0.88</v>
      </c>
      <c r="AE569" s="100">
        <v>0.97</v>
      </c>
      <c r="AF569" s="100">
        <v>1.73</v>
      </c>
      <c r="AG569" s="100">
        <v>1.6400000000000001</v>
      </c>
      <c r="AH569" s="100">
        <v>-44.51</v>
      </c>
      <c r="AI569" s="100">
        <v>87.13</v>
      </c>
      <c r="AJ569" s="100">
        <v>-11.91</v>
      </c>
      <c r="AK569" s="100">
        <v>12.34</v>
      </c>
      <c r="AL569" s="100">
        <v>121.4</v>
      </c>
      <c r="AM569" s="100">
        <v>4.9399999999999995</v>
      </c>
      <c r="AN569" s="100">
        <v>0.6</v>
      </c>
      <c r="AO569" s="110">
        <f>IF(U569="n/a","n/a",IF(AA569&lt;0,"n/a",IF(AA569="n/a","n/a",J569+U569-AA569)))</f>
        <v>-80.20171531507529</v>
      </c>
      <c r="AP569" s="111">
        <f>IF(U569="n/a","n/a",J569+U569)</f>
        <v>13.252830139470168</v>
      </c>
      <c r="AQ569" s="112">
        <f>IF(OR(AC569&lt;0.01,AC569="n/a",AF569="n/a"),"n/a",(I569/SQRT(22.5*AC569*(I569/AF569))-1)*100)</f>
        <v>168.05999629963736</v>
      </c>
      <c r="AR569" s="101">
        <f>INDEX(Historical!$C$7:$C$1063,MATCH(B569,Historical!$B$7:$B$1063,0))*IF(AH569="n/a",1.03,IF(AH569&lt;0,1.01,IF(AH569&gt;10,1.1,(1+AH569/100))))</f>
        <v>0.82819999999999994</v>
      </c>
      <c r="AS569" s="109">
        <f>IF($AI569="n/a",1.03*AR569,IF($AI569&lt;0,1.01*AR569,IF($AI569&gt;10,1.1*AR569,(1+$AI569/100)*AR569)))</f>
        <v>0.91102000000000005</v>
      </c>
      <c r="AT569" s="109">
        <f>IF($AK569="n/a",1.03*AS569,IF($AK569&lt;0,1.01*AS569,IF($AK569&gt;10,1.1*AS569,(1+$AK569/100)*AS569)))</f>
        <v>1.0021220000000002</v>
      </c>
      <c r="AU569" s="109">
        <f>IF($AK569="n/a",1.03*AT569,IF($AK569&lt;0,1.01*AT569,IF($AK569&gt;10,1.1*AT569,(1+$AK569/100)*AT569)))</f>
        <v>1.1023342000000003</v>
      </c>
      <c r="AV569" s="109">
        <f>IF($AK569="n/a",1.03*AU569,IF($AK569&lt;0,1.01*AU569,IF($AK569&gt;10,1.1*AU569,(1+$AK569/100)*AU569)))</f>
        <v>1.2125676200000004</v>
      </c>
      <c r="AW569" s="109">
        <f>SUM(AR569:AV569)</f>
        <v>5.0562438200000015</v>
      </c>
      <c r="AX569" s="113">
        <f>AW569/I569*100</f>
        <v>49.185251167315194</v>
      </c>
      <c r="AY569" s="100">
        <v>0.68</v>
      </c>
      <c r="AZ569" s="100">
        <v>7.42</v>
      </c>
      <c r="BA569" s="100">
        <v>-39.489999999999995</v>
      </c>
      <c r="BB569" s="100">
        <v>-3.6799999999999997</v>
      </c>
      <c r="BC569" s="100">
        <v>-23.26</v>
      </c>
      <c r="BE569" s="12">
        <v>2018</v>
      </c>
      <c r="BF569" s="12">
        <f>IF(BE569&gt;2020,0,IF(BE569&gt;2008,1,IF(BE569&gt;2001,2,IF(BE569&gt;1990,3,IF(BE569&gt;1980,4,IF(BE569&gt;1973,5,IF(BE569&gt;1970,6,IF(BE569&gt;1960,7,IF(BE569&gt;1958,8,IF(BE569&gt;1953,9,10))))))))))</f>
        <v>1</v>
      </c>
      <c r="BG569" s="100">
        <v>0.62</v>
      </c>
      <c r="BH569" s="55" t="s">
        <v>121</v>
      </c>
      <c r="BI569" s="55" t="s">
        <v>122</v>
      </c>
    </row>
    <row r="570" spans="1:61" ht="12.75" customHeight="1" x14ac:dyDescent="0.2">
      <c r="A570" s="116" t="s">
        <v>1626</v>
      </c>
      <c r="B570" s="55" t="s">
        <v>1627</v>
      </c>
      <c r="C570" s="156" t="s">
        <v>300</v>
      </c>
      <c r="D570" s="98" t="s">
        <v>612</v>
      </c>
      <c r="E570" s="157">
        <v>8</v>
      </c>
      <c r="F570" s="2">
        <v>572</v>
      </c>
      <c r="G570" s="2" t="s">
        <v>146</v>
      </c>
      <c r="H570" s="2" t="s">
        <v>146</v>
      </c>
      <c r="I570" s="100">
        <v>180.99</v>
      </c>
      <c r="J570" s="101">
        <f>(M570/I570)*100</f>
        <v>2.7625835681529365</v>
      </c>
      <c r="K570" s="104">
        <v>1.25</v>
      </c>
      <c r="L570" s="71">
        <v>4</v>
      </c>
      <c r="M570" s="28">
        <f>K570*L570</f>
        <v>5</v>
      </c>
      <c r="N570" s="103" t="s">
        <v>312</v>
      </c>
      <c r="O570" s="104">
        <v>1.1100000000000001</v>
      </c>
      <c r="P570" s="158">
        <v>46094</v>
      </c>
      <c r="Q570" s="158">
        <v>46108</v>
      </c>
      <c r="R570" s="28">
        <f>(K570-O570)/O570*100</f>
        <v>12.612612612612603</v>
      </c>
      <c r="S570" s="105">
        <f>IF(INDEX(Historical!$D$7:$D1582,MATCH(B570,Historical!$B$7:$B$1062,0))=0,"n/a",(INDEX(Historical!$C$7:$C$1062,MATCH(B570,Historical!$B$7:$B$1062,0))/INDEX(Historical!$D$7:$D$1062,MATCH(B570,Historical!$B$7:$B$1062,0))-1)*100)</f>
        <v>13.265306122448983</v>
      </c>
      <c r="T570" s="105">
        <f>IF(INDEX(Historical!$F$7:$F$1062,MATCH(B570,Historical!$B$7:$B$1062,0))=0,"n/a",((INDEX(Historical!$C$7:$C$1062,MATCH(B570,Historical!$B$7:$B$1062,0))/INDEX(Historical!$F$7:$F$1062,MATCH(B570,Historical!$B$7:$B$1062,0)))^(1/3)-1)*100)</f>
        <v>16.061508246171385</v>
      </c>
      <c r="U570" s="105">
        <f>IF(INDEX(Historical!$H$7:$H$1062,MATCH(B570,Historical!$B$7:$B$1062,0))=0,"n/a",((INDEX(Historical!$C$7:$C$1062,MATCH(B570,Historical!$B$7:$B$1062,0))/INDEX(Historical!$H$7:$H$1062,MATCH(B570,Historical!$B$7:$B$1062,0)))^(1/5)-1)*100)</f>
        <v>19.00741043454741</v>
      </c>
      <c r="V570" s="105" t="str">
        <f>IF(INDEX(Historical!$M$7:$M$1062,MATCH(B570,Historical!$B$7:$B$1062,0))=0,"n/a",((INDEX(Historical!$C$7:$C$1062,MATCH(B570,Historical!$B$7:$B$1062,0))/INDEX(Historical!$M$7:$M$1062,MATCH(B570,Historical!$B$7:$B$1062,0)))^(1/10)-1)*100)</f>
        <v>n/a</v>
      </c>
      <c r="W570" s="106" t="str">
        <f>IF(OR(U570&lt;=0,U570="n/a",V570&lt;=0,V570="n/a"),"n/a",U570/V570)</f>
        <v>n/a</v>
      </c>
      <c r="X570" s="107">
        <f>IF(OR(AJ570&lt;=0,AJ570="n/a",U570&lt;=0,U570="n/a"),"n/a",U570/AJ570)</f>
        <v>0.1650235321631135</v>
      </c>
      <c r="Y570" s="162"/>
      <c r="Z570" s="101">
        <f>IF(OR(AC570&lt;0.01,AC570="n/a"),"n/a",M570/AC570*100)</f>
        <v>52.576235541535233</v>
      </c>
      <c r="AA570" s="109">
        <f>IF(OR(AC570&lt;0.01,AC570="n/a"),"n/a",I570/AC570)</f>
        <v>19.031545741324923</v>
      </c>
      <c r="AB570" s="71">
        <v>12</v>
      </c>
      <c r="AC570" s="100">
        <v>9.51</v>
      </c>
      <c r="AD570" s="100" t="s">
        <v>142</v>
      </c>
      <c r="AE570" s="100">
        <v>6.73</v>
      </c>
      <c r="AF570" s="100" t="s">
        <v>142</v>
      </c>
      <c r="AG570" s="100" t="s">
        <v>142</v>
      </c>
      <c r="AH570" s="100">
        <v>-24.19</v>
      </c>
      <c r="AI570" s="100">
        <v>12.43</v>
      </c>
      <c r="AJ570" s="100">
        <v>115.17999999999999</v>
      </c>
      <c r="AK570" s="100">
        <v>-2.12</v>
      </c>
      <c r="AL570" s="100">
        <v>19200</v>
      </c>
      <c r="AM570" s="100">
        <v>0.75</v>
      </c>
      <c r="AN570" s="100" t="s">
        <v>142</v>
      </c>
      <c r="AO570" s="110">
        <f>IF(U570="n/a","n/a",IF(AA570&lt;0,"n/a",IF(AA570="n/a","n/a",J570+U570-AA570)))</f>
        <v>2.7384482613754244</v>
      </c>
      <c r="AP570" s="111">
        <f>IF(U570="n/a","n/a",J570+U570)</f>
        <v>21.769994002700347</v>
      </c>
      <c r="AQ570" s="112" t="str">
        <f>IF(OR(AC570&lt;0.01,AC570="n/a",AF570="n/a"),"n/a",(I570/SQRT(22.5*AC570*(I570/AF570))-1)*100)</f>
        <v>n/a</v>
      </c>
      <c r="AR570" s="101">
        <f>INDEX(Historical!$C$7:$C$1063,MATCH(B570,Historical!$B$7:$B$1063,0))*IF(AH570="n/a",1.03,IF(AH570&lt;0,1.01,IF(AH570&gt;10,1.1,(1+AH570/100))))</f>
        <v>4.4844000000000008</v>
      </c>
      <c r="AS570" s="109">
        <f>IF($AI570="n/a",1.03*AR570,IF($AI570&lt;0,1.01*AR570,IF($AI570&gt;10,1.1*AR570,(1+$AI570/100)*AR570)))</f>
        <v>4.9328400000000014</v>
      </c>
      <c r="AT570" s="109">
        <f>IF($AK570="n/a",1.03*AS570,IF($AK570&lt;0,1.01*AS570,IF($AK570&gt;10,1.1*AS570,(1+$AK570/100)*AS570)))</f>
        <v>4.9821684000000017</v>
      </c>
      <c r="AU570" s="109">
        <f>IF($AK570="n/a",1.03*AT570,IF($AK570&lt;0,1.01*AT570,IF($AK570&gt;10,1.1*AT570,(1+$AK570/100)*AT570)))</f>
        <v>5.031990084000002</v>
      </c>
      <c r="AV570" s="109">
        <f>IF($AK570="n/a",1.03*AU570,IF($AK570&lt;0,1.01*AU570,IF($AK570&gt;10,1.1*AU570,(1+$AK570/100)*AU570)))</f>
        <v>5.082309984840002</v>
      </c>
      <c r="AW570" s="109">
        <f>SUM(AR570:AV570)</f>
        <v>24.513708468840008</v>
      </c>
      <c r="AX570" s="113">
        <f>AW570/I570*100</f>
        <v>13.544233642101776</v>
      </c>
      <c r="AY570" s="100">
        <v>0.98</v>
      </c>
      <c r="AZ570" s="100">
        <v>11.44</v>
      </c>
      <c r="BA570" s="100">
        <v>-22.86</v>
      </c>
      <c r="BB570" s="100">
        <v>-4.9000000000000004</v>
      </c>
      <c r="BC570" s="100">
        <v>-6.88</v>
      </c>
      <c r="BE570" s="12">
        <v>2019</v>
      </c>
      <c r="BF570" s="12">
        <f>IF(BE570&gt;2020,0,IF(BE570&gt;2008,1,IF(BE570&gt;2001,2,IF(BE570&gt;1990,3,IF(BE570&gt;1980,4,IF(BE570&gt;1973,5,IF(BE570&gt;1970,6,IF(BE570&gt;1960,7,IF(BE570&gt;1958,8,IF(BE570&gt;1953,9,10))))))))))</f>
        <v>1</v>
      </c>
      <c r="BG570" s="100">
        <v>9.1800000000000015</v>
      </c>
      <c r="BH570" s="55" t="s">
        <v>121</v>
      </c>
      <c r="BI570" s="55" t="s">
        <v>302</v>
      </c>
    </row>
    <row r="571" spans="1:61" ht="12.75" customHeight="1" x14ac:dyDescent="0.2">
      <c r="A571" s="146" t="s">
        <v>5653</v>
      </c>
      <c r="B571" s="55" t="s">
        <v>5649</v>
      </c>
      <c r="C571" s="156" t="s">
        <v>134</v>
      </c>
      <c r="D571" s="98" t="s">
        <v>157</v>
      </c>
      <c r="E571" s="157">
        <v>5</v>
      </c>
      <c r="F571" s="2">
        <v>695</v>
      </c>
      <c r="G571" s="2" t="s">
        <v>146</v>
      </c>
      <c r="H571" s="2" t="s">
        <v>146</v>
      </c>
      <c r="I571" s="100">
        <v>34.74</v>
      </c>
      <c r="J571" s="101">
        <f>(M571/I571)*100</f>
        <v>2.1876799078871616</v>
      </c>
      <c r="K571" s="104">
        <v>0.19</v>
      </c>
      <c r="L571" s="71">
        <v>4</v>
      </c>
      <c r="M571" s="28">
        <f>K571*L571</f>
        <v>0.76</v>
      </c>
      <c r="N571" s="103" t="s">
        <v>270</v>
      </c>
      <c r="O571" s="104">
        <v>0.18</v>
      </c>
      <c r="P571" s="158">
        <v>46006</v>
      </c>
      <c r="Q571" s="158">
        <v>46022</v>
      </c>
      <c r="R571" s="28">
        <f>(K571-O571)/O571*100</f>
        <v>5.5555555555555607</v>
      </c>
      <c r="S571" s="105">
        <f>IF(INDEX(Historical!$D$7:$D1734,MATCH(B571,Historical!$B$7:$B$1062,0))=0,"n/a",(INDEX(Historical!$C$7:$C$1062,MATCH(B571,Historical!$B$7:$B$1062,0))/INDEX(Historical!$D$7:$D$1062,MATCH(B571,Historical!$B$7:$B$1062,0))-1)*100)</f>
        <v>1.388888888888884</v>
      </c>
      <c r="T571" s="105">
        <f>IF(INDEX(Historical!$F$7:$F$1062,MATCH(B571,Historical!$B$7:$B$1062,0))=0,"n/a",((INDEX(Historical!$C$7:$C$1062,MATCH(B571,Historical!$B$7:$B$1062,0))/INDEX(Historical!$F$7:$F$1062,MATCH(B571,Historical!$B$7:$B$1062,0)))^(1/3)-1)*100)</f>
        <v>4.4834799095307964</v>
      </c>
      <c r="U571" s="105" t="str">
        <f>IF(INDEX(Historical!$H$7:$H$1062,MATCH(B571,Historical!$B$7:$B$1062,0))=0,"n/a",((INDEX(Historical!$C$7:$C$1062,MATCH(B571,Historical!$B$7:$B$1062,0))/INDEX(Historical!$H$7:$H$1062,MATCH(B571,Historical!$B$7:$B$1062,0)))^(1/5)-1)*100)</f>
        <v>n/a</v>
      </c>
      <c r="V571" s="105" t="str">
        <f>IF(INDEX(Historical!$M$7:$M$1062,MATCH(B571,Historical!$B$7:$B$1062,0))=0,"n/a",((INDEX(Historical!$C$7:$C$1062,MATCH(B571,Historical!$B$7:$B$1062,0))/INDEX(Historical!$M$7:$M$1062,MATCH(B571,Historical!$B$7:$B$1062,0)))^(1/10)-1)*100)</f>
        <v>n/a</v>
      </c>
      <c r="W571" s="106" t="str">
        <f>IF(OR(U571&lt;=0,U571="n/a",V571&lt;=0,V571="n/a"),"n/a",U571/V571)</f>
        <v>n/a</v>
      </c>
      <c r="X571" s="107" t="str">
        <f>IF(OR(AJ571&lt;=0,AJ571="n/a",U571&lt;=0,U571="n/a"),"n/a",U571/AJ571)</f>
        <v>n/a</v>
      </c>
      <c r="Y571" s="159"/>
      <c r="Z571" s="101">
        <f>IF(OR(AC571&lt;0.01,AC571="n/a"),"n/a",M571/AC571*100)</f>
        <v>48.407643312101911</v>
      </c>
      <c r="AA571" s="109">
        <f>IF(OR(AC571&lt;0.01,AC571="n/a"),"n/a",I571/AC571)</f>
        <v>22.127388535031848</v>
      </c>
      <c r="AB571" s="71">
        <v>12</v>
      </c>
      <c r="AC571" s="100">
        <v>1.57</v>
      </c>
      <c r="AD571" s="100" t="s">
        <v>142</v>
      </c>
      <c r="AE571" s="100">
        <v>3.27</v>
      </c>
      <c r="AF571" s="100">
        <v>1.23</v>
      </c>
      <c r="AG571" s="100">
        <v>5.93</v>
      </c>
      <c r="AH571" s="100">
        <v>38.5</v>
      </c>
      <c r="AI571" s="100">
        <v>8.1100000000000012</v>
      </c>
      <c r="AJ571" s="100">
        <v>1.78</v>
      </c>
      <c r="AK571" s="100" t="s">
        <v>142</v>
      </c>
      <c r="AL571" s="100">
        <v>3380</v>
      </c>
      <c r="AM571" s="100">
        <v>1.7500000000000002</v>
      </c>
      <c r="AN571" s="100">
        <v>0.43</v>
      </c>
      <c r="AO571" s="110" t="str">
        <f>IF(U571="n/a","n/a",IF(AA571&lt;0,"n/a",IF(AA571="n/a","n/a",J571+U571-AA571)))</f>
        <v>n/a</v>
      </c>
      <c r="AP571" s="111" t="str">
        <f>IF(U571="n/a","n/a",J571+U571)</f>
        <v>n/a</v>
      </c>
      <c r="AQ571" s="112">
        <f>IF(OR(AC571&lt;0.01,AC571="n/a",AF571="n/a"),"n/a",(I571/SQRT(22.5*AC571*(I571/AF571))-1)*100)</f>
        <v>9.9832065930252725</v>
      </c>
      <c r="AR571" s="101">
        <f>INDEX(Historical!$C$7:$C$1063,MATCH(B571,Historical!$B$7:$B$1063,0))*IF(AH571="n/a",1.03,IF(AH571&lt;0,1.01,IF(AH571&gt;10,1.1,(1+AH571/100))))</f>
        <v>0.80300000000000005</v>
      </c>
      <c r="AS571" s="109">
        <f>IF($AI571="n/a",1.03*AR571,IF($AI571&lt;0,1.01*AR571,IF($AI571&gt;10,1.1*AR571,(1+$AI571/100)*AR571)))</f>
        <v>0.86812330000000004</v>
      </c>
      <c r="AT571" s="109">
        <f>IF($AK571="n/a",1.03*AS571,IF($AK571&lt;0,1.01*AS571,IF($AK571&gt;10,1.1*AS571,(1+$AK571/100)*AS571)))</f>
        <v>0.89416699900000007</v>
      </c>
      <c r="AU571" s="109">
        <f>IF($AK571="n/a",1.03*AT571,IF($AK571&lt;0,1.01*AT571,IF($AK571&gt;10,1.1*AT571,(1+$AK571/100)*AT571)))</f>
        <v>0.92099200897000011</v>
      </c>
      <c r="AV571" s="109">
        <f>IF($AK571="n/a",1.03*AU571,IF($AK571&lt;0,1.01*AU571,IF($AK571&gt;10,1.1*AU571,(1+$AK571/100)*AU571)))</f>
        <v>0.94862176923910013</v>
      </c>
      <c r="AW571" s="109">
        <f>SUM(AR571:AV571)</f>
        <v>4.4349040772091</v>
      </c>
      <c r="AX571" s="113">
        <f>AW571/I571*100</f>
        <v>12.76598755673316</v>
      </c>
      <c r="AY571" s="718">
        <v>0.86</v>
      </c>
      <c r="AZ571" s="100">
        <v>27.63</v>
      </c>
      <c r="BA571" s="100">
        <v>-2.2800000000000002</v>
      </c>
      <c r="BB571" s="100">
        <v>8.27</v>
      </c>
      <c r="BC571" s="100">
        <v>9.370000000000001</v>
      </c>
      <c r="BE571" s="12">
        <v>2021</v>
      </c>
      <c r="BF571" s="12">
        <f>IF(BE571&gt;2020,0,IF(BE571&gt;2008,1,IF(BE571&gt;2001,2,IF(BE571&gt;1990,3,IF(BE571&gt;1980,4,IF(BE571&gt;1973,5,IF(BE571&gt;1970,6,IF(BE571&gt;1960,7,IF(BE571&gt;1958,8,IF(BE571&gt;1953,9,10))))))))))</f>
        <v>0</v>
      </c>
      <c r="BG571" s="100">
        <v>0.85000000000000009</v>
      </c>
      <c r="BH571" s="55" t="s">
        <v>121</v>
      </c>
      <c r="BI571" s="55" t="s">
        <v>122</v>
      </c>
    </row>
    <row r="572" spans="1:61" ht="12.75" customHeight="1" x14ac:dyDescent="0.2">
      <c r="A572" s="123" t="s">
        <v>1200</v>
      </c>
      <c r="B572" s="55" t="s">
        <v>1201</v>
      </c>
      <c r="C572" s="156" t="s">
        <v>134</v>
      </c>
      <c r="D572" s="98" t="s">
        <v>157</v>
      </c>
      <c r="E572" s="157">
        <v>14</v>
      </c>
      <c r="F572" s="2">
        <v>400</v>
      </c>
      <c r="G572" s="2" t="s">
        <v>146</v>
      </c>
      <c r="H572" s="2" t="s">
        <v>146</v>
      </c>
      <c r="I572" s="100">
        <v>26.28</v>
      </c>
      <c r="J572" s="101">
        <f>(M572/I572)*100</f>
        <v>2.4353120243531201</v>
      </c>
      <c r="K572" s="104">
        <v>0.16</v>
      </c>
      <c r="L572" s="71">
        <v>4</v>
      </c>
      <c r="M572" s="28">
        <f>K572*L572</f>
        <v>0.64</v>
      </c>
      <c r="N572" s="103" t="s">
        <v>670</v>
      </c>
      <c r="O572" s="104">
        <v>0.155</v>
      </c>
      <c r="P572" s="158">
        <v>46157</v>
      </c>
      <c r="Q572" s="158">
        <v>46171</v>
      </c>
      <c r="R572" s="28">
        <f>(K572-O572)/O572*100</f>
        <v>3.2258064516129057</v>
      </c>
      <c r="S572" s="105">
        <f>IF(INDEX(Historical!$D$7:$D1583,MATCH(B572,Historical!$B$7:$B$1062,0))=0,"n/a",(INDEX(Historical!$C$7:$C$1062,MATCH(B572,Historical!$B$7:$B$1062,0))/INDEX(Historical!$D$7:$D$1062,MATCH(B572,Historical!$B$7:$B$1062,0))-1)*100)</f>
        <v>7.1428571428571397</v>
      </c>
      <c r="T572" s="105">
        <f>IF(INDEX(Historical!$F$7:$F$1062,MATCH(B572,Historical!$B$7:$B$1062,0))=0,"n/a",((INDEX(Historical!$C$7:$C$1062,MATCH(B572,Historical!$B$7:$B$1062,0))/INDEX(Historical!$F$7:$F$1062,MATCH(B572,Historical!$B$7:$B$1062,0)))^(1/3)-1)*100)</f>
        <v>7.7217345015941907</v>
      </c>
      <c r="U572" s="105">
        <f>IF(INDEX(Historical!$H$7:$H$1062,MATCH(B572,Historical!$B$7:$B$1062,0))=0,"n/a",((INDEX(Historical!$C$7:$C$1062,MATCH(B572,Historical!$B$7:$B$1062,0))/INDEX(Historical!$H$7:$H$1062,MATCH(B572,Historical!$B$7:$B$1062,0)))^(1/5)-1)*100)</f>
        <v>8.4471771197698544</v>
      </c>
      <c r="V572" s="105">
        <f>IF(INDEX(Historical!$M$7:$M$1062,MATCH(B572,Historical!$B$7:$B$1062,0))=0,"n/a",((INDEX(Historical!$C$7:$C$1062,MATCH(B572,Historical!$B$7:$B$1062,0))/INDEX(Historical!$M$7:$M$1062,MATCH(B572,Historical!$B$7:$B$1062,0)))^(1/10)-1)*100)</f>
        <v>11.612317403390438</v>
      </c>
      <c r="W572" s="106">
        <f>IF(OR(U572&lt;=0,U572="n/a",V572&lt;=0,V572="n/a"),"n/a",U572/V572)</f>
        <v>0.72743250346425592</v>
      </c>
      <c r="X572" s="107">
        <f>IF(OR(AJ572&lt;=0,AJ572="n/a",U572&lt;=0,U572="n/a"),"n/a",U572/AJ572)</f>
        <v>2.6315193519532261</v>
      </c>
      <c r="Y572" s="123"/>
      <c r="Z572" s="101">
        <f>IF(OR(AC572&lt;0.01,AC572="n/a"),"n/a",M572/AC572*100)</f>
        <v>23.970037453183522</v>
      </c>
      <c r="AA572" s="109">
        <f>IF(OR(AC572&lt;0.01,AC572="n/a"),"n/a",I572/AC572)</f>
        <v>9.8426966292134832</v>
      </c>
      <c r="AB572" s="71">
        <v>12</v>
      </c>
      <c r="AC572" s="100">
        <v>2.67</v>
      </c>
      <c r="AD572" s="100" t="s">
        <v>142</v>
      </c>
      <c r="AE572" s="100">
        <v>1.74</v>
      </c>
      <c r="AF572" s="100">
        <v>1.1100000000000001</v>
      </c>
      <c r="AG572" s="100">
        <v>11.940000000000001</v>
      </c>
      <c r="AH572" s="100">
        <v>6.93</v>
      </c>
      <c r="AI572" s="100">
        <v>4.45</v>
      </c>
      <c r="AJ572" s="100">
        <v>3.2099999999999995</v>
      </c>
      <c r="AK572" s="100" t="s">
        <v>142</v>
      </c>
      <c r="AL572" s="100">
        <v>164.91</v>
      </c>
      <c r="AM572" s="100">
        <v>11</v>
      </c>
      <c r="AN572" s="100">
        <v>0.4</v>
      </c>
      <c r="AO572" s="110">
        <f>IF(U572="n/a","n/a",IF(AA572&lt;0,"n/a",IF(AA572="n/a","n/a",J572+U572-AA572)))</f>
        <v>1.0397925149094913</v>
      </c>
      <c r="AP572" s="111">
        <f>IF(U572="n/a","n/a",J572+U572)</f>
        <v>10.882489144122975</v>
      </c>
      <c r="AQ572" s="112">
        <f>IF(OR(AC572&lt;0.01,AC572="n/a",AF572="n/a"),"n/a",(I572/SQRT(22.5*AC572*(I572/AF572))-1)*100)</f>
        <v>-30.316929336612517</v>
      </c>
      <c r="AR572" s="101">
        <f>INDEX(Historical!$C$7:$C$1063,MATCH(B572,Historical!$B$7:$B$1063,0))*IF(AH572="n/a",1.03,IF(AH572&lt;0,1.01,IF(AH572&gt;10,1.1,(1+AH572/100))))</f>
        <v>0.64157999999999993</v>
      </c>
      <c r="AS572" s="109">
        <f>IF($AI572="n/a",1.03*AR572,IF($AI572&lt;0,1.01*AR572,IF($AI572&gt;10,1.1*AR572,(1+$AI572/100)*AR572)))</f>
        <v>0.6701303099999999</v>
      </c>
      <c r="AT572" s="109">
        <f>IF($AK572="n/a",1.03*AS572,IF($AK572&lt;0,1.01*AS572,IF($AK572&gt;10,1.1*AS572,(1+$AK572/100)*AS572)))</f>
        <v>0.69023421929999995</v>
      </c>
      <c r="AU572" s="109">
        <f>IF($AK572="n/a",1.03*AT572,IF($AK572&lt;0,1.01*AT572,IF($AK572&gt;10,1.1*AT572,(1+$AK572/100)*AT572)))</f>
        <v>0.71094124587899998</v>
      </c>
      <c r="AV572" s="109">
        <f>IF($AK572="n/a",1.03*AU572,IF($AK572&lt;0,1.01*AU572,IF($AK572&gt;10,1.1*AU572,(1+$AK572/100)*AU572)))</f>
        <v>0.73226948325537</v>
      </c>
      <c r="AW572" s="109">
        <f>SUM(AR572:AV572)</f>
        <v>3.4451552584343696</v>
      </c>
      <c r="AX572" s="113">
        <f>AW572/I572*100</f>
        <v>13.109418791607188</v>
      </c>
      <c r="AY572" s="100">
        <v>0.18</v>
      </c>
      <c r="AZ572" s="100">
        <v>44.72</v>
      </c>
      <c r="BA572" s="100">
        <v>-5.07</v>
      </c>
      <c r="BB572" s="100">
        <v>8.2799999999999994</v>
      </c>
      <c r="BC572" s="100">
        <v>19.38</v>
      </c>
      <c r="BE572" s="12">
        <v>2013</v>
      </c>
      <c r="BF572" s="12">
        <f>IF(BE572&gt;2020,0,IF(BE572&gt;2008,1,IF(BE572&gt;2001,2,IF(BE572&gt;1990,3,IF(BE572&gt;1980,4,IF(BE572&gt;1973,5,IF(BE572&gt;1970,6,IF(BE572&gt;1960,7,IF(BE572&gt;1958,8,IF(BE572&gt;1953,9,10))))))))))</f>
        <v>1</v>
      </c>
      <c r="BG572" s="100">
        <v>1.08</v>
      </c>
      <c r="BH572" s="55" t="s">
        <v>121</v>
      </c>
      <c r="BI572" s="55" t="s">
        <v>122</v>
      </c>
    </row>
    <row r="573" spans="1:61" ht="12.75" customHeight="1" x14ac:dyDescent="0.2">
      <c r="A573" s="55" t="s">
        <v>1202</v>
      </c>
      <c r="B573" s="55" t="s">
        <v>1203</v>
      </c>
      <c r="C573" s="156" t="s">
        <v>335</v>
      </c>
      <c r="D573" s="98" t="s">
        <v>377</v>
      </c>
      <c r="E573" s="157">
        <v>16</v>
      </c>
      <c r="F573" s="2">
        <v>267</v>
      </c>
      <c r="G573" s="2" t="s">
        <v>118</v>
      </c>
      <c r="H573" s="2" t="s">
        <v>118</v>
      </c>
      <c r="I573" s="100">
        <v>105.21</v>
      </c>
      <c r="J573" s="101">
        <f>(M573/I573)*100</f>
        <v>2.3571903811424768</v>
      </c>
      <c r="K573" s="104">
        <v>0.62</v>
      </c>
      <c r="L573" s="71">
        <v>4</v>
      </c>
      <c r="M573" s="28">
        <f>K573*L573</f>
        <v>2.48</v>
      </c>
      <c r="N573" s="103" t="s">
        <v>136</v>
      </c>
      <c r="O573" s="104">
        <v>0.61</v>
      </c>
      <c r="P573" s="158">
        <v>45975</v>
      </c>
      <c r="Q573" s="158">
        <v>45989</v>
      </c>
      <c r="R573" s="28">
        <f>(K573-O573)/O573*100</f>
        <v>1.6393442622950833</v>
      </c>
      <c r="S573" s="105">
        <f>IF(INDEX(Historical!$D$7:$D1584,MATCH(B573,Historical!$B$7:$B$1062,0))=0,"n/a",(INDEX(Historical!$C$7:$C$1062,MATCH(B573,Historical!$B$7:$B$1062,0))/INDEX(Historical!$D$7:$D$1062,MATCH(B573,Historical!$B$7:$B$1062,0))-1)*100)</f>
        <v>5.6034482758620774</v>
      </c>
      <c r="T573" s="105">
        <f>IF(INDEX(Historical!$F$7:$F$1062,MATCH(B573,Historical!$B$7:$B$1062,0))=0,"n/a",((INDEX(Historical!$C$7:$C$1062,MATCH(B573,Historical!$B$7:$B$1062,0))/INDEX(Historical!$F$7:$F$1062,MATCH(B573,Historical!$B$7:$B$1062,0)))^(1/3)-1)*100)</f>
        <v>6.998748056507953</v>
      </c>
      <c r="U573" s="105">
        <f>IF(INDEX(Historical!$H$7:$H$1062,MATCH(B573,Historical!$B$7:$B$1062,0))=0,"n/a",((INDEX(Historical!$C$7:$C$1062,MATCH(B573,Historical!$B$7:$B$1062,0))/INDEX(Historical!$H$7:$H$1062,MATCH(B573,Historical!$B$7:$B$1062,0)))^(1/5)-1)*100)</f>
        <v>7.8378847447949207</v>
      </c>
      <c r="V573" s="105">
        <f>IF(INDEX(Historical!$M$7:$M$1062,MATCH(B573,Historical!$B$7:$B$1062,0))=0,"n/a",((INDEX(Historical!$C$7:$C$1062,MATCH(B573,Historical!$B$7:$B$1062,0))/INDEX(Historical!$M$7:$M$1062,MATCH(B573,Historical!$B$7:$B$1062,0)))^(1/10)-1)*100)</f>
        <v>13.675197432489172</v>
      </c>
      <c r="W573" s="106">
        <f>IF(OR(U573&lt;=0,U573="n/a",V573&lt;=0,V573="n/a"),"n/a",U573/V573)</f>
        <v>0.57314600271685157</v>
      </c>
      <c r="X573" s="107">
        <f>IF(OR(AJ573&lt;=0,AJ573="n/a",U573&lt;=0,U573="n/a"),"n/a",U573/AJ573)</f>
        <v>0.49922832769394404</v>
      </c>
      <c r="Y573" s="165"/>
      <c r="Z573" s="101">
        <f>IF(OR(AC573&lt;0.01,AC573="n/a"),"n/a",M573/AC573*100)</f>
        <v>143.35260115606937</v>
      </c>
      <c r="AA573" s="109">
        <f>IF(OR(AC573&lt;0.01,AC573="n/a"),"n/a",I573/AC573)</f>
        <v>60.815028901734102</v>
      </c>
      <c r="AB573" s="71">
        <v>9</v>
      </c>
      <c r="AC573" s="100">
        <v>1.73</v>
      </c>
      <c r="AD573" s="100">
        <v>1.63</v>
      </c>
      <c r="AE573" s="100">
        <v>3.13</v>
      </c>
      <c r="AF573" s="100" t="s">
        <v>142</v>
      </c>
      <c r="AG573" s="100" t="s">
        <v>142</v>
      </c>
      <c r="AH573" s="100">
        <v>20.87</v>
      </c>
      <c r="AI573" s="100">
        <v>21.81</v>
      </c>
      <c r="AJ573" s="100">
        <v>15.7</v>
      </c>
      <c r="AK573" s="100">
        <v>20.54</v>
      </c>
      <c r="AL573" s="100">
        <v>119940</v>
      </c>
      <c r="AM573" s="100">
        <v>0.21</v>
      </c>
      <c r="AN573" s="100" t="s">
        <v>142</v>
      </c>
      <c r="AO573" s="110">
        <f>IF(U573="n/a","n/a",IF(AA573&lt;0,"n/a",IF(AA573="n/a","n/a",J573+U573-AA573)))</f>
        <v>-50.619953775796702</v>
      </c>
      <c r="AP573" s="111">
        <f>IF(U573="n/a","n/a",J573+U573)</f>
        <v>10.195075125937397</v>
      </c>
      <c r="AQ573" s="112" t="str">
        <f>IF(OR(AC573&lt;0.01,AC573="n/a",AF573="n/a"),"n/a",(I573/SQRT(22.5*AC573*(I573/AF573))-1)*100)</f>
        <v>n/a</v>
      </c>
      <c r="AR573" s="101">
        <f>INDEX(Historical!$C$7:$C$1063,MATCH(B573,Historical!$B$7:$B$1063,0))*IF(AH573="n/a",1.03,IF(AH573&lt;0,1.01,IF(AH573&gt;10,1.1,(1+AH573/100))))</f>
        <v>2.6950000000000003</v>
      </c>
      <c r="AS573" s="109">
        <f>IF($AI573="n/a",1.03*AR573,IF($AI573&lt;0,1.01*AR573,IF($AI573&gt;10,1.1*AR573,(1+$AI573/100)*AR573)))</f>
        <v>2.9645000000000006</v>
      </c>
      <c r="AT573" s="109">
        <f>IF($AK573="n/a",1.03*AS573,IF($AK573&lt;0,1.01*AS573,IF($AK573&gt;10,1.1*AS573,(1+$AK573/100)*AS573)))</f>
        <v>3.2609500000000007</v>
      </c>
      <c r="AU573" s="109">
        <f>IF($AK573="n/a",1.03*AT573,IF($AK573&lt;0,1.01*AT573,IF($AK573&gt;10,1.1*AT573,(1+$AK573/100)*AT573)))</f>
        <v>3.5870450000000011</v>
      </c>
      <c r="AV573" s="109">
        <f>IF($AK573="n/a",1.03*AU573,IF($AK573&lt;0,1.01*AU573,IF($AK573&gt;10,1.1*AU573,(1+$AK573/100)*AU573)))</f>
        <v>3.9457495000000016</v>
      </c>
      <c r="AW573" s="109">
        <f>SUM(AR573:AV573)</f>
        <v>16.453244500000004</v>
      </c>
      <c r="AX573" s="113">
        <f>AW573/I573*100</f>
        <v>15.638479707252168</v>
      </c>
      <c r="AY573" s="100">
        <v>0.95</v>
      </c>
      <c r="AZ573" s="100">
        <v>34.9</v>
      </c>
      <c r="BA573" s="100">
        <v>-3.6799999999999997</v>
      </c>
      <c r="BB573" s="100">
        <v>2.8000000000000003</v>
      </c>
      <c r="BC573" s="100">
        <v>10.879999999999999</v>
      </c>
      <c r="BD573" s="69"/>
      <c r="BE573" s="12">
        <v>2010</v>
      </c>
      <c r="BF573" s="12">
        <f>IF(BE573&gt;2020,0,IF(BE573&gt;2008,1,IF(BE573&gt;2001,2,IF(BE573&gt;1990,3,IF(BE573&gt;1980,4,IF(BE573&gt;1973,5,IF(BE573&gt;1970,6,IF(BE573&gt;1960,7,IF(BE573&gt;1958,8,IF(BE573&gt;1953,9,10))))))))))</f>
        <v>1</v>
      </c>
      <c r="BG573" s="100">
        <v>6.4</v>
      </c>
      <c r="BH573" s="55" t="s">
        <v>121</v>
      </c>
      <c r="BI573" s="55" t="s">
        <v>122</v>
      </c>
    </row>
    <row r="574" spans="1:61" ht="12.75" customHeight="1" x14ac:dyDescent="0.2">
      <c r="A574" s="123" t="s">
        <v>1204</v>
      </c>
      <c r="B574" s="55" t="s">
        <v>1205</v>
      </c>
      <c r="C574" s="156" t="s">
        <v>335</v>
      </c>
      <c r="D574" s="98" t="s">
        <v>926</v>
      </c>
      <c r="E574" s="157">
        <v>16</v>
      </c>
      <c r="F574" s="2">
        <v>304</v>
      </c>
      <c r="G574" s="2" t="s">
        <v>146</v>
      </c>
      <c r="H574" s="2" t="s">
        <v>146</v>
      </c>
      <c r="I574" s="100">
        <v>86.19</v>
      </c>
      <c r="J574" s="101">
        <f>(M574/I574)*100</f>
        <v>1.6707274625826662</v>
      </c>
      <c r="K574" s="104">
        <v>0.36</v>
      </c>
      <c r="L574" s="71">
        <v>4</v>
      </c>
      <c r="M574" s="28">
        <f>K574*L574</f>
        <v>1.44</v>
      </c>
      <c r="N574" s="103" t="s">
        <v>270</v>
      </c>
      <c r="O574" s="104">
        <v>0.34</v>
      </c>
      <c r="P574" s="158">
        <v>46188</v>
      </c>
      <c r="Q574" s="158">
        <v>46203</v>
      </c>
      <c r="R574" s="28">
        <f>(K574-O574)/O574*100</f>
        <v>5.8823529411764595</v>
      </c>
      <c r="S574" s="105">
        <f>IF(INDEX(Historical!$D$7:$D1585,MATCH(B574,Historical!$B$7:$B$1062,0))=0,"n/a",(INDEX(Historical!$C$7:$C$1062,MATCH(B574,Historical!$B$7:$B$1062,0))/INDEX(Historical!$D$7:$D$1062,MATCH(B574,Historical!$B$7:$B$1062,0))-1)*100)</f>
        <v>8.3333333333333481</v>
      </c>
      <c r="T574" s="105">
        <f>IF(INDEX(Historical!$F$7:$F$1062,MATCH(B574,Historical!$B$7:$B$1062,0))=0,"n/a",((INDEX(Historical!$C$7:$C$1062,MATCH(B574,Historical!$B$7:$B$1062,0))/INDEX(Historical!$F$7:$F$1062,MATCH(B574,Historical!$B$7:$B$1062,0)))^(1/3)-1)*100)</f>
        <v>8.4212458844721283</v>
      </c>
      <c r="U574" s="105">
        <f>IF(INDEX(Historical!$H$7:$H$1062,MATCH(B574,Historical!$B$7:$B$1062,0))=0,"n/a",((INDEX(Historical!$C$7:$C$1062,MATCH(B574,Historical!$B$7:$B$1062,0))/INDEX(Historical!$H$7:$H$1062,MATCH(B574,Historical!$B$7:$B$1062,0)))^(1/5)-1)*100)</f>
        <v>10.756634324829006</v>
      </c>
      <c r="V574" s="105">
        <f>IF(INDEX(Historical!$M$7:$M$1062,MATCH(B574,Historical!$B$7:$B$1062,0))=0,"n/a",((INDEX(Historical!$C$7:$C$1062,MATCH(B574,Historical!$B$7:$B$1062,0))/INDEX(Historical!$M$7:$M$1062,MATCH(B574,Historical!$B$7:$B$1062,0)))^(1/10)-1)*100)</f>
        <v>11.442043624433351</v>
      </c>
      <c r="W574" s="106">
        <f>IF(OR(U574&lt;=0,U574="n/a",V574&lt;=0,V574="n/a"),"n/a",U574/V574)</f>
        <v>0.94009730061326446</v>
      </c>
      <c r="X574" s="107">
        <f>IF(OR(AJ574&lt;=0,AJ574="n/a",U574&lt;=0,U574="n/a"),"n/a",U574/AJ574)</f>
        <v>1.8871288289173695</v>
      </c>
      <c r="Y574" s="123"/>
      <c r="Z574" s="101">
        <f>IF(OR(AC574&lt;0.01,AC574="n/a"),"n/a",M574/AC574*100)</f>
        <v>37.597911227154043</v>
      </c>
      <c r="AA574" s="109">
        <f>IF(OR(AC574&lt;0.01,AC574="n/a"),"n/a",I574/AC574)</f>
        <v>22.503916449086162</v>
      </c>
      <c r="AB574" s="71">
        <v>12</v>
      </c>
      <c r="AC574" s="100">
        <v>3.83</v>
      </c>
      <c r="AD574" s="100">
        <v>1.93</v>
      </c>
      <c r="AE574" s="100">
        <v>2.73</v>
      </c>
      <c r="AF574" s="100">
        <v>7.66</v>
      </c>
      <c r="AG574" s="100">
        <v>34.71</v>
      </c>
      <c r="AH574" s="100">
        <v>8.52</v>
      </c>
      <c r="AI574" s="100">
        <v>9.7900000000000009</v>
      </c>
      <c r="AJ574" s="100">
        <v>5.7</v>
      </c>
      <c r="AK574" s="100">
        <v>9.76</v>
      </c>
      <c r="AL574" s="100">
        <v>11910</v>
      </c>
      <c r="AM574" s="100">
        <v>2.17</v>
      </c>
      <c r="AN574" s="100">
        <v>3.45</v>
      </c>
      <c r="AO574" s="110">
        <f>IF(U574="n/a","n/a",IF(AA574&lt;0,"n/a",IF(AA574="n/a","n/a",J574+U574-AA574)))</f>
        <v>-10.076554661674489</v>
      </c>
      <c r="AP574" s="111">
        <f>IF(U574="n/a","n/a",J574+U574)</f>
        <v>12.427361787411673</v>
      </c>
      <c r="AQ574" s="112">
        <f>IF(OR(AC574&lt;0.01,AC574="n/a",AF574="n/a"),"n/a",(I574/SQRT(22.5*AC574*(I574/AF574))-1)*100)</f>
        <v>176.79113665963607</v>
      </c>
      <c r="AR574" s="101">
        <f>INDEX(Historical!$C$7:$C$1063,MATCH(B574,Historical!$B$7:$B$1063,0))*IF(AH574="n/a",1.03,IF(AH574&lt;0,1.01,IF(AH574&gt;10,1.1,(1+AH574/100))))</f>
        <v>1.41076</v>
      </c>
      <c r="AS574" s="109">
        <f>IF($AI574="n/a",1.03*AR574,IF($AI574&lt;0,1.01*AR574,IF($AI574&gt;10,1.1*AR574,(1+$AI574/100)*AR574)))</f>
        <v>1.5488734040000001</v>
      </c>
      <c r="AT574" s="109">
        <f>IF($AK574="n/a",1.03*AS574,IF($AK574&lt;0,1.01*AS574,IF($AK574&gt;10,1.1*AS574,(1+$AK574/100)*AS574)))</f>
        <v>1.7000434482303999</v>
      </c>
      <c r="AU574" s="109">
        <f>IF($AK574="n/a",1.03*AT574,IF($AK574&lt;0,1.01*AT574,IF($AK574&gt;10,1.1*AT574,(1+$AK574/100)*AT574)))</f>
        <v>1.8659676887776868</v>
      </c>
      <c r="AV574" s="109">
        <f>IF($AK574="n/a",1.03*AU574,IF($AK574&lt;0,1.01*AU574,IF($AK574&gt;10,1.1*AU574,(1+$AK574/100)*AU574)))</f>
        <v>2.0480861352023889</v>
      </c>
      <c r="AW574" s="109">
        <f>SUM(AR574:AV574)</f>
        <v>8.5737306762104755</v>
      </c>
      <c r="AX574" s="113">
        <f>AW574/I574*100</f>
        <v>9.9474772899529835</v>
      </c>
      <c r="AY574" s="100">
        <v>0.81</v>
      </c>
      <c r="AZ574" s="100">
        <v>25.990000000000002</v>
      </c>
      <c r="BA574" s="100">
        <v>-5.28</v>
      </c>
      <c r="BB574" s="100">
        <v>12.55</v>
      </c>
      <c r="BC574" s="100">
        <v>8.36</v>
      </c>
      <c r="BE574" s="12">
        <v>2011</v>
      </c>
      <c r="BF574" s="12">
        <f>IF(BE574&gt;2020,0,IF(BE574&gt;2008,1,IF(BE574&gt;2001,2,IF(BE574&gt;1990,3,IF(BE574&gt;1980,4,IF(BE574&gt;1973,5,IF(BE574&gt;1970,6,IF(BE574&gt;1960,7,IF(BE574&gt;1958,8,IF(BE574&gt;1953,9,10))))))))))</f>
        <v>1</v>
      </c>
      <c r="BG574" s="100">
        <v>2.8899999999999997</v>
      </c>
      <c r="BH574" s="55" t="s">
        <v>121</v>
      </c>
      <c r="BI574" s="55" t="s">
        <v>122</v>
      </c>
    </row>
    <row r="575" spans="1:61" ht="12.75" customHeight="1" x14ac:dyDescent="0.2">
      <c r="A575" s="55" t="s">
        <v>471</v>
      </c>
      <c r="B575" s="55" t="s">
        <v>472</v>
      </c>
      <c r="C575" s="156" t="s">
        <v>139</v>
      </c>
      <c r="D575" s="98" t="s">
        <v>140</v>
      </c>
      <c r="E575" s="157">
        <v>58</v>
      </c>
      <c r="F575" s="2">
        <v>24</v>
      </c>
      <c r="G575" s="2" t="s">
        <v>146</v>
      </c>
      <c r="H575" s="2" t="s">
        <v>146</v>
      </c>
      <c r="I575" s="100">
        <v>64.14</v>
      </c>
      <c r="J575" s="101">
        <f>(M575/I575)*100</f>
        <v>2.463361396944185</v>
      </c>
      <c r="K575" s="104">
        <v>0.39500000000000002</v>
      </c>
      <c r="L575" s="71">
        <v>4</v>
      </c>
      <c r="M575" s="28">
        <f>K575*L575</f>
        <v>1.58</v>
      </c>
      <c r="N575" s="103" t="s">
        <v>158</v>
      </c>
      <c r="O575" s="104">
        <v>0.38500000000000001</v>
      </c>
      <c r="P575" s="158">
        <v>45989</v>
      </c>
      <c r="Q575" s="158">
        <v>46006</v>
      </c>
      <c r="R575" s="28">
        <f>(K575-O575)/O575*100</f>
        <v>2.5974025974025996</v>
      </c>
      <c r="S575" s="105">
        <f>IF(INDEX(Historical!$D$7:$D1586,MATCH(B575,Historical!$B$7:$B$1062,0))=0,"n/a",(INDEX(Historical!$C$7:$C$1062,MATCH(B575,Historical!$B$7:$B$1062,0))/INDEX(Historical!$D$7:$D$1062,MATCH(B575,Historical!$B$7:$B$1062,0))-1)*100)</f>
        <v>2.6490066225165476</v>
      </c>
      <c r="T575" s="105">
        <f>IF(INDEX(Historical!$F$7:$F$1062,MATCH(B575,Historical!$B$7:$B$1062,0))=0,"n/a",((INDEX(Historical!$C$7:$C$1062,MATCH(B575,Historical!$B$7:$B$1062,0))/INDEX(Historical!$F$7:$F$1062,MATCH(B575,Historical!$B$7:$B$1062,0)))^(1/3)-1)*100)</f>
        <v>4.2006377440747755</v>
      </c>
      <c r="U575" s="105">
        <f>IF(INDEX(Historical!$H$7:$H$1062,MATCH(B575,Historical!$B$7:$B$1062,0))=0,"n/a",((INDEX(Historical!$C$7:$C$1062,MATCH(B575,Historical!$B$7:$B$1062,0))/INDEX(Historical!$H$7:$H$1062,MATCH(B575,Historical!$B$7:$B$1062,0)))^(1/5)-1)*100)</f>
        <v>6.5247812238131697</v>
      </c>
      <c r="V575" s="105">
        <f>IF(INDEX(Historical!$M$7:$M$1062,MATCH(B575,Historical!$B$7:$B$1062,0))=0,"n/a",((INDEX(Historical!$C$7:$C$1062,MATCH(B575,Historical!$B$7:$B$1062,0))/INDEX(Historical!$M$7:$M$1062,MATCH(B575,Historical!$B$7:$B$1062,0)))^(1/10)-1)*100)</f>
        <v>7.8203863781534544</v>
      </c>
      <c r="W575" s="106">
        <f>IF(OR(U575&lt;=0,U575="n/a",V575&lt;=0,V575="n/a"),"n/a",U575/V575)</f>
        <v>0.83432977711183087</v>
      </c>
      <c r="X575" s="107" t="str">
        <f>IF(OR(AJ575&lt;=0,AJ575="n/a",U575&lt;=0,U575="n/a"),"n/a",U575/AJ575)</f>
        <v>n/a</v>
      </c>
      <c r="Y575" s="165"/>
      <c r="Z575" s="101" t="str">
        <f>IF(OR(AC575&lt;0.01,AC575="n/a"),"n/a",M575/AC575*100)</f>
        <v>n/a</v>
      </c>
      <c r="AA575" s="109" t="str">
        <f>IF(OR(AC575&lt;0.01,AC575="n/a"),"n/a",I575/AC575)</f>
        <v>n/a</v>
      </c>
      <c r="AB575" s="71">
        <v>12</v>
      </c>
      <c r="AC575" s="100">
        <v>-0.12</v>
      </c>
      <c r="AD575" s="100" t="s">
        <v>142</v>
      </c>
      <c r="AE575" s="100">
        <v>0.6</v>
      </c>
      <c r="AF575" s="100">
        <v>1.22</v>
      </c>
      <c r="AG575" s="100">
        <v>-0.22</v>
      </c>
      <c r="AH575" s="100">
        <v>39.290000000000006</v>
      </c>
      <c r="AI575" s="100">
        <v>54.44</v>
      </c>
      <c r="AJ575" s="100">
        <v>-17.78</v>
      </c>
      <c r="AK575" s="100" t="s">
        <v>142</v>
      </c>
      <c r="AL575" s="100">
        <v>1460</v>
      </c>
      <c r="AM575" s="100">
        <v>4.95</v>
      </c>
      <c r="AN575" s="100">
        <v>0.2</v>
      </c>
      <c r="AO575" s="110" t="str">
        <f>IF(U575="n/a","n/a",IF(AA575&lt;0,"n/a",IF(AA575="n/a","n/a",J575+U575-AA575)))</f>
        <v>n/a</v>
      </c>
      <c r="AP575" s="111">
        <f>IF(U575="n/a","n/a",J575+U575)</f>
        <v>8.9881426207573547</v>
      </c>
      <c r="AQ575" s="112" t="str">
        <f>IF(OR(AC575&lt;0.01,AC575="n/a",AF575="n/a"),"n/a",(I575/SQRT(22.5*AC575*(I575/AF575))-1)*100)</f>
        <v>n/a</v>
      </c>
      <c r="AR575" s="101">
        <f>INDEX(Historical!$C$7:$C$1063,MATCH(B575,Historical!$B$7:$B$1063,0))*IF(AH575="n/a",1.03,IF(AH575&lt;0,1.01,IF(AH575&gt;10,1.1,(1+AH575/100))))</f>
        <v>1.7050000000000003</v>
      </c>
      <c r="AS575" s="109">
        <f>IF($AI575="n/a",1.03*AR575,IF($AI575&lt;0,1.01*AR575,IF($AI575&gt;10,1.1*AR575,(1+$AI575/100)*AR575)))</f>
        <v>1.8755000000000004</v>
      </c>
      <c r="AT575" s="109">
        <f>IF($AK575="n/a",1.03*AS575,IF($AK575&lt;0,1.01*AS575,IF($AK575&gt;10,1.1*AS575,(1+$AK575/100)*AS575)))</f>
        <v>1.9317650000000004</v>
      </c>
      <c r="AU575" s="109">
        <f>IF($AK575="n/a",1.03*AT575,IF($AK575&lt;0,1.01*AT575,IF($AK575&gt;10,1.1*AT575,(1+$AK575/100)*AT575)))</f>
        <v>1.9897179500000004</v>
      </c>
      <c r="AV575" s="109">
        <f>IF($AK575="n/a",1.03*AU575,IF($AK575&lt;0,1.01*AU575,IF($AK575&gt;10,1.1*AU575,(1+$AK575/100)*AU575)))</f>
        <v>2.0494094885000003</v>
      </c>
      <c r="AW575" s="109">
        <f>SUM(AR575:AV575)</f>
        <v>9.5513924385000024</v>
      </c>
      <c r="AX575" s="113">
        <f>AW575/I575*100</f>
        <v>14.891475582319929</v>
      </c>
      <c r="AY575" s="100">
        <v>0.93</v>
      </c>
      <c r="AZ575" s="100">
        <v>53.37</v>
      </c>
      <c r="BA575" s="100">
        <v>-5.6800000000000006</v>
      </c>
      <c r="BB575" s="100">
        <v>15.559999999999999</v>
      </c>
      <c r="BC575" s="100">
        <v>24.87</v>
      </c>
      <c r="BE575" s="12">
        <v>1969</v>
      </c>
      <c r="BF575" s="12">
        <f>IF(BE575&gt;2020,0,IF(BE575&gt;2008,1,IF(BE575&gt;2001,2,IF(BE575&gt;1990,3,IF(BE575&gt;1980,4,IF(BE575&gt;1973,5,IF(BE575&gt;1970,6,IF(BE575&gt;1960,7,IF(BE575&gt;1958,8,IF(BE575&gt;1953,9,10))))))))))</f>
        <v>7</v>
      </c>
      <c r="BG575" s="100">
        <v>-0.11</v>
      </c>
      <c r="BH575" s="55" t="s">
        <v>121</v>
      </c>
      <c r="BI575" s="55" t="s">
        <v>122</v>
      </c>
    </row>
    <row r="576" spans="1:61" ht="12.75" customHeight="1" x14ac:dyDescent="0.2">
      <c r="A576" s="123" t="s">
        <v>473</v>
      </c>
      <c r="B576" s="55" t="s">
        <v>474</v>
      </c>
      <c r="C576" s="156" t="s">
        <v>134</v>
      </c>
      <c r="D576" s="98" t="s">
        <v>186</v>
      </c>
      <c r="E576" s="157">
        <v>35</v>
      </c>
      <c r="F576" s="2">
        <v>84</v>
      </c>
      <c r="G576" s="2" t="s">
        <v>146</v>
      </c>
      <c r="H576" s="2" t="s">
        <v>146</v>
      </c>
      <c r="I576" s="100">
        <v>102.98</v>
      </c>
      <c r="J576" s="101">
        <f>(M576/I576)*100</f>
        <v>1.0099048358904641</v>
      </c>
      <c r="K576" s="104">
        <v>0.52</v>
      </c>
      <c r="L576" s="71">
        <v>2</v>
      </c>
      <c r="M576" s="28">
        <f>K576*L576</f>
        <v>1.04</v>
      </c>
      <c r="N576" s="103" t="s">
        <v>475</v>
      </c>
      <c r="O576" s="104">
        <v>0.49</v>
      </c>
      <c r="P576" s="158">
        <v>46020</v>
      </c>
      <c r="Q576" s="158">
        <v>46034</v>
      </c>
      <c r="R576" s="28">
        <f>(K576-O576)/O576*100</f>
        <v>6.1224489795918418</v>
      </c>
      <c r="S576" s="105">
        <f>IF(INDEX(Historical!$D$7:$D1588,MATCH(B576,Historical!$B$7:$B$1062,0))=0,"n/a",(INDEX(Historical!$C$7:$C$1062,MATCH(B576,Historical!$B$7:$B$1062,0))/INDEX(Historical!$D$7:$D$1062,MATCH(B576,Historical!$B$7:$B$1062,0))-1)*100)</f>
        <v>6.5217391304347672</v>
      </c>
      <c r="T576" s="105">
        <f>IF(INDEX(Historical!$F$7:$F$1062,MATCH(B576,Historical!$B$7:$B$1062,0))=0,"n/a",((INDEX(Historical!$C$7:$C$1062,MATCH(B576,Historical!$B$7:$B$1062,0))/INDEX(Historical!$F$7:$F$1062,MATCH(B576,Historical!$B$7:$B$1062,0)))^(1/3)-1)*100)</f>
        <v>6.998748056507953</v>
      </c>
      <c r="U576" s="105">
        <f>IF(INDEX(Historical!$H$7:$H$1062,MATCH(B576,Historical!$B$7:$B$1062,0))=0,"n/a",((INDEX(Historical!$C$7:$C$1062,MATCH(B576,Historical!$B$7:$B$1062,0))/INDEX(Historical!$H$7:$H$1062,MATCH(B576,Historical!$B$7:$B$1062,0)))^(1/5)-1)*100)</f>
        <v>6.9610375725068785</v>
      </c>
      <c r="V576" s="105">
        <f>IF(INDEX(Historical!$M$7:$M$1062,MATCH(B576,Historical!$B$7:$B$1062,0))=0,"n/a",((INDEX(Historical!$C$7:$C$1062,MATCH(B576,Historical!$B$7:$B$1062,0))/INDEX(Historical!$M$7:$M$1062,MATCH(B576,Historical!$B$7:$B$1062,0)))^(1/10)-1)*100)</f>
        <v>7.3985662936320251</v>
      </c>
      <c r="W576" s="106">
        <f>IF(OR(U576&lt;=0,U576="n/a",V576&lt;=0,V576="n/a"),"n/a",U576/V576)</f>
        <v>0.94086303970787832</v>
      </c>
      <c r="X576" s="107">
        <f>IF(OR(AJ576&lt;=0,AJ576="n/a",U576&lt;=0,U576="n/a"),"n/a",U576/AJ576)</f>
        <v>0.51948041585872229</v>
      </c>
      <c r="Y576" s="123"/>
      <c r="Z576" s="101">
        <f>IF(OR(AC576&lt;0.01,AC576="n/a"),"n/a",M576/AC576*100)</f>
        <v>18.34215167548501</v>
      </c>
      <c r="AA576" s="109">
        <f>IF(OR(AC576&lt;0.01,AC576="n/a"),"n/a",I576/AC576)</f>
        <v>18.162257495590829</v>
      </c>
      <c r="AB576" s="71">
        <v>12</v>
      </c>
      <c r="AC576" s="100">
        <v>5.67</v>
      </c>
      <c r="AD576" s="100">
        <v>0.96</v>
      </c>
      <c r="AE576" s="100">
        <v>5.04</v>
      </c>
      <c r="AF576" s="100">
        <v>4.9400000000000004</v>
      </c>
      <c r="AG576" s="100">
        <v>29.220000000000002</v>
      </c>
      <c r="AH576" s="100">
        <v>23.66</v>
      </c>
      <c r="AI576" s="100">
        <v>10.57</v>
      </c>
      <c r="AJ576" s="100">
        <v>13.4</v>
      </c>
      <c r="AK576" s="100">
        <v>15.260000000000002</v>
      </c>
      <c r="AL576" s="100">
        <v>12360</v>
      </c>
      <c r="AM576" s="100">
        <v>18.360000000000003</v>
      </c>
      <c r="AN576" s="100">
        <v>0.03</v>
      </c>
      <c r="AO576" s="110">
        <f>IF(U576="n/a","n/a",IF(AA576&lt;0,"n/a",IF(AA576="n/a","n/a",J576+U576-AA576)))</f>
        <v>-10.191315087193487</v>
      </c>
      <c r="AP576" s="111">
        <f>IF(U576="n/a","n/a",J576+U576)</f>
        <v>7.9709424083973426</v>
      </c>
      <c r="AQ576" s="112">
        <f>IF(OR(AC576&lt;0.01,AC576="n/a",AF576="n/a"),"n/a",(I576/SQRT(22.5*AC576*(I576/AF576))-1)*100)</f>
        <v>99.690373693563345</v>
      </c>
      <c r="AR576" s="101">
        <f>INDEX(Historical!$C$7:$C$1063,MATCH(B576,Historical!$B$7:$B$1063,0))*IF(AH576="n/a",1.03,IF(AH576&lt;0,1.01,IF(AH576&gt;10,1.1,(1+AH576/100))))</f>
        <v>1.0780000000000001</v>
      </c>
      <c r="AS576" s="109">
        <f>IF($AI576="n/a",1.03*AR576,IF($AI576&lt;0,1.01*AR576,IF($AI576&gt;10,1.1*AR576,(1+$AI576/100)*AR576)))</f>
        <v>1.1858000000000002</v>
      </c>
      <c r="AT576" s="109">
        <f>IF($AK576="n/a",1.03*AS576,IF($AK576&lt;0,1.01*AS576,IF($AK576&gt;10,1.1*AS576,(1+$AK576/100)*AS576)))</f>
        <v>1.3043800000000003</v>
      </c>
      <c r="AU576" s="109">
        <f>IF($AK576="n/a",1.03*AT576,IF($AK576&lt;0,1.01*AT576,IF($AK576&gt;10,1.1*AT576,(1+$AK576/100)*AT576)))</f>
        <v>1.4348180000000004</v>
      </c>
      <c r="AV576" s="109">
        <f>IF($AK576="n/a",1.03*AU576,IF($AK576&lt;0,1.01*AU576,IF($AK576&gt;10,1.1*AU576,(1+$AK576/100)*AU576)))</f>
        <v>1.5782998000000006</v>
      </c>
      <c r="AW576" s="109">
        <f>SUM(AR576:AV576)</f>
        <v>6.5812978000000024</v>
      </c>
      <c r="AX576" s="113">
        <f>AW576/I576*100</f>
        <v>6.3908504563993027</v>
      </c>
      <c r="AY576" s="100">
        <v>0.95</v>
      </c>
      <c r="AZ576" s="100">
        <v>37.159999999999997</v>
      </c>
      <c r="BA576" s="100">
        <v>-1.43</v>
      </c>
      <c r="BB576" s="100">
        <v>10.86</v>
      </c>
      <c r="BC576" s="100">
        <v>20.54</v>
      </c>
      <c r="BE576" s="12">
        <v>1992</v>
      </c>
      <c r="BF576" s="12">
        <f>IF(BE576&gt;2020,0,IF(BE576&gt;2008,1,IF(BE576&gt;2001,2,IF(BE576&gt;1990,3,IF(BE576&gt;1980,4,IF(BE576&gt;1973,5,IF(BE576&gt;1970,6,IF(BE576&gt;1960,7,IF(BE576&gt;1958,8,IF(BE576&gt;1953,9,10))))))))))</f>
        <v>3</v>
      </c>
      <c r="BG576" s="100">
        <v>23.76</v>
      </c>
      <c r="BH576" s="55" t="s">
        <v>121</v>
      </c>
      <c r="BI576" s="55" t="s">
        <v>122</v>
      </c>
    </row>
    <row r="577" spans="1:61" ht="12.75" customHeight="1" x14ac:dyDescent="0.2">
      <c r="A577" s="116" t="s">
        <v>1628</v>
      </c>
      <c r="B577" s="55" t="s">
        <v>1629</v>
      </c>
      <c r="C577" s="156" t="s">
        <v>134</v>
      </c>
      <c r="D577" s="98" t="s">
        <v>186</v>
      </c>
      <c r="E577" s="157">
        <v>10</v>
      </c>
      <c r="F577" s="2">
        <v>510</v>
      </c>
      <c r="G577" s="2" t="s">
        <v>146</v>
      </c>
      <c r="H577" s="2" t="s">
        <v>146</v>
      </c>
      <c r="I577" s="100">
        <v>82.91</v>
      </c>
      <c r="J577" s="101">
        <f>(M577/I577)*100</f>
        <v>1.6403328910867205</v>
      </c>
      <c r="K577" s="104">
        <v>0.34</v>
      </c>
      <c r="L577" s="71">
        <v>4</v>
      </c>
      <c r="M577" s="28">
        <f>K577*L577</f>
        <v>1.36</v>
      </c>
      <c r="N577" s="103" t="s">
        <v>158</v>
      </c>
      <c r="O577" s="104">
        <v>0.3066666666666667</v>
      </c>
      <c r="P577" s="158">
        <v>46065</v>
      </c>
      <c r="Q577" s="158">
        <v>46079</v>
      </c>
      <c r="R577" s="28">
        <f>(K577-O577)/O577*100</f>
        <v>10.869565217391301</v>
      </c>
      <c r="S577" s="105">
        <f>IF(INDEX(Historical!$D$7:$D1589,MATCH(B577,Historical!$B$7:$B$1062,0))=0,"n/a",(INDEX(Historical!$C$7:$C$1062,MATCH(B577,Historical!$B$7:$B$1062,0))/INDEX(Historical!$D$7:$D$1062,MATCH(B577,Historical!$B$7:$B$1062,0))-1)*100)</f>
        <v>9.5238095238095575</v>
      </c>
      <c r="T577" s="105">
        <f>IF(INDEX(Historical!$F$7:$F$1062,MATCH(B577,Historical!$B$7:$B$1062,0))=0,"n/a",((INDEX(Historical!$C$7:$C$1062,MATCH(B577,Historical!$B$7:$B$1062,0))/INDEX(Historical!$F$7:$F$1062,MATCH(B577,Historical!$B$7:$B$1062,0)))^(1/3)-1)*100)</f>
        <v>15.313156133323268</v>
      </c>
      <c r="U577" s="105">
        <f>IF(INDEX(Historical!$H$7:$H$1062,MATCH(B577,Historical!$B$7:$B$1062,0))=0,"n/a",((INDEX(Historical!$C$7:$C$1062,MATCH(B577,Historical!$B$7:$B$1062,0))/INDEX(Historical!$H$7:$H$1062,MATCH(B577,Historical!$B$7:$B$1062,0)))^(1/5)-1)*100)</f>
        <v>32.336618691666487</v>
      </c>
      <c r="V577" s="105" t="str">
        <f>IF(INDEX(Historical!$M$7:$M$1062,MATCH(B577,Historical!$B$7:$B$1062,0))=0,"n/a",((INDEX(Historical!$C$7:$C$1062,MATCH(B577,Historical!$B$7:$B$1062,0))/INDEX(Historical!$M$7:$M$1062,MATCH(B577,Historical!$B$7:$B$1062,0)))^(1/10)-1)*100)</f>
        <v>n/a</v>
      </c>
      <c r="W577" s="106" t="str">
        <f>IF(OR(U577&lt;=0,U577="n/a",V577&lt;=0,V577="n/a"),"n/a",U577/V577)</f>
        <v>n/a</v>
      </c>
      <c r="X577" s="107">
        <f>IF(OR(AJ577&lt;=0,AJ577="n/a",U577&lt;=0,U577="n/a"),"n/a",U577/AJ577)</f>
        <v>4.5162875267690623</v>
      </c>
      <c r="Y577" s="165"/>
      <c r="Z577" s="101">
        <f>IF(OR(AC577&lt;0.01,AC577="n/a"),"n/a",M577/AC577*100)</f>
        <v>24.329159212880143</v>
      </c>
      <c r="AA577" s="109">
        <f>IF(OR(AC577&lt;0.01,AC577="n/a"),"n/a",I577/AC577)</f>
        <v>14.831842576028622</v>
      </c>
      <c r="AB577" s="71">
        <v>12</v>
      </c>
      <c r="AC577" s="100">
        <v>5.59</v>
      </c>
      <c r="AD577" s="100">
        <v>0.74</v>
      </c>
      <c r="AE577" s="100">
        <v>1.88</v>
      </c>
      <c r="AF577" s="100">
        <v>2.36</v>
      </c>
      <c r="AG577" s="100">
        <v>16.43</v>
      </c>
      <c r="AH577" s="100">
        <v>23.59</v>
      </c>
      <c r="AI577" s="100">
        <v>15.049999999999999</v>
      </c>
      <c r="AJ577" s="100">
        <v>7.16</v>
      </c>
      <c r="AK577" s="100">
        <v>14.85</v>
      </c>
      <c r="AL577" s="100">
        <v>12570</v>
      </c>
      <c r="AM577" s="100">
        <v>3.5000000000000004</v>
      </c>
      <c r="AN577" s="100">
        <v>0.4</v>
      </c>
      <c r="AO577" s="110">
        <f>IF(U577="n/a","n/a",IF(AA577&lt;0,"n/a",IF(AA577="n/a","n/a",J577+U577-AA577)))</f>
        <v>19.145109006724589</v>
      </c>
      <c r="AP577" s="111">
        <f>IF(U577="n/a","n/a",J577+U577)</f>
        <v>33.976951582753209</v>
      </c>
      <c r="AQ577" s="112">
        <f>IF(OR(AC577&lt;0.01,AC577="n/a",AF577="n/a"),"n/a",(I577/SQRT(22.5*AC577*(I577/AF577))-1)*100)</f>
        <v>24.727522543124291</v>
      </c>
      <c r="AR577" s="101">
        <f>INDEX(Historical!$C$7:$C$1063,MATCH(B577,Historical!$B$7:$B$1063,0))*IF(AH577="n/a",1.03,IF(AH577&lt;0,1.01,IF(AH577&gt;10,1.1,(1+AH577/100))))</f>
        <v>1.3493333333333335</v>
      </c>
      <c r="AS577" s="109">
        <f>IF($AI577="n/a",1.03*AR577,IF($AI577&lt;0,1.01*AR577,IF($AI577&gt;10,1.1*AR577,(1+$AI577/100)*AR577)))</f>
        <v>1.4842666666666671</v>
      </c>
      <c r="AT577" s="109">
        <f>IF($AK577="n/a",1.03*AS577,IF($AK577&lt;0,1.01*AS577,IF($AK577&gt;10,1.1*AS577,(1+$AK577/100)*AS577)))</f>
        <v>1.632693333333334</v>
      </c>
      <c r="AU577" s="109">
        <f>IF($AK577="n/a",1.03*AT577,IF($AK577&lt;0,1.01*AT577,IF($AK577&gt;10,1.1*AT577,(1+$AK577/100)*AT577)))</f>
        <v>1.7959626666666675</v>
      </c>
      <c r="AV577" s="109">
        <f>IF($AK577="n/a",1.03*AU577,IF($AK577&lt;0,1.01*AU577,IF($AK577&gt;10,1.1*AU577,(1+$AK577/100)*AU577)))</f>
        <v>1.9755589333333343</v>
      </c>
      <c r="AW577" s="109">
        <f>SUM(AR577:AV577)</f>
        <v>8.2378149333333361</v>
      </c>
      <c r="AX577" s="113">
        <f>AW577/I577*100</f>
        <v>9.9358520484059056</v>
      </c>
      <c r="AY577" s="100">
        <v>0.98</v>
      </c>
      <c r="AZ577" s="100">
        <v>22.28</v>
      </c>
      <c r="BA577" s="100">
        <v>-7.7</v>
      </c>
      <c r="BB577" s="100">
        <v>11.55</v>
      </c>
      <c r="BC577" s="100">
        <v>6.09</v>
      </c>
      <c r="BE577" s="12">
        <v>2017</v>
      </c>
      <c r="BF577" s="12">
        <f>IF(BE577&gt;2020,0,IF(BE577&gt;2008,1,IF(BE577&gt;2001,2,IF(BE577&gt;1990,3,IF(BE577&gt;1980,4,IF(BE577&gt;1973,5,IF(BE577&gt;1970,6,IF(BE577&gt;1960,7,IF(BE577&gt;1958,8,IF(BE577&gt;1953,9,10))))))))))</f>
        <v>1</v>
      </c>
      <c r="BG577" s="100">
        <v>2.25</v>
      </c>
      <c r="BH577" s="55" t="s">
        <v>121</v>
      </c>
      <c r="BI577" s="55" t="s">
        <v>122</v>
      </c>
    </row>
    <row r="578" spans="1:61" ht="12.75" customHeight="1" x14ac:dyDescent="0.2">
      <c r="A578" s="146" t="s">
        <v>1207</v>
      </c>
      <c r="B578" s="55" t="s">
        <v>1208</v>
      </c>
      <c r="C578" s="156" t="s">
        <v>134</v>
      </c>
      <c r="D578" s="98" t="s">
        <v>157</v>
      </c>
      <c r="E578" s="157">
        <v>13</v>
      </c>
      <c r="F578" s="2">
        <v>418</v>
      </c>
      <c r="G578" s="2" t="s">
        <v>146</v>
      </c>
      <c r="H578" s="2" t="s">
        <v>146</v>
      </c>
      <c r="I578" s="100">
        <v>89.5</v>
      </c>
      <c r="J578" s="101">
        <f>(M578/I578)*100</f>
        <v>1.6983240223463689</v>
      </c>
      <c r="K578" s="104">
        <v>0.38</v>
      </c>
      <c r="L578" s="71">
        <v>4</v>
      </c>
      <c r="M578" s="28">
        <f>K578*L578</f>
        <v>1.52</v>
      </c>
      <c r="N578" s="103" t="s">
        <v>177</v>
      </c>
      <c r="O578" s="104">
        <v>0.33500000000000002</v>
      </c>
      <c r="P578" s="158">
        <v>46024</v>
      </c>
      <c r="Q578" s="158">
        <v>46035</v>
      </c>
      <c r="R578" s="28">
        <f>(K578-O578)/O578*100</f>
        <v>13.432835820895516</v>
      </c>
      <c r="S578" s="105">
        <f>IF(INDEX(Historical!$D$7:$D1590,MATCH(B578,Historical!$B$7:$B$1062,0))=0,"n/a",(INDEX(Historical!$C$7:$C$1062,MATCH(B578,Historical!$B$7:$B$1062,0))/INDEX(Historical!$D$7:$D$1062,MATCH(B578,Historical!$B$7:$B$1062,0))-1)*100)</f>
        <v>11.66666666666667</v>
      </c>
      <c r="T578" s="105">
        <f>IF(INDEX(Historical!$F$7:$F$1062,MATCH(B578,Historical!$B$7:$B$1062,0))=0,"n/a",((INDEX(Historical!$C$7:$C$1062,MATCH(B578,Historical!$B$7:$B$1062,0))/INDEX(Historical!$F$7:$F$1062,MATCH(B578,Historical!$B$7:$B$1062,0)))^(1/3)-1)*100)</f>
        <v>13.354558651041915</v>
      </c>
      <c r="U578" s="105">
        <f>IF(INDEX(Historical!$H$7:$H$1062,MATCH(B578,Historical!$B$7:$B$1062,0))=0,"n/a",((INDEX(Historical!$C$7:$C$1062,MATCH(B578,Historical!$B$7:$B$1062,0))/INDEX(Historical!$H$7:$H$1062,MATCH(B578,Historical!$B$7:$B$1062,0)))^(1/5)-1)*100)</f>
        <v>13.867910589603927</v>
      </c>
      <c r="V578" s="105">
        <f>IF(INDEX(Historical!$M$7:$M$1062,MATCH(B578,Historical!$B$7:$B$1062,0))=0,"n/a",((INDEX(Historical!$C$7:$C$1062,MATCH(B578,Historical!$B$7:$B$1062,0))/INDEX(Historical!$M$7:$M$1062,MATCH(B578,Historical!$B$7:$B$1062,0)))^(1/10)-1)*100)</f>
        <v>27.832327328211104</v>
      </c>
      <c r="W578" s="106">
        <f>IF(OR(U578&lt;=0,U578="n/a",V578&lt;=0,V578="n/a"),"n/a",U578/V578)</f>
        <v>0.49826629394183952</v>
      </c>
      <c r="X578" s="107">
        <f>IF(OR(AJ578&lt;=0,AJ578="n/a",U578&lt;=0,U578="n/a"),"n/a",U578/AJ578)</f>
        <v>1.3730604544162301</v>
      </c>
      <c r="Y578" s="165"/>
      <c r="Z578" s="101">
        <f>IF(OR(AC578&lt;0.01,AC578="n/a"),"n/a",M578/AC578*100)</f>
        <v>25.894378194207835</v>
      </c>
      <c r="AA578" s="109">
        <f>IF(OR(AC578&lt;0.01,AC578="n/a"),"n/a",I578/AC578)</f>
        <v>15.24701873935264</v>
      </c>
      <c r="AB578" s="71">
        <v>12</v>
      </c>
      <c r="AC578" s="100">
        <v>5.87</v>
      </c>
      <c r="AD578" s="100" t="s">
        <v>142</v>
      </c>
      <c r="AE578" s="100">
        <v>4.72</v>
      </c>
      <c r="AF578" s="100">
        <v>2.4700000000000002</v>
      </c>
      <c r="AG578" s="100">
        <v>17.34</v>
      </c>
      <c r="AH578" s="100">
        <v>22.48</v>
      </c>
      <c r="AI578" s="100">
        <v>13.01</v>
      </c>
      <c r="AJ578" s="100">
        <v>10.100000000000001</v>
      </c>
      <c r="AK578" s="100" t="s">
        <v>142</v>
      </c>
      <c r="AL578" s="100">
        <v>4890</v>
      </c>
      <c r="AM578" s="100">
        <v>6.5600000000000005</v>
      </c>
      <c r="AN578" s="100">
        <v>0.82</v>
      </c>
      <c r="AO578" s="110">
        <f>IF(U578="n/a","n/a",IF(AA578&lt;0,"n/a",IF(AA578="n/a","n/a",J578+U578-AA578)))</f>
        <v>0.31921587259765616</v>
      </c>
      <c r="AP578" s="111">
        <f>IF(U578="n/a","n/a",J578+U578)</f>
        <v>15.566234611950296</v>
      </c>
      <c r="AQ578" s="112">
        <f>IF(OR(AC578&lt;0.01,AC578="n/a",AF578="n/a"),"n/a",(I578/SQRT(22.5*AC578*(I578/AF578))-1)*100)</f>
        <v>29.374797968625543</v>
      </c>
      <c r="AR578" s="101">
        <f>INDEX(Historical!$C$7:$C$1063,MATCH(B578,Historical!$B$7:$B$1063,0))*IF(AH578="n/a",1.03,IF(AH578&lt;0,1.01,IF(AH578&gt;10,1.1,(1+AH578/100))))</f>
        <v>1.4740000000000002</v>
      </c>
      <c r="AS578" s="109">
        <f>IF($AI578="n/a",1.03*AR578,IF($AI578&lt;0,1.01*AR578,IF($AI578&gt;10,1.1*AR578,(1+$AI578/100)*AR578)))</f>
        <v>1.6214000000000004</v>
      </c>
      <c r="AT578" s="109">
        <f>IF($AK578="n/a",1.03*AS578,IF($AK578&lt;0,1.01*AS578,IF($AK578&gt;10,1.1*AS578,(1+$AK578/100)*AS578)))</f>
        <v>1.6700420000000005</v>
      </c>
      <c r="AU578" s="109">
        <f>IF($AK578="n/a",1.03*AT578,IF($AK578&lt;0,1.01*AT578,IF($AK578&gt;10,1.1*AT578,(1+$AK578/100)*AT578)))</f>
        <v>1.7201432600000006</v>
      </c>
      <c r="AV578" s="109">
        <f>IF($AK578="n/a",1.03*AU578,IF($AK578&lt;0,1.01*AU578,IF($AK578&gt;10,1.1*AU578,(1+$AK578/100)*AU578)))</f>
        <v>1.7717475578000006</v>
      </c>
      <c r="AW578" s="109">
        <f>SUM(AR578:AV578)</f>
        <v>8.2573328178000018</v>
      </c>
      <c r="AX578" s="113">
        <f>AW578/I578*100</f>
        <v>9.2260701874860356</v>
      </c>
      <c r="AY578" s="100">
        <v>0.86</v>
      </c>
      <c r="AZ578" s="100">
        <v>33.18</v>
      </c>
      <c r="BA578" s="100">
        <v>-1.26</v>
      </c>
      <c r="BB578" s="100">
        <v>7.32</v>
      </c>
      <c r="BC578" s="100">
        <v>14.66</v>
      </c>
      <c r="BE578" s="12">
        <v>2014</v>
      </c>
      <c r="BF578" s="12">
        <f>IF(BE578&gt;2020,0,IF(BE578&gt;2008,1,IF(BE578&gt;2001,2,IF(BE578&gt;1990,3,IF(BE578&gt;1980,4,IF(BE578&gt;1973,5,IF(BE578&gt;1970,6,IF(BE578&gt;1960,7,IF(BE578&gt;1958,8,IF(BE578&gt;1953,9,10))))))))))</f>
        <v>1</v>
      </c>
      <c r="BG578" s="100">
        <v>1.7999999999999998</v>
      </c>
      <c r="BH578" s="55" t="s">
        <v>121</v>
      </c>
      <c r="BI578" s="55" t="s">
        <v>122</v>
      </c>
    </row>
    <row r="579" spans="1:61" ht="12.75" customHeight="1" x14ac:dyDescent="0.2">
      <c r="A579" s="123" t="s">
        <v>1209</v>
      </c>
      <c r="B579" s="55" t="s">
        <v>1210</v>
      </c>
      <c r="C579" s="156" t="s">
        <v>134</v>
      </c>
      <c r="D579" s="98" t="s">
        <v>157</v>
      </c>
      <c r="E579" s="157">
        <v>15</v>
      </c>
      <c r="F579" s="2">
        <v>340</v>
      </c>
      <c r="G579" s="2" t="s">
        <v>146</v>
      </c>
      <c r="H579" s="2" t="s">
        <v>146</v>
      </c>
      <c r="I579" s="100">
        <v>23.59</v>
      </c>
      <c r="J579" s="101">
        <f>(M579/I579)*100</f>
        <v>3.6456125476896992</v>
      </c>
      <c r="K579" s="104">
        <v>0.215</v>
      </c>
      <c r="L579" s="71">
        <v>4</v>
      </c>
      <c r="M579" s="28">
        <f>K579*L579</f>
        <v>0.86</v>
      </c>
      <c r="N579" s="103" t="s">
        <v>739</v>
      </c>
      <c r="O579" s="104">
        <v>0.21249999999999999</v>
      </c>
      <c r="P579" s="158">
        <v>46094</v>
      </c>
      <c r="Q579" s="158">
        <v>46113</v>
      </c>
      <c r="R579" s="28">
        <f>(K579-O579)/O579*100</f>
        <v>1.176470588235295</v>
      </c>
      <c r="S579" s="105">
        <f>IF(INDEX(Historical!$D$7:$D1591,MATCH(B579,Historical!$B$7:$B$1062,0))=0,"n/a",(INDEX(Historical!$C$7:$C$1062,MATCH(B579,Historical!$B$7:$B$1062,0))/INDEX(Historical!$D$7:$D$1062,MATCH(B579,Historical!$B$7:$B$1062,0))-1)*100)</f>
        <v>2.108433734939763</v>
      </c>
      <c r="T579" s="105">
        <f>IF(INDEX(Historical!$F$7:$F$1062,MATCH(B579,Historical!$B$7:$B$1062,0))=0,"n/a",((INDEX(Historical!$C$7:$C$1062,MATCH(B579,Historical!$B$7:$B$1062,0))/INDEX(Historical!$F$7:$F$1062,MATCH(B579,Historical!$B$7:$B$1062,0)))^(1/3)-1)*100)</f>
        <v>4.1580437306558915</v>
      </c>
      <c r="U579" s="105">
        <f>IF(INDEX(Historical!$H$7:$H$1062,MATCH(B579,Historical!$B$7:$B$1062,0))=0,"n/a",((INDEX(Historical!$C$7:$C$1062,MATCH(B579,Historical!$B$7:$B$1062,0))/INDEX(Historical!$H$7:$H$1062,MATCH(B579,Historical!$B$7:$B$1062,0)))^(1/5)-1)*100)</f>
        <v>4.8124760795454025</v>
      </c>
      <c r="V579" s="105">
        <f>IF(INDEX(Historical!$M$7:$M$1062,MATCH(B579,Historical!$B$7:$B$1062,0))=0,"n/a",((INDEX(Historical!$C$7:$C$1062,MATCH(B579,Historical!$B$7:$B$1062,0))/INDEX(Historical!$M$7:$M$1062,MATCH(B579,Historical!$B$7:$B$1062,0)))^(1/10)-1)*100)</f>
        <v>6.417445828293511</v>
      </c>
      <c r="W579" s="106">
        <f>IF(OR(U579&lt;=0,U579="n/a",V579&lt;=0,V579="n/a"),"n/a",U579/V579)</f>
        <v>0.74990521280724354</v>
      </c>
      <c r="X579" s="107" t="str">
        <f>IF(OR(AJ579&lt;=0,AJ579="n/a",U579&lt;=0,U579="n/a"),"n/a",U579/AJ579)</f>
        <v>n/a</v>
      </c>
      <c r="Y579" s="159"/>
      <c r="Z579" s="101" t="str">
        <f>IF(OR(AC579&lt;0.01,AC579="n/a"),"n/a",M579/AC579*100)</f>
        <v>n/a</v>
      </c>
      <c r="AA579" s="109" t="str">
        <f>IF(OR(AC579&lt;0.01,AC579="n/a"),"n/a",I579/AC579)</f>
        <v>n/a</v>
      </c>
      <c r="AB579" s="71">
        <v>12</v>
      </c>
      <c r="AC579" s="100">
        <v>-2.54</v>
      </c>
      <c r="AD579" s="100">
        <v>0.84</v>
      </c>
      <c r="AE579" s="100">
        <v>5.55</v>
      </c>
      <c r="AF579" s="100">
        <v>0.98</v>
      </c>
      <c r="AG579" s="100">
        <v>-9.94</v>
      </c>
      <c r="AH579" s="100">
        <v>18</v>
      </c>
      <c r="AI579" s="100">
        <v>7.7700000000000005</v>
      </c>
      <c r="AJ579" s="100" t="s">
        <v>142</v>
      </c>
      <c r="AK579" s="100">
        <v>12.75</v>
      </c>
      <c r="AL579" s="100">
        <v>3420</v>
      </c>
      <c r="AM579" s="100">
        <v>1.37</v>
      </c>
      <c r="AN579" s="100">
        <v>0.37</v>
      </c>
      <c r="AO579" s="110" t="str">
        <f>IF(U579="n/a","n/a",IF(AA579&lt;0,"n/a",IF(AA579="n/a","n/a",J579+U579-AA579)))</f>
        <v>n/a</v>
      </c>
      <c r="AP579" s="111">
        <f>IF(U579="n/a","n/a",J579+U579)</f>
        <v>8.4580886272351012</v>
      </c>
      <c r="AQ579" s="112" t="str">
        <f>IF(OR(AC579&lt;0.01,AC579="n/a",AF579="n/a"),"n/a",(I579/SQRT(22.5*AC579*(I579/AF579))-1)*100)</f>
        <v>n/a</v>
      </c>
      <c r="AR579" s="101">
        <f>INDEX(Historical!$C$7:$C$1063,MATCH(B579,Historical!$B$7:$B$1063,0))*IF(AH579="n/a",1.03,IF(AH579&lt;0,1.01,IF(AH579&gt;10,1.1,(1+AH579/100))))</f>
        <v>0.93225000000000013</v>
      </c>
      <c r="AS579" s="109">
        <f>IF($AI579="n/a",1.03*AR579,IF($AI579&lt;0,1.01*AR579,IF($AI579&gt;10,1.1*AR579,(1+$AI579/100)*AR579)))</f>
        <v>1.0046858250000001</v>
      </c>
      <c r="AT579" s="109">
        <f>IF($AK579="n/a",1.03*AS579,IF($AK579&lt;0,1.01*AS579,IF($AK579&gt;10,1.1*AS579,(1+$AK579/100)*AS579)))</f>
        <v>1.1051544075000002</v>
      </c>
      <c r="AU579" s="109">
        <f>IF($AK579="n/a",1.03*AT579,IF($AK579&lt;0,1.01*AT579,IF($AK579&gt;10,1.1*AT579,(1+$AK579/100)*AT579)))</f>
        <v>1.2156698482500004</v>
      </c>
      <c r="AV579" s="109">
        <f>IF($AK579="n/a",1.03*AU579,IF($AK579&lt;0,1.01*AU579,IF($AK579&gt;10,1.1*AU579,(1+$AK579/100)*AU579)))</f>
        <v>1.3372368330750004</v>
      </c>
      <c r="AW579" s="109">
        <f>SUM(AR579:AV579)</f>
        <v>5.5949969138250015</v>
      </c>
      <c r="AX579" s="113">
        <f>AW579/I579*100</f>
        <v>23.717663899215776</v>
      </c>
      <c r="AY579" s="100">
        <v>0.92</v>
      </c>
      <c r="AZ579" s="100">
        <v>38.76</v>
      </c>
      <c r="BA579" s="100">
        <v>-1.34</v>
      </c>
      <c r="BB579" s="100">
        <v>5.42</v>
      </c>
      <c r="BC579" s="100">
        <v>16.220000000000002</v>
      </c>
      <c r="BE579" s="12">
        <v>2012</v>
      </c>
      <c r="BF579" s="12">
        <f>IF(BE579&gt;2020,0,IF(BE579&gt;2008,1,IF(BE579&gt;2001,2,IF(BE579&gt;1990,3,IF(BE579&gt;1980,4,IF(BE579&gt;1973,5,IF(BE579&gt;1970,6,IF(BE579&gt;1960,7,IF(BE579&gt;1958,8,IF(BE579&gt;1953,9,10))))))))))</f>
        <v>1</v>
      </c>
      <c r="BG579" s="100">
        <v>-1.3599999999999999</v>
      </c>
      <c r="BH579" s="55" t="s">
        <v>121</v>
      </c>
      <c r="BI579" s="55" t="s">
        <v>122</v>
      </c>
    </row>
    <row r="580" spans="1:61" ht="12.75" customHeight="1" x14ac:dyDescent="0.2">
      <c r="A580" s="116" t="s">
        <v>5595</v>
      </c>
      <c r="B580" s="55" t="s">
        <v>5583</v>
      </c>
      <c r="C580" s="156" t="s">
        <v>335</v>
      </c>
      <c r="D580" s="98" t="s">
        <v>371</v>
      </c>
      <c r="E580" s="157">
        <v>6</v>
      </c>
      <c r="F580" s="2">
        <v>639</v>
      </c>
      <c r="G580" s="2" t="s">
        <v>146</v>
      </c>
      <c r="H580" s="2" t="s">
        <v>146</v>
      </c>
      <c r="I580" s="100">
        <v>65.33</v>
      </c>
      <c r="J580" s="101">
        <f>(M580/I580)*100</f>
        <v>1.0408694321138834</v>
      </c>
      <c r="K580" s="104">
        <v>0.17</v>
      </c>
      <c r="L580" s="71">
        <v>4</v>
      </c>
      <c r="M580" s="28">
        <f>K580*L580</f>
        <v>0.68</v>
      </c>
      <c r="N580" s="103" t="s">
        <v>1551</v>
      </c>
      <c r="O580" s="104">
        <v>0.15</v>
      </c>
      <c r="P580" s="158">
        <v>46086</v>
      </c>
      <c r="Q580" s="158">
        <v>46100</v>
      </c>
      <c r="R580" s="28">
        <f>(K580-O580)/O580*100</f>
        <v>13.333333333333346</v>
      </c>
      <c r="S580" s="105">
        <f>IF(INDEX(Historical!$D$7:$D1736,MATCH(B580,Historical!$B$7:$B$1062,0))=0,"n/a",(INDEX(Historical!$C$7:$C$1062,MATCH(B580,Historical!$B$7:$B$1062,0))/INDEX(Historical!$D$7:$D$1062,MATCH(B580,Historical!$B$7:$B$1062,0))-1)*100)</f>
        <v>15.384615384615374</v>
      </c>
      <c r="T580" s="105">
        <f>IF(INDEX(Historical!$F$7:$F$1062,MATCH(B580,Historical!$B$7:$B$1062,0))=0,"n/a",((INDEX(Historical!$C$7:$C$1062,MATCH(B580,Historical!$B$7:$B$1062,0))/INDEX(Historical!$F$7:$F$1062,MATCH(B580,Historical!$B$7:$B$1062,0)))^(1/3)-1)*100)</f>
        <v>14.471424255333186</v>
      </c>
      <c r="U580" s="105" t="str">
        <f>IF(INDEX(Historical!$H$7:$H$1062,MATCH(B580,Historical!$B$7:$B$1062,0))=0,"n/a",((INDEX(Historical!$C$7:$C$1062,MATCH(B580,Historical!$B$7:$B$1062,0))/INDEX(Historical!$H$7:$H$1062,MATCH(B580,Historical!$B$7:$B$1062,0)))^(1/5)-1)*100)</f>
        <v>n/a</v>
      </c>
      <c r="V580" s="105" t="str">
        <f>IF(INDEX(Historical!$M$7:$M$1062,MATCH(B580,Historical!$B$7:$B$1062,0))=0,"n/a",((INDEX(Historical!$C$7:$C$1062,MATCH(B580,Historical!$B$7:$B$1062,0))/INDEX(Historical!$M$7:$M$1062,MATCH(B580,Historical!$B$7:$B$1062,0)))^(1/10)-1)*100)</f>
        <v>n/a</v>
      </c>
      <c r="W580" s="106" t="str">
        <f>IF(OR(U580&lt;=0,U580="n/a",V580&lt;=0,V580="n/a"),"n/a",U580/V580)</f>
        <v>n/a</v>
      </c>
      <c r="X580" s="107" t="str">
        <f>IF(OR(AJ580&lt;=0,AJ580="n/a",U580&lt;=0,U580="n/a"),"n/a",U580/AJ580)</f>
        <v>n/a</v>
      </c>
      <c r="Y580" s="162"/>
      <c r="Z580" s="101">
        <f>IF(OR(AC580&lt;0.01,AC580="n/a"),"n/a",M580/AC580*100)</f>
        <v>27.755102040816325</v>
      </c>
      <c r="AA580" s="109">
        <f>IF(OR(AC580&lt;0.01,AC580="n/a"),"n/a",I580/AC580)</f>
        <v>26.665306122448978</v>
      </c>
      <c r="AB580" s="71">
        <v>12</v>
      </c>
      <c r="AC580" s="100">
        <v>2.4500000000000002</v>
      </c>
      <c r="AD580" s="100">
        <v>0.78</v>
      </c>
      <c r="AE580" s="100">
        <v>1.79</v>
      </c>
      <c r="AF580" s="100">
        <v>4.37</v>
      </c>
      <c r="AG580" s="100">
        <v>17.71</v>
      </c>
      <c r="AH580" s="100">
        <v>16.39</v>
      </c>
      <c r="AI580" s="100">
        <v>23.3</v>
      </c>
      <c r="AJ580" s="100">
        <v>-9.69</v>
      </c>
      <c r="AK580" s="100">
        <v>21.740000000000002</v>
      </c>
      <c r="AL580" s="100">
        <v>13740</v>
      </c>
      <c r="AM580" s="100">
        <v>3.58</v>
      </c>
      <c r="AN580" s="100">
        <v>2.08</v>
      </c>
      <c r="AO580" s="110" t="str">
        <f>IF(U580="n/a","n/a",IF(AA580&lt;0,"n/a",IF(AA580="n/a","n/a",J580+U580-AA580)))</f>
        <v>n/a</v>
      </c>
      <c r="AP580" s="111" t="str">
        <f>IF(U580="n/a","n/a",J580+U580)</f>
        <v>n/a</v>
      </c>
      <c r="AQ580" s="112">
        <f>IF(OR(AC580&lt;0.01,AC580="n/a",AF580="n/a"),"n/a",(I580/SQRT(22.5*AC580*(I580/AF580))-1)*100)</f>
        <v>127.5740541304713</v>
      </c>
      <c r="AR580" s="101">
        <f>INDEX(Historical!$C$7:$C$1063,MATCH(B580,Historical!$B$7:$B$1063,0))*IF(AH580="n/a",1.03,IF(AH580&lt;0,1.01,IF(AH580&gt;10,1.1,(1+AH580/100))))</f>
        <v>0.66</v>
      </c>
      <c r="AS580" s="109">
        <f>IF($AI580="n/a",1.03*AR580,IF($AI580&lt;0,1.01*AR580,IF($AI580&gt;10,1.1*AR580,(1+$AI580/100)*AR580)))</f>
        <v>0.72600000000000009</v>
      </c>
      <c r="AT580" s="109">
        <f>IF($AK580="n/a",1.03*AS580,IF($AK580&lt;0,1.01*AS580,IF($AK580&gt;10,1.1*AS580,(1+$AK580/100)*AS580)))</f>
        <v>0.7986000000000002</v>
      </c>
      <c r="AU580" s="109">
        <f>IF($AK580="n/a",1.03*AT580,IF($AK580&lt;0,1.01*AT580,IF($AK580&gt;10,1.1*AT580,(1+$AK580/100)*AT580)))</f>
        <v>0.87846000000000024</v>
      </c>
      <c r="AV580" s="109">
        <f>IF($AK580="n/a",1.03*AU580,IF($AK580&lt;0,1.01*AU580,IF($AK580&gt;10,1.1*AU580,(1+$AK580/100)*AU580)))</f>
        <v>0.96630600000000033</v>
      </c>
      <c r="AW580" s="109">
        <f>SUM(AR580:AV580)</f>
        <v>4.0293660000000013</v>
      </c>
      <c r="AX580" s="113">
        <f>AW580/I580*100</f>
        <v>6.1677116179396929</v>
      </c>
      <c r="AY580" s="100">
        <v>1.2</v>
      </c>
      <c r="AZ580" s="100">
        <v>8.18</v>
      </c>
      <c r="BA580" s="100">
        <v>-33.72</v>
      </c>
      <c r="BB580" s="100">
        <v>-9.33</v>
      </c>
      <c r="BC580" s="100">
        <v>-19.650000000000002</v>
      </c>
      <c r="BE580" s="12">
        <v>2021</v>
      </c>
      <c r="BF580" s="12">
        <f>IF(BE580&gt;2020,0,IF(BE580&gt;2008,1,IF(BE580&gt;2001,2,IF(BE580&gt;1990,3,IF(BE580&gt;1980,4,IF(BE580&gt;1973,5,IF(BE580&gt;1970,6,IF(BE580&gt;1960,7,IF(BE580&gt;1958,8,IF(BE580&gt;1953,9,10))))))))))</f>
        <v>0</v>
      </c>
      <c r="BG580" s="100">
        <v>4.5600000000000005</v>
      </c>
      <c r="BH580" s="55" t="s">
        <v>121</v>
      </c>
      <c r="BI580" s="55" t="s">
        <v>122</v>
      </c>
    </row>
    <row r="581" spans="1:61" ht="12.75" customHeight="1" x14ac:dyDescent="0.2">
      <c r="A581" s="123" t="s">
        <v>1211</v>
      </c>
      <c r="B581" s="55" t="s">
        <v>1212</v>
      </c>
      <c r="C581" s="156" t="s">
        <v>162</v>
      </c>
      <c r="D581" s="98" t="s">
        <v>167</v>
      </c>
      <c r="E581" s="157">
        <v>14</v>
      </c>
      <c r="F581" s="2">
        <v>396</v>
      </c>
      <c r="G581" s="2" t="s">
        <v>146</v>
      </c>
      <c r="H581" s="2" t="s">
        <v>146</v>
      </c>
      <c r="I581" s="100">
        <v>12.54</v>
      </c>
      <c r="J581" s="101">
        <f>(M581/I581)*100</f>
        <v>6.2998405103668258</v>
      </c>
      <c r="K581" s="104">
        <v>0.19750000000000001</v>
      </c>
      <c r="L581" s="71">
        <v>4</v>
      </c>
      <c r="M581" s="28">
        <f>K581*L581</f>
        <v>0.79</v>
      </c>
      <c r="N581" s="103" t="s">
        <v>332</v>
      </c>
      <c r="O581" s="104">
        <v>0.185</v>
      </c>
      <c r="P581" s="158">
        <v>46139</v>
      </c>
      <c r="Q581" s="158">
        <v>46148</v>
      </c>
      <c r="R581" s="28">
        <f>(K581-O581)/O581*100</f>
        <v>6.7567567567567623</v>
      </c>
      <c r="S581" s="105">
        <f>IF(INDEX(Historical!$D$7:$D1592,MATCH(B581,Historical!$B$7:$B$1062,0))=0,"n/a",(INDEX(Historical!$C$7:$C$1062,MATCH(B581,Historical!$B$7:$B$1062,0))/INDEX(Historical!$D$7:$D$1062,MATCH(B581,Historical!$B$7:$B$1062,0))-1)*100)</f>
        <v>6.9852941176470562</v>
      </c>
      <c r="T581" s="105">
        <f>IF(INDEX(Historical!$F$7:$F$1062,MATCH(B581,Historical!$B$7:$B$1062,0))=0,"n/a",((INDEX(Historical!$C$7:$C$1062,MATCH(B581,Historical!$B$7:$B$1062,0))/INDEX(Historical!$F$7:$F$1062,MATCH(B581,Historical!$B$7:$B$1062,0)))^(1/3)-1)*100)</f>
        <v>6.6335617752943499</v>
      </c>
      <c r="U581" s="105">
        <f>IF(INDEX(Historical!$H$7:$H$1062,MATCH(B581,Historical!$B$7:$B$1062,0))=0,"n/a",((INDEX(Historical!$C$7:$C$1062,MATCH(B581,Historical!$B$7:$B$1062,0))/INDEX(Historical!$H$7:$H$1062,MATCH(B581,Historical!$B$7:$B$1062,0)))^(1/5)-1)*100)</f>
        <v>6.8438036558605697</v>
      </c>
      <c r="V581" s="105">
        <f>IF(INDEX(Historical!$M$7:$M$1062,MATCH(B581,Historical!$B$7:$B$1062,0))=0,"n/a",((INDEX(Historical!$C$7:$C$1062,MATCH(B581,Historical!$B$7:$B$1062,0))/INDEX(Historical!$M$7:$M$1062,MATCH(B581,Historical!$B$7:$B$1062,0)))^(1/10)-1)*100)</f>
        <v>6.9228858995565412</v>
      </c>
      <c r="W581" s="106">
        <f>IF(OR(U581&lt;=0,U581="n/a",V581&lt;=0,V581="n/a"),"n/a",U581/V581)</f>
        <v>0.98857669404878723</v>
      </c>
      <c r="X581" s="107">
        <f>IF(OR(AJ581&lt;=0,AJ581="n/a",U581&lt;=0,U581="n/a"),"n/a",U581/AJ581)</f>
        <v>0.60618278617011256</v>
      </c>
      <c r="Y581" s="123"/>
      <c r="Z581" s="101">
        <f>IF(OR(AC581&lt;0.01,AC581="n/a"),"n/a",M581/AC581*100)</f>
        <v>32.644628099173559</v>
      </c>
      <c r="AA581" s="109">
        <f>IF(OR(AC581&lt;0.01,AC581="n/a"),"n/a",I581/AC581)</f>
        <v>5.1818181818181817</v>
      </c>
      <c r="AB581" s="71">
        <v>9</v>
      </c>
      <c r="AC581" s="100">
        <v>2.42</v>
      </c>
      <c r="AD581" s="100" t="s">
        <v>142</v>
      </c>
      <c r="AE581" s="100">
        <v>0.22</v>
      </c>
      <c r="AF581" s="100">
        <v>0.96</v>
      </c>
      <c r="AG581" s="100">
        <v>19.509999999999998</v>
      </c>
      <c r="AH581" s="100" t="s">
        <v>142</v>
      </c>
      <c r="AI581" s="100" t="s">
        <v>142</v>
      </c>
      <c r="AJ581" s="100">
        <v>11.29</v>
      </c>
      <c r="AK581" s="100" t="s">
        <v>142</v>
      </c>
      <c r="AL581" s="100">
        <v>411.74</v>
      </c>
      <c r="AM581" s="100">
        <v>22.35</v>
      </c>
      <c r="AN581" s="100">
        <v>0.84</v>
      </c>
      <c r="AO581" s="110">
        <f>IF(U581="n/a","n/a",IF(AA581&lt;0,"n/a",IF(AA581="n/a","n/a",J581+U581-AA581)))</f>
        <v>7.9618259844092147</v>
      </c>
      <c r="AP581" s="111">
        <f>IF(U581="n/a","n/a",J581+U581)</f>
        <v>13.143644166227396</v>
      </c>
      <c r="AQ581" s="112">
        <f>IF(OR(AC581&lt;0.01,AC581="n/a",AF581="n/a"),"n/a",(I581/SQRT(22.5*AC581*(I581/AF581))-1)*100)</f>
        <v>-52.979694908379301</v>
      </c>
      <c r="AR581" s="101">
        <f>INDEX(Historical!$C$7:$C$1063,MATCH(B581,Historical!$B$7:$B$1063,0))*IF(AH581="n/a",1.03,IF(AH581&lt;0,1.01,IF(AH581&gt;10,1.1,(1+AH581/100))))</f>
        <v>0.74932500000000002</v>
      </c>
      <c r="AS581" s="109">
        <f>IF($AI581="n/a",1.03*AR581,IF($AI581&lt;0,1.01*AR581,IF($AI581&gt;10,1.1*AR581,(1+$AI581/100)*AR581)))</f>
        <v>0.77180475000000004</v>
      </c>
      <c r="AT581" s="109">
        <f>IF($AK581="n/a",1.03*AS581,IF($AK581&lt;0,1.01*AS581,IF($AK581&gt;10,1.1*AS581,(1+$AK581/100)*AS581)))</f>
        <v>0.79495889250000007</v>
      </c>
      <c r="AU581" s="109">
        <f>IF($AK581="n/a",1.03*AT581,IF($AK581&lt;0,1.01*AT581,IF($AK581&gt;10,1.1*AT581,(1+$AK581/100)*AT581)))</f>
        <v>0.8188076592750001</v>
      </c>
      <c r="AV581" s="109">
        <f>IF($AK581="n/a",1.03*AU581,IF($AK581&lt;0,1.01*AU581,IF($AK581&gt;10,1.1*AU581,(1+$AK581/100)*AU581)))</f>
        <v>0.84337188905325011</v>
      </c>
      <c r="AW581" s="109">
        <f>SUM(AR581:AV581)</f>
        <v>3.97826819082825</v>
      </c>
      <c r="AX581" s="113">
        <f>AW581/I581*100</f>
        <v>31.724626721118419</v>
      </c>
      <c r="AY581" s="100">
        <v>0.31</v>
      </c>
      <c r="AZ581" s="100">
        <v>10.290000000000001</v>
      </c>
      <c r="BA581" s="100">
        <v>-7.32</v>
      </c>
      <c r="BB581" s="100">
        <v>-1.9300000000000002</v>
      </c>
      <c r="BC581" s="100">
        <v>0.57000000000000006</v>
      </c>
      <c r="BE581" s="12">
        <v>2013</v>
      </c>
      <c r="BF581" s="12">
        <f>IF(BE581&gt;2020,0,IF(BE581&gt;2008,1,IF(BE581&gt;2001,2,IF(BE581&gt;1990,3,IF(BE581&gt;1980,4,IF(BE581&gt;1973,5,IF(BE581&gt;1970,6,IF(BE581&gt;1960,7,IF(BE581&gt;1958,8,IF(BE581&gt;1953,9,10))))))))))</f>
        <v>1</v>
      </c>
      <c r="BG581" s="100">
        <v>7.07</v>
      </c>
      <c r="BH581" s="55" t="s">
        <v>121</v>
      </c>
      <c r="BI581" s="55" t="s">
        <v>122</v>
      </c>
    </row>
    <row r="582" spans="1:61" ht="12.75" customHeight="1" x14ac:dyDescent="0.2">
      <c r="A582" s="146" t="s">
        <v>5641</v>
      </c>
      <c r="B582" s="55" t="s">
        <v>5636</v>
      </c>
      <c r="C582" s="156" t="s">
        <v>263</v>
      </c>
      <c r="D582" s="98" t="s">
        <v>264</v>
      </c>
      <c r="E582" s="157">
        <v>5</v>
      </c>
      <c r="F582" s="2">
        <v>719</v>
      </c>
      <c r="G582" s="2" t="s">
        <v>146</v>
      </c>
      <c r="H582" s="2" t="s">
        <v>146</v>
      </c>
      <c r="I582" s="100">
        <v>91.98</v>
      </c>
      <c r="J582" s="101">
        <f>(M582/I582)*100</f>
        <v>3.397260273972603</v>
      </c>
      <c r="K582" s="104">
        <v>0.78120000000000001</v>
      </c>
      <c r="L582" s="71">
        <v>4</v>
      </c>
      <c r="M582" s="28">
        <f>K582*L582</f>
        <v>3.1248</v>
      </c>
      <c r="N582" s="103" t="s">
        <v>270</v>
      </c>
      <c r="O582" s="104">
        <v>0.74399999999999999</v>
      </c>
      <c r="P582" s="158">
        <v>46164</v>
      </c>
      <c r="Q582" s="158">
        <v>46202</v>
      </c>
      <c r="R582" s="28">
        <f>(K582-O582)/O582*100</f>
        <v>5.0000000000000018</v>
      </c>
      <c r="S582" s="105">
        <f>IF(INDEX(Historical!$D$7:$D1732,MATCH(B582,Historical!$B$7:$B$1062,0))=0,"n/a",(INDEX(Historical!$C$7:$C$1062,MATCH(B582,Historical!$B$7:$B$1062,0))/INDEX(Historical!$D$7:$D$1062,MATCH(B582,Historical!$B$7:$B$1062,0))-1)*100)</f>
        <v>4.0697674418604723</v>
      </c>
      <c r="T582" s="105">
        <f>IF(INDEX(Historical!$F$7:$F$1062,MATCH(B582,Historical!$B$7:$B$1062,0))=0,"n/a",((INDEX(Historical!$C$7:$C$1062,MATCH(B582,Historical!$B$7:$B$1062,0))/INDEX(Historical!$F$7:$F$1062,MATCH(B582,Historical!$B$7:$B$1062,0)))^(1/3)-1)*100)</f>
        <v>13.093056362880006</v>
      </c>
      <c r="U582" s="105">
        <f>IF(INDEX(Historical!$H$7:$H$1062,MATCH(B582,Historical!$B$7:$B$1062,0))=0,"n/a",((INDEX(Historical!$C$7:$C$1062,MATCH(B582,Historical!$B$7:$B$1062,0))/INDEX(Historical!$H$7:$H$1062,MATCH(B582,Historical!$B$7:$B$1062,0)))^(1/5)-1)*100)</f>
        <v>8.4055728474744953</v>
      </c>
      <c r="V582" s="105">
        <f>IF(INDEX(Historical!$M$7:$M$1062,MATCH(B582,Historical!$B$7:$B$1062,0))=0,"n/a",((INDEX(Historical!$C$7:$C$1062,MATCH(B582,Historical!$B$7:$B$1062,0))/INDEX(Historical!$M$7:$M$1062,MATCH(B582,Historical!$B$7:$B$1062,0)))^(1/10)-1)*100)</f>
        <v>-2.6852846008812992</v>
      </c>
      <c r="W582" s="106" t="str">
        <f>IF(OR(U582&lt;=0,U582="n/a",V582&lt;=0,V582="n/a"),"n/a",U582/V582)</f>
        <v>n/a</v>
      </c>
      <c r="X582" s="107" t="str">
        <f>IF(OR(AJ582&lt;=0,AJ582="n/a",U582&lt;=0,U582="n/a"),"n/a",U582/AJ582)</f>
        <v>n/a</v>
      </c>
      <c r="Y582" s="159"/>
      <c r="Z582" s="101">
        <f>IF(OR(AC582&lt;0.01,AC582="n/a"),"n/a",M582/AC582*100)</f>
        <v>48.67289719626168</v>
      </c>
      <c r="AA582" s="109">
        <f>IF(OR(AC582&lt;0.01,AC582="n/a"),"n/a",I582/AC582)</f>
        <v>14.327102803738319</v>
      </c>
      <c r="AB582" s="71">
        <v>12</v>
      </c>
      <c r="AC582" s="100">
        <v>6.42</v>
      </c>
      <c r="AD582" s="100">
        <v>0.75</v>
      </c>
      <c r="AE582" s="100">
        <v>0.96</v>
      </c>
      <c r="AF582" s="100">
        <v>1.49</v>
      </c>
      <c r="AG582" s="100">
        <v>10.639999999999999</v>
      </c>
      <c r="AH582" s="100">
        <v>70.69</v>
      </c>
      <c r="AI582" s="100">
        <v>-16.939999999999998</v>
      </c>
      <c r="AJ582" s="100" t="s">
        <v>142</v>
      </c>
      <c r="AK582" s="100">
        <v>13.669999999999998</v>
      </c>
      <c r="AL582" s="100">
        <v>256450</v>
      </c>
      <c r="AM582" s="100">
        <v>0.01</v>
      </c>
      <c r="AN582" s="100">
        <v>0.44</v>
      </c>
      <c r="AO582" s="110">
        <f>IF(U582="n/a","n/a",IF(AA582&lt;0,"n/a",IF(AA582="n/a","n/a",J582+U582-AA582)))</f>
        <v>-2.5242696822912212</v>
      </c>
      <c r="AP582" s="111">
        <f>IF(U582="n/a","n/a",J582+U582)</f>
        <v>11.802833121447097</v>
      </c>
      <c r="AQ582" s="112">
        <f>IF(OR(AC582&lt;0.01,AC582="n/a",AF582="n/a"),"n/a",(I582/SQRT(22.5*AC582*(I582/AF582))-1)*100)</f>
        <v>-2.595041929592623</v>
      </c>
      <c r="AR582" s="101">
        <f>INDEX(Historical!$C$7:$C$1063,MATCH(B582,Historical!$B$7:$B$1063,0))*IF(AH582="n/a",1.03,IF(AH582&lt;0,1.01,IF(AH582&gt;10,1.1,(1+AH582/100))))</f>
        <v>3.1504000000000003</v>
      </c>
      <c r="AS582" s="109">
        <f>IF($AI582="n/a",1.03*AR582,IF($AI582&lt;0,1.01*AR582,IF($AI582&gt;10,1.1*AR582,(1+$AI582/100)*AR582)))</f>
        <v>3.1819040000000003</v>
      </c>
      <c r="AT582" s="109">
        <f>IF($AK582="n/a",1.03*AS582,IF($AK582&lt;0,1.01*AS582,IF($AK582&gt;10,1.1*AS582,(1+$AK582/100)*AS582)))</f>
        <v>3.5000944000000005</v>
      </c>
      <c r="AU582" s="109">
        <f>IF($AK582="n/a",1.03*AT582,IF($AK582&lt;0,1.01*AT582,IF($AK582&gt;10,1.1*AT582,(1+$AK582/100)*AT582)))</f>
        <v>3.8501038400000009</v>
      </c>
      <c r="AV582" s="109">
        <f>IF($AK582="n/a",1.03*AU582,IF($AK582&lt;0,1.01*AU582,IF($AK582&gt;10,1.1*AU582,(1+$AK582/100)*AU582)))</f>
        <v>4.235114224000001</v>
      </c>
      <c r="AW582" s="109">
        <f>SUM(AR582:AV582)</f>
        <v>17.917616464000002</v>
      </c>
      <c r="AX582" s="113">
        <f>AW582/I582*100</f>
        <v>19.479904831485108</v>
      </c>
      <c r="AY582" s="718">
        <v>0.03</v>
      </c>
      <c r="AZ582" s="100">
        <v>34.03</v>
      </c>
      <c r="BA582" s="100">
        <v>-3.08</v>
      </c>
      <c r="BB582" s="100">
        <v>9.68</v>
      </c>
      <c r="BC582" s="100">
        <v>13.52</v>
      </c>
      <c r="BE582" s="12">
        <v>2022</v>
      </c>
      <c r="BF582" s="12">
        <f>IF(BE582&gt;2020,0,IF(BE582&gt;2008,1,IF(BE582&gt;2001,2,IF(BE582&gt;1990,3,IF(BE582&gt;1980,4,IF(BE582&gt;1973,5,IF(BE582&gt;1970,6,IF(BE582&gt;1960,7,IF(BE582&gt;1958,8,IF(BE582&gt;1953,9,10))))))))))</f>
        <v>0</v>
      </c>
      <c r="BG582" s="100">
        <v>4.87</v>
      </c>
      <c r="BH582" s="55" t="s">
        <v>121</v>
      </c>
      <c r="BI582" s="55" t="s">
        <v>122</v>
      </c>
    </row>
    <row r="583" spans="1:61" ht="12.75" customHeight="1" x14ac:dyDescent="0.2">
      <c r="A583" s="123" t="s">
        <v>5660</v>
      </c>
      <c r="B583" s="55" t="s">
        <v>5661</v>
      </c>
      <c r="C583" s="156" t="s">
        <v>335</v>
      </c>
      <c r="D583" s="98" t="s">
        <v>371</v>
      </c>
      <c r="E583" s="157">
        <v>15</v>
      </c>
      <c r="F583" s="2">
        <v>346</v>
      </c>
      <c r="G583" s="2" t="s">
        <v>146</v>
      </c>
      <c r="H583" s="2" t="s">
        <v>146</v>
      </c>
      <c r="I583" s="100">
        <v>15.2</v>
      </c>
      <c r="J583" s="101">
        <f>(M583/I583)*100</f>
        <v>4.4736842105263168</v>
      </c>
      <c r="K583" s="104">
        <v>0.17</v>
      </c>
      <c r="L583" s="71">
        <v>4</v>
      </c>
      <c r="M583" s="28">
        <f>K583*L583</f>
        <v>0.68</v>
      </c>
      <c r="N583" s="103" t="s">
        <v>742</v>
      </c>
      <c r="O583" s="104">
        <v>0.15</v>
      </c>
      <c r="P583" s="158">
        <v>46118</v>
      </c>
      <c r="Q583" s="158">
        <v>46132</v>
      </c>
      <c r="R583" s="28">
        <f>(K583-O583)/O583*100</f>
        <v>13.333333333333346</v>
      </c>
      <c r="S583" s="105">
        <f>IF(INDEX(Historical!$D$7:$D1587,MATCH(B583,Historical!$B$7:$B$1062,0))=0,"n/a",(INDEX(Historical!$C$7:$C$1062,MATCH(B583,Historical!$B$7:$B$1062,0))/INDEX(Historical!$D$7:$D$1062,MATCH(B583,Historical!$B$7:$B$1062,0))-1)*100)</f>
        <v>11.428571428571409</v>
      </c>
      <c r="T583" s="105">
        <f>IF(INDEX(Historical!$F$7:$F$1062,MATCH(B583,Historical!$B$7:$B$1062,0))=0,"n/a",((INDEX(Historical!$C$7:$C$1062,MATCH(B583,Historical!$B$7:$B$1062,0))/INDEX(Historical!$F$7:$F$1062,MATCH(B583,Historical!$B$7:$B$1062,0)))^(1/3)-1)*100)</f>
        <v>19.828185488068904</v>
      </c>
      <c r="U583" s="105">
        <f>IF(INDEX(Historical!$H$7:$H$1062,MATCH(B583,Historical!$B$7:$B$1062,0))=0,"n/a",((INDEX(Historical!$C$7:$C$1062,MATCH(B583,Historical!$B$7:$B$1062,0))/INDEX(Historical!$H$7:$H$1062,MATCH(B583,Historical!$B$7:$B$1062,0)))^(1/5)-1)*100)</f>
        <v>27.298581260404475</v>
      </c>
      <c r="V583" s="105">
        <f>IF(INDEX(Historical!$M$7:$M$1062,MATCH(B583,Historical!$B$7:$B$1062,0))=0,"n/a",((INDEX(Historical!$C$7:$C$1062,MATCH(B583,Historical!$B$7:$B$1062,0))/INDEX(Historical!$M$7:$M$1062,MATCH(B583,Historical!$B$7:$B$1062,0)))^(1/10)-1)*100)</f>
        <v>16.687567174574959</v>
      </c>
      <c r="W583" s="106">
        <f>IF(OR(U583&lt;=0,U583="n/a",V583&lt;=0,V583="n/a"),"n/a",U583/V583)</f>
        <v>1.6358634530020872</v>
      </c>
      <c r="X583" s="107">
        <f>IF(OR(AJ583&lt;=0,AJ583="n/a",U583&lt;=0,U583="n/a"),"n/a",U583/AJ583)</f>
        <v>0.98907903117407514</v>
      </c>
      <c r="Y583" s="55"/>
      <c r="Z583" s="101">
        <f>IF(OR(AC583&lt;0.01,AC583="n/a"),"n/a",M583/AC583*100)</f>
        <v>50.370370370370367</v>
      </c>
      <c r="AA583" s="109">
        <f>IF(OR(AC583&lt;0.01,AC583="n/a"),"n/a",I583/AC583)</f>
        <v>11.259259259259258</v>
      </c>
      <c r="AB583" s="71">
        <v>1</v>
      </c>
      <c r="AC583" s="100">
        <v>1.35</v>
      </c>
      <c r="AD583" s="100">
        <v>5.32</v>
      </c>
      <c r="AE583" s="100">
        <v>0.37</v>
      </c>
      <c r="AF583" s="100">
        <v>0.61</v>
      </c>
      <c r="AG583" s="100">
        <v>5.62</v>
      </c>
      <c r="AH583" s="100">
        <v>-21.23</v>
      </c>
      <c r="AI583" s="100">
        <v>23.16</v>
      </c>
      <c r="AJ583" s="100">
        <v>27.6</v>
      </c>
      <c r="AK583" s="100">
        <v>1.55</v>
      </c>
      <c r="AL583" s="100">
        <v>412.7</v>
      </c>
      <c r="AM583" s="100">
        <v>34.050000000000004</v>
      </c>
      <c r="AN583" s="100">
        <v>0.54</v>
      </c>
      <c r="AO583" s="110">
        <f>IF(U583="n/a","n/a",IF(AA583&lt;0,"n/a",IF(AA583="n/a","n/a",J583+U583-AA583)))</f>
        <v>20.513006211671531</v>
      </c>
      <c r="AP583" s="111">
        <f>IF(U583="n/a","n/a",J583+U583)</f>
        <v>31.77226547093079</v>
      </c>
      <c r="AQ583" s="112">
        <f>IF(OR(AC583&lt;0.01,AC583="n/a",AF583="n/a"),"n/a",(I583/SQRT(22.5*AC583*(I583/AF583))-1)*100)</f>
        <v>-44.750472508211956</v>
      </c>
      <c r="AR583" s="101">
        <f>INDEX(Historical!$C$7:$C$1063,MATCH(B583,Historical!$B$7:$B$1063,0))*IF(AH583="n/a",1.03,IF(AH583&lt;0,1.01,IF(AH583&gt;10,1.1,(1+AH583/100))))</f>
        <v>0.59084999999999999</v>
      </c>
      <c r="AS583" s="109">
        <f>IF($AI583="n/a",1.03*AR583,IF($AI583&lt;0,1.01*AR583,IF($AI583&gt;10,1.1*AR583,(1+$AI583/100)*AR583)))</f>
        <v>0.64993500000000004</v>
      </c>
      <c r="AT583" s="109">
        <f>IF($AK583="n/a",1.03*AS583,IF($AK583&lt;0,1.01*AS583,IF($AK583&gt;10,1.1*AS583,(1+$AK583/100)*AS583)))</f>
        <v>0.66000899250000011</v>
      </c>
      <c r="AU583" s="109">
        <f>IF($AK583="n/a",1.03*AT583,IF($AK583&lt;0,1.01*AT583,IF($AK583&gt;10,1.1*AT583,(1+$AK583/100)*AT583)))</f>
        <v>0.67023913188375017</v>
      </c>
      <c r="AV583" s="109">
        <f>IF($AK583="n/a",1.03*AU583,IF($AK583&lt;0,1.01*AU583,IF($AK583&gt;10,1.1*AU583,(1+$AK583/100)*AU583)))</f>
        <v>0.68062783842794838</v>
      </c>
      <c r="AW583" s="109">
        <f>SUM(AR583:AV583)</f>
        <v>3.2516609628116986</v>
      </c>
      <c r="AX583" s="113">
        <f>AW583/I583*100</f>
        <v>21.392506334287493</v>
      </c>
      <c r="AY583" s="100">
        <v>1.42</v>
      </c>
      <c r="AZ583" s="100">
        <v>8.57</v>
      </c>
      <c r="BA583" s="100">
        <v>-42.79</v>
      </c>
      <c r="BB583" s="100">
        <v>-4.3</v>
      </c>
      <c r="BC583" s="100">
        <v>-14.04</v>
      </c>
      <c r="BE583" s="12">
        <v>2012</v>
      </c>
      <c r="BF583" s="12">
        <f>IF(BE583&gt;2020,0,IF(BE583&gt;2008,1,IF(BE583&gt;2001,2,IF(BE583&gt;1990,3,IF(BE583&gt;1980,4,IF(BE583&gt;1973,5,IF(BE583&gt;1970,6,IF(BE583&gt;1960,7,IF(BE583&gt;1958,8,IF(BE583&gt;1953,9,10))))))))))</f>
        <v>1</v>
      </c>
      <c r="BG583" s="100">
        <v>3.2399999999999998</v>
      </c>
      <c r="BH583" s="55" t="s">
        <v>121</v>
      </c>
      <c r="BI583" s="55" t="s">
        <v>122</v>
      </c>
    </row>
    <row r="584" spans="1:61" ht="12.75" customHeight="1" x14ac:dyDescent="0.2">
      <c r="A584" s="55" t="s">
        <v>476</v>
      </c>
      <c r="B584" s="55" t="s">
        <v>477</v>
      </c>
      <c r="C584" s="156" t="s">
        <v>139</v>
      </c>
      <c r="D584" s="98" t="s">
        <v>140</v>
      </c>
      <c r="E584" s="157">
        <v>48</v>
      </c>
      <c r="F584" s="2">
        <v>57</v>
      </c>
      <c r="G584" s="2" t="s">
        <v>119</v>
      </c>
      <c r="H584" s="2" t="s">
        <v>119</v>
      </c>
      <c r="I584" s="100">
        <v>340.85</v>
      </c>
      <c r="J584" s="101">
        <f>(M584/I584)*100</f>
        <v>0.93882939709549651</v>
      </c>
      <c r="K584" s="104">
        <v>0.8</v>
      </c>
      <c r="L584" s="71">
        <v>4</v>
      </c>
      <c r="M584" s="28">
        <f>K584*L584</f>
        <v>3.2</v>
      </c>
      <c r="N584" s="103" t="s">
        <v>349</v>
      </c>
      <c r="O584" s="104">
        <v>0.79</v>
      </c>
      <c r="P584" s="158">
        <v>46083</v>
      </c>
      <c r="Q584" s="158">
        <v>46094</v>
      </c>
      <c r="R584" s="28">
        <f>(K584-O584)/O584*100</f>
        <v>1.2658227848101276</v>
      </c>
      <c r="S584" s="105">
        <f>IF(INDEX(Historical!$D$7:$D1593,MATCH(B584,Historical!$B$7:$B$1062,0))=0,"n/a",(INDEX(Historical!$C$7:$C$1062,MATCH(B584,Historical!$B$7:$B$1062,0))/INDEX(Historical!$D$7:$D$1062,MATCH(B584,Historical!$B$7:$B$1062,0))-1)*100)</f>
        <v>10.489510489510501</v>
      </c>
      <c r="T584" s="105">
        <f>IF(INDEX(Historical!$F$7:$F$1062,MATCH(B584,Historical!$B$7:$B$1062,0))=0,"n/a",((INDEX(Historical!$C$7:$C$1062,MATCH(B584,Historical!$B$7:$B$1062,0))/INDEX(Historical!$F$7:$F$1062,MATCH(B584,Historical!$B$7:$B$1062,0)))^(1/3)-1)*100)</f>
        <v>9.6037164041921308</v>
      </c>
      <c r="U584" s="105">
        <f>IF(INDEX(Historical!$H$7:$H$1062,MATCH(B584,Historical!$B$7:$B$1062,0))=0,"n/a",((INDEX(Historical!$C$7:$C$1062,MATCH(B584,Historical!$B$7:$B$1062,0))/INDEX(Historical!$H$7:$H$1062,MATCH(B584,Historical!$B$7:$B$1062,0)))^(1/5)-1)*100)</f>
        <v>12.080151554250707</v>
      </c>
      <c r="V584" s="105">
        <f>IF(INDEX(Historical!$M$7:$M$1062,MATCH(B584,Historical!$B$7:$B$1062,0))=0,"n/a",((INDEX(Historical!$C$7:$C$1062,MATCH(B584,Historical!$B$7:$B$1062,0))/INDEX(Historical!$M$7:$M$1062,MATCH(B584,Historical!$B$7:$B$1062,0)))^(1/10)-1)*100)</f>
        <v>13.466420459176476</v>
      </c>
      <c r="W584" s="106">
        <f>IF(OR(U584&lt;=0,U584="n/a",V584&lt;=0,V584="n/a"),"n/a",U584/V584)</f>
        <v>0.89705735766024453</v>
      </c>
      <c r="X584" s="107">
        <f>IF(OR(AJ584&lt;=0,AJ584="n/a",U584&lt;=0,U584="n/a"),"n/a",U584/AJ584)</f>
        <v>1.7609550370627853</v>
      </c>
      <c r="Y584" s="55"/>
      <c r="Z584" s="101">
        <f>IF(OR(AC584&lt;0.01,AC584="n/a"),"n/a",M584/AC584*100)</f>
        <v>29.493087557603687</v>
      </c>
      <c r="AA584" s="109">
        <f>IF(OR(AC584&lt;0.01,AC584="n/a"),"n/a",I584/AC584)</f>
        <v>31.414746543778804</v>
      </c>
      <c r="AB584" s="71">
        <v>12</v>
      </c>
      <c r="AC584" s="100">
        <v>10.85</v>
      </c>
      <c r="AD584" s="100">
        <v>2.61</v>
      </c>
      <c r="AE584" s="100">
        <v>3.39</v>
      </c>
      <c r="AF584" s="100">
        <v>21.47</v>
      </c>
      <c r="AG584" s="100">
        <v>65.12</v>
      </c>
      <c r="AH584" s="100">
        <v>5.41</v>
      </c>
      <c r="AI584" s="100">
        <v>12.19</v>
      </c>
      <c r="AJ584" s="100">
        <v>6.8599999999999994</v>
      </c>
      <c r="AK584" s="100">
        <v>9.66</v>
      </c>
      <c r="AL584" s="100">
        <v>82740</v>
      </c>
      <c r="AM584" s="100">
        <v>6.36</v>
      </c>
      <c r="AN584" s="100">
        <v>3.9</v>
      </c>
      <c r="AO584" s="110">
        <f>IF(U584="n/a","n/a",IF(AA584&lt;0,"n/a",IF(AA584="n/a","n/a",J584+U584-AA584)))</f>
        <v>-18.395765592432603</v>
      </c>
      <c r="AP584" s="111">
        <f>IF(U584="n/a","n/a",J584+U584)</f>
        <v>13.018980951346203</v>
      </c>
      <c r="AQ584" s="112">
        <f>IF(OR(AC584&lt;0.01,AC584="n/a",AF584="n/a"),"n/a",(I584/SQRT(22.5*AC584*(I584/AF584))-1)*100)</f>
        <v>447.50935387034696</v>
      </c>
      <c r="AR584" s="101">
        <f>INDEX(Historical!$C$7:$C$1063,MATCH(B584,Historical!$B$7:$B$1063,0))*IF(AH584="n/a",1.03,IF(AH584&lt;0,1.01,IF(AH584&gt;10,1.1,(1+AH584/100))))</f>
        <v>3.3309560000000005</v>
      </c>
      <c r="AS584" s="109">
        <f>IF($AI584="n/a",1.03*AR584,IF($AI584&lt;0,1.01*AR584,IF($AI584&gt;10,1.1*AR584,(1+$AI584/100)*AR584)))</f>
        <v>3.664051600000001</v>
      </c>
      <c r="AT584" s="109">
        <f>IF($AK584="n/a",1.03*AS584,IF($AK584&lt;0,1.01*AS584,IF($AK584&gt;10,1.1*AS584,(1+$AK584/100)*AS584)))</f>
        <v>4.017998984560001</v>
      </c>
      <c r="AU584" s="109">
        <f>IF($AK584="n/a",1.03*AT584,IF($AK584&lt;0,1.01*AT584,IF($AK584&gt;10,1.1*AT584,(1+$AK584/100)*AT584)))</f>
        <v>4.4061376864684973</v>
      </c>
      <c r="AV584" s="109">
        <f>IF($AK584="n/a",1.03*AU584,IF($AK584&lt;0,1.01*AU584,IF($AK584&gt;10,1.1*AU584,(1+$AK584/100)*AU584)))</f>
        <v>4.8317705869813539</v>
      </c>
      <c r="AW584" s="109">
        <f>SUM(AR584:AV584)</f>
        <v>20.250914858009853</v>
      </c>
      <c r="AX584" s="113">
        <f>AW584/I584*100</f>
        <v>5.9412981833680076</v>
      </c>
      <c r="AY584" s="100">
        <v>1.0900000000000001</v>
      </c>
      <c r="AZ584" s="100">
        <v>17.59</v>
      </c>
      <c r="BA584" s="100">
        <v>-10.220000000000001</v>
      </c>
      <c r="BB584" s="100">
        <v>5.4399999999999995</v>
      </c>
      <c r="BC584" s="100">
        <v>2.48</v>
      </c>
      <c r="BE584" s="12">
        <v>1979</v>
      </c>
      <c r="BF584" s="12">
        <f>IF(BE584&gt;2020,0,IF(BE584&gt;2008,1,IF(BE584&gt;2001,2,IF(BE584&gt;1990,3,IF(BE584&gt;1980,4,IF(BE584&gt;1973,5,IF(BE584&gt;1970,6,IF(BE584&gt;1960,7,IF(BE584&gt;1958,8,IF(BE584&gt;1953,9,10))))))))))</f>
        <v>5</v>
      </c>
      <c r="BG584" s="100">
        <v>10.280000000000001</v>
      </c>
      <c r="BH584" s="55" t="s">
        <v>121</v>
      </c>
      <c r="BI584" s="55" t="s">
        <v>122</v>
      </c>
    </row>
    <row r="585" spans="1:61" ht="12.75" customHeight="1" x14ac:dyDescent="0.2">
      <c r="A585" s="146" t="s">
        <v>3031</v>
      </c>
      <c r="B585" s="55" t="s">
        <v>3032</v>
      </c>
      <c r="C585" s="156" t="s">
        <v>335</v>
      </c>
      <c r="D585" s="98" t="s">
        <v>371</v>
      </c>
      <c r="E585" s="157">
        <v>5</v>
      </c>
      <c r="F585" s="2">
        <v>714</v>
      </c>
      <c r="G585" s="2" t="s">
        <v>146</v>
      </c>
      <c r="H585" s="2" t="s">
        <v>146</v>
      </c>
      <c r="I585" s="100">
        <v>92.9</v>
      </c>
      <c r="J585" s="101">
        <f>(M585/I585)*100</f>
        <v>1.5069967707212055</v>
      </c>
      <c r="K585" s="104">
        <v>0.35</v>
      </c>
      <c r="L585" s="71">
        <v>4</v>
      </c>
      <c r="M585" s="28">
        <f>K585*L585</f>
        <v>1.4</v>
      </c>
      <c r="N585" s="103" t="s">
        <v>873</v>
      </c>
      <c r="O585" s="104">
        <v>0.32</v>
      </c>
      <c r="P585" s="158">
        <v>46136</v>
      </c>
      <c r="Q585" s="158">
        <v>46164</v>
      </c>
      <c r="R585" s="28">
        <f>(K585-O585)/O585*100</f>
        <v>9.3749999999999911</v>
      </c>
      <c r="S585" s="105">
        <f>IF(INDEX(Historical!$D$7:$D1730,MATCH(B585,Historical!$B$7:$B$1062,0))=0,"n/a",(INDEX(Historical!$C$7:$C$1062,MATCH(B585,Historical!$B$7:$B$1062,0))/INDEX(Historical!$D$7:$D$1062,MATCH(B585,Historical!$B$7:$B$1062,0))-1)*100)</f>
        <v>13.636363636363647</v>
      </c>
      <c r="T585" s="105">
        <f>IF(INDEX(Historical!$F$7:$F$1062,MATCH(B585,Historical!$B$7:$B$1062,0))=0,"n/a",((INDEX(Historical!$C$7:$C$1062,MATCH(B585,Historical!$B$7:$B$1062,0))/INDEX(Historical!$F$7:$F$1062,MATCH(B585,Historical!$B$7:$B$1062,0)))^(1/3)-1)*100)</f>
        <v>17.023155194157557</v>
      </c>
      <c r="U585" s="105">
        <f>IF(INDEX(Historical!$H$7:$H$1062,MATCH(B585,Historical!$B$7:$B$1062,0))=0,"n/a",((INDEX(Historical!$C$7:$C$1062,MATCH(B585,Historical!$B$7:$B$1062,0))/INDEX(Historical!$H$7:$H$1062,MATCH(B585,Historical!$B$7:$B$1062,0)))^(1/5)-1)*100)</f>
        <v>27.567973868918337</v>
      </c>
      <c r="V585" s="105">
        <f>IF(INDEX(Historical!$M$7:$M$1062,MATCH(B585,Historical!$B$7:$B$1062,0))=0,"n/a",((INDEX(Historical!$C$7:$C$1062,MATCH(B585,Historical!$B$7:$B$1062,0))/INDEX(Historical!$M$7:$M$1062,MATCH(B585,Historical!$B$7:$B$1062,0)))^(1/10)-1)*100)</f>
        <v>4.0550285452680246</v>
      </c>
      <c r="W585" s="106">
        <f>IF(OR(U585&lt;=0,U585="n/a",V585&lt;=0,V585="n/a"),"n/a",U585/V585)</f>
        <v>6.7984660431277382</v>
      </c>
      <c r="X585" s="107" t="str">
        <f>IF(OR(AJ585&lt;=0,AJ585="n/a",U585&lt;=0,U585="n/a"),"n/a",U585/AJ585)</f>
        <v>n/a</v>
      </c>
      <c r="Y585" s="159"/>
      <c r="Z585" s="101">
        <f>IF(OR(AC585&lt;0.01,AC585="n/a"),"n/a",M585/AC585*100)</f>
        <v>19.635343618513325</v>
      </c>
      <c r="AA585" s="109">
        <f>IF(OR(AC585&lt;0.01,AC585="n/a"),"n/a",I585/AC585)</f>
        <v>13.029453015427771</v>
      </c>
      <c r="AB585" s="71">
        <v>1</v>
      </c>
      <c r="AC585" s="100">
        <v>7.13</v>
      </c>
      <c r="AD585" s="100">
        <v>0.66</v>
      </c>
      <c r="AE585" s="100">
        <v>0.54</v>
      </c>
      <c r="AF585" s="100">
        <v>1.94</v>
      </c>
      <c r="AG585" s="100">
        <v>15.93</v>
      </c>
      <c r="AH585" s="100">
        <v>12.509999999999998</v>
      </c>
      <c r="AI585" s="100">
        <v>14.05</v>
      </c>
      <c r="AJ585" s="100" t="s">
        <v>142</v>
      </c>
      <c r="AK585" s="100">
        <v>11.39</v>
      </c>
      <c r="AL585" s="100">
        <v>3650</v>
      </c>
      <c r="AM585" s="100">
        <v>2.0500000000000003</v>
      </c>
      <c r="AN585" s="100">
        <v>0.64</v>
      </c>
      <c r="AO585" s="110">
        <f>IF(U585="n/a","n/a",IF(AA585&lt;0,"n/a",IF(AA585="n/a","n/a",J585+U585-AA585)))</f>
        <v>16.045517624211769</v>
      </c>
      <c r="AP585" s="111">
        <f>IF(U585="n/a","n/a",J585+U585)</f>
        <v>29.074970639639542</v>
      </c>
      <c r="AQ585" s="112">
        <f>IF(OR(AC585&lt;0.01,AC585="n/a",AF585="n/a"),"n/a",(I585/SQRT(22.5*AC585*(I585/AF585))-1)*100)</f>
        <v>5.9919050366685545</v>
      </c>
      <c r="AR585" s="101">
        <f>INDEX(Historical!$C$7:$C$1063,MATCH(B585,Historical!$B$7:$B$1063,0))*IF(AH585="n/a",1.03,IF(AH585&lt;0,1.01,IF(AH585&gt;10,1.1,(1+AH585/100))))</f>
        <v>1.375</v>
      </c>
      <c r="AS585" s="109">
        <f>IF($AI585="n/a",1.03*AR585,IF($AI585&lt;0,1.01*AR585,IF($AI585&gt;10,1.1*AR585,(1+$AI585/100)*AR585)))</f>
        <v>1.5125000000000002</v>
      </c>
      <c r="AT585" s="109">
        <f>IF($AK585="n/a",1.03*AS585,IF($AK585&lt;0,1.01*AS585,IF($AK585&gt;10,1.1*AS585,(1+$AK585/100)*AS585)))</f>
        <v>1.6637500000000003</v>
      </c>
      <c r="AU585" s="109">
        <f>IF($AK585="n/a",1.03*AT585,IF($AK585&lt;0,1.01*AT585,IF($AK585&gt;10,1.1*AT585,(1+$AK585/100)*AT585)))</f>
        <v>1.8301250000000004</v>
      </c>
      <c r="AV585" s="109">
        <f>IF($AK585="n/a",1.03*AU585,IF($AK585&lt;0,1.01*AU585,IF($AK585&gt;10,1.1*AU585,(1+$AK585/100)*AU585)))</f>
        <v>2.0131375000000005</v>
      </c>
      <c r="AW585" s="109">
        <f>SUM(AR585:AV585)</f>
        <v>8.3945125000000012</v>
      </c>
      <c r="AX585" s="113">
        <f>AW585/I585*100</f>
        <v>9.0360737351991389</v>
      </c>
      <c r="AY585" s="718">
        <v>1.1499999999999999</v>
      </c>
      <c r="AZ585" s="100">
        <v>29.720000000000002</v>
      </c>
      <c r="BA585" s="100">
        <v>-15.7</v>
      </c>
      <c r="BB585" s="100">
        <v>6.5600000000000005</v>
      </c>
      <c r="BC585" s="100">
        <v>2.74</v>
      </c>
      <c r="BE585" s="12">
        <v>2022</v>
      </c>
      <c r="BF585" s="12">
        <f>IF(BE585&gt;2020,0,IF(BE585&gt;2008,1,IF(BE585&gt;2001,2,IF(BE585&gt;1990,3,IF(BE585&gt;1980,4,IF(BE585&gt;1973,5,IF(BE585&gt;1970,6,IF(BE585&gt;1960,7,IF(BE585&gt;1958,8,IF(BE585&gt;1953,9,10))))))))))</f>
        <v>0</v>
      </c>
      <c r="BG585" s="100">
        <v>5.2299999999999995</v>
      </c>
      <c r="BH585" s="55" t="s">
        <v>121</v>
      </c>
      <c r="BI585" s="55" t="s">
        <v>122</v>
      </c>
    </row>
    <row r="586" spans="1:61" ht="12.75" customHeight="1" x14ac:dyDescent="0.2">
      <c r="A586" s="146" t="s">
        <v>1213</v>
      </c>
      <c r="B586" s="55" t="s">
        <v>1214</v>
      </c>
      <c r="C586" s="156" t="s">
        <v>134</v>
      </c>
      <c r="D586" s="98" t="s">
        <v>135</v>
      </c>
      <c r="E586" s="157">
        <v>12</v>
      </c>
      <c r="F586" s="2">
        <v>457</v>
      </c>
      <c r="G586" s="2" t="s">
        <v>146</v>
      </c>
      <c r="H586" s="2" t="s">
        <v>146</v>
      </c>
      <c r="I586" s="100">
        <v>94.79</v>
      </c>
      <c r="J586" s="101">
        <f>(M586/I586)*100</f>
        <v>1.814537398459753</v>
      </c>
      <c r="K586" s="104">
        <v>0.43</v>
      </c>
      <c r="L586" s="71">
        <v>4</v>
      </c>
      <c r="M586" s="28">
        <f>K586*L586</f>
        <v>1.72</v>
      </c>
      <c r="N586" s="103" t="s">
        <v>707</v>
      </c>
      <c r="O586" s="104">
        <v>0.38</v>
      </c>
      <c r="P586" s="158">
        <v>45975</v>
      </c>
      <c r="Q586" s="158">
        <v>45992</v>
      </c>
      <c r="R586" s="28">
        <f>(K586-O586)/O586*100</f>
        <v>13.157894736842103</v>
      </c>
      <c r="S586" s="105">
        <f>IF(INDEX(Historical!$D$7:$D1594,MATCH(B586,Historical!$B$7:$B$1062,0))=0,"n/a",(INDEX(Historical!$C$7:$C$1062,MATCH(B586,Historical!$B$7:$B$1062,0))/INDEX(Historical!$D$7:$D$1062,MATCH(B586,Historical!$B$7:$B$1062,0))-1)*100)</f>
        <v>9.7902097902097918</v>
      </c>
      <c r="T586" s="105">
        <f>IF(INDEX(Historical!$F$7:$F$1062,MATCH(B586,Historical!$B$7:$B$1062,0))=0,"n/a",((INDEX(Historical!$C$7:$C$1062,MATCH(B586,Historical!$B$7:$B$1062,0))/INDEX(Historical!$F$7:$F$1062,MATCH(B586,Historical!$B$7:$B$1062,0)))^(1/3)-1)*100)</f>
        <v>11.258090089280316</v>
      </c>
      <c r="U586" s="105">
        <f>IF(INDEX(Historical!$H$7:$H$1062,MATCH(B586,Historical!$B$7:$B$1062,0))=0,"n/a",((INDEX(Historical!$C$7:$C$1062,MATCH(B586,Historical!$B$7:$B$1062,0))/INDEX(Historical!$H$7:$H$1062,MATCH(B586,Historical!$B$7:$B$1062,0)))^(1/5)-1)*100)</f>
        <v>10.803724747600763</v>
      </c>
      <c r="V586" s="105">
        <f>IF(INDEX(Historical!$M$7:$M$1062,MATCH(B586,Historical!$B$7:$B$1062,0))=0,"n/a",((INDEX(Historical!$C$7:$C$1062,MATCH(B586,Historical!$B$7:$B$1062,0))/INDEX(Historical!$M$7:$M$1062,MATCH(B586,Historical!$B$7:$B$1062,0)))^(1/10)-1)*100)</f>
        <v>10.663010244085802</v>
      </c>
      <c r="W586" s="106">
        <f>IF(OR(U586&lt;=0,U586="n/a",V586&lt;=0,V586="n/a"),"n/a",U586/V586)</f>
        <v>1.0131965083305634</v>
      </c>
      <c r="X586" s="107">
        <f>IF(OR(AJ586&lt;=0,AJ586="n/a",U586&lt;=0,U586="n/a"),"n/a",U586/AJ586)</f>
        <v>0.83879850524850652</v>
      </c>
      <c r="Y586" s="159"/>
      <c r="Z586" s="101">
        <f>IF(OR(AC586&lt;0.01,AC586="n/a"),"n/a",M586/AC586*100)</f>
        <v>21.339950372208435</v>
      </c>
      <c r="AA586" s="109">
        <f>IF(OR(AC586&lt;0.01,AC586="n/a"),"n/a",I586/AC586)</f>
        <v>11.760545905707197</v>
      </c>
      <c r="AB586" s="71">
        <v>12</v>
      </c>
      <c r="AC586" s="100">
        <v>8.06</v>
      </c>
      <c r="AD586" s="100">
        <v>1.5</v>
      </c>
      <c r="AE586" s="100">
        <v>1.03</v>
      </c>
      <c r="AF586" s="100">
        <v>1.63</v>
      </c>
      <c r="AG586" s="100">
        <v>14.149999999999999</v>
      </c>
      <c r="AH586" s="100">
        <v>9.32</v>
      </c>
      <c r="AI586" s="100">
        <v>8.59</v>
      </c>
      <c r="AJ586" s="100">
        <v>12.879999999999999</v>
      </c>
      <c r="AK586" s="100">
        <v>7.21</v>
      </c>
      <c r="AL586" s="100">
        <v>5650</v>
      </c>
      <c r="AM586" s="100">
        <v>0.92999999999999994</v>
      </c>
      <c r="AN586" s="100">
        <v>0.25</v>
      </c>
      <c r="AO586" s="110">
        <f>IF(U586="n/a","n/a",IF(AA586&lt;0,"n/a",IF(AA586="n/a","n/a",J586+U586-AA586)))</f>
        <v>0.85771624035331939</v>
      </c>
      <c r="AP586" s="111">
        <f>IF(U586="n/a","n/a",J586+U586)</f>
        <v>12.618262146060516</v>
      </c>
      <c r="AQ586" s="112">
        <f>IF(OR(AC586&lt;0.01,AC586="n/a",AF586="n/a"),"n/a",(I586/SQRT(22.5*AC586*(I586/AF586))-1)*100)</f>
        <v>-7.6969006748774831</v>
      </c>
      <c r="AR586" s="101">
        <f>INDEX(Historical!$C$7:$C$1063,MATCH(B586,Historical!$B$7:$B$1063,0))*IF(AH586="n/a",1.03,IF(AH586&lt;0,1.01,IF(AH586&gt;10,1.1,(1+AH586/100))))</f>
        <v>1.716324</v>
      </c>
      <c r="AS586" s="109">
        <f>IF($AI586="n/a",1.03*AR586,IF($AI586&lt;0,1.01*AR586,IF($AI586&gt;10,1.1*AR586,(1+$AI586/100)*AR586)))</f>
        <v>1.8637562316</v>
      </c>
      <c r="AT586" s="109">
        <f>IF($AK586="n/a",1.03*AS586,IF($AK586&lt;0,1.01*AS586,IF($AK586&gt;10,1.1*AS586,(1+$AK586/100)*AS586)))</f>
        <v>1.9981330558983601</v>
      </c>
      <c r="AU586" s="109">
        <f>IF($AK586="n/a",1.03*AT586,IF($AK586&lt;0,1.01*AT586,IF($AK586&gt;10,1.1*AT586,(1+$AK586/100)*AT586)))</f>
        <v>2.1421984492286321</v>
      </c>
      <c r="AV586" s="109">
        <f>IF($AK586="n/a",1.03*AU586,IF($AK586&lt;0,1.01*AU586,IF($AK586&gt;10,1.1*AU586,(1+$AK586/100)*AU586)))</f>
        <v>2.2966509574180165</v>
      </c>
      <c r="AW586" s="109">
        <f>SUM(AR586:AV586)</f>
        <v>10.017062694145009</v>
      </c>
      <c r="AX586" s="113">
        <f>AW586/I586*100</f>
        <v>10.567636558861704</v>
      </c>
      <c r="AY586" s="100">
        <v>0.28999999999999998</v>
      </c>
      <c r="AZ586" s="100">
        <v>30.240000000000002</v>
      </c>
      <c r="BA586" s="100">
        <v>-5.59</v>
      </c>
      <c r="BB586" s="100">
        <v>1.54</v>
      </c>
      <c r="BC586" s="100">
        <v>12.44</v>
      </c>
      <c r="BE586" s="12">
        <v>2014</v>
      </c>
      <c r="BF586" s="12">
        <f>IF(BE586&gt;2020,0,IF(BE586&gt;2008,1,IF(BE586&gt;2001,2,IF(BE586&gt;1990,3,IF(BE586&gt;1980,4,IF(BE586&gt;1973,5,IF(BE586&gt;1970,6,IF(BE586&gt;1960,7,IF(BE586&gt;1958,8,IF(BE586&gt;1953,9,10))))))))))</f>
        <v>1</v>
      </c>
      <c r="BG586" s="100">
        <v>3.5900000000000003</v>
      </c>
      <c r="BH586" s="55" t="s">
        <v>121</v>
      </c>
      <c r="BI586" s="55" t="s">
        <v>122</v>
      </c>
    </row>
    <row r="587" spans="1:61" ht="12.75" customHeight="1" x14ac:dyDescent="0.2">
      <c r="A587" s="116" t="s">
        <v>1630</v>
      </c>
      <c r="B587" s="55" t="s">
        <v>1631</v>
      </c>
      <c r="C587" s="156" t="s">
        <v>527</v>
      </c>
      <c r="D587" s="98" t="s">
        <v>528</v>
      </c>
      <c r="E587" s="157">
        <v>10</v>
      </c>
      <c r="F587" s="2">
        <v>496</v>
      </c>
      <c r="G587" s="2" t="s">
        <v>146</v>
      </c>
      <c r="H587" s="2" t="s">
        <v>146</v>
      </c>
      <c r="I587" s="100">
        <v>29.61</v>
      </c>
      <c r="J587" s="101">
        <f>(M587/I587)*100</f>
        <v>3.6474164133738607</v>
      </c>
      <c r="K587" s="104">
        <v>0.27</v>
      </c>
      <c r="L587" s="71">
        <v>4</v>
      </c>
      <c r="M587" s="28">
        <f>K587*L587</f>
        <v>1.08</v>
      </c>
      <c r="N587" s="103" t="s">
        <v>696</v>
      </c>
      <c r="O587" s="104">
        <v>0.26600000000000001</v>
      </c>
      <c r="P587" s="115">
        <v>45601</v>
      </c>
      <c r="Q587" s="115">
        <v>45617</v>
      </c>
      <c r="R587" s="28">
        <f>(K587-O587)/O587*100</f>
        <v>1.5037593984962419</v>
      </c>
      <c r="S587" s="105">
        <f>IF(INDEX(Historical!$D$7:$D1595,MATCH(B587,Historical!$B$7:$B$1062,0))=0,"n/a",(INDEX(Historical!$C$7:$C$1062,MATCH(B587,Historical!$B$7:$B$1062,0))/INDEX(Historical!$D$7:$D$1062,MATCH(B587,Historical!$B$7:$B$1062,0))-1)*100)</f>
        <v>1.1235955056179803</v>
      </c>
      <c r="T587" s="105">
        <f>IF(INDEX(Historical!$F$7:$F$1062,MATCH(B587,Historical!$B$7:$B$1062,0))=0,"n/a",((INDEX(Historical!$C$7:$C$1062,MATCH(B587,Historical!$B$7:$B$1062,0))/INDEX(Historical!$F$7:$F$1062,MATCH(B587,Historical!$B$7:$B$1062,0)))^(1/3)-1)*100)</f>
        <v>6.232620442220993</v>
      </c>
      <c r="U587" s="105">
        <f>IF(INDEX(Historical!$H$7:$H$1062,MATCH(B587,Historical!$B$7:$B$1062,0))=0,"n/a",((INDEX(Historical!$C$7:$C$1062,MATCH(B587,Historical!$B$7:$B$1062,0))/INDEX(Historical!$H$7:$H$1062,MATCH(B587,Historical!$B$7:$B$1062,0)))^(1/5)-1)*100)</f>
        <v>14.628436464634609</v>
      </c>
      <c r="V587" s="105" t="str">
        <f>IF(INDEX(Historical!$M$7:$M$1062,MATCH(B587,Historical!$B$7:$B$1062,0))=0,"n/a",((INDEX(Historical!$C$7:$C$1062,MATCH(B587,Historical!$B$7:$B$1062,0))/INDEX(Historical!$M$7:$M$1062,MATCH(B587,Historical!$B$7:$B$1062,0)))^(1/10)-1)*100)</f>
        <v>n/a</v>
      </c>
      <c r="W587" s="106" t="str">
        <f>IF(OR(U587&lt;=0,U587="n/a",V587&lt;=0,V587="n/a"),"n/a",U587/V587)</f>
        <v>n/a</v>
      </c>
      <c r="X587" s="107">
        <f>IF(OR(AJ587&lt;=0,AJ587="n/a",U587&lt;=0,U587="n/a"),"n/a",U587/AJ587)</f>
        <v>0.29186824550348384</v>
      </c>
      <c r="Y587" s="165" t="s">
        <v>1716</v>
      </c>
      <c r="Z587" s="101">
        <f>IF(OR(AC587&lt;0.01,AC587="n/a"),"n/a",M587/AC587*100)</f>
        <v>42.519685039370081</v>
      </c>
      <c r="AA587" s="109">
        <f>IF(OR(AC587&lt;0.01,AC587="n/a"),"n/a",I587/AC587)</f>
        <v>11.65748031496063</v>
      </c>
      <c r="AB587" s="71">
        <v>12</v>
      </c>
      <c r="AC587" s="100">
        <v>2.54</v>
      </c>
      <c r="AD587" s="100">
        <v>0.56999999999999995</v>
      </c>
      <c r="AE587" s="100">
        <v>1.1599999999999999</v>
      </c>
      <c r="AF587" s="100">
        <v>0.84</v>
      </c>
      <c r="AG587" s="100">
        <v>7.57</v>
      </c>
      <c r="AH587" s="100">
        <v>35.79</v>
      </c>
      <c r="AI587" s="100">
        <v>8.76</v>
      </c>
      <c r="AJ587" s="100">
        <v>50.12</v>
      </c>
      <c r="AK587" s="100">
        <v>15.9</v>
      </c>
      <c r="AL587" s="100">
        <v>9970</v>
      </c>
      <c r="AM587" s="100">
        <v>7.6899999999999995</v>
      </c>
      <c r="AN587" s="100">
        <v>0.79</v>
      </c>
      <c r="AO587" s="110">
        <f>IF(U587="n/a","n/a",IF(AA587&lt;0,"n/a",IF(AA587="n/a","n/a",J587+U587-AA587)))</f>
        <v>6.6183725630478385</v>
      </c>
      <c r="AP587" s="111">
        <f>IF(U587="n/a","n/a",J587+U587)</f>
        <v>18.275852878008468</v>
      </c>
      <c r="AQ587" s="112">
        <f>IF(OR(AC587&lt;0.01,AC587="n/a",AF587="n/a"),"n/a",(I587/SQRT(22.5*AC587*(I587/AF587))-1)*100)</f>
        <v>-34.02935513236234</v>
      </c>
      <c r="AR587" s="101">
        <f>INDEX(Historical!$C$7:$C$1063,MATCH(B587,Historical!$B$7:$B$1063,0))*IF(AH587="n/a",1.03,IF(AH587&lt;0,1.01,IF(AH587&gt;10,1.1,(1+AH587/100))))</f>
        <v>1.1880000000000002</v>
      </c>
      <c r="AS587" s="109">
        <f>IF($AI587="n/a",1.03*AR587,IF($AI587&lt;0,1.01*AR587,IF($AI587&gt;10,1.1*AR587,(1+$AI587/100)*AR587)))</f>
        <v>1.2920688</v>
      </c>
      <c r="AT587" s="109">
        <f>IF($AK587="n/a",1.03*AS587,IF($AK587&lt;0,1.01*AS587,IF($AK587&gt;10,1.1*AS587,(1+$AK587/100)*AS587)))</f>
        <v>1.4212756800000002</v>
      </c>
      <c r="AU587" s="109">
        <f>IF($AK587="n/a",1.03*AT587,IF($AK587&lt;0,1.01*AT587,IF($AK587&gt;10,1.1*AT587,(1+$AK587/100)*AT587)))</f>
        <v>1.5634032480000002</v>
      </c>
      <c r="AV587" s="109">
        <f>IF($AK587="n/a",1.03*AU587,IF($AK587&lt;0,1.01*AU587,IF($AK587&gt;10,1.1*AU587,(1+$AK587/100)*AU587)))</f>
        <v>1.7197435728000003</v>
      </c>
      <c r="AW587" s="109">
        <f>SUM(AR587:AV587)</f>
        <v>7.1844913008000013</v>
      </c>
      <c r="AX587" s="113">
        <f>AW587/I587*100</f>
        <v>24.26373286322189</v>
      </c>
      <c r="AY587" s="100">
        <v>0.94</v>
      </c>
      <c r="AZ587" s="100">
        <v>49.81</v>
      </c>
      <c r="BA587" s="100">
        <v>-9.34</v>
      </c>
      <c r="BB587" s="100">
        <v>1.03</v>
      </c>
      <c r="BC587" s="100">
        <v>22.74</v>
      </c>
      <c r="BE587" s="12">
        <v>2016</v>
      </c>
      <c r="BF587" s="12">
        <f>IF(BE587&gt;2020,0,IF(BE587&gt;2008,1,IF(BE587&gt;2001,2,IF(BE587&gt;1990,3,IF(BE587&gt;1980,4,IF(BE587&gt;1973,5,IF(BE587&gt;1970,6,IF(BE587&gt;1960,7,IF(BE587&gt;1958,8,IF(BE587&gt;1953,9,10))))))))))</f>
        <v>1</v>
      </c>
      <c r="BG587" s="100">
        <v>3.2300000000000004</v>
      </c>
      <c r="BH587" s="55" t="s">
        <v>121</v>
      </c>
      <c r="BI587" s="55" t="s">
        <v>122</v>
      </c>
    </row>
    <row r="588" spans="1:61" ht="12.75" customHeight="1" x14ac:dyDescent="0.2">
      <c r="A588" s="55" t="s">
        <v>478</v>
      </c>
      <c r="B588" s="55" t="s">
        <v>479</v>
      </c>
      <c r="C588" s="156" t="s">
        <v>125</v>
      </c>
      <c r="D588" s="98" t="s">
        <v>126</v>
      </c>
      <c r="E588" s="157">
        <v>29</v>
      </c>
      <c r="F588" s="2">
        <v>130</v>
      </c>
      <c r="G588" s="2" t="s">
        <v>119</v>
      </c>
      <c r="H588" s="2" t="s">
        <v>118</v>
      </c>
      <c r="I588" s="100">
        <v>119.26</v>
      </c>
      <c r="J588" s="101">
        <f>(M588/I588)*100</f>
        <v>3.7564984068421938</v>
      </c>
      <c r="K588" s="104">
        <v>1.1200000000000001</v>
      </c>
      <c r="L588" s="71">
        <v>4</v>
      </c>
      <c r="M588" s="28">
        <f>K588*L588</f>
        <v>4.4800000000000004</v>
      </c>
      <c r="N588" s="103" t="s">
        <v>136</v>
      </c>
      <c r="O588" s="104">
        <v>1.1000000000000001</v>
      </c>
      <c r="P588" s="158">
        <v>46248</v>
      </c>
      <c r="Q588" s="158">
        <v>46266</v>
      </c>
      <c r="R588" s="28">
        <f>(K588-O588)/O588*100</f>
        <v>1.8181818181818195</v>
      </c>
      <c r="S588" s="105">
        <f>IF(INDEX(Historical!$D$7:$D1596,MATCH(B588,Historical!$B$7:$B$1062,0))=0,"n/a",(INDEX(Historical!$C$7:$C$1062,MATCH(B588,Historical!$B$7:$B$1062,0))/INDEX(Historical!$D$7:$D$1062,MATCH(B588,Historical!$B$7:$B$1062,0))-1)*100)</f>
        <v>1.8691588785046731</v>
      </c>
      <c r="T588" s="105">
        <f>IF(INDEX(Historical!$F$7:$F$1062,MATCH(B588,Historical!$B$7:$B$1062,0))=0,"n/a",((INDEX(Historical!$C$7:$C$1062,MATCH(B588,Historical!$B$7:$B$1062,0))/INDEX(Historical!$F$7:$F$1062,MATCH(B588,Historical!$B$7:$B$1062,0)))^(1/3)-1)*100)</f>
        <v>2.7432924443053119</v>
      </c>
      <c r="U588" s="105">
        <f>IF(INDEX(Historical!$H$7:$H$1062,MATCH(B588,Historical!$B$7:$B$1062,0))=0,"n/a",((INDEX(Historical!$C$7:$C$1062,MATCH(B588,Historical!$B$7:$B$1062,0))/INDEX(Historical!$H$7:$H$1062,MATCH(B588,Historical!$B$7:$B$1062,0)))^(1/5)-1)*100)</f>
        <v>4.1375361551367229</v>
      </c>
      <c r="V588" s="105">
        <f>IF(INDEX(Historical!$M$7:$M$1062,MATCH(B588,Historical!$B$7:$B$1062,0))=0,"n/a",((INDEX(Historical!$C$7:$C$1062,MATCH(B588,Historical!$B$7:$B$1062,0))/INDEX(Historical!$M$7:$M$1062,MATCH(B588,Historical!$B$7:$B$1062,0)))^(1/10)-1)*100)</f>
        <v>5.2248995407145893</v>
      </c>
      <c r="W588" s="106">
        <f>IF(OR(U588&lt;=0,U588="n/a",V588&lt;=0,V588="n/a"),"n/a",U588/V588)</f>
        <v>0.79188817371421616</v>
      </c>
      <c r="X588" s="107" t="str">
        <f>IF(OR(AJ588&lt;=0,AJ588="n/a",U588&lt;=0,U588="n/a"),"n/a",U588/AJ588)</f>
        <v>n/a</v>
      </c>
      <c r="Y588" s="123"/>
      <c r="Z588" s="101" t="str">
        <f>IF(OR(AC588&lt;0.01,AC588="n/a"),"n/a",M588/AC588*100)</f>
        <v>n/a</v>
      </c>
      <c r="AA588" s="109" t="str">
        <f>IF(OR(AC588&lt;0.01,AC588="n/a"),"n/a",I588/AC588)</f>
        <v>n/a</v>
      </c>
      <c r="AB588" s="71">
        <v>4</v>
      </c>
      <c r="AC588" s="100">
        <v>-1.31</v>
      </c>
      <c r="AD588" s="100">
        <v>1.43</v>
      </c>
      <c r="AE588" s="100">
        <v>1.41</v>
      </c>
      <c r="AF588" s="100">
        <v>2.29</v>
      </c>
      <c r="AG588" s="100">
        <v>-2.39</v>
      </c>
      <c r="AH588" s="100">
        <v>9.7900000000000009</v>
      </c>
      <c r="AI588" s="100">
        <v>7.32</v>
      </c>
      <c r="AJ588" s="100" t="s">
        <v>142</v>
      </c>
      <c r="AK588" s="100">
        <v>7.75</v>
      </c>
      <c r="AL588" s="100">
        <v>12750</v>
      </c>
      <c r="AM588" s="100">
        <v>2.2800000000000002</v>
      </c>
      <c r="AN588" s="100">
        <v>1.29</v>
      </c>
      <c r="AO588" s="110" t="str">
        <f>IF(U588="n/a","n/a",IF(AA588&lt;0,"n/a",IF(AA588="n/a","n/a",J588+U588-AA588)))</f>
        <v>n/a</v>
      </c>
      <c r="AP588" s="111">
        <f>IF(U588="n/a","n/a",J588+U588)</f>
        <v>7.8940345619789163</v>
      </c>
      <c r="AQ588" s="112" t="str">
        <f>IF(OR(AC588&lt;0.01,AC588="n/a",AF588="n/a"),"n/a",(I588/SQRT(22.5*AC588*(I588/AF588))-1)*100)</f>
        <v>n/a</v>
      </c>
      <c r="AR588" s="101">
        <f>INDEX(Historical!$C$7:$C$1063,MATCH(B588,Historical!$B$7:$B$1063,0))*IF(AH588="n/a",1.03,IF(AH588&lt;0,1.01,IF(AH588&gt;10,1.1,(1+AH588/100))))</f>
        <v>4.7868440000000012</v>
      </c>
      <c r="AS588" s="109">
        <f>IF($AI588="n/a",1.03*AR588,IF($AI588&lt;0,1.01*AR588,IF($AI588&gt;10,1.1*AR588,(1+$AI588/100)*AR588)))</f>
        <v>5.1372409808000006</v>
      </c>
      <c r="AT588" s="109">
        <f>IF($AK588="n/a",1.03*AS588,IF($AK588&lt;0,1.01*AS588,IF($AK588&gt;10,1.1*AS588,(1+$AK588/100)*AS588)))</f>
        <v>5.5353771568120003</v>
      </c>
      <c r="AU588" s="109">
        <f>IF($AK588="n/a",1.03*AT588,IF($AK588&lt;0,1.01*AT588,IF($AK588&gt;10,1.1*AT588,(1+$AK588/100)*AT588)))</f>
        <v>5.9643688864649294</v>
      </c>
      <c r="AV588" s="109">
        <f>IF($AK588="n/a",1.03*AU588,IF($AK588&lt;0,1.01*AU588,IF($AK588&gt;10,1.1*AU588,(1+$AK588/100)*AU588)))</f>
        <v>6.4266074751659605</v>
      </c>
      <c r="AW588" s="109">
        <f>SUM(AR588:AV588)</f>
        <v>27.850438499242891</v>
      </c>
      <c r="AX588" s="113">
        <f>AW588/I588*100</f>
        <v>23.352707109880004</v>
      </c>
      <c r="AY588" s="100">
        <v>0.23</v>
      </c>
      <c r="AZ588" s="100">
        <v>35.14</v>
      </c>
      <c r="BA588" s="100">
        <v>-6.5699999999999994</v>
      </c>
      <c r="BB588" s="100">
        <v>7.07</v>
      </c>
      <c r="BC588" s="100">
        <v>14.13</v>
      </c>
      <c r="BE588" s="12">
        <v>1998</v>
      </c>
      <c r="BF588" s="12">
        <f>IF(BE588&gt;2020,0,IF(BE588&gt;2008,1,IF(BE588&gt;2001,2,IF(BE588&gt;1990,3,IF(BE588&gt;1980,4,IF(BE588&gt;1973,5,IF(BE588&gt;1970,6,IF(BE588&gt;1960,7,IF(BE588&gt;1958,8,IF(BE588&gt;1953,9,10))))))))))</f>
        <v>3</v>
      </c>
      <c r="BG588" s="100">
        <v>-0.80999999999999994</v>
      </c>
      <c r="BH588" s="55" t="s">
        <v>121</v>
      </c>
      <c r="BI588" s="55" t="s">
        <v>122</v>
      </c>
    </row>
    <row r="589" spans="1:61" ht="12.75" customHeight="1" x14ac:dyDescent="0.2">
      <c r="A589" s="116" t="s">
        <v>1632</v>
      </c>
      <c r="B589" s="55" t="s">
        <v>1633</v>
      </c>
      <c r="C589" s="156" t="s">
        <v>300</v>
      </c>
      <c r="D589" s="98" t="s">
        <v>323</v>
      </c>
      <c r="E589" s="157">
        <v>6</v>
      </c>
      <c r="F589" s="2">
        <v>657</v>
      </c>
      <c r="G589" s="2" t="s">
        <v>146</v>
      </c>
      <c r="H589" s="2" t="s">
        <v>146</v>
      </c>
      <c r="I589" s="100">
        <v>40.659999999999997</v>
      </c>
      <c r="J589" s="101">
        <f>(M589/I589)*100</f>
        <v>3.0742744712247911</v>
      </c>
      <c r="K589" s="104">
        <v>0.3125</v>
      </c>
      <c r="L589" s="71">
        <v>4</v>
      </c>
      <c r="M589" s="28">
        <f>K589*L589</f>
        <v>1.25</v>
      </c>
      <c r="N589" s="103" t="s">
        <v>151</v>
      </c>
      <c r="O589" s="104">
        <v>0.29249999999999998</v>
      </c>
      <c r="P589" s="158">
        <v>46142</v>
      </c>
      <c r="Q589" s="158">
        <v>46157</v>
      </c>
      <c r="R589" s="28">
        <f>(K589-O589)/O589*100</f>
        <v>6.8376068376068435</v>
      </c>
      <c r="S589" s="105">
        <f>IF(INDEX(Historical!$D$7:$D1597,MATCH(B589,Historical!$B$7:$B$1062,0))=0,"n/a",(INDEX(Historical!$C$7:$C$1062,MATCH(B589,Historical!$B$7:$B$1062,0))/INDEX(Historical!$D$7:$D$1062,MATCH(B589,Historical!$B$7:$B$1062,0))-1)*100)</f>
        <v>6.2211981566820285</v>
      </c>
      <c r="T589" s="105">
        <f>IF(INDEX(Historical!$F$7:$F$1062,MATCH(B589,Historical!$B$7:$B$1062,0))=0,"n/a",((INDEX(Historical!$C$7:$C$1062,MATCH(B589,Historical!$B$7:$B$1062,0))/INDEX(Historical!$F$7:$F$1062,MATCH(B589,Historical!$B$7:$B$1062,0)))^(1/3)-1)*100)</f>
        <v>12.823256517151949</v>
      </c>
      <c r="U589" s="105">
        <f>IF(INDEX(Historical!$H$7:$H$1062,MATCH(B589,Historical!$B$7:$B$1062,0))=0,"n/a",((INDEX(Historical!$C$7:$C$1062,MATCH(B589,Historical!$B$7:$B$1062,0))/INDEX(Historical!$H$7:$H$1062,MATCH(B589,Historical!$B$7:$B$1062,0)))^(1/5)-1)*100)</f>
        <v>10.095916995746723</v>
      </c>
      <c r="V589" s="105">
        <f>IF(INDEX(Historical!$M$7:$M$1062,MATCH(B589,Historical!$B$7:$B$1062,0))=0,"n/a",((INDEX(Historical!$C$7:$C$1062,MATCH(B589,Historical!$B$7:$B$1062,0))/INDEX(Historical!$M$7:$M$1062,MATCH(B589,Historical!$B$7:$B$1062,0)))^(1/10)-1)*100)</f>
        <v>0.51310321509958623</v>
      </c>
      <c r="W589" s="106">
        <f>IF(OR(U589&lt;=0,U589="n/a",V589&lt;=0,V589="n/a"),"n/a",U589/V589)</f>
        <v>19.676191258687094</v>
      </c>
      <c r="X589" s="107" t="str">
        <f>IF(OR(AJ589&lt;=0,AJ589="n/a",U589&lt;=0,U589="n/a"),"n/a",U589/AJ589)</f>
        <v>n/a</v>
      </c>
      <c r="Y589" s="162"/>
      <c r="Z589" s="101">
        <f>IF(OR(AC589&lt;0.01,AC589="n/a"),"n/a",M589/AC589*100)</f>
        <v>116.82242990654206</v>
      </c>
      <c r="AA589" s="109">
        <f>IF(OR(AC589&lt;0.01,AC589="n/a"),"n/a",I589/AC589)</f>
        <v>37.999999999999993</v>
      </c>
      <c r="AB589" s="71">
        <v>12</v>
      </c>
      <c r="AC589" s="100">
        <v>1.07</v>
      </c>
      <c r="AD589" s="100">
        <v>3.05</v>
      </c>
      <c r="AE589" s="100">
        <v>7.83</v>
      </c>
      <c r="AF589" s="100">
        <v>6.97</v>
      </c>
      <c r="AG589" s="100">
        <v>18.850000000000001</v>
      </c>
      <c r="AH589" s="100">
        <v>7.41</v>
      </c>
      <c r="AI589" s="100">
        <v>10.38</v>
      </c>
      <c r="AJ589" s="100" t="s">
        <v>142</v>
      </c>
      <c r="AK589" s="100">
        <v>11.37</v>
      </c>
      <c r="AL589" s="100">
        <v>4670</v>
      </c>
      <c r="AM589" s="100">
        <v>2.48</v>
      </c>
      <c r="AN589" s="100">
        <v>2.92</v>
      </c>
      <c r="AO589" s="110">
        <f>IF(U589="n/a","n/a",IF(AA589&lt;0,"n/a",IF(AA589="n/a","n/a",J589+U589-AA589)))</f>
        <v>-24.829808533028476</v>
      </c>
      <c r="AP589" s="111">
        <f>IF(U589="n/a","n/a",J589+U589)</f>
        <v>13.170191466971515</v>
      </c>
      <c r="AQ589" s="112">
        <f>IF(OR(AC589&lt;0.01,AC589="n/a",AF589="n/a"),"n/a",(I589/SQRT(22.5*AC589*(I589/AF589))-1)*100)</f>
        <v>243.09700604283267</v>
      </c>
      <c r="AR589" s="101">
        <f>INDEX(Historical!$C$7:$C$1063,MATCH(B589,Historical!$B$7:$B$1063,0))*IF(AH589="n/a",1.03,IF(AH589&lt;0,1.01,IF(AH589&gt;10,1.1,(1+AH589/100))))</f>
        <v>1.2379002500000003</v>
      </c>
      <c r="AS589" s="109">
        <f>IF($AI589="n/a",1.03*AR589,IF($AI589&lt;0,1.01*AR589,IF($AI589&gt;10,1.1*AR589,(1+$AI589/100)*AR589)))</f>
        <v>1.3616902750000004</v>
      </c>
      <c r="AT589" s="109">
        <f>IF($AK589="n/a",1.03*AS589,IF($AK589&lt;0,1.01*AS589,IF($AK589&gt;10,1.1*AS589,(1+$AK589/100)*AS589)))</f>
        <v>1.4978593025000007</v>
      </c>
      <c r="AU589" s="109">
        <f>IF($AK589="n/a",1.03*AT589,IF($AK589&lt;0,1.01*AT589,IF($AK589&gt;10,1.1*AT589,(1+$AK589/100)*AT589)))</f>
        <v>1.6476452327500009</v>
      </c>
      <c r="AV589" s="109">
        <f>IF($AK589="n/a",1.03*AU589,IF($AK589&lt;0,1.01*AU589,IF($AK589&gt;10,1.1*AU589,(1+$AK589/100)*AU589)))</f>
        <v>1.812409756025001</v>
      </c>
      <c r="AW589" s="109">
        <f>SUM(AR589:AV589)</f>
        <v>7.5575048162750047</v>
      </c>
      <c r="AX589" s="113">
        <f>AW589/I589*100</f>
        <v>18.587075298266122</v>
      </c>
      <c r="AY589" s="100">
        <v>1.08</v>
      </c>
      <c r="AZ589" s="100">
        <v>39.08</v>
      </c>
      <c r="BA589" s="100">
        <v>-4.3900000000000006</v>
      </c>
      <c r="BB589" s="100">
        <v>3.56</v>
      </c>
      <c r="BC589" s="100">
        <v>14.11</v>
      </c>
      <c r="BE589" s="12">
        <v>2021</v>
      </c>
      <c r="BF589" s="12">
        <f>IF(BE589&gt;2020,0,IF(BE589&gt;2008,1,IF(BE589&gt;2001,2,IF(BE589&gt;1990,3,IF(BE589&gt;1980,4,IF(BE589&gt;1973,5,IF(BE589&gt;1970,6,IF(BE589&gt;1960,7,IF(BE589&gt;1958,8,IF(BE589&gt;1953,9,10))))))))))</f>
        <v>0</v>
      </c>
      <c r="BG589" s="100">
        <v>4.63</v>
      </c>
      <c r="BH589" s="55" t="s">
        <v>121</v>
      </c>
      <c r="BI589" s="55" t="s">
        <v>302</v>
      </c>
    </row>
    <row r="590" spans="1:61" ht="12.75" customHeight="1" x14ac:dyDescent="0.2">
      <c r="A590" s="116" t="s">
        <v>5593</v>
      </c>
      <c r="B590" s="55" t="s">
        <v>3480</v>
      </c>
      <c r="C590" s="156" t="s">
        <v>263</v>
      </c>
      <c r="D590" s="98" t="s">
        <v>5594</v>
      </c>
      <c r="E590" s="157">
        <v>5</v>
      </c>
      <c r="F590" s="2">
        <v>700</v>
      </c>
      <c r="G590" s="2" t="s">
        <v>146</v>
      </c>
      <c r="H590" s="2" t="s">
        <v>146</v>
      </c>
      <c r="I590" s="100">
        <v>49.59</v>
      </c>
      <c r="J590" s="101">
        <f>(M590/I590)*100</f>
        <v>2.3795119983867714</v>
      </c>
      <c r="K590" s="104">
        <v>0.29499999999999998</v>
      </c>
      <c r="L590" s="71">
        <v>4</v>
      </c>
      <c r="M590" s="28">
        <f>K590*L590</f>
        <v>1.18</v>
      </c>
      <c r="N590" s="103" t="s">
        <v>147</v>
      </c>
      <c r="O590" s="104">
        <v>0.28499999999999998</v>
      </c>
      <c r="P590" s="158">
        <v>46064</v>
      </c>
      <c r="Q590" s="158">
        <v>46114</v>
      </c>
      <c r="R590" s="28">
        <f>(K590-O590)/O590*100</f>
        <v>3.5087719298245648</v>
      </c>
      <c r="S590" s="105">
        <f>IF(INDEX(Historical!$D$7:$D1737,MATCH(B590,Historical!$B$7:$B$1062,0))=0,"n/a",(INDEX(Historical!$C$7:$C$1062,MATCH(B590,Historical!$B$7:$B$1062,0))/INDEX(Historical!$D$7:$D$1062,MATCH(B590,Historical!$B$7:$B$1062,0))-1)*100)</f>
        <v>5.1162790697674154</v>
      </c>
      <c r="T590" s="105">
        <f>IF(INDEX(Historical!$F$7:$F$1062,MATCH(B590,Historical!$B$7:$B$1062,0))=0,"n/a",((INDEX(Historical!$C$7:$C$1062,MATCH(B590,Historical!$B$7:$B$1062,0))/INDEX(Historical!$F$7:$F$1062,MATCH(B590,Historical!$B$7:$B$1062,0)))^(1/3)-1)*100)</f>
        <v>23.493016118117694</v>
      </c>
      <c r="U590" s="105">
        <f>IF(INDEX(Historical!$H$7:$H$1062,MATCH(B590,Historical!$B$7:$B$1062,0))=0,"n/a",((INDEX(Historical!$C$7:$C$1062,MATCH(B590,Historical!$B$7:$B$1062,0))/INDEX(Historical!$H$7:$H$1062,MATCH(B590,Historical!$B$7:$B$1062,0)))^(1/5)-1)*100)</f>
        <v>-1.9982826721994806</v>
      </c>
      <c r="V590" s="105">
        <f>IF(INDEX(Historical!$M$7:$M$1062,MATCH(B590,Historical!$B$7:$B$1062,0))=0,"n/a",((INDEX(Historical!$C$7:$C$1062,MATCH(B590,Historical!$B$7:$B$1062,0))/INDEX(Historical!$M$7:$M$1062,MATCH(B590,Historical!$B$7:$B$1062,0)))^(1/10)-1)*100)</f>
        <v>-5.0636601018877903</v>
      </c>
      <c r="W590" s="106" t="str">
        <f>IF(OR(U590&lt;=0,U590="n/a",V590&lt;=0,V590="n/a"),"n/a",U590/V590)</f>
        <v>n/a</v>
      </c>
      <c r="X590" s="107" t="str">
        <f>IF(OR(AJ590&lt;=0,AJ590="n/a",U590&lt;=0,U590="n/a"),"n/a",U590/AJ590)</f>
        <v>n/a</v>
      </c>
      <c r="Y590" s="162"/>
      <c r="Z590" s="101">
        <f>IF(OR(AC590&lt;0.01,AC590="n/a"),"n/a",M590/AC590*100)</f>
        <v>57.28155339805825</v>
      </c>
      <c r="AA590" s="109">
        <f>IF(OR(AC590&lt;0.01,AC590="n/a"),"n/a",I590/AC590)</f>
        <v>24.072815533980584</v>
      </c>
      <c r="AB590" s="71">
        <v>12</v>
      </c>
      <c r="AC590" s="100">
        <v>2.06</v>
      </c>
      <c r="AD590" s="100">
        <v>1.69</v>
      </c>
      <c r="AE590" s="100">
        <v>2.04</v>
      </c>
      <c r="AF590" s="100">
        <v>2.82</v>
      </c>
      <c r="AG590" s="100">
        <v>13.370000000000001</v>
      </c>
      <c r="AH590" s="100">
        <v>-14.82</v>
      </c>
      <c r="AI590" s="100">
        <v>29.62</v>
      </c>
      <c r="AJ590" s="100" t="s">
        <v>142</v>
      </c>
      <c r="AK590" s="100">
        <v>9.06</v>
      </c>
      <c r="AL590" s="100">
        <v>74140</v>
      </c>
      <c r="AM590" s="100">
        <v>0.38</v>
      </c>
      <c r="AN590" s="100">
        <v>0.49</v>
      </c>
      <c r="AO590" s="110">
        <f>IF(U590="n/a","n/a",IF(AA590&lt;0,"n/a",IF(AA590="n/a","n/a",J590+U590-AA590)))</f>
        <v>-23.691586207793293</v>
      </c>
      <c r="AP590" s="111">
        <f>IF(U590="n/a","n/a",J590+U590)</f>
        <v>0.38122932618729077</v>
      </c>
      <c r="AQ590" s="112">
        <f>IF(OR(AC590&lt;0.01,AC590="n/a",AF590="n/a"),"n/a",(I590/SQRT(22.5*AC590*(I590/AF590))-1)*100)</f>
        <v>73.698768377678306</v>
      </c>
      <c r="AR590" s="101">
        <f>INDEX(Historical!$C$7:$C$1063,MATCH(B590,Historical!$B$7:$B$1063,0))*IF(AH590="n/a",1.03,IF(AH590&lt;0,1.01,IF(AH590&gt;10,1.1,(1+AH590/100))))</f>
        <v>1.1413</v>
      </c>
      <c r="AS590" s="109">
        <f>IF($AI590="n/a",1.03*AR590,IF($AI590&lt;0,1.01*AR590,IF($AI590&gt;10,1.1*AR590,(1+$AI590/100)*AR590)))</f>
        <v>1.25543</v>
      </c>
      <c r="AT590" s="109">
        <f>IF($AK590="n/a",1.03*AS590,IF($AK590&lt;0,1.01*AS590,IF($AK590&gt;10,1.1*AS590,(1+$AK590/100)*AS590)))</f>
        <v>1.3691719580000001</v>
      </c>
      <c r="AU590" s="109">
        <f>IF($AK590="n/a",1.03*AT590,IF($AK590&lt;0,1.01*AT590,IF($AK590&gt;10,1.1*AT590,(1+$AK590/100)*AT590)))</f>
        <v>1.4932189373948002</v>
      </c>
      <c r="AV590" s="109">
        <f>IF($AK590="n/a",1.03*AU590,IF($AK590&lt;0,1.01*AU590,IF($AK590&gt;10,1.1*AU590,(1+$AK590/100)*AU590)))</f>
        <v>1.628504573122769</v>
      </c>
      <c r="AW590" s="109">
        <f>SUM(AR590:AV590)</f>
        <v>6.8876254685175686</v>
      </c>
      <c r="AX590" s="113">
        <f>AW590/I590*100</f>
        <v>13.889141900620222</v>
      </c>
      <c r="AY590" s="718">
        <v>0.74</v>
      </c>
      <c r="AZ590" s="100">
        <v>56.730000000000004</v>
      </c>
      <c r="BA590" s="100">
        <v>-15.690000000000001</v>
      </c>
      <c r="BB590" s="100">
        <v>-2.48</v>
      </c>
      <c r="BC590" s="100">
        <v>6.0699999999999994</v>
      </c>
      <c r="BE590" s="12">
        <v>2022</v>
      </c>
      <c r="BF590" s="12">
        <f>IF(BE590&gt;2020,0,IF(BE590&gt;2008,1,IF(BE590&gt;2001,2,IF(BE590&gt;1990,3,IF(BE590&gt;1980,4,IF(BE590&gt;1973,5,IF(BE590&gt;1970,6,IF(BE590&gt;1960,7,IF(BE590&gt;1958,8,IF(BE590&gt;1953,9,10))))))))))</f>
        <v>0</v>
      </c>
      <c r="BG590" s="100">
        <v>5.9499999999999993</v>
      </c>
      <c r="BH590" s="55" t="s">
        <v>121</v>
      </c>
      <c r="BI590" s="55" t="s">
        <v>122</v>
      </c>
    </row>
    <row r="591" spans="1:61" ht="12.75" customHeight="1" x14ac:dyDescent="0.2">
      <c r="A591" s="123" t="s">
        <v>1215</v>
      </c>
      <c r="B591" s="55" t="s">
        <v>1216</v>
      </c>
      <c r="C591" s="156" t="s">
        <v>139</v>
      </c>
      <c r="D591" s="98" t="s">
        <v>171</v>
      </c>
      <c r="E591" s="157">
        <v>23</v>
      </c>
      <c r="F591" s="2">
        <v>170</v>
      </c>
      <c r="G591" s="2" t="s">
        <v>146</v>
      </c>
      <c r="H591" s="2" t="s">
        <v>146</v>
      </c>
      <c r="I591" s="100">
        <v>39.979999999999997</v>
      </c>
      <c r="J591" s="101">
        <f>(M591/I591)*100</f>
        <v>2.1010505252626315</v>
      </c>
      <c r="K591" s="104">
        <v>0.21</v>
      </c>
      <c r="L591" s="71">
        <v>4</v>
      </c>
      <c r="M591" s="28">
        <f>K591*L591</f>
        <v>0.84</v>
      </c>
      <c r="N591" s="103" t="s">
        <v>270</v>
      </c>
      <c r="O591" s="104">
        <v>0.2</v>
      </c>
      <c r="P591" s="158">
        <v>46098</v>
      </c>
      <c r="Q591" s="158">
        <v>46112</v>
      </c>
      <c r="R591" s="28">
        <f>(K591-O591)/O591*100</f>
        <v>4.9999999999999902</v>
      </c>
      <c r="S591" s="105">
        <f>IF(INDEX(Historical!$D$7:$D1598,MATCH(B591,Historical!$B$7:$B$1062,0))=0,"n/a",(INDEX(Historical!$C$7:$C$1062,MATCH(B591,Historical!$B$7:$B$1062,0))/INDEX(Historical!$D$7:$D$1062,MATCH(B591,Historical!$B$7:$B$1062,0))-1)*100)</f>
        <v>5.2631578947368363</v>
      </c>
      <c r="T591" s="105">
        <f>IF(INDEX(Historical!$F$7:$F$1062,MATCH(B591,Historical!$B$7:$B$1062,0))=0,"n/a",((INDEX(Historical!$C$7:$C$1062,MATCH(B591,Historical!$B$7:$B$1062,0))/INDEX(Historical!$F$7:$F$1062,MATCH(B591,Historical!$B$7:$B$1062,0)))^(1/3)-1)*100)</f>
        <v>7.7217345015941907</v>
      </c>
      <c r="U591" s="105">
        <f>IF(INDEX(Historical!$H$7:$H$1062,MATCH(B591,Historical!$B$7:$B$1062,0))=0,"n/a",((INDEX(Historical!$C$7:$C$1062,MATCH(B591,Historical!$B$7:$B$1062,0))/INDEX(Historical!$H$7:$H$1062,MATCH(B591,Historical!$B$7:$B$1062,0)))^(1/5)-1)*100)</f>
        <v>10.756634324829006</v>
      </c>
      <c r="V591" s="105">
        <f>IF(INDEX(Historical!$M$7:$M$1062,MATCH(B591,Historical!$B$7:$B$1062,0))=0,"n/a",((INDEX(Historical!$C$7:$C$1062,MATCH(B591,Historical!$B$7:$B$1062,0))/INDEX(Historical!$M$7:$M$1062,MATCH(B591,Historical!$B$7:$B$1062,0)))^(1/10)-1)*100)</f>
        <v>9.5958226385217227</v>
      </c>
      <c r="W591" s="106">
        <f>IF(OR(U591&lt;=0,U591="n/a",V591&lt;=0,V591="n/a"),"n/a",U591/V591)</f>
        <v>1.1209705233241067</v>
      </c>
      <c r="X591" s="107" t="str">
        <f>IF(OR(AJ591&lt;=0,AJ591="n/a",U591&lt;=0,U591="n/a"),"n/a",U591/AJ591)</f>
        <v>n/a</v>
      </c>
      <c r="Y591" s="159"/>
      <c r="Z591" s="101">
        <f>IF(OR(AC591&lt;0.01,AC591="n/a"),"n/a",M591/AC591*100)</f>
        <v>33.070866141732282</v>
      </c>
      <c r="AA591" s="109">
        <f>IF(OR(AC591&lt;0.01,AC591="n/a"),"n/a",I591/AC591)</f>
        <v>15.740157480314959</v>
      </c>
      <c r="AB591" s="71">
        <v>12</v>
      </c>
      <c r="AC591" s="100">
        <v>2.54</v>
      </c>
      <c r="AD591" s="100">
        <v>1.64</v>
      </c>
      <c r="AE591" s="100">
        <v>0.63</v>
      </c>
      <c r="AF591" s="100">
        <v>1.82</v>
      </c>
      <c r="AG591" s="100">
        <v>11.75</v>
      </c>
      <c r="AH591" s="100">
        <v>2.6100000000000003</v>
      </c>
      <c r="AI591" s="100">
        <v>7.0499999999999989</v>
      </c>
      <c r="AJ591" s="100">
        <v>-0.52</v>
      </c>
      <c r="AK591" s="100">
        <v>5.9499999999999993</v>
      </c>
      <c r="AL591" s="100">
        <v>4230</v>
      </c>
      <c r="AM591" s="100">
        <v>10.549999999999999</v>
      </c>
      <c r="AN591" s="100">
        <v>2.0299999999999998</v>
      </c>
      <c r="AO591" s="110">
        <f>IF(U591="n/a","n/a",IF(AA591&lt;0,"n/a",IF(AA591="n/a","n/a",J591+U591-AA591)))</f>
        <v>-2.8824726302233223</v>
      </c>
      <c r="AP591" s="111">
        <f>IF(U591="n/a","n/a",J591+U591)</f>
        <v>12.857684850091637</v>
      </c>
      <c r="AQ591" s="112">
        <f>IF(OR(AC591&lt;0.01,AC591="n/a",AF591="n/a"),"n/a",(I591/SQRT(22.5*AC591*(I591/AF591))-1)*100)</f>
        <v>12.836334995373267</v>
      </c>
      <c r="AR591" s="101">
        <f>INDEX(Historical!$C$7:$C$1063,MATCH(B591,Historical!$B$7:$B$1063,0))*IF(AH591="n/a",1.03,IF(AH591&lt;0,1.01,IF(AH591&gt;10,1.1,(1+AH591/100))))</f>
        <v>0.82088000000000005</v>
      </c>
      <c r="AS591" s="109">
        <f>IF($AI591="n/a",1.03*AR591,IF($AI591&lt;0,1.01*AR591,IF($AI591&gt;10,1.1*AR591,(1+$AI591/100)*AR591)))</f>
        <v>0.87875204000000007</v>
      </c>
      <c r="AT591" s="109">
        <f>IF($AK591="n/a",1.03*AS591,IF($AK591&lt;0,1.01*AS591,IF($AK591&gt;10,1.1*AS591,(1+$AK591/100)*AS591)))</f>
        <v>0.93103778638000001</v>
      </c>
      <c r="AU591" s="109">
        <f>IF($AK591="n/a",1.03*AT591,IF($AK591&lt;0,1.01*AT591,IF($AK591&gt;10,1.1*AT591,(1+$AK591/100)*AT591)))</f>
        <v>0.98643453466960995</v>
      </c>
      <c r="AV591" s="109">
        <f>IF($AK591="n/a",1.03*AU591,IF($AK591&lt;0,1.01*AU591,IF($AK591&gt;10,1.1*AU591,(1+$AK591/100)*AU591)))</f>
        <v>1.0451273894824515</v>
      </c>
      <c r="AW591" s="109">
        <f>SUM(AR591:AV591)</f>
        <v>4.6622317505320616</v>
      </c>
      <c r="AX591" s="113">
        <f>AW591/I591*100</f>
        <v>11.661410081370841</v>
      </c>
      <c r="AY591" s="100">
        <v>0.68</v>
      </c>
      <c r="AZ591" s="100">
        <v>12.049999999999999</v>
      </c>
      <c r="BA591" s="100">
        <v>-19.309999999999999</v>
      </c>
      <c r="BB591" s="100">
        <v>-5.55</v>
      </c>
      <c r="BC591" s="100">
        <v>-4.3600000000000003</v>
      </c>
      <c r="BE591" s="12">
        <v>2004</v>
      </c>
      <c r="BF591" s="12">
        <f>IF(BE591&gt;2020,0,IF(BE591&gt;2008,1,IF(BE591&gt;2001,2,IF(BE591&gt;1990,3,IF(BE591&gt;1980,4,IF(BE591&gt;1973,5,IF(BE591&gt;1970,6,IF(BE591&gt;1960,7,IF(BE591&gt;1958,8,IF(BE591&gt;1953,9,10))))))))))</f>
        <v>2</v>
      </c>
      <c r="BG591" s="100">
        <v>2.8400000000000003</v>
      </c>
      <c r="BH591" s="55" t="s">
        <v>121</v>
      </c>
      <c r="BI591" s="55" t="s">
        <v>122</v>
      </c>
    </row>
    <row r="592" spans="1:61" ht="12.75" customHeight="1" x14ac:dyDescent="0.2">
      <c r="A592" s="146" t="s">
        <v>5652</v>
      </c>
      <c r="B592" s="55" t="s">
        <v>5650</v>
      </c>
      <c r="C592" s="156" t="s">
        <v>263</v>
      </c>
      <c r="D592" s="98" t="s">
        <v>264</v>
      </c>
      <c r="E592" s="157">
        <v>5</v>
      </c>
      <c r="F592" s="2">
        <v>706</v>
      </c>
      <c r="G592" s="2" t="s">
        <v>146</v>
      </c>
      <c r="H592" s="2" t="s">
        <v>146</v>
      </c>
      <c r="I592" s="100">
        <v>32.520000000000003</v>
      </c>
      <c r="J592" s="101">
        <f>(M592/I592)*100</f>
        <v>2.7060270602706025</v>
      </c>
      <c r="K592" s="104">
        <v>0.22</v>
      </c>
      <c r="L592" s="71">
        <v>4</v>
      </c>
      <c r="M592" s="28">
        <f>K592*L592</f>
        <v>0.88</v>
      </c>
      <c r="N592" s="103" t="s">
        <v>312</v>
      </c>
      <c r="O592" s="104">
        <v>0.2</v>
      </c>
      <c r="P592" s="158">
        <v>46090</v>
      </c>
      <c r="Q592" s="158">
        <v>46104</v>
      </c>
      <c r="R592" s="28">
        <f>(K592-O592)/O592*100</f>
        <v>9.9999999999999947</v>
      </c>
      <c r="S592" s="105">
        <f>IF(INDEX(Historical!$D$7:$D1735,MATCH(B592,Historical!$B$7:$B$1062,0))=0,"n/a",(INDEX(Historical!$C$7:$C$1062,MATCH(B592,Historical!$B$7:$B$1062,0))/INDEX(Historical!$D$7:$D$1062,MATCH(B592,Historical!$B$7:$B$1062,0))-1)*100)</f>
        <v>8.1081081081081141</v>
      </c>
      <c r="T592" s="105">
        <f>IF(INDEX(Historical!$F$7:$F$1062,MATCH(B592,Historical!$B$7:$B$1062,0))=0,"n/a",((INDEX(Historical!$C$7:$C$1062,MATCH(B592,Historical!$B$7:$B$1062,0))/INDEX(Historical!$F$7:$F$1062,MATCH(B592,Historical!$B$7:$B$1062,0)))^(1/3)-1)*100)</f>
        <v>70.997594667669688</v>
      </c>
      <c r="U592" s="105">
        <f>IF(INDEX(Historical!$H$7:$H$1062,MATCH(B592,Historical!$B$7:$B$1062,0))=0,"n/a",((INDEX(Historical!$C$7:$C$1062,MATCH(B592,Historical!$B$7:$B$1062,0))/INDEX(Historical!$H$7:$H$1062,MATCH(B592,Historical!$B$7:$B$1062,0)))^(1/5)-1)*100)</f>
        <v>109.12791051825464</v>
      </c>
      <c r="V592" s="105">
        <f>IF(INDEX(Historical!$M$7:$M$1062,MATCH(B592,Historical!$B$7:$B$1062,0))=0,"n/a",((INDEX(Historical!$C$7:$C$1062,MATCH(B592,Historical!$B$7:$B$1062,0))/INDEX(Historical!$M$7:$M$1062,MATCH(B592,Historical!$B$7:$B$1062,0)))^(1/10)-1)*100)</f>
        <v>23.11444133449163</v>
      </c>
      <c r="W592" s="106">
        <f>IF(OR(U592&lt;=0,U592="n/a",V592&lt;=0,V592="n/a"),"n/a",U592/V592)</f>
        <v>4.7212004365172664</v>
      </c>
      <c r="X592" s="107" t="str">
        <f>IF(OR(AJ592&lt;=0,AJ592="n/a",U592&lt;=0,U592="n/a"),"n/a",U592/AJ592)</f>
        <v>n/a</v>
      </c>
      <c r="Y592" s="159"/>
      <c r="Z592" s="101">
        <f>IF(OR(AC592&lt;0.01,AC592="n/a"),"n/a",M592/AC592*100)</f>
        <v>37.130801687763707</v>
      </c>
      <c r="AA592" s="109">
        <f>IF(OR(AC592&lt;0.01,AC592="n/a"),"n/a",I592/AC592)</f>
        <v>13.721518987341772</v>
      </c>
      <c r="AB592" s="71">
        <v>12</v>
      </c>
      <c r="AC592" s="100">
        <v>2.37</v>
      </c>
      <c r="AD592" s="100">
        <v>0.37</v>
      </c>
      <c r="AE592" s="100">
        <v>2.06</v>
      </c>
      <c r="AF592" s="100">
        <v>1.1299999999999999</v>
      </c>
      <c r="AG592" s="100">
        <v>2.3199999999999998</v>
      </c>
      <c r="AH592" s="100">
        <v>27.13</v>
      </c>
      <c r="AI592" s="100">
        <v>4.6899999999999995</v>
      </c>
      <c r="AJ592" s="100" t="s">
        <v>142</v>
      </c>
      <c r="AK592" s="100">
        <v>12.11</v>
      </c>
      <c r="AL592" s="100">
        <v>7800</v>
      </c>
      <c r="AM592" s="100">
        <v>0.97</v>
      </c>
      <c r="AN592" s="100">
        <v>1.1599999999999999</v>
      </c>
      <c r="AO592" s="110">
        <f>IF(U592="n/a","n/a",IF(AA592&lt;0,"n/a",IF(AA592="n/a","n/a",J592+U592-AA592)))</f>
        <v>98.11241859118347</v>
      </c>
      <c r="AP592" s="111">
        <f>IF(U592="n/a","n/a",J592+U592)</f>
        <v>111.83393757852524</v>
      </c>
      <c r="AQ592" s="112">
        <f>IF(OR(AC592&lt;0.01,AC592="n/a",AF592="n/a"),"n/a",(I592/SQRT(22.5*AC592*(I592/AF592))-1)*100)</f>
        <v>-16.986436300522545</v>
      </c>
      <c r="AR592" s="101">
        <f>INDEX(Historical!$C$7:$C$1063,MATCH(B592,Historical!$B$7:$B$1063,0))*IF(AH592="n/a",1.03,IF(AH592&lt;0,1.01,IF(AH592&gt;10,1.1,(1+AH592/100))))</f>
        <v>0.88000000000000012</v>
      </c>
      <c r="AS592" s="109">
        <f>IF($AI592="n/a",1.03*AR592,IF($AI592&lt;0,1.01*AR592,IF($AI592&gt;10,1.1*AR592,(1+$AI592/100)*AR592)))</f>
        <v>0.92127200000000009</v>
      </c>
      <c r="AT592" s="109">
        <f>IF($AK592="n/a",1.03*AS592,IF($AK592&lt;0,1.01*AS592,IF($AK592&gt;10,1.1*AS592,(1+$AK592/100)*AS592)))</f>
        <v>1.0133992000000003</v>
      </c>
      <c r="AU592" s="109">
        <f>IF($AK592="n/a",1.03*AT592,IF($AK592&lt;0,1.01*AT592,IF($AK592&gt;10,1.1*AT592,(1+$AK592/100)*AT592)))</f>
        <v>1.1147391200000003</v>
      </c>
      <c r="AV592" s="109">
        <f>IF($AK592="n/a",1.03*AU592,IF($AK592&lt;0,1.01*AU592,IF($AK592&gt;10,1.1*AU592,(1+$AK592/100)*AU592)))</f>
        <v>1.2262130320000004</v>
      </c>
      <c r="AW592" s="109">
        <f>SUM(AR592:AV592)</f>
        <v>5.155623352000001</v>
      </c>
      <c r="AX592" s="113">
        <f>AW592/I592*100</f>
        <v>15.853700344403446</v>
      </c>
      <c r="AY592" s="718">
        <v>0.73</v>
      </c>
      <c r="AZ592" s="100">
        <v>86.36</v>
      </c>
      <c r="BA592" s="100">
        <v>-9.36</v>
      </c>
      <c r="BB592" s="100">
        <v>7.57</v>
      </c>
      <c r="BC592" s="100">
        <v>30.320000000000004</v>
      </c>
      <c r="BE592" s="12">
        <v>2022</v>
      </c>
      <c r="BF592" s="12">
        <f>IF(BE592&gt;2020,0,IF(BE592&gt;2008,1,IF(BE592&gt;2001,2,IF(BE592&gt;1990,3,IF(BE592&gt;1980,4,IF(BE592&gt;1973,5,IF(BE592&gt;1970,6,IF(BE592&gt;1960,7,IF(BE592&gt;1958,8,IF(BE592&gt;1953,9,10))))))))))</f>
        <v>0</v>
      </c>
      <c r="BG592" s="100">
        <v>0.94000000000000006</v>
      </c>
      <c r="BH592" s="55" t="s">
        <v>121</v>
      </c>
      <c r="BI592" s="55" t="s">
        <v>122</v>
      </c>
    </row>
    <row r="593" spans="1:61" ht="12.75" customHeight="1" x14ac:dyDescent="0.2">
      <c r="A593" s="123" t="s">
        <v>1217</v>
      </c>
      <c r="B593" s="55" t="s">
        <v>1218</v>
      </c>
      <c r="C593" s="156" t="s">
        <v>134</v>
      </c>
      <c r="D593" s="98" t="s">
        <v>412</v>
      </c>
      <c r="E593" s="157">
        <v>15</v>
      </c>
      <c r="F593" s="2">
        <v>360</v>
      </c>
      <c r="G593" s="2" t="s">
        <v>146</v>
      </c>
      <c r="H593" s="2" t="s">
        <v>146</v>
      </c>
      <c r="I593" s="100">
        <v>77.39</v>
      </c>
      <c r="J593" s="101">
        <f>(M593/I593)*100</f>
        <v>1.3955291381315416</v>
      </c>
      <c r="K593" s="104">
        <v>0.27</v>
      </c>
      <c r="L593" s="71">
        <v>4</v>
      </c>
      <c r="M593" s="28">
        <f>K593*L593</f>
        <v>1.08</v>
      </c>
      <c r="N593" s="103" t="s">
        <v>273</v>
      </c>
      <c r="O593" s="104">
        <v>0.25</v>
      </c>
      <c r="P593" s="158">
        <v>46248</v>
      </c>
      <c r="Q593" s="158">
        <v>46265</v>
      </c>
      <c r="R593" s="28">
        <f>(K593-O593)/O593*100</f>
        <v>8.0000000000000071</v>
      </c>
      <c r="S593" s="105">
        <f>IF(INDEX(Historical!$D$7:$D1599,MATCH(B593,Historical!$B$7:$B$1062,0))=0,"n/a",(INDEX(Historical!$C$7:$C$1062,MATCH(B593,Historical!$B$7:$B$1062,0))/INDEX(Historical!$D$7:$D$1062,MATCH(B593,Historical!$B$7:$B$1062,0))-1)*100)</f>
        <v>11.363636363636353</v>
      </c>
      <c r="T593" s="105">
        <f>IF(INDEX(Historical!$F$7:$F$1062,MATCH(B593,Historical!$B$7:$B$1062,0))=0,"n/a",((INDEX(Historical!$C$7:$C$1062,MATCH(B593,Historical!$B$7:$B$1062,0))/INDEX(Historical!$F$7:$F$1062,MATCH(B593,Historical!$B$7:$B$1062,0)))^(1/3)-1)*100)</f>
        <v>6.1216696897209211</v>
      </c>
      <c r="U593" s="105">
        <f>IF(INDEX(Historical!$H$7:$H$1062,MATCH(B593,Historical!$B$7:$B$1062,0))=0,"n/a",((INDEX(Historical!$C$7:$C$1062,MATCH(B593,Historical!$B$7:$B$1062,0))/INDEX(Historical!$H$7:$H$1062,MATCH(B593,Historical!$B$7:$B$1062,0)))^(1/5)-1)*100)</f>
        <v>10.310020440058288</v>
      </c>
      <c r="V593" s="105">
        <f>IF(INDEX(Historical!$M$7:$M$1062,MATCH(B593,Historical!$B$7:$B$1062,0))=0,"n/a",((INDEX(Historical!$C$7:$C$1062,MATCH(B593,Historical!$B$7:$B$1062,0))/INDEX(Historical!$M$7:$M$1062,MATCH(B593,Historical!$B$7:$B$1062,0)))^(1/10)-1)*100)</f>
        <v>10.8449222600272</v>
      </c>
      <c r="W593" s="106">
        <f>IF(OR(U593&lt;=0,U593="n/a",V593&lt;=0,V593="n/a"),"n/a",U593/V593)</f>
        <v>0.95067721029771857</v>
      </c>
      <c r="X593" s="107">
        <f>IF(OR(AJ593&lt;=0,AJ593="n/a",U593&lt;=0,U593="n/a"),"n/a",U593/AJ593)</f>
        <v>2.4201925915629787</v>
      </c>
      <c r="Y593" s="162"/>
      <c r="Z593" s="101">
        <f>IF(OR(AC593&lt;0.01,AC593="n/a"),"n/a",M593/AC593*100)</f>
        <v>16.796267496111977</v>
      </c>
      <c r="AA593" s="109">
        <f>IF(OR(AC593&lt;0.01,AC593="n/a"),"n/a",I593/AC593)</f>
        <v>12.035769828926906</v>
      </c>
      <c r="AB593" s="71">
        <v>12</v>
      </c>
      <c r="AC593" s="100">
        <v>6.43</v>
      </c>
      <c r="AD593" s="100" t="s">
        <v>142</v>
      </c>
      <c r="AE593" s="100">
        <v>2.69</v>
      </c>
      <c r="AF593" s="100">
        <v>1.44</v>
      </c>
      <c r="AG593" s="100">
        <v>12.6</v>
      </c>
      <c r="AH593" s="100">
        <v>2.7</v>
      </c>
      <c r="AI593" s="100">
        <v>8.2799999999999994</v>
      </c>
      <c r="AJ593" s="100">
        <v>4.26</v>
      </c>
      <c r="AK593" s="100" t="s">
        <v>142</v>
      </c>
      <c r="AL593" s="100">
        <v>852.5</v>
      </c>
      <c r="AM593" s="100">
        <v>14.680000000000001</v>
      </c>
      <c r="AN593" s="100">
        <v>0.28000000000000003</v>
      </c>
      <c r="AO593" s="110">
        <f>IF(U593="n/a","n/a",IF(AA593&lt;0,"n/a",IF(AA593="n/a","n/a",J593+U593-AA593)))</f>
        <v>-0.33022025073707617</v>
      </c>
      <c r="AP593" s="111">
        <f>IF(U593="n/a","n/a",J593+U593)</f>
        <v>11.70554957818983</v>
      </c>
      <c r="AQ593" s="112">
        <f>IF(OR(AC593&lt;0.01,AC593="n/a",AF593="n/a"),"n/a",(I593/SQRT(22.5*AC593*(I593/AF593))-1)*100)</f>
        <v>-12.233875039892405</v>
      </c>
      <c r="AR593" s="101">
        <f>INDEX(Historical!$C$7:$C$1063,MATCH(B593,Historical!$B$7:$B$1063,0))*IF(AH593="n/a",1.03,IF(AH593&lt;0,1.01,IF(AH593&gt;10,1.1,(1+AH593/100))))</f>
        <v>1.0064599999999999</v>
      </c>
      <c r="AS593" s="109">
        <f>IF($AI593="n/a",1.03*AR593,IF($AI593&lt;0,1.01*AR593,IF($AI593&gt;10,1.1*AR593,(1+$AI593/100)*AR593)))</f>
        <v>1.0897948879999999</v>
      </c>
      <c r="AT593" s="109">
        <f>IF($AK593="n/a",1.03*AS593,IF($AK593&lt;0,1.01*AS593,IF($AK593&gt;10,1.1*AS593,(1+$AK593/100)*AS593)))</f>
        <v>1.1224887346399999</v>
      </c>
      <c r="AU593" s="109">
        <f>IF($AK593="n/a",1.03*AT593,IF($AK593&lt;0,1.01*AT593,IF($AK593&gt;10,1.1*AT593,(1+$AK593/100)*AT593)))</f>
        <v>1.1561633966792</v>
      </c>
      <c r="AV593" s="109">
        <f>IF($AK593="n/a",1.03*AU593,IF($AK593&lt;0,1.01*AU593,IF($AK593&gt;10,1.1*AU593,(1+$AK593/100)*AU593)))</f>
        <v>1.1908482985795761</v>
      </c>
      <c r="AW593" s="109">
        <f>SUM(AR593:AV593)</f>
        <v>5.565755317898776</v>
      </c>
      <c r="AX593" s="113">
        <f>AW593/I593*100</f>
        <v>7.1918275202206683</v>
      </c>
      <c r="AY593" s="100">
        <v>0.86</v>
      </c>
      <c r="AZ593" s="100">
        <v>62.580000000000005</v>
      </c>
      <c r="BA593" s="100">
        <v>-2.52</v>
      </c>
      <c r="BB593" s="100">
        <v>5.18</v>
      </c>
      <c r="BC593" s="100">
        <v>20.349999999999998</v>
      </c>
      <c r="BE593" s="12">
        <v>2012</v>
      </c>
      <c r="BF593" s="12">
        <f>IF(BE593&gt;2020,0,IF(BE593&gt;2008,1,IF(BE593&gt;2001,2,IF(BE593&gt;1990,3,IF(BE593&gt;1980,4,IF(BE593&gt;1973,5,IF(BE593&gt;1970,6,IF(BE593&gt;1960,7,IF(BE593&gt;1958,8,IF(BE593&gt;1953,9,10))))))))))</f>
        <v>1</v>
      </c>
      <c r="BG593" s="100">
        <v>1.39</v>
      </c>
      <c r="BH593" s="55" t="s">
        <v>121</v>
      </c>
      <c r="BI593" s="55" t="s">
        <v>122</v>
      </c>
    </row>
    <row r="594" spans="1:61" ht="12.75" customHeight="1" x14ac:dyDescent="0.2">
      <c r="A594" s="55" t="s">
        <v>1219</v>
      </c>
      <c r="B594" s="55" t="s">
        <v>1220</v>
      </c>
      <c r="C594" s="156" t="s">
        <v>116</v>
      </c>
      <c r="D594" s="98" t="s">
        <v>215</v>
      </c>
      <c r="E594" s="157">
        <v>16</v>
      </c>
      <c r="F594" s="2">
        <v>269</v>
      </c>
      <c r="G594" s="2" t="s">
        <v>119</v>
      </c>
      <c r="H594" s="2" t="s">
        <v>119</v>
      </c>
      <c r="I594" s="100">
        <v>410.41</v>
      </c>
      <c r="J594" s="101">
        <f>(M594/I594)*100</f>
        <v>2.3781096951828657</v>
      </c>
      <c r="K594" s="104">
        <v>2.44</v>
      </c>
      <c r="L594" s="71">
        <v>4</v>
      </c>
      <c r="M594" s="28">
        <f>K594*L594</f>
        <v>9.76</v>
      </c>
      <c r="N594" s="103" t="s">
        <v>339</v>
      </c>
      <c r="O594" s="104">
        <v>2.14</v>
      </c>
      <c r="P594" s="158">
        <v>45982</v>
      </c>
      <c r="Q594" s="158">
        <v>46001</v>
      </c>
      <c r="R594" s="28">
        <f>(K594-O594)/O594*100</f>
        <v>14.018691588785037</v>
      </c>
      <c r="S594" s="105">
        <f>IF(INDEX(Historical!$D$7:$D1600,MATCH(B594,Historical!$B$7:$B$1062,0))=0,"n/a",(INDEX(Historical!$C$7:$C$1062,MATCH(B594,Historical!$B$7:$B$1062,0))/INDEX(Historical!$D$7:$D$1062,MATCH(B594,Historical!$B$7:$B$1062,0))-1)*100)</f>
        <v>14.766839378238327</v>
      </c>
      <c r="T594" s="105">
        <f>IF(INDEX(Historical!$F$7:$F$1062,MATCH(B594,Historical!$B$7:$B$1062,0))=0,"n/a",((INDEX(Historical!$C$7:$C$1062,MATCH(B594,Historical!$B$7:$B$1062,0))/INDEX(Historical!$F$7:$F$1062,MATCH(B594,Historical!$B$7:$B$1062,0)))^(1/3)-1)*100)</f>
        <v>14.644211573066723</v>
      </c>
      <c r="U594" s="105">
        <f>IF(INDEX(Historical!$H$7:$H$1062,MATCH(B594,Historical!$B$7:$B$1062,0))=0,"n/a",((INDEX(Historical!$C$7:$C$1062,MATCH(B594,Historical!$B$7:$B$1062,0))/INDEX(Historical!$H$7:$H$1062,MATCH(B594,Historical!$B$7:$B$1062,0)))^(1/5)-1)*100)</f>
        <v>14.663512055894312</v>
      </c>
      <c r="V594" s="105">
        <f>IF(INDEX(Historical!$M$7:$M$1062,MATCH(B594,Historical!$B$7:$B$1062,0))=0,"n/a",((INDEX(Historical!$C$7:$C$1062,MATCH(B594,Historical!$B$7:$B$1062,0))/INDEX(Historical!$M$7:$M$1062,MATCH(B594,Historical!$B$7:$B$1062,0)))^(1/10)-1)*100)</f>
        <v>14.947916573600551</v>
      </c>
      <c r="W594" s="106">
        <f>IF(OR(U594&lt;=0,U594="n/a",V594&lt;=0,V594="n/a"),"n/a",U594/V594)</f>
        <v>0.98097363493394629</v>
      </c>
      <c r="X594" s="107">
        <f>IF(OR(AJ594&lt;=0,AJ594="n/a",U594&lt;=0,U594="n/a"),"n/a",U594/AJ594)</f>
        <v>1.3465116672079258</v>
      </c>
      <c r="Y594" s="55"/>
      <c r="Z594" s="101">
        <f>IF(OR(AC594&lt;0.01,AC594="n/a"),"n/a",M594/AC594*100)</f>
        <v>49.795918367346935</v>
      </c>
      <c r="AA594" s="109">
        <f>IF(OR(AC594&lt;0.01,AC594="n/a"),"n/a",I594/AC594)</f>
        <v>20.939285714285713</v>
      </c>
      <c r="AB594" s="71">
        <v>12</v>
      </c>
      <c r="AC594" s="100">
        <v>19.600000000000001</v>
      </c>
      <c r="AD594" s="100">
        <v>2.89</v>
      </c>
      <c r="AE594" s="100">
        <v>4.0199999999999996</v>
      </c>
      <c r="AF594" s="100">
        <v>3.51</v>
      </c>
      <c r="AG594" s="100">
        <v>17.580000000000002</v>
      </c>
      <c r="AH594" s="100">
        <v>2.8400000000000003</v>
      </c>
      <c r="AI594" s="100">
        <v>7.59</v>
      </c>
      <c r="AJ594" s="100">
        <v>10.89</v>
      </c>
      <c r="AK594" s="100">
        <v>6.68</v>
      </c>
      <c r="AL594" s="100">
        <v>21230</v>
      </c>
      <c r="AM594" s="100">
        <v>2.36</v>
      </c>
      <c r="AN594" s="100">
        <v>0.22</v>
      </c>
      <c r="AO594" s="110">
        <f>IF(U594="n/a","n/a",IF(AA594&lt;0,"n/a",IF(AA594="n/a","n/a",J594+U594-AA594)))</f>
        <v>-3.8976639632085366</v>
      </c>
      <c r="AP594" s="111">
        <f>IF(U594="n/a","n/a",J594+U594)</f>
        <v>17.041621751077177</v>
      </c>
      <c r="AQ594" s="112">
        <f>IF(OR(AC594&lt;0.01,AC594="n/a",AF594="n/a"),"n/a",(I594/SQRT(22.5*AC594*(I594/AF594))-1)*100)</f>
        <v>80.735402492941915</v>
      </c>
      <c r="AR594" s="101">
        <f>INDEX(Historical!$C$7:$C$1063,MATCH(B594,Historical!$B$7:$B$1063,0))*IF(AH594="n/a",1.03,IF(AH594&lt;0,1.01,IF(AH594&gt;10,1.1,(1+AH594/100))))</f>
        <v>9.1116239999999991</v>
      </c>
      <c r="AS594" s="109">
        <f>IF($AI594="n/a",1.03*AR594,IF($AI594&lt;0,1.01*AR594,IF($AI594&gt;10,1.1*AR594,(1+$AI594/100)*AR594)))</f>
        <v>9.8031962616000001</v>
      </c>
      <c r="AT594" s="109">
        <f>IF($AK594="n/a",1.03*AS594,IF($AK594&lt;0,1.01*AS594,IF($AK594&gt;10,1.1*AS594,(1+$AK594/100)*AS594)))</f>
        <v>10.458049771874879</v>
      </c>
      <c r="AU594" s="109">
        <f>IF($AK594="n/a",1.03*AT594,IF($AK594&lt;0,1.01*AT594,IF($AK594&gt;10,1.1*AT594,(1+$AK594/100)*AT594)))</f>
        <v>11.156647496636122</v>
      </c>
      <c r="AV594" s="109">
        <f>IF($AK594="n/a",1.03*AU594,IF($AK594&lt;0,1.01*AU594,IF($AK594&gt;10,1.1*AU594,(1+$AK594/100)*AU594)))</f>
        <v>11.901911549411414</v>
      </c>
      <c r="AW594" s="109">
        <f>SUM(AR594:AV594)</f>
        <v>52.431429079522417</v>
      </c>
      <c r="AX594" s="113">
        <f>AW594/I594*100</f>
        <v>12.775378055973881</v>
      </c>
      <c r="AY594" s="100">
        <v>0.72</v>
      </c>
      <c r="AZ594" s="100">
        <v>31.209999999999997</v>
      </c>
      <c r="BA594" s="100">
        <v>-2.4899999999999998</v>
      </c>
      <c r="BB594" s="100">
        <v>4.4799999999999995</v>
      </c>
      <c r="BC594" s="100">
        <v>11.19</v>
      </c>
      <c r="BE594" s="12">
        <v>2011</v>
      </c>
      <c r="BF594" s="12">
        <f>IF(BE594&gt;2020,0,IF(BE594&gt;2008,1,IF(BE594&gt;2001,2,IF(BE594&gt;1990,3,IF(BE594&gt;1980,4,IF(BE594&gt;1973,5,IF(BE594&gt;1970,6,IF(BE594&gt;1960,7,IF(BE594&gt;1958,8,IF(BE594&gt;1953,9,10))))))))))</f>
        <v>1</v>
      </c>
      <c r="BG594" s="100">
        <v>12.27</v>
      </c>
      <c r="BH594" s="55" t="s">
        <v>121</v>
      </c>
      <c r="BI594" s="55" t="s">
        <v>122</v>
      </c>
    </row>
    <row r="595" spans="1:61" ht="12.75" customHeight="1" x14ac:dyDescent="0.2">
      <c r="A595" s="116" t="s">
        <v>1634</v>
      </c>
      <c r="B595" s="55" t="s">
        <v>1635</v>
      </c>
      <c r="C595" s="156" t="s">
        <v>116</v>
      </c>
      <c r="D595" s="98" t="s">
        <v>248</v>
      </c>
      <c r="E595" s="157">
        <v>10</v>
      </c>
      <c r="F595" s="2">
        <v>515</v>
      </c>
      <c r="G595" s="2" t="s">
        <v>146</v>
      </c>
      <c r="H595" s="2" t="s">
        <v>146</v>
      </c>
      <c r="I595" s="100">
        <v>35.74</v>
      </c>
      <c r="J595" s="101">
        <f>(M595/I595)*100</f>
        <v>1.119194180190263</v>
      </c>
      <c r="K595" s="104">
        <v>0.1</v>
      </c>
      <c r="L595" s="71">
        <v>4</v>
      </c>
      <c r="M595" s="28">
        <f>K595*L595</f>
        <v>0.4</v>
      </c>
      <c r="N595" s="103" t="s">
        <v>147</v>
      </c>
      <c r="O595" s="104">
        <v>9.5000000000000001E-2</v>
      </c>
      <c r="P595" s="158">
        <v>46094</v>
      </c>
      <c r="Q595" s="158">
        <v>46120</v>
      </c>
      <c r="R595" s="28">
        <f>(K595-O595)/O595*100</f>
        <v>5.2631578947368469</v>
      </c>
      <c r="S595" s="105">
        <f>IF(INDEX(Historical!$D$7:$D1601,MATCH(B595,Historical!$B$7:$B$1062,0))=0,"n/a",(INDEX(Historical!$C$7:$C$1062,MATCH(B595,Historical!$B$7:$B$1062,0))/INDEX(Historical!$D$7:$D$1062,MATCH(B595,Historical!$B$7:$B$1062,0))-1)*100)</f>
        <v>1.3333333333333419</v>
      </c>
      <c r="T595" s="105">
        <f>IF(INDEX(Historical!$F$7:$F$1062,MATCH(B595,Historical!$B$7:$B$1062,0))=0,"n/a",((INDEX(Historical!$C$7:$C$1062,MATCH(B595,Historical!$B$7:$B$1062,0))/INDEX(Historical!$F$7:$F$1062,MATCH(B595,Historical!$B$7:$B$1062,0)))^(1/3)-1)*100)</f>
        <v>7.0222229910164247</v>
      </c>
      <c r="U595" s="105">
        <f>IF(INDEX(Historical!$H$7:$H$1062,MATCH(B595,Historical!$B$7:$B$1062,0))=0,"n/a",((INDEX(Historical!$C$7:$C$1062,MATCH(B595,Historical!$B$7:$B$1062,0))/INDEX(Historical!$H$7:$H$1062,MATCH(B595,Historical!$B$7:$B$1062,0)))^(1/5)-1)*100)</f>
        <v>8.3050440268092487</v>
      </c>
      <c r="V595" s="105" t="str">
        <f>IF(INDEX(Historical!$M$7:$M$1062,MATCH(B595,Historical!$B$7:$B$1062,0))=0,"n/a",((INDEX(Historical!$C$7:$C$1062,MATCH(B595,Historical!$B$7:$B$1062,0))/INDEX(Historical!$M$7:$M$1062,MATCH(B595,Historical!$B$7:$B$1062,0)))^(1/10)-1)*100)</f>
        <v>n/a</v>
      </c>
      <c r="W595" s="106" t="str">
        <f>IF(OR(U595&lt;=0,U595="n/a",V595&lt;=0,V595="n/a"),"n/a",U595/V595)</f>
        <v>n/a</v>
      </c>
      <c r="X595" s="107" t="str">
        <f>IF(OR(AJ595&lt;=0,AJ595="n/a",U595&lt;=0,U595="n/a"),"n/a",U595/AJ595)</f>
        <v>n/a</v>
      </c>
      <c r="Y595" s="165" t="s">
        <v>1719</v>
      </c>
      <c r="Z595" s="101">
        <f>IF(OR(AC595&lt;0.01,AC595="n/a"),"n/a",M595/AC595*100)</f>
        <v>63.492063492063501</v>
      </c>
      <c r="AA595" s="109">
        <f>IF(OR(AC595&lt;0.01,AC595="n/a"),"n/a",I595/AC595)</f>
        <v>56.730158730158735</v>
      </c>
      <c r="AB595" s="71">
        <v>12</v>
      </c>
      <c r="AC595" s="100">
        <v>0.63</v>
      </c>
      <c r="AD595" s="100">
        <v>0.38</v>
      </c>
      <c r="AE595" s="100">
        <v>1.08</v>
      </c>
      <c r="AF595" s="100">
        <v>2.0699999999999998</v>
      </c>
      <c r="AG595" s="100">
        <v>3.6799999999999997</v>
      </c>
      <c r="AH595" s="100">
        <v>66.569999999999993</v>
      </c>
      <c r="AI595" s="100">
        <v>61.9</v>
      </c>
      <c r="AJ595" s="100">
        <v>-13.15</v>
      </c>
      <c r="AK595" s="100">
        <v>54.84</v>
      </c>
      <c r="AL595" s="100">
        <v>6260</v>
      </c>
      <c r="AM595" s="100">
        <v>70.19</v>
      </c>
      <c r="AN595" s="100">
        <v>0.13</v>
      </c>
      <c r="AO595" s="110">
        <f>IF(U595="n/a","n/a",IF(AA595&lt;0,"n/a",IF(AA595="n/a","n/a",J595+U595-AA595)))</f>
        <v>-47.305920523159223</v>
      </c>
      <c r="AP595" s="111">
        <f>IF(U595="n/a","n/a",J595+U595)</f>
        <v>9.4242382069995116</v>
      </c>
      <c r="AQ595" s="112">
        <f>IF(OR(AC595&lt;0.01,AC595="n/a",AF595="n/a"),"n/a",(I595/SQRT(22.5*AC595*(I595/AF595))-1)*100)</f>
        <v>128.45512914300267</v>
      </c>
      <c r="AR595" s="101">
        <f>INDEX(Historical!$C$7:$C$1063,MATCH(B595,Historical!$B$7:$B$1063,0))*IF(AH595="n/a",1.03,IF(AH595&lt;0,1.01,IF(AH595&gt;10,1.1,(1+AH595/100))))</f>
        <v>0.41800000000000004</v>
      </c>
      <c r="AS595" s="109">
        <f>IF($AI595="n/a",1.03*AR595,IF($AI595&lt;0,1.01*AR595,IF($AI595&gt;10,1.1*AR595,(1+$AI595/100)*AR595)))</f>
        <v>0.4598000000000001</v>
      </c>
      <c r="AT595" s="109">
        <f>IF($AK595="n/a",1.03*AS595,IF($AK595&lt;0,1.01*AS595,IF($AK595&gt;10,1.1*AS595,(1+$AK595/100)*AS595)))</f>
        <v>0.50578000000000012</v>
      </c>
      <c r="AU595" s="109">
        <f>IF($AK595="n/a",1.03*AT595,IF($AK595&lt;0,1.01*AT595,IF($AK595&gt;10,1.1*AT595,(1+$AK595/100)*AT595)))</f>
        <v>0.55635800000000013</v>
      </c>
      <c r="AV595" s="109">
        <f>IF($AK595="n/a",1.03*AU595,IF($AK595&lt;0,1.01*AU595,IF($AK595&gt;10,1.1*AU595,(1+$AK595/100)*AU595)))</f>
        <v>0.61199380000000014</v>
      </c>
      <c r="AW595" s="109">
        <f>SUM(AR595:AV595)</f>
        <v>2.5519318000000006</v>
      </c>
      <c r="AX595" s="113">
        <f>AW595/I595*100</f>
        <v>7.140268047006157</v>
      </c>
      <c r="AY595" s="100">
        <v>1.19</v>
      </c>
      <c r="AZ595" s="100">
        <v>77.72</v>
      </c>
      <c r="BA595" s="100">
        <v>-8.99</v>
      </c>
      <c r="BB595" s="100">
        <v>-1.79</v>
      </c>
      <c r="BC595" s="100">
        <v>22.61</v>
      </c>
      <c r="BE595" s="12">
        <v>2017</v>
      </c>
      <c r="BF595" s="12">
        <f>IF(BE595&gt;2020,0,IF(BE595&gt;2008,1,IF(BE595&gt;2001,2,IF(BE595&gt;1990,3,IF(BE595&gt;1980,4,IF(BE595&gt;1973,5,IF(BE595&gt;1970,6,IF(BE595&gt;1960,7,IF(BE595&gt;1958,8,IF(BE595&gt;1953,9,10))))))))))</f>
        <v>1</v>
      </c>
      <c r="BG595" s="100">
        <v>2.2399999999999998</v>
      </c>
      <c r="BH595" s="55" t="s">
        <v>121</v>
      </c>
      <c r="BI595" s="55" t="s">
        <v>122</v>
      </c>
    </row>
    <row r="596" spans="1:61" ht="12.75" customHeight="1" x14ac:dyDescent="0.2">
      <c r="A596" s="116" t="s">
        <v>1636</v>
      </c>
      <c r="B596" s="55" t="s">
        <v>1637</v>
      </c>
      <c r="C596" s="156" t="s">
        <v>198</v>
      </c>
      <c r="D596" s="98" t="s">
        <v>199</v>
      </c>
      <c r="E596" s="157">
        <v>6</v>
      </c>
      <c r="F596" s="2">
        <v>632</v>
      </c>
      <c r="G596" s="2" t="s">
        <v>146</v>
      </c>
      <c r="H596" s="2" t="s">
        <v>146</v>
      </c>
      <c r="I596" s="100">
        <v>255.7</v>
      </c>
      <c r="J596" s="101">
        <f>(M596/I596)*100</f>
        <v>0.75087993742667192</v>
      </c>
      <c r="K596" s="104">
        <v>0.48</v>
      </c>
      <c r="L596" s="71">
        <v>4</v>
      </c>
      <c r="M596" s="28">
        <f>K596*L596</f>
        <v>1.92</v>
      </c>
      <c r="N596" s="103" t="s">
        <v>386</v>
      </c>
      <c r="O596" s="104">
        <v>0.44</v>
      </c>
      <c r="P596" s="158">
        <v>46038</v>
      </c>
      <c r="Q596" s="158">
        <v>46052</v>
      </c>
      <c r="R596" s="28">
        <f>(K596-O596)/O596*100</f>
        <v>9.0909090909090864</v>
      </c>
      <c r="S596" s="105">
        <f>IF(INDEX(Historical!$D$7:$D1603,MATCH(B596,Historical!$B$7:$B$1062,0))=0,"n/a",(INDEX(Historical!$C$7:$C$1062,MATCH(B596,Historical!$B$7:$B$1062,0))/INDEX(Historical!$D$7:$D$1062,MATCH(B596,Historical!$B$7:$B$1062,0))-1)*100)</f>
        <v>9.9999999999999858</v>
      </c>
      <c r="T596" s="105">
        <f>IF(INDEX(Historical!$F$7:$F$1062,MATCH(B596,Historical!$B$7:$B$1062,0))=0,"n/a",((INDEX(Historical!$C$7:$C$1062,MATCH(B596,Historical!$B$7:$B$1062,0))/INDEX(Historical!$F$7:$F$1062,MATCH(B596,Historical!$B$7:$B$1062,0)))^(1/3)-1)*100)</f>
        <v>13.617128057248994</v>
      </c>
      <c r="U596" s="105">
        <f>IF(INDEX(Historical!$H$7:$H$1062,MATCH(B596,Historical!$B$7:$B$1062,0))=0,"n/a",((INDEX(Historical!$C$7:$C$1062,MATCH(B596,Historical!$B$7:$B$1062,0))/INDEX(Historical!$H$7:$H$1062,MATCH(B596,Historical!$B$7:$B$1062,0)))^(1/5)-1)*100)</f>
        <v>54.428955760232412</v>
      </c>
      <c r="V596" s="105">
        <f>IF(INDEX(Historical!$M$7:$M$1062,MATCH(B596,Historical!$B$7:$B$1062,0))=0,"n/a",((INDEX(Historical!$C$7:$C$1062,MATCH(B596,Historical!$B$7:$B$1062,0))/INDEX(Historical!$M$7:$M$1062,MATCH(B596,Historical!$B$7:$B$1062,0)))^(1/10)-1)*100)</f>
        <v>19.840491646247727</v>
      </c>
      <c r="W596" s="106">
        <f>IF(OR(U596&lt;=0,U596="n/a",V596&lt;=0,V596="n/a"),"n/a",U596/V596)</f>
        <v>2.7433269664225342</v>
      </c>
      <c r="X596" s="107" t="str">
        <f>IF(OR(AJ596&lt;=0,AJ596="n/a",U596&lt;=0,U596="n/a"),"n/a",U596/AJ596)</f>
        <v>n/a</v>
      </c>
      <c r="Y596" s="162"/>
      <c r="Z596" s="101">
        <f>IF(OR(AC596&lt;0.01,AC596="n/a"),"n/a",M596/AC596*100)</f>
        <v>13.733905579399142</v>
      </c>
      <c r="AA596" s="109">
        <f>IF(OR(AC596&lt;0.01,AC596="n/a"),"n/a",I596/AC596)</f>
        <v>18.290414878397709</v>
      </c>
      <c r="AB596" s="71">
        <v>11</v>
      </c>
      <c r="AC596" s="100">
        <v>13.98</v>
      </c>
      <c r="AD596" s="100">
        <v>0.51</v>
      </c>
      <c r="AE596" s="100">
        <v>0.28999999999999998</v>
      </c>
      <c r="AF596" s="100">
        <v>2.27</v>
      </c>
      <c r="AG596" s="100">
        <v>13.020000000000001</v>
      </c>
      <c r="AH596" s="100">
        <v>43.85</v>
      </c>
      <c r="AI596" s="100">
        <v>12.86</v>
      </c>
      <c r="AJ596" s="100">
        <v>-0.52</v>
      </c>
      <c r="AK596" s="100">
        <v>23.44</v>
      </c>
      <c r="AL596" s="100">
        <v>20450</v>
      </c>
      <c r="AM596" s="100">
        <v>7.8100000000000005</v>
      </c>
      <c r="AN596" s="100">
        <v>0.53</v>
      </c>
      <c r="AO596" s="110">
        <f>IF(U596="n/a","n/a",IF(AA596&lt;0,"n/a",IF(AA596="n/a","n/a",J596+U596-AA596)))</f>
        <v>36.889420819261375</v>
      </c>
      <c r="AP596" s="111">
        <f>IF(U596="n/a","n/a",J596+U596)</f>
        <v>55.179835697659087</v>
      </c>
      <c r="AQ596" s="112">
        <f>IF(OR(AC596&lt;0.01,AC596="n/a",AF596="n/a"),"n/a",(I596/SQRT(22.5*AC596*(I596/AF596))-1)*100)</f>
        <v>35.841806318907075</v>
      </c>
      <c r="AR596" s="101">
        <f>INDEX(Historical!$C$7:$C$1063,MATCH(B596,Historical!$B$7:$B$1063,0))*IF(AH596="n/a",1.03,IF(AH596&lt;0,1.01,IF(AH596&gt;10,1.1,(1+AH596/100))))</f>
        <v>1.9360000000000002</v>
      </c>
      <c r="AS596" s="109">
        <f>IF($AI596="n/a",1.03*AR596,IF($AI596&lt;0,1.01*AR596,IF($AI596&gt;10,1.1*AR596,(1+$AI596/100)*AR596)))</f>
        <v>2.1296000000000004</v>
      </c>
      <c r="AT596" s="109">
        <f>IF($AK596="n/a",1.03*AS596,IF($AK596&lt;0,1.01*AS596,IF($AK596&gt;10,1.1*AS596,(1+$AK596/100)*AS596)))</f>
        <v>2.3425600000000006</v>
      </c>
      <c r="AU596" s="109">
        <f>IF($AK596="n/a",1.03*AT596,IF($AK596&lt;0,1.01*AT596,IF($AK596&gt;10,1.1*AT596,(1+$AK596/100)*AT596)))</f>
        <v>2.5768160000000009</v>
      </c>
      <c r="AV596" s="109">
        <f>IF($AK596="n/a",1.03*AU596,IF($AK596&lt;0,1.01*AU596,IF($AK596&gt;10,1.1*AU596,(1+$AK596/100)*AU596)))</f>
        <v>2.8344976000000011</v>
      </c>
      <c r="AW596" s="109">
        <f>SUM(AR596:AV596)</f>
        <v>11.819473600000004</v>
      </c>
      <c r="AX596" s="113">
        <f>AW596/I596*100</f>
        <v>4.6223987485334392</v>
      </c>
      <c r="AY596" s="100">
        <v>1.44</v>
      </c>
      <c r="AZ596" s="100">
        <v>83.65</v>
      </c>
      <c r="BA596" s="100">
        <v>-13.750000000000002</v>
      </c>
      <c r="BB596" s="100">
        <v>-1.35</v>
      </c>
      <c r="BC596" s="100">
        <v>33.229999999999997</v>
      </c>
      <c r="BE596" s="12">
        <v>2021</v>
      </c>
      <c r="BF596" s="12">
        <f>IF(BE596&gt;2020,0,IF(BE596&gt;2008,1,IF(BE596&gt;2001,2,IF(BE596&gt;1990,3,IF(BE596&gt;1980,4,IF(BE596&gt;1973,5,IF(BE596&gt;1970,6,IF(BE596&gt;1960,7,IF(BE596&gt;1958,8,IF(BE596&gt;1953,9,10))))))))))</f>
        <v>0</v>
      </c>
      <c r="BG596" s="100">
        <v>3.26</v>
      </c>
      <c r="BH596" s="55" t="s">
        <v>121</v>
      </c>
      <c r="BI596" s="55" t="s">
        <v>122</v>
      </c>
    </row>
    <row r="597" spans="1:61" ht="12.75" customHeight="1" x14ac:dyDescent="0.2">
      <c r="A597" s="55" t="s">
        <v>480</v>
      </c>
      <c r="B597" s="55" t="s">
        <v>481</v>
      </c>
      <c r="C597" s="156" t="s">
        <v>162</v>
      </c>
      <c r="D597" s="98" t="s">
        <v>296</v>
      </c>
      <c r="E597" s="157">
        <v>26</v>
      </c>
      <c r="F597" s="2">
        <v>143</v>
      </c>
      <c r="G597" s="2" t="s">
        <v>119</v>
      </c>
      <c r="H597" s="2" t="s">
        <v>118</v>
      </c>
      <c r="I597" s="100">
        <v>94.54</v>
      </c>
      <c r="J597" s="101">
        <f>(M597/I597)*100</f>
        <v>3.215570129045906</v>
      </c>
      <c r="K597" s="104">
        <v>0.76</v>
      </c>
      <c r="L597" s="71">
        <v>4</v>
      </c>
      <c r="M597" s="28">
        <f>K597*L597</f>
        <v>3.04</v>
      </c>
      <c r="N597" s="103" t="s">
        <v>482</v>
      </c>
      <c r="O597" s="104">
        <v>0.74</v>
      </c>
      <c r="P597" s="158">
        <v>46160</v>
      </c>
      <c r="Q597" s="158">
        <v>46181</v>
      </c>
      <c r="R597" s="28">
        <f>(K597-O597)/O597*100</f>
        <v>2.7027027027027053</v>
      </c>
      <c r="S597" s="105">
        <f>IF(INDEX(Historical!$D$7:$D1604,MATCH(B597,Historical!$B$7:$B$1062,0))=0,"n/a",(INDEX(Historical!$C$7:$C$1062,MATCH(B597,Historical!$B$7:$B$1062,0))/INDEX(Historical!$D$7:$D$1062,MATCH(B597,Historical!$B$7:$B$1062,0))-1)*100)</f>
        <v>2.7972027972027913</v>
      </c>
      <c r="T597" s="105">
        <f>IF(INDEX(Historical!$F$7:$F$1062,MATCH(B597,Historical!$B$7:$B$1062,0))=0,"n/a",((INDEX(Historical!$C$7:$C$1062,MATCH(B597,Historical!$B$7:$B$1062,0))/INDEX(Historical!$F$7:$F$1062,MATCH(B597,Historical!$B$7:$B$1062,0)))^(1/3)-1)*100)</f>
        <v>2.8792656052861521</v>
      </c>
      <c r="U597" s="105">
        <f>IF(INDEX(Historical!$H$7:$H$1062,MATCH(B597,Historical!$B$7:$B$1062,0))=0,"n/a",((INDEX(Historical!$C$7:$C$1062,MATCH(B597,Historical!$B$7:$B$1062,0))/INDEX(Historical!$H$7:$H$1062,MATCH(B597,Historical!$B$7:$B$1062,0)))^(1/5)-1)*100)</f>
        <v>2.968105614851102</v>
      </c>
      <c r="V597" s="105">
        <f>IF(INDEX(Historical!$M$7:$M$1062,MATCH(B597,Historical!$B$7:$B$1062,0))=0,"n/a",((INDEX(Historical!$C$7:$C$1062,MATCH(B597,Historical!$B$7:$B$1062,0))/INDEX(Historical!$M$7:$M$1062,MATCH(B597,Historical!$B$7:$B$1062,0)))^(1/10)-1)*100)</f>
        <v>3.1669085860400958</v>
      </c>
      <c r="W597" s="106">
        <f>IF(OR(U597&lt;=0,U597="n/a",V597&lt;=0,V597="n/a"),"n/a",U597/V597)</f>
        <v>0.93722491010150144</v>
      </c>
      <c r="X597" s="107">
        <f>IF(OR(AJ597&lt;=0,AJ597="n/a",U597&lt;=0,U597="n/a"),"n/a",U597/AJ597)</f>
        <v>0.43971935034831139</v>
      </c>
      <c r="Y597" s="55"/>
      <c r="Z597" s="101">
        <f>IF(OR(AC597&lt;0.01,AC597="n/a"),"n/a",M597/AC597*100)</f>
        <v>77.749360613810737</v>
      </c>
      <c r="AA597" s="109">
        <f>IF(OR(AC597&lt;0.01,AC597="n/a"),"n/a",I597/AC597)</f>
        <v>24.179028132992329</v>
      </c>
      <c r="AB597" s="71">
        <v>12</v>
      </c>
      <c r="AC597" s="100">
        <v>3.91</v>
      </c>
      <c r="AD597" s="100">
        <v>2.4900000000000002</v>
      </c>
      <c r="AE597" s="100">
        <v>3.53</v>
      </c>
      <c r="AF597" s="100">
        <v>2.87</v>
      </c>
      <c r="AG597" s="100">
        <v>12.3</v>
      </c>
      <c r="AH597" s="100">
        <v>6.5600000000000005</v>
      </c>
      <c r="AI597" s="100">
        <v>7.46</v>
      </c>
      <c r="AJ597" s="100">
        <v>6.75</v>
      </c>
      <c r="AK597" s="100">
        <v>7.7200000000000006</v>
      </c>
      <c r="AL597" s="100">
        <v>106580</v>
      </c>
      <c r="AM597" s="100">
        <v>0.13</v>
      </c>
      <c r="AN597" s="100">
        <v>2.0499999999999998</v>
      </c>
      <c r="AO597" s="110">
        <f>IF(U597="n/a","n/a",IF(AA597&lt;0,"n/a",IF(AA597="n/a","n/a",J597+U597-AA597)))</f>
        <v>-17.99535238909532</v>
      </c>
      <c r="AP597" s="111">
        <f>IF(U597="n/a","n/a",J597+U597)</f>
        <v>6.183675743897008</v>
      </c>
      <c r="AQ597" s="112">
        <f>IF(OR(AC597&lt;0.01,AC597="n/a",AF597="n/a"),"n/a",(I597/SQRT(22.5*AC597*(I597/AF597))-1)*100)</f>
        <v>75.618033421891042</v>
      </c>
      <c r="AR597" s="101">
        <f>INDEX(Historical!$C$7:$C$1063,MATCH(B597,Historical!$B$7:$B$1063,0))*IF(AH597="n/a",1.03,IF(AH597&lt;0,1.01,IF(AH597&gt;10,1.1,(1+AH597/100))))</f>
        <v>3.1328640000000001</v>
      </c>
      <c r="AS597" s="109">
        <f>IF($AI597="n/a",1.03*AR597,IF($AI597&lt;0,1.01*AR597,IF($AI597&gt;10,1.1*AR597,(1+$AI597/100)*AR597)))</f>
        <v>3.3665756544000001</v>
      </c>
      <c r="AT597" s="109">
        <f>IF($AK597="n/a",1.03*AS597,IF($AK597&lt;0,1.01*AS597,IF($AK597&gt;10,1.1*AS597,(1+$AK597/100)*AS597)))</f>
        <v>3.6264752949196799</v>
      </c>
      <c r="AU597" s="109">
        <f>IF($AK597="n/a",1.03*AT597,IF($AK597&lt;0,1.01*AT597,IF($AK597&gt;10,1.1*AT597,(1+$AK597/100)*AT597)))</f>
        <v>3.9064391876874791</v>
      </c>
      <c r="AV597" s="109">
        <f>IF($AK597="n/a",1.03*AU597,IF($AK597&lt;0,1.01*AU597,IF($AK597&gt;10,1.1*AU597,(1+$AK597/100)*AU597)))</f>
        <v>4.2080162929769527</v>
      </c>
      <c r="AW597" s="109">
        <f>SUM(AR597:AV597)</f>
        <v>18.240370429984111</v>
      </c>
      <c r="AX597" s="113">
        <f>AW597/I597*100</f>
        <v>19.293812597825376</v>
      </c>
      <c r="AY597" s="100">
        <v>0.33</v>
      </c>
      <c r="AZ597" s="100">
        <v>12.82</v>
      </c>
      <c r="BA597" s="100">
        <v>-6.2399999999999993</v>
      </c>
      <c r="BB597" s="100">
        <v>0.02</v>
      </c>
      <c r="BC597" s="100">
        <v>1.8399999999999999</v>
      </c>
      <c r="BE597" s="12">
        <v>2001</v>
      </c>
      <c r="BF597" s="12">
        <f>IF(BE597&gt;2020,0,IF(BE597&gt;2008,1,IF(BE597&gt;2001,2,IF(BE597&gt;1990,3,IF(BE597&gt;1980,4,IF(BE597&gt;1973,5,IF(BE597&gt;1970,6,IF(BE597&gt;1960,7,IF(BE597&gt;1958,8,IF(BE597&gt;1953,9,10))))))))))</f>
        <v>3</v>
      </c>
      <c r="BG597" s="100">
        <v>2.86</v>
      </c>
      <c r="BH597" s="55" t="s">
        <v>121</v>
      </c>
      <c r="BI597" s="55" t="s">
        <v>122</v>
      </c>
    </row>
    <row r="598" spans="1:61" ht="12.75" customHeight="1" x14ac:dyDescent="0.2">
      <c r="A598" s="123" t="s">
        <v>1223</v>
      </c>
      <c r="B598" s="55" t="s">
        <v>1224</v>
      </c>
      <c r="C598" s="156" t="s">
        <v>134</v>
      </c>
      <c r="D598" s="98" t="s">
        <v>157</v>
      </c>
      <c r="E598" s="157">
        <v>15</v>
      </c>
      <c r="F598" s="2">
        <v>344</v>
      </c>
      <c r="G598" s="2" t="s">
        <v>146</v>
      </c>
      <c r="H598" s="2" t="s">
        <v>146</v>
      </c>
      <c r="I598" s="100">
        <v>31</v>
      </c>
      <c r="J598" s="101">
        <f>(M598/I598)*100</f>
        <v>2.1935483870967745</v>
      </c>
      <c r="K598" s="104">
        <v>0.17</v>
      </c>
      <c r="L598" s="71">
        <v>4</v>
      </c>
      <c r="M598" s="28">
        <f>K598*L598</f>
        <v>0.68</v>
      </c>
      <c r="N598" s="103" t="s">
        <v>219</v>
      </c>
      <c r="O598" s="104">
        <v>0.16</v>
      </c>
      <c r="P598" s="158">
        <v>46114</v>
      </c>
      <c r="Q598" s="158">
        <v>46129</v>
      </c>
      <c r="R598" s="28">
        <f>(K598-O598)/O598*100</f>
        <v>6.2500000000000053</v>
      </c>
      <c r="S598" s="105">
        <f>IF(INDEX(Historical!$D$7:$D1605,MATCH(B598,Historical!$B$7:$B$1062,0))=0,"n/a",(INDEX(Historical!$C$7:$C$1062,MATCH(B598,Historical!$B$7:$B$1062,0))/INDEX(Historical!$D$7:$D$1062,MATCH(B598,Historical!$B$7:$B$1062,0))-1)*100)</f>
        <v>6.7796610169491567</v>
      </c>
      <c r="T598" s="105">
        <f>IF(INDEX(Historical!$F$7:$F$1062,MATCH(B598,Historical!$B$7:$B$1062,0))=0,"n/a",((INDEX(Historical!$C$7:$C$1062,MATCH(B598,Historical!$B$7:$B$1062,0))/INDEX(Historical!$F$7:$F$1062,MATCH(B598,Historical!$B$7:$B$1062,0)))^(1/3)-1)*100)</f>
        <v>7.2976287935406559</v>
      </c>
      <c r="U598" s="105">
        <f>IF(INDEX(Historical!$H$7:$H$1062,MATCH(B598,Historical!$B$7:$B$1062,0))=0,"n/a",((INDEX(Historical!$C$7:$C$1062,MATCH(B598,Historical!$B$7:$B$1062,0))/INDEX(Historical!$H$7:$H$1062,MATCH(B598,Historical!$B$7:$B$1062,0)))^(1/5)-1)*100)</f>
        <v>6.49189212487713</v>
      </c>
      <c r="V598" s="105">
        <f>IF(INDEX(Historical!$M$7:$M$1062,MATCH(B598,Historical!$B$7:$B$1062,0))=0,"n/a",((INDEX(Historical!$C$7:$C$1062,MATCH(B598,Historical!$B$7:$B$1062,0))/INDEX(Historical!$M$7:$M$1062,MATCH(B598,Historical!$B$7:$B$1062,0)))^(1/10)-1)*100)</f>
        <v>7.348970932152854</v>
      </c>
      <c r="W598" s="106">
        <f>IF(OR(U598&lt;=0,U598="n/a",V598&lt;=0,V598="n/a"),"n/a",U598/V598)</f>
        <v>0.88337430979269826</v>
      </c>
      <c r="X598" s="107" t="str">
        <f>IF(OR(AJ598&lt;=0,AJ598="n/a",U598&lt;=0,U598="n/a"),"n/a",U598/AJ598)</f>
        <v>n/a</v>
      </c>
      <c r="Y598" s="165"/>
      <c r="Z598" s="101" t="str">
        <f>IF(OR(AC598&lt;0.01,AC598="n/a"),"n/a",M598/AC598*100)</f>
        <v>n/a</v>
      </c>
      <c r="AA598" s="109" t="str">
        <f>IF(OR(AC598&lt;0.01,AC598="n/a"),"n/a",I598/AC598)</f>
        <v>n/a</v>
      </c>
      <c r="AB598" s="71">
        <v>12</v>
      </c>
      <c r="AC598" s="100" t="s">
        <v>142</v>
      </c>
      <c r="AD598" s="100" t="s">
        <v>142</v>
      </c>
      <c r="AE598" s="100" t="s">
        <v>142</v>
      </c>
      <c r="AF598" s="100" t="s">
        <v>142</v>
      </c>
      <c r="AG598" s="100" t="s">
        <v>142</v>
      </c>
      <c r="AH598" s="100" t="s">
        <v>142</v>
      </c>
      <c r="AI598" s="100" t="s">
        <v>142</v>
      </c>
      <c r="AJ598" s="100" t="s">
        <v>142</v>
      </c>
      <c r="AK598" s="100" t="s">
        <v>142</v>
      </c>
      <c r="AL598" s="100" t="s">
        <v>142</v>
      </c>
      <c r="AM598" s="100" t="s">
        <v>142</v>
      </c>
      <c r="AN598" s="100" t="s">
        <v>142</v>
      </c>
      <c r="AO598" s="110" t="str">
        <f>IF(U598="n/a","n/a",IF(AA598&lt;0,"n/a",IF(AA598="n/a","n/a",J598+U598-AA598)))</f>
        <v>n/a</v>
      </c>
      <c r="AP598" s="111">
        <f>IF(U598="n/a","n/a",J598+U598)</f>
        <v>8.6854405119739049</v>
      </c>
      <c r="AQ598" s="112" t="str">
        <f>IF(OR(AC598&lt;0.01,AC598="n/a",AF598="n/a"),"n/a",(I598/SQRT(22.5*AC598*(I598/AF598))-1)*100)</f>
        <v>n/a</v>
      </c>
      <c r="AR598" s="101">
        <f>INDEX(Historical!$C$7:$C$1063,MATCH(B598,Historical!$B$7:$B$1063,0))*IF(AH598="n/a",1.03,IF(AH598&lt;0,1.01,IF(AH598&gt;10,1.1,(1+AH598/100))))</f>
        <v>0.64890000000000003</v>
      </c>
      <c r="AS598" s="109">
        <f>IF($AI598="n/a",1.03*AR598,IF($AI598&lt;0,1.01*AR598,IF($AI598&gt;10,1.1*AR598,(1+$AI598/100)*AR598)))</f>
        <v>0.66836700000000004</v>
      </c>
      <c r="AT598" s="109">
        <f>IF($AK598="n/a",1.03*AS598,IF($AK598&lt;0,1.01*AS598,IF($AK598&gt;10,1.1*AS598,(1+$AK598/100)*AS598)))</f>
        <v>0.68841801000000002</v>
      </c>
      <c r="AU598" s="109">
        <f>IF($AK598="n/a",1.03*AT598,IF($AK598&lt;0,1.01*AT598,IF($AK598&gt;10,1.1*AT598,(1+$AK598/100)*AT598)))</f>
        <v>0.70907055029999999</v>
      </c>
      <c r="AV598" s="109">
        <f>IF($AK598="n/a",1.03*AU598,IF($AK598&lt;0,1.01*AU598,IF($AK598&gt;10,1.1*AU598,(1+$AK598/100)*AU598)))</f>
        <v>0.73034266680900006</v>
      </c>
      <c r="AW598" s="109">
        <f>SUM(AR598:AV598)</f>
        <v>3.4450982271089998</v>
      </c>
      <c r="AX598" s="113">
        <f>AW598/I598*100</f>
        <v>11.113220087448386</v>
      </c>
      <c r="AY598" s="100" t="s">
        <v>142</v>
      </c>
      <c r="AZ598" s="100" t="s">
        <v>142</v>
      </c>
      <c r="BA598" s="100" t="s">
        <v>142</v>
      </c>
      <c r="BB598" s="100" t="s">
        <v>142</v>
      </c>
      <c r="BC598" s="100" t="s">
        <v>142</v>
      </c>
      <c r="BD598" s="20" t="s">
        <v>108</v>
      </c>
      <c r="BE598" s="12">
        <v>2012</v>
      </c>
      <c r="BF598" s="12">
        <f>IF(BE598&gt;2020,0,IF(BE598&gt;2008,1,IF(BE598&gt;2001,2,IF(BE598&gt;1990,3,IF(BE598&gt;1980,4,IF(BE598&gt;1973,5,IF(BE598&gt;1970,6,IF(BE598&gt;1960,7,IF(BE598&gt;1958,8,IF(BE598&gt;1953,9,10))))))))))</f>
        <v>1</v>
      </c>
      <c r="BG598" s="100" t="s">
        <v>142</v>
      </c>
      <c r="BH598" s="55" t="s">
        <v>121</v>
      </c>
      <c r="BI598" s="55" t="s">
        <v>122</v>
      </c>
    </row>
    <row r="599" spans="1:61" ht="12.75" customHeight="1" x14ac:dyDescent="0.2">
      <c r="A599" s="55" t="s">
        <v>483</v>
      </c>
      <c r="B599" s="55" t="s">
        <v>484</v>
      </c>
      <c r="C599" s="156" t="s">
        <v>139</v>
      </c>
      <c r="D599" s="98" t="s">
        <v>171</v>
      </c>
      <c r="E599" s="157">
        <v>44</v>
      </c>
      <c r="F599" s="2">
        <v>63</v>
      </c>
      <c r="G599" s="2" t="s">
        <v>119</v>
      </c>
      <c r="H599" s="2" t="s">
        <v>119</v>
      </c>
      <c r="I599" s="100">
        <v>56.36</v>
      </c>
      <c r="J599" s="101">
        <f>(M599/I599)*100</f>
        <v>3.8325053229240598</v>
      </c>
      <c r="K599" s="104">
        <v>0.54</v>
      </c>
      <c r="L599" s="71">
        <v>4</v>
      </c>
      <c r="M599" s="28">
        <f>K599*L599</f>
        <v>2.16</v>
      </c>
      <c r="N599" s="103" t="s">
        <v>339</v>
      </c>
      <c r="O599" s="104">
        <v>0.53</v>
      </c>
      <c r="P599" s="158">
        <v>46150</v>
      </c>
      <c r="Q599" s="158">
        <v>46183</v>
      </c>
      <c r="R599" s="28">
        <f>(K599-O599)/O599*100</f>
        <v>1.8867924528301903</v>
      </c>
      <c r="S599" s="105">
        <f>IF(INDEX(Historical!$D$7:$D1606,MATCH(B599,Historical!$B$7:$B$1062,0))=0,"n/a",(INDEX(Historical!$C$7:$C$1062,MATCH(B599,Historical!$B$7:$B$1062,0))/INDEX(Historical!$D$7:$D$1062,MATCH(B599,Historical!$B$7:$B$1062,0))-1)*100)</f>
        <v>1.9323671497584627</v>
      </c>
      <c r="T599" s="105">
        <f>IF(INDEX(Historical!$F$7:$F$1062,MATCH(B599,Historical!$B$7:$B$1062,0))=0,"n/a",((INDEX(Historical!$C$7:$C$1062,MATCH(B599,Historical!$B$7:$B$1062,0))/INDEX(Historical!$F$7:$F$1062,MATCH(B599,Historical!$B$7:$B$1062,0)))^(1/3)-1)*100)</f>
        <v>3.1954166550752783</v>
      </c>
      <c r="U599" s="105">
        <f>IF(INDEX(Historical!$H$7:$H$1062,MATCH(B599,Historical!$B$7:$B$1062,0))=0,"n/a",((INDEX(Historical!$C$7:$C$1062,MATCH(B599,Historical!$B$7:$B$1062,0))/INDEX(Historical!$H$7:$H$1062,MATCH(B599,Historical!$B$7:$B$1062,0)))^(1/5)-1)*100)</f>
        <v>4.1719518853543081</v>
      </c>
      <c r="V599" s="105">
        <f>IF(INDEX(Historical!$M$7:$M$1062,MATCH(B599,Historical!$B$7:$B$1062,0))=0,"n/a",((INDEX(Historical!$C$7:$C$1062,MATCH(B599,Historical!$B$7:$B$1062,0))/INDEX(Historical!$M$7:$M$1062,MATCH(B599,Historical!$B$7:$B$1062,0)))^(1/10)-1)*100)</f>
        <v>4.4133882065490848</v>
      </c>
      <c r="W599" s="106">
        <f>IF(OR(U599&lt;=0,U599="n/a",V599&lt;=0,V599="n/a"),"n/a",U599/V599)</f>
        <v>0.94529456510612275</v>
      </c>
      <c r="X599" s="107">
        <f>IF(OR(AJ599&lt;=0,AJ599="n/a",U599&lt;=0,U599="n/a"),"n/a",U599/AJ599)</f>
        <v>0.29379942854607805</v>
      </c>
      <c r="Y599" s="162"/>
      <c r="Z599" s="101">
        <f>IF(OR(AC599&lt;0.01,AC599="n/a"),"n/a",M599/AC599*100)</f>
        <v>33.281972265023114</v>
      </c>
      <c r="AA599" s="109">
        <f>IF(OR(AC599&lt;0.01,AC599="n/a"),"n/a",I599/AC599)</f>
        <v>8.6841294298921419</v>
      </c>
      <c r="AB599" s="71">
        <v>12</v>
      </c>
      <c r="AC599" s="100">
        <v>6.49</v>
      </c>
      <c r="AD599" s="100">
        <v>1.27</v>
      </c>
      <c r="AE599" s="100">
        <v>0.75</v>
      </c>
      <c r="AF599" s="100">
        <v>1.56</v>
      </c>
      <c r="AG599" s="100">
        <v>18.93</v>
      </c>
      <c r="AH599" s="100">
        <v>1.83</v>
      </c>
      <c r="AI599" s="100">
        <v>9</v>
      </c>
      <c r="AJ599" s="100">
        <v>14.2</v>
      </c>
      <c r="AK599" s="100">
        <v>6.99</v>
      </c>
      <c r="AL599" s="100">
        <v>5570</v>
      </c>
      <c r="AM599" s="100">
        <v>1.25</v>
      </c>
      <c r="AN599" s="100">
        <v>1.33</v>
      </c>
      <c r="AO599" s="110">
        <f>IF(U599="n/a","n/a",IF(AA599&lt;0,"n/a",IF(AA599="n/a","n/a",J599+U599-AA599)))</f>
        <v>-0.6796722216137745</v>
      </c>
      <c r="AP599" s="111">
        <f>IF(U599="n/a","n/a",J599+U599)</f>
        <v>8.0044572082783674</v>
      </c>
      <c r="AQ599" s="112">
        <f>IF(OR(AC599&lt;0.01,AC599="n/a",AF599="n/a"),"n/a",(I599/SQRT(22.5*AC599*(I599/AF599))-1)*100)</f>
        <v>-22.404920228630353</v>
      </c>
      <c r="AR599" s="101">
        <f>INDEX(Historical!$C$7:$C$1063,MATCH(B599,Historical!$B$7:$B$1063,0))*IF(AH599="n/a",1.03,IF(AH599&lt;0,1.01,IF(AH599&gt;10,1.1,(1+AH599/100))))</f>
        <v>2.1486129999999997</v>
      </c>
      <c r="AS599" s="109">
        <f>IF($AI599="n/a",1.03*AR599,IF($AI599&lt;0,1.01*AR599,IF($AI599&gt;10,1.1*AR599,(1+$AI599/100)*AR599)))</f>
        <v>2.3419881699999996</v>
      </c>
      <c r="AT599" s="109">
        <f>IF($AK599="n/a",1.03*AS599,IF($AK599&lt;0,1.01*AS599,IF($AK599&gt;10,1.1*AS599,(1+$AK599/100)*AS599)))</f>
        <v>2.5056931430829996</v>
      </c>
      <c r="AU599" s="109">
        <f>IF($AK599="n/a",1.03*AT599,IF($AK599&lt;0,1.01*AT599,IF($AK599&gt;10,1.1*AT599,(1+$AK599/100)*AT599)))</f>
        <v>2.6808410937845015</v>
      </c>
      <c r="AV599" s="109">
        <f>IF($AK599="n/a",1.03*AU599,IF($AK599&lt;0,1.01*AU599,IF($AK599&gt;10,1.1*AU599,(1+$AK599/100)*AU599)))</f>
        <v>2.8682318862400384</v>
      </c>
      <c r="AW599" s="109">
        <f>SUM(AR599:AV599)</f>
        <v>12.545367293107539</v>
      </c>
      <c r="AX599" s="113">
        <f>AW599/I599*100</f>
        <v>22.259345800403725</v>
      </c>
      <c r="AY599" s="100">
        <v>0.35</v>
      </c>
      <c r="AZ599" s="100">
        <v>45.82</v>
      </c>
      <c r="BA599" s="100">
        <v>-7.1</v>
      </c>
      <c r="BB599" s="100">
        <v>6.419999999999999</v>
      </c>
      <c r="BC599" s="100">
        <v>14.649999999999999</v>
      </c>
      <c r="BE599" s="12">
        <v>1983</v>
      </c>
      <c r="BF599" s="12">
        <f>IF(BE599&gt;2020,0,IF(BE599&gt;2008,1,IF(BE599&gt;2001,2,IF(BE599&gt;1990,3,IF(BE599&gt;1980,4,IF(BE599&gt;1973,5,IF(BE599&gt;1970,6,IF(BE599&gt;1960,7,IF(BE599&gt;1958,8,IF(BE599&gt;1953,9,10))))))))))</f>
        <v>4</v>
      </c>
      <c r="BG599" s="100">
        <v>5.62</v>
      </c>
      <c r="BH599" s="55" t="s">
        <v>121</v>
      </c>
      <c r="BI599" s="55" t="s">
        <v>122</v>
      </c>
    </row>
    <row r="600" spans="1:61" ht="12.75" customHeight="1" x14ac:dyDescent="0.2">
      <c r="A600" s="55" t="s">
        <v>1638</v>
      </c>
      <c r="B600" s="55" t="s">
        <v>1639</v>
      </c>
      <c r="C600" s="156" t="s">
        <v>134</v>
      </c>
      <c r="D600" s="98" t="s">
        <v>157</v>
      </c>
      <c r="E600" s="157">
        <v>8</v>
      </c>
      <c r="F600" s="2">
        <v>582</v>
      </c>
      <c r="G600" s="2" t="s">
        <v>146</v>
      </c>
      <c r="H600" s="2" t="s">
        <v>146</v>
      </c>
      <c r="I600" s="100">
        <v>44.84</v>
      </c>
      <c r="J600" s="101">
        <f>(M600/I600)*100</f>
        <v>1.6057091882247994</v>
      </c>
      <c r="K600" s="104">
        <v>0.18</v>
      </c>
      <c r="L600" s="71">
        <v>4</v>
      </c>
      <c r="M600" s="28">
        <f>K600*L600</f>
        <v>0.72</v>
      </c>
      <c r="N600" s="103" t="s">
        <v>151</v>
      </c>
      <c r="O600" s="104">
        <v>0.17</v>
      </c>
      <c r="P600" s="158">
        <v>46230</v>
      </c>
      <c r="Q600" s="158">
        <v>46244</v>
      </c>
      <c r="R600" s="28">
        <f>(K600-O600)/O600*100</f>
        <v>5.8823529411764595</v>
      </c>
      <c r="S600" s="105">
        <f>IF(INDEX(Historical!$D$7:$D1607,MATCH(B600,Historical!$B$7:$B$1062,0))=0,"n/a",(INDEX(Historical!$C$7:$C$1062,MATCH(B600,Historical!$B$7:$B$1062,0))/INDEX(Historical!$D$7:$D$1062,MATCH(B600,Historical!$B$7:$B$1062,0))-1)*100)</f>
        <v>10.714285714285698</v>
      </c>
      <c r="T600" s="105">
        <f>IF(INDEX(Historical!$F$7:$F$1062,MATCH(B600,Historical!$B$7:$B$1062,0))=0,"n/a",((INDEX(Historical!$C$7:$C$1062,MATCH(B600,Historical!$B$7:$B$1062,0))/INDEX(Historical!$F$7:$F$1062,MATCH(B600,Historical!$B$7:$B$1062,0)))^(1/3)-1)*100)</f>
        <v>10.461588908611908</v>
      </c>
      <c r="U600" s="105">
        <f>IF(INDEX(Historical!$H$7:$H$1062,MATCH(B600,Historical!$B$7:$B$1062,0))=0,"n/a",((INDEX(Historical!$C$7:$C$1062,MATCH(B600,Historical!$B$7:$B$1062,0))/INDEX(Historical!$H$7:$H$1062,MATCH(B600,Historical!$B$7:$B$1062,0)))^(1/5)-1)*100)</f>
        <v>34.664378400618446</v>
      </c>
      <c r="V600" s="105" t="str">
        <f>IF(INDEX(Historical!$M$7:$M$1062,MATCH(B600,Historical!$B$7:$B$1062,0))=0,"n/a",((INDEX(Historical!$C$7:$C$1062,MATCH(B600,Historical!$B$7:$B$1062,0))/INDEX(Historical!$M$7:$M$1062,MATCH(B600,Historical!$B$7:$B$1062,0)))^(1/10)-1)*100)</f>
        <v>n/a</v>
      </c>
      <c r="W600" s="106" t="str">
        <f>IF(OR(U600&lt;=0,U600="n/a",V600&lt;=0,V600="n/a"),"n/a",U600/V600)</f>
        <v>n/a</v>
      </c>
      <c r="X600" s="107">
        <f>IF(OR(AJ600&lt;=0,AJ600="n/a",U600&lt;=0,U600="n/a"),"n/a",U600/AJ600)</f>
        <v>5.0678915790377843</v>
      </c>
      <c r="Y600" s="55"/>
      <c r="Z600" s="101">
        <f>IF(OR(AC600&lt;0.01,AC600="n/a"),"n/a",M600/AC600*100)</f>
        <v>19.618528610354225</v>
      </c>
      <c r="AA600" s="109">
        <f>IF(OR(AC600&lt;0.01,AC600="n/a"),"n/a",I600/AC600)</f>
        <v>12.217983651226159</v>
      </c>
      <c r="AB600" s="71">
        <v>12</v>
      </c>
      <c r="AC600" s="100">
        <v>3.67</v>
      </c>
      <c r="AD600" s="100" t="s">
        <v>142</v>
      </c>
      <c r="AE600" s="100">
        <v>2.74</v>
      </c>
      <c r="AF600" s="100">
        <v>1.34</v>
      </c>
      <c r="AG600" s="100">
        <v>12.01</v>
      </c>
      <c r="AH600" s="100">
        <v>13.44</v>
      </c>
      <c r="AI600" s="100">
        <v>6.79</v>
      </c>
      <c r="AJ600" s="100">
        <v>6.84</v>
      </c>
      <c r="AK600" s="100" t="s">
        <v>142</v>
      </c>
      <c r="AL600" s="100">
        <v>858.49</v>
      </c>
      <c r="AM600" s="100">
        <v>21.3</v>
      </c>
      <c r="AN600" s="100">
        <v>0.1</v>
      </c>
      <c r="AO600" s="110">
        <f>IF(U600="n/a","n/a",IF(AA600&lt;0,"n/a",IF(AA600="n/a","n/a",J600+U600-AA600)))</f>
        <v>24.052103937617087</v>
      </c>
      <c r="AP600" s="111">
        <f>IF(U600="n/a","n/a",J600+U600)</f>
        <v>36.270087588843246</v>
      </c>
      <c r="AQ600" s="112">
        <f>IF(OR(AC600&lt;0.01,AC600="n/a",AF600="n/a"),"n/a",(I600/SQRT(22.5*AC600*(I600/AF600))-1)*100)</f>
        <v>-14.697666848000635</v>
      </c>
      <c r="AR600" s="101">
        <f>INDEX(Historical!$C$7:$C$1063,MATCH(B600,Historical!$B$7:$B$1063,0))*IF(AH600="n/a",1.03,IF(AH600&lt;0,1.01,IF(AH600&gt;10,1.1,(1+AH600/100))))</f>
        <v>0.68200000000000005</v>
      </c>
      <c r="AS600" s="109">
        <f>IF($AI600="n/a",1.03*AR600,IF($AI600&lt;0,1.01*AR600,IF($AI600&gt;10,1.1*AR600,(1+$AI600/100)*AR600)))</f>
        <v>0.72830780000000006</v>
      </c>
      <c r="AT600" s="109">
        <f>IF($AK600="n/a",1.03*AS600,IF($AK600&lt;0,1.01*AS600,IF($AK600&gt;10,1.1*AS600,(1+$AK600/100)*AS600)))</f>
        <v>0.75015703400000011</v>
      </c>
      <c r="AU600" s="109">
        <f>IF($AK600="n/a",1.03*AT600,IF($AK600&lt;0,1.01*AT600,IF($AK600&gt;10,1.1*AT600,(1+$AK600/100)*AT600)))</f>
        <v>0.77266174502000018</v>
      </c>
      <c r="AV600" s="109">
        <f>IF($AK600="n/a",1.03*AU600,IF($AK600&lt;0,1.01*AU600,IF($AK600&gt;10,1.1*AU600,(1+$AK600/100)*AU600)))</f>
        <v>0.79584159737060023</v>
      </c>
      <c r="AW600" s="109">
        <f>SUM(AR600:AV600)</f>
        <v>3.7289681763906004</v>
      </c>
      <c r="AX600" s="113">
        <f>AW600/I600*100</f>
        <v>8.3161645325392506</v>
      </c>
      <c r="AY600" s="100">
        <v>0.46</v>
      </c>
      <c r="AZ600" s="100">
        <v>26.88</v>
      </c>
      <c r="BA600" s="100">
        <v>-4.47</v>
      </c>
      <c r="BB600" s="100">
        <v>5.86</v>
      </c>
      <c r="BC600" s="100">
        <v>9.73</v>
      </c>
      <c r="BE600" s="12">
        <v>2019</v>
      </c>
      <c r="BF600" s="12">
        <f>IF(BE600&gt;2020,0,IF(BE600&gt;2008,1,IF(BE600&gt;2001,2,IF(BE600&gt;1990,3,IF(BE600&gt;1980,4,IF(BE600&gt;1973,5,IF(BE600&gt;1970,6,IF(BE600&gt;1960,7,IF(BE600&gt;1958,8,IF(BE600&gt;1953,9,10))))))))))</f>
        <v>1</v>
      </c>
      <c r="BG600" s="100">
        <v>1.3299999999999998</v>
      </c>
      <c r="BH600" s="55" t="s">
        <v>121</v>
      </c>
      <c r="BI600" s="55" t="s">
        <v>122</v>
      </c>
    </row>
    <row r="601" spans="1:61" ht="12.75" customHeight="1" x14ac:dyDescent="0.2">
      <c r="A601" s="146" t="s">
        <v>5642</v>
      </c>
      <c r="B601" s="55" t="s">
        <v>2830</v>
      </c>
      <c r="C601" s="156" t="s">
        <v>300</v>
      </c>
      <c r="D601" s="98" t="s">
        <v>323</v>
      </c>
      <c r="E601" s="157">
        <v>5</v>
      </c>
      <c r="F601" s="2">
        <v>721</v>
      </c>
      <c r="G601" s="2" t="s">
        <v>146</v>
      </c>
      <c r="H601" s="2" t="s">
        <v>146</v>
      </c>
      <c r="I601" s="100">
        <v>229.37</v>
      </c>
      <c r="J601" s="101">
        <f>(M601/I601)*100</f>
        <v>3.9237912543052706</v>
      </c>
      <c r="K601" s="104">
        <v>2.25</v>
      </c>
      <c r="L601" s="71">
        <v>4</v>
      </c>
      <c r="M601" s="28">
        <f>K601*L601</f>
        <v>9</v>
      </c>
      <c r="N601" s="103" t="s">
        <v>270</v>
      </c>
      <c r="O601" s="104">
        <v>2.2000000000000002</v>
      </c>
      <c r="P601" s="158">
        <v>46182</v>
      </c>
      <c r="Q601" s="158">
        <v>46203</v>
      </c>
      <c r="R601" s="28">
        <f>(K601-O601)/O601*100</f>
        <v>2.2727272727272645</v>
      </c>
      <c r="S601" s="105">
        <f>IF(INDEX(Historical!$D$7:$D1733,MATCH(B601,Historical!$B$7:$B$1062,0))=0,"n/a",(INDEX(Historical!$C$7:$C$1062,MATCH(B601,Historical!$B$7:$B$1062,0))/INDEX(Historical!$D$7:$D$1062,MATCH(B601,Historical!$B$7:$B$1062,0))-1)*100)</f>
        <v>5.555555555555558</v>
      </c>
      <c r="T601" s="105">
        <f>IF(INDEX(Historical!$F$7:$F$1062,MATCH(B601,Historical!$B$7:$B$1062,0))=0,"n/a",((INDEX(Historical!$C$7:$C$1062,MATCH(B601,Historical!$B$7:$B$1062,0))/INDEX(Historical!$F$7:$F$1062,MATCH(B601,Historical!$B$7:$B$1062,0)))^(1/3)-1)*100)</f>
        <v>7.4085881578130008</v>
      </c>
      <c r="U601" s="105">
        <f>IF(INDEX(Historical!$H$7:$H$1062,MATCH(B601,Historical!$B$7:$B$1062,0))=0,"n/a",((INDEX(Historical!$C$7:$C$1062,MATCH(B601,Historical!$B$7:$B$1062,0))/INDEX(Historical!$H$7:$H$1062,MATCH(B601,Historical!$B$7:$B$1062,0)))^(1/5)-1)*100)</f>
        <v>7.3403415546556605</v>
      </c>
      <c r="V601" s="105">
        <f>IF(INDEX(Historical!$M$7:$M$1062,MATCH(B601,Historical!$B$7:$B$1062,0))=0,"n/a",((INDEX(Historical!$C$7:$C$1062,MATCH(B601,Historical!$B$7:$B$1062,0))/INDEX(Historical!$M$7:$M$1062,MATCH(B601,Historical!$B$7:$B$1062,0)))^(1/10)-1)*100)</f>
        <v>3.5192397856685043</v>
      </c>
      <c r="W601" s="106">
        <f>IF(OR(U601&lt;=0,U601="n/a",V601&lt;=0,V601="n/a"),"n/a",U601/V601)</f>
        <v>2.0857747700363962</v>
      </c>
      <c r="X601" s="107">
        <f>IF(OR(AJ601&lt;=0,AJ601="n/a",U601&lt;=0,U601="n/a"),"n/a",U601/AJ601)</f>
        <v>1.050120394085216</v>
      </c>
      <c r="Y601" s="159"/>
      <c r="Z601" s="101">
        <f>IF(OR(AC601&lt;0.01,AC601="n/a"),"n/a",M601/AC601*100)</f>
        <v>164.53382084095065</v>
      </c>
      <c r="AA601" s="109">
        <f>IF(OR(AC601&lt;0.01,AC601="n/a"),"n/a",I601/AC601)</f>
        <v>41.932358318098721</v>
      </c>
      <c r="AB601" s="71">
        <v>12</v>
      </c>
      <c r="AC601" s="100">
        <v>5.47</v>
      </c>
      <c r="AD601" s="100" t="s">
        <v>142</v>
      </c>
      <c r="AE601" s="100">
        <v>11.19</v>
      </c>
      <c r="AF601" s="100">
        <v>15.44</v>
      </c>
      <c r="AG601" s="100">
        <v>126.84</v>
      </c>
      <c r="AH601" s="100">
        <v>-52.71</v>
      </c>
      <c r="AI601" s="100">
        <v>5.24</v>
      </c>
      <c r="AJ601" s="100">
        <v>6.99</v>
      </c>
      <c r="AK601" s="100">
        <v>-17.98</v>
      </c>
      <c r="AL601" s="100">
        <v>74380</v>
      </c>
      <c r="AM601" s="100">
        <v>0.9900000000000001</v>
      </c>
      <c r="AN601" s="100">
        <v>5.96</v>
      </c>
      <c r="AO601" s="110">
        <f>IF(U601="n/a","n/a",IF(AA601&lt;0,"n/a",IF(AA601="n/a","n/a",J601+U601-AA601)))</f>
        <v>-30.668225509137791</v>
      </c>
      <c r="AP601" s="111">
        <f>IF(U601="n/a","n/a",J601+U601)</f>
        <v>11.26413280896093</v>
      </c>
      <c r="AQ601" s="112">
        <f>IF(OR(AC601&lt;0.01,AC601="n/a",AF601="n/a"),"n/a",(I601/SQRT(22.5*AC601*(I601/AF601))-1)*100)</f>
        <v>436.42255832565604</v>
      </c>
      <c r="AR601" s="101">
        <f>INDEX(Historical!$C$7:$C$1063,MATCH(B601,Historical!$B$7:$B$1063,0))*IF(AH601="n/a",1.03,IF(AH601&lt;0,1.01,IF(AH601&gt;10,1.1,(1+AH601/100))))</f>
        <v>8.6354999999999986</v>
      </c>
      <c r="AS601" s="109">
        <f>IF($AI601="n/a",1.03*AR601,IF($AI601&lt;0,1.01*AR601,IF($AI601&gt;10,1.1*AR601,(1+$AI601/100)*AR601)))</f>
        <v>9.088000199999998</v>
      </c>
      <c r="AT601" s="109">
        <f>IF($AK601="n/a",1.03*AS601,IF($AK601&lt;0,1.01*AS601,IF($AK601&gt;10,1.1*AS601,(1+$AK601/100)*AS601)))</f>
        <v>9.1788802019999984</v>
      </c>
      <c r="AU601" s="109">
        <f>IF($AK601="n/a",1.03*AT601,IF($AK601&lt;0,1.01*AT601,IF($AK601&gt;10,1.1*AT601,(1+$AK601/100)*AT601)))</f>
        <v>9.2706690040199984</v>
      </c>
      <c r="AV601" s="109">
        <f>IF($AK601="n/a",1.03*AU601,IF($AK601&lt;0,1.01*AU601,IF($AK601&gt;10,1.1*AU601,(1+$AK601/100)*AU601)))</f>
        <v>9.3633756940601991</v>
      </c>
      <c r="AW601" s="109">
        <f>SUM(AR601:AV601)</f>
        <v>45.536425100080194</v>
      </c>
      <c r="AX601" s="113">
        <f>AW601/I601*100</f>
        <v>19.852825173335741</v>
      </c>
      <c r="AY601" s="718">
        <v>1.33</v>
      </c>
      <c r="AZ601" s="100">
        <v>43.63</v>
      </c>
      <c r="BA601" s="100">
        <v>-3.83</v>
      </c>
      <c r="BB601" s="100">
        <v>5.0299999999999994</v>
      </c>
      <c r="BC601" s="100">
        <v>16.509999999999998</v>
      </c>
      <c r="BE601" s="12">
        <v>2022</v>
      </c>
      <c r="BF601" s="12">
        <f>IF(BE601&gt;2020,0,IF(BE601&gt;2008,1,IF(BE601&gt;2001,2,IF(BE601&gt;1990,3,IF(BE601&gt;1980,4,IF(BE601&gt;1973,5,IF(BE601&gt;1970,6,IF(BE601&gt;1960,7,IF(BE601&gt;1958,8,IF(BE601&gt;1953,9,10))))))))))</f>
        <v>0</v>
      </c>
      <c r="BG601" s="100">
        <v>13.120000000000001</v>
      </c>
      <c r="BH601" s="55" t="s">
        <v>121</v>
      </c>
      <c r="BI601" s="55" t="s">
        <v>302</v>
      </c>
    </row>
    <row r="602" spans="1:61" ht="12.75" customHeight="1" x14ac:dyDescent="0.2">
      <c r="A602" s="123" t="s">
        <v>485</v>
      </c>
      <c r="B602" s="123" t="s">
        <v>486</v>
      </c>
      <c r="C602" s="156" t="s">
        <v>134</v>
      </c>
      <c r="D602" s="98" t="s">
        <v>186</v>
      </c>
      <c r="E602" s="157">
        <v>53</v>
      </c>
      <c r="F602" s="2">
        <v>42</v>
      </c>
      <c r="G602" s="2" t="s">
        <v>119</v>
      </c>
      <c r="H602" s="2" t="s">
        <v>119</v>
      </c>
      <c r="I602" s="100">
        <v>411.93</v>
      </c>
      <c r="J602" s="101">
        <f>(M602/I602)*100</f>
        <v>0.94190760566115594</v>
      </c>
      <c r="K602" s="104">
        <v>0.97</v>
      </c>
      <c r="L602" s="71">
        <v>4</v>
      </c>
      <c r="M602" s="28">
        <f>K602*L602</f>
        <v>3.88</v>
      </c>
      <c r="N602" s="103" t="s">
        <v>265</v>
      </c>
      <c r="O602" s="104">
        <v>0.96</v>
      </c>
      <c r="P602" s="158">
        <v>46078</v>
      </c>
      <c r="Q602" s="158">
        <v>46092</v>
      </c>
      <c r="R602" s="28">
        <f>(K602-O602)/O602*100</f>
        <v>1.0416666666666676</v>
      </c>
      <c r="S602" s="105">
        <f>IF(INDEX(Historical!$D$7:$D1608,MATCH(B602,Historical!$B$7:$B$1062,0))=0,"n/a",(INDEX(Historical!$C$7:$C$1062,MATCH(B602,Historical!$B$7:$B$1062,0))/INDEX(Historical!$D$7:$D$1062,MATCH(B602,Historical!$B$7:$B$1062,0))-1)*100)</f>
        <v>5.4945054945054972</v>
      </c>
      <c r="T602" s="105">
        <f>IF(INDEX(Historical!$F$7:$F$1062,MATCH(B602,Historical!$B$7:$B$1062,0))=0,"n/a",((INDEX(Historical!$C$7:$C$1062,MATCH(B602,Historical!$B$7:$B$1062,0))/INDEX(Historical!$F$7:$F$1062,MATCH(B602,Historical!$B$7:$B$1062,0)))^(1/3)-1)*100)</f>
        <v>4.9698025338545726</v>
      </c>
      <c r="U602" s="105">
        <f>IF(INDEX(Historical!$H$7:$H$1062,MATCH(B602,Historical!$B$7:$B$1062,0))=0,"n/a",((INDEX(Historical!$C$7:$C$1062,MATCH(B602,Historical!$B$7:$B$1062,0))/INDEX(Historical!$H$7:$H$1062,MATCH(B602,Historical!$B$7:$B$1062,0)))^(1/5)-1)*100)</f>
        <v>7.4581318351847781</v>
      </c>
      <c r="V602" s="105">
        <f>IF(INDEX(Historical!$M$7:$M$1062,MATCH(B602,Historical!$B$7:$B$1062,0))=0,"n/a",((INDEX(Historical!$C$7:$C$1062,MATCH(B602,Historical!$B$7:$B$1062,0))/INDEX(Historical!$M$7:$M$1062,MATCH(B602,Historical!$B$7:$B$1062,0)))^(1/10)-1)*100)</f>
        <v>11.269395674088711</v>
      </c>
      <c r="W602" s="106">
        <f>IF(OR(U602&lt;=0,U602="n/a",V602&lt;=0,V602="n/a"),"n/a",U602/V602)</f>
        <v>0.66180406215862797</v>
      </c>
      <c r="X602" s="107">
        <f>IF(OR(AJ602&lt;=0,AJ602="n/a",U602&lt;=0,U602="n/a"),"n/a",U602/AJ602)</f>
        <v>0.85824301900860489</v>
      </c>
      <c r="Y602" s="174"/>
      <c r="Z602" s="101">
        <f>IF(OR(AC602&lt;0.01,AC602="n/a"),"n/a",M602/AC602*100)</f>
        <v>23.629719853836782</v>
      </c>
      <c r="AA602" s="109">
        <f>IF(OR(AC602&lt;0.01,AC602="n/a"),"n/a",I602/AC602)</f>
        <v>25.087088915956148</v>
      </c>
      <c r="AB602" s="71">
        <v>12</v>
      </c>
      <c r="AC602" s="100">
        <v>16.420000000000002</v>
      </c>
      <c r="AD602" s="100">
        <v>1.79</v>
      </c>
      <c r="AE602" s="100">
        <v>7.53</v>
      </c>
      <c r="AF602" s="100">
        <v>3.86</v>
      </c>
      <c r="AG602" s="100">
        <v>15.17</v>
      </c>
      <c r="AH602" s="100">
        <v>7.1999999999999993</v>
      </c>
      <c r="AI602" s="100">
        <v>12.770000000000001</v>
      </c>
      <c r="AJ602" s="100">
        <v>8.6900000000000013</v>
      </c>
      <c r="AK602" s="100">
        <v>11.26</v>
      </c>
      <c r="AL602" s="100">
        <v>121440</v>
      </c>
      <c r="AM602" s="100">
        <v>0.26</v>
      </c>
      <c r="AN602" s="100">
        <v>0.5</v>
      </c>
      <c r="AO602" s="110">
        <f>IF(U602="n/a","n/a",IF(AA602&lt;0,"n/a",IF(AA602="n/a","n/a",J602+U602-AA602)))</f>
        <v>-16.687049475110214</v>
      </c>
      <c r="AP602" s="111">
        <f>IF(U602="n/a","n/a",J602+U602)</f>
        <v>8.4000394408459336</v>
      </c>
      <c r="AQ602" s="112">
        <f>IF(OR(AC602&lt;0.01,AC602="n/a",AF602="n/a"),"n/a",(I602/SQRT(22.5*AC602*(I602/AF602))-1)*100)</f>
        <v>107.45672985585398</v>
      </c>
      <c r="AR602" s="101">
        <f>INDEX(Historical!$C$7:$C$1063,MATCH(B602,Historical!$B$7:$B$1063,0))*IF(AH602="n/a",1.03,IF(AH602&lt;0,1.01,IF(AH602&gt;10,1.1,(1+AH602/100))))</f>
        <v>4.1164800000000001</v>
      </c>
      <c r="AS602" s="109">
        <f>IF($AI602="n/a",1.03*AR602,IF($AI602&lt;0,1.01*AR602,IF($AI602&gt;10,1.1*AR602,(1+$AI602/100)*AR602)))</f>
        <v>4.5281280000000006</v>
      </c>
      <c r="AT602" s="109">
        <f>IF($AK602="n/a",1.03*AS602,IF($AK602&lt;0,1.01*AS602,IF($AK602&gt;10,1.1*AS602,(1+$AK602/100)*AS602)))</f>
        <v>4.9809408000000008</v>
      </c>
      <c r="AU602" s="109">
        <f>IF($AK602="n/a",1.03*AT602,IF($AK602&lt;0,1.01*AT602,IF($AK602&gt;10,1.1*AT602,(1+$AK602/100)*AT602)))</f>
        <v>5.4790348800000013</v>
      </c>
      <c r="AV602" s="109">
        <f>IF($AK602="n/a",1.03*AU602,IF($AK602&lt;0,1.01*AU602,IF($AK602&gt;10,1.1*AU602,(1+$AK602/100)*AU602)))</f>
        <v>6.0269383680000015</v>
      </c>
      <c r="AW602" s="109">
        <f>SUM(AR602:AV602)</f>
        <v>25.131522048000008</v>
      </c>
      <c r="AX602" s="113">
        <f>AW602/I602*100</f>
        <v>6.1009205564052165</v>
      </c>
      <c r="AY602" s="100">
        <v>1.06</v>
      </c>
      <c r="AZ602" s="100">
        <v>14.13</v>
      </c>
      <c r="BA602" s="100">
        <v>-24.79</v>
      </c>
      <c r="BB602" s="100">
        <v>0.26</v>
      </c>
      <c r="BC602" s="100">
        <v>-5.24</v>
      </c>
      <c r="BE602" s="12">
        <v>1974</v>
      </c>
      <c r="BF602" s="12">
        <f>IF(BE602&gt;2020,0,IF(BE602&gt;2008,1,IF(BE602&gt;2001,2,IF(BE602&gt;1990,3,IF(BE602&gt;1980,4,IF(BE602&gt;1973,5,IF(BE602&gt;1970,6,IF(BE602&gt;1960,7,IF(BE602&gt;1958,8,IF(BE602&gt;1953,9,10))))))))))</f>
        <v>5</v>
      </c>
      <c r="BG602" s="100">
        <v>7.9799999999999995</v>
      </c>
      <c r="BH602" s="55" t="s">
        <v>121</v>
      </c>
      <c r="BI602" s="55" t="s">
        <v>122</v>
      </c>
    </row>
    <row r="603" spans="1:61" ht="12.75" customHeight="1" x14ac:dyDescent="0.2">
      <c r="A603" s="123" t="s">
        <v>1225</v>
      </c>
      <c r="B603" s="55" t="s">
        <v>1226</v>
      </c>
      <c r="C603" s="156" t="s">
        <v>162</v>
      </c>
      <c r="D603" s="98" t="s">
        <v>167</v>
      </c>
      <c r="E603" s="157">
        <v>23</v>
      </c>
      <c r="F603" s="2">
        <v>162</v>
      </c>
      <c r="G603" s="2" t="s">
        <v>119</v>
      </c>
      <c r="H603" s="2" t="s">
        <v>119</v>
      </c>
      <c r="I603" s="100">
        <v>79.86</v>
      </c>
      <c r="J603" s="101">
        <f>(M603/I603)*100</f>
        <v>4.1322314049586781</v>
      </c>
      <c r="K603" s="104">
        <v>0.82499999999999996</v>
      </c>
      <c r="L603" s="71">
        <v>4</v>
      </c>
      <c r="M603" s="28">
        <f>K603*L603</f>
        <v>3.3</v>
      </c>
      <c r="N603" s="103" t="s">
        <v>361</v>
      </c>
      <c r="O603" s="104">
        <v>0.78500000000000003</v>
      </c>
      <c r="P603" s="158">
        <v>46002</v>
      </c>
      <c r="Q603" s="158">
        <v>46027</v>
      </c>
      <c r="R603" s="28">
        <f>(K603-O603)/O603*100</f>
        <v>5.0955414012738753</v>
      </c>
      <c r="S603" s="105">
        <f>IF(INDEX(Historical!$D$7:$D1609,MATCH(B603,Historical!$B$7:$B$1062,0))=0,"n/a",(INDEX(Historical!$C$7:$C$1062,MATCH(B603,Historical!$B$7:$B$1062,0))/INDEX(Historical!$D$7:$D$1062,MATCH(B603,Historical!$B$7:$B$1062,0))-1)*100)</f>
        <v>3.9735099337748325</v>
      </c>
      <c r="T603" s="105">
        <f>IF(INDEX(Historical!$F$7:$F$1062,MATCH(B603,Historical!$B$7:$B$1062,0))=0,"n/a",((INDEX(Historical!$C$7:$C$1062,MATCH(B603,Historical!$B$7:$B$1062,0))/INDEX(Historical!$F$7:$F$1062,MATCH(B603,Historical!$B$7:$B$1062,0)))^(1/3)-1)*100)</f>
        <v>4.6468985969915444</v>
      </c>
      <c r="U603" s="105">
        <f>IF(INDEX(Historical!$H$7:$H$1062,MATCH(B603,Historical!$B$7:$B$1062,0))=0,"n/a",((INDEX(Historical!$C$7:$C$1062,MATCH(B603,Historical!$B$7:$B$1062,0))/INDEX(Historical!$H$7:$H$1062,MATCH(B603,Historical!$B$7:$B$1062,0)))^(1/5)-1)*100)</f>
        <v>4.7480773392046594</v>
      </c>
      <c r="V603" s="105">
        <f>IF(INDEX(Historical!$M$7:$M$1062,MATCH(B603,Historical!$B$7:$B$1062,0))=0,"n/a",((INDEX(Historical!$C$7:$C$1062,MATCH(B603,Historical!$B$7:$B$1062,0))/INDEX(Historical!$M$7:$M$1062,MATCH(B603,Historical!$B$7:$B$1062,0)))^(1/10)-1)*100)</f>
        <v>5.4899733241458692</v>
      </c>
      <c r="W603" s="106">
        <f>IF(OR(U603&lt;=0,U603="n/a",V603&lt;=0,V603="n/a"),"n/a",U603/V603)</f>
        <v>0.8648634626914814</v>
      </c>
      <c r="X603" s="107">
        <f>IF(OR(AJ603&lt;=0,AJ603="n/a",U603&lt;=0,U603="n/a"),"n/a",U603/AJ603)</f>
        <v>0.19045637140812913</v>
      </c>
      <c r="Y603" s="161"/>
      <c r="Z603" s="101">
        <f>IF(OR(AC603&lt;0.01,AC603="n/a"),"n/a",M603/AC603*100)</f>
        <v>57.894736842105253</v>
      </c>
      <c r="AA603" s="109">
        <f>IF(OR(AC603&lt;0.01,AC603="n/a"),"n/a",I603/AC603)</f>
        <v>14.010526315789473</v>
      </c>
      <c r="AB603" s="71">
        <v>9</v>
      </c>
      <c r="AC603" s="100">
        <v>5.7</v>
      </c>
      <c r="AD603" s="100">
        <v>1.26</v>
      </c>
      <c r="AE603" s="100">
        <v>1.86</v>
      </c>
      <c r="AF603" s="100">
        <v>1.38</v>
      </c>
      <c r="AG603" s="100">
        <v>8.4699999999999989</v>
      </c>
      <c r="AH603" s="100">
        <v>-9.5</v>
      </c>
      <c r="AI603" s="100">
        <v>36.74</v>
      </c>
      <c r="AJ603" s="100">
        <v>24.93</v>
      </c>
      <c r="AK603" s="100">
        <v>11.57</v>
      </c>
      <c r="AL603" s="100">
        <v>4720</v>
      </c>
      <c r="AM603" s="100">
        <v>2.36</v>
      </c>
      <c r="AN603" s="100">
        <v>2.33</v>
      </c>
      <c r="AO603" s="110">
        <f>IF(U603="n/a","n/a",IF(AA603&lt;0,"n/a",IF(AA603="n/a","n/a",J603+U603-AA603)))</f>
        <v>-5.1302175716261367</v>
      </c>
      <c r="AP603" s="111">
        <f>IF(U603="n/a","n/a",J603+U603)</f>
        <v>8.8803087441633366</v>
      </c>
      <c r="AQ603" s="112">
        <f>IF(OR(AC603&lt;0.01,AC603="n/a",AF603="n/a"),"n/a",(I603/SQRT(22.5*AC603*(I603/AF603))-1)*100)</f>
        <v>-7.3009018004083215</v>
      </c>
      <c r="AR603" s="101">
        <f>INDEX(Historical!$C$7:$C$1063,MATCH(B603,Historical!$B$7:$B$1063,0))*IF(AH603="n/a",1.03,IF(AH603&lt;0,1.01,IF(AH603&gt;10,1.1,(1+AH603/100))))</f>
        <v>3.1714000000000002</v>
      </c>
      <c r="AS603" s="109">
        <f>IF($AI603="n/a",1.03*AR603,IF($AI603&lt;0,1.01*AR603,IF($AI603&gt;10,1.1*AR603,(1+$AI603/100)*AR603)))</f>
        <v>3.4885400000000004</v>
      </c>
      <c r="AT603" s="109">
        <f>IF($AK603="n/a",1.03*AS603,IF($AK603&lt;0,1.01*AS603,IF($AK603&gt;10,1.1*AS603,(1+$AK603/100)*AS603)))</f>
        <v>3.8373940000000006</v>
      </c>
      <c r="AU603" s="109">
        <f>IF($AK603="n/a",1.03*AT603,IF($AK603&lt;0,1.01*AT603,IF($AK603&gt;10,1.1*AT603,(1+$AK603/100)*AT603)))</f>
        <v>4.2211334000000011</v>
      </c>
      <c r="AV603" s="109">
        <f>IF($AK603="n/a",1.03*AU603,IF($AK603&lt;0,1.01*AU603,IF($AK603&gt;10,1.1*AU603,(1+$AK603/100)*AU603)))</f>
        <v>4.6432467400000013</v>
      </c>
      <c r="AW603" s="109">
        <f>SUM(AR603:AV603)</f>
        <v>19.361714140000004</v>
      </c>
      <c r="AX603" s="113">
        <f>AW603/I603*100</f>
        <v>24.244570673678943</v>
      </c>
      <c r="AY603" s="100">
        <v>0.54</v>
      </c>
      <c r="AZ603" s="100">
        <v>8.7900000000000009</v>
      </c>
      <c r="BA603" s="100">
        <v>-16.21</v>
      </c>
      <c r="BB603" s="100">
        <v>-1.3599999999999999</v>
      </c>
      <c r="BC603" s="100">
        <v>-7.01</v>
      </c>
      <c r="BE603" s="12">
        <v>2004</v>
      </c>
      <c r="BF603" s="12">
        <f>IF(BE603&gt;2020,0,IF(BE603&gt;2008,1,IF(BE603&gt;2001,2,IF(BE603&gt;1990,3,IF(BE603&gt;1980,4,IF(BE603&gt;1973,5,IF(BE603&gt;1970,6,IF(BE603&gt;1960,7,IF(BE603&gt;1958,8,IF(BE603&gt;1953,9,10))))))))))</f>
        <v>2</v>
      </c>
      <c r="BG603" s="100">
        <v>2.25</v>
      </c>
      <c r="BH603" s="55" t="s">
        <v>121</v>
      </c>
      <c r="BI603" s="55" t="s">
        <v>122</v>
      </c>
    </row>
    <row r="604" spans="1:61" ht="12.75" customHeight="1" x14ac:dyDescent="0.2">
      <c r="A604" s="123" t="s">
        <v>487</v>
      </c>
      <c r="B604" s="55" t="s">
        <v>488</v>
      </c>
      <c r="C604" s="156" t="s">
        <v>134</v>
      </c>
      <c r="D604" s="98" t="s">
        <v>157</v>
      </c>
      <c r="E604" s="157">
        <v>39</v>
      </c>
      <c r="F604" s="2">
        <v>77</v>
      </c>
      <c r="G604" s="2" t="s">
        <v>146</v>
      </c>
      <c r="H604" s="2" t="s">
        <v>146</v>
      </c>
      <c r="I604" s="100">
        <v>89.74</v>
      </c>
      <c r="J604" s="101">
        <f>(M604/I604)*100</f>
        <v>2.0057945174949858</v>
      </c>
      <c r="K604" s="104">
        <v>0.45</v>
      </c>
      <c r="L604" s="71">
        <v>4</v>
      </c>
      <c r="M604" s="28">
        <f>K604*L604</f>
        <v>1.8</v>
      </c>
      <c r="N604" s="103" t="s">
        <v>151</v>
      </c>
      <c r="O604" s="104">
        <v>0.43</v>
      </c>
      <c r="P604" s="158">
        <v>46238</v>
      </c>
      <c r="Q604" s="158">
        <v>46248</v>
      </c>
      <c r="R604" s="28">
        <f>(K604-O604)/O604*100</f>
        <v>4.6511627906976782</v>
      </c>
      <c r="S604" s="105">
        <f>IF(INDEX(Historical!$D$7:$D1610,MATCH(B604,Historical!$B$7:$B$1062,0))=0,"n/a",(INDEX(Historical!$C$7:$C$1062,MATCH(B604,Historical!$B$7:$B$1062,0))/INDEX(Historical!$D$7:$D$1062,MATCH(B604,Historical!$B$7:$B$1062,0))-1)*100)</f>
        <v>8.5714285714285854</v>
      </c>
      <c r="T604" s="105">
        <f>IF(INDEX(Historical!$F$7:$F$1062,MATCH(B604,Historical!$B$7:$B$1062,0))=0,"n/a",((INDEX(Historical!$C$7:$C$1062,MATCH(B604,Historical!$B$7:$B$1062,0))/INDEX(Historical!$F$7:$F$1062,MATCH(B604,Historical!$B$7:$B$1062,0)))^(1/3)-1)*100)</f>
        <v>6.4529450807832456</v>
      </c>
      <c r="U604" s="105">
        <f>IF(INDEX(Historical!$H$7:$H$1062,MATCH(B604,Historical!$B$7:$B$1062,0))=0,"n/a",((INDEX(Historical!$C$7:$C$1062,MATCH(B604,Historical!$B$7:$B$1062,0))/INDEX(Historical!$H$7:$H$1062,MATCH(B604,Historical!$B$7:$B$1062,0)))^(1/5)-1)*100)</f>
        <v>6.1091972309491371</v>
      </c>
      <c r="V604" s="105">
        <f>IF(INDEX(Historical!$M$7:$M$1062,MATCH(B604,Historical!$B$7:$B$1062,0))=0,"n/a",((INDEX(Historical!$C$7:$C$1062,MATCH(B604,Historical!$B$7:$B$1062,0))/INDEX(Historical!$M$7:$M$1062,MATCH(B604,Historical!$B$7:$B$1062,0)))^(1/10)-1)*100)</f>
        <v>8.5220505158172255</v>
      </c>
      <c r="W604" s="106">
        <f>IF(OR(U604&lt;=0,U604="n/a",V604&lt;=0,V604="n/a"),"n/a",U604/V604)</f>
        <v>0.71686939893283341</v>
      </c>
      <c r="X604" s="107">
        <f>IF(OR(AJ604&lt;=0,AJ604="n/a",U604&lt;=0,U604="n/a"),"n/a",U604/AJ604)</f>
        <v>0.39877266520555726</v>
      </c>
      <c r="Y604" s="165"/>
      <c r="Z604" s="101">
        <f>IF(OR(AC604&lt;0.01,AC604="n/a"),"n/a",M604/AC604*100)</f>
        <v>25.568181818181817</v>
      </c>
      <c r="AA604" s="109">
        <f>IF(OR(AC604&lt;0.01,AC604="n/a"),"n/a",I604/AC604)</f>
        <v>12.74715909090909</v>
      </c>
      <c r="AB604" s="71">
        <v>12</v>
      </c>
      <c r="AC604" s="100">
        <v>7.04</v>
      </c>
      <c r="AD604" s="100" t="s">
        <v>142</v>
      </c>
      <c r="AE604" s="100">
        <v>3.56</v>
      </c>
      <c r="AF604" s="100">
        <v>1.65</v>
      </c>
      <c r="AG604" s="100">
        <v>13.55</v>
      </c>
      <c r="AH604" s="100">
        <v>12.950000000000001</v>
      </c>
      <c r="AI604" s="100">
        <v>2.16</v>
      </c>
      <c r="AJ604" s="100">
        <v>15.32</v>
      </c>
      <c r="AK604" s="100" t="s">
        <v>142</v>
      </c>
      <c r="AL604" s="100">
        <v>2160</v>
      </c>
      <c r="AM604" s="100">
        <v>26.3</v>
      </c>
      <c r="AN604" s="100">
        <v>0.22</v>
      </c>
      <c r="AO604" s="110">
        <f>IF(U604="n/a","n/a",IF(AA604&lt;0,"n/a",IF(AA604="n/a","n/a",J604+U604-AA604)))</f>
        <v>-4.6321673424649674</v>
      </c>
      <c r="AP604" s="111">
        <f>IF(U604="n/a","n/a",J604+U604)</f>
        <v>8.1149917484441225</v>
      </c>
      <c r="AQ604" s="112">
        <f>IF(OR(AC604&lt;0.01,AC604="n/a",AF604="n/a"),"n/a",(I604/SQRT(22.5*AC604*(I604/AF604))-1)*100)</f>
        <v>-3.3153752312878537</v>
      </c>
      <c r="AR604" s="101">
        <f>INDEX(Historical!$C$7:$C$1063,MATCH(B604,Historical!$B$7:$B$1063,0))*IF(AH604="n/a",1.03,IF(AH604&lt;0,1.01,IF(AH604&gt;10,1.1,(1+AH604/100))))</f>
        <v>1.6720000000000002</v>
      </c>
      <c r="AS604" s="109">
        <f>IF($AI604="n/a",1.03*AR604,IF($AI604&lt;0,1.01*AR604,IF($AI604&gt;10,1.1*AR604,(1+$AI604/100)*AR604)))</f>
        <v>1.7081152000000002</v>
      </c>
      <c r="AT604" s="109">
        <f>IF($AK604="n/a",1.03*AS604,IF($AK604&lt;0,1.01*AS604,IF($AK604&gt;10,1.1*AS604,(1+$AK604/100)*AS604)))</f>
        <v>1.7593586560000003</v>
      </c>
      <c r="AU604" s="109">
        <f>IF($AK604="n/a",1.03*AT604,IF($AK604&lt;0,1.01*AT604,IF($AK604&gt;10,1.1*AT604,(1+$AK604/100)*AT604)))</f>
        <v>1.8121394156800004</v>
      </c>
      <c r="AV604" s="109">
        <f>IF($AK604="n/a",1.03*AU604,IF($AK604&lt;0,1.01*AU604,IF($AK604&gt;10,1.1*AU604,(1+$AK604/100)*AU604)))</f>
        <v>1.8665035981504003</v>
      </c>
      <c r="AW604" s="109">
        <f>SUM(AR604:AV604)</f>
        <v>8.8181168698304013</v>
      </c>
      <c r="AX604" s="113">
        <f>AW604/I604*100</f>
        <v>9.8262947067421464</v>
      </c>
      <c r="AY604" s="100">
        <v>0.55000000000000004</v>
      </c>
      <c r="AZ604" s="100">
        <v>57.74</v>
      </c>
      <c r="BA604" s="100">
        <v>-1.8800000000000001</v>
      </c>
      <c r="BB604" s="100">
        <v>12.24</v>
      </c>
      <c r="BC604" s="100">
        <v>28.110000000000003</v>
      </c>
      <c r="BE604" s="12">
        <v>1988</v>
      </c>
      <c r="BF604" s="12">
        <f>IF(BE604&gt;2020,0,IF(BE604&gt;2008,1,IF(BE604&gt;2001,2,IF(BE604&gt;1990,3,IF(BE604&gt;1980,4,IF(BE604&gt;1973,5,IF(BE604&gt;1970,6,IF(BE604&gt;1960,7,IF(BE604&gt;1958,8,IF(BE604&gt;1953,9,10))))))))))</f>
        <v>4</v>
      </c>
      <c r="BG604" s="100">
        <v>1.8499999999999999</v>
      </c>
      <c r="BH604" s="55" t="s">
        <v>121</v>
      </c>
      <c r="BI604" s="55" t="s">
        <v>122</v>
      </c>
    </row>
    <row r="605" spans="1:61" ht="12.75" customHeight="1" x14ac:dyDescent="0.2">
      <c r="A605" s="123" t="s">
        <v>1227</v>
      </c>
      <c r="B605" s="55" t="s">
        <v>1228</v>
      </c>
      <c r="C605" s="156" t="s">
        <v>162</v>
      </c>
      <c r="D605" s="98" t="s">
        <v>192</v>
      </c>
      <c r="E605" s="157">
        <v>23</v>
      </c>
      <c r="F605" s="2">
        <v>171</v>
      </c>
      <c r="G605" s="2" t="s">
        <v>119</v>
      </c>
      <c r="H605" s="2" t="s">
        <v>119</v>
      </c>
      <c r="I605" s="100">
        <v>88.55</v>
      </c>
      <c r="J605" s="101">
        <f>(M605/I605)*100</f>
        <v>2.9700734048560133</v>
      </c>
      <c r="K605" s="104">
        <v>0.65749999999999997</v>
      </c>
      <c r="L605" s="71">
        <v>4</v>
      </c>
      <c r="M605" s="28">
        <f>K605*L605</f>
        <v>2.63</v>
      </c>
      <c r="N605" s="103" t="s">
        <v>209</v>
      </c>
      <c r="O605" s="104">
        <v>0.64500000000000002</v>
      </c>
      <c r="P605" s="158">
        <v>46100</v>
      </c>
      <c r="Q605" s="158">
        <v>46127</v>
      </c>
      <c r="R605" s="28">
        <f>(K605-O605)/O605*100</f>
        <v>1.937984496124024</v>
      </c>
      <c r="S605" s="105">
        <f>IF(INDEX(Historical!$D$7:$D1611,MATCH(B605,Historical!$B$7:$B$1062,0))=0,"n/a",(INDEX(Historical!$C$7:$C$1062,MATCH(B605,Historical!$B$7:$B$1062,0))/INDEX(Historical!$D$7:$D$1062,MATCH(B605,Historical!$B$7:$B$1062,0))-1)*100)</f>
        <v>4.0733197556008127</v>
      </c>
      <c r="T605" s="105">
        <f>IF(INDEX(Historical!$F$7:$F$1062,MATCH(B605,Historical!$B$7:$B$1062,0))=0,"n/a",((INDEX(Historical!$C$7:$C$1062,MATCH(B605,Historical!$B$7:$B$1062,0))/INDEX(Historical!$F$7:$F$1062,MATCH(B605,Historical!$B$7:$B$1062,0)))^(1/3)-1)*100)</f>
        <v>4.0593725556910876</v>
      </c>
      <c r="U605" s="105">
        <f>IF(INDEX(Historical!$H$7:$H$1062,MATCH(B605,Historical!$B$7:$B$1062,0))=0,"n/a",((INDEX(Historical!$C$7:$C$1062,MATCH(B605,Historical!$B$7:$B$1062,0))/INDEX(Historical!$H$7:$H$1062,MATCH(B605,Historical!$B$7:$B$1062,0)))^(1/5)-1)*100)</f>
        <v>4.4899357374966087</v>
      </c>
      <c r="V605" s="105">
        <f>IF(INDEX(Historical!$M$7:$M$1062,MATCH(B605,Historical!$B$7:$B$1062,0))=0,"n/a",((INDEX(Historical!$C$7:$C$1062,MATCH(B605,Historical!$B$7:$B$1062,0))/INDEX(Historical!$M$7:$M$1062,MATCH(B605,Historical!$B$7:$B$1062,0)))^(1/10)-1)*100)</f>
        <v>6.3533518634894648</v>
      </c>
      <c r="W605" s="106">
        <f>IF(OR(U605&lt;=0,U605="n/a",V605&lt;=0,V605="n/a"),"n/a",U605/V605)</f>
        <v>0.70670345889367947</v>
      </c>
      <c r="X605" s="107" t="str">
        <f>IF(OR(AJ605&lt;=0,AJ605="n/a",U605&lt;=0,U605="n/a"),"n/a",U605/AJ605)</f>
        <v>n/a</v>
      </c>
      <c r="Y605" s="55"/>
      <c r="Z605" s="101">
        <f>IF(OR(AC605&lt;0.01,AC605="n/a"),"n/a",M605/AC605*100)</f>
        <v>89.455782312925166</v>
      </c>
      <c r="AA605" s="109">
        <f>IF(OR(AC605&lt;0.01,AC605="n/a"),"n/a",I605/AC605)</f>
        <v>30.11904761904762</v>
      </c>
      <c r="AB605" s="71">
        <v>12</v>
      </c>
      <c r="AC605" s="100">
        <v>2.94</v>
      </c>
      <c r="AD605" s="100">
        <v>1.89</v>
      </c>
      <c r="AE605" s="100">
        <v>4.29</v>
      </c>
      <c r="AF605" s="100">
        <v>1.79</v>
      </c>
      <c r="AG605" s="100">
        <v>6.12</v>
      </c>
      <c r="AH605" s="100">
        <v>8.9700000000000006</v>
      </c>
      <c r="AI605" s="100">
        <v>8</v>
      </c>
      <c r="AJ605" s="100">
        <v>-15.67</v>
      </c>
      <c r="AK605" s="100">
        <v>8.5</v>
      </c>
      <c r="AL605" s="100">
        <v>57890</v>
      </c>
      <c r="AM605" s="100">
        <v>0.11</v>
      </c>
      <c r="AN605" s="100">
        <v>1.1299999999999999</v>
      </c>
      <c r="AO605" s="110">
        <f>IF(U605="n/a","n/a",IF(AA605&lt;0,"n/a",IF(AA605="n/a","n/a",J605+U605-AA605)))</f>
        <v>-22.659038476694999</v>
      </c>
      <c r="AP605" s="111">
        <f>IF(U605="n/a","n/a",J605+U605)</f>
        <v>7.4600091423526216</v>
      </c>
      <c r="AQ605" s="112">
        <f>IF(OR(AC605&lt;0.01,AC605="n/a",AF605="n/a"),"n/a",(I605/SQRT(22.5*AC605*(I605/AF605))-1)*100)</f>
        <v>54.794624135903568</v>
      </c>
      <c r="AR605" s="101">
        <f>INDEX(Historical!$C$7:$C$1063,MATCH(B605,Historical!$B$7:$B$1063,0))*IF(AH605="n/a",1.03,IF(AH605&lt;0,1.01,IF(AH605&gt;10,1.1,(1+AH605/100))))</f>
        <v>2.7841835000000006</v>
      </c>
      <c r="AS605" s="109">
        <f>IF($AI605="n/a",1.03*AR605,IF($AI605&lt;0,1.01*AR605,IF($AI605&gt;10,1.1*AR605,(1+$AI605/100)*AR605)))</f>
        <v>3.0069181800000009</v>
      </c>
      <c r="AT605" s="109">
        <f>IF($AK605="n/a",1.03*AS605,IF($AK605&lt;0,1.01*AS605,IF($AK605&gt;10,1.1*AS605,(1+$AK605/100)*AS605)))</f>
        <v>3.262506225300001</v>
      </c>
      <c r="AU605" s="109">
        <f>IF($AK605="n/a",1.03*AT605,IF($AK605&lt;0,1.01*AT605,IF($AK605&gt;10,1.1*AT605,(1+$AK605/100)*AT605)))</f>
        <v>3.5398192544505012</v>
      </c>
      <c r="AV605" s="109">
        <f>IF($AK605="n/a",1.03*AU605,IF($AK605&lt;0,1.01*AU605,IF($AK605&gt;10,1.1*AU605,(1+$AK605/100)*AU605)))</f>
        <v>3.8407038910787938</v>
      </c>
      <c r="AW605" s="109">
        <f>SUM(AR605:AV605)</f>
        <v>16.434131050829297</v>
      </c>
      <c r="AX605" s="113">
        <f>AW605/I605*100</f>
        <v>18.55915420759943</v>
      </c>
      <c r="AY605" s="100">
        <v>0.57999999999999996</v>
      </c>
      <c r="AZ605" s="100">
        <v>12.13</v>
      </c>
      <c r="BA605" s="100">
        <v>-12.36</v>
      </c>
      <c r="BB605" s="100">
        <v>-3.49</v>
      </c>
      <c r="BC605" s="100">
        <v>-3.6700000000000004</v>
      </c>
      <c r="BE605" s="12">
        <v>2004</v>
      </c>
      <c r="BF605" s="12">
        <f>IF(BE605&gt;2020,0,IF(BE605&gt;2008,1,IF(BE605&gt;2001,2,IF(BE605&gt;1990,3,IF(BE605&gt;1980,4,IF(BE605&gt;1973,5,IF(BE605&gt;1970,6,IF(BE605&gt;1960,7,IF(BE605&gt;1958,8,IF(BE605&gt;1953,9,10))))))))))</f>
        <v>2</v>
      </c>
      <c r="BG605" s="100">
        <v>1.8399999999999999</v>
      </c>
      <c r="BH605" s="55" t="s">
        <v>121</v>
      </c>
      <c r="BI605" s="55" t="s">
        <v>122</v>
      </c>
    </row>
    <row r="606" spans="1:61" ht="12.75" customHeight="1" x14ac:dyDescent="0.2">
      <c r="A606" s="55" t="s">
        <v>1229</v>
      </c>
      <c r="B606" s="55" t="s">
        <v>1230</v>
      </c>
      <c r="C606" s="156" t="s">
        <v>134</v>
      </c>
      <c r="D606" s="98" t="s">
        <v>157</v>
      </c>
      <c r="E606" s="157">
        <v>15</v>
      </c>
      <c r="F606" s="2">
        <v>359</v>
      </c>
      <c r="G606" s="2" t="s">
        <v>146</v>
      </c>
      <c r="H606" s="2" t="s">
        <v>146</v>
      </c>
      <c r="I606" s="100">
        <v>105.09</v>
      </c>
      <c r="J606" s="101">
        <f>(M606/I606)*100</f>
        <v>2.5121324578932342</v>
      </c>
      <c r="K606" s="104">
        <v>0.66</v>
      </c>
      <c r="L606" s="71">
        <v>4</v>
      </c>
      <c r="M606" s="28">
        <f>K606*L606</f>
        <v>2.64</v>
      </c>
      <c r="N606" s="103" t="s">
        <v>550</v>
      </c>
      <c r="O606" s="104">
        <v>0.6</v>
      </c>
      <c r="P606" s="158">
        <v>46241</v>
      </c>
      <c r="Q606" s="158">
        <v>46248</v>
      </c>
      <c r="R606" s="28">
        <f>(K606-O606)/O606*100</f>
        <v>10.000000000000009</v>
      </c>
      <c r="S606" s="105">
        <f>IF(INDEX(Historical!$D$7:$D1612,MATCH(B606,Historical!$B$7:$B$1062,0))=0,"n/a",(INDEX(Historical!$C$7:$C$1062,MATCH(B606,Historical!$B$7:$B$1062,0))/INDEX(Historical!$D$7:$D$1062,MATCH(B606,Historical!$B$7:$B$1062,0))-1)*100)</f>
        <v>7.5471698113207308</v>
      </c>
      <c r="T606" s="105">
        <f>IF(INDEX(Historical!$F$7:$F$1062,MATCH(B606,Historical!$B$7:$B$1062,0))=0,"n/a",((INDEX(Historical!$C$7:$C$1062,MATCH(B606,Historical!$B$7:$B$1062,0))/INDEX(Historical!$F$7:$F$1062,MATCH(B606,Historical!$B$7:$B$1062,0)))^(1/3)-1)*100)</f>
        <v>4.8149469628073316</v>
      </c>
      <c r="U606" s="105">
        <f>IF(INDEX(Historical!$H$7:$H$1062,MATCH(B606,Historical!$B$7:$B$1062,0))=0,"n/a",((INDEX(Historical!$C$7:$C$1062,MATCH(B606,Historical!$B$7:$B$1062,0))/INDEX(Historical!$H$7:$H$1062,MATCH(B606,Historical!$B$7:$B$1062,0)))^(1/5)-1)*100)</f>
        <v>3.9334633807695418</v>
      </c>
      <c r="V606" s="105">
        <f>IF(INDEX(Historical!$M$7:$M$1062,MATCH(B606,Historical!$B$7:$B$1062,0))=0,"n/a",((INDEX(Historical!$C$7:$C$1062,MATCH(B606,Historical!$B$7:$B$1062,0))/INDEX(Historical!$M$7:$M$1062,MATCH(B606,Historical!$B$7:$B$1062,0)))^(1/10)-1)*100)</f>
        <v>8.8105178338498078</v>
      </c>
      <c r="W606" s="106">
        <f>IF(OR(U606&lt;=0,U606="n/a",V606&lt;=0,V606="n/a"),"n/a",U606/V606)</f>
        <v>0.44645087325710475</v>
      </c>
      <c r="X606" s="107">
        <f>IF(OR(AJ606&lt;=0,AJ606="n/a",U606&lt;=0,U606="n/a"),"n/a",U606/AJ606)</f>
        <v>0.13498501649861158</v>
      </c>
      <c r="Y606" s="123"/>
      <c r="Z606" s="101">
        <f>IF(OR(AC606&lt;0.01,AC606="n/a"),"n/a",M606/AC606*100)</f>
        <v>27.731092436974791</v>
      </c>
      <c r="AA606" s="109">
        <f>IF(OR(AC606&lt;0.01,AC606="n/a"),"n/a",I606/AC606)</f>
        <v>11.038865546218489</v>
      </c>
      <c r="AB606" s="71">
        <v>12</v>
      </c>
      <c r="AC606" s="100">
        <v>9.52</v>
      </c>
      <c r="AD606" s="100">
        <v>0.74</v>
      </c>
      <c r="AE606" s="100">
        <v>2.69</v>
      </c>
      <c r="AF606" s="100">
        <v>1.1200000000000001</v>
      </c>
      <c r="AG606" s="100">
        <v>10.6</v>
      </c>
      <c r="AH606" s="100">
        <v>20.419999999999998</v>
      </c>
      <c r="AI606" s="100">
        <v>8.73</v>
      </c>
      <c r="AJ606" s="100">
        <v>29.14</v>
      </c>
      <c r="AK606" s="100">
        <v>13.719999999999999</v>
      </c>
      <c r="AL606" s="100">
        <v>10190</v>
      </c>
      <c r="AM606" s="100">
        <v>1.34</v>
      </c>
      <c r="AN606" s="100">
        <v>0.17</v>
      </c>
      <c r="AO606" s="110">
        <f>IF(U606="n/a","n/a",IF(AA606&lt;0,"n/a",IF(AA606="n/a","n/a",J606+U606-AA606)))</f>
        <v>-4.593269707555713</v>
      </c>
      <c r="AP606" s="111">
        <f>IF(U606="n/a","n/a",J606+U606)</f>
        <v>6.4455958386627756</v>
      </c>
      <c r="AQ606" s="112">
        <f>IF(OR(AC606&lt;0.01,AC606="n/a",AF606="n/a"),"n/a",(I606/SQRT(22.5*AC606*(I606/AF606))-1)*100)</f>
        <v>-25.872394070870509</v>
      </c>
      <c r="AR606" s="101">
        <f>INDEX(Historical!$C$7:$C$1063,MATCH(B606,Historical!$B$7:$B$1063,0))*IF(AH606="n/a",1.03,IF(AH606&lt;0,1.01,IF(AH606&gt;10,1.1,(1+AH606/100))))</f>
        <v>2.508</v>
      </c>
      <c r="AS606" s="109">
        <f>IF($AI606="n/a",1.03*AR606,IF($AI606&lt;0,1.01*AR606,IF($AI606&gt;10,1.1*AR606,(1+$AI606/100)*AR606)))</f>
        <v>2.7269483999999999</v>
      </c>
      <c r="AT606" s="109">
        <f>IF($AK606="n/a",1.03*AS606,IF($AK606&lt;0,1.01*AS606,IF($AK606&gt;10,1.1*AS606,(1+$AK606/100)*AS606)))</f>
        <v>2.9996432400000002</v>
      </c>
      <c r="AU606" s="109">
        <f>IF($AK606="n/a",1.03*AT606,IF($AK606&lt;0,1.01*AT606,IF($AK606&gt;10,1.1*AT606,(1+$AK606/100)*AT606)))</f>
        <v>3.2996075640000004</v>
      </c>
      <c r="AV606" s="109">
        <f>IF($AK606="n/a",1.03*AU606,IF($AK606&lt;0,1.01*AU606,IF($AK606&gt;10,1.1*AU606,(1+$AK606/100)*AU606)))</f>
        <v>3.6295683204000007</v>
      </c>
      <c r="AW606" s="109">
        <f>SUM(AR606:AV606)</f>
        <v>15.163767524400003</v>
      </c>
      <c r="AX606" s="113">
        <f>AW606/I606*100</f>
        <v>14.429315371966888</v>
      </c>
      <c r="AY606" s="100">
        <v>0.71</v>
      </c>
      <c r="AZ606" s="100">
        <v>24.4</v>
      </c>
      <c r="BA606" s="100">
        <v>-3.11</v>
      </c>
      <c r="BB606" s="100">
        <v>6.13</v>
      </c>
      <c r="BC606" s="100">
        <v>9.1800000000000015</v>
      </c>
      <c r="BE606" s="12">
        <v>2012</v>
      </c>
      <c r="BF606" s="12">
        <f>IF(BE606&gt;2020,0,IF(BE606&gt;2008,1,IF(BE606&gt;2001,2,IF(BE606&gt;1990,3,IF(BE606&gt;1980,4,IF(BE606&gt;1973,5,IF(BE606&gt;1970,6,IF(BE606&gt;1960,7,IF(BE606&gt;1958,8,IF(BE606&gt;1953,9,10))))))))))</f>
        <v>1</v>
      </c>
      <c r="BG606" s="100">
        <v>1.41</v>
      </c>
      <c r="BH606" s="55" t="s">
        <v>121</v>
      </c>
      <c r="BI606" s="55" t="s">
        <v>122</v>
      </c>
    </row>
    <row r="607" spans="1:61" ht="12.75" customHeight="1" x14ac:dyDescent="0.2">
      <c r="A607" s="55" t="s">
        <v>1231</v>
      </c>
      <c r="B607" s="55" t="s">
        <v>1232</v>
      </c>
      <c r="C607" s="156" t="s">
        <v>116</v>
      </c>
      <c r="D607" s="98" t="s">
        <v>150</v>
      </c>
      <c r="E607" s="157">
        <v>13</v>
      </c>
      <c r="F607" s="2">
        <v>445</v>
      </c>
      <c r="G607" s="2" t="s">
        <v>146</v>
      </c>
      <c r="H607" s="2" t="s">
        <v>146</v>
      </c>
      <c r="I607" s="100">
        <v>187.74</v>
      </c>
      <c r="J607" s="101">
        <f>(M607/I607)*100</f>
        <v>0.63918184723553839</v>
      </c>
      <c r="K607" s="104">
        <v>0.3</v>
      </c>
      <c r="L607" s="2">
        <v>4</v>
      </c>
      <c r="M607" s="28">
        <f>K607*L607</f>
        <v>1.2</v>
      </c>
      <c r="N607" s="2" t="s">
        <v>575</v>
      </c>
      <c r="O607" s="104">
        <v>0.28999999999999998</v>
      </c>
      <c r="P607" s="158">
        <v>46205</v>
      </c>
      <c r="Q607" s="158">
        <v>46226</v>
      </c>
      <c r="R607" s="28">
        <f>(K607-O607)/O607*100</f>
        <v>3.4482758620689689</v>
      </c>
      <c r="S607" s="105">
        <f>IF(INDEX(Historical!$D$7:$D1613,MATCH(B607,Historical!$B$7:$B$1062,0))=0,"n/a",(INDEX(Historical!$C$7:$C$1062,MATCH(B607,Historical!$B$7:$B$1062,0))/INDEX(Historical!$D$7:$D$1062,MATCH(B607,Historical!$B$7:$B$1062,0))-1)*100)</f>
        <v>3.6363636363636154</v>
      </c>
      <c r="T607" s="105">
        <f>IF(INDEX(Historical!$F$7:$F$1062,MATCH(B607,Historical!$B$7:$B$1062,0))=0,"n/a",((INDEX(Historical!$C$7:$C$1062,MATCH(B607,Historical!$B$7:$B$1062,0))/INDEX(Historical!$F$7:$F$1062,MATCH(B607,Historical!$B$7:$B$1062,0)))^(1/3)-1)*100)</f>
        <v>3.7771070432953691</v>
      </c>
      <c r="U607" s="105">
        <f>IF(INDEX(Historical!$H$7:$H$1062,MATCH(B607,Historical!$B$7:$B$1062,0))=0,"n/a",((INDEX(Historical!$C$7:$C$1062,MATCH(B607,Historical!$B$7:$B$1062,0))/INDEX(Historical!$H$7:$H$1062,MATCH(B607,Historical!$B$7:$B$1062,0)))^(1/5)-1)*100)</f>
        <v>4.3814690588328764</v>
      </c>
      <c r="V607" s="105">
        <f>IF(INDEX(Historical!$M$7:$M$1062,MATCH(B607,Historical!$B$7:$B$1062,0))=0,"n/a",((INDEX(Historical!$C$7:$C$1062,MATCH(B607,Historical!$B$7:$B$1062,0))/INDEX(Historical!$M$7:$M$1062,MATCH(B607,Historical!$B$7:$B$1062,0)))^(1/10)-1)*100)</f>
        <v>6.629005847852576</v>
      </c>
      <c r="W607" s="106">
        <f>IF(OR(U607&lt;=0,U607="n/a",V607&lt;=0,V607="n/a"),"n/a",U607/V607)</f>
        <v>0.66095417011168056</v>
      </c>
      <c r="X607" s="107">
        <f>IF(OR(AJ607&lt;=0,AJ607="n/a",U607&lt;=0,U607="n/a"),"n/a",U607/AJ607)</f>
        <v>0.31096302759637162</v>
      </c>
      <c r="Y607" s="162"/>
      <c r="Z607" s="101">
        <f>IF(OR(AC607&lt;0.01,AC607="n/a"),"n/a",M607/AC607*100)</f>
        <v>13.114754098360654</v>
      </c>
      <c r="AA607" s="109">
        <f>IF(OR(AC607&lt;0.01,AC607="n/a"),"n/a",I607/AC607)</f>
        <v>20.518032786885247</v>
      </c>
      <c r="AB607" s="2">
        <v>12</v>
      </c>
      <c r="AC607" s="100">
        <v>9.15</v>
      </c>
      <c r="AD607" s="100">
        <v>2.2000000000000002</v>
      </c>
      <c r="AE607" s="100">
        <v>3.19</v>
      </c>
      <c r="AF607" s="100">
        <v>3.75</v>
      </c>
      <c r="AG607" s="100">
        <v>18.72</v>
      </c>
      <c r="AH607" s="100">
        <v>11.53</v>
      </c>
      <c r="AI607" s="100">
        <v>6.01</v>
      </c>
      <c r="AJ607" s="100">
        <v>14.09</v>
      </c>
      <c r="AK607" s="100">
        <v>8.76</v>
      </c>
      <c r="AL607" s="100">
        <v>7720</v>
      </c>
      <c r="AM607" s="100">
        <v>0.38</v>
      </c>
      <c r="AN607" s="100">
        <v>0.2</v>
      </c>
      <c r="AO607" s="110">
        <f>IF(U607="n/a","n/a",IF(AA607&lt;0,"n/a",IF(AA607="n/a","n/a",J607+U607-AA607)))</f>
        <v>-15.497381880816832</v>
      </c>
      <c r="AP607" s="111">
        <f>IF(U607="n/a","n/a",J607+U607)</f>
        <v>5.0206509060684148</v>
      </c>
      <c r="AQ607" s="112">
        <f>IF(OR(AC607&lt;0.01,AC607="n/a",AF607="n/a"),"n/a",(I607/SQRT(22.5*AC607*(I607/AF607))-1)*100)</f>
        <v>84.923555318070328</v>
      </c>
      <c r="AR607" s="101">
        <f>INDEX(Historical!$C$7:$C$1063,MATCH(B607,Historical!$B$7:$B$1063,0))*IF(AH607="n/a",1.03,IF(AH607&lt;0,1.01,IF(AH607&gt;10,1.1,(1+AH607/100))))</f>
        <v>1.254</v>
      </c>
      <c r="AS607" s="109">
        <f>IF($AI607="n/a",1.03*AR607,IF($AI607&lt;0,1.01*AR607,IF($AI607&gt;10,1.1*AR607,(1+$AI607/100)*AR607)))</f>
        <v>1.3293654000000001</v>
      </c>
      <c r="AT607" s="109">
        <f>IF($AK607="n/a",1.03*AS607,IF($AK607&lt;0,1.01*AS607,IF($AK607&gt;10,1.1*AS607,(1+$AK607/100)*AS607)))</f>
        <v>1.44581780904</v>
      </c>
      <c r="AU607" s="109">
        <f>IF($AK607="n/a",1.03*AT607,IF($AK607&lt;0,1.01*AT607,IF($AK607&gt;10,1.1*AT607,(1+$AK607/100)*AT607)))</f>
        <v>1.5724714491119038</v>
      </c>
      <c r="AV607" s="109">
        <f>IF($AK607="n/a",1.03*AU607,IF($AK607&lt;0,1.01*AU607,IF($AK607&gt;10,1.1*AU607,(1+$AK607/100)*AU607)))</f>
        <v>1.7102199480541065</v>
      </c>
      <c r="AW607" s="109">
        <f>SUM(AR607:AV607)</f>
        <v>7.3118746062060112</v>
      </c>
      <c r="AX607" s="113">
        <f>AW607/I607*100</f>
        <v>3.8946812646244866</v>
      </c>
      <c r="AY607" s="100">
        <v>1.32</v>
      </c>
      <c r="AZ607" s="100">
        <v>20.100000000000001</v>
      </c>
      <c r="BA607" s="100">
        <v>-12.06</v>
      </c>
      <c r="BB607" s="100">
        <v>-2.5</v>
      </c>
      <c r="BC607" s="100">
        <v>3.32</v>
      </c>
      <c r="BE607" s="12">
        <v>2014</v>
      </c>
      <c r="BF607" s="12">
        <f>IF(BE607&gt;2020,0,IF(BE607&gt;2008,1,IF(BE607&gt;2001,2,IF(BE607&gt;1990,3,IF(BE607&gt;1980,4,IF(BE607&gt;1973,5,IF(BE607&gt;1970,6,IF(BE607&gt;1960,7,IF(BE607&gt;1958,8,IF(BE607&gt;1953,9,10))))))))))</f>
        <v>1</v>
      </c>
      <c r="BG607" s="100">
        <v>12.41</v>
      </c>
      <c r="BH607" s="55" t="s">
        <v>121</v>
      </c>
      <c r="BI607" s="55" t="s">
        <v>122</v>
      </c>
    </row>
    <row r="608" spans="1:61" ht="12.75" customHeight="1" x14ac:dyDescent="0.2">
      <c r="A608" s="116" t="s">
        <v>1640</v>
      </c>
      <c r="B608" s="55" t="s">
        <v>1641</v>
      </c>
      <c r="C608" s="156" t="s">
        <v>198</v>
      </c>
      <c r="D608" s="98" t="s">
        <v>957</v>
      </c>
      <c r="E608" s="157">
        <v>9</v>
      </c>
      <c r="F608" s="2">
        <v>531</v>
      </c>
      <c r="G608" s="2" t="s">
        <v>146</v>
      </c>
      <c r="H608" s="2" t="s">
        <v>146</v>
      </c>
      <c r="I608" s="100">
        <v>77.05</v>
      </c>
      <c r="J608" s="101">
        <f>(M608/I608)*100</f>
        <v>1.4016872160934459</v>
      </c>
      <c r="K608" s="104">
        <v>0.27</v>
      </c>
      <c r="L608" s="71">
        <v>4</v>
      </c>
      <c r="M608" s="28">
        <f>K608*L608</f>
        <v>1.08</v>
      </c>
      <c r="N608" s="103" t="s">
        <v>158</v>
      </c>
      <c r="O608" s="104">
        <v>0.25</v>
      </c>
      <c r="P608" s="158">
        <v>45902</v>
      </c>
      <c r="Q608" s="158">
        <v>45915</v>
      </c>
      <c r="R608" s="28">
        <f>(K608-O608)/O608*100</f>
        <v>8.0000000000000071</v>
      </c>
      <c r="S608" s="105">
        <f>IF(INDEX(Historical!$D$7:$D1614,MATCH(B608,Historical!$B$7:$B$1062,0))=0,"n/a",(INDEX(Historical!$C$7:$C$1062,MATCH(B608,Historical!$B$7:$B$1062,0))/INDEX(Historical!$D$7:$D$1062,MATCH(B608,Historical!$B$7:$B$1062,0))-1)*100)</f>
        <v>6.1224489795918435</v>
      </c>
      <c r="T608" s="105">
        <f>IF(INDEX(Historical!$F$7:$F$1062,MATCH(B608,Historical!$B$7:$B$1062,0))=0,"n/a",((INDEX(Historical!$C$7:$C$1062,MATCH(B608,Historical!$B$7:$B$1062,0))/INDEX(Historical!$F$7:$F$1062,MATCH(B608,Historical!$B$7:$B$1062,0)))^(1/3)-1)*100)</f>
        <v>9.1392883061105934</v>
      </c>
      <c r="U608" s="105">
        <f>IF(INDEX(Historical!$H$7:$H$1062,MATCH(B608,Historical!$B$7:$B$1062,0))=0,"n/a",((INDEX(Historical!$C$7:$C$1062,MATCH(B608,Historical!$B$7:$B$1062,0))/INDEX(Historical!$H$7:$H$1062,MATCH(B608,Historical!$B$7:$B$1062,0)))^(1/5)-1)*100)</f>
        <v>14.433055410624828</v>
      </c>
      <c r="V608" s="105">
        <f>IF(INDEX(Historical!$M$7:$M$1062,MATCH(B608,Historical!$B$7:$B$1062,0))=0,"n/a",((INDEX(Historical!$C$7:$C$1062,MATCH(B608,Historical!$B$7:$B$1062,0))/INDEX(Historical!$M$7:$M$1062,MATCH(B608,Historical!$B$7:$B$1062,0)))^(1/10)-1)*100)</f>
        <v>15.321247843556506</v>
      </c>
      <c r="W608" s="106">
        <f>IF(OR(U608&lt;=0,U608="n/a",V608&lt;=0,V608="n/a"),"n/a",U608/V608)</f>
        <v>0.94202871450152703</v>
      </c>
      <c r="X608" s="107">
        <f>IF(OR(AJ608&lt;=0,AJ608="n/a",U608&lt;=0,U608="n/a"),"n/a",U608/AJ608)</f>
        <v>2.3777686014208945</v>
      </c>
      <c r="Y608" s="165"/>
      <c r="Z608" s="101">
        <f>IF(OR(AC608&lt;0.01,AC608="n/a"),"n/a",M608/AC608*100)</f>
        <v>31.03448275862069</v>
      </c>
      <c r="AA608" s="109">
        <f>IF(OR(AC608&lt;0.01,AC608="n/a"),"n/a",I608/AC608)</f>
        <v>22.140804597701148</v>
      </c>
      <c r="AB608" s="71">
        <v>12</v>
      </c>
      <c r="AC608" s="100">
        <v>3.48</v>
      </c>
      <c r="AD608" s="100">
        <v>0.91</v>
      </c>
      <c r="AE608" s="100">
        <v>2.83</v>
      </c>
      <c r="AF608" s="100">
        <v>2.72</v>
      </c>
      <c r="AG608" s="100">
        <v>12.73</v>
      </c>
      <c r="AH608" s="100">
        <v>15.73</v>
      </c>
      <c r="AI608" s="100">
        <v>9.5500000000000007</v>
      </c>
      <c r="AJ608" s="100">
        <v>6.0699999999999994</v>
      </c>
      <c r="AK608" s="100">
        <v>10.85</v>
      </c>
      <c r="AL608" s="100">
        <v>18560</v>
      </c>
      <c r="AM608" s="100">
        <v>13.96</v>
      </c>
      <c r="AN608" s="100">
        <v>1.17</v>
      </c>
      <c r="AO608" s="110">
        <f>IF(U608="n/a","n/a",IF(AA608&lt;0,"n/a",IF(AA608="n/a","n/a",J608+U608-AA608)))</f>
        <v>-6.3060619709828742</v>
      </c>
      <c r="AP608" s="111">
        <f>IF(U608="n/a","n/a",J608+U608)</f>
        <v>15.834742626718274</v>
      </c>
      <c r="AQ608" s="112">
        <f>IF(OR(AC608&lt;0.01,AC608="n/a",AF608="n/a"),"n/a",(I608/SQRT(22.5*AC608*(I608/AF608))-1)*100)</f>
        <v>63.602483689034941</v>
      </c>
      <c r="AR608" s="101">
        <f>INDEX(Historical!$C$7:$C$1063,MATCH(B608,Historical!$B$7:$B$1063,0))*IF(AH608="n/a",1.03,IF(AH608&lt;0,1.01,IF(AH608&gt;10,1.1,(1+AH608/100))))</f>
        <v>1.1440000000000001</v>
      </c>
      <c r="AS608" s="109">
        <f>IF($AI608="n/a",1.03*AR608,IF($AI608&lt;0,1.01*AR608,IF($AI608&gt;10,1.1*AR608,(1+$AI608/100)*AR608)))</f>
        <v>1.253252</v>
      </c>
      <c r="AT608" s="109">
        <f>IF($AK608="n/a",1.03*AS608,IF($AK608&lt;0,1.01*AS608,IF($AK608&gt;10,1.1*AS608,(1+$AK608/100)*AS608)))</f>
        <v>1.3785772000000001</v>
      </c>
      <c r="AU608" s="109">
        <f>IF($AK608="n/a",1.03*AT608,IF($AK608&lt;0,1.01*AT608,IF($AK608&gt;10,1.1*AT608,(1+$AK608/100)*AT608)))</f>
        <v>1.5164349200000002</v>
      </c>
      <c r="AV608" s="109">
        <f>IF($AK608="n/a",1.03*AU608,IF($AK608&lt;0,1.01*AU608,IF($AK608&gt;10,1.1*AU608,(1+$AK608/100)*AU608)))</f>
        <v>1.6680784120000005</v>
      </c>
      <c r="AW608" s="109">
        <f>SUM(AR608:AV608)</f>
        <v>6.9603425320000012</v>
      </c>
      <c r="AX608" s="113">
        <f>AW608/I608*100</f>
        <v>9.0335399506813783</v>
      </c>
      <c r="AY608" s="100">
        <v>1.06</v>
      </c>
      <c r="AZ608" s="100">
        <v>25.490000000000002</v>
      </c>
      <c r="BA608" s="100">
        <v>-15.39</v>
      </c>
      <c r="BB608" s="100">
        <v>13.209999999999999</v>
      </c>
      <c r="BC608" s="100">
        <v>1.95</v>
      </c>
      <c r="BE608" s="12">
        <v>2017</v>
      </c>
      <c r="BF608" s="12">
        <f>IF(BE608&gt;2020,0,IF(BE608&gt;2008,1,IF(BE608&gt;2001,2,IF(BE608&gt;1990,3,IF(BE608&gt;1980,4,IF(BE608&gt;1973,5,IF(BE608&gt;1970,6,IF(BE608&gt;1960,7,IF(BE608&gt;1958,8,IF(BE608&gt;1953,9,10))))))))))</f>
        <v>1</v>
      </c>
      <c r="BG608" s="100">
        <v>4.3600000000000003</v>
      </c>
      <c r="BH608" s="55" t="s">
        <v>121</v>
      </c>
      <c r="BI608" s="55" t="s">
        <v>122</v>
      </c>
    </row>
    <row r="609" spans="1:61" ht="12.75" customHeight="1" x14ac:dyDescent="0.2">
      <c r="A609" s="55" t="s">
        <v>1233</v>
      </c>
      <c r="B609" s="55" t="s">
        <v>1234</v>
      </c>
      <c r="C609" s="156" t="s">
        <v>300</v>
      </c>
      <c r="D609" s="98" t="s">
        <v>794</v>
      </c>
      <c r="E609" s="157">
        <v>16</v>
      </c>
      <c r="F609" s="2">
        <v>294</v>
      </c>
      <c r="G609" s="2" t="s">
        <v>146</v>
      </c>
      <c r="H609" s="2" t="s">
        <v>146</v>
      </c>
      <c r="I609" s="100">
        <v>38.26</v>
      </c>
      <c r="J609" s="101">
        <f>(M609/I609)*100</f>
        <v>4.0512284370099323</v>
      </c>
      <c r="K609" s="104">
        <v>0.38750000000000001</v>
      </c>
      <c r="L609" s="71">
        <v>4</v>
      </c>
      <c r="M609" s="28">
        <f>K609*L609</f>
        <v>1.55</v>
      </c>
      <c r="N609" s="103" t="s">
        <v>209</v>
      </c>
      <c r="O609" s="104">
        <v>0.37250099999999997</v>
      </c>
      <c r="P609" s="158">
        <v>46112</v>
      </c>
      <c r="Q609" s="158">
        <v>46127</v>
      </c>
      <c r="R609" s="28">
        <f>(K609-O609)/O609*100</f>
        <v>4.0265663716339128</v>
      </c>
      <c r="S609" s="105">
        <f>IF(INDEX(Historical!$D$7:$D1616,MATCH(B609,Historical!$B$7:$B$1062,0))=0,"n/a",(INDEX(Historical!$C$7:$C$1062,MATCH(B609,Historical!$B$7:$B$1062,0))/INDEX(Historical!$D$7:$D$1062,MATCH(B609,Historical!$B$7:$B$1062,0))-1)*100)</f>
        <v>0.67653125450002349</v>
      </c>
      <c r="T609" s="105">
        <f>IF(INDEX(Historical!$F$7:$F$1062,MATCH(B609,Historical!$B$7:$B$1062,0))=0,"n/a",((INDEX(Historical!$C$7:$C$1062,MATCH(B609,Historical!$B$7:$B$1062,0))/INDEX(Historical!$F$7:$F$1062,MATCH(B609,Historical!$B$7:$B$1062,0)))^(1/3)-1)*100)</f>
        <v>0.68067737785768578</v>
      </c>
      <c r="U609" s="105">
        <f>IF(INDEX(Historical!$H$7:$H$1062,MATCH(B609,Historical!$B$7:$B$1062,0))=0,"n/a",((INDEX(Historical!$C$7:$C$1062,MATCH(B609,Historical!$B$7:$B$1062,0))/INDEX(Historical!$H$7:$H$1062,MATCH(B609,Historical!$B$7:$B$1062,0)))^(1/5)-1)*100)</f>
        <v>0.6849655134525845</v>
      </c>
      <c r="V609" s="105">
        <f>IF(INDEX(Historical!$M$7:$M$1062,MATCH(B609,Historical!$B$7:$B$1062,0))=0,"n/a",((INDEX(Historical!$C$7:$C$1062,MATCH(B609,Historical!$B$7:$B$1062,0))/INDEX(Historical!$M$7:$M$1062,MATCH(B609,Historical!$B$7:$B$1062,0)))^(1/10)-1)*100)</f>
        <v>0.91147100745487819</v>
      </c>
      <c r="W609" s="106">
        <f>IF(OR(U609&lt;=0,U609="n/a",V609&lt;=0,V609="n/a"),"n/a",U609/V609)</f>
        <v>0.75149457069976333</v>
      </c>
      <c r="X609" s="107">
        <f>IF(OR(AJ609&lt;=0,AJ609="n/a",U609&lt;=0,U609="n/a"),"n/a",U609/AJ609)</f>
        <v>0.33090121422830171</v>
      </c>
      <c r="Y609" s="123"/>
      <c r="Z609" s="101">
        <f>IF(OR(AC609&lt;0.01,AC609="n/a"),"n/a",M609/AC609*100)</f>
        <v>119.23076923076923</v>
      </c>
      <c r="AA609" s="109">
        <f>IF(OR(AC609&lt;0.01,AC609="n/a"),"n/a",I609/AC609)</f>
        <v>29.430769230769229</v>
      </c>
      <c r="AB609" s="71">
        <v>12</v>
      </c>
      <c r="AC609" s="100">
        <v>1.3</v>
      </c>
      <c r="AD609" s="100" t="s">
        <v>142</v>
      </c>
      <c r="AE609" s="100">
        <v>8.3800000000000008</v>
      </c>
      <c r="AF609" s="100">
        <v>2.0299999999999998</v>
      </c>
      <c r="AG609" s="100">
        <v>6.98</v>
      </c>
      <c r="AH609" s="100">
        <v>-23.44</v>
      </c>
      <c r="AI609" s="100">
        <v>1.79</v>
      </c>
      <c r="AJ609" s="100">
        <v>2.0699999999999998</v>
      </c>
      <c r="AK609" s="100">
        <v>-4.04</v>
      </c>
      <c r="AL609" s="100">
        <v>7380</v>
      </c>
      <c r="AM609" s="100">
        <v>0.13999999999999999</v>
      </c>
      <c r="AN609" s="100">
        <v>0.96</v>
      </c>
      <c r="AO609" s="110">
        <f>IF(U609="n/a","n/a",IF(AA609&lt;0,"n/a",IF(AA609="n/a","n/a",J609+U609-AA609)))</f>
        <v>-24.694575280306712</v>
      </c>
      <c r="AP609" s="111">
        <f>IF(U609="n/a","n/a",J609+U609)</f>
        <v>4.7361939504625168</v>
      </c>
      <c r="AQ609" s="112">
        <f>IF(OR(AC609&lt;0.01,AC609="n/a",AF609="n/a"),"n/a",(I609/SQRT(22.5*AC609*(I609/AF609))-1)*100)</f>
        <v>62.951201336762217</v>
      </c>
      <c r="AR609" s="101">
        <f>INDEX(Historical!$C$7:$C$1063,MATCH(B609,Historical!$B$7:$B$1063,0))*IF(AH609="n/a",1.03,IF(AH609&lt;0,1.01,IF(AH609&gt;10,1.1,(1+AH609/100))))</f>
        <v>1.5040617000000001</v>
      </c>
      <c r="AS609" s="109">
        <f>IF($AI609="n/a",1.03*AR609,IF($AI609&lt;0,1.01*AR609,IF($AI609&gt;10,1.1*AR609,(1+$AI609/100)*AR609)))</f>
        <v>1.5309844044300001</v>
      </c>
      <c r="AT609" s="109">
        <f>IF($AK609="n/a",1.03*AS609,IF($AK609&lt;0,1.01*AS609,IF($AK609&gt;10,1.1*AS609,(1+$AK609/100)*AS609)))</f>
        <v>1.5462942484743001</v>
      </c>
      <c r="AU609" s="109">
        <f>IF($AK609="n/a",1.03*AT609,IF($AK609&lt;0,1.01*AT609,IF($AK609&gt;10,1.1*AT609,(1+$AK609/100)*AT609)))</f>
        <v>1.5617571909590431</v>
      </c>
      <c r="AV609" s="109">
        <f>IF($AK609="n/a",1.03*AU609,IF($AK609&lt;0,1.01*AU609,IF($AK609&gt;10,1.1*AU609,(1+$AK609/100)*AU609)))</f>
        <v>1.5773747628686334</v>
      </c>
      <c r="AW609" s="109">
        <f>SUM(AR609:AV609)</f>
        <v>7.7204723067319776</v>
      </c>
      <c r="AX609" s="113">
        <f>AW609/I609*100</f>
        <v>20.17896577818081</v>
      </c>
      <c r="AY609" s="100">
        <v>0.96</v>
      </c>
      <c r="AZ609" s="100">
        <v>13.459999999999999</v>
      </c>
      <c r="BA609" s="100">
        <v>-10.209999999999999</v>
      </c>
      <c r="BB609" s="100">
        <v>-1.5599999999999998</v>
      </c>
      <c r="BC609" s="100">
        <v>-0.16</v>
      </c>
      <c r="BE609" s="12">
        <v>2011</v>
      </c>
      <c r="BF609" s="12">
        <f>IF(BE609&gt;2020,0,IF(BE609&gt;2008,1,IF(BE609&gt;2001,2,IF(BE609&gt;1990,3,IF(BE609&gt;1980,4,IF(BE609&gt;1973,5,IF(BE609&gt;1970,6,IF(BE609&gt;1960,7,IF(BE609&gt;1958,8,IF(BE609&gt;1953,9,10))))))))))</f>
        <v>1</v>
      </c>
      <c r="BG609" s="100">
        <v>3.45</v>
      </c>
      <c r="BH609" s="55" t="s">
        <v>121</v>
      </c>
      <c r="BI609" s="55" t="s">
        <v>302</v>
      </c>
    </row>
    <row r="610" spans="1:61" ht="12.75" customHeight="1" x14ac:dyDescent="0.2">
      <c r="A610" s="123" t="s">
        <v>1235</v>
      </c>
      <c r="B610" s="55" t="s">
        <v>1236</v>
      </c>
      <c r="C610" s="156" t="s">
        <v>134</v>
      </c>
      <c r="D610" s="98" t="s">
        <v>157</v>
      </c>
      <c r="E610" s="157">
        <v>14</v>
      </c>
      <c r="F610" s="2">
        <v>399</v>
      </c>
      <c r="G610" s="2" t="s">
        <v>118</v>
      </c>
      <c r="H610" s="2" t="s">
        <v>118</v>
      </c>
      <c r="I610" s="100">
        <v>52.15</v>
      </c>
      <c r="J610" s="101">
        <f>(M610/I610)*100</f>
        <v>2.8379674017257912</v>
      </c>
      <c r="K610" s="104">
        <v>0.37</v>
      </c>
      <c r="L610" s="71">
        <v>4</v>
      </c>
      <c r="M610" s="28">
        <f>K610*L610</f>
        <v>1.48</v>
      </c>
      <c r="N610" s="103" t="s">
        <v>315</v>
      </c>
      <c r="O610" s="104">
        <v>0.36</v>
      </c>
      <c r="P610" s="158">
        <v>46156</v>
      </c>
      <c r="Q610" s="158">
        <v>46170</v>
      </c>
      <c r="R610" s="28">
        <f>(K610-O610)/O610*100</f>
        <v>2.7777777777777803</v>
      </c>
      <c r="S610" s="105">
        <f>IF(INDEX(Historical!$D$7:$D1617,MATCH(B610,Historical!$B$7:$B$1062,0))=0,"n/a",(INDEX(Historical!$C$7:$C$1062,MATCH(B610,Historical!$B$7:$B$1062,0))/INDEX(Historical!$D$7:$D$1062,MATCH(B610,Historical!$B$7:$B$1062,0))-1)*100)</f>
        <v>3.7593984962405846</v>
      </c>
      <c r="T610" s="105">
        <f>IF(INDEX(Historical!$F$7:$F$1062,MATCH(B610,Historical!$B$7:$B$1062,0))=0,"n/a",((INDEX(Historical!$C$7:$C$1062,MATCH(B610,Historical!$B$7:$B$1062,0))/INDEX(Historical!$F$7:$F$1062,MATCH(B610,Historical!$B$7:$B$1062,0)))^(1/3)-1)*100)</f>
        <v>4.7689553171647248</v>
      </c>
      <c r="U610" s="105">
        <f>IF(INDEX(Historical!$H$7:$H$1062,MATCH(B610,Historical!$B$7:$B$1062,0))=0,"n/a",((INDEX(Historical!$C$7:$C$1062,MATCH(B610,Historical!$B$7:$B$1062,0))/INDEX(Historical!$H$7:$H$1062,MATCH(B610,Historical!$B$7:$B$1062,0)))^(1/5)-1)*100)</f>
        <v>4.2634791538352701</v>
      </c>
      <c r="V610" s="105">
        <f>IF(INDEX(Historical!$M$7:$M$1062,MATCH(B610,Historical!$B$7:$B$1062,0))=0,"n/a",((INDEX(Historical!$C$7:$C$1062,MATCH(B610,Historical!$B$7:$B$1062,0))/INDEX(Historical!$M$7:$M$1062,MATCH(B610,Historical!$B$7:$B$1062,0)))^(1/10)-1)*100)</f>
        <v>6.575069032667602</v>
      </c>
      <c r="W610" s="106">
        <f>IF(OR(U610&lt;=0,U610="n/a",V610&lt;=0,V610="n/a"),"n/a",U610/V610)</f>
        <v>0.64843108606960342</v>
      </c>
      <c r="X610" s="107">
        <f>IF(OR(AJ610&lt;=0,AJ610="n/a",U610&lt;=0,U610="n/a"),"n/a",U610/AJ610)</f>
        <v>9.3476850555476221E-2</v>
      </c>
      <c r="Y610" s="165"/>
      <c r="Z610" s="101">
        <f>IF(OR(AC610&lt;0.01,AC610="n/a"),"n/a",M610/AC610*100)</f>
        <v>39.361702127659576</v>
      </c>
      <c r="AA610" s="109">
        <f>IF(OR(AC610&lt;0.01,AC610="n/a"),"n/a",I610/AC610)</f>
        <v>13.86968085106383</v>
      </c>
      <c r="AB610" s="71">
        <v>12</v>
      </c>
      <c r="AC610" s="100">
        <v>3.76</v>
      </c>
      <c r="AD610" s="100" t="s">
        <v>142</v>
      </c>
      <c r="AE610" s="100">
        <v>3.21</v>
      </c>
      <c r="AF610" s="100">
        <v>1.31</v>
      </c>
      <c r="AG610" s="100">
        <v>9.8699999999999992</v>
      </c>
      <c r="AH610" s="100">
        <v>12.16</v>
      </c>
      <c r="AI610" s="100">
        <v>1.72</v>
      </c>
      <c r="AJ610" s="100">
        <v>45.61</v>
      </c>
      <c r="AK610" s="100" t="s">
        <v>142</v>
      </c>
      <c r="AL610" s="100">
        <v>1840</v>
      </c>
      <c r="AM610" s="100">
        <v>1.48</v>
      </c>
      <c r="AN610" s="100">
        <v>0.2</v>
      </c>
      <c r="AO610" s="110">
        <f>IF(U610="n/a","n/a",IF(AA610&lt;0,"n/a",IF(AA610="n/a","n/a",J610+U610-AA610)))</f>
        <v>-6.7682342955027686</v>
      </c>
      <c r="AP610" s="111">
        <f>IF(U610="n/a","n/a",J610+U610)</f>
        <v>7.1014465555610613</v>
      </c>
      <c r="AQ610" s="112">
        <f>IF(OR(AC610&lt;0.01,AC610="n/a",AF610="n/a"),"n/a",(I610/SQRT(22.5*AC610*(I610/AF610))-1)*100)</f>
        <v>-10.137680829953066</v>
      </c>
      <c r="AR610" s="101">
        <f>INDEX(Historical!$C$7:$C$1063,MATCH(B610,Historical!$B$7:$B$1063,0))*IF(AH610="n/a",1.03,IF(AH610&lt;0,1.01,IF(AH610&gt;10,1.1,(1+AH610/100))))</f>
        <v>1.518</v>
      </c>
      <c r="AS610" s="109">
        <f>IF($AI610="n/a",1.03*AR610,IF($AI610&lt;0,1.01*AR610,IF($AI610&gt;10,1.1*AR610,(1+$AI610/100)*AR610)))</f>
        <v>1.5441096000000001</v>
      </c>
      <c r="AT610" s="109">
        <f>IF($AK610="n/a",1.03*AS610,IF($AK610&lt;0,1.01*AS610,IF($AK610&gt;10,1.1*AS610,(1+$AK610/100)*AS610)))</f>
        <v>1.590432888</v>
      </c>
      <c r="AU610" s="109">
        <f>IF($AK610="n/a",1.03*AT610,IF($AK610&lt;0,1.01*AT610,IF($AK610&gt;10,1.1*AT610,(1+$AK610/100)*AT610)))</f>
        <v>1.6381458746400002</v>
      </c>
      <c r="AV610" s="109">
        <f>IF($AK610="n/a",1.03*AU610,IF($AK610&lt;0,1.01*AU610,IF($AK610&gt;10,1.1*AU610,(1+$AK610/100)*AU610)))</f>
        <v>1.6872902508792003</v>
      </c>
      <c r="AW610" s="109">
        <f>SUM(AR610:AV610)</f>
        <v>7.9779786135192001</v>
      </c>
      <c r="AX610" s="113">
        <f>AW610/I610*100</f>
        <v>15.298137322184468</v>
      </c>
      <c r="AY610" s="100">
        <v>0.83</v>
      </c>
      <c r="AZ610" s="100">
        <v>53.339999999999996</v>
      </c>
      <c r="BA610" s="100">
        <v>-2.52</v>
      </c>
      <c r="BB610" s="100">
        <v>8.27</v>
      </c>
      <c r="BC610" s="100">
        <v>21.490000000000002</v>
      </c>
      <c r="BE610" s="12">
        <v>2013</v>
      </c>
      <c r="BF610" s="12">
        <f>IF(BE610&gt;2020,0,IF(BE610&gt;2008,1,IF(BE610&gt;2001,2,IF(BE610&gt;1990,3,IF(BE610&gt;1980,4,IF(BE610&gt;1973,5,IF(BE610&gt;1970,6,IF(BE610&gt;1960,7,IF(BE610&gt;1958,8,IF(BE610&gt;1953,9,10))))))))))</f>
        <v>1</v>
      </c>
      <c r="BG610" s="100">
        <v>1.4200000000000002</v>
      </c>
      <c r="BH610" s="55" t="s">
        <v>121</v>
      </c>
      <c r="BI610" s="55" t="s">
        <v>122</v>
      </c>
    </row>
    <row r="611" spans="1:61" ht="12.75" customHeight="1" x14ac:dyDescent="0.2">
      <c r="A611" s="116" t="s">
        <v>1644</v>
      </c>
      <c r="B611" s="55" t="s">
        <v>1645</v>
      </c>
      <c r="C611" s="156" t="s">
        <v>134</v>
      </c>
      <c r="D611" s="98" t="s">
        <v>135</v>
      </c>
      <c r="E611" s="157">
        <v>5</v>
      </c>
      <c r="F611" s="2">
        <v>684</v>
      </c>
      <c r="G611" s="2" t="s">
        <v>146</v>
      </c>
      <c r="H611" s="2" t="s">
        <v>146</v>
      </c>
      <c r="I611" s="100">
        <v>67.59</v>
      </c>
      <c r="J611" s="101">
        <f>(M611/I611)*100</f>
        <v>3.1069684864624945</v>
      </c>
      <c r="K611" s="104">
        <v>0.52500000000000002</v>
      </c>
      <c r="L611" s="71">
        <v>4</v>
      </c>
      <c r="M611" s="28">
        <f>K611*L611</f>
        <v>2.1</v>
      </c>
      <c r="N611" s="103" t="s">
        <v>270</v>
      </c>
      <c r="O611" s="104">
        <v>0.5</v>
      </c>
      <c r="P611" s="158">
        <v>45916</v>
      </c>
      <c r="Q611" s="158">
        <v>45930</v>
      </c>
      <c r="R611" s="28">
        <f>(K611-O611)/O611*100</f>
        <v>5.0000000000000044</v>
      </c>
      <c r="S611" s="105">
        <f>IF(INDEX(Historical!$D$7:$D1618,MATCH(B611,Historical!$B$7:$B$1062,0))=0,"n/a",(INDEX(Historical!$C$7:$C$1062,MATCH(B611,Historical!$B$7:$B$1062,0))/INDEX(Historical!$D$7:$D$1062,MATCH(B611,Historical!$B$7:$B$1062,0))-1)*100)</f>
        <v>5.1282051282051322</v>
      </c>
      <c r="T611" s="105">
        <f>IF(INDEX(Historical!$F$7:$F$1062,MATCH(B611,Historical!$B$7:$B$1062,0))=0,"n/a",((INDEX(Historical!$C$7:$C$1062,MATCH(B611,Historical!$B$7:$B$1062,0))/INDEX(Historical!$F$7:$F$1062,MATCH(B611,Historical!$B$7:$B$1062,0)))^(1/3)-1)*100)</f>
        <v>7.5036737139838161</v>
      </c>
      <c r="U611" s="105">
        <f>IF(INDEX(Historical!$H$7:$H$1062,MATCH(B611,Historical!$B$7:$B$1062,0))=0,"n/a",((INDEX(Historical!$C$7:$C$1062,MATCH(B611,Historical!$B$7:$B$1062,0))/INDEX(Historical!$H$7:$H$1062,MATCH(B611,Historical!$B$7:$B$1062,0)))^(1/5)-1)*100)</f>
        <v>11.304961305610561</v>
      </c>
      <c r="V611" s="105">
        <f>IF(INDEX(Historical!$M$7:$M$1062,MATCH(B611,Historical!$B$7:$B$1062,0))=0,"n/a",((INDEX(Historical!$C$7:$C$1062,MATCH(B611,Historical!$B$7:$B$1062,0))/INDEX(Historical!$M$7:$M$1062,MATCH(B611,Historical!$B$7:$B$1062,0)))^(1/10)-1)*100)</f>
        <v>9.8667777493209208</v>
      </c>
      <c r="W611" s="106">
        <f>IF(OR(U611&lt;=0,U611="n/a",V611&lt;=0,V611="n/a"),"n/a",U611/V611)</f>
        <v>1.1457602058978802</v>
      </c>
      <c r="X611" s="107" t="str">
        <f>IF(OR(AJ611&lt;=0,AJ611="n/a",U611&lt;=0,U611="n/a"),"n/a",U611/AJ611)</f>
        <v>n/a</v>
      </c>
      <c r="Y611" s="162"/>
      <c r="Z611" s="101">
        <f>IF(OR(AC611&lt;0.01,AC611="n/a"),"n/a",M611/AC611*100)</f>
        <v>46.05263157894737</v>
      </c>
      <c r="AA611" s="109">
        <f>IF(OR(AC611&lt;0.01,AC611="n/a"),"n/a",I611/AC611)</f>
        <v>14.822368421052634</v>
      </c>
      <c r="AB611" s="71">
        <v>12</v>
      </c>
      <c r="AC611" s="100">
        <v>4.5599999999999996</v>
      </c>
      <c r="AD611" s="100">
        <v>0.83</v>
      </c>
      <c r="AE611" s="100">
        <v>0.63</v>
      </c>
      <c r="AF611" s="100">
        <v>1.24</v>
      </c>
      <c r="AG611" s="100">
        <v>8.6900000000000013</v>
      </c>
      <c r="AH611" s="100">
        <v>11.62</v>
      </c>
      <c r="AI611" s="100">
        <v>28.65</v>
      </c>
      <c r="AJ611" s="100">
        <v>-8.24</v>
      </c>
      <c r="AK611" s="100">
        <v>11.55</v>
      </c>
      <c r="AL611" s="100">
        <v>2060</v>
      </c>
      <c r="AM611" s="100">
        <v>2.06</v>
      </c>
      <c r="AN611" s="100">
        <v>0.46</v>
      </c>
      <c r="AO611" s="110">
        <f>IF(U611="n/a","n/a",IF(AA611&lt;0,"n/a",IF(AA611="n/a","n/a",J611+U611-AA611)))</f>
        <v>-0.41043862897957695</v>
      </c>
      <c r="AP611" s="111">
        <f>IF(U611="n/a","n/a",J611+U611)</f>
        <v>14.411929792073057</v>
      </c>
      <c r="AQ611" s="112">
        <f>IF(OR(AC611&lt;0.01,AC611="n/a",AF611="n/a"),"n/a",(I611/SQRT(22.5*AC611*(I611/AF611))-1)*100)</f>
        <v>-9.6187412688639178</v>
      </c>
      <c r="AR611" s="101">
        <f>INDEX(Historical!$C$7:$C$1063,MATCH(B611,Historical!$B$7:$B$1063,0))*IF(AH611="n/a",1.03,IF(AH611&lt;0,1.01,IF(AH611&gt;10,1.1,(1+AH611/100))))</f>
        <v>2.2549999999999999</v>
      </c>
      <c r="AS611" s="109">
        <f>IF($AI611="n/a",1.03*AR611,IF($AI611&lt;0,1.01*AR611,IF($AI611&gt;10,1.1*AR611,(1+$AI611/100)*AR611)))</f>
        <v>2.4805000000000001</v>
      </c>
      <c r="AT611" s="109">
        <f>IF($AK611="n/a",1.03*AS611,IF($AK611&lt;0,1.01*AS611,IF($AK611&gt;10,1.1*AS611,(1+$AK611/100)*AS611)))</f>
        <v>2.7285500000000003</v>
      </c>
      <c r="AU611" s="109">
        <f>IF($AK611="n/a",1.03*AT611,IF($AK611&lt;0,1.01*AT611,IF($AK611&gt;10,1.1*AT611,(1+$AK611/100)*AT611)))</f>
        <v>3.0014050000000005</v>
      </c>
      <c r="AV611" s="109">
        <f>IF($AK611="n/a",1.03*AU611,IF($AK611&lt;0,1.01*AU611,IF($AK611&gt;10,1.1*AU611,(1+$AK611/100)*AU611)))</f>
        <v>3.3015455000000009</v>
      </c>
      <c r="AW611" s="109">
        <f>SUM(AR611:AV611)</f>
        <v>13.767000500000002</v>
      </c>
      <c r="AX611" s="113">
        <f>AW611/I611*100</f>
        <v>20.368398431720671</v>
      </c>
      <c r="AY611" s="718">
        <v>1</v>
      </c>
      <c r="AZ611" s="100">
        <v>18.360000000000003</v>
      </c>
      <c r="BA611" s="100">
        <v>-14.02</v>
      </c>
      <c r="BB611" s="100">
        <v>0.57999999999999996</v>
      </c>
      <c r="BC611" s="100">
        <v>-1.24</v>
      </c>
      <c r="BE611" s="12">
        <v>2021</v>
      </c>
      <c r="BF611" s="12">
        <f>IF(BE611&gt;2020,0,IF(BE611&gt;2008,1,IF(BE611&gt;2001,2,IF(BE611&gt;1990,3,IF(BE611&gt;1980,4,IF(BE611&gt;1973,5,IF(BE611&gt;1970,6,IF(BE611&gt;1960,7,IF(BE611&gt;1958,8,IF(BE611&gt;1953,9,10))))))))))</f>
        <v>0</v>
      </c>
      <c r="BG611" s="100">
        <v>4.4400000000000004</v>
      </c>
      <c r="BH611" s="55" t="s">
        <v>121</v>
      </c>
      <c r="BI611" s="55" t="s">
        <v>122</v>
      </c>
    </row>
    <row r="612" spans="1:61" ht="12.75" customHeight="1" x14ac:dyDescent="0.2">
      <c r="A612" s="123" t="s">
        <v>1237</v>
      </c>
      <c r="B612" s="55" t="s">
        <v>1238</v>
      </c>
      <c r="C612" s="156" t="s">
        <v>180</v>
      </c>
      <c r="D612" s="98" t="s">
        <v>181</v>
      </c>
      <c r="E612" s="157">
        <v>22</v>
      </c>
      <c r="F612" s="2">
        <v>193</v>
      </c>
      <c r="G612" s="2" t="s">
        <v>146</v>
      </c>
      <c r="H612" s="2" t="s">
        <v>146</v>
      </c>
      <c r="I612" s="100">
        <v>228.4</v>
      </c>
      <c r="J612" s="101">
        <f>(M612/I612)*100</f>
        <v>1.2084063047285463</v>
      </c>
      <c r="K612" s="104">
        <v>0.69</v>
      </c>
      <c r="L612" s="71">
        <v>4</v>
      </c>
      <c r="M612" s="28">
        <f>K612*L612</f>
        <v>2.76</v>
      </c>
      <c r="N612" s="103" t="s">
        <v>884</v>
      </c>
      <c r="O612" s="104">
        <v>0.63</v>
      </c>
      <c r="P612" s="158">
        <v>46269</v>
      </c>
      <c r="Q612" s="158">
        <v>46290</v>
      </c>
      <c r="R612" s="28">
        <f>(K612-O612)/O612*100</f>
        <v>9.5238095238095148</v>
      </c>
      <c r="S612" s="105">
        <f>IF(INDEX(Historical!$D$7:$D1619,MATCH(B612,Historical!$B$7:$B$1062,0))=0,"n/a",(INDEX(Historical!$C$7:$C$1062,MATCH(B612,Historical!$B$7:$B$1062,0))/INDEX(Historical!$D$7:$D$1062,MATCH(B612,Historical!$B$7:$B$1062,0))-1)*100)</f>
        <v>10.091743119266038</v>
      </c>
      <c r="T612" s="105">
        <f>IF(INDEX(Historical!$F$7:$F$1062,MATCH(B612,Historical!$B$7:$B$1062,0))=0,"n/a",((INDEX(Historical!$C$7:$C$1062,MATCH(B612,Historical!$B$7:$B$1062,0))/INDEX(Historical!$F$7:$F$1062,MATCH(B612,Historical!$B$7:$B$1062,0)))^(1/3)-1)*100)</f>
        <v>10.064241629820891</v>
      </c>
      <c r="U612" s="105">
        <f>IF(INDEX(Historical!$H$7:$H$1062,MATCH(B612,Historical!$B$7:$B$1062,0))=0,"n/a",((INDEX(Historical!$C$7:$C$1062,MATCH(B612,Historical!$B$7:$B$1062,0))/INDEX(Historical!$H$7:$H$1062,MATCH(B612,Historical!$B$7:$B$1062,0)))^(1/5)-1)*100)</f>
        <v>9.2793502614398662</v>
      </c>
      <c r="V612" s="105">
        <f>IF(INDEX(Historical!$M$7:$M$1062,MATCH(B612,Historical!$B$7:$B$1062,0))=0,"n/a",((INDEX(Historical!$C$7:$C$1062,MATCH(B612,Historical!$B$7:$B$1062,0))/INDEX(Historical!$M$7:$M$1062,MATCH(B612,Historical!$B$7:$B$1062,0)))^(1/10)-1)*100)</f>
        <v>9.5958226385217227</v>
      </c>
      <c r="W612" s="106">
        <f>IF(OR(U612&lt;=0,U612="n/a",V612&lt;=0,V612="n/a"),"n/a",U612/V612)</f>
        <v>0.96701977631272573</v>
      </c>
      <c r="X612" s="107">
        <f>IF(OR(AJ612&lt;=0,AJ612="n/a",U612&lt;=0,U612="n/a"),"n/a",U612/AJ612)</f>
        <v>0.8161257925628731</v>
      </c>
      <c r="Y612" s="55" t="s">
        <v>559</v>
      </c>
      <c r="Z612" s="101">
        <f>IF(OR(AC612&lt;0.01,AC612="n/a"),"n/a",M612/AC612*100)</f>
        <v>34.804539722572507</v>
      </c>
      <c r="AA612" s="109">
        <f>IF(OR(AC612&lt;0.01,AC612="n/a"),"n/a",I612/AC612)</f>
        <v>28.802017654476671</v>
      </c>
      <c r="AB612" s="71">
        <v>3</v>
      </c>
      <c r="AC612" s="100">
        <v>7.93</v>
      </c>
      <c r="AD612" s="100">
        <v>2.06</v>
      </c>
      <c r="AE612" s="100">
        <v>3.75</v>
      </c>
      <c r="AF612" s="100">
        <v>3.11</v>
      </c>
      <c r="AG612" s="100">
        <v>11.35</v>
      </c>
      <c r="AH612" s="100">
        <v>9.7000000000000011</v>
      </c>
      <c r="AI612" s="100">
        <v>9.19</v>
      </c>
      <c r="AJ612" s="100">
        <v>11.37</v>
      </c>
      <c r="AK612" s="100">
        <v>9.08</v>
      </c>
      <c r="AL612" s="100">
        <v>22260</v>
      </c>
      <c r="AM612" s="100">
        <v>0.33999999999999997</v>
      </c>
      <c r="AN612" s="100">
        <v>0.28999999999999998</v>
      </c>
      <c r="AO612" s="110">
        <f>IF(U612="n/a","n/a",IF(AA612&lt;0,"n/a",IF(AA612="n/a","n/a",J612+U612-AA612)))</f>
        <v>-18.314261088308257</v>
      </c>
      <c r="AP612" s="111">
        <f>IF(U612="n/a","n/a",J612+U612)</f>
        <v>10.487756566168413</v>
      </c>
      <c r="AQ612" s="112">
        <f>IF(OR(AC612&lt;0.01,AC612="n/a",AF612="n/a"),"n/a",(I612/SQRT(22.5*AC612*(I612/AF612))-1)*100)</f>
        <v>99.526411401735061</v>
      </c>
      <c r="AR612" s="101">
        <f>INDEX(Historical!$C$7:$C$1063,MATCH(B612,Historical!$B$7:$B$1063,0))*IF(AH612="n/a",1.03,IF(AH612&lt;0,1.01,IF(AH612&gt;10,1.1,(1+AH612/100))))</f>
        <v>2.6328</v>
      </c>
      <c r="AS612" s="109">
        <f>IF($AI612="n/a",1.03*AR612,IF($AI612&lt;0,1.01*AR612,IF($AI612&gt;10,1.1*AR612,(1+$AI612/100)*AR612)))</f>
        <v>2.8747543200000001</v>
      </c>
      <c r="AT612" s="109">
        <f>IF($AK612="n/a",1.03*AS612,IF($AK612&lt;0,1.01*AS612,IF($AK612&gt;10,1.1*AS612,(1+$AK612/100)*AS612)))</f>
        <v>3.1357820122560001</v>
      </c>
      <c r="AU612" s="109">
        <f>IF($AK612="n/a",1.03*AT612,IF($AK612&lt;0,1.01*AT612,IF($AK612&gt;10,1.1*AT612,(1+$AK612/100)*AT612)))</f>
        <v>3.420511018968845</v>
      </c>
      <c r="AV612" s="109">
        <f>IF($AK612="n/a",1.03*AU612,IF($AK612&lt;0,1.01*AU612,IF($AK612&gt;10,1.1*AU612,(1+$AK612/100)*AU612)))</f>
        <v>3.731093419491216</v>
      </c>
      <c r="AW612" s="109">
        <f>SUM(AR612:AV612)</f>
        <v>15.794940770716062</v>
      </c>
      <c r="AX612" s="113">
        <f>AW612/I612*100</f>
        <v>6.9154731920823389</v>
      </c>
      <c r="AY612" s="100">
        <v>0.9</v>
      </c>
      <c r="AZ612" s="100">
        <v>17.04</v>
      </c>
      <c r="BA612" s="100">
        <v>-15.229999999999999</v>
      </c>
      <c r="BB612" s="100">
        <v>7.0499999999999989</v>
      </c>
      <c r="BC612" s="100">
        <v>-2.62</v>
      </c>
      <c r="BE612" s="12">
        <v>2005</v>
      </c>
      <c r="BF612" s="12">
        <f>IF(BE612&gt;2020,0,IF(BE612&gt;2008,1,IF(BE612&gt;2001,2,IF(BE612&gt;1990,3,IF(BE612&gt;1980,4,IF(BE612&gt;1973,5,IF(BE612&gt;1970,6,IF(BE612&gt;1960,7,IF(BE612&gt;1958,8,IF(BE612&gt;1953,9,10))))))))))</f>
        <v>2</v>
      </c>
      <c r="BG612" s="100">
        <v>7.4899999999999993</v>
      </c>
      <c r="BH612" s="55" t="s">
        <v>121</v>
      </c>
      <c r="BI612" s="55" t="s">
        <v>122</v>
      </c>
    </row>
    <row r="613" spans="1:61" ht="12.75" customHeight="1" x14ac:dyDescent="0.2">
      <c r="A613" s="116" t="s">
        <v>5592</v>
      </c>
      <c r="B613" s="55" t="s">
        <v>5584</v>
      </c>
      <c r="C613" s="156" t="s">
        <v>134</v>
      </c>
      <c r="D613" s="98" t="s">
        <v>186</v>
      </c>
      <c r="E613" s="157">
        <v>5</v>
      </c>
      <c r="F613" s="2">
        <v>680</v>
      </c>
      <c r="G613" s="2" t="s">
        <v>146</v>
      </c>
      <c r="H613" s="2" t="s">
        <v>146</v>
      </c>
      <c r="I613" s="100">
        <v>43.86</v>
      </c>
      <c r="J613" s="101">
        <f>(M613/I613)*100</f>
        <v>2.5535795713634295</v>
      </c>
      <c r="K613" s="104">
        <v>0.28000000000000003</v>
      </c>
      <c r="L613" s="71">
        <v>4</v>
      </c>
      <c r="M613" s="28">
        <f>K613*L613</f>
        <v>1.1200000000000001</v>
      </c>
      <c r="N613" s="103" t="s">
        <v>158</v>
      </c>
      <c r="O613" s="104">
        <v>0.24</v>
      </c>
      <c r="P613" s="163">
        <v>45898</v>
      </c>
      <c r="Q613" s="163">
        <v>42262</v>
      </c>
      <c r="R613" s="28">
        <f>(K613-O613)/O613*100</f>
        <v>16.666666666666682</v>
      </c>
      <c r="S613" s="105">
        <f>IF(INDEX(Historical!$D$7:$D1738,MATCH(B613,Historical!$B$7:$B$1062,0))=0,"n/a",(INDEX(Historical!$C$7:$C$1062,MATCH(B613,Historical!$B$7:$B$1062,0))/INDEX(Historical!$D$7:$D$1062,MATCH(B613,Historical!$B$7:$B$1062,0))-1)*100)</f>
        <v>15.555555555555568</v>
      </c>
      <c r="T613" s="105">
        <f>IF(INDEX(Historical!$F$7:$F$1062,MATCH(B613,Historical!$B$7:$B$1062,0))=0,"n/a",((INDEX(Historical!$C$7:$C$1062,MATCH(B613,Historical!$B$7:$B$1062,0))/INDEX(Historical!$F$7:$F$1062,MATCH(B613,Historical!$B$7:$B$1062,0)))^(1/3)-1)*100)</f>
        <v>11.512621431589265</v>
      </c>
      <c r="U613" s="105" t="str">
        <f>IF(INDEX(Historical!$H$7:$H$1062,MATCH(B613,Historical!$B$7:$B$1062,0))=0,"n/a",((INDEX(Historical!$C$7:$C$1062,MATCH(B613,Historical!$B$7:$B$1062,0))/INDEX(Historical!$H$7:$H$1062,MATCH(B613,Historical!$B$7:$B$1062,0)))^(1/5)-1)*100)</f>
        <v>n/a</v>
      </c>
      <c r="V613" s="105" t="str">
        <f>IF(INDEX(Historical!$M$7:$M$1062,MATCH(B613,Historical!$B$7:$B$1062,0))=0,"n/a",((INDEX(Historical!$C$7:$C$1062,MATCH(B613,Historical!$B$7:$B$1062,0))/INDEX(Historical!$M$7:$M$1062,MATCH(B613,Historical!$B$7:$B$1062,0)))^(1/10)-1)*100)</f>
        <v>n/a</v>
      </c>
      <c r="W613" s="106" t="str">
        <f>IF(OR(U613&lt;=0,U613="n/a",V613&lt;=0,V613="n/a"),"n/a",U613/V613)</f>
        <v>n/a</v>
      </c>
      <c r="X613" s="107" t="str">
        <f>IF(OR(AJ613&lt;=0,AJ613="n/a",U613&lt;=0,U613="n/a"),"n/a",U613/AJ613)</f>
        <v>n/a</v>
      </c>
      <c r="Y613" s="162"/>
      <c r="Z613" s="101" t="str">
        <f>IF(OR(AC613&lt;0.01,AC613="n/a"),"n/a",M613/AC613*100)</f>
        <v>n/a</v>
      </c>
      <c r="AA613" s="109" t="str">
        <f>IF(OR(AC613&lt;0.01,AC613="n/a"),"n/a",I613/AC613)</f>
        <v>n/a</v>
      </c>
      <c r="AB613" s="71">
        <v>3</v>
      </c>
      <c r="AC613" s="100">
        <v>-6.8</v>
      </c>
      <c r="AD613" s="100">
        <v>0.67</v>
      </c>
      <c r="AE613" s="100">
        <v>2.64</v>
      </c>
      <c r="AF613" s="100" t="s">
        <v>142</v>
      </c>
      <c r="AG613" s="100">
        <v>-750.11</v>
      </c>
      <c r="AH613" s="100">
        <v>13.98</v>
      </c>
      <c r="AI613" s="100">
        <v>35.410000000000004</v>
      </c>
      <c r="AJ613" s="100" t="s">
        <v>142</v>
      </c>
      <c r="AK613" s="100">
        <v>19.52</v>
      </c>
      <c r="AL613" s="100">
        <v>5290</v>
      </c>
      <c r="AM613" s="100">
        <v>5.96</v>
      </c>
      <c r="AN613" s="100" t="s">
        <v>142</v>
      </c>
      <c r="AO613" s="110" t="str">
        <f>IF(U613="n/a","n/a",IF(AA613&lt;0,"n/a",IF(AA613="n/a","n/a",J613+U613-AA613)))</f>
        <v>n/a</v>
      </c>
      <c r="AP613" s="111" t="str">
        <f>IF(U613="n/a","n/a",J613+U613)</f>
        <v>n/a</v>
      </c>
      <c r="AQ613" s="112" t="str">
        <f>IF(OR(AC613&lt;0.01,AC613="n/a",AF613="n/a"),"n/a",(I613/SQRT(22.5*AC613*(I613/AF613))-1)*100)</f>
        <v>n/a</v>
      </c>
      <c r="AR613" s="101">
        <f>INDEX(Historical!$C$7:$C$1063,MATCH(B613,Historical!$B$7:$B$1063,0))*IF(AH613="n/a",1.03,IF(AH613&lt;0,1.01,IF(AH613&gt;10,1.1,(1+AH613/100))))</f>
        <v>1.1440000000000001</v>
      </c>
      <c r="AS613" s="109">
        <f>IF($AI613="n/a",1.03*AR613,IF($AI613&lt;0,1.01*AR613,IF($AI613&gt;10,1.1*AR613,(1+$AI613/100)*AR613)))</f>
        <v>1.2584000000000002</v>
      </c>
      <c r="AT613" s="109">
        <f>IF($AK613="n/a",1.03*AS613,IF($AK613&lt;0,1.01*AS613,IF($AK613&gt;10,1.1*AS613,(1+$AK613/100)*AS613)))</f>
        <v>1.3842400000000004</v>
      </c>
      <c r="AU613" s="109">
        <f>IF($AK613="n/a",1.03*AT613,IF($AK613&lt;0,1.01*AT613,IF($AK613&gt;10,1.1*AT613,(1+$AK613/100)*AT613)))</f>
        <v>1.5226640000000005</v>
      </c>
      <c r="AV613" s="109">
        <f>IF($AK613="n/a",1.03*AU613,IF($AK613&lt;0,1.01*AU613,IF($AK613&gt;10,1.1*AU613,(1+$AK613/100)*AU613)))</f>
        <v>1.6749304000000007</v>
      </c>
      <c r="AW613" s="109">
        <f>SUM(AR613:AV613)</f>
        <v>6.9842344000000018</v>
      </c>
      <c r="AX613" s="113">
        <f>AW613/I613*100</f>
        <v>15.923927040583679</v>
      </c>
      <c r="AY613" s="718">
        <v>1.27</v>
      </c>
      <c r="AZ613" s="100">
        <v>12.9</v>
      </c>
      <c r="BA613" s="100">
        <v>-42.91</v>
      </c>
      <c r="BB613" s="100">
        <v>-1.34</v>
      </c>
      <c r="BC613" s="100">
        <v>-19.39</v>
      </c>
      <c r="BE613" s="12">
        <v>2021</v>
      </c>
      <c r="BF613" s="12">
        <f>IF(BE613&gt;2020,0,IF(BE613&gt;2008,1,IF(BE613&gt;2001,2,IF(BE613&gt;1990,3,IF(BE613&gt;1980,4,IF(BE613&gt;1973,5,IF(BE613&gt;1970,6,IF(BE613&gt;1960,7,IF(BE613&gt;1958,8,IF(BE613&gt;1953,9,10))))))))))</f>
        <v>0</v>
      </c>
      <c r="BG613" s="100">
        <v>-9.44</v>
      </c>
      <c r="BH613" s="55" t="s">
        <v>121</v>
      </c>
      <c r="BI613" s="55" t="s">
        <v>122</v>
      </c>
    </row>
    <row r="614" spans="1:61" ht="12.75" customHeight="1" x14ac:dyDescent="0.2">
      <c r="A614" s="116" t="s">
        <v>1239</v>
      </c>
      <c r="B614" s="55" t="s">
        <v>1240</v>
      </c>
      <c r="C614" s="156" t="s">
        <v>139</v>
      </c>
      <c r="D614" s="98" t="s">
        <v>420</v>
      </c>
      <c r="E614" s="157">
        <v>16</v>
      </c>
      <c r="F614" s="2">
        <v>295</v>
      </c>
      <c r="G614" s="2" t="s">
        <v>119</v>
      </c>
      <c r="H614" s="2" t="s">
        <v>118</v>
      </c>
      <c r="I614" s="100">
        <v>251.42</v>
      </c>
      <c r="J614" s="101">
        <f>(M614/I614)*100</f>
        <v>0.84321056399649996</v>
      </c>
      <c r="K614" s="104">
        <v>0.53</v>
      </c>
      <c r="L614" s="71">
        <v>4</v>
      </c>
      <c r="M614" s="28">
        <f>K614*L614</f>
        <v>2.12</v>
      </c>
      <c r="N614" s="103" t="s">
        <v>177</v>
      </c>
      <c r="O614" s="104">
        <v>0.5</v>
      </c>
      <c r="P614" s="158">
        <v>46112</v>
      </c>
      <c r="Q614" s="158">
        <v>46122</v>
      </c>
      <c r="R614" s="28">
        <f>(K614-O614)/O614*100</f>
        <v>6.0000000000000053</v>
      </c>
      <c r="S614" s="105">
        <f>IF(INDEX(Historical!$D$7:$D1620,MATCH(B614,Historical!$B$7:$B$1062,0))=0,"n/a",(INDEX(Historical!$C$7:$C$1062,MATCH(B614,Historical!$B$7:$B$1062,0))/INDEX(Historical!$D$7:$D$1062,MATCH(B614,Historical!$B$7:$B$1062,0))-1)*100)</f>
        <v>8.5872576177285396</v>
      </c>
      <c r="T614" s="105">
        <f>IF(INDEX(Historical!$F$7:$F$1062,MATCH(B614,Historical!$B$7:$B$1062,0))=0,"n/a",((INDEX(Historical!$C$7:$C$1062,MATCH(B614,Historical!$B$7:$B$1062,0))/INDEX(Historical!$F$7:$F$1062,MATCH(B614,Historical!$B$7:$B$1062,0)))^(1/3)-1)*100)</f>
        <v>15.260907301461168</v>
      </c>
      <c r="U614" s="105">
        <f>IF(INDEX(Historical!$H$7:$H$1062,MATCH(B614,Historical!$B$7:$B$1062,0))=0,"n/a",((INDEX(Historical!$C$7:$C$1062,MATCH(B614,Historical!$B$7:$B$1062,0))/INDEX(Historical!$H$7:$H$1062,MATCH(B614,Historical!$B$7:$B$1062,0)))^(1/5)-1)*100)</f>
        <v>14.636831885679747</v>
      </c>
      <c r="V614" s="105">
        <f>IF(INDEX(Historical!$M$7:$M$1062,MATCH(B614,Historical!$B$7:$B$1062,0))=0,"n/a",((INDEX(Historical!$C$7:$C$1062,MATCH(B614,Historical!$B$7:$B$1062,0))/INDEX(Historical!$M$7:$M$1062,MATCH(B614,Historical!$B$7:$B$1062,0)))^(1/10)-1)*100)</f>
        <v>14.025861128918393</v>
      </c>
      <c r="W614" s="106">
        <f>IF(OR(U614&lt;=0,U614="n/a",V614&lt;=0,V614="n/a"),"n/a",U614/V614)</f>
        <v>1.0435603027254889</v>
      </c>
      <c r="X614" s="107">
        <f>IF(OR(AJ614&lt;=0,AJ614="n/a",U614&lt;=0,U614="n/a"),"n/a",U614/AJ614)</f>
        <v>0.58013602400633157</v>
      </c>
      <c r="Y614" s="165"/>
      <c r="Z614" s="101">
        <f>IF(OR(AC614&lt;0.01,AC614="n/a"),"n/a",M614/AC614*100)</f>
        <v>19.237749546279492</v>
      </c>
      <c r="AA614" s="109">
        <f>IF(OR(AC614&lt;0.01,AC614="n/a"),"n/a",I614/AC614)</f>
        <v>22.814882032667878</v>
      </c>
      <c r="AB614" s="71">
        <v>12</v>
      </c>
      <c r="AC614" s="100">
        <v>11.02</v>
      </c>
      <c r="AD614" s="100">
        <v>0.4</v>
      </c>
      <c r="AE614" s="100">
        <v>1.75</v>
      </c>
      <c r="AF614" s="100">
        <v>3.83</v>
      </c>
      <c r="AG614" s="100">
        <v>17.580000000000002</v>
      </c>
      <c r="AH614" s="100">
        <v>108.08</v>
      </c>
      <c r="AI614" s="100">
        <v>16.329999999999998</v>
      </c>
      <c r="AJ614" s="100">
        <v>25.230000000000004</v>
      </c>
      <c r="AK614" s="100">
        <v>32.42</v>
      </c>
      <c r="AL614" s="100">
        <v>36040</v>
      </c>
      <c r="AM614" s="100">
        <v>6.76</v>
      </c>
      <c r="AN614" s="100">
        <v>0.44</v>
      </c>
      <c r="AO614" s="110">
        <f>IF(U614="n/a","n/a",IF(AA614&lt;0,"n/a",IF(AA614="n/a","n/a",J614+U614-AA614)))</f>
        <v>-7.3348395829916306</v>
      </c>
      <c r="AP614" s="111">
        <f>IF(U614="n/a","n/a",J614+U614)</f>
        <v>15.480042449676247</v>
      </c>
      <c r="AQ614" s="112">
        <f>IF(OR(AC614&lt;0.01,AC614="n/a",AF614="n/a"),"n/a",(I614/SQRT(22.5*AC614*(I614/AF614))-1)*100)</f>
        <v>97.068513957419796</v>
      </c>
      <c r="AR614" s="101">
        <f>INDEX(Historical!$C$7:$C$1063,MATCH(B614,Historical!$B$7:$B$1063,0))*IF(AH614="n/a",1.03,IF(AH614&lt;0,1.01,IF(AH614&gt;10,1.1,(1+AH614/100))))</f>
        <v>2.1560000000000001</v>
      </c>
      <c r="AS614" s="109">
        <f>IF($AI614="n/a",1.03*AR614,IF($AI614&lt;0,1.01*AR614,IF($AI614&gt;10,1.1*AR614,(1+$AI614/100)*AR614)))</f>
        <v>2.3716000000000004</v>
      </c>
      <c r="AT614" s="109">
        <f>IF($AK614="n/a",1.03*AS614,IF($AK614&lt;0,1.01*AS614,IF($AK614&gt;10,1.1*AS614,(1+$AK614/100)*AS614)))</f>
        <v>2.6087600000000006</v>
      </c>
      <c r="AU614" s="109">
        <f>IF($AK614="n/a",1.03*AT614,IF($AK614&lt;0,1.01*AT614,IF($AK614&gt;10,1.1*AT614,(1+$AK614/100)*AT614)))</f>
        <v>2.8696360000000007</v>
      </c>
      <c r="AV614" s="109">
        <f>IF($AK614="n/a",1.03*AU614,IF($AK614&lt;0,1.01*AU614,IF($AK614&gt;10,1.1*AU614,(1+$AK614/100)*AU614)))</f>
        <v>3.1565996000000012</v>
      </c>
      <c r="AW614" s="109">
        <f>SUM(AR614:AV614)</f>
        <v>13.162595600000005</v>
      </c>
      <c r="AX614" s="113">
        <f>AW614/I614*100</f>
        <v>5.2353017261952139</v>
      </c>
      <c r="AY614" s="100">
        <v>1.52</v>
      </c>
      <c r="AZ614" s="100">
        <v>109.71</v>
      </c>
      <c r="BA614" s="100">
        <v>-12.93</v>
      </c>
      <c r="BB614" s="100">
        <v>1.2</v>
      </c>
      <c r="BC614" s="100">
        <v>26.650000000000002</v>
      </c>
      <c r="BE614" s="12">
        <v>2011</v>
      </c>
      <c r="BF614" s="12">
        <f>IF(BE614&gt;2020,0,IF(BE614&gt;2008,1,IF(BE614&gt;2001,2,IF(BE614&gt;1990,3,IF(BE614&gt;1980,4,IF(BE614&gt;1973,5,IF(BE614&gt;1970,6,IF(BE614&gt;1960,7,IF(BE614&gt;1958,8,IF(BE614&gt;1953,9,10))))))))))</f>
        <v>1</v>
      </c>
      <c r="BG614" s="100">
        <v>9.84</v>
      </c>
      <c r="BH614" s="55" t="s">
        <v>121</v>
      </c>
      <c r="BI614" s="55" t="s">
        <v>122</v>
      </c>
    </row>
    <row r="615" spans="1:61" ht="12.75" customHeight="1" x14ac:dyDescent="0.2">
      <c r="A615" s="146" t="s">
        <v>5643</v>
      </c>
      <c r="B615" s="55" t="s">
        <v>5637</v>
      </c>
      <c r="C615" s="156" t="s">
        <v>300</v>
      </c>
      <c r="D615" s="98" t="s">
        <v>518</v>
      </c>
      <c r="E615" s="157">
        <v>5</v>
      </c>
      <c r="F615" s="2">
        <v>722</v>
      </c>
      <c r="G615" s="2" t="s">
        <v>146</v>
      </c>
      <c r="H615" s="2" t="s">
        <v>146</v>
      </c>
      <c r="I615" s="100">
        <v>14.22</v>
      </c>
      <c r="J615" s="101">
        <f>(M615/I615)*100</f>
        <v>4.7819971870604787</v>
      </c>
      <c r="K615" s="104">
        <v>0.17</v>
      </c>
      <c r="L615" s="71">
        <v>4</v>
      </c>
      <c r="M615" s="28">
        <f>K615*L615</f>
        <v>0.68</v>
      </c>
      <c r="N615" s="103" t="s">
        <v>270</v>
      </c>
      <c r="O615" s="104">
        <v>0.16</v>
      </c>
      <c r="P615" s="158">
        <v>46189</v>
      </c>
      <c r="Q615" s="158">
        <v>46203</v>
      </c>
      <c r="R615" s="28">
        <f>(K615-O615)/O615*100</f>
        <v>6.2500000000000053</v>
      </c>
      <c r="S615" s="105">
        <f>IF(INDEX(Historical!$D$7:$D1734,MATCH(B615,Historical!$B$7:$B$1062,0))=0,"n/a",(INDEX(Historical!$C$7:$C$1062,MATCH(B615,Historical!$B$7:$B$1062,0))/INDEX(Historical!$D$7:$D$1062,MATCH(B615,Historical!$B$7:$B$1062,0))-1)*100)</f>
        <v>15.384615384615397</v>
      </c>
      <c r="T615" s="105">
        <f>IF(INDEX(Historical!$F$7:$F$1062,MATCH(B615,Historical!$B$7:$B$1062,0))=0,"n/a",((INDEX(Historical!$C$7:$C$1062,MATCH(B615,Historical!$B$7:$B$1062,0))/INDEX(Historical!$F$7:$F$1062,MATCH(B615,Historical!$B$7:$B$1062,0)))^(1/3)-1)*100)</f>
        <v>81.712059283213961</v>
      </c>
      <c r="U615" s="105" t="str">
        <f>IF(INDEX(Historical!$H$7:$H$1062,MATCH(B615,Historical!$B$7:$B$1062,0))=0,"n/a",((INDEX(Historical!$C$7:$C$1062,MATCH(B615,Historical!$B$7:$B$1062,0))/INDEX(Historical!$H$7:$H$1062,MATCH(B615,Historical!$B$7:$B$1062,0)))^(1/5)-1)*100)</f>
        <v>n/a</v>
      </c>
      <c r="V615" s="105" t="str">
        <f>IF(INDEX(Historical!$M$7:$M$1062,MATCH(B615,Historical!$B$7:$B$1062,0))=0,"n/a",((INDEX(Historical!$C$7:$C$1062,MATCH(B615,Historical!$B$7:$B$1062,0))/INDEX(Historical!$M$7:$M$1062,MATCH(B615,Historical!$B$7:$B$1062,0)))^(1/10)-1)*100)</f>
        <v>n/a</v>
      </c>
      <c r="W615" s="106" t="str">
        <f>IF(OR(U615&lt;=0,U615="n/a",V615&lt;=0,V615="n/a"),"n/a",U615/V615)</f>
        <v>n/a</v>
      </c>
      <c r="X615" s="107" t="str">
        <f>IF(OR(AJ615&lt;=0,AJ615="n/a",U615&lt;=0,U615="n/a"),"n/a",U615/AJ615)</f>
        <v>n/a</v>
      </c>
      <c r="Y615" s="159"/>
      <c r="Z615" s="101">
        <f>IF(OR(AC615&lt;0.01,AC615="n/a"),"n/a",M615/AC615*100)</f>
        <v>106.25</v>
      </c>
      <c r="AA615" s="109">
        <f>IF(OR(AC615&lt;0.01,AC615="n/a"),"n/a",I615/AC615)</f>
        <v>22.21875</v>
      </c>
      <c r="AB615" s="71">
        <v>12</v>
      </c>
      <c r="AC615" s="100">
        <v>0.64</v>
      </c>
      <c r="AD615" s="100" t="s">
        <v>142</v>
      </c>
      <c r="AE615" s="100">
        <v>1.21</v>
      </c>
      <c r="AF615" s="100">
        <v>15.58</v>
      </c>
      <c r="AG615" s="100">
        <v>142.31</v>
      </c>
      <c r="AH615" s="100">
        <v>15</v>
      </c>
      <c r="AI615" s="100">
        <v>18.12</v>
      </c>
      <c r="AJ615" s="100" t="s">
        <v>142</v>
      </c>
      <c r="AK615" s="100" t="s">
        <v>142</v>
      </c>
      <c r="AL615" s="100">
        <v>190.93</v>
      </c>
      <c r="AM615" s="100">
        <v>41.67</v>
      </c>
      <c r="AN615" s="100">
        <v>64.489999999999995</v>
      </c>
      <c r="AO615" s="110" t="str">
        <f>IF(U615="n/a","n/a",IF(AA615&lt;0,"n/a",IF(AA615="n/a","n/a",J615+U615-AA615)))</f>
        <v>n/a</v>
      </c>
      <c r="AP615" s="111" t="str">
        <f>IF(U615="n/a","n/a",J615+U615)</f>
        <v>n/a</v>
      </c>
      <c r="AQ615" s="112">
        <f>IF(OR(AC615&lt;0.01,AC615="n/a",AF615="n/a"),"n/a",(I615/SQRT(22.5*AC615*(I615/AF615))-1)*100)</f>
        <v>292.24035998351826</v>
      </c>
      <c r="AR615" s="101">
        <f>INDEX(Historical!$C$7:$C$1063,MATCH(B615,Historical!$B$7:$B$1063,0))*IF(AH615="n/a",1.03,IF(AH615&lt;0,1.01,IF(AH615&gt;10,1.1,(1+AH615/100))))</f>
        <v>0.66000000000000014</v>
      </c>
      <c r="AS615" s="109">
        <f>IF($AI615="n/a",1.03*AR615,IF($AI615&lt;0,1.01*AR615,IF($AI615&gt;10,1.1*AR615,(1+$AI615/100)*AR615)))</f>
        <v>0.7260000000000002</v>
      </c>
      <c r="AT615" s="109">
        <f>IF($AK615="n/a",1.03*AS615,IF($AK615&lt;0,1.01*AS615,IF($AK615&gt;10,1.1*AS615,(1+$AK615/100)*AS615)))</f>
        <v>0.74778000000000022</v>
      </c>
      <c r="AU615" s="109">
        <f>IF($AK615="n/a",1.03*AT615,IF($AK615&lt;0,1.01*AT615,IF($AK615&gt;10,1.1*AT615,(1+$AK615/100)*AT615)))</f>
        <v>0.77021340000000027</v>
      </c>
      <c r="AV615" s="109">
        <f>IF($AK615="n/a",1.03*AU615,IF($AK615&lt;0,1.01*AU615,IF($AK615&gt;10,1.1*AU615,(1+$AK615/100)*AU615)))</f>
        <v>0.7933198020000003</v>
      </c>
      <c r="AW615" s="109">
        <f>SUM(AR615:AV615)</f>
        <v>3.697313202000001</v>
      </c>
      <c r="AX615" s="113">
        <f>AW615/I615*100</f>
        <v>26.000796075949374</v>
      </c>
      <c r="AY615" s="718">
        <v>0.25</v>
      </c>
      <c r="AZ615" s="100">
        <v>42.199999999999996</v>
      </c>
      <c r="BA615" s="100">
        <v>-3.5900000000000003</v>
      </c>
      <c r="BB615" s="100">
        <v>4.97</v>
      </c>
      <c r="BC615" s="100">
        <v>10.58</v>
      </c>
      <c r="BE615" s="12">
        <v>2022</v>
      </c>
      <c r="BF615" s="12">
        <f>IF(BE615&gt;2020,0,IF(BE615&gt;2008,1,IF(BE615&gt;2001,2,IF(BE615&gt;1990,3,IF(BE615&gt;1980,4,IF(BE615&gt;1973,5,IF(BE615&gt;1970,6,IF(BE615&gt;1960,7,IF(BE615&gt;1958,8,IF(BE615&gt;1953,9,10))))))))))</f>
        <v>0</v>
      </c>
      <c r="BG615" s="100">
        <v>2.64</v>
      </c>
      <c r="BH615" s="55" t="s">
        <v>121</v>
      </c>
      <c r="BI615" s="55" t="s">
        <v>302</v>
      </c>
    </row>
    <row r="616" spans="1:61" ht="12.75" customHeight="1" x14ac:dyDescent="0.2">
      <c r="A616" s="55" t="s">
        <v>1241</v>
      </c>
      <c r="B616" s="55" t="s">
        <v>1242</v>
      </c>
      <c r="C616" s="156" t="s">
        <v>134</v>
      </c>
      <c r="D616" s="98" t="s">
        <v>186</v>
      </c>
      <c r="E616" s="157">
        <v>16</v>
      </c>
      <c r="F616" s="2">
        <v>313</v>
      </c>
      <c r="G616" s="2" t="s">
        <v>118</v>
      </c>
      <c r="H616" s="2" t="s">
        <v>118</v>
      </c>
      <c r="I616" s="100">
        <v>184.16</v>
      </c>
      <c r="J616" s="101">
        <f>(M616/I616)*100</f>
        <v>1.9982623805386619</v>
      </c>
      <c r="K616" s="104">
        <v>0.92</v>
      </c>
      <c r="L616" s="71">
        <v>4</v>
      </c>
      <c r="M616" s="28">
        <f>K616*L616</f>
        <v>3.68</v>
      </c>
      <c r="N616" s="103" t="s">
        <v>240</v>
      </c>
      <c r="O616" s="104">
        <v>0.84</v>
      </c>
      <c r="P616" s="158">
        <v>46296</v>
      </c>
      <c r="Q616" s="158">
        <v>46308</v>
      </c>
      <c r="R616" s="28">
        <f>(K616-O616)/O616*100</f>
        <v>9.5238095238095326</v>
      </c>
      <c r="S616" s="105">
        <f>IF(INDEX(Historical!$D$7:$D1621,MATCH(B616,Historical!$B$7:$B$1062,0))=0,"n/a",(INDEX(Historical!$C$7:$C$1062,MATCH(B616,Historical!$B$7:$B$1062,0))/INDEX(Historical!$D$7:$D$1062,MATCH(B616,Historical!$B$7:$B$1062,0))-1)*100)</f>
        <v>10.24734982332156</v>
      </c>
      <c r="T616" s="105">
        <f>IF(INDEX(Historical!$F$7:$F$1062,MATCH(B616,Historical!$B$7:$B$1062,0))=0,"n/a",((INDEX(Historical!$C$7:$C$1062,MATCH(B616,Historical!$B$7:$B$1062,0))/INDEX(Historical!$F$7:$F$1062,MATCH(B616,Historical!$B$7:$B$1062,0)))^(1/3)-1)*100)</f>
        <v>10.064241629820891</v>
      </c>
      <c r="U616" s="105">
        <f>IF(INDEX(Historical!$H$7:$H$1062,MATCH(B616,Historical!$B$7:$B$1062,0))=0,"n/a",((INDEX(Historical!$C$7:$C$1062,MATCH(B616,Historical!$B$7:$B$1062,0))/INDEX(Historical!$H$7:$H$1062,MATCH(B616,Historical!$B$7:$B$1062,0)))^(1/5)-1)*100)</f>
        <v>8.4471771197698544</v>
      </c>
      <c r="V616" s="105">
        <f>IF(INDEX(Historical!$M$7:$M$1062,MATCH(B616,Historical!$B$7:$B$1062,0))=0,"n/a",((INDEX(Historical!$C$7:$C$1062,MATCH(B616,Historical!$B$7:$B$1062,0))/INDEX(Historical!$M$7:$M$1062,MATCH(B616,Historical!$B$7:$B$1062,0)))^(1/10)-1)*100)</f>
        <v>9.3187009928353159</v>
      </c>
      <c r="W616" s="106">
        <f>IF(OR(U616&lt;=0,U616="n/a",V616&lt;=0,V616="n/a"),"n/a",U616/V616)</f>
        <v>0.90647581956588874</v>
      </c>
      <c r="X616" s="107">
        <f>IF(OR(AJ616&lt;=0,AJ616="n/a",U616&lt;=0,U616="n/a"),"n/a",U616/AJ616)</f>
        <v>1.0226606682530088</v>
      </c>
      <c r="Y616" s="165"/>
      <c r="Z616" s="101">
        <f>IF(OR(AC616&lt;0.01,AC616="n/a"),"n/a",M616/AC616*100)</f>
        <v>32.451499118165792</v>
      </c>
      <c r="AA616" s="109">
        <f>IF(OR(AC616&lt;0.01,AC616="n/a"),"n/a",I616/AC616)</f>
        <v>16.239858906525573</v>
      </c>
      <c r="AB616" s="71">
        <v>12</v>
      </c>
      <c r="AC616" s="100">
        <v>11.34</v>
      </c>
      <c r="AD616" s="100">
        <v>0.67</v>
      </c>
      <c r="AE616" s="100">
        <v>2.34</v>
      </c>
      <c r="AF616" s="100">
        <v>2.0499999999999998</v>
      </c>
      <c r="AG616" s="100">
        <v>12.43</v>
      </c>
      <c r="AH616" s="100">
        <v>31.55</v>
      </c>
      <c r="AI616" s="100">
        <v>11.690000000000001</v>
      </c>
      <c r="AJ616" s="100">
        <v>8.2600000000000016</v>
      </c>
      <c r="AK616" s="100">
        <v>18.2</v>
      </c>
      <c r="AL616" s="100">
        <v>50970</v>
      </c>
      <c r="AM616" s="100">
        <v>0.48</v>
      </c>
      <c r="AN616" s="100">
        <v>1.08</v>
      </c>
      <c r="AO616" s="110">
        <f>IF(U616="n/a","n/a",IF(AA616&lt;0,"n/a",IF(AA616="n/a","n/a",J616+U616-AA616)))</f>
        <v>-5.794419406217056</v>
      </c>
      <c r="AP616" s="111">
        <f>IF(U616="n/a","n/a",J616+U616)</f>
        <v>10.445439500308517</v>
      </c>
      <c r="AQ616" s="112">
        <f>IF(OR(AC616&lt;0.01,AC616="n/a",AF616="n/a"),"n/a",(I616/SQRT(22.5*AC616*(I616/AF616))-1)*100)</f>
        <v>21.640108075470678</v>
      </c>
      <c r="AR616" s="101">
        <f>INDEX(Historical!$C$7:$C$1063,MATCH(B616,Historical!$B$7:$B$1063,0))*IF(AH616="n/a",1.03,IF(AH616&lt;0,1.01,IF(AH616&gt;10,1.1,(1+AH616/100))))</f>
        <v>3.4320000000000004</v>
      </c>
      <c r="AS616" s="109">
        <f>IF($AI616="n/a",1.03*AR616,IF($AI616&lt;0,1.01*AR616,IF($AI616&gt;10,1.1*AR616,(1+$AI616/100)*AR616)))</f>
        <v>3.7752000000000008</v>
      </c>
      <c r="AT616" s="109">
        <f>IF($AK616="n/a",1.03*AS616,IF($AK616&lt;0,1.01*AS616,IF($AK616&gt;10,1.1*AS616,(1+$AK616/100)*AS616)))</f>
        <v>4.1527200000000013</v>
      </c>
      <c r="AU616" s="109">
        <f>IF($AK616="n/a",1.03*AT616,IF($AK616&lt;0,1.01*AT616,IF($AK616&gt;10,1.1*AT616,(1+$AK616/100)*AT616)))</f>
        <v>4.5679920000000021</v>
      </c>
      <c r="AV616" s="109">
        <f>IF($AK616="n/a",1.03*AU616,IF($AK616&lt;0,1.01*AU616,IF($AK616&gt;10,1.1*AU616,(1+$AK616/100)*AU616)))</f>
        <v>5.0247912000000028</v>
      </c>
      <c r="AW616" s="109">
        <f>SUM(AR616:AV616)</f>
        <v>20.952703200000009</v>
      </c>
      <c r="AX616" s="113">
        <f>AW616/I616*100</f>
        <v>11.377445264986973</v>
      </c>
      <c r="AY616" s="100">
        <v>1.42</v>
      </c>
      <c r="AZ616" s="100">
        <v>76</v>
      </c>
      <c r="BA616" s="100">
        <v>-4.34</v>
      </c>
      <c r="BB616" s="100">
        <v>7.4899999999999993</v>
      </c>
      <c r="BC616" s="100">
        <v>31.69</v>
      </c>
      <c r="BE616" s="12">
        <v>2011</v>
      </c>
      <c r="BF616" s="12">
        <f>IF(BE616&gt;2020,0,IF(BE616&gt;2008,1,IF(BE616&gt;2001,2,IF(BE616&gt;1990,3,IF(BE616&gt;1980,4,IF(BE616&gt;1973,5,IF(BE616&gt;1970,6,IF(BE616&gt;1960,7,IF(BE616&gt;1958,8,IF(BE616&gt;1953,9,10))))))))))</f>
        <v>1</v>
      </c>
      <c r="BG616" s="100">
        <v>0.86999999999999988</v>
      </c>
      <c r="BH616" s="55" t="s">
        <v>121</v>
      </c>
      <c r="BI616" s="55" t="s">
        <v>122</v>
      </c>
    </row>
    <row r="617" spans="1:61" ht="12.75" customHeight="1" x14ac:dyDescent="0.2">
      <c r="A617" s="116" t="s">
        <v>1243</v>
      </c>
      <c r="B617" s="55" t="s">
        <v>1244</v>
      </c>
      <c r="C617" s="156" t="s">
        <v>125</v>
      </c>
      <c r="D617" s="98" t="s">
        <v>189</v>
      </c>
      <c r="E617" s="157">
        <v>12</v>
      </c>
      <c r="F617" s="2">
        <v>473</v>
      </c>
      <c r="G617" s="2" t="s">
        <v>146</v>
      </c>
      <c r="H617" s="2" t="s">
        <v>146</v>
      </c>
      <c r="I617" s="100">
        <v>130.22999999999999</v>
      </c>
      <c r="J617" s="101">
        <f>(M617/I617)*100</f>
        <v>3.1636335713737238</v>
      </c>
      <c r="K617" s="104">
        <v>1.03</v>
      </c>
      <c r="L617" s="71">
        <v>4</v>
      </c>
      <c r="M617" s="28">
        <f>K617*L617</f>
        <v>4.12</v>
      </c>
      <c r="N617" s="103" t="s">
        <v>670</v>
      </c>
      <c r="O617" s="104">
        <v>1.02</v>
      </c>
      <c r="P617" s="158">
        <v>46141</v>
      </c>
      <c r="Q617" s="158">
        <v>46156</v>
      </c>
      <c r="R617" s="28">
        <f>(K617-O617)/O617*100</f>
        <v>0.98039215686274594</v>
      </c>
      <c r="S617" s="105">
        <f>IF(INDEX(Historical!$D$7:$D1622,MATCH(B617,Historical!$B$7:$B$1062,0))=0,"n/a",(INDEX(Historical!$C$7:$C$1062,MATCH(B617,Historical!$B$7:$B$1062,0))/INDEX(Historical!$D$7:$D$1062,MATCH(B617,Historical!$B$7:$B$1062,0))-1)*100)</f>
        <v>3.8265306122449161</v>
      </c>
      <c r="T617" s="105">
        <f>IF(INDEX(Historical!$F$7:$F$1062,MATCH(B617,Historical!$B$7:$B$1062,0))=0,"n/a",((INDEX(Historical!$C$7:$C$1062,MATCH(B617,Historical!$B$7:$B$1062,0))/INDEX(Historical!$F$7:$F$1062,MATCH(B617,Historical!$B$7:$B$1062,0)))^(1/3)-1)*100)</f>
        <v>8.8017236433604253</v>
      </c>
      <c r="U617" s="105">
        <f>IF(INDEX(Historical!$H$7:$H$1062,MATCH(B617,Historical!$B$7:$B$1062,0))=0,"n/a",((INDEX(Historical!$C$7:$C$1062,MATCH(B617,Historical!$B$7:$B$1062,0))/INDEX(Historical!$H$7:$H$1062,MATCH(B617,Historical!$B$7:$B$1062,0)))^(1/5)-1)*100)</f>
        <v>6.2905442699547232</v>
      </c>
      <c r="V617" s="105">
        <f>IF(INDEX(Historical!$M$7:$M$1062,MATCH(B617,Historical!$B$7:$B$1062,0))=0,"n/a",((INDEX(Historical!$C$7:$C$1062,MATCH(B617,Historical!$B$7:$B$1062,0))/INDEX(Historical!$M$7:$M$1062,MATCH(B617,Historical!$B$7:$B$1062,0)))^(1/10)-1)*100)</f>
        <v>15.907395220508945</v>
      </c>
      <c r="W617" s="106">
        <f>IF(OR(U617&lt;=0,U617="n/a",V617&lt;=0,V617="n/a"),"n/a",U617/V617)</f>
        <v>0.39544778907891254</v>
      </c>
      <c r="X617" s="107">
        <f>IF(OR(AJ617&lt;=0,AJ617="n/a",U617&lt;=0,U617="n/a"),"n/a",U617/AJ617)</f>
        <v>7.4887431785175282</v>
      </c>
      <c r="Y617" s="165"/>
      <c r="Z617" s="101">
        <f>IF(OR(AC617&lt;0.01,AC617="n/a"),"n/a",M617/AC617*100)</f>
        <v>39.31297709923664</v>
      </c>
      <c r="AA617" s="109">
        <f>IF(OR(AC617&lt;0.01,AC617="n/a"),"n/a",I617/AC617)</f>
        <v>12.42652671755725</v>
      </c>
      <c r="AB617" s="71">
        <v>2</v>
      </c>
      <c r="AC617" s="100">
        <v>10.48</v>
      </c>
      <c r="AD617" s="100" t="s">
        <v>142</v>
      </c>
      <c r="AE617" s="100">
        <v>2.46</v>
      </c>
      <c r="AF617" s="100">
        <v>2.72</v>
      </c>
      <c r="AG617" s="100">
        <v>23.51</v>
      </c>
      <c r="AH617" s="100">
        <v>-0.15</v>
      </c>
      <c r="AI617" s="100" t="s">
        <v>142</v>
      </c>
      <c r="AJ617" s="100">
        <v>0.84</v>
      </c>
      <c r="AK617" s="100">
        <v>3.81</v>
      </c>
      <c r="AL617" s="100">
        <v>22240</v>
      </c>
      <c r="AM617" s="100">
        <v>21.94</v>
      </c>
      <c r="AN617" s="100">
        <v>1.28</v>
      </c>
      <c r="AO617" s="110">
        <f>IF(U617="n/a","n/a",IF(AA617&lt;0,"n/a",IF(AA617="n/a","n/a",J617+U617-AA617)))</f>
        <v>-2.9723488762288035</v>
      </c>
      <c r="AP617" s="111">
        <f>IF(U617="n/a","n/a",J617+U617)</f>
        <v>9.4541778413284465</v>
      </c>
      <c r="AQ617" s="112">
        <f>IF(OR(AC617&lt;0.01,AC617="n/a",AF617="n/a"),"n/a",(I617/SQRT(22.5*AC617*(I617/AF617))-1)*100)</f>
        <v>22.565452213647362</v>
      </c>
      <c r="AR617" s="101">
        <f>INDEX(Historical!$C$7:$C$1063,MATCH(B617,Historical!$B$7:$B$1063,0))*IF(AH617="n/a",1.03,IF(AH617&lt;0,1.01,IF(AH617&gt;10,1.1,(1+AH617/100))))</f>
        <v>4.1107000000000005</v>
      </c>
      <c r="AS617" s="109">
        <f>IF($AI617="n/a",1.03*AR617,IF($AI617&lt;0,1.01*AR617,IF($AI617&gt;10,1.1*AR617,(1+$AI617/100)*AR617)))</f>
        <v>4.2340210000000003</v>
      </c>
      <c r="AT617" s="109">
        <f>IF($AK617="n/a",1.03*AS617,IF($AK617&lt;0,1.01*AS617,IF($AK617&gt;10,1.1*AS617,(1+$AK617/100)*AS617)))</f>
        <v>4.3953372001000002</v>
      </c>
      <c r="AU617" s="109">
        <f>IF($AK617="n/a",1.03*AT617,IF($AK617&lt;0,1.01*AT617,IF($AK617&gt;10,1.1*AT617,(1+$AK617/100)*AT617)))</f>
        <v>4.5627995474238103</v>
      </c>
      <c r="AV617" s="109">
        <f>IF($AK617="n/a",1.03*AU617,IF($AK617&lt;0,1.01*AU617,IF($AK617&gt;10,1.1*AU617,(1+$AK617/100)*AU617)))</f>
        <v>4.7366422101806576</v>
      </c>
      <c r="AW617" s="109">
        <f>SUM(AR617:AV617)</f>
        <v>22.039499957704468</v>
      </c>
      <c r="AX617" s="113">
        <f>AW617/I617*100</f>
        <v>16.923519893806706</v>
      </c>
      <c r="AY617" s="100">
        <v>0.39</v>
      </c>
      <c r="AZ617" s="100">
        <v>2.9899999999999998</v>
      </c>
      <c r="BA617" s="100">
        <v>-25.290000000000003</v>
      </c>
      <c r="BB617" s="100">
        <v>-5.71</v>
      </c>
      <c r="BC617" s="100">
        <v>-10.38</v>
      </c>
      <c r="BE617" s="12">
        <v>2015</v>
      </c>
      <c r="BF617" s="12">
        <f>IF(BE617&gt;2020,0,IF(BE617&gt;2008,1,IF(BE617&gt;2001,2,IF(BE617&gt;1990,3,IF(BE617&gt;1980,4,IF(BE617&gt;1973,5,IF(BE617&gt;1970,6,IF(BE617&gt;1960,7,IF(BE617&gt;1958,8,IF(BE617&gt;1953,9,10))))))))))</f>
        <v>1</v>
      </c>
      <c r="BG617" s="100">
        <v>8.2199999999999989</v>
      </c>
      <c r="BH617" s="55" t="s">
        <v>121</v>
      </c>
      <c r="BI617" s="55" t="s">
        <v>122</v>
      </c>
    </row>
    <row r="618" spans="1:61" ht="12.75" customHeight="1" x14ac:dyDescent="0.2">
      <c r="A618" s="146" t="s">
        <v>3830</v>
      </c>
      <c r="B618" s="55" t="s">
        <v>3831</v>
      </c>
      <c r="C618" s="156" t="s">
        <v>263</v>
      </c>
      <c r="D618" s="98" t="s">
        <v>264</v>
      </c>
      <c r="E618" s="157">
        <v>6</v>
      </c>
      <c r="F618" s="2">
        <v>637</v>
      </c>
      <c r="G618" s="2"/>
      <c r="H618" s="2"/>
      <c r="I618" s="100">
        <v>67.28</v>
      </c>
      <c r="J618" s="101">
        <f>(M618/I618)*100</f>
        <v>2.6117717003567185</v>
      </c>
      <c r="K618" s="104">
        <v>0.43930000000000002</v>
      </c>
      <c r="L618" s="71">
        <v>4</v>
      </c>
      <c r="M618" s="28">
        <f>K618*L618</f>
        <v>1.7572000000000001</v>
      </c>
      <c r="N618" s="103" t="s">
        <v>1515</v>
      </c>
      <c r="O618" s="104">
        <v>0.41689999999999999</v>
      </c>
      <c r="P618" s="158">
        <v>46085</v>
      </c>
      <c r="Q618" s="158">
        <v>46106</v>
      </c>
      <c r="R618" s="28">
        <f>(K618-O618)/O618*100</f>
        <v>5.3729911249700244</v>
      </c>
      <c r="S618" s="105">
        <f>IF(INDEX(Historical!$D$7:$D1734,MATCH(B618,Historical!$B$7:$B$1062,0))=0,"n/a",(INDEX(Historical!$C$7:$C$1062,MATCH(B618,Historical!$B$7:$B$1062,0))/INDEX(Historical!$D$7:$D$1062,MATCH(B618,Historical!$B$7:$B$1062,0))-1)*100)</f>
        <v>2.7166480169091178</v>
      </c>
      <c r="T618" s="105">
        <f>IF(INDEX(Historical!$F$7:$F$1062,MATCH(B618,Historical!$B$7:$B$1062,0))=0,"n/a",((INDEX(Historical!$C$7:$C$1062,MATCH(B618,Historical!$B$7:$B$1062,0))/INDEX(Historical!$F$7:$F$1062,MATCH(B618,Historical!$B$7:$B$1062,0)))^(1/3)-1)*100)</f>
        <v>4.4640554917513731</v>
      </c>
      <c r="U618" s="105">
        <f>IF(INDEX(Historical!$H$7:$H$1062,MATCH(B618,Historical!$B$7:$B$1062,0))=0,"n/a",((INDEX(Historical!$C$7:$C$1062,MATCH(B618,Historical!$B$7:$B$1062,0))/INDEX(Historical!$H$7:$H$1062,MATCH(B618,Historical!$B$7:$B$1062,0)))^(1/5)-1)*100)</f>
        <v>14.857325776511644</v>
      </c>
      <c r="V618" s="105">
        <f>IF(INDEX(Historical!$M$7:$M$1062,MATCH(B618,Historical!$B$7:$B$1062,0))=0,"n/a",((INDEX(Historical!$C$7:$C$1062,MATCH(B618,Historical!$B$7:$B$1062,0))/INDEX(Historical!$M$7:$M$1062,MATCH(B618,Historical!$B$7:$B$1062,0)))^(1/10)-1)*100)</f>
        <v>6.4483922822824891</v>
      </c>
      <c r="W618" s="106">
        <f>IF(OR(U618&lt;=0,U618="n/a",V618&lt;=0,V618="n/a"),"n/a",U618/V618)</f>
        <v>2.3040356613125756</v>
      </c>
      <c r="X618" s="107" t="str">
        <f>IF(OR(AJ618&lt;=0,AJ618="n/a",U618&lt;=0,U618="n/a"),"n/a",U618/AJ618)</f>
        <v>n/a</v>
      </c>
      <c r="Y618" s="165" t="s">
        <v>671</v>
      </c>
      <c r="Z618" s="101">
        <f>IF(OR(AC618&lt;0.01,AC618="n/a"),"n/a",M618/AC618*100)</f>
        <v>46.120734908136484</v>
      </c>
      <c r="AA618" s="109">
        <f>IF(OR(AC618&lt;0.01,AC618="n/a"),"n/a",I618/AC618)</f>
        <v>17.658792650918635</v>
      </c>
      <c r="AB618" s="71">
        <v>12</v>
      </c>
      <c r="AC618" s="100">
        <v>3.81</v>
      </c>
      <c r="AD618" s="100">
        <v>0.65</v>
      </c>
      <c r="AE618" s="100">
        <v>2.15</v>
      </c>
      <c r="AF618" s="100">
        <v>2.4300000000000002</v>
      </c>
      <c r="AG618" s="100">
        <v>14.34</v>
      </c>
      <c r="AH618" s="100">
        <v>98.550000000000011</v>
      </c>
      <c r="AI618" s="100">
        <v>-20.419999999999998</v>
      </c>
      <c r="AJ618" s="100" t="s">
        <v>142</v>
      </c>
      <c r="AK618" s="100">
        <v>19.400000000000002</v>
      </c>
      <c r="AL618" s="100">
        <v>79440</v>
      </c>
      <c r="AM618" s="100">
        <v>0.03</v>
      </c>
      <c r="AN618" s="100">
        <v>0.32</v>
      </c>
      <c r="AO618" s="110">
        <f>IF(U618="n/a","n/a",IF(AA618&lt;0,"n/a",IF(AA618="n/a","n/a",J618+U618-AA618)))</f>
        <v>-0.18969517405027148</v>
      </c>
      <c r="AP618" s="111">
        <f>IF(U618="n/a","n/a",J618+U618)</f>
        <v>17.469097476868363</v>
      </c>
      <c r="AQ618" s="112">
        <f>IF(OR(AC618&lt;0.01,AC618="n/a",AF618="n/a"),"n/a",(I618/SQRT(22.5*AC618*(I618/AF618))-1)*100)</f>
        <v>38.099587483062855</v>
      </c>
      <c r="AR618" s="101">
        <f>INDEX(Historical!$C$7:$C$1063,MATCH(B618,Historical!$B$7:$B$1063,0))*IF(AH618="n/a",1.03,IF(AH618&lt;0,1.01,IF(AH618&gt;10,1.1,(1+AH618/100))))</f>
        <v>1.8175300000000003</v>
      </c>
      <c r="AS618" s="109">
        <f>IF($AI618="n/a",1.03*AR618,IF($AI618&lt;0,1.01*AR618,IF($AI618&gt;10,1.1*AR618,(1+$AI618/100)*AR618)))</f>
        <v>1.8357053000000003</v>
      </c>
      <c r="AT618" s="109">
        <f>IF($AK618="n/a",1.03*AS618,IF($AK618&lt;0,1.01*AS618,IF($AK618&gt;10,1.1*AS618,(1+$AK618/100)*AS618)))</f>
        <v>2.0192758300000007</v>
      </c>
      <c r="AU618" s="109">
        <f>IF($AK618="n/a",1.03*AT618,IF($AK618&lt;0,1.01*AT618,IF($AK618&gt;10,1.1*AT618,(1+$AK618/100)*AT618)))</f>
        <v>2.2212034130000009</v>
      </c>
      <c r="AV618" s="109">
        <f>IF($AK618="n/a",1.03*AU618,IF($AK618&lt;0,1.01*AU618,IF($AK618&gt;10,1.1*AU618,(1+$AK618/100)*AU618)))</f>
        <v>2.443323754300001</v>
      </c>
      <c r="AW618" s="109">
        <f>SUM(AR618:AV618)</f>
        <v>10.337038297300003</v>
      </c>
      <c r="AX618" s="113">
        <f>AW618/I618*100</f>
        <v>15.36420674390607</v>
      </c>
      <c r="AY618" s="100">
        <v>0.3</v>
      </c>
      <c r="AZ618" s="100">
        <v>78.149999999999991</v>
      </c>
      <c r="BA618" s="100">
        <v>-4.2799999999999994</v>
      </c>
      <c r="BB618" s="100">
        <v>10.07</v>
      </c>
      <c r="BC618" s="100">
        <v>22.439999999999998</v>
      </c>
      <c r="BE618" s="12">
        <v>2021</v>
      </c>
      <c r="BF618" s="12">
        <f>IF(BE618&gt;2020,0,IF(BE618&gt;2008,1,IF(BE618&gt;2001,2,IF(BE618&gt;1990,3,IF(BE618&gt;1980,4,IF(BE618&gt;1973,5,IF(BE618&gt;1970,6,IF(BE618&gt;1960,7,IF(BE618&gt;1958,8,IF(BE618&gt;1953,9,10))))))))))</f>
        <v>0</v>
      </c>
      <c r="BG618" s="100">
        <v>7.12</v>
      </c>
      <c r="BH618" s="55" t="s">
        <v>250</v>
      </c>
      <c r="BI618" s="55" t="s">
        <v>122</v>
      </c>
    </row>
    <row r="619" spans="1:61" ht="12.75" customHeight="1" x14ac:dyDescent="0.2">
      <c r="A619" s="116" t="s">
        <v>1646</v>
      </c>
      <c r="B619" s="55" t="s">
        <v>1647</v>
      </c>
      <c r="C619" s="156" t="s">
        <v>300</v>
      </c>
      <c r="D619" s="98" t="s">
        <v>301</v>
      </c>
      <c r="E619" s="157">
        <v>10</v>
      </c>
      <c r="F619" s="2">
        <v>518</v>
      </c>
      <c r="G619" s="2" t="s">
        <v>146</v>
      </c>
      <c r="H619" s="2" t="s">
        <v>146</v>
      </c>
      <c r="I619" s="100">
        <v>123.48</v>
      </c>
      <c r="J619" s="101">
        <f>(M619/I619)*100</f>
        <v>3.6281179138321997</v>
      </c>
      <c r="K619" s="104">
        <v>1.1200000000000001</v>
      </c>
      <c r="L619" s="71">
        <v>4</v>
      </c>
      <c r="M619" s="28">
        <f>K619*L619</f>
        <v>4.4800000000000004</v>
      </c>
      <c r="N619" s="103" t="s">
        <v>209</v>
      </c>
      <c r="O619" s="104">
        <v>1.04</v>
      </c>
      <c r="P619" s="158">
        <v>46112</v>
      </c>
      <c r="Q619" s="158">
        <v>46127</v>
      </c>
      <c r="R619" s="28">
        <f>(K619-O619)/O619*100</f>
        <v>7.6923076923076987</v>
      </c>
      <c r="S619" s="105">
        <f>IF(INDEX(Historical!$D$7:$D1623,MATCH(B619,Historical!$B$7:$B$1062,0))=0,"n/a",(INDEX(Historical!$C$7:$C$1062,MATCH(B619,Historical!$B$7:$B$1062,0))/INDEX(Historical!$D$7:$D$1062,MATCH(B619,Historical!$B$7:$B$1062,0))-1)*100)</f>
        <v>5.600000000000005</v>
      </c>
      <c r="T619" s="105">
        <f>IF(INDEX(Historical!$F$7:$F$1062,MATCH(B619,Historical!$B$7:$B$1062,0))=0,"n/a",((INDEX(Historical!$C$7:$C$1062,MATCH(B619,Historical!$B$7:$B$1062,0))/INDEX(Historical!$F$7:$F$1062,MATCH(B619,Historical!$B$7:$B$1062,0)))^(1/3)-1)*100)</f>
        <v>4.5013506732246134</v>
      </c>
      <c r="U619" s="105">
        <f>IF(INDEX(Historical!$H$7:$H$1062,MATCH(B619,Historical!$B$7:$B$1062,0))=0,"n/a",((INDEX(Historical!$C$7:$C$1062,MATCH(B619,Historical!$B$7:$B$1062,0))/INDEX(Historical!$H$7:$H$1062,MATCH(B619,Historical!$B$7:$B$1062,0)))^(1/5)-1)*100)</f>
        <v>4.8837286784054301</v>
      </c>
      <c r="V619" s="105">
        <f>IF(INDEX(Historical!$M$7:$M$1062,MATCH(B619,Historical!$B$7:$B$1062,0))=0,"n/a",((INDEX(Historical!$C$7:$C$1062,MATCH(B619,Historical!$B$7:$B$1062,0))/INDEX(Historical!$M$7:$M$1062,MATCH(B619,Historical!$B$7:$B$1062,0)))^(1/10)-1)*100)</f>
        <v>4.2970881937946848</v>
      </c>
      <c r="W619" s="106">
        <f>IF(OR(U619&lt;=0,U619="n/a",V619&lt;=0,V619="n/a"),"n/a",U619/V619)</f>
        <v>1.136520466453981</v>
      </c>
      <c r="X619" s="107">
        <f>IF(OR(AJ619&lt;=0,AJ619="n/a",U619&lt;=0,U619="n/a"),"n/a",U619/AJ619)</f>
        <v>9.4153242305869092E-2</v>
      </c>
      <c r="Y619" s="165"/>
      <c r="Z619" s="101" t="str">
        <f>IF(OR(AC619&lt;0.01,AC619="n/a"),"n/a",M619/AC619*100)</f>
        <v>n/a</v>
      </c>
      <c r="AA619" s="109" t="str">
        <f>IF(OR(AC619&lt;0.01,AC619="n/a"),"n/a",I619/AC619)</f>
        <v>n/a</v>
      </c>
      <c r="AB619" s="71">
        <v>12</v>
      </c>
      <c r="AC619" s="100">
        <v>-6.79</v>
      </c>
      <c r="AD619" s="100" t="s">
        <v>142</v>
      </c>
      <c r="AE619" s="100">
        <v>6.8</v>
      </c>
      <c r="AF619" s="100">
        <v>2.74</v>
      </c>
      <c r="AG619" s="100">
        <v>2.8899999999999997</v>
      </c>
      <c r="AH619" s="100">
        <v>-79.59</v>
      </c>
      <c r="AI619" s="100">
        <v>26.640000000000004</v>
      </c>
      <c r="AJ619" s="100">
        <v>51.870000000000005</v>
      </c>
      <c r="AK619" s="100" t="s">
        <v>142</v>
      </c>
      <c r="AL619" s="100">
        <v>15040</v>
      </c>
      <c r="AM619" s="100">
        <v>1.1900000000000002</v>
      </c>
      <c r="AN619" s="100">
        <v>0.73</v>
      </c>
      <c r="AO619" s="110" t="str">
        <f>IF(U619="n/a","n/a",IF(AA619&lt;0,"n/a",IF(AA619="n/a","n/a",J619+U619-AA619)))</f>
        <v>n/a</v>
      </c>
      <c r="AP619" s="111">
        <f>IF(U619="n/a","n/a",J619+U619)</f>
        <v>8.5118465922376298</v>
      </c>
      <c r="AQ619" s="112" t="str">
        <f>IF(OR(AC619&lt;0.01,AC619="n/a",AF619="n/a"),"n/a",(I619/SQRT(22.5*AC619*(I619/AF619))-1)*100)</f>
        <v>n/a</v>
      </c>
      <c r="AR619" s="101">
        <f>INDEX(Historical!$C$7:$C$1063,MATCH(B619,Historical!$B$7:$B$1063,0))*IF(AH619="n/a",1.03,IF(AH619&lt;0,1.01,IF(AH619&gt;10,1.1,(1+AH619/100))))</f>
        <v>3.9996</v>
      </c>
      <c r="AS619" s="109">
        <f>IF($AI619="n/a",1.03*AR619,IF($AI619&lt;0,1.01*AR619,IF($AI619&gt;10,1.1*AR619,(1+$AI619/100)*AR619)))</f>
        <v>4.3995600000000001</v>
      </c>
      <c r="AT619" s="109">
        <f>IF($AK619="n/a",1.03*AS619,IF($AK619&lt;0,1.01*AS619,IF($AK619&gt;10,1.1*AS619,(1+$AK619/100)*AS619)))</f>
        <v>4.5315468000000001</v>
      </c>
      <c r="AU619" s="109">
        <f>IF($AK619="n/a",1.03*AT619,IF($AK619&lt;0,1.01*AT619,IF($AK619&gt;10,1.1*AT619,(1+$AK619/100)*AT619)))</f>
        <v>4.6674932040000003</v>
      </c>
      <c r="AV619" s="109">
        <f>IF($AK619="n/a",1.03*AU619,IF($AK619&lt;0,1.01*AU619,IF($AK619&gt;10,1.1*AU619,(1+$AK619/100)*AU619)))</f>
        <v>4.8075180001200009</v>
      </c>
      <c r="AW619" s="109">
        <f>SUM(AR619:AV619)</f>
        <v>22.405718004120001</v>
      </c>
      <c r="AX619" s="113">
        <f>AW619/I619*100</f>
        <v>18.1452202819242</v>
      </c>
      <c r="AY619" s="100">
        <v>0.79</v>
      </c>
      <c r="AZ619" s="100">
        <v>6.54</v>
      </c>
      <c r="BA619" s="100">
        <v>-10.42</v>
      </c>
      <c r="BB619" s="100">
        <v>1.08</v>
      </c>
      <c r="BC619" s="100">
        <v>-1.94</v>
      </c>
      <c r="BE619" s="12">
        <v>2017</v>
      </c>
      <c r="BF619" s="12">
        <f>IF(BE619&gt;2020,0,IF(BE619&gt;2008,1,IF(BE619&gt;2001,2,IF(BE619&gt;1990,3,IF(BE619&gt;1980,4,IF(BE619&gt;1973,5,IF(BE619&gt;1970,6,IF(BE619&gt;1960,7,IF(BE619&gt;1958,8,IF(BE619&gt;1953,9,10))))))))))</f>
        <v>1</v>
      </c>
      <c r="BG619" s="100">
        <v>1.54</v>
      </c>
      <c r="BH619" s="55" t="s">
        <v>121</v>
      </c>
      <c r="BI619" s="55" t="s">
        <v>302</v>
      </c>
    </row>
    <row r="620" spans="1:61" ht="12.75" customHeight="1" x14ac:dyDescent="0.2">
      <c r="A620" s="116" t="s">
        <v>1648</v>
      </c>
      <c r="B620" s="55" t="s">
        <v>1649</v>
      </c>
      <c r="C620" s="156" t="s">
        <v>335</v>
      </c>
      <c r="D620" s="98" t="s">
        <v>445</v>
      </c>
      <c r="E620" s="157">
        <v>6</v>
      </c>
      <c r="F620" s="2">
        <v>618</v>
      </c>
      <c r="G620" s="2" t="s">
        <v>146</v>
      </c>
      <c r="H620" s="2" t="s">
        <v>146</v>
      </c>
      <c r="I620" s="100">
        <v>14.53</v>
      </c>
      <c r="J620" s="101">
        <f>(M620/I620)*100</f>
        <v>3.5788024776324847</v>
      </c>
      <c r="K620" s="104">
        <v>0.13</v>
      </c>
      <c r="L620" s="71">
        <v>4</v>
      </c>
      <c r="M620" s="28">
        <f>K620*L620</f>
        <v>0.52</v>
      </c>
      <c r="N620" s="103" t="s">
        <v>320</v>
      </c>
      <c r="O620" s="104">
        <v>0.12</v>
      </c>
      <c r="P620" s="115">
        <v>45484</v>
      </c>
      <c r="Q620" s="115">
        <v>45498</v>
      </c>
      <c r="R620" s="28">
        <f>(K620-O620)/O620*100</f>
        <v>8.333333333333341</v>
      </c>
      <c r="S620" s="105">
        <f>IF(INDEX(Historical!$D$7:$D1624,MATCH(B620,Historical!$B$7:$B$1062,0))=0,"n/a",(INDEX(Historical!$C$7:$C$1062,MATCH(B620,Historical!$B$7:$B$1062,0))/INDEX(Historical!$D$7:$D$1062,MATCH(B620,Historical!$B$7:$B$1062,0))-1)*100)</f>
        <v>4.0000000000000036</v>
      </c>
      <c r="T620" s="105">
        <f>IF(INDEX(Historical!$F$7:$F$1062,MATCH(B620,Historical!$B$7:$B$1062,0))=0,"n/a",((INDEX(Historical!$C$7:$C$1062,MATCH(B620,Historical!$B$7:$B$1062,0))/INDEX(Historical!$F$7:$F$1062,MATCH(B620,Historical!$B$7:$B$1062,0)))^(1/3)-1)*100)</f>
        <v>13.040381433805571</v>
      </c>
      <c r="U620" s="105">
        <f>IF(INDEX(Historical!$H$7:$H$1062,MATCH(B620,Historical!$B$7:$B$1062,0))=0,"n/a",((INDEX(Historical!$C$7:$C$1062,MATCH(B620,Historical!$B$7:$B$1062,0))/INDEX(Historical!$H$7:$H$1062,MATCH(B620,Historical!$B$7:$B$1062,0)))^(1/5)-1)*100)</f>
        <v>59.737420815383025</v>
      </c>
      <c r="V620" s="105" t="str">
        <f>IF(INDEX(Historical!$M$7:$M$1062,MATCH(B620,Historical!$B$7:$B$1062,0))=0,"n/a",((INDEX(Historical!$C$7:$C$1062,MATCH(B620,Historical!$B$7:$B$1062,0))/INDEX(Historical!$M$7:$M$1062,MATCH(B620,Historical!$B$7:$B$1062,0)))^(1/10)-1)*100)</f>
        <v>n/a</v>
      </c>
      <c r="W620" s="106" t="str">
        <f>IF(OR(U620&lt;=0,U620="n/a",V620&lt;=0,V620="n/a"),"n/a",U620/V620)</f>
        <v>n/a</v>
      </c>
      <c r="X620" s="107" t="str">
        <f>IF(OR(AJ620&lt;=0,AJ620="n/a",U620&lt;=0,U620="n/a"),"n/a",U620/AJ620)</f>
        <v>n/a</v>
      </c>
      <c r="Y620" s="162" t="s">
        <v>1708</v>
      </c>
      <c r="Z620" s="101">
        <f>IF(OR(AC620&lt;0.01,AC620="n/a"),"n/a",M620/AC620*100)</f>
        <v>126.82926829268293</v>
      </c>
      <c r="AA620" s="109">
        <f>IF(OR(AC620&lt;0.01,AC620="n/a"),"n/a",I620/AC620)</f>
        <v>35.439024390243901</v>
      </c>
      <c r="AB620" s="71">
        <v>4</v>
      </c>
      <c r="AC620" s="100">
        <v>0.41</v>
      </c>
      <c r="AD620" s="100" t="s">
        <v>142</v>
      </c>
      <c r="AE620" s="100">
        <v>1.24</v>
      </c>
      <c r="AF620" s="100">
        <v>1.72</v>
      </c>
      <c r="AG620" s="100">
        <v>4.93</v>
      </c>
      <c r="AH620" s="100">
        <v>23.169999999999998</v>
      </c>
      <c r="AI620" s="100" t="s">
        <v>142</v>
      </c>
      <c r="AJ620" s="100">
        <v>-38.18</v>
      </c>
      <c r="AK620" s="100" t="s">
        <v>142</v>
      </c>
      <c r="AL620" s="100">
        <v>649.88</v>
      </c>
      <c r="AM620" s="100">
        <v>3.35</v>
      </c>
      <c r="AN620" s="100">
        <v>0.14000000000000001</v>
      </c>
      <c r="AO620" s="110">
        <f>IF(U620="n/a","n/a",IF(AA620&lt;0,"n/a",IF(AA620="n/a","n/a",J620+U620-AA620)))</f>
        <v>27.87719890277161</v>
      </c>
      <c r="AP620" s="111">
        <f>IF(U620="n/a","n/a",J620+U620)</f>
        <v>63.316223293015511</v>
      </c>
      <c r="AQ620" s="112">
        <f>IF(OR(AC620&lt;0.01,AC620="n/a",AF620="n/a"),"n/a",(I620/SQRT(22.5*AC620*(I620/AF620))-1)*100)</f>
        <v>64.593940689361702</v>
      </c>
      <c r="AR620" s="101">
        <f>INDEX(Historical!$C$7:$C$1063,MATCH(B620,Historical!$B$7:$B$1063,0))*IF(AH620="n/a",1.03,IF(AH620&lt;0,1.01,IF(AH620&gt;10,1.1,(1+AH620/100))))</f>
        <v>0.57200000000000006</v>
      </c>
      <c r="AS620" s="109">
        <f>IF($AI620="n/a",1.03*AR620,IF($AI620&lt;0,1.01*AR620,IF($AI620&gt;10,1.1*AR620,(1+$AI620/100)*AR620)))</f>
        <v>0.58916000000000013</v>
      </c>
      <c r="AT620" s="109">
        <f>IF($AK620="n/a",1.03*AS620,IF($AK620&lt;0,1.01*AS620,IF($AK620&gt;10,1.1*AS620,(1+$AK620/100)*AS620)))</f>
        <v>0.60683480000000012</v>
      </c>
      <c r="AU620" s="109">
        <f>IF($AK620="n/a",1.03*AT620,IF($AK620&lt;0,1.01*AT620,IF($AK620&gt;10,1.1*AT620,(1+$AK620/100)*AT620)))</f>
        <v>0.62503984400000012</v>
      </c>
      <c r="AV620" s="109">
        <f>IF($AK620="n/a",1.03*AU620,IF($AK620&lt;0,1.01*AU620,IF($AK620&gt;10,1.1*AU620,(1+$AK620/100)*AU620)))</f>
        <v>0.64379103932000015</v>
      </c>
      <c r="AW620" s="109">
        <f>SUM(AR620:AV620)</f>
        <v>3.0368256833200009</v>
      </c>
      <c r="AX620" s="113">
        <f>AW620/I620*100</f>
        <v>20.900383230006888</v>
      </c>
      <c r="AY620" s="100">
        <v>0.89</v>
      </c>
      <c r="AZ620" s="100">
        <v>87.97</v>
      </c>
      <c r="BA620" s="100">
        <v>-17.27</v>
      </c>
      <c r="BB620" s="100">
        <v>-3.7199999999999998</v>
      </c>
      <c r="BC620" s="100">
        <v>14.81</v>
      </c>
      <c r="BE620" s="12">
        <v>2020</v>
      </c>
      <c r="BF620" s="12">
        <f>IF(BE620&gt;2020,0,IF(BE620&gt;2008,1,IF(BE620&gt;2001,2,IF(BE620&gt;1990,3,IF(BE620&gt;1980,4,IF(BE620&gt;1973,5,IF(BE620&gt;1970,6,IF(BE620&gt;1960,7,IF(BE620&gt;1958,8,IF(BE620&gt;1953,9,10))))))))))</f>
        <v>1</v>
      </c>
      <c r="BG620" s="100">
        <v>3.35</v>
      </c>
      <c r="BH620" s="55" t="s">
        <v>121</v>
      </c>
      <c r="BI620" s="55" t="s">
        <v>122</v>
      </c>
    </row>
    <row r="621" spans="1:61" ht="12.75" customHeight="1" x14ac:dyDescent="0.2">
      <c r="A621" s="123" t="s">
        <v>489</v>
      </c>
      <c r="B621" s="55" t="s">
        <v>490</v>
      </c>
      <c r="C621" s="156" t="s">
        <v>116</v>
      </c>
      <c r="D621" s="98" t="s">
        <v>215</v>
      </c>
      <c r="E621" s="157">
        <v>59</v>
      </c>
      <c r="F621" s="2">
        <v>22</v>
      </c>
      <c r="G621" s="2" t="s">
        <v>118</v>
      </c>
      <c r="H621" s="2" t="s">
        <v>118</v>
      </c>
      <c r="I621" s="100">
        <v>94.58</v>
      </c>
      <c r="J621" s="101">
        <f>(M621/I621)*100</f>
        <v>3.5525481074222882</v>
      </c>
      <c r="K621" s="104">
        <v>0.84</v>
      </c>
      <c r="L621" s="71">
        <v>4</v>
      </c>
      <c r="M621" s="28">
        <f>K621*L621</f>
        <v>3.36</v>
      </c>
      <c r="N621" s="103" t="s">
        <v>491</v>
      </c>
      <c r="O621" s="104">
        <v>0.83</v>
      </c>
      <c r="P621" s="158">
        <v>46273</v>
      </c>
      <c r="Q621" s="158">
        <v>46287</v>
      </c>
      <c r="R621" s="28">
        <f>(K621-O621)/O621*100</f>
        <v>1.2048192771084349</v>
      </c>
      <c r="S621" s="105">
        <f>IF(INDEX(Historical!$D$7:$D1625,MATCH(B621,Historical!$B$7:$B$1062,0))=0,"n/a",(INDEX(Historical!$C$7:$C$1062,MATCH(B621,Historical!$B$7:$B$1062,0))/INDEX(Historical!$D$7:$D$1062,MATCH(B621,Historical!$B$7:$B$1062,0))-1)*100)</f>
        <v>1.2269938650306678</v>
      </c>
      <c r="T621" s="105">
        <f>IF(INDEX(Historical!$F$7:$F$1062,MATCH(B621,Historical!$B$7:$B$1062,0))=0,"n/a",((INDEX(Historical!$C$7:$C$1062,MATCH(B621,Historical!$B$7:$B$1062,0))/INDEX(Historical!$F$7:$F$1062,MATCH(B621,Historical!$B$7:$B$1062,0)))^(1/3)-1)*100)</f>
        <v>1.2423630573866307</v>
      </c>
      <c r="U621" s="105">
        <f>IF(INDEX(Historical!$H$7:$H$1062,MATCH(B621,Historical!$B$7:$B$1062,0))=0,"n/a",((INDEX(Historical!$C$7:$C$1062,MATCH(B621,Historical!$B$7:$B$1062,0))/INDEX(Historical!$H$7:$H$1062,MATCH(B621,Historical!$B$7:$B$1062,0)))^(1/5)-1)*100)</f>
        <v>3.4889138224710958</v>
      </c>
      <c r="V621" s="105">
        <f>IF(INDEX(Historical!$M$7:$M$1062,MATCH(B621,Historical!$B$7:$B$1062,0))=0,"n/a",((INDEX(Historical!$C$7:$C$1062,MATCH(B621,Historical!$B$7:$B$1062,0))/INDEX(Historical!$M$7:$M$1062,MATCH(B621,Historical!$B$7:$B$1062,0)))^(1/10)-1)*100)</f>
        <v>4.4263303358489825</v>
      </c>
      <c r="W621" s="106">
        <f>IF(OR(U621&lt;=0,U621="n/a",V621&lt;=0,V621="n/a"),"n/a",U621/V621)</f>
        <v>0.78821813053903322</v>
      </c>
      <c r="X621" s="107" t="str">
        <f>IF(OR(AJ621&lt;=0,AJ621="n/a",U621&lt;=0,U621="n/a"),"n/a",U621/AJ621)</f>
        <v>n/a</v>
      </c>
      <c r="Y621" s="55"/>
      <c r="Z621" s="101">
        <f>IF(OR(AC621&lt;0.01,AC621="n/a"),"n/a",M621/AC621*100)</f>
        <v>81.951219512195124</v>
      </c>
      <c r="AA621" s="109">
        <f>IF(OR(AC621&lt;0.01,AC621="n/a"),"n/a",I621/AC621)</f>
        <v>23.068292682926831</v>
      </c>
      <c r="AB621" s="71">
        <v>12</v>
      </c>
      <c r="AC621" s="100">
        <v>4.0999999999999996</v>
      </c>
      <c r="AD621" s="100">
        <v>0.97</v>
      </c>
      <c r="AE621" s="100">
        <v>0.94</v>
      </c>
      <c r="AF621" s="100">
        <v>1.59</v>
      </c>
      <c r="AG621" s="100">
        <v>6.8900000000000006</v>
      </c>
      <c r="AH621" s="100">
        <v>18.459999999999997</v>
      </c>
      <c r="AI621" s="100">
        <v>15.010000000000002</v>
      </c>
      <c r="AJ621" s="100">
        <v>-18.72</v>
      </c>
      <c r="AK621" s="100">
        <v>15.329999999999998</v>
      </c>
      <c r="AL621" s="100">
        <v>14280</v>
      </c>
      <c r="AM621" s="100">
        <v>0.28999999999999998</v>
      </c>
      <c r="AN621" s="100">
        <v>0.53</v>
      </c>
      <c r="AO621" s="110">
        <f>IF(U621="n/a","n/a",IF(AA621&lt;0,"n/a",IF(AA621="n/a","n/a",J621+U621-AA621)))</f>
        <v>-16.026830753033448</v>
      </c>
      <c r="AP621" s="111">
        <f>IF(U621="n/a","n/a",J621+U621)</f>
        <v>7.0414619298933836</v>
      </c>
      <c r="AQ621" s="112">
        <f>IF(OR(AC621&lt;0.01,AC621="n/a",AF621="n/a"),"n/a",(I621/SQRT(22.5*AC621*(I621/AF621))-1)*100)</f>
        <v>27.677693807238569</v>
      </c>
      <c r="AR621" s="101">
        <f>INDEX(Historical!$C$7:$C$1063,MATCH(B621,Historical!$B$7:$B$1063,0))*IF(AH621="n/a",1.03,IF(AH621&lt;0,1.01,IF(AH621&gt;10,1.1,(1+AH621/100))))</f>
        <v>3.63</v>
      </c>
      <c r="AS621" s="109">
        <f>IF($AI621="n/a",1.03*AR621,IF($AI621&lt;0,1.01*AR621,IF($AI621&gt;10,1.1*AR621,(1+$AI621/100)*AR621)))</f>
        <v>3.9930000000000003</v>
      </c>
      <c r="AT621" s="109">
        <f>IF($AK621="n/a",1.03*AS621,IF($AK621&lt;0,1.01*AS621,IF($AK621&gt;10,1.1*AS621,(1+$AK621/100)*AS621)))</f>
        <v>4.3923000000000005</v>
      </c>
      <c r="AU621" s="109">
        <f>IF($AK621="n/a",1.03*AT621,IF($AK621&lt;0,1.01*AT621,IF($AK621&gt;10,1.1*AT621,(1+$AK621/100)*AT621)))</f>
        <v>4.8315300000000008</v>
      </c>
      <c r="AV621" s="109">
        <f>IF($AK621="n/a",1.03*AU621,IF($AK621&lt;0,1.01*AU621,IF($AK621&gt;10,1.1*AU621,(1+$AK621/100)*AU621)))</f>
        <v>5.3146830000000014</v>
      </c>
      <c r="AW621" s="109">
        <f>SUM(AR621:AV621)</f>
        <v>22.161513000000003</v>
      </c>
      <c r="AX621" s="113">
        <f>AW621/I621*100</f>
        <v>23.431500317191801</v>
      </c>
      <c r="AY621" s="100">
        <v>1.1599999999999999</v>
      </c>
      <c r="AZ621" s="100">
        <v>52.790000000000006</v>
      </c>
      <c r="BA621" s="100">
        <v>-1.52</v>
      </c>
      <c r="BB621" s="100">
        <v>10.08</v>
      </c>
      <c r="BC621" s="100">
        <v>21.2</v>
      </c>
      <c r="BE621" s="12">
        <v>1968</v>
      </c>
      <c r="BF621" s="12">
        <f>IF(BE621&gt;2020,0,IF(BE621&gt;2008,1,IF(BE621&gt;2001,2,IF(BE621&gt;1990,3,IF(BE621&gt;1980,4,IF(BE621&gt;1973,5,IF(BE621&gt;1970,6,IF(BE621&gt;1960,7,IF(BE621&gt;1958,8,IF(BE621&gt;1953,9,10))))))))))</f>
        <v>7</v>
      </c>
      <c r="BG621" s="100">
        <v>2.91</v>
      </c>
      <c r="BH621" s="55" t="s">
        <v>121</v>
      </c>
      <c r="BI621" s="55" t="s">
        <v>122</v>
      </c>
    </row>
    <row r="622" spans="1:61" ht="12.75" customHeight="1" x14ac:dyDescent="0.2">
      <c r="A622" s="55" t="s">
        <v>1245</v>
      </c>
      <c r="B622" s="55" t="s">
        <v>1246</v>
      </c>
      <c r="C622" s="156" t="s">
        <v>198</v>
      </c>
      <c r="D622" s="98" t="s">
        <v>565</v>
      </c>
      <c r="E622" s="157">
        <v>12</v>
      </c>
      <c r="F622" s="2">
        <v>452</v>
      </c>
      <c r="G622" s="2" t="s">
        <v>146</v>
      </c>
      <c r="H622" s="2" t="s">
        <v>146</v>
      </c>
      <c r="I622" s="100">
        <v>62.26</v>
      </c>
      <c r="J622" s="101">
        <f>(M622/I622)*100</f>
        <v>4.5615162222936076</v>
      </c>
      <c r="K622" s="104">
        <v>0.71</v>
      </c>
      <c r="L622" s="2">
        <v>4</v>
      </c>
      <c r="M622" s="28">
        <f>K622*L622</f>
        <v>2.84</v>
      </c>
      <c r="N622" s="2" t="s">
        <v>158</v>
      </c>
      <c r="O622" s="104">
        <v>0.7</v>
      </c>
      <c r="P622" s="163">
        <v>45895</v>
      </c>
      <c r="Q622" s="163">
        <v>45916</v>
      </c>
      <c r="R622" s="28">
        <f>(K622-O622)/O622*100</f>
        <v>1.4285714285714299</v>
      </c>
      <c r="S622" s="105">
        <f>IF(INDEX(Historical!$D$7:$D1626,MATCH(B622,Historical!$B$7:$B$1062,0))=0,"n/a",(INDEX(Historical!$C$7:$C$1062,MATCH(B622,Historical!$B$7:$B$1062,0))/INDEX(Historical!$D$7:$D$1062,MATCH(B622,Historical!$B$7:$B$1062,0))-1)*100)</f>
        <v>2.1739130434782705</v>
      </c>
      <c r="T622" s="105">
        <f>IF(INDEX(Historical!$F$7:$F$1062,MATCH(B622,Historical!$B$7:$B$1062,0))=0,"n/a",((INDEX(Historical!$C$7:$C$1062,MATCH(B622,Historical!$B$7:$B$1062,0))/INDEX(Historical!$F$7:$F$1062,MATCH(B622,Historical!$B$7:$B$1062,0)))^(1/3)-1)*100)</f>
        <v>6.1155514037638969</v>
      </c>
      <c r="U622" s="105">
        <f>IF(INDEX(Historical!$H$7:$H$1062,MATCH(B622,Historical!$B$7:$B$1062,0))=0,"n/a",((INDEX(Historical!$C$7:$C$1062,MATCH(B622,Historical!$B$7:$B$1062,0))/INDEX(Historical!$H$7:$H$1062,MATCH(B622,Historical!$B$7:$B$1062,0)))^(1/5)-1)*100)</f>
        <v>8.4471771197698544</v>
      </c>
      <c r="V622" s="105">
        <f>IF(INDEX(Historical!$M$7:$M$1062,MATCH(B622,Historical!$B$7:$B$1062,0))=0,"n/a",((INDEX(Historical!$C$7:$C$1062,MATCH(B622,Historical!$B$7:$B$1062,0))/INDEX(Historical!$M$7:$M$1062,MATCH(B622,Historical!$B$7:$B$1062,0)))^(1/10)-1)*100)</f>
        <v>13.714396429282981</v>
      </c>
      <c r="W622" s="106">
        <f>IF(OR(U622&lt;=0,U622="n/a",V622&lt;=0,V622="n/a"),"n/a",U622/V622)</f>
        <v>0.61593502589245852</v>
      </c>
      <c r="X622" s="107" t="str">
        <f>IF(OR(AJ622&lt;=0,AJ622="n/a",U622&lt;=0,U622="n/a"),"n/a",U622/AJ622)</f>
        <v>n/a</v>
      </c>
      <c r="Y622" s="55"/>
      <c r="Z622" s="101">
        <f>IF(OR(AC622&lt;0.01,AC622="n/a"),"n/a",M622/AC622*100)</f>
        <v>147.1502590673575</v>
      </c>
      <c r="AA622" s="109">
        <f>IF(OR(AC622&lt;0.01,AC622="n/a"),"n/a",I622/AC622)</f>
        <v>32.259067357512954</v>
      </c>
      <c r="AB622" s="2">
        <v>12</v>
      </c>
      <c r="AC622" s="100">
        <v>1.93</v>
      </c>
      <c r="AD622" s="100" t="s">
        <v>142</v>
      </c>
      <c r="AE622" s="100">
        <v>2.33</v>
      </c>
      <c r="AF622" s="100">
        <v>1.63</v>
      </c>
      <c r="AG622" s="100">
        <v>5.09</v>
      </c>
      <c r="AH622" s="100">
        <v>-14.979999999999999</v>
      </c>
      <c r="AI622" s="100">
        <v>-2.1999999999999997</v>
      </c>
      <c r="AJ622" s="100">
        <v>-8.5</v>
      </c>
      <c r="AK622" s="100">
        <v>-0.69</v>
      </c>
      <c r="AL622" s="100">
        <v>9370</v>
      </c>
      <c r="AM622" s="100">
        <v>0.44</v>
      </c>
      <c r="AN622" s="100">
        <v>0.12</v>
      </c>
      <c r="AO622" s="110">
        <f>IF(U622="n/a","n/a",IF(AA622&lt;0,"n/a",IF(AA622="n/a","n/a",J622+U622-AA622)))</f>
        <v>-19.250374015449491</v>
      </c>
      <c r="AP622" s="111">
        <f>IF(U622="n/a","n/a",J622+U622)</f>
        <v>13.008693342063463</v>
      </c>
      <c r="AQ622" s="112">
        <f>IF(OR(AC622&lt;0.01,AC622="n/a",AF622="n/a"),"n/a",(I622/SQRT(22.5*AC622*(I622/AF622))-1)*100)</f>
        <v>52.872175787843709</v>
      </c>
      <c r="AR622" s="101">
        <f>INDEX(Historical!$C$7:$C$1063,MATCH(B622,Historical!$B$7:$B$1063,0))*IF(AH622="n/a",1.03,IF(AH622&lt;0,1.01,IF(AH622&gt;10,1.1,(1+AH622/100))))</f>
        <v>2.8481999999999998</v>
      </c>
      <c r="AS622" s="109">
        <f>IF($AI622="n/a",1.03*AR622,IF($AI622&lt;0,1.01*AR622,IF($AI622&gt;10,1.1*AR622,(1+$AI622/100)*AR622)))</f>
        <v>2.8766819999999997</v>
      </c>
      <c r="AT622" s="109">
        <f>IF($AK622="n/a",1.03*AS622,IF($AK622&lt;0,1.01*AS622,IF($AK622&gt;10,1.1*AS622,(1+$AK622/100)*AS622)))</f>
        <v>2.9054488199999997</v>
      </c>
      <c r="AU622" s="109">
        <f>IF($AK622="n/a",1.03*AT622,IF($AK622&lt;0,1.01*AT622,IF($AK622&gt;10,1.1*AT622,(1+$AK622/100)*AT622)))</f>
        <v>2.9345033081999996</v>
      </c>
      <c r="AV622" s="109">
        <f>IF($AK622="n/a",1.03*AU622,IF($AK622&lt;0,1.01*AU622,IF($AK622&gt;10,1.1*AU622,(1+$AK622/100)*AU622)))</f>
        <v>2.9638483412819996</v>
      </c>
      <c r="AW622" s="109">
        <f>SUM(AR622:AV622)</f>
        <v>14.528682469482</v>
      </c>
      <c r="AX622" s="113">
        <f>AW622/I622*100</f>
        <v>23.33550027221651</v>
      </c>
      <c r="AY622" s="100">
        <v>1.51</v>
      </c>
      <c r="AZ622" s="100">
        <v>19.89</v>
      </c>
      <c r="BA622" s="100">
        <v>-31.509999999999998</v>
      </c>
      <c r="BB622" s="100">
        <v>-9.2200000000000006</v>
      </c>
      <c r="BC622" s="100">
        <v>-3.54</v>
      </c>
      <c r="BE622" s="12">
        <v>2014</v>
      </c>
      <c r="BF622" s="12">
        <f>IF(BE622&gt;2020,0,IF(BE622&gt;2008,1,IF(BE622&gt;2001,2,IF(BE622&gt;1990,3,IF(BE622&gt;1980,4,IF(BE622&gt;1973,5,IF(BE622&gt;1970,6,IF(BE622&gt;1960,7,IF(BE622&gt;1958,8,IF(BE622&gt;1953,9,10))))))))))</f>
        <v>1</v>
      </c>
      <c r="BG622" s="100">
        <v>3.83</v>
      </c>
      <c r="BH622" s="55" t="s">
        <v>121</v>
      </c>
      <c r="BI622" s="55" t="s">
        <v>122</v>
      </c>
    </row>
    <row r="623" spans="1:61" ht="12.75" customHeight="1" x14ac:dyDescent="0.2">
      <c r="A623" s="123" t="s">
        <v>1247</v>
      </c>
      <c r="B623" s="55" t="s">
        <v>1248</v>
      </c>
      <c r="C623" s="156" t="s">
        <v>116</v>
      </c>
      <c r="D623" s="98" t="s">
        <v>215</v>
      </c>
      <c r="E623" s="157">
        <v>15</v>
      </c>
      <c r="F623" s="2">
        <v>323</v>
      </c>
      <c r="G623" s="2" t="s">
        <v>146</v>
      </c>
      <c r="H623" s="2" t="s">
        <v>146</v>
      </c>
      <c r="I623" s="100">
        <v>296.5</v>
      </c>
      <c r="J623" s="101">
        <f>(M623/I623)*100</f>
        <v>0.45868465430016864</v>
      </c>
      <c r="K623" s="104">
        <v>0.34</v>
      </c>
      <c r="L623" s="71">
        <v>4</v>
      </c>
      <c r="M623" s="28">
        <f>K623*L623</f>
        <v>1.36</v>
      </c>
      <c r="N623" s="103" t="s">
        <v>585</v>
      </c>
      <c r="O623" s="104">
        <v>0.32</v>
      </c>
      <c r="P623" s="158">
        <v>45968</v>
      </c>
      <c r="Q623" s="158">
        <v>45982</v>
      </c>
      <c r="R623" s="28">
        <f>(K623-O623)/O623*100</f>
        <v>6.2500000000000053</v>
      </c>
      <c r="S623" s="105">
        <f>IF(INDEX(Historical!$D$7:$D1627,MATCH(B623,Historical!$B$7:$B$1062,0))=0,"n/a",(INDEX(Historical!$C$7:$C$1062,MATCH(B623,Historical!$B$7:$B$1062,0))/INDEX(Historical!$D$7:$D$1062,MATCH(B623,Historical!$B$7:$B$1062,0))-1)*100)</f>
        <v>6.5573770491803351</v>
      </c>
      <c r="T623" s="105">
        <f>IF(INDEX(Historical!$F$7:$F$1062,MATCH(B623,Historical!$B$7:$B$1062,0))=0,"n/a",((INDEX(Historical!$C$7:$C$1062,MATCH(B623,Historical!$B$7:$B$1062,0))/INDEX(Historical!$F$7:$F$1062,MATCH(B623,Historical!$B$7:$B$1062,0)))^(1/3)-1)*100)</f>
        <v>7.0399331060163606</v>
      </c>
      <c r="U623" s="105">
        <f>IF(INDEX(Historical!$H$7:$H$1062,MATCH(B623,Historical!$B$7:$B$1062,0))=0,"n/a",((INDEX(Historical!$C$7:$C$1062,MATCH(B623,Historical!$B$7:$B$1062,0))/INDEX(Historical!$H$7:$H$1062,MATCH(B623,Historical!$B$7:$B$1062,0)))^(1/5)-1)*100)</f>
        <v>7.6316922514810814</v>
      </c>
      <c r="V623" s="105">
        <f>IF(INDEX(Historical!$M$7:$M$1062,MATCH(B623,Historical!$B$7:$B$1062,0))=0,"n/a",((INDEX(Historical!$C$7:$C$1062,MATCH(B623,Historical!$B$7:$B$1062,0))/INDEX(Historical!$M$7:$M$1062,MATCH(B623,Historical!$B$7:$B$1062,0)))^(1/10)-1)*100)</f>
        <v>10.026509310601806</v>
      </c>
      <c r="W623" s="106">
        <f>IF(OR(U623&lt;=0,U623="n/a",V623&lt;=0,V623="n/a"),"n/a",U623/V623)</f>
        <v>0.76115146508780485</v>
      </c>
      <c r="X623" s="107">
        <f>IF(OR(AJ623&lt;=0,AJ623="n/a",U623&lt;=0,U623="n/a"),"n/a",U623/AJ623)</f>
        <v>0.31958510265833673</v>
      </c>
      <c r="Y623" s="123"/>
      <c r="Z623" s="101">
        <f>IF(OR(AC623&lt;0.01,AC623="n/a"),"n/a",M623/AC623*100)</f>
        <v>15.686274509803924</v>
      </c>
      <c r="AA623" s="109">
        <f>IF(OR(AC623&lt;0.01,AC623="n/a"),"n/a",I623/AC623)</f>
        <v>34.198385236447521</v>
      </c>
      <c r="AB623" s="71">
        <v>6</v>
      </c>
      <c r="AC623" s="100">
        <v>8.67</v>
      </c>
      <c r="AD623" s="100" t="s">
        <v>142</v>
      </c>
      <c r="AE623" s="100">
        <v>4.03</v>
      </c>
      <c r="AF623" s="100">
        <v>4.74</v>
      </c>
      <c r="AG623" s="100">
        <v>14.29</v>
      </c>
      <c r="AH623" s="100">
        <v>13.96</v>
      </c>
      <c r="AI623" s="100">
        <v>15.160000000000002</v>
      </c>
      <c r="AJ623" s="100">
        <v>23.880000000000003</v>
      </c>
      <c r="AK623" s="100" t="s">
        <v>142</v>
      </c>
      <c r="AL623" s="100">
        <v>3590</v>
      </c>
      <c r="AM623" s="100">
        <v>1.82</v>
      </c>
      <c r="AN623" s="100">
        <v>0.73</v>
      </c>
      <c r="AO623" s="110">
        <f>IF(U623="n/a","n/a",IF(AA623&lt;0,"n/a",IF(AA623="n/a","n/a",J623+U623-AA623)))</f>
        <v>-26.108008330666273</v>
      </c>
      <c r="AP623" s="111">
        <f>IF(U623="n/a","n/a",J623+U623)</f>
        <v>8.09037690578125</v>
      </c>
      <c r="AQ623" s="112">
        <f>IF(OR(AC623&lt;0.01,AC623="n/a",AF623="n/a"),"n/a",(I623/SQRT(22.5*AC623*(I623/AF623))-1)*100)</f>
        <v>168.41124833257166</v>
      </c>
      <c r="AR623" s="101">
        <f>INDEX(Historical!$C$7:$C$1063,MATCH(B623,Historical!$B$7:$B$1063,0))*IF(AH623="n/a",1.03,IF(AH623&lt;0,1.01,IF(AH623&gt;10,1.1,(1+AH623/100))))</f>
        <v>1.4300000000000002</v>
      </c>
      <c r="AS623" s="109">
        <f>IF($AI623="n/a",1.03*AR623,IF($AI623&lt;0,1.01*AR623,IF($AI623&gt;10,1.1*AR623,(1+$AI623/100)*AR623)))</f>
        <v>1.5730000000000004</v>
      </c>
      <c r="AT623" s="109">
        <f>IF($AK623="n/a",1.03*AS623,IF($AK623&lt;0,1.01*AS623,IF($AK623&gt;10,1.1*AS623,(1+$AK623/100)*AS623)))</f>
        <v>1.6201900000000005</v>
      </c>
      <c r="AU623" s="109">
        <f>IF($AK623="n/a",1.03*AT623,IF($AK623&lt;0,1.01*AT623,IF($AK623&gt;10,1.1*AT623,(1+$AK623/100)*AT623)))</f>
        <v>1.6687957000000004</v>
      </c>
      <c r="AV623" s="109">
        <f>IF($AK623="n/a",1.03*AU623,IF($AK623&lt;0,1.01*AU623,IF($AK623&gt;10,1.1*AU623,(1+$AK623/100)*AU623)))</f>
        <v>1.7188595710000005</v>
      </c>
      <c r="AW623" s="109">
        <f>SUM(AR623:AV623)</f>
        <v>8.0108452710000027</v>
      </c>
      <c r="AX623" s="113">
        <f>AW623/I623*100</f>
        <v>2.701802789544689</v>
      </c>
      <c r="AY623" s="100">
        <v>1.07</v>
      </c>
      <c r="AZ623" s="100">
        <v>81.569999999999993</v>
      </c>
      <c r="BA623" s="100">
        <v>-18.52</v>
      </c>
      <c r="BB623" s="100">
        <v>-2.02</v>
      </c>
      <c r="BC623" s="100">
        <v>13.389999999999999</v>
      </c>
      <c r="BE623" s="12">
        <v>2012</v>
      </c>
      <c r="BF623" s="12">
        <f>IF(BE623&gt;2020,0,IF(BE623&gt;2008,1,IF(BE623&gt;2001,2,IF(BE623&gt;1990,3,IF(BE623&gt;1980,4,IF(BE623&gt;1973,5,IF(BE623&gt;1970,6,IF(BE623&gt;1960,7,IF(BE623&gt;1958,8,IF(BE623&gt;1953,9,10))))))))))</f>
        <v>1</v>
      </c>
      <c r="BG623" s="100">
        <v>6.65</v>
      </c>
      <c r="BH623" s="55" t="s">
        <v>121</v>
      </c>
      <c r="BI623" s="55" t="s">
        <v>122</v>
      </c>
    </row>
    <row r="624" spans="1:61" ht="12.75" customHeight="1" x14ac:dyDescent="0.2">
      <c r="A624" s="55" t="s">
        <v>1249</v>
      </c>
      <c r="B624" s="55" t="s">
        <v>1250</v>
      </c>
      <c r="C624" s="156" t="s">
        <v>134</v>
      </c>
      <c r="D624" s="98" t="s">
        <v>157</v>
      </c>
      <c r="E624" s="157">
        <v>16</v>
      </c>
      <c r="F624" s="2">
        <v>262</v>
      </c>
      <c r="G624" s="2" t="s">
        <v>119</v>
      </c>
      <c r="H624" s="2" t="s">
        <v>119</v>
      </c>
      <c r="I624" s="100">
        <v>85.1</v>
      </c>
      <c r="J624" s="101">
        <f>(M624/I624)*100</f>
        <v>1.5041128084606348</v>
      </c>
      <c r="K624" s="104">
        <v>0.32</v>
      </c>
      <c r="L624" s="71">
        <v>4</v>
      </c>
      <c r="M624" s="28">
        <f>K624*L624</f>
        <v>1.28</v>
      </c>
      <c r="N624" s="103" t="s">
        <v>141</v>
      </c>
      <c r="O624" s="104">
        <v>0.31</v>
      </c>
      <c r="P624" s="158">
        <v>45915</v>
      </c>
      <c r="Q624" s="158">
        <v>45931</v>
      </c>
      <c r="R624" s="28">
        <f>(K624-O624)/O624*100</f>
        <v>3.2258064516129057</v>
      </c>
      <c r="S624" s="105">
        <f>IF(INDEX(Historical!$D$7:$D1628,MATCH(B624,Historical!$B$7:$B$1062,0))=0,"n/a",(INDEX(Historical!$C$7:$C$1062,MATCH(B624,Historical!$B$7:$B$1062,0))/INDEX(Historical!$D$7:$D$1062,MATCH(B624,Historical!$B$7:$B$1062,0))-1)*100)</f>
        <v>3.2786885245901676</v>
      </c>
      <c r="T624" s="105">
        <f>IF(INDEX(Historical!$F$7:$F$1062,MATCH(B624,Historical!$B$7:$B$1062,0))=0,"n/a",((INDEX(Historical!$C$7:$C$1062,MATCH(B624,Historical!$B$7:$B$1062,0))/INDEX(Historical!$F$7:$F$1062,MATCH(B624,Historical!$B$7:$B$1062,0)))^(1/3)-1)*100)</f>
        <v>3.3923876378405105</v>
      </c>
      <c r="U624" s="105">
        <f>IF(INDEX(Historical!$H$7:$H$1062,MATCH(B624,Historical!$B$7:$B$1062,0))=0,"n/a",((INDEX(Historical!$C$7:$C$1062,MATCH(B624,Historical!$B$7:$B$1062,0))/INDEX(Historical!$H$7:$H$1062,MATCH(B624,Historical!$B$7:$B$1062,0)))^(1/5)-1)*100)</f>
        <v>3.1310306477545069</v>
      </c>
      <c r="V624" s="105">
        <f>IF(INDEX(Historical!$M$7:$M$1062,MATCH(B624,Historical!$B$7:$B$1062,0))=0,"n/a",((INDEX(Historical!$C$7:$C$1062,MATCH(B624,Historical!$B$7:$B$1062,0))/INDEX(Historical!$M$7:$M$1062,MATCH(B624,Historical!$B$7:$B$1062,0)))^(1/10)-1)*100)</f>
        <v>7.0086923787872069</v>
      </c>
      <c r="W624" s="106">
        <f>IF(OR(U624&lt;=0,U624="n/a",V624&lt;=0,V624="n/a"),"n/a",U624/V624)</f>
        <v>0.44673535069551795</v>
      </c>
      <c r="X624" s="107">
        <f>IF(OR(AJ624&lt;=0,AJ624="n/a",U624&lt;=0,U624="n/a"),"n/a",U624/AJ624)</f>
        <v>0.24215240895239806</v>
      </c>
      <c r="Y624" s="165"/>
      <c r="Z624" s="101">
        <f>IF(OR(AC624&lt;0.01,AC624="n/a"),"n/a",M624/AC624*100)</f>
        <v>25.498007968127496</v>
      </c>
      <c r="AA624" s="109">
        <f>IF(OR(AC624&lt;0.01,AC624="n/a"),"n/a",I624/AC624)</f>
        <v>16.952191235059761</v>
      </c>
      <c r="AB624" s="71">
        <v>12</v>
      </c>
      <c r="AC624" s="100">
        <v>5.0199999999999996</v>
      </c>
      <c r="AD624" s="100" t="s">
        <v>142</v>
      </c>
      <c r="AE624" s="100">
        <v>4.2699999999999996</v>
      </c>
      <c r="AF624" s="100" t="s">
        <v>142</v>
      </c>
      <c r="AG624" s="100">
        <v>31.66</v>
      </c>
      <c r="AH624" s="100">
        <v>9.4700000000000006</v>
      </c>
      <c r="AI624" s="100">
        <v>9.2299999999999986</v>
      </c>
      <c r="AJ624" s="100">
        <v>12.93</v>
      </c>
      <c r="AK624" s="100" t="s">
        <v>142</v>
      </c>
      <c r="AL624" s="100">
        <v>2510</v>
      </c>
      <c r="AM624" s="100">
        <v>7.8100000000000005</v>
      </c>
      <c r="AN624" s="100" t="s">
        <v>142</v>
      </c>
      <c r="AO624" s="110">
        <f>IF(U624="n/a","n/a",IF(AA624&lt;0,"n/a",IF(AA624="n/a","n/a",J624+U624-AA624)))</f>
        <v>-12.31704777884462</v>
      </c>
      <c r="AP624" s="111">
        <f>IF(U624="n/a","n/a",J624+U624)</f>
        <v>4.6351434562151415</v>
      </c>
      <c r="AQ624" s="112" t="str">
        <f>IF(OR(AC624&lt;0.01,AC624="n/a",AF624="n/a"),"n/a",(I624/SQRT(22.5*AC624*(I624/AF624))-1)*100)</f>
        <v>n/a</v>
      </c>
      <c r="AR624" s="101">
        <f>INDEX(Historical!$C$7:$C$1063,MATCH(B624,Historical!$B$7:$B$1063,0))*IF(AH624="n/a",1.03,IF(AH624&lt;0,1.01,IF(AH624&gt;10,1.1,(1+AH624/100))))</f>
        <v>1.3793219999999999</v>
      </c>
      <c r="AS624" s="109">
        <f>IF($AI624="n/a",1.03*AR624,IF($AI624&lt;0,1.01*AR624,IF($AI624&gt;10,1.1*AR624,(1+$AI624/100)*AR624)))</f>
        <v>1.5066334206000001</v>
      </c>
      <c r="AT624" s="109">
        <f>IF($AK624="n/a",1.03*AS624,IF($AK624&lt;0,1.01*AS624,IF($AK624&gt;10,1.1*AS624,(1+$AK624/100)*AS624)))</f>
        <v>1.5518324232180001</v>
      </c>
      <c r="AU624" s="109">
        <f>IF($AK624="n/a",1.03*AT624,IF($AK624&lt;0,1.01*AT624,IF($AK624&gt;10,1.1*AT624,(1+$AK624/100)*AT624)))</f>
        <v>1.59838739591454</v>
      </c>
      <c r="AV624" s="109">
        <f>IF($AK624="n/a",1.03*AU624,IF($AK624&lt;0,1.01*AU624,IF($AK624&gt;10,1.1*AU624,(1+$AK624/100)*AU624)))</f>
        <v>1.6463390177919763</v>
      </c>
      <c r="AW624" s="109">
        <f>SUM(AR624:AV624)</f>
        <v>7.6825142575245167</v>
      </c>
      <c r="AX624" s="113">
        <f>AW624/I624*100</f>
        <v>9.0276313249406783</v>
      </c>
      <c r="AY624" s="100">
        <v>0.68</v>
      </c>
      <c r="AZ624" s="100">
        <v>38.35</v>
      </c>
      <c r="BA624" s="100">
        <v>-4.6100000000000003</v>
      </c>
      <c r="BB624" s="100">
        <v>11.59</v>
      </c>
      <c r="BC624" s="100">
        <v>21.9</v>
      </c>
      <c r="BE624" s="12">
        <v>2010</v>
      </c>
      <c r="BF624" s="12">
        <f>IF(BE624&gt;2020,0,IF(BE624&gt;2008,1,IF(BE624&gt;2001,2,IF(BE624&gt;1990,3,IF(BE624&gt;1980,4,IF(BE624&gt;1973,5,IF(BE624&gt;1970,6,IF(BE624&gt;1960,7,IF(BE624&gt;1958,8,IF(BE624&gt;1953,9,10))))))))))</f>
        <v>1</v>
      </c>
      <c r="BG624" s="100">
        <v>1.53</v>
      </c>
      <c r="BH624" s="55" t="s">
        <v>121</v>
      </c>
      <c r="BI624" s="55" t="s">
        <v>122</v>
      </c>
    </row>
    <row r="625" spans="1:61" ht="12.75" customHeight="1" x14ac:dyDescent="0.2">
      <c r="A625" s="146" t="s">
        <v>5670</v>
      </c>
      <c r="B625" s="55" t="s">
        <v>5667</v>
      </c>
      <c r="C625" s="156" t="s">
        <v>134</v>
      </c>
      <c r="D625" s="98" t="s">
        <v>826</v>
      </c>
      <c r="E625" s="157">
        <v>5</v>
      </c>
      <c r="F625" s="2">
        <v>726</v>
      </c>
      <c r="G625" s="2" t="s">
        <v>146</v>
      </c>
      <c r="H625" s="2" t="s">
        <v>146</v>
      </c>
      <c r="I625" s="100">
        <v>75.790000000000006</v>
      </c>
      <c r="J625" s="101">
        <f>(M625/I625)*100</f>
        <v>1.7944319831112283</v>
      </c>
      <c r="K625" s="104">
        <v>0.34</v>
      </c>
      <c r="L625" s="71">
        <v>4</v>
      </c>
      <c r="M625" s="28">
        <f>K625*L625</f>
        <v>1.36</v>
      </c>
      <c r="N625" s="103" t="s">
        <v>151</v>
      </c>
      <c r="O625" s="104">
        <v>0.3</v>
      </c>
      <c r="P625" s="158">
        <v>46239</v>
      </c>
      <c r="Q625" s="158">
        <v>46251</v>
      </c>
      <c r="R625" s="28">
        <f>(K625-O625)/O625*100</f>
        <v>13.333333333333346</v>
      </c>
      <c r="S625" s="105">
        <f>IF(INDEX(Historical!$D$7:$D1731,MATCH(B625,Historical!$B$7:$B$1062,0))=0,"n/a",(INDEX(Historical!$C$7:$C$1062,MATCH(B625,Historical!$B$7:$B$1062,0))/INDEX(Historical!$D$7:$D$1062,MATCH(B625,Historical!$B$7:$B$1062,0))-1)*100)</f>
        <v>14.999999999999991</v>
      </c>
      <c r="T625" s="105">
        <f>IF(INDEX(Historical!$F$7:$F$1062,MATCH(B625,Historical!$B$7:$B$1062,0))=0,"n/a",((INDEX(Historical!$C$7:$C$1062,MATCH(B625,Historical!$B$7:$B$1062,0))/INDEX(Historical!$F$7:$F$1062,MATCH(B625,Historical!$B$7:$B$1062,0)))^(1/3)-1)*100)</f>
        <v>8.5138345254405436</v>
      </c>
      <c r="U625" s="105">
        <f>IF(INDEX(Historical!$H$7:$H$1062,MATCH(B625,Historical!$B$7:$B$1062,0))=0,"n/a",((INDEX(Historical!$C$7:$C$1062,MATCH(B625,Historical!$B$7:$B$1062,0))/INDEX(Historical!$H$7:$H$1062,MATCH(B625,Historical!$B$7:$B$1062,0)))^(1/5)-1)*100)</f>
        <v>5.4977102369160535</v>
      </c>
      <c r="V625" s="105" t="str">
        <f>IF(INDEX(Historical!$M$7:$M$1062,MATCH(B625,Historical!$B$7:$B$1062,0))=0,"n/a",((INDEX(Historical!$C$7:$C$1062,MATCH(B625,Historical!$B$7:$B$1062,0))/INDEX(Historical!$M$7:$M$1062,MATCH(B625,Historical!$B$7:$B$1062,0)))^(1/10)-1)*100)</f>
        <v>n/a</v>
      </c>
      <c r="W625" s="106" t="str">
        <f>IF(OR(U625&lt;=0,U625="n/a",V625&lt;=0,V625="n/a"),"n/a",U625/V625)</f>
        <v>n/a</v>
      </c>
      <c r="X625" s="107">
        <f>IF(OR(AJ625&lt;=0,AJ625="n/a",U625&lt;=0,U625="n/a"),"n/a",U625/AJ625)</f>
        <v>0.16926447773756323</v>
      </c>
      <c r="Y625" s="159"/>
      <c r="Z625" s="101">
        <f>IF(OR(AC625&lt;0.01,AC625="n/a"),"n/a",M625/AC625*100)</f>
        <v>13.948717948717951</v>
      </c>
      <c r="AA625" s="109">
        <f>IF(OR(AC625&lt;0.01,AC625="n/a"),"n/a",I625/AC625)</f>
        <v>7.7733333333333343</v>
      </c>
      <c r="AB625" s="71">
        <v>12</v>
      </c>
      <c r="AC625" s="100">
        <v>9.75</v>
      </c>
      <c r="AD625" s="100">
        <v>0.79</v>
      </c>
      <c r="AE625" s="100">
        <v>1.3</v>
      </c>
      <c r="AF625" s="100">
        <v>1.62</v>
      </c>
      <c r="AG625" s="100">
        <v>20.79</v>
      </c>
      <c r="AH625" s="100">
        <v>0.79</v>
      </c>
      <c r="AI625" s="100">
        <v>11.62</v>
      </c>
      <c r="AJ625" s="100">
        <v>32.479999999999997</v>
      </c>
      <c r="AK625" s="100">
        <v>9.1399999999999988</v>
      </c>
      <c r="AL625" s="100">
        <v>24660</v>
      </c>
      <c r="AM625" s="100">
        <v>0.52</v>
      </c>
      <c r="AN625" s="100">
        <v>0.97</v>
      </c>
      <c r="AO625" s="110">
        <f>IF(U625="n/a","n/a",IF(AA625&lt;0,"n/a",IF(AA625="n/a","n/a",J625+U625-AA625)))</f>
        <v>-0.48119111330605246</v>
      </c>
      <c r="AP625" s="111">
        <f>IF(U625="n/a","n/a",J625+U625)</f>
        <v>7.2921422200272819</v>
      </c>
      <c r="AQ625" s="112">
        <f>IF(OR(AC625&lt;0.01,AC625="n/a",AF625="n/a"),"n/a",(I625/SQRT(22.5*AC625*(I625/AF625))-1)*100)</f>
        <v>-25.188236219161354</v>
      </c>
      <c r="AR625" s="101">
        <f>INDEX(Historical!$C$7:$C$1063,MATCH(B625,Historical!$B$7:$B$1063,0))*IF(AH625="n/a",1.03,IF(AH625&lt;0,1.01,IF(AH625&gt;10,1.1,(1+AH625/100))))</f>
        <v>1.1590849999999999</v>
      </c>
      <c r="AS625" s="109">
        <f>IF($AI625="n/a",1.03*AR625,IF($AI625&lt;0,1.01*AR625,IF($AI625&gt;10,1.1*AR625,(1+$AI625/100)*AR625)))</f>
        <v>1.2749935000000001</v>
      </c>
      <c r="AT625" s="109">
        <f>IF($AK625="n/a",1.03*AS625,IF($AK625&lt;0,1.01*AS625,IF($AK625&gt;10,1.1*AS625,(1+$AK625/100)*AS625)))</f>
        <v>1.3915279059000001</v>
      </c>
      <c r="AU625" s="109">
        <f>IF($AK625="n/a",1.03*AT625,IF($AK625&lt;0,1.01*AT625,IF($AK625&gt;10,1.1*AT625,(1+$AK625/100)*AT625)))</f>
        <v>1.51871355649926</v>
      </c>
      <c r="AV625" s="109">
        <f>IF($AK625="n/a",1.03*AU625,IF($AK625&lt;0,1.01*AU625,IF($AK625&gt;10,1.1*AU625,(1+$AK625/100)*AU625)))</f>
        <v>1.6575239755632922</v>
      </c>
      <c r="AW625" s="109">
        <f>SUM(AR625:AV625)</f>
        <v>7.001843937962553</v>
      </c>
      <c r="AX625" s="113">
        <f>AW625/I625*100</f>
        <v>9.2384799287010857</v>
      </c>
      <c r="AY625" s="718">
        <v>1.31</v>
      </c>
      <c r="AZ625" s="100">
        <v>20.150000000000002</v>
      </c>
      <c r="BA625" s="100">
        <v>-14.62</v>
      </c>
      <c r="BB625" s="100">
        <v>2.94</v>
      </c>
      <c r="BC625" s="100">
        <v>1.8800000000000001</v>
      </c>
      <c r="BE625" s="12">
        <v>2022</v>
      </c>
      <c r="BF625" s="12">
        <f>IF(BE625&gt;2020,0,IF(BE625&gt;2008,1,IF(BE625&gt;2001,2,IF(BE625&gt;1990,3,IF(BE625&gt;1980,4,IF(BE625&gt;1973,5,IF(BE625&gt;1970,6,IF(BE625&gt;1960,7,IF(BE625&gt;1958,8,IF(BE625&gt;1953,9,10))))))))))</f>
        <v>0</v>
      </c>
      <c r="BG625" s="100">
        <v>2.9000000000000004</v>
      </c>
      <c r="BH625" s="55" t="s">
        <v>121</v>
      </c>
      <c r="BI625" s="55" t="s">
        <v>122</v>
      </c>
    </row>
    <row r="626" spans="1:61" ht="12.75" customHeight="1" x14ac:dyDescent="0.2">
      <c r="A626" s="55" t="s">
        <v>492</v>
      </c>
      <c r="B626" s="55" t="s">
        <v>493</v>
      </c>
      <c r="C626" s="156" t="s">
        <v>180</v>
      </c>
      <c r="D626" s="98" t="s">
        <v>181</v>
      </c>
      <c r="E626" s="157">
        <v>33</v>
      </c>
      <c r="F626" s="2">
        <v>96</v>
      </c>
      <c r="G626" s="2" t="s">
        <v>146</v>
      </c>
      <c r="H626" s="2" t="s">
        <v>146</v>
      </c>
      <c r="I626" s="100">
        <v>325.7</v>
      </c>
      <c r="J626" s="101">
        <f>(M626/I626)*100</f>
        <v>1.0807491556647222</v>
      </c>
      <c r="K626" s="104">
        <v>0.88</v>
      </c>
      <c r="L626" s="71">
        <v>4</v>
      </c>
      <c r="M626" s="28">
        <f>K626*L626</f>
        <v>3.52</v>
      </c>
      <c r="N626" s="103" t="s">
        <v>202</v>
      </c>
      <c r="O626" s="104">
        <v>0.84</v>
      </c>
      <c r="P626" s="158">
        <v>46022</v>
      </c>
      <c r="Q626" s="158">
        <v>46052</v>
      </c>
      <c r="R626" s="28">
        <f>(K626-O626)/O626*100</f>
        <v>4.7619047619047663</v>
      </c>
      <c r="S626" s="105">
        <f>IF(INDEX(Historical!$D$7:$D1629,MATCH(B626,Historical!$B$7:$B$1062,0))=0,"n/a",(INDEX(Historical!$C$7:$C$1062,MATCH(B626,Historical!$B$7:$B$1062,0))/INDEX(Historical!$D$7:$D$1062,MATCH(B626,Historical!$B$7:$B$1062,0))-1)*100)</f>
        <v>4.9999999999999822</v>
      </c>
      <c r="T626" s="105">
        <f>IF(INDEX(Historical!$F$7:$F$1062,MATCH(B626,Historical!$B$7:$B$1062,0))=0,"n/a",((INDEX(Historical!$C$7:$C$1062,MATCH(B626,Historical!$B$7:$B$1062,0))/INDEX(Historical!$F$7:$F$1062,MATCH(B626,Historical!$B$7:$B$1062,0)))^(1/3)-1)*100)</f>
        <v>6.5200824251953504</v>
      </c>
      <c r="U626" s="105">
        <f>IF(INDEX(Historical!$H$7:$H$1062,MATCH(B626,Historical!$B$7:$B$1062,0))=0,"n/a",((INDEX(Historical!$C$7:$C$1062,MATCH(B626,Historical!$B$7:$B$1062,0))/INDEX(Historical!$H$7:$H$1062,MATCH(B626,Historical!$B$7:$B$1062,0)))^(1/5)-1)*100)</f>
        <v>7.8753675083670815</v>
      </c>
      <c r="V626" s="105">
        <f>IF(INDEX(Historical!$M$7:$M$1062,MATCH(B626,Historical!$B$7:$B$1062,0))=0,"n/a",((INDEX(Historical!$C$7:$C$1062,MATCH(B626,Historical!$B$7:$B$1062,0))/INDEX(Historical!$M$7:$M$1062,MATCH(B626,Historical!$B$7:$B$1062,0)))^(1/10)-1)*100)</f>
        <v>9.3065077284090627</v>
      </c>
      <c r="W626" s="106">
        <f>IF(OR(U626&lt;=0,U626="n/a",V626&lt;=0,V626="n/a"),"n/a",U626/V626)</f>
        <v>0.84622156217919642</v>
      </c>
      <c r="X626" s="107">
        <f>IF(OR(AJ626&lt;=0,AJ626="n/a",U626&lt;=0,U626="n/a"),"n/a",U626/AJ626)</f>
        <v>0.53068514207325346</v>
      </c>
      <c r="Y626" s="161"/>
      <c r="Z626" s="101">
        <f>IF(OR(AC626&lt;0.01,AC626="n/a"),"n/a",M626/AC626*100)</f>
        <v>36.476683937823836</v>
      </c>
      <c r="AA626" s="109">
        <f>IF(OR(AC626&lt;0.01,AC626="n/a"),"n/a",I626/AC626)</f>
        <v>33.751295336787564</v>
      </c>
      <c r="AB626" s="71">
        <v>12</v>
      </c>
      <c r="AC626" s="100">
        <v>9.65</v>
      </c>
      <c r="AD626" s="100">
        <v>1.76</v>
      </c>
      <c r="AE626" s="100">
        <v>4.83</v>
      </c>
      <c r="AF626" s="100">
        <v>5.43</v>
      </c>
      <c r="AG626" s="100">
        <v>16.509999999999998</v>
      </c>
      <c r="AH626" s="100">
        <v>10.040000000000001</v>
      </c>
      <c r="AI626" s="100">
        <v>11.790000000000001</v>
      </c>
      <c r="AJ626" s="100">
        <v>14.84</v>
      </c>
      <c r="AK626" s="100">
        <v>11.04</v>
      </c>
      <c r="AL626" s="100">
        <v>124860</v>
      </c>
      <c r="AM626" s="100">
        <v>5.9799999999999995</v>
      </c>
      <c r="AN626" s="100">
        <v>0.59</v>
      </c>
      <c r="AO626" s="110">
        <f>IF(U626="n/a","n/a",IF(AA626&lt;0,"n/a",IF(AA626="n/a","n/a",J626+U626-AA626)))</f>
        <v>-24.79517867275576</v>
      </c>
      <c r="AP626" s="111">
        <f>IF(U626="n/a","n/a",J626+U626)</f>
        <v>8.9561166640318035</v>
      </c>
      <c r="AQ626" s="112">
        <f>IF(OR(AC626&lt;0.01,AC626="n/a",AF626="n/a"),"n/a",(I626/SQRT(22.5*AC626*(I626/AF626))-1)*100)</f>
        <v>185.39994057365763</v>
      </c>
      <c r="AR626" s="101">
        <f>INDEX(Historical!$C$7:$C$1063,MATCH(B626,Historical!$B$7:$B$1063,0))*IF(AH626="n/a",1.03,IF(AH626&lt;0,1.01,IF(AH626&gt;10,1.1,(1+AH626/100))))</f>
        <v>3.6960000000000002</v>
      </c>
      <c r="AS626" s="109">
        <f>IF($AI626="n/a",1.03*AR626,IF($AI626&lt;0,1.01*AR626,IF($AI626&gt;10,1.1*AR626,(1+$AI626/100)*AR626)))</f>
        <v>4.0656000000000008</v>
      </c>
      <c r="AT626" s="109">
        <f>IF($AK626="n/a",1.03*AS626,IF($AK626&lt;0,1.01*AS626,IF($AK626&gt;10,1.1*AS626,(1+$AK626/100)*AS626)))</f>
        <v>4.4721600000000015</v>
      </c>
      <c r="AU626" s="109">
        <f>IF($AK626="n/a",1.03*AT626,IF($AK626&lt;0,1.01*AT626,IF($AK626&gt;10,1.1*AT626,(1+$AK626/100)*AT626)))</f>
        <v>4.9193760000000024</v>
      </c>
      <c r="AV626" s="109">
        <f>IF($AK626="n/a",1.03*AU626,IF($AK626&lt;0,1.01*AU626,IF($AK626&gt;10,1.1*AU626,(1+$AK626/100)*AU626)))</f>
        <v>5.4113136000000033</v>
      </c>
      <c r="AW626" s="109">
        <f>SUM(AR626:AV626)</f>
        <v>22.56444960000001</v>
      </c>
      <c r="AX626" s="113">
        <f>AW626/I626*100</f>
        <v>6.9279857537611331</v>
      </c>
      <c r="AY626" s="100">
        <v>0.76</v>
      </c>
      <c r="AZ626" s="100">
        <v>15.909999999999998</v>
      </c>
      <c r="BA626" s="100">
        <v>-18.98</v>
      </c>
      <c r="BB626" s="100">
        <v>2.68</v>
      </c>
      <c r="BC626" s="100">
        <v>-5.09</v>
      </c>
      <c r="BE626" s="12">
        <v>1994</v>
      </c>
      <c r="BF626" s="12">
        <f>IF(BE626&gt;2020,0,IF(BE626&gt;2008,1,IF(BE626&gt;2001,2,IF(BE626&gt;1990,3,IF(BE626&gt;1980,4,IF(BE626&gt;1973,5,IF(BE626&gt;1970,6,IF(BE626&gt;1960,7,IF(BE626&gt;1958,8,IF(BE626&gt;1953,9,10))))))))))</f>
        <v>3</v>
      </c>
      <c r="BG626" s="100">
        <v>7.91</v>
      </c>
      <c r="BH626" s="55" t="s">
        <v>121</v>
      </c>
      <c r="BI626" s="55" t="s">
        <v>122</v>
      </c>
    </row>
    <row r="627" spans="1:61" ht="12.75" customHeight="1" x14ac:dyDescent="0.2">
      <c r="A627" s="55" t="s">
        <v>494</v>
      </c>
      <c r="B627" s="55" t="s">
        <v>495</v>
      </c>
      <c r="C627" s="156" t="s">
        <v>125</v>
      </c>
      <c r="D627" s="98" t="s">
        <v>212</v>
      </c>
      <c r="E627" s="157">
        <v>56</v>
      </c>
      <c r="F627" s="2">
        <v>30</v>
      </c>
      <c r="G627" s="2" t="s">
        <v>119</v>
      </c>
      <c r="H627" s="2" t="s">
        <v>118</v>
      </c>
      <c r="I627" s="100">
        <v>85.24</v>
      </c>
      <c r="J627" s="101">
        <f>(M627/I627)*100</f>
        <v>2.5809479117785079</v>
      </c>
      <c r="K627" s="104">
        <v>0.55000000000000004</v>
      </c>
      <c r="L627" s="71">
        <v>4</v>
      </c>
      <c r="M627" s="28">
        <f>K627*L627</f>
        <v>2.2000000000000002</v>
      </c>
      <c r="N627" s="103" t="s">
        <v>380</v>
      </c>
      <c r="O627" s="104">
        <v>0.54</v>
      </c>
      <c r="P627" s="158">
        <v>46205</v>
      </c>
      <c r="Q627" s="158">
        <v>46227</v>
      </c>
      <c r="R627" s="28">
        <f>(K627-O627)/O627*100</f>
        <v>1.8518518518518534</v>
      </c>
      <c r="S627" s="105">
        <f>IF(INDEX(Historical!$D$7:$D1630,MATCH(B627,Historical!$B$7:$B$1062,0))=0,"n/a",(INDEX(Historical!$C$7:$C$1062,MATCH(B627,Historical!$B$7:$B$1062,0))/INDEX(Historical!$D$7:$D$1062,MATCH(B627,Historical!$B$7:$B$1062,0))-1)*100)</f>
        <v>3.9603960396039639</v>
      </c>
      <c r="T627" s="105">
        <f>IF(INDEX(Historical!$F$7:$F$1062,MATCH(B627,Historical!$B$7:$B$1062,0))=0,"n/a",((INDEX(Historical!$C$7:$C$1062,MATCH(B627,Historical!$B$7:$B$1062,0))/INDEX(Historical!$F$7:$F$1062,MATCH(B627,Historical!$B$7:$B$1062,0)))^(1/3)-1)*100)</f>
        <v>3.0321324952139239</v>
      </c>
      <c r="U627" s="105">
        <f>IF(INDEX(Historical!$H$7:$H$1062,MATCH(B627,Historical!$B$7:$B$1062,0))=0,"n/a",((INDEX(Historical!$C$7:$C$1062,MATCH(B627,Historical!$B$7:$B$1062,0))/INDEX(Historical!$H$7:$H$1062,MATCH(B627,Historical!$B$7:$B$1062,0)))^(1/5)-1)*100)</f>
        <v>3.1310306477545069</v>
      </c>
      <c r="V627" s="105">
        <f>IF(INDEX(Historical!$M$7:$M$1062,MATCH(B627,Historical!$B$7:$B$1062,0))=0,"n/a",((INDEX(Historical!$C$7:$C$1062,MATCH(B627,Historical!$B$7:$B$1062,0))/INDEX(Historical!$M$7:$M$1062,MATCH(B627,Historical!$B$7:$B$1062,0)))^(1/10)-1)*100)</f>
        <v>5.7557050338252314</v>
      </c>
      <c r="W627" s="106">
        <f>IF(OR(U627&lt;=0,U627="n/a",V627&lt;=0,V627="n/a"),"n/a",U627/V627)</f>
        <v>0.54398733593087367</v>
      </c>
      <c r="X627" s="107">
        <f>IF(OR(AJ627&lt;=0,AJ627="n/a",U627&lt;=0,U627="n/a"),"n/a",U627/AJ627)</f>
        <v>5.7146023868488896E-2</v>
      </c>
      <c r="Y627" s="161"/>
      <c r="Z627" s="101">
        <f>IF(OR(AC627&lt;0.01,AC627="n/a"),"n/a",M627/AC627*100)</f>
        <v>60.94182825484765</v>
      </c>
      <c r="AA627" s="109">
        <f>IF(OR(AC627&lt;0.01,AC627="n/a"),"n/a",I627/AC627)</f>
        <v>23.612188365650969</v>
      </c>
      <c r="AB627" s="71">
        <v>6</v>
      </c>
      <c r="AC627" s="100">
        <v>3.61</v>
      </c>
      <c r="AD627" s="100">
        <v>2.94</v>
      </c>
      <c r="AE627" s="100">
        <v>0.49</v>
      </c>
      <c r="AF627" s="100">
        <v>17.739999999999998</v>
      </c>
      <c r="AG627" s="100">
        <v>82.289999999999992</v>
      </c>
      <c r="AH627" s="100">
        <v>2.8000000000000003</v>
      </c>
      <c r="AI627" s="100">
        <v>7.7399999999999993</v>
      </c>
      <c r="AJ627" s="100">
        <v>54.790000000000006</v>
      </c>
      <c r="AK627" s="100">
        <v>5.86</v>
      </c>
      <c r="AL627" s="100">
        <v>40760</v>
      </c>
      <c r="AM627" s="100">
        <v>0.19</v>
      </c>
      <c r="AN627" s="100">
        <v>6.7</v>
      </c>
      <c r="AO627" s="110">
        <f>IF(U627="n/a","n/a",IF(AA627&lt;0,"n/a",IF(AA627="n/a","n/a",J627+U627-AA627)))</f>
        <v>-17.900209806117953</v>
      </c>
      <c r="AP627" s="111">
        <f>IF(U627="n/a","n/a",J627+U627)</f>
        <v>5.7119785595330148</v>
      </c>
      <c r="AQ627" s="112">
        <f>IF(OR(AC627&lt;0.01,AC627="n/a",AF627="n/a"),"n/a",(I627/SQRT(22.5*AC627*(I627/AF627))-1)*100)</f>
        <v>331.4730436316184</v>
      </c>
      <c r="AR627" s="101">
        <f>INDEX(Historical!$C$7:$C$1063,MATCH(B627,Historical!$B$7:$B$1063,0))*IF(AH627="n/a",1.03,IF(AH627&lt;0,1.01,IF(AH627&gt;10,1.1,(1+AH627/100))))</f>
        <v>2.1588000000000003</v>
      </c>
      <c r="AS627" s="109">
        <f>IF($AI627="n/a",1.03*AR627,IF($AI627&lt;0,1.01*AR627,IF($AI627&gt;10,1.1*AR627,(1+$AI627/100)*AR627)))</f>
        <v>2.3258911200000001</v>
      </c>
      <c r="AT627" s="109">
        <f>IF($AK627="n/a",1.03*AS627,IF($AK627&lt;0,1.01*AS627,IF($AK627&gt;10,1.1*AS627,(1+$AK627/100)*AS627)))</f>
        <v>2.4621883396320001</v>
      </c>
      <c r="AU627" s="109">
        <f>IF($AK627="n/a",1.03*AT627,IF($AK627&lt;0,1.01*AT627,IF($AK627&gt;10,1.1*AT627,(1+$AK627/100)*AT627)))</f>
        <v>2.6064725763344354</v>
      </c>
      <c r="AV627" s="109">
        <f>IF($AK627="n/a",1.03*AU627,IF($AK627&lt;0,1.01*AU627,IF($AK627&gt;10,1.1*AU627,(1+$AK627/100)*AU627)))</f>
        <v>2.7592118693076331</v>
      </c>
      <c r="AW627" s="109">
        <f>SUM(AR627:AV627)</f>
        <v>12.31256390527407</v>
      </c>
      <c r="AX627" s="113">
        <f>AW627/I627*100</f>
        <v>14.444584590889336</v>
      </c>
      <c r="AY627" s="100">
        <v>0.64</v>
      </c>
      <c r="AZ627" s="100">
        <v>25</v>
      </c>
      <c r="BA627" s="100">
        <v>-7.19</v>
      </c>
      <c r="BB627" s="100">
        <v>6.23</v>
      </c>
      <c r="BC627" s="100">
        <v>8.49</v>
      </c>
      <c r="BE627" s="12">
        <v>1971</v>
      </c>
      <c r="BF627" s="12">
        <f>IF(BE627&gt;2020,0,IF(BE627&gt;2008,1,IF(BE627&gt;2001,2,IF(BE627&gt;1990,3,IF(BE627&gt;1980,4,IF(BE627&gt;1973,5,IF(BE627&gt;1970,6,IF(BE627&gt;1960,7,IF(BE627&gt;1958,8,IF(BE627&gt;1953,9,10))))))))))</f>
        <v>6</v>
      </c>
      <c r="BG627" s="100">
        <v>6.39</v>
      </c>
      <c r="BH627" s="55" t="s">
        <v>121</v>
      </c>
      <c r="BI627" s="55" t="s">
        <v>122</v>
      </c>
    </row>
    <row r="628" spans="1:61" ht="12.75" customHeight="1" x14ac:dyDescent="0.2">
      <c r="A628" s="116" t="s">
        <v>1650</v>
      </c>
      <c r="B628" s="55" t="s">
        <v>1651</v>
      </c>
      <c r="C628" s="156" t="s">
        <v>125</v>
      </c>
      <c r="D628" s="98" t="s">
        <v>189</v>
      </c>
      <c r="E628" s="157">
        <v>6</v>
      </c>
      <c r="F628" s="2">
        <v>640</v>
      </c>
      <c r="G628" s="2" t="s">
        <v>146</v>
      </c>
      <c r="H628" s="2" t="s">
        <v>146</v>
      </c>
      <c r="I628" s="100">
        <v>41.56</v>
      </c>
      <c r="J628" s="101">
        <f>(M628/I628)*100</f>
        <v>4.6198267564966313</v>
      </c>
      <c r="K628" s="104">
        <v>0.48</v>
      </c>
      <c r="L628" s="71">
        <v>4</v>
      </c>
      <c r="M628" s="28">
        <f>K628*L628</f>
        <v>1.92</v>
      </c>
      <c r="N628" s="103" t="s">
        <v>151</v>
      </c>
      <c r="O628" s="104">
        <v>0.47</v>
      </c>
      <c r="P628" s="158">
        <v>46087</v>
      </c>
      <c r="Q628" s="158">
        <v>46101</v>
      </c>
      <c r="R628" s="28">
        <f>(K628-O628)/O628*100</f>
        <v>2.1276595744680873</v>
      </c>
      <c r="S628" s="105">
        <f>IF(INDEX(Historical!$D$7:$D1631,MATCH(B628,Historical!$B$7:$B$1062,0))=0,"n/a",(INDEX(Historical!$C$7:$C$1062,MATCH(B628,Historical!$B$7:$B$1062,0))/INDEX(Historical!$D$7:$D$1062,MATCH(B628,Historical!$B$7:$B$1062,0))-1)*100)</f>
        <v>6.8181818181818121</v>
      </c>
      <c r="T628" s="105">
        <f>IF(INDEX(Historical!$F$7:$F$1062,MATCH(B628,Historical!$B$7:$B$1062,0))=0,"n/a",((INDEX(Historical!$C$7:$C$1062,MATCH(B628,Historical!$B$7:$B$1062,0))/INDEX(Historical!$F$7:$F$1062,MATCH(B628,Historical!$B$7:$B$1062,0)))^(1/3)-1)*100)</f>
        <v>7.3424294788273059</v>
      </c>
      <c r="U628" s="105">
        <f>IF(INDEX(Historical!$H$7:$H$1062,MATCH(B628,Historical!$B$7:$B$1062,0))=0,"n/a",((INDEX(Historical!$C$7:$C$1062,MATCH(B628,Historical!$B$7:$B$1062,0))/INDEX(Historical!$H$7:$H$1062,MATCH(B628,Historical!$B$7:$B$1062,0)))^(1/5)-1)*100)</f>
        <v>26.95698457952458</v>
      </c>
      <c r="V628" s="105">
        <f>IF(INDEX(Historical!$M$7:$M$1062,MATCH(B628,Historical!$B$7:$B$1062,0))=0,"n/a",((INDEX(Historical!$C$7:$C$1062,MATCH(B628,Historical!$B$7:$B$1062,0))/INDEX(Historical!$M$7:$M$1062,MATCH(B628,Historical!$B$7:$B$1062,0)))^(1/10)-1)*100)</f>
        <v>1.3751243925832712</v>
      </c>
      <c r="W628" s="106">
        <f>IF(OR(U628&lt;=0,U628="n/a",V628&lt;=0,V628="n/a"),"n/a",U628/V628)</f>
        <v>19.60330623536095</v>
      </c>
      <c r="X628" s="107" t="str">
        <f>IF(OR(AJ628&lt;=0,AJ628="n/a",U628&lt;=0,U628="n/a"),"n/a",U628/AJ628)</f>
        <v>n/a</v>
      </c>
      <c r="Y628" s="162"/>
      <c r="Z628" s="101" t="str">
        <f>IF(OR(AC628&lt;0.01,AC628="n/a"),"n/a",M628/AC628*100)</f>
        <v>n/a</v>
      </c>
      <c r="AA628" s="109" t="str">
        <f>IF(OR(AC628&lt;0.01,AC628="n/a"),"n/a",I628/AC628)</f>
        <v>n/a</v>
      </c>
      <c r="AB628" s="71">
        <v>12</v>
      </c>
      <c r="AC628" s="100">
        <v>-10.65</v>
      </c>
      <c r="AD628" s="100" t="s">
        <v>142</v>
      </c>
      <c r="AE628" s="100">
        <v>0.7</v>
      </c>
      <c r="AF628" s="100">
        <v>0.74</v>
      </c>
      <c r="AG628" s="100">
        <v>-18.23</v>
      </c>
      <c r="AH628" s="100">
        <v>-13.23</v>
      </c>
      <c r="AI628" s="100">
        <v>4.7699999999999996</v>
      </c>
      <c r="AJ628" s="100">
        <v>-19.68</v>
      </c>
      <c r="AK628" s="100">
        <v>-0.52</v>
      </c>
      <c r="AL628" s="100">
        <v>7820</v>
      </c>
      <c r="AM628" s="100">
        <v>14.16</v>
      </c>
      <c r="AN628" s="100">
        <v>0.64</v>
      </c>
      <c r="AO628" s="110" t="str">
        <f>IF(U628="n/a","n/a",IF(AA628&lt;0,"n/a",IF(AA628="n/a","n/a",J628+U628-AA628)))</f>
        <v>n/a</v>
      </c>
      <c r="AP628" s="111">
        <f>IF(U628="n/a","n/a",J628+U628)</f>
        <v>31.576811336021212</v>
      </c>
      <c r="AQ628" s="112" t="str">
        <f>IF(OR(AC628&lt;0.01,AC628="n/a",AF628="n/a"),"n/a",(I628/SQRT(22.5*AC628*(I628/AF628))-1)*100)</f>
        <v>n/a</v>
      </c>
      <c r="AR628" s="101">
        <f>INDEX(Historical!$C$7:$C$1063,MATCH(B628,Historical!$B$7:$B$1063,0))*IF(AH628="n/a",1.03,IF(AH628&lt;0,1.01,IF(AH628&gt;10,1.1,(1+AH628/100))))</f>
        <v>1.8987999999999998</v>
      </c>
      <c r="AS628" s="109">
        <f>IF($AI628="n/a",1.03*AR628,IF($AI628&lt;0,1.01*AR628,IF($AI628&gt;10,1.1*AR628,(1+$AI628/100)*AR628)))</f>
        <v>1.98937276</v>
      </c>
      <c r="AT628" s="109">
        <f>IF($AK628="n/a",1.03*AS628,IF($AK628&lt;0,1.01*AS628,IF($AK628&gt;10,1.1*AS628,(1+$AK628/100)*AS628)))</f>
        <v>2.0092664876000002</v>
      </c>
      <c r="AU628" s="109">
        <f>IF($AK628="n/a",1.03*AT628,IF($AK628&lt;0,1.01*AT628,IF($AK628&gt;10,1.1*AT628,(1+$AK628/100)*AT628)))</f>
        <v>2.0293591524760002</v>
      </c>
      <c r="AV628" s="109">
        <f>IF($AK628="n/a",1.03*AU628,IF($AK628&lt;0,1.01*AU628,IF($AK628&gt;10,1.1*AU628,(1+$AK628/100)*AU628)))</f>
        <v>2.0496527440007601</v>
      </c>
      <c r="AW628" s="109">
        <f>SUM(AR628:AV628)</f>
        <v>9.9764511440767603</v>
      </c>
      <c r="AX628" s="113">
        <f>AW628/I628*100</f>
        <v>24.004935380357939</v>
      </c>
      <c r="AY628" s="100">
        <v>0.42</v>
      </c>
      <c r="AZ628" s="100">
        <v>9.25</v>
      </c>
      <c r="BA628" s="100">
        <v>-24.19</v>
      </c>
      <c r="BB628" s="100">
        <v>2.98</v>
      </c>
      <c r="BC628" s="100">
        <v>-6.75</v>
      </c>
      <c r="BE628" s="12">
        <v>2021</v>
      </c>
      <c r="BF628" s="12">
        <f>IF(BE628&gt;2020,0,IF(BE628&gt;2008,1,IF(BE628&gt;2001,2,IF(BE628&gt;1990,3,IF(BE628&gt;1980,4,IF(BE628&gt;1973,5,IF(BE628&gt;1970,6,IF(BE628&gt;1960,7,IF(BE628&gt;1958,8,IF(BE628&gt;1953,9,10))))))))))</f>
        <v>0</v>
      </c>
      <c r="BG628" s="100">
        <v>-8.73</v>
      </c>
      <c r="BH628" s="55" t="s">
        <v>121</v>
      </c>
      <c r="BI628" s="55" t="s">
        <v>122</v>
      </c>
    </row>
    <row r="629" spans="1:61" ht="12.75" customHeight="1" x14ac:dyDescent="0.2">
      <c r="A629" s="146" t="s">
        <v>1251</v>
      </c>
      <c r="B629" s="55" t="s">
        <v>1252</v>
      </c>
      <c r="C629" s="156" t="s">
        <v>134</v>
      </c>
      <c r="D629" s="98" t="s">
        <v>157</v>
      </c>
      <c r="E629" s="157">
        <v>13</v>
      </c>
      <c r="F629" s="2">
        <v>411</v>
      </c>
      <c r="G629" s="2" t="s">
        <v>146</v>
      </c>
      <c r="H629" s="2" t="s">
        <v>146</v>
      </c>
      <c r="I629" s="100">
        <v>57.54</v>
      </c>
      <c r="J629" s="101">
        <f>(M629/I629)*100</f>
        <v>2.502606882168926</v>
      </c>
      <c r="K629" s="104">
        <v>0.36</v>
      </c>
      <c r="L629" s="71">
        <v>4</v>
      </c>
      <c r="M629" s="28">
        <f>K629*L629</f>
        <v>1.44</v>
      </c>
      <c r="N629" s="103" t="s">
        <v>270</v>
      </c>
      <c r="O629" s="104">
        <v>0.33</v>
      </c>
      <c r="P629" s="158">
        <v>45905</v>
      </c>
      <c r="Q629" s="158">
        <v>45919</v>
      </c>
      <c r="R629" s="28">
        <f>(K629-O629)/O629*100</f>
        <v>9.0909090909090811</v>
      </c>
      <c r="S629" s="105">
        <f>IF(INDEX(Historical!$D$7:$D1632,MATCH(B629,Historical!$B$7:$B$1062,0))=0,"n/a",(INDEX(Historical!$C$7:$C$1062,MATCH(B629,Historical!$B$7:$B$1062,0))/INDEX(Historical!$D$7:$D$1062,MATCH(B629,Historical!$B$7:$B$1062,0))-1)*100)</f>
        <v>4.5454545454545414</v>
      </c>
      <c r="T629" s="105">
        <f>IF(INDEX(Historical!$F$7:$F$1062,MATCH(B629,Historical!$B$7:$B$1062,0))=0,"n/a",((INDEX(Historical!$C$7:$C$1062,MATCH(B629,Historical!$B$7:$B$1062,0))/INDEX(Historical!$F$7:$F$1062,MATCH(B629,Historical!$B$7:$B$1062,0)))^(1/3)-1)*100)</f>
        <v>7.8521483511042822</v>
      </c>
      <c r="U629" s="105">
        <f>IF(INDEX(Historical!$H$7:$H$1062,MATCH(B629,Historical!$B$7:$B$1062,0))=0,"n/a",((INDEX(Historical!$C$7:$C$1062,MATCH(B629,Historical!$B$7:$B$1062,0))/INDEX(Historical!$H$7:$H$1062,MATCH(B629,Historical!$B$7:$B$1062,0)))^(1/5)-1)*100)</f>
        <v>9.4156092263382618</v>
      </c>
      <c r="V629" s="105">
        <f>IF(INDEX(Historical!$M$7:$M$1062,MATCH(B629,Historical!$B$7:$B$1062,0))=0,"n/a",((INDEX(Historical!$C$7:$C$1062,MATCH(B629,Historical!$B$7:$B$1062,0))/INDEX(Historical!$M$7:$M$1062,MATCH(B629,Historical!$B$7:$B$1062,0)))^(1/10)-1)*100)</f>
        <v>10.252278705686614</v>
      </c>
      <c r="W629" s="106">
        <f>IF(OR(U629&lt;=0,U629="n/a",V629&lt;=0,V629="n/a"),"n/a",U629/V629)</f>
        <v>0.91839185186369565</v>
      </c>
      <c r="X629" s="107">
        <f>IF(OR(AJ629&lt;=0,AJ629="n/a",U629&lt;=0,U629="n/a"),"n/a",U629/AJ629)</f>
        <v>0.82738218157629728</v>
      </c>
      <c r="Y629" s="162"/>
      <c r="Z629" s="101">
        <f>IF(OR(AC629&lt;0.01,AC629="n/a"),"n/a",M629/AC629*100)</f>
        <v>34.532374100719423</v>
      </c>
      <c r="AA629" s="109">
        <f>IF(OR(AC629&lt;0.01,AC629="n/a"),"n/a",I629/AC629)</f>
        <v>13.798561151079136</v>
      </c>
      <c r="AB629" s="71">
        <v>12</v>
      </c>
      <c r="AC629" s="100">
        <v>4.17</v>
      </c>
      <c r="AD629" s="100" t="s">
        <v>142</v>
      </c>
      <c r="AE629" s="100">
        <v>3.35</v>
      </c>
      <c r="AF629" s="100">
        <v>1.37</v>
      </c>
      <c r="AG629" s="100">
        <v>10.38</v>
      </c>
      <c r="AH629" s="100">
        <v>15.73</v>
      </c>
      <c r="AI629" s="100">
        <v>2.34</v>
      </c>
      <c r="AJ629" s="100">
        <v>11.379999999999999</v>
      </c>
      <c r="AK629" s="100" t="s">
        <v>142</v>
      </c>
      <c r="AL629" s="100">
        <v>1840</v>
      </c>
      <c r="AM629" s="100">
        <v>8.66</v>
      </c>
      <c r="AN629" s="100">
        <v>0.06</v>
      </c>
      <c r="AO629" s="110">
        <f>IF(U629="n/a","n/a",IF(AA629&lt;0,"n/a",IF(AA629="n/a","n/a",J629+U629-AA629)))</f>
        <v>-1.8803450425719479</v>
      </c>
      <c r="AP629" s="111">
        <f>IF(U629="n/a","n/a",J629+U629)</f>
        <v>11.918216108507188</v>
      </c>
      <c r="AQ629" s="112">
        <f>IF(OR(AC629&lt;0.01,AC629="n/a",AF629="n/a"),"n/a",(I629/SQRT(22.5*AC629*(I629/AF629))-1)*100)</f>
        <v>-8.3387182745846324</v>
      </c>
      <c r="AR629" s="101">
        <f>INDEX(Historical!$C$7:$C$1063,MATCH(B629,Historical!$B$7:$B$1063,0))*IF(AH629="n/a",1.03,IF(AH629&lt;0,1.01,IF(AH629&gt;10,1.1,(1+AH629/100))))</f>
        <v>1.518</v>
      </c>
      <c r="AS629" s="109">
        <f>IF($AI629="n/a",1.03*AR629,IF($AI629&lt;0,1.01*AR629,IF($AI629&gt;10,1.1*AR629,(1+$AI629/100)*AR629)))</f>
        <v>1.5535212</v>
      </c>
      <c r="AT629" s="109">
        <f>IF($AK629="n/a",1.03*AS629,IF($AK629&lt;0,1.01*AS629,IF($AK629&gt;10,1.1*AS629,(1+$AK629/100)*AS629)))</f>
        <v>1.6001268360000001</v>
      </c>
      <c r="AU629" s="109">
        <f>IF($AK629="n/a",1.03*AT629,IF($AK629&lt;0,1.01*AT629,IF($AK629&gt;10,1.1*AT629,(1+$AK629/100)*AT629)))</f>
        <v>1.6481306410800001</v>
      </c>
      <c r="AV629" s="109">
        <f>IF($AK629="n/a",1.03*AU629,IF($AK629&lt;0,1.01*AU629,IF($AK629&gt;10,1.1*AU629,(1+$AK629/100)*AU629)))</f>
        <v>1.6975745603124002</v>
      </c>
      <c r="AW629" s="109">
        <f>SUM(AR629:AV629)</f>
        <v>8.0173532373924008</v>
      </c>
      <c r="AX629" s="113">
        <f>AW629/I629*100</f>
        <v>13.933530131026069</v>
      </c>
      <c r="AY629" s="100">
        <v>0.61</v>
      </c>
      <c r="AZ629" s="100">
        <v>44.43</v>
      </c>
      <c r="BA629" s="100">
        <v>-6.76</v>
      </c>
      <c r="BB629" s="100">
        <v>6.34</v>
      </c>
      <c r="BC629" s="100">
        <v>15.89</v>
      </c>
      <c r="BE629" s="12">
        <v>2014</v>
      </c>
      <c r="BF629" s="12">
        <f>IF(BE629&gt;2020,0,IF(BE629&gt;2008,1,IF(BE629&gt;2001,2,IF(BE629&gt;1990,3,IF(BE629&gt;1980,4,IF(BE629&gt;1973,5,IF(BE629&gt;1970,6,IF(BE629&gt;1960,7,IF(BE629&gt;1958,8,IF(BE629&gt;1953,9,10))))))))))</f>
        <v>1</v>
      </c>
      <c r="BG629" s="100">
        <v>1.3599999999999999</v>
      </c>
      <c r="BH629" s="55" t="s">
        <v>121</v>
      </c>
      <c r="BI629" s="55" t="s">
        <v>122</v>
      </c>
    </row>
    <row r="630" spans="1:61" ht="12.75" customHeight="1" x14ac:dyDescent="0.2">
      <c r="A630" s="55" t="s">
        <v>1255</v>
      </c>
      <c r="B630" s="55" t="s">
        <v>1256</v>
      </c>
      <c r="C630" s="156" t="s">
        <v>198</v>
      </c>
      <c r="D630" s="98" t="s">
        <v>199</v>
      </c>
      <c r="E630" s="157">
        <v>13</v>
      </c>
      <c r="F630" s="2">
        <v>441</v>
      </c>
      <c r="G630" s="2" t="s">
        <v>146</v>
      </c>
      <c r="H630" s="2" t="s">
        <v>146</v>
      </c>
      <c r="I630" s="100">
        <v>205.69</v>
      </c>
      <c r="J630" s="101">
        <f>(M630/I630)*100</f>
        <v>1.516845738733045</v>
      </c>
      <c r="K630" s="104">
        <v>0.78</v>
      </c>
      <c r="L630" s="71">
        <v>4</v>
      </c>
      <c r="M630" s="28">
        <f>K630*L630</f>
        <v>3.12</v>
      </c>
      <c r="N630" s="103" t="s">
        <v>349</v>
      </c>
      <c r="O630" s="104">
        <v>0.71</v>
      </c>
      <c r="P630" s="158">
        <v>46164</v>
      </c>
      <c r="Q630" s="158">
        <v>46185</v>
      </c>
      <c r="R630" s="28">
        <f>(K630-O630)/O630*100</f>
        <v>9.8591549295774747</v>
      </c>
      <c r="S630" s="105">
        <f>IF(INDEX(Historical!$D$7:$D1633,MATCH(B630,Historical!$B$7:$B$1062,0))=0,"n/a",(INDEX(Historical!$C$7:$C$1062,MATCH(B630,Historical!$B$7:$B$1062,0))/INDEX(Historical!$D$7:$D$1062,MATCH(B630,Historical!$B$7:$B$1062,0))-1)*100)</f>
        <v>9.4488188976377785</v>
      </c>
      <c r="T630" s="105">
        <f>IF(INDEX(Historical!$F$7:$F$1062,MATCH(B630,Historical!$B$7:$B$1062,0))=0,"n/a",((INDEX(Historical!$C$7:$C$1062,MATCH(B630,Historical!$B$7:$B$1062,0))/INDEX(Historical!$F$7:$F$1062,MATCH(B630,Historical!$B$7:$B$1062,0)))^(1/3)-1)*100)</f>
        <v>8.4416459500336707</v>
      </c>
      <c r="U630" s="105">
        <f>IF(INDEX(Historical!$H$7:$H$1062,MATCH(B630,Historical!$B$7:$B$1062,0))=0,"n/a",((INDEX(Historical!$C$7:$C$1062,MATCH(B630,Historical!$B$7:$B$1062,0))/INDEX(Historical!$H$7:$H$1062,MATCH(B630,Historical!$B$7:$B$1062,0)))^(1/5)-1)*100)</f>
        <v>7.9091418942949687</v>
      </c>
      <c r="V630" s="105">
        <f>IF(INDEX(Historical!$M$7:$M$1062,MATCH(B630,Historical!$B$7:$B$1062,0))=0,"n/a",((INDEX(Historical!$C$7:$C$1062,MATCH(B630,Historical!$B$7:$B$1062,0))/INDEX(Historical!$M$7:$M$1062,MATCH(B630,Historical!$B$7:$B$1062,0)))^(1/10)-1)*100)</f>
        <v>8.0646080521233685</v>
      </c>
      <c r="W630" s="106">
        <f>IF(OR(U630&lt;=0,U630="n/a",V630&lt;=0,V630="n/a"),"n/a",U630/V630)</f>
        <v>0.98072241616411027</v>
      </c>
      <c r="X630" s="107" t="str">
        <f>IF(OR(AJ630&lt;=0,AJ630="n/a",U630&lt;=0,U630="n/a"),"n/a",U630/AJ630)</f>
        <v>n/a</v>
      </c>
      <c r="Y630" s="123" t="s">
        <v>1257</v>
      </c>
      <c r="Z630" s="101">
        <f>IF(OR(AC630&lt;0.01,AC630="n/a"),"n/a",M630/AC630*100)</f>
        <v>30.588235294117649</v>
      </c>
      <c r="AA630" s="109">
        <f>IF(OR(AC630&lt;0.01,AC630="n/a"),"n/a",I630/AC630)</f>
        <v>20.165686274509806</v>
      </c>
      <c r="AB630" s="71">
        <v>9</v>
      </c>
      <c r="AC630" s="100">
        <v>10.199999999999999</v>
      </c>
      <c r="AD630" s="100">
        <v>0.89</v>
      </c>
      <c r="AE630" s="100">
        <v>3.08</v>
      </c>
      <c r="AF630" s="100">
        <v>4.5</v>
      </c>
      <c r="AG630" s="100">
        <v>23.549999999999997</v>
      </c>
      <c r="AH630" s="100">
        <v>30.55</v>
      </c>
      <c r="AI630" s="100">
        <v>13.34</v>
      </c>
      <c r="AJ630" s="100" t="s">
        <v>142</v>
      </c>
      <c r="AK630" s="100">
        <v>17.79</v>
      </c>
      <c r="AL630" s="100">
        <v>59550</v>
      </c>
      <c r="AM630" s="100">
        <v>0.12</v>
      </c>
      <c r="AN630" s="100">
        <v>0.43</v>
      </c>
      <c r="AO630" s="110">
        <f>IF(U630="n/a","n/a",IF(AA630&lt;0,"n/a",IF(AA630="n/a","n/a",J630+U630-AA630)))</f>
        <v>-10.739698641481793</v>
      </c>
      <c r="AP630" s="111">
        <f>IF(U630="n/a","n/a",J630+U630)</f>
        <v>9.4259876330280132</v>
      </c>
      <c r="AQ630" s="112">
        <f>IF(OR(AC630&lt;0.01,AC630="n/a",AF630="n/a"),"n/a",(I630/SQRT(22.5*AC630*(I630/AF630))-1)*100)</f>
        <v>100.82672269650672</v>
      </c>
      <c r="AR630" s="101">
        <f>INDEX(Historical!$C$7:$C$1063,MATCH(B630,Historical!$B$7:$B$1063,0))*IF(AH630="n/a",1.03,IF(AH630&lt;0,1.01,IF(AH630&gt;10,1.1,(1+AH630/100))))</f>
        <v>3.0579999999999998</v>
      </c>
      <c r="AS630" s="109">
        <f>IF($AI630="n/a",1.03*AR630,IF($AI630&lt;0,1.01*AR630,IF($AI630&gt;10,1.1*AR630,(1+$AI630/100)*AR630)))</f>
        <v>3.3637999999999999</v>
      </c>
      <c r="AT630" s="109">
        <f>IF($AK630="n/a",1.03*AS630,IF($AK630&lt;0,1.01*AS630,IF($AK630&gt;10,1.1*AS630,(1+$AK630/100)*AS630)))</f>
        <v>3.70018</v>
      </c>
      <c r="AU630" s="109">
        <f>IF($AK630="n/a",1.03*AT630,IF($AK630&lt;0,1.01*AT630,IF($AK630&gt;10,1.1*AT630,(1+$AK630/100)*AT630)))</f>
        <v>4.0701980000000004</v>
      </c>
      <c r="AV630" s="109">
        <f>IF($AK630="n/a",1.03*AU630,IF($AK630&lt;0,1.01*AU630,IF($AK630&gt;10,1.1*AU630,(1+$AK630/100)*AU630)))</f>
        <v>4.4772178000000009</v>
      </c>
      <c r="AW630" s="109">
        <f>SUM(AR630:AV630)</f>
        <v>18.6693958</v>
      </c>
      <c r="AX630" s="113">
        <f>AW630/I630*100</f>
        <v>9.0764722640867319</v>
      </c>
      <c r="AY630" s="100">
        <v>1.1599999999999999</v>
      </c>
      <c r="AZ630" s="100">
        <v>8.1</v>
      </c>
      <c r="BA630" s="100">
        <v>-18.559999999999999</v>
      </c>
      <c r="BB630" s="100">
        <v>-0.06</v>
      </c>
      <c r="BC630" s="100">
        <v>-6.370000000000001</v>
      </c>
      <c r="BE630" s="12">
        <v>2013</v>
      </c>
      <c r="BF630" s="12">
        <f>IF(BE630&gt;2020,0,IF(BE630&gt;2008,1,IF(BE630&gt;2001,2,IF(BE630&gt;1990,3,IF(BE630&gt;1980,4,IF(BE630&gt;1973,5,IF(BE630&gt;1970,6,IF(BE630&gt;1960,7,IF(BE630&gt;1958,8,IF(BE630&gt;1953,9,10))))))))))</f>
        <v>1</v>
      </c>
      <c r="BG630" s="100">
        <v>11.85</v>
      </c>
      <c r="BH630" s="55" t="s">
        <v>121</v>
      </c>
      <c r="BI630" s="55" t="s">
        <v>122</v>
      </c>
    </row>
    <row r="631" spans="1:61" ht="12.75" customHeight="1" x14ac:dyDescent="0.2">
      <c r="A631" s="116" t="s">
        <v>1258</v>
      </c>
      <c r="B631" s="55" t="s">
        <v>1259</v>
      </c>
      <c r="C631" s="156" t="s">
        <v>116</v>
      </c>
      <c r="D631" s="98" t="s">
        <v>1260</v>
      </c>
      <c r="E631" s="157">
        <v>10</v>
      </c>
      <c r="F631" s="2">
        <v>506</v>
      </c>
      <c r="G631" s="2" t="s">
        <v>146</v>
      </c>
      <c r="H631" s="2" t="s">
        <v>146</v>
      </c>
      <c r="I631" s="100">
        <v>135.02000000000001</v>
      </c>
      <c r="J631" s="101">
        <f>(M631/I631)*100</f>
        <v>1.3923863131387941</v>
      </c>
      <c r="K631" s="104">
        <v>0.47</v>
      </c>
      <c r="L631" s="71">
        <v>4</v>
      </c>
      <c r="M631" s="28">
        <f>K631*L631</f>
        <v>1.88</v>
      </c>
      <c r="N631" s="103" t="s">
        <v>270</v>
      </c>
      <c r="O631" s="104">
        <v>0.45</v>
      </c>
      <c r="P631" s="158">
        <v>46022</v>
      </c>
      <c r="Q631" s="158">
        <v>46037</v>
      </c>
      <c r="R631" s="28">
        <f>(K631-O631)/O631*100</f>
        <v>4.4444444444444366</v>
      </c>
      <c r="S631" s="105">
        <f>IF(INDEX(Historical!$D$7:$D1634,MATCH(B631,Historical!$B$7:$B$1062,0))=0,"n/a",(INDEX(Historical!$C$7:$C$1062,MATCH(B631,Historical!$B$7:$B$1062,0))/INDEX(Historical!$D$7:$D$1062,MATCH(B631,Historical!$B$7:$B$1062,0))-1)*100)</f>
        <v>12.5</v>
      </c>
      <c r="T631" s="105">
        <f>IF(INDEX(Historical!$F$7:$F$1062,MATCH(B631,Historical!$B$7:$B$1062,0))=0,"n/a",((INDEX(Historical!$C$7:$C$1062,MATCH(B631,Historical!$B$7:$B$1062,0))/INDEX(Historical!$F$7:$F$1062,MATCH(B631,Historical!$B$7:$B$1062,0)))^(1/3)-1)*100)</f>
        <v>18.563110149668759</v>
      </c>
      <c r="U631" s="105">
        <f>IF(INDEX(Historical!$H$7:$H$1062,MATCH(B631,Historical!$B$7:$B$1062,0))=0,"n/a",((INDEX(Historical!$C$7:$C$1062,MATCH(B631,Historical!$B$7:$B$1062,0))/INDEX(Historical!$H$7:$H$1062,MATCH(B631,Historical!$B$7:$B$1062,0)))^(1/5)-1)*100)</f>
        <v>18.624593145367751</v>
      </c>
      <c r="V631" s="105">
        <f>IF(INDEX(Historical!$M$7:$M$1062,MATCH(B631,Historical!$B$7:$B$1062,0))=0,"n/a",((INDEX(Historical!$C$7:$C$1062,MATCH(B631,Historical!$B$7:$B$1062,0))/INDEX(Historical!$M$7:$M$1062,MATCH(B631,Historical!$B$7:$B$1062,0)))^(1/10)-1)*100)</f>
        <v>12.665793802809478</v>
      </c>
      <c r="W631" s="106">
        <f>IF(OR(U631&lt;=0,U631="n/a",V631&lt;=0,V631="n/a"),"n/a",U631/V631)</f>
        <v>1.4704639468579155</v>
      </c>
      <c r="X631" s="107">
        <f>IF(OR(AJ631&lt;=0,AJ631="n/a",U631&lt;=0,U631="n/a"),"n/a",U631/AJ631)</f>
        <v>4.8250241309242874</v>
      </c>
      <c r="Y631" s="162" t="s">
        <v>671</v>
      </c>
      <c r="Z631" s="101">
        <f>IF(OR(AC631&lt;0.01,AC631="n/a"),"n/a",M631/AC631*100)</f>
        <v>46.191646191646186</v>
      </c>
      <c r="AA631" s="109">
        <f>IF(OR(AC631&lt;0.01,AC631="n/a"),"n/a",I631/AC631)</f>
        <v>33.174447174447174</v>
      </c>
      <c r="AB631" s="71">
        <v>12</v>
      </c>
      <c r="AC631" s="100">
        <v>4.07</v>
      </c>
      <c r="AD631" s="100">
        <v>0.55000000000000004</v>
      </c>
      <c r="AE631" s="100">
        <v>1.37</v>
      </c>
      <c r="AF631" s="100">
        <v>4.0599999999999996</v>
      </c>
      <c r="AG631" s="100">
        <v>12.41</v>
      </c>
      <c r="AH631" s="100">
        <v>36.74</v>
      </c>
      <c r="AI631" s="100">
        <v>32.49</v>
      </c>
      <c r="AJ631" s="100">
        <v>3.8600000000000003</v>
      </c>
      <c r="AK631" s="100">
        <v>31.119999999999997</v>
      </c>
      <c r="AL631" s="100">
        <v>11100</v>
      </c>
      <c r="AM631" s="100">
        <v>6.370000000000001</v>
      </c>
      <c r="AN631" s="100">
        <v>1.1100000000000001</v>
      </c>
      <c r="AO631" s="110">
        <f>IF(U631="n/a","n/a",IF(AA631&lt;0,"n/a",IF(AA631="n/a","n/a",J631+U631-AA631)))</f>
        <v>-13.15746771594063</v>
      </c>
      <c r="AP631" s="111">
        <f>IF(U631="n/a","n/a",J631+U631)</f>
        <v>20.016979458506544</v>
      </c>
      <c r="AQ631" s="112">
        <f>IF(OR(AC631&lt;0.01,AC631="n/a",AF631="n/a"),"n/a",(I631/SQRT(22.5*AC631*(I631/AF631))-1)*100)</f>
        <v>144.66599048794438</v>
      </c>
      <c r="AR631" s="101">
        <f>INDEX(Historical!$C$7:$C$1063,MATCH(B631,Historical!$B$7:$B$1063,0))*IF(AH631="n/a",1.03,IF(AH631&lt;0,1.01,IF(AH631&gt;10,1.1,(1+AH631/100))))</f>
        <v>1.9800000000000002</v>
      </c>
      <c r="AS631" s="109">
        <f>IF($AI631="n/a",1.03*AR631,IF($AI631&lt;0,1.01*AR631,IF($AI631&gt;10,1.1*AR631,(1+$AI631/100)*AR631)))</f>
        <v>2.1780000000000004</v>
      </c>
      <c r="AT631" s="109">
        <f>IF($AK631="n/a",1.03*AS631,IF($AK631&lt;0,1.01*AS631,IF($AK631&gt;10,1.1*AS631,(1+$AK631/100)*AS631)))</f>
        <v>2.3958000000000008</v>
      </c>
      <c r="AU631" s="109">
        <f>IF($AK631="n/a",1.03*AT631,IF($AK631&lt;0,1.01*AT631,IF($AK631&gt;10,1.1*AT631,(1+$AK631/100)*AT631)))</f>
        <v>2.6353800000000009</v>
      </c>
      <c r="AV631" s="109">
        <f>IF($AK631="n/a",1.03*AU631,IF($AK631&lt;0,1.01*AU631,IF($AK631&gt;10,1.1*AU631,(1+$AK631/100)*AU631)))</f>
        <v>2.8989180000000014</v>
      </c>
      <c r="AW631" s="109">
        <f>SUM(AR631:AV631)</f>
        <v>12.088098000000004</v>
      </c>
      <c r="AX631" s="113">
        <f>AW631/I631*100</f>
        <v>8.9528203229151249</v>
      </c>
      <c r="AY631" s="100">
        <v>1.64</v>
      </c>
      <c r="AZ631" s="100">
        <v>67.47</v>
      </c>
      <c r="BA631" s="100">
        <v>-19.48</v>
      </c>
      <c r="BB631" s="100">
        <v>-9.74</v>
      </c>
      <c r="BC631" s="100">
        <v>12.770000000000001</v>
      </c>
      <c r="BE631" s="12">
        <v>2017</v>
      </c>
      <c r="BF631" s="12">
        <f>IF(BE631&gt;2020,0,IF(BE631&gt;2008,1,IF(BE631&gt;2001,2,IF(BE631&gt;1990,3,IF(BE631&gt;1980,4,IF(BE631&gt;1973,5,IF(BE631&gt;1970,6,IF(BE631&gt;1960,7,IF(BE631&gt;1958,8,IF(BE631&gt;1953,9,10))))))))))</f>
        <v>1</v>
      </c>
      <c r="BG631" s="100">
        <v>4.5699999999999994</v>
      </c>
      <c r="BH631" s="55" t="s">
        <v>121</v>
      </c>
      <c r="BI631" s="55" t="s">
        <v>122</v>
      </c>
    </row>
    <row r="632" spans="1:61" ht="12.75" customHeight="1" x14ac:dyDescent="0.2">
      <c r="A632" s="146" t="s">
        <v>5626</v>
      </c>
      <c r="B632" s="55" t="s">
        <v>5625</v>
      </c>
      <c r="C632" s="156" t="s">
        <v>139</v>
      </c>
      <c r="D632" s="98" t="s">
        <v>420</v>
      </c>
      <c r="E632" s="157">
        <v>5</v>
      </c>
      <c r="F632" s="2">
        <v>681</v>
      </c>
      <c r="G632" s="2"/>
      <c r="H632" s="2"/>
      <c r="I632" s="100">
        <v>28.77</v>
      </c>
      <c r="J632" s="101">
        <f>(M632/I632)*100</f>
        <v>0.79944386513729582</v>
      </c>
      <c r="K632" s="104">
        <v>5.7500000000000002E-2</v>
      </c>
      <c r="L632" s="71">
        <v>4</v>
      </c>
      <c r="M632" s="28">
        <f>K632*L632</f>
        <v>0.23</v>
      </c>
      <c r="N632" s="103" t="s">
        <v>158</v>
      </c>
      <c r="O632" s="104">
        <v>5.5E-2</v>
      </c>
      <c r="P632" s="158">
        <v>45902</v>
      </c>
      <c r="Q632" s="158">
        <v>45915</v>
      </c>
      <c r="R632" s="28">
        <f>(K632-O632)/O632*100</f>
        <v>4.5454545454545494</v>
      </c>
      <c r="S632" s="105">
        <f>IF(INDEX(Historical!$D$7:$D1733,MATCH(B632,Historical!$B$7:$B$1062,0))=0,"n/a",(INDEX(Historical!$C$7:$C$1062,MATCH(B632,Historical!$B$7:$B$1062,0))/INDEX(Historical!$D$7:$D$1062,MATCH(B632,Historical!$B$7:$B$1062,0))-1)*100)</f>
        <v>4.6511627906976827</v>
      </c>
      <c r="T632" s="105">
        <f>IF(INDEX(Historical!$F$7:$F$1062,MATCH(B632,Historical!$B$7:$B$1062,0))=0,"n/a",((INDEX(Historical!$C$7:$C$1062,MATCH(B632,Historical!$B$7:$B$1062,0))/INDEX(Historical!$F$7:$F$1062,MATCH(B632,Historical!$B$7:$B$1062,0)))^(1/3)-1)*100)</f>
        <v>4.8856246288386806</v>
      </c>
      <c r="U632" s="105" t="str">
        <f>IF(INDEX(Historical!$H$7:$H$1062,MATCH(B632,Historical!$B$7:$B$1062,0))=0,"n/a",((INDEX(Historical!$C$7:$C$1062,MATCH(B632,Historical!$B$7:$B$1062,0))/INDEX(Historical!$H$7:$H$1062,MATCH(B632,Historical!$B$7:$B$1062,0)))^(1/5)-1)*100)</f>
        <v>n/a</v>
      </c>
      <c r="V632" s="105" t="str">
        <f>IF(INDEX(Historical!$M$7:$M$1062,MATCH(B632,Historical!$B$7:$B$1062,0))=0,"n/a",((INDEX(Historical!$C$7:$C$1062,MATCH(B632,Historical!$B$7:$B$1062,0))/INDEX(Historical!$M$7:$M$1062,MATCH(B632,Historical!$B$7:$B$1062,0)))^(1/10)-1)*100)</f>
        <v>n/a</v>
      </c>
      <c r="W632" s="106" t="str">
        <f>IF(OR(U632&lt;=0,U632="n/a",V632&lt;=0,V632="n/a"),"n/a",U632/V632)</f>
        <v>n/a</v>
      </c>
      <c r="X632" s="107" t="str">
        <f>IF(OR(AJ632&lt;=0,AJ632="n/a",U632&lt;=0,U632="n/a"),"n/a",U632/AJ632)</f>
        <v>n/a</v>
      </c>
      <c r="Y632" s="123" t="s">
        <v>509</v>
      </c>
      <c r="Z632" s="101">
        <f>IF(OR(AC632&lt;0.01,AC632="n/a"),"n/a",M632/AC632*100)</f>
        <v>15.231788079470199</v>
      </c>
      <c r="AA632" s="109">
        <f>IF(OR(AC632&lt;0.01,AC632="n/a"),"n/a",I632/AC632)</f>
        <v>19.05298013245033</v>
      </c>
      <c r="AB632" s="71">
        <v>12</v>
      </c>
      <c r="AC632" s="100">
        <v>1.51</v>
      </c>
      <c r="AD632" s="100">
        <v>1.07</v>
      </c>
      <c r="AE632" s="100">
        <v>13.11</v>
      </c>
      <c r="AF632" s="100">
        <v>2.77</v>
      </c>
      <c r="AG632" s="100">
        <v>15.920000000000002</v>
      </c>
      <c r="AH632" s="100">
        <v>34.17</v>
      </c>
      <c r="AI632" s="100">
        <v>13.100000000000001</v>
      </c>
      <c r="AJ632" s="100">
        <v>26.900000000000002</v>
      </c>
      <c r="AK632" s="100">
        <v>17.549999999999997</v>
      </c>
      <c r="AL632" s="100">
        <v>5940</v>
      </c>
      <c r="AM632" s="100">
        <v>1.92</v>
      </c>
      <c r="AN632" s="100">
        <v>0</v>
      </c>
      <c r="AO632" s="110" t="str">
        <f>IF(U632="n/a","n/a",IF(AA632&lt;0,"n/a",IF(AA632="n/a","n/a",J632+U632-AA632)))</f>
        <v>n/a</v>
      </c>
      <c r="AP632" s="111" t="str">
        <f>IF(U632="n/a","n/a",J632+U632)</f>
        <v>n/a</v>
      </c>
      <c r="AQ632" s="112">
        <f>IF(OR(AC632&lt;0.01,AC632="n/a",AF632="n/a"),"n/a",(I632/SQRT(22.5*AC632*(I632/AF632))-1)*100)</f>
        <v>53.154613188238152</v>
      </c>
      <c r="AR632" s="101">
        <f>INDEX(Historical!$C$7:$C$1063,MATCH(B632,Historical!$B$7:$B$1063,0))*IF(AH632="n/a",1.03,IF(AH632&lt;0,1.01,IF(AH632&gt;10,1.1,(1+AH632/100))))</f>
        <v>0.24750000000000003</v>
      </c>
      <c r="AS632" s="109">
        <f>IF($AI632="n/a",1.03*AR632,IF($AI632&lt;0,1.01*AR632,IF($AI632&gt;10,1.1*AR632,(1+$AI632/100)*AR632)))</f>
        <v>0.27225000000000005</v>
      </c>
      <c r="AT632" s="109">
        <f>IF($AK632="n/a",1.03*AS632,IF($AK632&lt;0,1.01*AS632,IF($AK632&gt;10,1.1*AS632,(1+$AK632/100)*AS632)))</f>
        <v>0.2994750000000001</v>
      </c>
      <c r="AU632" s="109">
        <f>IF($AK632="n/a",1.03*AT632,IF($AK632&lt;0,1.01*AT632,IF($AK632&gt;10,1.1*AT632,(1+$AK632/100)*AT632)))</f>
        <v>0.32942250000000012</v>
      </c>
      <c r="AV632" s="109">
        <f>IF($AK632="n/a",1.03*AU632,IF($AK632&lt;0,1.01*AU632,IF($AK632&gt;10,1.1*AU632,(1+$AK632/100)*AU632)))</f>
        <v>0.36236475000000018</v>
      </c>
      <c r="AW632" s="109">
        <f>SUM(AR632:AV632)</f>
        <v>1.5110122500000005</v>
      </c>
      <c r="AX632" s="113">
        <f>AW632/I632*100</f>
        <v>5.2520411887382714</v>
      </c>
      <c r="AY632" s="718">
        <v>-0.18</v>
      </c>
      <c r="AZ632" s="100">
        <v>27.3</v>
      </c>
      <c r="BA632" s="100">
        <v>-31.009999999999998</v>
      </c>
      <c r="BB632" s="100">
        <v>-1.9300000000000002</v>
      </c>
      <c r="BC632" s="100">
        <v>-12.33</v>
      </c>
      <c r="BE632" s="12">
        <v>2021</v>
      </c>
      <c r="BF632" s="12">
        <f>IF(BE632&gt;2020,0,IF(BE632&gt;2008,1,IF(BE632&gt;2001,2,IF(BE632&gt;1990,3,IF(BE632&gt;1980,4,IF(BE632&gt;1973,5,IF(BE632&gt;1970,6,IF(BE632&gt;1960,7,IF(BE632&gt;1958,8,IF(BE632&gt;1953,9,10))))))))))</f>
        <v>0</v>
      </c>
      <c r="BG632" s="100">
        <v>15.52</v>
      </c>
      <c r="BH632" s="55" t="s">
        <v>121</v>
      </c>
      <c r="BI632" s="55" t="s">
        <v>122</v>
      </c>
    </row>
    <row r="633" spans="1:61" ht="12.75" customHeight="1" x14ac:dyDescent="0.2">
      <c r="A633" s="55" t="s">
        <v>496</v>
      </c>
      <c r="B633" s="55" t="s">
        <v>497</v>
      </c>
      <c r="C633" s="156" t="s">
        <v>125</v>
      </c>
      <c r="D633" s="98" t="s">
        <v>212</v>
      </c>
      <c r="E633" s="157">
        <v>59</v>
      </c>
      <c r="F633" s="2">
        <v>21</v>
      </c>
      <c r="G633" s="2" t="s">
        <v>118</v>
      </c>
      <c r="H633" s="2" t="s">
        <v>118</v>
      </c>
      <c r="I633" s="100">
        <v>144.49</v>
      </c>
      <c r="J633" s="101">
        <f>(M633/I633)*100</f>
        <v>3.2112948993009893</v>
      </c>
      <c r="K633" s="104">
        <v>1.1599999999999999</v>
      </c>
      <c r="L633" s="71">
        <v>4</v>
      </c>
      <c r="M633" s="28">
        <f>K633*L633</f>
        <v>4.6399999999999997</v>
      </c>
      <c r="N633" s="103" t="s">
        <v>395</v>
      </c>
      <c r="O633" s="104">
        <v>1.1399999999999999</v>
      </c>
      <c r="P633" s="158">
        <v>46246</v>
      </c>
      <c r="Q633" s="158">
        <v>46266</v>
      </c>
      <c r="R633" s="28">
        <f>(K633-O633)/O633*100</f>
        <v>1.7543859649122824</v>
      </c>
      <c r="S633" s="105">
        <f>IF(INDEX(Historical!$D$7:$D1635,MATCH(B633,Historical!$B$7:$B$1062,0))=0,"n/a",(INDEX(Historical!$C$7:$C$1062,MATCH(B633,Historical!$B$7:$B$1062,0))/INDEX(Historical!$D$7:$D$1062,MATCH(B633,Historical!$B$7:$B$1062,0))-1)*100)</f>
        <v>1.8018018018017834</v>
      </c>
      <c r="T633" s="105">
        <f>IF(INDEX(Historical!$F$7:$F$1062,MATCH(B633,Historical!$B$7:$B$1062,0))=0,"n/a",((INDEX(Historical!$C$7:$C$1062,MATCH(B633,Historical!$B$7:$B$1062,0))/INDEX(Historical!$F$7:$F$1062,MATCH(B633,Historical!$B$7:$B$1062,0)))^(1/3)-1)*100)</f>
        <v>4.5075699869106645</v>
      </c>
      <c r="U633" s="105">
        <f>IF(INDEX(Historical!$H$7:$H$1062,MATCH(B633,Historical!$B$7:$B$1062,0))=0,"n/a",((INDEX(Historical!$C$7:$C$1062,MATCH(B633,Historical!$B$7:$B$1062,0))/INDEX(Historical!$H$7:$H$1062,MATCH(B633,Historical!$B$7:$B$1062,0)))^(1/5)-1)*100)</f>
        <v>11.019873502812839</v>
      </c>
      <c r="V633" s="105">
        <f>IF(INDEX(Historical!$M$7:$M$1062,MATCH(B633,Historical!$B$7:$B$1062,0))=0,"n/a",((INDEX(Historical!$C$7:$C$1062,MATCH(B633,Historical!$B$7:$B$1062,0))/INDEX(Historical!$M$7:$M$1062,MATCH(B633,Historical!$B$7:$B$1062,0)))^(1/10)-1)*100)</f>
        <v>7.6634936312295121</v>
      </c>
      <c r="W633" s="106">
        <f>IF(OR(U633&lt;=0,U633="n/a",V633&lt;=0,V633="n/a"),"n/a",U633/V633)</f>
        <v>1.4379699433566095</v>
      </c>
      <c r="X633" s="107" t="str">
        <f>IF(OR(AJ633&lt;=0,AJ633="n/a",U633&lt;=0,U633="n/a"),"n/a",U633/AJ633)</f>
        <v>n/a</v>
      </c>
      <c r="Y633" s="55"/>
      <c r="Z633" s="101">
        <f>IF(OR(AC633&lt;0.01,AC633="n/a"),"n/a",M633/AC633*100)</f>
        <v>61.213720316622691</v>
      </c>
      <c r="AA633" s="109">
        <f>IF(OR(AC633&lt;0.01,AC633="n/a"),"n/a",I633/AC633)</f>
        <v>19.062005277044857</v>
      </c>
      <c r="AB633" s="71">
        <v>1</v>
      </c>
      <c r="AC633" s="100">
        <v>7.58</v>
      </c>
      <c r="AD633" s="100">
        <v>2.0299999999999998</v>
      </c>
      <c r="AE633" s="100">
        <v>0.62</v>
      </c>
      <c r="AF633" s="100">
        <v>4</v>
      </c>
      <c r="AG633" s="100">
        <v>22.02</v>
      </c>
      <c r="AH633" s="100">
        <v>11.41</v>
      </c>
      <c r="AI633" s="100">
        <v>6.8500000000000005</v>
      </c>
      <c r="AJ633" s="100">
        <v>-1.21</v>
      </c>
      <c r="AK633" s="100">
        <v>7.9</v>
      </c>
      <c r="AL633" s="100">
        <v>65630</v>
      </c>
      <c r="AM633" s="100">
        <v>0.22</v>
      </c>
      <c r="AN633" s="100">
        <v>1.17</v>
      </c>
      <c r="AO633" s="110">
        <f>IF(U633="n/a","n/a",IF(AA633&lt;0,"n/a",IF(AA633="n/a","n/a",J633+U633-AA633)))</f>
        <v>-4.8308368749310286</v>
      </c>
      <c r="AP633" s="111">
        <f>IF(U633="n/a","n/a",J633+U633)</f>
        <v>14.231168402113829</v>
      </c>
      <c r="AQ633" s="112">
        <f>IF(OR(AC633&lt;0.01,AC633="n/a",AF633="n/a"),"n/a",(I633/SQRT(22.5*AC633*(I633/AF633))-1)*100)</f>
        <v>84.086961464990992</v>
      </c>
      <c r="AR633" s="101">
        <f>INDEX(Historical!$C$7:$C$1063,MATCH(B633,Historical!$B$7:$B$1063,0))*IF(AH633="n/a",1.03,IF(AH633&lt;0,1.01,IF(AH633&gt;10,1.1,(1+AH633/100))))</f>
        <v>4.9719999999999995</v>
      </c>
      <c r="AS633" s="109">
        <f>IF($AI633="n/a",1.03*AR633,IF($AI633&lt;0,1.01*AR633,IF($AI633&gt;10,1.1*AR633,(1+$AI633/100)*AR633)))</f>
        <v>5.3125819999999999</v>
      </c>
      <c r="AT633" s="109">
        <f>IF($AK633="n/a",1.03*AS633,IF($AK633&lt;0,1.01*AS633,IF($AK633&gt;10,1.1*AS633,(1+$AK633/100)*AS633)))</f>
        <v>5.7322759779999997</v>
      </c>
      <c r="AU633" s="109">
        <f>IF($AK633="n/a",1.03*AT633,IF($AK633&lt;0,1.01*AT633,IF($AK633&gt;10,1.1*AT633,(1+$AK633/100)*AT633)))</f>
        <v>6.1851257802619992</v>
      </c>
      <c r="AV633" s="109">
        <f>IF($AK633="n/a",1.03*AU633,IF($AK633&lt;0,1.01*AU633,IF($AK633&gt;10,1.1*AU633,(1+$AK633/100)*AU633)))</f>
        <v>6.6737507169026973</v>
      </c>
      <c r="AW633" s="109">
        <f>SUM(AR633:AV633)</f>
        <v>28.875734475164698</v>
      </c>
      <c r="AX633" s="113">
        <f>AW633/I633*100</f>
        <v>19.984590265876321</v>
      </c>
      <c r="AY633" s="100">
        <v>0.95</v>
      </c>
      <c r="AZ633" s="100">
        <v>73.17</v>
      </c>
      <c r="BA633" s="100">
        <v>-2.2200000000000002</v>
      </c>
      <c r="BB633" s="100">
        <v>8.9599999999999991</v>
      </c>
      <c r="BC633" s="100">
        <v>26.400000000000002</v>
      </c>
      <c r="BE633" s="12">
        <v>1968</v>
      </c>
      <c r="BF633" s="12">
        <f>IF(BE633&gt;2020,0,IF(BE633&gt;2008,1,IF(BE633&gt;2001,2,IF(BE633&gt;1990,3,IF(BE633&gt;1980,4,IF(BE633&gt;1973,5,IF(BE633&gt;1970,6,IF(BE633&gt;1960,7,IF(BE633&gt;1958,8,IF(BE633&gt;1953,9,10))))))))))</f>
        <v>7</v>
      </c>
      <c r="BG633" s="100">
        <v>6.04</v>
      </c>
      <c r="BH633" s="55" t="s">
        <v>121</v>
      </c>
      <c r="BI633" s="55" t="s">
        <v>122</v>
      </c>
    </row>
    <row r="634" spans="1:61" ht="12.75" customHeight="1" x14ac:dyDescent="0.2">
      <c r="A634" s="123" t="s">
        <v>498</v>
      </c>
      <c r="B634" s="55" t="s">
        <v>499</v>
      </c>
      <c r="C634" s="156" t="s">
        <v>134</v>
      </c>
      <c r="D634" s="98" t="s">
        <v>157</v>
      </c>
      <c r="E634" s="157">
        <v>36</v>
      </c>
      <c r="F634" s="2">
        <v>80</v>
      </c>
      <c r="G634" s="2" t="s">
        <v>146</v>
      </c>
      <c r="H634" s="2" t="s">
        <v>146</v>
      </c>
      <c r="I634" s="100">
        <v>80.55</v>
      </c>
      <c r="J634" s="101">
        <f>(M634/I634)*100</f>
        <v>2.7808814400993174</v>
      </c>
      <c r="K634" s="104">
        <v>0.56000000000000005</v>
      </c>
      <c r="L634" s="71">
        <v>4</v>
      </c>
      <c r="M634" s="28">
        <f>K634*L634</f>
        <v>2.2400000000000002</v>
      </c>
      <c r="N634" s="103" t="s">
        <v>320</v>
      </c>
      <c r="O634" s="104">
        <v>0.51</v>
      </c>
      <c r="P634" s="158">
        <v>46023</v>
      </c>
      <c r="Q634" s="158">
        <v>46037</v>
      </c>
      <c r="R634" s="28">
        <f>(K634-O634)/O634*100</f>
        <v>9.8039215686274588</v>
      </c>
      <c r="S634" s="105">
        <f>IF(INDEX(Historical!$D$7:$D1636,MATCH(B634,Historical!$B$7:$B$1062,0))=0,"n/a",(INDEX(Historical!$C$7:$C$1062,MATCH(B634,Historical!$B$7:$B$1062,0))/INDEX(Historical!$D$7:$D$1062,MATCH(B634,Historical!$B$7:$B$1062,0))-1)*100)</f>
        <v>13.33333333333333</v>
      </c>
      <c r="T634" s="105">
        <f>IF(INDEX(Historical!$F$7:$F$1062,MATCH(B634,Historical!$B$7:$B$1062,0))=0,"n/a",((INDEX(Historical!$C$7:$C$1062,MATCH(B634,Historical!$B$7:$B$1062,0))/INDEX(Historical!$F$7:$F$1062,MATCH(B634,Historical!$B$7:$B$1062,0)))^(1/3)-1)*100)</f>
        <v>23.998223528026251</v>
      </c>
      <c r="U634" s="105">
        <f>IF(INDEX(Historical!$H$7:$H$1062,MATCH(B634,Historical!$B$7:$B$1062,0))=0,"n/a",((INDEX(Historical!$C$7:$C$1062,MATCH(B634,Historical!$B$7:$B$1062,0))/INDEX(Historical!$H$7:$H$1062,MATCH(B634,Historical!$B$7:$B$1062,0)))^(1/5)-1)*100)</f>
        <v>14.424590174890017</v>
      </c>
      <c r="V634" s="105">
        <f>IF(INDEX(Historical!$M$7:$M$1062,MATCH(B634,Historical!$B$7:$B$1062,0))=0,"n/a",((INDEX(Historical!$C$7:$C$1062,MATCH(B634,Historical!$B$7:$B$1062,0))/INDEX(Historical!$M$7:$M$1062,MATCH(B634,Historical!$B$7:$B$1062,0)))^(1/10)-1)*100)</f>
        <v>7.6069716059302017</v>
      </c>
      <c r="W634" s="106">
        <f>IF(OR(U634&lt;=0,U634="n/a",V634&lt;=0,V634="n/a"),"n/a",U634/V634)</f>
        <v>1.8962329455318294</v>
      </c>
      <c r="X634" s="107">
        <f>IF(OR(AJ634&lt;=0,AJ634="n/a",U634&lt;=0,U634="n/a"),"n/a",U634/AJ634)</f>
        <v>1.2844692942911857</v>
      </c>
      <c r="Y634" s="123"/>
      <c r="Z634" s="101">
        <f>IF(OR(AC634&lt;0.01,AC634="n/a"),"n/a",M634/AC634*100)</f>
        <v>31.372549019607849</v>
      </c>
      <c r="AA634" s="109">
        <f>IF(OR(AC634&lt;0.01,AC634="n/a"),"n/a",I634/AC634)</f>
        <v>11.281512605042018</v>
      </c>
      <c r="AB634" s="71">
        <v>12</v>
      </c>
      <c r="AC634" s="100">
        <v>7.14</v>
      </c>
      <c r="AD634" s="100" t="s">
        <v>142</v>
      </c>
      <c r="AE634" s="100">
        <v>2.63</v>
      </c>
      <c r="AF634" s="100">
        <v>1.42</v>
      </c>
      <c r="AG634" s="100">
        <v>13.420000000000002</v>
      </c>
      <c r="AH634" s="100">
        <v>11.78</v>
      </c>
      <c r="AI634" s="100">
        <v>2.68</v>
      </c>
      <c r="AJ634" s="100">
        <v>11.23</v>
      </c>
      <c r="AK634" s="100" t="s">
        <v>142</v>
      </c>
      <c r="AL634" s="100">
        <v>957.89</v>
      </c>
      <c r="AM634" s="100">
        <v>4.9799999999999995</v>
      </c>
      <c r="AN634" s="100">
        <v>0.89</v>
      </c>
      <c r="AO634" s="110">
        <f>IF(U634="n/a","n/a",IF(AA634&lt;0,"n/a",IF(AA634="n/a","n/a",J634+U634-AA634)))</f>
        <v>5.9239590099473176</v>
      </c>
      <c r="AP634" s="111">
        <f>IF(U634="n/a","n/a",J634+U634)</f>
        <v>17.205471614989335</v>
      </c>
      <c r="AQ634" s="112">
        <f>IF(OR(AC634&lt;0.01,AC634="n/a",AF634="n/a"),"n/a",(I634/SQRT(22.5*AC634*(I634/AF634))-1)*100)</f>
        <v>-15.620571492916168</v>
      </c>
      <c r="AR634" s="101">
        <f>INDEX(Historical!$C$7:$C$1063,MATCH(B634,Historical!$B$7:$B$1063,0))*IF(AH634="n/a",1.03,IF(AH634&lt;0,1.01,IF(AH634&gt;10,1.1,(1+AH634/100))))</f>
        <v>2.2440000000000002</v>
      </c>
      <c r="AS634" s="109">
        <f>IF($AI634="n/a",1.03*AR634,IF($AI634&lt;0,1.01*AR634,IF($AI634&gt;10,1.1*AR634,(1+$AI634/100)*AR634)))</f>
        <v>2.3041392000000003</v>
      </c>
      <c r="AT634" s="109">
        <f>IF($AK634="n/a",1.03*AS634,IF($AK634&lt;0,1.01*AS634,IF($AK634&gt;10,1.1*AS634,(1+$AK634/100)*AS634)))</f>
        <v>2.3732633760000001</v>
      </c>
      <c r="AU634" s="109">
        <f>IF($AK634="n/a",1.03*AT634,IF($AK634&lt;0,1.01*AT634,IF($AK634&gt;10,1.1*AT634,(1+$AK634/100)*AT634)))</f>
        <v>2.4444612772800003</v>
      </c>
      <c r="AV634" s="109">
        <f>IF($AK634="n/a",1.03*AU634,IF($AK634&lt;0,1.01*AU634,IF($AK634&gt;10,1.1*AU634,(1+$AK634/100)*AU634)))</f>
        <v>2.5177951155984002</v>
      </c>
      <c r="AW634" s="109">
        <f>SUM(AR634:AV634)</f>
        <v>11.8836589688784</v>
      </c>
      <c r="AX634" s="113">
        <f>AW634/I634*100</f>
        <v>14.75314583349274</v>
      </c>
      <c r="AY634" s="100">
        <v>0.41</v>
      </c>
      <c r="AZ634" s="100">
        <v>57.29</v>
      </c>
      <c r="BA634" s="100">
        <v>-1.7999999999999998</v>
      </c>
      <c r="BB634" s="100">
        <v>8.25</v>
      </c>
      <c r="BC634" s="100">
        <v>23.44</v>
      </c>
      <c r="BE634" s="12">
        <v>1989</v>
      </c>
      <c r="BF634" s="12">
        <f>IF(BE634&gt;2020,0,IF(BE634&gt;2008,1,IF(BE634&gt;2001,2,IF(BE634&gt;1990,3,IF(BE634&gt;1980,4,IF(BE634&gt;1973,5,IF(BE634&gt;1970,6,IF(BE634&gt;1960,7,IF(BE634&gt;1958,8,IF(BE634&gt;1953,9,10))))))))))</f>
        <v>4</v>
      </c>
      <c r="BG634" s="100">
        <v>1.44</v>
      </c>
      <c r="BH634" s="55" t="s">
        <v>121</v>
      </c>
      <c r="BI634" s="55" t="s">
        <v>122</v>
      </c>
    </row>
    <row r="635" spans="1:61" ht="12.75" customHeight="1" x14ac:dyDescent="0.2">
      <c r="A635" s="123" t="s">
        <v>1261</v>
      </c>
      <c r="B635" s="55" t="s">
        <v>1262</v>
      </c>
      <c r="C635" s="156" t="s">
        <v>134</v>
      </c>
      <c r="D635" s="98" t="s">
        <v>135</v>
      </c>
      <c r="E635" s="157">
        <v>21</v>
      </c>
      <c r="F635" s="2">
        <v>201</v>
      </c>
      <c r="G635" s="2" t="s">
        <v>146</v>
      </c>
      <c r="H635" s="2" t="s">
        <v>146</v>
      </c>
      <c r="I635" s="100">
        <v>232.63</v>
      </c>
      <c r="J635" s="101">
        <f>(M635/I635)*100</f>
        <v>1.6334952499677597</v>
      </c>
      <c r="K635" s="104">
        <v>0.95</v>
      </c>
      <c r="L635" s="71">
        <v>4</v>
      </c>
      <c r="M635" s="28">
        <f>K635*L635</f>
        <v>3.8</v>
      </c>
      <c r="N635" s="103" t="s">
        <v>182</v>
      </c>
      <c r="O635" s="104">
        <v>0.9</v>
      </c>
      <c r="P635" s="158">
        <v>46003</v>
      </c>
      <c r="Q635" s="158">
        <v>46017</v>
      </c>
      <c r="R635" s="28">
        <f>(K635-O635)/O635*100</f>
        <v>5.5555555555555483</v>
      </c>
      <c r="S635" s="105">
        <f>IF(INDEX(Historical!$D$7:$D1637,MATCH(B635,Historical!$B$7:$B$1062,0))=0,"n/a",(INDEX(Historical!$C$7:$C$1062,MATCH(B635,Historical!$B$7:$B$1062,0))/INDEX(Historical!$D$7:$D$1062,MATCH(B635,Historical!$B$7:$B$1062,0))-1)*100)</f>
        <v>5.7971014492753437</v>
      </c>
      <c r="T635" s="105">
        <f>IF(INDEX(Historical!$F$7:$F$1062,MATCH(B635,Historical!$B$7:$B$1062,0))=0,"n/a",((INDEX(Historical!$C$7:$C$1062,MATCH(B635,Historical!$B$7:$B$1062,0))/INDEX(Historical!$F$7:$F$1062,MATCH(B635,Historical!$B$7:$B$1062,0)))^(1/3)-1)*100)</f>
        <v>6.0532086465170609</v>
      </c>
      <c r="U635" s="105">
        <f>IF(INDEX(Historical!$H$7:$H$1062,MATCH(B635,Historical!$B$7:$B$1062,0))=0,"n/a",((INDEX(Historical!$C$7:$C$1062,MATCH(B635,Historical!$B$7:$B$1062,0))/INDEX(Historical!$H$7:$H$1062,MATCH(B635,Historical!$B$7:$B$1062,0)))^(1/5)-1)*100)</f>
        <v>6.6128119339313285</v>
      </c>
      <c r="V635" s="105">
        <f>IF(INDEX(Historical!$M$7:$M$1062,MATCH(B635,Historical!$B$7:$B$1062,0))=0,"n/a",((INDEX(Historical!$C$7:$C$1062,MATCH(B635,Historical!$B$7:$B$1062,0))/INDEX(Historical!$M$7:$M$1062,MATCH(B635,Historical!$B$7:$B$1062,0)))^(1/10)-1)*100)</f>
        <v>8.0041929362099538</v>
      </c>
      <c r="W635" s="106">
        <f>IF(OR(U635&lt;=0,U635="n/a",V635&lt;=0,V635="n/a"),"n/a",U635/V635)</f>
        <v>0.82616848277304833</v>
      </c>
      <c r="X635" s="107">
        <f>IF(OR(AJ635&lt;=0,AJ635="n/a",U635&lt;=0,U635="n/a"),"n/a",U635/AJ635)</f>
        <v>0.47133370876203334</v>
      </c>
      <c r="Y635" s="165"/>
      <c r="Z635" s="101">
        <f>IF(OR(AC635&lt;0.01,AC635="n/a"),"n/a",M635/AC635*100)</f>
        <v>18.12977099236641</v>
      </c>
      <c r="AA635" s="109">
        <f>IF(OR(AC635&lt;0.01,AC635="n/a"),"n/a",I635/AC635)</f>
        <v>11.098759541984732</v>
      </c>
      <c r="AB635" s="71">
        <v>12</v>
      </c>
      <c r="AC635" s="100">
        <v>20.96</v>
      </c>
      <c r="AD635" s="100">
        <v>80.849999999999994</v>
      </c>
      <c r="AE635" s="100">
        <v>1.2</v>
      </c>
      <c r="AF635" s="100">
        <v>2.21</v>
      </c>
      <c r="AG635" s="100">
        <v>21.88</v>
      </c>
      <c r="AH635" s="100">
        <v>3.05</v>
      </c>
      <c r="AI635" s="100">
        <v>-2.4899999999999998</v>
      </c>
      <c r="AJ635" s="100">
        <v>14.030000000000001</v>
      </c>
      <c r="AK635" s="100">
        <v>0.15</v>
      </c>
      <c r="AL635" s="100">
        <v>8100</v>
      </c>
      <c r="AM635" s="100">
        <v>1.0900000000000001</v>
      </c>
      <c r="AN635" s="100">
        <v>0.23</v>
      </c>
      <c r="AO635" s="110">
        <f>IF(U635="n/a","n/a",IF(AA635&lt;0,"n/a",IF(AA635="n/a","n/a",J635+U635-AA635)))</f>
        <v>-2.8524523580856442</v>
      </c>
      <c r="AP635" s="111">
        <f>IF(U635="n/a","n/a",J635+U635)</f>
        <v>8.2463071838990878</v>
      </c>
      <c r="AQ635" s="112">
        <f>IF(OR(AC635&lt;0.01,AC635="n/a",AF635="n/a"),"n/a",(I635/SQRT(22.5*AC635*(I635/AF635))-1)*100)</f>
        <v>4.4100007721402879</v>
      </c>
      <c r="AR635" s="101">
        <f>INDEX(Historical!$C$7:$C$1063,MATCH(B635,Historical!$B$7:$B$1063,0))*IF(AH635="n/a",1.03,IF(AH635&lt;0,1.01,IF(AH635&gt;10,1.1,(1+AH635/100))))</f>
        <v>3.7613249999999998</v>
      </c>
      <c r="AS635" s="109">
        <f>IF($AI635="n/a",1.03*AR635,IF($AI635&lt;0,1.01*AR635,IF($AI635&gt;10,1.1*AR635,(1+$AI635/100)*AR635)))</f>
        <v>3.79893825</v>
      </c>
      <c r="AT635" s="109">
        <f>IF($AK635="n/a",1.03*AS635,IF($AK635&lt;0,1.01*AS635,IF($AK635&gt;10,1.1*AS635,(1+$AK635/100)*AS635)))</f>
        <v>3.8046366573750001</v>
      </c>
      <c r="AU635" s="109">
        <f>IF($AK635="n/a",1.03*AT635,IF($AK635&lt;0,1.01*AT635,IF($AK635&gt;10,1.1*AT635,(1+$AK635/100)*AT635)))</f>
        <v>3.8103436123610628</v>
      </c>
      <c r="AV635" s="109">
        <f>IF($AK635="n/a",1.03*AU635,IF($AK635&lt;0,1.01*AU635,IF($AK635&gt;10,1.1*AU635,(1+$AK635/100)*AU635)))</f>
        <v>3.8160591277796048</v>
      </c>
      <c r="AW635" s="109">
        <f>SUM(AR635:AV635)</f>
        <v>18.991302647515667</v>
      </c>
      <c r="AX635" s="113">
        <f>AW635/I635*100</f>
        <v>8.163737543530786</v>
      </c>
      <c r="AY635" s="100">
        <v>0.28000000000000003</v>
      </c>
      <c r="AZ635" s="100">
        <v>40.839999999999996</v>
      </c>
      <c r="BA635" s="100">
        <v>-1.0699999999999998</v>
      </c>
      <c r="BB635" s="100">
        <v>12.8</v>
      </c>
      <c r="BC635" s="100">
        <v>25.7</v>
      </c>
      <c r="BE635" s="12">
        <v>2006</v>
      </c>
      <c r="BF635" s="12">
        <f>IF(BE635&gt;2020,0,IF(BE635&gt;2008,1,IF(BE635&gt;2001,2,IF(BE635&gt;1990,3,IF(BE635&gt;1980,4,IF(BE635&gt;1973,5,IF(BE635&gt;1970,6,IF(BE635&gt;1960,7,IF(BE635&gt;1958,8,IF(BE635&gt;1953,9,10))))))))))</f>
        <v>2</v>
      </c>
      <c r="BG635" s="100">
        <v>5.28</v>
      </c>
      <c r="BH635" s="55" t="s">
        <v>121</v>
      </c>
      <c r="BI635" s="55" t="s">
        <v>122</v>
      </c>
    </row>
    <row r="636" spans="1:61" ht="12.75" customHeight="1" x14ac:dyDescent="0.2">
      <c r="A636" s="55" t="s">
        <v>1263</v>
      </c>
      <c r="B636" s="55" t="s">
        <v>1264</v>
      </c>
      <c r="C636" s="156" t="s">
        <v>335</v>
      </c>
      <c r="D636" s="98" t="s">
        <v>1265</v>
      </c>
      <c r="E636" s="157">
        <v>16</v>
      </c>
      <c r="F636" s="2">
        <v>264</v>
      </c>
      <c r="G636" s="2" t="s">
        <v>146</v>
      </c>
      <c r="H636" s="2" t="s">
        <v>146</v>
      </c>
      <c r="I636" s="100">
        <v>74.97</v>
      </c>
      <c r="J636" s="101">
        <f>(M636/I636)*100</f>
        <v>2.7744431105775647</v>
      </c>
      <c r="K636" s="104">
        <v>0.52</v>
      </c>
      <c r="L636" s="71">
        <v>4</v>
      </c>
      <c r="M636" s="28">
        <f>K636*L636</f>
        <v>2.08</v>
      </c>
      <c r="N636" s="103" t="s">
        <v>332</v>
      </c>
      <c r="O636" s="104">
        <v>0.5</v>
      </c>
      <c r="P636" s="158">
        <v>45953</v>
      </c>
      <c r="Q636" s="158">
        <v>45967</v>
      </c>
      <c r="R636" s="28">
        <f>(K636-O636)/O636*100</f>
        <v>4.0000000000000036</v>
      </c>
      <c r="S636" s="105">
        <f>IF(INDEX(Historical!$D$7:$D1638,MATCH(B636,Historical!$B$7:$B$1062,0))=0,"n/a",(INDEX(Historical!$C$7:$C$1062,MATCH(B636,Historical!$B$7:$B$1062,0))/INDEX(Historical!$D$7:$D$1062,MATCH(B636,Historical!$B$7:$B$1062,0))-1)*100)</f>
        <v>4.1237113402061931</v>
      </c>
      <c r="T636" s="105">
        <f>IF(INDEX(Historical!$F$7:$F$1062,MATCH(B636,Historical!$B$7:$B$1062,0))=0,"n/a",((INDEX(Historical!$C$7:$C$1062,MATCH(B636,Historical!$B$7:$B$1062,0))/INDEX(Historical!$F$7:$F$1062,MATCH(B636,Historical!$B$7:$B$1062,0)))^(1/3)-1)*100)</f>
        <v>5.0995138261193951</v>
      </c>
      <c r="U636" s="105">
        <f>IF(INDEX(Historical!$H$7:$H$1062,MATCH(B636,Historical!$B$7:$B$1062,0))=0,"n/a",((INDEX(Historical!$C$7:$C$1062,MATCH(B636,Historical!$B$7:$B$1062,0))/INDEX(Historical!$H$7:$H$1062,MATCH(B636,Historical!$B$7:$B$1062,0)))^(1/5)-1)*100)</f>
        <v>4.641775207811305</v>
      </c>
      <c r="V636" s="105">
        <f>IF(INDEX(Historical!$M$7:$M$1062,MATCH(B636,Historical!$B$7:$B$1062,0))=0,"n/a",((INDEX(Historical!$C$7:$C$1062,MATCH(B636,Historical!$B$7:$B$1062,0))/INDEX(Historical!$M$7:$M$1062,MATCH(B636,Historical!$B$7:$B$1062,0)))^(1/10)-1)*100)</f>
        <v>6.1702497728096217</v>
      </c>
      <c r="W636" s="106">
        <f>IF(OR(U636&lt;=0,U636="n/a",V636&lt;=0,V636="n/a"),"n/a",U636/V636)</f>
        <v>0.75228319415304212</v>
      </c>
      <c r="X636" s="107">
        <f>IF(OR(AJ636&lt;=0,AJ636="n/a",U636&lt;=0,U636="n/a"),"n/a",U636/AJ636)</f>
        <v>1.2345146829285385</v>
      </c>
      <c r="Y636" s="159"/>
      <c r="Z636" s="101">
        <f>IF(OR(AC636&lt;0.01,AC636="n/a"),"n/a",M636/AC636*100)</f>
        <v>41.935483870967744</v>
      </c>
      <c r="AA636" s="109">
        <f>IF(OR(AC636&lt;0.01,AC636="n/a"),"n/a",I636/AC636)</f>
        <v>15.11491935483871</v>
      </c>
      <c r="AB636" s="71">
        <v>7</v>
      </c>
      <c r="AC636" s="100">
        <v>4.96</v>
      </c>
      <c r="AD636" s="100">
        <v>10.19</v>
      </c>
      <c r="AE636" s="100">
        <v>0.4</v>
      </c>
      <c r="AF636" s="100">
        <v>0.9</v>
      </c>
      <c r="AG636" s="100">
        <v>6.15</v>
      </c>
      <c r="AH636" s="100">
        <v>-27.310000000000002</v>
      </c>
      <c r="AI636" s="100">
        <v>27.49</v>
      </c>
      <c r="AJ636" s="100">
        <v>3.7600000000000002</v>
      </c>
      <c r="AK636" s="100">
        <v>1.6400000000000001</v>
      </c>
      <c r="AL636" s="100">
        <v>3900</v>
      </c>
      <c r="AM636" s="100">
        <v>4.8599999999999994</v>
      </c>
      <c r="AN636" s="100">
        <v>0.23</v>
      </c>
      <c r="AO636" s="110">
        <f>IF(U636="n/a","n/a",IF(AA636&lt;0,"n/a",IF(AA636="n/a","n/a",J636+U636-AA636)))</f>
        <v>-7.6987010364498403</v>
      </c>
      <c r="AP636" s="111">
        <f>IF(U636="n/a","n/a",J636+U636)</f>
        <v>7.4162183183888697</v>
      </c>
      <c r="AQ636" s="112">
        <f>IF(OR(AC636&lt;0.01,AC636="n/a",AF636="n/a"),"n/a",(I636/SQRT(22.5*AC636*(I636/AF636))-1)*100)</f>
        <v>-22.244178726377772</v>
      </c>
      <c r="AR636" s="101">
        <f>INDEX(Historical!$C$7:$C$1063,MATCH(B636,Historical!$B$7:$B$1063,0))*IF(AH636="n/a",1.03,IF(AH636&lt;0,1.01,IF(AH636&gt;10,1.1,(1+AH636/100))))</f>
        <v>2.0402</v>
      </c>
      <c r="AS636" s="109">
        <f>IF($AI636="n/a",1.03*AR636,IF($AI636&lt;0,1.01*AR636,IF($AI636&gt;10,1.1*AR636,(1+$AI636/100)*AR636)))</f>
        <v>2.2442200000000003</v>
      </c>
      <c r="AT636" s="109">
        <f>IF($AK636="n/a",1.03*AS636,IF($AK636&lt;0,1.01*AS636,IF($AK636&gt;10,1.1*AS636,(1+$AK636/100)*AS636)))</f>
        <v>2.2810252080000004</v>
      </c>
      <c r="AU636" s="109">
        <f>IF($AK636="n/a",1.03*AT636,IF($AK636&lt;0,1.01*AT636,IF($AK636&gt;10,1.1*AT636,(1+$AK636/100)*AT636)))</f>
        <v>2.3184340214112003</v>
      </c>
      <c r="AV636" s="109">
        <f>IF($AK636="n/a",1.03*AU636,IF($AK636&lt;0,1.01*AU636,IF($AK636&gt;10,1.1*AU636,(1+$AK636/100)*AU636)))</f>
        <v>2.3564563393623437</v>
      </c>
      <c r="AW636" s="109">
        <f>SUM(AR636:AV636)</f>
        <v>11.240335568773546</v>
      </c>
      <c r="AX636" s="113">
        <f>AW636/I636*100</f>
        <v>14.993111336232554</v>
      </c>
      <c r="AY636" s="100">
        <v>1.32</v>
      </c>
      <c r="AZ636" s="100">
        <v>7.55</v>
      </c>
      <c r="BA636" s="100">
        <v>-38.96</v>
      </c>
      <c r="BB636" s="100">
        <v>-1.37</v>
      </c>
      <c r="BC636" s="100">
        <v>-18.360000000000003</v>
      </c>
      <c r="BE636" s="12">
        <v>2011</v>
      </c>
      <c r="BF636" s="12">
        <f>IF(BE636&gt;2020,0,IF(BE636&gt;2008,1,IF(BE636&gt;2001,2,IF(BE636&gt;1990,3,IF(BE636&gt;1980,4,IF(BE636&gt;1973,5,IF(BE636&gt;1970,6,IF(BE636&gt;1960,7,IF(BE636&gt;1958,8,IF(BE636&gt;1953,9,10))))))))))</f>
        <v>1</v>
      </c>
      <c r="BG636" s="100">
        <v>3.66</v>
      </c>
      <c r="BH636" s="55" t="s">
        <v>121</v>
      </c>
      <c r="BI636" s="55" t="s">
        <v>122</v>
      </c>
    </row>
    <row r="637" spans="1:61" ht="12.75" customHeight="1" x14ac:dyDescent="0.2">
      <c r="A637" s="116" t="s">
        <v>1652</v>
      </c>
      <c r="B637" s="55" t="s">
        <v>1653</v>
      </c>
      <c r="C637" s="156" t="s">
        <v>335</v>
      </c>
      <c r="D637" s="98" t="s">
        <v>371</v>
      </c>
      <c r="E637" s="157">
        <v>6</v>
      </c>
      <c r="F637" s="2">
        <v>662</v>
      </c>
      <c r="G637" s="2" t="s">
        <v>146</v>
      </c>
      <c r="H637" s="2" t="s">
        <v>146</v>
      </c>
      <c r="I637" s="100">
        <v>157.34</v>
      </c>
      <c r="J637" s="101">
        <f>(M637/I637)*100</f>
        <v>1.2202872759628829</v>
      </c>
      <c r="K637" s="104">
        <v>0.48</v>
      </c>
      <c r="L637" s="71">
        <v>4</v>
      </c>
      <c r="M637" s="28">
        <f>K637*L637</f>
        <v>1.92</v>
      </c>
      <c r="N637" s="103" t="s">
        <v>395</v>
      </c>
      <c r="O637" s="104">
        <v>0.42499999999999999</v>
      </c>
      <c r="P637" s="158">
        <v>46156</v>
      </c>
      <c r="Q637" s="158">
        <v>46177</v>
      </c>
      <c r="R637" s="28">
        <f>(K637-O637)/O637*100</f>
        <v>12.941176470588234</v>
      </c>
      <c r="S637" s="105">
        <f>IF(INDEX(Historical!$D$7:$D1639,MATCH(B637,Historical!$B$7:$B$1062,0))=0,"n/a",(INDEX(Historical!$C$7:$C$1062,MATCH(B637,Historical!$B$7:$B$1062,0))/INDEX(Historical!$D$7:$D$1062,MATCH(B637,Historical!$B$7:$B$1062,0))-1)*100)</f>
        <v>13.207547169811317</v>
      </c>
      <c r="T637" s="105">
        <f>IF(INDEX(Historical!$F$7:$F$1062,MATCH(B637,Historical!$B$7:$B$1062,0))=0,"n/a",((INDEX(Historical!$C$7:$C$1062,MATCH(B637,Historical!$B$7:$B$1062,0))/INDEX(Historical!$F$7:$F$1062,MATCH(B637,Historical!$B$7:$B$1062,0)))^(1/3)-1)*100)</f>
        <v>12.951712339818444</v>
      </c>
      <c r="U637" s="105">
        <f>IF(INDEX(Historical!$H$7:$H$1062,MATCH(B637,Historical!$B$7:$B$1062,0))=0,"n/a",((INDEX(Historical!$C$7:$C$1062,MATCH(B637,Historical!$B$7:$B$1062,0))/INDEX(Historical!$H$7:$H$1062,MATCH(B637,Historical!$B$7:$B$1062,0)))^(1/5)-1)*100)</f>
        <v>48.303438885299265</v>
      </c>
      <c r="V637" s="105">
        <f>IF(INDEX(Historical!$M$7:$M$1062,MATCH(B637,Historical!$B$7:$B$1062,0))=0,"n/a",((INDEX(Historical!$C$7:$C$1062,MATCH(B637,Historical!$B$7:$B$1062,0))/INDEX(Historical!$M$7:$M$1062,MATCH(B637,Historical!$B$7:$B$1062,0)))^(1/10)-1)*100)</f>
        <v>15.152085008259796</v>
      </c>
      <c r="W637" s="106">
        <f>IF(OR(U637&lt;=0,U637="n/a",V637&lt;=0,V637="n/a"),"n/a",U637/V637)</f>
        <v>3.1879070675070662</v>
      </c>
      <c r="X637" s="107">
        <f>IF(OR(AJ637&lt;=0,AJ637="n/a",U637&lt;=0,U637="n/a"),"n/a",U637/AJ637)</f>
        <v>0.3695183513257288</v>
      </c>
      <c r="Y637" s="162"/>
      <c r="Z637" s="101">
        <f>IF(OR(AC637&lt;0.01,AC637="n/a"),"n/a",M637/AC637*100)</f>
        <v>37.28155339805825</v>
      </c>
      <c r="AA637" s="109">
        <f>IF(OR(AC637&lt;0.01,AC637="n/a"),"n/a",I637/AC637)</f>
        <v>30.551456310679612</v>
      </c>
      <c r="AB637" s="71">
        <v>12</v>
      </c>
      <c r="AC637" s="100">
        <v>5.15</v>
      </c>
      <c r="AD637" s="100">
        <v>2.63</v>
      </c>
      <c r="AE637" s="100">
        <v>2.82</v>
      </c>
      <c r="AF637" s="100">
        <v>16.71</v>
      </c>
      <c r="AG637" s="100">
        <v>61.250000000000007</v>
      </c>
      <c r="AH637" s="100">
        <v>10.67</v>
      </c>
      <c r="AI637" s="100">
        <v>10.09</v>
      </c>
      <c r="AJ637" s="100">
        <v>130.72</v>
      </c>
      <c r="AK637" s="100">
        <v>10.39</v>
      </c>
      <c r="AL637" s="100">
        <v>173810</v>
      </c>
      <c r="AM637" s="100">
        <v>0.16999999999999998</v>
      </c>
      <c r="AN637" s="100">
        <v>1.36</v>
      </c>
      <c r="AO637" s="110">
        <f>IF(U637="n/a","n/a",IF(AA637&lt;0,"n/a",IF(AA637="n/a","n/a",J637+U637-AA637)))</f>
        <v>18.972269850582535</v>
      </c>
      <c r="AP637" s="111">
        <f>IF(U637="n/a","n/a",J637+U637)</f>
        <v>49.523726161262147</v>
      </c>
      <c r="AQ637" s="112">
        <f>IF(OR(AC637&lt;0.01,AC637="n/a",AF637="n/a"),"n/a",(I637/SQRT(22.5*AC637*(I637/AF637))-1)*100)</f>
        <v>376.33547233084289</v>
      </c>
      <c r="AR637" s="101">
        <f>INDEX(Historical!$C$7:$C$1063,MATCH(B637,Historical!$B$7:$B$1063,0))*IF(AH637="n/a",1.03,IF(AH637&lt;0,1.01,IF(AH637&gt;10,1.1,(1+AH637/100))))</f>
        <v>1.8149999999999999</v>
      </c>
      <c r="AS637" s="109">
        <f>IF($AI637="n/a",1.03*AR637,IF($AI637&lt;0,1.01*AR637,IF($AI637&gt;10,1.1*AR637,(1+$AI637/100)*AR637)))</f>
        <v>1.9965000000000002</v>
      </c>
      <c r="AT637" s="109">
        <f>IF($AK637="n/a",1.03*AS637,IF($AK637&lt;0,1.01*AS637,IF($AK637&gt;10,1.1*AS637,(1+$AK637/100)*AS637)))</f>
        <v>2.1961500000000003</v>
      </c>
      <c r="AU637" s="109">
        <f>IF($AK637="n/a",1.03*AT637,IF($AK637&lt;0,1.01*AT637,IF($AK637&gt;10,1.1*AT637,(1+$AK637/100)*AT637)))</f>
        <v>2.4157650000000004</v>
      </c>
      <c r="AV637" s="109">
        <f>IF($AK637="n/a",1.03*AU637,IF($AK637&lt;0,1.01*AU637,IF($AK637&gt;10,1.1*AU637,(1+$AK637/100)*AU637)))</f>
        <v>2.6573415000000007</v>
      </c>
      <c r="AW637" s="109">
        <f>SUM(AR637:AV637)</f>
        <v>11.080756500000001</v>
      </c>
      <c r="AX637" s="113">
        <f>AW637/I637*100</f>
        <v>7.042555294267193</v>
      </c>
      <c r="AY637" s="100">
        <v>0.62</v>
      </c>
      <c r="AZ637" s="100">
        <v>27.11</v>
      </c>
      <c r="BA637" s="100">
        <v>-7.4499999999999993</v>
      </c>
      <c r="BB637" s="100">
        <v>-0.13999999999999999</v>
      </c>
      <c r="BC637" s="100">
        <v>1.87</v>
      </c>
      <c r="BE637" s="12">
        <v>2021</v>
      </c>
      <c r="BF637" s="12">
        <f>IF(BE637&gt;2020,0,IF(BE637&gt;2008,1,IF(BE637&gt;2001,2,IF(BE637&gt;1990,3,IF(BE637&gt;1980,4,IF(BE637&gt;1973,5,IF(BE637&gt;1970,6,IF(BE637&gt;1960,7,IF(BE637&gt;1958,8,IF(BE637&gt;1953,9,10))))))))))</f>
        <v>0</v>
      </c>
      <c r="BG637" s="100">
        <v>17.03</v>
      </c>
      <c r="BH637" s="55" t="s">
        <v>121</v>
      </c>
      <c r="BI637" s="55" t="s">
        <v>122</v>
      </c>
    </row>
    <row r="638" spans="1:61" ht="12.75" customHeight="1" x14ac:dyDescent="0.2">
      <c r="A638" s="149" t="s">
        <v>1266</v>
      </c>
      <c r="B638" s="55" t="s">
        <v>1267</v>
      </c>
      <c r="C638" s="156" t="s">
        <v>116</v>
      </c>
      <c r="D638" s="98" t="s">
        <v>215</v>
      </c>
      <c r="E638" s="157">
        <v>13</v>
      </c>
      <c r="F638" s="2">
        <v>440</v>
      </c>
      <c r="G638" s="2" t="s">
        <v>146</v>
      </c>
      <c r="H638" s="2" t="s">
        <v>146</v>
      </c>
      <c r="I638" s="100">
        <v>137.55000000000001</v>
      </c>
      <c r="J638" s="101">
        <f>(M638/I638)*100</f>
        <v>1.0468920392584513</v>
      </c>
      <c r="K638" s="104">
        <v>0.36</v>
      </c>
      <c r="L638" s="2">
        <v>4</v>
      </c>
      <c r="M638" s="28">
        <f>K638*L638</f>
        <v>1.44</v>
      </c>
      <c r="N638" s="2" t="s">
        <v>1031</v>
      </c>
      <c r="O638" s="104">
        <v>0.35</v>
      </c>
      <c r="P638" s="158">
        <v>46161</v>
      </c>
      <c r="Q638" s="158">
        <v>46171</v>
      </c>
      <c r="R638" s="28">
        <f>(K638-O638)/O638*100</f>
        <v>2.8571428571428599</v>
      </c>
      <c r="S638" s="105">
        <f>IF(INDEX(Historical!$D$7:$D1640,MATCH(B638,Historical!$B$7:$B$1062,0))=0,"n/a",(INDEX(Historical!$C$7:$C$1062,MATCH(B638,Historical!$B$7:$B$1062,0))/INDEX(Historical!$D$7:$D$1062,MATCH(B638,Historical!$B$7:$B$1062,0))-1)*100)</f>
        <v>2.962962962962945</v>
      </c>
      <c r="T638" s="105">
        <f>IF(INDEX(Historical!$F$7:$F$1062,MATCH(B638,Historical!$B$7:$B$1062,0))=0,"n/a",((INDEX(Historical!$C$7:$C$1062,MATCH(B638,Historical!$B$7:$B$1062,0))/INDEX(Historical!$F$7:$F$1062,MATCH(B638,Historical!$B$7:$B$1062,0)))^(1/3)-1)*100)</f>
        <v>4.1605416452745958</v>
      </c>
      <c r="U638" s="105">
        <f>IF(INDEX(Historical!$H$7:$H$1062,MATCH(B638,Historical!$B$7:$B$1062,0))=0,"n/a",((INDEX(Historical!$C$7:$C$1062,MATCH(B638,Historical!$B$7:$B$1062,0))/INDEX(Historical!$H$7:$H$1062,MATCH(B638,Historical!$B$7:$B$1062,0)))^(1/5)-1)*100)</f>
        <v>4.2286880778094282</v>
      </c>
      <c r="V638" s="105">
        <f>IF(INDEX(Historical!$M$7:$M$1062,MATCH(B638,Historical!$B$7:$B$1062,0))=0,"n/a",((INDEX(Historical!$C$7:$C$1062,MATCH(B638,Historical!$B$7:$B$1062,0))/INDEX(Historical!$M$7:$M$1062,MATCH(B638,Historical!$B$7:$B$1062,0)))^(1/10)-1)*100)</f>
        <v>3.0428252020373803</v>
      </c>
      <c r="W638" s="106">
        <f>IF(OR(U638&lt;=0,U638="n/a",V638&lt;=0,V638="n/a"),"n/a",U638/V638)</f>
        <v>1.3897242848448972</v>
      </c>
      <c r="X638" s="107">
        <f>IF(OR(AJ638&lt;=0,AJ638="n/a",U638&lt;=0,U638="n/a"),"n/a",U638/AJ638)</f>
        <v>2.1357010493987008</v>
      </c>
      <c r="Y638" s="165"/>
      <c r="Z638" s="101">
        <f>IF(OR(AC638&lt;0.01,AC638="n/a"),"n/a",M638/AC638*100)</f>
        <v>32.801822323462417</v>
      </c>
      <c r="AA638" s="109">
        <f>IF(OR(AC638&lt;0.01,AC638="n/a"),"n/a",I638/AC638)</f>
        <v>31.332574031890665</v>
      </c>
      <c r="AB638" s="71">
        <v>12</v>
      </c>
      <c r="AC638" s="100">
        <v>4.3899999999999997</v>
      </c>
      <c r="AD638" s="100">
        <v>1.1000000000000001</v>
      </c>
      <c r="AE638" s="100">
        <v>2.0499999999999998</v>
      </c>
      <c r="AF638" s="100">
        <v>2.98</v>
      </c>
      <c r="AG638" s="100">
        <v>10.07</v>
      </c>
      <c r="AH638" s="100">
        <v>15.72</v>
      </c>
      <c r="AI638" s="100">
        <v>17.66</v>
      </c>
      <c r="AJ638" s="100">
        <v>1.9800000000000002</v>
      </c>
      <c r="AK638" s="100">
        <v>17.18</v>
      </c>
      <c r="AL638" s="100">
        <v>9560</v>
      </c>
      <c r="AM638" s="100">
        <v>8.9599999999999991</v>
      </c>
      <c r="AN638" s="100">
        <v>0.69</v>
      </c>
      <c r="AO638" s="110">
        <f>IF(U638="n/a","n/a",IF(AA638&lt;0,"n/a",IF(AA638="n/a","n/a",J638+U638-AA638)))</f>
        <v>-26.056993914822787</v>
      </c>
      <c r="AP638" s="111">
        <f>IF(U638="n/a","n/a",J638+U638)</f>
        <v>5.2755801170678795</v>
      </c>
      <c r="AQ638" s="112">
        <f>IF(OR(AC638&lt;0.01,AC638="n/a",AF638="n/a"),"n/a",(I638/SQRT(22.5*AC638*(I638/AF638))-1)*100)</f>
        <v>103.7112014757212</v>
      </c>
      <c r="AR638" s="101">
        <f>INDEX(Historical!$C$7:$C$1063,MATCH(B638,Historical!$B$7:$B$1063,0))*IF(AH638="n/a",1.03,IF(AH638&lt;0,1.01,IF(AH638&gt;10,1.1,(1+AH638/100))))</f>
        <v>1.5289999999999999</v>
      </c>
      <c r="AS638" s="109">
        <f>IF($AI638="n/a",1.03*AR638,IF($AI638&lt;0,1.01*AR638,IF($AI638&gt;10,1.1*AR638,(1+$AI638/100)*AR638)))</f>
        <v>1.6819</v>
      </c>
      <c r="AT638" s="109">
        <f>IF($AK638="n/a",1.03*AS638,IF($AK638&lt;0,1.01*AS638,IF($AK638&gt;10,1.1*AS638,(1+$AK638/100)*AS638)))</f>
        <v>1.85009</v>
      </c>
      <c r="AU638" s="109">
        <f>IF($AK638="n/a",1.03*AT638,IF($AK638&lt;0,1.01*AT638,IF($AK638&gt;10,1.1*AT638,(1+$AK638/100)*AT638)))</f>
        <v>2.0350990000000002</v>
      </c>
      <c r="AV638" s="109">
        <f>IF($AK638="n/a",1.03*AU638,IF($AK638&lt;0,1.01*AU638,IF($AK638&gt;10,1.1*AU638,(1+$AK638/100)*AU638)))</f>
        <v>2.2386089000000005</v>
      </c>
      <c r="AW638" s="109">
        <f>SUM(AR638:AV638)</f>
        <v>9.3346979000000001</v>
      </c>
      <c r="AX638" s="113">
        <f>AW638/I638*100</f>
        <v>6.7864034169392946</v>
      </c>
      <c r="AY638" s="100">
        <v>1.21</v>
      </c>
      <c r="AZ638" s="100">
        <v>94.93</v>
      </c>
      <c r="BA638" s="100">
        <v>-6.03</v>
      </c>
      <c r="BB638" s="100">
        <v>1.0900000000000001</v>
      </c>
      <c r="BC638" s="100">
        <v>31.080000000000002</v>
      </c>
      <c r="BE638" s="12">
        <v>2014</v>
      </c>
      <c r="BF638" s="12">
        <f>IF(BE638&gt;2020,0,IF(BE638&gt;2008,1,IF(BE638&gt;2001,2,IF(BE638&gt;1990,3,IF(BE638&gt;1980,4,IF(BE638&gt;1973,5,IF(BE638&gt;1970,6,IF(BE638&gt;1960,7,IF(BE638&gt;1958,8,IF(BE638&gt;1953,9,10))))))))))</f>
        <v>1</v>
      </c>
      <c r="BG638" s="100">
        <v>4.58</v>
      </c>
      <c r="BH638" s="55" t="s">
        <v>121</v>
      </c>
      <c r="BI638" s="55" t="s">
        <v>122</v>
      </c>
    </row>
    <row r="639" spans="1:61" ht="12.75" customHeight="1" x14ac:dyDescent="0.2">
      <c r="A639" s="116" t="s">
        <v>1654</v>
      </c>
      <c r="B639" s="55" t="s">
        <v>1655</v>
      </c>
      <c r="C639" s="156" t="s">
        <v>180</v>
      </c>
      <c r="D639" s="98" t="s">
        <v>545</v>
      </c>
      <c r="E639" s="157">
        <v>9</v>
      </c>
      <c r="F639" s="2">
        <v>541</v>
      </c>
      <c r="G639" s="2" t="s">
        <v>146</v>
      </c>
      <c r="H639" s="2" t="s">
        <v>146</v>
      </c>
      <c r="I639" s="100">
        <v>574.29999999999995</v>
      </c>
      <c r="J639" s="101">
        <f>(M639/I639)*100</f>
        <v>0.32735504091938011</v>
      </c>
      <c r="K639" s="104">
        <v>0.47</v>
      </c>
      <c r="L639" s="71">
        <v>4</v>
      </c>
      <c r="M639" s="28">
        <f>K639*L639</f>
        <v>1.88</v>
      </c>
      <c r="N639" s="103" t="s">
        <v>209</v>
      </c>
      <c r="O639" s="104">
        <v>0.43</v>
      </c>
      <c r="P639" s="158">
        <v>46094</v>
      </c>
      <c r="Q639" s="158">
        <v>46127</v>
      </c>
      <c r="R639" s="28">
        <f>(K639-O639)/O639*100</f>
        <v>9.302325581395344</v>
      </c>
      <c r="S639" s="105">
        <f>IF(INDEX(Historical!$D$7:$D1641,MATCH(B639,Historical!$B$7:$B$1062,0))=0,"n/a",(INDEX(Historical!$C$7:$C$1062,MATCH(B639,Historical!$B$7:$B$1062,0))/INDEX(Historical!$D$7:$D$1062,MATCH(B639,Historical!$B$7:$B$1062,0))-1)*100)</f>
        <v>10.526315789473673</v>
      </c>
      <c r="T639" s="105">
        <f>IF(INDEX(Historical!$F$7:$F$1062,MATCH(B639,Historical!$B$7:$B$1062,0))=0,"n/a",((INDEX(Historical!$C$7:$C$1062,MATCH(B639,Historical!$B$7:$B$1062,0))/INDEX(Historical!$F$7:$F$1062,MATCH(B639,Historical!$B$7:$B$1062,0)))^(1/3)-1)*100)</f>
        <v>13.140240479934251</v>
      </c>
      <c r="U639" s="105">
        <f>IF(INDEX(Historical!$H$7:$H$1062,MATCH(B639,Historical!$B$7:$B$1062,0))=0,"n/a",((INDEX(Historical!$C$7:$C$1062,MATCH(B639,Historical!$B$7:$B$1062,0))/INDEX(Historical!$H$7:$H$1062,MATCH(B639,Historical!$B$7:$B$1062,0)))^(1/5)-1)*100)</f>
        <v>14.598272565858128</v>
      </c>
      <c r="V639" s="105">
        <f>IF(INDEX(Historical!$M$7:$M$1062,MATCH(B639,Historical!$B$7:$B$1062,0))=0,"n/a",((INDEX(Historical!$C$7:$C$1062,MATCH(B639,Historical!$B$7:$B$1062,0))/INDEX(Historical!$M$7:$M$1062,MATCH(B639,Historical!$B$7:$B$1062,0)))^(1/10)-1)*100)</f>
        <v>10.8449222600272</v>
      </c>
      <c r="W639" s="106">
        <f>IF(OR(U639&lt;=0,U639="n/a",V639&lt;=0,V639="n/a"),"n/a",U639/V639)</f>
        <v>1.3460928733131845</v>
      </c>
      <c r="X639" s="107">
        <f>IF(OR(AJ639&lt;=0,AJ639="n/a",U639&lt;=0,U639="n/a"),"n/a",U639/AJ639)</f>
        <v>6.9186125904540896</v>
      </c>
      <c r="Y639" s="165"/>
      <c r="Z639" s="101">
        <f>IF(OR(AC639&lt;0.01,AC639="n/a"),"n/a",M639/AC639*100)</f>
        <v>10.112963959117804</v>
      </c>
      <c r="AA639" s="109">
        <f>IF(OR(AC639&lt;0.01,AC639="n/a"),"n/a",I639/AC639)</f>
        <v>30.892953200645508</v>
      </c>
      <c r="AB639" s="71">
        <v>12</v>
      </c>
      <c r="AC639" s="100">
        <v>18.59</v>
      </c>
      <c r="AD639" s="100">
        <v>2.16</v>
      </c>
      <c r="AE639" s="100">
        <v>4.6100000000000003</v>
      </c>
      <c r="AF639" s="100">
        <v>4.1100000000000003</v>
      </c>
      <c r="AG639" s="100">
        <v>13.530000000000001</v>
      </c>
      <c r="AH639" s="100">
        <v>9.68</v>
      </c>
      <c r="AI639" s="100">
        <v>9.25</v>
      </c>
      <c r="AJ639" s="100">
        <v>2.11</v>
      </c>
      <c r="AK639" s="100">
        <v>9.7199999999999989</v>
      </c>
      <c r="AL639" s="100">
        <v>213420</v>
      </c>
      <c r="AM639" s="100">
        <v>0.26</v>
      </c>
      <c r="AN639" s="100">
        <v>0.81</v>
      </c>
      <c r="AO639" s="110">
        <f>IF(U639="n/a","n/a",IF(AA639&lt;0,"n/a",IF(AA639="n/a","n/a",J639+U639-AA639)))</f>
        <v>-15.967325593867999</v>
      </c>
      <c r="AP639" s="111">
        <f>IF(U639="n/a","n/a",J639+U639)</f>
        <v>14.925627606777509</v>
      </c>
      <c r="AQ639" s="112">
        <f>IF(OR(AC639&lt;0.01,AC639="n/a",AF639="n/a"),"n/a",(I639/SQRT(22.5*AC639*(I639/AF639))-1)*100)</f>
        <v>137.55236864008</v>
      </c>
      <c r="AR639" s="101">
        <f>INDEX(Historical!$C$7:$C$1063,MATCH(B639,Historical!$B$7:$B$1063,0))*IF(AH639="n/a",1.03,IF(AH639&lt;0,1.01,IF(AH639&gt;10,1.1,(1+AH639/100))))</f>
        <v>1.8426239999999998</v>
      </c>
      <c r="AS639" s="109">
        <f>IF($AI639="n/a",1.03*AR639,IF($AI639&lt;0,1.01*AR639,IF($AI639&gt;10,1.1*AR639,(1+$AI639/100)*AR639)))</f>
        <v>2.0130667199999999</v>
      </c>
      <c r="AT639" s="109">
        <f>IF($AK639="n/a",1.03*AS639,IF($AK639&lt;0,1.01*AS639,IF($AK639&gt;10,1.1*AS639,(1+$AK639/100)*AS639)))</f>
        <v>2.208736805184</v>
      </c>
      <c r="AU639" s="109">
        <f>IF($AK639="n/a",1.03*AT639,IF($AK639&lt;0,1.01*AT639,IF($AK639&gt;10,1.1*AT639,(1+$AK639/100)*AT639)))</f>
        <v>2.4234260226478845</v>
      </c>
      <c r="AV639" s="109">
        <f>IF($AK639="n/a",1.03*AU639,IF($AK639&lt;0,1.01*AU639,IF($AK639&gt;10,1.1*AU639,(1+$AK639/100)*AU639)))</f>
        <v>2.6589830320492589</v>
      </c>
      <c r="AW639" s="109">
        <f>SUM(AR639:AV639)</f>
        <v>11.146836579881143</v>
      </c>
      <c r="AX639" s="113">
        <f>AW639/I639*100</f>
        <v>1.9409431620896995</v>
      </c>
      <c r="AY639" s="100">
        <v>0.84</v>
      </c>
      <c r="AZ639" s="100">
        <v>31.94</v>
      </c>
      <c r="BA639" s="100">
        <v>-10.82</v>
      </c>
      <c r="BB639" s="100">
        <v>13.77</v>
      </c>
      <c r="BC639" s="100">
        <v>8.2100000000000009</v>
      </c>
      <c r="BE639" s="12">
        <v>2018</v>
      </c>
      <c r="BF639" s="12">
        <f>IF(BE639&gt;2020,0,IF(BE639&gt;2008,1,IF(BE639&gt;2001,2,IF(BE639&gt;1990,3,IF(BE639&gt;1980,4,IF(BE639&gt;1973,5,IF(BE639&gt;1970,6,IF(BE639&gt;1960,7,IF(BE639&gt;1958,8,IF(BE639&gt;1953,9,10))))))))))</f>
        <v>1</v>
      </c>
      <c r="BG639" s="100">
        <v>6.5100000000000007</v>
      </c>
      <c r="BH639" s="55" t="s">
        <v>121</v>
      </c>
      <c r="BI639" s="55" t="s">
        <v>122</v>
      </c>
    </row>
    <row r="640" spans="1:61" ht="12.75" customHeight="1" x14ac:dyDescent="0.2">
      <c r="A640" s="55" t="s">
        <v>500</v>
      </c>
      <c r="B640" s="55" t="s">
        <v>501</v>
      </c>
      <c r="C640" s="156" t="s">
        <v>134</v>
      </c>
      <c r="D640" s="98" t="s">
        <v>157</v>
      </c>
      <c r="E640" s="157">
        <v>40</v>
      </c>
      <c r="F640" s="2">
        <v>73</v>
      </c>
      <c r="G640" s="2" t="s">
        <v>119</v>
      </c>
      <c r="H640" s="2" t="s">
        <v>119</v>
      </c>
      <c r="I640" s="100">
        <v>99.84</v>
      </c>
      <c r="J640" s="101">
        <f>(M640/I640)*100</f>
        <v>2.8044871794871793</v>
      </c>
      <c r="K640" s="104">
        <v>0.7</v>
      </c>
      <c r="L640" s="71">
        <v>4</v>
      </c>
      <c r="M640" s="28">
        <f>K640*L640</f>
        <v>2.8</v>
      </c>
      <c r="N640" s="103" t="s">
        <v>151</v>
      </c>
      <c r="O640" s="104">
        <v>0.67</v>
      </c>
      <c r="P640" s="158">
        <v>46241</v>
      </c>
      <c r="Q640" s="158">
        <v>46248</v>
      </c>
      <c r="R640" s="28">
        <f>(K640-O640)/O640*100</f>
        <v>4.4776119402984946</v>
      </c>
      <c r="S640" s="105">
        <f>IF(INDEX(Historical!$D$7:$D1642,MATCH(B640,Historical!$B$7:$B$1062,0))=0,"n/a",(INDEX(Historical!$C$7:$C$1062,MATCH(B640,Historical!$B$7:$B$1062,0))/INDEX(Historical!$D$7:$D$1062,MATCH(B640,Historical!$B$7:$B$1062,0))-1)*100)</f>
        <v>2.86885245901638</v>
      </c>
      <c r="T640" s="105">
        <f>IF(INDEX(Historical!$F$7:$F$1062,MATCH(B640,Historical!$B$7:$B$1062,0))=0,"n/a",((INDEX(Historical!$C$7:$C$1062,MATCH(B640,Historical!$B$7:$B$1062,0))/INDEX(Historical!$F$7:$F$1062,MATCH(B640,Historical!$B$7:$B$1062,0)))^(1/3)-1)*100)</f>
        <v>2.8065015349638456</v>
      </c>
      <c r="U640" s="105">
        <f>IF(INDEX(Historical!$H$7:$H$1062,MATCH(B640,Historical!$B$7:$B$1062,0))=0,"n/a",((INDEX(Historical!$C$7:$C$1062,MATCH(B640,Historical!$B$7:$B$1062,0))/INDEX(Historical!$H$7:$H$1062,MATCH(B640,Historical!$B$7:$B$1062,0)))^(1/5)-1)*100)</f>
        <v>3.6312854836993091</v>
      </c>
      <c r="V640" s="105">
        <f>IF(INDEX(Historical!$M$7:$M$1062,MATCH(B640,Historical!$B$7:$B$1062,0))=0,"n/a",((INDEX(Historical!$C$7:$C$1062,MATCH(B640,Historical!$B$7:$B$1062,0))/INDEX(Historical!$M$7:$M$1062,MATCH(B640,Historical!$B$7:$B$1062,0)))^(1/10)-1)*100)</f>
        <v>3.9734560416951892</v>
      </c>
      <c r="W640" s="106">
        <f>IF(OR(U640&lt;=0,U640="n/a",V640&lt;=0,V640="n/a"),"n/a",U640/V640)</f>
        <v>0.9138859082860521</v>
      </c>
      <c r="X640" s="107">
        <f>IF(OR(AJ640&lt;=0,AJ640="n/a",U640&lt;=0,U640="n/a"),"n/a",U640/AJ640)</f>
        <v>0.21822629108769886</v>
      </c>
      <c r="Y640" s="162"/>
      <c r="Z640" s="101">
        <f>IF(OR(AC640&lt;0.01,AC640="n/a"),"n/a",M640/AC640*100)</f>
        <v>22.932022932022932</v>
      </c>
      <c r="AA640" s="109">
        <f>IF(OR(AC640&lt;0.01,AC640="n/a"),"n/a",I640/AC640)</f>
        <v>8.176904176904177</v>
      </c>
      <c r="AB640" s="71">
        <v>12</v>
      </c>
      <c r="AC640" s="100">
        <v>12.21</v>
      </c>
      <c r="AD640" s="100" t="s">
        <v>142</v>
      </c>
      <c r="AE640" s="100">
        <v>3.65</v>
      </c>
      <c r="AF640" s="100">
        <v>1.49</v>
      </c>
      <c r="AG640" s="100">
        <v>20.36</v>
      </c>
      <c r="AH640" s="100">
        <v>-31.36</v>
      </c>
      <c r="AI640" s="100">
        <v>7.19</v>
      </c>
      <c r="AJ640" s="100">
        <v>16.64</v>
      </c>
      <c r="AK640" s="100" t="s">
        <v>142</v>
      </c>
      <c r="AL640" s="100">
        <v>1440</v>
      </c>
      <c r="AM640" s="100">
        <v>6.68</v>
      </c>
      <c r="AN640" s="100">
        <v>0.76</v>
      </c>
      <c r="AO640" s="110">
        <f>IF(U640="n/a","n/a",IF(AA640&lt;0,"n/a",IF(AA640="n/a","n/a",J640+U640-AA640)))</f>
        <v>-1.7411315137176882</v>
      </c>
      <c r="AP640" s="111">
        <f>IF(U640="n/a","n/a",J640+U640)</f>
        <v>6.4357726631864889</v>
      </c>
      <c r="AQ640" s="112">
        <f>IF(OR(AC640&lt;0.01,AC640="n/a",AF640="n/a"),"n/a",(I640/SQRT(22.5*AC640*(I640/AF640))-1)*100)</f>
        <v>-26.413807987315629</v>
      </c>
      <c r="AR640" s="101">
        <f>INDEX(Historical!$C$7:$C$1063,MATCH(B640,Historical!$B$7:$B$1063,0))*IF(AH640="n/a",1.03,IF(AH640&lt;0,1.01,IF(AH640&gt;10,1.1,(1+AH640/100))))</f>
        <v>2.5350999999999999</v>
      </c>
      <c r="AS640" s="109">
        <f>IF($AI640="n/a",1.03*AR640,IF($AI640&lt;0,1.01*AR640,IF($AI640&gt;10,1.1*AR640,(1+$AI640/100)*AR640)))</f>
        <v>2.7173736900000001</v>
      </c>
      <c r="AT640" s="109">
        <f>IF($AK640="n/a",1.03*AS640,IF($AK640&lt;0,1.01*AS640,IF($AK640&gt;10,1.1*AS640,(1+$AK640/100)*AS640)))</f>
        <v>2.7988949007000001</v>
      </c>
      <c r="AU640" s="109">
        <f>IF($AK640="n/a",1.03*AT640,IF($AK640&lt;0,1.01*AT640,IF($AK640&gt;10,1.1*AT640,(1+$AK640/100)*AT640)))</f>
        <v>2.8828617477210003</v>
      </c>
      <c r="AV640" s="109">
        <f>IF($AK640="n/a",1.03*AU640,IF($AK640&lt;0,1.01*AU640,IF($AK640&gt;10,1.1*AU640,(1+$AK640/100)*AU640)))</f>
        <v>2.9693476001526302</v>
      </c>
      <c r="AW640" s="109">
        <f>SUM(AR640:AV640)</f>
        <v>13.903577938573632</v>
      </c>
      <c r="AX640" s="113">
        <f>AW640/I640*100</f>
        <v>13.925859313475192</v>
      </c>
      <c r="AY640" s="100">
        <v>0.72</v>
      </c>
      <c r="AZ640" s="100">
        <v>63.11</v>
      </c>
      <c r="BA640" s="100">
        <v>-2.1399999999999997</v>
      </c>
      <c r="BB640" s="100">
        <v>8.870000000000001</v>
      </c>
      <c r="BC640" s="100">
        <v>24.959999999999997</v>
      </c>
      <c r="BE640" s="12">
        <v>1987</v>
      </c>
      <c r="BF640" s="12">
        <f>IF(BE640&gt;2020,0,IF(BE640&gt;2008,1,IF(BE640&gt;2001,2,IF(BE640&gt;1990,3,IF(BE640&gt;1980,4,IF(BE640&gt;1973,5,IF(BE640&gt;1970,6,IF(BE640&gt;1960,7,IF(BE640&gt;1958,8,IF(BE640&gt;1953,9,10))))))))))</f>
        <v>4</v>
      </c>
      <c r="BG640" s="100">
        <v>2.04</v>
      </c>
      <c r="BH640" s="55" t="s">
        <v>121</v>
      </c>
      <c r="BI640" s="55" t="s">
        <v>122</v>
      </c>
    </row>
    <row r="641" spans="1:61" ht="12.75" customHeight="1" x14ac:dyDescent="0.2">
      <c r="A641" s="55" t="s">
        <v>502</v>
      </c>
      <c r="B641" s="55" t="s">
        <v>503</v>
      </c>
      <c r="C641" s="156" t="s">
        <v>116</v>
      </c>
      <c r="D641" s="98" t="s">
        <v>215</v>
      </c>
      <c r="E641" s="157">
        <v>54</v>
      </c>
      <c r="F641" s="2">
        <v>35</v>
      </c>
      <c r="G641" s="2" t="s">
        <v>119</v>
      </c>
      <c r="H641" s="2" t="s">
        <v>119</v>
      </c>
      <c r="I641" s="100">
        <v>84.03</v>
      </c>
      <c r="J641" s="101">
        <f>(M641/I641)*100</f>
        <v>1.4756634535285018</v>
      </c>
      <c r="K641" s="104">
        <v>0.31</v>
      </c>
      <c r="L641" s="71">
        <v>4</v>
      </c>
      <c r="M641" s="28">
        <f>K641*L641</f>
        <v>1.24</v>
      </c>
      <c r="N641" s="103" t="s">
        <v>158</v>
      </c>
      <c r="O641" s="104">
        <v>0.29499999999999998</v>
      </c>
      <c r="P641" s="158">
        <v>45989</v>
      </c>
      <c r="Q641" s="158">
        <v>46006</v>
      </c>
      <c r="R641" s="28">
        <f>(K641-O641)/O641*100</f>
        <v>5.0847457627118686</v>
      </c>
      <c r="S641" s="105">
        <f>IF(INDEX(Historical!$D$7:$D1643,MATCH(B641,Historical!$B$7:$B$1062,0))=0,"n/a",(INDEX(Historical!$C$7:$C$1062,MATCH(B641,Historical!$B$7:$B$1062,0))/INDEX(Historical!$D$7:$D$1062,MATCH(B641,Historical!$B$7:$B$1062,0))-1)*100)</f>
        <v>5.2863436123347984</v>
      </c>
      <c r="T641" s="105">
        <f>IF(INDEX(Historical!$F$7:$F$1062,MATCH(B641,Historical!$B$7:$B$1062,0))=0,"n/a",((INDEX(Historical!$C$7:$C$1062,MATCH(B641,Historical!$B$7:$B$1062,0))/INDEX(Historical!$F$7:$F$1062,MATCH(B641,Historical!$B$7:$B$1062,0)))^(1/3)-1)*100)</f>
        <v>5.5927144510541371</v>
      </c>
      <c r="U641" s="105">
        <f>IF(INDEX(Historical!$H$7:$H$1062,MATCH(B641,Historical!$B$7:$B$1062,0))=0,"n/a",((INDEX(Historical!$C$7:$C$1062,MATCH(B641,Historical!$B$7:$B$1062,0))/INDEX(Historical!$H$7:$H$1062,MATCH(B641,Historical!$B$7:$B$1062,0)))^(1/5)-1)*100)</f>
        <v>6.0707353644963158</v>
      </c>
      <c r="V641" s="105">
        <f>IF(INDEX(Historical!$M$7:$M$1062,MATCH(B641,Historical!$B$7:$B$1062,0))=0,"n/a",((INDEX(Historical!$C$7:$C$1062,MATCH(B641,Historical!$B$7:$B$1062,0))/INDEX(Historical!$M$7:$M$1062,MATCH(B641,Historical!$B$7:$B$1062,0)))^(1/10)-1)*100)</f>
        <v>4.0945020034373725</v>
      </c>
      <c r="W641" s="106">
        <f>IF(OR(U641&lt;=0,U641="n/a",V641&lt;=0,V641="n/a"),"n/a",U641/V641)</f>
        <v>1.482655365512064</v>
      </c>
      <c r="X641" s="107">
        <f>IF(OR(AJ641&lt;=0,AJ641="n/a",U641&lt;=0,U641="n/a"),"n/a",U641/AJ641)</f>
        <v>1.1138963971552873</v>
      </c>
      <c r="Y641" s="165"/>
      <c r="Z641" s="101">
        <f>IF(OR(AC641&lt;0.01,AC641="n/a"),"n/a",M641/AC641*100)</f>
        <v>75.151515151515156</v>
      </c>
      <c r="AA641" s="109">
        <f>IF(OR(AC641&lt;0.01,AC641="n/a"),"n/a",I641/AC641)</f>
        <v>50.927272727272729</v>
      </c>
      <c r="AB641" s="71">
        <v>12</v>
      </c>
      <c r="AC641" s="100">
        <v>1.65</v>
      </c>
      <c r="AD641" s="100" t="s">
        <v>142</v>
      </c>
      <c r="AE641" s="100">
        <v>1.18</v>
      </c>
      <c r="AF641" s="100">
        <v>2.7</v>
      </c>
      <c r="AG641" s="100">
        <v>5.35</v>
      </c>
      <c r="AH641" s="100">
        <v>11.959999999999999</v>
      </c>
      <c r="AI641" s="100">
        <v>25.28</v>
      </c>
      <c r="AJ641" s="100">
        <v>5.45</v>
      </c>
      <c r="AK641" s="100" t="s">
        <v>142</v>
      </c>
      <c r="AL641" s="100">
        <v>1430</v>
      </c>
      <c r="AM641" s="100">
        <v>2.37</v>
      </c>
      <c r="AN641" s="100">
        <v>0.74</v>
      </c>
      <c r="AO641" s="110">
        <f>IF(U641="n/a","n/a",IF(AA641&lt;0,"n/a",IF(AA641="n/a","n/a",J641+U641-AA641)))</f>
        <v>-43.38087390924791</v>
      </c>
      <c r="AP641" s="111">
        <f>IF(U641="n/a","n/a",J641+U641)</f>
        <v>7.5463988180248176</v>
      </c>
      <c r="AQ641" s="112">
        <f>IF(OR(AC641&lt;0.01,AC641="n/a",AF641="n/a"),"n/a",(I641/SQRT(22.5*AC641*(I641/AF641))-1)*100)</f>
        <v>147.20988506272818</v>
      </c>
      <c r="AR641" s="101">
        <f>INDEX(Historical!$C$7:$C$1063,MATCH(B641,Historical!$B$7:$B$1063,0))*IF(AH641="n/a",1.03,IF(AH641&lt;0,1.01,IF(AH641&gt;10,1.1,(1+AH641/100))))</f>
        <v>1.3145000000000002</v>
      </c>
      <c r="AS641" s="109">
        <f>IF($AI641="n/a",1.03*AR641,IF($AI641&lt;0,1.01*AR641,IF($AI641&gt;10,1.1*AR641,(1+$AI641/100)*AR641)))</f>
        <v>1.4459500000000003</v>
      </c>
      <c r="AT641" s="109">
        <f>IF($AK641="n/a",1.03*AS641,IF($AK641&lt;0,1.01*AS641,IF($AK641&gt;10,1.1*AS641,(1+$AK641/100)*AS641)))</f>
        <v>1.4893285000000003</v>
      </c>
      <c r="AU641" s="109">
        <f>IF($AK641="n/a",1.03*AT641,IF($AK641&lt;0,1.01*AT641,IF($AK641&gt;10,1.1*AT641,(1+$AK641/100)*AT641)))</f>
        <v>1.5340083550000003</v>
      </c>
      <c r="AV641" s="109">
        <f>IF($AK641="n/a",1.03*AU641,IF($AK641&lt;0,1.01*AU641,IF($AK641&gt;10,1.1*AU641,(1+$AK641/100)*AU641)))</f>
        <v>1.5800286056500004</v>
      </c>
      <c r="AW641" s="109">
        <f>SUM(AR641:AV641)</f>
        <v>7.3638154606500006</v>
      </c>
      <c r="AX641" s="113">
        <f>AW641/I641*100</f>
        <v>8.7633172208139953</v>
      </c>
      <c r="AY641" s="100">
        <v>1.1200000000000001</v>
      </c>
      <c r="AZ641" s="100">
        <v>39.64</v>
      </c>
      <c r="BA641" s="100">
        <v>-8.59</v>
      </c>
      <c r="BB641" s="100">
        <v>-2.78</v>
      </c>
      <c r="BC641" s="100">
        <v>7.5</v>
      </c>
      <c r="BE641" s="12">
        <v>1973</v>
      </c>
      <c r="BF641" s="12">
        <f>IF(BE641&gt;2020,0,IF(BE641&gt;2008,1,IF(BE641&gt;2001,2,IF(BE641&gt;1990,3,IF(BE641&gt;1980,4,IF(BE641&gt;1973,5,IF(BE641&gt;1970,6,IF(BE641&gt;1960,7,IF(BE641&gt;1958,8,IF(BE641&gt;1953,9,10))))))))))</f>
        <v>6</v>
      </c>
      <c r="BG641" s="100">
        <v>2.52</v>
      </c>
      <c r="BH641" s="55" t="s">
        <v>121</v>
      </c>
      <c r="BI641" s="55" t="s">
        <v>122</v>
      </c>
    </row>
    <row r="642" spans="1:61" ht="12.75" customHeight="1" x14ac:dyDescent="0.2">
      <c r="A642" s="116" t="s">
        <v>1656</v>
      </c>
      <c r="B642" s="55" t="s">
        <v>1657</v>
      </c>
      <c r="C642" s="156" t="s">
        <v>335</v>
      </c>
      <c r="D642" s="98" t="s">
        <v>771</v>
      </c>
      <c r="E642" s="157">
        <v>6</v>
      </c>
      <c r="F642" s="2">
        <v>653</v>
      </c>
      <c r="G642" s="2" t="s">
        <v>146</v>
      </c>
      <c r="H642" s="2" t="s">
        <v>146</v>
      </c>
      <c r="I642" s="100">
        <v>145.88999999999999</v>
      </c>
      <c r="J642" s="101">
        <f>(M642/I642)*100</f>
        <v>0.71286585783809731</v>
      </c>
      <c r="K642" s="104">
        <v>0.26</v>
      </c>
      <c r="L642" s="71">
        <v>4</v>
      </c>
      <c r="M642" s="28">
        <f>K642*L642</f>
        <v>1.04</v>
      </c>
      <c r="N642" s="103" t="s">
        <v>433</v>
      </c>
      <c r="O642" s="104">
        <v>0.25</v>
      </c>
      <c r="P642" s="158">
        <v>46122</v>
      </c>
      <c r="Q642" s="158">
        <v>46136</v>
      </c>
      <c r="R642" s="28">
        <f>(K642-O642)/O642*100</f>
        <v>4.0000000000000036</v>
      </c>
      <c r="S642" s="105">
        <f>IF(INDEX(Historical!$D$7:$D1644,MATCH(B642,Historical!$B$7:$B$1062,0))=0,"n/a",(INDEX(Historical!$C$7:$C$1062,MATCH(B642,Historical!$B$7:$B$1062,0))/INDEX(Historical!$D$7:$D$1062,MATCH(B642,Historical!$B$7:$B$1062,0))-1)*100)</f>
        <v>8.8888888888888786</v>
      </c>
      <c r="T642" s="105">
        <f>IF(INDEX(Historical!$F$7:$F$1062,MATCH(B642,Historical!$B$7:$B$1062,0))=0,"n/a",((INDEX(Historical!$C$7:$C$1062,MATCH(B642,Historical!$B$7:$B$1062,0))/INDEX(Historical!$F$7:$F$1062,MATCH(B642,Historical!$B$7:$B$1062,0)))^(1/3)-1)*100)</f>
        <v>8.3706762661827092</v>
      </c>
      <c r="U642" s="105">
        <f>IF(INDEX(Historical!$H$7:$H$1062,MATCH(B642,Historical!$B$7:$B$1062,0))=0,"n/a",((INDEX(Historical!$C$7:$C$1062,MATCH(B642,Historical!$B$7:$B$1062,0))/INDEX(Historical!$H$7:$H$1062,MATCH(B642,Historical!$B$7:$B$1062,0)))^(1/5)-1)*100)</f>
        <v>17.369344704758085</v>
      </c>
      <c r="V642" s="105" t="str">
        <f>IF(INDEX(Historical!$M$7:$M$1062,MATCH(B642,Historical!$B$7:$B$1062,0))=0,"n/a",((INDEX(Historical!$C$7:$C$1062,MATCH(B642,Historical!$B$7:$B$1062,0))/INDEX(Historical!$M$7:$M$1062,MATCH(B642,Historical!$B$7:$B$1062,0)))^(1/10)-1)*100)</f>
        <v>n/a</v>
      </c>
      <c r="W642" s="106" t="str">
        <f>IF(OR(U642&lt;=0,U642="n/a",V642&lt;=0,V642="n/a"),"n/a",U642/V642)</f>
        <v>n/a</v>
      </c>
      <c r="X642" s="107">
        <f>IF(OR(AJ642&lt;=0,AJ642="n/a",U642&lt;=0,U642="n/a"),"n/a",U642/AJ642)</f>
        <v>0.54758337656866596</v>
      </c>
      <c r="Y642" s="162"/>
      <c r="Z642" s="101">
        <f>IF(OR(AC642&lt;0.01,AC642="n/a"),"n/a",M642/AC642*100)</f>
        <v>7.8728236184708544</v>
      </c>
      <c r="AA642" s="109">
        <f>IF(OR(AC642&lt;0.01,AC642="n/a"),"n/a",I642/AC642)</f>
        <v>11.043906131718394</v>
      </c>
      <c r="AB642" s="71">
        <v>10</v>
      </c>
      <c r="AC642" s="100">
        <v>13.21</v>
      </c>
      <c r="AD642" s="100">
        <v>1.73</v>
      </c>
      <c r="AE642" s="100">
        <v>1.23</v>
      </c>
      <c r="AF642" s="100">
        <v>1.61</v>
      </c>
      <c r="AG642" s="100">
        <v>15.68</v>
      </c>
      <c r="AH642" s="100">
        <v>-5.09</v>
      </c>
      <c r="AI642" s="100">
        <v>10.549999999999999</v>
      </c>
      <c r="AJ642" s="100">
        <v>31.72</v>
      </c>
      <c r="AK642" s="100">
        <v>5.9499999999999993</v>
      </c>
      <c r="AL642" s="100">
        <v>13640</v>
      </c>
      <c r="AM642" s="100">
        <v>0.83</v>
      </c>
      <c r="AN642" s="100">
        <v>0.34</v>
      </c>
      <c r="AO642" s="110">
        <f>IF(U642="n/a","n/a",IF(AA642&lt;0,"n/a",IF(AA642="n/a","n/a",J642+U642-AA642)))</f>
        <v>7.0383044308777869</v>
      </c>
      <c r="AP642" s="111">
        <f>IF(U642="n/a","n/a",J642+U642)</f>
        <v>18.082210562596181</v>
      </c>
      <c r="AQ642" s="112">
        <f>IF(OR(AC642&lt;0.01,AC642="n/a",AF642="n/a"),"n/a",(I642/SQRT(22.5*AC642*(I642/AF642))-1)*100)</f>
        <v>-11.103833673295217</v>
      </c>
      <c r="AR642" s="101">
        <f>INDEX(Historical!$C$7:$C$1063,MATCH(B642,Historical!$B$7:$B$1063,0))*IF(AH642="n/a",1.03,IF(AH642&lt;0,1.01,IF(AH642&gt;10,1.1,(1+AH642/100))))</f>
        <v>0.98980000000000001</v>
      </c>
      <c r="AS642" s="109">
        <f>IF($AI642="n/a",1.03*AR642,IF($AI642&lt;0,1.01*AR642,IF($AI642&gt;10,1.1*AR642,(1+$AI642/100)*AR642)))</f>
        <v>1.0887800000000001</v>
      </c>
      <c r="AT642" s="109">
        <f>IF($AK642="n/a",1.03*AS642,IF($AK642&lt;0,1.01*AS642,IF($AK642&gt;10,1.1*AS642,(1+$AK642/100)*AS642)))</f>
        <v>1.1535624099999999</v>
      </c>
      <c r="AU642" s="109">
        <f>IF($AK642="n/a",1.03*AT642,IF($AK642&lt;0,1.01*AT642,IF($AK642&gt;10,1.1*AT642,(1+$AK642/100)*AT642)))</f>
        <v>1.2221993733949998</v>
      </c>
      <c r="AV642" s="109">
        <f>IF($AK642="n/a",1.03*AU642,IF($AK642&lt;0,1.01*AU642,IF($AK642&gt;10,1.1*AU642,(1+$AK642/100)*AU642)))</f>
        <v>1.2949202361120022</v>
      </c>
      <c r="AW642" s="109">
        <f>SUM(AR642:AV642)</f>
        <v>5.7492620195070021</v>
      </c>
      <c r="AX642" s="113">
        <f>AW642/I642*100</f>
        <v>3.9408198091075484</v>
      </c>
      <c r="AY642" s="100">
        <v>1.35</v>
      </c>
      <c r="AZ642" s="100">
        <v>24.16</v>
      </c>
      <c r="BA642" s="100">
        <v>-13.350000000000001</v>
      </c>
      <c r="BB642" s="100">
        <v>-1.5699999999999998</v>
      </c>
      <c r="BC642" s="100">
        <v>2.13</v>
      </c>
      <c r="BE642" s="12">
        <v>2021</v>
      </c>
      <c r="BF642" s="12">
        <f>IF(BE642&gt;2020,0,IF(BE642&gt;2008,1,IF(BE642&gt;2001,2,IF(BE642&gt;1990,3,IF(BE642&gt;1980,4,IF(BE642&gt;1973,5,IF(BE642&gt;1970,6,IF(BE642&gt;1960,7,IF(BE642&gt;1958,8,IF(BE642&gt;1953,9,10))))))))))</f>
        <v>0</v>
      </c>
      <c r="BG642" s="100">
        <v>8.9700000000000006</v>
      </c>
      <c r="BH642" s="55" t="s">
        <v>121</v>
      </c>
      <c r="BI642" s="55" t="s">
        <v>122</v>
      </c>
    </row>
    <row r="643" spans="1:61" ht="12.75" customHeight="1" x14ac:dyDescent="0.2">
      <c r="A643" s="146" t="s">
        <v>1268</v>
      </c>
      <c r="B643" s="55" t="s">
        <v>1269</v>
      </c>
      <c r="C643" s="156" t="s">
        <v>134</v>
      </c>
      <c r="D643" s="98" t="s">
        <v>157</v>
      </c>
      <c r="E643" s="157">
        <v>15</v>
      </c>
      <c r="F643" s="2">
        <v>356</v>
      </c>
      <c r="G643" s="2" t="s">
        <v>119</v>
      </c>
      <c r="H643" s="2" t="s">
        <v>119</v>
      </c>
      <c r="I643" s="100">
        <v>37.909999999999997</v>
      </c>
      <c r="J643" s="101">
        <f>(M643/I643)*100</f>
        <v>2.9543656027433403</v>
      </c>
      <c r="K643" s="104">
        <v>0.28000000000000003</v>
      </c>
      <c r="L643" s="71">
        <v>4</v>
      </c>
      <c r="M643" s="28">
        <f>K643*L643</f>
        <v>1.1200000000000001</v>
      </c>
      <c r="N643" s="103" t="s">
        <v>366</v>
      </c>
      <c r="O643" s="104">
        <v>0.27</v>
      </c>
      <c r="P643" s="158">
        <v>46199</v>
      </c>
      <c r="Q643" s="158">
        <v>46213</v>
      </c>
      <c r="R643" s="28">
        <f>(K643-O643)/O643*100</f>
        <v>3.7037037037037068</v>
      </c>
      <c r="S643" s="105">
        <f>IF(INDEX(Historical!$D$7:$D1645,MATCH(B643,Historical!$B$7:$B$1062,0))=0,"n/a",(INDEX(Historical!$C$7:$C$1062,MATCH(B643,Historical!$B$7:$B$1062,0))/INDEX(Historical!$D$7:$D$1062,MATCH(B643,Historical!$B$7:$B$1062,0))-1)*100)</f>
        <v>4.0000000000000036</v>
      </c>
      <c r="T643" s="105">
        <f>IF(INDEX(Historical!$F$7:$F$1062,MATCH(B643,Historical!$B$7:$B$1062,0))=0,"n/a",((INDEX(Historical!$C$7:$C$1062,MATCH(B643,Historical!$B$7:$B$1062,0))/INDEX(Historical!$F$7:$F$1062,MATCH(B643,Historical!$B$7:$B$1062,0)))^(1/3)-1)*100)</f>
        <v>6.5397392040924318</v>
      </c>
      <c r="U643" s="105">
        <f>IF(INDEX(Historical!$H$7:$H$1062,MATCH(B643,Historical!$B$7:$B$1062,0))=0,"n/a",((INDEX(Historical!$C$7:$C$1062,MATCH(B643,Historical!$B$7:$B$1062,0))/INDEX(Historical!$H$7:$H$1062,MATCH(B643,Historical!$B$7:$B$1062,0)))^(1/5)-1)*100)</f>
        <v>7.6316922514810814</v>
      </c>
      <c r="V643" s="105">
        <f>IF(INDEX(Historical!$M$7:$M$1062,MATCH(B643,Historical!$B$7:$B$1062,0))=0,"n/a",((INDEX(Historical!$C$7:$C$1062,MATCH(B643,Historical!$B$7:$B$1062,0))/INDEX(Historical!$M$7:$M$1062,MATCH(B643,Historical!$B$7:$B$1062,0)))^(1/10)-1)*100)</f>
        <v>8.4994535164755867</v>
      </c>
      <c r="W643" s="106">
        <f>IF(OR(U643&lt;=0,U643="n/a",V643&lt;=0,V643="n/a"),"n/a",U643/V643)</f>
        <v>0.89790387543006012</v>
      </c>
      <c r="X643" s="107">
        <f>IF(OR(AJ643&lt;=0,AJ643="n/a",U643&lt;=0,U643="n/a"),"n/a",U643/AJ643)</f>
        <v>4.0379324081910477</v>
      </c>
      <c r="Y643" s="165"/>
      <c r="Z643" s="101">
        <f>IF(OR(AC643&lt;0.01,AC643="n/a"),"n/a",M643/AC643*100)</f>
        <v>31.372549019607849</v>
      </c>
      <c r="AA643" s="109">
        <f>IF(OR(AC643&lt;0.01,AC643="n/a"),"n/a",I643/AC643)</f>
        <v>10.619047619047619</v>
      </c>
      <c r="AB643" s="71">
        <v>12</v>
      </c>
      <c r="AC643" s="100">
        <v>3.57</v>
      </c>
      <c r="AD643" s="100" t="s">
        <v>142</v>
      </c>
      <c r="AE643" s="100">
        <v>2.46</v>
      </c>
      <c r="AF643" s="100">
        <v>1.1499999999999999</v>
      </c>
      <c r="AG643" s="100">
        <v>11.87</v>
      </c>
      <c r="AH643" s="100">
        <v>4.01</v>
      </c>
      <c r="AI643" s="100">
        <v>11.469999999999999</v>
      </c>
      <c r="AJ643" s="100">
        <v>1.8900000000000001</v>
      </c>
      <c r="AK643" s="100" t="s">
        <v>142</v>
      </c>
      <c r="AL643" s="100">
        <v>3490</v>
      </c>
      <c r="AM643" s="100">
        <v>1.69</v>
      </c>
      <c r="AN643" s="100">
        <v>0.15</v>
      </c>
      <c r="AO643" s="110">
        <f>IF(U643="n/a","n/a",IF(AA643&lt;0,"n/a",IF(AA643="n/a","n/a",J643+U643-AA643)))</f>
        <v>-3.2989764823197376E-2</v>
      </c>
      <c r="AP643" s="111">
        <f>IF(U643="n/a","n/a",J643+U643)</f>
        <v>10.586057854224421</v>
      </c>
      <c r="AQ643" s="112">
        <f>IF(OR(AC643&lt;0.01,AC643="n/a",AF643="n/a"),"n/a",(I643/SQRT(22.5*AC643*(I643/AF643))-1)*100)</f>
        <v>-26.328341762159134</v>
      </c>
      <c r="AR643" s="101">
        <f>INDEX(Historical!$C$7:$C$1063,MATCH(B643,Historical!$B$7:$B$1063,0))*IF(AH643="n/a",1.03,IF(AH643&lt;0,1.01,IF(AH643&gt;10,1.1,(1+AH643/100))))</f>
        <v>1.081704</v>
      </c>
      <c r="AS643" s="109">
        <f>IF($AI643="n/a",1.03*AR643,IF($AI643&lt;0,1.01*AR643,IF($AI643&gt;10,1.1*AR643,(1+$AI643/100)*AR643)))</f>
        <v>1.1898744000000001</v>
      </c>
      <c r="AT643" s="109">
        <f>IF($AK643="n/a",1.03*AS643,IF($AK643&lt;0,1.01*AS643,IF($AK643&gt;10,1.1*AS643,(1+$AK643/100)*AS643)))</f>
        <v>1.2255706320000002</v>
      </c>
      <c r="AU643" s="109">
        <f>IF($AK643="n/a",1.03*AT643,IF($AK643&lt;0,1.01*AT643,IF($AK643&gt;10,1.1*AT643,(1+$AK643/100)*AT643)))</f>
        <v>1.2623377509600002</v>
      </c>
      <c r="AV643" s="109">
        <f>IF($AK643="n/a",1.03*AU643,IF($AK643&lt;0,1.01*AU643,IF($AK643&gt;10,1.1*AU643,(1+$AK643/100)*AU643)))</f>
        <v>1.3002078834888002</v>
      </c>
      <c r="AW643" s="109">
        <f>SUM(AR643:AV643)</f>
        <v>6.0596946664488005</v>
      </c>
      <c r="AX643" s="113">
        <f>AW643/I643*100</f>
        <v>15.984422755074654</v>
      </c>
      <c r="AY643" s="100">
        <v>0.7</v>
      </c>
      <c r="AZ643" s="100">
        <v>21.18</v>
      </c>
      <c r="BA643" s="100">
        <v>-2.86</v>
      </c>
      <c r="BB643" s="100">
        <v>6.4399999999999995</v>
      </c>
      <c r="BC643" s="100">
        <v>10.73</v>
      </c>
      <c r="BE643" s="12">
        <v>2012</v>
      </c>
      <c r="BF643" s="12">
        <f>IF(BE643&gt;2020,0,IF(BE643&gt;2008,1,IF(BE643&gt;2001,2,IF(BE643&gt;1990,3,IF(BE643&gt;1980,4,IF(BE643&gt;1973,5,IF(BE643&gt;1970,6,IF(BE643&gt;1960,7,IF(BE643&gt;1958,8,IF(BE643&gt;1953,9,10))))))))))</f>
        <v>1</v>
      </c>
      <c r="BG643" s="100">
        <v>1.54</v>
      </c>
      <c r="BH643" s="55" t="s">
        <v>121</v>
      </c>
      <c r="BI643" s="55" t="s">
        <v>122</v>
      </c>
    </row>
    <row r="644" spans="1:61" ht="12.75" customHeight="1" x14ac:dyDescent="0.2">
      <c r="A644" s="116" t="s">
        <v>1658</v>
      </c>
      <c r="B644" s="55" t="s">
        <v>1659</v>
      </c>
      <c r="C644" s="156" t="s">
        <v>125</v>
      </c>
      <c r="D644" s="98" t="s">
        <v>392</v>
      </c>
      <c r="E644" s="157">
        <v>9</v>
      </c>
      <c r="F644" s="2">
        <v>544</v>
      </c>
      <c r="G644" s="2" t="s">
        <v>146</v>
      </c>
      <c r="H644" s="2" t="s">
        <v>146</v>
      </c>
      <c r="I644" s="100">
        <v>74.61</v>
      </c>
      <c r="J644" s="101">
        <f>(M644/I644)*100</f>
        <v>0.42889693070633966</v>
      </c>
      <c r="K644" s="104">
        <v>0.08</v>
      </c>
      <c r="L644" s="71">
        <v>4</v>
      </c>
      <c r="M644" s="28">
        <f>K644*L644</f>
        <v>0.32</v>
      </c>
      <c r="N644" s="103" t="s">
        <v>147</v>
      </c>
      <c r="O644" s="104">
        <v>7.4999999999999997E-2</v>
      </c>
      <c r="P644" s="158">
        <v>46101</v>
      </c>
      <c r="Q644" s="158">
        <v>46122</v>
      </c>
      <c r="R644" s="28">
        <f>(K644-O644)/O644*100</f>
        <v>6.6666666666666732</v>
      </c>
      <c r="S644" s="105">
        <f>IF(INDEX(Historical!$D$7:$D1646,MATCH(B644,Historical!$B$7:$B$1062,0))=0,"n/a",(INDEX(Historical!$C$7:$C$1062,MATCH(B644,Historical!$B$7:$B$1062,0))/INDEX(Historical!$D$7:$D$1062,MATCH(B644,Historical!$B$7:$B$1062,0))-1)*100)</f>
        <v>7.2727272727272529</v>
      </c>
      <c r="T644" s="105">
        <f>IF(INDEX(Historical!$F$7:$F$1062,MATCH(B644,Historical!$B$7:$B$1062,0))=0,"n/a",((INDEX(Historical!$C$7:$C$1062,MATCH(B644,Historical!$B$7:$B$1062,0))/INDEX(Historical!$F$7:$F$1062,MATCH(B644,Historical!$B$7:$B$1062,0)))^(1/3)-1)*100)</f>
        <v>7.8743150660129491</v>
      </c>
      <c r="U644" s="105">
        <f>IF(INDEX(Historical!$H$7:$H$1062,MATCH(B644,Historical!$B$7:$B$1062,0))=0,"n/a",((INDEX(Historical!$C$7:$C$1062,MATCH(B644,Historical!$B$7:$B$1062,0))/INDEX(Historical!$H$7:$H$1062,MATCH(B644,Historical!$B$7:$B$1062,0)))^(1/5)-1)*100)</f>
        <v>8.6319263634774721</v>
      </c>
      <c r="V644" s="105" t="str">
        <f>IF(INDEX(Historical!$M$7:$M$1062,MATCH(B644,Historical!$B$7:$B$1062,0))=0,"n/a",((INDEX(Historical!$C$7:$C$1062,MATCH(B644,Historical!$B$7:$B$1062,0))/INDEX(Historical!$M$7:$M$1062,MATCH(B644,Historical!$B$7:$B$1062,0)))^(1/10)-1)*100)</f>
        <v>n/a</v>
      </c>
      <c r="W644" s="106" t="str">
        <f>IF(OR(U644&lt;=0,U644="n/a",V644&lt;=0,V644="n/a"),"n/a",U644/V644)</f>
        <v>n/a</v>
      </c>
      <c r="X644" s="107">
        <f>IF(OR(AJ644&lt;=0,AJ644="n/a",U644&lt;=0,U644="n/a"),"n/a",U644/AJ644)</f>
        <v>0.78902434766704499</v>
      </c>
      <c r="Y644" s="165"/>
      <c r="Z644" s="101">
        <f>IF(OR(AC644&lt;0.01,AC644="n/a"),"n/a",M644/AC644*100)</f>
        <v>10.8843537414966</v>
      </c>
      <c r="AA644" s="109">
        <f>IF(OR(AC644&lt;0.01,AC644="n/a"),"n/a",I644/AC644)</f>
        <v>25.377551020408163</v>
      </c>
      <c r="AB644" s="71">
        <v>12</v>
      </c>
      <c r="AC644" s="100">
        <v>2.94</v>
      </c>
      <c r="AD644" s="100" t="s">
        <v>142</v>
      </c>
      <c r="AE644" s="100">
        <v>3</v>
      </c>
      <c r="AF644" s="100">
        <v>3.95</v>
      </c>
      <c r="AG644" s="100">
        <v>19.61</v>
      </c>
      <c r="AH644" s="100">
        <v>-54.279999999999994</v>
      </c>
      <c r="AI644" s="100">
        <v>47.68</v>
      </c>
      <c r="AJ644" s="100">
        <v>10.94</v>
      </c>
      <c r="AK644" s="100">
        <v>-3.7900000000000005</v>
      </c>
      <c r="AL644" s="100">
        <v>1450</v>
      </c>
      <c r="AM644" s="100">
        <v>6.2799999999999994</v>
      </c>
      <c r="AN644" s="100">
        <v>0.85</v>
      </c>
      <c r="AO644" s="110">
        <f>IF(U644="n/a","n/a",IF(AA644&lt;0,"n/a",IF(AA644="n/a","n/a",J644+U644-AA644)))</f>
        <v>-16.31672772622435</v>
      </c>
      <c r="AP644" s="111">
        <f>IF(U644="n/a","n/a",J644+U644)</f>
        <v>9.0608232941838125</v>
      </c>
      <c r="AQ644" s="112">
        <f>IF(OR(AC644&lt;0.01,AC644="n/a",AF644="n/a"),"n/a",(I644/SQRT(22.5*AC644*(I644/AF644))-1)*100)</f>
        <v>111.07273788974288</v>
      </c>
      <c r="AR644" s="101">
        <f>INDEX(Historical!$C$7:$C$1063,MATCH(B644,Historical!$B$7:$B$1063,0))*IF(AH644="n/a",1.03,IF(AH644&lt;0,1.01,IF(AH644&gt;10,1.1,(1+AH644/100))))</f>
        <v>0.29794999999999999</v>
      </c>
      <c r="AS644" s="109">
        <f>IF($AI644="n/a",1.03*AR644,IF($AI644&lt;0,1.01*AR644,IF($AI644&gt;10,1.1*AR644,(1+$AI644/100)*AR644)))</f>
        <v>0.32774500000000001</v>
      </c>
      <c r="AT644" s="109">
        <f>IF($AK644="n/a",1.03*AS644,IF($AK644&lt;0,1.01*AS644,IF($AK644&gt;10,1.1*AS644,(1+$AK644/100)*AS644)))</f>
        <v>0.33102245000000002</v>
      </c>
      <c r="AU644" s="109">
        <f>IF($AK644="n/a",1.03*AT644,IF($AK644&lt;0,1.01*AT644,IF($AK644&gt;10,1.1*AT644,(1+$AK644/100)*AT644)))</f>
        <v>0.33433267450000004</v>
      </c>
      <c r="AV644" s="109">
        <f>IF($AK644="n/a",1.03*AU644,IF($AK644&lt;0,1.01*AU644,IF($AK644&gt;10,1.1*AU644,(1+$AK644/100)*AU644)))</f>
        <v>0.33767600124500002</v>
      </c>
      <c r="AW644" s="109">
        <f>SUM(AR644:AV644)</f>
        <v>1.6287261257449999</v>
      </c>
      <c r="AX644" s="113">
        <f>AW644/I644*100</f>
        <v>2.1829863634164322</v>
      </c>
      <c r="AY644" s="100">
        <v>0.92</v>
      </c>
      <c r="AZ644" s="100">
        <v>13.389999999999999</v>
      </c>
      <c r="BA644" s="100">
        <v>-49.21</v>
      </c>
      <c r="BB644" s="100">
        <v>-10.299999999999999</v>
      </c>
      <c r="BC644" s="100">
        <v>-22.21</v>
      </c>
      <c r="BE644" s="12">
        <v>2018</v>
      </c>
      <c r="BF644" s="12">
        <f>IF(BE644&gt;2020,0,IF(BE644&gt;2008,1,IF(BE644&gt;2001,2,IF(BE644&gt;1990,3,IF(BE644&gt;1980,4,IF(BE644&gt;1973,5,IF(BE644&gt;1970,6,IF(BE644&gt;1960,7,IF(BE644&gt;1958,8,IF(BE644&gt;1953,9,10))))))))))</f>
        <v>1</v>
      </c>
      <c r="BG644" s="100">
        <v>8.2900000000000009</v>
      </c>
      <c r="BH644" s="55" t="s">
        <v>121</v>
      </c>
      <c r="BI644" s="55" t="s">
        <v>122</v>
      </c>
    </row>
    <row r="645" spans="1:61" ht="12.75" customHeight="1" x14ac:dyDescent="0.2">
      <c r="A645" s="123" t="s">
        <v>1270</v>
      </c>
      <c r="B645" s="55" t="s">
        <v>1271</v>
      </c>
      <c r="C645" s="156" t="s">
        <v>263</v>
      </c>
      <c r="D645" s="98" t="s">
        <v>264</v>
      </c>
      <c r="E645" s="157">
        <v>20</v>
      </c>
      <c r="F645" s="2">
        <v>211</v>
      </c>
      <c r="G645" s="2" t="s">
        <v>146</v>
      </c>
      <c r="H645" s="2" t="s">
        <v>146</v>
      </c>
      <c r="I645" s="100">
        <v>402.58</v>
      </c>
      <c r="J645" s="101">
        <f>(M645/I645)*100</f>
        <v>0.59615480153013067</v>
      </c>
      <c r="K645" s="104">
        <v>0.6</v>
      </c>
      <c r="L645" s="71">
        <v>4</v>
      </c>
      <c r="M645" s="28">
        <f>K645*L645</f>
        <v>2.4</v>
      </c>
      <c r="N645" s="103" t="s">
        <v>158</v>
      </c>
      <c r="O645" s="104">
        <v>0.53333333333333299</v>
      </c>
      <c r="P645" s="158">
        <v>46083</v>
      </c>
      <c r="Q645" s="158">
        <v>46097</v>
      </c>
      <c r="R645" s="28">
        <f>(K645-O645)/O645*100</f>
        <v>12.500000000000068</v>
      </c>
      <c r="S645" s="105">
        <f>IF(INDEX(Historical!$D$7:$D1647,MATCH(B645,Historical!$B$7:$B$1062,0))=0,"n/a",(INDEX(Historical!$C$7:$C$1062,MATCH(B645,Historical!$B$7:$B$1062,0))/INDEX(Historical!$D$7:$D$1062,MATCH(B645,Historical!$B$7:$B$1062,0))-1)*100)</f>
        <v>25.32637075718014</v>
      </c>
      <c r="T645" s="105">
        <f>IF(INDEX(Historical!$F$7:$F$1062,MATCH(B645,Historical!$B$7:$B$1062,0))=0,"n/a",((INDEX(Historical!$C$7:$C$1062,MATCH(B645,Historical!$B$7:$B$1062,0))/INDEX(Historical!$F$7:$F$1062,MATCH(B645,Historical!$B$7:$B$1062,0)))^(1/3)-1)*100)</f>
        <v>16.960709528514673</v>
      </c>
      <c r="U645" s="105">
        <f>IF(INDEX(Historical!$H$7:$H$1062,MATCH(B645,Historical!$B$7:$B$1062,0))=0,"n/a",((INDEX(Historical!$C$7:$C$1062,MATCH(B645,Historical!$B$7:$B$1062,0))/INDEX(Historical!$H$7:$H$1062,MATCH(B645,Historical!$B$7:$B$1062,0)))^(1/5)-1)*100)</f>
        <v>13.935810405670225</v>
      </c>
      <c r="V645" s="105">
        <f>IF(INDEX(Historical!$M$7:$M$1062,MATCH(B645,Historical!$B$7:$B$1062,0))=0,"n/a",((INDEX(Historical!$C$7:$C$1062,MATCH(B645,Historical!$B$7:$B$1062,0))/INDEX(Historical!$M$7:$M$1062,MATCH(B645,Historical!$B$7:$B$1062,0)))^(1/10)-1)*100)</f>
        <v>52.08638008927138</v>
      </c>
      <c r="W645" s="106">
        <f>IF(OR(U645&lt;=0,U645="n/a",V645&lt;=0,V645="n/a"),"n/a",U645/V645)</f>
        <v>0.26755190861383527</v>
      </c>
      <c r="X645" s="107">
        <f>IF(OR(AJ645&lt;=0,AJ645="n/a",U645&lt;=0,U645="n/a"),"n/a",U645/AJ645)</f>
        <v>0.61772209244992138</v>
      </c>
      <c r="Y645" s="123"/>
      <c r="Z645" s="101">
        <f>IF(OR(AC645&lt;0.01,AC645="n/a"),"n/a",M645/AC645*100)</f>
        <v>32.87671232876712</v>
      </c>
      <c r="AA645" s="109">
        <f>IF(OR(AC645&lt;0.01,AC645="n/a"),"n/a",I645/AC645)</f>
        <v>55.147945205479452</v>
      </c>
      <c r="AB645" s="71">
        <v>12</v>
      </c>
      <c r="AC645" s="100">
        <v>7.3</v>
      </c>
      <c r="AD645" s="100" t="s">
        <v>142</v>
      </c>
      <c r="AE645" s="100">
        <v>33.1</v>
      </c>
      <c r="AF645" s="100">
        <v>17.850000000000001</v>
      </c>
      <c r="AG645" s="100">
        <v>36.47</v>
      </c>
      <c r="AH645" s="100">
        <v>24.22</v>
      </c>
      <c r="AI645" s="100">
        <v>11.899999999999999</v>
      </c>
      <c r="AJ645" s="100">
        <v>22.56</v>
      </c>
      <c r="AK645" s="100" t="s">
        <v>142</v>
      </c>
      <c r="AL645" s="100">
        <v>27770</v>
      </c>
      <c r="AM645" s="100">
        <v>0.49</v>
      </c>
      <c r="AN645" s="100">
        <v>0.01</v>
      </c>
      <c r="AO645" s="110">
        <f>IF(U645="n/a","n/a",IF(AA645&lt;0,"n/a",IF(AA645="n/a","n/a",J645+U645-AA645)))</f>
        <v>-40.615979998279094</v>
      </c>
      <c r="AP645" s="111">
        <f>IF(U645="n/a","n/a",J645+U645)</f>
        <v>14.531965207200356</v>
      </c>
      <c r="AQ645" s="112">
        <f>IF(OR(AC645&lt;0.01,AC645="n/a",AF645="n/a"),"n/a",(I645/SQRT(22.5*AC645*(I645/AF645))-1)*100)</f>
        <v>561.44314340952258</v>
      </c>
      <c r="AR645" s="101">
        <f>INDEX(Historical!$C$7:$C$1063,MATCH(B645,Historical!$B$7:$B$1063,0))*IF(AH645="n/a",1.03,IF(AH645&lt;0,1.01,IF(AH645&gt;10,1.1,(1+AH645/100))))</f>
        <v>2.3466666666666636</v>
      </c>
      <c r="AS645" s="109">
        <f>IF($AI645="n/a",1.03*AR645,IF($AI645&lt;0,1.01*AR645,IF($AI645&gt;10,1.1*AR645,(1+$AI645/100)*AR645)))</f>
        <v>2.5813333333333301</v>
      </c>
      <c r="AT645" s="109">
        <f>IF($AK645="n/a",1.03*AS645,IF($AK645&lt;0,1.01*AS645,IF($AK645&gt;10,1.1*AS645,(1+$AK645/100)*AS645)))</f>
        <v>2.6587733333333303</v>
      </c>
      <c r="AU645" s="109">
        <f>IF($AK645="n/a",1.03*AT645,IF($AK645&lt;0,1.01*AT645,IF($AK645&gt;10,1.1*AT645,(1+$AK645/100)*AT645)))</f>
        <v>2.7385365333333302</v>
      </c>
      <c r="AV645" s="109">
        <f>IF($AK645="n/a",1.03*AU645,IF($AK645&lt;0,1.01*AU645,IF($AK645&gt;10,1.1*AU645,(1+$AK645/100)*AU645)))</f>
        <v>2.8206926293333301</v>
      </c>
      <c r="AW645" s="109">
        <f>SUM(AR645:AV645)</f>
        <v>13.146002495999983</v>
      </c>
      <c r="AX645" s="113">
        <f>AW645/I645*100</f>
        <v>3.2654385453822798</v>
      </c>
      <c r="AY645" s="100">
        <v>0.61</v>
      </c>
      <c r="AZ645" s="100">
        <v>49.53</v>
      </c>
      <c r="BA645" s="100">
        <v>-26.43</v>
      </c>
      <c r="BB645" s="100">
        <v>1.7399999999999998</v>
      </c>
      <c r="BC645" s="100">
        <v>4.5199999999999996</v>
      </c>
      <c r="BE645" s="12">
        <v>2004</v>
      </c>
      <c r="BF645" s="12">
        <f>IF(BE645&gt;2020,0,IF(BE645&gt;2008,1,IF(BE645&gt;2001,2,IF(BE645&gt;1990,3,IF(BE645&gt;1980,4,IF(BE645&gt;1973,5,IF(BE645&gt;1970,6,IF(BE645&gt;1960,7,IF(BE645&gt;1958,8,IF(BE645&gt;1953,9,10))))))))))</f>
        <v>2</v>
      </c>
      <c r="BG645" s="100">
        <v>32.440000000000005</v>
      </c>
      <c r="BH645" s="55" t="s">
        <v>121</v>
      </c>
      <c r="BI645" s="55" t="s">
        <v>122</v>
      </c>
    </row>
    <row r="646" spans="1:61" ht="12.75" customHeight="1" x14ac:dyDescent="0.2">
      <c r="A646" s="55" t="s">
        <v>504</v>
      </c>
      <c r="B646" s="55" t="s">
        <v>505</v>
      </c>
      <c r="C646" s="156" t="s">
        <v>125</v>
      </c>
      <c r="D646" s="98" t="s">
        <v>126</v>
      </c>
      <c r="E646" s="157">
        <v>60</v>
      </c>
      <c r="F646" s="2">
        <v>17</v>
      </c>
      <c r="G646" s="2" t="s">
        <v>146</v>
      </c>
      <c r="H646" s="2" t="s">
        <v>146</v>
      </c>
      <c r="I646" s="100">
        <v>39.020000000000003</v>
      </c>
      <c r="J646" s="101">
        <f>(M646/I646)*100</f>
        <v>0.92260379292670414</v>
      </c>
      <c r="K646" s="104">
        <v>0.09</v>
      </c>
      <c r="L646" s="71">
        <v>4</v>
      </c>
      <c r="M646" s="28">
        <f>K646*L646</f>
        <v>0.36</v>
      </c>
      <c r="N646" s="103" t="s">
        <v>506</v>
      </c>
      <c r="O646" s="104">
        <v>8.7400000000000005E-2</v>
      </c>
      <c r="P646" s="158">
        <v>46191</v>
      </c>
      <c r="Q646" s="158">
        <v>46212</v>
      </c>
      <c r="R646" s="28">
        <f>(K646-O646)/O646*100</f>
        <v>2.9748283752860307</v>
      </c>
      <c r="S646" s="105">
        <f>IF(INDEX(Historical!$D$7:$D1648,MATCH(B646,Historical!$B$7:$B$1062,0))=0,"n/a",(INDEX(Historical!$C$7:$C$1062,MATCH(B646,Historical!$B$7:$B$1062,0))/INDEX(Historical!$D$7:$D$1062,MATCH(B646,Historical!$B$7:$B$1062,0))-1)*100)</f>
        <v>2.9999999999999138</v>
      </c>
      <c r="T646" s="105">
        <f>IF(INDEX(Historical!$F$7:$F$1062,MATCH(B646,Historical!$B$7:$B$1062,0))=0,"n/a",((INDEX(Historical!$C$7:$C$1062,MATCH(B646,Historical!$B$7:$B$1062,0))/INDEX(Historical!$F$7:$F$1062,MATCH(B646,Historical!$B$7:$B$1062,0)))^(1/3)-1)*100)</f>
        <v>3.0000000000000693</v>
      </c>
      <c r="U646" s="105">
        <f>IF(INDEX(Historical!$H$7:$H$1062,MATCH(B646,Historical!$B$7:$B$1062,0))=0,"n/a",((INDEX(Historical!$C$7:$C$1062,MATCH(B646,Historical!$B$7:$B$1062,0))/INDEX(Historical!$H$7:$H$1062,MATCH(B646,Historical!$B$7:$B$1062,0)))^(1/5)-1)*100)</f>
        <v>3.0000000000000027</v>
      </c>
      <c r="V646" s="105">
        <f>IF(INDEX(Historical!$M$7:$M$1062,MATCH(B646,Historical!$B$7:$B$1062,0))=0,"n/a",((INDEX(Historical!$C$7:$C$1062,MATCH(B646,Historical!$B$7:$B$1062,0))/INDEX(Historical!$M$7:$M$1062,MATCH(B646,Historical!$B$7:$B$1062,0)))^(1/10)-1)*100)</f>
        <v>3.5814164720915809</v>
      </c>
      <c r="W646" s="106">
        <f>IF(OR(U646&lt;=0,U646="n/a",V646&lt;=0,V646="n/a"),"n/a",U646/V646)</f>
        <v>0.83765739711583287</v>
      </c>
      <c r="X646" s="107">
        <f>IF(OR(AJ646&lt;=0,AJ646="n/a",U646&lt;=0,U646="n/a"),"n/a",U646/AJ646)</f>
        <v>0.24193548387096794</v>
      </c>
      <c r="Y646" s="167" t="s">
        <v>1721</v>
      </c>
      <c r="Z646" s="101">
        <f>IF(OR(AC646&lt;0.01,AC646="n/a"),"n/a",M646/AC646*100)</f>
        <v>27.06766917293233</v>
      </c>
      <c r="AA646" s="109">
        <f>IF(OR(AC646&lt;0.01,AC646="n/a"),"n/a",I646/AC646)</f>
        <v>29.338345864661655</v>
      </c>
      <c r="AB646" s="71">
        <v>12</v>
      </c>
      <c r="AC646" s="100">
        <v>1.33</v>
      </c>
      <c r="AD646" s="100" t="s">
        <v>142</v>
      </c>
      <c r="AE646" s="100">
        <v>3.99</v>
      </c>
      <c r="AF646" s="100">
        <v>3.09</v>
      </c>
      <c r="AG646" s="100">
        <v>10.9</v>
      </c>
      <c r="AH646" s="100" t="s">
        <v>142</v>
      </c>
      <c r="AI646" s="100" t="s">
        <v>142</v>
      </c>
      <c r="AJ646" s="100">
        <v>12.4</v>
      </c>
      <c r="AK646" s="100" t="s">
        <v>142</v>
      </c>
      <c r="AL646" s="100">
        <v>2940</v>
      </c>
      <c r="AM646" s="100">
        <v>76.91</v>
      </c>
      <c r="AN646" s="100">
        <v>0.01</v>
      </c>
      <c r="AO646" s="110">
        <f>IF(U646="n/a","n/a",IF(AA646&lt;0,"n/a",IF(AA646="n/a","n/a",J646+U646-AA646)))</f>
        <v>-25.415742071734947</v>
      </c>
      <c r="AP646" s="111">
        <f>IF(U646="n/a","n/a",J646+U646)</f>
        <v>3.922603792926707</v>
      </c>
      <c r="AQ646" s="112">
        <f>IF(OR(AC646&lt;0.01,AC646="n/a",AF646="n/a"),"n/a",(I646/SQRT(22.5*AC646*(I646/AF646))-1)*100)</f>
        <v>100.72699948139015</v>
      </c>
      <c r="AR646" s="101">
        <f>INDEX(Historical!$C$7:$C$1063,MATCH(B646,Historical!$B$7:$B$1063,0))*IF(AH646="n/a",1.03,IF(AH646&lt;0,1.01,IF(AH646&gt;10,1.1,(1+AH646/100))))</f>
        <v>0.35475728155339797</v>
      </c>
      <c r="AS646" s="109">
        <f>IF($AI646="n/a",1.03*AR646,IF($AI646&lt;0,1.01*AR646,IF($AI646&gt;10,1.1*AR646,(1+$AI646/100)*AR646)))</f>
        <v>0.36539999999999995</v>
      </c>
      <c r="AT646" s="109">
        <f>IF($AK646="n/a",1.03*AS646,IF($AK646&lt;0,1.01*AS646,IF($AK646&gt;10,1.1*AS646,(1+$AK646/100)*AS646)))</f>
        <v>0.37636199999999997</v>
      </c>
      <c r="AU646" s="109">
        <f>IF($AK646="n/a",1.03*AT646,IF($AK646&lt;0,1.01*AT646,IF($AK646&gt;10,1.1*AT646,(1+$AK646/100)*AT646)))</f>
        <v>0.38765285999999999</v>
      </c>
      <c r="AV646" s="109">
        <f>IF($AK646="n/a",1.03*AU646,IF($AK646&lt;0,1.01*AU646,IF($AK646&gt;10,1.1*AU646,(1+$AK646/100)*AU646)))</f>
        <v>0.3992824458</v>
      </c>
      <c r="AW646" s="109">
        <f>SUM(AR646:AV646)</f>
        <v>1.8834545873533977</v>
      </c>
      <c r="AX646" s="113">
        <f>AW646/I646*100</f>
        <v>4.8268954058262361</v>
      </c>
      <c r="AY646" s="100">
        <v>0.39</v>
      </c>
      <c r="AZ646" s="100">
        <v>16.71</v>
      </c>
      <c r="BA646" s="100">
        <v>-13.4</v>
      </c>
      <c r="BB646" s="100">
        <v>1.4500000000000002</v>
      </c>
      <c r="BC646" s="100">
        <v>0.02</v>
      </c>
      <c r="BE646" s="12">
        <v>1967</v>
      </c>
      <c r="BF646" s="12">
        <f>IF(BE646&gt;2020,0,IF(BE646&gt;2008,1,IF(BE646&gt;2001,2,IF(BE646&gt;1990,3,IF(BE646&gt;1980,4,IF(BE646&gt;1973,5,IF(BE646&gt;1970,6,IF(BE646&gt;1960,7,IF(BE646&gt;1958,8,IF(BE646&gt;1953,9,10))))))))))</f>
        <v>7</v>
      </c>
      <c r="BG646" s="100">
        <v>8.34</v>
      </c>
      <c r="BH646" s="55" t="s">
        <v>121</v>
      </c>
      <c r="BI646" s="55" t="s">
        <v>122</v>
      </c>
    </row>
    <row r="647" spans="1:61" ht="12.75" customHeight="1" x14ac:dyDescent="0.2">
      <c r="A647" s="146" t="s">
        <v>3422</v>
      </c>
      <c r="B647" s="55" t="s">
        <v>3423</v>
      </c>
      <c r="C647" s="156" t="s">
        <v>263</v>
      </c>
      <c r="D647" s="98" t="s">
        <v>264</v>
      </c>
      <c r="E647" s="157">
        <v>5</v>
      </c>
      <c r="F647" s="2">
        <v>715</v>
      </c>
      <c r="G647" s="2" t="s">
        <v>146</v>
      </c>
      <c r="H647" s="2" t="s">
        <v>146</v>
      </c>
      <c r="I647" s="100">
        <v>270.37</v>
      </c>
      <c r="J647" s="101">
        <f>(M647/I647)*100</f>
        <v>1.849317601804934</v>
      </c>
      <c r="K647" s="104">
        <v>1.25</v>
      </c>
      <c r="L647" s="71">
        <v>4</v>
      </c>
      <c r="M647" s="28">
        <f>K647*L647</f>
        <v>5</v>
      </c>
      <c r="N647" s="103" t="s">
        <v>151</v>
      </c>
      <c r="O647" s="104">
        <v>1</v>
      </c>
      <c r="P647" s="158">
        <v>46142</v>
      </c>
      <c r="Q647" s="158">
        <v>46157</v>
      </c>
      <c r="R647" s="28">
        <f>(K647-O647)/O647*100</f>
        <v>25</v>
      </c>
      <c r="S647" s="105">
        <f>IF(INDEX(Historical!$D$7:$D1734,MATCH(B647,Historical!$B$7:$B$1062,0))=0,"n/a",(INDEX(Historical!$C$7:$C$1062,MATCH(B647,Historical!$B$7:$B$1062,0))/INDEX(Historical!$D$7:$D$1062,MATCH(B647,Historical!$B$7:$B$1062,0))-1)*100)</f>
        <v>36.363636363636353</v>
      </c>
      <c r="T647" s="105">
        <f>IF(INDEX(Historical!$F$7:$F$1062,MATCH(B647,Historical!$B$7:$B$1062,0))=0,"n/a",((INDEX(Historical!$C$7:$C$1062,MATCH(B647,Historical!$B$7:$B$1062,0))/INDEX(Historical!$F$7:$F$1062,MATCH(B647,Historical!$B$7:$B$1062,0)))^(1/3)-1)*100)</f>
        <v>38.878306071956061</v>
      </c>
      <c r="U647" s="105">
        <f>IF(INDEX(Historical!$H$7:$H$1062,MATCH(B647,Historical!$B$7:$B$1062,0))=0,"n/a",((INDEX(Historical!$C$7:$C$1062,MATCH(B647,Historical!$B$7:$B$1062,0))/INDEX(Historical!$H$7:$H$1062,MATCH(B647,Historical!$B$7:$B$1062,0)))^(1/5)-1)*100)</f>
        <v>25.386037971869602</v>
      </c>
      <c r="V647" s="105">
        <f>IF(INDEX(Historical!$M$7:$M$1062,MATCH(B647,Historical!$B$7:$B$1062,0))=0,"n/a",((INDEX(Historical!$C$7:$C$1062,MATCH(B647,Historical!$B$7:$B$1062,0))/INDEX(Historical!$M$7:$M$1062,MATCH(B647,Historical!$B$7:$B$1062,0)))^(1/10)-1)*100)</f>
        <v>1.0143693836658807</v>
      </c>
      <c r="W647" s="106">
        <f>IF(OR(U647&lt;=0,U647="n/a",V647&lt;=0,V647="n/a"),"n/a",U647/V647)</f>
        <v>25.02642368811026</v>
      </c>
      <c r="X647" s="107" t="str">
        <f>IF(OR(AJ647&lt;=0,AJ647="n/a",U647&lt;=0,U647="n/a"),"n/a",U647/AJ647)</f>
        <v>n/a</v>
      </c>
      <c r="Y647" s="159"/>
      <c r="Z647" s="101">
        <f>IF(OR(AC647&lt;0.01,AC647="n/a"),"n/a",M647/AC647*100)</f>
        <v>50.916496945010181</v>
      </c>
      <c r="AA647" s="109">
        <f>IF(OR(AC647&lt;0.01,AC647="n/a"),"n/a",I647/AC647)</f>
        <v>27.532586558044805</v>
      </c>
      <c r="AB647" s="71">
        <v>12</v>
      </c>
      <c r="AC647" s="100">
        <v>9.82</v>
      </c>
      <c r="AD647" s="100">
        <v>1.1100000000000001</v>
      </c>
      <c r="AE647" s="100">
        <v>3.48</v>
      </c>
      <c r="AF647" s="100">
        <v>18.510000000000002</v>
      </c>
      <c r="AG647" s="100">
        <v>75.87</v>
      </c>
      <c r="AH647" s="100">
        <v>27.05</v>
      </c>
      <c r="AI647" s="100">
        <v>14.64</v>
      </c>
      <c r="AJ647" s="100" t="s">
        <v>142</v>
      </c>
      <c r="AK647" s="100">
        <v>19.64</v>
      </c>
      <c r="AL647" s="100">
        <v>58030</v>
      </c>
      <c r="AM647" s="100">
        <v>1.5699999999999998</v>
      </c>
      <c r="AN647" s="100">
        <v>6.1</v>
      </c>
      <c r="AO647" s="110">
        <f>IF(U647="n/a","n/a",IF(AA647&lt;0,"n/a",IF(AA647="n/a","n/a",J647+U647-AA647)))</f>
        <v>-0.29723098437026962</v>
      </c>
      <c r="AP647" s="111">
        <f>IF(U647="n/a","n/a",J647+U647)</f>
        <v>27.235355573674536</v>
      </c>
      <c r="AQ647" s="112">
        <f>IF(OR(AC647&lt;0.01,AC647="n/a",AF647="n/a"),"n/a",(I647/SQRT(22.5*AC647*(I647/AF647))-1)*100)</f>
        <v>375.92164489985322</v>
      </c>
      <c r="AR647" s="101">
        <f>INDEX(Historical!$C$7:$C$1063,MATCH(B647,Historical!$B$7:$B$1063,0))*IF(AH647="n/a",1.03,IF(AH647&lt;0,1.01,IF(AH647&gt;10,1.1,(1+AH647/100))))</f>
        <v>4.125</v>
      </c>
      <c r="AS647" s="109">
        <f>IF($AI647="n/a",1.03*AR647,IF($AI647&lt;0,1.01*AR647,IF($AI647&gt;10,1.1*AR647,(1+$AI647/100)*AR647)))</f>
        <v>4.5375000000000005</v>
      </c>
      <c r="AT647" s="109">
        <f>IF($AK647="n/a",1.03*AS647,IF($AK647&lt;0,1.01*AS647,IF($AK647&gt;10,1.1*AS647,(1+$AK647/100)*AS647)))</f>
        <v>4.9912500000000009</v>
      </c>
      <c r="AU647" s="109">
        <f>IF($AK647="n/a",1.03*AT647,IF($AK647&lt;0,1.01*AT647,IF($AK647&gt;10,1.1*AT647,(1+$AK647/100)*AT647)))</f>
        <v>5.4903750000000011</v>
      </c>
      <c r="AV647" s="109">
        <f>IF($AK647="n/a",1.03*AU647,IF($AK647&lt;0,1.01*AU647,IF($AK647&gt;10,1.1*AU647,(1+$AK647/100)*AU647)))</f>
        <v>6.0394125000000018</v>
      </c>
      <c r="AW647" s="109">
        <f>SUM(AR647:AV647)</f>
        <v>25.183537500000003</v>
      </c>
      <c r="AX647" s="113">
        <f>AW647/I647*100</f>
        <v>9.3144718348929256</v>
      </c>
      <c r="AY647" s="718">
        <v>0.72</v>
      </c>
      <c r="AZ647" s="100">
        <v>87.570000000000007</v>
      </c>
      <c r="BA647" s="100">
        <v>-7.1</v>
      </c>
      <c r="BB647" s="100">
        <v>0.27999999999999997</v>
      </c>
      <c r="BC647" s="100">
        <v>21.48</v>
      </c>
      <c r="BE647" s="12">
        <v>2022</v>
      </c>
      <c r="BF647" s="12">
        <f>IF(BE647&gt;2020,0,IF(BE647&gt;2008,1,IF(BE647&gt;2001,2,IF(BE647&gt;1990,3,IF(BE647&gt;1980,4,IF(BE647&gt;1973,5,IF(BE647&gt;1970,6,IF(BE647&gt;1960,7,IF(BE647&gt;1958,8,IF(BE647&gt;1953,9,10))))))))))</f>
        <v>0</v>
      </c>
      <c r="BG647" s="100">
        <v>8.49</v>
      </c>
      <c r="BH647" s="55" t="s">
        <v>121</v>
      </c>
      <c r="BI647" s="55" t="s">
        <v>122</v>
      </c>
    </row>
    <row r="648" spans="1:61" ht="12.75" customHeight="1" x14ac:dyDescent="0.2">
      <c r="A648" s="55" t="s">
        <v>507</v>
      </c>
      <c r="B648" s="55" t="s">
        <v>508</v>
      </c>
      <c r="C648" s="156" t="s">
        <v>134</v>
      </c>
      <c r="D648" s="98" t="s">
        <v>186</v>
      </c>
      <c r="E648" s="157">
        <v>33</v>
      </c>
      <c r="F648" s="2">
        <v>99</v>
      </c>
      <c r="G648" s="2" t="s">
        <v>146</v>
      </c>
      <c r="H648" s="2" t="s">
        <v>146</v>
      </c>
      <c r="I648" s="100">
        <v>98.13</v>
      </c>
      <c r="J648" s="101">
        <f>(M648/I648)*100</f>
        <v>2.6699276469988793</v>
      </c>
      <c r="K648" s="104">
        <v>0.65500000000000003</v>
      </c>
      <c r="L648" s="71">
        <v>4</v>
      </c>
      <c r="M648" s="28">
        <f>K648*L648</f>
        <v>2.62</v>
      </c>
      <c r="N648" s="103" t="s">
        <v>158</v>
      </c>
      <c r="O648" s="104">
        <v>0.59499999999999997</v>
      </c>
      <c r="P648" s="158">
        <v>46070</v>
      </c>
      <c r="Q648" s="158">
        <v>46091</v>
      </c>
      <c r="R648" s="28">
        <f>(K648-O648)/O648*100</f>
        <v>10.084033613445389</v>
      </c>
      <c r="S648" s="105">
        <f>IF(INDEX(Historical!$D$7:$D1649,MATCH(B648,Historical!$B$7:$B$1062,0))=0,"n/a",(INDEX(Historical!$C$7:$C$1062,MATCH(B648,Historical!$B$7:$B$1062,0))/INDEX(Historical!$D$7:$D$1062,MATCH(B648,Historical!$B$7:$B$1062,0))-1)*100)</f>
        <v>10.185185185185164</v>
      </c>
      <c r="T648" s="105">
        <f>IF(INDEX(Historical!$F$7:$F$1062,MATCH(B648,Historical!$B$7:$B$1062,0))=0,"n/a",((INDEX(Historical!$C$7:$C$1062,MATCH(B648,Historical!$B$7:$B$1062,0))/INDEX(Historical!$F$7:$F$1062,MATCH(B648,Historical!$B$7:$B$1062,0)))^(1/3)-1)*100)</f>
        <v>10.167201691382544</v>
      </c>
      <c r="U648" s="105">
        <f>IF(INDEX(Historical!$H$7:$H$1062,MATCH(B648,Historical!$B$7:$B$1062,0))=0,"n/a",((INDEX(Historical!$C$7:$C$1062,MATCH(B648,Historical!$B$7:$B$1062,0))/INDEX(Historical!$H$7:$H$1062,MATCH(B648,Historical!$B$7:$B$1062,0)))^(1/5)-1)*100)</f>
        <v>9.3822049736666422</v>
      </c>
      <c r="V648" s="105">
        <f>IF(INDEX(Historical!$M$7:$M$1062,MATCH(B648,Historical!$B$7:$B$1062,0))=0,"n/a",((INDEX(Historical!$C$7:$C$1062,MATCH(B648,Historical!$B$7:$B$1062,0))/INDEX(Historical!$M$7:$M$1062,MATCH(B648,Historical!$B$7:$B$1062,0)))^(1/10)-1)*100)</f>
        <v>5.9124991352843104</v>
      </c>
      <c r="W648" s="106">
        <f>IF(OR(U648&lt;=0,U648="n/a",V648&lt;=0,V648="n/a"),"n/a",U648/V648)</f>
        <v>1.5868425109233417</v>
      </c>
      <c r="X648" s="107">
        <f>IF(OR(AJ648&lt;=0,AJ648="n/a",U648&lt;=0,U648="n/a"),"n/a",U648/AJ648)</f>
        <v>1.1497800212826768</v>
      </c>
      <c r="Y648" s="123" t="s">
        <v>509</v>
      </c>
      <c r="Z648" s="101">
        <f>IF(OR(AC648&lt;0.01,AC648="n/a"),"n/a",M648/AC648*100)</f>
        <v>77.058823529411768</v>
      </c>
      <c r="AA648" s="109">
        <f>IF(OR(AC648&lt;0.01,AC648="n/a"),"n/a",I648/AC648)</f>
        <v>28.861764705882351</v>
      </c>
      <c r="AB648" s="71">
        <v>12</v>
      </c>
      <c r="AC648" s="100">
        <v>3.4</v>
      </c>
      <c r="AD648" s="100">
        <v>1.56</v>
      </c>
      <c r="AE648" s="100">
        <v>5.59</v>
      </c>
      <c r="AF648" s="100">
        <v>3.69</v>
      </c>
      <c r="AG648" s="100">
        <v>12.73</v>
      </c>
      <c r="AH648" s="100">
        <v>10.37</v>
      </c>
      <c r="AI648" s="100">
        <v>14.04</v>
      </c>
      <c r="AJ648" s="100">
        <v>8.16</v>
      </c>
      <c r="AK648" s="100">
        <v>12.540000000000001</v>
      </c>
      <c r="AL648" s="100">
        <v>42840</v>
      </c>
      <c r="AM648" s="100">
        <v>70.81</v>
      </c>
      <c r="AN648" s="100">
        <v>0.23</v>
      </c>
      <c r="AO648" s="110">
        <f>IF(U648="n/a","n/a",IF(AA648&lt;0,"n/a",IF(AA648="n/a","n/a",J648+U648-AA648)))</f>
        <v>-16.80963208521683</v>
      </c>
      <c r="AP648" s="111">
        <f>IF(U648="n/a","n/a",J648+U648)</f>
        <v>12.052132620665521</v>
      </c>
      <c r="AQ648" s="112">
        <f>IF(OR(AC648&lt;0.01,AC648="n/a",AF648="n/a"),"n/a",(I648/SQRT(22.5*AC648*(I648/AF648))-1)*100)</f>
        <v>117.56216150251646</v>
      </c>
      <c r="AR648" s="101">
        <f>INDEX(Historical!$C$7:$C$1063,MATCH(B648,Historical!$B$7:$B$1063,0))*IF(AH648="n/a",1.03,IF(AH648&lt;0,1.01,IF(AH648&gt;10,1.1,(1+AH648/100))))</f>
        <v>2.6179999999999999</v>
      </c>
      <c r="AS648" s="109">
        <f>IF($AI648="n/a",1.03*AR648,IF($AI648&lt;0,1.01*AR648,IF($AI648&gt;10,1.1*AR648,(1+$AI648/100)*AR648)))</f>
        <v>2.8797999999999999</v>
      </c>
      <c r="AT648" s="109">
        <f>IF($AK648="n/a",1.03*AS648,IF($AK648&lt;0,1.01*AS648,IF($AK648&gt;10,1.1*AS648,(1+$AK648/100)*AS648)))</f>
        <v>3.16778</v>
      </c>
      <c r="AU648" s="109">
        <f>IF($AK648="n/a",1.03*AT648,IF($AK648&lt;0,1.01*AT648,IF($AK648&gt;10,1.1*AT648,(1+$AK648/100)*AT648)))</f>
        <v>3.4845580000000003</v>
      </c>
      <c r="AV648" s="109">
        <f>IF($AK648="n/a",1.03*AU648,IF($AK648&lt;0,1.01*AU648,IF($AK648&gt;10,1.1*AU648,(1+$AK648/100)*AU648)))</f>
        <v>3.8330138000000007</v>
      </c>
      <c r="AW648" s="109">
        <f>SUM(AR648:AV648)</f>
        <v>15.983151800000002</v>
      </c>
      <c r="AX648" s="113">
        <f>AW648/I648*100</f>
        <v>16.287732395801491</v>
      </c>
      <c r="AY648" s="100">
        <v>0.75</v>
      </c>
      <c r="AZ648" s="100">
        <v>28.64</v>
      </c>
      <c r="BA648" s="100">
        <v>-51.259999999999991</v>
      </c>
      <c r="BB648" s="100">
        <v>12.139999999999999</v>
      </c>
      <c r="BC648" s="100">
        <v>-7.7799999999999994</v>
      </c>
      <c r="BE648" s="12">
        <v>1995</v>
      </c>
      <c r="BF648" s="12">
        <f>IF(BE648&gt;2020,0,IF(BE648&gt;2008,1,IF(BE648&gt;2001,2,IF(BE648&gt;1990,3,IF(BE648&gt;1980,4,IF(BE648&gt;1973,5,IF(BE648&gt;1970,6,IF(BE648&gt;1960,7,IF(BE648&gt;1958,8,IF(BE648&gt;1953,9,10))))))))))</f>
        <v>3</v>
      </c>
      <c r="BG648" s="100">
        <v>8.43</v>
      </c>
      <c r="BH648" s="55" t="s">
        <v>121</v>
      </c>
      <c r="BI648" s="55" t="s">
        <v>122</v>
      </c>
    </row>
    <row r="649" spans="1:61" ht="12.75" customHeight="1" x14ac:dyDescent="0.2">
      <c r="A649" s="146" t="s">
        <v>1272</v>
      </c>
      <c r="B649" s="55" t="s">
        <v>1273</v>
      </c>
      <c r="C649" s="156" t="s">
        <v>116</v>
      </c>
      <c r="D649" s="98" t="s">
        <v>215</v>
      </c>
      <c r="E649" s="157">
        <v>16</v>
      </c>
      <c r="F649" s="2">
        <v>280</v>
      </c>
      <c r="G649" s="2" t="s">
        <v>146</v>
      </c>
      <c r="H649" s="2" t="s">
        <v>146</v>
      </c>
      <c r="I649" s="100">
        <v>31.24</v>
      </c>
      <c r="J649" s="101">
        <f>(M649/I649)*100</f>
        <v>3.9692701664532657</v>
      </c>
      <c r="K649" s="104">
        <v>0.31</v>
      </c>
      <c r="L649" s="71">
        <v>4</v>
      </c>
      <c r="M649" s="28">
        <f>K649*L649</f>
        <v>1.24</v>
      </c>
      <c r="N649" s="103" t="s">
        <v>202</v>
      </c>
      <c r="O649" s="104">
        <v>0.3</v>
      </c>
      <c r="P649" s="158">
        <v>46037</v>
      </c>
      <c r="Q649" s="158">
        <v>46052</v>
      </c>
      <c r="R649" s="28">
        <f>(K649-O649)/O649*100</f>
        <v>3.3333333333333366</v>
      </c>
      <c r="S649" s="105">
        <f>IF(INDEX(Historical!$D$7:$D1650,MATCH(B649,Historical!$B$7:$B$1062,0))=0,"n/a",(INDEX(Historical!$C$7:$C$1062,MATCH(B649,Historical!$B$7:$B$1062,0))/INDEX(Historical!$D$7:$D$1062,MATCH(B649,Historical!$B$7:$B$1062,0))-1)*100)</f>
        <v>7.1428571428571397</v>
      </c>
      <c r="T649" s="105">
        <f>IF(INDEX(Historical!$F$7:$F$1062,MATCH(B649,Historical!$B$7:$B$1062,0))=0,"n/a",((INDEX(Historical!$C$7:$C$1062,MATCH(B649,Historical!$B$7:$B$1062,0))/INDEX(Historical!$F$7:$F$1062,MATCH(B649,Historical!$B$7:$B$1062,0)))^(1/3)-1)*100)</f>
        <v>9.2608243623279343</v>
      </c>
      <c r="U649" s="105">
        <f>IF(INDEX(Historical!$H$7:$H$1062,MATCH(B649,Historical!$B$7:$B$1062,0))=0,"n/a",((INDEX(Historical!$C$7:$C$1062,MATCH(B649,Historical!$B$7:$B$1062,0))/INDEX(Historical!$H$7:$H$1062,MATCH(B649,Historical!$B$7:$B$1062,0)))^(1/5)-1)*100)</f>
        <v>9.5654257747853855</v>
      </c>
      <c r="V649" s="105">
        <f>IF(INDEX(Historical!$M$7:$M$1062,MATCH(B649,Historical!$B$7:$B$1062,0))=0,"n/a",((INDEX(Historical!$C$7:$C$1062,MATCH(B649,Historical!$B$7:$B$1062,0))/INDEX(Historical!$M$7:$M$1062,MATCH(B649,Historical!$B$7:$B$1062,0)))^(1/10)-1)*100)</f>
        <v>11.069085371075271</v>
      </c>
      <c r="W649" s="106">
        <f>IF(OR(U649&lt;=0,U649="n/a",V649&lt;=0,V649="n/a"),"n/a",U649/V649)</f>
        <v>0.86415683447350466</v>
      </c>
      <c r="X649" s="107" t="str">
        <f>IF(OR(AJ649&lt;=0,AJ649="n/a",U649&lt;=0,U649="n/a"),"n/a",U649/AJ649)</f>
        <v>n/a</v>
      </c>
      <c r="Y649" s="165"/>
      <c r="Z649" s="101">
        <f>IF(OR(AC649&lt;0.01,AC649="n/a"),"n/a",M649/AC649*100)</f>
        <v>29.879518072289152</v>
      </c>
      <c r="AA649" s="109">
        <f>IF(OR(AC649&lt;0.01,AC649="n/a"),"n/a",I649/AC649)</f>
        <v>7.5277108433734927</v>
      </c>
      <c r="AB649" s="71">
        <v>12</v>
      </c>
      <c r="AC649" s="100">
        <v>4.1500000000000004</v>
      </c>
      <c r="AD649" s="100" t="s">
        <v>142</v>
      </c>
      <c r="AE649" s="100">
        <v>1.22</v>
      </c>
      <c r="AF649" s="100">
        <v>2.1800000000000002</v>
      </c>
      <c r="AG649" s="100">
        <v>32.39</v>
      </c>
      <c r="AH649" s="100">
        <v>-29.14</v>
      </c>
      <c r="AI649" s="100">
        <v>0</v>
      </c>
      <c r="AJ649" s="100" t="s">
        <v>142</v>
      </c>
      <c r="AK649" s="100">
        <v>-8.57</v>
      </c>
      <c r="AL649" s="100">
        <v>2480</v>
      </c>
      <c r="AM649" s="100">
        <v>1.52</v>
      </c>
      <c r="AN649" s="100">
        <v>4.57</v>
      </c>
      <c r="AO649" s="110">
        <f>IF(U649="n/a","n/a",IF(AA649&lt;0,"n/a",IF(AA649="n/a","n/a",J649+U649-AA649)))</f>
        <v>6.006985097865158</v>
      </c>
      <c r="AP649" s="111">
        <f>IF(U649="n/a","n/a",J649+U649)</f>
        <v>13.534695941238651</v>
      </c>
      <c r="AQ649" s="112">
        <f>IF(OR(AC649&lt;0.01,AC649="n/a",AF649="n/a"),"n/a",(I649/SQRT(22.5*AC649*(I649/AF649))-1)*100)</f>
        <v>-14.5979192588788</v>
      </c>
      <c r="AR649" s="101">
        <f>INDEX(Historical!$C$7:$C$1063,MATCH(B649,Historical!$B$7:$B$1063,0))*IF(AH649="n/a",1.03,IF(AH649&lt;0,1.01,IF(AH649&gt;10,1.1,(1+AH649/100))))</f>
        <v>1.212</v>
      </c>
      <c r="AS649" s="109">
        <f>IF($AI649="n/a",1.03*AR649,IF($AI649&lt;0,1.01*AR649,IF($AI649&gt;10,1.1*AR649,(1+$AI649/100)*AR649)))</f>
        <v>1.212</v>
      </c>
      <c r="AT649" s="109">
        <f>IF($AK649="n/a",1.03*AS649,IF($AK649&lt;0,1.01*AS649,IF($AK649&gt;10,1.1*AS649,(1+$AK649/100)*AS649)))</f>
        <v>1.2241199999999999</v>
      </c>
      <c r="AU649" s="109">
        <f>IF($AK649="n/a",1.03*AT649,IF($AK649&lt;0,1.01*AT649,IF($AK649&gt;10,1.1*AT649,(1+$AK649/100)*AT649)))</f>
        <v>1.2363611999999999</v>
      </c>
      <c r="AV649" s="109">
        <f>IF($AK649="n/a",1.03*AU649,IF($AK649&lt;0,1.01*AU649,IF($AK649&gt;10,1.1*AU649,(1+$AK649/100)*AU649)))</f>
        <v>1.2487248119999999</v>
      </c>
      <c r="AW649" s="109">
        <f>SUM(AR649:AV649)</f>
        <v>6.1332060119999996</v>
      </c>
      <c r="AX649" s="113">
        <f>AW649/I649*100</f>
        <v>19.632541651728552</v>
      </c>
      <c r="AY649" s="100">
        <v>1.35</v>
      </c>
      <c r="AZ649" s="100">
        <v>39.589999999999996</v>
      </c>
      <c r="BA649" s="100">
        <v>-18.440000000000001</v>
      </c>
      <c r="BB649" s="100">
        <v>-9.879999999999999</v>
      </c>
      <c r="BC649" s="100">
        <v>0.08</v>
      </c>
      <c r="BE649" s="12">
        <v>2012</v>
      </c>
      <c r="BF649" s="12">
        <f>IF(BE649&gt;2020,0,IF(BE649&gt;2008,1,IF(BE649&gt;2001,2,IF(BE649&gt;1990,3,IF(BE649&gt;1980,4,IF(BE649&gt;1973,5,IF(BE649&gt;1970,6,IF(BE649&gt;1960,7,IF(BE649&gt;1958,8,IF(BE649&gt;1953,9,10))))))))))</f>
        <v>1</v>
      </c>
      <c r="BG649" s="100">
        <v>4.09</v>
      </c>
      <c r="BH649" s="55" t="s">
        <v>121</v>
      </c>
      <c r="BI649" s="55" t="s">
        <v>122</v>
      </c>
    </row>
    <row r="650" spans="1:61" ht="12.75" customHeight="1" x14ac:dyDescent="0.2">
      <c r="A650" s="123" t="s">
        <v>1274</v>
      </c>
      <c r="B650" s="55" t="s">
        <v>1275</v>
      </c>
      <c r="C650" s="156" t="s">
        <v>300</v>
      </c>
      <c r="D650" s="98" t="s">
        <v>794</v>
      </c>
      <c r="E650" s="157">
        <v>15</v>
      </c>
      <c r="F650" s="2">
        <v>317</v>
      </c>
      <c r="G650" s="2" t="s">
        <v>146</v>
      </c>
      <c r="H650" s="2" t="s">
        <v>146</v>
      </c>
      <c r="I650" s="100">
        <v>71.650000000000006</v>
      </c>
      <c r="J650" s="101">
        <f>(M650/I650)*100</f>
        <v>2.9030006978367062</v>
      </c>
      <c r="K650" s="104">
        <v>0.52</v>
      </c>
      <c r="L650" s="71">
        <v>4</v>
      </c>
      <c r="M650" s="28">
        <f>K650*L650</f>
        <v>2.08</v>
      </c>
      <c r="N650" s="103" t="s">
        <v>433</v>
      </c>
      <c r="O650" s="104">
        <v>0.49</v>
      </c>
      <c r="P650" s="158">
        <v>45929</v>
      </c>
      <c r="Q650" s="158">
        <v>45940</v>
      </c>
      <c r="R650" s="28">
        <f>(K650-O650)/O650*100</f>
        <v>6.1224489795918418</v>
      </c>
      <c r="S650" s="105">
        <f>IF(INDEX(Historical!$D$7:$D1651,MATCH(B650,Historical!$B$7:$B$1062,0))=0,"n/a",(INDEX(Historical!$C$7:$C$1062,MATCH(B650,Historical!$B$7:$B$1062,0))/INDEX(Historical!$D$7:$D$1062,MATCH(B650,Historical!$B$7:$B$1062,0))-1)*100)</f>
        <v>8.1521739130434803</v>
      </c>
      <c r="T650" s="105">
        <f>IF(INDEX(Historical!$F$7:$F$1062,MATCH(B650,Historical!$B$7:$B$1062,0))=0,"n/a",((INDEX(Historical!$C$7:$C$1062,MATCH(B650,Historical!$B$7:$B$1062,0))/INDEX(Historical!$F$7:$F$1062,MATCH(B650,Historical!$B$7:$B$1062,0)))^(1/3)-1)*100)</f>
        <v>11.906396354498394</v>
      </c>
      <c r="U650" s="105">
        <f>IF(INDEX(Historical!$H$7:$H$1062,MATCH(B650,Historical!$B$7:$B$1062,0))=0,"n/a",((INDEX(Historical!$C$7:$C$1062,MATCH(B650,Historical!$B$7:$B$1062,0))/INDEX(Historical!$H$7:$H$1062,MATCH(B650,Historical!$B$7:$B$1062,0)))^(1/5)-1)*100)</f>
        <v>12.587993209161041</v>
      </c>
      <c r="V650" s="105">
        <f>IF(INDEX(Historical!$M$7:$M$1062,MATCH(B650,Historical!$B$7:$B$1062,0))=0,"n/a",((INDEX(Historical!$C$7:$C$1062,MATCH(B650,Historical!$B$7:$B$1062,0))/INDEX(Historical!$M$7:$M$1062,MATCH(B650,Historical!$B$7:$B$1062,0)))^(1/10)-1)*100)</f>
        <v>12.012711470192938</v>
      </c>
      <c r="W650" s="106">
        <f>IF(OR(U650&lt;=0,U650="n/a",V650&lt;=0,V650="n/a"),"n/a",U650/V650)</f>
        <v>1.047889416173488</v>
      </c>
      <c r="X650" s="107">
        <f>IF(OR(AJ650&lt;=0,AJ650="n/a",U650&lt;=0,U650="n/a"),"n/a",U650/AJ650)</f>
        <v>0.45975139551355154</v>
      </c>
      <c r="Y650" s="123"/>
      <c r="Z650" s="101">
        <f>IF(OR(AC650&lt;0.01,AC650="n/a"),"n/a",M650/AC650*100)</f>
        <v>50.980392156862742</v>
      </c>
      <c r="AA650" s="109">
        <f>IF(OR(AC650&lt;0.01,AC650="n/a"),"n/a",I650/AC650)</f>
        <v>17.561274509803923</v>
      </c>
      <c r="AB650" s="71">
        <v>12</v>
      </c>
      <c r="AC650" s="100">
        <v>4.08</v>
      </c>
      <c r="AD650" s="100" t="s">
        <v>142</v>
      </c>
      <c r="AE650" s="100">
        <v>15.53</v>
      </c>
      <c r="AF650" s="100">
        <v>1.76</v>
      </c>
      <c r="AG650" s="100">
        <v>10.31</v>
      </c>
      <c r="AH650" s="100">
        <v>-50.339999999999996</v>
      </c>
      <c r="AI650" s="100">
        <v>-6.8500000000000005</v>
      </c>
      <c r="AJ650" s="100">
        <v>27.38</v>
      </c>
      <c r="AK650" s="100">
        <v>-21.45</v>
      </c>
      <c r="AL650" s="100">
        <v>7620</v>
      </c>
      <c r="AM650" s="100">
        <v>2.0299999999999998</v>
      </c>
      <c r="AN650" s="100">
        <v>0.25</v>
      </c>
      <c r="AO650" s="110">
        <f>IF(U650="n/a","n/a",IF(AA650&lt;0,"n/a",IF(AA650="n/a","n/a",J650+U650-AA650)))</f>
        <v>-2.0702806028061751</v>
      </c>
      <c r="AP650" s="111">
        <f>IF(U650="n/a","n/a",J650+U650)</f>
        <v>15.490993906997748</v>
      </c>
      <c r="AQ650" s="112">
        <f>IF(OR(AC650&lt;0.01,AC650="n/a",AF650="n/a"),"n/a",(I650/SQRT(22.5*AC650*(I650/AF650))-1)*100)</f>
        <v>17.20417728098813</v>
      </c>
      <c r="AR650" s="101">
        <f>INDEX(Historical!$C$7:$C$1063,MATCH(B650,Historical!$B$7:$B$1063,0))*IF(AH650="n/a",1.03,IF(AH650&lt;0,1.01,IF(AH650&gt;10,1.1,(1+AH650/100))))</f>
        <v>2.0099</v>
      </c>
      <c r="AS650" s="109">
        <f>IF($AI650="n/a",1.03*AR650,IF($AI650&lt;0,1.01*AR650,IF($AI650&gt;10,1.1*AR650,(1+$AI650/100)*AR650)))</f>
        <v>2.0299990000000001</v>
      </c>
      <c r="AT650" s="109">
        <f>IF($AK650="n/a",1.03*AS650,IF($AK650&lt;0,1.01*AS650,IF($AK650&gt;10,1.1*AS650,(1+$AK650/100)*AS650)))</f>
        <v>2.0502989899999999</v>
      </c>
      <c r="AU650" s="109">
        <f>IF($AK650="n/a",1.03*AT650,IF($AK650&lt;0,1.01*AT650,IF($AK650&gt;10,1.1*AT650,(1+$AK650/100)*AT650)))</f>
        <v>2.0708019799000001</v>
      </c>
      <c r="AV650" s="109">
        <f>IF($AK650="n/a",1.03*AU650,IF($AK650&lt;0,1.01*AU650,IF($AK650&gt;10,1.1*AU650,(1+$AK650/100)*AU650)))</f>
        <v>2.0915099996990003</v>
      </c>
      <c r="AW650" s="109">
        <f>SUM(AR650:AV650)</f>
        <v>10.252509969599</v>
      </c>
      <c r="AX650" s="113">
        <f>AW650/I650*100</f>
        <v>14.309155575155616</v>
      </c>
      <c r="AY650" s="100">
        <v>1.04</v>
      </c>
      <c r="AZ650" s="100">
        <v>35.19</v>
      </c>
      <c r="BA650" s="100">
        <v>-9.2299999999999986</v>
      </c>
      <c r="BB650" s="100">
        <v>5.3</v>
      </c>
      <c r="BC650" s="100">
        <v>12.09</v>
      </c>
      <c r="BE650" s="12">
        <v>2011</v>
      </c>
      <c r="BF650" s="12">
        <f>IF(BE650&gt;2020,0,IF(BE650&gt;2008,1,IF(BE650&gt;2001,2,IF(BE650&gt;1990,3,IF(BE650&gt;1980,4,IF(BE650&gt;1973,5,IF(BE650&gt;1970,6,IF(BE650&gt;1960,7,IF(BE650&gt;1958,8,IF(BE650&gt;1953,9,10))))))))))</f>
        <v>1</v>
      </c>
      <c r="BG650" s="100">
        <v>8.08</v>
      </c>
      <c r="BH650" s="55" t="s">
        <v>121</v>
      </c>
      <c r="BI650" s="55" t="s">
        <v>302</v>
      </c>
    </row>
    <row r="651" spans="1:61" ht="12.75" customHeight="1" x14ac:dyDescent="0.2">
      <c r="A651" s="123" t="s">
        <v>510</v>
      </c>
      <c r="B651" s="55" t="s">
        <v>511</v>
      </c>
      <c r="C651" s="156" t="s">
        <v>134</v>
      </c>
      <c r="D651" s="98" t="s">
        <v>186</v>
      </c>
      <c r="E651" s="157">
        <v>40</v>
      </c>
      <c r="F651" s="2">
        <v>71</v>
      </c>
      <c r="G651" s="2" t="s">
        <v>146</v>
      </c>
      <c r="H651" s="2" t="s">
        <v>146</v>
      </c>
      <c r="I651" s="100">
        <v>111.75</v>
      </c>
      <c r="J651" s="101">
        <f>(M651/I651)*100</f>
        <v>4.6532438478747205</v>
      </c>
      <c r="K651" s="104">
        <v>1.3</v>
      </c>
      <c r="L651" s="71">
        <v>4</v>
      </c>
      <c r="M651" s="28">
        <f>K651*L651</f>
        <v>5.2</v>
      </c>
      <c r="N651" s="103" t="s">
        <v>270</v>
      </c>
      <c r="O651" s="104">
        <v>1.27</v>
      </c>
      <c r="P651" s="158">
        <v>46097</v>
      </c>
      <c r="Q651" s="158">
        <v>46111</v>
      </c>
      <c r="R651" s="28">
        <f>(K651-O651)/O651*100</f>
        <v>2.3622047244094508</v>
      </c>
      <c r="S651" s="105">
        <f>IF(INDEX(Historical!$D$7:$D1652,MATCH(B651,Historical!$B$7:$B$1062,0))=0,"n/a",(INDEX(Historical!$C$7:$C$1062,MATCH(B651,Historical!$B$7:$B$1062,0))/INDEX(Historical!$D$7:$D$1062,MATCH(B651,Historical!$B$7:$B$1062,0))-1)*100)</f>
        <v>2.4193548387096753</v>
      </c>
      <c r="T651" s="105">
        <f>IF(INDEX(Historical!$F$7:$F$1062,MATCH(B651,Historical!$B$7:$B$1062,0))=0,"n/a",((INDEX(Historical!$C$7:$C$1062,MATCH(B651,Historical!$B$7:$B$1062,0))/INDEX(Historical!$F$7:$F$1062,MATCH(B651,Historical!$B$7:$B$1062,0)))^(1/3)-1)*100)</f>
        <v>1.9078153827887245</v>
      </c>
      <c r="U651" s="105">
        <f>IF(INDEX(Historical!$H$7:$H$1062,MATCH(B651,Historical!$B$7:$B$1062,0))=0,"n/a",((INDEX(Historical!$C$7:$C$1062,MATCH(B651,Historical!$B$7:$B$1062,0))/INDEX(Historical!$H$7:$H$1062,MATCH(B651,Historical!$B$7:$B$1062,0)))^(1/5)-1)*100)</f>
        <v>7.1302805673335135</v>
      </c>
      <c r="V651" s="105">
        <f>IF(INDEX(Historical!$M$7:$M$1062,MATCH(B651,Historical!$B$7:$B$1062,0))=0,"n/a",((INDEX(Historical!$C$7:$C$1062,MATCH(B651,Historical!$B$7:$B$1062,0))/INDEX(Historical!$M$7:$M$1062,MATCH(B651,Historical!$B$7:$B$1062,0)))^(1/10)-1)*100)</f>
        <v>9.3402437529127802</v>
      </c>
      <c r="W651" s="106">
        <f>IF(OR(U651&lt;=0,U651="n/a",V651&lt;=0,V651="n/a"),"n/a",U651/V651)</f>
        <v>0.76339341412903883</v>
      </c>
      <c r="X651" s="107" t="str">
        <f>IF(OR(AJ651&lt;=0,AJ651="n/a",U651&lt;=0,U651="n/a"),"n/a",U651/AJ651)</f>
        <v>n/a</v>
      </c>
      <c r="Y651" s="159"/>
      <c r="Z651" s="101">
        <f>IF(OR(AC651&lt;0.01,AC651="n/a"),"n/a",M651/AC651*100)</f>
        <v>55.734190782422303</v>
      </c>
      <c r="AA651" s="109">
        <f>IF(OR(AC651&lt;0.01,AC651="n/a"),"n/a",I651/AC651)</f>
        <v>11.97749196141479</v>
      </c>
      <c r="AB651" s="71">
        <v>12</v>
      </c>
      <c r="AC651" s="100">
        <v>9.33</v>
      </c>
      <c r="AD651" s="100">
        <v>11.1</v>
      </c>
      <c r="AE651" s="100">
        <v>3.23</v>
      </c>
      <c r="AF651" s="100">
        <v>2.23</v>
      </c>
      <c r="AG651" s="100">
        <v>19.309999999999999</v>
      </c>
      <c r="AH651" s="100">
        <v>4.8899999999999997</v>
      </c>
      <c r="AI651" s="100">
        <v>1.83</v>
      </c>
      <c r="AJ651" s="100">
        <v>-1.52</v>
      </c>
      <c r="AK651" s="100">
        <v>0.97</v>
      </c>
      <c r="AL651" s="100">
        <v>23940</v>
      </c>
      <c r="AM651" s="100">
        <v>1.82</v>
      </c>
      <c r="AN651" s="100">
        <v>0.04</v>
      </c>
      <c r="AO651" s="110">
        <f>IF(U651="n/a","n/a",IF(AA651&lt;0,"n/a",IF(AA651="n/a","n/a",J651+U651-AA651)))</f>
        <v>-0.19396754620655621</v>
      </c>
      <c r="AP651" s="111">
        <f>IF(U651="n/a","n/a",J651+U651)</f>
        <v>11.783524415208234</v>
      </c>
      <c r="AQ651" s="112">
        <f>IF(OR(AC651&lt;0.01,AC651="n/a",AF651="n/a"),"n/a",(I651/SQRT(22.5*AC651*(I651/AF651))-1)*100)</f>
        <v>8.9542351916721774</v>
      </c>
      <c r="AR651" s="101">
        <f>INDEX(Historical!$C$7:$C$1063,MATCH(B651,Historical!$B$7:$B$1063,0))*IF(AH651="n/a",1.03,IF(AH651&lt;0,1.01,IF(AH651&gt;10,1.1,(1+AH651/100))))</f>
        <v>5.3284120000000001</v>
      </c>
      <c r="AS651" s="109">
        <f>IF($AI651="n/a",1.03*AR651,IF($AI651&lt;0,1.01*AR651,IF($AI651&gt;10,1.1*AR651,(1+$AI651/100)*AR651)))</f>
        <v>5.4259219396000002</v>
      </c>
      <c r="AT651" s="109">
        <f>IF($AK651="n/a",1.03*AS651,IF($AK651&lt;0,1.01*AS651,IF($AK651&gt;10,1.1*AS651,(1+$AK651/100)*AS651)))</f>
        <v>5.4785533824141206</v>
      </c>
      <c r="AU651" s="109">
        <f>IF($AK651="n/a",1.03*AT651,IF($AK651&lt;0,1.01*AT651,IF($AK651&gt;10,1.1*AT651,(1+$AK651/100)*AT651)))</f>
        <v>5.5316953502235382</v>
      </c>
      <c r="AV651" s="109">
        <f>IF($AK651="n/a",1.03*AU651,IF($AK651&lt;0,1.01*AU651,IF($AK651&gt;10,1.1*AU651,(1+$AK651/100)*AU651)))</f>
        <v>5.5853527951207065</v>
      </c>
      <c r="AW651" s="109">
        <f>SUM(AR651:AV651)</f>
        <v>27.349935467358364</v>
      </c>
      <c r="AX651" s="113">
        <f>AW651/I651*100</f>
        <v>24.474215183318446</v>
      </c>
      <c r="AY651" s="100">
        <v>1.48</v>
      </c>
      <c r="AZ651" s="100">
        <v>31.130000000000003</v>
      </c>
      <c r="BA651" s="100">
        <v>-8.4</v>
      </c>
      <c r="BB651" s="100">
        <v>0.38999999999999996</v>
      </c>
      <c r="BC651" s="100">
        <v>9</v>
      </c>
      <c r="BE651" s="12">
        <v>1987</v>
      </c>
      <c r="BF651" s="12">
        <f>IF(BE651&gt;2020,0,IF(BE651&gt;2008,1,IF(BE651&gt;2001,2,IF(BE651&gt;1990,3,IF(BE651&gt;1980,4,IF(BE651&gt;1973,5,IF(BE651&gt;1970,6,IF(BE651&gt;1960,7,IF(BE651&gt;1958,8,IF(BE651&gt;1953,9,10))))))))))</f>
        <v>4</v>
      </c>
      <c r="BG651" s="100">
        <v>14.399999999999999</v>
      </c>
      <c r="BH651" s="55" t="s">
        <v>121</v>
      </c>
      <c r="BI651" s="55" t="s">
        <v>122</v>
      </c>
    </row>
    <row r="652" spans="1:61" ht="12.75" customHeight="1" x14ac:dyDescent="0.2">
      <c r="A652" s="123" t="s">
        <v>1276</v>
      </c>
      <c r="B652" s="55" t="s">
        <v>1277</v>
      </c>
      <c r="C652" s="156" t="s">
        <v>134</v>
      </c>
      <c r="D652" s="98" t="s">
        <v>157</v>
      </c>
      <c r="E652" s="157">
        <v>14</v>
      </c>
      <c r="F652" s="2">
        <v>389</v>
      </c>
      <c r="G652" s="2" t="s">
        <v>146</v>
      </c>
      <c r="H652" s="2" t="s">
        <v>146</v>
      </c>
      <c r="I652" s="100">
        <v>100</v>
      </c>
      <c r="J652" s="101">
        <f>(M652/I652)*100</f>
        <v>3.52</v>
      </c>
      <c r="K652" s="104">
        <v>0.88</v>
      </c>
      <c r="L652" s="71">
        <v>4</v>
      </c>
      <c r="M652" s="28">
        <f>K652*L652</f>
        <v>3.52</v>
      </c>
      <c r="N652" s="103" t="s">
        <v>182</v>
      </c>
      <c r="O652" s="104">
        <v>0.5</v>
      </c>
      <c r="P652" s="158">
        <v>46091</v>
      </c>
      <c r="Q652" s="158">
        <v>46105</v>
      </c>
      <c r="R652" s="28">
        <f>(K652-O652)/O652*100</f>
        <v>76</v>
      </c>
      <c r="S652" s="105">
        <f>IF(INDEX(Historical!$D$7:$D1653,MATCH(B652,Historical!$B$7:$B$1062,0))=0,"n/a",(INDEX(Historical!$C$7:$C$1062,MATCH(B652,Historical!$B$7:$B$1062,0))/INDEX(Historical!$D$7:$D$1062,MATCH(B652,Historical!$B$7:$B$1062,0))-1)*100)</f>
        <v>16.279069767441868</v>
      </c>
      <c r="T652" s="105">
        <f>IF(INDEX(Historical!$F$7:$F$1062,MATCH(B652,Historical!$B$7:$B$1062,0))=0,"n/a",((INDEX(Historical!$C$7:$C$1062,MATCH(B652,Historical!$B$7:$B$1062,0))/INDEX(Historical!$F$7:$F$1062,MATCH(B652,Historical!$B$7:$B$1062,0)))^(1/3)-1)*100)</f>
        <v>13.718300976297648</v>
      </c>
      <c r="U652" s="105">
        <f>IF(INDEX(Historical!$H$7:$H$1062,MATCH(B652,Historical!$B$7:$B$1062,0))=0,"n/a",((INDEX(Historical!$C$7:$C$1062,MATCH(B652,Historical!$B$7:$B$1062,0))/INDEX(Historical!$H$7:$H$1062,MATCH(B652,Historical!$B$7:$B$1062,0)))^(1/5)-1)*100)</f>
        <v>12.295510705682089</v>
      </c>
      <c r="V652" s="105">
        <f>IF(INDEX(Historical!$M$7:$M$1062,MATCH(B652,Historical!$B$7:$B$1062,0))=0,"n/a",((INDEX(Historical!$C$7:$C$1062,MATCH(B652,Historical!$B$7:$B$1062,0))/INDEX(Historical!$M$7:$M$1062,MATCH(B652,Historical!$B$7:$B$1062,0)))^(1/10)-1)*100)</f>
        <v>12.79448730054995</v>
      </c>
      <c r="W652" s="106">
        <f>IF(OR(U652&lt;=0,U652="n/a",V652&lt;=0,V652="n/a"),"n/a",U652/V652)</f>
        <v>0.96100065730289852</v>
      </c>
      <c r="X652" s="107" t="str">
        <f>IF(OR(AJ652&lt;=0,AJ652="n/a",U652&lt;=0,U652="n/a"),"n/a",U652/AJ652)</f>
        <v>n/a</v>
      </c>
      <c r="Y652" s="64"/>
      <c r="Z652" s="101" t="str">
        <f>IF(OR(AC652&lt;0.01,AC652="n/a"),"n/a",M652/AC652*100)</f>
        <v>n/a</v>
      </c>
      <c r="AA652" s="109" t="str">
        <f>IF(OR(AC652&lt;0.01,AC652="n/a"),"n/a",I652/AC652)</f>
        <v>n/a</v>
      </c>
      <c r="AB652" s="71">
        <v>12</v>
      </c>
      <c r="AC652" s="100" t="s">
        <v>142</v>
      </c>
      <c r="AD652" s="100" t="s">
        <v>142</v>
      </c>
      <c r="AE652" s="100" t="s">
        <v>142</v>
      </c>
      <c r="AF652" s="100" t="s">
        <v>142</v>
      </c>
      <c r="AG652" s="100" t="s">
        <v>142</v>
      </c>
      <c r="AH652" s="100" t="s">
        <v>142</v>
      </c>
      <c r="AI652" s="100" t="s">
        <v>142</v>
      </c>
      <c r="AJ652" s="100" t="s">
        <v>142</v>
      </c>
      <c r="AK652" s="100" t="s">
        <v>142</v>
      </c>
      <c r="AL652" s="100" t="s">
        <v>142</v>
      </c>
      <c r="AM652" s="100" t="s">
        <v>142</v>
      </c>
      <c r="AN652" s="100" t="s">
        <v>142</v>
      </c>
      <c r="AO652" s="110" t="str">
        <f>IF(U652="n/a","n/a",IF(AA652&lt;0,"n/a",IF(AA652="n/a","n/a",J652+U652-AA652)))</f>
        <v>n/a</v>
      </c>
      <c r="AP652" s="111">
        <f>IF(U652="n/a","n/a",J652+U652)</f>
        <v>15.815510705682088</v>
      </c>
      <c r="AQ652" s="112" t="str">
        <f>IF(OR(AC652&lt;0.01,AC652="n/a",AF652="n/a"),"n/a",(I652/SQRT(22.5*AC652*(I652/AF652))-1)*100)</f>
        <v>n/a</v>
      </c>
      <c r="AR652" s="101">
        <f>INDEX(Historical!$C$7:$C$1063,MATCH(B652,Historical!$B$7:$B$1063,0))*IF(AH652="n/a",1.03,IF(AH652&lt;0,1.01,IF(AH652&gt;10,1.1,(1+AH652/100))))</f>
        <v>2.06</v>
      </c>
      <c r="AS652" s="109">
        <f>IF($AI652="n/a",1.03*AR652,IF($AI652&lt;0,1.01*AR652,IF($AI652&gt;10,1.1*AR652,(1+$AI652/100)*AR652)))</f>
        <v>2.1217999999999999</v>
      </c>
      <c r="AT652" s="109">
        <f>IF($AK652="n/a",1.03*AS652,IF($AK652&lt;0,1.01*AS652,IF($AK652&gt;10,1.1*AS652,(1+$AK652/100)*AS652)))</f>
        <v>2.185454</v>
      </c>
      <c r="AU652" s="109">
        <f>IF($AK652="n/a",1.03*AT652,IF($AK652&lt;0,1.01*AT652,IF($AK652&gt;10,1.1*AT652,(1+$AK652/100)*AT652)))</f>
        <v>2.2510176200000003</v>
      </c>
      <c r="AV652" s="109">
        <f>IF($AK652="n/a",1.03*AU652,IF($AK652&lt;0,1.01*AU652,IF($AK652&gt;10,1.1*AU652,(1+$AK652/100)*AU652)))</f>
        <v>2.3185481486000001</v>
      </c>
      <c r="AW652" s="109">
        <f>SUM(AR652:AV652)</f>
        <v>10.936819768599999</v>
      </c>
      <c r="AX652" s="113">
        <f>AW652/I652*100</f>
        <v>10.936819768599999</v>
      </c>
      <c r="AY652" s="100" t="s">
        <v>142</v>
      </c>
      <c r="AZ652" s="100" t="s">
        <v>142</v>
      </c>
      <c r="BA652" s="100" t="s">
        <v>142</v>
      </c>
      <c r="BB652" s="100" t="s">
        <v>142</v>
      </c>
      <c r="BC652" s="100" t="s">
        <v>142</v>
      </c>
      <c r="BD652" s="20" t="s">
        <v>108</v>
      </c>
      <c r="BE652" s="12">
        <v>2013</v>
      </c>
      <c r="BF652" s="12">
        <f>IF(BE652&gt;2020,0,IF(BE652&gt;2008,1,IF(BE652&gt;2001,2,IF(BE652&gt;1990,3,IF(BE652&gt;1980,4,IF(BE652&gt;1973,5,IF(BE652&gt;1970,6,IF(BE652&gt;1960,7,IF(BE652&gt;1958,8,IF(BE652&gt;1953,9,10))))))))))</f>
        <v>1</v>
      </c>
      <c r="BG652" s="100" t="s">
        <v>142</v>
      </c>
      <c r="BH652" s="55" t="s">
        <v>121</v>
      </c>
      <c r="BI652" s="55" t="s">
        <v>122</v>
      </c>
    </row>
    <row r="653" spans="1:61" ht="12.75" customHeight="1" x14ac:dyDescent="0.2">
      <c r="A653" s="123" t="s">
        <v>1278</v>
      </c>
      <c r="B653" s="55" t="s">
        <v>1279</v>
      </c>
      <c r="C653" s="156" t="s">
        <v>134</v>
      </c>
      <c r="D653" s="98" t="s">
        <v>135</v>
      </c>
      <c r="E653" s="157">
        <v>22</v>
      </c>
      <c r="F653" s="2">
        <v>188</v>
      </c>
      <c r="G653" s="2" t="s">
        <v>118</v>
      </c>
      <c r="H653" s="2" t="s">
        <v>118</v>
      </c>
      <c r="I653" s="100">
        <v>374.36</v>
      </c>
      <c r="J653" s="101">
        <f>(M653/I653)*100</f>
        <v>1.3356127791430707</v>
      </c>
      <c r="K653" s="104">
        <v>1.25</v>
      </c>
      <c r="L653" s="71">
        <v>4</v>
      </c>
      <c r="M653" s="28">
        <f>K653*L653</f>
        <v>5</v>
      </c>
      <c r="N653" s="103" t="s">
        <v>182</v>
      </c>
      <c r="O653" s="104">
        <v>1.1000000000000001</v>
      </c>
      <c r="P653" s="158">
        <v>46183</v>
      </c>
      <c r="Q653" s="158">
        <v>46203</v>
      </c>
      <c r="R653" s="28">
        <f>(K653-O653)/O653*100</f>
        <v>13.636363636363628</v>
      </c>
      <c r="S653" s="105">
        <f>IF(INDEX(Historical!$D$7:$D1654,MATCH(B653,Historical!$B$7:$B$1062,0))=0,"n/a",(INDEX(Historical!$C$7:$C$1062,MATCH(B653,Historical!$B$7:$B$1062,0))/INDEX(Historical!$D$7:$D$1062,MATCH(B653,Historical!$B$7:$B$1062,0))-1)*100)</f>
        <v>4.8192771084337283</v>
      </c>
      <c r="T653" s="105">
        <f>IF(INDEX(Historical!$F$7:$F$1062,MATCH(B653,Historical!$B$7:$B$1062,0))=0,"n/a",((INDEX(Historical!$C$7:$C$1062,MATCH(B653,Historical!$B$7:$B$1062,0))/INDEX(Historical!$F$7:$F$1062,MATCH(B653,Historical!$B$7:$B$1062,0)))^(1/3)-1)*100)</f>
        <v>5.8297404233689898</v>
      </c>
      <c r="U653" s="105">
        <f>IF(INDEX(Historical!$H$7:$H$1062,MATCH(B653,Historical!$B$7:$B$1062,0))=0,"n/a",((INDEX(Historical!$C$7:$C$1062,MATCH(B653,Historical!$B$7:$B$1062,0))/INDEX(Historical!$H$7:$H$1062,MATCH(B653,Historical!$B$7:$B$1062,0)))^(1/5)-1)*100)</f>
        <v>5.2378268125721661</v>
      </c>
      <c r="V653" s="105">
        <f>IF(INDEX(Historical!$M$7:$M$1062,MATCH(B653,Historical!$B$7:$B$1062,0))=0,"n/a",((INDEX(Historical!$C$7:$C$1062,MATCH(B653,Historical!$B$7:$B$1062,0))/INDEX(Historical!$M$7:$M$1062,MATCH(B653,Historical!$B$7:$B$1062,0)))^(1/10)-1)*100)</f>
        <v>6.2163149453747568</v>
      </c>
      <c r="W653" s="106">
        <f>IF(OR(U653&lt;=0,U653="n/a",V653&lt;=0,V653="n/a"),"n/a",U653/V653)</f>
        <v>0.84259353951642457</v>
      </c>
      <c r="X653" s="107">
        <f>IF(OR(AJ653&lt;=0,AJ653="n/a",U653&lt;=0,U653="n/a"),"n/a",U653/AJ653)</f>
        <v>0.24788579330677551</v>
      </c>
      <c r="Y653" s="55"/>
      <c r="Z653" s="101">
        <f>IF(OR(AC653&lt;0.01,AC653="n/a"),"n/a",M653/AC653*100)</f>
        <v>13.386880856760374</v>
      </c>
      <c r="AA653" s="109">
        <f>IF(OR(AC653&lt;0.01,AC653="n/a"),"n/a",I653/AC653)</f>
        <v>10.023025435073627</v>
      </c>
      <c r="AB653" s="71">
        <v>12</v>
      </c>
      <c r="AC653" s="100">
        <v>37.35</v>
      </c>
      <c r="AD653" s="100">
        <v>3.63</v>
      </c>
      <c r="AE653" s="100">
        <v>1.59</v>
      </c>
      <c r="AF653" s="100">
        <v>2.36</v>
      </c>
      <c r="AG653" s="100">
        <v>26.51</v>
      </c>
      <c r="AH653" s="100">
        <v>23.46</v>
      </c>
      <c r="AI653" s="100">
        <v>-11.27</v>
      </c>
      <c r="AJ653" s="100">
        <v>21.13</v>
      </c>
      <c r="AK653" s="100">
        <v>3.4099999999999997</v>
      </c>
      <c r="AL653" s="100">
        <v>78080</v>
      </c>
      <c r="AM653" s="100">
        <v>0.51</v>
      </c>
      <c r="AN653" s="100">
        <v>0.27</v>
      </c>
      <c r="AO653" s="110">
        <f>IF(U653="n/a","n/a",IF(AA653&lt;0,"n/a",IF(AA653="n/a","n/a",J653+U653-AA653)))</f>
        <v>-3.4495858433583901</v>
      </c>
      <c r="AP653" s="111">
        <f>IF(U653="n/a","n/a",J653+U653)</f>
        <v>6.5734395917152373</v>
      </c>
      <c r="AQ653" s="112">
        <f>IF(OR(AC653&lt;0.01,AC653="n/a",AF653="n/a"),"n/a",(I653/SQRT(22.5*AC653*(I653/AF653))-1)*100)</f>
        <v>2.5331166594454446</v>
      </c>
      <c r="AR653" s="101">
        <f>INDEX(Historical!$C$7:$C$1063,MATCH(B653,Historical!$B$7:$B$1063,0))*IF(AH653="n/a",1.03,IF(AH653&lt;0,1.01,IF(AH653&gt;10,1.1,(1+AH653/100))))</f>
        <v>4.7850000000000001</v>
      </c>
      <c r="AS653" s="109">
        <f>IF($AI653="n/a",1.03*AR653,IF($AI653&lt;0,1.01*AR653,IF($AI653&gt;10,1.1*AR653,(1+$AI653/100)*AR653)))</f>
        <v>4.8328500000000005</v>
      </c>
      <c r="AT653" s="109">
        <f>IF($AK653="n/a",1.03*AS653,IF($AK653&lt;0,1.01*AS653,IF($AK653&gt;10,1.1*AS653,(1+$AK653/100)*AS653)))</f>
        <v>4.9976501850000004</v>
      </c>
      <c r="AU653" s="109">
        <f>IF($AK653="n/a",1.03*AT653,IF($AK653&lt;0,1.01*AT653,IF($AK653&gt;10,1.1*AT653,(1+$AK653/100)*AT653)))</f>
        <v>5.1680700563085002</v>
      </c>
      <c r="AV653" s="109">
        <f>IF($AK653="n/a",1.03*AU653,IF($AK653&lt;0,1.01*AU653,IF($AK653&gt;10,1.1*AU653,(1+$AK653/100)*AU653)))</f>
        <v>5.3443012452286203</v>
      </c>
      <c r="AW653" s="109">
        <f>SUM(AR653:AV653)</f>
        <v>25.127871486537124</v>
      </c>
      <c r="AX653" s="113">
        <f>AW653/I653*100</f>
        <v>6.7122212540167547</v>
      </c>
      <c r="AY653" s="100">
        <v>0.46</v>
      </c>
      <c r="AZ653" s="100">
        <v>48.4</v>
      </c>
      <c r="BA653" s="100">
        <v>-6.1</v>
      </c>
      <c r="BB653" s="100">
        <v>13.71</v>
      </c>
      <c r="BC653" s="100">
        <v>24.67</v>
      </c>
      <c r="BE653" s="12">
        <v>2005</v>
      </c>
      <c r="BF653" s="12">
        <f>IF(BE653&gt;2020,0,IF(BE653&gt;2008,1,IF(BE653&gt;2001,2,IF(BE653&gt;1990,3,IF(BE653&gt;1980,4,IF(BE653&gt;1973,5,IF(BE653&gt;1970,6,IF(BE653&gt;1960,7,IF(BE653&gt;1958,8,IF(BE653&gt;1953,9,10))))))))))</f>
        <v>2</v>
      </c>
      <c r="BG653" s="100">
        <v>6.3100000000000005</v>
      </c>
      <c r="BH653" s="55" t="s">
        <v>121</v>
      </c>
      <c r="BI653" s="55" t="s">
        <v>122</v>
      </c>
    </row>
    <row r="654" spans="1:61" ht="12.75" customHeight="1" x14ac:dyDescent="0.2">
      <c r="A654" s="123" t="s">
        <v>1280</v>
      </c>
      <c r="B654" s="55" t="s">
        <v>1281</v>
      </c>
      <c r="C654" s="156" t="s">
        <v>134</v>
      </c>
      <c r="D654" s="98" t="s">
        <v>412</v>
      </c>
      <c r="E654" s="157">
        <v>14</v>
      </c>
      <c r="F654" s="2">
        <v>404</v>
      </c>
      <c r="G654" s="2" t="s">
        <v>146</v>
      </c>
      <c r="H654" s="2" t="s">
        <v>146</v>
      </c>
      <c r="I654" s="100">
        <v>44.83</v>
      </c>
      <c r="J654" s="101">
        <f>(M654/I654)*100</f>
        <v>2.6767789426723176</v>
      </c>
      <c r="K654" s="104">
        <v>0.3</v>
      </c>
      <c r="L654" s="71">
        <v>4</v>
      </c>
      <c r="M654" s="28">
        <f>K654*L654</f>
        <v>1.2</v>
      </c>
      <c r="N654" s="103" t="s">
        <v>585</v>
      </c>
      <c r="O654" s="104">
        <v>0.28999999999999998</v>
      </c>
      <c r="P654" s="158">
        <v>46244</v>
      </c>
      <c r="Q654" s="158">
        <v>46258</v>
      </c>
      <c r="R654" s="28">
        <f>(K654-O654)/O654*100</f>
        <v>3.4482758620689689</v>
      </c>
      <c r="S654" s="105">
        <f>IF(INDEX(Historical!$D$7:$D1655,MATCH(B654,Historical!$B$7:$B$1062,0))=0,"n/a",(INDEX(Historical!$C$7:$C$1062,MATCH(B654,Historical!$B$7:$B$1062,0))/INDEX(Historical!$D$7:$D$1062,MATCH(B654,Historical!$B$7:$B$1062,0))-1)*100)</f>
        <v>8.2474226804123862</v>
      </c>
      <c r="T654" s="105">
        <f>IF(INDEX(Historical!$F$7:$F$1062,MATCH(B654,Historical!$B$7:$B$1062,0))=0,"n/a",((INDEX(Historical!$C$7:$C$1062,MATCH(B654,Historical!$B$7:$B$1062,0))/INDEX(Historical!$F$7:$F$1062,MATCH(B654,Historical!$B$7:$B$1062,0)))^(1/3)-1)*100)</f>
        <v>6.0642134415163085</v>
      </c>
      <c r="U654" s="105">
        <f>IF(INDEX(Historical!$H$7:$H$1062,MATCH(B654,Historical!$B$7:$B$1062,0))=0,"n/a",((INDEX(Historical!$C$7:$C$1062,MATCH(B654,Historical!$B$7:$B$1062,0))/INDEX(Historical!$H$7:$H$1062,MATCH(B654,Historical!$B$7:$B$1062,0)))^(1/5)-1)*100)</f>
        <v>5.5892882483376871</v>
      </c>
      <c r="V654" s="105">
        <f>IF(INDEX(Historical!$M$7:$M$1062,MATCH(B654,Historical!$B$7:$B$1062,0))=0,"n/a",((INDEX(Historical!$C$7:$C$1062,MATCH(B654,Historical!$B$7:$B$1062,0))/INDEX(Historical!$M$7:$M$1062,MATCH(B654,Historical!$B$7:$B$1062,0)))^(1/10)-1)*100)</f>
        <v>14.979812238566502</v>
      </c>
      <c r="W654" s="106">
        <f>IF(OR(U654&lt;=0,U654="n/a",V654&lt;=0,V654="n/a"),"n/a",U654/V654)</f>
        <v>0.37312138225255592</v>
      </c>
      <c r="X654" s="107">
        <f>IF(OR(AJ654&lt;=0,AJ654="n/a",U654&lt;=0,U654="n/a"),"n/a",U654/AJ654)</f>
        <v>1.1314348680845521</v>
      </c>
      <c r="Y654" s="159" t="s">
        <v>1282</v>
      </c>
      <c r="Z654" s="101">
        <f>IF(OR(AC654&lt;0.01,AC654="n/a"),"n/a",M654/AC654*100)</f>
        <v>30.150753768844218</v>
      </c>
      <c r="AA654" s="109">
        <f>IF(OR(AC654&lt;0.01,AC654="n/a"),"n/a",I654/AC654)</f>
        <v>11.263819095477386</v>
      </c>
      <c r="AB654" s="71">
        <v>12</v>
      </c>
      <c r="AC654" s="100">
        <v>3.98</v>
      </c>
      <c r="AD654" s="100" t="s">
        <v>142</v>
      </c>
      <c r="AE654" s="100">
        <v>2.95</v>
      </c>
      <c r="AF654" s="100">
        <v>1.27</v>
      </c>
      <c r="AG654" s="100">
        <v>11.89</v>
      </c>
      <c r="AH654" s="100" t="s">
        <v>142</v>
      </c>
      <c r="AI654" s="100" t="s">
        <v>142</v>
      </c>
      <c r="AJ654" s="100">
        <v>4.9399999999999995</v>
      </c>
      <c r="AK654" s="100" t="s">
        <v>142</v>
      </c>
      <c r="AL654" s="100">
        <v>350.93</v>
      </c>
      <c r="AM654" s="100">
        <v>7.04</v>
      </c>
      <c r="AN654" s="100">
        <v>0.05</v>
      </c>
      <c r="AO654" s="110">
        <f>IF(U654="n/a","n/a",IF(AA654&lt;0,"n/a",IF(AA654="n/a","n/a",J654+U654-AA654)))</f>
        <v>-2.9977519044673802</v>
      </c>
      <c r="AP654" s="111">
        <f>IF(U654="n/a","n/a",J654+U654)</f>
        <v>8.2660671910100056</v>
      </c>
      <c r="AQ654" s="112">
        <f>IF(OR(AC654&lt;0.01,AC654="n/a",AF654="n/a"),"n/a",(I654/SQRT(22.5*AC654*(I654/AF654))-1)*100)</f>
        <v>-20.264185514478751</v>
      </c>
      <c r="AR654" s="101">
        <f>INDEX(Historical!$C$7:$C$1063,MATCH(B654,Historical!$B$7:$B$1063,0))*IF(AH654="n/a",1.03,IF(AH654&lt;0,1.01,IF(AH654&gt;10,1.1,(1+AH654/100))))</f>
        <v>1.0815000000000001</v>
      </c>
      <c r="AS654" s="109">
        <f>IF($AI654="n/a",1.03*AR654,IF($AI654&lt;0,1.01*AR654,IF($AI654&gt;10,1.1*AR654,(1+$AI654/100)*AR654)))</f>
        <v>1.1139450000000002</v>
      </c>
      <c r="AT654" s="109">
        <f>IF($AK654="n/a",1.03*AS654,IF($AK654&lt;0,1.01*AS654,IF($AK654&gt;10,1.1*AS654,(1+$AK654/100)*AS654)))</f>
        <v>1.1473633500000002</v>
      </c>
      <c r="AU654" s="109">
        <f>IF($AK654="n/a",1.03*AT654,IF($AK654&lt;0,1.01*AT654,IF($AK654&gt;10,1.1*AT654,(1+$AK654/100)*AT654)))</f>
        <v>1.1817842505000002</v>
      </c>
      <c r="AV654" s="109">
        <f>IF($AK654="n/a",1.03*AU654,IF($AK654&lt;0,1.01*AU654,IF($AK654&gt;10,1.1*AU654,(1+$AK654/100)*AU654)))</f>
        <v>1.2172377780150003</v>
      </c>
      <c r="AW654" s="109">
        <f>SUM(AR654:AV654)</f>
        <v>5.7418303785150009</v>
      </c>
      <c r="AX654" s="113">
        <f>AW654/I654*100</f>
        <v>12.808008874670982</v>
      </c>
      <c r="AY654" s="100">
        <v>0.3</v>
      </c>
      <c r="AZ654" s="100">
        <v>46.89</v>
      </c>
      <c r="BA654" s="100">
        <v>-1.76</v>
      </c>
      <c r="BB654" s="100">
        <v>4.41</v>
      </c>
      <c r="BC654" s="100">
        <v>16.07</v>
      </c>
      <c r="BE654" s="12">
        <v>2013</v>
      </c>
      <c r="BF654" s="12">
        <f>IF(BE654&gt;2020,0,IF(BE654&gt;2008,1,IF(BE654&gt;2001,2,IF(BE654&gt;1990,3,IF(BE654&gt;1980,4,IF(BE654&gt;1973,5,IF(BE654&gt;1970,6,IF(BE654&gt;1960,7,IF(BE654&gt;1958,8,IF(BE654&gt;1953,9,10))))))))))</f>
        <v>1</v>
      </c>
      <c r="BG654" s="100">
        <v>1.5699999999999998</v>
      </c>
      <c r="BH654" s="55" t="s">
        <v>121</v>
      </c>
      <c r="BI654" s="55" t="s">
        <v>122</v>
      </c>
    </row>
    <row r="655" spans="1:61" ht="12.75" customHeight="1" x14ac:dyDescent="0.2">
      <c r="A655" s="55" t="s">
        <v>1283</v>
      </c>
      <c r="B655" s="55" t="s">
        <v>1284</v>
      </c>
      <c r="C655" s="156" t="s">
        <v>335</v>
      </c>
      <c r="D655" s="98" t="s">
        <v>371</v>
      </c>
      <c r="E655" s="157">
        <v>17</v>
      </c>
      <c r="F655" s="2">
        <v>242</v>
      </c>
      <c r="G655" s="2" t="s">
        <v>146</v>
      </c>
      <c r="H655" s="2" t="s">
        <v>146</v>
      </c>
      <c r="I655" s="100">
        <v>30.77</v>
      </c>
      <c r="J655" s="101">
        <f>(M655/I655)*100</f>
        <v>3.1199220019499512</v>
      </c>
      <c r="K655" s="104">
        <v>0.24</v>
      </c>
      <c r="L655" s="71">
        <v>4</v>
      </c>
      <c r="M655" s="28">
        <f>K655*L655</f>
        <v>0.96</v>
      </c>
      <c r="N655" s="103" t="s">
        <v>482</v>
      </c>
      <c r="O655" s="104">
        <v>0.23</v>
      </c>
      <c r="P655" s="158">
        <v>46077</v>
      </c>
      <c r="Q655" s="158">
        <v>46091</v>
      </c>
      <c r="R655" s="28">
        <f>(K655-O655)/O655*100</f>
        <v>4.3478260869565135</v>
      </c>
      <c r="S655" s="105">
        <f>IF(INDEX(Historical!$D$7:$D1656,MATCH(B655,Historical!$B$7:$B$1062,0))=0,"n/a",(INDEX(Historical!$C$7:$C$1062,MATCH(B655,Historical!$B$7:$B$1062,0))/INDEX(Historical!$D$7:$D$1062,MATCH(B655,Historical!$B$7:$B$1062,0))-1)*100)</f>
        <v>4.5454545454545414</v>
      </c>
      <c r="T655" s="105">
        <f>IF(INDEX(Historical!$F$7:$F$1062,MATCH(B655,Historical!$B$7:$B$1062,0))=0,"n/a",((INDEX(Historical!$C$7:$C$1062,MATCH(B655,Historical!$B$7:$B$1062,0))/INDEX(Historical!$F$7:$F$1062,MATCH(B655,Historical!$B$7:$B$1062,0)))^(1/3)-1)*100)</f>
        <v>7.7217345015941907</v>
      </c>
      <c r="U655" s="105">
        <f>IF(INDEX(Historical!$H$7:$H$1062,MATCH(B655,Historical!$B$7:$B$1062,0))=0,"n/a",((INDEX(Historical!$C$7:$C$1062,MATCH(B655,Historical!$B$7:$B$1062,0))/INDEX(Historical!$H$7:$H$1062,MATCH(B655,Historical!$B$7:$B$1062,0)))^(1/5)-1)*100)</f>
        <v>25.121895365706372</v>
      </c>
      <c r="V655" s="105">
        <f>IF(INDEX(Historical!$M$7:$M$1062,MATCH(B655,Historical!$B$7:$B$1062,0))=0,"n/a",((INDEX(Historical!$C$7:$C$1062,MATCH(B655,Historical!$B$7:$B$1062,0))/INDEX(Historical!$M$7:$M$1062,MATCH(B655,Historical!$B$7:$B$1062,0)))^(1/10)-1)*100)</f>
        <v>19.72764052557303</v>
      </c>
      <c r="W655" s="106">
        <f>IF(OR(U655&lt;=0,U655="n/a",V655&lt;=0,V655="n/a"),"n/a",U655/V655)</f>
        <v>1.2734363916019631</v>
      </c>
      <c r="X655" s="107">
        <f>IF(OR(AJ655&lt;=0,AJ655="n/a",U655&lt;=0,U655="n/a"),"n/a",U655/AJ655)</f>
        <v>2.4972062987779697</v>
      </c>
      <c r="Y655" s="55"/>
      <c r="Z655" s="101">
        <f>IF(OR(AC655&lt;0.01,AC655="n/a"),"n/a",M655/AC655*100)</f>
        <v>50</v>
      </c>
      <c r="AA655" s="109">
        <f>IF(OR(AC655&lt;0.01,AC655="n/a"),"n/a",I655/AC655)</f>
        <v>16.026041666666668</v>
      </c>
      <c r="AB655" s="71">
        <v>12</v>
      </c>
      <c r="AC655" s="100">
        <v>1.92</v>
      </c>
      <c r="AD655" s="100">
        <v>4.79</v>
      </c>
      <c r="AE655" s="100">
        <v>1.02</v>
      </c>
      <c r="AF655" s="100">
        <v>6.43</v>
      </c>
      <c r="AG655" s="100">
        <v>39.51</v>
      </c>
      <c r="AH655" s="100">
        <v>-5.62</v>
      </c>
      <c r="AI655" s="100">
        <v>6.16</v>
      </c>
      <c r="AJ655" s="100">
        <v>10.059999999999999</v>
      </c>
      <c r="AK655" s="100">
        <v>3.11</v>
      </c>
      <c r="AL655" s="100">
        <v>16140</v>
      </c>
      <c r="AM655" s="100">
        <v>0.27999999999999997</v>
      </c>
      <c r="AN655" s="100">
        <v>2.4900000000000002</v>
      </c>
      <c r="AO655" s="110">
        <f>IF(U655="n/a","n/a",IF(AA655&lt;0,"n/a",IF(AA655="n/a","n/a",J655+U655-AA655)))</f>
        <v>12.215775700989656</v>
      </c>
      <c r="AP655" s="111">
        <f>IF(U655="n/a","n/a",J655+U655)</f>
        <v>28.241817367656324</v>
      </c>
      <c r="AQ655" s="112">
        <f>IF(OR(AC655&lt;0.01,AC655="n/a",AF655="n/a"),"n/a",(I655/SQRT(22.5*AC655*(I655/AF655))-1)*100)</f>
        <v>114.00669555119238</v>
      </c>
      <c r="AR655" s="101">
        <f>INDEX(Historical!$C$7:$C$1063,MATCH(B655,Historical!$B$7:$B$1063,0))*IF(AH655="n/a",1.03,IF(AH655&lt;0,1.01,IF(AH655&gt;10,1.1,(1+AH655/100))))</f>
        <v>0.92920000000000003</v>
      </c>
      <c r="AS655" s="109">
        <f>IF($AI655="n/a",1.03*AR655,IF($AI655&lt;0,1.01*AR655,IF($AI655&gt;10,1.1*AR655,(1+$AI655/100)*AR655)))</f>
        <v>0.9864387200000001</v>
      </c>
      <c r="AT655" s="109">
        <f>IF($AK655="n/a",1.03*AS655,IF($AK655&lt;0,1.01*AS655,IF($AK655&gt;10,1.1*AS655,(1+$AK655/100)*AS655)))</f>
        <v>1.0171169641919999</v>
      </c>
      <c r="AU655" s="109">
        <f>IF($AK655="n/a",1.03*AT655,IF($AK655&lt;0,1.01*AT655,IF($AK655&gt;10,1.1*AT655,(1+$AK655/100)*AT655)))</f>
        <v>1.0487493017783711</v>
      </c>
      <c r="AV655" s="109">
        <f>IF($AK655="n/a",1.03*AU655,IF($AK655&lt;0,1.01*AU655,IF($AK655&gt;10,1.1*AU655,(1+$AK655/100)*AU655)))</f>
        <v>1.0813654050636783</v>
      </c>
      <c r="AW655" s="109">
        <f>SUM(AR655:AV655)</f>
        <v>5.0628703910340498</v>
      </c>
      <c r="AX655" s="113">
        <f>AW655/I655*100</f>
        <v>16.453917422925088</v>
      </c>
      <c r="AY655" s="100">
        <v>0.47</v>
      </c>
      <c r="AZ655" s="100">
        <v>8.5</v>
      </c>
      <c r="BA655" s="100">
        <v>-51.070000000000007</v>
      </c>
      <c r="BB655" s="100">
        <v>0.53</v>
      </c>
      <c r="BC655" s="100">
        <v>-30.69</v>
      </c>
      <c r="BE655" s="12">
        <v>2010</v>
      </c>
      <c r="BF655" s="12">
        <f>IF(BE655&gt;2020,0,IF(BE655&gt;2008,1,IF(BE655&gt;2001,2,IF(BE655&gt;1990,3,IF(BE655&gt;1980,4,IF(BE655&gt;1973,5,IF(BE655&gt;1970,6,IF(BE655&gt;1960,7,IF(BE655&gt;1958,8,IF(BE655&gt;1953,9,10))))))))))</f>
        <v>1</v>
      </c>
      <c r="BG655" s="100">
        <v>8.91</v>
      </c>
      <c r="BH655" s="55" t="s">
        <v>121</v>
      </c>
      <c r="BI655" s="55" t="s">
        <v>122</v>
      </c>
    </row>
    <row r="656" spans="1:61" ht="12.75" customHeight="1" x14ac:dyDescent="0.2">
      <c r="A656" s="123" t="s">
        <v>1285</v>
      </c>
      <c r="B656" s="55" t="s">
        <v>1286</v>
      </c>
      <c r="C656" s="156" t="s">
        <v>125</v>
      </c>
      <c r="D656" s="98" t="s">
        <v>126</v>
      </c>
      <c r="E656" s="157">
        <v>13</v>
      </c>
      <c r="F656" s="2">
        <v>416</v>
      </c>
      <c r="G656" s="2" t="s">
        <v>119</v>
      </c>
      <c r="H656" s="2" t="s">
        <v>118</v>
      </c>
      <c r="I656" s="100">
        <v>57.96</v>
      </c>
      <c r="J656" s="101">
        <f>(M656/I656)*100</f>
        <v>3.5196687370600417</v>
      </c>
      <c r="K656" s="104">
        <v>0.51</v>
      </c>
      <c r="L656" s="71">
        <v>4</v>
      </c>
      <c r="M656" s="28">
        <f>K656*L656</f>
        <v>2.04</v>
      </c>
      <c r="N656" s="103" t="s">
        <v>158</v>
      </c>
      <c r="O656" s="104">
        <v>0.5</v>
      </c>
      <c r="P656" s="158">
        <v>45992</v>
      </c>
      <c r="Q656" s="158">
        <v>46006</v>
      </c>
      <c r="R656" s="28">
        <f>(K656-O656)/O656*100</f>
        <v>2.0000000000000018</v>
      </c>
      <c r="S656" s="105">
        <f>IF(INDEX(Historical!$D$7:$D1657,MATCH(B656,Historical!$B$7:$B$1062,0))=0,"n/a",(INDEX(Historical!$C$7:$C$1062,MATCH(B656,Historical!$B$7:$B$1062,0))/INDEX(Historical!$D$7:$D$1062,MATCH(B656,Historical!$B$7:$B$1062,0))-1)*100)</f>
        <v>2.0304568527918621</v>
      </c>
      <c r="T656" s="105">
        <f>IF(INDEX(Historical!$F$7:$F$1062,MATCH(B656,Historical!$B$7:$B$1062,0))=0,"n/a",((INDEX(Historical!$C$7:$C$1062,MATCH(B656,Historical!$B$7:$B$1062,0))/INDEX(Historical!$F$7:$F$1062,MATCH(B656,Historical!$B$7:$B$1062,0)))^(1/3)-1)*100)</f>
        <v>2.6189825540382738</v>
      </c>
      <c r="U656" s="105">
        <f>IF(INDEX(Historical!$H$7:$H$1062,MATCH(B656,Historical!$B$7:$B$1062,0))=0,"n/a",((INDEX(Historical!$C$7:$C$1062,MATCH(B656,Historical!$B$7:$B$1062,0))/INDEX(Historical!$H$7:$H$1062,MATCH(B656,Historical!$B$7:$B$1062,0)))^(1/5)-1)*100)</f>
        <v>3.3461577382923435</v>
      </c>
      <c r="V656" s="105">
        <f>IF(INDEX(Historical!$M$7:$M$1062,MATCH(B656,Historical!$B$7:$B$1062,0))=0,"n/a",((INDEX(Historical!$C$7:$C$1062,MATCH(B656,Historical!$B$7:$B$1062,0))/INDEX(Historical!$M$7:$M$1062,MATCH(B656,Historical!$B$7:$B$1062,0)))^(1/10)-1)*100)</f>
        <v>16.144421286931522</v>
      </c>
      <c r="W656" s="106">
        <f>IF(OR(U656&lt;=0,U656="n/a",V656&lt;=0,V656="n/a"),"n/a",U656/V656)</f>
        <v>0.20726402506610558</v>
      </c>
      <c r="X656" s="107" t="str">
        <f>IF(OR(AJ656&lt;=0,AJ656="n/a",U656&lt;=0,U656="n/a"),"n/a",U656/AJ656)</f>
        <v>n/a</v>
      </c>
      <c r="Y656" s="123"/>
      <c r="Z656" s="101">
        <f>IF(OR(AC656&lt;0.01,AC656="n/a"),"n/a",M656/AC656*100)</f>
        <v>156.92307692307693</v>
      </c>
      <c r="AA656" s="109">
        <f>IF(OR(AC656&lt;0.01,AC656="n/a"),"n/a",I656/AC656)</f>
        <v>44.584615384615383</v>
      </c>
      <c r="AB656" s="71">
        <v>9</v>
      </c>
      <c r="AC656" s="100">
        <v>1.3</v>
      </c>
      <c r="AD656" s="100">
        <v>1.59</v>
      </c>
      <c r="AE656" s="100">
        <v>0.36</v>
      </c>
      <c r="AF656" s="100">
        <v>1.1100000000000001</v>
      </c>
      <c r="AG656" s="100">
        <v>2.48</v>
      </c>
      <c r="AH656" s="100">
        <v>-3.54</v>
      </c>
      <c r="AI656" s="100">
        <v>11.97</v>
      </c>
      <c r="AJ656" s="100">
        <v>-25.040000000000003</v>
      </c>
      <c r="AK656" s="100">
        <v>8.19</v>
      </c>
      <c r="AL656" s="100">
        <v>20000</v>
      </c>
      <c r="AM656" s="100">
        <v>20.380000000000003</v>
      </c>
      <c r="AN656" s="100">
        <v>0.45</v>
      </c>
      <c r="AO656" s="110">
        <f>IF(U656="n/a","n/a",IF(AA656&lt;0,"n/a",IF(AA656="n/a","n/a",J656+U656-AA656)))</f>
        <v>-37.718788909262997</v>
      </c>
      <c r="AP656" s="111">
        <f>IF(U656="n/a","n/a",J656+U656)</f>
        <v>6.8658264753523852</v>
      </c>
      <c r="AQ656" s="112">
        <f>IF(OR(AC656&lt;0.01,AC656="n/a",AF656="n/a"),"n/a",(I656/SQRT(22.5*AC656*(I656/AF656))-1)*100)</f>
        <v>48.307373124457051</v>
      </c>
      <c r="AR656" s="101">
        <f>INDEX(Historical!$C$7:$C$1063,MATCH(B656,Historical!$B$7:$B$1063,0))*IF(AH656="n/a",1.03,IF(AH656&lt;0,1.01,IF(AH656&gt;10,1.1,(1+AH656/100))))</f>
        <v>2.0301</v>
      </c>
      <c r="AS656" s="109">
        <f>IF($AI656="n/a",1.03*AR656,IF($AI656&lt;0,1.01*AR656,IF($AI656&gt;10,1.1*AR656,(1+$AI656/100)*AR656)))</f>
        <v>2.2331100000000004</v>
      </c>
      <c r="AT656" s="109">
        <f>IF($AK656="n/a",1.03*AS656,IF($AK656&lt;0,1.01*AS656,IF($AK656&gt;10,1.1*AS656,(1+$AK656/100)*AS656)))</f>
        <v>2.4160017090000006</v>
      </c>
      <c r="AU656" s="109">
        <f>IF($AK656="n/a",1.03*AT656,IF($AK656&lt;0,1.01*AT656,IF($AK656&gt;10,1.1*AT656,(1+$AK656/100)*AT656)))</f>
        <v>2.6138722489671009</v>
      </c>
      <c r="AV656" s="109">
        <f>IF($AK656="n/a",1.03*AU656,IF($AK656&lt;0,1.01*AU656,IF($AK656&gt;10,1.1*AU656,(1+$AK656/100)*AU656)))</f>
        <v>2.8279483861575065</v>
      </c>
      <c r="AW656" s="109">
        <f>SUM(AR656:AV656)</f>
        <v>12.121032344124609</v>
      </c>
      <c r="AX656" s="113">
        <f>AW656/I656*100</f>
        <v>20.912754216916166</v>
      </c>
      <c r="AY656" s="100">
        <v>0.38</v>
      </c>
      <c r="AZ656" s="100">
        <v>14.64</v>
      </c>
      <c r="BA656" s="100">
        <v>-16.59</v>
      </c>
      <c r="BB656" s="100">
        <v>-1.47</v>
      </c>
      <c r="BC656" s="100">
        <v>-3.3099999999999996</v>
      </c>
      <c r="BE656" s="12">
        <v>2013</v>
      </c>
      <c r="BF656" s="12">
        <f>IF(BE656&gt;2020,0,IF(BE656&gt;2008,1,IF(BE656&gt;2001,2,IF(BE656&gt;1990,3,IF(BE656&gt;1980,4,IF(BE656&gt;1973,5,IF(BE656&gt;1970,6,IF(BE656&gt;1960,7,IF(BE656&gt;1958,8,IF(BE656&gt;1953,9,10))))))))))</f>
        <v>1</v>
      </c>
      <c r="BG656" s="100">
        <v>1.27</v>
      </c>
      <c r="BH656" s="55" t="s">
        <v>121</v>
      </c>
      <c r="BI656" s="55" t="s">
        <v>122</v>
      </c>
    </row>
    <row r="657" spans="1:61" ht="12.75" customHeight="1" x14ac:dyDescent="0.2">
      <c r="A657" s="116" t="s">
        <v>1660</v>
      </c>
      <c r="B657" s="55" t="s">
        <v>1661</v>
      </c>
      <c r="C657" s="156" t="s">
        <v>116</v>
      </c>
      <c r="D657" s="98" t="s">
        <v>150</v>
      </c>
      <c r="E657" s="157">
        <v>6</v>
      </c>
      <c r="F657" s="2">
        <v>641</v>
      </c>
      <c r="G657" s="2" t="s">
        <v>146</v>
      </c>
      <c r="H657" s="2" t="s">
        <v>146</v>
      </c>
      <c r="I657" s="100">
        <v>454.95</v>
      </c>
      <c r="J657" s="101">
        <f>(M657/I657)*100</f>
        <v>0.9231783712495879</v>
      </c>
      <c r="K657" s="104">
        <v>1.05</v>
      </c>
      <c r="L657" s="71">
        <v>4</v>
      </c>
      <c r="M657" s="28">
        <f>K657*L657</f>
        <v>4.2</v>
      </c>
      <c r="N657" s="103" t="s">
        <v>270</v>
      </c>
      <c r="O657" s="104">
        <v>0.94</v>
      </c>
      <c r="P657" s="158">
        <v>46087</v>
      </c>
      <c r="Q657" s="158">
        <v>46112</v>
      </c>
      <c r="R657" s="28">
        <f>(K657-O657)/O657*100</f>
        <v>11.702127659574479</v>
      </c>
      <c r="S657" s="105">
        <f>IF(INDEX(Historical!$D$7:$D1658,MATCH(B657,Historical!$B$7:$B$1062,0))=0,"n/a",(INDEX(Historical!$C$7:$C$1062,MATCH(B657,Historical!$B$7:$B$1062,0))/INDEX(Historical!$D$7:$D$1062,MATCH(B657,Historical!$B$7:$B$1062,0))-1)*100)</f>
        <v>11.904761904761907</v>
      </c>
      <c r="T657" s="105">
        <f>IF(INDEX(Historical!$F$7:$F$1062,MATCH(B657,Historical!$B$7:$B$1062,0))=0,"n/a",((INDEX(Historical!$C$7:$C$1062,MATCH(B657,Historical!$B$7:$B$1062,0))/INDEX(Historical!$F$7:$F$1062,MATCH(B657,Historical!$B$7:$B$1062,0)))^(1/3)-1)*100)</f>
        <v>11.948346574485047</v>
      </c>
      <c r="U657" s="105">
        <f>IF(INDEX(Historical!$H$7:$H$1062,MATCH(B657,Historical!$B$7:$B$1062,0))=0,"n/a",((INDEX(Historical!$C$7:$C$1062,MATCH(B657,Historical!$B$7:$B$1062,0))/INDEX(Historical!$H$7:$H$1062,MATCH(B657,Historical!$B$7:$B$1062,0)))^(1/5)-1)*100)</f>
        <v>12.142542134526657</v>
      </c>
      <c r="V657" s="105">
        <f>IF(INDEX(Historical!$M$7:$M$1062,MATCH(B657,Historical!$B$7:$B$1062,0))=0,"n/a",((INDEX(Historical!$C$7:$C$1062,MATCH(B657,Historical!$B$7:$B$1062,0))/INDEX(Historical!$M$7:$M$1062,MATCH(B657,Historical!$B$7:$B$1062,0)))^(1/10)-1)*100)</f>
        <v>12.47939858837983</v>
      </c>
      <c r="W657" s="106">
        <f>IF(OR(U657&lt;=0,U657="n/a",V657&lt;=0,V657="n/a"),"n/a",U657/V657)</f>
        <v>0.97300699617313002</v>
      </c>
      <c r="X657" s="107">
        <f>IF(OR(AJ657&lt;=0,AJ657="n/a",U657&lt;=0,U657="n/a"),"n/a",U657/AJ657)</f>
        <v>0.41133272813437183</v>
      </c>
      <c r="Y657" s="162"/>
      <c r="Z657" s="101">
        <f>IF(OR(AC657&lt;0.01,AC657="n/a"),"n/a",M657/AC657*100)</f>
        <v>31.818181818181824</v>
      </c>
      <c r="AA657" s="109">
        <f>IF(OR(AC657&lt;0.01,AC657="n/a"),"n/a",I657/AC657)</f>
        <v>34.465909090909093</v>
      </c>
      <c r="AB657" s="71">
        <v>12</v>
      </c>
      <c r="AC657" s="100">
        <v>13.2</v>
      </c>
      <c r="AD657" s="100">
        <v>1.69</v>
      </c>
      <c r="AE657" s="100">
        <v>4.51</v>
      </c>
      <c r="AF657" s="100">
        <v>11.62</v>
      </c>
      <c r="AG657" s="100">
        <v>36.449999999999996</v>
      </c>
      <c r="AH657" s="100">
        <v>15.959999999999999</v>
      </c>
      <c r="AI657" s="100">
        <v>14.790000000000001</v>
      </c>
      <c r="AJ657" s="100">
        <v>29.520000000000003</v>
      </c>
      <c r="AK657" s="100">
        <v>15.52</v>
      </c>
      <c r="AL657" s="100">
        <v>100100</v>
      </c>
      <c r="AM657" s="100">
        <v>0.28999999999999998</v>
      </c>
      <c r="AN657" s="100">
        <v>0.54</v>
      </c>
      <c r="AO657" s="110">
        <f>IF(U657="n/a","n/a",IF(AA657&lt;0,"n/a",IF(AA657="n/a","n/a",J657+U657-AA657)))</f>
        <v>-21.400188585132849</v>
      </c>
      <c r="AP657" s="111">
        <f>IF(U657="n/a","n/a",J657+U657)</f>
        <v>13.065720505776245</v>
      </c>
      <c r="AQ657" s="112">
        <f>IF(OR(AC657&lt;0.01,AC657="n/a",AF657="n/a"),"n/a",(I657/SQRT(22.5*AC657*(I657/AF657))-1)*100)</f>
        <v>321.8972300540413</v>
      </c>
      <c r="AR657" s="101">
        <f>INDEX(Historical!$C$7:$C$1063,MATCH(B657,Historical!$B$7:$B$1063,0))*IF(AH657="n/a",1.03,IF(AH657&lt;0,1.01,IF(AH657&gt;10,1.1,(1+AH657/100))))</f>
        <v>4.1360000000000001</v>
      </c>
      <c r="AS657" s="109">
        <f>IF($AI657="n/a",1.03*AR657,IF($AI657&lt;0,1.01*AR657,IF($AI657&gt;10,1.1*AR657,(1+$AI657/100)*AR657)))</f>
        <v>4.5496000000000008</v>
      </c>
      <c r="AT657" s="109">
        <f>IF($AK657="n/a",1.03*AS657,IF($AK657&lt;0,1.01*AS657,IF($AK657&gt;10,1.1*AS657,(1+$AK657/100)*AS657)))</f>
        <v>5.0045600000000015</v>
      </c>
      <c r="AU657" s="109">
        <f>IF($AK657="n/a",1.03*AT657,IF($AK657&lt;0,1.01*AT657,IF($AK657&gt;10,1.1*AT657,(1+$AK657/100)*AT657)))</f>
        <v>5.5050160000000021</v>
      </c>
      <c r="AV657" s="109">
        <f>IF($AK657="n/a",1.03*AU657,IF($AK657&lt;0,1.01*AU657,IF($AK657&gt;10,1.1*AU657,(1+$AK657/100)*AU657)))</f>
        <v>6.0555176000000026</v>
      </c>
      <c r="AW657" s="109">
        <f>SUM(AR657:AV657)</f>
        <v>25.250693600000005</v>
      </c>
      <c r="AX657" s="113">
        <f>AW657/I657*100</f>
        <v>5.5502129025167619</v>
      </c>
      <c r="AY657" s="100">
        <v>1.2</v>
      </c>
      <c r="AZ657" s="100">
        <v>30.709999999999997</v>
      </c>
      <c r="BA657" s="100">
        <v>-10.07</v>
      </c>
      <c r="BB657" s="100">
        <v>-3.1</v>
      </c>
      <c r="BC657" s="100">
        <v>3.4299999999999997</v>
      </c>
      <c r="BE657" s="12">
        <v>2021</v>
      </c>
      <c r="BF657" s="12">
        <f>IF(BE657&gt;2020,0,IF(BE657&gt;2008,1,IF(BE657&gt;2001,2,IF(BE657&gt;1990,3,IF(BE657&gt;1980,4,IF(BE657&gt;1973,5,IF(BE657&gt;1970,6,IF(BE657&gt;1960,7,IF(BE657&gt;1958,8,IF(BE657&gt;1953,9,10))))))))))</f>
        <v>0</v>
      </c>
      <c r="BG657" s="100">
        <v>13.36</v>
      </c>
      <c r="BH657" s="55" t="s">
        <v>121</v>
      </c>
      <c r="BI657" s="55" t="s">
        <v>122</v>
      </c>
    </row>
    <row r="658" spans="1:61" ht="12.75" customHeight="1" x14ac:dyDescent="0.2">
      <c r="A658" s="55" t="s">
        <v>1287</v>
      </c>
      <c r="B658" s="55" t="s">
        <v>1288</v>
      </c>
      <c r="C658" s="156" t="s">
        <v>116</v>
      </c>
      <c r="D658" s="98" t="s">
        <v>215</v>
      </c>
      <c r="E658" s="157">
        <v>17</v>
      </c>
      <c r="F658" s="2">
        <v>235</v>
      </c>
      <c r="G658" s="2" t="s">
        <v>119</v>
      </c>
      <c r="H658" s="2" t="s">
        <v>118</v>
      </c>
      <c r="I658" s="100">
        <v>91.87</v>
      </c>
      <c r="J658" s="101">
        <f>(M658/I658)*100</f>
        <v>1.6980515946446066</v>
      </c>
      <c r="K658" s="104">
        <v>0.39</v>
      </c>
      <c r="L658" s="71">
        <v>4</v>
      </c>
      <c r="M658" s="28">
        <f>K658*L658</f>
        <v>1.56</v>
      </c>
      <c r="N658" s="103" t="s">
        <v>147</v>
      </c>
      <c r="O658" s="104">
        <v>0.38</v>
      </c>
      <c r="P658" s="158">
        <v>46013</v>
      </c>
      <c r="Q658" s="158">
        <v>46034</v>
      </c>
      <c r="R658" s="28">
        <f>(K658-O658)/O658*100</f>
        <v>2.6315789473684235</v>
      </c>
      <c r="S658" s="105">
        <f>IF(INDEX(Historical!$D$7:$D1659,MATCH(B658,Historical!$B$7:$B$1062,0))=0,"n/a",(INDEX(Historical!$C$7:$C$1062,MATCH(B658,Historical!$B$7:$B$1062,0))/INDEX(Historical!$D$7:$D$1062,MATCH(B658,Historical!$B$7:$B$1062,0))-1)*100)</f>
        <v>5.555555555555558</v>
      </c>
      <c r="T658" s="105">
        <f>IF(INDEX(Historical!$F$7:$F$1062,MATCH(B658,Historical!$B$7:$B$1062,0))=0,"n/a",((INDEX(Historical!$C$7:$C$1062,MATCH(B658,Historical!$B$7:$B$1062,0))/INDEX(Historical!$F$7:$F$1062,MATCH(B658,Historical!$B$7:$B$1062,0)))^(1/3)-1)*100)</f>
        <v>8.1983855523197757</v>
      </c>
      <c r="U658" s="105">
        <f>IF(INDEX(Historical!$H$7:$H$1062,MATCH(B658,Historical!$B$7:$B$1062,0))=0,"n/a",((INDEX(Historical!$C$7:$C$1062,MATCH(B658,Historical!$B$7:$B$1062,0))/INDEX(Historical!$H$7:$H$1062,MATCH(B658,Historical!$B$7:$B$1062,0)))^(1/5)-1)*100)</f>
        <v>8.7348394571074905</v>
      </c>
      <c r="V658" s="105">
        <f>IF(INDEX(Historical!$M$7:$M$1062,MATCH(B658,Historical!$B$7:$B$1062,0))=0,"n/a",((INDEX(Historical!$C$7:$C$1062,MATCH(B658,Historical!$B$7:$B$1062,0))/INDEX(Historical!$M$7:$M$1062,MATCH(B658,Historical!$B$7:$B$1062,0)))^(1/10)-1)*100)</f>
        <v>11.760248395950734</v>
      </c>
      <c r="W658" s="106">
        <f>IF(OR(U658&lt;=0,U658="n/a",V658&lt;=0,V658="n/a"),"n/a",U658/V658)</f>
        <v>0.74274276894653457</v>
      </c>
      <c r="X658" s="107">
        <f>IF(OR(AJ658&lt;=0,AJ658="n/a",U658&lt;=0,U658="n/a"),"n/a",U658/AJ658)</f>
        <v>10.156790066404058</v>
      </c>
      <c r="Y658" s="159"/>
      <c r="Z658" s="101">
        <f>IF(OR(AC658&lt;0.01,AC658="n/a"),"n/a",M658/AC658*100)</f>
        <v>44.956772334293952</v>
      </c>
      <c r="AA658" s="109">
        <f>IF(OR(AC658&lt;0.01,AC658="n/a"),"n/a",I658/AC658)</f>
        <v>26.475504322766572</v>
      </c>
      <c r="AB658" s="71">
        <v>10</v>
      </c>
      <c r="AC658" s="100">
        <v>3.47</v>
      </c>
      <c r="AD658" s="100">
        <v>1.8</v>
      </c>
      <c r="AE658" s="100">
        <v>1.88</v>
      </c>
      <c r="AF658" s="100">
        <v>6.41</v>
      </c>
      <c r="AG658" s="100">
        <v>23.89</v>
      </c>
      <c r="AH658" s="100">
        <v>9.629999999999999</v>
      </c>
      <c r="AI658" s="100">
        <v>10.130000000000001</v>
      </c>
      <c r="AJ658" s="100">
        <v>0.86</v>
      </c>
      <c r="AK658" s="100">
        <v>10.07</v>
      </c>
      <c r="AL658" s="100">
        <v>8750</v>
      </c>
      <c r="AM658" s="100">
        <v>0.37</v>
      </c>
      <c r="AN658" s="100">
        <v>0.83</v>
      </c>
      <c r="AO658" s="110">
        <f>IF(U658="n/a","n/a",IF(AA658&lt;0,"n/a",IF(AA658="n/a","n/a",J658+U658-AA658)))</f>
        <v>-16.042613271014474</v>
      </c>
      <c r="AP658" s="111">
        <f>IF(U658="n/a","n/a",J658+U658)</f>
        <v>10.432891051752097</v>
      </c>
      <c r="AQ658" s="112">
        <f>IF(OR(AC658&lt;0.01,AC658="n/a",AF658="n/a"),"n/a",(I658/SQRT(22.5*AC658*(I658/AF658))-1)*100)</f>
        <v>174.63752491758919</v>
      </c>
      <c r="AR658" s="101">
        <f>INDEX(Historical!$C$7:$C$1063,MATCH(B658,Historical!$B$7:$B$1063,0))*IF(AH658="n/a",1.03,IF(AH658&lt;0,1.01,IF(AH658&gt;10,1.1,(1+AH658/100))))</f>
        <v>1.6663760000000001</v>
      </c>
      <c r="AS658" s="109">
        <f>IF($AI658="n/a",1.03*AR658,IF($AI658&lt;0,1.01*AR658,IF($AI658&gt;10,1.1*AR658,(1+$AI658/100)*AR658)))</f>
        <v>1.8330136000000001</v>
      </c>
      <c r="AT658" s="109">
        <f>IF($AK658="n/a",1.03*AS658,IF($AK658&lt;0,1.01*AS658,IF($AK658&gt;10,1.1*AS658,(1+$AK658/100)*AS658)))</f>
        <v>2.0163149600000003</v>
      </c>
      <c r="AU658" s="109">
        <f>IF($AK658="n/a",1.03*AT658,IF($AK658&lt;0,1.01*AT658,IF($AK658&gt;10,1.1*AT658,(1+$AK658/100)*AT658)))</f>
        <v>2.2179464560000004</v>
      </c>
      <c r="AV658" s="109">
        <f>IF($AK658="n/a",1.03*AU658,IF($AK658&lt;0,1.01*AU658,IF($AK658&gt;10,1.1*AU658,(1+$AK658/100)*AU658)))</f>
        <v>2.4397411016000006</v>
      </c>
      <c r="AW658" s="109">
        <f>SUM(AR658:AV658)</f>
        <v>10.173392117600002</v>
      </c>
      <c r="AX658" s="113">
        <f>AW658/I658*100</f>
        <v>11.0736825052792</v>
      </c>
      <c r="AY658" s="100">
        <v>0.69</v>
      </c>
      <c r="AZ658" s="100">
        <v>35.82</v>
      </c>
      <c r="BA658" s="100">
        <v>-12.659999999999998</v>
      </c>
      <c r="BB658" s="100">
        <v>-0.88</v>
      </c>
      <c r="BC658" s="100">
        <v>4.21</v>
      </c>
      <c r="BE658" s="12">
        <v>2010</v>
      </c>
      <c r="BF658" s="12">
        <f>IF(BE658&gt;2020,0,IF(BE658&gt;2008,1,IF(BE658&gt;2001,2,IF(BE658&gt;1990,3,IF(BE658&gt;1980,4,IF(BE658&gt;1973,5,IF(BE658&gt;1970,6,IF(BE658&gt;1960,7,IF(BE658&gt;1958,8,IF(BE658&gt;1953,9,10))))))))))</f>
        <v>1</v>
      </c>
      <c r="BG658" s="100">
        <v>9.07</v>
      </c>
      <c r="BH658" s="55" t="s">
        <v>121</v>
      </c>
      <c r="BI658" s="55" t="s">
        <v>122</v>
      </c>
    </row>
    <row r="659" spans="1:61" ht="12.75" customHeight="1" x14ac:dyDescent="0.2">
      <c r="A659" s="149" t="s">
        <v>1289</v>
      </c>
      <c r="B659" s="55" t="s">
        <v>1290</v>
      </c>
      <c r="C659" s="156" t="s">
        <v>116</v>
      </c>
      <c r="D659" s="98" t="s">
        <v>117</v>
      </c>
      <c r="E659" s="157">
        <v>13</v>
      </c>
      <c r="F659" s="2">
        <v>438</v>
      </c>
      <c r="G659" s="2" t="s">
        <v>146</v>
      </c>
      <c r="H659" s="2" t="s">
        <v>146</v>
      </c>
      <c r="I659" s="100">
        <v>33.159999999999997</v>
      </c>
      <c r="J659" s="101">
        <f>(M659/I659)*100</f>
        <v>0.8685162846803377</v>
      </c>
      <c r="K659" s="104">
        <v>7.1999999999999995E-2</v>
      </c>
      <c r="L659" s="2">
        <v>4</v>
      </c>
      <c r="M659" s="28">
        <f>K659*L659</f>
        <v>0.28799999999999998</v>
      </c>
      <c r="N659" s="2" t="s">
        <v>151</v>
      </c>
      <c r="O659" s="104">
        <v>6.5000000000000002E-2</v>
      </c>
      <c r="P659" s="158">
        <v>46156</v>
      </c>
      <c r="Q659" s="158">
        <v>46175</v>
      </c>
      <c r="R659" s="28">
        <f>(K659-O659)/O659*100</f>
        <v>10.769230769230758</v>
      </c>
      <c r="S659" s="105">
        <f>IF(INDEX(Historical!$D$7:$D1660,MATCH(B659,Historical!$B$7:$B$1062,0))=0,"n/a",(INDEX(Historical!$C$7:$C$1062,MATCH(B659,Historical!$B$7:$B$1062,0))/INDEX(Historical!$D$7:$D$1062,MATCH(B659,Historical!$B$7:$B$1062,0))-1)*100)</f>
        <v>11.946902654867264</v>
      </c>
      <c r="T659" s="105">
        <f>IF(INDEX(Historical!$F$7:$F$1062,MATCH(B659,Historical!$B$7:$B$1062,0))=0,"n/a",((INDEX(Historical!$C$7:$C$1062,MATCH(B659,Historical!$B$7:$B$1062,0))/INDEX(Historical!$F$7:$F$1062,MATCH(B659,Historical!$B$7:$B$1062,0)))^(1/3)-1)*100)</f>
        <v>12.434650167786199</v>
      </c>
      <c r="U659" s="105">
        <f>IF(INDEX(Historical!$H$7:$H$1062,MATCH(B659,Historical!$B$7:$B$1062,0))=0,"n/a",((INDEX(Historical!$C$7:$C$1062,MATCH(B659,Historical!$B$7:$B$1062,0))/INDEX(Historical!$H$7:$H$1062,MATCH(B659,Historical!$B$7:$B$1062,0)))^(1/5)-1)*100)</f>
        <v>13.896221858789893</v>
      </c>
      <c r="V659" s="105">
        <f>IF(INDEX(Historical!$M$7:$M$1062,MATCH(B659,Historical!$B$7:$B$1062,0))=0,"n/a",((INDEX(Historical!$C$7:$C$1062,MATCH(B659,Historical!$B$7:$B$1062,0))/INDEX(Historical!$M$7:$M$1062,MATCH(B659,Historical!$B$7:$B$1062,0)))^(1/10)-1)*100)</f>
        <v>15.099353212157318</v>
      </c>
      <c r="W659" s="106">
        <f>IF(OR(U659&lt;=0,U659="n/a",V659&lt;=0,V659="n/a"),"n/a",U659/V659)</f>
        <v>0.92031901390327642</v>
      </c>
      <c r="X659" s="107">
        <f>IF(OR(AJ659&lt;=0,AJ659="n/a",U659&lt;=0,U659="n/a"),"n/a",U659/AJ659)</f>
        <v>1.7435661052433997</v>
      </c>
      <c r="Z659" s="101">
        <f>IF(OR(AC659&lt;0.01,AC659="n/a"),"n/a",M659/AC659*100)</f>
        <v>17.349397590361445</v>
      </c>
      <c r="AA659" s="109">
        <f>IF(OR(AC659&lt;0.01,AC659="n/a"),"n/a",I659/AC659)</f>
        <v>19.975903614457831</v>
      </c>
      <c r="AB659" s="71">
        <v>9</v>
      </c>
      <c r="AC659" s="100">
        <v>1.66</v>
      </c>
      <c r="AD659" s="100">
        <v>2.57</v>
      </c>
      <c r="AE659" s="100">
        <v>1.7</v>
      </c>
      <c r="AF659" s="100">
        <v>4.58</v>
      </c>
      <c r="AG659" s="100">
        <v>24.26</v>
      </c>
      <c r="AH659" s="100">
        <v>0.45999999999999996</v>
      </c>
      <c r="AI659" s="100">
        <v>10.290000000000001</v>
      </c>
      <c r="AJ659" s="100">
        <v>7.9699999999999989</v>
      </c>
      <c r="AK659" s="100">
        <v>7.46</v>
      </c>
      <c r="AL659" s="100">
        <v>8610</v>
      </c>
      <c r="AM659" s="100">
        <v>0.51</v>
      </c>
      <c r="AN659" s="100">
        <v>0.55000000000000004</v>
      </c>
      <c r="AO659" s="110">
        <f>IF(U659="n/a","n/a",IF(AA659&lt;0,"n/a",IF(AA659="n/a","n/a",J659+U659-AA659)))</f>
        <v>-5.2111654709876003</v>
      </c>
      <c r="AP659" s="111">
        <f>IF(U659="n/a","n/a",J659+U659)</f>
        <v>14.764738143470231</v>
      </c>
      <c r="AQ659" s="112">
        <f>IF(OR(AC659&lt;0.01,AC659="n/a",AF659="n/a"),"n/a",(I659/SQRT(22.5*AC659*(I659/AF659))-1)*100)</f>
        <v>101.64836121241336</v>
      </c>
      <c r="AR659" s="101">
        <f>INDEX(Historical!$C$7:$C$1063,MATCH(B659,Historical!$B$7:$B$1063,0))*IF(AH659="n/a",1.03,IF(AH659&lt;0,1.01,IF(AH659&gt;10,1.1,(1+AH659/100))))</f>
        <v>0.2541638</v>
      </c>
      <c r="AS659" s="109">
        <f>IF($AI659="n/a",1.03*AR659,IF($AI659&lt;0,1.01*AR659,IF($AI659&gt;10,1.1*AR659,(1+$AI659/100)*AR659)))</f>
        <v>0.27958018000000001</v>
      </c>
      <c r="AT659" s="109">
        <f>IF($AK659="n/a",1.03*AS659,IF($AK659&lt;0,1.01*AS659,IF($AK659&gt;10,1.1*AS659,(1+$AK659/100)*AS659)))</f>
        <v>0.30043686142800002</v>
      </c>
      <c r="AU659" s="109">
        <f>IF($AK659="n/a",1.03*AT659,IF($AK659&lt;0,1.01*AT659,IF($AK659&gt;10,1.1*AT659,(1+$AK659/100)*AT659)))</f>
        <v>0.32284945129052883</v>
      </c>
      <c r="AV659" s="109">
        <f>IF($AK659="n/a",1.03*AU659,IF($AK659&lt;0,1.01*AU659,IF($AK659&gt;10,1.1*AU659,(1+$AK659/100)*AU659)))</f>
        <v>0.34693402035680226</v>
      </c>
      <c r="AW659" s="109">
        <f>SUM(AR659:AV659)</f>
        <v>1.5039643130753313</v>
      </c>
      <c r="AX659" s="113">
        <f>AW659/I659*100</f>
        <v>4.5354774218194551</v>
      </c>
      <c r="AY659" s="100">
        <v>0.89</v>
      </c>
      <c r="AZ659" s="100">
        <v>28.48</v>
      </c>
      <c r="BA659" s="100">
        <v>-23.13</v>
      </c>
      <c r="BB659" s="100">
        <v>12.53</v>
      </c>
      <c r="BC659" s="100">
        <v>1.6500000000000001</v>
      </c>
      <c r="BE659" s="12">
        <v>2014</v>
      </c>
      <c r="BF659" s="12">
        <f>IF(BE659&gt;2020,0,IF(BE659&gt;2008,1,IF(BE659&gt;2001,2,IF(BE659&gt;1990,3,IF(BE659&gt;1980,4,IF(BE659&gt;1973,5,IF(BE659&gt;1970,6,IF(BE659&gt;1960,7,IF(BE659&gt;1958,8,IF(BE659&gt;1953,9,10))))))))))</f>
        <v>1</v>
      </c>
      <c r="BG659" s="100">
        <v>9.9699999999999989</v>
      </c>
      <c r="BH659" s="55" t="s">
        <v>121</v>
      </c>
      <c r="BI659" s="55" t="s">
        <v>122</v>
      </c>
    </row>
    <row r="660" spans="1:61" ht="12.75" customHeight="1" x14ac:dyDescent="0.2">
      <c r="A660" s="123" t="s">
        <v>1291</v>
      </c>
      <c r="B660" s="55" t="s">
        <v>1292</v>
      </c>
      <c r="C660" s="156" t="s">
        <v>198</v>
      </c>
      <c r="D660" s="98" t="s">
        <v>565</v>
      </c>
      <c r="E660" s="157">
        <v>22</v>
      </c>
      <c r="F660" s="2">
        <v>179</v>
      </c>
      <c r="G660" s="2" t="s">
        <v>119</v>
      </c>
      <c r="H660" s="2" t="s">
        <v>118</v>
      </c>
      <c r="I660" s="100">
        <v>275.74</v>
      </c>
      <c r="J660" s="101">
        <f>(M660/I660)*100</f>
        <v>2.059911510843548</v>
      </c>
      <c r="K660" s="104">
        <v>1.42</v>
      </c>
      <c r="L660" s="71">
        <v>4</v>
      </c>
      <c r="M660" s="28">
        <f>K660*L660</f>
        <v>5.68</v>
      </c>
      <c r="N660" s="103" t="s">
        <v>1293</v>
      </c>
      <c r="O660" s="104">
        <v>1.36</v>
      </c>
      <c r="P660" s="158">
        <v>45961</v>
      </c>
      <c r="Q660" s="158">
        <v>45973</v>
      </c>
      <c r="R660" s="28">
        <f>(K660-O660)/O660*100</f>
        <v>4.4117647058823399</v>
      </c>
      <c r="S660" s="105">
        <f>IF(INDEX(Historical!$D$7:$D1661,MATCH(B660,Historical!$B$7:$B$1062,0))=0,"n/a",(INDEX(Historical!$C$7:$C$1062,MATCH(B660,Historical!$B$7:$B$1062,0))/INDEX(Historical!$D$7:$D$1062,MATCH(B660,Historical!$B$7:$B$1062,0))-1)*100)</f>
        <v>4.5627376425855459</v>
      </c>
      <c r="T660" s="105">
        <f>IF(INDEX(Historical!$F$7:$F$1062,MATCH(B660,Historical!$B$7:$B$1062,0))=0,"n/a",((INDEX(Historical!$C$7:$C$1062,MATCH(B660,Historical!$B$7:$B$1062,0))/INDEX(Historical!$F$7:$F$1062,MATCH(B660,Historical!$B$7:$B$1062,0)))^(1/3)-1)*100)</f>
        <v>5.4540545239468052</v>
      </c>
      <c r="U660" s="105">
        <f>IF(INDEX(Historical!$H$7:$H$1062,MATCH(B660,Historical!$B$7:$B$1062,0))=0,"n/a",((INDEX(Historical!$C$7:$C$1062,MATCH(B660,Historical!$B$7:$B$1062,0))/INDEX(Historical!$H$7:$H$1062,MATCH(B660,Historical!$B$7:$B$1062,0)))^(1/5)-1)*100)</f>
        <v>8.1344186952810649</v>
      </c>
      <c r="V660" s="105">
        <f>IF(INDEX(Historical!$M$7:$M$1062,MATCH(B660,Historical!$B$7:$B$1062,0))=0,"n/a",((INDEX(Historical!$C$7:$C$1062,MATCH(B660,Historical!$B$7:$B$1062,0))/INDEX(Historical!$M$7:$M$1062,MATCH(B660,Historical!$B$7:$B$1062,0)))^(1/10)-1)*100)</f>
        <v>14.66304358341195</v>
      </c>
      <c r="W660" s="106">
        <f>IF(OR(U660&lt;=0,U660="n/a",V660&lt;=0,V660="n/a"),"n/a",U660/V660)</f>
        <v>0.55475649710837616</v>
      </c>
      <c r="X660" s="107" t="str">
        <f>IF(OR(AJ660&lt;=0,AJ660="n/a",U660&lt;=0,U660="n/a"),"n/a",U660/AJ660)</f>
        <v>n/a</v>
      </c>
      <c r="Y660" s="123"/>
      <c r="Z660" s="101">
        <f>IF(OR(AC660&lt;0.01,AC660="n/a"),"n/a",M660/AC660*100)</f>
        <v>86.453576864535762</v>
      </c>
      <c r="AA660" s="109">
        <f>IF(OR(AC660&lt;0.01,AC660="n/a"),"n/a",I660/AC660)</f>
        <v>41.969558599695588</v>
      </c>
      <c r="AB660" s="71">
        <v>12</v>
      </c>
      <c r="AC660" s="100">
        <v>6.57</v>
      </c>
      <c r="AD660" s="100">
        <v>0.91</v>
      </c>
      <c r="AE660" s="100">
        <v>12.94</v>
      </c>
      <c r="AF660" s="100">
        <v>13.98</v>
      </c>
      <c r="AG660" s="100">
        <v>34.97</v>
      </c>
      <c r="AH660" s="100">
        <v>54.25</v>
      </c>
      <c r="AI660" s="100">
        <v>20.79</v>
      </c>
      <c r="AJ660" s="100">
        <v>-1.81</v>
      </c>
      <c r="AK660" s="100">
        <v>29.830000000000002</v>
      </c>
      <c r="AL660" s="100">
        <v>251820</v>
      </c>
      <c r="AM660" s="100">
        <v>0.26</v>
      </c>
      <c r="AN660" s="100">
        <v>0.78</v>
      </c>
      <c r="AO660" s="110">
        <f>IF(U660="n/a","n/a",IF(AA660&lt;0,"n/a",IF(AA660="n/a","n/a",J660+U660-AA660)))</f>
        <v>-31.775228393570977</v>
      </c>
      <c r="AP660" s="111">
        <f>IF(U660="n/a","n/a",J660+U660)</f>
        <v>10.194330206124613</v>
      </c>
      <c r="AQ660" s="112">
        <f>IF(OR(AC660&lt;0.01,AC660="n/a",AF660="n/a"),"n/a",(I660/SQRT(22.5*AC660*(I660/AF660))-1)*100)</f>
        <v>410.65727981962158</v>
      </c>
      <c r="AR660" s="101">
        <f>INDEX(Historical!$C$7:$C$1063,MATCH(B660,Historical!$B$7:$B$1063,0))*IF(AH660="n/a",1.03,IF(AH660&lt;0,1.01,IF(AH660&gt;10,1.1,(1+AH660/100))))</f>
        <v>6.0500000000000007</v>
      </c>
      <c r="AS660" s="109">
        <f>IF($AI660="n/a",1.03*AR660,IF($AI660&lt;0,1.01*AR660,IF($AI660&gt;10,1.1*AR660,(1+$AI660/100)*AR660)))</f>
        <v>6.6550000000000011</v>
      </c>
      <c r="AT660" s="109">
        <f>IF($AK660="n/a",1.03*AS660,IF($AK660&lt;0,1.01*AS660,IF($AK660&gt;10,1.1*AS660,(1+$AK660/100)*AS660)))</f>
        <v>7.3205000000000018</v>
      </c>
      <c r="AU660" s="109">
        <f>IF($AK660="n/a",1.03*AT660,IF($AK660&lt;0,1.01*AT660,IF($AK660&gt;10,1.1*AT660,(1+$AK660/100)*AT660)))</f>
        <v>8.0525500000000019</v>
      </c>
      <c r="AV660" s="109">
        <f>IF($AK660="n/a",1.03*AU660,IF($AK660&lt;0,1.01*AU660,IF($AK660&gt;10,1.1*AU660,(1+$AK660/100)*AU660)))</f>
        <v>8.8578050000000026</v>
      </c>
      <c r="AW660" s="109">
        <f>SUM(AR660:AV660)</f>
        <v>36.935855000000004</v>
      </c>
      <c r="AX660" s="113">
        <f>AW660/I660*100</f>
        <v>13.395174802350041</v>
      </c>
      <c r="AY660" s="100">
        <v>1.32</v>
      </c>
      <c r="AZ660" s="100">
        <v>80.540000000000006</v>
      </c>
      <c r="BA660" s="100">
        <v>-17.45</v>
      </c>
      <c r="BB660" s="100">
        <v>-7.5200000000000005</v>
      </c>
      <c r="BC660" s="100">
        <v>21.72</v>
      </c>
      <c r="BE660" s="12">
        <v>2004</v>
      </c>
      <c r="BF660" s="12">
        <f>IF(BE660&gt;2020,0,IF(BE660&gt;2008,1,IF(BE660&gt;2001,2,IF(BE660&gt;1990,3,IF(BE660&gt;1980,4,IF(BE660&gt;1973,5,IF(BE660&gt;1970,6,IF(BE660&gt;1960,7,IF(BE660&gt;1958,8,IF(BE660&gt;1953,9,10))))))))))</f>
        <v>2</v>
      </c>
      <c r="BG660" s="100">
        <v>16.989999999999998</v>
      </c>
      <c r="BH660" s="55" t="s">
        <v>121</v>
      </c>
      <c r="BI660" s="55" t="s">
        <v>122</v>
      </c>
    </row>
    <row r="661" spans="1:61" ht="12.75" customHeight="1" x14ac:dyDescent="0.2">
      <c r="A661" s="55" t="s">
        <v>1294</v>
      </c>
      <c r="B661" s="55" t="s">
        <v>1295</v>
      </c>
      <c r="C661" s="156" t="s">
        <v>162</v>
      </c>
      <c r="D661" s="98" t="s">
        <v>296</v>
      </c>
      <c r="E661" s="157">
        <v>15</v>
      </c>
      <c r="F661" s="2">
        <v>332</v>
      </c>
      <c r="G661" s="2" t="s">
        <v>119</v>
      </c>
      <c r="H661" s="2" t="s">
        <v>119</v>
      </c>
      <c r="I661" s="100">
        <v>57.92</v>
      </c>
      <c r="J661" s="101">
        <f>(M661/I661)*100</f>
        <v>2.9178176795580111</v>
      </c>
      <c r="K661" s="104">
        <v>0.42249999999999999</v>
      </c>
      <c r="L661" s="71">
        <v>4</v>
      </c>
      <c r="M661" s="28">
        <f>K661*L661</f>
        <v>1.69</v>
      </c>
      <c r="N661" s="103" t="s">
        <v>423</v>
      </c>
      <c r="O661" s="104">
        <v>0.40749999999999997</v>
      </c>
      <c r="P661" s="158">
        <v>46052</v>
      </c>
      <c r="Q661" s="158">
        <v>46066</v>
      </c>
      <c r="R661" s="28">
        <f>(K661-O661)/O661*100</f>
        <v>3.6809815950920282</v>
      </c>
      <c r="S661" s="105">
        <f>IF(INDEX(Historical!$D$7:$D1662,MATCH(B661,Historical!$B$7:$B$1062,0))=0,"n/a",(INDEX(Historical!$C$7:$C$1062,MATCH(B661,Historical!$B$7:$B$1062,0))/INDEX(Historical!$D$7:$D$1062,MATCH(B661,Historical!$B$7:$B$1062,0))-1)*100)</f>
        <v>5.1612903225806361</v>
      </c>
      <c r="T661" s="105">
        <f>IF(INDEX(Historical!$F$7:$F$1062,MATCH(B661,Historical!$B$7:$B$1062,0))=0,"n/a",((INDEX(Historical!$C$7:$C$1062,MATCH(B661,Historical!$B$7:$B$1062,0))/INDEX(Historical!$F$7:$F$1062,MATCH(B661,Historical!$B$7:$B$1062,0)))^(1/3)-1)*100)</f>
        <v>5.4526751199711398</v>
      </c>
      <c r="U661" s="105">
        <f>IF(INDEX(Historical!$H$7:$H$1062,MATCH(B661,Historical!$B$7:$B$1062,0))=0,"n/a",((INDEX(Historical!$C$7:$C$1062,MATCH(B661,Historical!$B$7:$B$1062,0))/INDEX(Historical!$H$7:$H$1062,MATCH(B661,Historical!$B$7:$B$1062,0)))^(1/5)-1)*100)</f>
        <v>5.7928942504797298</v>
      </c>
      <c r="V661" s="105">
        <f>IF(INDEX(Historical!$M$7:$M$1062,MATCH(B661,Historical!$B$7:$B$1062,0))=0,"n/a",((INDEX(Historical!$C$7:$C$1062,MATCH(B661,Historical!$B$7:$B$1062,0))/INDEX(Historical!$M$7:$M$1062,MATCH(B661,Historical!$B$7:$B$1062,0)))^(1/10)-1)*100)</f>
        <v>7.3766280639786519</v>
      </c>
      <c r="W661" s="106">
        <f>IF(OR(U661&lt;=0,U661="n/a",V661&lt;=0,V661="n/a"),"n/a",U661/V661)</f>
        <v>0.78530382720086322</v>
      </c>
      <c r="X661" s="107" t="str">
        <f>IF(OR(AJ661&lt;=0,AJ661="n/a",U661&lt;=0,U661="n/a"),"n/a",U661/AJ661)</f>
        <v>n/a</v>
      </c>
      <c r="Y661" s="159"/>
      <c r="Z661" s="101">
        <f>IF(OR(AC661&lt;0.01,AC661="n/a"),"n/a",M661/AC661*100)</f>
        <v>122.46376811594205</v>
      </c>
      <c r="AA661" s="109">
        <f>IF(OR(AC661&lt;0.01,AC661="n/a"),"n/a",I661/AC661)</f>
        <v>41.971014492753625</v>
      </c>
      <c r="AB661" s="71">
        <v>12</v>
      </c>
      <c r="AC661" s="100">
        <v>1.38</v>
      </c>
      <c r="AD661" s="100">
        <v>1.21</v>
      </c>
      <c r="AE661" s="100">
        <v>2.93</v>
      </c>
      <c r="AF661" s="100">
        <v>1.85</v>
      </c>
      <c r="AG661" s="100">
        <v>4.9000000000000004</v>
      </c>
      <c r="AH661" s="100">
        <v>24.68</v>
      </c>
      <c r="AI661" s="100">
        <v>11.82</v>
      </c>
      <c r="AJ661" s="100">
        <v>-7.23</v>
      </c>
      <c r="AK661" s="100">
        <v>14.71</v>
      </c>
      <c r="AL661" s="100">
        <v>6410</v>
      </c>
      <c r="AM661" s="100">
        <v>0.98</v>
      </c>
      <c r="AN661" s="100">
        <v>1.65</v>
      </c>
      <c r="AO661" s="110">
        <f>IF(U661="n/a","n/a",IF(AA661&lt;0,"n/a",IF(AA661="n/a","n/a",J661+U661-AA661)))</f>
        <v>-33.260302562715886</v>
      </c>
      <c r="AP661" s="111">
        <f>IF(U661="n/a","n/a",J661+U661)</f>
        <v>8.7107119300377409</v>
      </c>
      <c r="AQ661" s="112">
        <f>IF(OR(AC661&lt;0.01,AC661="n/a",AF661="n/a"),"n/a",(I661/SQRT(22.5*AC661*(I661/AF661))-1)*100)</f>
        <v>85.767329757287996</v>
      </c>
      <c r="AR661" s="101">
        <f>INDEX(Historical!$C$7:$C$1063,MATCH(B661,Historical!$B$7:$B$1063,0))*IF(AH661="n/a",1.03,IF(AH661&lt;0,1.01,IF(AH661&gt;10,1.1,(1+AH661/100))))</f>
        <v>1.7929999999999999</v>
      </c>
      <c r="AS661" s="109">
        <f>IF($AI661="n/a",1.03*AR661,IF($AI661&lt;0,1.01*AR661,IF($AI661&gt;10,1.1*AR661,(1+$AI661/100)*AR661)))</f>
        <v>1.9723000000000002</v>
      </c>
      <c r="AT661" s="109">
        <f>IF($AK661="n/a",1.03*AS661,IF($AK661&lt;0,1.01*AS661,IF($AK661&gt;10,1.1*AS661,(1+$AK661/100)*AS661)))</f>
        <v>2.1695300000000004</v>
      </c>
      <c r="AU661" s="109">
        <f>IF($AK661="n/a",1.03*AT661,IF($AK661&lt;0,1.01*AT661,IF($AK661&gt;10,1.1*AT661,(1+$AK661/100)*AT661)))</f>
        <v>2.3864830000000006</v>
      </c>
      <c r="AV661" s="109">
        <f>IF($AK661="n/a",1.03*AU661,IF($AK661&lt;0,1.01*AU661,IF($AK661&gt;10,1.1*AU661,(1+$AK661/100)*AU661)))</f>
        <v>2.6251313000000009</v>
      </c>
      <c r="AW661" s="109">
        <f>SUM(AR661:AV661)</f>
        <v>10.946444300000001</v>
      </c>
      <c r="AX661" s="113">
        <f>AW661/I661*100</f>
        <v>18.899247755524865</v>
      </c>
      <c r="AY661" s="100">
        <v>0.17</v>
      </c>
      <c r="AZ661" s="100">
        <v>4.1000000000000005</v>
      </c>
      <c r="BA661" s="100">
        <v>-2.7</v>
      </c>
      <c r="BB661" s="100">
        <v>0.18</v>
      </c>
      <c r="BC661" s="100">
        <v>-0.79</v>
      </c>
      <c r="BE661" s="12">
        <v>2012</v>
      </c>
      <c r="BF661" s="12">
        <f>IF(BE661&gt;2020,0,IF(BE661&gt;2008,1,IF(BE661&gt;2001,2,IF(BE661&gt;1990,3,IF(BE661&gt;1980,4,IF(BE661&gt;1973,5,IF(BE661&gt;1970,6,IF(BE661&gt;1960,7,IF(BE661&gt;1958,8,IF(BE661&gt;1953,9,10))))))))))</f>
        <v>1</v>
      </c>
      <c r="BG661" s="100">
        <v>1.25</v>
      </c>
      <c r="BH661" s="55" t="s">
        <v>121</v>
      </c>
      <c r="BI661" s="55" t="s">
        <v>122</v>
      </c>
    </row>
    <row r="662" spans="1:61" ht="12.75" customHeight="1" x14ac:dyDescent="0.2">
      <c r="A662" s="123" t="s">
        <v>1296</v>
      </c>
      <c r="B662" s="55" t="s">
        <v>1297</v>
      </c>
      <c r="C662" s="156" t="s">
        <v>134</v>
      </c>
      <c r="D662" s="98" t="s">
        <v>157</v>
      </c>
      <c r="E662" s="157">
        <v>15</v>
      </c>
      <c r="F662" s="2">
        <v>347</v>
      </c>
      <c r="G662" s="2" t="s">
        <v>146</v>
      </c>
      <c r="H662" s="2" t="s">
        <v>146</v>
      </c>
      <c r="I662" s="100">
        <v>97</v>
      </c>
      <c r="J662" s="101">
        <f>(M662/I662)*100</f>
        <v>2.123711340206186</v>
      </c>
      <c r="K662" s="104">
        <v>1.03</v>
      </c>
      <c r="L662" s="71">
        <v>2</v>
      </c>
      <c r="M662" s="28">
        <f>K662*L662</f>
        <v>2.06</v>
      </c>
      <c r="N662" s="103" t="s">
        <v>943</v>
      </c>
      <c r="O662" s="104">
        <v>1</v>
      </c>
      <c r="P662" s="158">
        <v>46127</v>
      </c>
      <c r="Q662" s="158">
        <v>46142</v>
      </c>
      <c r="R662" s="28">
        <f>(K662-O662)/O662*100</f>
        <v>3.0000000000000027</v>
      </c>
      <c r="S662" s="105">
        <f>IF(INDEX(Historical!$D$7:$D1663,MATCH(B662,Historical!$B$7:$B$1062,0))=0,"n/a",(INDEX(Historical!$C$7:$C$1062,MATCH(B662,Historical!$B$7:$B$1062,0))/INDEX(Historical!$D$7:$D$1062,MATCH(B662,Historical!$B$7:$B$1062,0))-1)*100)</f>
        <v>7.7348066298342566</v>
      </c>
      <c r="T662" s="105">
        <f>IF(INDEX(Historical!$F$7:$F$1062,MATCH(B662,Historical!$B$7:$B$1062,0))=0,"n/a",((INDEX(Historical!$C$7:$C$1062,MATCH(B662,Historical!$B$7:$B$1062,0))/INDEX(Historical!$F$7:$F$1062,MATCH(B662,Historical!$B$7:$B$1062,0)))^(1/3)-1)*100)</f>
        <v>8.4212458844721283</v>
      </c>
      <c r="U662" s="105">
        <f>IF(INDEX(Historical!$H$7:$H$1062,MATCH(B662,Historical!$B$7:$B$1062,0))=0,"n/a",((INDEX(Historical!$C$7:$C$1062,MATCH(B662,Historical!$B$7:$B$1062,0))/INDEX(Historical!$H$7:$H$1062,MATCH(B662,Historical!$B$7:$B$1062,0)))^(1/5)-1)*100)</f>
        <v>8.28110103069295</v>
      </c>
      <c r="V662" s="105">
        <f>IF(INDEX(Historical!$M$7:$M$1062,MATCH(B662,Historical!$B$7:$B$1062,0))=0,"n/a",((INDEX(Historical!$C$7:$C$1062,MATCH(B662,Historical!$B$7:$B$1062,0))/INDEX(Historical!$M$7:$M$1062,MATCH(B662,Historical!$B$7:$B$1062,0)))^(1/10)-1)*100)</f>
        <v>9.3187009928353159</v>
      </c>
      <c r="W662" s="106">
        <f>IF(OR(U662&lt;=0,U662="n/a",V662&lt;=0,V662="n/a"),"n/a",U662/V662)</f>
        <v>0.88865401272772626</v>
      </c>
      <c r="X662" s="107" t="str">
        <f>IF(OR(AJ662&lt;=0,AJ662="n/a",U662&lt;=0,U662="n/a"),"n/a",U662/AJ662)</f>
        <v>n/a</v>
      </c>
      <c r="Y662" s="123"/>
      <c r="Z662" s="101" t="str">
        <f>IF(OR(AC662&lt;0.01,AC662="n/a"),"n/a",M662/AC662*100)</f>
        <v>n/a</v>
      </c>
      <c r="AA662" s="109" t="str">
        <f>IF(OR(AC662&lt;0.01,AC662="n/a"),"n/a",I662/AC662)</f>
        <v>n/a</v>
      </c>
      <c r="AB662" s="71">
        <v>12</v>
      </c>
      <c r="AC662" s="100" t="s">
        <v>142</v>
      </c>
      <c r="AD662" s="100" t="s">
        <v>142</v>
      </c>
      <c r="AE662" s="100" t="s">
        <v>142</v>
      </c>
      <c r="AF662" s="100" t="s">
        <v>142</v>
      </c>
      <c r="AG662" s="100" t="s">
        <v>142</v>
      </c>
      <c r="AH662" s="100" t="s">
        <v>142</v>
      </c>
      <c r="AI662" s="100" t="s">
        <v>142</v>
      </c>
      <c r="AJ662" s="100" t="s">
        <v>142</v>
      </c>
      <c r="AK662" s="100" t="s">
        <v>142</v>
      </c>
      <c r="AL662" s="100" t="s">
        <v>142</v>
      </c>
      <c r="AM662" s="100" t="s">
        <v>142</v>
      </c>
      <c r="AN662" s="100" t="s">
        <v>142</v>
      </c>
      <c r="AO662" s="110" t="str">
        <f>IF(U662="n/a","n/a",IF(AA662&lt;0,"n/a",IF(AA662="n/a","n/a",J662+U662-AA662)))</f>
        <v>n/a</v>
      </c>
      <c r="AP662" s="111">
        <f>IF(U662="n/a","n/a",J662+U662)</f>
        <v>10.404812370899137</v>
      </c>
      <c r="AQ662" s="112" t="str">
        <f>IF(OR(AC662&lt;0.01,AC662="n/a",AF662="n/a"),"n/a",(I662/SQRT(22.5*AC662*(I662/AF662))-1)*100)</f>
        <v>n/a</v>
      </c>
      <c r="AR662" s="101">
        <f>INDEX(Historical!$C$7:$C$1063,MATCH(B662,Historical!$B$7:$B$1063,0))*IF(AH662="n/a",1.03,IF(AH662&lt;0,1.01,IF(AH662&gt;10,1.1,(1+AH662/100))))</f>
        <v>2.0085000000000002</v>
      </c>
      <c r="AS662" s="109">
        <f>IF($AI662="n/a",1.03*AR662,IF($AI662&lt;0,1.01*AR662,IF($AI662&gt;10,1.1*AR662,(1+$AI662/100)*AR662)))</f>
        <v>2.0687550000000003</v>
      </c>
      <c r="AT662" s="109">
        <f>IF($AK662="n/a",1.03*AS662,IF($AK662&lt;0,1.01*AS662,IF($AK662&gt;10,1.1*AS662,(1+$AK662/100)*AS662)))</f>
        <v>2.1308176500000005</v>
      </c>
      <c r="AU662" s="109">
        <f>IF($AK662="n/a",1.03*AT662,IF($AK662&lt;0,1.01*AT662,IF($AK662&gt;10,1.1*AT662,(1+$AK662/100)*AT662)))</f>
        <v>2.1947421795000004</v>
      </c>
      <c r="AV662" s="109">
        <f>IF($AK662="n/a",1.03*AU662,IF($AK662&lt;0,1.01*AU662,IF($AK662&gt;10,1.1*AU662,(1+$AK662/100)*AU662)))</f>
        <v>2.2605844448850005</v>
      </c>
      <c r="AW662" s="109">
        <f>SUM(AR662:AV662)</f>
        <v>10.663399274385004</v>
      </c>
      <c r="AX662" s="113">
        <f>AW662/I662*100</f>
        <v>10.993195128231962</v>
      </c>
      <c r="AY662" s="100" t="s">
        <v>142</v>
      </c>
      <c r="AZ662" s="100" t="s">
        <v>142</v>
      </c>
      <c r="BA662" s="100" t="s">
        <v>142</v>
      </c>
      <c r="BB662" s="100" t="s">
        <v>142</v>
      </c>
      <c r="BC662" s="100" t="s">
        <v>142</v>
      </c>
      <c r="BD662" s="20" t="s">
        <v>108</v>
      </c>
      <c r="BE662" s="12">
        <v>2012</v>
      </c>
      <c r="BF662" s="12">
        <f>IF(BE662&gt;2020,0,IF(BE662&gt;2008,1,IF(BE662&gt;2001,2,IF(BE662&gt;1990,3,IF(BE662&gt;1980,4,IF(BE662&gt;1973,5,IF(BE662&gt;1970,6,IF(BE662&gt;1960,7,IF(BE662&gt;1958,8,IF(BE662&gt;1953,9,10))))))))))</f>
        <v>1</v>
      </c>
      <c r="BG662" s="100" t="s">
        <v>142</v>
      </c>
      <c r="BH662" s="55" t="s">
        <v>121</v>
      </c>
      <c r="BI662" s="55" t="s">
        <v>122</v>
      </c>
    </row>
    <row r="663" spans="1:61" ht="12.75" customHeight="1" x14ac:dyDescent="0.2">
      <c r="A663" s="123" t="s">
        <v>512</v>
      </c>
      <c r="B663" s="55" t="s">
        <v>513</v>
      </c>
      <c r="C663" s="156" t="s">
        <v>134</v>
      </c>
      <c r="D663" s="98" t="s">
        <v>157</v>
      </c>
      <c r="E663" s="157">
        <v>37</v>
      </c>
      <c r="F663" s="2">
        <v>78</v>
      </c>
      <c r="G663" s="2" t="s">
        <v>146</v>
      </c>
      <c r="H663" s="2" t="s">
        <v>146</v>
      </c>
      <c r="I663" s="100">
        <v>58.05</v>
      </c>
      <c r="J663" s="101">
        <f>(M663/I663)*100</f>
        <v>2.8251507321274762</v>
      </c>
      <c r="K663" s="104">
        <v>0.41</v>
      </c>
      <c r="L663" s="71">
        <v>4</v>
      </c>
      <c r="M663" s="28">
        <f>K663*L663</f>
        <v>1.64</v>
      </c>
      <c r="N663" s="103" t="s">
        <v>209</v>
      </c>
      <c r="O663" s="104">
        <v>0.38</v>
      </c>
      <c r="P663" s="158">
        <v>46230</v>
      </c>
      <c r="Q663" s="158">
        <v>46240</v>
      </c>
      <c r="R663" s="28">
        <f>(K663-O663)/O663*100</f>
        <v>7.8947368421052557</v>
      </c>
      <c r="S663" s="105">
        <f>IF(INDEX(Historical!$D$7:$D1664,MATCH(B663,Historical!$B$7:$B$1062,0))=0,"n/a",(INDEX(Historical!$C$7:$C$1062,MATCH(B663,Historical!$B$7:$B$1062,0))/INDEX(Historical!$D$7:$D$1062,MATCH(B663,Historical!$B$7:$B$1062,0))-1)*100)</f>
        <v>5.0000000000000044</v>
      </c>
      <c r="T663" s="105">
        <f>IF(INDEX(Historical!$F$7:$F$1062,MATCH(B663,Historical!$B$7:$B$1062,0))=0,"n/a",((INDEX(Historical!$C$7:$C$1062,MATCH(B663,Historical!$B$7:$B$1062,0))/INDEX(Historical!$F$7:$F$1062,MATCH(B663,Historical!$B$7:$B$1062,0)))^(1/3)-1)*100)</f>
        <v>6.4108309819487674</v>
      </c>
      <c r="U663" s="105">
        <f>IF(INDEX(Historical!$H$7:$H$1062,MATCH(B663,Historical!$B$7:$B$1062,0))=0,"n/a",((INDEX(Historical!$C$7:$C$1062,MATCH(B663,Historical!$B$7:$B$1062,0))/INDEX(Historical!$H$7:$H$1062,MATCH(B663,Historical!$B$7:$B$1062,0)))^(1/5)-1)*100)</f>
        <v>5.5892882483376871</v>
      </c>
      <c r="V663" s="105">
        <f>IF(INDEX(Historical!$M$7:$M$1062,MATCH(B663,Historical!$B$7:$B$1062,0))=0,"n/a",((INDEX(Historical!$C$7:$C$1062,MATCH(B663,Historical!$B$7:$B$1062,0))/INDEX(Historical!$M$7:$M$1062,MATCH(B663,Historical!$B$7:$B$1062,0)))^(1/10)-1)*100)</f>
        <v>4.3529210056618473</v>
      </c>
      <c r="W663" s="106">
        <f>IF(OR(U663&lt;=0,U663="n/a",V663&lt;=0,V663="n/a"),"n/a",U663/V663)</f>
        <v>1.2840316286621549</v>
      </c>
      <c r="X663" s="107" t="str">
        <f>IF(OR(AJ663&lt;=0,AJ663="n/a",U663&lt;=0,U663="n/a"),"n/a",U663/AJ663)</f>
        <v>n/a</v>
      </c>
      <c r="Y663" s="165"/>
      <c r="Z663" s="101" t="str">
        <f>IF(OR(AC663&lt;0.01,AC663="n/a"),"n/a",M663/AC663*100)</f>
        <v>n/a</v>
      </c>
      <c r="AA663" s="109" t="str">
        <f>IF(OR(AC663&lt;0.01,AC663="n/a"),"n/a",I663/AC663)</f>
        <v>n/a</v>
      </c>
      <c r="AB663" s="71">
        <v>12</v>
      </c>
      <c r="AC663" s="100" t="s">
        <v>142</v>
      </c>
      <c r="AD663" s="100" t="s">
        <v>142</v>
      </c>
      <c r="AE663" s="100" t="s">
        <v>142</v>
      </c>
      <c r="AF663" s="100" t="s">
        <v>142</v>
      </c>
      <c r="AG663" s="100" t="s">
        <v>142</v>
      </c>
      <c r="AH663" s="100" t="s">
        <v>142</v>
      </c>
      <c r="AI663" s="100" t="s">
        <v>142</v>
      </c>
      <c r="AJ663" s="100" t="s">
        <v>142</v>
      </c>
      <c r="AK663" s="100" t="s">
        <v>142</v>
      </c>
      <c r="AL663" s="100" t="s">
        <v>142</v>
      </c>
      <c r="AM663" s="100" t="s">
        <v>142</v>
      </c>
      <c r="AN663" s="100" t="s">
        <v>142</v>
      </c>
      <c r="AO663" s="110" t="str">
        <f>IF(U663="n/a","n/a",IF(AA663&lt;0,"n/a",IF(AA663="n/a","n/a",J663+U663-AA663)))</f>
        <v>n/a</v>
      </c>
      <c r="AP663" s="111">
        <f>IF(U663="n/a","n/a",J663+U663)</f>
        <v>8.4144389804651638</v>
      </c>
      <c r="AQ663" s="112" t="str">
        <f>IF(OR(AC663&lt;0.01,AC663="n/a",AF663="n/a"),"n/a",(I663/SQRT(22.5*AC663*(I663/AF663))-1)*100)</f>
        <v>n/a</v>
      </c>
      <c r="AR663" s="101">
        <f>INDEX(Historical!$C$7:$C$1063,MATCH(B663,Historical!$B$7:$B$1063,0))*IF(AH663="n/a",1.03,IF(AH663&lt;0,1.01,IF(AH663&gt;10,1.1,(1+AH663/100))))</f>
        <v>1.5141</v>
      </c>
      <c r="AS663" s="109">
        <f>IF($AI663="n/a",1.03*AR663,IF($AI663&lt;0,1.01*AR663,IF($AI663&gt;10,1.1*AR663,(1+$AI663/100)*AR663)))</f>
        <v>1.559523</v>
      </c>
      <c r="AT663" s="109">
        <f>IF($AK663="n/a",1.03*AS663,IF($AK663&lt;0,1.01*AS663,IF($AK663&gt;10,1.1*AS663,(1+$AK663/100)*AS663)))</f>
        <v>1.6063086900000001</v>
      </c>
      <c r="AU663" s="109">
        <f>IF($AK663="n/a",1.03*AT663,IF($AK663&lt;0,1.01*AT663,IF($AK663&gt;10,1.1*AT663,(1+$AK663/100)*AT663)))</f>
        <v>1.6544979507000002</v>
      </c>
      <c r="AV663" s="109">
        <f>IF($AK663="n/a",1.03*AU663,IF($AK663&lt;0,1.01*AU663,IF($AK663&gt;10,1.1*AU663,(1+$AK663/100)*AU663)))</f>
        <v>1.7041328892210001</v>
      </c>
      <c r="AW663" s="109">
        <f>SUM(AR663:AV663)</f>
        <v>8.0385625299210002</v>
      </c>
      <c r="AX663" s="113">
        <f>AW663/I663*100</f>
        <v>13.847652936987082</v>
      </c>
      <c r="AY663" s="100" t="s">
        <v>142</v>
      </c>
      <c r="AZ663" s="100" t="s">
        <v>142</v>
      </c>
      <c r="BA663" s="100" t="s">
        <v>142</v>
      </c>
      <c r="BB663" s="100" t="s">
        <v>142</v>
      </c>
      <c r="BC663" s="100" t="s">
        <v>142</v>
      </c>
      <c r="BD663" s="20" t="s">
        <v>108</v>
      </c>
      <c r="BE663" s="12">
        <v>1992</v>
      </c>
      <c r="BF663" s="12">
        <f>IF(BE663&gt;2020,0,IF(BE663&gt;2008,1,IF(BE663&gt;2001,2,IF(BE663&gt;1990,3,IF(BE663&gt;1980,4,IF(BE663&gt;1973,5,IF(BE663&gt;1970,6,IF(BE663&gt;1960,7,IF(BE663&gt;1958,8,IF(BE663&gt;1953,9,10))))))))))</f>
        <v>3</v>
      </c>
      <c r="BG663" s="100" t="s">
        <v>142</v>
      </c>
      <c r="BH663" s="55" t="s">
        <v>121</v>
      </c>
      <c r="BI663" s="55" t="s">
        <v>122</v>
      </c>
    </row>
    <row r="664" spans="1:61" ht="12.75" customHeight="1" x14ac:dyDescent="0.2">
      <c r="A664" s="123" t="s">
        <v>1298</v>
      </c>
      <c r="B664" s="55" t="s">
        <v>1299</v>
      </c>
      <c r="C664" s="156" t="s">
        <v>134</v>
      </c>
      <c r="D664" s="98" t="s">
        <v>157</v>
      </c>
      <c r="E664" s="157">
        <v>13</v>
      </c>
      <c r="F664" s="2">
        <v>443</v>
      </c>
      <c r="G664" s="2" t="s">
        <v>146</v>
      </c>
      <c r="H664" s="2" t="s">
        <v>146</v>
      </c>
      <c r="I664" s="100">
        <v>15.25</v>
      </c>
      <c r="J664" s="101">
        <f>(M664/I664)*100</f>
        <v>5.1147540983606561</v>
      </c>
      <c r="K664" s="104">
        <v>0.19500000000000001</v>
      </c>
      <c r="L664" s="71">
        <v>4</v>
      </c>
      <c r="M664" s="28">
        <f>K664*L664</f>
        <v>0.78</v>
      </c>
      <c r="N664" s="103" t="s">
        <v>312</v>
      </c>
      <c r="O664" s="104">
        <v>0.1925</v>
      </c>
      <c r="P664" s="158">
        <v>46183</v>
      </c>
      <c r="Q664" s="158">
        <v>46192</v>
      </c>
      <c r="R664" s="28">
        <f>(K664-O664)/O664*100</f>
        <v>1.2987012987012998</v>
      </c>
      <c r="S664" s="105">
        <f>IF(INDEX(Historical!$D$7:$D1665,MATCH(B664,Historical!$B$7:$B$1062,0))=0,"n/a",(INDEX(Historical!$C$7:$C$1062,MATCH(B664,Historical!$B$7:$B$1062,0))/INDEX(Historical!$D$7:$D$1062,MATCH(B664,Historical!$B$7:$B$1062,0))-1)*100)</f>
        <v>5.6737588652482351</v>
      </c>
      <c r="T664" s="105">
        <f>IF(INDEX(Historical!$F$7:$F$1062,MATCH(B664,Historical!$B$7:$B$1062,0))=0,"n/a",((INDEX(Historical!$C$7:$C$1062,MATCH(B664,Historical!$B$7:$B$1062,0))/INDEX(Historical!$F$7:$F$1062,MATCH(B664,Historical!$B$7:$B$1062,0)))^(1/3)-1)*100)</f>
        <v>6.0291838476180803</v>
      </c>
      <c r="U664" s="105">
        <f>IF(INDEX(Historical!$H$7:$H$1062,MATCH(B664,Historical!$B$7:$B$1062,0))=0,"n/a",((INDEX(Historical!$C$7:$C$1062,MATCH(B664,Historical!$B$7:$B$1062,0))/INDEX(Historical!$H$7:$H$1062,MATCH(B664,Historical!$B$7:$B$1062,0)))^(1/5)-1)*100)</f>
        <v>5.5009288875074169</v>
      </c>
      <c r="V664" s="105">
        <f>IF(INDEX(Historical!$M$7:$M$1062,MATCH(B664,Historical!$B$7:$B$1062,0))=0,"n/a",((INDEX(Historical!$C$7:$C$1062,MATCH(B664,Historical!$B$7:$B$1062,0))/INDEX(Historical!$M$7:$M$1062,MATCH(B664,Historical!$B$7:$B$1062,0)))^(1/10)-1)*100)</f>
        <v>7.2495441299204266</v>
      </c>
      <c r="W664" s="106">
        <f>IF(OR(U664&lt;=0,U664="n/a",V664&lt;=0,V664="n/a"),"n/a",U664/V664)</f>
        <v>0.75879652415713994</v>
      </c>
      <c r="X664" s="107" t="str">
        <f>IF(OR(AJ664&lt;=0,AJ664="n/a",U664&lt;=0,U664="n/a"),"n/a",U664/AJ664)</f>
        <v>n/a</v>
      </c>
      <c r="Y664" s="165"/>
      <c r="Z664" s="101">
        <f>IF(OR(AC664&lt;0.01,AC664="n/a"),"n/a",M664/AC664*100)</f>
        <v>55.714285714285715</v>
      </c>
      <c r="AA664" s="109">
        <f>IF(OR(AC664&lt;0.01,AC664="n/a"),"n/a",I664/AC664)</f>
        <v>10.892857142857144</v>
      </c>
      <c r="AB664" s="71">
        <v>12</v>
      </c>
      <c r="AC664" s="100">
        <v>1.4</v>
      </c>
      <c r="AD664" s="100">
        <v>0.88</v>
      </c>
      <c r="AE664" s="100">
        <v>1.83</v>
      </c>
      <c r="AF664" s="100" t="s">
        <v>142</v>
      </c>
      <c r="AG664" s="100">
        <v>27.48</v>
      </c>
      <c r="AH664" s="100">
        <v>0.75</v>
      </c>
      <c r="AI664" s="100">
        <v>20</v>
      </c>
      <c r="AJ664" s="100">
        <v>-0.59</v>
      </c>
      <c r="AK664" s="100">
        <v>10.74</v>
      </c>
      <c r="AL664" s="100">
        <v>88.16</v>
      </c>
      <c r="AM664" s="100">
        <v>16.830000000000002</v>
      </c>
      <c r="AN664" s="100" t="s">
        <v>142</v>
      </c>
      <c r="AO664" s="110">
        <f>IF(U664="n/a","n/a",IF(AA664&lt;0,"n/a",IF(AA664="n/a","n/a",J664+U664-AA664)))</f>
        <v>-0.27717415698907111</v>
      </c>
      <c r="AP664" s="111">
        <f>IF(U664="n/a","n/a",J664+U664)</f>
        <v>10.615682985868073</v>
      </c>
      <c r="AQ664" s="112" t="str">
        <f>IF(OR(AC664&lt;0.01,AC664="n/a",AF664="n/a"),"n/a",(I664/SQRT(22.5*AC664*(I664/AF664))-1)*100)</f>
        <v>n/a</v>
      </c>
      <c r="AR664" s="101">
        <f>INDEX(Historical!$C$7:$C$1063,MATCH(B664,Historical!$B$7:$B$1063,0))*IF(AH664="n/a",1.03,IF(AH664&lt;0,1.01,IF(AH664&gt;10,1.1,(1+AH664/100))))</f>
        <v>0.75058750000000007</v>
      </c>
      <c r="AS664" s="109">
        <f>IF($AI664="n/a",1.03*AR664,IF($AI664&lt;0,1.01*AR664,IF($AI664&gt;10,1.1*AR664,(1+$AI664/100)*AR664)))</f>
        <v>0.82564625000000014</v>
      </c>
      <c r="AT664" s="109">
        <f>IF($AK664="n/a",1.03*AS664,IF($AK664&lt;0,1.01*AS664,IF($AK664&gt;10,1.1*AS664,(1+$AK664/100)*AS664)))</f>
        <v>0.9082108750000002</v>
      </c>
      <c r="AU664" s="109">
        <f>IF($AK664="n/a",1.03*AT664,IF($AK664&lt;0,1.01*AT664,IF($AK664&gt;10,1.1*AT664,(1+$AK664/100)*AT664)))</f>
        <v>0.99903196250000026</v>
      </c>
      <c r="AV664" s="109">
        <f>IF($AK664="n/a",1.03*AU664,IF($AK664&lt;0,1.01*AU664,IF($AK664&gt;10,1.1*AU664,(1+$AK664/100)*AU664)))</f>
        <v>1.0989351587500005</v>
      </c>
      <c r="AW664" s="109">
        <f>SUM(AR664:AV664)</f>
        <v>4.5824117462500009</v>
      </c>
      <c r="AX664" s="113">
        <f>AW664/I664*100</f>
        <v>30.048601614754105</v>
      </c>
      <c r="AY664" s="100">
        <v>0.37</v>
      </c>
      <c r="AZ664" s="100">
        <v>23.669999999999998</v>
      </c>
      <c r="BA664" s="100">
        <v>-12.030000000000001</v>
      </c>
      <c r="BB664" s="100">
        <v>-2.3199999999999998</v>
      </c>
      <c r="BC664" s="100">
        <v>3.9600000000000004</v>
      </c>
      <c r="BE664" s="12">
        <v>2014</v>
      </c>
      <c r="BF664" s="12">
        <f>IF(BE664&gt;2020,0,IF(BE664&gt;2008,1,IF(BE664&gt;2001,2,IF(BE664&gt;1990,3,IF(BE664&gt;1980,4,IF(BE664&gt;1973,5,IF(BE664&gt;1970,6,IF(BE664&gt;1960,7,IF(BE664&gt;1958,8,IF(BE664&gt;1953,9,10))))))))))</f>
        <v>1</v>
      </c>
      <c r="BG664" s="100">
        <v>0.89</v>
      </c>
      <c r="BH664" s="55" t="s">
        <v>121</v>
      </c>
      <c r="BI664" s="55" t="s">
        <v>122</v>
      </c>
    </row>
    <row r="665" spans="1:61" ht="12.75" customHeight="1" x14ac:dyDescent="0.2">
      <c r="A665" s="116" t="s">
        <v>514</v>
      </c>
      <c r="B665" s="55" t="s">
        <v>515</v>
      </c>
      <c r="C665" s="156" t="s">
        <v>134</v>
      </c>
      <c r="D665" s="98" t="s">
        <v>157</v>
      </c>
      <c r="E665" s="157">
        <v>50</v>
      </c>
      <c r="F665" s="2">
        <v>52</v>
      </c>
      <c r="G665" s="2" t="s">
        <v>146</v>
      </c>
      <c r="H665" s="2" t="s">
        <v>146</v>
      </c>
      <c r="I665" s="100">
        <v>48.45</v>
      </c>
      <c r="J665" s="101">
        <f>(M665/I665)*100</f>
        <v>3.1372549019607843</v>
      </c>
      <c r="K665" s="104">
        <v>0.38</v>
      </c>
      <c r="L665" s="71">
        <v>4</v>
      </c>
      <c r="M665" s="28">
        <f>K665*L665</f>
        <v>1.52</v>
      </c>
      <c r="N665" s="103" t="s">
        <v>141</v>
      </c>
      <c r="O665" s="104">
        <v>0.37</v>
      </c>
      <c r="P665" s="158">
        <v>46003</v>
      </c>
      <c r="Q665" s="158">
        <v>46024</v>
      </c>
      <c r="R665" s="28">
        <f>(K665-O665)/O665*100</f>
        <v>2.7027027027027053</v>
      </c>
      <c r="S665" s="105">
        <f>IF(INDEX(Historical!$D$7:$D1666,MATCH(B665,Historical!$B$7:$B$1062,0))=0,"n/a",(INDEX(Historical!$C$7:$C$1062,MATCH(B665,Historical!$B$7:$B$1062,0))/INDEX(Historical!$D$7:$D$1062,MATCH(B665,Historical!$B$7:$B$1062,0))-1)*100)</f>
        <v>0</v>
      </c>
      <c r="T665" s="105">
        <f>IF(INDEX(Historical!$F$7:$F$1062,MATCH(B665,Historical!$B$7:$B$1062,0))=0,"n/a",((INDEX(Historical!$C$7:$C$1062,MATCH(B665,Historical!$B$7:$B$1062,0))/INDEX(Historical!$F$7:$F$1062,MATCH(B665,Historical!$B$7:$B$1062,0)))^(1/3)-1)*100)</f>
        <v>0.91748244185174688</v>
      </c>
      <c r="U665" s="105">
        <f>IF(INDEX(Historical!$H$7:$H$1062,MATCH(B665,Historical!$B$7:$B$1062,0))=0,"n/a",((INDEX(Historical!$C$7:$C$1062,MATCH(B665,Historical!$B$7:$B$1062,0))/INDEX(Historical!$H$7:$H$1062,MATCH(B665,Historical!$B$7:$B$1062,0)))^(1/5)-1)*100)</f>
        <v>1.1175959835464599</v>
      </c>
      <c r="V665" s="105">
        <f>IF(INDEX(Historical!$M$7:$M$1062,MATCH(B665,Historical!$B$7:$B$1062,0))=0,"n/a",((INDEX(Historical!$C$7:$C$1062,MATCH(B665,Historical!$B$7:$B$1062,0))/INDEX(Historical!$M$7:$M$1062,MATCH(B665,Historical!$B$7:$B$1062,0)))^(1/10)-1)*100)</f>
        <v>1.4624101940841294</v>
      </c>
      <c r="W665" s="106">
        <f>IF(OR(U665&lt;=0,U665="n/a",V665&lt;=0,V665="n/a"),"n/a",U665/V665)</f>
        <v>0.76421512108398704</v>
      </c>
      <c r="X665" s="107">
        <f>IF(OR(AJ665&lt;=0,AJ665="n/a",U665&lt;=0,U665="n/a"),"n/a",U665/AJ665)</f>
        <v>0.17544677920666557</v>
      </c>
      <c r="Y665" s="165" t="s">
        <v>237</v>
      </c>
      <c r="Z665" s="101">
        <f>IF(OR(AC665&lt;0.01,AC665="n/a"),"n/a",M665/AC665*100)</f>
        <v>41.416893732970031</v>
      </c>
      <c r="AA665" s="109">
        <f>IF(OR(AC665&lt;0.01,AC665="n/a"),"n/a",I665/AC665)</f>
        <v>13.201634877384198</v>
      </c>
      <c r="AB665" s="71">
        <v>12</v>
      </c>
      <c r="AC665" s="100">
        <v>3.67</v>
      </c>
      <c r="AD665" s="100" t="s">
        <v>142</v>
      </c>
      <c r="AE665" s="100">
        <v>3.63</v>
      </c>
      <c r="AF665" s="100">
        <v>1.2</v>
      </c>
      <c r="AG665" s="100">
        <v>9.4600000000000009</v>
      </c>
      <c r="AH665" s="100">
        <v>13.4</v>
      </c>
      <c r="AI665" s="100">
        <v>4.04</v>
      </c>
      <c r="AJ665" s="100">
        <v>6.370000000000001</v>
      </c>
      <c r="AK665" s="100" t="s">
        <v>142</v>
      </c>
      <c r="AL665" s="100">
        <v>6680</v>
      </c>
      <c r="AM665" s="100">
        <v>2.48</v>
      </c>
      <c r="AN665" s="100">
        <v>0.15</v>
      </c>
      <c r="AO665" s="110">
        <f>IF(U665="n/a","n/a",IF(AA665&lt;0,"n/a",IF(AA665="n/a","n/a",J665+U665-AA665)))</f>
        <v>-8.9467839918769538</v>
      </c>
      <c r="AP665" s="111">
        <f>IF(U665="n/a","n/a",J665+U665)</f>
        <v>4.2548508855072438</v>
      </c>
      <c r="AQ665" s="112">
        <f>IF(OR(AC665&lt;0.01,AC665="n/a",AF665="n/a"),"n/a",(I665/SQRT(22.5*AC665*(I665/AF665))-1)*100)</f>
        <v>-16.090096325851356</v>
      </c>
      <c r="AR665" s="101">
        <f>INDEX(Historical!$C$7:$C$1063,MATCH(B665,Historical!$B$7:$B$1063,0))*IF(AH665="n/a",1.03,IF(AH665&lt;0,1.01,IF(AH665&gt;10,1.1,(1+AH665/100))))</f>
        <v>1.6280000000000001</v>
      </c>
      <c r="AS665" s="109">
        <f>IF($AI665="n/a",1.03*AR665,IF($AI665&lt;0,1.01*AR665,IF($AI665&gt;10,1.1*AR665,(1+$AI665/100)*AR665)))</f>
        <v>1.6937712</v>
      </c>
      <c r="AT665" s="109">
        <f>IF($AK665="n/a",1.03*AS665,IF($AK665&lt;0,1.01*AS665,IF($AK665&gt;10,1.1*AS665,(1+$AK665/100)*AS665)))</f>
        <v>1.7445843360000002</v>
      </c>
      <c r="AU665" s="109">
        <f>IF($AK665="n/a",1.03*AT665,IF($AK665&lt;0,1.01*AT665,IF($AK665&gt;10,1.1*AT665,(1+$AK665/100)*AT665)))</f>
        <v>1.7969218660800002</v>
      </c>
      <c r="AV665" s="109">
        <f>IF($AK665="n/a",1.03*AU665,IF($AK665&lt;0,1.01*AU665,IF($AK665&gt;10,1.1*AU665,(1+$AK665/100)*AU665)))</f>
        <v>1.8508295220624003</v>
      </c>
      <c r="AW665" s="109">
        <f>SUM(AR665:AV665)</f>
        <v>8.714106924142401</v>
      </c>
      <c r="AX665" s="113">
        <f>AW665/I665*100</f>
        <v>17.985772805247471</v>
      </c>
      <c r="AY665" s="100">
        <v>0.73</v>
      </c>
      <c r="AZ665" s="100">
        <v>42.07</v>
      </c>
      <c r="BA665" s="100">
        <v>-1.66</v>
      </c>
      <c r="BB665" s="100">
        <v>6.3100000000000005</v>
      </c>
      <c r="BC665" s="100">
        <v>16.23</v>
      </c>
      <c r="BE665" s="12">
        <v>1975</v>
      </c>
      <c r="BF665" s="12">
        <f>IF(BE665&gt;2020,0,IF(BE665&gt;2008,1,IF(BE665&gt;2001,2,IF(BE665&gt;1990,3,IF(BE665&gt;1980,4,IF(BE665&gt;1973,5,IF(BE665&gt;1970,6,IF(BE665&gt;1960,7,IF(BE665&gt;1958,8,IF(BE665&gt;1953,9,10))))))))))</f>
        <v>5</v>
      </c>
      <c r="BG665" s="100">
        <v>1.55</v>
      </c>
      <c r="BH665" s="55" t="s">
        <v>121</v>
      </c>
      <c r="BI665" s="55" t="s">
        <v>122</v>
      </c>
    </row>
    <row r="666" spans="1:61" ht="12.75" customHeight="1" x14ac:dyDescent="0.2">
      <c r="A666" s="123" t="s">
        <v>1300</v>
      </c>
      <c r="B666" s="55" t="s">
        <v>1301</v>
      </c>
      <c r="C666" s="156" t="s">
        <v>134</v>
      </c>
      <c r="D666" s="98" t="s">
        <v>157</v>
      </c>
      <c r="E666" s="157">
        <v>12</v>
      </c>
      <c r="F666" s="2">
        <v>453</v>
      </c>
      <c r="G666" s="2" t="s">
        <v>146</v>
      </c>
      <c r="H666" s="2" t="s">
        <v>146</v>
      </c>
      <c r="I666" s="100">
        <v>35.44</v>
      </c>
      <c r="J666" s="101">
        <f>(M666/I666)*100</f>
        <v>2.8216704288939054</v>
      </c>
      <c r="K666" s="104">
        <v>0.25</v>
      </c>
      <c r="L666" s="71">
        <v>4</v>
      </c>
      <c r="M666" s="28">
        <f>K666*L666</f>
        <v>1</v>
      </c>
      <c r="N666" s="103" t="s">
        <v>739</v>
      </c>
      <c r="O666" s="104">
        <v>0.24</v>
      </c>
      <c r="P666" s="158">
        <v>45915</v>
      </c>
      <c r="Q666" s="158">
        <v>45933</v>
      </c>
      <c r="R666" s="28">
        <f>(K666-O666)/O666*100</f>
        <v>4.1666666666666705</v>
      </c>
      <c r="S666" s="105">
        <f>IF(INDEX(Historical!$D$7:$D1667,MATCH(B666,Historical!$B$7:$B$1062,0))=0,"n/a",(INDEX(Historical!$C$7:$C$1062,MATCH(B666,Historical!$B$7:$B$1062,0))/INDEX(Historical!$D$7:$D$1062,MATCH(B666,Historical!$B$7:$B$1062,0))-1)*100)</f>
        <v>4.3010752688172005</v>
      </c>
      <c r="T666" s="105">
        <f>IF(INDEX(Historical!$F$7:$F$1062,MATCH(B666,Historical!$B$7:$B$1062,0))=0,"n/a",((INDEX(Historical!$C$7:$C$1062,MATCH(B666,Historical!$B$7:$B$1062,0))/INDEX(Historical!$F$7:$F$1062,MATCH(B666,Historical!$B$7:$B$1062,0)))^(1/3)-1)*100)</f>
        <v>4.9133648112029693</v>
      </c>
      <c r="U666" s="105">
        <f>IF(INDEX(Historical!$H$7:$H$1062,MATCH(B666,Historical!$B$7:$B$1062,0))=0,"n/a",((INDEX(Historical!$C$7:$C$1062,MATCH(B666,Historical!$B$7:$B$1062,0))/INDEX(Historical!$H$7:$H$1062,MATCH(B666,Historical!$B$7:$B$1062,0)))^(1/5)-1)*100)</f>
        <v>6.1421419783766584</v>
      </c>
      <c r="V666" s="105">
        <f>IF(INDEX(Historical!$M$7:$M$1062,MATCH(B666,Historical!$B$7:$B$1062,0))=0,"n/a",((INDEX(Historical!$C$7:$C$1062,MATCH(B666,Historical!$B$7:$B$1062,0))/INDEX(Historical!$M$7:$M$1062,MATCH(B666,Historical!$B$7:$B$1062,0)))^(1/10)-1)*100)</f>
        <v>16.534695027790548</v>
      </c>
      <c r="W666" s="106">
        <f>IF(OR(U666&lt;=0,U666="n/a",V666&lt;=0,V666="n/a"),"n/a",U666/V666)</f>
        <v>0.37146992841738574</v>
      </c>
      <c r="X666" s="107">
        <f>IF(OR(AJ666&lt;=0,AJ666="n/a",U666&lt;=0,U666="n/a"),"n/a",U666/AJ666)</f>
        <v>0.94640092116743579</v>
      </c>
      <c r="Y666" s="123"/>
      <c r="Z666" s="101">
        <f>IF(OR(AC666&lt;0.01,AC666="n/a"),"n/a",M666/AC666*100)</f>
        <v>32.679738562091501</v>
      </c>
      <c r="AA666" s="109">
        <f>IF(OR(AC666&lt;0.01,AC666="n/a"),"n/a",I666/AC666)</f>
        <v>11.581699346405228</v>
      </c>
      <c r="AB666" s="71">
        <v>12</v>
      </c>
      <c r="AC666" s="100">
        <v>3.06</v>
      </c>
      <c r="AD666" s="100" t="s">
        <v>142</v>
      </c>
      <c r="AE666" s="100">
        <v>2.75</v>
      </c>
      <c r="AF666" s="100">
        <v>1.1299999999999999</v>
      </c>
      <c r="AG666" s="100">
        <v>10.209999999999999</v>
      </c>
      <c r="AH666" s="100">
        <v>9.0300000000000011</v>
      </c>
      <c r="AI666" s="100">
        <v>8.7900000000000009</v>
      </c>
      <c r="AJ666" s="100">
        <v>6.49</v>
      </c>
      <c r="AK666" s="100" t="s">
        <v>142</v>
      </c>
      <c r="AL666" s="100">
        <v>4240</v>
      </c>
      <c r="AM666" s="100">
        <v>0.70000000000000007</v>
      </c>
      <c r="AN666" s="100">
        <v>0.32</v>
      </c>
      <c r="AO666" s="110">
        <f>IF(U666="n/a","n/a",IF(AA666&lt;0,"n/a",IF(AA666="n/a","n/a",J666+U666-AA666)))</f>
        <v>-2.6178869391346655</v>
      </c>
      <c r="AP666" s="111">
        <f>IF(U666="n/a","n/a",J666+U666)</f>
        <v>8.9638124072705629</v>
      </c>
      <c r="AQ666" s="112">
        <f>IF(OR(AC666&lt;0.01,AC666="n/a",AF666="n/a"),"n/a",(I666/SQRT(22.5*AC666*(I666/AF666))-1)*100)</f>
        <v>-23.73344912177231</v>
      </c>
      <c r="AR666" s="101">
        <f>INDEX(Historical!$C$7:$C$1063,MATCH(B666,Historical!$B$7:$B$1063,0))*IF(AH666="n/a",1.03,IF(AH666&lt;0,1.01,IF(AH666&gt;10,1.1,(1+AH666/100))))</f>
        <v>1.0575909999999999</v>
      </c>
      <c r="AS666" s="109">
        <f>IF($AI666="n/a",1.03*AR666,IF($AI666&lt;0,1.01*AR666,IF($AI666&gt;10,1.1*AR666,(1+$AI666/100)*AR666)))</f>
        <v>1.1505532489000001</v>
      </c>
      <c r="AT666" s="109">
        <f>IF($AK666="n/a",1.03*AS666,IF($AK666&lt;0,1.01*AS666,IF($AK666&gt;10,1.1*AS666,(1+$AK666/100)*AS666)))</f>
        <v>1.1850698463670002</v>
      </c>
      <c r="AU666" s="109">
        <f>IF($AK666="n/a",1.03*AT666,IF($AK666&lt;0,1.01*AT666,IF($AK666&gt;10,1.1*AT666,(1+$AK666/100)*AT666)))</f>
        <v>1.2206219417580102</v>
      </c>
      <c r="AV666" s="109">
        <f>IF($AK666="n/a",1.03*AU666,IF($AK666&lt;0,1.01*AU666,IF($AK666&gt;10,1.1*AU666,(1+$AK666/100)*AU666)))</f>
        <v>1.2572406000107506</v>
      </c>
      <c r="AW666" s="109">
        <f>SUM(AR666:AV666)</f>
        <v>5.8710766370357605</v>
      </c>
      <c r="AX666" s="113">
        <f>AW666/I666*100</f>
        <v>16.566243332493684</v>
      </c>
      <c r="AY666" s="100">
        <v>0.84</v>
      </c>
      <c r="AZ666" s="100">
        <v>23.7</v>
      </c>
      <c r="BA666" s="100">
        <v>-4.68</v>
      </c>
      <c r="BB666" s="100">
        <v>2.78</v>
      </c>
      <c r="BC666" s="100">
        <v>8.14</v>
      </c>
      <c r="BE666" s="12">
        <v>2014</v>
      </c>
      <c r="BF666" s="12">
        <f>IF(BE666&gt;2020,0,IF(BE666&gt;2008,1,IF(BE666&gt;2001,2,IF(BE666&gt;1990,3,IF(BE666&gt;1980,4,IF(BE666&gt;1973,5,IF(BE666&gt;1970,6,IF(BE666&gt;1960,7,IF(BE666&gt;1958,8,IF(BE666&gt;1953,9,10))))))))))</f>
        <v>1</v>
      </c>
      <c r="BG666" s="100">
        <v>1.31</v>
      </c>
      <c r="BH666" s="55" t="s">
        <v>121</v>
      </c>
      <c r="BI666" s="55" t="s">
        <v>122</v>
      </c>
    </row>
    <row r="667" spans="1:61" ht="12.75" customHeight="1" x14ac:dyDescent="0.2">
      <c r="A667" s="55" t="s">
        <v>1302</v>
      </c>
      <c r="B667" s="55" t="s">
        <v>1303</v>
      </c>
      <c r="C667" s="156" t="s">
        <v>300</v>
      </c>
      <c r="D667" s="98" t="s">
        <v>301</v>
      </c>
      <c r="E667" s="157">
        <v>16</v>
      </c>
      <c r="F667" s="2">
        <v>298</v>
      </c>
      <c r="G667" s="2" t="s">
        <v>119</v>
      </c>
      <c r="H667" s="2" t="s">
        <v>119</v>
      </c>
      <c r="I667" s="100">
        <v>38.159999999999997</v>
      </c>
      <c r="J667" s="101">
        <f>(M667/I667)*100</f>
        <v>4.5597484276729556</v>
      </c>
      <c r="K667" s="104">
        <v>0.14499999999999999</v>
      </c>
      <c r="L667" s="71">
        <v>12</v>
      </c>
      <c r="M667" s="28">
        <f>K667*L667</f>
        <v>1.7399999999999998</v>
      </c>
      <c r="N667" s="103" t="s">
        <v>428</v>
      </c>
      <c r="O667" s="104">
        <v>0.14333333333333334</v>
      </c>
      <c r="P667" s="158">
        <v>46127</v>
      </c>
      <c r="Q667" s="158">
        <v>46142</v>
      </c>
      <c r="R667" s="28">
        <f>(K667-O667)/O667*100</f>
        <v>1.1627906976744067</v>
      </c>
      <c r="S667" s="105">
        <f>IF(INDEX(Historical!$D$7:$D1668,MATCH(B667,Historical!$B$7:$B$1062,0))=0,"n/a",(INDEX(Historical!$C$7:$C$1062,MATCH(B667,Historical!$B$7:$B$1062,0))/INDEX(Historical!$D$7:$D$1062,MATCH(B667,Historical!$B$7:$B$1062,0))-1)*100)</f>
        <v>1.1799410029498469</v>
      </c>
      <c r="T667" s="105">
        <f>IF(INDEX(Historical!$F$7:$F$1062,MATCH(B667,Historical!$B$7:$B$1062,0))=0,"n/a",((INDEX(Historical!$C$7:$C$1062,MATCH(B667,Historical!$B$7:$B$1062,0))/INDEX(Historical!$F$7:$F$1062,MATCH(B667,Historical!$B$7:$B$1062,0)))^(1/3)-1)*100)</f>
        <v>4.5080829326748173</v>
      </c>
      <c r="U667" s="105">
        <f>IF(INDEX(Historical!$H$7:$H$1062,MATCH(B667,Historical!$B$7:$B$1062,0))=0,"n/a",((INDEX(Historical!$C$7:$C$1062,MATCH(B667,Historical!$B$7:$B$1062,0))/INDEX(Historical!$H$7:$H$1062,MATCH(B667,Historical!$B$7:$B$1062,0)))^(1/5)-1)*100)</f>
        <v>3.8107598403714915</v>
      </c>
      <c r="V667" s="105">
        <f>IF(INDEX(Historical!$M$7:$M$1062,MATCH(B667,Historical!$B$7:$B$1062,0))=0,"n/a",((INDEX(Historical!$C$7:$C$1062,MATCH(B667,Historical!$B$7:$B$1062,0))/INDEX(Historical!$M$7:$M$1062,MATCH(B667,Historical!$B$7:$B$1062,0)))^(1/10)-1)*100)</f>
        <v>4.6126654858211769</v>
      </c>
      <c r="W667" s="106">
        <f>IF(OR(U667&lt;=0,U667="n/a",V667&lt;=0,V667="n/a"),"n/a",U667/V667)</f>
        <v>0.82615135480458002</v>
      </c>
      <c r="X667" s="107">
        <f>IF(OR(AJ667&lt;=0,AJ667="n/a",U667&lt;=0,U667="n/a"),"n/a",U667/AJ667)</f>
        <v>9.3423874488146402E-2</v>
      </c>
      <c r="Y667" s="164"/>
      <c r="Z667" s="101">
        <f>IF(OR(AC667&lt;0.01,AC667="n/a"),"n/a",M667/AC667*100)</f>
        <v>110.82802547770699</v>
      </c>
      <c r="AA667" s="109">
        <f>IF(OR(AC667&lt;0.01,AC667="n/a"),"n/a",I667/AC667)</f>
        <v>24.30573248407643</v>
      </c>
      <c r="AB667" s="71">
        <v>12</v>
      </c>
      <c r="AC667" s="100">
        <v>1.57</v>
      </c>
      <c r="AD667" s="100" t="s">
        <v>142</v>
      </c>
      <c r="AE667" s="100">
        <v>11.61</v>
      </c>
      <c r="AF667" s="100">
        <v>4.2300000000000004</v>
      </c>
      <c r="AG667" s="100">
        <v>16.669999999999998</v>
      </c>
      <c r="AH667" s="100">
        <v>-20.62</v>
      </c>
      <c r="AI667" s="100">
        <v>-41.33</v>
      </c>
      <c r="AJ667" s="100">
        <v>40.79</v>
      </c>
      <c r="AK667" s="100">
        <v>-16.939999999999998</v>
      </c>
      <c r="AL667" s="100">
        <v>19930</v>
      </c>
      <c r="AM667" s="100">
        <v>0.73</v>
      </c>
      <c r="AN667" s="100">
        <v>2.04</v>
      </c>
      <c r="AO667" s="110">
        <f>IF(U667="n/a","n/a",IF(AA667&lt;0,"n/a",IF(AA667="n/a","n/a",J667+U667-AA667)))</f>
        <v>-15.935224216031983</v>
      </c>
      <c r="AP667" s="111">
        <f>IF(U667="n/a","n/a",J667+U667)</f>
        <v>8.3705082680444463</v>
      </c>
      <c r="AQ667" s="112">
        <f>IF(OR(AC667&lt;0.01,AC667="n/a",AF667="n/a"),"n/a",(I667/SQRT(22.5*AC667*(I667/AF667))-1)*100)</f>
        <v>113.76336699739666</v>
      </c>
      <c r="AR667" s="101">
        <f>INDEX(Historical!$C$7:$C$1063,MATCH(B667,Historical!$B$7:$B$1063,0))*IF(AH667="n/a",1.03,IF(AH667&lt;0,1.01,IF(AH667&gt;10,1.1,(1+AH667/100))))</f>
        <v>1.7321500000000001</v>
      </c>
      <c r="AS667" s="109">
        <f>IF($AI667="n/a",1.03*AR667,IF($AI667&lt;0,1.01*AR667,IF($AI667&gt;10,1.1*AR667,(1+$AI667/100)*AR667)))</f>
        <v>1.7494715000000001</v>
      </c>
      <c r="AT667" s="109">
        <f>IF($AK667="n/a",1.03*AS667,IF($AK667&lt;0,1.01*AS667,IF($AK667&gt;10,1.1*AS667,(1+$AK667/100)*AS667)))</f>
        <v>1.7669662150000001</v>
      </c>
      <c r="AU667" s="109">
        <f>IF($AK667="n/a",1.03*AT667,IF($AK667&lt;0,1.01*AT667,IF($AK667&gt;10,1.1*AT667,(1+$AK667/100)*AT667)))</f>
        <v>1.7846358771500002</v>
      </c>
      <c r="AV667" s="109">
        <f>IF($AK667="n/a",1.03*AU667,IF($AK667&lt;0,1.01*AU667,IF($AK667&gt;10,1.1*AU667,(1+$AK667/100)*AU667)))</f>
        <v>1.8024822359215003</v>
      </c>
      <c r="AW667" s="109">
        <f>SUM(AR667:AV667)</f>
        <v>8.8357058280715002</v>
      </c>
      <c r="AX667" s="113">
        <f>AW667/I667*100</f>
        <v>23.154365377545862</v>
      </c>
      <c r="AY667" s="100">
        <v>0.69</v>
      </c>
      <c r="AZ667" s="100">
        <v>15.85</v>
      </c>
      <c r="BA667" s="100">
        <v>-9.1399999999999988</v>
      </c>
      <c r="BB667" s="100">
        <v>-2.1999999999999997</v>
      </c>
      <c r="BC667" s="100">
        <v>3.71</v>
      </c>
      <c r="BE667" s="12">
        <v>2011</v>
      </c>
      <c r="BF667" s="12">
        <f>IF(BE667&gt;2020,0,IF(BE667&gt;2008,1,IF(BE667&gt;2001,2,IF(BE667&gt;1990,3,IF(BE667&gt;1980,4,IF(BE667&gt;1973,5,IF(BE667&gt;1970,6,IF(BE667&gt;1960,7,IF(BE667&gt;1958,8,IF(BE667&gt;1953,9,10))))))))))</f>
        <v>1</v>
      </c>
      <c r="BG667" s="100">
        <v>4.99</v>
      </c>
      <c r="BH667" s="55" t="s">
        <v>121</v>
      </c>
      <c r="BI667" s="55" t="s">
        <v>302</v>
      </c>
    </row>
    <row r="668" spans="1:61" ht="12.75" customHeight="1" x14ac:dyDescent="0.2">
      <c r="A668" s="55" t="s">
        <v>1304</v>
      </c>
      <c r="B668" s="55" t="s">
        <v>1305</v>
      </c>
      <c r="C668" s="156" t="s">
        <v>116</v>
      </c>
      <c r="D668" s="98" t="s">
        <v>150</v>
      </c>
      <c r="E668" s="157">
        <v>14</v>
      </c>
      <c r="F668" s="2">
        <v>385</v>
      </c>
      <c r="G668" s="2" t="s">
        <v>146</v>
      </c>
      <c r="H668" s="2" t="s">
        <v>146</v>
      </c>
      <c r="I668" s="100">
        <v>86.74</v>
      </c>
      <c r="J668" s="101">
        <f>(M668/I668)*100</f>
        <v>1.660133732995158</v>
      </c>
      <c r="K668" s="104">
        <v>0.36</v>
      </c>
      <c r="L668" s="71">
        <v>4</v>
      </c>
      <c r="M668" s="28">
        <f>K668*L668</f>
        <v>1.44</v>
      </c>
      <c r="N668" s="103" t="s">
        <v>158</v>
      </c>
      <c r="O668" s="104">
        <v>0.35</v>
      </c>
      <c r="P668" s="158">
        <v>46083</v>
      </c>
      <c r="Q668" s="158">
        <v>46097</v>
      </c>
      <c r="R668" s="28">
        <f>(K668-O668)/O668*100</f>
        <v>2.8571428571428599</v>
      </c>
      <c r="S668" s="105">
        <f>IF(INDEX(Historical!$D$7:$D1669,MATCH(B668,Historical!$B$7:$B$1062,0))=0,"n/a",(INDEX(Historical!$C$7:$C$1062,MATCH(B668,Historical!$B$7:$B$1062,0))/INDEX(Historical!$D$7:$D$1062,MATCH(B668,Historical!$B$7:$B$1062,0))-1)*100)</f>
        <v>6.0606060606060552</v>
      </c>
      <c r="T668" s="105">
        <f>IF(INDEX(Historical!$F$7:$F$1062,MATCH(B668,Historical!$B$7:$B$1062,0))=0,"n/a",((INDEX(Historical!$C$7:$C$1062,MATCH(B668,Historical!$B$7:$B$1062,0))/INDEX(Historical!$F$7:$F$1062,MATCH(B668,Historical!$B$7:$B$1062,0)))^(1/3)-1)*100)</f>
        <v>13.798047356553855</v>
      </c>
      <c r="U668" s="105">
        <f>IF(INDEX(Historical!$H$7:$H$1062,MATCH(B668,Historical!$B$7:$B$1062,0))=0,"n/a",((INDEX(Historical!$C$7:$C$1062,MATCH(B668,Historical!$B$7:$B$1062,0))/INDEX(Historical!$H$7:$H$1062,MATCH(B668,Historical!$B$7:$B$1062,0)))^(1/5)-1)*100)</f>
        <v>22.865967908314722</v>
      </c>
      <c r="V668" s="105">
        <f>IF(INDEX(Historical!$M$7:$M$1062,MATCH(B668,Historical!$B$7:$B$1062,0))=0,"n/a",((INDEX(Historical!$C$7:$C$1062,MATCH(B668,Historical!$B$7:$B$1062,0))/INDEX(Historical!$M$7:$M$1062,MATCH(B668,Historical!$B$7:$B$1062,0)))^(1/10)-1)*100)</f>
        <v>17.745290034487816</v>
      </c>
      <c r="W668" s="106">
        <f>IF(OR(U668&lt;=0,U668="n/a",V668&lt;=0,V668="n/a"),"n/a",U668/V668)</f>
        <v>1.2885654651952667</v>
      </c>
      <c r="X668" s="107">
        <f>IF(OR(AJ668&lt;=0,AJ668="n/a",U668&lt;=0,U668="n/a"),"n/a",U668/AJ668)</f>
        <v>5.0476750349480621</v>
      </c>
      <c r="Y668" s="123"/>
      <c r="Z668" s="101">
        <f>IF(OR(AC668&lt;0.01,AC668="n/a"),"n/a",M668/AC668*100)</f>
        <v>33.179723502304149</v>
      </c>
      <c r="AA668" s="109">
        <f>IF(OR(AC668&lt;0.01,AC668="n/a"),"n/a",I668/AC668)</f>
        <v>19.986175115207374</v>
      </c>
      <c r="AB668" s="71">
        <v>12</v>
      </c>
      <c r="AC668" s="100">
        <v>4.34</v>
      </c>
      <c r="AD668" s="100">
        <v>1.2</v>
      </c>
      <c r="AE668" s="100">
        <v>0.79</v>
      </c>
      <c r="AF668" s="100">
        <v>1.59</v>
      </c>
      <c r="AG668" s="100">
        <v>7.82</v>
      </c>
      <c r="AH668" s="100">
        <v>-9.74</v>
      </c>
      <c r="AI668" s="100">
        <v>22.1</v>
      </c>
      <c r="AJ668" s="100">
        <v>4.53</v>
      </c>
      <c r="AK668" s="100">
        <v>13.139999999999999</v>
      </c>
      <c r="AL668" s="100">
        <v>4900</v>
      </c>
      <c r="AM668" s="100">
        <v>2.06</v>
      </c>
      <c r="AN668" s="100">
        <v>0.08</v>
      </c>
      <c r="AO668" s="110">
        <f>IF(U668="n/a","n/a",IF(AA668&lt;0,"n/a",IF(AA668="n/a","n/a",J668+U668-AA668)))</f>
        <v>4.539926526102505</v>
      </c>
      <c r="AP668" s="111">
        <f>IF(U668="n/a","n/a",J668+U668)</f>
        <v>24.526101641309879</v>
      </c>
      <c r="AQ668" s="112">
        <f>IF(OR(AC668&lt;0.01,AC668="n/a",AF668="n/a"),"n/a",(I668/SQRT(22.5*AC668*(I668/AF668))-1)*100)</f>
        <v>18.842600729199276</v>
      </c>
      <c r="AR668" s="101">
        <f>INDEX(Historical!$C$7:$C$1063,MATCH(B668,Historical!$B$7:$B$1063,0))*IF(AH668="n/a",1.03,IF(AH668&lt;0,1.01,IF(AH668&gt;10,1.1,(1+AH668/100))))</f>
        <v>1.4139999999999999</v>
      </c>
      <c r="AS668" s="109">
        <f>IF($AI668="n/a",1.03*AR668,IF($AI668&lt;0,1.01*AR668,IF($AI668&gt;10,1.1*AR668,(1+$AI668/100)*AR668)))</f>
        <v>1.5554000000000001</v>
      </c>
      <c r="AT668" s="109">
        <f>IF($AK668="n/a",1.03*AS668,IF($AK668&lt;0,1.01*AS668,IF($AK668&gt;10,1.1*AS668,(1+$AK668/100)*AS668)))</f>
        <v>1.7109400000000003</v>
      </c>
      <c r="AU668" s="109">
        <f>IF($AK668="n/a",1.03*AT668,IF($AK668&lt;0,1.01*AT668,IF($AK668&gt;10,1.1*AT668,(1+$AK668/100)*AT668)))</f>
        <v>1.8820340000000004</v>
      </c>
      <c r="AV668" s="109">
        <f>IF($AK668="n/a",1.03*AU668,IF($AK668&lt;0,1.01*AU668,IF($AK668&gt;10,1.1*AU668,(1+$AK668/100)*AU668)))</f>
        <v>2.0702374000000008</v>
      </c>
      <c r="AW668" s="109">
        <f>SUM(AR668:AV668)</f>
        <v>8.6326114000000018</v>
      </c>
      <c r="AX668" s="113">
        <f>AW668/I668*100</f>
        <v>9.9522842979017785</v>
      </c>
      <c r="AY668" s="100">
        <v>1.23</v>
      </c>
      <c r="AZ668" s="100">
        <v>11.360000000000001</v>
      </c>
      <c r="BA668" s="100">
        <v>-26.490000000000002</v>
      </c>
      <c r="BB668" s="100">
        <v>1.9800000000000002</v>
      </c>
      <c r="BC668" s="100">
        <v>-6.25</v>
      </c>
      <c r="BE668" s="12">
        <v>2013</v>
      </c>
      <c r="BF668" s="12">
        <f>IF(BE668&gt;2020,0,IF(BE668&gt;2008,1,IF(BE668&gt;2001,2,IF(BE668&gt;1990,3,IF(BE668&gt;1980,4,IF(BE668&gt;1973,5,IF(BE668&gt;1970,6,IF(BE668&gt;1960,7,IF(BE668&gt;1958,8,IF(BE668&gt;1953,9,10))))))))))</f>
        <v>1</v>
      </c>
      <c r="BG668" s="100">
        <v>5.91</v>
      </c>
      <c r="BH668" s="55" t="s">
        <v>121</v>
      </c>
      <c r="BI668" s="55" t="s">
        <v>122</v>
      </c>
    </row>
    <row r="669" spans="1:61" ht="12.75" customHeight="1" x14ac:dyDescent="0.2">
      <c r="A669" s="123" t="s">
        <v>516</v>
      </c>
      <c r="B669" s="55" t="s">
        <v>517</v>
      </c>
      <c r="C669" s="156" t="s">
        <v>300</v>
      </c>
      <c r="D669" s="98" t="s">
        <v>518</v>
      </c>
      <c r="E669" s="157">
        <v>41</v>
      </c>
      <c r="F669" s="2">
        <v>69</v>
      </c>
      <c r="G669" s="2" t="s">
        <v>119</v>
      </c>
      <c r="H669" s="2" t="s">
        <v>119</v>
      </c>
      <c r="I669" s="100">
        <v>43.42</v>
      </c>
      <c r="J669" s="101">
        <f>(M669/I669)*100</f>
        <v>6.909258406264394</v>
      </c>
      <c r="K669" s="104">
        <v>0.75</v>
      </c>
      <c r="L669" s="71">
        <v>4</v>
      </c>
      <c r="M669" s="28">
        <f>K669*L669</f>
        <v>3</v>
      </c>
      <c r="N669" s="103" t="s">
        <v>182</v>
      </c>
      <c r="O669" s="104">
        <v>0.745</v>
      </c>
      <c r="P669" s="158">
        <v>46195</v>
      </c>
      <c r="Q669" s="158">
        <v>46203</v>
      </c>
      <c r="R669" s="28">
        <f>(K669-O669)/O669*100</f>
        <v>0.67114093959731602</v>
      </c>
      <c r="S669" s="105">
        <f>IF(INDEX(Historical!$D$7:$D1670,MATCH(B669,Historical!$B$7:$B$1062,0))=0,"n/a",(INDEX(Historical!$C$7:$C$1062,MATCH(B669,Historical!$B$7:$B$1062,0))/INDEX(Historical!$D$7:$D$1062,MATCH(B669,Historical!$B$7:$B$1062,0))-1)*100)</f>
        <v>1.3698630136986356</v>
      </c>
      <c r="T669" s="105">
        <f>IF(INDEX(Historical!$F$7:$F$1062,MATCH(B669,Historical!$B$7:$B$1062,0))=0,"n/a",((INDEX(Historical!$C$7:$C$1062,MATCH(B669,Historical!$B$7:$B$1062,0))/INDEX(Historical!$F$7:$F$1062,MATCH(B669,Historical!$B$7:$B$1062,0)))^(1/3)-1)*100)</f>
        <v>1.3890663116861823</v>
      </c>
      <c r="U669" s="105">
        <f>IF(INDEX(Historical!$H$7:$H$1062,MATCH(B669,Historical!$B$7:$B$1062,0))=0,"n/a",((INDEX(Historical!$C$7:$C$1062,MATCH(B669,Historical!$B$7:$B$1062,0))/INDEX(Historical!$H$7:$H$1062,MATCH(B669,Historical!$B$7:$B$1062,0)))^(1/5)-1)*100)</f>
        <v>1.4090059927290843</v>
      </c>
      <c r="V669" s="105">
        <f>IF(INDEX(Historical!$M$7:$M$1062,MATCH(B669,Historical!$B$7:$B$1062,0))=0,"n/a",((INDEX(Historical!$C$7:$C$1062,MATCH(B669,Historical!$B$7:$B$1062,0))/INDEX(Historical!$M$7:$M$1062,MATCH(B669,Historical!$B$7:$B$1062,0)))^(1/10)-1)*100)</f>
        <v>1.4624101940841294</v>
      </c>
      <c r="W669" s="106">
        <f>IF(OR(U669&lt;=0,U669="n/a",V669&lt;=0,V669="n/a"),"n/a",U669/V669)</f>
        <v>0.96348206435439221</v>
      </c>
      <c r="X669" s="107" t="str">
        <f>IF(OR(AJ669&lt;=0,AJ669="n/a",U669&lt;=0,U669="n/a"),"n/a",U669/AJ669)</f>
        <v>n/a</v>
      </c>
      <c r="Y669" s="123"/>
      <c r="Z669" s="101">
        <f>IF(OR(AC669&lt;0.01,AC669="n/a"),"n/a",M669/AC669*100)</f>
        <v>215.82733812949644</v>
      </c>
      <c r="AA669" s="109">
        <f>IF(OR(AC669&lt;0.01,AC669="n/a"),"n/a",I669/AC669)</f>
        <v>31.237410071942449</v>
      </c>
      <c r="AB669" s="71">
        <v>12</v>
      </c>
      <c r="AC669" s="100">
        <v>1.39</v>
      </c>
      <c r="AD669" s="100" t="s">
        <v>142</v>
      </c>
      <c r="AE669" s="100">
        <v>6.07</v>
      </c>
      <c r="AF669" s="100">
        <v>4.1900000000000004</v>
      </c>
      <c r="AG669" s="100">
        <v>12.47</v>
      </c>
      <c r="AH669" s="100" t="s">
        <v>142</v>
      </c>
      <c r="AI669" s="100" t="s">
        <v>142</v>
      </c>
      <c r="AJ669" s="100">
        <v>-2.11</v>
      </c>
      <c r="AK669" s="100" t="s">
        <v>142</v>
      </c>
      <c r="AL669" s="100">
        <v>602.48</v>
      </c>
      <c r="AM669" s="100">
        <v>8.43</v>
      </c>
      <c r="AN669" s="100">
        <v>2.75</v>
      </c>
      <c r="AO669" s="110">
        <f>IF(U669="n/a","n/a",IF(AA669&lt;0,"n/a",IF(AA669="n/a","n/a",J669+U669-AA669)))</f>
        <v>-22.919145672948972</v>
      </c>
      <c r="AP669" s="111">
        <f>IF(U669="n/a","n/a",J669+U669)</f>
        <v>8.3182643989934775</v>
      </c>
      <c r="AQ669" s="112">
        <f>IF(OR(AC669&lt;0.01,AC669="n/a",AF669="n/a"),"n/a",(I669/SQRT(22.5*AC669*(I669/AF669))-1)*100)</f>
        <v>141.18664805631238</v>
      </c>
      <c r="AR669" s="101">
        <f>INDEX(Historical!$C$7:$C$1063,MATCH(B669,Historical!$B$7:$B$1063,0))*IF(AH669="n/a",1.03,IF(AH669&lt;0,1.01,IF(AH669&gt;10,1.1,(1+AH669/100))))</f>
        <v>3.0488</v>
      </c>
      <c r="AS669" s="109">
        <f>IF($AI669="n/a",1.03*AR669,IF($AI669&lt;0,1.01*AR669,IF($AI669&gt;10,1.1*AR669,(1+$AI669/100)*AR669)))</f>
        <v>3.1402640000000002</v>
      </c>
      <c r="AT669" s="109">
        <f>IF($AK669="n/a",1.03*AS669,IF($AK669&lt;0,1.01*AS669,IF($AK669&gt;10,1.1*AS669,(1+$AK669/100)*AS669)))</f>
        <v>3.2344719200000003</v>
      </c>
      <c r="AU669" s="109">
        <f>IF($AK669="n/a",1.03*AT669,IF($AK669&lt;0,1.01*AT669,IF($AK669&gt;10,1.1*AT669,(1+$AK669/100)*AT669)))</f>
        <v>3.3315060776000003</v>
      </c>
      <c r="AV669" s="109">
        <f>IF($AK669="n/a",1.03*AU669,IF($AK669&lt;0,1.01*AU669,IF($AK669&gt;10,1.1*AU669,(1+$AK669/100)*AU669)))</f>
        <v>3.4314512599280005</v>
      </c>
      <c r="AW669" s="109">
        <f>SUM(AR669:AV669)</f>
        <v>16.186493257528003</v>
      </c>
      <c r="AX669" s="113">
        <f>AW669/I669*100</f>
        <v>37.278888202505762</v>
      </c>
      <c r="AY669" s="100">
        <v>0.85</v>
      </c>
      <c r="AZ669" s="100">
        <v>23.14</v>
      </c>
      <c r="BA669" s="100">
        <v>-6.22</v>
      </c>
      <c r="BB669" s="100">
        <v>2.8899999999999997</v>
      </c>
      <c r="BC669" s="100">
        <v>5.89</v>
      </c>
      <c r="BE669" s="12">
        <v>1986</v>
      </c>
      <c r="BF669" s="12">
        <f>IF(BE669&gt;2020,0,IF(BE669&gt;2008,1,IF(BE669&gt;2001,2,IF(BE669&gt;1990,3,IF(BE669&gt;1980,4,IF(BE669&gt;1973,5,IF(BE669&gt;1970,6,IF(BE669&gt;1960,7,IF(BE669&gt;1958,8,IF(BE669&gt;1953,9,10))))))))))</f>
        <v>4</v>
      </c>
      <c r="BG669" s="100">
        <v>3.38</v>
      </c>
      <c r="BH669" s="55" t="s">
        <v>121</v>
      </c>
      <c r="BI669" s="55" t="s">
        <v>302</v>
      </c>
    </row>
    <row r="670" spans="1:61" ht="12.75" customHeight="1" x14ac:dyDescent="0.2">
      <c r="A670" s="123" t="s">
        <v>519</v>
      </c>
      <c r="B670" s="55" t="s">
        <v>520</v>
      </c>
      <c r="C670" s="156" t="s">
        <v>134</v>
      </c>
      <c r="D670" s="98" t="s">
        <v>157</v>
      </c>
      <c r="E670" s="157">
        <v>33</v>
      </c>
      <c r="F670" s="2">
        <v>107</v>
      </c>
      <c r="G670" s="2" t="s">
        <v>119</v>
      </c>
      <c r="H670" s="2" t="s">
        <v>119</v>
      </c>
      <c r="I670" s="100">
        <v>145.72999999999999</v>
      </c>
      <c r="J670" s="101">
        <f>(M670/I670)*100</f>
        <v>1.3724010155767516</v>
      </c>
      <c r="K670" s="104">
        <v>0.5</v>
      </c>
      <c r="L670" s="71">
        <v>4</v>
      </c>
      <c r="M670" s="28">
        <f>K670*L670</f>
        <v>2</v>
      </c>
      <c r="N670" s="103" t="s">
        <v>141</v>
      </c>
      <c r="O670" s="104">
        <v>0.43</v>
      </c>
      <c r="P670" s="158">
        <v>46275</v>
      </c>
      <c r="Q670" s="158">
        <v>46296</v>
      </c>
      <c r="R670" s="28">
        <f>(K670-O670)/O670*100</f>
        <v>16.279069767441861</v>
      </c>
      <c r="S670" s="105">
        <f>IF(INDEX(Historical!$D$7:$D1671,MATCH(B670,Historical!$B$7:$B$1062,0))=0,"n/a",(INDEX(Historical!$C$7:$C$1062,MATCH(B670,Historical!$B$7:$B$1062,0))/INDEX(Historical!$D$7:$D$1062,MATCH(B670,Historical!$B$7:$B$1062,0))-1)*100)</f>
        <v>2.5641025641025772</v>
      </c>
      <c r="T670" s="105">
        <f>IF(INDEX(Historical!$F$7:$F$1062,MATCH(B670,Historical!$B$7:$B$1062,0))=0,"n/a",((INDEX(Historical!$C$7:$C$1062,MATCH(B670,Historical!$B$7:$B$1062,0))/INDEX(Historical!$F$7:$F$1062,MATCH(B670,Historical!$B$7:$B$1062,0)))^(1/3)-1)*100)</f>
        <v>2.6327791369625153</v>
      </c>
      <c r="U670" s="105">
        <f>IF(INDEX(Historical!$H$7:$H$1062,MATCH(B670,Historical!$B$7:$B$1062,0))=0,"n/a",((INDEX(Historical!$C$7:$C$1062,MATCH(B670,Historical!$B$7:$B$1062,0))/INDEX(Historical!$H$7:$H$1062,MATCH(B670,Historical!$B$7:$B$1062,0)))^(1/5)-1)*100)</f>
        <v>5.2300215891077695</v>
      </c>
      <c r="V670" s="105">
        <f>IF(INDEX(Historical!$M$7:$M$1062,MATCH(B670,Historical!$B$7:$B$1062,0))=0,"n/a",((INDEX(Historical!$C$7:$C$1062,MATCH(B670,Historical!$B$7:$B$1062,0))/INDEX(Historical!$M$7:$M$1062,MATCH(B670,Historical!$B$7:$B$1062,0)))^(1/10)-1)*100)</f>
        <v>5.4627794541358909</v>
      </c>
      <c r="W670" s="106">
        <f>IF(OR(U670&lt;=0,U670="n/a",V670&lt;=0,V670="n/a"),"n/a",U670/V670)</f>
        <v>0.95739204429131775</v>
      </c>
      <c r="X670" s="107">
        <f>IF(OR(AJ670&lt;=0,AJ670="n/a",U670&lt;=0,U670="n/a"),"n/a",U670/AJ670)</f>
        <v>0.55579400521867905</v>
      </c>
      <c r="Y670" s="123"/>
      <c r="Z670" s="101">
        <f>IF(OR(AC670&lt;0.01,AC670="n/a"),"n/a",M670/AC670*100)</f>
        <v>16.65278934221482</v>
      </c>
      <c r="AA670" s="109">
        <f>IF(OR(AC670&lt;0.01,AC670="n/a"),"n/a",I670/AC670)</f>
        <v>12.134054954204828</v>
      </c>
      <c r="AB670" s="71">
        <v>12</v>
      </c>
      <c r="AC670" s="100">
        <v>12.01</v>
      </c>
      <c r="AD670" s="100">
        <v>0.97</v>
      </c>
      <c r="AE670" s="100">
        <v>2.54</v>
      </c>
      <c r="AF670" s="100">
        <v>1.43</v>
      </c>
      <c r="AG670" s="100">
        <v>12.31</v>
      </c>
      <c r="AH670" s="100">
        <v>15.98</v>
      </c>
      <c r="AI670" s="100">
        <v>5.79</v>
      </c>
      <c r="AJ670" s="100">
        <v>9.41</v>
      </c>
      <c r="AK670" s="100">
        <v>10.79</v>
      </c>
      <c r="AL670" s="100">
        <v>11070</v>
      </c>
      <c r="AM670" s="100">
        <v>5.4399999999999995</v>
      </c>
      <c r="AN670" s="100">
        <v>0.44</v>
      </c>
      <c r="AO670" s="110">
        <f>IF(U670="n/a","n/a",IF(AA670&lt;0,"n/a",IF(AA670="n/a","n/a",J670+U670-AA670)))</f>
        <v>-5.531632349520307</v>
      </c>
      <c r="AP670" s="111">
        <f>IF(U670="n/a","n/a",J670+U670)</f>
        <v>6.6024226046845209</v>
      </c>
      <c r="AQ670" s="112">
        <f>IF(OR(AC670&lt;0.01,AC670="n/a",AF670="n/a"),"n/a",(I670/SQRT(22.5*AC670*(I670/AF670))-1)*100)</f>
        <v>-12.182769130646754</v>
      </c>
      <c r="AR670" s="101">
        <f>INDEX(Historical!$C$7:$C$1063,MATCH(B670,Historical!$B$7:$B$1063,0))*IF(AH670="n/a",1.03,IF(AH670&lt;0,1.01,IF(AH670&gt;10,1.1,(1+AH670/100))))</f>
        <v>1.7600000000000002</v>
      </c>
      <c r="AS670" s="109">
        <f>IF($AI670="n/a",1.03*AR670,IF($AI670&lt;0,1.01*AR670,IF($AI670&gt;10,1.1*AR670,(1+$AI670/100)*AR670)))</f>
        <v>1.8619040000000004</v>
      </c>
      <c r="AT670" s="109">
        <f>IF($AK670="n/a",1.03*AS670,IF($AK670&lt;0,1.01*AS670,IF($AK670&gt;10,1.1*AS670,(1+$AK670/100)*AS670)))</f>
        <v>2.0480944000000005</v>
      </c>
      <c r="AU670" s="109">
        <f>IF($AK670="n/a",1.03*AT670,IF($AK670&lt;0,1.01*AT670,IF($AK670&gt;10,1.1*AT670,(1+$AK670/100)*AT670)))</f>
        <v>2.252903840000001</v>
      </c>
      <c r="AV670" s="109">
        <f>IF($AK670="n/a",1.03*AU670,IF($AK670&lt;0,1.01*AU670,IF($AK670&gt;10,1.1*AU670,(1+$AK670/100)*AU670)))</f>
        <v>2.4781942240000014</v>
      </c>
      <c r="AW670" s="109">
        <f>SUM(AR670:AV670)</f>
        <v>10.401096464000004</v>
      </c>
      <c r="AX670" s="113">
        <f>AW670/I670*100</f>
        <v>7.1372376751526829</v>
      </c>
      <c r="AY670" s="100">
        <v>0.78</v>
      </c>
      <c r="AZ670" s="100">
        <v>40.97</v>
      </c>
      <c r="BA670" s="100">
        <v>-2.83</v>
      </c>
      <c r="BB670" s="100">
        <v>5.29</v>
      </c>
      <c r="BC670" s="100">
        <v>18.14</v>
      </c>
      <c r="BE670" s="12">
        <v>1993</v>
      </c>
      <c r="BF670" s="12">
        <f>IF(BE670&gt;2020,0,IF(BE670&gt;2008,1,IF(BE670&gt;2001,2,IF(BE670&gt;1990,3,IF(BE670&gt;1980,4,IF(BE670&gt;1973,5,IF(BE670&gt;1970,6,IF(BE670&gt;1960,7,IF(BE670&gt;1958,8,IF(BE670&gt;1953,9,10))))))))))</f>
        <v>3</v>
      </c>
      <c r="BG670" s="100">
        <v>1.31</v>
      </c>
      <c r="BH670" s="55" t="s">
        <v>121</v>
      </c>
      <c r="BI670" s="55" t="s">
        <v>122</v>
      </c>
    </row>
    <row r="671" spans="1:61" ht="12.75" customHeight="1" x14ac:dyDescent="0.2">
      <c r="A671" s="116" t="s">
        <v>1662</v>
      </c>
      <c r="B671" s="55" t="s">
        <v>1663</v>
      </c>
      <c r="C671" s="156" t="s">
        <v>300</v>
      </c>
      <c r="D671" s="98" t="s">
        <v>301</v>
      </c>
      <c r="E671" s="157">
        <v>5</v>
      </c>
      <c r="F671" s="2">
        <v>677</v>
      </c>
      <c r="G671" s="2" t="s">
        <v>146</v>
      </c>
      <c r="H671" s="2" t="s">
        <v>146</v>
      </c>
      <c r="I671" s="100">
        <v>15.11</v>
      </c>
      <c r="J671" s="101">
        <f>(M671/I671)*100</f>
        <v>5.9563203176704178</v>
      </c>
      <c r="K671" s="104">
        <v>0.22500000000000001</v>
      </c>
      <c r="L671" s="71">
        <v>4</v>
      </c>
      <c r="M671" s="28">
        <f>K671*L671</f>
        <v>0.9</v>
      </c>
      <c r="N671" s="103" t="s">
        <v>158</v>
      </c>
      <c r="O671" s="104">
        <v>0.215</v>
      </c>
      <c r="P671" s="115">
        <v>45792</v>
      </c>
      <c r="Q671" s="115">
        <v>45823</v>
      </c>
      <c r="R671" s="28">
        <f>(K671-O671)/O671*100</f>
        <v>4.6511627906976782</v>
      </c>
      <c r="S671" s="105">
        <f>IF(INDEX(Historical!$D$7:$D1672,MATCH(B671,Historical!$B$7:$B$1062,0))=0,"n/a",(INDEX(Historical!$C$7:$C$1062,MATCH(B671,Historical!$B$7:$B$1062,0))/INDEX(Historical!$D$7:$D$1062,MATCH(B671,Historical!$B$7:$B$1062,0))-1)*100)</f>
        <v>4.705882352941182</v>
      </c>
      <c r="T671" s="105">
        <f>IF(INDEX(Historical!$F$7:$F$1062,MATCH(B671,Historical!$B$7:$B$1062,0))=0,"n/a",((INDEX(Historical!$C$7:$C$1062,MATCH(B671,Historical!$B$7:$B$1062,0))/INDEX(Historical!$F$7:$F$1062,MATCH(B671,Historical!$B$7:$B$1062,0)))^(1/3)-1)*100)</f>
        <v>3.6175549029630494</v>
      </c>
      <c r="U671" s="105">
        <f>IF(INDEX(Historical!$H$7:$H$1062,MATCH(B671,Historical!$B$7:$B$1062,0))=0,"n/a",((INDEX(Historical!$C$7:$C$1062,MATCH(B671,Historical!$B$7:$B$1062,0))/INDEX(Historical!$H$7:$H$1062,MATCH(B671,Historical!$B$7:$B$1062,0)))^(1/5)-1)*100)</f>
        <v>4.3305512448100103</v>
      </c>
      <c r="V671" s="105">
        <f>IF(INDEX(Historical!$M$7:$M$1062,MATCH(B671,Historical!$B$7:$B$1062,0))=0,"n/a",((INDEX(Historical!$C$7:$C$1062,MATCH(B671,Historical!$B$7:$B$1062,0))/INDEX(Historical!$M$7:$M$1062,MATCH(B671,Historical!$B$7:$B$1062,0)))^(1/10)-1)*100)</f>
        <v>2.1423277808030106</v>
      </c>
      <c r="W671" s="106">
        <f>IF(OR(U671&lt;=0,U671="n/a",V671&lt;=0,V671="n/a"),"n/a",U671/V671)</f>
        <v>2.0214232778080232</v>
      </c>
      <c r="X671" s="107" t="str">
        <f>IF(OR(AJ671&lt;=0,AJ671="n/a",U671&lt;=0,U671="n/a"),"n/a",U671/AJ671)</f>
        <v>n/a</v>
      </c>
      <c r="Y671" s="162"/>
      <c r="Z671" s="101">
        <f>IF(OR(AC671&lt;0.01,AC671="n/a"),"n/a",M671/AC671*100)</f>
        <v>900</v>
      </c>
      <c r="AA671" s="109">
        <f>IF(OR(AC671&lt;0.01,AC671="n/a"),"n/a",I671/AC671)</f>
        <v>151.1</v>
      </c>
      <c r="AB671" s="71">
        <v>12</v>
      </c>
      <c r="AC671" s="100">
        <v>0.1</v>
      </c>
      <c r="AD671" s="100" t="s">
        <v>142</v>
      </c>
      <c r="AE671" s="100">
        <v>4.83</v>
      </c>
      <c r="AF671" s="100">
        <v>2.2599999999999998</v>
      </c>
      <c r="AG671" s="100">
        <v>3.25</v>
      </c>
      <c r="AH671" s="100">
        <v>100</v>
      </c>
      <c r="AI671" s="100">
        <v>23.21</v>
      </c>
      <c r="AJ671" s="100" t="s">
        <v>142</v>
      </c>
      <c r="AK671" s="100" t="s">
        <v>142</v>
      </c>
      <c r="AL671" s="100">
        <v>1290</v>
      </c>
      <c r="AM671" s="100">
        <v>6.3299999999999992</v>
      </c>
      <c r="AN671" s="100">
        <v>0.85</v>
      </c>
      <c r="AO671" s="110">
        <f>IF(U671="n/a","n/a",IF(AA671&lt;0,"n/a",IF(AA671="n/a","n/a",J671+U671-AA671)))</f>
        <v>-140.81312843751957</v>
      </c>
      <c r="AP671" s="111">
        <f>IF(U671="n/a","n/a",J671+U671)</f>
        <v>10.286871562480428</v>
      </c>
      <c r="AQ671" s="112">
        <f>IF(OR(AC671&lt;0.01,AC671="n/a",AF671="n/a"),"n/a",(I671/SQRT(22.5*AC671*(I671/AF671))-1)*100)</f>
        <v>289.57868981189864</v>
      </c>
      <c r="AR671" s="101">
        <f>INDEX(Historical!$C$7:$C$1063,MATCH(B671,Historical!$B$7:$B$1063,0))*IF(AH671="n/a",1.03,IF(AH671&lt;0,1.01,IF(AH671&gt;10,1.1,(1+AH671/100))))</f>
        <v>0.97900000000000009</v>
      </c>
      <c r="AS671" s="109">
        <f>IF($AI671="n/a",1.03*AR671,IF($AI671&lt;0,1.01*AR671,IF($AI671&gt;10,1.1*AR671,(1+$AI671/100)*AR671)))</f>
        <v>1.0769000000000002</v>
      </c>
      <c r="AT671" s="109">
        <f>IF($AK671="n/a",1.03*AS671,IF($AK671&lt;0,1.01*AS671,IF($AK671&gt;10,1.1*AS671,(1+$AK671/100)*AS671)))</f>
        <v>1.1092070000000003</v>
      </c>
      <c r="AU671" s="109">
        <f>IF($AK671="n/a",1.03*AT671,IF($AK671&lt;0,1.01*AT671,IF($AK671&gt;10,1.1*AT671,(1+$AK671/100)*AT671)))</f>
        <v>1.1424832100000004</v>
      </c>
      <c r="AV671" s="109">
        <f>IF($AK671="n/a",1.03*AU671,IF($AK671&lt;0,1.01*AU671,IF($AK671&gt;10,1.1*AU671,(1+$AK671/100)*AU671)))</f>
        <v>1.1767577063000005</v>
      </c>
      <c r="AW671" s="109">
        <f>SUM(AR671:AV671)</f>
        <v>5.4843479163000008</v>
      </c>
      <c r="AX671" s="113">
        <f>AW671/I671*100</f>
        <v>36.296147692256788</v>
      </c>
      <c r="AY671" s="718">
        <v>0.95</v>
      </c>
      <c r="AZ671" s="100">
        <v>8.4699999999999989</v>
      </c>
      <c r="BA671" s="100">
        <v>-11.01</v>
      </c>
      <c r="BB671" s="100">
        <v>-1.35</v>
      </c>
      <c r="BC671" s="100">
        <v>-1.41</v>
      </c>
      <c r="BE671" s="12">
        <v>2021</v>
      </c>
      <c r="BF671" s="12">
        <f>IF(BE671&gt;2020,0,IF(BE671&gt;2008,1,IF(BE671&gt;2001,2,IF(BE671&gt;1990,3,IF(BE671&gt;1980,4,IF(BE671&gt;1973,5,IF(BE671&gt;1970,6,IF(BE671&gt;1960,7,IF(BE671&gt;1958,8,IF(BE671&gt;1953,9,10))))))))))</f>
        <v>0</v>
      </c>
      <c r="BG671" s="100">
        <v>1.82</v>
      </c>
      <c r="BH671" s="55" t="s">
        <v>121</v>
      </c>
      <c r="BI671" s="55" t="s">
        <v>302</v>
      </c>
    </row>
    <row r="672" spans="1:61" ht="12.75" customHeight="1" x14ac:dyDescent="0.2">
      <c r="A672" s="55" t="s">
        <v>1306</v>
      </c>
      <c r="B672" s="55" t="s">
        <v>1307</v>
      </c>
      <c r="C672" s="156" t="s">
        <v>180</v>
      </c>
      <c r="D672" s="98" t="s">
        <v>208</v>
      </c>
      <c r="E672" s="157">
        <v>17</v>
      </c>
      <c r="F672" s="2">
        <v>254</v>
      </c>
      <c r="G672" s="2" t="s">
        <v>146</v>
      </c>
      <c r="H672" s="2" t="s">
        <v>146</v>
      </c>
      <c r="I672" s="100">
        <v>414.4</v>
      </c>
      <c r="J672" s="101">
        <f>(M672/I672)*100</f>
        <v>2.2393822393822393</v>
      </c>
      <c r="K672" s="104">
        <v>2.3199999999999998</v>
      </c>
      <c r="L672" s="71">
        <v>4</v>
      </c>
      <c r="M672" s="28">
        <f>K672*L672</f>
        <v>9.2799999999999994</v>
      </c>
      <c r="N672" s="103" t="s">
        <v>506</v>
      </c>
      <c r="O672" s="104">
        <v>2.21</v>
      </c>
      <c r="P672" s="158">
        <v>46188</v>
      </c>
      <c r="Q672" s="158">
        <v>46196</v>
      </c>
      <c r="R672" s="28">
        <f>(K672-O672)/O672*100</f>
        <v>4.9773755656108536</v>
      </c>
      <c r="S672" s="105">
        <f>IF(INDEX(Historical!$D$7:$D1673,MATCH(B672,Historical!$B$7:$B$1062,0))=0,"n/a",(INDEX(Historical!$C$7:$C$1062,MATCH(B672,Historical!$B$7:$B$1062,0))/INDEX(Historical!$D$7:$D$1062,MATCH(B672,Historical!$B$7:$B$1062,0))-1)*100)</f>
        <v>6.72371638141811</v>
      </c>
      <c r="T672" s="105">
        <f>IF(INDEX(Historical!$F$7:$F$1062,MATCH(B672,Historical!$B$7:$B$1062,0))=0,"n/a",((INDEX(Historical!$C$7:$C$1062,MATCH(B672,Historical!$B$7:$B$1062,0))/INDEX(Historical!$F$7:$F$1062,MATCH(B672,Historical!$B$7:$B$1062,0)))^(1/3)-1)*100)</f>
        <v>10.903373421597816</v>
      </c>
      <c r="U672" s="105">
        <f>IF(INDEX(Historical!$H$7:$H$1062,MATCH(B672,Historical!$B$7:$B$1062,0))=0,"n/a",((INDEX(Historical!$C$7:$C$1062,MATCH(B672,Historical!$B$7:$B$1062,0))/INDEX(Historical!$H$7:$H$1062,MATCH(B672,Historical!$B$7:$B$1062,0)))^(1/5)-1)*100)</f>
        <v>12.567604092234653</v>
      </c>
      <c r="V672" s="105">
        <f>IF(INDEX(Historical!$M$7:$M$1062,MATCH(B672,Historical!$B$7:$B$1062,0))=0,"n/a",((INDEX(Historical!$C$7:$C$1062,MATCH(B672,Historical!$B$7:$B$1062,0))/INDEX(Historical!$M$7:$M$1062,MATCH(B672,Historical!$B$7:$B$1062,0)))^(1/10)-1)*100)</f>
        <v>16.627588854563768</v>
      </c>
      <c r="W672" s="106">
        <f>IF(OR(U672&lt;=0,U672="n/a",V672&lt;=0,V672="n/a"),"n/a",U672/V672)</f>
        <v>0.75582841277586843</v>
      </c>
      <c r="X672" s="107" t="str">
        <f>IF(OR(AJ672&lt;=0,AJ672="n/a",U672&lt;=0,U672="n/a"),"n/a",U672/AJ672)</f>
        <v>n/a</v>
      </c>
      <c r="Y672" s="55"/>
      <c r="Z672" s="101">
        <f>IF(OR(AC672&lt;0.01,AC672="n/a"),"n/a",M672/AC672*100)</f>
        <v>59.678456591639858</v>
      </c>
      <c r="AA672" s="109">
        <f>IF(OR(AC672&lt;0.01,AC672="n/a"),"n/a",I672/AC672)</f>
        <v>26.649517684887456</v>
      </c>
      <c r="AB672" s="71">
        <v>12</v>
      </c>
      <c r="AC672" s="100">
        <v>15.55</v>
      </c>
      <c r="AD672" s="100">
        <v>1.08</v>
      </c>
      <c r="AE672" s="100">
        <v>0.84</v>
      </c>
      <c r="AF672" s="100">
        <v>3.84</v>
      </c>
      <c r="AG672" s="100">
        <v>12.49</v>
      </c>
      <c r="AH672" s="100">
        <v>20.580000000000002</v>
      </c>
      <c r="AI672" s="100">
        <v>13.69</v>
      </c>
      <c r="AJ672" s="100">
        <v>-3.7600000000000002</v>
      </c>
      <c r="AK672" s="100">
        <v>17.05</v>
      </c>
      <c r="AL672" s="100">
        <v>376340</v>
      </c>
      <c r="AM672" s="100">
        <v>0.22</v>
      </c>
      <c r="AN672" s="100">
        <v>0.75</v>
      </c>
      <c r="AO672" s="110">
        <f>IF(U672="n/a","n/a",IF(AA672&lt;0,"n/a",IF(AA672="n/a","n/a",J672+U672-AA672)))</f>
        <v>-11.842531353270564</v>
      </c>
      <c r="AP672" s="111">
        <f>IF(U672="n/a","n/a",J672+U672)</f>
        <v>14.806986331616892</v>
      </c>
      <c r="AQ672" s="112">
        <f>IF(OR(AC672&lt;0.01,AC672="n/a",AF672="n/a"),"n/a",(I672/SQRT(22.5*AC672*(I672/AF672))-1)*100)</f>
        <v>113.26472637438489</v>
      </c>
      <c r="AR672" s="101">
        <f>INDEX(Historical!$C$7:$C$1063,MATCH(B672,Historical!$B$7:$B$1063,0))*IF(AH672="n/a",1.03,IF(AH672&lt;0,1.01,IF(AH672&gt;10,1.1,(1+AH672/100))))</f>
        <v>9.6030000000000015</v>
      </c>
      <c r="AS672" s="109">
        <f>IF($AI672="n/a",1.03*AR672,IF($AI672&lt;0,1.01*AR672,IF($AI672&gt;10,1.1*AR672,(1+$AI672/100)*AR672)))</f>
        <v>10.563300000000002</v>
      </c>
      <c r="AT672" s="109">
        <f>IF($AK672="n/a",1.03*AS672,IF($AK672&lt;0,1.01*AS672,IF($AK672&gt;10,1.1*AS672,(1+$AK672/100)*AS672)))</f>
        <v>11.619630000000003</v>
      </c>
      <c r="AU672" s="109">
        <f>IF($AK672="n/a",1.03*AT672,IF($AK672&lt;0,1.01*AT672,IF($AK672&gt;10,1.1*AT672,(1+$AK672/100)*AT672)))</f>
        <v>12.781593000000004</v>
      </c>
      <c r="AV672" s="109">
        <f>IF($AK672="n/a",1.03*AU672,IF($AK672&lt;0,1.01*AU672,IF($AK672&gt;10,1.1*AU672,(1+$AK672/100)*AU672)))</f>
        <v>14.059752300000007</v>
      </c>
      <c r="AW672" s="109">
        <f>SUM(AR672:AV672)</f>
        <v>58.627275300000015</v>
      </c>
      <c r="AX672" s="113">
        <f>AW672/I672*100</f>
        <v>14.147508518339771</v>
      </c>
      <c r="AY672" s="100">
        <v>0.63</v>
      </c>
      <c r="AZ672" s="100">
        <v>76.64</v>
      </c>
      <c r="BA672" s="100">
        <v>-10.23</v>
      </c>
      <c r="BB672" s="100">
        <v>1.03</v>
      </c>
      <c r="BC672" s="100">
        <v>20.22</v>
      </c>
      <c r="BE672" s="12">
        <v>2010</v>
      </c>
      <c r="BF672" s="12">
        <f>IF(BE672&gt;2020,0,IF(BE672&gt;2008,1,IF(BE672&gt;2001,2,IF(BE672&gt;1990,3,IF(BE672&gt;1980,4,IF(BE672&gt;1973,5,IF(BE672&gt;1970,6,IF(BE672&gt;1960,7,IF(BE672&gt;1958,8,IF(BE672&gt;1953,9,10))))))))))</f>
        <v>1</v>
      </c>
      <c r="BG672" s="100">
        <v>4.5699999999999994</v>
      </c>
      <c r="BH672" s="55" t="s">
        <v>121</v>
      </c>
      <c r="BI672" s="55" t="s">
        <v>122</v>
      </c>
    </row>
    <row r="673" spans="1:61" ht="12.75" customHeight="1" x14ac:dyDescent="0.2">
      <c r="A673" s="55" t="s">
        <v>1308</v>
      </c>
      <c r="B673" s="55" t="s">
        <v>1309</v>
      </c>
      <c r="C673" s="156" t="s">
        <v>134</v>
      </c>
      <c r="D673" s="98" t="s">
        <v>135</v>
      </c>
      <c r="E673" s="157">
        <v>18</v>
      </c>
      <c r="F673" s="2">
        <v>229</v>
      </c>
      <c r="G673" s="2" t="s">
        <v>118</v>
      </c>
      <c r="H673" s="2" t="s">
        <v>118</v>
      </c>
      <c r="I673" s="100">
        <v>86.11</v>
      </c>
      <c r="J673" s="101">
        <f>(M673/I673)*100</f>
        <v>2.3458367204738129</v>
      </c>
      <c r="K673" s="104">
        <v>0.505</v>
      </c>
      <c r="L673" s="71">
        <v>4</v>
      </c>
      <c r="M673" s="28">
        <f>K673*L673</f>
        <v>2.02</v>
      </c>
      <c r="N673" s="103" t="s">
        <v>550</v>
      </c>
      <c r="O673" s="104">
        <v>0.46</v>
      </c>
      <c r="P673" s="158">
        <v>46227</v>
      </c>
      <c r="Q673" s="158">
        <v>46248</v>
      </c>
      <c r="R673" s="28">
        <f>(K673-O673)/O673*100</f>
        <v>9.7826086956521703</v>
      </c>
      <c r="S673" s="105">
        <f>IF(INDEX(Historical!$D$7:$D1674,MATCH(B673,Historical!$B$7:$B$1062,0))=0,"n/a",(INDEX(Historical!$C$7:$C$1062,MATCH(B673,Historical!$B$7:$B$1062,0))/INDEX(Historical!$D$7:$D$1062,MATCH(B673,Historical!$B$7:$B$1062,0))-1)*100)</f>
        <v>12.101910828025474</v>
      </c>
      <c r="T673" s="105">
        <f>IF(INDEX(Historical!$F$7:$F$1062,MATCH(B673,Historical!$B$7:$B$1062,0))=0,"n/a",((INDEX(Historical!$C$7:$C$1062,MATCH(B673,Historical!$B$7:$B$1062,0))/INDEX(Historical!$F$7:$F$1062,MATCH(B673,Historical!$B$7:$B$1062,0)))^(1/3)-1)*100)</f>
        <v>11.78427322712794</v>
      </c>
      <c r="U673" s="105">
        <f>IF(INDEX(Historical!$H$7:$H$1062,MATCH(B673,Historical!$B$7:$B$1062,0))=0,"n/a",((INDEX(Historical!$C$7:$C$1062,MATCH(B673,Historical!$B$7:$B$1062,0))/INDEX(Historical!$H$7:$H$1062,MATCH(B673,Historical!$B$7:$B$1062,0)))^(1/5)-1)*100)</f>
        <v>9.0740811895722029</v>
      </c>
      <c r="V673" s="105">
        <f>IF(INDEX(Historical!$M$7:$M$1062,MATCH(B673,Historical!$B$7:$B$1062,0))=0,"n/a",((INDEX(Historical!$C$7:$C$1062,MATCH(B673,Historical!$B$7:$B$1062,0))/INDEX(Historical!$M$7:$M$1062,MATCH(B673,Historical!$B$7:$B$1062,0)))^(1/10)-1)*100)</f>
        <v>9.6582883645299766</v>
      </c>
      <c r="W673" s="106">
        <f>IF(OR(U673&lt;=0,U673="n/a",V673&lt;=0,V673="n/a"),"n/a",U673/V673)</f>
        <v>0.93951234909248804</v>
      </c>
      <c r="X673" s="107">
        <f>IF(OR(AJ673&lt;=0,AJ673="n/a",U673&lt;=0,U673="n/a"),"n/a",U673/AJ673)</f>
        <v>4.8524498339958297</v>
      </c>
      <c r="Y673" s="165"/>
      <c r="Z673" s="101">
        <f>IF(OR(AC673&lt;0.01,AC673="n/a"),"n/a",M673/AC673*100)</f>
        <v>47.086247086247084</v>
      </c>
      <c r="AA673" s="109">
        <f>IF(OR(AC673&lt;0.01,AC673="n/a"),"n/a",I673/AC673)</f>
        <v>20.072261072261071</v>
      </c>
      <c r="AB673" s="71">
        <v>12</v>
      </c>
      <c r="AC673" s="100">
        <v>4.29</v>
      </c>
      <c r="AD673" s="100">
        <v>0.94</v>
      </c>
      <c r="AE673" s="100">
        <v>1.02</v>
      </c>
      <c r="AF673" s="100">
        <v>1.26</v>
      </c>
      <c r="AG673" s="100">
        <v>6.35</v>
      </c>
      <c r="AH673" s="100">
        <v>7.2499999999999991</v>
      </c>
      <c r="AI673" s="100">
        <v>9.6</v>
      </c>
      <c r="AJ673" s="100">
        <v>1.87</v>
      </c>
      <c r="AK673" s="100">
        <v>9.58</v>
      </c>
      <c r="AL673" s="100">
        <v>13630</v>
      </c>
      <c r="AM673" s="100">
        <v>0.95</v>
      </c>
      <c r="AN673" s="100">
        <v>0.35</v>
      </c>
      <c r="AO673" s="110">
        <f>IF(U673="n/a","n/a",IF(AA673&lt;0,"n/a",IF(AA673="n/a","n/a",J673+U673-AA673)))</f>
        <v>-8.6523431622150557</v>
      </c>
      <c r="AP673" s="111">
        <f>IF(U673="n/a","n/a",J673+U673)</f>
        <v>11.419917910046015</v>
      </c>
      <c r="AQ673" s="112">
        <f>IF(OR(AC673&lt;0.01,AC673="n/a",AF673="n/a"),"n/a",(I673/SQRT(22.5*AC673*(I673/AF673))-1)*100)</f>
        <v>6.0210648902669694</v>
      </c>
      <c r="AR673" s="101">
        <f>INDEX(Historical!$C$7:$C$1063,MATCH(B673,Historical!$B$7:$B$1063,0))*IF(AH673="n/a",1.03,IF(AH673&lt;0,1.01,IF(AH673&gt;10,1.1,(1+AH673/100))))</f>
        <v>1.8875999999999999</v>
      </c>
      <c r="AS673" s="109">
        <f>IF($AI673="n/a",1.03*AR673,IF($AI673&lt;0,1.01*AR673,IF($AI673&gt;10,1.1*AR673,(1+$AI673/100)*AR673)))</f>
        <v>2.0688096000000002</v>
      </c>
      <c r="AT673" s="109">
        <f>IF($AK673="n/a",1.03*AS673,IF($AK673&lt;0,1.01*AS673,IF($AK673&gt;10,1.1*AS673,(1+$AK673/100)*AS673)))</f>
        <v>2.2670015596800006</v>
      </c>
      <c r="AU673" s="109">
        <f>IF($AK673="n/a",1.03*AT673,IF($AK673&lt;0,1.01*AT673,IF($AK673&gt;10,1.1*AT673,(1+$AK673/100)*AT673)))</f>
        <v>2.4841803090973449</v>
      </c>
      <c r="AV673" s="109">
        <f>IF($AK673="n/a",1.03*AU673,IF($AK673&lt;0,1.01*AU673,IF($AK673&gt;10,1.1*AU673,(1+$AK673/100)*AU673)))</f>
        <v>2.7221647827088709</v>
      </c>
      <c r="AW673" s="109">
        <f>SUM(AR673:AV673)</f>
        <v>11.429756251486218</v>
      </c>
      <c r="AX673" s="113">
        <f>AW673/I673*100</f>
        <v>13.273436594456181</v>
      </c>
      <c r="AY673" s="100">
        <v>0.25</v>
      </c>
      <c r="AZ673" s="100">
        <v>26.119999999999997</v>
      </c>
      <c r="BA673" s="100">
        <v>-7.62</v>
      </c>
      <c r="BB673" s="100">
        <v>-2.0099999999999998</v>
      </c>
      <c r="BC673" s="100">
        <v>8.82</v>
      </c>
      <c r="BE673" s="12">
        <v>2009</v>
      </c>
      <c r="BF673" s="12">
        <f>IF(BE673&gt;2020,0,IF(BE673&gt;2008,1,IF(BE673&gt;2001,2,IF(BE673&gt;1990,3,IF(BE673&gt;1980,4,IF(BE673&gt;1973,5,IF(BE673&gt;1970,6,IF(BE673&gt;1960,7,IF(BE673&gt;1958,8,IF(BE673&gt;1953,9,10))))))))))</f>
        <v>1</v>
      </c>
      <c r="BG673" s="100">
        <v>1.31</v>
      </c>
      <c r="BH673" s="55" t="s">
        <v>121</v>
      </c>
      <c r="BI673" s="55" t="s">
        <v>122</v>
      </c>
    </row>
    <row r="674" spans="1:61" ht="12.75" customHeight="1" x14ac:dyDescent="0.2">
      <c r="A674" s="123" t="s">
        <v>1310</v>
      </c>
      <c r="B674" s="55" t="s">
        <v>1311</v>
      </c>
      <c r="C674" s="156" t="s">
        <v>116</v>
      </c>
      <c r="D674" s="98" t="s">
        <v>248</v>
      </c>
      <c r="E674" s="157">
        <v>20</v>
      </c>
      <c r="F674" s="2">
        <v>213</v>
      </c>
      <c r="G674" s="2" t="s">
        <v>119</v>
      </c>
      <c r="H674" s="2" t="s">
        <v>119</v>
      </c>
      <c r="I674" s="100">
        <v>292.13</v>
      </c>
      <c r="J674" s="101">
        <f>(M674/I674)*100</f>
        <v>1.9443398486974974</v>
      </c>
      <c r="K674" s="104">
        <v>1.42</v>
      </c>
      <c r="L674" s="71">
        <v>4</v>
      </c>
      <c r="M674" s="28">
        <f>K674*L674</f>
        <v>5.68</v>
      </c>
      <c r="N674" s="103" t="s">
        <v>270</v>
      </c>
      <c r="O674" s="104">
        <v>1.38</v>
      </c>
      <c r="P674" s="158">
        <v>46265</v>
      </c>
      <c r="Q674" s="158">
        <v>46295</v>
      </c>
      <c r="R674" s="28">
        <f>(K674-O674)/O674*100</f>
        <v>2.8985507246376838</v>
      </c>
      <c r="S674" s="105">
        <f>IF(INDEX(Historical!$D$7:$D1675,MATCH(B674,Historical!$B$7:$B$1062,0))=0,"n/a",(INDEX(Historical!$C$7:$C$1062,MATCH(B674,Historical!$B$7:$B$1062,0))/INDEX(Historical!$D$7:$D$1062,MATCH(B674,Historical!$B$7:$B$1062,0))-1)*100)</f>
        <v>3.0303030303030276</v>
      </c>
      <c r="T674" s="105">
        <f>IF(INDEX(Historical!$F$7:$F$1062,MATCH(B674,Historical!$B$7:$B$1062,0))=0,"n/a",((INDEX(Historical!$C$7:$C$1062,MATCH(B674,Historical!$B$7:$B$1062,0))/INDEX(Historical!$F$7:$F$1062,MATCH(B674,Historical!$B$7:$B$1062,0)))^(1/3)-1)*100)</f>
        <v>2.3085027917231216</v>
      </c>
      <c r="U674" s="105">
        <f>IF(INDEX(Historical!$H$7:$H$1062,MATCH(B674,Historical!$B$7:$B$1062,0))=0,"n/a",((INDEX(Historical!$C$7:$C$1062,MATCH(B674,Historical!$B$7:$B$1062,0))/INDEX(Historical!$H$7:$H$1062,MATCH(B674,Historical!$B$7:$B$1062,0)))^(1/5)-1)*100)</f>
        <v>6.9925244892298455</v>
      </c>
      <c r="V674" s="105">
        <f>IF(INDEX(Historical!$M$7:$M$1062,MATCH(B674,Historical!$B$7:$B$1062,0))=0,"n/a",((INDEX(Historical!$C$7:$C$1062,MATCH(B674,Historical!$B$7:$B$1062,0))/INDEX(Historical!$M$7:$M$1062,MATCH(B674,Historical!$B$7:$B$1062,0)))^(1/10)-1)*100)</f>
        <v>9.4756725454151933</v>
      </c>
      <c r="W674" s="106">
        <f>IF(OR(U674&lt;=0,U674="n/a",V674&lt;=0,V674="n/a"),"n/a",U674/V674)</f>
        <v>0.73794492746725193</v>
      </c>
      <c r="X674" s="107">
        <f>IF(OR(AJ674&lt;=0,AJ674="n/a",U674&lt;=0,U674="n/a"),"n/a",U674/AJ674)</f>
        <v>0.79914565591198239</v>
      </c>
      <c r="Y674" s="162"/>
      <c r="Z674" s="101">
        <f>IF(OR(AC674&lt;0.01,AC674="n/a"),"n/a",M674/AC674*100)</f>
        <v>45.991902834008094</v>
      </c>
      <c r="AA674" s="109">
        <f>IF(OR(AC674&lt;0.01,AC674="n/a"),"n/a",I674/AC674)</f>
        <v>23.65425101214575</v>
      </c>
      <c r="AB674" s="71">
        <v>12</v>
      </c>
      <c r="AC674" s="100">
        <v>12.35</v>
      </c>
      <c r="AD674" s="100">
        <v>1.99</v>
      </c>
      <c r="AE674" s="100">
        <v>6.83</v>
      </c>
      <c r="AF674" s="100">
        <v>8.39</v>
      </c>
      <c r="AG674" s="100">
        <v>39.700000000000003</v>
      </c>
      <c r="AH674" s="100">
        <v>11.89</v>
      </c>
      <c r="AI674" s="100">
        <v>8.49</v>
      </c>
      <c r="AJ674" s="100">
        <v>8.75</v>
      </c>
      <c r="AK674" s="100">
        <v>10.37</v>
      </c>
      <c r="AL674" s="100">
        <v>173550</v>
      </c>
      <c r="AM674" s="100">
        <v>0.22</v>
      </c>
      <c r="AN674" s="100">
        <v>1.51</v>
      </c>
      <c r="AO674" s="110">
        <f>IF(U674="n/a","n/a",IF(AA674&lt;0,"n/a",IF(AA674="n/a","n/a",J674+U674-AA674)))</f>
        <v>-14.717386674218407</v>
      </c>
      <c r="AP674" s="111">
        <f>IF(U674="n/a","n/a",J674+U674)</f>
        <v>8.9368643379273429</v>
      </c>
      <c r="AQ674" s="112">
        <f>IF(OR(AC674&lt;0.01,AC674="n/a",AF674="n/a"),"n/a",(I674/SQRT(22.5*AC674*(I674/AF674))-1)*100)</f>
        <v>196.99170657474437</v>
      </c>
      <c r="AR674" s="101">
        <f>INDEX(Historical!$C$7:$C$1063,MATCH(B674,Historical!$B$7:$B$1063,0))*IF(AH674="n/a",1.03,IF(AH674&lt;0,1.01,IF(AH674&gt;10,1.1,(1+AH674/100))))</f>
        <v>5.9840000000000009</v>
      </c>
      <c r="AS674" s="109">
        <f>IF($AI674="n/a",1.03*AR674,IF($AI674&lt;0,1.01*AR674,IF($AI674&gt;10,1.1*AR674,(1+$AI674/100)*AR674)))</f>
        <v>6.4920416000000012</v>
      </c>
      <c r="AT674" s="109">
        <f>IF($AK674="n/a",1.03*AS674,IF($AK674&lt;0,1.01*AS674,IF($AK674&gt;10,1.1*AS674,(1+$AK674/100)*AS674)))</f>
        <v>7.1412457600000021</v>
      </c>
      <c r="AU674" s="109">
        <f>IF($AK674="n/a",1.03*AT674,IF($AK674&lt;0,1.01*AT674,IF($AK674&gt;10,1.1*AT674,(1+$AK674/100)*AT674)))</f>
        <v>7.8553703360000027</v>
      </c>
      <c r="AV674" s="109">
        <f>IF($AK674="n/a",1.03*AU674,IF($AK674&lt;0,1.01*AU674,IF($AK674&gt;10,1.1*AU674,(1+$AK674/100)*AU674)))</f>
        <v>8.6409073696000043</v>
      </c>
      <c r="AW674" s="109">
        <f>SUM(AR674:AV674)</f>
        <v>36.113565065600014</v>
      </c>
      <c r="AX674" s="113">
        <f>AW674/I674*100</f>
        <v>12.362155569643656</v>
      </c>
      <c r="AY674" s="100">
        <v>0.96</v>
      </c>
      <c r="AZ674" s="100">
        <v>38.56</v>
      </c>
      <c r="BA674" s="100">
        <v>-7.55</v>
      </c>
      <c r="BB674" s="100">
        <v>5.33</v>
      </c>
      <c r="BC674" s="100">
        <v>16.520000000000003</v>
      </c>
      <c r="BE674" s="12">
        <v>2007</v>
      </c>
      <c r="BF674" s="12">
        <f>IF(BE674&gt;2020,0,IF(BE674&gt;2008,1,IF(BE674&gt;2001,2,IF(BE674&gt;1990,3,IF(BE674&gt;1980,4,IF(BE674&gt;1973,5,IF(BE674&gt;1970,6,IF(BE674&gt;1960,7,IF(BE674&gt;1958,8,IF(BE674&gt;1953,9,10))))))))))</f>
        <v>2</v>
      </c>
      <c r="BG674" s="100">
        <v>10.489999999999998</v>
      </c>
      <c r="BH674" s="55" t="s">
        <v>121</v>
      </c>
      <c r="BI674" s="55" t="s">
        <v>122</v>
      </c>
    </row>
    <row r="675" spans="1:61" ht="12.75" customHeight="1" x14ac:dyDescent="0.2">
      <c r="A675" s="123" t="s">
        <v>1312</v>
      </c>
      <c r="B675" s="55" t="s">
        <v>1313</v>
      </c>
      <c r="C675" s="156" t="s">
        <v>134</v>
      </c>
      <c r="D675" s="98" t="s">
        <v>157</v>
      </c>
      <c r="E675" s="157">
        <v>14</v>
      </c>
      <c r="F675" s="2">
        <v>388</v>
      </c>
      <c r="G675" s="2" t="s">
        <v>146</v>
      </c>
      <c r="H675" s="2" t="s">
        <v>146</v>
      </c>
      <c r="I675" s="100">
        <v>58.89</v>
      </c>
      <c r="J675" s="101">
        <f>(M675/I675)*100</f>
        <v>1.0867719476991</v>
      </c>
      <c r="K675" s="104">
        <v>0.16</v>
      </c>
      <c r="L675" s="71">
        <v>4</v>
      </c>
      <c r="M675" s="28">
        <f>K675*L675</f>
        <v>0.64</v>
      </c>
      <c r="N675" s="103" t="s">
        <v>182</v>
      </c>
      <c r="O675" s="104">
        <v>0.15</v>
      </c>
      <c r="P675" s="158">
        <v>46087</v>
      </c>
      <c r="Q675" s="158">
        <v>46101</v>
      </c>
      <c r="R675" s="28">
        <f>(K675-O675)/O675*100</f>
        <v>6.6666666666666732</v>
      </c>
      <c r="S675" s="105">
        <f>IF(INDEX(Historical!$D$7:$D1676,MATCH(B675,Historical!$B$7:$B$1062,0))=0,"n/a",(INDEX(Historical!$C$7:$C$1062,MATCH(B675,Historical!$B$7:$B$1062,0))/INDEX(Historical!$D$7:$D$1062,MATCH(B675,Historical!$B$7:$B$1062,0))-1)*100)</f>
        <v>11.538461538461519</v>
      </c>
      <c r="T675" s="105">
        <f>IF(INDEX(Historical!$F$7:$F$1062,MATCH(B675,Historical!$B$7:$B$1062,0))=0,"n/a",((INDEX(Historical!$C$7:$C$1062,MATCH(B675,Historical!$B$7:$B$1062,0))/INDEX(Historical!$F$7:$F$1062,MATCH(B675,Historical!$B$7:$B$1062,0)))^(1/3)-1)*100)</f>
        <v>10.489204306989542</v>
      </c>
      <c r="U675" s="105">
        <f>IF(INDEX(Historical!$H$7:$H$1062,MATCH(B675,Historical!$B$7:$B$1062,0))=0,"n/a",((INDEX(Historical!$C$7:$C$1062,MATCH(B675,Historical!$B$7:$B$1062,0))/INDEX(Historical!$H$7:$H$1062,MATCH(B675,Historical!$B$7:$B$1062,0)))^(1/5)-1)*100)</f>
        <v>12.630393921616268</v>
      </c>
      <c r="V675" s="105">
        <f>IF(INDEX(Historical!$M$7:$M$1062,MATCH(B675,Historical!$B$7:$B$1062,0))=0,"n/a",((INDEX(Historical!$C$7:$C$1062,MATCH(B675,Historical!$B$7:$B$1062,0))/INDEX(Historical!$M$7:$M$1062,MATCH(B675,Historical!$B$7:$B$1062,0)))^(1/10)-1)*100)</f>
        <v>15.273636995125317</v>
      </c>
      <c r="W675" s="106">
        <f>IF(OR(U675&lt;=0,U675="n/a",V675&lt;=0,V675="n/a"),"n/a",U675/V675)</f>
        <v>0.82694082134119995</v>
      </c>
      <c r="X675" s="107">
        <f>IF(OR(AJ675&lt;=0,AJ675="n/a",U675&lt;=0,U675="n/a"),"n/a",U675/AJ675)</f>
        <v>1.1915465963788932</v>
      </c>
      <c r="Y675" s="165"/>
      <c r="Z675" s="101">
        <f>IF(OR(AC675&lt;0.01,AC675="n/a"),"n/a",M675/AC675*100)</f>
        <v>11.149825783972126</v>
      </c>
      <c r="AA675" s="109">
        <f>IF(OR(AC675&lt;0.01,AC675="n/a"),"n/a",I675/AC675)</f>
        <v>10.259581881533101</v>
      </c>
      <c r="AB675" s="71">
        <v>12</v>
      </c>
      <c r="AC675" s="100">
        <v>5.74</v>
      </c>
      <c r="AD675" s="100">
        <v>1.02</v>
      </c>
      <c r="AE675" s="100">
        <v>3.05</v>
      </c>
      <c r="AF675" s="100">
        <v>1.59</v>
      </c>
      <c r="AG675" s="100">
        <v>16.950000000000003</v>
      </c>
      <c r="AH675" s="100">
        <v>15.540000000000001</v>
      </c>
      <c r="AI675" s="100">
        <v>8.5400000000000009</v>
      </c>
      <c r="AJ675" s="100">
        <v>10.6</v>
      </c>
      <c r="AK675" s="100">
        <v>9.08</v>
      </c>
      <c r="AL675" s="100">
        <v>591.30999999999995</v>
      </c>
      <c r="AM675" s="100">
        <v>31.569999999999997</v>
      </c>
      <c r="AN675" s="100">
        <v>0.88</v>
      </c>
      <c r="AO675" s="110">
        <f>IF(U675="n/a","n/a",IF(AA675&lt;0,"n/a",IF(AA675="n/a","n/a",J675+U675-AA675)))</f>
        <v>3.4575839877822663</v>
      </c>
      <c r="AP675" s="111">
        <f>IF(U675="n/a","n/a",J675+U675)</f>
        <v>13.717165869315368</v>
      </c>
      <c r="AQ675" s="112">
        <f>IF(OR(AC675&lt;0.01,AC675="n/a",AF675="n/a"),"n/a",(I675/SQRT(22.5*AC675*(I675/AF675))-1)*100)</f>
        <v>-14.852454353535682</v>
      </c>
      <c r="AR675" s="101">
        <f>INDEX(Historical!$C$7:$C$1063,MATCH(B675,Historical!$B$7:$B$1063,0))*IF(AH675="n/a",1.03,IF(AH675&lt;0,1.01,IF(AH675&gt;10,1.1,(1+AH675/100))))</f>
        <v>0.63800000000000001</v>
      </c>
      <c r="AS675" s="109">
        <f>IF($AI675="n/a",1.03*AR675,IF($AI675&lt;0,1.01*AR675,IF($AI675&gt;10,1.1*AR675,(1+$AI675/100)*AR675)))</f>
        <v>0.69248519999999991</v>
      </c>
      <c r="AT675" s="109">
        <f>IF($AK675="n/a",1.03*AS675,IF($AK675&lt;0,1.01*AS675,IF($AK675&gt;10,1.1*AS675,(1+$AK675/100)*AS675)))</f>
        <v>0.75536285615999987</v>
      </c>
      <c r="AU675" s="109">
        <f>IF($AK675="n/a",1.03*AT675,IF($AK675&lt;0,1.01*AT675,IF($AK675&gt;10,1.1*AT675,(1+$AK675/100)*AT675)))</f>
        <v>0.82394980349932789</v>
      </c>
      <c r="AV675" s="109">
        <f>IF($AK675="n/a",1.03*AU675,IF($AK675&lt;0,1.01*AU675,IF($AK675&gt;10,1.1*AU675,(1+$AK675/100)*AU675)))</f>
        <v>0.89876444565706681</v>
      </c>
      <c r="AW675" s="109">
        <f>SUM(AR675:AV675)</f>
        <v>3.8085623053163942</v>
      </c>
      <c r="AX675" s="113">
        <f>AW675/I675*100</f>
        <v>6.4672479288782379</v>
      </c>
      <c r="AY675" s="100">
        <v>0.63</v>
      </c>
      <c r="AZ675" s="100">
        <v>32.81</v>
      </c>
      <c r="BA675" s="100">
        <v>-3.2399999999999998</v>
      </c>
      <c r="BB675" s="100">
        <v>4.07</v>
      </c>
      <c r="BC675" s="100">
        <v>10.97</v>
      </c>
      <c r="BE675" s="12">
        <v>2013</v>
      </c>
      <c r="BF675" s="12">
        <f>IF(BE675&gt;2020,0,IF(BE675&gt;2008,1,IF(BE675&gt;2001,2,IF(BE675&gt;1990,3,IF(BE675&gt;1980,4,IF(BE675&gt;1973,5,IF(BE675&gt;1970,6,IF(BE675&gt;1960,7,IF(BE675&gt;1958,8,IF(BE675&gt;1953,9,10))))))))))</f>
        <v>1</v>
      </c>
      <c r="BG675" s="100">
        <v>1.91</v>
      </c>
      <c r="BH675" s="55" t="s">
        <v>121</v>
      </c>
      <c r="BI675" s="55" t="s">
        <v>122</v>
      </c>
    </row>
    <row r="676" spans="1:61" ht="12.75" customHeight="1" x14ac:dyDescent="0.2">
      <c r="A676" s="55" t="s">
        <v>1314</v>
      </c>
      <c r="B676" s="55" t="s">
        <v>1315</v>
      </c>
      <c r="C676" s="156" t="s">
        <v>116</v>
      </c>
      <c r="D676" s="98" t="s">
        <v>236</v>
      </c>
      <c r="E676" s="157">
        <v>16</v>
      </c>
      <c r="F676" s="2">
        <v>259</v>
      </c>
      <c r="G676" s="2" t="s">
        <v>118</v>
      </c>
      <c r="H676" s="2" t="s">
        <v>118</v>
      </c>
      <c r="I676" s="100">
        <v>104.22</v>
      </c>
      <c r="J676" s="101">
        <f>(M676/I676)*100</f>
        <v>6.2943772788332364</v>
      </c>
      <c r="K676" s="104">
        <v>1.64</v>
      </c>
      <c r="L676" s="71">
        <v>4</v>
      </c>
      <c r="M676" s="28">
        <f>K676*L676</f>
        <v>6.56</v>
      </c>
      <c r="N676" s="103" t="s">
        <v>470</v>
      </c>
      <c r="O676" s="104">
        <v>1.63</v>
      </c>
      <c r="P676" s="115">
        <v>45706</v>
      </c>
      <c r="Q676" s="115">
        <v>45722</v>
      </c>
      <c r="R676" s="28">
        <f>(K676-O676)/O676*100</f>
        <v>0.6134969325153381</v>
      </c>
      <c r="S676" s="105">
        <f>IF(INDEX(Historical!$D$7:$D1677,MATCH(B676,Historical!$B$7:$B$1062,0))=0,"n/a",(INDEX(Historical!$C$7:$C$1062,MATCH(B676,Historical!$B$7:$B$1062,0))/INDEX(Historical!$D$7:$D$1062,MATCH(B676,Historical!$B$7:$B$1062,0))-1)*100)</f>
        <v>0.61349693251533388</v>
      </c>
      <c r="T676" s="105">
        <f>IF(INDEX(Historical!$F$7:$F$1062,MATCH(B676,Historical!$B$7:$B$1062,0))=0,"n/a",((INDEX(Historical!$C$7:$C$1062,MATCH(B676,Historical!$B$7:$B$1062,0))/INDEX(Historical!$F$7:$F$1062,MATCH(B676,Historical!$B$7:$B$1062,0)))^(1/3)-1)*100)</f>
        <v>2.5652131008858436</v>
      </c>
      <c r="U676" s="105">
        <f>IF(INDEX(Historical!$H$7:$H$1062,MATCH(B676,Historical!$B$7:$B$1062,0))=0,"n/a",((INDEX(Historical!$C$7:$C$1062,MATCH(B676,Historical!$B$7:$B$1062,0))/INDEX(Historical!$H$7:$H$1062,MATCH(B676,Historical!$B$7:$B$1062,0)))^(1/5)-1)*100)</f>
        <v>10.180438091988142</v>
      </c>
      <c r="V676" s="105">
        <f>IF(INDEX(Historical!$M$7:$M$1062,MATCH(B676,Historical!$B$7:$B$1062,0))=0,"n/a",((INDEX(Historical!$C$7:$C$1062,MATCH(B676,Historical!$B$7:$B$1062,0))/INDEX(Historical!$M$7:$M$1062,MATCH(B676,Historical!$B$7:$B$1062,0)))^(1/10)-1)*100)</f>
        <v>8.4306593834394974</v>
      </c>
      <c r="W676" s="106">
        <f>IF(OR(U676&lt;=0,U676="n/a",V676&lt;=0,V676="n/a"),"n/a",U676/V676)</f>
        <v>1.2075494488587415</v>
      </c>
      <c r="X676" s="107">
        <f>IF(OR(AJ676&lt;=0,AJ676="n/a",U676&lt;=0,U676="n/a"),"n/a",U676/AJ676)</f>
        <v>0.30325999678248861</v>
      </c>
      <c r="Y676" s="165"/>
      <c r="Z676" s="101">
        <f>IF(OR(AC676&lt;0.01,AC676="n/a"),"n/a",M676/AC676*100)</f>
        <v>122.16014897579142</v>
      </c>
      <c r="AA676" s="109">
        <f>IF(OR(AC676&lt;0.01,AC676="n/a"),"n/a",I676/AC676)</f>
        <v>19.407821229050278</v>
      </c>
      <c r="AB676" s="71">
        <v>12</v>
      </c>
      <c r="AC676" s="100">
        <v>5.37</v>
      </c>
      <c r="AD676" s="100">
        <v>2.02</v>
      </c>
      <c r="AE676" s="100">
        <v>0.98</v>
      </c>
      <c r="AF676" s="100">
        <v>5.62</v>
      </c>
      <c r="AG676" s="100">
        <v>29.659999999999997</v>
      </c>
      <c r="AH676" s="100">
        <v>0.27999999999999997</v>
      </c>
      <c r="AI676" s="100">
        <v>11.799999999999999</v>
      </c>
      <c r="AJ676" s="100">
        <v>33.57</v>
      </c>
      <c r="AK676" s="100">
        <v>6.43</v>
      </c>
      <c r="AL676" s="100">
        <v>88590</v>
      </c>
      <c r="AM676" s="100">
        <v>12.19</v>
      </c>
      <c r="AN676" s="100">
        <v>1.9</v>
      </c>
      <c r="AO676" s="110">
        <f>IF(U676="n/a","n/a",IF(AA676&lt;0,"n/a",IF(AA676="n/a","n/a",J676+U676-AA676)))</f>
        <v>-2.9330058582288991</v>
      </c>
      <c r="AP676" s="111">
        <f>IF(U676="n/a","n/a",J676+U676)</f>
        <v>16.474815370821378</v>
      </c>
      <c r="AQ676" s="112">
        <f>IF(OR(AC676&lt;0.01,AC676="n/a",AF676="n/a"),"n/a",(I676/SQRT(22.5*AC676*(I676/AF676))-1)*100)</f>
        <v>120.17362371775052</v>
      </c>
      <c r="AR676" s="101">
        <f>INDEX(Historical!$C$7:$C$1063,MATCH(B676,Historical!$B$7:$B$1063,0))*IF(AH676="n/a",1.03,IF(AH676&lt;0,1.01,IF(AH676&gt;10,1.1,(1+AH676/100))))</f>
        <v>6.5783679999999993</v>
      </c>
      <c r="AS676" s="109">
        <f>IF($AI676="n/a",1.03*AR676,IF($AI676&lt;0,1.01*AR676,IF($AI676&gt;10,1.1*AR676,(1+$AI676/100)*AR676)))</f>
        <v>7.2362047999999994</v>
      </c>
      <c r="AT676" s="109">
        <f>IF($AK676="n/a",1.03*AS676,IF($AK676&lt;0,1.01*AS676,IF($AK676&gt;10,1.1*AS676,(1+$AK676/100)*AS676)))</f>
        <v>7.7014927686399997</v>
      </c>
      <c r="AU676" s="109">
        <f>IF($AK676="n/a",1.03*AT676,IF($AK676&lt;0,1.01*AT676,IF($AK676&gt;10,1.1*AT676,(1+$AK676/100)*AT676)))</f>
        <v>8.1966987536635525</v>
      </c>
      <c r="AV676" s="109">
        <f>IF($AK676="n/a",1.03*AU676,IF($AK676&lt;0,1.01*AU676,IF($AK676&gt;10,1.1*AU676,(1+$AK676/100)*AU676)))</f>
        <v>8.7237464835241187</v>
      </c>
      <c r="AW676" s="109">
        <f>SUM(AR676:AV676)</f>
        <v>38.436510805827666</v>
      </c>
      <c r="AX676" s="113">
        <f>AW676/I676*100</f>
        <v>36.880167727717968</v>
      </c>
      <c r="AY676" s="100">
        <v>1.04</v>
      </c>
      <c r="AZ676" s="100">
        <v>27.1</v>
      </c>
      <c r="BA676" s="100">
        <v>-14.860000000000001</v>
      </c>
      <c r="BB676" s="100">
        <v>-4.1500000000000004</v>
      </c>
      <c r="BC676" s="100">
        <v>0.88</v>
      </c>
      <c r="BE676" s="12">
        <v>2010</v>
      </c>
      <c r="BF676" s="12">
        <f>IF(BE676&gt;2020,0,IF(BE676&gt;2008,1,IF(BE676&gt;2001,2,IF(BE676&gt;1990,3,IF(BE676&gt;1980,4,IF(BE676&gt;1973,5,IF(BE676&gt;1970,6,IF(BE676&gt;1960,7,IF(BE676&gt;1958,8,IF(BE676&gt;1953,9,10))))))))))</f>
        <v>1</v>
      </c>
      <c r="BG676" s="100">
        <v>6.43</v>
      </c>
      <c r="BH676" s="55" t="s">
        <v>121</v>
      </c>
      <c r="BI676" s="55" t="s">
        <v>122</v>
      </c>
    </row>
    <row r="677" spans="1:61" ht="12.75" customHeight="1" x14ac:dyDescent="0.2">
      <c r="A677" s="123" t="s">
        <v>1316</v>
      </c>
      <c r="B677" s="55" t="s">
        <v>1317</v>
      </c>
      <c r="C677" s="156" t="s">
        <v>134</v>
      </c>
      <c r="D677" s="98" t="s">
        <v>157</v>
      </c>
      <c r="E677" s="157">
        <v>14</v>
      </c>
      <c r="F677" s="2">
        <v>366</v>
      </c>
      <c r="G677" s="2" t="s">
        <v>119</v>
      </c>
      <c r="H677" s="2" t="s">
        <v>119</v>
      </c>
      <c r="I677" s="100">
        <v>63.01</v>
      </c>
      <c r="J677" s="101">
        <f>(M677/I677)*100</f>
        <v>3.301063323282019</v>
      </c>
      <c r="K677" s="104">
        <v>0.52</v>
      </c>
      <c r="L677" s="71">
        <v>4</v>
      </c>
      <c r="M677" s="28">
        <f>K677*L677</f>
        <v>2.08</v>
      </c>
      <c r="N677" s="103" t="s">
        <v>240</v>
      </c>
      <c r="O677" s="104">
        <v>0.5</v>
      </c>
      <c r="P677" s="158">
        <v>45930</v>
      </c>
      <c r="Q677" s="158">
        <v>45945</v>
      </c>
      <c r="R677" s="28">
        <f>(K677-O677)/O677*100</f>
        <v>4.0000000000000036</v>
      </c>
      <c r="S677" s="105">
        <f>IF(INDEX(Historical!$D$7:$D1678,MATCH(B677,Historical!$B$7:$B$1062,0))=0,"n/a",(INDEX(Historical!$C$7:$C$1062,MATCH(B677,Historical!$B$7:$B$1062,0))/INDEX(Historical!$D$7:$D$1062,MATCH(B677,Historical!$B$7:$B$1062,0))-1)*100)</f>
        <v>2.5380710659898442</v>
      </c>
      <c r="T677" s="105">
        <f>IF(INDEX(Historical!$F$7:$F$1062,MATCH(B677,Historical!$B$7:$B$1062,0))=0,"n/a",((INDEX(Historical!$C$7:$C$1062,MATCH(B677,Historical!$B$7:$B$1062,0))/INDEX(Historical!$F$7:$F$1062,MATCH(B677,Historical!$B$7:$B$1062,0)))^(1/3)-1)*100)</f>
        <v>2.7888818419952832</v>
      </c>
      <c r="U677" s="105">
        <f>IF(INDEX(Historical!$H$7:$H$1062,MATCH(B677,Historical!$B$7:$B$1062,0))=0,"n/a",((INDEX(Historical!$C$7:$C$1062,MATCH(B677,Historical!$B$7:$B$1062,0))/INDEX(Historical!$H$7:$H$1062,MATCH(B677,Historical!$B$7:$B$1062,0)))^(1/5)-1)*100)</f>
        <v>3.7548525504527142</v>
      </c>
      <c r="V677" s="105">
        <f>IF(INDEX(Historical!$M$7:$M$1062,MATCH(B677,Historical!$B$7:$B$1062,0))=0,"n/a",((INDEX(Historical!$C$7:$C$1062,MATCH(B677,Historical!$B$7:$B$1062,0))/INDEX(Historical!$M$7:$M$1062,MATCH(B677,Historical!$B$7:$B$1062,0)))^(1/10)-1)*100)</f>
        <v>7.2840443344049932</v>
      </c>
      <c r="W677" s="106">
        <f>IF(OR(U677&lt;=0,U677="n/a",V677&lt;=0,V677="n/a"),"n/a",U677/V677)</f>
        <v>0.515490073655549</v>
      </c>
      <c r="X677" s="107">
        <f>IF(OR(AJ677&lt;=0,AJ677="n/a",U677&lt;=0,U677="n/a"),"n/a",U677/AJ677)</f>
        <v>0.43813915407849641</v>
      </c>
      <c r="Y677" s="165"/>
      <c r="Z677" s="101">
        <f>IF(OR(AC677&lt;0.01,AC677="n/a"),"n/a",M677/AC677*100)</f>
        <v>41.516966067864274</v>
      </c>
      <c r="AA677" s="109">
        <f>IF(OR(AC677&lt;0.01,AC677="n/a"),"n/a",I677/AC677)</f>
        <v>12.57684630738523</v>
      </c>
      <c r="AB677" s="71">
        <v>12</v>
      </c>
      <c r="AC677" s="100">
        <v>5.01</v>
      </c>
      <c r="AD677" s="100">
        <v>0.95</v>
      </c>
      <c r="AE677" s="100">
        <v>2.2599999999999998</v>
      </c>
      <c r="AF677" s="100">
        <v>1.62</v>
      </c>
      <c r="AG677" s="100">
        <v>12.620000000000001</v>
      </c>
      <c r="AH677" s="100">
        <v>12.879999999999999</v>
      </c>
      <c r="AI677" s="100">
        <v>11.52</v>
      </c>
      <c r="AJ677" s="100">
        <v>8.57</v>
      </c>
      <c r="AK677" s="100">
        <v>11.459999999999999</v>
      </c>
      <c r="AL677" s="100">
        <v>98170</v>
      </c>
      <c r="AM677" s="100">
        <v>0.22999999999999998</v>
      </c>
      <c r="AN677" s="100">
        <v>1.42</v>
      </c>
      <c r="AO677" s="110">
        <f>IF(U677="n/a","n/a",IF(AA677&lt;0,"n/a",IF(AA677="n/a","n/a",J677+U677-AA677)))</f>
        <v>-5.5209304336504967</v>
      </c>
      <c r="AP677" s="111">
        <f>IF(U677="n/a","n/a",J677+U677)</f>
        <v>7.0559158737347332</v>
      </c>
      <c r="AQ677" s="112">
        <f>IF(OR(AC677&lt;0.01,AC677="n/a",AF677="n/a"),"n/a",(I677/SQRT(22.5*AC677*(I677/AF677))-1)*100)</f>
        <v>-4.8405057741616186</v>
      </c>
      <c r="AR677" s="101">
        <f>INDEX(Historical!$C$7:$C$1063,MATCH(B677,Historical!$B$7:$B$1063,0))*IF(AH677="n/a",1.03,IF(AH677&lt;0,1.01,IF(AH677&gt;10,1.1,(1+AH677/100))))</f>
        <v>2.2220000000000004</v>
      </c>
      <c r="AS677" s="109">
        <f>IF($AI677="n/a",1.03*AR677,IF($AI677&lt;0,1.01*AR677,IF($AI677&gt;10,1.1*AR677,(1+$AI677/100)*AR677)))</f>
        <v>2.4442000000000008</v>
      </c>
      <c r="AT677" s="109">
        <f>IF($AK677="n/a",1.03*AS677,IF($AK677&lt;0,1.01*AS677,IF($AK677&gt;10,1.1*AS677,(1+$AK677/100)*AS677)))</f>
        <v>2.6886200000000011</v>
      </c>
      <c r="AU677" s="109">
        <f>IF($AK677="n/a",1.03*AT677,IF($AK677&lt;0,1.01*AT677,IF($AK677&gt;10,1.1*AT677,(1+$AK677/100)*AT677)))</f>
        <v>2.9574820000000015</v>
      </c>
      <c r="AV677" s="109">
        <f>IF($AK677="n/a",1.03*AU677,IF($AK677&lt;0,1.01*AU677,IF($AK677&gt;10,1.1*AU677,(1+$AK677/100)*AU677)))</f>
        <v>3.2532302000000017</v>
      </c>
      <c r="AW677" s="109">
        <f>SUM(AR677:AV677)</f>
        <v>13.565532200000007</v>
      </c>
      <c r="AX677" s="113">
        <f>AW677/I677*100</f>
        <v>21.529173464529453</v>
      </c>
      <c r="AY677" s="100">
        <v>0.97</v>
      </c>
      <c r="AZ677" s="100">
        <v>44.98</v>
      </c>
      <c r="BA677" s="100">
        <v>-2.82</v>
      </c>
      <c r="BB677" s="100">
        <v>5.71</v>
      </c>
      <c r="BC677" s="100">
        <v>15.260000000000002</v>
      </c>
      <c r="BE677" s="12">
        <v>2011</v>
      </c>
      <c r="BF677" s="12">
        <f>IF(BE677&gt;2020,0,IF(BE677&gt;2008,1,IF(BE677&gt;2001,2,IF(BE677&gt;1990,3,IF(BE677&gt;1980,4,IF(BE677&gt;1973,5,IF(BE677&gt;1970,6,IF(BE677&gt;1960,7,IF(BE677&gt;1958,8,IF(BE677&gt;1953,9,10))))))))))</f>
        <v>1</v>
      </c>
      <c r="BG677" s="100">
        <v>1.1499999999999999</v>
      </c>
      <c r="BH677" s="55" t="s">
        <v>121</v>
      </c>
      <c r="BI677" s="55" t="s">
        <v>122</v>
      </c>
    </row>
    <row r="678" spans="1:61" x14ac:dyDescent="0.2">
      <c r="A678" s="123" t="s">
        <v>1318</v>
      </c>
      <c r="B678" s="55" t="s">
        <v>1319</v>
      </c>
      <c r="C678" s="715" t="s">
        <v>162</v>
      </c>
      <c r="D678" s="98" t="s">
        <v>192</v>
      </c>
      <c r="E678" s="157">
        <v>12</v>
      </c>
      <c r="F678" s="2">
        <v>464</v>
      </c>
      <c r="G678" s="2" t="s">
        <v>146</v>
      </c>
      <c r="H678" s="2" t="s">
        <v>146</v>
      </c>
      <c r="I678" s="100">
        <v>53.94</v>
      </c>
      <c r="J678" s="719">
        <f>(M678/I678)*100</f>
        <v>3.5224323322209865</v>
      </c>
      <c r="K678" s="104">
        <v>0.47499999999999998</v>
      </c>
      <c r="L678" s="71">
        <v>4</v>
      </c>
      <c r="M678" s="28">
        <f>K678*L678</f>
        <v>1.9</v>
      </c>
      <c r="N678" s="103" t="s">
        <v>585</v>
      </c>
      <c r="O678" s="104">
        <v>0.45</v>
      </c>
      <c r="P678" s="158">
        <v>46065</v>
      </c>
      <c r="Q678" s="158">
        <v>46080</v>
      </c>
      <c r="R678" s="28">
        <f>(K678-O678)/O678*100</f>
        <v>5.5555555555555483</v>
      </c>
      <c r="S678" s="105">
        <f>IF(INDEX(Historical!$D$7:$D1679,MATCH(B678,Historical!$B$7:$B$1062,0))=0,"n/a",(INDEX(Historical!$C$7:$C$1062,MATCH(B678,Historical!$B$7:$B$1062,0))/INDEX(Historical!$D$7:$D$1062,MATCH(B678,Historical!$B$7:$B$1062,0))-1)*100)</f>
        <v>5.8823529411764719</v>
      </c>
      <c r="T678" s="105">
        <f>IF(INDEX(Historical!$F$7:$F$1062,MATCH(B678,Historical!$B$7:$B$1062,0))=0,"n/a",((INDEX(Historical!$C$7:$C$1062,MATCH(B678,Historical!$B$7:$B$1062,0))/INDEX(Historical!$F$7:$F$1062,MATCH(B678,Historical!$B$7:$B$1062,0)))^(1/3)-1)*100)</f>
        <v>4.8856246288386806</v>
      </c>
      <c r="U678" s="105">
        <f>IF(INDEX(Historical!$H$7:$H$1062,MATCH(B678,Historical!$B$7:$B$1062,0))=0,"n/a",((INDEX(Historical!$C$7:$C$1062,MATCH(B678,Historical!$B$7:$B$1062,0))/INDEX(Historical!$H$7:$H$1062,MATCH(B678,Historical!$B$7:$B$1062,0)))^(1/5)-1)*100)</f>
        <v>3.7137289336648172</v>
      </c>
      <c r="V678" s="105">
        <f>IF(INDEX(Historical!$M$7:$M$1062,MATCH(B678,Historical!$B$7:$B$1062,0))=0,"n/a",((INDEX(Historical!$C$7:$C$1062,MATCH(B678,Historical!$B$7:$B$1062,0))/INDEX(Historical!$M$7:$M$1062,MATCH(B678,Historical!$B$7:$B$1062,0)))^(1/10)-1)*100)</f>
        <v>2.5449899701238676</v>
      </c>
      <c r="W678" s="106">
        <f>IF(OR(U678&lt;=0,U678="n/a",V678&lt;=0,V678="n/a"),"n/a",U678/V678)</f>
        <v>1.4592312650584103</v>
      </c>
      <c r="X678" s="107">
        <f>IF(OR(AJ678&lt;=0,AJ678="n/a",U678&lt;=0,U678="n/a"),"n/a",U678/AJ678)</f>
        <v>0.5576169570067292</v>
      </c>
      <c r="Y678" s="123"/>
      <c r="Z678" s="101">
        <f>IF(OR(AC678&lt;0.01,AC678="n/a"),"n/a",M678/AC678*100)</f>
        <v>60.70287539936102</v>
      </c>
      <c r="AA678" s="109">
        <f>IF(OR(AC678&lt;0.01,AC678="n/a"),"n/a",I678/AC678)</f>
        <v>17.233226837060702</v>
      </c>
      <c r="AB678" s="71">
        <v>12</v>
      </c>
      <c r="AC678" s="100">
        <v>3.13</v>
      </c>
      <c r="AD678" s="100">
        <v>2.82</v>
      </c>
      <c r="AE678" s="100">
        <v>1.67</v>
      </c>
      <c r="AF678" s="100">
        <v>1.53</v>
      </c>
      <c r="AG678" s="100">
        <v>9.5500000000000007</v>
      </c>
      <c r="AH678" s="100">
        <v>3.4799999999999995</v>
      </c>
      <c r="AI678" s="100">
        <v>6.32</v>
      </c>
      <c r="AJ678" s="100">
        <v>6.660000000000001</v>
      </c>
      <c r="AK678" s="100">
        <v>5.5</v>
      </c>
      <c r="AL678" s="100">
        <v>970.43</v>
      </c>
      <c r="AM678" s="100">
        <v>2.23</v>
      </c>
      <c r="AN678" s="100">
        <v>1.47</v>
      </c>
      <c r="AO678" s="728">
        <f>IF(U678="n/a","n/a",IF(AA678&lt;0,"n/a",IF(AA678="n/a","n/a",J678+U678-AA678)))</f>
        <v>-9.9970655711748986</v>
      </c>
      <c r="AP678" s="111">
        <f>IF(U678="n/a","n/a",J678+U678)</f>
        <v>7.2361612658858032</v>
      </c>
      <c r="AQ678" s="112">
        <f>IF(OR(AC678&lt;0.01,AC678="n/a",AF678="n/a"),"n/a",(I678/SQRT(22.5*AC678*(I678/AF678))-1)*100)</f>
        <v>8.2524560885399936</v>
      </c>
      <c r="AR678" s="719">
        <f>INDEX(Historical!$C$7:$C$1063,MATCH(B678,Historical!$B$7:$B$1063,0))*IF(AH678="n/a",1.03,IF(AH678&lt;0,1.01,IF(AH678&gt;10,1.1,(1+AH678/100))))</f>
        <v>1.8626399999999999</v>
      </c>
      <c r="AS678" s="109">
        <f>IF($AI678="n/a",1.03*AR678,IF($AI678&lt;0,1.01*AR678,IF($AI678&gt;10,1.1*AR678,(1+$AI678/100)*AR678)))</f>
        <v>1.9803588479999996</v>
      </c>
      <c r="AT678" s="109">
        <f>IF($AK678="n/a",1.03*AS678,IF($AK678&lt;0,1.01*AS678,IF($AK678&gt;10,1.1*AS678,(1+$AK678/100)*AS678)))</f>
        <v>2.0892785846399993</v>
      </c>
      <c r="AU678" s="109">
        <f>IF($AK678="n/a",1.03*AT678,IF($AK678&lt;0,1.01*AT678,IF($AK678&gt;10,1.1*AT678,(1+$AK678/100)*AT678)))</f>
        <v>2.2041889067951992</v>
      </c>
      <c r="AV678" s="109">
        <f>IF($AK678="n/a",1.03*AU678,IF($AK678&lt;0,1.01*AU678,IF($AK678&gt;10,1.1*AU678,(1+$AK678/100)*AU678)))</f>
        <v>2.3254192966689349</v>
      </c>
      <c r="AW678" s="109">
        <f>SUM(AR678:AV678)</f>
        <v>10.461885636104133</v>
      </c>
      <c r="AX678" s="113">
        <f>AW678/I678*100</f>
        <v>19.395412747690273</v>
      </c>
      <c r="AY678" s="100">
        <v>0.28999999999999998</v>
      </c>
      <c r="AZ678" s="100">
        <v>20.919999999999998</v>
      </c>
      <c r="BA678" s="100">
        <v>-5.8000000000000007</v>
      </c>
      <c r="BB678" s="100">
        <v>2.7199999999999998</v>
      </c>
      <c r="BC678" s="100">
        <v>5.58</v>
      </c>
      <c r="BD678" s="731"/>
      <c r="BE678" s="12">
        <v>2015</v>
      </c>
      <c r="BF678" s="12">
        <f>IF(BE678&gt;2020,0,IF(BE678&gt;2008,1,IF(BE678&gt;2001,2,IF(BE678&gt;1990,3,IF(BE678&gt;1980,4,IF(BE678&gt;1973,5,IF(BE678&gt;1970,6,IF(BE678&gt;1960,7,IF(BE678&gt;1958,8,IF(BE678&gt;1953,9,10))))))))))</f>
        <v>1</v>
      </c>
      <c r="BG678" s="100">
        <v>2.76</v>
      </c>
      <c r="BH678" s="55" t="s">
        <v>121</v>
      </c>
      <c r="BI678" s="55" t="s">
        <v>122</v>
      </c>
    </row>
    <row r="679" spans="1:61" x14ac:dyDescent="0.2">
      <c r="A679" s="123" t="s">
        <v>1320</v>
      </c>
      <c r="B679" s="55" t="s">
        <v>1321</v>
      </c>
      <c r="C679" s="156" t="s">
        <v>180</v>
      </c>
      <c r="D679" s="98" t="s">
        <v>181</v>
      </c>
      <c r="E679" s="157">
        <v>23</v>
      </c>
      <c r="F679" s="2">
        <v>163</v>
      </c>
      <c r="G679" s="2" t="s">
        <v>146</v>
      </c>
      <c r="H679" s="2" t="s">
        <v>146</v>
      </c>
      <c r="I679" s="100">
        <v>70.52</v>
      </c>
      <c r="J679" s="101">
        <f>(M679/I679)*100</f>
        <v>1.7583664208735112</v>
      </c>
      <c r="K679" s="104">
        <v>0.31</v>
      </c>
      <c r="L679" s="71">
        <v>4</v>
      </c>
      <c r="M679" s="28">
        <f>K679*L679</f>
        <v>1.24</v>
      </c>
      <c r="N679" s="103" t="s">
        <v>361</v>
      </c>
      <c r="O679" s="104">
        <v>0.30499999999999999</v>
      </c>
      <c r="P679" s="158">
        <v>46007</v>
      </c>
      <c r="Q679" s="158">
        <v>46027</v>
      </c>
      <c r="R679" s="28">
        <f>(K679-O679)/O679*100</f>
        <v>1.6393442622950833</v>
      </c>
      <c r="S679" s="105">
        <f>IF(INDEX(Historical!$D$7:$D1680,MATCH(B679,Historical!$B$7:$B$1062,0))=0,"n/a",(INDEX(Historical!$C$7:$C$1062,MATCH(B679,Historical!$B$7:$B$1062,0))/INDEX(Historical!$D$7:$D$1062,MATCH(B679,Historical!$B$7:$B$1062,0))-1)*100)</f>
        <v>1.6666666666666607</v>
      </c>
      <c r="T679" s="105">
        <f>IF(INDEX(Historical!$F$7:$F$1062,MATCH(B679,Historical!$B$7:$B$1062,0))=0,"n/a",((INDEX(Historical!$C$7:$C$1062,MATCH(B679,Historical!$B$7:$B$1062,0))/INDEX(Historical!$F$7:$F$1062,MATCH(B679,Historical!$B$7:$B$1062,0)))^(1/3)-1)*100)</f>
        <v>1.6952372438232333</v>
      </c>
      <c r="U679" s="105">
        <f>IF(INDEX(Historical!$H$7:$H$1062,MATCH(B679,Historical!$B$7:$B$1062,0))=0,"n/a",((INDEX(Historical!$C$7:$C$1062,MATCH(B679,Historical!$B$7:$B$1062,0))/INDEX(Historical!$H$7:$H$1062,MATCH(B679,Historical!$B$7:$B$1062,0)))^(1/5)-1)*100)</f>
        <v>1.7251553126248265</v>
      </c>
      <c r="V679" s="105">
        <f>IF(INDEX(Historical!$M$7:$M$1062,MATCH(B679,Historical!$B$7:$B$1062,0))=0,"n/a",((INDEX(Historical!$C$7:$C$1062,MATCH(B679,Historical!$B$7:$B$1062,0))/INDEX(Historical!$M$7:$M$1062,MATCH(B679,Historical!$B$7:$B$1062,0)))^(1/10)-1)*100)</f>
        <v>1.7568364337328557</v>
      </c>
      <c r="W679" s="106">
        <f>IF(OR(U679&lt;=0,U679="n/a",V679&lt;=0,V679="n/a"),"n/a",U679/V679)</f>
        <v>0.9819669489431555</v>
      </c>
      <c r="X679" s="107">
        <f>IF(OR(AJ679&lt;=0,AJ679="n/a",U679&lt;=0,U679="n/a"),"n/a",U679/AJ679)</f>
        <v>0.50004501815212354</v>
      </c>
      <c r="Y679" s="161"/>
      <c r="Z679" s="101">
        <f>IF(OR(AC679&lt;0.01,AC679="n/a"),"n/a",M679/AC679*100)</f>
        <v>37.804878048780488</v>
      </c>
      <c r="AA679" s="109">
        <f>IF(OR(AC679&lt;0.01,AC679="n/a"),"n/a",I679/AC679)</f>
        <v>21.5</v>
      </c>
      <c r="AB679" s="71">
        <v>12</v>
      </c>
      <c r="AC679" s="100">
        <v>3.28</v>
      </c>
      <c r="AD679" s="100" t="s">
        <v>142</v>
      </c>
      <c r="AE679" s="100">
        <v>6.22</v>
      </c>
      <c r="AF679" s="100">
        <v>1.84</v>
      </c>
      <c r="AG679" s="100">
        <v>8.75</v>
      </c>
      <c r="AH679" s="100" t="s">
        <v>142</v>
      </c>
      <c r="AI679" s="100" t="s">
        <v>142</v>
      </c>
      <c r="AJ679" s="100">
        <v>3.45</v>
      </c>
      <c r="AK679" s="100" t="s">
        <v>142</v>
      </c>
      <c r="AL679" s="100">
        <v>224.53</v>
      </c>
      <c r="AM679" s="100">
        <v>7.17</v>
      </c>
      <c r="AN679" s="100">
        <v>0</v>
      </c>
      <c r="AO679" s="110">
        <f>IF(U679="n/a","n/a",IF(AA679&lt;0,"n/a",IF(AA679="n/a","n/a",J679+U679-AA679)))</f>
        <v>-18.016478266501661</v>
      </c>
      <c r="AP679" s="111">
        <f>IF(U679="n/a","n/a",J679+U679)</f>
        <v>3.4835217334983377</v>
      </c>
      <c r="AQ679" s="112">
        <f>IF(OR(AC679&lt;0.01,AC679="n/a",AF679="n/a"),"n/a",(I679/SQRT(22.5*AC679*(I679/AF679))-1)*100)</f>
        <v>32.59797216481941</v>
      </c>
      <c r="AR679" s="101">
        <f>INDEX(Historical!$C$7:$C$1063,MATCH(B679,Historical!$B$7:$B$1063,0))*IF(AH679="n/a",1.03,IF(AH679&lt;0,1.01,IF(AH679&gt;10,1.1,(1+AH679/100))))</f>
        <v>1.2565999999999999</v>
      </c>
      <c r="AS679" s="109">
        <f>IF($AI679="n/a",1.03*AR679,IF($AI679&lt;0,1.01*AR679,IF($AI679&gt;10,1.1*AR679,(1+$AI679/100)*AR679)))</f>
        <v>1.2942979999999999</v>
      </c>
      <c r="AT679" s="109">
        <f>IF($AK679="n/a",1.03*AS679,IF($AK679&lt;0,1.01*AS679,IF($AK679&gt;10,1.1*AS679,(1+$AK679/100)*AS679)))</f>
        <v>1.3331269399999999</v>
      </c>
      <c r="AU679" s="109">
        <f>IF($AK679="n/a",1.03*AT679,IF($AK679&lt;0,1.01*AT679,IF($AK679&gt;10,1.1*AT679,(1+$AK679/100)*AT679)))</f>
        <v>1.3731207481999999</v>
      </c>
      <c r="AV679" s="109">
        <f>IF($AK679="n/a",1.03*AU679,IF($AK679&lt;0,1.01*AU679,IF($AK679&gt;10,1.1*AU679,(1+$AK679/100)*AU679)))</f>
        <v>1.414314370646</v>
      </c>
      <c r="AW679" s="109">
        <f>SUM(AR679:AV679)</f>
        <v>6.6714600588459998</v>
      </c>
      <c r="AX679" s="113">
        <f>AW679/I679*100</f>
        <v>9.4603801174787296</v>
      </c>
      <c r="AY679" s="698">
        <v>0.36</v>
      </c>
      <c r="AZ679" s="100">
        <v>31.419999999999998</v>
      </c>
      <c r="BA679" s="100">
        <v>-6.9</v>
      </c>
      <c r="BB679" s="100">
        <v>3.3300000000000005</v>
      </c>
      <c r="BC679" s="100">
        <v>11.600000000000001</v>
      </c>
      <c r="BE679" s="12">
        <v>2004</v>
      </c>
      <c r="BF679" s="12">
        <f>IF(BE679&gt;2020,0,IF(BE679&gt;2008,1,IF(BE679&gt;2001,2,IF(BE679&gt;1990,3,IF(BE679&gt;1980,4,IF(BE679&gt;1973,5,IF(BE679&gt;1970,6,IF(BE679&gt;1960,7,IF(BE679&gt;1958,8,IF(BE679&gt;1953,9,10))))))))))</f>
        <v>2</v>
      </c>
      <c r="BG679" s="100">
        <v>8.5500000000000007</v>
      </c>
      <c r="BH679" s="55" t="s">
        <v>121</v>
      </c>
      <c r="BI679" s="55" t="s">
        <v>122</v>
      </c>
    </row>
    <row r="680" spans="1:61" x14ac:dyDescent="0.2">
      <c r="A680" s="116" t="s">
        <v>5558</v>
      </c>
      <c r="B680" s="55" t="s">
        <v>5551</v>
      </c>
      <c r="C680" s="156" t="s">
        <v>125</v>
      </c>
      <c r="D680" s="98" t="s">
        <v>126</v>
      </c>
      <c r="E680" s="157">
        <v>6</v>
      </c>
      <c r="F680" s="2">
        <v>626</v>
      </c>
      <c r="G680" s="2" t="s">
        <v>146</v>
      </c>
      <c r="H680" s="2" t="s">
        <v>146</v>
      </c>
      <c r="I680" s="100">
        <v>14.12</v>
      </c>
      <c r="J680" s="101">
        <f>(M680/I680)*100</f>
        <v>1.784702549575071</v>
      </c>
      <c r="K680" s="104">
        <v>6.3E-2</v>
      </c>
      <c r="L680" s="71">
        <v>4</v>
      </c>
      <c r="M680" s="28">
        <f>K680*L680</f>
        <v>0.252</v>
      </c>
      <c r="N680" s="103" t="s">
        <v>320</v>
      </c>
      <c r="O680" s="104">
        <v>6.0999999999999999E-2</v>
      </c>
      <c r="P680" s="158">
        <v>46006</v>
      </c>
      <c r="Q680" s="158">
        <v>46024</v>
      </c>
      <c r="R680" s="28">
        <f>(K680-O680)/O680*100</f>
        <v>3.2786885245901667</v>
      </c>
      <c r="S680" s="105">
        <f>IF(INDEX(Historical!$D$7:$D1742,MATCH(B680,Historical!$B$7:$B$1062,0))=0,"n/a",(INDEX(Historical!$C$7:$C$1062,MATCH(B680,Historical!$B$7:$B$1062,0))/INDEX(Historical!$D$7:$D$1062,MATCH(B680,Historical!$B$7:$B$1062,0))-1)*100)</f>
        <v>4.2735042735042805</v>
      </c>
      <c r="T680" s="105">
        <f>IF(INDEX(Historical!$F$7:$F$1062,MATCH(B680,Historical!$B$7:$B$1062,0))=0,"n/a",((INDEX(Historical!$C$7:$C$1062,MATCH(B680,Historical!$B$7:$B$1062,0))/INDEX(Historical!$F$7:$F$1062,MATCH(B680,Historical!$B$7:$B$1062,0)))^(1/3)-1)*100)</f>
        <v>4.1466628254373861</v>
      </c>
      <c r="U680" s="105">
        <f>IF(INDEX(Historical!$H$7:$H$1062,MATCH(B680,Historical!$B$7:$B$1062,0))=0,"n/a",((INDEX(Historical!$C$7:$C$1062,MATCH(B680,Historical!$B$7:$B$1062,0))/INDEX(Historical!$H$7:$H$1062,MATCH(B680,Historical!$B$7:$B$1062,0)))^(1/5)-1)*100)</f>
        <v>37.304244995420753</v>
      </c>
      <c r="V680" s="105" t="str">
        <f>IF(INDEX(Historical!$M$7:$M$1062,MATCH(B680,Historical!$B$7:$B$1062,0))=0,"n/a",((INDEX(Historical!$C$7:$C$1062,MATCH(B680,Historical!$B$7:$B$1062,0))/INDEX(Historical!$M$7:$M$1062,MATCH(B680,Historical!$B$7:$B$1062,0)))^(1/10)-1)*100)</f>
        <v>n/a</v>
      </c>
      <c r="W680" s="106" t="str">
        <f>IF(OR(U680&lt;=0,U680="n/a",V680&lt;=0,V680="n/a"),"n/a",U680/V680)</f>
        <v>n/a</v>
      </c>
      <c r="X680" s="107" t="str">
        <f>IF(OR(AJ680&lt;=0,AJ680="n/a",U680&lt;=0,U680="n/a"),"n/a",U680/AJ680)</f>
        <v>n/a</v>
      </c>
      <c r="Y680" s="162"/>
      <c r="Z680" s="101" t="str">
        <f>IF(OR(AC680&lt;0.01,AC680="n/a"),"n/a",M680/AC680*100)</f>
        <v>n/a</v>
      </c>
      <c r="AA680" s="109" t="str">
        <f>IF(OR(AC680&lt;0.01,AC680="n/a"),"n/a",I680/AC680)</f>
        <v>n/a</v>
      </c>
      <c r="AB680" s="71">
        <v>12</v>
      </c>
      <c r="AC680" s="100">
        <v>-0.1</v>
      </c>
      <c r="AD680" s="100">
        <v>4.4000000000000004</v>
      </c>
      <c r="AE680" s="100">
        <v>1.4</v>
      </c>
      <c r="AF680" s="100">
        <v>1.76</v>
      </c>
      <c r="AG680" s="100">
        <v>-1.17</v>
      </c>
      <c r="AH680" s="100">
        <v>-5.47</v>
      </c>
      <c r="AI680" s="100">
        <v>7.7</v>
      </c>
      <c r="AJ680" s="100" t="s">
        <v>142</v>
      </c>
      <c r="AK680" s="100">
        <v>3.84</v>
      </c>
      <c r="AL680" s="100">
        <v>2029.9999999999998</v>
      </c>
      <c r="AM680" s="100">
        <v>19.78</v>
      </c>
      <c r="AN680" s="100">
        <v>1.46</v>
      </c>
      <c r="AO680" s="728" t="str">
        <f>IF(U680="n/a","n/a",IF(AA680&lt;0,"n/a",IF(AA680="n/a","n/a",J680+U680-AA680)))</f>
        <v>n/a</v>
      </c>
      <c r="AP680" s="111">
        <f>IF(U680="n/a","n/a",J680+U680)</f>
        <v>39.088947544995825</v>
      </c>
      <c r="AQ680" s="112" t="str">
        <f>IF(OR(AC680&lt;0.01,AC680="n/a",AF680="n/a"),"n/a",(I680/SQRT(22.5*AC680*(I680/AF680))-1)*100)</f>
        <v>n/a</v>
      </c>
      <c r="AR680" s="719">
        <f>INDEX(Historical!$C$7:$C$1063,MATCH(B680,Historical!$B$7:$B$1063,0))*IF(AH680="n/a",1.03,IF(AH680&lt;0,1.01,IF(AH680&gt;10,1.1,(1+AH680/100))))</f>
        <v>0.24643999999999999</v>
      </c>
      <c r="AS680" s="109">
        <f>IF($AI680="n/a",1.03*AR680,IF($AI680&lt;0,1.01*AR680,IF($AI680&gt;10,1.1*AR680,(1+$AI680/100)*AR680)))</f>
        <v>0.26541587999999999</v>
      </c>
      <c r="AT680" s="109">
        <f>IF($AK680="n/a",1.03*AS680,IF($AK680&lt;0,1.01*AS680,IF($AK680&gt;10,1.1*AS680,(1+$AK680/100)*AS680)))</f>
        <v>0.27560784979199998</v>
      </c>
      <c r="AU680" s="109">
        <f>IF($AK680="n/a",1.03*AT680,IF($AK680&lt;0,1.01*AT680,IF($AK680&gt;10,1.1*AT680,(1+$AK680/100)*AT680)))</f>
        <v>0.28619119122401276</v>
      </c>
      <c r="AV680" s="109">
        <f>IF($AK680="n/a",1.03*AU680,IF($AK680&lt;0,1.01*AU680,IF($AK680&gt;10,1.1*AU680,(1+$AK680/100)*AU680)))</f>
        <v>0.29718093296701487</v>
      </c>
      <c r="AW680" s="109">
        <f>SUM(AR680:AV680)</f>
        <v>1.3708358539830274</v>
      </c>
      <c r="AX680" s="113">
        <f>AW680/I680*100</f>
        <v>9.7084692208429697</v>
      </c>
      <c r="AY680" s="698">
        <v>0.7</v>
      </c>
      <c r="AZ680" s="100">
        <v>108.26</v>
      </c>
      <c r="BA680" s="100">
        <v>-0.33999999999999997</v>
      </c>
      <c r="BB680" s="100">
        <v>63.73</v>
      </c>
      <c r="BC680" s="100">
        <v>53.71</v>
      </c>
      <c r="BE680" s="12">
        <v>2020</v>
      </c>
      <c r="BF680" s="12">
        <f>IF(BE680&gt;2020,0,IF(BE680&gt;2008,1,IF(BE680&gt;2001,2,IF(BE680&gt;1990,3,IF(BE680&gt;1980,4,IF(BE680&gt;1973,5,IF(BE680&gt;1970,6,IF(BE680&gt;1960,7,IF(BE680&gt;1958,8,IF(BE680&gt;1953,9,10))))))))))</f>
        <v>1</v>
      </c>
      <c r="BG680" s="100">
        <v>-0.3</v>
      </c>
      <c r="BH680" s="55" t="s">
        <v>121</v>
      </c>
      <c r="BI680" s="55" t="s">
        <v>122</v>
      </c>
    </row>
    <row r="681" spans="1:61" x14ac:dyDescent="0.2">
      <c r="A681" s="55" t="s">
        <v>521</v>
      </c>
      <c r="B681" s="55" t="s">
        <v>522</v>
      </c>
      <c r="C681" s="156" t="s">
        <v>125</v>
      </c>
      <c r="D681" s="98" t="s">
        <v>392</v>
      </c>
      <c r="E681" s="157">
        <v>56</v>
      </c>
      <c r="F681" s="2">
        <v>31</v>
      </c>
      <c r="G681" s="2" t="s">
        <v>119</v>
      </c>
      <c r="H681" s="2" t="s">
        <v>119</v>
      </c>
      <c r="I681" s="100">
        <v>52.69</v>
      </c>
      <c r="J681" s="101">
        <f>(M681/I681)*100</f>
        <v>6.3010058834693492</v>
      </c>
      <c r="K681" s="104">
        <v>0.83</v>
      </c>
      <c r="L681" s="71">
        <v>4</v>
      </c>
      <c r="M681" s="28">
        <f>K681*L681</f>
        <v>3.32</v>
      </c>
      <c r="N681" s="103" t="s">
        <v>120</v>
      </c>
      <c r="O681" s="104">
        <v>0.82</v>
      </c>
      <c r="P681" s="158">
        <v>46216</v>
      </c>
      <c r="Q681" s="158">
        <v>46237</v>
      </c>
      <c r="R681" s="28">
        <f>(K681-O681)/O681*100</f>
        <v>1.2195121951219523</v>
      </c>
      <c r="S681" s="105">
        <f>IF(INDEX(Historical!$D$7:$D1681,MATCH(B681,Historical!$B$7:$B$1062,0))=0,"n/a",(INDEX(Historical!$C$7:$C$1062,MATCH(B681,Historical!$B$7:$B$1062,0))/INDEX(Historical!$D$7:$D$1062,MATCH(B681,Historical!$B$7:$B$1062,0))-1)*100)</f>
        <v>1.2422360248447006</v>
      </c>
      <c r="T681" s="105">
        <f>IF(INDEX(Historical!$F$7:$F$1062,MATCH(B681,Historical!$B$7:$B$1062,0))=0,"n/a",((INDEX(Historical!$C$7:$C$1062,MATCH(B681,Historical!$B$7:$B$1062,0))/INDEX(Historical!$F$7:$F$1062,MATCH(B681,Historical!$B$7:$B$1062,0)))^(1/3)-1)*100)</f>
        <v>1.2579935123893105</v>
      </c>
      <c r="U681" s="105">
        <f>IF(INDEX(Historical!$H$7:$H$1062,MATCH(B681,Historical!$B$7:$B$1062,0))=0,"n/a",((INDEX(Historical!$C$7:$C$1062,MATCH(B681,Historical!$B$7:$B$1062,0))/INDEX(Historical!$H$7:$H$1062,MATCH(B681,Historical!$B$7:$B$1062,0)))^(1/5)-1)*100)</f>
        <v>1.2742964229615072</v>
      </c>
      <c r="V681" s="105">
        <f>IF(INDEX(Historical!$M$7:$M$1062,MATCH(B681,Historical!$B$7:$B$1062,0))=0,"n/a",((INDEX(Historical!$C$7:$C$1062,MATCH(B681,Historical!$B$7:$B$1062,0))/INDEX(Historical!$M$7:$M$1062,MATCH(B681,Historical!$B$7:$B$1062,0)))^(1/10)-1)*100)</f>
        <v>4.5960843224833736</v>
      </c>
      <c r="W681" s="106">
        <f>IF(OR(U681&lt;=0,U681="n/a",V681&lt;=0,V681="n/a"),"n/a",U681/V681)</f>
        <v>0.27725697214209827</v>
      </c>
      <c r="X681" s="107" t="str">
        <f>IF(OR(AJ681&lt;=0,AJ681="n/a",U681&lt;=0,U681="n/a"),"n/a",U681/AJ681)</f>
        <v>n/a</v>
      </c>
      <c r="Y681" s="123"/>
      <c r="Z681" s="101">
        <f>IF(OR(AC681&lt;0.01,AC681="n/a"),"n/a",M681/AC681*100)</f>
        <v>257.36434108527129</v>
      </c>
      <c r="AA681" s="109">
        <f>IF(OR(AC681&lt;0.01,AC681="n/a"),"n/a",I681/AC681)</f>
        <v>40.844961240310077</v>
      </c>
      <c r="AB681" s="71">
        <v>3</v>
      </c>
      <c r="AC681" s="100">
        <v>1.29</v>
      </c>
      <c r="AD681" s="100" t="s">
        <v>142</v>
      </c>
      <c r="AE681" s="100">
        <v>0.45</v>
      </c>
      <c r="AF681" s="100">
        <v>0.93</v>
      </c>
      <c r="AG681" s="100">
        <v>2.27</v>
      </c>
      <c r="AH681" s="100">
        <v>62.88</v>
      </c>
      <c r="AI681" s="100">
        <v>1.8599999999999999</v>
      </c>
      <c r="AJ681" s="100">
        <v>-18.13</v>
      </c>
      <c r="AK681" s="100" t="s">
        <v>142</v>
      </c>
      <c r="AL681" s="100">
        <v>1310</v>
      </c>
      <c r="AM681" s="100">
        <v>2.44</v>
      </c>
      <c r="AN681" s="100">
        <v>0.66</v>
      </c>
      <c r="AO681" s="110">
        <f>IF(U681="n/a","n/a",IF(AA681&lt;0,"n/a",IF(AA681="n/a","n/a",J681+U681-AA681)))</f>
        <v>-33.269658933879221</v>
      </c>
      <c r="AP681" s="111">
        <f>IF(U681="n/a","n/a",J681+U681)</f>
        <v>7.5753023064308564</v>
      </c>
      <c r="AQ681" s="112">
        <f>IF(OR(AC681&lt;0.01,AC681="n/a",AF681="n/a"),"n/a",(I681/SQRT(22.5*AC681*(I681/AF681))-1)*100)</f>
        <v>29.932998038712878</v>
      </c>
      <c r="AR681" s="101">
        <f>INDEX(Historical!$C$7:$C$1063,MATCH(B681,Historical!$B$7:$B$1063,0))*IF(AH681="n/a",1.03,IF(AH681&lt;0,1.01,IF(AH681&gt;10,1.1,(1+AH681/100))))</f>
        <v>3.5859999999999999</v>
      </c>
      <c r="AS681" s="109">
        <f>IF($AI681="n/a",1.03*AR681,IF($AI681&lt;0,1.01*AR681,IF($AI681&gt;10,1.1*AR681,(1+$AI681/100)*AR681)))</f>
        <v>3.6526995999999996</v>
      </c>
      <c r="AT681" s="109">
        <f>IF($AK681="n/a",1.03*AS681,IF($AK681&lt;0,1.01*AS681,IF($AK681&gt;10,1.1*AS681,(1+$AK681/100)*AS681)))</f>
        <v>3.7622805879999999</v>
      </c>
      <c r="AU681" s="109">
        <f>IF($AK681="n/a",1.03*AT681,IF($AK681&lt;0,1.01*AT681,IF($AK681&gt;10,1.1*AT681,(1+$AK681/100)*AT681)))</f>
        <v>3.87514900564</v>
      </c>
      <c r="AV681" s="109">
        <f>IF($AK681="n/a",1.03*AU681,IF($AK681&lt;0,1.01*AU681,IF($AK681&gt;10,1.1*AU681,(1+$AK681/100)*AU681)))</f>
        <v>3.9914034758092001</v>
      </c>
      <c r="AW681" s="109">
        <f>SUM(AR681:AV681)</f>
        <v>18.867532669449201</v>
      </c>
      <c r="AX681" s="113">
        <f>AW681/I681*100</f>
        <v>35.808564565286019</v>
      </c>
      <c r="AY681" s="698">
        <v>0.56999999999999995</v>
      </c>
      <c r="AZ681" s="100">
        <v>7.12</v>
      </c>
      <c r="BA681" s="100">
        <v>-11.27</v>
      </c>
      <c r="BB681" s="100">
        <v>-0.54</v>
      </c>
      <c r="BC681" s="100">
        <v>-1.05</v>
      </c>
      <c r="BE681" s="12">
        <v>1972</v>
      </c>
      <c r="BF681" s="12">
        <f>IF(BE681&gt;2020,0,IF(BE681&gt;2008,1,IF(BE681&gt;2001,2,IF(BE681&gt;1990,3,IF(BE681&gt;1980,4,IF(BE681&gt;1973,5,IF(BE681&gt;1970,6,IF(BE681&gt;1960,7,IF(BE681&gt;1958,8,IF(BE681&gt;1953,9,10))))))))))</f>
        <v>6</v>
      </c>
      <c r="BG681" s="100">
        <v>1.1299999999999999</v>
      </c>
      <c r="BH681" s="55" t="s">
        <v>121</v>
      </c>
      <c r="BI681" s="55" t="s">
        <v>122</v>
      </c>
    </row>
    <row r="682" spans="1:61" x14ac:dyDescent="0.2">
      <c r="A682" s="55" t="s">
        <v>1322</v>
      </c>
      <c r="B682" s="55" t="s">
        <v>1323</v>
      </c>
      <c r="C682" s="156" t="s">
        <v>134</v>
      </c>
      <c r="D682" s="98" t="s">
        <v>354</v>
      </c>
      <c r="E682" s="157">
        <v>18</v>
      </c>
      <c r="F682" s="2">
        <v>225</v>
      </c>
      <c r="G682" s="2" t="s">
        <v>146</v>
      </c>
      <c r="H682" s="2" t="s">
        <v>146</v>
      </c>
      <c r="I682" s="100">
        <v>366.13</v>
      </c>
      <c r="J682" s="101">
        <f>(M682/I682)*100</f>
        <v>0.7319804441045531</v>
      </c>
      <c r="K682" s="104">
        <v>0.67</v>
      </c>
      <c r="L682" s="71">
        <v>4</v>
      </c>
      <c r="M682" s="28">
        <f>K682*L682</f>
        <v>2.68</v>
      </c>
      <c r="N682" s="103" t="s">
        <v>482</v>
      </c>
      <c r="O682" s="104">
        <v>0.59</v>
      </c>
      <c r="P682" s="158">
        <v>45973</v>
      </c>
      <c r="Q682" s="158">
        <v>45992</v>
      </c>
      <c r="R682" s="28">
        <f>(K682-O682)/O682*100</f>
        <v>13.559322033898319</v>
      </c>
      <c r="S682" s="105">
        <f>IF(INDEX(Historical!$D$7:$D1682,MATCH(B682,Historical!$B$7:$B$1062,0))=0,"n/a",(INDEX(Historical!$C$7:$C$1062,MATCH(B682,Historical!$B$7:$B$1062,0))/INDEX(Historical!$D$7:$D$1062,MATCH(B682,Historical!$B$7:$B$1062,0))-1)*100)</f>
        <v>13.488372093023248</v>
      </c>
      <c r="T682" s="105">
        <f>IF(INDEX(Historical!$F$7:$F$1062,MATCH(B682,Historical!$B$7:$B$1062,0))=0,"n/a",((INDEX(Historical!$C$7:$C$1062,MATCH(B682,Historical!$B$7:$B$1062,0))/INDEX(Historical!$F$7:$F$1062,MATCH(B682,Historical!$B$7:$B$1062,0)))^(1/3)-1)*100)</f>
        <v>15.70969692995121</v>
      </c>
      <c r="U682" s="105">
        <f>IF(INDEX(Historical!$H$7:$H$1062,MATCH(B682,Historical!$B$7:$B$1062,0))=0,"n/a",((INDEX(Historical!$C$7:$C$1062,MATCH(B682,Historical!$B$7:$B$1062,0))/INDEX(Historical!$H$7:$H$1062,MATCH(B682,Historical!$B$7:$B$1062,0)))^(1/5)-1)*100)</f>
        <v>14.869835499703509</v>
      </c>
      <c r="V682" s="105">
        <f>IF(INDEX(Historical!$M$7:$M$1062,MATCH(B682,Historical!$B$7:$B$1062,0))=0,"n/a",((INDEX(Historical!$C$7:$C$1062,MATCH(B682,Historical!$B$7:$B$1062,0))/INDEX(Historical!$M$7:$M$1062,MATCH(B682,Historical!$B$7:$B$1062,0)))^(1/10)-1)*100)</f>
        <v>17.17689405143863</v>
      </c>
      <c r="W682" s="106">
        <f>IF(OR(U682&lt;=0,U682="n/a",V682&lt;=0,V682="n/a"),"n/a",U682/V682)</f>
        <v>0.86568825860913445</v>
      </c>
      <c r="X682" s="107">
        <f>IF(OR(AJ682&lt;=0,AJ682="n/a",U682&lt;=0,U682="n/a"),"n/a",U682/AJ682)</f>
        <v>0.90284368547076543</v>
      </c>
      <c r="Y682" s="123"/>
      <c r="Z682" s="101">
        <f>IF(OR(AC682&lt;0.01,AC682="n/a"),"n/a",M682/AC682*100)</f>
        <v>23.004291845493562</v>
      </c>
      <c r="AA682" s="109">
        <f>IF(OR(AC682&lt;0.01,AC682="n/a"),"n/a",I682/AC682)</f>
        <v>31.427467811158795</v>
      </c>
      <c r="AB682" s="71">
        <v>9</v>
      </c>
      <c r="AC682" s="100">
        <v>11.65</v>
      </c>
      <c r="AD682" s="100">
        <v>1.73</v>
      </c>
      <c r="AE682" s="100">
        <v>14.64</v>
      </c>
      <c r="AF682" s="100">
        <v>19.73</v>
      </c>
      <c r="AG682" s="100">
        <v>60.67</v>
      </c>
      <c r="AH682" s="100">
        <v>15.15</v>
      </c>
      <c r="AI682" s="100">
        <v>13.61</v>
      </c>
      <c r="AJ682" s="100">
        <v>16.470000000000002</v>
      </c>
      <c r="AK682" s="100">
        <v>14.11</v>
      </c>
      <c r="AL682" s="100">
        <v>651420</v>
      </c>
      <c r="AM682" s="100">
        <v>4.55</v>
      </c>
      <c r="AN682" s="100">
        <v>0.68</v>
      </c>
      <c r="AO682" s="728">
        <f>IF(U682="n/a","n/a",IF(AA682&lt;0,"n/a",IF(AA682="n/a","n/a",J682+U682-AA682)))</f>
        <v>-15.825651867350734</v>
      </c>
      <c r="AP682" s="111">
        <f>IF(U682="n/a","n/a",J682+U682)</f>
        <v>15.601815943808061</v>
      </c>
      <c r="AQ682" s="112">
        <f>IF(OR(AC682&lt;0.01,AC682="n/a",AF682="n/a"),"n/a",(I682/SQRT(22.5*AC682*(I682/AF682))-1)*100)</f>
        <v>424.96092549368251</v>
      </c>
      <c r="AR682" s="719">
        <f>INDEX(Historical!$C$7:$C$1063,MATCH(B682,Historical!$B$7:$B$1063,0))*IF(AH682="n/a",1.03,IF(AH682&lt;0,1.01,IF(AH682&gt;10,1.1,(1+AH682/100))))</f>
        <v>2.6840000000000002</v>
      </c>
      <c r="AS682" s="109">
        <f>IF($AI682="n/a",1.03*AR682,IF($AI682&lt;0,1.01*AR682,IF($AI682&gt;10,1.1*AR682,(1+$AI682/100)*AR682)))</f>
        <v>2.9524000000000004</v>
      </c>
      <c r="AT682" s="109">
        <f>IF($AK682="n/a",1.03*AS682,IF($AK682&lt;0,1.01*AS682,IF($AK682&gt;10,1.1*AS682,(1+$AK682/100)*AS682)))</f>
        <v>3.2476400000000005</v>
      </c>
      <c r="AU682" s="109">
        <f>IF($AK682="n/a",1.03*AT682,IF($AK682&lt;0,1.01*AT682,IF($AK682&gt;10,1.1*AT682,(1+$AK682/100)*AT682)))</f>
        <v>3.572404000000001</v>
      </c>
      <c r="AV682" s="109">
        <f>IF($AK682="n/a",1.03*AU682,IF($AK682&lt;0,1.01*AU682,IF($AK682&gt;10,1.1*AU682,(1+$AK682/100)*AU682)))</f>
        <v>3.9296444000000013</v>
      </c>
      <c r="AW682" s="109">
        <f>SUM(AR682:AV682)</f>
        <v>16.386088400000002</v>
      </c>
      <c r="AX682" s="113">
        <f>AW682/I682*100</f>
        <v>4.4754836806598757</v>
      </c>
      <c r="AY682" s="698">
        <v>0.74</v>
      </c>
      <c r="AZ682" s="100">
        <v>24.58</v>
      </c>
      <c r="BA682" s="100">
        <v>-2.1</v>
      </c>
      <c r="BB682" s="100">
        <v>7.5399999999999991</v>
      </c>
      <c r="BC682" s="100">
        <v>10.85</v>
      </c>
      <c r="BE682" s="12">
        <v>2008</v>
      </c>
      <c r="BF682" s="12">
        <f>IF(BE682&gt;2020,0,IF(BE682&gt;2008,1,IF(BE682&gt;2001,2,IF(BE682&gt;1990,3,IF(BE682&gt;1980,4,IF(BE682&gt;1973,5,IF(BE682&gt;1970,6,IF(BE682&gt;1960,7,IF(BE682&gt;1958,8,IF(BE682&gt;1953,9,10))))))))))</f>
        <v>2</v>
      </c>
      <c r="BG682" s="100">
        <v>23.02</v>
      </c>
      <c r="BH682" s="55" t="s">
        <v>121</v>
      </c>
      <c r="BI682" s="55" t="s">
        <v>122</v>
      </c>
    </row>
    <row r="683" spans="1:61" x14ac:dyDescent="0.2">
      <c r="A683" s="146" t="s">
        <v>5651</v>
      </c>
      <c r="B683" s="55" t="s">
        <v>2905</v>
      </c>
      <c r="C683" s="156" t="s">
        <v>335</v>
      </c>
      <c r="D683" s="98" t="s">
        <v>377</v>
      </c>
      <c r="E683" s="157">
        <v>5</v>
      </c>
      <c r="F683" s="2">
        <v>696</v>
      </c>
      <c r="G683" s="2" t="s">
        <v>146</v>
      </c>
      <c r="H683" s="2" t="s">
        <v>146</v>
      </c>
      <c r="I683" s="100">
        <v>97.51</v>
      </c>
      <c r="J683" s="101">
        <f>(M683/I683)*100</f>
        <v>3.2817146959286223</v>
      </c>
      <c r="K683" s="104">
        <v>0.8</v>
      </c>
      <c r="L683" s="71">
        <v>4</v>
      </c>
      <c r="M683" s="28">
        <f>K683*L683</f>
        <v>3.2</v>
      </c>
      <c r="N683" s="103" t="s">
        <v>1502</v>
      </c>
      <c r="O683" s="104">
        <v>0.79</v>
      </c>
      <c r="P683" s="158">
        <v>46015</v>
      </c>
      <c r="Q683" s="158">
        <v>46029</v>
      </c>
      <c r="R683" s="28">
        <f>(K683-O683)/O683*100</f>
        <v>1.2658227848101276</v>
      </c>
      <c r="S683" s="105">
        <f>IF(INDEX(Historical!$D$7:$D1736,MATCH(B683,Historical!$B$7:$B$1062,0))=0,"n/a",(INDEX(Historical!$C$7:$C$1062,MATCH(B683,Historical!$B$7:$B$1062,0))/INDEX(Historical!$D$7:$D$1062,MATCH(B683,Historical!$B$7:$B$1062,0))-1)*100)</f>
        <v>3.9473684210526327</v>
      </c>
      <c r="T683" s="105">
        <f>IF(INDEX(Historical!$F$7:$F$1062,MATCH(B683,Historical!$B$7:$B$1062,0))=0,"n/a",((INDEX(Historical!$C$7:$C$1062,MATCH(B683,Historical!$B$7:$B$1062,0))/INDEX(Historical!$F$7:$F$1062,MATCH(B683,Historical!$B$7:$B$1062,0)))^(1/3)-1)*100)</f>
        <v>9.6037164041921308</v>
      </c>
      <c r="U683" s="105">
        <f>IF(INDEX(Historical!$H$7:$H$1062,MATCH(B683,Historical!$B$7:$B$1062,0))=0,"n/a",((INDEX(Historical!$C$7:$C$1062,MATCH(B683,Historical!$B$7:$B$1062,0))/INDEX(Historical!$H$7:$H$1062,MATCH(B683,Historical!$B$7:$B$1062,0)))^(1/5)-1)*100)</f>
        <v>23.951750781254088</v>
      </c>
      <c r="V683" s="105">
        <f>IF(INDEX(Historical!$M$7:$M$1062,MATCH(B683,Historical!$B$7:$B$1062,0))=0,"n/a",((INDEX(Historical!$C$7:$C$1062,MATCH(B683,Historical!$B$7:$B$1062,0))/INDEX(Historical!$M$7:$M$1062,MATCH(B683,Historical!$B$7:$B$1062,0)))^(1/10)-1)*100)</f>
        <v>15.468249491462194</v>
      </c>
      <c r="W683" s="106">
        <f>IF(OR(U683&lt;=0,U683="n/a",V683&lt;=0,V683="n/a"),"n/a",U683/V683)</f>
        <v>1.5484461117901169</v>
      </c>
      <c r="X683" s="107" t="str">
        <f>IF(OR(AJ683&lt;=0,AJ683="n/a",U683&lt;=0,U683="n/a"),"n/a",U683/AJ683)</f>
        <v>n/a</v>
      </c>
      <c r="Y683" s="159"/>
      <c r="Z683" s="101" t="str">
        <f>IF(OR(AC683&lt;0.01,AC683="n/a"),"n/a",M683/AC683*100)</f>
        <v>n/a</v>
      </c>
      <c r="AA683" s="109" t="str">
        <f>IF(OR(AC683&lt;0.01,AC683="n/a"),"n/a",I683/AC683)</f>
        <v>n/a</v>
      </c>
      <c r="AB683" s="71">
        <v>12</v>
      </c>
      <c r="AC683" s="100">
        <v>-10.07</v>
      </c>
      <c r="AD683" s="100">
        <v>2.12</v>
      </c>
      <c r="AE683" s="100">
        <v>0.66</v>
      </c>
      <c r="AF683" s="100">
        <v>1.68</v>
      </c>
      <c r="AG683" s="100">
        <v>-15.45</v>
      </c>
      <c r="AH683" s="100">
        <v>3.84</v>
      </c>
      <c r="AI683" s="100">
        <v>13.05</v>
      </c>
      <c r="AJ683" s="100">
        <v>-5.8000000000000007</v>
      </c>
      <c r="AK683" s="100">
        <v>5.47</v>
      </c>
      <c r="AL683" s="100">
        <v>3350</v>
      </c>
      <c r="AM683" s="100">
        <v>8.6900000000000013</v>
      </c>
      <c r="AN683" s="100">
        <v>2.83</v>
      </c>
      <c r="AO683" s="110" t="str">
        <f>IF(U683="n/a","n/a",IF(AA683&lt;0,"n/a",IF(AA683="n/a","n/a",J683+U683-AA683)))</f>
        <v>n/a</v>
      </c>
      <c r="AP683" s="111">
        <f>IF(U683="n/a","n/a",J683+U683)</f>
        <v>27.233465477182712</v>
      </c>
      <c r="AQ683" s="112" t="str">
        <f>IF(OR(AC683&lt;0.01,AC683="n/a",AF683="n/a"),"n/a",(I683/SQRT(22.5*AC683*(I683/AF683))-1)*100)</f>
        <v>n/a</v>
      </c>
      <c r="AR683" s="101">
        <f>INDEX(Historical!$C$7:$C$1063,MATCH(B683,Historical!$B$7:$B$1063,0))*IF(AH683="n/a",1.03,IF(AH683&lt;0,1.01,IF(AH683&gt;10,1.1,(1+AH683/100))))</f>
        <v>3.2813440000000003</v>
      </c>
      <c r="AS683" s="109">
        <f>IF($AI683="n/a",1.03*AR683,IF($AI683&lt;0,1.01*AR683,IF($AI683&gt;10,1.1*AR683,(1+$AI683/100)*AR683)))</f>
        <v>3.6094784000000004</v>
      </c>
      <c r="AT683" s="109">
        <f>IF($AK683="n/a",1.03*AS683,IF($AK683&lt;0,1.01*AS683,IF($AK683&gt;10,1.1*AS683,(1+$AK683/100)*AS683)))</f>
        <v>3.8069168684800005</v>
      </c>
      <c r="AU683" s="109">
        <f>IF($AK683="n/a",1.03*AT683,IF($AK683&lt;0,1.01*AT683,IF($AK683&gt;10,1.1*AT683,(1+$AK683/100)*AT683)))</f>
        <v>4.0151552211858563</v>
      </c>
      <c r="AV683" s="109">
        <f>IF($AK683="n/a",1.03*AU683,IF($AK683&lt;0,1.01*AU683,IF($AK683&gt;10,1.1*AU683,(1+$AK683/100)*AU683)))</f>
        <v>4.2347842117847225</v>
      </c>
      <c r="AW683" s="109">
        <f>SUM(AR683:AV683)</f>
        <v>18.947678701450577</v>
      </c>
      <c r="AX683" s="113">
        <f>AW683/I683*100</f>
        <v>19.431523640088788</v>
      </c>
      <c r="AY683" s="698">
        <v>1.24</v>
      </c>
      <c r="AZ683" s="100">
        <v>118.73</v>
      </c>
      <c r="BA683" s="100">
        <v>-7.9799999999999995</v>
      </c>
      <c r="BB683" s="100">
        <v>3.8</v>
      </c>
      <c r="BC683" s="100">
        <v>38.32</v>
      </c>
      <c r="BE683" s="12">
        <v>2022</v>
      </c>
      <c r="BF683" s="12">
        <f>IF(BE683&gt;2020,0,IF(BE683&gt;2008,1,IF(BE683&gt;2001,2,IF(BE683&gt;1990,3,IF(BE683&gt;1980,4,IF(BE683&gt;1973,5,IF(BE683&gt;1970,6,IF(BE683&gt;1960,7,IF(BE683&gt;1958,8,IF(BE683&gt;1953,9,10))))))))))</f>
        <v>0</v>
      </c>
      <c r="BG683" s="100">
        <v>-3.5000000000000004</v>
      </c>
      <c r="BH683" s="55" t="s">
        <v>121</v>
      </c>
      <c r="BI683" s="55" t="s">
        <v>122</v>
      </c>
    </row>
    <row r="684" spans="1:61" x14ac:dyDescent="0.2">
      <c r="A684" s="116" t="s">
        <v>1324</v>
      </c>
      <c r="B684" s="55" t="s">
        <v>1325</v>
      </c>
      <c r="C684" s="156" t="s">
        <v>134</v>
      </c>
      <c r="D684" s="98" t="s">
        <v>186</v>
      </c>
      <c r="E684" s="157">
        <v>12</v>
      </c>
      <c r="F684" s="2">
        <v>472</v>
      </c>
      <c r="G684" s="2" t="s">
        <v>146</v>
      </c>
      <c r="H684" s="2" t="s">
        <v>146</v>
      </c>
      <c r="I684" s="100">
        <v>34.19</v>
      </c>
      <c r="J684" s="101">
        <f>(M684/I684)*100</f>
        <v>4.094764551038315</v>
      </c>
      <c r="K684" s="104">
        <v>0.35</v>
      </c>
      <c r="L684" s="71">
        <v>4</v>
      </c>
      <c r="M684" s="28">
        <f>K684*L684</f>
        <v>1.4</v>
      </c>
      <c r="N684" s="55" t="s">
        <v>326</v>
      </c>
      <c r="O684" s="104">
        <v>0.32500000000000001</v>
      </c>
      <c r="P684" s="158">
        <v>46139</v>
      </c>
      <c r="Q684" s="158">
        <v>46154</v>
      </c>
      <c r="R684" s="28">
        <f>(K684-O684)/O684*100</f>
        <v>7.6923076923076819</v>
      </c>
      <c r="S684" s="105">
        <f>IF(INDEX(Historical!$D$7:$D1683,MATCH(B684,Historical!$B$7:$B$1062,0))=0,"n/a",(INDEX(Historical!$C$7:$C$1062,MATCH(B684,Historical!$B$7:$B$1062,0))/INDEX(Historical!$D$7:$D$1062,MATCH(B684,Historical!$B$7:$B$1062,0))-1)*100)</f>
        <v>8.0508474576271194</v>
      </c>
      <c r="T684" s="105">
        <f>IF(INDEX(Historical!$F$7:$F$1062,MATCH(B684,Historical!$B$7:$B$1062,0))=0,"n/a",((INDEX(Historical!$C$7:$C$1062,MATCH(B684,Historical!$B$7:$B$1062,0))/INDEX(Historical!$F$7:$F$1062,MATCH(B684,Historical!$B$7:$B$1062,0)))^(1/3)-1)*100)</f>
        <v>9.5417017533634407</v>
      </c>
      <c r="U684" s="105">
        <f>IF(INDEX(Historical!$H$7:$H$1062,MATCH(B684,Historical!$B$7:$B$1062,0))=0,"n/a",((INDEX(Historical!$C$7:$C$1062,MATCH(B684,Historical!$B$7:$B$1062,0))/INDEX(Historical!$H$7:$H$1062,MATCH(B684,Historical!$B$7:$B$1062,0)))^(1/5)-1)*100)</f>
        <v>8.9648482773151841</v>
      </c>
      <c r="V684" s="105">
        <f>IF(INDEX(Historical!$M$7:$M$1062,MATCH(B684,Historical!$B$7:$B$1062,0))=0,"n/a",((INDEX(Historical!$C$7:$C$1062,MATCH(B684,Historical!$B$7:$B$1062,0))/INDEX(Historical!$M$7:$M$1062,MATCH(B684,Historical!$B$7:$B$1062,0)))^(1/10)-1)*100)</f>
        <v>7.4760878202828174</v>
      </c>
      <c r="W684" s="106">
        <f>IF(OR(U684&lt;=0,U684="n/a",V684&lt;=0,V684="n/a"),"n/a",U684/V684)</f>
        <v>1.199136298665904</v>
      </c>
      <c r="X684" s="107" t="str">
        <f>IF(OR(AJ684&lt;=0,AJ684="n/a",U684&lt;=0,U684="n/a"),"n/a",U684/AJ684)</f>
        <v>n/a</v>
      </c>
      <c r="Y684" s="123"/>
      <c r="Z684" s="101">
        <f>IF(OR(AC684&lt;0.01,AC684="n/a"),"n/a",M684/AC684*100)</f>
        <v>60.869565217391312</v>
      </c>
      <c r="AA684" s="109">
        <f>IF(OR(AC684&lt;0.01,AC684="n/a"),"n/a",I684/AC684)</f>
        <v>14.865217391304348</v>
      </c>
      <c r="AB684" s="71">
        <v>13</v>
      </c>
      <c r="AC684" s="100">
        <v>2.2999999999999998</v>
      </c>
      <c r="AD684" s="100" t="s">
        <v>142</v>
      </c>
      <c r="AE684" s="100">
        <v>9.59</v>
      </c>
      <c r="AF684" s="100">
        <v>2.97</v>
      </c>
      <c r="AG684" s="100">
        <v>20.84</v>
      </c>
      <c r="AH684" s="100" t="s">
        <v>142</v>
      </c>
      <c r="AI684" s="100" t="s">
        <v>142</v>
      </c>
      <c r="AJ684" s="100">
        <v>-1.05</v>
      </c>
      <c r="AK684" s="100" t="s">
        <v>142</v>
      </c>
      <c r="AL684" s="100">
        <v>320.83</v>
      </c>
      <c r="AM684" s="100">
        <v>92.01</v>
      </c>
      <c r="AN684" s="100">
        <v>0.02</v>
      </c>
      <c r="AO684" s="728">
        <f>IF(U684="n/a","n/a",IF(AA684&lt;0,"n/a",IF(AA684="n/a","n/a",J684+U684-AA684)))</f>
        <v>-1.8056045629508493</v>
      </c>
      <c r="AP684" s="111">
        <f>IF(U684="n/a","n/a",J684+U684)</f>
        <v>13.059612828353499</v>
      </c>
      <c r="AQ684" s="112">
        <f>IF(OR(AC684&lt;0.01,AC684="n/a",AF684="n/a"),"n/a",(I684/SQRT(22.5*AC684*(I684/AF684))-1)*100)</f>
        <v>40.078859777347354</v>
      </c>
      <c r="AR684" s="719">
        <f>INDEX(Historical!$C$7:$C$1063,MATCH(B684,Historical!$B$7:$B$1063,0))*IF(AH684="n/a",1.03,IF(AH684&lt;0,1.01,IF(AH684&gt;10,1.1,(1+AH684/100))))</f>
        <v>1.31325</v>
      </c>
      <c r="AS684" s="109">
        <f>IF($AI684="n/a",1.03*AR684,IF($AI684&lt;0,1.01*AR684,IF($AI684&gt;10,1.1*AR684,(1+$AI684/100)*AR684)))</f>
        <v>1.3526475</v>
      </c>
      <c r="AT684" s="109">
        <f>IF($AK684="n/a",1.03*AS684,IF($AK684&lt;0,1.01*AS684,IF($AK684&gt;10,1.1*AS684,(1+$AK684/100)*AS684)))</f>
        <v>1.393226925</v>
      </c>
      <c r="AU684" s="109">
        <f>IF($AK684="n/a",1.03*AT684,IF($AK684&lt;0,1.01*AT684,IF($AK684&gt;10,1.1*AT684,(1+$AK684/100)*AT684)))</f>
        <v>1.4350237327499999</v>
      </c>
      <c r="AV684" s="109">
        <f>IF($AK684="n/a",1.03*AU684,IF($AK684&lt;0,1.01*AU684,IF($AK684&gt;10,1.1*AU684,(1+$AK684/100)*AU684)))</f>
        <v>1.4780744447325</v>
      </c>
      <c r="AW684" s="109">
        <f>SUM(AR684:AV684)</f>
        <v>6.9722226024825007</v>
      </c>
      <c r="AX684" s="113">
        <f>AW684/I684*100</f>
        <v>20.392578538995323</v>
      </c>
      <c r="AY684" s="698">
        <v>1.04</v>
      </c>
      <c r="AZ684" s="100">
        <v>6.84</v>
      </c>
      <c r="BA684" s="100">
        <v>-16.97</v>
      </c>
      <c r="BB684" s="100">
        <v>-5.47</v>
      </c>
      <c r="BC684" s="100">
        <v>-6.5100000000000007</v>
      </c>
      <c r="BE684" s="12">
        <v>2015</v>
      </c>
      <c r="BF684" s="12">
        <f>IF(BE684&gt;2020,0,IF(BE684&gt;2008,1,IF(BE684&gt;2001,2,IF(BE684&gt;1990,3,IF(BE684&gt;1980,4,IF(BE684&gt;1973,5,IF(BE684&gt;1970,6,IF(BE684&gt;1960,7,IF(BE684&gt;1958,8,IF(BE684&gt;1953,9,10))))))))))</f>
        <v>1</v>
      </c>
      <c r="BG684" s="100">
        <v>14.59</v>
      </c>
      <c r="BH684" s="55" t="s">
        <v>121</v>
      </c>
      <c r="BI684" s="55" t="s">
        <v>122</v>
      </c>
    </row>
    <row r="685" spans="1:61" x14ac:dyDescent="0.2">
      <c r="A685" s="116" t="s">
        <v>1664</v>
      </c>
      <c r="B685" s="55" t="s">
        <v>1665</v>
      </c>
      <c r="C685" s="156" t="s">
        <v>134</v>
      </c>
      <c r="D685" s="98" t="s">
        <v>186</v>
      </c>
      <c r="E685" s="157">
        <v>8</v>
      </c>
      <c r="F685" s="2">
        <v>579</v>
      </c>
      <c r="G685" s="2" t="s">
        <v>146</v>
      </c>
      <c r="H685" s="2" t="s">
        <v>146</v>
      </c>
      <c r="I685" s="100">
        <v>99.03</v>
      </c>
      <c r="J685" s="101">
        <f>(M685/I685)*100</f>
        <v>2.0195900232252852</v>
      </c>
      <c r="K685" s="104">
        <v>0.5</v>
      </c>
      <c r="L685" s="71">
        <v>4</v>
      </c>
      <c r="M685" s="28">
        <f>K685*L685</f>
        <v>2</v>
      </c>
      <c r="N685" s="103" t="s">
        <v>1515</v>
      </c>
      <c r="O685" s="104">
        <v>0.49</v>
      </c>
      <c r="P685" s="158">
        <v>46183</v>
      </c>
      <c r="Q685" s="158">
        <v>46198</v>
      </c>
      <c r="R685" s="28">
        <f>(K685-O685)/O685*100</f>
        <v>2.0408163265306141</v>
      </c>
      <c r="S685" s="105">
        <f>IF(INDEX(Historical!$D$7:$D1684,MATCH(B685,Historical!$B$7:$B$1062,0))=0,"n/a",(INDEX(Historical!$C$7:$C$1062,MATCH(B685,Historical!$B$7:$B$1062,0))/INDEX(Historical!$D$7:$D$1062,MATCH(B685,Historical!$B$7:$B$1062,0))-1)*100)</f>
        <v>24.7588424437299</v>
      </c>
      <c r="T685" s="105">
        <f>IF(INDEX(Historical!$F$7:$F$1062,MATCH(B685,Historical!$B$7:$B$1062,0))=0,"n/a",((INDEX(Historical!$C$7:$C$1062,MATCH(B685,Historical!$B$7:$B$1062,0))/INDEX(Historical!$F$7:$F$1062,MATCH(B685,Historical!$B$7:$B$1062,0)))^(1/3)-1)*100)</f>
        <v>24.719370447911238</v>
      </c>
      <c r="U685" s="105">
        <f>IF(INDEX(Historical!$H$7:$H$1062,MATCH(B685,Historical!$B$7:$B$1062,0))=0,"n/a",((INDEX(Historical!$C$7:$C$1062,MATCH(B685,Historical!$B$7:$B$1062,0))/INDEX(Historical!$H$7:$H$1062,MATCH(B685,Historical!$B$7:$B$1062,0)))^(1/5)-1)*100)</f>
        <v>53.184484277402767</v>
      </c>
      <c r="V685" s="105" t="str">
        <f>IF(INDEX(Historical!$M$7:$M$1062,MATCH(B685,Historical!$B$7:$B$1062,0))=0,"n/a",((INDEX(Historical!$C$7:$C$1062,MATCH(B685,Historical!$B$7:$B$1062,0))/INDEX(Historical!$M$7:$M$1062,MATCH(B685,Historical!$B$7:$B$1062,0)))^(1/10)-1)*100)</f>
        <v>n/a</v>
      </c>
      <c r="W685" s="106" t="str">
        <f>IF(OR(U685&lt;=0,U685="n/a",V685&lt;=0,V685="n/a"),"n/a",U685/V685)</f>
        <v>n/a</v>
      </c>
      <c r="X685" s="107">
        <f>IF(OR(AJ685&lt;=0,AJ685="n/a",U685&lt;=0,U685="n/a"),"n/a",U685/AJ685)</f>
        <v>7.4176407639334405</v>
      </c>
      <c r="Y685" s="165"/>
      <c r="Z685" s="101">
        <f>IF(OR(AC685&lt;0.01,AC685="n/a"),"n/a",M685/AC685*100)</f>
        <v>44.943820224719097</v>
      </c>
      <c r="AA685" s="109">
        <f>IF(OR(AC685&lt;0.01,AC685="n/a"),"n/a",I685/AC685)</f>
        <v>22.253932584269663</v>
      </c>
      <c r="AB685" s="71">
        <v>12</v>
      </c>
      <c r="AC685" s="100">
        <v>4.45</v>
      </c>
      <c r="AD685" s="100">
        <v>0.96</v>
      </c>
      <c r="AE685" s="100">
        <v>4.18</v>
      </c>
      <c r="AF685" s="100">
        <v>2.62</v>
      </c>
      <c r="AG685" s="100">
        <v>21.7</v>
      </c>
      <c r="AH685" s="100">
        <v>17.260000000000002</v>
      </c>
      <c r="AI685" s="100">
        <v>9.17</v>
      </c>
      <c r="AJ685" s="100">
        <v>7.17</v>
      </c>
      <c r="AK685" s="100">
        <v>12.65</v>
      </c>
      <c r="AL685" s="100">
        <v>6190</v>
      </c>
      <c r="AM685" s="100">
        <v>13.86</v>
      </c>
      <c r="AN685" s="100">
        <v>0.43</v>
      </c>
      <c r="AO685" s="110">
        <f>IF(U685="n/a","n/a",IF(AA685&lt;0,"n/a",IF(AA685="n/a","n/a",J685+U685-AA685)))</f>
        <v>32.950141716358388</v>
      </c>
      <c r="AP685" s="111">
        <f>IF(U685="n/a","n/a",J685+U685)</f>
        <v>55.204074300628051</v>
      </c>
      <c r="AQ685" s="112">
        <f>IF(OR(AC685&lt;0.01,AC685="n/a",AF685="n/a"),"n/a",(I685/SQRT(22.5*AC685*(I685/AF685))-1)*100)</f>
        <v>60.976607508028977</v>
      </c>
      <c r="AR685" s="101">
        <f>INDEX(Historical!$C$7:$C$1063,MATCH(B685,Historical!$B$7:$B$1063,0))*IF(AH685="n/a",1.03,IF(AH685&lt;0,1.01,IF(AH685&gt;10,1.1,(1+AH685/100))))</f>
        <v>2.1339999999999999</v>
      </c>
      <c r="AS685" s="109">
        <f>IF($AI685="n/a",1.03*AR685,IF($AI685&lt;0,1.01*AR685,IF($AI685&gt;10,1.1*AR685,(1+$AI685/100)*AR685)))</f>
        <v>2.3296877999999999</v>
      </c>
      <c r="AT685" s="109">
        <f>IF($AK685="n/a",1.03*AS685,IF($AK685&lt;0,1.01*AS685,IF($AK685&gt;10,1.1*AS685,(1+$AK685/100)*AS685)))</f>
        <v>2.5626565800000001</v>
      </c>
      <c r="AU685" s="109">
        <f>IF($AK685="n/a",1.03*AT685,IF($AK685&lt;0,1.01*AT685,IF($AK685&gt;10,1.1*AT685,(1+$AK685/100)*AT685)))</f>
        <v>2.8189222380000003</v>
      </c>
      <c r="AV685" s="109">
        <f>IF($AK685="n/a",1.03*AU685,IF($AK685&lt;0,1.01*AU685,IF($AK685&gt;10,1.1*AU685,(1+$AK685/100)*AU685)))</f>
        <v>3.1008144618000006</v>
      </c>
      <c r="AW685" s="109">
        <f>SUM(AR685:AV685)</f>
        <v>12.946081079800001</v>
      </c>
      <c r="AX685" s="113">
        <f>AW685/I685*100</f>
        <v>13.072888094314855</v>
      </c>
      <c r="AY685" s="698">
        <v>1.0900000000000001</v>
      </c>
      <c r="AZ685" s="100">
        <v>73.650000000000006</v>
      </c>
      <c r="BA685" s="100">
        <v>-2.96</v>
      </c>
      <c r="BB685" s="100">
        <v>10.14</v>
      </c>
      <c r="BC685" s="100">
        <v>33.660000000000004</v>
      </c>
      <c r="BE685" s="12">
        <v>2019</v>
      </c>
      <c r="BG685" s="100">
        <v>11.31</v>
      </c>
      <c r="BH685" s="55" t="s">
        <v>121</v>
      </c>
      <c r="BI685" s="55" t="s">
        <v>122</v>
      </c>
    </row>
    <row r="686" spans="1:61" x14ac:dyDescent="0.2">
      <c r="A686" s="116" t="s">
        <v>1666</v>
      </c>
      <c r="B686" s="55" t="s">
        <v>1667</v>
      </c>
      <c r="C686" s="156" t="s">
        <v>300</v>
      </c>
      <c r="D686" s="98" t="s">
        <v>612</v>
      </c>
      <c r="E686" s="157">
        <v>8</v>
      </c>
      <c r="F686" s="2">
        <v>560</v>
      </c>
      <c r="G686" s="2" t="s">
        <v>146</v>
      </c>
      <c r="H686" s="2" t="s">
        <v>146</v>
      </c>
      <c r="I686" s="100">
        <v>26.35</v>
      </c>
      <c r="J686" s="101">
        <f>(M686/I686)*100</f>
        <v>6.8311195445920303</v>
      </c>
      <c r="K686" s="104">
        <v>0.45</v>
      </c>
      <c r="L686" s="71">
        <v>4</v>
      </c>
      <c r="M686" s="28">
        <f>K686*L686</f>
        <v>1.8</v>
      </c>
      <c r="N686" s="103" t="s">
        <v>147</v>
      </c>
      <c r="O686" s="104">
        <v>0.4325</v>
      </c>
      <c r="P686" s="158">
        <v>45918</v>
      </c>
      <c r="Q686" s="158">
        <v>45939</v>
      </c>
      <c r="R686" s="28">
        <f>(K686-O686)/O686*100</f>
        <v>4.046242774566478</v>
      </c>
      <c r="S686" s="105">
        <f>IF(INDEX(Historical!$D$7:$D1685,MATCH(B686,Historical!$B$7:$B$1062,0))=0,"n/a",(INDEX(Historical!$C$7:$C$1062,MATCH(B686,Historical!$B$7:$B$1062,0))/INDEX(Historical!$D$7:$D$1062,MATCH(B686,Historical!$B$7:$B$1062,0))-1)*100)</f>
        <v>4.1728763040238537</v>
      </c>
      <c r="T686" s="105">
        <f>IF(INDEX(Historical!$F$7:$F$1062,MATCH(B686,Historical!$B$7:$B$1062,0))=0,"n/a",((INDEX(Historical!$C$7:$C$1062,MATCH(B686,Historical!$B$7:$B$1062,0))/INDEX(Historical!$F$7:$F$1062,MATCH(B686,Historical!$B$7:$B$1062,0)))^(1/3)-1)*100)</f>
        <v>5.9334906796179254</v>
      </c>
      <c r="U686" s="105">
        <f>IF(INDEX(Historical!$H$7:$H$1062,MATCH(B686,Historical!$B$7:$B$1062,0))=0,"n/a",((INDEX(Historical!$C$7:$C$1062,MATCH(B686,Historical!$B$7:$B$1062,0))/INDEX(Historical!$H$7:$H$1062,MATCH(B686,Historical!$B$7:$B$1062,0)))^(1/5)-1)*100)</f>
        <v>7.4072663353505597</v>
      </c>
      <c r="V686" s="105" t="str">
        <f>IF(INDEX(Historical!$M$7:$M$1062,MATCH(B686,Historical!$B$7:$B$1062,0))=0,"n/a",((INDEX(Historical!$C$7:$C$1062,MATCH(B686,Historical!$B$7:$B$1062,0))/INDEX(Historical!$M$7:$M$1062,MATCH(B686,Historical!$B$7:$B$1062,0)))^(1/10)-1)*100)</f>
        <v>n/a</v>
      </c>
      <c r="W686" s="106" t="str">
        <f>IF(OR(U686&lt;=0,U686="n/a",V686&lt;=0,V686="n/a"),"n/a",U686/V686)</f>
        <v>n/a</v>
      </c>
      <c r="X686" s="107">
        <f>IF(OR(AJ686&lt;=0,AJ686="n/a",U686&lt;=0,U686="n/a"),"n/a",U686/AJ686)</f>
        <v>0.88181742087506654</v>
      </c>
      <c r="Y686" s="165"/>
      <c r="Z686" s="101">
        <f>IF(OR(AC686&lt;0.01,AC686="n/a"),"n/a",M686/AC686*100)</f>
        <v>69.767441860465112</v>
      </c>
      <c r="AA686" s="109">
        <f>IF(OR(AC686&lt;0.01,AC686="n/a"),"n/a",I686/AC686)</f>
        <v>10.213178294573643</v>
      </c>
      <c r="AB686" s="71">
        <v>12</v>
      </c>
      <c r="AC686" s="100">
        <v>2.58</v>
      </c>
      <c r="AD686" s="100">
        <v>1.76</v>
      </c>
      <c r="AE686" s="100">
        <v>7.08</v>
      </c>
      <c r="AF686" s="100">
        <v>0.99</v>
      </c>
      <c r="AG686" s="100">
        <v>9.84</v>
      </c>
      <c r="AH686" s="100">
        <v>11.99</v>
      </c>
      <c r="AI686" s="100">
        <v>0.88</v>
      </c>
      <c r="AJ686" s="100">
        <v>8.4</v>
      </c>
      <c r="AK686" s="100">
        <v>5.09</v>
      </c>
      <c r="AL686" s="100">
        <v>29010</v>
      </c>
      <c r="AM686" s="100">
        <v>0.47000000000000003</v>
      </c>
      <c r="AN686" s="100">
        <v>0.61</v>
      </c>
      <c r="AO686" s="728">
        <f>IF(U686="n/a","n/a",IF(AA686&lt;0,"n/a",IF(AA686="n/a","n/a",J686+U686-AA686)))</f>
        <v>4.025207585368948</v>
      </c>
      <c r="AP686" s="111">
        <f>IF(U686="n/a","n/a",J686+U686)</f>
        <v>14.238385879942591</v>
      </c>
      <c r="AQ686" s="112">
        <f>IF(OR(AC686&lt;0.01,AC686="n/a",AF686="n/a"),"n/a",(I686/SQRT(22.5*AC686*(I686/AF686))-1)*100)</f>
        <v>-32.964200238884288</v>
      </c>
      <c r="AR686" s="719">
        <f>INDEX(Historical!$C$7:$C$1063,MATCH(B686,Historical!$B$7:$B$1063,0))*IF(AH686="n/a",1.03,IF(AH686&lt;0,1.01,IF(AH686&gt;10,1.1,(1+AH686/100))))</f>
        <v>1.9222500000000002</v>
      </c>
      <c r="AS686" s="109">
        <f>IF($AI686="n/a",1.03*AR686,IF($AI686&lt;0,1.01*AR686,IF($AI686&gt;10,1.1*AR686,(1+$AI686/100)*AR686)))</f>
        <v>1.9391658000000001</v>
      </c>
      <c r="AT686" s="109">
        <f>IF($AK686="n/a",1.03*AS686,IF($AK686&lt;0,1.01*AS686,IF($AK686&gt;10,1.1*AS686,(1+$AK686/100)*AS686)))</f>
        <v>2.0378693392199998</v>
      </c>
      <c r="AU686" s="109">
        <f>IF($AK686="n/a",1.03*AT686,IF($AK686&lt;0,1.01*AT686,IF($AK686&gt;10,1.1*AT686,(1+$AK686/100)*AT686)))</f>
        <v>2.1415968885862977</v>
      </c>
      <c r="AV686" s="109">
        <f>IF($AK686="n/a",1.03*AU686,IF($AK686&lt;0,1.01*AU686,IF($AK686&gt;10,1.1*AU686,(1+$AK686/100)*AU686)))</f>
        <v>2.2506041702153401</v>
      </c>
      <c r="AW686" s="109">
        <f>SUM(AR686:AV686)</f>
        <v>10.291486198021637</v>
      </c>
      <c r="AX686" s="113">
        <f>AW686/I686*100</f>
        <v>39.0568736167804</v>
      </c>
      <c r="AY686" s="698">
        <v>0.68</v>
      </c>
      <c r="AZ686" s="100">
        <v>2.0699999999999998</v>
      </c>
      <c r="BA686" s="100">
        <v>-22.52</v>
      </c>
      <c r="BB686" s="100">
        <v>-3.01</v>
      </c>
      <c r="BC686" s="100">
        <v>-7.2499999999999991</v>
      </c>
      <c r="BE686" s="12">
        <v>2018</v>
      </c>
      <c r="BF686" s="12">
        <f>IF(BE686&gt;2020,0,IF(BE686&gt;2008,1,IF(BE686&gt;2001,2,IF(BE686&gt;1990,3,IF(BE686&gt;1980,4,IF(BE686&gt;1973,5,IF(BE686&gt;1970,6,IF(BE686&gt;1960,7,IF(BE686&gt;1958,8,IF(BE686&gt;1953,9,10))))))))))</f>
        <v>1</v>
      </c>
      <c r="BG686" s="100">
        <v>5.86</v>
      </c>
      <c r="BH686" s="55" t="s">
        <v>121</v>
      </c>
      <c r="BI686" s="55" t="s">
        <v>302</v>
      </c>
    </row>
    <row r="687" spans="1:61" x14ac:dyDescent="0.2">
      <c r="A687" s="55" t="s">
        <v>1326</v>
      </c>
      <c r="B687" s="55" t="s">
        <v>1327</v>
      </c>
      <c r="C687" s="156" t="s">
        <v>139</v>
      </c>
      <c r="D687" s="98" t="s">
        <v>1054</v>
      </c>
      <c r="E687" s="157">
        <v>13</v>
      </c>
      <c r="F687" s="2">
        <v>430</v>
      </c>
      <c r="G687" s="2" t="s">
        <v>146</v>
      </c>
      <c r="H687" s="2" t="s">
        <v>146</v>
      </c>
      <c r="I687" s="100">
        <v>268.57</v>
      </c>
      <c r="J687" s="101">
        <f>(M687/I687)*100</f>
        <v>0.77447220463938649</v>
      </c>
      <c r="K687" s="104">
        <v>0.52</v>
      </c>
      <c r="L687" s="71">
        <v>4</v>
      </c>
      <c r="M687" s="28">
        <f>K687*L687</f>
        <v>2.08</v>
      </c>
      <c r="N687" s="103" t="s">
        <v>349</v>
      </c>
      <c r="O687" s="104">
        <v>0.49</v>
      </c>
      <c r="P687" s="158">
        <v>46090</v>
      </c>
      <c r="Q687" s="158">
        <v>46104</v>
      </c>
      <c r="R687" s="28">
        <f>(K687-O687)/O687*100</f>
        <v>6.1224489795918418</v>
      </c>
      <c r="S687" s="105">
        <f>IF(INDEX(Historical!$D$7:$D1686,MATCH(B687,Historical!$B$7:$B$1062,0))=0,"n/a",(INDEX(Historical!$C$7:$C$1062,MATCH(B687,Historical!$B$7:$B$1062,0))/INDEX(Historical!$D$7:$D$1062,MATCH(B687,Historical!$B$7:$B$1062,0))-1)*100)</f>
        <v>6.5217391304347672</v>
      </c>
      <c r="T687" s="105">
        <f>IF(INDEX(Historical!$F$7:$F$1062,MATCH(B687,Historical!$B$7:$B$1062,0))=0,"n/a",((INDEX(Historical!$C$7:$C$1062,MATCH(B687,Historical!$B$7:$B$1062,0))/INDEX(Historical!$F$7:$F$1062,MATCH(B687,Historical!$B$7:$B$1062,0)))^(1/3)-1)*100)</f>
        <v>6.998748056507953</v>
      </c>
      <c r="U687" s="105">
        <f>IF(INDEX(Historical!$H$7:$H$1062,MATCH(B687,Historical!$B$7:$B$1062,0))=0,"n/a",((INDEX(Historical!$C$7:$C$1062,MATCH(B687,Historical!$B$7:$B$1062,0))/INDEX(Historical!$H$7:$H$1062,MATCH(B687,Historical!$B$7:$B$1062,0)))^(1/5)-1)*100)</f>
        <v>7.5829459940464305</v>
      </c>
      <c r="V687" s="105">
        <f>IF(INDEX(Historical!$M$7:$M$1062,MATCH(B687,Historical!$B$7:$B$1062,0))=0,"n/a",((INDEX(Historical!$C$7:$C$1062,MATCH(B687,Historical!$B$7:$B$1062,0))/INDEX(Historical!$M$7:$M$1062,MATCH(B687,Historical!$B$7:$B$1062,0)))^(1/10)-1)*100)</f>
        <v>17.224829030287236</v>
      </c>
      <c r="W687" s="106">
        <f>IF(OR(U687&lt;=0,U687="n/a",V687&lt;=0,V687="n/a"),"n/a",U687/V687)</f>
        <v>0.44023345489891225</v>
      </c>
      <c r="X687" s="107">
        <f>IF(OR(AJ687&lt;=0,AJ687="n/a",U687&lt;=0,U687="n/a"),"n/a",U687/AJ687)</f>
        <v>0.57929304767352419</v>
      </c>
      <c r="Y687" s="159"/>
      <c r="Z687" s="101">
        <f>IF(OR(AC687&lt;0.01,AC687="n/a"),"n/a",M687/AC687*100)</f>
        <v>24.557260920897285</v>
      </c>
      <c r="AA687" s="109">
        <f>IF(OR(AC687&lt;0.01,AC687="n/a"),"n/a",I687/AC687)</f>
        <v>31.708382526564343</v>
      </c>
      <c r="AB687" s="71">
        <v>12</v>
      </c>
      <c r="AC687" s="100">
        <v>8.4700000000000006</v>
      </c>
      <c r="AD687" s="100">
        <v>1.53</v>
      </c>
      <c r="AE687" s="100">
        <v>4.29</v>
      </c>
      <c r="AF687" s="100">
        <v>4.1100000000000003</v>
      </c>
      <c r="AG687" s="100">
        <v>13.239999999999998</v>
      </c>
      <c r="AH687" s="100">
        <v>14.01</v>
      </c>
      <c r="AI687" s="100">
        <v>17.93</v>
      </c>
      <c r="AJ687" s="100">
        <v>13.089999999999998</v>
      </c>
      <c r="AK687" s="100">
        <v>16.34</v>
      </c>
      <c r="AL687" s="100">
        <v>34800</v>
      </c>
      <c r="AM687" s="100">
        <v>0.21</v>
      </c>
      <c r="AN687" s="100">
        <v>0.57999999999999996</v>
      </c>
      <c r="AO687" s="728">
        <f>IF(U687="n/a","n/a",IF(AA687&lt;0,"n/a",IF(AA687="n/a","n/a",J687+U687-AA687)))</f>
        <v>-23.350964327878525</v>
      </c>
      <c r="AP687" s="111">
        <f>IF(U687="n/a","n/a",J687+U687)</f>
        <v>8.3574181986858171</v>
      </c>
      <c r="AQ687" s="112">
        <f>IF(OR(AC687&lt;0.01,AC687="n/a",AF687="n/a"),"n/a",(I687/SQRT(22.5*AC687*(I687/AF687))-1)*100)</f>
        <v>140.66708419555604</v>
      </c>
      <c r="AR687" s="719">
        <f>INDEX(Historical!$C$7:$C$1063,MATCH(B687,Historical!$B$7:$B$1063,0))*IF(AH687="n/a",1.03,IF(AH687&lt;0,1.01,IF(AH687&gt;10,1.1,(1+AH687/100))))</f>
        <v>2.1560000000000001</v>
      </c>
      <c r="AS687" s="109">
        <f>IF($AI687="n/a",1.03*AR687,IF($AI687&lt;0,1.01*AR687,IF($AI687&gt;10,1.1*AR687,(1+$AI687/100)*AR687)))</f>
        <v>2.3716000000000004</v>
      </c>
      <c r="AT687" s="109">
        <f>IF($AK687="n/a",1.03*AS687,IF($AK687&lt;0,1.01*AS687,IF($AK687&gt;10,1.1*AS687,(1+$AK687/100)*AS687)))</f>
        <v>2.6087600000000006</v>
      </c>
      <c r="AU687" s="109">
        <f>IF($AK687="n/a",1.03*AT687,IF($AK687&lt;0,1.01*AT687,IF($AK687&gt;10,1.1*AT687,(1+$AK687/100)*AT687)))</f>
        <v>2.8696360000000007</v>
      </c>
      <c r="AV687" s="109">
        <f>IF($AK687="n/a",1.03*AU687,IF($AK687&lt;0,1.01*AU687,IF($AK687&gt;10,1.1*AU687,(1+$AK687/100)*AU687)))</f>
        <v>3.1565996000000012</v>
      </c>
      <c r="AW687" s="109">
        <f>SUM(AR687:AV687)</f>
        <v>13.162595600000005</v>
      </c>
      <c r="AX687" s="113">
        <f>AW687/I687*100</f>
        <v>4.9009925159176397</v>
      </c>
      <c r="AY687" s="698">
        <v>1.06</v>
      </c>
      <c r="AZ687" s="100">
        <v>6.43</v>
      </c>
      <c r="BA687" s="100">
        <v>-18.88</v>
      </c>
      <c r="BB687" s="100">
        <v>-6.3100000000000005</v>
      </c>
      <c r="BC687" s="100">
        <v>-7.5200000000000005</v>
      </c>
      <c r="BE687" s="12">
        <v>2014</v>
      </c>
      <c r="BF687" s="12">
        <f>IF(BE687&gt;2020,0,IF(BE687&gt;2008,1,IF(BE687&gt;2001,2,IF(BE687&gt;1990,3,IF(BE687&gt;1980,4,IF(BE687&gt;1973,5,IF(BE687&gt;1970,6,IF(BE687&gt;1960,7,IF(BE687&gt;1958,8,IF(BE687&gt;1953,9,10))))))))))</f>
        <v>1</v>
      </c>
      <c r="BG687" s="100">
        <v>6.69</v>
      </c>
      <c r="BH687" s="55" t="s">
        <v>121</v>
      </c>
      <c r="BI687" s="55" t="s">
        <v>122</v>
      </c>
    </row>
    <row r="688" spans="1:61" x14ac:dyDescent="0.2">
      <c r="A688" s="116" t="s">
        <v>1668</v>
      </c>
      <c r="B688" s="55" t="s">
        <v>1669</v>
      </c>
      <c r="C688" s="156" t="s">
        <v>116</v>
      </c>
      <c r="D688" s="98" t="s">
        <v>840</v>
      </c>
      <c r="E688" s="157">
        <v>7</v>
      </c>
      <c r="F688" s="2">
        <v>610</v>
      </c>
      <c r="G688" s="2" t="s">
        <v>146</v>
      </c>
      <c r="H688" s="2" t="s">
        <v>146</v>
      </c>
      <c r="I688" s="100">
        <v>481.7</v>
      </c>
      <c r="J688" s="101">
        <f>(M688/I688)*100</f>
        <v>0.63940211750051912</v>
      </c>
      <c r="K688" s="104">
        <v>0.77</v>
      </c>
      <c r="L688" s="71">
        <v>4</v>
      </c>
      <c r="M688" s="28">
        <f>K688*L688</f>
        <v>3.08</v>
      </c>
      <c r="N688" s="103" t="s">
        <v>209</v>
      </c>
      <c r="O688" s="104">
        <v>0.68</v>
      </c>
      <c r="P688" s="158">
        <v>46108</v>
      </c>
      <c r="Q688" s="158">
        <v>46127</v>
      </c>
      <c r="R688" s="28">
        <f>(K688-O688)/O688*100</f>
        <v>13.235294117647053</v>
      </c>
      <c r="S688" s="105">
        <f>IF(INDEX(Historical!$D$7:$D1687,MATCH(B688,Historical!$B$7:$B$1062,0))=0,"n/a",(INDEX(Historical!$C$7:$C$1062,MATCH(B688,Historical!$B$7:$B$1062,0))/INDEX(Historical!$D$7:$D$1062,MATCH(B688,Historical!$B$7:$B$1062,0))-1)*100)</f>
        <v>10.000000000000009</v>
      </c>
      <c r="T688" s="105">
        <f>IF(INDEX(Historical!$F$7:$F$1062,MATCH(B688,Historical!$B$7:$B$1062,0))=0,"n/a",((INDEX(Historical!$C$7:$C$1062,MATCH(B688,Historical!$B$7:$B$1062,0))/INDEX(Historical!$F$7:$F$1062,MATCH(B688,Historical!$B$7:$B$1062,0)))^(1/3)-1)*100)</f>
        <v>7.0833187114252683</v>
      </c>
      <c r="U688" s="105">
        <f>IF(INDEX(Historical!$H$7:$H$1062,MATCH(B688,Historical!$B$7:$B$1062,0))=0,"n/a",((INDEX(Historical!$C$7:$C$1062,MATCH(B688,Historical!$B$7:$B$1062,0))/INDEX(Historical!$H$7:$H$1062,MATCH(B688,Historical!$B$7:$B$1062,0)))^(1/5)-1)*100)</f>
        <v>8.883723866366843</v>
      </c>
      <c r="V688" s="105">
        <f>IF(INDEX(Historical!$M$7:$M$1062,MATCH(B688,Historical!$B$7:$B$1062,0))=0,"n/a",((INDEX(Historical!$C$7:$C$1062,MATCH(B688,Historical!$B$7:$B$1062,0))/INDEX(Historical!$M$7:$M$1062,MATCH(B688,Historical!$B$7:$B$1062,0)))^(1/10)-1)*100)</f>
        <v>5.815982029201594</v>
      </c>
      <c r="W688" s="106">
        <f>IF(OR(U688&lt;=0,U688="n/a",V688&lt;=0,V688="n/a"),"n/a",U688/V688)</f>
        <v>1.5274675578023378</v>
      </c>
      <c r="X688" s="107">
        <f>IF(OR(AJ688&lt;=0,AJ688="n/a",U688&lt;=0,U688="n/a"),"n/a",U688/AJ688)</f>
        <v>0.42999631492579105</v>
      </c>
      <c r="Y688" s="162"/>
      <c r="Z688" s="101">
        <f>IF(OR(AC688&lt;0.01,AC688="n/a"),"n/a",M688/AC688*100)</f>
        <v>11.989100817438691</v>
      </c>
      <c r="AA688" s="109">
        <f>IF(OR(AC688&lt;0.01,AC688="n/a"),"n/a",I688/AC688)</f>
        <v>18.750486570650057</v>
      </c>
      <c r="AB688" s="71">
        <v>12</v>
      </c>
      <c r="AC688" s="100">
        <v>25.69</v>
      </c>
      <c r="AD688" s="100">
        <v>1.25</v>
      </c>
      <c r="AE688" s="100">
        <v>2.2000000000000002</v>
      </c>
      <c r="AF688" s="100">
        <v>5.28</v>
      </c>
      <c r="AG688" s="100">
        <v>31.069999999999997</v>
      </c>
      <c r="AH688" s="100">
        <v>21.029999999999998</v>
      </c>
      <c r="AI688" s="100">
        <v>11.92</v>
      </c>
      <c r="AJ688" s="100">
        <v>20.66</v>
      </c>
      <c r="AK688" s="100">
        <v>14.96</v>
      </c>
      <c r="AL688" s="100">
        <v>9300</v>
      </c>
      <c r="AM688" s="100">
        <v>1.3599999999999999</v>
      </c>
      <c r="AN688" s="100">
        <v>0.5</v>
      </c>
      <c r="AO688" s="110">
        <f>IF(U688="n/a","n/a",IF(AA688&lt;0,"n/a",IF(AA688="n/a","n/a",J688+U688-AA688)))</f>
        <v>-9.2273605867826944</v>
      </c>
      <c r="AP688" s="111">
        <f>IF(U688="n/a","n/a",J688+U688)</f>
        <v>9.523125983867363</v>
      </c>
      <c r="AQ688" s="112">
        <f>IF(OR(AC688&lt;0.01,AC688="n/a",AF688="n/a"),"n/a",(I688/SQRT(22.5*AC688*(I688/AF688))-1)*100)</f>
        <v>109.76449132092276</v>
      </c>
      <c r="AR688" s="101">
        <f>INDEX(Historical!$C$7:$C$1063,MATCH(B688,Historical!$B$7:$B$1063,0))*IF(AH688="n/a",1.03,IF(AH688&lt;0,1.01,IF(AH688&gt;10,1.1,(1+AH688/100))))</f>
        <v>2.9040000000000004</v>
      </c>
      <c r="AS688" s="109">
        <f>IF($AI688="n/a",1.03*AR688,IF($AI688&lt;0,1.01*AR688,IF($AI688&gt;10,1.1*AR688,(1+$AI688/100)*AR688)))</f>
        <v>3.1944000000000008</v>
      </c>
      <c r="AT688" s="109">
        <f>IF($AK688="n/a",1.03*AS688,IF($AK688&lt;0,1.01*AS688,IF($AK688&gt;10,1.1*AS688,(1+$AK688/100)*AS688)))</f>
        <v>3.513840000000001</v>
      </c>
      <c r="AU688" s="109">
        <f>IF($AK688="n/a",1.03*AT688,IF($AK688&lt;0,1.01*AT688,IF($AK688&gt;10,1.1*AT688,(1+$AK688/100)*AT688)))</f>
        <v>3.8652240000000013</v>
      </c>
      <c r="AV688" s="109">
        <f>IF($AK688="n/a",1.03*AU688,IF($AK688&lt;0,1.01*AU688,IF($AK688&gt;10,1.1*AU688,(1+$AK688/100)*AU688)))</f>
        <v>4.2517464000000018</v>
      </c>
      <c r="AW688" s="109">
        <f>SUM(AR688:AV688)</f>
        <v>17.729210400000007</v>
      </c>
      <c r="AX688" s="113">
        <f>AW688/I688*100</f>
        <v>3.6805502179779959</v>
      </c>
      <c r="AY688" s="698">
        <v>1.36</v>
      </c>
      <c r="AZ688" s="100">
        <v>36.299999999999997</v>
      </c>
      <c r="BA688" s="100">
        <v>-17.760000000000002</v>
      </c>
      <c r="BB688" s="100">
        <v>-9.65</v>
      </c>
      <c r="BC688" s="100">
        <v>5.04</v>
      </c>
      <c r="BE688" s="12">
        <v>2020</v>
      </c>
      <c r="BF688" s="12">
        <f>IF(BE688&gt;2020,0,IF(BE688&gt;2008,1,IF(BE688&gt;2001,2,IF(BE688&gt;1990,3,IF(BE688&gt;1980,4,IF(BE688&gt;1973,5,IF(BE688&gt;1970,6,IF(BE688&gt;1960,7,IF(BE688&gt;1958,8,IF(BE688&gt;1953,9,10))))))))))</f>
        <v>1</v>
      </c>
      <c r="BG688" s="100">
        <v>14.85</v>
      </c>
      <c r="BH688" s="55" t="s">
        <v>121</v>
      </c>
      <c r="BI688" s="55" t="s">
        <v>122</v>
      </c>
    </row>
    <row r="689" spans="1:61" x14ac:dyDescent="0.2">
      <c r="A689" s="116" t="s">
        <v>1670</v>
      </c>
      <c r="B689" s="55" t="s">
        <v>1671</v>
      </c>
      <c r="C689" s="156" t="s">
        <v>134</v>
      </c>
      <c r="D689" s="98" t="s">
        <v>145</v>
      </c>
      <c r="E689" s="157">
        <v>7</v>
      </c>
      <c r="F689" s="2">
        <v>593</v>
      </c>
      <c r="G689" s="2" t="s">
        <v>146</v>
      </c>
      <c r="H689" s="2" t="s">
        <v>146</v>
      </c>
      <c r="I689" s="100">
        <v>99.43</v>
      </c>
      <c r="J689" s="101">
        <f>(M689/I689)*100</f>
        <v>1.8907774313587447</v>
      </c>
      <c r="K689" s="104">
        <v>0.47</v>
      </c>
      <c r="L689" s="71">
        <v>4</v>
      </c>
      <c r="M689" s="28">
        <f>K689*L689</f>
        <v>1.88</v>
      </c>
      <c r="N689" s="103" t="s">
        <v>1515</v>
      </c>
      <c r="O689" s="104">
        <v>0.45</v>
      </c>
      <c r="P689" s="158">
        <v>45987</v>
      </c>
      <c r="Q689" s="158">
        <v>46020</v>
      </c>
      <c r="R689" s="28">
        <f>(K689-O689)/O689*100</f>
        <v>4.4444444444444366</v>
      </c>
      <c r="S689" s="105">
        <f>IF(INDEX(Historical!$D$7:$D1688,MATCH(B689,Historical!$B$7:$B$1062,0))=0,"n/a",(INDEX(Historical!$C$7:$C$1062,MATCH(B689,Historical!$B$7:$B$1062,0))/INDEX(Historical!$D$7:$D$1062,MATCH(B689,Historical!$B$7:$B$1062,0))-1)*100)</f>
        <v>7.0588235294117618</v>
      </c>
      <c r="T689" s="105">
        <f>IF(INDEX(Historical!$F$7:$F$1062,MATCH(B689,Historical!$B$7:$B$1062,0))=0,"n/a",((INDEX(Historical!$C$7:$C$1062,MATCH(B689,Historical!$B$7:$B$1062,0))/INDEX(Historical!$F$7:$F$1062,MATCH(B689,Historical!$B$7:$B$1062,0)))^(1/3)-1)*100)</f>
        <v>31.520605714281281</v>
      </c>
      <c r="U689" s="105">
        <f>IF(INDEX(Historical!$H$7:$H$1062,MATCH(B689,Historical!$B$7:$B$1062,0))=0,"n/a",((INDEX(Historical!$C$7:$C$1062,MATCH(B689,Historical!$B$7:$B$1062,0))/INDEX(Historical!$H$7:$H$1062,MATCH(B689,Historical!$B$7:$B$1062,0)))^(1/5)-1)*100)</f>
        <v>24.848700846780368</v>
      </c>
      <c r="V689" s="105">
        <f>IF(INDEX(Historical!$M$7:$M$1062,MATCH(B689,Historical!$B$7:$B$1062,0))=0,"n/a",((INDEX(Historical!$C$7:$C$1062,MATCH(B689,Historical!$B$7:$B$1062,0))/INDEX(Historical!$M$7:$M$1062,MATCH(B689,Historical!$B$7:$B$1062,0)))^(1/10)-1)*100)</f>
        <v>46.487693070514702</v>
      </c>
      <c r="W689" s="106">
        <f>IF(OR(U689&lt;=0,U689="n/a",V689&lt;=0,V689="n/a"),"n/a",U689/V689)</f>
        <v>0.53452213275218241</v>
      </c>
      <c r="X689" s="107">
        <f>IF(OR(AJ689&lt;=0,AJ689="n/a",U689&lt;=0,U689="n/a"),"n/a",U689/AJ689)</f>
        <v>0.4069554675201501</v>
      </c>
      <c r="Y689" s="162"/>
      <c r="Z689" s="101">
        <f>IF(OR(AC689&lt;0.01,AC689="n/a"),"n/a",M689/AC689*100)</f>
        <v>28.441754916792732</v>
      </c>
      <c r="AA689" s="109">
        <f>IF(OR(AC689&lt;0.01,AC689="n/a"),"n/a",I689/AC689)</f>
        <v>15.042360060514373</v>
      </c>
      <c r="AB689" s="71">
        <v>12</v>
      </c>
      <c r="AC689" s="100">
        <v>6.61</v>
      </c>
      <c r="AD689" s="100">
        <v>0.68</v>
      </c>
      <c r="AE689" s="100">
        <v>1.0900000000000001</v>
      </c>
      <c r="AF689" s="100">
        <v>1.97</v>
      </c>
      <c r="AG689" s="100">
        <v>15.040000000000001</v>
      </c>
      <c r="AH689" s="100">
        <v>5.4</v>
      </c>
      <c r="AI689" s="100">
        <v>20.97</v>
      </c>
      <c r="AJ689" s="100">
        <v>61.06</v>
      </c>
      <c r="AK689" s="100">
        <v>12.94</v>
      </c>
      <c r="AL689" s="100">
        <v>9010</v>
      </c>
      <c r="AM689" s="100">
        <v>0.36</v>
      </c>
      <c r="AN689" s="100">
        <v>1</v>
      </c>
      <c r="AO689" s="728">
        <f>IF(U689="n/a","n/a",IF(AA689&lt;0,"n/a",IF(AA689="n/a","n/a",J689+U689-AA689)))</f>
        <v>11.697118217624741</v>
      </c>
      <c r="AP689" s="111">
        <f>IF(U689="n/a","n/a",J689+U689)</f>
        <v>26.739478278139114</v>
      </c>
      <c r="AQ689" s="112">
        <f>IF(OR(AC689&lt;0.01,AC689="n/a",AF689="n/a"),"n/a",(I689/SQRT(22.5*AC689*(I689/AF689))-1)*100)</f>
        <v>14.762458668548772</v>
      </c>
      <c r="AR689" s="719">
        <f>INDEX(Historical!$C$7:$C$1063,MATCH(B689,Historical!$B$7:$B$1063,0))*IF(AH689="n/a",1.03,IF(AH689&lt;0,1.01,IF(AH689&gt;10,1.1,(1+AH689/100))))</f>
        <v>1.9182800000000002</v>
      </c>
      <c r="AS689" s="109">
        <f>IF($AI689="n/a",1.03*AR689,IF($AI689&lt;0,1.01*AR689,IF($AI689&gt;10,1.1*AR689,(1+$AI689/100)*AR689)))</f>
        <v>2.1101080000000003</v>
      </c>
      <c r="AT689" s="109">
        <f>IF($AK689="n/a",1.03*AS689,IF($AK689&lt;0,1.01*AS689,IF($AK689&gt;10,1.1*AS689,(1+$AK689/100)*AS689)))</f>
        <v>2.3211188000000007</v>
      </c>
      <c r="AU689" s="109">
        <f>IF($AK689="n/a",1.03*AT689,IF($AK689&lt;0,1.01*AT689,IF($AK689&gt;10,1.1*AT689,(1+$AK689/100)*AT689)))</f>
        <v>2.5532306800000009</v>
      </c>
      <c r="AV689" s="109">
        <f>IF($AK689="n/a",1.03*AU689,IF($AK689&lt;0,1.01*AU689,IF($AK689&gt;10,1.1*AU689,(1+$AK689/100)*AU689)))</f>
        <v>2.8085537480000013</v>
      </c>
      <c r="AW689" s="109">
        <f>SUM(AR689:AV689)</f>
        <v>11.711291228000004</v>
      </c>
      <c r="AX689" s="113">
        <f>AW689/I689*100</f>
        <v>11.778428269134068</v>
      </c>
      <c r="AY689" s="698">
        <v>0.88</v>
      </c>
      <c r="AZ689" s="100">
        <v>54.16</v>
      </c>
      <c r="BA689" s="100">
        <v>-4.26</v>
      </c>
      <c r="BB689" s="100">
        <v>8.2799999999999994</v>
      </c>
      <c r="BC689" s="100">
        <v>27.339999999999996</v>
      </c>
      <c r="BE689" s="12">
        <v>2019</v>
      </c>
      <c r="BF689" s="12">
        <f>IF(BE689&gt;2020,0,IF(BE689&gt;2008,1,IF(BE689&gt;2001,2,IF(BE689&gt;1990,3,IF(BE689&gt;1980,4,IF(BE689&gt;1973,5,IF(BE689&gt;1970,6,IF(BE689&gt;1960,7,IF(BE689&gt;1958,8,IF(BE689&gt;1953,9,10))))))))))</f>
        <v>1</v>
      </c>
      <c r="BG689" s="100">
        <v>0.43</v>
      </c>
      <c r="BH689" s="55" t="s">
        <v>121</v>
      </c>
      <c r="BI689" s="55" t="s">
        <v>122</v>
      </c>
    </row>
    <row r="690" spans="1:61" x14ac:dyDescent="0.2">
      <c r="A690" s="116" t="s">
        <v>1672</v>
      </c>
      <c r="B690" s="55" t="s">
        <v>1673</v>
      </c>
      <c r="C690" s="156" t="s">
        <v>116</v>
      </c>
      <c r="D690" s="98" t="s">
        <v>130</v>
      </c>
      <c r="E690" s="157">
        <v>8</v>
      </c>
      <c r="F690" s="2">
        <v>573</v>
      </c>
      <c r="G690" s="2" t="s">
        <v>146</v>
      </c>
      <c r="H690" s="2" t="s">
        <v>146</v>
      </c>
      <c r="I690" s="100">
        <v>194.85</v>
      </c>
      <c r="J690" s="101">
        <f>(M690/I690)*100</f>
        <v>1.0264305876315114</v>
      </c>
      <c r="K690" s="104">
        <v>0.5</v>
      </c>
      <c r="L690" s="71">
        <v>4</v>
      </c>
      <c r="M690" s="28">
        <f>K690*L690</f>
        <v>2</v>
      </c>
      <c r="N690" s="103" t="s">
        <v>158</v>
      </c>
      <c r="O690" s="104">
        <v>0.45</v>
      </c>
      <c r="P690" s="158">
        <v>46094</v>
      </c>
      <c r="Q690" s="158">
        <v>46112</v>
      </c>
      <c r="R690" s="28">
        <f>(K690-O690)/O690*100</f>
        <v>11.111111111111107</v>
      </c>
      <c r="S690" s="105">
        <f>IF(INDEX(Historical!$D$7:$D1689,MATCH(B690,Historical!$B$7:$B$1062,0))=0,"n/a",(INDEX(Historical!$C$7:$C$1062,MATCH(B690,Historical!$B$7:$B$1062,0))/INDEX(Historical!$D$7:$D$1062,MATCH(B690,Historical!$B$7:$B$1062,0))-1)*100)</f>
        <v>15.384615384615374</v>
      </c>
      <c r="T690" s="105">
        <f>IF(INDEX(Historical!$F$7:$F$1062,MATCH(B690,Historical!$B$7:$B$1062,0))=0,"n/a",((INDEX(Historical!$C$7:$C$1062,MATCH(B690,Historical!$B$7:$B$1062,0))/INDEX(Historical!$F$7:$F$1062,MATCH(B690,Historical!$B$7:$B$1062,0)))^(1/3)-1)*100)</f>
        <v>13.227071089979447</v>
      </c>
      <c r="U690" s="105">
        <f>IF(INDEX(Historical!$H$7:$H$1062,MATCH(B690,Historical!$B$7:$B$1062,0))=0,"n/a",((INDEX(Historical!$C$7:$C$1062,MATCH(B690,Historical!$B$7:$B$1062,0))/INDEX(Historical!$H$7:$H$1062,MATCH(B690,Historical!$B$7:$B$1062,0)))^(1/5)-1)*100)</f>
        <v>10.756634324828983</v>
      </c>
      <c r="V690" s="105" t="str">
        <f>IF(INDEX(Historical!$M$7:$M$1062,MATCH(B690,Historical!$B$7:$B$1062,0))=0,"n/a",((INDEX(Historical!$C$7:$C$1062,MATCH(B690,Historical!$B$7:$B$1062,0))/INDEX(Historical!$M$7:$M$1062,MATCH(B690,Historical!$B$7:$B$1062,0)))^(1/10)-1)*100)</f>
        <v>n/a</v>
      </c>
      <c r="W690" s="106" t="str">
        <f>IF(OR(U690&lt;=0,U690="n/a",V690&lt;=0,V690="n/a"),"n/a",U690/V690)</f>
        <v>n/a</v>
      </c>
      <c r="X690" s="107">
        <f>IF(OR(AJ690&lt;=0,AJ690="n/a",U690&lt;=0,U690="n/a"),"n/a",U690/AJ690)</f>
        <v>1.2639993331173893</v>
      </c>
      <c r="Y690" s="165"/>
      <c r="Z690" s="101">
        <f>IF(OR(AC690&lt;0.01,AC690="n/a"),"n/a",M690/AC690*100)</f>
        <v>30.721966205837177</v>
      </c>
      <c r="AA690" s="109">
        <f>IF(OR(AC690&lt;0.01,AC690="n/a"),"n/a",I690/AC690)</f>
        <v>29.930875576036865</v>
      </c>
      <c r="AB690" s="71">
        <v>12</v>
      </c>
      <c r="AC690" s="100">
        <v>6.51</v>
      </c>
      <c r="AD690" s="100">
        <v>2.08</v>
      </c>
      <c r="AE690" s="100">
        <v>8.09</v>
      </c>
      <c r="AF690" s="100" t="s">
        <v>142</v>
      </c>
      <c r="AG690" s="100">
        <v>444.05</v>
      </c>
      <c r="AH690" s="100">
        <v>7.41</v>
      </c>
      <c r="AI690" s="100">
        <v>12.94</v>
      </c>
      <c r="AJ690" s="100">
        <v>8.51</v>
      </c>
      <c r="AK690" s="100">
        <v>10.8</v>
      </c>
      <c r="AL690" s="100">
        <v>25360</v>
      </c>
      <c r="AM690" s="100">
        <v>0.3</v>
      </c>
      <c r="AN690" s="100" t="s">
        <v>142</v>
      </c>
      <c r="AO690" s="110">
        <f>IF(U690="n/a","n/a",IF(AA690&lt;0,"n/a",IF(AA690="n/a","n/a",J690+U690-AA690)))</f>
        <v>-18.147810663576372</v>
      </c>
      <c r="AP690" s="111">
        <f>IF(U690="n/a","n/a",J690+U690)</f>
        <v>11.783064912460494</v>
      </c>
      <c r="AQ690" s="112" t="str">
        <f>IF(OR(AC690&lt;0.01,AC690="n/a",AF690="n/a"),"n/a",(I690/SQRT(22.5*AC690*(I690/AF690))-1)*100)</f>
        <v>n/a</v>
      </c>
      <c r="AR690" s="101">
        <f>INDEX(Historical!$C$7:$C$1063,MATCH(B690,Historical!$B$7:$B$1063,0))*IF(AH690="n/a",1.03,IF(AH690&lt;0,1.01,IF(AH690&gt;10,1.1,(1+AH690/100))))</f>
        <v>1.9333800000000001</v>
      </c>
      <c r="AS690" s="109">
        <f>IF($AI690="n/a",1.03*AR690,IF($AI690&lt;0,1.01*AR690,IF($AI690&gt;10,1.1*AR690,(1+$AI690/100)*AR690)))</f>
        <v>2.1267180000000003</v>
      </c>
      <c r="AT690" s="109">
        <f>IF($AK690="n/a",1.03*AS690,IF($AK690&lt;0,1.01*AS690,IF($AK690&gt;10,1.1*AS690,(1+$AK690/100)*AS690)))</f>
        <v>2.3393898000000006</v>
      </c>
      <c r="AU690" s="109">
        <f>IF($AK690="n/a",1.03*AT690,IF($AK690&lt;0,1.01*AT690,IF($AK690&gt;10,1.1*AT690,(1+$AK690/100)*AT690)))</f>
        <v>2.5733287800000011</v>
      </c>
      <c r="AV690" s="109">
        <f>IF($AK690="n/a",1.03*AU690,IF($AK690&lt;0,1.01*AU690,IF($AK690&gt;10,1.1*AU690,(1+$AK690/100)*AU690)))</f>
        <v>2.8306616580000012</v>
      </c>
      <c r="AW690" s="109">
        <f>SUM(AR690:AV690)</f>
        <v>11.803478238000004</v>
      </c>
      <c r="AX690" s="113">
        <f>AW690/I690*100</f>
        <v>6.0577255519630508</v>
      </c>
      <c r="AY690" s="698">
        <v>0.66</v>
      </c>
      <c r="AZ690" s="100">
        <v>24.95</v>
      </c>
      <c r="BA690" s="100">
        <v>-30.86</v>
      </c>
      <c r="BB690" s="100">
        <v>5.07</v>
      </c>
      <c r="BC690" s="100">
        <v>-2.1800000000000002</v>
      </c>
      <c r="BE690" s="12">
        <v>2019</v>
      </c>
      <c r="BF690" s="12">
        <f>IF(BE690&gt;2020,0,IF(BE690&gt;2008,1,IF(BE690&gt;2001,2,IF(BE690&gt;1990,3,IF(BE690&gt;1980,4,IF(BE690&gt;1973,5,IF(BE690&gt;1970,6,IF(BE690&gt;1960,7,IF(BE690&gt;1958,8,IF(BE690&gt;1953,9,10))))))))))</f>
        <v>1</v>
      </c>
      <c r="BG690" s="100">
        <v>19.059999999999999</v>
      </c>
      <c r="BH690" s="55" t="s">
        <v>121</v>
      </c>
      <c r="BI690" s="55" t="s">
        <v>122</v>
      </c>
    </row>
    <row r="691" spans="1:61" x14ac:dyDescent="0.2">
      <c r="A691" s="116" t="s">
        <v>1674</v>
      </c>
      <c r="B691" s="55" t="s">
        <v>1675</v>
      </c>
      <c r="C691" s="156" t="s">
        <v>134</v>
      </c>
      <c r="D691" s="98" t="s">
        <v>186</v>
      </c>
      <c r="E691" s="157">
        <v>8</v>
      </c>
      <c r="F691" s="2">
        <v>563</v>
      </c>
      <c r="G691" s="2" t="s">
        <v>146</v>
      </c>
      <c r="H691" s="2" t="s">
        <v>146</v>
      </c>
      <c r="I691" s="100">
        <v>159.35</v>
      </c>
      <c r="J691" s="101">
        <f>(M691/I691)*100</f>
        <v>6.024474427361155</v>
      </c>
      <c r="K691" s="104">
        <v>2.4</v>
      </c>
      <c r="L691" s="71">
        <v>4</v>
      </c>
      <c r="M691" s="28">
        <f>K691*L691</f>
        <v>9.6</v>
      </c>
      <c r="N691" s="103" t="s">
        <v>151</v>
      </c>
      <c r="O691" s="104">
        <v>2.25</v>
      </c>
      <c r="P691" s="158">
        <v>45961</v>
      </c>
      <c r="Q691" s="158">
        <v>45975</v>
      </c>
      <c r="R691" s="28">
        <f>(K691-O691)/O691*100</f>
        <v>6.6666666666666625</v>
      </c>
      <c r="S691" s="105">
        <f>IF(INDEX(Historical!$D$7:$D1690,MATCH(B691,Historical!$B$7:$B$1062,0))=0,"n/a",(INDEX(Historical!$C$7:$C$1062,MATCH(B691,Historical!$B$7:$B$1062,0))/INDEX(Historical!$D$7:$D$1062,MATCH(B691,Historical!$B$7:$B$1062,0))-1)*100)</f>
        <v>15.094339622641506</v>
      </c>
      <c r="T691" s="105">
        <f>IF(INDEX(Historical!$F$7:$F$1062,MATCH(B691,Historical!$B$7:$B$1062,0))=0,"n/a",((INDEX(Historical!$C$7:$C$1062,MATCH(B691,Historical!$B$7:$B$1062,0))/INDEX(Historical!$F$7:$F$1062,MATCH(B691,Historical!$B$7:$B$1062,0)))^(1/3)-1)*100)</f>
        <v>14.16035906906048</v>
      </c>
      <c r="U691" s="105">
        <f>IF(INDEX(Historical!$H$7:$H$1062,MATCH(B691,Historical!$B$7:$B$1062,0))=0,"n/a",((INDEX(Historical!$C$7:$C$1062,MATCH(B691,Historical!$B$7:$B$1062,0))/INDEX(Historical!$H$7:$H$1062,MATCH(B691,Historical!$B$7:$B$1062,0)))^(1/5)-1)*100)</f>
        <v>26.452357859082397</v>
      </c>
      <c r="V691" s="105">
        <f>IF(INDEX(Historical!$M$7:$M$1062,MATCH(B691,Historical!$B$7:$B$1062,0))=0,"n/a",((INDEX(Historical!$C$7:$C$1062,MATCH(B691,Historical!$B$7:$B$1062,0))/INDEX(Historical!$M$7:$M$1062,MATCH(B691,Historical!$B$7:$B$1062,0)))^(1/10)-1)*100)</f>
        <v>17.656211172544435</v>
      </c>
      <c r="W691" s="106">
        <f>IF(OR(U691&lt;=0,U691="n/a",V691&lt;=0,V691="n/a"),"n/a",U691/V691)</f>
        <v>1.4981899344416569</v>
      </c>
      <c r="X691" s="107">
        <f>IF(OR(AJ691&lt;=0,AJ691="n/a",U691&lt;=0,U691="n/a"),"n/a",U691/AJ691)</f>
        <v>1.7897400445928551</v>
      </c>
      <c r="Y691" s="165"/>
      <c r="Z691" s="101">
        <f>IF(OR(AC691&lt;0.01,AC691="n/a"),"n/a",M691/AC691*100)</f>
        <v>54.700854700854698</v>
      </c>
      <c r="AA691" s="109">
        <f>IF(OR(AC691&lt;0.01,AC691="n/a"),"n/a",I691/AC691)</f>
        <v>9.0797720797720789</v>
      </c>
      <c r="AB691" s="71">
        <v>12</v>
      </c>
      <c r="AC691" s="100">
        <v>17.55</v>
      </c>
      <c r="AD691" s="100">
        <v>12.24</v>
      </c>
      <c r="AE691" s="100">
        <v>1.28</v>
      </c>
      <c r="AF691" s="100">
        <v>1.1599999999999999</v>
      </c>
      <c r="AG691" s="100">
        <v>13.01</v>
      </c>
      <c r="AH691" s="100">
        <v>-6.13</v>
      </c>
      <c r="AI691" s="100">
        <v>4.3999999999999995</v>
      </c>
      <c r="AJ691" s="100">
        <v>14.78</v>
      </c>
      <c r="AK691" s="100">
        <v>0.53</v>
      </c>
      <c r="AL691" s="100">
        <v>1060</v>
      </c>
      <c r="AM691" s="100">
        <v>6.5</v>
      </c>
      <c r="AN691" s="100">
        <v>0.45</v>
      </c>
      <c r="AO691" s="110">
        <f>IF(U691="n/a","n/a",IF(AA691&lt;0,"n/a",IF(AA691="n/a","n/a",J691+U691-AA691)))</f>
        <v>23.397060206671476</v>
      </c>
      <c r="AP691" s="111">
        <f>IF(U691="n/a","n/a",J691+U691)</f>
        <v>32.476832286443553</v>
      </c>
      <c r="AQ691" s="112">
        <f>IF(OR(AC691&lt;0.01,AC691="n/a",AF691="n/a"),"n/a",(I691/SQRT(22.5*AC691*(I691/AF691))-1)*100)</f>
        <v>-31.581238399802093</v>
      </c>
      <c r="AR691" s="101">
        <f>INDEX(Historical!$C$7:$C$1063,MATCH(B691,Historical!$B$7:$B$1063,0))*IF(AH691="n/a",1.03,IF(AH691&lt;0,1.01,IF(AH691&gt;10,1.1,(1+AH691/100))))</f>
        <v>9.2415000000000003</v>
      </c>
      <c r="AS691" s="109">
        <f>IF($AI691="n/a",1.03*AR691,IF($AI691&lt;0,1.01*AR691,IF($AI691&gt;10,1.1*AR691,(1+$AI691/100)*AR691)))</f>
        <v>9.6481260000000013</v>
      </c>
      <c r="AT691" s="109">
        <f>IF($AK691="n/a",1.03*AS691,IF($AK691&lt;0,1.01*AS691,IF($AK691&gt;10,1.1*AS691,(1+$AK691/100)*AS691)))</f>
        <v>9.699261067800002</v>
      </c>
      <c r="AU691" s="109">
        <f>IF($AK691="n/a",1.03*AT691,IF($AK691&lt;0,1.01*AT691,IF($AK691&gt;10,1.1*AT691,(1+$AK691/100)*AT691)))</f>
        <v>9.7506671514593428</v>
      </c>
      <c r="AV691" s="109">
        <f>IF($AK691="n/a",1.03*AU691,IF($AK691&lt;0,1.01*AU691,IF($AK691&gt;10,1.1*AU691,(1+$AK691/100)*AU691)))</f>
        <v>9.8023456873620773</v>
      </c>
      <c r="AW691" s="109">
        <f>SUM(AR691:AV691)</f>
        <v>48.141899906621418</v>
      </c>
      <c r="AX691" s="113">
        <f>AW691/I691*100</f>
        <v>30.211421340835532</v>
      </c>
      <c r="AY691" s="698">
        <v>1.33</v>
      </c>
      <c r="AZ691" s="100">
        <v>31.04</v>
      </c>
      <c r="BA691" s="100">
        <v>-21.740000000000002</v>
      </c>
      <c r="BB691" s="100">
        <v>5.48</v>
      </c>
      <c r="BC691" s="100">
        <v>4.83</v>
      </c>
      <c r="BE691" s="12">
        <v>2018</v>
      </c>
      <c r="BF691" s="12">
        <f>IF(BE691&gt;2020,0,IF(BE691&gt;2008,1,IF(BE691&gt;2001,2,IF(BE691&gt;1990,3,IF(BE691&gt;1980,4,IF(BE691&gt;1973,5,IF(BE691&gt;1970,6,IF(BE691&gt;1960,7,IF(BE691&gt;1958,8,IF(BE691&gt;1953,9,10))))))))))</f>
        <v>1</v>
      </c>
      <c r="BG691" s="100">
        <v>2.83</v>
      </c>
      <c r="BH691" s="55" t="s">
        <v>121</v>
      </c>
      <c r="BI691" s="55" t="s">
        <v>122</v>
      </c>
    </row>
    <row r="692" spans="1:61" x14ac:dyDescent="0.2">
      <c r="A692" s="116" t="s">
        <v>1676</v>
      </c>
      <c r="B692" s="55" t="s">
        <v>1677</v>
      </c>
      <c r="C692" s="156" t="s">
        <v>162</v>
      </c>
      <c r="D692" s="98" t="s">
        <v>572</v>
      </c>
      <c r="E692" s="157">
        <v>8</v>
      </c>
      <c r="F692" s="2">
        <v>586</v>
      </c>
      <c r="G692" s="2" t="s">
        <v>146</v>
      </c>
      <c r="H692" s="2" t="s">
        <v>146</v>
      </c>
      <c r="I692" s="100">
        <v>148.19</v>
      </c>
      <c r="J692" s="101">
        <f>(M692/I692)*100</f>
        <v>0.62082461704568459</v>
      </c>
      <c r="K692" s="104">
        <v>0.23</v>
      </c>
      <c r="L692" s="71">
        <v>4</v>
      </c>
      <c r="M692" s="28">
        <f>K692*L692</f>
        <v>0.92</v>
      </c>
      <c r="N692" s="103" t="s">
        <v>585</v>
      </c>
      <c r="O692" s="104">
        <v>0.22900000000000001</v>
      </c>
      <c r="P692" s="158">
        <v>46286</v>
      </c>
      <c r="Q692" s="158">
        <v>46295</v>
      </c>
      <c r="R692" s="28">
        <f>(K692-O692)/O692*100</f>
        <v>0.43668122270742399</v>
      </c>
      <c r="S692" s="105">
        <f>IF(INDEX(Historical!$D$7:$D1691,MATCH(B692,Historical!$B$7:$B$1062,0))=0,"n/a",(INDEX(Historical!$C$7:$C$1062,MATCH(B692,Historical!$B$7:$B$1062,0))/INDEX(Historical!$D$7:$D$1062,MATCH(B692,Historical!$B$7:$B$1062,0))-1)*100)</f>
        <v>3.2054951345163119</v>
      </c>
      <c r="T692" s="105">
        <f>IF(INDEX(Historical!$F$7:$F$1062,MATCH(B692,Historical!$B$7:$B$1062,0))=0,"n/a",((INDEX(Historical!$C$7:$C$1062,MATCH(B692,Historical!$B$7:$B$1062,0))/INDEX(Historical!$F$7:$F$1062,MATCH(B692,Historical!$B$7:$B$1062,0)))^(1/3)-1)*100)</f>
        <v>7.5826872990061078</v>
      </c>
      <c r="U692" s="105">
        <f>IF(INDEX(Historical!$H$7:$H$1062,MATCH(B692,Historical!$B$7:$B$1062,0))=0,"n/a",((INDEX(Historical!$C$7:$C$1062,MATCH(B692,Historical!$B$7:$B$1062,0))/INDEX(Historical!$H$7:$H$1062,MATCH(B692,Historical!$B$7:$B$1062,0)))^(1/5)-1)*100)</f>
        <v>10.793528614935767</v>
      </c>
      <c r="V692" s="105" t="str">
        <f>IF(INDEX(Historical!$M$7:$M$1062,MATCH(B692,Historical!$B$7:$B$1062,0))=0,"n/a",((INDEX(Historical!$C$7:$C$1062,MATCH(B692,Historical!$B$7:$B$1062,0))/INDEX(Historical!$M$7:$M$1062,MATCH(B692,Historical!$B$7:$B$1062,0)))^(1/10)-1)*100)</f>
        <v>n/a</v>
      </c>
      <c r="W692" s="106" t="str">
        <f>IF(OR(U692&lt;=0,U692="n/a",V692&lt;=0,V692="n/a"),"n/a",U692/V692)</f>
        <v>n/a</v>
      </c>
      <c r="X692" s="107">
        <f>IF(OR(AJ692&lt;=0,AJ692="n/a",U692&lt;=0,U692="n/a"),"n/a",U692/AJ692)</f>
        <v>0.98751405443145168</v>
      </c>
      <c r="Y692" s="165"/>
      <c r="Z692" s="101">
        <f>IF(OR(AC692&lt;0.01,AC692="n/a"),"n/a",M692/AC692*100)</f>
        <v>15.358931552587645</v>
      </c>
      <c r="AA692" s="109">
        <f>IF(OR(AC692&lt;0.01,AC692="n/a"),"n/a",I692/AC692)</f>
        <v>24.73956594323873</v>
      </c>
      <c r="AB692" s="71">
        <v>12</v>
      </c>
      <c r="AC692" s="100">
        <v>5.99</v>
      </c>
      <c r="AD692" s="100">
        <v>0.17</v>
      </c>
      <c r="AE692" s="100">
        <v>3.04</v>
      </c>
      <c r="AF692" s="100">
        <v>16.05</v>
      </c>
      <c r="AG692" s="100">
        <v>43.01</v>
      </c>
      <c r="AH692" s="100">
        <v>319.83000000000004</v>
      </c>
      <c r="AI692" s="100">
        <v>20.52</v>
      </c>
      <c r="AJ692" s="100">
        <v>10.93</v>
      </c>
      <c r="AK692" s="100">
        <v>80.069999999999993</v>
      </c>
      <c r="AL692" s="100">
        <v>49970</v>
      </c>
      <c r="AM692" s="100">
        <v>0.95</v>
      </c>
      <c r="AN692" s="100">
        <v>3.56</v>
      </c>
      <c r="AO692" s="110">
        <f>IF(U692="n/a","n/a",IF(AA692&lt;0,"n/a",IF(AA692="n/a","n/a",J692+U692-AA692)))</f>
        <v>-13.325212711257279</v>
      </c>
      <c r="AP692" s="111">
        <f>IF(U692="n/a","n/a",J692+U692)</f>
        <v>11.414353231981451</v>
      </c>
      <c r="AQ692" s="112">
        <f>IF(OR(AC692&lt;0.01,AC692="n/a",AF692="n/a"),"n/a",(I692/SQRT(22.5*AC692*(I692/AF692))-1)*100)</f>
        <v>320.08995512283195</v>
      </c>
      <c r="AR692" s="101">
        <f>INDEX(Historical!$C$7:$C$1063,MATCH(B692,Historical!$B$7:$B$1063,0))*IF(AH692="n/a",1.03,IF(AH692&lt;0,1.01,IF(AH692&gt;10,1.1,(1+AH692/100))))</f>
        <v>0.99165000000000003</v>
      </c>
      <c r="AS692" s="109">
        <f>IF($AI692="n/a",1.03*AR692,IF($AI692&lt;0,1.01*AR692,IF($AI692&gt;10,1.1*AR692,(1+$AI692/100)*AR692)))</f>
        <v>1.0908150000000001</v>
      </c>
      <c r="AT692" s="109">
        <f>IF($AK692="n/a",1.03*AS692,IF($AK692&lt;0,1.01*AS692,IF($AK692&gt;10,1.1*AS692,(1+$AK692/100)*AS692)))</f>
        <v>1.1998965000000001</v>
      </c>
      <c r="AU692" s="109">
        <f>IF($AK692="n/a",1.03*AT692,IF($AK692&lt;0,1.01*AT692,IF($AK692&gt;10,1.1*AT692,(1+$AK692/100)*AT692)))</f>
        <v>1.3198861500000003</v>
      </c>
      <c r="AV692" s="109">
        <f>IF($AK692="n/a",1.03*AU692,IF($AK692&lt;0,1.01*AU692,IF($AK692&gt;10,1.1*AU692,(1+$AK692/100)*AU692)))</f>
        <v>1.4518747650000006</v>
      </c>
      <c r="AW692" s="109">
        <f>SUM(AR692:AV692)</f>
        <v>6.054122415000001</v>
      </c>
      <c r="AX692" s="113">
        <f>AW692/I692*100</f>
        <v>4.0853785106957297</v>
      </c>
      <c r="AY692" s="698">
        <v>1.42</v>
      </c>
      <c r="AZ692" s="100">
        <v>11.709999999999999</v>
      </c>
      <c r="BA692" s="100">
        <v>-32.590000000000003</v>
      </c>
      <c r="BB692" s="100">
        <v>-5.0999999999999996</v>
      </c>
      <c r="BC692" s="100">
        <v>-9.5299999999999994</v>
      </c>
      <c r="BE692" s="12">
        <v>2019</v>
      </c>
      <c r="BF692" s="12">
        <f>IF(BE692&gt;2020,0,IF(BE692&gt;2008,1,IF(BE692&gt;2001,2,IF(BE692&gt;1990,3,IF(BE692&gt;1980,4,IF(BE692&gt;1973,5,IF(BE692&gt;1970,6,IF(BE692&gt;1960,7,IF(BE692&gt;1958,8,IF(BE692&gt;1953,9,10))))))))))</f>
        <v>1</v>
      </c>
      <c r="BG692" s="100">
        <v>5.64</v>
      </c>
      <c r="BH692" s="55" t="s">
        <v>121</v>
      </c>
      <c r="BI692" s="55" t="s">
        <v>122</v>
      </c>
    </row>
    <row r="693" spans="1:61" x14ac:dyDescent="0.2">
      <c r="A693" s="123" t="s">
        <v>1328</v>
      </c>
      <c r="B693" s="55" t="s">
        <v>1329</v>
      </c>
      <c r="C693" s="156" t="s">
        <v>527</v>
      </c>
      <c r="D693" s="98" t="s">
        <v>1330</v>
      </c>
      <c r="E693" s="157">
        <v>22</v>
      </c>
      <c r="F693" s="2">
        <v>186</v>
      </c>
      <c r="G693" s="2" t="s">
        <v>118</v>
      </c>
      <c r="H693" s="2" t="s">
        <v>119</v>
      </c>
      <c r="I693" s="100">
        <v>46.81</v>
      </c>
      <c r="J693" s="101">
        <f>(M693/I693)*100</f>
        <v>6.0457167271950434</v>
      </c>
      <c r="K693" s="104">
        <v>0.70750000000000002</v>
      </c>
      <c r="L693" s="71">
        <v>4</v>
      </c>
      <c r="M693" s="28">
        <f>K693*L693</f>
        <v>2.83</v>
      </c>
      <c r="N693" s="103" t="s">
        <v>423</v>
      </c>
      <c r="O693" s="104">
        <v>0.69</v>
      </c>
      <c r="P693" s="158">
        <v>46122</v>
      </c>
      <c r="Q693" s="158">
        <v>46143</v>
      </c>
      <c r="R693" s="28">
        <f>(K693-O693)/O693*100</f>
        <v>2.5362318840579814</v>
      </c>
      <c r="S693" s="105">
        <f>IF(INDEX(Historical!$D$7:$D1692,MATCH(B693,Historical!$B$7:$B$1062,0))=0,"n/a",(INDEX(Historical!$C$7:$C$1062,MATCH(B693,Historical!$B$7:$B$1062,0))/INDEX(Historical!$D$7:$D$1062,MATCH(B693,Historical!$B$7:$B$1062,0))-1)*100)</f>
        <v>1.8709073900841977</v>
      </c>
      <c r="T693" s="105">
        <f>IF(INDEX(Historical!$F$7:$F$1062,MATCH(B693,Historical!$B$7:$B$1062,0))=0,"n/a",((INDEX(Historical!$C$7:$C$1062,MATCH(B693,Historical!$B$7:$B$1062,0))/INDEX(Historical!$F$7:$F$1062,MATCH(B693,Historical!$B$7:$B$1062,0)))^(1/3)-1)*100)</f>
        <v>1.907035567547255</v>
      </c>
      <c r="U693" s="105">
        <f>IF(INDEX(Historical!$H$7:$H$1062,MATCH(B693,Historical!$B$7:$B$1062,0))=0,"n/a",((INDEX(Historical!$C$7:$C$1062,MATCH(B693,Historical!$B$7:$B$1062,0))/INDEX(Historical!$H$7:$H$1062,MATCH(B693,Historical!$B$7:$B$1062,0)))^(1/5)-1)*100)</f>
        <v>1.9450909432588537</v>
      </c>
      <c r="V693" s="105">
        <f>IF(INDEX(Historical!$M$7:$M$1062,MATCH(B693,Historical!$B$7:$B$1062,0))=0,"n/a",((INDEX(Historical!$C$7:$C$1062,MATCH(B693,Historical!$B$7:$B$1062,0))/INDEX(Historical!$M$7:$M$1062,MATCH(B693,Historical!$B$7:$B$1062,0)))^(1/10)-1)*100)</f>
        <v>2.0844082795607788</v>
      </c>
      <c r="W693" s="106">
        <f>IF(OR(U693&lt;=0,U693="n/a",V693&lt;=0,V693="n/a"),"n/a",U693/V693)</f>
        <v>0.93316216517270711</v>
      </c>
      <c r="X693" s="107" t="str">
        <f>IF(OR(AJ693&lt;=0,AJ693="n/a",U693&lt;=0,U693="n/a"),"n/a",U693/AJ693)</f>
        <v>n/a</v>
      </c>
      <c r="Y693" s="165"/>
      <c r="Z693" s="101">
        <f>IF(OR(AC693&lt;0.01,AC693="n/a"),"n/a",M693/AC693*100)</f>
        <v>73.697916666666671</v>
      </c>
      <c r="AA693" s="109">
        <f>IF(OR(AC693&lt;0.01,AC693="n/a"),"n/a",I693/AC693)</f>
        <v>12.190104166666668</v>
      </c>
      <c r="AB693" s="71">
        <v>12</v>
      </c>
      <c r="AC693" s="100">
        <v>3.84</v>
      </c>
      <c r="AD693" s="100">
        <v>1.49</v>
      </c>
      <c r="AE693" s="100">
        <v>1.41</v>
      </c>
      <c r="AF693" s="100">
        <v>1.87</v>
      </c>
      <c r="AG693" s="100">
        <v>15.629999999999999</v>
      </c>
      <c r="AH693" s="100">
        <v>6.2</v>
      </c>
      <c r="AI693" s="100">
        <v>4.72</v>
      </c>
      <c r="AJ693" s="100">
        <v>-1.1400000000000001</v>
      </c>
      <c r="AK693" s="100">
        <v>5.99</v>
      </c>
      <c r="AL693" s="100">
        <v>195460</v>
      </c>
      <c r="AM693" s="100">
        <v>0.06</v>
      </c>
      <c r="AN693" s="100">
        <v>1.81</v>
      </c>
      <c r="AO693" s="110">
        <f>IF(U693="n/a","n/a",IF(AA693&lt;0,"n/a",IF(AA693="n/a","n/a",J693+U693-AA693)))</f>
        <v>-4.1992964962127708</v>
      </c>
      <c r="AP693" s="111">
        <f>IF(U693="n/a","n/a",J693+U693)</f>
        <v>7.9908076704538971</v>
      </c>
      <c r="AQ693" s="112">
        <f>IF(OR(AC693&lt;0.01,AC693="n/a",AF693="n/a"),"n/a",(I693/SQRT(22.5*AC693*(I693/AF693))-1)*100)</f>
        <v>0.65451315524067688</v>
      </c>
      <c r="AR693" s="101">
        <f>INDEX(Historical!$C$7:$C$1063,MATCH(B693,Historical!$B$7:$B$1063,0))*IF(AH693="n/a",1.03,IF(AH693&lt;0,1.01,IF(AH693&gt;10,1.1,(1+AH693/100))))</f>
        <v>2.8912950000000004</v>
      </c>
      <c r="AS693" s="109">
        <f>IF($AI693="n/a",1.03*AR693,IF($AI693&lt;0,1.01*AR693,IF($AI693&gt;10,1.1*AR693,(1+$AI693/100)*AR693)))</f>
        <v>3.0277641239999999</v>
      </c>
      <c r="AT693" s="109">
        <f>IF($AK693="n/a",1.03*AS693,IF($AK693&lt;0,1.01*AS693,IF($AK693&gt;10,1.1*AS693,(1+$AK693/100)*AS693)))</f>
        <v>3.2091271950276004</v>
      </c>
      <c r="AU693" s="109">
        <f>IF($AK693="n/a",1.03*AT693,IF($AK693&lt;0,1.01*AT693,IF($AK693&gt;10,1.1*AT693,(1+$AK693/100)*AT693)))</f>
        <v>3.401353914009754</v>
      </c>
      <c r="AV693" s="109">
        <f>IF($AK693="n/a",1.03*AU693,IF($AK693&lt;0,1.01*AU693,IF($AK693&gt;10,1.1*AU693,(1+$AK693/100)*AU693)))</f>
        <v>3.6050950134589383</v>
      </c>
      <c r="AW693" s="109">
        <f>SUM(AR693:AV693)</f>
        <v>16.134635246496291</v>
      </c>
      <c r="AX693" s="113">
        <f>AW693/I693*100</f>
        <v>34.468351306336878</v>
      </c>
      <c r="AY693" s="698">
        <v>0.22</v>
      </c>
      <c r="AZ693" s="100">
        <v>21.93</v>
      </c>
      <c r="BA693" s="100">
        <v>-9.42</v>
      </c>
      <c r="BB693" s="100">
        <v>2.9499999999999997</v>
      </c>
      <c r="BC693" s="100">
        <v>4.9000000000000004</v>
      </c>
      <c r="BE693" s="12">
        <v>2005</v>
      </c>
      <c r="BF693" s="12">
        <f>IF(BE693&gt;2020,0,IF(BE693&gt;2008,1,IF(BE693&gt;2001,2,IF(BE693&gt;1990,3,IF(BE693&gt;1980,4,IF(BE693&gt;1973,5,IF(BE693&gt;1970,6,IF(BE693&gt;1960,7,IF(BE693&gt;1958,8,IF(BE693&gt;1953,9,10))))))))))</f>
        <v>2</v>
      </c>
      <c r="BG693" s="100">
        <v>4.08</v>
      </c>
      <c r="BH693" s="55" t="s">
        <v>121</v>
      </c>
      <c r="BI693" s="55" t="s">
        <v>122</v>
      </c>
    </row>
    <row r="694" spans="1:61" x14ac:dyDescent="0.2">
      <c r="A694" s="146" t="s">
        <v>5669</v>
      </c>
      <c r="B694" s="55" t="s">
        <v>3141</v>
      </c>
      <c r="C694" s="156" t="s">
        <v>116</v>
      </c>
      <c r="D694" s="98" t="s">
        <v>215</v>
      </c>
      <c r="E694" s="157">
        <v>5</v>
      </c>
      <c r="F694" s="2">
        <v>702</v>
      </c>
      <c r="G694" s="2" t="s">
        <v>146</v>
      </c>
      <c r="H694" s="2" t="s">
        <v>146</v>
      </c>
      <c r="I694" s="100">
        <v>290.86</v>
      </c>
      <c r="J694" s="101">
        <f>(M694/I694)*100</f>
        <v>0.42632194182768335</v>
      </c>
      <c r="K694" s="104">
        <v>0.31</v>
      </c>
      <c r="L694" s="71">
        <v>4</v>
      </c>
      <c r="M694" s="28">
        <f>K694*L694</f>
        <v>1.24</v>
      </c>
      <c r="N694" s="103" t="s">
        <v>707</v>
      </c>
      <c r="O694" s="104">
        <v>0.25</v>
      </c>
      <c r="P694" s="158">
        <v>46070</v>
      </c>
      <c r="Q694" s="158">
        <v>46083</v>
      </c>
      <c r="R694" s="28">
        <f>(K694-O694)/O694*100</f>
        <v>24</v>
      </c>
      <c r="S694" s="105">
        <f>IF(INDEX(Historical!$D$7:$D1732,MATCH(B694,Historical!$B$7:$B$1062,0))=0,"n/a",(INDEX(Historical!$C$7:$C$1062,MATCH(B694,Historical!$B$7:$B$1062,0))/INDEX(Historical!$D$7:$D$1062,MATCH(B694,Historical!$B$7:$B$1062,0))-1)*100)</f>
        <v>25</v>
      </c>
      <c r="T694" s="105">
        <f>IF(INDEX(Historical!$F$7:$F$1062,MATCH(B694,Historical!$B$7:$B$1062,0))=0,"n/a",((INDEX(Historical!$C$7:$C$1062,MATCH(B694,Historical!$B$7:$B$1062,0))/INDEX(Historical!$F$7:$F$1062,MATCH(B694,Historical!$B$7:$B$1062,0)))^(1/3)-1)*100)</f>
        <v>18.563110149668759</v>
      </c>
      <c r="U694" s="105">
        <f>IF(INDEX(Historical!$H$7:$H$1062,MATCH(B694,Historical!$B$7:$B$1062,0))=0,"n/a",((INDEX(Historical!$C$7:$C$1062,MATCH(B694,Historical!$B$7:$B$1062,0))/INDEX(Historical!$H$7:$H$1062,MATCH(B694,Historical!$B$7:$B$1062,0)))^(1/5)-1)*100)</f>
        <v>15.811517561929445</v>
      </c>
      <c r="V694" s="105">
        <f>IF(INDEX(Historical!$M$7:$M$1062,MATCH(B694,Historical!$B$7:$B$1062,0))=0,"n/a",((INDEX(Historical!$C$7:$C$1062,MATCH(B694,Historical!$B$7:$B$1062,0))/INDEX(Historical!$M$7:$M$1062,MATCH(B694,Historical!$B$7:$B$1062,0)))^(1/10)-1)*100)</f>
        <v>13.575379559642652</v>
      </c>
      <c r="W694" s="106">
        <f>IF(OR(U694&lt;=0,U694="n/a",V694&lt;=0,V694="n/a"),"n/a",U694/V694)</f>
        <v>1.1647201091109423</v>
      </c>
      <c r="X694" s="107">
        <f>IF(OR(AJ694&lt;=0,AJ694="n/a",U694&lt;=0,U694="n/a"),"n/a",U694/AJ694)</f>
        <v>0.61427807155903047</v>
      </c>
      <c r="Y694" s="159"/>
      <c r="Z694" s="101">
        <f>IF(OR(AC694&lt;0.01,AC694="n/a"),"n/a",M694/AC694*100)</f>
        <v>16.689098250336475</v>
      </c>
      <c r="AA694" s="109">
        <f>IF(OR(AC694&lt;0.01,AC694="n/a"),"n/a",I694/AC694)</f>
        <v>39.146702557200541</v>
      </c>
      <c r="AB694" s="71">
        <v>12</v>
      </c>
      <c r="AC694" s="100">
        <v>7.43</v>
      </c>
      <c r="AD694" s="100">
        <v>1.48</v>
      </c>
      <c r="AE694" s="100">
        <v>4.0999999999999996</v>
      </c>
      <c r="AF694" s="100">
        <v>4.3899999999999997</v>
      </c>
      <c r="AG694" s="100">
        <v>11.5</v>
      </c>
      <c r="AH694" s="100">
        <v>20.830000000000002</v>
      </c>
      <c r="AI694" s="100">
        <v>14.11</v>
      </c>
      <c r="AJ694" s="100">
        <v>25.740000000000002</v>
      </c>
      <c r="AK694" s="100">
        <v>15.870000000000001</v>
      </c>
      <c r="AL694" s="100">
        <v>49130</v>
      </c>
      <c r="AM694" s="100">
        <v>0.67999999999999994</v>
      </c>
      <c r="AN694" s="100">
        <v>0.62</v>
      </c>
      <c r="AO694" s="110">
        <f>IF(U694="n/a","n/a",IF(AA694&lt;0,"n/a",IF(AA694="n/a","n/a",J694+U694-AA694)))</f>
        <v>-22.908863053443412</v>
      </c>
      <c r="AP694" s="111">
        <f>IF(U694="n/a","n/a",J694+U694)</f>
        <v>16.237839503757129</v>
      </c>
      <c r="AQ694" s="112">
        <f>IF(OR(AC694&lt;0.01,AC694="n/a",AF694="n/a"),"n/a",(I694/SQRT(22.5*AC694*(I694/AF694))-1)*100)</f>
        <v>176.36853352492162</v>
      </c>
      <c r="AR694" s="101">
        <f>INDEX(Historical!$C$7:$C$1063,MATCH(B694,Historical!$B$7:$B$1063,0))*IF(AH694="n/a",1.03,IF(AH694&lt;0,1.01,IF(AH694&gt;10,1.1,(1+AH694/100))))</f>
        <v>1.1000000000000001</v>
      </c>
      <c r="AS694" s="109">
        <f>IF($AI694="n/a",1.03*AR694,IF($AI694&lt;0,1.01*AR694,IF($AI694&gt;10,1.1*AR694,(1+$AI694/100)*AR694)))</f>
        <v>1.2100000000000002</v>
      </c>
      <c r="AT694" s="109">
        <f>IF($AK694="n/a",1.03*AS694,IF($AK694&lt;0,1.01*AS694,IF($AK694&gt;10,1.1*AS694,(1+$AK694/100)*AS694)))</f>
        <v>1.3310000000000004</v>
      </c>
      <c r="AU694" s="109">
        <f>IF($AK694="n/a",1.03*AT694,IF($AK694&lt;0,1.01*AT694,IF($AK694&gt;10,1.1*AT694,(1+$AK694/100)*AT694)))</f>
        <v>1.4641000000000006</v>
      </c>
      <c r="AV694" s="109">
        <f>IF($AK694="n/a",1.03*AU694,IF($AK694&lt;0,1.01*AU694,IF($AK694&gt;10,1.1*AU694,(1+$AK694/100)*AU694)))</f>
        <v>1.6105100000000008</v>
      </c>
      <c r="AW694" s="109">
        <f>SUM(AR694:AV694)</f>
        <v>6.7156100000000025</v>
      </c>
      <c r="AX694" s="113">
        <f>AW694/I694*100</f>
        <v>2.3088805610946856</v>
      </c>
      <c r="AY694" s="698">
        <v>0.93</v>
      </c>
      <c r="AZ694" s="100">
        <v>57.85</v>
      </c>
      <c r="BA694" s="100">
        <v>-5.1499999999999995</v>
      </c>
      <c r="BB694" s="100">
        <v>8.08</v>
      </c>
      <c r="BC694" s="100">
        <v>19.84</v>
      </c>
      <c r="BE694" s="12">
        <v>2022</v>
      </c>
      <c r="BF694" s="12">
        <f>IF(BE694&gt;2020,0,IF(BE694&gt;2008,1,IF(BE694&gt;2001,2,IF(BE694&gt;1990,3,IF(BE694&gt;1980,4,IF(BE694&gt;1973,5,IF(BE694&gt;1970,6,IF(BE694&gt;1960,7,IF(BE694&gt;1958,8,IF(BE694&gt;1953,9,10))))))))))</f>
        <v>0</v>
      </c>
      <c r="BG694" s="100">
        <v>5.82</v>
      </c>
      <c r="BH694" s="55" t="s">
        <v>121</v>
      </c>
      <c r="BI694" s="55" t="s">
        <v>122</v>
      </c>
    </row>
    <row r="695" spans="1:61" x14ac:dyDescent="0.2">
      <c r="A695" s="55" t="s">
        <v>523</v>
      </c>
      <c r="B695" s="55" t="s">
        <v>524</v>
      </c>
      <c r="C695" s="156" t="s">
        <v>134</v>
      </c>
      <c r="D695" s="98" t="s">
        <v>157</v>
      </c>
      <c r="E695" s="157">
        <v>35</v>
      </c>
      <c r="F695" s="2">
        <v>86</v>
      </c>
      <c r="G695" s="2" t="s">
        <v>119</v>
      </c>
      <c r="H695" s="2" t="s">
        <v>118</v>
      </c>
      <c r="I695" s="100">
        <v>60.15</v>
      </c>
      <c r="J695" s="101">
        <f>(M695/I695)*100</f>
        <v>3.192019950124688</v>
      </c>
      <c r="K695" s="104">
        <v>0.48</v>
      </c>
      <c r="L695" s="71">
        <v>4</v>
      </c>
      <c r="M695" s="28">
        <f>K695*L695</f>
        <v>1.92</v>
      </c>
      <c r="N695" s="103" t="s">
        <v>315</v>
      </c>
      <c r="O695" s="104">
        <v>0.46</v>
      </c>
      <c r="P695" s="158">
        <v>46146</v>
      </c>
      <c r="Q695" s="158">
        <v>46157</v>
      </c>
      <c r="R695" s="28">
        <f>(K695-O695)/O695*100</f>
        <v>4.3478260869565135</v>
      </c>
      <c r="S695" s="105">
        <f>IF(INDEX(Historical!$D$7:$D1693,MATCH(B695,Historical!$B$7:$B$1062,0))=0,"n/a",(INDEX(Historical!$C$7:$C$1062,MATCH(B695,Historical!$B$7:$B$1062,0))/INDEX(Historical!$D$7:$D$1062,MATCH(B695,Historical!$B$7:$B$1062,0))-1)*100)</f>
        <v>3.4090909090909172</v>
      </c>
      <c r="T695" s="105">
        <f>IF(INDEX(Historical!$F$7:$F$1062,MATCH(B695,Historical!$B$7:$B$1062,0))=0,"n/a",((INDEX(Historical!$C$7:$C$1062,MATCH(B695,Historical!$B$7:$B$1062,0))/INDEX(Historical!$F$7:$F$1062,MATCH(B695,Historical!$B$7:$B$1062,0)))^(1/3)-1)*100)</f>
        <v>2.7040024624839898</v>
      </c>
      <c r="U695" s="105">
        <f>IF(INDEX(Historical!$H$7:$H$1062,MATCH(B695,Historical!$B$7:$B$1062,0))=0,"n/a",((INDEX(Historical!$C$7:$C$1062,MATCH(B695,Historical!$B$7:$B$1062,0))/INDEX(Historical!$H$7:$H$1062,MATCH(B695,Historical!$B$7:$B$1062,0)))^(1/5)-1)*100)</f>
        <v>2.1046469491486031</v>
      </c>
      <c r="V695" s="105">
        <f>IF(INDEX(Historical!$M$7:$M$1062,MATCH(B695,Historical!$B$7:$B$1062,0))=0,"n/a",((INDEX(Historical!$C$7:$C$1062,MATCH(B695,Historical!$B$7:$B$1062,0))/INDEX(Historical!$M$7:$M$1062,MATCH(B695,Historical!$B$7:$B$1062,0)))^(1/10)-1)*100)</f>
        <v>1.7508382437443126</v>
      </c>
      <c r="W695" s="106">
        <f>IF(OR(U695&lt;=0,U695="n/a",V695&lt;=0,V695="n/a"),"n/a",U695/V695)</f>
        <v>1.2020796076784577</v>
      </c>
      <c r="X695" s="107">
        <f>IF(OR(AJ695&lt;=0,AJ695="n/a",U695&lt;=0,U695="n/a"),"n/a",U695/AJ695)</f>
        <v>0.24219182383758375</v>
      </c>
      <c r="Y695" s="165"/>
      <c r="Z695" s="101">
        <f>IF(OR(AC695&lt;0.01,AC695="n/a"),"n/a",M695/AC695*100)</f>
        <v>42.384105960264897</v>
      </c>
      <c r="AA695" s="109">
        <f>IF(OR(AC695&lt;0.01,AC695="n/a"),"n/a",I695/AC695)</f>
        <v>13.278145695364238</v>
      </c>
      <c r="AB695" s="71">
        <v>12</v>
      </c>
      <c r="AC695" s="100">
        <v>4.53</v>
      </c>
      <c r="AD695" s="100" t="s">
        <v>142</v>
      </c>
      <c r="AE695" s="100">
        <v>5.32</v>
      </c>
      <c r="AF695" s="100">
        <v>1.62</v>
      </c>
      <c r="AG695" s="100">
        <v>12.49</v>
      </c>
      <c r="AH695" s="100">
        <v>2.54</v>
      </c>
      <c r="AI695" s="100">
        <v>0.86</v>
      </c>
      <c r="AJ695" s="100">
        <v>8.6900000000000013</v>
      </c>
      <c r="AK695" s="100" t="s">
        <v>142</v>
      </c>
      <c r="AL695" s="100">
        <v>1410</v>
      </c>
      <c r="AM695" s="100">
        <v>5.2200000000000006</v>
      </c>
      <c r="AN695" s="100">
        <v>0.15</v>
      </c>
      <c r="AO695" s="110">
        <f>IF(U695="n/a","n/a",IF(AA695&lt;0,"n/a",IF(AA695="n/a","n/a",J695+U695-AA695)))</f>
        <v>-7.981478796090947</v>
      </c>
      <c r="AP695" s="111">
        <f>IF(U695="n/a","n/a",J695+U695)</f>
        <v>5.2966668992732906</v>
      </c>
      <c r="AQ695" s="112">
        <f>IF(OR(AC695&lt;0.01,AC695="n/a",AF695="n/a"),"n/a",(I695/SQRT(22.5*AC695*(I695/AF695))-1)*100)</f>
        <v>-2.2233928760961197</v>
      </c>
      <c r="AR695" s="101">
        <f>INDEX(Historical!$C$7:$C$1063,MATCH(B695,Historical!$B$7:$B$1063,0))*IF(AH695="n/a",1.03,IF(AH695&lt;0,1.01,IF(AH695&gt;10,1.1,(1+AH695/100))))</f>
        <v>1.8662280000000002</v>
      </c>
      <c r="AS695" s="109">
        <f>IF($AI695="n/a",1.03*AR695,IF($AI695&lt;0,1.01*AR695,IF($AI695&gt;10,1.1*AR695,(1+$AI695/100)*AR695)))</f>
        <v>1.8822775608000002</v>
      </c>
      <c r="AT695" s="109">
        <f>IF($AK695="n/a",1.03*AS695,IF($AK695&lt;0,1.01*AS695,IF($AK695&gt;10,1.1*AS695,(1+$AK695/100)*AS695)))</f>
        <v>1.9387458876240002</v>
      </c>
      <c r="AU695" s="109">
        <f>IF($AK695="n/a",1.03*AT695,IF($AK695&lt;0,1.01*AT695,IF($AK695&gt;10,1.1*AT695,(1+$AK695/100)*AT695)))</f>
        <v>1.9969082642527203</v>
      </c>
      <c r="AV695" s="109">
        <f>IF($AK695="n/a",1.03*AU695,IF($AK695&lt;0,1.01*AU695,IF($AK695&gt;10,1.1*AU695,(1+$AK695/100)*AU695)))</f>
        <v>2.056815512180302</v>
      </c>
      <c r="AW695" s="109">
        <f>SUM(AR695:AV695)</f>
        <v>9.7409752248570243</v>
      </c>
      <c r="AX695" s="113">
        <f>AW695/I695*100</f>
        <v>16.194472526778096</v>
      </c>
      <c r="AY695" s="698">
        <v>0.55000000000000004</v>
      </c>
      <c r="AZ695" s="100">
        <v>33.869999999999997</v>
      </c>
      <c r="BA695" s="100">
        <v>-5.4399999999999995</v>
      </c>
      <c r="BB695" s="100">
        <v>3.3000000000000003</v>
      </c>
      <c r="BC695" s="100">
        <v>14.74</v>
      </c>
      <c r="BE695" s="12">
        <v>1993</v>
      </c>
      <c r="BF695" s="12">
        <f>IF(BE695&gt;2020,0,IF(BE695&gt;2008,1,IF(BE695&gt;2001,2,IF(BE695&gt;1990,3,IF(BE695&gt;1980,4,IF(BE695&gt;1973,5,IF(BE695&gt;1970,6,IF(BE695&gt;1960,7,IF(BE695&gt;1958,8,IF(BE695&gt;1953,9,10))))))))))</f>
        <v>3</v>
      </c>
      <c r="BG695" s="100">
        <v>1.91</v>
      </c>
      <c r="BH695" s="55" t="s">
        <v>121</v>
      </c>
      <c r="BI695" s="55" t="s">
        <v>122</v>
      </c>
    </row>
    <row r="696" spans="1:61" x14ac:dyDescent="0.2">
      <c r="A696" s="55" t="s">
        <v>1331</v>
      </c>
      <c r="B696" s="55" t="s">
        <v>1332</v>
      </c>
      <c r="C696" s="156" t="s">
        <v>134</v>
      </c>
      <c r="D696" s="98" t="s">
        <v>412</v>
      </c>
      <c r="E696" s="157">
        <v>15</v>
      </c>
      <c r="F696" s="2">
        <v>316</v>
      </c>
      <c r="G696" s="2" t="s">
        <v>146</v>
      </c>
      <c r="H696" s="2" t="s">
        <v>146</v>
      </c>
      <c r="I696" s="100">
        <v>36.770000000000003</v>
      </c>
      <c r="J696" s="101">
        <f>(M696/I696)*100</f>
        <v>2.9371770465053033</v>
      </c>
      <c r="K696" s="104">
        <v>0.27</v>
      </c>
      <c r="L696" s="71">
        <v>4</v>
      </c>
      <c r="M696" s="28">
        <f>K696*L696</f>
        <v>1.08</v>
      </c>
      <c r="N696" s="103" t="s">
        <v>172</v>
      </c>
      <c r="O696" s="104">
        <v>0.26</v>
      </c>
      <c r="P696" s="115">
        <v>45709</v>
      </c>
      <c r="Q696" s="115">
        <v>45723</v>
      </c>
      <c r="R696" s="28">
        <f>(K696-O696)/O696*100</f>
        <v>3.8461538461538494</v>
      </c>
      <c r="S696" s="105">
        <f>IF(INDEX(Historical!$D$7:$D1694,MATCH(B696,Historical!$B$7:$B$1062,0))=0,"n/a",(INDEX(Historical!$C$7:$C$1062,MATCH(B696,Historical!$B$7:$B$1062,0))/INDEX(Historical!$D$7:$D$1062,MATCH(B696,Historical!$B$7:$B$1062,0))-1)*100)</f>
        <v>3.8461538461538547</v>
      </c>
      <c r="T696" s="105">
        <f>IF(INDEX(Historical!$F$7:$F$1062,MATCH(B696,Historical!$B$7:$B$1062,0))=0,"n/a",((INDEX(Historical!$C$7:$C$1062,MATCH(B696,Historical!$B$7:$B$1062,0))/INDEX(Historical!$F$7:$F$1062,MATCH(B696,Historical!$B$7:$B$1062,0)))^(1/3)-1)*100)</f>
        <v>4.0041911525952045</v>
      </c>
      <c r="U696" s="105">
        <f>IF(INDEX(Historical!$H$7:$H$1062,MATCH(B696,Historical!$B$7:$B$1062,0))=0,"n/a",((INDEX(Historical!$C$7:$C$1062,MATCH(B696,Historical!$B$7:$B$1062,0))/INDEX(Historical!$H$7:$H$1062,MATCH(B696,Historical!$B$7:$B$1062,0)))^(1/5)-1)*100)</f>
        <v>4.1809268102644292</v>
      </c>
      <c r="V696" s="105">
        <f>IF(INDEX(Historical!$M$7:$M$1062,MATCH(B696,Historical!$B$7:$B$1062,0))=0,"n/a",((INDEX(Historical!$C$7:$C$1062,MATCH(B696,Historical!$B$7:$B$1062,0))/INDEX(Historical!$M$7:$M$1062,MATCH(B696,Historical!$B$7:$B$1062,0)))^(1/10)-1)*100)</f>
        <v>7.5826013155565253</v>
      </c>
      <c r="W696" s="106">
        <f>IF(OR(U696&lt;=0,U696="n/a",V696&lt;=0,V696="n/a"),"n/a",U696/V696)</f>
        <v>0.55138423296590922</v>
      </c>
      <c r="X696" s="107">
        <f>IF(OR(AJ696&lt;=0,AJ696="n/a",U696&lt;=0,U696="n/a"),"n/a",U696/AJ696)</f>
        <v>1.3443494566766654</v>
      </c>
      <c r="Y696" s="164"/>
      <c r="Z696" s="101">
        <f>IF(OR(AC696&lt;0.01,AC696="n/a"),"n/a",M696/AC696*100)</f>
        <v>34.069400630914828</v>
      </c>
      <c r="AA696" s="109">
        <f>IF(OR(AC696&lt;0.01,AC696="n/a"),"n/a",I696/AC696)</f>
        <v>11.599369085173503</v>
      </c>
      <c r="AB696" s="71">
        <v>9</v>
      </c>
      <c r="AC696" s="100">
        <v>3.17</v>
      </c>
      <c r="AD696" s="100">
        <v>1.1499999999999999</v>
      </c>
      <c r="AE696" s="100">
        <v>1.96</v>
      </c>
      <c r="AF696" s="100">
        <v>1</v>
      </c>
      <c r="AG696" s="100">
        <v>8.5</v>
      </c>
      <c r="AH696" s="100">
        <v>25.19</v>
      </c>
      <c r="AI696" s="100">
        <v>2.13</v>
      </c>
      <c r="AJ696" s="100">
        <v>3.11</v>
      </c>
      <c r="AK696" s="100">
        <v>9.4700000000000006</v>
      </c>
      <c r="AL696" s="100">
        <v>2720</v>
      </c>
      <c r="AM696" s="100">
        <v>1.71</v>
      </c>
      <c r="AN696" s="100">
        <v>1.1000000000000001</v>
      </c>
      <c r="AO696" s="110">
        <f>IF(U696="n/a","n/a",IF(AA696&lt;0,"n/a",IF(AA696="n/a","n/a",J696+U696-AA696)))</f>
        <v>-4.4812652284037711</v>
      </c>
      <c r="AP696" s="111">
        <f>IF(U696="n/a","n/a",J696+U696)</f>
        <v>7.1181038567697321</v>
      </c>
      <c r="AQ696" s="112">
        <f>IF(OR(AC696&lt;0.01,AC696="n/a",AF696="n/a"),"n/a",(I696/SQRT(22.5*AC696*(I696/AF696))-1)*100)</f>
        <v>-28.19975523045899</v>
      </c>
      <c r="AR696" s="101">
        <f>INDEX(Historical!$C$7:$C$1063,MATCH(B696,Historical!$B$7:$B$1063,0))*IF(AH696="n/a",1.03,IF(AH696&lt;0,1.01,IF(AH696&gt;10,1.1,(1+AH696/100))))</f>
        <v>1.1880000000000002</v>
      </c>
      <c r="AS696" s="109">
        <f>IF($AI696="n/a",1.03*AR696,IF($AI696&lt;0,1.01*AR696,IF($AI696&gt;10,1.1*AR696,(1+$AI696/100)*AR696)))</f>
        <v>1.2133044000000004</v>
      </c>
      <c r="AT696" s="109">
        <f>IF($AK696="n/a",1.03*AS696,IF($AK696&lt;0,1.01*AS696,IF($AK696&gt;10,1.1*AS696,(1+$AK696/100)*AS696)))</f>
        <v>1.3282043266800005</v>
      </c>
      <c r="AU696" s="109">
        <f>IF($AK696="n/a",1.03*AT696,IF($AK696&lt;0,1.01*AT696,IF($AK696&gt;10,1.1*AT696,(1+$AK696/100)*AT696)))</f>
        <v>1.4539852764165966</v>
      </c>
      <c r="AV696" s="109">
        <f>IF($AK696="n/a",1.03*AU696,IF($AK696&lt;0,1.01*AU696,IF($AK696&gt;10,1.1*AU696,(1+$AK696/100)*AU696)))</f>
        <v>1.5916776820932483</v>
      </c>
      <c r="AW696" s="109">
        <f>SUM(AR696:AV696)</f>
        <v>6.7751716851898465</v>
      </c>
      <c r="AX696" s="113">
        <f>AW696/I696*100</f>
        <v>18.4258136665484</v>
      </c>
      <c r="AY696" s="698">
        <v>0.83</v>
      </c>
      <c r="AZ696" s="100">
        <v>39.76</v>
      </c>
      <c r="BA696" s="100">
        <v>-6.88</v>
      </c>
      <c r="BB696" s="100">
        <v>-0.21</v>
      </c>
      <c r="BC696" s="100">
        <v>10.050000000000001</v>
      </c>
      <c r="BE696" s="12">
        <v>2011</v>
      </c>
      <c r="BF696" s="12">
        <f>IF(BE696&gt;2020,0,IF(BE696&gt;2008,1,IF(BE696&gt;2001,2,IF(BE696&gt;1990,3,IF(BE696&gt;1980,4,IF(BE696&gt;1973,5,IF(BE696&gt;1970,6,IF(BE696&gt;1960,7,IF(BE696&gt;1958,8,IF(BE696&gt;1953,9,10))))))))))</f>
        <v>1</v>
      </c>
      <c r="BG696" s="100">
        <v>0.94000000000000006</v>
      </c>
      <c r="BH696" s="55" t="s">
        <v>121</v>
      </c>
      <c r="BI696" s="55" t="s">
        <v>122</v>
      </c>
    </row>
    <row r="697" spans="1:61" x14ac:dyDescent="0.2">
      <c r="A697" s="116" t="s">
        <v>1678</v>
      </c>
      <c r="B697" s="55" t="s">
        <v>1679</v>
      </c>
      <c r="C697" s="156" t="s">
        <v>134</v>
      </c>
      <c r="D697" s="98" t="s">
        <v>157</v>
      </c>
      <c r="E697" s="157">
        <v>7</v>
      </c>
      <c r="F697" s="2">
        <v>592</v>
      </c>
      <c r="G697" s="2" t="s">
        <v>146</v>
      </c>
      <c r="H697" s="2" t="s">
        <v>146</v>
      </c>
      <c r="I697" s="100">
        <v>80.489999999999995</v>
      </c>
      <c r="J697" s="101">
        <f>(M697/I697)*100</f>
        <v>2.0872158032053671</v>
      </c>
      <c r="K697" s="104">
        <v>0.42</v>
      </c>
      <c r="L697" s="71">
        <v>4</v>
      </c>
      <c r="M697" s="28">
        <f>K697*L697</f>
        <v>1.68</v>
      </c>
      <c r="N697" s="103" t="s">
        <v>707</v>
      </c>
      <c r="O697" s="104">
        <v>0.38</v>
      </c>
      <c r="P697" s="158">
        <v>45974</v>
      </c>
      <c r="Q697" s="158">
        <v>45989</v>
      </c>
      <c r="R697" s="28">
        <f>(K697-O697)/O697*100</f>
        <v>10.52631578947368</v>
      </c>
      <c r="S697" s="105">
        <f>IF(INDEX(Historical!$D$7:$D1695,MATCH(B697,Historical!$B$7:$B$1062,0))=0,"n/a",(INDEX(Historical!$C$7:$C$1062,MATCH(B697,Historical!$B$7:$B$1062,0))/INDEX(Historical!$D$7:$D$1062,MATCH(B697,Historical!$B$7:$B$1062,0))-1)*100)</f>
        <v>4.6979865771812124</v>
      </c>
      <c r="T697" s="105">
        <f>IF(INDEX(Historical!$F$7:$F$1062,MATCH(B697,Historical!$B$7:$B$1062,0))=0,"n/a",((INDEX(Historical!$C$7:$C$1062,MATCH(B697,Historical!$B$7:$B$1062,0))/INDEX(Historical!$F$7:$F$1062,MATCH(B697,Historical!$B$7:$B$1062,0)))^(1/3)-1)*100)</f>
        <v>3.1839346779616085</v>
      </c>
      <c r="U697" s="105">
        <f>IF(INDEX(Historical!$H$7:$H$1062,MATCH(B697,Historical!$B$7:$B$1062,0))=0,"n/a",((INDEX(Historical!$C$7:$C$1062,MATCH(B697,Historical!$B$7:$B$1062,0))/INDEX(Historical!$H$7:$H$1062,MATCH(B697,Historical!$B$7:$B$1062,0)))^(1/5)-1)*100)</f>
        <v>9.3011973943858628</v>
      </c>
      <c r="V697" s="105" t="str">
        <f>IF(INDEX(Historical!$M$7:$M$1062,MATCH(B697,Historical!$B$7:$B$1062,0))=0,"n/a",((INDEX(Historical!$C$7:$C$1062,MATCH(B697,Historical!$B$7:$B$1062,0))/INDEX(Historical!$M$7:$M$1062,MATCH(B697,Historical!$B$7:$B$1062,0)))^(1/10)-1)*100)</f>
        <v>n/a</v>
      </c>
      <c r="W697" s="106" t="str">
        <f>IF(OR(U697&lt;=0,U697="n/a",V697&lt;=0,V697="n/a"),"n/a",U697/V697)</f>
        <v>n/a</v>
      </c>
      <c r="X697" s="107">
        <f>IF(OR(AJ697&lt;=0,AJ697="n/a",U697&lt;=0,U697="n/a"),"n/a",U697/AJ697)</f>
        <v>0.80044728006763022</v>
      </c>
      <c r="Y697" s="162"/>
      <c r="Z697" s="101">
        <f>IF(OR(AC697&lt;0.01,AC697="n/a"),"n/a",M697/AC697*100)</f>
        <v>18.9402480270575</v>
      </c>
      <c r="AA697" s="109">
        <f>IF(OR(AC697&lt;0.01,AC697="n/a"),"n/a",I697/AC697)</f>
        <v>9.0744081172491544</v>
      </c>
      <c r="AB697" s="71">
        <v>12</v>
      </c>
      <c r="AC697" s="100">
        <v>8.8699999999999992</v>
      </c>
      <c r="AD697" s="100">
        <v>0.54</v>
      </c>
      <c r="AE697" s="100">
        <v>1.55</v>
      </c>
      <c r="AF697" s="100">
        <v>1.1599999999999999</v>
      </c>
      <c r="AG697" s="100">
        <v>13.15</v>
      </c>
      <c r="AH697" s="100">
        <v>4.24</v>
      </c>
      <c r="AI697" s="100">
        <v>22.38</v>
      </c>
      <c r="AJ697" s="100">
        <v>11.62</v>
      </c>
      <c r="AK697" s="100">
        <v>13.350000000000001</v>
      </c>
      <c r="AL697" s="100">
        <v>8790</v>
      </c>
      <c r="AM697" s="100">
        <v>6.39</v>
      </c>
      <c r="AN697" s="100">
        <v>0.95</v>
      </c>
      <c r="AO697" s="110">
        <f>IF(U697="n/a","n/a",IF(AA697&lt;0,"n/a",IF(AA697="n/a","n/a",J697+U697-AA697)))</f>
        <v>2.314005080342076</v>
      </c>
      <c r="AP697" s="111">
        <f>IF(U697="n/a","n/a",J697+U697)</f>
        <v>11.38841319759123</v>
      </c>
      <c r="AQ697" s="112">
        <f>IF(OR(AC697&lt;0.01,AC697="n/a",AF697="n/a"),"n/a",(I697/SQRT(22.5*AC697*(I697/AF697))-1)*100)</f>
        <v>-31.601450905547491</v>
      </c>
      <c r="AR697" s="101">
        <f>INDEX(Historical!$C$7:$C$1063,MATCH(B697,Historical!$B$7:$B$1063,0))*IF(AH697="n/a",1.03,IF(AH697&lt;0,1.01,IF(AH697&gt;10,1.1,(1+AH697/100))))</f>
        <v>1.626144</v>
      </c>
      <c r="AS697" s="109">
        <f>IF($AI697="n/a",1.03*AR697,IF($AI697&lt;0,1.01*AR697,IF($AI697&gt;10,1.1*AR697,(1+$AI697/100)*AR697)))</f>
        <v>1.7887584000000001</v>
      </c>
      <c r="AT697" s="109">
        <f>IF($AK697="n/a",1.03*AS697,IF($AK697&lt;0,1.01*AS697,IF($AK697&gt;10,1.1*AS697,(1+$AK697/100)*AS697)))</f>
        <v>1.9676342400000002</v>
      </c>
      <c r="AU697" s="109">
        <f>IF($AK697="n/a",1.03*AT697,IF($AK697&lt;0,1.01*AT697,IF($AK697&gt;10,1.1*AT697,(1+$AK697/100)*AT697)))</f>
        <v>2.1643976640000004</v>
      </c>
      <c r="AV697" s="109">
        <f>IF($AK697="n/a",1.03*AU697,IF($AK697&lt;0,1.01*AU697,IF($AK697&gt;10,1.1*AU697,(1+$AK697/100)*AU697)))</f>
        <v>2.3808374304000006</v>
      </c>
      <c r="AW697" s="109">
        <f>SUM(AR697:AV697)</f>
        <v>9.9277717344000003</v>
      </c>
      <c r="AX697" s="113">
        <f>AW697/I697*100</f>
        <v>12.334167889675737</v>
      </c>
      <c r="AY697" s="698">
        <v>1.33</v>
      </c>
      <c r="AZ697" s="100">
        <v>22.3</v>
      </c>
      <c r="BA697" s="100">
        <v>-17.22</v>
      </c>
      <c r="BB697" s="100">
        <v>-0.5</v>
      </c>
      <c r="BC697" s="100">
        <v>-0.79</v>
      </c>
      <c r="BE697" s="12">
        <v>2019</v>
      </c>
      <c r="BF697" s="12">
        <f>IF(BE697&gt;2020,0,IF(BE697&gt;2008,1,IF(BE697&gt;2001,2,IF(BE697&gt;1990,3,IF(BE697&gt;1980,4,IF(BE697&gt;1973,5,IF(BE697&gt;1970,6,IF(BE697&gt;1960,7,IF(BE697&gt;1958,8,IF(BE697&gt;1953,9,10))))))))))</f>
        <v>1</v>
      </c>
      <c r="BG697" s="100">
        <v>1.06</v>
      </c>
      <c r="BH697" s="55" t="s">
        <v>121</v>
      </c>
      <c r="BI697" s="55" t="s">
        <v>122</v>
      </c>
    </row>
    <row r="698" spans="1:61" x14ac:dyDescent="0.2">
      <c r="A698" s="123" t="s">
        <v>1333</v>
      </c>
      <c r="B698" s="55" t="s">
        <v>1334</v>
      </c>
      <c r="C698" s="156" t="s">
        <v>116</v>
      </c>
      <c r="D698" s="98" t="s">
        <v>117</v>
      </c>
      <c r="E698" s="157">
        <v>16</v>
      </c>
      <c r="F698" s="2">
        <v>265</v>
      </c>
      <c r="G698" s="2" t="s">
        <v>146</v>
      </c>
      <c r="H698" s="2" t="s">
        <v>146</v>
      </c>
      <c r="I698" s="100">
        <v>167.38</v>
      </c>
      <c r="J698" s="101">
        <f>(M698/I698)*100</f>
        <v>0.83642012187836057</v>
      </c>
      <c r="K698" s="104">
        <v>0.35</v>
      </c>
      <c r="L698" s="71">
        <v>4</v>
      </c>
      <c r="M698" s="28">
        <f>K698*L698</f>
        <v>1.4</v>
      </c>
      <c r="N698" s="103" t="s">
        <v>164</v>
      </c>
      <c r="O698" s="104">
        <v>0.315</v>
      </c>
      <c r="P698" s="158">
        <v>45966</v>
      </c>
      <c r="Q698" s="158">
        <v>45981</v>
      </c>
      <c r="R698" s="28">
        <f>(K698-O698)/O698*100</f>
        <v>11.111111111111104</v>
      </c>
      <c r="S698" s="105">
        <f>IF(INDEX(Historical!$D$7:$D1696,MATCH(B698,Historical!$B$7:$B$1062,0))=0,"n/a",(INDEX(Historical!$C$7:$C$1062,MATCH(B698,Historical!$B$7:$B$1062,0))/INDEX(Historical!$D$7:$D$1062,MATCH(B698,Historical!$B$7:$B$1062,0))-1)*100)</f>
        <v>10.68376068376069</v>
      </c>
      <c r="T698" s="105">
        <f>IF(INDEX(Historical!$F$7:$F$1062,MATCH(B698,Historical!$B$7:$B$1062,0))=0,"n/a",((INDEX(Historical!$C$7:$C$1062,MATCH(B698,Historical!$B$7:$B$1062,0))/INDEX(Historical!$F$7:$F$1062,MATCH(B698,Historical!$B$7:$B$1062,0)))^(1/3)-1)*100)</f>
        <v>11.07406172153178</v>
      </c>
      <c r="U698" s="105">
        <f>IF(INDEX(Historical!$H$7:$H$1062,MATCH(B698,Historical!$B$7:$B$1062,0))=0,"n/a",((INDEX(Historical!$C$7:$C$1062,MATCH(B698,Historical!$B$7:$B$1062,0))/INDEX(Historical!$H$7:$H$1062,MATCH(B698,Historical!$B$7:$B$1062,0)))^(1/5)-1)*100)</f>
        <v>11.247749781511374</v>
      </c>
      <c r="V698" s="105">
        <f>IF(INDEX(Historical!$M$7:$M$1062,MATCH(B698,Historical!$B$7:$B$1062,0))=0,"n/a",((INDEX(Historical!$C$7:$C$1062,MATCH(B698,Historical!$B$7:$B$1062,0))/INDEX(Historical!$M$7:$M$1062,MATCH(B698,Historical!$B$7:$B$1062,0)))^(1/10)-1)*100)</f>
        <v>13.762918375923183</v>
      </c>
      <c r="W698" s="106">
        <f>IF(OR(U698&lt;=0,U698="n/a",V698&lt;=0,V698="n/a"),"n/a",U698/V698)</f>
        <v>0.81725034431564747</v>
      </c>
      <c r="X698" s="107">
        <f>IF(OR(AJ698&lt;=0,AJ698="n/a",U698&lt;=0,U698="n/a"),"n/a",U698/AJ698)</f>
        <v>0.28161616879097079</v>
      </c>
      <c r="Y698" s="55"/>
      <c r="Z698" s="101">
        <f>IF(OR(AC698&lt;0.01,AC698="n/a"),"n/a",M698/AC698*100)</f>
        <v>33.816425120772948</v>
      </c>
      <c r="AA698" s="109">
        <f>IF(OR(AC698&lt;0.01,AC698="n/a"),"n/a",I698/AC698)</f>
        <v>40.429951690821255</v>
      </c>
      <c r="AB698" s="71">
        <v>12</v>
      </c>
      <c r="AC698" s="100">
        <v>4.1399999999999997</v>
      </c>
      <c r="AD698" s="100">
        <v>2.84</v>
      </c>
      <c r="AE698" s="100">
        <v>4.32</v>
      </c>
      <c r="AF698" s="100">
        <v>5.33</v>
      </c>
      <c r="AG698" s="100">
        <v>13.03</v>
      </c>
      <c r="AH698" s="100">
        <v>9.1999999999999993</v>
      </c>
      <c r="AI698" s="100">
        <v>10.15</v>
      </c>
      <c r="AJ698" s="100">
        <v>39.94</v>
      </c>
      <c r="AK698" s="100">
        <v>9.5299999999999994</v>
      </c>
      <c r="AL698" s="100">
        <v>42190</v>
      </c>
      <c r="AM698" s="100">
        <v>0.36</v>
      </c>
      <c r="AN698" s="100">
        <v>1.22</v>
      </c>
      <c r="AO698" s="110">
        <f>IF(U698="n/a","n/a",IF(AA698&lt;0,"n/a",IF(AA698="n/a","n/a",J698+U698-AA698)))</f>
        <v>-28.34578178743152</v>
      </c>
      <c r="AP698" s="111">
        <f>IF(U698="n/a","n/a",J698+U698)</f>
        <v>12.084169903389734</v>
      </c>
      <c r="AQ698" s="112">
        <f>IF(OR(AC698&lt;0.01,AC698="n/a",AF698="n/a"),"n/a",(I698/SQRT(22.5*AC698*(I698/AF698))-1)*100)</f>
        <v>209.47384920005928</v>
      </c>
      <c r="AR698" s="101">
        <f>INDEX(Historical!$C$7:$C$1063,MATCH(B698,Historical!$B$7:$B$1063,0))*IF(AH698="n/a",1.03,IF(AH698&lt;0,1.01,IF(AH698&gt;10,1.1,(1+AH698/100))))</f>
        <v>1.41414</v>
      </c>
      <c r="AS698" s="109">
        <f>IF($AI698="n/a",1.03*AR698,IF($AI698&lt;0,1.01*AR698,IF($AI698&gt;10,1.1*AR698,(1+$AI698/100)*AR698)))</f>
        <v>1.5555540000000001</v>
      </c>
      <c r="AT698" s="109">
        <f>IF($AK698="n/a",1.03*AS698,IF($AK698&lt;0,1.01*AS698,IF($AK698&gt;10,1.1*AS698,(1+$AK698/100)*AS698)))</f>
        <v>1.7037982962</v>
      </c>
      <c r="AU698" s="109">
        <f>IF($AK698="n/a",1.03*AT698,IF($AK698&lt;0,1.01*AT698,IF($AK698&gt;10,1.1*AT698,(1+$AK698/100)*AT698)))</f>
        <v>1.8661702738278598</v>
      </c>
      <c r="AV698" s="109">
        <f>IF($AK698="n/a",1.03*AU698,IF($AK698&lt;0,1.01*AU698,IF($AK698&gt;10,1.1*AU698,(1+$AK698/100)*AU698)))</f>
        <v>2.0440163009236549</v>
      </c>
      <c r="AW698" s="109">
        <f>SUM(AR698:AV698)</f>
        <v>8.5836788709515144</v>
      </c>
      <c r="AX698" s="113">
        <f>AW698/I698*100</f>
        <v>5.1282583767185539</v>
      </c>
      <c r="AY698" s="698">
        <v>0.48</v>
      </c>
      <c r="AZ698" s="100">
        <v>13.950000000000001</v>
      </c>
      <c r="BA698" s="100">
        <v>-12.370000000000001</v>
      </c>
      <c r="BB698" s="100">
        <v>3.11</v>
      </c>
      <c r="BC698" s="100">
        <v>0.77999999999999992</v>
      </c>
      <c r="BE698" s="12">
        <v>2011</v>
      </c>
      <c r="BF698" s="12">
        <f>IF(BE698&gt;2020,0,IF(BE698&gt;2008,1,IF(BE698&gt;2001,2,IF(BE698&gt;1990,3,IF(BE698&gt;1980,4,IF(BE698&gt;1973,5,IF(BE698&gt;1970,6,IF(BE698&gt;1960,7,IF(BE698&gt;1958,8,IF(BE698&gt;1953,9,10))))))))))</f>
        <v>1</v>
      </c>
      <c r="BG698" s="100">
        <v>5.04</v>
      </c>
      <c r="BH698" s="55" t="s">
        <v>121</v>
      </c>
      <c r="BI698" s="55" t="s">
        <v>122</v>
      </c>
    </row>
    <row r="699" spans="1:61" x14ac:dyDescent="0.2">
      <c r="A699" s="116" t="s">
        <v>1680</v>
      </c>
      <c r="B699" s="55" t="s">
        <v>1681</v>
      </c>
      <c r="C699" s="156" t="s">
        <v>134</v>
      </c>
      <c r="D699" s="98" t="s">
        <v>412</v>
      </c>
      <c r="E699" s="157">
        <v>9</v>
      </c>
      <c r="F699" s="2">
        <v>542</v>
      </c>
      <c r="G699" s="2" t="s">
        <v>146</v>
      </c>
      <c r="H699" s="2" t="s">
        <v>146</v>
      </c>
      <c r="I699" s="100">
        <v>49.69</v>
      </c>
      <c r="J699" s="101">
        <f>(M699/I699)*100</f>
        <v>5.4739384181927964</v>
      </c>
      <c r="K699" s="104">
        <v>0.68</v>
      </c>
      <c r="L699" s="71">
        <v>4</v>
      </c>
      <c r="M699" s="28">
        <f>K699*L699</f>
        <v>2.72</v>
      </c>
      <c r="N699" s="103" t="s">
        <v>395</v>
      </c>
      <c r="O699" s="104">
        <v>0.67</v>
      </c>
      <c r="P699" s="158">
        <v>46094</v>
      </c>
      <c r="Q699" s="158">
        <v>46108</v>
      </c>
      <c r="R699" s="28">
        <f>(K699-O699)/O699*100</f>
        <v>1.492537313432837</v>
      </c>
      <c r="S699" s="105">
        <f>IF(INDEX(Historical!$D$7:$D1697,MATCH(B699,Historical!$B$7:$B$1062,0))=0,"n/a",(INDEX(Historical!$C$7:$C$1062,MATCH(B699,Historical!$B$7:$B$1062,0))/INDEX(Historical!$D$7:$D$1062,MATCH(B699,Historical!$B$7:$B$1062,0))-1)*100)</f>
        <v>3.0769230769230882</v>
      </c>
      <c r="T699" s="105">
        <f>IF(INDEX(Historical!$F$7:$F$1062,MATCH(B699,Historical!$B$7:$B$1062,0))=0,"n/a",((INDEX(Historical!$C$7:$C$1062,MATCH(B699,Historical!$B$7:$B$1062,0))/INDEX(Historical!$F$7:$F$1062,MATCH(B699,Historical!$B$7:$B$1062,0)))^(1/3)-1)*100)</f>
        <v>3.7467539830547514</v>
      </c>
      <c r="U699" s="105">
        <f>IF(INDEX(Historical!$H$7:$H$1062,MATCH(B699,Historical!$B$7:$B$1062,0))=0,"n/a",((INDEX(Historical!$C$7:$C$1062,MATCH(B699,Historical!$B$7:$B$1062,0))/INDEX(Historical!$H$7:$H$1062,MATCH(B699,Historical!$B$7:$B$1062,0)))^(1/5)-1)*100)</f>
        <v>13.228162727841198</v>
      </c>
      <c r="V699" s="105" t="str">
        <f>IF(INDEX(Historical!$M$7:$M$1062,MATCH(B699,Historical!$B$7:$B$1062,0))=0,"n/a",((INDEX(Historical!$C$7:$C$1062,MATCH(B699,Historical!$B$7:$B$1062,0))/INDEX(Historical!$M$7:$M$1062,MATCH(B699,Historical!$B$7:$B$1062,0)))^(1/10)-1)*100)</f>
        <v>n/a</v>
      </c>
      <c r="W699" s="106" t="str">
        <f>IF(OR(U699&lt;=0,U699="n/a",V699&lt;=0,V699="n/a"),"n/a",U699/V699)</f>
        <v>n/a</v>
      </c>
      <c r="X699" s="107" t="str">
        <f>IF(OR(AJ699&lt;=0,AJ699="n/a",U699&lt;=0,U699="n/a"),"n/a",U699/AJ699)</f>
        <v>n/a</v>
      </c>
      <c r="Y699" s="165"/>
      <c r="Z699" s="101">
        <f>IF(OR(AC699&lt;0.01,AC699="n/a"),"n/a",M699/AC699*100)</f>
        <v>134.65346534653466</v>
      </c>
      <c r="AA699" s="109">
        <f>IF(OR(AC699&lt;0.01,AC699="n/a"),"n/a",I699/AC699)</f>
        <v>24.599009900990097</v>
      </c>
      <c r="AB699" s="71">
        <v>12</v>
      </c>
      <c r="AC699" s="100">
        <v>2.02</v>
      </c>
      <c r="AD699" s="100">
        <v>0.2</v>
      </c>
      <c r="AE699" s="100">
        <v>1.34</v>
      </c>
      <c r="AF699" s="100">
        <v>0.96</v>
      </c>
      <c r="AG699" s="100">
        <v>3.91</v>
      </c>
      <c r="AH699" s="100">
        <v>117.68</v>
      </c>
      <c r="AI699" s="100">
        <v>29.48</v>
      </c>
      <c r="AJ699" s="100">
        <v>-26.540000000000003</v>
      </c>
      <c r="AK699" s="100">
        <v>54.64</v>
      </c>
      <c r="AL699" s="100">
        <v>1710</v>
      </c>
      <c r="AM699" s="100">
        <v>4.0199999999999996</v>
      </c>
      <c r="AN699" s="100">
        <v>2.1</v>
      </c>
      <c r="AO699" s="110">
        <f>IF(U699="n/a","n/a",IF(AA699&lt;0,"n/a",IF(AA699="n/a","n/a",J699+U699-AA699)))</f>
        <v>-5.896908754956101</v>
      </c>
      <c r="AP699" s="111">
        <f>IF(U699="n/a","n/a",J699+U699)</f>
        <v>18.702101146033996</v>
      </c>
      <c r="AQ699" s="112">
        <f>IF(OR(AC699&lt;0.01,AC699="n/a",AF699="n/a"),"n/a",(I699/SQRT(22.5*AC699*(I699/AF699))-1)*100)</f>
        <v>2.4479260783534462</v>
      </c>
      <c r="AR699" s="101">
        <f>INDEX(Historical!$C$7:$C$1063,MATCH(B699,Historical!$B$7:$B$1063,0))*IF(AH699="n/a",1.03,IF(AH699&lt;0,1.01,IF(AH699&gt;10,1.1,(1+AH699/100))))</f>
        <v>2.9480000000000004</v>
      </c>
      <c r="AS699" s="109">
        <f>IF($AI699="n/a",1.03*AR699,IF($AI699&lt;0,1.01*AR699,IF($AI699&gt;10,1.1*AR699,(1+$AI699/100)*AR699)))</f>
        <v>3.2428000000000008</v>
      </c>
      <c r="AT699" s="109">
        <f>IF($AK699="n/a",1.03*AS699,IF($AK699&lt;0,1.01*AS699,IF($AK699&gt;10,1.1*AS699,(1+$AK699/100)*AS699)))</f>
        <v>3.5670800000000011</v>
      </c>
      <c r="AU699" s="109">
        <f>IF($AK699="n/a",1.03*AT699,IF($AK699&lt;0,1.01*AT699,IF($AK699&gt;10,1.1*AT699,(1+$AK699/100)*AT699)))</f>
        <v>3.9237880000000014</v>
      </c>
      <c r="AV699" s="109">
        <f>IF($AK699="n/a",1.03*AU699,IF($AK699&lt;0,1.01*AU699,IF($AK699&gt;10,1.1*AU699,(1+$AK699/100)*AU699)))</f>
        <v>4.3161668000000022</v>
      </c>
      <c r="AW699" s="109">
        <f>SUM(AR699:AV699)</f>
        <v>17.997834800000007</v>
      </c>
      <c r="AX699" s="113">
        <f>AW699/I699*100</f>
        <v>36.220235057355623</v>
      </c>
      <c r="AY699" s="698">
        <v>1.48</v>
      </c>
      <c r="AZ699" s="100">
        <v>17.990000000000002</v>
      </c>
      <c r="BA699" s="100">
        <v>-44.79</v>
      </c>
      <c r="BB699" s="100">
        <v>-2.2200000000000002</v>
      </c>
      <c r="BC699" s="100">
        <v>-13.450000000000001</v>
      </c>
      <c r="BE699" s="12">
        <v>2018</v>
      </c>
      <c r="BF699" s="12">
        <f>IF(BE699&gt;2020,0,IF(BE699&gt;2008,1,IF(BE699&gt;2001,2,IF(BE699&gt;1990,3,IF(BE699&gt;1980,4,IF(BE699&gt;1973,5,IF(BE699&gt;1970,6,IF(BE699&gt;1960,7,IF(BE699&gt;1958,8,IF(BE699&gt;1953,9,10))))))))))</f>
        <v>1</v>
      </c>
      <c r="BG699" s="100">
        <v>1.26</v>
      </c>
      <c r="BH699" s="55" t="s">
        <v>121</v>
      </c>
      <c r="BI699" s="55" t="s">
        <v>122</v>
      </c>
    </row>
    <row r="700" spans="1:61" x14ac:dyDescent="0.2">
      <c r="A700" s="55" t="s">
        <v>1335</v>
      </c>
      <c r="B700" s="55" t="s">
        <v>1336</v>
      </c>
      <c r="C700" s="156" t="s">
        <v>125</v>
      </c>
      <c r="D700" s="98" t="s">
        <v>233</v>
      </c>
      <c r="E700" s="157">
        <v>17</v>
      </c>
      <c r="F700" s="2">
        <v>238</v>
      </c>
      <c r="G700" s="2" t="s">
        <v>146</v>
      </c>
      <c r="H700" s="2" t="s">
        <v>146</v>
      </c>
      <c r="I700" s="100">
        <v>227.14</v>
      </c>
      <c r="J700" s="101">
        <f>(M700/I700)*100</f>
        <v>1.7962490094215022</v>
      </c>
      <c r="K700" s="104">
        <v>1.02</v>
      </c>
      <c r="L700" s="71">
        <v>4</v>
      </c>
      <c r="M700" s="28">
        <f>K700*L700</f>
        <v>4.08</v>
      </c>
      <c r="N700" s="103" t="s">
        <v>202</v>
      </c>
      <c r="O700" s="104">
        <v>0.94</v>
      </c>
      <c r="P700" s="158">
        <v>46038</v>
      </c>
      <c r="Q700" s="158">
        <v>46052</v>
      </c>
      <c r="R700" s="28">
        <f>(K700-O700)/O700*100</f>
        <v>8.5106382978723492</v>
      </c>
      <c r="S700" s="105">
        <f>IF(INDEX(Historical!$D$7:$D1698,MATCH(B700,Historical!$B$7:$B$1062,0))=0,"n/a",(INDEX(Historical!$C$7:$C$1062,MATCH(B700,Historical!$B$7:$B$1062,0))/INDEX(Historical!$D$7:$D$1062,MATCH(B700,Historical!$B$7:$B$1062,0))-1)*100)</f>
        <v>6.8181818181818121</v>
      </c>
      <c r="T700" s="105">
        <f>IF(INDEX(Historical!$F$7:$F$1062,MATCH(B700,Historical!$B$7:$B$1062,0))=0,"n/a",((INDEX(Historical!$C$7:$C$1062,MATCH(B700,Historical!$B$7:$B$1062,0))/INDEX(Historical!$F$7:$F$1062,MATCH(B700,Historical!$B$7:$B$1062,0)))^(1/3)-1)*100)</f>
        <v>6.4170176581825888</v>
      </c>
      <c r="U700" s="105">
        <f>IF(INDEX(Historical!$H$7:$H$1062,MATCH(B700,Historical!$B$7:$B$1062,0))=0,"n/a",((INDEX(Historical!$C$7:$C$1062,MATCH(B700,Historical!$B$7:$B$1062,0))/INDEX(Historical!$H$7:$H$1062,MATCH(B700,Historical!$B$7:$B$1062,0)))^(1/5)-1)*100)</f>
        <v>7.0066111031416467</v>
      </c>
      <c r="V700" s="105">
        <f>IF(INDEX(Historical!$M$7:$M$1062,MATCH(B700,Historical!$B$7:$B$1062,0))=0,"n/a",((INDEX(Historical!$C$7:$C$1062,MATCH(B700,Historical!$B$7:$B$1062,0))/INDEX(Historical!$M$7:$M$1062,MATCH(B700,Historical!$B$7:$B$1062,0)))^(1/10)-1)*100)</f>
        <v>9.4799084824191091</v>
      </c>
      <c r="W700" s="106">
        <f>IF(OR(U700&lt;=0,U700="n/a",V700&lt;=0,V700="n/a"),"n/a",U700/V700)</f>
        <v>0.73910113332166683</v>
      </c>
      <c r="X700" s="107">
        <f>IF(OR(AJ700&lt;=0,AJ700="n/a",U700&lt;=0,U700="n/a"),"n/a",U700/AJ700)</f>
        <v>0.80351044760798696</v>
      </c>
      <c r="Y700" s="159"/>
      <c r="Z700" s="101">
        <f>IF(OR(AC700&lt;0.01,AC700="n/a"),"n/a",M700/AC700*100)</f>
        <v>62.006079027355618</v>
      </c>
      <c r="AA700" s="109">
        <f>IF(OR(AC700&lt;0.01,AC700="n/a"),"n/a",I700/AC700)</f>
        <v>34.519756838905771</v>
      </c>
      <c r="AB700" s="71">
        <v>8</v>
      </c>
      <c r="AC700" s="100">
        <v>6.58</v>
      </c>
      <c r="AD700" s="100">
        <v>13.76</v>
      </c>
      <c r="AE700" s="100">
        <v>4.5199999999999996</v>
      </c>
      <c r="AF700" s="100">
        <v>10.95</v>
      </c>
      <c r="AG700" s="100">
        <v>33.22</v>
      </c>
      <c r="AH700" s="100">
        <v>-6.97</v>
      </c>
      <c r="AI700" s="100">
        <v>4.8500000000000005</v>
      </c>
      <c r="AJ700" s="100">
        <v>8.7200000000000006</v>
      </c>
      <c r="AK700" s="100">
        <v>2.5299999999999998</v>
      </c>
      <c r="AL700" s="100">
        <v>3050</v>
      </c>
      <c r="AM700" s="100">
        <v>0.52</v>
      </c>
      <c r="AN700" s="100">
        <v>0.41</v>
      </c>
      <c r="AO700" s="110">
        <f>IF(U700="n/a","n/a",IF(AA700&lt;0,"n/a",IF(AA700="n/a","n/a",J700+U700-AA700)))</f>
        <v>-25.716896726342622</v>
      </c>
      <c r="AP700" s="111">
        <f>IF(U700="n/a","n/a",J700+U700)</f>
        <v>8.8028601125631489</v>
      </c>
      <c r="AQ700" s="112">
        <f>IF(OR(AC700&lt;0.01,AC700="n/a",AF700="n/a"),"n/a",(I700/SQRT(22.5*AC700*(I700/AF700))-1)*100)</f>
        <v>309.87333403057755</v>
      </c>
      <c r="AR700" s="101">
        <f>INDEX(Historical!$C$7:$C$1063,MATCH(B700,Historical!$B$7:$B$1063,0))*IF(AH700="n/a",1.03,IF(AH700&lt;0,1.01,IF(AH700&gt;10,1.1,(1+AH700/100))))</f>
        <v>3.7975999999999996</v>
      </c>
      <c r="AS700" s="109">
        <f>IF($AI700="n/a",1.03*AR700,IF($AI700&lt;0,1.01*AR700,IF($AI700&gt;10,1.1*AR700,(1+$AI700/100)*AR700)))</f>
        <v>3.9817835999999995</v>
      </c>
      <c r="AT700" s="109">
        <f>IF($AK700="n/a",1.03*AS700,IF($AK700&lt;0,1.01*AS700,IF($AK700&gt;10,1.1*AS700,(1+$AK700/100)*AS700)))</f>
        <v>4.0825227250799996</v>
      </c>
      <c r="AU700" s="109">
        <f>IF($AK700="n/a",1.03*AT700,IF($AK700&lt;0,1.01*AT700,IF($AK700&gt;10,1.1*AT700,(1+$AK700/100)*AT700)))</f>
        <v>4.1858105500245237</v>
      </c>
      <c r="AV700" s="109">
        <f>IF($AK700="n/a",1.03*AU700,IF($AK700&lt;0,1.01*AU700,IF($AK700&gt;10,1.1*AU700,(1+$AK700/100)*AU700)))</f>
        <v>4.2917115569401449</v>
      </c>
      <c r="AW700" s="109">
        <f>SUM(AR700:AV700)</f>
        <v>20.33942843204467</v>
      </c>
      <c r="AX700" s="113">
        <f>AW700/I700*100</f>
        <v>8.9545779836421016</v>
      </c>
      <c r="AY700" s="698">
        <v>0.27</v>
      </c>
      <c r="AZ700" s="100">
        <v>29.509999999999998</v>
      </c>
      <c r="BA700" s="100">
        <v>-24.01</v>
      </c>
      <c r="BB700" s="100">
        <v>-0.5</v>
      </c>
      <c r="BC700" s="100">
        <v>5.46</v>
      </c>
      <c r="BE700" s="12">
        <v>2010</v>
      </c>
      <c r="BF700" s="12">
        <f>IF(BE700&gt;2020,0,IF(BE700&gt;2008,1,IF(BE700&gt;2001,2,IF(BE700&gt;1990,3,IF(BE700&gt;1980,4,IF(BE700&gt;1973,5,IF(BE700&gt;1970,6,IF(BE700&gt;1960,7,IF(BE700&gt;1958,8,IF(BE700&gt;1953,9,10))))))))))</f>
        <v>1</v>
      </c>
      <c r="BG700" s="100">
        <v>18.62</v>
      </c>
      <c r="BH700" s="55" t="s">
        <v>121</v>
      </c>
      <c r="BI700" s="55" t="s">
        <v>122</v>
      </c>
    </row>
    <row r="701" spans="1:61" x14ac:dyDescent="0.2">
      <c r="A701" s="123" t="s">
        <v>1337</v>
      </c>
      <c r="B701" s="55" t="s">
        <v>1338</v>
      </c>
      <c r="C701" s="156" t="s">
        <v>162</v>
      </c>
      <c r="D701" s="98" t="s">
        <v>192</v>
      </c>
      <c r="E701" s="157">
        <v>23</v>
      </c>
      <c r="F701" s="2">
        <v>167</v>
      </c>
      <c r="G701" s="2" t="s">
        <v>119</v>
      </c>
      <c r="H701" s="2" t="s">
        <v>119</v>
      </c>
      <c r="I701" s="100">
        <v>109.42</v>
      </c>
      <c r="J701" s="101">
        <f>(M701/I701)*100</f>
        <v>3.4819959787972947</v>
      </c>
      <c r="K701" s="104">
        <v>0.95250000000000001</v>
      </c>
      <c r="L701" s="71">
        <v>4</v>
      </c>
      <c r="M701" s="28">
        <f>K701*L701</f>
        <v>3.81</v>
      </c>
      <c r="N701" s="103" t="s">
        <v>136</v>
      </c>
      <c r="O701" s="104">
        <v>0.89249999999999996</v>
      </c>
      <c r="P701" s="158">
        <v>46066</v>
      </c>
      <c r="Q701" s="158">
        <v>46082</v>
      </c>
      <c r="R701" s="28">
        <f>(K701-O701)/O701*100</f>
        <v>6.7226890756302584</v>
      </c>
      <c r="S701" s="105">
        <f>IF(INDEX(Historical!$D$7:$D1699,MATCH(B701,Historical!$B$7:$B$1062,0))=0,"n/a",(INDEX(Historical!$C$7:$C$1062,MATCH(B701,Historical!$B$7:$B$1062,0))/INDEX(Historical!$D$7:$D$1062,MATCH(B701,Historical!$B$7:$B$1062,0))-1)*100)</f>
        <v>6.8862275449101729</v>
      </c>
      <c r="T701" s="105">
        <f>IF(INDEX(Historical!$F$7:$F$1062,MATCH(B701,Historical!$B$7:$B$1062,0))=0,"n/a",((INDEX(Historical!$C$7:$C$1062,MATCH(B701,Historical!$B$7:$B$1062,0))/INDEX(Historical!$F$7:$F$1062,MATCH(B701,Historical!$B$7:$B$1062,0)))^(1/3)-1)*100)</f>
        <v>7.0512499040185528</v>
      </c>
      <c r="U701" s="105">
        <f>IF(INDEX(Historical!$H$7:$H$1062,MATCH(B701,Historical!$B$7:$B$1062,0))=0,"n/a",((INDEX(Historical!$C$7:$C$1062,MATCH(B701,Historical!$B$7:$B$1062,0))/INDEX(Historical!$H$7:$H$1062,MATCH(B701,Historical!$B$7:$B$1062,0)))^(1/5)-1)*100)</f>
        <v>7.1296137246317004</v>
      </c>
      <c r="V701" s="105">
        <f>IF(INDEX(Historical!$M$7:$M$1062,MATCH(B701,Historical!$B$7:$B$1062,0))=0,"n/a",((INDEX(Historical!$C$7:$C$1062,MATCH(B701,Historical!$B$7:$B$1062,0))/INDEX(Historical!$M$7:$M$1062,MATCH(B701,Historical!$B$7:$B$1062,0)))^(1/10)-1)*100)</f>
        <v>7.4335824987020294</v>
      </c>
      <c r="W701" s="106">
        <f>IF(OR(U701&lt;=0,U701="n/a",V701&lt;=0,V701="n/a"),"n/a",U701/V701)</f>
        <v>0.95910871048738555</v>
      </c>
      <c r="X701" s="107">
        <f>IF(OR(AJ701&lt;=0,AJ701="n/a",U701&lt;=0,U701="n/a"),"n/a",U701/AJ701)</f>
        <v>1.460986418981906</v>
      </c>
      <c r="Y701" s="159"/>
      <c r="Z701" s="101">
        <f>IF(OR(AC701&lt;0.01,AC701="n/a"),"n/a",M701/AC701*100)</f>
        <v>73.837209302325576</v>
      </c>
      <c r="AA701" s="109">
        <f>IF(OR(AC701&lt;0.01,AC701="n/a"),"n/a",I701/AC701)</f>
        <v>21.205426356589147</v>
      </c>
      <c r="AB701" s="71">
        <v>12</v>
      </c>
      <c r="AC701" s="100">
        <v>5.16</v>
      </c>
      <c r="AD701" s="100">
        <v>2.54</v>
      </c>
      <c r="AE701" s="100">
        <v>3.52</v>
      </c>
      <c r="AF701" s="100">
        <v>2.52</v>
      </c>
      <c r="AG701" s="100">
        <v>12.35</v>
      </c>
      <c r="AH701" s="100">
        <v>6.23</v>
      </c>
      <c r="AI701" s="100">
        <v>7.16</v>
      </c>
      <c r="AJ701" s="100">
        <v>4.88</v>
      </c>
      <c r="AK701" s="100">
        <v>7.19</v>
      </c>
      <c r="AL701" s="100">
        <v>35640</v>
      </c>
      <c r="AM701" s="100">
        <v>0.16999999999999998</v>
      </c>
      <c r="AN701" s="100">
        <v>1.62</v>
      </c>
      <c r="AO701" s="110">
        <f>IF(U701="n/a","n/a",IF(AA701&lt;0,"n/a",IF(AA701="n/a","n/a",J701+U701-AA701)))</f>
        <v>-10.593816653160152</v>
      </c>
      <c r="AP701" s="111">
        <f>IF(U701="n/a","n/a",J701+U701)</f>
        <v>10.611609703428995</v>
      </c>
      <c r="AQ701" s="112">
        <f>IF(OR(AC701&lt;0.01,AC701="n/a",AF701="n/a"),"n/a",(I701/SQRT(22.5*AC701*(I701/AF701))-1)*100)</f>
        <v>54.110601580098461</v>
      </c>
      <c r="AR701" s="101">
        <f>INDEX(Historical!$C$7:$C$1063,MATCH(B701,Historical!$B$7:$B$1063,0))*IF(AH701="n/a",1.03,IF(AH701&lt;0,1.01,IF(AH701&gt;10,1.1,(1+AH701/100))))</f>
        <v>3.792411</v>
      </c>
      <c r="AS701" s="109">
        <f>IF($AI701="n/a",1.03*AR701,IF($AI701&lt;0,1.01*AR701,IF($AI701&gt;10,1.1*AR701,(1+$AI701/100)*AR701)))</f>
        <v>4.0639476276000002</v>
      </c>
      <c r="AT701" s="109">
        <f>IF($AK701="n/a",1.03*AS701,IF($AK701&lt;0,1.01*AS701,IF($AK701&gt;10,1.1*AS701,(1+$AK701/100)*AS701)))</f>
        <v>4.3561454620244406</v>
      </c>
      <c r="AU701" s="109">
        <f>IF($AK701="n/a",1.03*AT701,IF($AK701&lt;0,1.01*AT701,IF($AK701&gt;10,1.1*AT701,(1+$AK701/100)*AT701)))</f>
        <v>4.6693523207439984</v>
      </c>
      <c r="AV701" s="109">
        <f>IF($AK701="n/a",1.03*AU701,IF($AK701&lt;0,1.01*AU701,IF($AK701&gt;10,1.1*AU701,(1+$AK701/100)*AU701)))</f>
        <v>5.0050787526054918</v>
      </c>
      <c r="AW701" s="109">
        <f>SUM(AR701:AV701)</f>
        <v>21.886935162973934</v>
      </c>
      <c r="AX701" s="113">
        <f>AW701/I701*100</f>
        <v>20.002682473929749</v>
      </c>
      <c r="AY701" s="698">
        <v>0.46</v>
      </c>
      <c r="AZ701" s="100">
        <v>6.2799999999999994</v>
      </c>
      <c r="BA701" s="100">
        <v>-8.75</v>
      </c>
      <c r="BB701" s="100">
        <v>-3.75</v>
      </c>
      <c r="BC701" s="100">
        <v>-2.74</v>
      </c>
      <c r="BE701" s="12">
        <v>2004</v>
      </c>
      <c r="BF701" s="12">
        <f>IF(BE701&gt;2020,0,IF(BE701&gt;2008,1,IF(BE701&gt;2001,2,IF(BE701&gt;1990,3,IF(BE701&gt;1980,4,IF(BE701&gt;1973,5,IF(BE701&gt;1970,6,IF(BE701&gt;1960,7,IF(BE701&gt;1958,8,IF(BE701&gt;1953,9,10))))))))))</f>
        <v>2</v>
      </c>
      <c r="BG701" s="100">
        <v>3.34</v>
      </c>
      <c r="BH701" s="55" t="s">
        <v>121</v>
      </c>
      <c r="BI701" s="55" t="s">
        <v>122</v>
      </c>
    </row>
    <row r="702" spans="1:61" x14ac:dyDescent="0.2">
      <c r="A702" s="146" t="s">
        <v>5668</v>
      </c>
      <c r="B702" s="55" t="s">
        <v>2999</v>
      </c>
      <c r="C702" s="156" t="s">
        <v>263</v>
      </c>
      <c r="D702" s="98" t="s">
        <v>264</v>
      </c>
      <c r="E702" s="157">
        <v>5</v>
      </c>
      <c r="F702" s="2">
        <v>716</v>
      </c>
      <c r="G702" s="2" t="s">
        <v>146</v>
      </c>
      <c r="H702" s="2" t="s">
        <v>146</v>
      </c>
      <c r="I702" s="100">
        <v>46.57</v>
      </c>
      <c r="J702" s="101">
        <f>(M702/I702)*100</f>
        <v>7.9879750912604681</v>
      </c>
      <c r="K702" s="104">
        <v>0.93</v>
      </c>
      <c r="L702" s="71">
        <v>4</v>
      </c>
      <c r="M702" s="28">
        <f>K702*L702</f>
        <v>3.72</v>
      </c>
      <c r="N702" s="103" t="s">
        <v>151</v>
      </c>
      <c r="O702" s="104">
        <v>0.91</v>
      </c>
      <c r="P702" s="158">
        <v>46143</v>
      </c>
      <c r="Q702" s="158">
        <v>46157</v>
      </c>
      <c r="R702" s="28">
        <f>(K702-O702)/O702*100</f>
        <v>2.1978021978021998</v>
      </c>
      <c r="S702" s="105">
        <f>IF(INDEX(Historical!$D$7:$D1733,MATCH(B702,Historical!$B$7:$B$1062,0))=0,"n/a",(INDEX(Historical!$C$7:$C$1062,MATCH(B702,Historical!$B$7:$B$1062,0))/INDEX(Historical!$D$7:$D$1062,MATCH(B702,Historical!$B$7:$B$1062,0))-1)*100)</f>
        <v>12.656249999999991</v>
      </c>
      <c r="T702" s="105">
        <f>IF(INDEX(Historical!$F$7:$F$1062,MATCH(B702,Historical!$B$7:$B$1062,0))=0,"n/a",((INDEX(Historical!$C$7:$C$1062,MATCH(B702,Historical!$B$7:$B$1062,0))/INDEX(Historical!$F$7:$F$1062,MATCH(B702,Historical!$B$7:$B$1062,0)))^(1/3)-1)*100)</f>
        <v>25.426385543945674</v>
      </c>
      <c r="U702" s="105">
        <f>IF(INDEX(Historical!$H$7:$H$1062,MATCH(B702,Historical!$B$7:$B$1062,0))=0,"n/a",((INDEX(Historical!$C$7:$C$1062,MATCH(B702,Historical!$B$7:$B$1062,0))/INDEX(Historical!$H$7:$H$1062,MATCH(B702,Historical!$B$7:$B$1062,0)))^(1/5)-1)*100)</f>
        <v>18.313683372239197</v>
      </c>
      <c r="V702" s="105">
        <f>IF(INDEX(Historical!$M$7:$M$1062,MATCH(B702,Historical!$B$7:$B$1062,0))=0,"n/a",((INDEX(Historical!$C$7:$C$1062,MATCH(B702,Historical!$B$7:$B$1062,0))/INDEX(Historical!$M$7:$M$1062,MATCH(B702,Historical!$B$7:$B$1062,0)))^(1/10)-1)*100)</f>
        <v>9.9202540172378839</v>
      </c>
      <c r="W702" s="106">
        <f>IF(OR(U702&lt;=0,U702="n/a",V702&lt;=0,V702="n/a"),"n/a",U702/V702)</f>
        <v>1.8460901646688188</v>
      </c>
      <c r="X702" s="107">
        <f>IF(OR(AJ702&lt;=0,AJ702="n/a",U702&lt;=0,U702="n/a"),"n/a",U702/AJ702)</f>
        <v>0.90482625356913038</v>
      </c>
      <c r="Y702" s="159"/>
      <c r="Z702" s="101">
        <f>IF(OR(AC702&lt;0.01,AC702="n/a"),"n/a",M702/AC702*100)</f>
        <v>121.5686274509804</v>
      </c>
      <c r="AA702" s="109">
        <f>IF(OR(AC702&lt;0.01,AC702="n/a"),"n/a",I702/AC702)</f>
        <v>15.218954248366012</v>
      </c>
      <c r="AB702" s="71">
        <v>12</v>
      </c>
      <c r="AC702" s="100">
        <v>3.06</v>
      </c>
      <c r="AD702" s="100">
        <v>1.08</v>
      </c>
      <c r="AE702" s="100">
        <v>4.75</v>
      </c>
      <c r="AF702" s="100">
        <v>5.45</v>
      </c>
      <c r="AG702" s="100">
        <v>36.44</v>
      </c>
      <c r="AH702" s="100">
        <v>18.079999999999998</v>
      </c>
      <c r="AI702" s="100">
        <v>7.4899999999999993</v>
      </c>
      <c r="AJ702" s="100">
        <v>20.239999999999998</v>
      </c>
      <c r="AK702" s="100">
        <v>11.450000000000001</v>
      </c>
      <c r="AL702" s="100">
        <v>19240</v>
      </c>
      <c r="AM702" s="100">
        <v>39.300000000000004</v>
      </c>
      <c r="AN702" s="100">
        <v>2.59</v>
      </c>
      <c r="AO702" s="110">
        <f>IF(U702="n/a","n/a",IF(AA702&lt;0,"n/a",IF(AA702="n/a","n/a",J702+U702-AA702)))</f>
        <v>11.082704215133651</v>
      </c>
      <c r="AP702" s="111">
        <f>IF(U702="n/a","n/a",J702+U702)</f>
        <v>26.301658463499663</v>
      </c>
      <c r="AQ702" s="112">
        <f>IF(OR(AC702&lt;0.01,AC702="n/a",AF702="n/a"),"n/a",(I702/SQRT(22.5*AC702*(I702/AF702))-1)*100)</f>
        <v>91.999190569584059</v>
      </c>
      <c r="AR702" s="101">
        <f>INDEX(Historical!$C$7:$C$1063,MATCH(B702,Historical!$B$7:$B$1063,0))*IF(AH702="n/a",1.03,IF(AH702&lt;0,1.01,IF(AH702&gt;10,1.1,(1+AH702/100))))</f>
        <v>3.9655000000000005</v>
      </c>
      <c r="AS702" s="109">
        <f>IF($AI702="n/a",1.03*AR702,IF($AI702&lt;0,1.01*AR702,IF($AI702&gt;10,1.1*AR702,(1+$AI702/100)*AR702)))</f>
        <v>4.2625159500000001</v>
      </c>
      <c r="AT702" s="109">
        <f>IF($AK702="n/a",1.03*AS702,IF($AK702&lt;0,1.01*AS702,IF($AK702&gt;10,1.1*AS702,(1+$AK702/100)*AS702)))</f>
        <v>4.6887675450000001</v>
      </c>
      <c r="AU702" s="109">
        <f>IF($AK702="n/a",1.03*AT702,IF($AK702&lt;0,1.01*AT702,IF($AK702&gt;10,1.1*AT702,(1+$AK702/100)*AT702)))</f>
        <v>5.1576442995000003</v>
      </c>
      <c r="AV702" s="109">
        <f>IF($AK702="n/a",1.03*AU702,IF($AK702&lt;0,1.01*AU702,IF($AK702&gt;10,1.1*AU702,(1+$AK702/100)*AU702)))</f>
        <v>5.6734087294500011</v>
      </c>
      <c r="AW702" s="109">
        <f>SUM(AR702:AV702)</f>
        <v>23.747836523949999</v>
      </c>
      <c r="AX702" s="113">
        <f>AW702/I702*100</f>
        <v>50.993851243182306</v>
      </c>
      <c r="AY702" s="698">
        <v>0.64</v>
      </c>
      <c r="AZ702" s="100">
        <v>26.21</v>
      </c>
      <c r="BA702" s="100">
        <v>-4.24</v>
      </c>
      <c r="BB702" s="100">
        <v>3.93</v>
      </c>
      <c r="BC702" s="100">
        <v>11.709999999999999</v>
      </c>
      <c r="BE702" s="12">
        <v>2022</v>
      </c>
      <c r="BF702" s="12">
        <f>IF(BE702&gt;2020,0,IF(BE702&gt;2008,1,IF(BE702&gt;2001,2,IF(BE702&gt;1990,3,IF(BE702&gt;1980,4,IF(BE702&gt;1973,5,IF(BE702&gt;1970,6,IF(BE702&gt;1960,7,IF(BE702&gt;1958,8,IF(BE702&gt;1953,9,10))))))))))</f>
        <v>0</v>
      </c>
      <c r="BG702" s="100">
        <v>8.73</v>
      </c>
      <c r="BH702" s="55" t="s">
        <v>121</v>
      </c>
      <c r="BI702" s="55" t="s">
        <v>290</v>
      </c>
    </row>
    <row r="703" spans="1:61" x14ac:dyDescent="0.2">
      <c r="A703" s="732" t="s">
        <v>5671</v>
      </c>
      <c r="B703" s="714" t="s">
        <v>2821</v>
      </c>
      <c r="C703" s="156" t="s">
        <v>134</v>
      </c>
      <c r="D703" s="715" t="s">
        <v>157</v>
      </c>
      <c r="E703" s="716">
        <v>5</v>
      </c>
      <c r="F703" s="2">
        <v>728</v>
      </c>
      <c r="G703" s="717" t="s">
        <v>146</v>
      </c>
      <c r="H703" s="717" t="s">
        <v>146</v>
      </c>
      <c r="I703" s="718">
        <v>86.45</v>
      </c>
      <c r="J703" s="101">
        <f>(M703/I703)*100</f>
        <v>2.313475997686524</v>
      </c>
      <c r="K703" s="720">
        <v>0.5</v>
      </c>
      <c r="L703" s="721">
        <v>4</v>
      </c>
      <c r="M703" s="722">
        <f>K703*L703</f>
        <v>2</v>
      </c>
      <c r="N703" s="723" t="s">
        <v>707</v>
      </c>
      <c r="O703" s="720">
        <v>0.45</v>
      </c>
      <c r="P703" s="724">
        <v>46241</v>
      </c>
      <c r="Q703" s="724">
        <v>46266</v>
      </c>
      <c r="R703" s="722">
        <f>(K703-O703)/O703*100</f>
        <v>11.111111111111107</v>
      </c>
      <c r="S703" s="725">
        <f>IF(INDEX(Historical!$D$7:$D1730,MATCH(B703,Historical!$B$7:$B$1062,0))=0,"n/a",(INDEX(Historical!$C$7:$C$1062,MATCH(B703,Historical!$B$7:$B$1062,0))/INDEX(Historical!$D$7:$D$1062,MATCH(B703,Historical!$B$7:$B$1062,0))-1)*100)</f>
        <v>13.333333333333353</v>
      </c>
      <c r="T703" s="725">
        <f>IF(INDEX(Historical!$F$7:$F$1062,MATCH(B703,Historical!$B$7:$B$1062,0))=0,"n/a",((INDEX(Historical!$C$7:$C$1062,MATCH(B703,Historical!$B$7:$B$1062,0))/INDEX(Historical!$F$7:$F$1062,MATCH(B703,Historical!$B$7:$B$1062,0)))^(1/3)-1)*100)</f>
        <v>15.616214441920405</v>
      </c>
      <c r="U703" s="725">
        <f>IF(INDEX(Historical!$H$7:$H$1062,MATCH(B703,Historical!$B$7:$B$1062,0))=0,"n/a",((INDEX(Historical!$C$7:$C$1062,MATCH(B703,Historical!$B$7:$B$1062,0))/INDEX(Historical!$H$7:$H$1062,MATCH(B703,Historical!$B$7:$B$1062,0)))^(1/5)-1)*100)</f>
        <v>6.8606516259175132</v>
      </c>
      <c r="V703" s="725">
        <f>IF(INDEX(Historical!$M$7:$M$1062,MATCH(B703,Historical!$B$7:$B$1062,0))=0,"n/a",((INDEX(Historical!$C$7:$C$1062,MATCH(B703,Historical!$B$7:$B$1062,0))/INDEX(Historical!$M$7:$M$1062,MATCH(B703,Historical!$B$7:$B$1062,0)))^(1/10)-1)*100)</f>
        <v>1.429828251487919</v>
      </c>
      <c r="W703" s="726">
        <f>IF(OR(U703&lt;=0,U703="n/a",V703&lt;=0,V703="n/a"),"n/a",U703/V703)</f>
        <v>4.7982347661532971</v>
      </c>
      <c r="X703" s="727">
        <f>IF(OR(AJ703&lt;=0,AJ703="n/a",U703&lt;=0,U703="n/a"),"n/a",U703/AJ703)</f>
        <v>9.7080113568947399E-2</v>
      </c>
      <c r="Y703" s="733"/>
      <c r="Z703" s="101">
        <f>IF(OR(AC703&lt;0.01,AC703="n/a"),"n/a",M703/AC703*100)</f>
        <v>29.069767441860467</v>
      </c>
      <c r="AA703" s="719">
        <f>IF(OR(AC703&lt;0.01,AC703="n/a"),"n/a",I703/AC703)</f>
        <v>12.565406976744187</v>
      </c>
      <c r="AB703" s="721">
        <v>12</v>
      </c>
      <c r="AC703" s="718">
        <v>6.88</v>
      </c>
      <c r="AD703" s="718">
        <v>0.8</v>
      </c>
      <c r="AE703" s="718">
        <v>2.04</v>
      </c>
      <c r="AF703" s="718">
        <v>1.59</v>
      </c>
      <c r="AG703" s="718">
        <v>12.520000000000001</v>
      </c>
      <c r="AH703" s="718">
        <v>16.03</v>
      </c>
      <c r="AI703" s="718">
        <v>9.75</v>
      </c>
      <c r="AJ703" s="718">
        <v>70.67</v>
      </c>
      <c r="AK703" s="718">
        <v>13.52</v>
      </c>
      <c r="AL703" s="718">
        <v>261420.00000000003</v>
      </c>
      <c r="AM703" s="718">
        <v>0.21</v>
      </c>
      <c r="AN703" s="718">
        <v>2.57</v>
      </c>
      <c r="AO703" s="110">
        <f>IF(U703="n/a","n/a",IF(AA703&lt;0,"n/a",IF(AA703="n/a","n/a",J703+U703-AA703)))</f>
        <v>-3.3912793531401508</v>
      </c>
      <c r="AP703" s="728">
        <f>IF(U703="n/a","n/a",J703+U703)</f>
        <v>9.1741276236040363</v>
      </c>
      <c r="AQ703" s="729">
        <f>IF(OR(AC703&lt;0.01,AC703="n/a",AF703="n/a"),"n/a",(I703/SQRT(22.5*AC703*(I703/AF703))-1)*100)</f>
        <v>-5.7686131717998634</v>
      </c>
      <c r="AR703" s="101">
        <f>INDEX(Historical!$C$7:$C$1063,MATCH(B703,Historical!$B$7:$B$1063,0))*IF(AH703="n/a",1.03,IF(AH703&lt;0,1.01,IF(AH703&gt;10,1.1,(1+AH703/100))))</f>
        <v>1.8700000000000003</v>
      </c>
      <c r="AS703" s="719">
        <f>IF($AI703="n/a",1.03*AR703,IF($AI703&lt;0,1.01*AR703,IF($AI703&gt;10,1.1*AR703,(1+$AI703/100)*AR703)))</f>
        <v>2.0523250000000002</v>
      </c>
      <c r="AT703" s="719">
        <f>IF($AK703="n/a",1.03*AS703,IF($AK703&lt;0,1.01*AS703,IF($AK703&gt;10,1.1*AS703,(1+$AK703/100)*AS703)))</f>
        <v>2.2575575000000003</v>
      </c>
      <c r="AU703" s="719">
        <f>IF($AK703="n/a",1.03*AT703,IF($AK703&lt;0,1.01*AT703,IF($AK703&gt;10,1.1*AT703,(1+$AK703/100)*AT703)))</f>
        <v>2.4833132500000006</v>
      </c>
      <c r="AV703" s="719">
        <f>IF($AK703="n/a",1.03*AU703,IF($AK703&lt;0,1.01*AU703,IF($AK703&gt;10,1.1*AU703,(1+$AK703/100)*AU703)))</f>
        <v>2.7316445750000007</v>
      </c>
      <c r="AW703" s="719">
        <f>SUM(AR703:AV703)</f>
        <v>11.394840325000002</v>
      </c>
      <c r="AX703" s="730">
        <f>AW703/I703*100</f>
        <v>13.180844794679009</v>
      </c>
      <c r="AY703" s="698">
        <v>0.91</v>
      </c>
      <c r="AZ703" s="718">
        <v>18.790000000000003</v>
      </c>
      <c r="BA703" s="718">
        <v>-11.57</v>
      </c>
      <c r="BB703" s="718">
        <v>3.61</v>
      </c>
      <c r="BC703" s="718">
        <v>1.9300000000000002</v>
      </c>
      <c r="BE703" s="731">
        <v>2022</v>
      </c>
      <c r="BF703" s="731">
        <f>IF(BE703&gt;2020,0,IF(BE703&gt;2008,1,IF(BE703&gt;2001,2,IF(BE703&gt;1990,3,IF(BE703&gt;1980,4,IF(BE703&gt;1973,5,IF(BE703&gt;1970,6,IF(BE703&gt;1960,7,IF(BE703&gt;1958,8,IF(BE703&gt;1953,9,10))))))))))</f>
        <v>0</v>
      </c>
      <c r="BG703" s="718">
        <v>1.06</v>
      </c>
      <c r="BH703" s="714" t="s">
        <v>121</v>
      </c>
      <c r="BI703" s="714" t="s">
        <v>122</v>
      </c>
    </row>
    <row r="704" spans="1:61" x14ac:dyDescent="0.2">
      <c r="A704" s="116" t="s">
        <v>1682</v>
      </c>
      <c r="B704" s="55" t="s">
        <v>1683</v>
      </c>
      <c r="C704" s="156" t="s">
        <v>335</v>
      </c>
      <c r="D704" s="98" t="s">
        <v>1265</v>
      </c>
      <c r="E704" s="157">
        <v>7</v>
      </c>
      <c r="F704" s="2">
        <v>589</v>
      </c>
      <c r="G704" s="2" t="s">
        <v>146</v>
      </c>
      <c r="H704" s="2" t="s">
        <v>146</v>
      </c>
      <c r="I704" s="100">
        <v>30.28</v>
      </c>
      <c r="J704" s="101">
        <f>(M704/I704)*100</f>
        <v>4.6235138705416112</v>
      </c>
      <c r="K704" s="104">
        <v>0.35</v>
      </c>
      <c r="L704" s="71">
        <v>4</v>
      </c>
      <c r="M704" s="28">
        <f>K704*L704</f>
        <v>1.4</v>
      </c>
      <c r="N704" s="103" t="s">
        <v>270</v>
      </c>
      <c r="O704" s="104">
        <v>0.34</v>
      </c>
      <c r="P704" s="158">
        <v>45910</v>
      </c>
      <c r="Q704" s="158">
        <v>45924</v>
      </c>
      <c r="R704" s="28">
        <f>(K704-O704)/O704*100</f>
        <v>2.9411764705882213</v>
      </c>
      <c r="S704" s="105">
        <f>IF(INDEX(Historical!$D$7:$D1700,MATCH(B704,Historical!$B$7:$B$1062,0))=0,"n/a",(INDEX(Historical!$C$7:$C$1062,MATCH(B704,Historical!$B$7:$B$1062,0))/INDEX(Historical!$D$7:$D$1062,MATCH(B704,Historical!$B$7:$B$1062,0))-1)*100)</f>
        <v>7.8740157480315043</v>
      </c>
      <c r="T704" s="105">
        <f>IF(INDEX(Historical!$F$7:$F$1062,MATCH(B704,Historical!$B$7:$B$1062,0))=0,"n/a",((INDEX(Historical!$C$7:$C$1062,MATCH(B704,Historical!$B$7:$B$1062,0))/INDEX(Historical!$F$7:$F$1062,MATCH(B704,Historical!$B$7:$B$1062,0)))^(1/3)-1)*100)</f>
        <v>19.145739212041747</v>
      </c>
      <c r="U704" s="105">
        <f>IF(INDEX(Historical!$H$7:$H$1062,MATCH(B704,Historical!$B$7:$B$1062,0))=0,"n/a",((INDEX(Historical!$C$7:$C$1062,MATCH(B704,Historical!$B$7:$B$1062,0))/INDEX(Historical!$H$7:$H$1062,MATCH(B704,Historical!$B$7:$B$1062,0)))^(1/5)-1)*100)</f>
        <v>24.940031376714455</v>
      </c>
      <c r="V704" s="105">
        <f>IF(INDEX(Historical!$M$7:$M$1062,MATCH(B704,Historical!$B$7:$B$1062,0))=0,"n/a",((INDEX(Historical!$C$7:$C$1062,MATCH(B704,Historical!$B$7:$B$1062,0))/INDEX(Historical!$M$7:$M$1062,MATCH(B704,Historical!$B$7:$B$1062,0)))^(1/10)-1)*100)</f>
        <v>13.986097283778843</v>
      </c>
      <c r="W704" s="106">
        <f>IF(OR(U704&lt;=0,U704="n/a",V704&lt;=0,V704="n/a"),"n/a",U704/V704)</f>
        <v>1.7832016230603549</v>
      </c>
      <c r="X704" s="107" t="str">
        <f>IF(OR(AJ704&lt;=0,AJ704="n/a",U704&lt;=0,U704="n/a"),"n/a",U704/AJ704)</f>
        <v>n/a</v>
      </c>
      <c r="Y704" s="165"/>
      <c r="Z704" s="101">
        <f>IF(OR(AC704&lt;0.01,AC704="n/a"),"n/a",M704/AC704*100)</f>
        <v>102.94117647058823</v>
      </c>
      <c r="AA704" s="109">
        <f>IF(OR(AC704&lt;0.01,AC704="n/a"),"n/a",I704/AC704)</f>
        <v>22.264705882352942</v>
      </c>
      <c r="AB704" s="71">
        <v>12</v>
      </c>
      <c r="AC704" s="100">
        <v>1.36</v>
      </c>
      <c r="AD704" s="100">
        <v>0.61</v>
      </c>
      <c r="AE704" s="100">
        <v>0.3</v>
      </c>
      <c r="AF704" s="100">
        <v>0.69</v>
      </c>
      <c r="AG704" s="100">
        <v>3.1399999999999997</v>
      </c>
      <c r="AH704" s="100">
        <v>8.23</v>
      </c>
      <c r="AI704" s="100">
        <v>30.959999999999997</v>
      </c>
      <c r="AJ704" s="100">
        <v>-13.139999999999999</v>
      </c>
      <c r="AK704" s="100">
        <v>20.86</v>
      </c>
      <c r="AL704" s="100">
        <v>855.98</v>
      </c>
      <c r="AM704" s="100">
        <v>4.1500000000000004</v>
      </c>
      <c r="AN704" s="100">
        <v>0.39</v>
      </c>
      <c r="AO704" s="110">
        <f>IF(U704="n/a","n/a",IF(AA704&lt;0,"n/a",IF(AA704="n/a","n/a",J704+U704-AA704)))</f>
        <v>7.2988393649031238</v>
      </c>
      <c r="AP704" s="111">
        <f>IF(U704="n/a","n/a",J704+U704)</f>
        <v>29.563545247256066</v>
      </c>
      <c r="AQ704" s="112">
        <f>IF(OR(AC704&lt;0.01,AC704="n/a",AF704="n/a"),"n/a",(I704/SQRT(22.5*AC704*(I704/AF704))-1)*100)</f>
        <v>-17.369236132933509</v>
      </c>
      <c r="AR704" s="101">
        <f>INDEX(Historical!$C$7:$C$1063,MATCH(B704,Historical!$B$7:$B$1063,0))*IF(AH704="n/a",1.03,IF(AH704&lt;0,1.01,IF(AH704&gt;10,1.1,(1+AH704/100))))</f>
        <v>1.4827510000000002</v>
      </c>
      <c r="AS704" s="109">
        <f>IF($AI704="n/a",1.03*AR704,IF($AI704&lt;0,1.01*AR704,IF($AI704&gt;10,1.1*AR704,(1+$AI704/100)*AR704)))</f>
        <v>1.6310261000000004</v>
      </c>
      <c r="AT704" s="109">
        <f>IF($AK704="n/a",1.03*AS704,IF($AK704&lt;0,1.01*AS704,IF($AK704&gt;10,1.1*AS704,(1+$AK704/100)*AS704)))</f>
        <v>1.7941287100000005</v>
      </c>
      <c r="AU704" s="109">
        <f>IF($AK704="n/a",1.03*AT704,IF($AK704&lt;0,1.01*AT704,IF($AK704&gt;10,1.1*AT704,(1+$AK704/100)*AT704)))</f>
        <v>1.9735415810000008</v>
      </c>
      <c r="AV704" s="109">
        <f>IF($AK704="n/a",1.03*AU704,IF($AK704&lt;0,1.01*AU704,IF($AK704&gt;10,1.1*AU704,(1+$AK704/100)*AU704)))</f>
        <v>2.170895739100001</v>
      </c>
      <c r="AW704" s="109">
        <f>SUM(AR704:AV704)</f>
        <v>9.0523431301000024</v>
      </c>
      <c r="AX704" s="113">
        <f>AW704/I704*100</f>
        <v>29.895452873513879</v>
      </c>
      <c r="AY704" s="698">
        <v>1.1100000000000001</v>
      </c>
      <c r="AZ704" s="100">
        <v>12.989999999999998</v>
      </c>
      <c r="BA704" s="100">
        <v>-39.629999999999995</v>
      </c>
      <c r="BB704" s="100">
        <v>1.78</v>
      </c>
      <c r="BC704" s="100">
        <v>-15.25</v>
      </c>
      <c r="BE704" s="12">
        <v>2019</v>
      </c>
      <c r="BF704" s="12">
        <f>IF(BE704&gt;2020,0,IF(BE704&gt;2008,1,IF(BE704&gt;2001,2,IF(BE704&gt;1990,3,IF(BE704&gt;1980,4,IF(BE704&gt;1973,5,IF(BE704&gt;1970,6,IF(BE704&gt;1960,7,IF(BE704&gt;1958,8,IF(BE704&gt;1953,9,10))))))))))</f>
        <v>1</v>
      </c>
      <c r="BG704" s="100">
        <v>1.8499999999999999</v>
      </c>
      <c r="BH704" s="55" t="s">
        <v>121</v>
      </c>
      <c r="BI704" s="55" t="s">
        <v>122</v>
      </c>
    </row>
    <row r="705" spans="1:61" x14ac:dyDescent="0.2">
      <c r="A705" s="116" t="s">
        <v>5557</v>
      </c>
      <c r="B705" s="55" t="s">
        <v>5552</v>
      </c>
      <c r="C705" s="156" t="s">
        <v>335</v>
      </c>
      <c r="D705" s="98" t="s">
        <v>377</v>
      </c>
      <c r="E705" s="157">
        <v>6</v>
      </c>
      <c r="F705" s="2">
        <v>649</v>
      </c>
      <c r="G705" s="2" t="s">
        <v>146</v>
      </c>
      <c r="H705" s="2" t="s">
        <v>146</v>
      </c>
      <c r="I705" s="100">
        <v>74.86</v>
      </c>
      <c r="J705" s="101">
        <f>(M705/I705)*100</f>
        <v>2.2976222281592307</v>
      </c>
      <c r="K705" s="104">
        <v>0.43</v>
      </c>
      <c r="L705" s="71">
        <v>4</v>
      </c>
      <c r="M705" s="28">
        <f>K705*L705</f>
        <v>1.72</v>
      </c>
      <c r="N705" s="103" t="s">
        <v>270</v>
      </c>
      <c r="O705" s="104">
        <v>0.41</v>
      </c>
      <c r="P705" s="158">
        <v>46101</v>
      </c>
      <c r="Q705" s="158">
        <v>46111</v>
      </c>
      <c r="R705" s="28">
        <f>(K705-O705)/O705*100</f>
        <v>4.8780487804878092</v>
      </c>
      <c r="S705" s="105">
        <f>IF(INDEX(Historical!$D$7:$D1743,MATCH(B705,Historical!$B$7:$B$1062,0))=0,"n/a",(INDEX(Historical!$C$7:$C$1062,MATCH(B705,Historical!$B$7:$B$1062,0))/INDEX(Historical!$D$7:$D$1062,MATCH(B705,Historical!$B$7:$B$1062,0))-1)*100)</f>
        <v>7.8947368421052655</v>
      </c>
      <c r="T705" s="105">
        <f>IF(INDEX(Historical!$F$7:$F$1062,MATCH(B705,Historical!$B$7:$B$1062,0))=0,"n/a",((INDEX(Historical!$C$7:$C$1062,MATCH(B705,Historical!$B$7:$B$1062,0))/INDEX(Historical!$F$7:$F$1062,MATCH(B705,Historical!$B$7:$B$1062,0)))^(1/3)-1)*100)</f>
        <v>8.6120371442153001</v>
      </c>
      <c r="U705" s="105">
        <f>IF(INDEX(Historical!$H$7:$H$1062,MATCH(B705,Historical!$B$7:$B$1062,0))=0,"n/a",((INDEX(Historical!$C$7:$C$1062,MATCH(B705,Historical!$B$7:$B$1062,0))/INDEX(Historical!$H$7:$H$1062,MATCH(B705,Historical!$B$7:$B$1062,0)))^(1/5)-1)*100)</f>
        <v>23.974157100646899</v>
      </c>
      <c r="V705" s="105" t="str">
        <f>IF(INDEX(Historical!$M$7:$M$1062,MATCH(B705,Historical!$B$7:$B$1062,0))=0,"n/a",((INDEX(Historical!$C$7:$C$1062,MATCH(B705,Historical!$B$7:$B$1062,0))/INDEX(Historical!$M$7:$M$1062,MATCH(B705,Historical!$B$7:$B$1062,0)))^(1/10)-1)*100)</f>
        <v>n/a</v>
      </c>
      <c r="W705" s="106" t="str">
        <f>IF(OR(U705&lt;=0,U705="n/a",V705&lt;=0,V705="n/a"),"n/a",U705/V705)</f>
        <v>n/a</v>
      </c>
      <c r="X705" s="107" t="str">
        <f>IF(OR(AJ705&lt;=0,AJ705="n/a",U705&lt;=0,U705="n/a"),"n/a",U705/AJ705)</f>
        <v>n/a</v>
      </c>
      <c r="Y705" s="162"/>
      <c r="Z705" s="101">
        <f>IF(OR(AC705&lt;0.01,AC705="n/a"),"n/a",M705/AC705*100)</f>
        <v>63.003663003663</v>
      </c>
      <c r="AA705" s="109">
        <f>IF(OR(AC705&lt;0.01,AC705="n/a"),"n/a",I705/AC705)</f>
        <v>27.42124542124542</v>
      </c>
      <c r="AB705" s="71">
        <v>12</v>
      </c>
      <c r="AC705" s="100">
        <v>2.73</v>
      </c>
      <c r="AD705" s="100">
        <v>1.42</v>
      </c>
      <c r="AE705" s="100">
        <v>3.92</v>
      </c>
      <c r="AF705" s="100">
        <v>11.62</v>
      </c>
      <c r="AG705" s="100">
        <v>39.619999999999997</v>
      </c>
      <c r="AH705" s="100">
        <v>4.43</v>
      </c>
      <c r="AI705" s="100">
        <v>11.379999999999999</v>
      </c>
      <c r="AJ705" s="100" t="s">
        <v>142</v>
      </c>
      <c r="AK705" s="100">
        <v>9.8699999999999992</v>
      </c>
      <c r="AL705" s="100">
        <v>5560</v>
      </c>
      <c r="AM705" s="100">
        <v>2.4</v>
      </c>
      <c r="AN705" s="100">
        <v>5.57</v>
      </c>
      <c r="AO705" s="110">
        <f>IF(U705="n/a","n/a",IF(AA705&lt;0,"n/a",IF(AA705="n/a","n/a",J705+U705-AA705)))</f>
        <v>-1.1494660924392903</v>
      </c>
      <c r="AP705" s="111">
        <f>IF(U705="n/a","n/a",J705+U705)</f>
        <v>26.271779328806129</v>
      </c>
      <c r="AQ705" s="112">
        <f>IF(OR(AC705&lt;0.01,AC705="n/a",AF705="n/a"),"n/a",(I705/SQRT(22.5*AC705*(I705/AF705))-1)*100)</f>
        <v>276.31834738090913</v>
      </c>
      <c r="AR705" s="101">
        <f>INDEX(Historical!$C$7:$C$1063,MATCH(B705,Historical!$B$7:$B$1063,0))*IF(AH705="n/a",1.03,IF(AH705&lt;0,1.01,IF(AH705&gt;10,1.1,(1+AH705/100))))</f>
        <v>1.7126519999999998</v>
      </c>
      <c r="AS705" s="109">
        <f>IF($AI705="n/a",1.03*AR705,IF($AI705&lt;0,1.01*AR705,IF($AI705&gt;10,1.1*AR705,(1+$AI705/100)*AR705)))</f>
        <v>1.8839172</v>
      </c>
      <c r="AT705" s="109">
        <f>IF($AK705="n/a",1.03*AS705,IF($AK705&lt;0,1.01*AS705,IF($AK705&gt;10,1.1*AS705,(1+$AK705/100)*AS705)))</f>
        <v>2.0698598276399998</v>
      </c>
      <c r="AU705" s="109">
        <f>IF($AK705="n/a",1.03*AT705,IF($AK705&lt;0,1.01*AT705,IF($AK705&gt;10,1.1*AT705,(1+$AK705/100)*AT705)))</f>
        <v>2.274154992628068</v>
      </c>
      <c r="AV705" s="109">
        <f>IF($AK705="n/a",1.03*AU705,IF($AK705&lt;0,1.01*AU705,IF($AK705&gt;10,1.1*AU705,(1+$AK705/100)*AU705)))</f>
        <v>2.4986140904004581</v>
      </c>
      <c r="AW705" s="109">
        <f>SUM(AR705:AV705)</f>
        <v>10.439198110668526</v>
      </c>
      <c r="AX705" s="113">
        <f>AW705/I705*100</f>
        <v>13.944961408854564</v>
      </c>
      <c r="AY705" s="698">
        <v>0.64</v>
      </c>
      <c r="AZ705" s="100">
        <v>8.16</v>
      </c>
      <c r="BA705" s="100">
        <v>-18.13</v>
      </c>
      <c r="BB705" s="100">
        <v>-6.47</v>
      </c>
      <c r="BC705" s="100">
        <v>-4.87</v>
      </c>
      <c r="BE705" s="12">
        <v>2021</v>
      </c>
      <c r="BF705" s="12">
        <f>IF(BE705&gt;2020,0,IF(BE705&gt;2008,1,IF(BE705&gt;2001,2,IF(BE705&gt;1990,3,IF(BE705&gt;1980,4,IF(BE705&gt;1973,5,IF(BE705&gt;1970,6,IF(BE705&gt;1960,7,IF(BE705&gt;1958,8,IF(BE705&gt;1953,9,10))))))))))</f>
        <v>0</v>
      </c>
      <c r="BG705" s="100">
        <v>4.82</v>
      </c>
      <c r="BH705" s="55" t="s">
        <v>121</v>
      </c>
      <c r="BI705" s="55" t="s">
        <v>122</v>
      </c>
    </row>
    <row r="706" spans="1:61" x14ac:dyDescent="0.2">
      <c r="A706" s="116" t="s">
        <v>1684</v>
      </c>
      <c r="B706" s="55" t="s">
        <v>1685</v>
      </c>
      <c r="C706" s="156" t="s">
        <v>263</v>
      </c>
      <c r="D706" s="98" t="s">
        <v>1686</v>
      </c>
      <c r="E706" s="157">
        <v>8</v>
      </c>
      <c r="F706" s="2">
        <v>584</v>
      </c>
      <c r="G706" s="2" t="s">
        <v>146</v>
      </c>
      <c r="H706" s="2" t="s">
        <v>146</v>
      </c>
      <c r="I706" s="100">
        <v>65.010000000000005</v>
      </c>
      <c r="J706" s="101">
        <f>(M706/I706)*100</f>
        <v>0.9229349330872173</v>
      </c>
      <c r="K706" s="104">
        <v>0.15</v>
      </c>
      <c r="L706" s="71">
        <v>4</v>
      </c>
      <c r="M706" s="28">
        <f>K706*L706</f>
        <v>0.6</v>
      </c>
      <c r="N706" s="103" t="s">
        <v>158</v>
      </c>
      <c r="O706" s="104">
        <v>0.14000000000000001</v>
      </c>
      <c r="P706" s="158">
        <v>46265</v>
      </c>
      <c r="Q706" s="158">
        <v>46276</v>
      </c>
      <c r="R706" s="28">
        <f>(K706-O706)/O706*100</f>
        <v>7.1428571428571281</v>
      </c>
      <c r="S706" s="105">
        <f>IF(INDEX(Historical!$D$7:$D1701,MATCH(B706,Historical!$B$7:$B$1062,0))=0,"n/a",(INDEX(Historical!$C$7:$C$1062,MATCH(B706,Historical!$B$7:$B$1062,0))/INDEX(Historical!$D$7:$D$1062,MATCH(B706,Historical!$B$7:$B$1062,0))-1)*100)</f>
        <v>8.0000000000000071</v>
      </c>
      <c r="T706" s="105">
        <f>IF(INDEX(Historical!$F$7:$F$1062,MATCH(B706,Historical!$B$7:$B$1062,0))=0,"n/a",((INDEX(Historical!$C$7:$C$1062,MATCH(B706,Historical!$B$7:$B$1062,0))/INDEX(Historical!$F$7:$F$1062,MATCH(B706,Historical!$B$7:$B$1062,0)))^(1/3)-1)*100)</f>
        <v>7.0648783255412351</v>
      </c>
      <c r="U706" s="105">
        <f>IF(INDEX(Historical!$H$7:$H$1062,MATCH(B706,Historical!$B$7:$B$1062,0))=0,"n/a",((INDEX(Historical!$C$7:$C$1062,MATCH(B706,Historical!$B$7:$B$1062,0))/INDEX(Historical!$H$7:$H$1062,MATCH(B706,Historical!$B$7:$B$1062,0)))^(1/5)-1)*100)</f>
        <v>8.4471771197698544</v>
      </c>
      <c r="V706" s="105" t="str">
        <f>IF(INDEX(Historical!$M$7:$M$1062,MATCH(B706,Historical!$B$7:$B$1062,0))=0,"n/a",((INDEX(Historical!$C$7:$C$1062,MATCH(B706,Historical!$B$7:$B$1062,0))/INDEX(Historical!$M$7:$M$1062,MATCH(B706,Historical!$B$7:$B$1062,0)))^(1/10)-1)*100)</f>
        <v>n/a</v>
      </c>
      <c r="W706" s="106" t="str">
        <f>IF(OR(U706&lt;=0,U706="n/a",V706&lt;=0,V706="n/a"),"n/a",U706/V706)</f>
        <v>n/a</v>
      </c>
      <c r="X706" s="107">
        <f>IF(OR(AJ706&lt;=0,AJ706="n/a",U706&lt;=0,U706="n/a"),"n/a",U706/AJ706)</f>
        <v>0.30976080380527521</v>
      </c>
      <c r="Y706" s="162"/>
      <c r="Z706" s="101">
        <f>IF(OR(AC706&lt;0.01,AC706="n/a"),"n/a",M706/AC706*100)</f>
        <v>51.282051282051292</v>
      </c>
      <c r="AA706" s="109">
        <f>IF(OR(AC706&lt;0.01,AC706="n/a"),"n/a",I706/AC706)</f>
        <v>55.564102564102569</v>
      </c>
      <c r="AB706" s="71">
        <v>12</v>
      </c>
      <c r="AC706" s="100">
        <v>1.17</v>
      </c>
      <c r="AD706" s="100">
        <v>1.1100000000000001</v>
      </c>
      <c r="AE706" s="100">
        <v>3.81</v>
      </c>
      <c r="AF706" s="100">
        <v>3.1</v>
      </c>
      <c r="AG706" s="100">
        <v>6.2700000000000005</v>
      </c>
      <c r="AH706" s="100">
        <v>5.18</v>
      </c>
      <c r="AI706" s="100">
        <v>24.08</v>
      </c>
      <c r="AJ706" s="100">
        <v>27.27</v>
      </c>
      <c r="AK706" s="100">
        <v>16.689999999999998</v>
      </c>
      <c r="AL706" s="100">
        <v>5200</v>
      </c>
      <c r="AM706" s="100">
        <v>1.04</v>
      </c>
      <c r="AN706" s="100">
        <v>0.04</v>
      </c>
      <c r="AO706" s="110">
        <f>IF(U706="n/a","n/a",IF(AA706&lt;0,"n/a",IF(AA706="n/a","n/a",J706+U706-AA706)))</f>
        <v>-46.193990511245495</v>
      </c>
      <c r="AP706" s="111">
        <f>IF(U706="n/a","n/a",J706+U706)</f>
        <v>9.3701120528570723</v>
      </c>
      <c r="AQ706" s="112">
        <f>IF(OR(AC706&lt;0.01,AC706="n/a",AF706="n/a"),"n/a",(I706/SQRT(22.5*AC706*(I706/AF706))-1)*100)</f>
        <v>176.68571657204458</v>
      </c>
      <c r="AR706" s="101">
        <f>INDEX(Historical!$C$7:$C$1063,MATCH(B706,Historical!$B$7:$B$1063,0))*IF(AH706="n/a",1.03,IF(AH706&lt;0,1.01,IF(AH706&gt;10,1.1,(1+AH706/100))))</f>
        <v>0.56797200000000003</v>
      </c>
      <c r="AS706" s="109">
        <f>IF($AI706="n/a",1.03*AR706,IF($AI706&lt;0,1.01*AR706,IF($AI706&gt;10,1.1*AR706,(1+$AI706/100)*AR706)))</f>
        <v>0.62476920000000014</v>
      </c>
      <c r="AT706" s="109">
        <f>IF($AK706="n/a",1.03*AS706,IF($AK706&lt;0,1.01*AS706,IF($AK706&gt;10,1.1*AS706,(1+$AK706/100)*AS706)))</f>
        <v>0.68724612000000018</v>
      </c>
      <c r="AU706" s="109">
        <f>IF($AK706="n/a",1.03*AT706,IF($AK706&lt;0,1.01*AT706,IF($AK706&gt;10,1.1*AT706,(1+$AK706/100)*AT706)))</f>
        <v>0.75597073200000031</v>
      </c>
      <c r="AV706" s="109">
        <f>IF($AK706="n/a",1.03*AU706,IF($AK706&lt;0,1.01*AU706,IF($AK706&gt;10,1.1*AU706,(1+$AK706/100)*AU706)))</f>
        <v>0.8315678052000004</v>
      </c>
      <c r="AW706" s="109">
        <f>SUM(AR706:AV706)</f>
        <v>3.4675258572000009</v>
      </c>
      <c r="AX706" s="113">
        <f>AW706/I706*100</f>
        <v>5.3338345749884644</v>
      </c>
      <c r="AY706" s="698">
        <v>1.37</v>
      </c>
      <c r="AZ706" s="100">
        <v>95.81</v>
      </c>
      <c r="BA706" s="100">
        <v>1.0999999999999999</v>
      </c>
      <c r="BB706" s="100">
        <v>16.28</v>
      </c>
      <c r="BC706" s="100">
        <v>27.54</v>
      </c>
      <c r="BE706" s="12">
        <v>2019</v>
      </c>
      <c r="BF706" s="12">
        <f>IF(BE706&gt;2020,0,IF(BE706&gt;2008,1,IF(BE706&gt;2001,2,IF(BE706&gt;1990,3,IF(BE706&gt;1980,4,IF(BE706&gt;1973,5,IF(BE706&gt;1970,6,IF(BE706&gt;1960,7,IF(BE706&gt;1958,8,IF(BE706&gt;1953,9,10))))))))))</f>
        <v>1</v>
      </c>
      <c r="BG706" s="100">
        <v>3.71</v>
      </c>
      <c r="BH706" s="55" t="s">
        <v>121</v>
      </c>
      <c r="BI706" s="55" t="s">
        <v>122</v>
      </c>
    </row>
    <row r="707" spans="1:61" x14ac:dyDescent="0.2">
      <c r="A707" s="116" t="s">
        <v>5556</v>
      </c>
      <c r="B707" s="55" t="s">
        <v>3001</v>
      </c>
      <c r="C707" s="156" t="s">
        <v>335</v>
      </c>
      <c r="D707" s="98" t="s">
        <v>371</v>
      </c>
      <c r="E707" s="157">
        <v>6</v>
      </c>
      <c r="F707" s="2">
        <v>661</v>
      </c>
      <c r="G707" s="2" t="s">
        <v>146</v>
      </c>
      <c r="H707" s="2" t="s">
        <v>146</v>
      </c>
      <c r="I707" s="100">
        <v>333.5</v>
      </c>
      <c r="J707" s="101">
        <f>(M707/I707)*100</f>
        <v>1.2233883058470765</v>
      </c>
      <c r="K707" s="104">
        <v>1.02</v>
      </c>
      <c r="L707" s="71">
        <v>4</v>
      </c>
      <c r="M707" s="28">
        <f>K707*L707</f>
        <v>4.08</v>
      </c>
      <c r="N707" s="103" t="s">
        <v>707</v>
      </c>
      <c r="O707" s="104">
        <v>0.96</v>
      </c>
      <c r="P707" s="158">
        <v>46155</v>
      </c>
      <c r="Q707" s="158">
        <v>46174</v>
      </c>
      <c r="R707" s="28">
        <f>(K707-O707)/O707*100</f>
        <v>6.2500000000000053</v>
      </c>
      <c r="S707" s="105">
        <f>IF(INDEX(Historical!$D$7:$D1744,MATCH(B707,Historical!$B$7:$B$1062,0))=0,"n/a",(INDEX(Historical!$C$7:$C$1062,MATCH(B707,Historical!$B$7:$B$1062,0))/INDEX(Historical!$D$7:$D$1062,MATCH(B707,Historical!$B$7:$B$1062,0))-1)*100)</f>
        <v>7.9999999999999849</v>
      </c>
      <c r="T707" s="105">
        <f>IF(INDEX(Historical!$F$7:$F$1062,MATCH(B707,Historical!$B$7:$B$1062,0))=0,"n/a",((INDEX(Historical!$C$7:$C$1062,MATCH(B707,Historical!$B$7:$B$1062,0))/INDEX(Historical!$F$7:$F$1062,MATCH(B707,Historical!$B$7:$B$1062,0)))^(1/3)-1)*100)</f>
        <v>14.020744690430842</v>
      </c>
      <c r="U707" s="105">
        <f>IF(INDEX(Historical!$H$7:$H$1062,MATCH(B707,Historical!$B$7:$B$1062,0))=0,"n/a",((INDEX(Historical!$C$7:$C$1062,MATCH(B707,Historical!$B$7:$B$1062,0))/INDEX(Historical!$H$7:$H$1062,MATCH(B707,Historical!$B$7:$B$1062,0)))^(1/5)-1)*100)</f>
        <v>36.42072793233104</v>
      </c>
      <c r="V707" s="105">
        <f>IF(INDEX(Historical!$M$7:$M$1062,MATCH(B707,Historical!$B$7:$B$1062,0))=0,"n/a",((INDEX(Historical!$C$7:$C$1062,MATCH(B707,Historical!$B$7:$B$1062,0))/INDEX(Historical!$M$7:$M$1062,MATCH(B707,Historical!$B$7:$B$1062,0)))^(1/10)-1)*100)</f>
        <v>30.200545431746772</v>
      </c>
      <c r="W707" s="106">
        <f>IF(OR(U707&lt;=0,U707="n/a",V707&lt;=0,V707="n/a"),"n/a",U707/V707)</f>
        <v>1.2059625881473526</v>
      </c>
      <c r="X707" s="107">
        <f>IF(OR(AJ707&lt;=0,AJ707="n/a",U707&lt;=0,U707="n/a"),"n/a",U707/AJ707)</f>
        <v>4.5985767591327065</v>
      </c>
      <c r="Y707" s="162"/>
      <c r="Z707" s="101">
        <f>IF(OR(AC707&lt;0.01,AC707="n/a"),"n/a",M707/AC707*100)</f>
        <v>37.05722070844687</v>
      </c>
      <c r="AA707" s="109">
        <f>IF(OR(AC707&lt;0.01,AC707="n/a"),"n/a",I707/AC707)</f>
        <v>30.290644868301545</v>
      </c>
      <c r="AB707" s="71">
        <v>12</v>
      </c>
      <c r="AC707" s="100">
        <v>11.01</v>
      </c>
      <c r="AD707" s="100" t="s">
        <v>142</v>
      </c>
      <c r="AE707" s="100">
        <v>13.84</v>
      </c>
      <c r="AF707" s="100" t="s">
        <v>142</v>
      </c>
      <c r="AG707" s="100" t="s">
        <v>142</v>
      </c>
      <c r="AH707" s="100">
        <v>0.62</v>
      </c>
      <c r="AI707" s="100">
        <v>9.85</v>
      </c>
      <c r="AJ707" s="100">
        <v>7.9200000000000008</v>
      </c>
      <c r="AK707" s="100" t="s">
        <v>142</v>
      </c>
      <c r="AL707" s="100">
        <v>1200</v>
      </c>
      <c r="AM707" s="100">
        <v>17.07</v>
      </c>
      <c r="AN707" s="100" t="s">
        <v>142</v>
      </c>
      <c r="AO707" s="110">
        <f>IF(U707="n/a","n/a",IF(AA707&lt;0,"n/a",IF(AA707="n/a","n/a",J707+U707-AA707)))</f>
        <v>7.3534713698765692</v>
      </c>
      <c r="AP707" s="111">
        <f>IF(U707="n/a","n/a",J707+U707)</f>
        <v>37.644116238178114</v>
      </c>
      <c r="AQ707" s="112" t="str">
        <f>IF(OR(AC707&lt;0.01,AC707="n/a",AF707="n/a"),"n/a",(I707/SQRT(22.5*AC707*(I707/AF707))-1)*100)</f>
        <v>n/a</v>
      </c>
      <c r="AR707" s="101">
        <f>INDEX(Historical!$C$7:$C$1063,MATCH(B707,Historical!$B$7:$B$1063,0))*IF(AH707="n/a",1.03,IF(AH707&lt;0,1.01,IF(AH707&gt;10,1.1,(1+AH707/100))))</f>
        <v>3.8034359999999996</v>
      </c>
      <c r="AS707" s="109">
        <f>IF($AI707="n/a",1.03*AR707,IF($AI707&lt;0,1.01*AR707,IF($AI707&gt;10,1.1*AR707,(1+$AI707/100)*AR707)))</f>
        <v>4.1780744460000001</v>
      </c>
      <c r="AT707" s="109">
        <f>IF($AK707="n/a",1.03*AS707,IF($AK707&lt;0,1.01*AS707,IF($AK707&gt;10,1.1*AS707,(1+$AK707/100)*AS707)))</f>
        <v>4.3034166793800006</v>
      </c>
      <c r="AU707" s="109">
        <f>IF($AK707="n/a",1.03*AT707,IF($AK707&lt;0,1.01*AT707,IF($AK707&gt;10,1.1*AT707,(1+$AK707/100)*AT707)))</f>
        <v>4.4325191797614005</v>
      </c>
      <c r="AV707" s="109">
        <f>IF($AK707="n/a",1.03*AU707,IF($AK707&lt;0,1.01*AU707,IF($AK707&gt;10,1.1*AU707,(1+$AK707/100)*AU707)))</f>
        <v>4.5654947551542424</v>
      </c>
      <c r="AW707" s="109">
        <f>SUM(AR707:AV707)</f>
        <v>21.282941060295641</v>
      </c>
      <c r="AX707" s="113">
        <f>AW707/I707*100</f>
        <v>6.3816914723525162</v>
      </c>
      <c r="AY707" s="698">
        <v>0.54</v>
      </c>
      <c r="AZ707" s="100">
        <v>1.7999999999999998</v>
      </c>
      <c r="BA707" s="100">
        <v>-35.270000000000003</v>
      </c>
      <c r="BB707" s="100">
        <v>-13.04</v>
      </c>
      <c r="BC707" s="100">
        <v>-18.87</v>
      </c>
      <c r="BE707" s="12">
        <v>2021</v>
      </c>
      <c r="BF707" s="12">
        <f>IF(BE707&gt;2020,0,IF(BE707&gt;2008,1,IF(BE707&gt;2001,2,IF(BE707&gt;1990,3,IF(BE707&gt;1980,4,IF(BE707&gt;1973,5,IF(BE707&gt;1970,6,IF(BE707&gt;1960,7,IF(BE707&gt;1958,8,IF(BE707&gt;1953,9,10))))))))))</f>
        <v>0</v>
      </c>
      <c r="BG707" s="100">
        <v>94.36</v>
      </c>
      <c r="BH707" s="55" t="s">
        <v>121</v>
      </c>
      <c r="BI707" s="55" t="s">
        <v>122</v>
      </c>
    </row>
    <row r="708" spans="1:61" x14ac:dyDescent="0.2">
      <c r="A708" s="116" t="s">
        <v>1687</v>
      </c>
      <c r="B708" s="55" t="s">
        <v>1688</v>
      </c>
      <c r="C708" s="156" t="s">
        <v>335</v>
      </c>
      <c r="D708" s="98" t="s">
        <v>377</v>
      </c>
      <c r="E708" s="157">
        <v>10</v>
      </c>
      <c r="F708" s="2">
        <v>525</v>
      </c>
      <c r="G708" s="2" t="s">
        <v>146</v>
      </c>
      <c r="H708" s="2" t="s">
        <v>146</v>
      </c>
      <c r="I708" s="100">
        <v>129.49</v>
      </c>
      <c r="J708" s="101">
        <f>(M708/I708)*100</f>
        <v>1.0193837361958451</v>
      </c>
      <c r="K708" s="104">
        <v>0.33</v>
      </c>
      <c r="L708" s="71">
        <v>4</v>
      </c>
      <c r="M708" s="28">
        <f>K708*L708</f>
        <v>1.32</v>
      </c>
      <c r="N708" s="103" t="s">
        <v>1551</v>
      </c>
      <c r="O708" s="104">
        <v>0.3</v>
      </c>
      <c r="P708" s="158">
        <v>46248</v>
      </c>
      <c r="Q708" s="158">
        <v>46270</v>
      </c>
      <c r="R708" s="28">
        <f>(K708-O708)/O708*100</f>
        <v>10.000000000000009</v>
      </c>
      <c r="S708" s="105">
        <f>IF(INDEX(Historical!$D$7:$D1702,MATCH(B708,Historical!$B$7:$B$1062,0))=0,"n/a",(INDEX(Historical!$C$7:$C$1062,MATCH(B708,Historical!$B$7:$B$1062,0))/INDEX(Historical!$D$7:$D$1062,MATCH(B708,Historical!$B$7:$B$1062,0))-1)*100)</f>
        <v>16.326530612244895</v>
      </c>
      <c r="T708" s="105">
        <f>IF(INDEX(Historical!$F$7:$F$1062,MATCH(B708,Historical!$B$7:$B$1062,0))=0,"n/a",((INDEX(Historical!$C$7:$C$1062,MATCH(B708,Historical!$B$7:$B$1062,0))/INDEX(Historical!$F$7:$F$1062,MATCH(B708,Historical!$B$7:$B$1062,0)))^(1/3)-1)*100)</f>
        <v>16.553177619681136</v>
      </c>
      <c r="U708" s="105">
        <f>IF(INDEX(Historical!$H$7:$H$1062,MATCH(B708,Historical!$B$7:$B$1062,0))=0,"n/a",((INDEX(Historical!$C$7:$C$1062,MATCH(B708,Historical!$B$7:$B$1062,0))/INDEX(Historical!$H$7:$H$1062,MATCH(B708,Historical!$B$7:$B$1062,0)))^(1/5)-1)*100)</f>
        <v>17.919863936946779</v>
      </c>
      <c r="V708" s="105" t="str">
        <f>IF(INDEX(Historical!$M$7:$M$1062,MATCH(B708,Historical!$B$7:$B$1062,0))=0,"n/a",((INDEX(Historical!$C$7:$C$1062,MATCH(B708,Historical!$B$7:$B$1062,0))/INDEX(Historical!$M$7:$M$1062,MATCH(B708,Historical!$B$7:$B$1062,0)))^(1/10)-1)*100)</f>
        <v>n/a</v>
      </c>
      <c r="W708" s="106" t="str">
        <f>IF(OR(U708&lt;=0,U708="n/a",V708&lt;=0,V708="n/a"),"n/a",U708/V708)</f>
        <v>n/a</v>
      </c>
      <c r="X708" s="107">
        <f>IF(OR(AJ708&lt;=0,AJ708="n/a",U708&lt;=0,U708="n/a"),"n/a",U708/AJ708)</f>
        <v>0.34904292826152672</v>
      </c>
      <c r="Y708" s="165"/>
      <c r="Z708" s="101">
        <f>IF(OR(AC708&lt;0.01,AC708="n/a"),"n/a",M708/AC708*100)</f>
        <v>31.353919239904993</v>
      </c>
      <c r="AA708" s="109">
        <f>IF(OR(AC708&lt;0.01,AC708="n/a"),"n/a",I708/AC708)</f>
        <v>30.757719714964374</v>
      </c>
      <c r="AB708" s="71">
        <v>12</v>
      </c>
      <c r="AC708" s="100">
        <v>4.21</v>
      </c>
      <c r="AD708" s="100">
        <v>1.36</v>
      </c>
      <c r="AE708" s="100">
        <v>4.8899999999999997</v>
      </c>
      <c r="AF708" s="100" t="s">
        <v>142</v>
      </c>
      <c r="AG708" s="100" t="s">
        <v>142</v>
      </c>
      <c r="AH708" s="100">
        <v>9.25</v>
      </c>
      <c r="AI708" s="100">
        <v>20.54</v>
      </c>
      <c r="AJ708" s="100">
        <v>51.339999999999996</v>
      </c>
      <c r="AK708" s="100">
        <v>17.71</v>
      </c>
      <c r="AL708" s="100">
        <v>3530</v>
      </c>
      <c r="AM708" s="100">
        <v>0.71000000000000008</v>
      </c>
      <c r="AN708" s="100" t="s">
        <v>142</v>
      </c>
      <c r="AO708" s="110">
        <f>IF(U708="n/a","n/a",IF(AA708&lt;0,"n/a",IF(AA708="n/a","n/a",J708+U708-AA708)))</f>
        <v>-11.818472041821749</v>
      </c>
      <c r="AP708" s="111">
        <f>IF(U708="n/a","n/a",J708+U708)</f>
        <v>18.939247673142624</v>
      </c>
      <c r="AQ708" s="112" t="str">
        <f>IF(OR(AC708&lt;0.01,AC708="n/a",AF708="n/a"),"n/a",(I708/SQRT(22.5*AC708*(I708/AF708))-1)*100)</f>
        <v>n/a</v>
      </c>
      <c r="AR708" s="101">
        <f>INDEX(Historical!$C$7:$C$1063,MATCH(B708,Historical!$B$7:$B$1063,0))*IF(AH708="n/a",1.03,IF(AH708&lt;0,1.01,IF(AH708&gt;10,1.1,(1+AH708/100))))</f>
        <v>1.2454499999999999</v>
      </c>
      <c r="AS708" s="109">
        <f>IF($AI708="n/a",1.03*AR708,IF($AI708&lt;0,1.01*AR708,IF($AI708&gt;10,1.1*AR708,(1+$AI708/100)*AR708)))</f>
        <v>1.3699950000000001</v>
      </c>
      <c r="AT708" s="109">
        <f>IF($AK708="n/a",1.03*AS708,IF($AK708&lt;0,1.01*AS708,IF($AK708&gt;10,1.1*AS708,(1+$AK708/100)*AS708)))</f>
        <v>1.5069945000000002</v>
      </c>
      <c r="AU708" s="109">
        <f>IF($AK708="n/a",1.03*AT708,IF($AK708&lt;0,1.01*AT708,IF($AK708&gt;10,1.1*AT708,(1+$AK708/100)*AT708)))</f>
        <v>1.6576939500000003</v>
      </c>
      <c r="AV708" s="109">
        <f>IF($AK708="n/a",1.03*AU708,IF($AK708&lt;0,1.01*AU708,IF($AK708&gt;10,1.1*AU708,(1+$AK708/100)*AU708)))</f>
        <v>1.8234633450000004</v>
      </c>
      <c r="AW708" s="109">
        <f>SUM(AR708:AV708)</f>
        <v>7.6035967950000014</v>
      </c>
      <c r="AX708" s="113">
        <f>AW708/I708*100</f>
        <v>5.8719567495559506</v>
      </c>
      <c r="AY708" s="698">
        <v>1.81</v>
      </c>
      <c r="AZ708" s="100">
        <v>11.29</v>
      </c>
      <c r="BA708" s="100">
        <v>-66.05</v>
      </c>
      <c r="BB708" s="100">
        <v>-13.98</v>
      </c>
      <c r="BC708" s="100">
        <v>-37.25</v>
      </c>
      <c r="BE708" s="12">
        <v>2017</v>
      </c>
      <c r="BF708" s="12">
        <f>IF(BE708&gt;2020,0,IF(BE708&gt;2008,1,IF(BE708&gt;2001,2,IF(BE708&gt;1990,3,IF(BE708&gt;1980,4,IF(BE708&gt;1973,5,IF(BE708&gt;1970,6,IF(BE708&gt;1960,7,IF(BE708&gt;1958,8,IF(BE708&gt;1953,9,10))))))))))</f>
        <v>1</v>
      </c>
      <c r="BG708" s="100">
        <v>17.04</v>
      </c>
      <c r="BH708" s="55" t="s">
        <v>121</v>
      </c>
      <c r="BI708" s="55" t="s">
        <v>122</v>
      </c>
    </row>
    <row r="709" spans="1:61" x14ac:dyDescent="0.2">
      <c r="A709" s="116" t="s">
        <v>1689</v>
      </c>
      <c r="B709" s="55" t="s">
        <v>1690</v>
      </c>
      <c r="C709" s="156" t="s">
        <v>263</v>
      </c>
      <c r="D709" s="98" t="s">
        <v>264</v>
      </c>
      <c r="E709" s="157">
        <v>8</v>
      </c>
      <c r="F709" s="2">
        <v>580</v>
      </c>
      <c r="G709" s="2" t="s">
        <v>146</v>
      </c>
      <c r="H709" s="2" t="s">
        <v>146</v>
      </c>
      <c r="I709" s="100">
        <v>39.86</v>
      </c>
      <c r="J709" s="101">
        <f>(M709/I709)*100</f>
        <v>2.3080782739588561</v>
      </c>
      <c r="K709" s="104">
        <v>0.23</v>
      </c>
      <c r="L709" s="71">
        <v>4</v>
      </c>
      <c r="M709" s="28">
        <f>K709*L709</f>
        <v>0.92</v>
      </c>
      <c r="N709" s="103" t="s">
        <v>209</v>
      </c>
      <c r="O709" s="104">
        <v>0.2</v>
      </c>
      <c r="P709" s="158">
        <v>46203</v>
      </c>
      <c r="Q709" s="158">
        <v>46219</v>
      </c>
      <c r="R709" s="28">
        <f>(K709-O709)/O709*100</f>
        <v>15</v>
      </c>
      <c r="S709" s="105">
        <f>IF(INDEX(Historical!$D$7:$D1703,MATCH(B709,Historical!$B$7:$B$1062,0))=0,"n/a",(INDEX(Historical!$C$7:$C$1062,MATCH(B709,Historical!$B$7:$B$1062,0))/INDEX(Historical!$D$7:$D$1062,MATCH(B709,Historical!$B$7:$B$1062,0))-1)*100)</f>
        <v>13.846153846153841</v>
      </c>
      <c r="T709" s="105">
        <f>IF(INDEX(Historical!$F$7:$F$1062,MATCH(B709,Historical!$B$7:$B$1062,0))=0,"n/a",((INDEX(Historical!$C$7:$C$1062,MATCH(B709,Historical!$B$7:$B$1062,0))/INDEX(Historical!$F$7:$F$1062,MATCH(B709,Historical!$B$7:$B$1062,0)))^(1/3)-1)*100)</f>
        <v>13.960384306101293</v>
      </c>
      <c r="U709" s="105">
        <f>IF(INDEX(Historical!$H$7:$H$1062,MATCH(B709,Historical!$B$7:$B$1062,0))=0,"n/a",((INDEX(Historical!$C$7:$C$1062,MATCH(B709,Historical!$B$7:$B$1062,0))/INDEX(Historical!$H$7:$H$1062,MATCH(B709,Historical!$B$7:$B$1062,0)))^(1/5)-1)*100)</f>
        <v>13.09264089979596</v>
      </c>
      <c r="V709" s="105">
        <f>IF(INDEX(Historical!$M$7:$M$1062,MATCH(B709,Historical!$B$7:$B$1062,0))=0,"n/a",((INDEX(Historical!$C$7:$C$1062,MATCH(B709,Historical!$B$7:$B$1062,0))/INDEX(Historical!$M$7:$M$1062,MATCH(B709,Historical!$B$7:$B$1062,0)))^(1/10)-1)*100)</f>
        <v>13.025710519696476</v>
      </c>
      <c r="W709" s="106">
        <f>IF(OR(U709&lt;=0,U709="n/a",V709&lt;=0,V709="n/a"),"n/a",U709/V709)</f>
        <v>1.0051383285386448</v>
      </c>
      <c r="X709" s="107" t="str">
        <f>IF(OR(AJ709&lt;=0,AJ709="n/a",U709&lt;=0,U709="n/a"),"n/a",U709/AJ709)</f>
        <v>n/a</v>
      </c>
      <c r="Y709" s="162"/>
      <c r="Z709" s="101" t="str">
        <f>IF(OR(AC709&lt;0.01,AC709="n/a"),"n/a",M709/AC709*100)</f>
        <v>n/a</v>
      </c>
      <c r="AA709" s="109" t="str">
        <f>IF(OR(AC709&lt;0.01,AC709="n/a"),"n/a",I709/AC709)</f>
        <v>n/a</v>
      </c>
      <c r="AB709" s="71">
        <v>12</v>
      </c>
      <c r="AC709" s="100">
        <v>-3.2</v>
      </c>
      <c r="AD709" s="100" t="s">
        <v>142</v>
      </c>
      <c r="AE709" s="100">
        <v>0.05</v>
      </c>
      <c r="AF709" s="100">
        <v>1.62</v>
      </c>
      <c r="AG709" s="100">
        <v>-12.559999999999999</v>
      </c>
      <c r="AH709" s="100">
        <v>88.48</v>
      </c>
      <c r="AI709" s="100">
        <v>-28.89</v>
      </c>
      <c r="AJ709" s="100" t="s">
        <v>142</v>
      </c>
      <c r="AK709" s="100">
        <v>-6.13</v>
      </c>
      <c r="AL709" s="100">
        <v>2040</v>
      </c>
      <c r="AM709" s="100">
        <v>4.12</v>
      </c>
      <c r="AN709" s="100">
        <v>0.59</v>
      </c>
      <c r="AO709" s="110" t="str">
        <f>IF(U709="n/a","n/a",IF(AA709&lt;0,"n/a",IF(AA709="n/a","n/a",J709+U709-AA709)))</f>
        <v>n/a</v>
      </c>
      <c r="AP709" s="111">
        <f>IF(U709="n/a","n/a",J709+U709)</f>
        <v>15.400719173754815</v>
      </c>
      <c r="AQ709" s="112" t="str">
        <f>IF(OR(AC709&lt;0.01,AC709="n/a",AF709="n/a"),"n/a",(I709/SQRT(22.5*AC709*(I709/AF709))-1)*100)</f>
        <v>n/a</v>
      </c>
      <c r="AR709" s="101">
        <f>INDEX(Historical!$C$7:$C$1063,MATCH(B709,Historical!$B$7:$B$1063,0))*IF(AH709="n/a",1.03,IF(AH709&lt;0,1.01,IF(AH709&gt;10,1.1,(1+AH709/100))))</f>
        <v>0.81400000000000006</v>
      </c>
      <c r="AS709" s="109">
        <f>IF($AI709="n/a",1.03*AR709,IF($AI709&lt;0,1.01*AR709,IF($AI709&gt;10,1.1*AR709,(1+$AI709/100)*AR709)))</f>
        <v>0.82214000000000009</v>
      </c>
      <c r="AT709" s="109">
        <f>IF($AK709="n/a",1.03*AS709,IF($AK709&lt;0,1.01*AS709,IF($AK709&gt;10,1.1*AS709,(1+$AK709/100)*AS709)))</f>
        <v>0.83036140000000014</v>
      </c>
      <c r="AU709" s="109">
        <f>IF($AK709="n/a",1.03*AT709,IF($AK709&lt;0,1.01*AT709,IF($AK709&gt;10,1.1*AT709,(1+$AK709/100)*AT709)))</f>
        <v>0.83866501400000015</v>
      </c>
      <c r="AV709" s="109">
        <f>IF($AK709="n/a",1.03*AU709,IF($AK709&lt;0,1.01*AU709,IF($AK709&gt;10,1.1*AU709,(1+$AK709/100)*AU709)))</f>
        <v>0.84705166414000022</v>
      </c>
      <c r="AW709" s="109">
        <f>SUM(AR709:AV709)</f>
        <v>4.1522180781400007</v>
      </c>
      <c r="AX709" s="113">
        <f>AW709/I709*100</f>
        <v>10.417004711841447</v>
      </c>
      <c r="AY709" s="698">
        <v>1.17</v>
      </c>
      <c r="AZ709" s="100">
        <v>79.47</v>
      </c>
      <c r="BA709" s="100">
        <v>-3.25</v>
      </c>
      <c r="BB709" s="100">
        <v>20.07</v>
      </c>
      <c r="BC709" s="100">
        <v>46.989999999999995</v>
      </c>
      <c r="BE709" s="12">
        <v>2019</v>
      </c>
      <c r="BF709" s="12">
        <f>IF(BE709&gt;2020,0,IF(BE709&gt;2008,1,IF(BE709&gt;2001,2,IF(BE709&gt;1990,3,IF(BE709&gt;1980,4,IF(BE709&gt;1973,5,IF(BE709&gt;1970,6,IF(BE709&gt;1960,7,IF(BE709&gt;1958,8,IF(BE709&gt;1953,9,10))))))))))</f>
        <v>1</v>
      </c>
      <c r="BG709" s="100">
        <v>-2.83</v>
      </c>
      <c r="BH709" s="55" t="s">
        <v>121</v>
      </c>
      <c r="BI709" s="55" t="s">
        <v>122</v>
      </c>
    </row>
    <row r="710" spans="1:61" x14ac:dyDescent="0.2">
      <c r="A710" s="123" t="s">
        <v>1339</v>
      </c>
      <c r="B710" s="55" t="s">
        <v>1340</v>
      </c>
      <c r="C710" s="156" t="s">
        <v>139</v>
      </c>
      <c r="D710" s="98" t="s">
        <v>140</v>
      </c>
      <c r="E710" s="157">
        <v>22</v>
      </c>
      <c r="F710" s="2">
        <v>178</v>
      </c>
      <c r="G710" s="2" t="s">
        <v>146</v>
      </c>
      <c r="H710" s="2" t="s">
        <v>146</v>
      </c>
      <c r="I710" s="100">
        <v>70.5</v>
      </c>
      <c r="J710" s="101">
        <f>(M710/I710)*100</f>
        <v>3.0070921985815602</v>
      </c>
      <c r="K710" s="104">
        <v>0.53</v>
      </c>
      <c r="L710" s="71">
        <v>4</v>
      </c>
      <c r="M710" s="28">
        <f>K710*L710</f>
        <v>2.12</v>
      </c>
      <c r="N710" s="103" t="s">
        <v>588</v>
      </c>
      <c r="O710" s="104">
        <v>0.52500000000000002</v>
      </c>
      <c r="P710" s="163">
        <v>45888</v>
      </c>
      <c r="Q710" s="163">
        <v>45904</v>
      </c>
      <c r="R710" s="28">
        <f>(K710-O710)/O710*100</f>
        <v>0.95238095238095322</v>
      </c>
      <c r="S710" s="105">
        <f>IF(INDEX(Historical!$D$7:$D1704,MATCH(B710,Historical!$B$7:$B$1062,0))=0,"n/a",(INDEX(Historical!$C$7:$C$1062,MATCH(B710,Historical!$B$7:$B$1062,0))/INDEX(Historical!$D$7:$D$1062,MATCH(B710,Historical!$B$7:$B$1062,0))-1)*100)</f>
        <v>2.9268292682926855</v>
      </c>
      <c r="T710" s="105">
        <f>IF(INDEX(Historical!$F$7:$F$1062,MATCH(B710,Historical!$B$7:$B$1062,0))=0,"n/a",((INDEX(Historical!$C$7:$C$1062,MATCH(B710,Historical!$B$7:$B$1062,0))/INDEX(Historical!$F$7:$F$1062,MATCH(B710,Historical!$B$7:$B$1062,0)))^(1/3)-1)*100)</f>
        <v>17.25038288227141</v>
      </c>
      <c r="U710" s="105">
        <f>IF(INDEX(Historical!$H$7:$H$1062,MATCH(B710,Historical!$B$7:$B$1062,0))=0,"n/a",((INDEX(Historical!$C$7:$C$1062,MATCH(B710,Historical!$B$7:$B$1062,0))/INDEX(Historical!$H$7:$H$1062,MATCH(B710,Historical!$B$7:$B$1062,0)))^(1/5)-1)*100)</f>
        <v>14.653302695538706</v>
      </c>
      <c r="V710" s="105">
        <f>IF(INDEX(Historical!$M$7:$M$1062,MATCH(B710,Historical!$B$7:$B$1062,0))=0,"n/a",((INDEX(Historical!$C$7:$C$1062,MATCH(B710,Historical!$B$7:$B$1062,0))/INDEX(Historical!$M$7:$M$1062,MATCH(B710,Historical!$B$7:$B$1062,0)))^(1/10)-1)*100)</f>
        <v>11.777636422867488</v>
      </c>
      <c r="W710" s="106">
        <f>IF(OR(U710&lt;=0,U710="n/a",V710&lt;=0,V710="n/a"),"n/a",U710/V710)</f>
        <v>1.2441632743126472</v>
      </c>
      <c r="X710" s="107" t="str">
        <f>IF(OR(AJ710&lt;=0,AJ710="n/a",U710&lt;=0,U710="n/a"),"n/a",U710/AJ710)</f>
        <v>n/a</v>
      </c>
      <c r="Y710" s="123"/>
      <c r="Z710" s="101" t="str">
        <f>IF(OR(AC710&lt;0.01,AC710="n/a"),"n/a",M710/AC710*100)</f>
        <v>n/a</v>
      </c>
      <c r="AA710" s="109" t="str">
        <f>IF(OR(AC710&lt;0.01,AC710="n/a"),"n/a",I710/AC710)</f>
        <v>n/a</v>
      </c>
      <c r="AB710" s="71">
        <v>12</v>
      </c>
      <c r="AC710" s="100">
        <v>-12.7</v>
      </c>
      <c r="AD710" s="100" t="s">
        <v>142</v>
      </c>
      <c r="AE710" s="100">
        <v>0.82</v>
      </c>
      <c r="AF710" s="100">
        <v>1.06</v>
      </c>
      <c r="AG710" s="100">
        <v>-17.190000000000001</v>
      </c>
      <c r="AH710" s="100">
        <v>449.53000000000003</v>
      </c>
      <c r="AI710" s="100">
        <v>6.02</v>
      </c>
      <c r="AJ710" s="100" t="s">
        <v>142</v>
      </c>
      <c r="AK710" s="100" t="s">
        <v>142</v>
      </c>
      <c r="AL710" s="100">
        <v>9030</v>
      </c>
      <c r="AM710" s="100">
        <v>74.03</v>
      </c>
      <c r="AN710" s="100">
        <v>0.75</v>
      </c>
      <c r="AO710" s="110" t="str">
        <f>IF(U710="n/a","n/a",IF(AA710&lt;0,"n/a",IF(AA710="n/a","n/a",J710+U710-AA710)))</f>
        <v>n/a</v>
      </c>
      <c r="AP710" s="111">
        <f>IF(U710="n/a","n/a",J710+U710)</f>
        <v>17.660394894120266</v>
      </c>
      <c r="AQ710" s="112" t="str">
        <f>IF(OR(AC710&lt;0.01,AC710="n/a",AF710="n/a"),"n/a",(I710/SQRT(22.5*AC710*(I710/AF710))-1)*100)</f>
        <v>n/a</v>
      </c>
      <c r="AR710" s="101">
        <f>INDEX(Historical!$C$7:$C$1063,MATCH(B710,Historical!$B$7:$B$1063,0))*IF(AH710="n/a",1.03,IF(AH710&lt;0,1.01,IF(AH710&gt;10,1.1,(1+AH710/100))))</f>
        <v>2.3210000000000002</v>
      </c>
      <c r="AS710" s="109">
        <f>IF($AI710="n/a",1.03*AR710,IF($AI710&lt;0,1.01*AR710,IF($AI710&gt;10,1.1*AR710,(1+$AI710/100)*AR710)))</f>
        <v>2.4607242000000005</v>
      </c>
      <c r="AT710" s="109">
        <f>IF($AK710="n/a",1.03*AS710,IF($AK710&lt;0,1.01*AS710,IF($AK710&gt;10,1.1*AS710,(1+$AK710/100)*AS710)))</f>
        <v>2.5345459260000007</v>
      </c>
      <c r="AU710" s="109">
        <f>IF($AK710="n/a",1.03*AT710,IF($AK710&lt;0,1.01*AT710,IF($AK710&gt;10,1.1*AT710,(1+$AK710/100)*AT710)))</f>
        <v>2.6105823037800007</v>
      </c>
      <c r="AV710" s="109">
        <f>IF($AK710="n/a",1.03*AU710,IF($AK710&lt;0,1.01*AU710,IF($AK710&gt;10,1.1*AU710,(1+$AK710/100)*AU710)))</f>
        <v>2.6888997728934005</v>
      </c>
      <c r="AW710" s="109">
        <f>SUM(AR710:AV710)</f>
        <v>12.615752202673402</v>
      </c>
      <c r="AX710" s="113">
        <f>AW710/I710*100</f>
        <v>17.894683975423263</v>
      </c>
      <c r="AY710" s="698">
        <v>0.63</v>
      </c>
      <c r="AZ710" s="100">
        <v>25.16</v>
      </c>
      <c r="BA710" s="100">
        <v>-43.25</v>
      </c>
      <c r="BB710" s="100">
        <v>-11.75</v>
      </c>
      <c r="BC710" s="100">
        <v>-19.220000000000002</v>
      </c>
      <c r="BE710" s="12">
        <v>2004</v>
      </c>
      <c r="BF710" s="12">
        <f>IF(BE710&gt;2020,0,IF(BE710&gt;2008,1,IF(BE710&gt;2001,2,IF(BE710&gt;1990,3,IF(BE710&gt;1980,4,IF(BE710&gt;1973,5,IF(BE710&gt;1970,6,IF(BE710&gt;1960,7,IF(BE710&gt;1958,8,IF(BE710&gt;1953,9,10))))))))))</f>
        <v>2</v>
      </c>
      <c r="BG710" s="100">
        <v>-8.06</v>
      </c>
      <c r="BH710" s="55" t="s">
        <v>121</v>
      </c>
      <c r="BI710" s="55" t="s">
        <v>122</v>
      </c>
    </row>
    <row r="711" spans="1:61" x14ac:dyDescent="0.2">
      <c r="A711" s="55" t="s">
        <v>525</v>
      </c>
      <c r="B711" s="55" t="s">
        <v>526</v>
      </c>
      <c r="C711" s="156" t="s">
        <v>527</v>
      </c>
      <c r="D711" s="98" t="s">
        <v>528</v>
      </c>
      <c r="E711" s="157">
        <v>33</v>
      </c>
      <c r="F711" s="2">
        <v>105</v>
      </c>
      <c r="G711" s="2" t="s">
        <v>146</v>
      </c>
      <c r="H711" s="2" t="s">
        <v>146</v>
      </c>
      <c r="I711" s="100">
        <v>52.2</v>
      </c>
      <c r="J711" s="101">
        <f>(M711/I711)*100</f>
        <v>2.7394636015325666</v>
      </c>
      <c r="K711" s="104">
        <v>0.35749999999999998</v>
      </c>
      <c r="L711" s="71">
        <v>4</v>
      </c>
      <c r="M711" s="28">
        <f>K711*L711</f>
        <v>1.43</v>
      </c>
      <c r="N711" s="103" t="s">
        <v>458</v>
      </c>
      <c r="O711" s="104">
        <v>0.35499999999999998</v>
      </c>
      <c r="P711" s="158">
        <v>46210</v>
      </c>
      <c r="Q711" s="158">
        <v>46226</v>
      </c>
      <c r="R711" s="28">
        <f>(K711-O711)/O711*100</f>
        <v>0.70422535211267667</v>
      </c>
      <c r="S711" s="105">
        <f>IF(INDEX(Historical!$D$7:$D1705,MATCH(B711,Historical!$B$7:$B$1062,0))=0,"n/a",(INDEX(Historical!$C$7:$C$1062,MATCH(B711,Historical!$B$7:$B$1062,0))/INDEX(Historical!$D$7:$D$1062,MATCH(B711,Historical!$B$7:$B$1062,0))-1)*100)</f>
        <v>0.71174377224199059</v>
      </c>
      <c r="T711" s="105">
        <f>IF(INDEX(Historical!$F$7:$F$1062,MATCH(B711,Historical!$B$7:$B$1062,0))=0,"n/a",((INDEX(Historical!$C$7:$C$1062,MATCH(B711,Historical!$B$7:$B$1062,0))/INDEX(Historical!$F$7:$F$1062,MATCH(B711,Historical!$B$7:$B$1062,0)))^(1/3)-1)*100)</f>
        <v>0.71687034960525864</v>
      </c>
      <c r="U711" s="105">
        <f>IF(INDEX(Historical!$H$7:$H$1062,MATCH(B711,Historical!$B$7:$B$1062,0))=0,"n/a",((INDEX(Historical!$C$7:$C$1062,MATCH(B711,Historical!$B$7:$B$1062,0))/INDEX(Historical!$H$7:$H$1062,MATCH(B711,Historical!$B$7:$B$1062,0)))^(1/5)-1)*100)</f>
        <v>0.72209668424394469</v>
      </c>
      <c r="V711" s="105">
        <f>IF(INDEX(Historical!$M$7:$M$1062,MATCH(B711,Historical!$B$7:$B$1062,0))=0,"n/a",((INDEX(Historical!$C$7:$C$1062,MATCH(B711,Historical!$B$7:$B$1062,0))/INDEX(Historical!$M$7:$M$1062,MATCH(B711,Historical!$B$7:$B$1062,0)))^(1/10)-1)*100)</f>
        <v>1.8327432420693235</v>
      </c>
      <c r="W711" s="106">
        <f>IF(OR(U711&lt;=0,U711="n/a",V711&lt;=0,V711="n/a"),"n/a",U711/V711)</f>
        <v>0.39399773392624049</v>
      </c>
      <c r="X711" s="107">
        <f>IF(OR(AJ711&lt;=0,AJ711="n/a",U711&lt;=0,U711="n/a"),"n/a",U711/AJ711)</f>
        <v>7.4828671942377689E-2</v>
      </c>
      <c r="Y711" s="123" t="s">
        <v>529</v>
      </c>
      <c r="Z711" s="101">
        <f>IF(OR(AC711&lt;0.01,AC711="n/a"),"n/a",M711/AC711*100)</f>
        <v>33.806146572104012</v>
      </c>
      <c r="AA711" s="109">
        <f>IF(OR(AC711&lt;0.01,AC711="n/a"),"n/a",I711/AC711)</f>
        <v>12.340425531914892</v>
      </c>
      <c r="AB711" s="71">
        <v>4</v>
      </c>
      <c r="AC711" s="100">
        <v>4.2300000000000004</v>
      </c>
      <c r="AD711" s="100" t="s">
        <v>142</v>
      </c>
      <c r="AE711" s="100">
        <v>1.58</v>
      </c>
      <c r="AF711" s="100">
        <v>3.13</v>
      </c>
      <c r="AG711" s="100">
        <v>27.689999999999998</v>
      </c>
      <c r="AH711" s="100">
        <v>14.56</v>
      </c>
      <c r="AI711" s="100">
        <v>10.42</v>
      </c>
      <c r="AJ711" s="100">
        <v>9.65</v>
      </c>
      <c r="AK711" s="100" t="s">
        <v>142</v>
      </c>
      <c r="AL711" s="100">
        <v>2650</v>
      </c>
      <c r="AM711" s="100">
        <v>22.91</v>
      </c>
      <c r="AN711" s="100">
        <v>0.91</v>
      </c>
      <c r="AO711" s="110">
        <f>IF(U711="n/a","n/a",IF(AA711&lt;0,"n/a",IF(AA711="n/a","n/a",J711+U711-AA711)))</f>
        <v>-8.8788652461383819</v>
      </c>
      <c r="AP711" s="111">
        <f>IF(U711="n/a","n/a",J711+U711)</f>
        <v>3.4615602857765113</v>
      </c>
      <c r="AQ711" s="112">
        <f>IF(OR(AC711&lt;0.01,AC711="n/a",AF711="n/a"),"n/a",(I711/SQRT(22.5*AC711*(I711/AF711))-1)*100)</f>
        <v>31.022528876854039</v>
      </c>
      <c r="AR711" s="101">
        <f>INDEX(Historical!$C$7:$C$1063,MATCH(B711,Historical!$B$7:$B$1063,0))*IF(AH711="n/a",1.03,IF(AH711&lt;0,1.01,IF(AH711&gt;10,1.1,(1+AH711/100))))</f>
        <v>1.5565000000000002</v>
      </c>
      <c r="AS711" s="109">
        <f>IF($AI711="n/a",1.03*AR711,IF($AI711&lt;0,1.01*AR711,IF($AI711&gt;10,1.1*AR711,(1+$AI711/100)*AR711)))</f>
        <v>1.7121500000000003</v>
      </c>
      <c r="AT711" s="109">
        <f>IF($AK711="n/a",1.03*AS711,IF($AK711&lt;0,1.01*AS711,IF($AK711&gt;10,1.1*AS711,(1+$AK711/100)*AS711)))</f>
        <v>1.7635145000000003</v>
      </c>
      <c r="AU711" s="109">
        <f>IF($AK711="n/a",1.03*AT711,IF($AK711&lt;0,1.01*AT711,IF($AK711&gt;10,1.1*AT711,(1+$AK711/100)*AT711)))</f>
        <v>1.8164199350000003</v>
      </c>
      <c r="AV711" s="109">
        <f>IF($AK711="n/a",1.03*AU711,IF($AK711&lt;0,1.01*AU711,IF($AK711&gt;10,1.1*AU711,(1+$AK711/100)*AU711)))</f>
        <v>1.8709125330500003</v>
      </c>
      <c r="AW711" s="109">
        <f>SUM(AR711:AV711)</f>
        <v>8.7194969680500023</v>
      </c>
      <c r="AX711" s="113">
        <f>AW711/I711*100</f>
        <v>16.704017180172418</v>
      </c>
      <c r="AY711" s="698">
        <v>0.76</v>
      </c>
      <c r="AZ711" s="100">
        <v>83.93</v>
      </c>
      <c r="BA711" s="100">
        <v>-9.1399999999999988</v>
      </c>
      <c r="BB711" s="100">
        <v>10.54</v>
      </c>
      <c r="BC711" s="100">
        <v>37.01</v>
      </c>
      <c r="BE711" s="12">
        <v>1994</v>
      </c>
      <c r="BF711" s="12">
        <f>IF(BE711&gt;2020,0,IF(BE711&gt;2008,1,IF(BE711&gt;2001,2,IF(BE711&gt;1990,3,IF(BE711&gt;1980,4,IF(BE711&gt;1973,5,IF(BE711&gt;1970,6,IF(BE711&gt;1960,7,IF(BE711&gt;1958,8,IF(BE711&gt;1953,9,10))))))))))</f>
        <v>3</v>
      </c>
      <c r="BG711" s="100">
        <v>8.39</v>
      </c>
      <c r="BH711" s="55" t="s">
        <v>121</v>
      </c>
      <c r="BI711" s="55" t="s">
        <v>122</v>
      </c>
    </row>
    <row r="712" spans="1:61" x14ac:dyDescent="0.2">
      <c r="A712" s="123" t="s">
        <v>1341</v>
      </c>
      <c r="B712" s="55" t="s">
        <v>1342</v>
      </c>
      <c r="C712" s="156" t="s">
        <v>116</v>
      </c>
      <c r="D712" s="98" t="s">
        <v>117</v>
      </c>
      <c r="E712" s="157">
        <v>23</v>
      </c>
      <c r="F712" s="2">
        <v>168</v>
      </c>
      <c r="G712" s="2" t="s">
        <v>119</v>
      </c>
      <c r="H712" s="2" t="s">
        <v>118</v>
      </c>
      <c r="I712" s="100">
        <v>226.55</v>
      </c>
      <c r="J712" s="101">
        <f>(M712/I712)*100</f>
        <v>1.6685058485985431</v>
      </c>
      <c r="K712" s="104">
        <v>0.94499999999999995</v>
      </c>
      <c r="L712" s="71">
        <v>4</v>
      </c>
      <c r="M712" s="28">
        <f>K712*L712</f>
        <v>3.78</v>
      </c>
      <c r="N712" s="103" t="s">
        <v>223</v>
      </c>
      <c r="O712" s="104">
        <v>0.82499999999999996</v>
      </c>
      <c r="P712" s="158">
        <v>46094</v>
      </c>
      <c r="Q712" s="158">
        <v>46108</v>
      </c>
      <c r="R712" s="28">
        <f>(K712-O712)/O712*100</f>
        <v>14.545454545454545</v>
      </c>
      <c r="S712" s="105">
        <f>IF(INDEX(Historical!$D$7:$D1706,MATCH(B712,Historical!$B$7:$B$1062,0))=0,"n/a",(INDEX(Historical!$C$7:$C$1062,MATCH(B712,Historical!$B$7:$B$1062,0))/INDEX(Historical!$D$7:$D$1062,MATCH(B712,Historical!$B$7:$B$1062,0))-1)*100)</f>
        <v>9.9999999999999858</v>
      </c>
      <c r="T712" s="105">
        <f>IF(INDEX(Historical!$F$7:$F$1062,MATCH(B712,Historical!$B$7:$B$1062,0))=0,"n/a",((INDEX(Historical!$C$7:$C$1062,MATCH(B712,Historical!$B$7:$B$1062,0))/INDEX(Historical!$F$7:$F$1062,MATCH(B712,Historical!$B$7:$B$1062,0)))^(1/3)-1)*100)</f>
        <v>8.2713447015707828</v>
      </c>
      <c r="U712" s="105">
        <f>IF(INDEX(Historical!$H$7:$H$1062,MATCH(B712,Historical!$B$7:$B$1062,0))=0,"n/a",((INDEX(Historical!$C$7:$C$1062,MATCH(B712,Historical!$B$7:$B$1062,0))/INDEX(Historical!$H$7:$H$1062,MATCH(B712,Historical!$B$7:$B$1062,0)))^(1/5)-1)*100)</f>
        <v>8.645436537245299</v>
      </c>
      <c r="V712" s="105">
        <f>IF(INDEX(Historical!$M$7:$M$1062,MATCH(B712,Historical!$B$7:$B$1062,0))=0,"n/a",((INDEX(Historical!$C$7:$C$1062,MATCH(B712,Historical!$B$7:$B$1062,0))/INDEX(Historical!$M$7:$M$1062,MATCH(B712,Historical!$B$7:$B$1062,0)))^(1/10)-1)*100)</f>
        <v>7.9193502472868271</v>
      </c>
      <c r="W712" s="106">
        <f>IF(OR(U712&lt;=0,U712="n/a",V712&lt;=0,V712="n/a"),"n/a",U712/V712)</f>
        <v>1.0916850836603962</v>
      </c>
      <c r="X712" s="107">
        <f>IF(OR(AJ712&lt;=0,AJ712="n/a",U712&lt;=0,U712="n/a"),"n/a",U712/AJ712)</f>
        <v>0.62921663298728525</v>
      </c>
      <c r="Y712" s="162"/>
      <c r="Z712" s="101">
        <f>IF(OR(AC712&lt;0.01,AC712="n/a"),"n/a",M712/AC712*100)</f>
        <v>53.541076487252127</v>
      </c>
      <c r="AA712" s="109">
        <f>IF(OR(AC712&lt;0.01,AC712="n/a"),"n/a",I712/AC712)</f>
        <v>32.089235127478759</v>
      </c>
      <c r="AB712" s="71">
        <v>12</v>
      </c>
      <c r="AC712" s="100">
        <v>7.06</v>
      </c>
      <c r="AD712" s="100">
        <v>2.57</v>
      </c>
      <c r="AE712" s="100">
        <v>3.53</v>
      </c>
      <c r="AF712" s="100">
        <v>9.1300000000000008</v>
      </c>
      <c r="AG712" s="100">
        <v>29.830000000000002</v>
      </c>
      <c r="AH712" s="100">
        <v>8.2900000000000009</v>
      </c>
      <c r="AI712" s="100">
        <v>11.89</v>
      </c>
      <c r="AJ712" s="100">
        <v>13.74</v>
      </c>
      <c r="AK712" s="100">
        <v>9.69</v>
      </c>
      <c r="AL712" s="100">
        <v>90560</v>
      </c>
      <c r="AM712" s="100">
        <v>0.24</v>
      </c>
      <c r="AN712" s="100">
        <v>2.35</v>
      </c>
      <c r="AO712" s="110">
        <f>IF(U712="n/a","n/a",IF(AA712&lt;0,"n/a",IF(AA712="n/a","n/a",J712+U712-AA712)))</f>
        <v>-21.775292741634917</v>
      </c>
      <c r="AP712" s="111">
        <f>IF(U712="n/a","n/a",J712+U712)</f>
        <v>10.313942385843841</v>
      </c>
      <c r="AQ712" s="112">
        <f>IF(OR(AC712&lt;0.01,AC712="n/a",AF712="n/a"),"n/a",(I712/SQRT(22.5*AC712*(I712/AF712))-1)*100)</f>
        <v>260.84759276759678</v>
      </c>
      <c r="AR712" s="101">
        <f>INDEX(Historical!$C$7:$C$1063,MATCH(B712,Historical!$B$7:$B$1063,0))*IF(AH712="n/a",1.03,IF(AH712&lt;0,1.01,IF(AH712&gt;10,1.1,(1+AH712/100))))</f>
        <v>3.5735699999999997</v>
      </c>
      <c r="AS712" s="109">
        <f>IF($AI712="n/a",1.03*AR712,IF($AI712&lt;0,1.01*AR712,IF($AI712&gt;10,1.1*AR712,(1+$AI712/100)*AR712)))</f>
        <v>3.9309270000000001</v>
      </c>
      <c r="AT712" s="109">
        <f>IF($AK712="n/a",1.03*AS712,IF($AK712&lt;0,1.01*AS712,IF($AK712&gt;10,1.1*AS712,(1+$AK712/100)*AS712)))</f>
        <v>4.3118338263</v>
      </c>
      <c r="AU712" s="109">
        <f>IF($AK712="n/a",1.03*AT712,IF($AK712&lt;0,1.01*AT712,IF($AK712&gt;10,1.1*AT712,(1+$AK712/100)*AT712)))</f>
        <v>4.7296505240684699</v>
      </c>
      <c r="AV712" s="109">
        <f>IF($AK712="n/a",1.03*AU712,IF($AK712&lt;0,1.01*AU712,IF($AK712&gt;10,1.1*AU712,(1+$AK712/100)*AU712)))</f>
        <v>5.1879536598507041</v>
      </c>
      <c r="AW712" s="109">
        <f>SUM(AR712:AV712)</f>
        <v>21.733935010219177</v>
      </c>
      <c r="AX712" s="113">
        <f>AW712/I712*100</f>
        <v>9.5934385390506183</v>
      </c>
      <c r="AY712" s="698">
        <v>0.44</v>
      </c>
      <c r="AZ712" s="100">
        <v>16.71</v>
      </c>
      <c r="BA712" s="100">
        <v>-8.6999999999999993</v>
      </c>
      <c r="BB712" s="100">
        <v>0.54</v>
      </c>
      <c r="BC712" s="100">
        <v>1.51</v>
      </c>
      <c r="BE712" s="12">
        <v>2004</v>
      </c>
      <c r="BF712" s="12">
        <f>IF(BE712&gt;2020,0,IF(BE712&gt;2008,1,IF(BE712&gt;2001,2,IF(BE712&gt;1990,3,IF(BE712&gt;1980,4,IF(BE712&gt;1973,5,IF(BE712&gt;1970,6,IF(BE712&gt;1960,7,IF(BE712&gt;1958,8,IF(BE712&gt;1953,9,10))))))))))</f>
        <v>2</v>
      </c>
      <c r="BG712" s="100">
        <v>6.1899999999999995</v>
      </c>
      <c r="BH712" s="55" t="s">
        <v>121</v>
      </c>
      <c r="BI712" s="55" t="s">
        <v>122</v>
      </c>
    </row>
    <row r="713" spans="1:61" x14ac:dyDescent="0.2">
      <c r="A713" s="116" t="s">
        <v>1691</v>
      </c>
      <c r="B713" s="55" t="s">
        <v>1692</v>
      </c>
      <c r="C713" s="156" t="s">
        <v>263</v>
      </c>
      <c r="D713" s="98" t="s">
        <v>264</v>
      </c>
      <c r="E713" s="157">
        <v>9</v>
      </c>
      <c r="F713" s="2">
        <v>543</v>
      </c>
      <c r="G713" s="2" t="s">
        <v>146</v>
      </c>
      <c r="H713" s="2" t="s">
        <v>146</v>
      </c>
      <c r="I713" s="100">
        <v>71.540000000000006</v>
      </c>
      <c r="J713" s="101">
        <f>(M713/I713)*100</f>
        <v>2.9354207436399218</v>
      </c>
      <c r="K713" s="104">
        <v>0.52500000000000002</v>
      </c>
      <c r="L713" s="71">
        <v>4</v>
      </c>
      <c r="M713" s="28">
        <f>K713*L713</f>
        <v>2.1</v>
      </c>
      <c r="N713" s="103" t="s">
        <v>270</v>
      </c>
      <c r="O713" s="104">
        <v>0.5</v>
      </c>
      <c r="P713" s="158">
        <v>46094</v>
      </c>
      <c r="Q713" s="158">
        <v>46111</v>
      </c>
      <c r="R713" s="28">
        <f>(K713-O713)/O713*100</f>
        <v>5.0000000000000044</v>
      </c>
      <c r="S713" s="105">
        <f>IF(INDEX(Historical!$D$7:$D1707,MATCH(B713,Historical!$B$7:$B$1062,0))=0,"n/a",(INDEX(Historical!$C$7:$C$1062,MATCH(B713,Historical!$B$7:$B$1062,0))/INDEX(Historical!$D$7:$D$1062,MATCH(B713,Historical!$B$7:$B$1062,0))-1)*100)</f>
        <v>5.2631578947368363</v>
      </c>
      <c r="T713" s="105">
        <f>IF(INDEX(Historical!$F$7:$F$1062,MATCH(B713,Historical!$B$7:$B$1062,0))=0,"n/a",((INDEX(Historical!$C$7:$C$1062,MATCH(B713,Historical!$B$7:$B$1062,0))/INDEX(Historical!$F$7:$F$1062,MATCH(B713,Historical!$B$7:$B$1062,0)))^(1/3)-1)*100)</f>
        <v>5.5667191978000741</v>
      </c>
      <c r="U713" s="105">
        <f>IF(INDEX(Historical!$H$7:$H$1062,MATCH(B713,Historical!$B$7:$B$1062,0))=0,"n/a",((INDEX(Historical!$C$7:$C$1062,MATCH(B713,Historical!$B$7:$B$1062,0))/INDEX(Historical!$H$7:$H$1062,MATCH(B713,Historical!$B$7:$B$1062,0)))^(1/5)-1)*100)</f>
        <v>4.5639552591273169</v>
      </c>
      <c r="V713" s="105">
        <f>IF(INDEX(Historical!$M$7:$M$1062,MATCH(B713,Historical!$B$7:$B$1062,0))=0,"n/a",((INDEX(Historical!$C$7:$C$1062,MATCH(B713,Historical!$B$7:$B$1062,0))/INDEX(Historical!$M$7:$M$1062,MATCH(B713,Historical!$B$7:$B$1062,0)))^(1/10)-1)*100)</f>
        <v>-2.0089545449243351</v>
      </c>
      <c r="W713" s="106" t="str">
        <f>IF(OR(U713&lt;=0,U713="n/a",V713&lt;=0,V713="n/a"),"n/a",U713/V713)</f>
        <v>n/a</v>
      </c>
      <c r="X713" s="107">
        <f>IF(OR(AJ713&lt;=0,AJ713="n/a",U713&lt;=0,U713="n/a"),"n/a",U713/AJ713)</f>
        <v>6.9530092308460037E-2</v>
      </c>
      <c r="Y713" s="165"/>
      <c r="Z713" s="101">
        <f>IF(OR(AC713&lt;0.01,AC713="n/a"),"n/a",M713/AC713*100)</f>
        <v>92.10526315789474</v>
      </c>
      <c r="AA713" s="109">
        <f>IF(OR(AC713&lt;0.01,AC713="n/a"),"n/a",I713/AC713)</f>
        <v>31.377192982456148</v>
      </c>
      <c r="AB713" s="71">
        <v>12</v>
      </c>
      <c r="AC713" s="100">
        <v>2.2799999999999998</v>
      </c>
      <c r="AD713" s="100">
        <v>2.13</v>
      </c>
      <c r="AE713" s="100">
        <v>7.21</v>
      </c>
      <c r="AF713" s="100">
        <v>6.75</v>
      </c>
      <c r="AG713" s="100">
        <v>21.92</v>
      </c>
      <c r="AH713" s="100">
        <v>12.58</v>
      </c>
      <c r="AI713" s="100">
        <v>6.7299999999999995</v>
      </c>
      <c r="AJ713" s="100">
        <v>65.64</v>
      </c>
      <c r="AK713" s="100">
        <v>13.309999999999999</v>
      </c>
      <c r="AL713" s="100">
        <v>87490</v>
      </c>
      <c r="AM713" s="100">
        <v>0.49</v>
      </c>
      <c r="AN713" s="100">
        <v>2.33</v>
      </c>
      <c r="AO713" s="110">
        <f>IF(U713="n/a","n/a",IF(AA713&lt;0,"n/a",IF(AA713="n/a","n/a",J713+U713-AA713)))</f>
        <v>-23.877816979688909</v>
      </c>
      <c r="AP713" s="111">
        <f>IF(U713="n/a","n/a",J713+U713)</f>
        <v>7.4993760027672387</v>
      </c>
      <c r="AQ713" s="112">
        <f>IF(OR(AC713&lt;0.01,AC713="n/a",AF713="n/a"),"n/a",(I713/SQRT(22.5*AC713*(I713/AF713))-1)*100)</f>
        <v>206.80870089905935</v>
      </c>
      <c r="AR713" s="101">
        <f>INDEX(Historical!$C$7:$C$1063,MATCH(B713,Historical!$B$7:$B$1063,0))*IF(AH713="n/a",1.03,IF(AH713&lt;0,1.01,IF(AH713&gt;10,1.1,(1+AH713/100))))</f>
        <v>2.2000000000000002</v>
      </c>
      <c r="AS713" s="109">
        <f>IF($AI713="n/a",1.03*AR713,IF($AI713&lt;0,1.01*AR713,IF($AI713&gt;10,1.1*AR713,(1+$AI713/100)*AR713)))</f>
        <v>2.3480599999999998</v>
      </c>
      <c r="AT713" s="109">
        <f>IF($AK713="n/a",1.03*AS713,IF($AK713&lt;0,1.01*AS713,IF($AK713&gt;10,1.1*AS713,(1+$AK713/100)*AS713)))</f>
        <v>2.5828660000000001</v>
      </c>
      <c r="AU713" s="109">
        <f>IF($AK713="n/a",1.03*AT713,IF($AK713&lt;0,1.01*AT713,IF($AK713&gt;10,1.1*AT713,(1+$AK713/100)*AT713)))</f>
        <v>2.8411526000000005</v>
      </c>
      <c r="AV713" s="109">
        <f>IF($AK713="n/a",1.03*AU713,IF($AK713&lt;0,1.01*AU713,IF($AK713&gt;10,1.1*AU713,(1+$AK713/100)*AU713)))</f>
        <v>3.1252678600000006</v>
      </c>
      <c r="AW713" s="109">
        <f>SUM(AR713:AV713)</f>
        <v>13.097346460000001</v>
      </c>
      <c r="AX713" s="113">
        <f>AW713/I713*100</f>
        <v>18.307724993010901</v>
      </c>
      <c r="AY713" s="698">
        <v>0.61</v>
      </c>
      <c r="AZ713" s="100">
        <v>28.16</v>
      </c>
      <c r="BA713" s="100">
        <v>-10.66</v>
      </c>
      <c r="BB713" s="100">
        <v>-2.8400000000000003</v>
      </c>
      <c r="BC713" s="100">
        <v>4.43</v>
      </c>
      <c r="BE713" s="12">
        <v>2018</v>
      </c>
      <c r="BF713" s="12">
        <f>IF(BE713&gt;2020,0,IF(BE713&gt;2008,1,IF(BE713&gt;2001,2,IF(BE713&gt;1990,3,IF(BE713&gt;1980,4,IF(BE713&gt;1973,5,IF(BE713&gt;1970,6,IF(BE713&gt;1960,7,IF(BE713&gt;1958,8,IF(BE713&gt;1953,9,10))))))))))</f>
        <v>1</v>
      </c>
      <c r="BG713" s="100">
        <v>4.88</v>
      </c>
      <c r="BH713" s="55" t="s">
        <v>121</v>
      </c>
      <c r="BI713" s="55" t="s">
        <v>122</v>
      </c>
    </row>
    <row r="714" spans="1:61" x14ac:dyDescent="0.2">
      <c r="A714" s="116" t="s">
        <v>1693</v>
      </c>
      <c r="B714" s="55" t="s">
        <v>1694</v>
      </c>
      <c r="C714" s="156" t="s">
        <v>527</v>
      </c>
      <c r="D714" s="98" t="s">
        <v>1695</v>
      </c>
      <c r="E714" s="157">
        <v>6</v>
      </c>
      <c r="F714" s="2">
        <v>623</v>
      </c>
      <c r="G714" s="2" t="s">
        <v>146</v>
      </c>
      <c r="H714" s="2" t="s">
        <v>146</v>
      </c>
      <c r="I714" s="100">
        <v>25.96</v>
      </c>
      <c r="J714" s="101">
        <f>(M714/I714)*100</f>
        <v>2.9275808936825887</v>
      </c>
      <c r="K714" s="104">
        <v>0.19</v>
      </c>
      <c r="L714" s="71">
        <v>4</v>
      </c>
      <c r="M714" s="28">
        <f>K714*L714</f>
        <v>0.76</v>
      </c>
      <c r="N714" s="103" t="s">
        <v>707</v>
      </c>
      <c r="O714" s="104">
        <v>0.18</v>
      </c>
      <c r="P714" s="163">
        <v>45889</v>
      </c>
      <c r="Q714" s="163">
        <v>45903</v>
      </c>
      <c r="R714" s="28">
        <f>(K714-O714)/O714*100</f>
        <v>5.5555555555555607</v>
      </c>
      <c r="S714" s="105">
        <f>IF(INDEX(Historical!$D$7:$D1708,MATCH(B714,Historical!$B$7:$B$1062,0))=0,"n/a",(INDEX(Historical!$C$7:$C$1062,MATCH(B714,Historical!$B$7:$B$1062,0))/INDEX(Historical!$D$7:$D$1062,MATCH(B714,Historical!$B$7:$B$1062,0))-1)*100)</f>
        <v>5.7142857142857162</v>
      </c>
      <c r="T714" s="105">
        <f>IF(INDEX(Historical!$F$7:$F$1062,MATCH(B714,Historical!$B$7:$B$1062,0))=0,"n/a",((INDEX(Historical!$C$7:$C$1062,MATCH(B714,Historical!$B$7:$B$1062,0))/INDEX(Historical!$F$7:$F$1062,MATCH(B714,Historical!$B$7:$B$1062,0)))^(1/3)-1)*100)</f>
        <v>6.0750740000032</v>
      </c>
      <c r="U714" s="105">
        <f>IF(INDEX(Historical!$H$7:$H$1062,MATCH(B714,Historical!$B$7:$B$1062,0))=0,"n/a",((INDEX(Historical!$C$7:$C$1062,MATCH(B714,Historical!$B$7:$B$1062,0))/INDEX(Historical!$H$7:$H$1062,MATCH(B714,Historical!$B$7:$B$1062,0)))^(1/5)-1)*100)</f>
        <v>25.257602729679007</v>
      </c>
      <c r="V714" s="105" t="str">
        <f>IF(INDEX(Historical!$M$7:$M$1062,MATCH(B714,Historical!$B$7:$B$1062,0))=0,"n/a",((INDEX(Historical!$C$7:$C$1062,MATCH(B714,Historical!$B$7:$B$1062,0))/INDEX(Historical!$M$7:$M$1062,MATCH(B714,Historical!$B$7:$B$1062,0)))^(1/10)-1)*100)</f>
        <v>n/a</v>
      </c>
      <c r="W714" s="106" t="str">
        <f>IF(OR(U714&lt;=0,U714="n/a",V714&lt;=0,V714="n/a"),"n/a",U714/V714)</f>
        <v>n/a</v>
      </c>
      <c r="X714" s="107" t="str">
        <f>IF(OR(AJ714&lt;=0,AJ714="n/a",U714&lt;=0,U714="n/a"),"n/a",U714/AJ714)</f>
        <v>n/a</v>
      </c>
      <c r="Y714" s="162"/>
      <c r="Z714" s="101">
        <f>IF(OR(AC714&lt;0.01,AC714="n/a"),"n/a",M714/AC714*100)</f>
        <v>89.411764705882362</v>
      </c>
      <c r="AA714" s="109">
        <f>IF(OR(AC714&lt;0.01,AC714="n/a"),"n/a",I714/AC714)</f>
        <v>30.541176470588237</v>
      </c>
      <c r="AB714" s="71">
        <v>9</v>
      </c>
      <c r="AC714" s="100">
        <v>0.85</v>
      </c>
      <c r="AD714" s="100">
        <v>0.33</v>
      </c>
      <c r="AE714" s="100">
        <v>1.9</v>
      </c>
      <c r="AF714" s="100">
        <v>18.350000000000001</v>
      </c>
      <c r="AG714" s="100">
        <v>68.510000000000005</v>
      </c>
      <c r="AH714" s="100">
        <v>106.56000000000002</v>
      </c>
      <c r="AI714" s="100">
        <v>25.2</v>
      </c>
      <c r="AJ714" s="100" t="s">
        <v>142</v>
      </c>
      <c r="AK714" s="100">
        <v>43.76</v>
      </c>
      <c r="AL714" s="100">
        <v>13540</v>
      </c>
      <c r="AM714" s="100">
        <v>72.570000000000007</v>
      </c>
      <c r="AN714" s="100">
        <v>6.7</v>
      </c>
      <c r="AO714" s="110">
        <f>IF(U714="n/a","n/a",IF(AA714&lt;0,"n/a",IF(AA714="n/a","n/a",J714+U714-AA714)))</f>
        <v>-2.3559928472266414</v>
      </c>
      <c r="AP714" s="111">
        <f>IF(U714="n/a","n/a",J714+U714)</f>
        <v>28.185183623361596</v>
      </c>
      <c r="AQ714" s="112">
        <f>IF(OR(AC714&lt;0.01,AC714="n/a",AF714="n/a"),"n/a",(I714/SQRT(22.5*AC714*(I714/AF714))-1)*100)</f>
        <v>399.07941395925002</v>
      </c>
      <c r="AR714" s="101">
        <f>INDEX(Historical!$C$7:$C$1063,MATCH(B714,Historical!$B$7:$B$1063,0))*IF(AH714="n/a",1.03,IF(AH714&lt;0,1.01,IF(AH714&gt;10,1.1,(1+AH714/100))))</f>
        <v>0.81400000000000006</v>
      </c>
      <c r="AS714" s="109">
        <f>IF($AI714="n/a",1.03*AR714,IF($AI714&lt;0,1.01*AR714,IF($AI714&gt;10,1.1*AR714,(1+$AI714/100)*AR714)))</f>
        <v>0.89540000000000008</v>
      </c>
      <c r="AT714" s="109">
        <f>IF($AK714="n/a",1.03*AS714,IF($AK714&lt;0,1.01*AS714,IF($AK714&gt;10,1.1*AS714,(1+$AK714/100)*AS714)))</f>
        <v>0.98494000000000015</v>
      </c>
      <c r="AU714" s="109">
        <f>IF($AK714="n/a",1.03*AT714,IF($AK714&lt;0,1.01*AT714,IF($AK714&gt;10,1.1*AT714,(1+$AK714/100)*AT714)))</f>
        <v>1.0834340000000002</v>
      </c>
      <c r="AV714" s="109">
        <f>IF($AK714="n/a",1.03*AU714,IF($AK714&lt;0,1.01*AU714,IF($AK714&gt;10,1.1*AU714,(1+$AK714/100)*AU714)))</f>
        <v>1.1917774000000003</v>
      </c>
      <c r="AW714" s="109">
        <f>SUM(AR714:AV714)</f>
        <v>4.9695514000000012</v>
      </c>
      <c r="AX714" s="113">
        <f>AW714/I714*100</f>
        <v>19.143110169491528</v>
      </c>
      <c r="AY714" s="698">
        <v>1.28</v>
      </c>
      <c r="AZ714" s="100">
        <v>11.23</v>
      </c>
      <c r="BA714" s="100">
        <v>-26.71</v>
      </c>
      <c r="BB714" s="100">
        <v>-10.489999999999998</v>
      </c>
      <c r="BC714" s="100">
        <v>-11.21</v>
      </c>
      <c r="BE714" s="12">
        <v>2020</v>
      </c>
      <c r="BF714" s="12">
        <f>IF(BE714&gt;2020,0,IF(BE714&gt;2008,1,IF(BE714&gt;2001,2,IF(BE714&gt;1990,3,IF(BE714&gt;1980,4,IF(BE714&gt;1973,5,IF(BE714&gt;1970,6,IF(BE714&gt;1960,7,IF(BE714&gt;1958,8,IF(BE714&gt;1953,9,10))))))))))</f>
        <v>1</v>
      </c>
      <c r="BG714" s="100">
        <v>4.43</v>
      </c>
      <c r="BH714" s="55" t="s">
        <v>121</v>
      </c>
      <c r="BI714" s="55" t="s">
        <v>122</v>
      </c>
    </row>
    <row r="715" spans="1:61" x14ac:dyDescent="0.2">
      <c r="A715" s="149" t="s">
        <v>1343</v>
      </c>
      <c r="B715" s="55" t="s">
        <v>1344</v>
      </c>
      <c r="C715" s="156" t="s">
        <v>116</v>
      </c>
      <c r="D715" s="98" t="s">
        <v>150</v>
      </c>
      <c r="E715" s="157">
        <v>13</v>
      </c>
      <c r="F715" s="2">
        <v>442</v>
      </c>
      <c r="G715" s="2" t="s">
        <v>146</v>
      </c>
      <c r="H715" s="2" t="s">
        <v>146</v>
      </c>
      <c r="I715" s="100">
        <v>138.47999999999999</v>
      </c>
      <c r="J715" s="101">
        <f>(M715/I715)*100</f>
        <v>0.5777007510109764</v>
      </c>
      <c r="K715" s="104">
        <v>0.2</v>
      </c>
      <c r="L715" s="2">
        <v>4</v>
      </c>
      <c r="M715" s="28">
        <f>K715*L715</f>
        <v>0.8</v>
      </c>
      <c r="N715" s="2" t="s">
        <v>696</v>
      </c>
      <c r="O715" s="104">
        <v>0.18</v>
      </c>
      <c r="P715" s="158">
        <v>46174</v>
      </c>
      <c r="Q715" s="158">
        <v>46188</v>
      </c>
      <c r="R715" s="28">
        <f>(K715-O715)/O715*100</f>
        <v>11.111111111111121</v>
      </c>
      <c r="S715" s="105">
        <f>IF(INDEX(Historical!$D$7:$D1709,MATCH(B715,Historical!$B$7:$B$1062,0))=0,"n/a",(INDEX(Historical!$C$7:$C$1062,MATCH(B715,Historical!$B$7:$B$1062,0))/INDEX(Historical!$D$7:$D$1062,MATCH(B715,Historical!$B$7:$B$1062,0))-1)*100)</f>
        <v>12.903225806451601</v>
      </c>
      <c r="T715" s="105">
        <f>IF(INDEX(Historical!$F$7:$F$1062,MATCH(B715,Historical!$B$7:$B$1062,0))=0,"n/a",((INDEX(Historical!$C$7:$C$1062,MATCH(B715,Historical!$B$7:$B$1062,0))/INDEX(Historical!$F$7:$F$1062,MATCH(B715,Historical!$B$7:$B$1062,0)))^(1/3)-1)*100)</f>
        <v>14.200163939464971</v>
      </c>
      <c r="U715" s="105">
        <f>IF(INDEX(Historical!$H$7:$H$1062,MATCH(B715,Historical!$B$7:$B$1062,0))=0,"n/a",((INDEX(Historical!$C$7:$C$1062,MATCH(B715,Historical!$B$7:$B$1062,0))/INDEX(Historical!$H$7:$H$1062,MATCH(B715,Historical!$B$7:$B$1062,0)))^(1/5)-1)*100)</f>
        <v>14.224458489960789</v>
      </c>
      <c r="V715" s="105">
        <f>IF(INDEX(Historical!$M$7:$M$1062,MATCH(B715,Historical!$B$7:$B$1062,0))=0,"n/a",((INDEX(Historical!$C$7:$C$1062,MATCH(B715,Historical!$B$7:$B$1062,0))/INDEX(Historical!$M$7:$M$1062,MATCH(B715,Historical!$B$7:$B$1062,0)))^(1/10)-1)*100)</f>
        <v>13.929041575466616</v>
      </c>
      <c r="W715" s="106">
        <f>IF(OR(U715&lt;=0,U715="n/a",V715&lt;=0,V715="n/a"),"n/a",U715/V715)</f>
        <v>1.0212087036206778</v>
      </c>
      <c r="X715" s="107">
        <f>IF(OR(AJ715&lt;=0,AJ715="n/a",U715&lt;=0,U715="n/a"),"n/a",U715/AJ715)</f>
        <v>0.88902865562254929</v>
      </c>
      <c r="Y715" s="162"/>
      <c r="Z715" s="101">
        <f>IF(OR(AC715&lt;0.01,AC715="n/a"),"n/a",M715/AC715*100)</f>
        <v>14.678899082568808</v>
      </c>
      <c r="AA715" s="109">
        <f>IF(OR(AC715&lt;0.01,AC715="n/a"),"n/a",I715/AC715)</f>
        <v>25.409174311926602</v>
      </c>
      <c r="AB715" s="71">
        <v>3</v>
      </c>
      <c r="AC715" s="100">
        <v>5.45</v>
      </c>
      <c r="AD715" s="100">
        <v>1.57</v>
      </c>
      <c r="AE715" s="100">
        <v>3.48</v>
      </c>
      <c r="AF715" s="100">
        <v>5.41</v>
      </c>
      <c r="AG715" s="100">
        <v>24.08</v>
      </c>
      <c r="AH715" s="100">
        <v>0.35000000000000003</v>
      </c>
      <c r="AI715" s="100">
        <v>17.28</v>
      </c>
      <c r="AJ715" s="100">
        <v>16</v>
      </c>
      <c r="AK715" s="100">
        <v>11.92</v>
      </c>
      <c r="AL715" s="100">
        <v>10610</v>
      </c>
      <c r="AM715" s="100">
        <v>7.1099999999999994</v>
      </c>
      <c r="AN715" s="100">
        <v>0.96</v>
      </c>
      <c r="AO715" s="110">
        <f>IF(U715="n/a","n/a",IF(AA715&lt;0,"n/a",IF(AA715="n/a","n/a",J715+U715-AA715)))</f>
        <v>-10.607015070954837</v>
      </c>
      <c r="AP715" s="111">
        <f>IF(U715="n/a","n/a",J715+U715)</f>
        <v>14.802159240971765</v>
      </c>
      <c r="AQ715" s="112">
        <f>IF(OR(AC715&lt;0.01,AC715="n/a",AF715="n/a"),"n/a",(I715/SQRT(22.5*AC715*(I715/AF715))-1)*100)</f>
        <v>147.17392259749494</v>
      </c>
      <c r="AR715" s="101">
        <f>INDEX(Historical!$C$7:$C$1063,MATCH(B715,Historical!$B$7:$B$1063,0))*IF(AH715="n/a",1.03,IF(AH715&lt;0,1.01,IF(AH715&gt;10,1.1,(1+AH715/100))))</f>
        <v>0.70245000000000002</v>
      </c>
      <c r="AS715" s="109">
        <f>IF($AI715="n/a",1.03*AR715,IF($AI715&lt;0,1.01*AR715,IF($AI715&gt;10,1.1*AR715,(1+$AI715/100)*AR715)))</f>
        <v>0.77269500000000013</v>
      </c>
      <c r="AT715" s="109">
        <f>IF($AK715="n/a",1.03*AS715,IF($AK715&lt;0,1.01*AS715,IF($AK715&gt;10,1.1*AS715,(1+$AK715/100)*AS715)))</f>
        <v>0.84996450000000023</v>
      </c>
      <c r="AU715" s="109">
        <f>IF($AK715="n/a",1.03*AT715,IF($AK715&lt;0,1.01*AT715,IF($AK715&gt;10,1.1*AT715,(1+$AK715/100)*AT715)))</f>
        <v>0.93496095000000035</v>
      </c>
      <c r="AV715" s="109">
        <f>IF($AK715="n/a",1.03*AU715,IF($AK715&lt;0,1.01*AU715,IF($AK715&gt;10,1.1*AU715,(1+$AK715/100)*AU715)))</f>
        <v>1.0284570450000006</v>
      </c>
      <c r="AW715" s="109">
        <f>SUM(AR715:AV715)</f>
        <v>4.2885274950000012</v>
      </c>
      <c r="AX715" s="113">
        <f>AW715/I715*100</f>
        <v>3.0968569432409021</v>
      </c>
      <c r="AY715" s="698">
        <v>1.28</v>
      </c>
      <c r="AZ715" s="100">
        <v>24.93</v>
      </c>
      <c r="BA715" s="100">
        <v>-22.770000000000003</v>
      </c>
      <c r="BB715" s="100">
        <v>-2.7</v>
      </c>
      <c r="BC715" s="100">
        <v>-6.17</v>
      </c>
      <c r="BE715" s="12">
        <v>2014</v>
      </c>
      <c r="BF715" s="12">
        <f>IF(BE715&gt;2020,0,IF(BE715&gt;2008,1,IF(BE715&gt;2001,2,IF(BE715&gt;1990,3,IF(BE715&gt;1980,4,IF(BE715&gt;1973,5,IF(BE715&gt;1970,6,IF(BE715&gt;1960,7,IF(BE715&gt;1958,8,IF(BE715&gt;1953,9,10))))))))))</f>
        <v>1</v>
      </c>
      <c r="BG715" s="100">
        <v>10.290000000000001</v>
      </c>
      <c r="BH715" s="55" t="s">
        <v>121</v>
      </c>
      <c r="BI715" s="55" t="s">
        <v>122</v>
      </c>
    </row>
    <row r="716" spans="1:61" x14ac:dyDescent="0.2">
      <c r="A716" s="55" t="s">
        <v>530</v>
      </c>
      <c r="B716" s="55" t="s">
        <v>531</v>
      </c>
      <c r="C716" s="156" t="s">
        <v>125</v>
      </c>
      <c r="D716" s="98" t="s">
        <v>212</v>
      </c>
      <c r="E716" s="157">
        <v>53</v>
      </c>
      <c r="F716" s="2">
        <v>43</v>
      </c>
      <c r="G716" s="2" t="s">
        <v>119</v>
      </c>
      <c r="H716" s="2" t="s">
        <v>118</v>
      </c>
      <c r="I716" s="100">
        <v>111.2</v>
      </c>
      <c r="J716" s="101">
        <f>(M716/I716)*100</f>
        <v>0.89028776978417268</v>
      </c>
      <c r="K716" s="104">
        <v>0.2475</v>
      </c>
      <c r="L716" s="71">
        <v>4</v>
      </c>
      <c r="M716" s="28">
        <f>K716*L716</f>
        <v>0.99</v>
      </c>
      <c r="N716" s="103" t="s">
        <v>141</v>
      </c>
      <c r="O716" s="104">
        <v>0.23499999999999999</v>
      </c>
      <c r="P716" s="158">
        <v>46101</v>
      </c>
      <c r="Q716" s="158">
        <v>46118</v>
      </c>
      <c r="R716" s="28">
        <f>(K716-O716)/O716*100</f>
        <v>5.319148936170218</v>
      </c>
      <c r="S716" s="105">
        <f>IF(INDEX(Historical!$D$7:$D1710,MATCH(B716,Historical!$B$7:$B$1062,0))=0,"n/a",(INDEX(Historical!$C$7:$C$1062,MATCH(B716,Historical!$B$7:$B$1062,0))/INDEX(Historical!$D$7:$D$1062,MATCH(B716,Historical!$B$7:$B$1062,0))-1)*100)</f>
        <v>12.307692307692308</v>
      </c>
      <c r="T716" s="105">
        <f>IF(INDEX(Historical!$F$7:$F$1062,MATCH(B716,Historical!$B$7:$B$1062,0))=0,"n/a",((INDEX(Historical!$C$7:$C$1062,MATCH(B716,Historical!$B$7:$B$1062,0))/INDEX(Historical!$F$7:$F$1062,MATCH(B716,Historical!$B$7:$B$1062,0)))^(1/3)-1)*100)</f>
        <v>7.0737685421664809</v>
      </c>
      <c r="U716" s="105">
        <f>IF(INDEX(Historical!$H$7:$H$1062,MATCH(B716,Historical!$B$7:$B$1062,0))=0,"n/a",((INDEX(Historical!$C$7:$C$1062,MATCH(B716,Historical!$B$7:$B$1062,0))/INDEX(Historical!$H$7:$H$1062,MATCH(B716,Historical!$B$7:$B$1062,0)))^(1/5)-1)*100)</f>
        <v>4.9501669044327956</v>
      </c>
      <c r="V716" s="105">
        <f>IF(INDEX(Historical!$M$7:$M$1062,MATCH(B716,Historical!$B$7:$B$1062,0))=0,"n/a",((INDEX(Historical!$C$7:$C$1062,MATCH(B716,Historical!$B$7:$B$1062,0))/INDEX(Historical!$M$7:$M$1062,MATCH(B716,Historical!$B$7:$B$1062,0)))^(1/10)-1)*100)</f>
        <v>3.4503469773891293</v>
      </c>
      <c r="W716" s="106">
        <f>IF(OR(U716&lt;=0,U716="n/a",V716&lt;=0,V716="n/a"),"n/a",U716/V716)</f>
        <v>1.4346866958228581</v>
      </c>
      <c r="X716" s="107">
        <f>IF(OR(AJ716&lt;=0,AJ716="n/a",U716&lt;=0,U716="n/a"),"n/a",U716/AJ716)</f>
        <v>0.42932930654230667</v>
      </c>
      <c r="Y716" s="55"/>
      <c r="Z716" s="101">
        <f>IF(OR(AC716&lt;0.01,AC716="n/a"),"n/a",M716/AC716*100)</f>
        <v>34.859154929577471</v>
      </c>
      <c r="AA716" s="109">
        <f>IF(OR(AC716&lt;0.01,AC716="n/a"),"n/a",I716/AC716)</f>
        <v>39.154929577464792</v>
      </c>
      <c r="AB716" s="71">
        <v>1</v>
      </c>
      <c r="AC716" s="100">
        <v>2.84</v>
      </c>
      <c r="AD716" s="100">
        <v>2.97</v>
      </c>
      <c r="AE716" s="100">
        <v>1.22</v>
      </c>
      <c r="AF716" s="100">
        <v>9.39</v>
      </c>
      <c r="AG716" s="100">
        <v>25.53</v>
      </c>
      <c r="AH716" s="100">
        <v>9.82</v>
      </c>
      <c r="AI716" s="100">
        <v>12.94</v>
      </c>
      <c r="AJ716" s="100">
        <v>11.53</v>
      </c>
      <c r="AK716" s="100">
        <v>11.44</v>
      </c>
      <c r="AL716" s="100">
        <v>884940</v>
      </c>
      <c r="AM716" s="100">
        <v>44.95</v>
      </c>
      <c r="AN716" s="100">
        <v>0.79</v>
      </c>
      <c r="AO716" s="110">
        <f>IF(U716="n/a","n/a",IF(AA716&lt;0,"n/a",IF(AA716="n/a","n/a",J716+U716-AA716)))</f>
        <v>-33.314474903247827</v>
      </c>
      <c r="AP716" s="111">
        <f>IF(U716="n/a","n/a",J716+U716)</f>
        <v>5.8404546742169678</v>
      </c>
      <c r="AQ716" s="112">
        <f>IF(OR(AC716&lt;0.01,AC716="n/a",AF716="n/a"),"n/a",(I716/SQRT(22.5*AC716*(I716/AF716))-1)*100)</f>
        <v>304.23578858130941</v>
      </c>
      <c r="AR716" s="101">
        <f>INDEX(Historical!$C$7:$C$1063,MATCH(B716,Historical!$B$7:$B$1063,0))*IF(AH716="n/a",1.03,IF(AH716&lt;0,1.01,IF(AH716&gt;10,1.1,(1+AH716/100))))</f>
        <v>1.0021074999999999</v>
      </c>
      <c r="AS716" s="109">
        <f>IF($AI716="n/a",1.03*AR716,IF($AI716&lt;0,1.01*AR716,IF($AI716&gt;10,1.1*AR716,(1+$AI716/100)*AR716)))</f>
        <v>1.1023182499999999</v>
      </c>
      <c r="AT716" s="109">
        <f>IF($AK716="n/a",1.03*AS716,IF($AK716&lt;0,1.01*AS716,IF($AK716&gt;10,1.1*AS716,(1+$AK716/100)*AS716)))</f>
        <v>1.212550075</v>
      </c>
      <c r="AU716" s="109">
        <f>IF($AK716="n/a",1.03*AT716,IF($AK716&lt;0,1.01*AT716,IF($AK716&gt;10,1.1*AT716,(1+$AK716/100)*AT716)))</f>
        <v>1.3338050825000001</v>
      </c>
      <c r="AV716" s="109">
        <f>IF($AK716="n/a",1.03*AU716,IF($AK716&lt;0,1.01*AU716,IF($AK716&gt;10,1.1*AU716,(1+$AK716/100)*AU716)))</f>
        <v>1.4671855907500002</v>
      </c>
      <c r="AW716" s="109">
        <f>SUM(AR716:AV716)</f>
        <v>6.1179664982500004</v>
      </c>
      <c r="AX716" s="113">
        <f>AW716/I716*100</f>
        <v>5.5017684336780581</v>
      </c>
      <c r="AY716" s="698">
        <v>0.61</v>
      </c>
      <c r="AZ716" s="100">
        <v>16.54</v>
      </c>
      <c r="BA716" s="100">
        <v>-17.72</v>
      </c>
      <c r="BB716" s="100">
        <v>-3.84</v>
      </c>
      <c r="BC716" s="100">
        <v>-5.7700000000000005</v>
      </c>
      <c r="BE716" s="12">
        <v>1974</v>
      </c>
      <c r="BF716" s="12">
        <f>IF(BE716&gt;2020,0,IF(BE716&gt;2008,1,IF(BE716&gt;2001,2,IF(BE716&gt;1990,3,IF(BE716&gt;1980,4,IF(BE716&gt;1973,5,IF(BE716&gt;1970,6,IF(BE716&gt;1960,7,IF(BE716&gt;1958,8,IF(BE716&gt;1953,9,10))))))))))</f>
        <v>5</v>
      </c>
      <c r="BG716" s="100">
        <v>8.24</v>
      </c>
      <c r="BH716" s="55" t="s">
        <v>121</v>
      </c>
      <c r="BI716" s="55" t="s">
        <v>122</v>
      </c>
    </row>
    <row r="717" spans="1:61" x14ac:dyDescent="0.2">
      <c r="A717" s="146" t="s">
        <v>1345</v>
      </c>
      <c r="B717" s="55" t="s">
        <v>1346</v>
      </c>
      <c r="C717" s="156" t="s">
        <v>139</v>
      </c>
      <c r="D717" s="98" t="s">
        <v>420</v>
      </c>
      <c r="E717" s="157">
        <v>16</v>
      </c>
      <c r="F717" s="2">
        <v>312</v>
      </c>
      <c r="G717" s="2" t="s">
        <v>119</v>
      </c>
      <c r="H717" s="2" t="s">
        <v>119</v>
      </c>
      <c r="I717" s="100">
        <v>56.21</v>
      </c>
      <c r="J717" s="101">
        <f>(M717/I717)*100</f>
        <v>1.4232342999466288</v>
      </c>
      <c r="K717" s="104">
        <v>0.2</v>
      </c>
      <c r="L717" s="71">
        <v>4</v>
      </c>
      <c r="M717" s="28">
        <f>K717*L717</f>
        <v>0.8</v>
      </c>
      <c r="N717" s="103" t="s">
        <v>182</v>
      </c>
      <c r="O717" s="104">
        <v>0.19</v>
      </c>
      <c r="P717" s="158">
        <v>46280</v>
      </c>
      <c r="Q717" s="158">
        <v>46294</v>
      </c>
      <c r="R717" s="28">
        <f>(K717-O717)/O717*100</f>
        <v>5.2631578947368469</v>
      </c>
      <c r="S717" s="105">
        <f>IF(INDEX(Historical!$D$7:$D1711,MATCH(B717,Historical!$B$7:$B$1062,0))=0,"n/a",(INDEX(Historical!$C$7:$C$1062,MATCH(B717,Historical!$B$7:$B$1062,0))/INDEX(Historical!$D$7:$D$1062,MATCH(B717,Historical!$B$7:$B$1062,0))-1)*100)</f>
        <v>9.0909090909090828</v>
      </c>
      <c r="T717" s="105">
        <f>IF(INDEX(Historical!$F$7:$F$1062,MATCH(B717,Historical!$B$7:$B$1062,0))=0,"n/a",((INDEX(Historical!$C$7:$C$1062,MATCH(B717,Historical!$B$7:$B$1062,0))/INDEX(Historical!$F$7:$F$1062,MATCH(B717,Historical!$B$7:$B$1062,0)))^(1/3)-1)*100)</f>
        <v>6.8628686412652851</v>
      </c>
      <c r="U717" s="105">
        <f>IF(INDEX(Historical!$H$7:$H$1062,MATCH(B717,Historical!$B$7:$B$1062,0))=0,"n/a",((INDEX(Historical!$C$7:$C$1062,MATCH(B717,Historical!$B$7:$B$1062,0))/INDEX(Historical!$H$7:$H$1062,MATCH(B717,Historical!$B$7:$B$1062,0)))^(1/5)-1)*100)</f>
        <v>8.0008772924185401</v>
      </c>
      <c r="V717" s="105">
        <f>IF(INDEX(Historical!$M$7:$M$1062,MATCH(B717,Historical!$B$7:$B$1062,0))=0,"n/a",((INDEX(Historical!$C$7:$C$1062,MATCH(B717,Historical!$B$7:$B$1062,0))/INDEX(Historical!$M$7:$M$1062,MATCH(B717,Historical!$B$7:$B$1062,0)))^(1/10)-1)*100)</f>
        <v>6.8840932443106739</v>
      </c>
      <c r="W717" s="106">
        <f>IF(OR(U717&lt;=0,U717="n/a",V717&lt;=0,V717="n/a"),"n/a",U717/V717)</f>
        <v>1.1622267462793052</v>
      </c>
      <c r="X717" s="107" t="str">
        <f>IF(OR(AJ717&lt;=0,AJ717="n/a",U717&lt;=0,U717="n/a"),"n/a",U717/AJ717)</f>
        <v>n/a</v>
      </c>
      <c r="Y717" s="179" t="s">
        <v>1347</v>
      </c>
      <c r="Z717" s="101">
        <f>IF(OR(AC717&lt;0.01,AC717="n/a"),"n/a",M717/AC717*100)</f>
        <v>25.477707006369428</v>
      </c>
      <c r="AA717" s="109">
        <f>IF(OR(AC717&lt;0.01,AC717="n/a"),"n/a",I717/AC717)</f>
        <v>17.901273885350317</v>
      </c>
      <c r="AB717" s="71">
        <v>5</v>
      </c>
      <c r="AC717" s="100">
        <v>3.14</v>
      </c>
      <c r="AD717" s="100">
        <v>1.53</v>
      </c>
      <c r="AE717" s="100">
        <v>2</v>
      </c>
      <c r="AF717" s="100">
        <v>2.66</v>
      </c>
      <c r="AG717" s="100">
        <v>15.89</v>
      </c>
      <c r="AH717" s="100">
        <v>10.8</v>
      </c>
      <c r="AI717" s="100">
        <v>10.67</v>
      </c>
      <c r="AJ717" s="100">
        <v>-25.22</v>
      </c>
      <c r="AK717" s="100">
        <v>8.8800000000000008</v>
      </c>
      <c r="AL717" s="100">
        <v>2770</v>
      </c>
      <c r="AM717" s="100">
        <v>37.39</v>
      </c>
      <c r="AN717" s="100">
        <v>0.34</v>
      </c>
      <c r="AO717" s="110">
        <f>IF(U717="n/a","n/a",IF(AA717&lt;0,"n/a",IF(AA717="n/a","n/a",J717+U717-AA717)))</f>
        <v>-8.4771622929851489</v>
      </c>
      <c r="AP717" s="111">
        <f>IF(U717="n/a","n/a",J717+U717)</f>
        <v>9.4241115923651684</v>
      </c>
      <c r="AQ717" s="112">
        <f>IF(OR(AC717&lt;0.01,AC717="n/a",AF717="n/a"),"n/a",(I717/SQRT(22.5*AC717*(I717/AF717))-1)*100)</f>
        <v>45.476059175891528</v>
      </c>
      <c r="AR717" s="101">
        <f>INDEX(Historical!$C$7:$C$1063,MATCH(B717,Historical!$B$7:$B$1063,0))*IF(AH717="n/a",1.03,IF(AH717&lt;0,1.01,IF(AH717&gt;10,1.1,(1+AH717/100))))</f>
        <v>0.79200000000000004</v>
      </c>
      <c r="AS717" s="109">
        <f>IF($AI717="n/a",1.03*AR717,IF($AI717&lt;0,1.01*AR717,IF($AI717&gt;10,1.1*AR717,(1+$AI717/100)*AR717)))</f>
        <v>0.87120000000000009</v>
      </c>
      <c r="AT717" s="109">
        <f>IF($AK717="n/a",1.03*AS717,IF($AK717&lt;0,1.01*AS717,IF($AK717&gt;10,1.1*AS717,(1+$AK717/100)*AS717)))</f>
        <v>0.94856256000000005</v>
      </c>
      <c r="AU717" s="109">
        <f>IF($AK717="n/a",1.03*AT717,IF($AK717&lt;0,1.01*AT717,IF($AK717&gt;10,1.1*AT717,(1+$AK717/100)*AT717)))</f>
        <v>1.0327949153280001</v>
      </c>
      <c r="AV717" s="109">
        <f>IF($AK717="n/a",1.03*AU717,IF($AK717&lt;0,1.01*AU717,IF($AK717&gt;10,1.1*AU717,(1+$AK717/100)*AU717)))</f>
        <v>1.1245071038091266</v>
      </c>
      <c r="AW717" s="109">
        <f>SUM(AR717:AV717)</f>
        <v>4.7690645791371269</v>
      </c>
      <c r="AX717" s="113">
        <f>AW717/I717*100</f>
        <v>8.4843703596106153</v>
      </c>
      <c r="AY717" s="698">
        <v>1.32</v>
      </c>
      <c r="AZ717" s="100">
        <v>24.88</v>
      </c>
      <c r="BA717" s="100">
        <v>-17.09</v>
      </c>
      <c r="BB717" s="100">
        <v>-0.19</v>
      </c>
      <c r="BC717" s="100">
        <v>2.5700000000000003</v>
      </c>
      <c r="BD717" s="69"/>
      <c r="BE717" s="12">
        <v>2011</v>
      </c>
      <c r="BF717" s="12">
        <f>IF(BE717&gt;2020,0,IF(BE717&gt;2008,1,IF(BE717&gt;2001,2,IF(BE717&gt;1990,3,IF(BE717&gt;1980,4,IF(BE717&gt;1973,5,IF(BE717&gt;1970,6,IF(BE717&gt;1960,7,IF(BE717&gt;1958,8,IF(BE717&gt;1953,9,10))))))))))</f>
        <v>1</v>
      </c>
      <c r="BG717" s="100">
        <v>8.6300000000000008</v>
      </c>
      <c r="BH717" s="55" t="s">
        <v>121</v>
      </c>
      <c r="BI717" s="55" t="s">
        <v>122</v>
      </c>
    </row>
    <row r="718" spans="1:61" x14ac:dyDescent="0.2">
      <c r="A718" s="55" t="s">
        <v>1348</v>
      </c>
      <c r="B718" s="55" t="s">
        <v>1349</v>
      </c>
      <c r="C718" s="156" t="s">
        <v>134</v>
      </c>
      <c r="D718" s="98" t="s">
        <v>135</v>
      </c>
      <c r="E718" s="157">
        <v>25</v>
      </c>
      <c r="F718" s="2">
        <v>147</v>
      </c>
      <c r="G718" s="2" t="s">
        <v>146</v>
      </c>
      <c r="H718" s="2" t="s">
        <v>146</v>
      </c>
      <c r="I718" s="100">
        <v>72.540000000000006</v>
      </c>
      <c r="J718" s="101">
        <f>(M718/I718)*100</f>
        <v>0.55141990625861592</v>
      </c>
      <c r="K718" s="104">
        <v>0.1</v>
      </c>
      <c r="L718" s="71">
        <v>4</v>
      </c>
      <c r="M718" s="28">
        <f>K718*L718</f>
        <v>0.4</v>
      </c>
      <c r="N718" s="103" t="s">
        <v>739</v>
      </c>
      <c r="O718" s="104">
        <v>0.09</v>
      </c>
      <c r="P718" s="158">
        <v>46196</v>
      </c>
      <c r="Q718" s="158">
        <v>46205</v>
      </c>
      <c r="R718" s="28">
        <f>(K718-O718)/O718*100</f>
        <v>11.111111111111121</v>
      </c>
      <c r="S718" s="105">
        <f>IF(INDEX(Historical!$D$7:$D1712,MATCH(B718,Historical!$B$7:$B$1062,0))=0,"n/a",(INDEX(Historical!$C$7:$C$1062,MATCH(B718,Historical!$B$7:$B$1062,0))/INDEX(Historical!$D$7:$D$1062,MATCH(B718,Historical!$B$7:$B$1062,0))-1)*100)</f>
        <v>11.702127659574568</v>
      </c>
      <c r="T718" s="105">
        <f>IF(INDEX(Historical!$F$7:$F$1062,MATCH(B718,Historical!$B$7:$B$1062,0))=0,"n/a",((INDEX(Historical!$C$7:$C$1062,MATCH(B718,Historical!$B$7:$B$1062,0))/INDEX(Historical!$F$7:$F$1062,MATCH(B718,Historical!$B$7:$B$1062,0)))^(1/3)-1)*100)</f>
        <v>10.732266592239492</v>
      </c>
      <c r="U718" s="105">
        <f>IF(INDEX(Historical!$H$7:$H$1062,MATCH(B718,Historical!$B$7:$B$1062,0))=0,"n/a",((INDEX(Historical!$C$7:$C$1062,MATCH(B718,Historical!$B$7:$B$1062,0))/INDEX(Historical!$H$7:$H$1062,MATCH(B718,Historical!$B$7:$B$1062,0)))^(1/5)-1)*100)</f>
        <v>10.874210634621019</v>
      </c>
      <c r="V718" s="105">
        <f>IF(INDEX(Historical!$M$7:$M$1062,MATCH(B718,Historical!$B$7:$B$1062,0))=0,"n/a",((INDEX(Historical!$C$7:$C$1062,MATCH(B718,Historical!$B$7:$B$1062,0))/INDEX(Historical!$M$7:$M$1062,MATCH(B718,Historical!$B$7:$B$1062,0)))^(1/10)-1)*100)</f>
        <v>9.6539792196681962</v>
      </c>
      <c r="W718" s="106">
        <f>IF(OR(U718&lt;=0,U718="n/a",V718&lt;=0,V718="n/a"),"n/a",U718/V718)</f>
        <v>1.1263967310460776</v>
      </c>
      <c r="X718" s="107">
        <f>IF(OR(AJ718&lt;=0,AJ718="n/a",U718&lt;=0,U718="n/a"),"n/a",U718/AJ718)</f>
        <v>0.37601004960653589</v>
      </c>
      <c r="Y718" s="179"/>
      <c r="Z718" s="101">
        <f>IF(OR(AC718&lt;0.01,AC718="n/a"),"n/a",M718/AC718*100)</f>
        <v>8.2304526748971192</v>
      </c>
      <c r="AA718" s="109">
        <f>IF(OR(AC718&lt;0.01,AC718="n/a"),"n/a",I718/AC718)</f>
        <v>14.925925925925926</v>
      </c>
      <c r="AB718" s="71">
        <v>12</v>
      </c>
      <c r="AC718" s="100">
        <v>4.8600000000000003</v>
      </c>
      <c r="AD718" s="100">
        <v>2.77</v>
      </c>
      <c r="AE718" s="100">
        <v>1.5</v>
      </c>
      <c r="AF718" s="100">
        <v>2.74</v>
      </c>
      <c r="AG718" s="100">
        <v>20.16</v>
      </c>
      <c r="AH718" s="100">
        <v>11.78</v>
      </c>
      <c r="AI718" s="100">
        <v>-0.26</v>
      </c>
      <c r="AJ718" s="100">
        <v>28.92</v>
      </c>
      <c r="AK718" s="100">
        <v>5.43</v>
      </c>
      <c r="AL718" s="100">
        <v>27000</v>
      </c>
      <c r="AM718" s="100">
        <v>16.100000000000001</v>
      </c>
      <c r="AN718" s="100">
        <v>0.28999999999999998</v>
      </c>
      <c r="AO718" s="110">
        <f>IF(U718="n/a","n/a",IF(AA718&lt;0,"n/a",IF(AA718="n/a","n/a",J718+U718-AA718)))</f>
        <v>-3.5002953850462912</v>
      </c>
      <c r="AP718" s="111">
        <f>IF(U718="n/a","n/a",J718+U718)</f>
        <v>11.425630540879634</v>
      </c>
      <c r="AQ718" s="112">
        <f>IF(OR(AC718&lt;0.01,AC718="n/a",AF718="n/a"),"n/a",(I718/SQRT(22.5*AC718*(I718/AF718))-1)*100)</f>
        <v>34.820105716283265</v>
      </c>
      <c r="AR718" s="101">
        <f>INDEX(Historical!$C$7:$C$1063,MATCH(B718,Historical!$B$7:$B$1063,0))*IF(AH718="n/a",1.03,IF(AH718&lt;0,1.01,IF(AH718&gt;10,1.1,(1+AH718/100))))</f>
        <v>0.38500000000000001</v>
      </c>
      <c r="AS718" s="109">
        <f>IF($AI718="n/a",1.03*AR718,IF($AI718&lt;0,1.01*AR718,IF($AI718&gt;10,1.1*AR718,(1+$AI718/100)*AR718)))</f>
        <v>0.38885000000000003</v>
      </c>
      <c r="AT718" s="109">
        <f>IF($AK718="n/a",1.03*AS718,IF($AK718&lt;0,1.01*AS718,IF($AK718&gt;10,1.1*AS718,(1+$AK718/100)*AS718)))</f>
        <v>0.40996455500000006</v>
      </c>
      <c r="AU718" s="109">
        <f>IF($AK718="n/a",1.03*AT718,IF($AK718&lt;0,1.01*AT718,IF($AK718&gt;10,1.1*AT718,(1+$AK718/100)*AT718)))</f>
        <v>0.43222563033650008</v>
      </c>
      <c r="AV718" s="109">
        <f>IF($AK718="n/a",1.03*AU718,IF($AK718&lt;0,1.01*AU718,IF($AK718&gt;10,1.1*AU718,(1+$AK718/100)*AU718)))</f>
        <v>0.45569548206377203</v>
      </c>
      <c r="AW718" s="109">
        <f>SUM(AR718:AV718)</f>
        <v>2.0717356674002723</v>
      </c>
      <c r="AX718" s="113">
        <f>AW718/I718*100</f>
        <v>2.8559907187762228</v>
      </c>
      <c r="AY718" s="698">
        <v>0.28999999999999998</v>
      </c>
      <c r="AZ718" s="100">
        <v>16.239999999999998</v>
      </c>
      <c r="BA718" s="100">
        <v>-6.34</v>
      </c>
      <c r="BB718" s="100">
        <v>4.3</v>
      </c>
      <c r="BC718" s="100">
        <v>4.82</v>
      </c>
      <c r="BE718" s="12">
        <v>2002</v>
      </c>
      <c r="BF718" s="12">
        <f>IF(BE718&gt;2020,0,IF(BE718&gt;2008,1,IF(BE718&gt;2001,2,IF(BE718&gt;1990,3,IF(BE718&gt;1980,4,IF(BE718&gt;1973,5,IF(BE718&gt;1970,6,IF(BE718&gt;1960,7,IF(BE718&gt;1958,8,IF(BE718&gt;1953,9,10))))))))))</f>
        <v>2</v>
      </c>
      <c r="BG718" s="100">
        <v>4.5999999999999996</v>
      </c>
      <c r="BH718" s="55" t="s">
        <v>121</v>
      </c>
      <c r="BI718" s="55" t="s">
        <v>122</v>
      </c>
    </row>
    <row r="719" spans="1:61" x14ac:dyDescent="0.2">
      <c r="A719" s="55" t="s">
        <v>1350</v>
      </c>
      <c r="B719" s="55" t="s">
        <v>1351</v>
      </c>
      <c r="C719" s="156" t="s">
        <v>134</v>
      </c>
      <c r="D719" s="98" t="s">
        <v>157</v>
      </c>
      <c r="E719" s="157">
        <v>16</v>
      </c>
      <c r="F719" s="2">
        <v>271</v>
      </c>
      <c r="G719" s="2" t="s">
        <v>119</v>
      </c>
      <c r="H719" s="2" t="s">
        <v>119</v>
      </c>
      <c r="I719" s="100">
        <v>41.38</v>
      </c>
      <c r="J719" s="101">
        <f>(M719/I719)*100</f>
        <v>3.673272112131464</v>
      </c>
      <c r="K719" s="104">
        <v>0.38</v>
      </c>
      <c r="L719" s="71">
        <v>4</v>
      </c>
      <c r="M719" s="28">
        <f>K719*L719</f>
        <v>1.52</v>
      </c>
      <c r="N719" s="103" t="s">
        <v>141</v>
      </c>
      <c r="O719" s="104">
        <v>0.37</v>
      </c>
      <c r="P719" s="158">
        <v>45996</v>
      </c>
      <c r="Q719" s="158">
        <v>46024</v>
      </c>
      <c r="R719" s="28">
        <f>(K719-O719)/O719*100</f>
        <v>2.7027027027027053</v>
      </c>
      <c r="S719" s="105">
        <f>IF(INDEX(Historical!$D$7:$D1713,MATCH(B719,Historical!$B$7:$B$1062,0))=0,"n/a",(INDEX(Historical!$C$7:$C$1062,MATCH(B719,Historical!$B$7:$B$1062,0))/INDEX(Historical!$D$7:$D$1062,MATCH(B719,Historical!$B$7:$B$1062,0))-1)*100)</f>
        <v>2.7777777777777901</v>
      </c>
      <c r="T719" s="105">
        <f>IF(INDEX(Historical!$F$7:$F$1062,MATCH(B719,Historical!$B$7:$B$1062,0))=0,"n/a",((INDEX(Historical!$C$7:$C$1062,MATCH(B719,Historical!$B$7:$B$1062,0))/INDEX(Historical!$F$7:$F$1062,MATCH(B719,Historical!$B$7:$B$1062,0)))^(1/3)-1)*100)</f>
        <v>3.1120249181356918</v>
      </c>
      <c r="U719" s="105">
        <f>IF(INDEX(Historical!$H$7:$H$1062,MATCH(B719,Historical!$B$7:$B$1062,0))=0,"n/a",((INDEX(Historical!$C$7:$C$1062,MATCH(B719,Historical!$B$7:$B$1062,0))/INDEX(Historical!$H$7:$H$1062,MATCH(B719,Historical!$B$7:$B$1062,0)))^(1/5)-1)*100)</f>
        <v>3.1078186195983681</v>
      </c>
      <c r="V719" s="105">
        <f>IF(INDEX(Historical!$M$7:$M$1062,MATCH(B719,Historical!$B$7:$B$1062,0))=0,"n/a",((INDEX(Historical!$C$7:$C$1062,MATCH(B719,Historical!$B$7:$B$1062,0))/INDEX(Historical!$M$7:$M$1062,MATCH(B719,Historical!$B$7:$B$1062,0)))^(1/10)-1)*100)</f>
        <v>4.9837380777222329</v>
      </c>
      <c r="W719" s="106">
        <f>IF(OR(U719&lt;=0,U719="n/a",V719&lt;=0,V719="n/a"),"n/a",U719/V719)</f>
        <v>0.62359188447133751</v>
      </c>
      <c r="X719" s="107">
        <f>IF(OR(AJ719&lt;=0,AJ719="n/a",U719&lt;=0,U719="n/a"),"n/a",U719/AJ719)</f>
        <v>0.66978849560309661</v>
      </c>
      <c r="Y719" s="164"/>
      <c r="Z719" s="101">
        <f>IF(OR(AC719&lt;0.01,AC719="n/a"),"n/a",M719/AC719*100)</f>
        <v>44.05797101449275</v>
      </c>
      <c r="AA719" s="109">
        <f>IF(OR(AC719&lt;0.01,AC719="n/a"),"n/a",I719/AC719)</f>
        <v>11.994202898550725</v>
      </c>
      <c r="AB719" s="71">
        <v>12</v>
      </c>
      <c r="AC719" s="100">
        <v>3.45</v>
      </c>
      <c r="AD719" s="100" t="s">
        <v>142</v>
      </c>
      <c r="AE719" s="100">
        <v>2.61</v>
      </c>
      <c r="AF719" s="100">
        <v>1.02</v>
      </c>
      <c r="AG719" s="100">
        <v>8.98</v>
      </c>
      <c r="AH719" s="100">
        <v>5.29</v>
      </c>
      <c r="AI719" s="100">
        <v>8.07</v>
      </c>
      <c r="AJ719" s="100">
        <v>4.6399999999999997</v>
      </c>
      <c r="AK719" s="100" t="s">
        <v>142</v>
      </c>
      <c r="AL719" s="100">
        <v>3970</v>
      </c>
      <c r="AM719" s="100">
        <v>2.2399999999999998</v>
      </c>
      <c r="AN719" s="100">
        <v>0.43</v>
      </c>
      <c r="AO719" s="110">
        <f>IF(U719="n/a","n/a",IF(AA719&lt;0,"n/a",IF(AA719="n/a","n/a",J719+U719-AA719)))</f>
        <v>-5.2131121668208928</v>
      </c>
      <c r="AP719" s="111">
        <f>IF(U719="n/a","n/a",J719+U719)</f>
        <v>6.7810907317298321</v>
      </c>
      <c r="AQ719" s="112">
        <f>IF(OR(AC719&lt;0.01,AC719="n/a",AF719="n/a"),"n/a",(I719/SQRT(22.5*AC719*(I719/AF719))-1)*100)</f>
        <v>-26.261462038657633</v>
      </c>
      <c r="AR719" s="101">
        <f>INDEX(Historical!$C$7:$C$1063,MATCH(B719,Historical!$B$7:$B$1063,0))*IF(AH719="n/a",1.03,IF(AH719&lt;0,1.01,IF(AH719&gt;10,1.1,(1+AH719/100))))</f>
        <v>1.558292</v>
      </c>
      <c r="AS719" s="109">
        <f>IF($AI719="n/a",1.03*AR719,IF($AI719&lt;0,1.01*AR719,IF($AI719&gt;10,1.1*AR719,(1+$AI719/100)*AR719)))</f>
        <v>1.6840461644</v>
      </c>
      <c r="AT719" s="109">
        <f>IF($AK719="n/a",1.03*AS719,IF($AK719&lt;0,1.01*AS719,IF($AK719&gt;10,1.1*AS719,(1+$AK719/100)*AS719)))</f>
        <v>1.7345675493320001</v>
      </c>
      <c r="AU719" s="109">
        <f>IF($AK719="n/a",1.03*AT719,IF($AK719&lt;0,1.01*AT719,IF($AK719&gt;10,1.1*AT719,(1+$AK719/100)*AT719)))</f>
        <v>1.7866045758119602</v>
      </c>
      <c r="AV719" s="109">
        <f>IF($AK719="n/a",1.03*AU719,IF($AK719&lt;0,1.01*AU719,IF($AK719&gt;10,1.1*AU719,(1+$AK719/100)*AU719)))</f>
        <v>1.840202713086319</v>
      </c>
      <c r="AW719" s="109">
        <f>SUM(AR719:AV719)</f>
        <v>8.603713002630279</v>
      </c>
      <c r="AX719" s="113">
        <f>AW719/I719*100</f>
        <v>20.791959890358331</v>
      </c>
      <c r="AY719" s="698">
        <v>0.69</v>
      </c>
      <c r="AZ719" s="100">
        <v>41.81</v>
      </c>
      <c r="BA719" s="100">
        <v>-1.97</v>
      </c>
      <c r="BB719" s="100">
        <v>9.49</v>
      </c>
      <c r="BC719" s="100">
        <v>18.73</v>
      </c>
      <c r="BE719" s="12">
        <v>2011</v>
      </c>
      <c r="BF719" s="12">
        <f>IF(BE719&gt;2020,0,IF(BE719&gt;2008,1,IF(BE719&gt;2001,2,IF(BE719&gt;1990,3,IF(BE719&gt;1980,4,IF(BE719&gt;1973,5,IF(BE719&gt;1970,6,IF(BE719&gt;1960,7,IF(BE719&gt;1958,8,IF(BE719&gt;1953,9,10))))))))))</f>
        <v>1</v>
      </c>
      <c r="BG719" s="100">
        <v>1.29</v>
      </c>
      <c r="BH719" s="55" t="s">
        <v>121</v>
      </c>
      <c r="BI719" s="55" t="s">
        <v>122</v>
      </c>
    </row>
    <row r="720" spans="1:61" x14ac:dyDescent="0.2">
      <c r="A720" s="55" t="s">
        <v>1352</v>
      </c>
      <c r="B720" s="55" t="s">
        <v>1353</v>
      </c>
      <c r="C720" s="156" t="s">
        <v>335</v>
      </c>
      <c r="D720" s="98" t="s">
        <v>371</v>
      </c>
      <c r="E720" s="157">
        <v>21</v>
      </c>
      <c r="F720" s="2">
        <v>205</v>
      </c>
      <c r="G720" s="2" t="s">
        <v>146</v>
      </c>
      <c r="H720" s="2" t="s">
        <v>146</v>
      </c>
      <c r="I720" s="100">
        <v>228.66</v>
      </c>
      <c r="J720" s="101">
        <f>(M720/I720)*100</f>
        <v>1.3294848246304558</v>
      </c>
      <c r="K720" s="104">
        <v>0.76</v>
      </c>
      <c r="L720" s="71">
        <v>4</v>
      </c>
      <c r="M720" s="28">
        <f>K720*L720</f>
        <v>3.04</v>
      </c>
      <c r="N720" s="103" t="s">
        <v>670</v>
      </c>
      <c r="O720" s="104">
        <v>0.66</v>
      </c>
      <c r="P720" s="158">
        <v>46129</v>
      </c>
      <c r="Q720" s="158">
        <v>46164</v>
      </c>
      <c r="R720" s="28">
        <f>(K720-O720)/O720*100</f>
        <v>15.151515151515147</v>
      </c>
      <c r="S720" s="105">
        <f>IF(INDEX(Historical!$D$7:$D1714,MATCH(B720,Historical!$B$7:$B$1062,0))=0,"n/a",(INDEX(Historical!$C$7:$C$1062,MATCH(B720,Historical!$B$7:$B$1062,0))/INDEX(Historical!$D$7:$D$1062,MATCH(B720,Historical!$B$7:$B$1062,0))-1)*100)</f>
        <v>18.32946635730859</v>
      </c>
      <c r="T720" s="105">
        <f>IF(INDEX(Historical!$F$7:$F$1062,MATCH(B720,Historical!$B$7:$B$1062,0))=0,"n/a",((INDEX(Historical!$C$7:$C$1062,MATCH(B720,Historical!$B$7:$B$1062,0))/INDEX(Historical!$F$7:$F$1062,MATCH(B720,Historical!$B$7:$B$1062,0)))^(1/3)-1)*100)</f>
        <v>18.692545962225516</v>
      </c>
      <c r="U720" s="105">
        <f>IF(INDEX(Historical!$H$7:$H$1062,MATCH(B720,Historical!$B$7:$B$1062,0))=0,"n/a",((INDEX(Historical!$C$7:$C$1062,MATCH(B720,Historical!$B$7:$B$1062,0))/INDEX(Historical!$H$7:$H$1062,MATCH(B720,Historical!$B$7:$B$1062,0)))^(1/5)-1)*100)</f>
        <v>20.954154501637223</v>
      </c>
      <c r="V720" s="105">
        <f>IF(INDEX(Historical!$M$7:$M$1062,MATCH(B720,Historical!$B$7:$B$1062,0))=0,"n/a",((INDEX(Historical!$C$7:$C$1062,MATCH(B720,Historical!$B$7:$B$1062,0))/INDEX(Historical!$M$7:$M$1062,MATCH(B720,Historical!$B$7:$B$1062,0)))^(1/10)-1)*100)</f>
        <v>13.964373915972295</v>
      </c>
      <c r="W720" s="106">
        <f>IF(OR(U720&lt;=0,U720="n/a",V720&lt;=0,V720="n/a"),"n/a",U720/V720)</f>
        <v>1.5005437857597106</v>
      </c>
      <c r="X720" s="107">
        <f>IF(OR(AJ720&lt;=0,AJ720="n/a",U720&lt;=0,U720="n/a"),"n/a",U720/AJ720)</f>
        <v>1.354502553434856</v>
      </c>
      <c r="Y720" s="55"/>
      <c r="Z720" s="101">
        <f>IF(OR(AC720&lt;0.01,AC720="n/a"),"n/a",M720/AC720*100)</f>
        <v>34.042553191489361</v>
      </c>
      <c r="AA720" s="109">
        <f>IF(OR(AC720&lt;0.01,AC720="n/a"),"n/a",I720/AC720)</f>
        <v>25.605823068309071</v>
      </c>
      <c r="AB720" s="71">
        <v>1</v>
      </c>
      <c r="AC720" s="100">
        <v>8.93</v>
      </c>
      <c r="AD720" s="100">
        <v>2.2599999999999998</v>
      </c>
      <c r="AE720" s="100">
        <v>3.42</v>
      </c>
      <c r="AF720" s="100">
        <v>14.4</v>
      </c>
      <c r="AG720" s="100">
        <v>54.010000000000005</v>
      </c>
      <c r="AH720" s="100">
        <v>9.58</v>
      </c>
      <c r="AI720" s="100">
        <v>9.1800000000000015</v>
      </c>
      <c r="AJ720" s="100">
        <v>15.47</v>
      </c>
      <c r="AK720" s="100">
        <v>9.879999999999999</v>
      </c>
      <c r="AL720" s="100">
        <v>26920</v>
      </c>
      <c r="AM720" s="100">
        <v>2.02</v>
      </c>
      <c r="AN720" s="100">
        <v>0.8</v>
      </c>
      <c r="AO720" s="110">
        <f>IF(U720="n/a","n/a",IF(AA720&lt;0,"n/a",IF(AA720="n/a","n/a",J720+U720-AA720)))</f>
        <v>-3.3221837420413927</v>
      </c>
      <c r="AP720" s="111">
        <f>IF(U720="n/a","n/a",J720+U720)</f>
        <v>22.283639326267679</v>
      </c>
      <c r="AQ720" s="112">
        <f>IF(OR(AC720&lt;0.01,AC720="n/a",AF720="n/a"),"n/a",(I720/SQRT(22.5*AC720*(I720/AF720))-1)*100)</f>
        <v>304.81757328107443</v>
      </c>
      <c r="AR720" s="101">
        <f>INDEX(Historical!$C$7:$C$1063,MATCH(B720,Historical!$B$7:$B$1063,0))*IF(AH720="n/a",1.03,IF(AH720&lt;0,1.01,IF(AH720&gt;10,1.1,(1+AH720/100))))</f>
        <v>2.7942900000000002</v>
      </c>
      <c r="AS720" s="109">
        <f>IF($AI720="n/a",1.03*AR720,IF($AI720&lt;0,1.01*AR720,IF($AI720&gt;10,1.1*AR720,(1+$AI720/100)*AR720)))</f>
        <v>3.0508058220000005</v>
      </c>
      <c r="AT720" s="109">
        <f>IF($AK720="n/a",1.03*AS720,IF($AK720&lt;0,1.01*AS720,IF($AK720&gt;10,1.1*AS720,(1+$AK720/100)*AS720)))</f>
        <v>3.3522254372136007</v>
      </c>
      <c r="AU720" s="109">
        <f>IF($AK720="n/a",1.03*AT720,IF($AK720&lt;0,1.01*AT720,IF($AK720&gt;10,1.1*AT720,(1+$AK720/100)*AT720)))</f>
        <v>3.6834253104103043</v>
      </c>
      <c r="AV720" s="109">
        <f>IF($AK720="n/a",1.03*AU720,IF($AK720&lt;0,1.01*AU720,IF($AK720&gt;10,1.1*AU720,(1+$AK720/100)*AU720)))</f>
        <v>4.0473477310788422</v>
      </c>
      <c r="AW720" s="109">
        <f>SUM(AR720:AV720)</f>
        <v>16.928094300702746</v>
      </c>
      <c r="AX720" s="113">
        <f>AW720/I720*100</f>
        <v>7.4031725272031599</v>
      </c>
      <c r="AY720" s="698">
        <v>1.49</v>
      </c>
      <c r="AZ720" s="100">
        <v>38.15</v>
      </c>
      <c r="BA720" s="100">
        <v>-6.54</v>
      </c>
      <c r="BB720" s="100">
        <v>4.29</v>
      </c>
      <c r="BC720" s="100">
        <v>15.229999999999999</v>
      </c>
      <c r="BE720" s="12">
        <v>2006</v>
      </c>
      <c r="BF720" s="12">
        <f>IF(BE720&gt;2020,0,IF(BE720&gt;2008,1,IF(BE720&gt;2001,2,IF(BE720&gt;1990,3,IF(BE720&gt;1980,4,IF(BE720&gt;1973,5,IF(BE720&gt;1970,6,IF(BE720&gt;1960,7,IF(BE720&gt;1958,8,IF(BE720&gt;1953,9,10))))))))))</f>
        <v>2</v>
      </c>
      <c r="BG720" s="100">
        <v>21.310000000000002</v>
      </c>
      <c r="BH720" s="55" t="s">
        <v>121</v>
      </c>
      <c r="BI720" s="55" t="s">
        <v>122</v>
      </c>
    </row>
    <row r="721" spans="1:61" x14ac:dyDescent="0.2">
      <c r="A721" s="123" t="s">
        <v>1354</v>
      </c>
      <c r="B721" s="55" t="s">
        <v>1355</v>
      </c>
      <c r="C721" s="156" t="s">
        <v>116</v>
      </c>
      <c r="D721" s="98" t="s">
        <v>308</v>
      </c>
      <c r="E721" s="157">
        <v>13</v>
      </c>
      <c r="F721" s="2">
        <v>437</v>
      </c>
      <c r="G721" s="2" t="s">
        <v>146</v>
      </c>
      <c r="H721" s="2" t="s">
        <v>146</v>
      </c>
      <c r="I721" s="100">
        <v>309.3</v>
      </c>
      <c r="J721" s="101">
        <f>(M721/I721)*100</f>
        <v>4.2677012609117364</v>
      </c>
      <c r="K721" s="104">
        <v>3.3</v>
      </c>
      <c r="L721" s="71">
        <v>4</v>
      </c>
      <c r="M721" s="28">
        <f>K721*L721</f>
        <v>13.2</v>
      </c>
      <c r="N721" s="103" t="s">
        <v>386</v>
      </c>
      <c r="O721" s="104">
        <v>3</v>
      </c>
      <c r="P721" s="158">
        <v>46128</v>
      </c>
      <c r="Q721" s="158">
        <v>46142</v>
      </c>
      <c r="R721" s="28">
        <f>(K721-O721)/O721*100</f>
        <v>9.9999999999999929</v>
      </c>
      <c r="S721" s="105">
        <f>IF(INDEX(Historical!$D$7:$D1715,MATCH(B721,Historical!$B$7:$B$1062,0))=0,"n/a",(INDEX(Historical!$C$7:$C$1062,MATCH(B721,Historical!$B$7:$B$1062,0))/INDEX(Historical!$D$7:$D$1062,MATCH(B721,Historical!$B$7:$B$1062,0))-1)*100)</f>
        <v>10.90047393364928</v>
      </c>
      <c r="T721" s="105">
        <f>IF(INDEX(Historical!$F$7:$F$1062,MATCH(B721,Historical!$B$7:$B$1062,0))=0,"n/a",((INDEX(Historical!$C$7:$C$1062,MATCH(B721,Historical!$B$7:$B$1062,0))/INDEX(Historical!$F$7:$F$1062,MATCH(B721,Historical!$B$7:$B$1062,0)))^(1/3)-1)*100)</f>
        <v>11.021370033491195</v>
      </c>
      <c r="U721" s="105">
        <f>IF(INDEX(Historical!$H$7:$H$1062,MATCH(B721,Historical!$B$7:$B$1062,0))=0,"n/a",((INDEX(Historical!$C$7:$C$1062,MATCH(B721,Historical!$B$7:$B$1062,0))/INDEX(Historical!$H$7:$H$1062,MATCH(B721,Historical!$B$7:$B$1062,0)))^(1/5)-1)*100)</f>
        <v>11.058861432120271</v>
      </c>
      <c r="V721" s="105">
        <f>IF(INDEX(Historical!$M$7:$M$1062,MATCH(B721,Historical!$B$7:$B$1062,0))=0,"n/a",((INDEX(Historical!$C$7:$C$1062,MATCH(B721,Historical!$B$7:$B$1062,0))/INDEX(Historical!$M$7:$M$1062,MATCH(B721,Historical!$B$7:$B$1062,0)))^(1/10)-1)*100)</f>
        <v>15.372627409898731</v>
      </c>
      <c r="W721" s="106">
        <f>IF(OR(U721&lt;=0,U721="n/a",V721&lt;=0,V721="n/a"),"n/a",U721/V721)</f>
        <v>0.71938655229484427</v>
      </c>
      <c r="X721" s="107">
        <f>IF(OR(AJ721&lt;=0,AJ721="n/a",U721&lt;=0,U721="n/a"),"n/a",U721/AJ721)</f>
        <v>0.93719164678985356</v>
      </c>
      <c r="Y721" s="123" t="s">
        <v>1356</v>
      </c>
      <c r="Z721" s="101">
        <f>IF(OR(AC721&lt;0.01,AC721="n/a"),"n/a",M721/AC721*100)</f>
        <v>114.78260869565217</v>
      </c>
      <c r="AA721" s="109">
        <f>IF(OR(AC721&lt;0.01,AC721="n/a"),"n/a",I721/AC721)</f>
        <v>26.895652173913046</v>
      </c>
      <c r="AB721" s="71">
        <v>12</v>
      </c>
      <c r="AC721" s="100">
        <v>11.5</v>
      </c>
      <c r="AD721" s="100">
        <v>4.54</v>
      </c>
      <c r="AE721" s="100">
        <v>1.73</v>
      </c>
      <c r="AF721" s="100">
        <v>4.0999999999999996</v>
      </c>
      <c r="AG721" s="100">
        <v>15.35</v>
      </c>
      <c r="AH721" s="100">
        <v>-0.73</v>
      </c>
      <c r="AI721" s="100">
        <v>8.75</v>
      </c>
      <c r="AJ721" s="100">
        <v>11.799999999999999</v>
      </c>
      <c r="AK721" s="100">
        <v>5.1499999999999995</v>
      </c>
      <c r="AL721" s="100">
        <v>12610</v>
      </c>
      <c r="AM721" s="100">
        <v>14.24</v>
      </c>
      <c r="AN721" s="100">
        <v>0.18</v>
      </c>
      <c r="AO721" s="110">
        <f>IF(U721="n/a","n/a",IF(AA721&lt;0,"n/a",IF(AA721="n/a","n/a",J721+U721-AA721)))</f>
        <v>-11.56908948088104</v>
      </c>
      <c r="AP721" s="111">
        <f>IF(U721="n/a","n/a",J721+U721)</f>
        <v>15.326562693032006</v>
      </c>
      <c r="AQ721" s="112">
        <f>IF(OR(AC721&lt;0.01,AC721="n/a",AF721="n/a"),"n/a",(I721/SQRT(22.5*AC721*(I721/AF721))-1)*100)</f>
        <v>121.38169543226418</v>
      </c>
      <c r="AR721" s="101">
        <f>INDEX(Historical!$C$7:$C$1063,MATCH(B721,Historical!$B$7:$B$1063,0))*IF(AH721="n/a",1.03,IF(AH721&lt;0,1.01,IF(AH721&gt;10,1.1,(1+AH721/100))))</f>
        <v>11.817</v>
      </c>
      <c r="AS721" s="109">
        <f>IF($AI721="n/a",1.03*AR721,IF($AI721&lt;0,1.01*AR721,IF($AI721&gt;10,1.1*AR721,(1+$AI721/100)*AR721)))</f>
        <v>12.850987499999999</v>
      </c>
      <c r="AT721" s="109">
        <f>IF($AK721="n/a",1.03*AS721,IF($AK721&lt;0,1.01*AS721,IF($AK721&gt;10,1.1*AS721,(1+$AK721/100)*AS721)))</f>
        <v>13.51281335625</v>
      </c>
      <c r="AU721" s="109">
        <f>IF($AK721="n/a",1.03*AT721,IF($AK721&lt;0,1.01*AT721,IF($AK721&gt;10,1.1*AT721,(1+$AK721/100)*AT721)))</f>
        <v>14.208723244096877</v>
      </c>
      <c r="AV721" s="109">
        <f>IF($AK721="n/a",1.03*AU721,IF($AK721&lt;0,1.01*AU721,IF($AK721&gt;10,1.1*AU721,(1+$AK721/100)*AU721)))</f>
        <v>14.940472491167867</v>
      </c>
      <c r="AW721" s="109">
        <f>SUM(AR721:AV721)</f>
        <v>67.329996591514742</v>
      </c>
      <c r="AX721" s="113">
        <f>AW721/I721*100</f>
        <v>21.768508435665936</v>
      </c>
      <c r="AY721" s="698">
        <v>1.05</v>
      </c>
      <c r="AZ721" s="100">
        <v>2.87</v>
      </c>
      <c r="BA721" s="100">
        <v>-32.61</v>
      </c>
      <c r="BB721" s="100">
        <v>-18.34</v>
      </c>
      <c r="BC721" s="100">
        <v>-18.649999999999999</v>
      </c>
      <c r="BE721" s="12">
        <v>2014</v>
      </c>
      <c r="BF721" s="12">
        <f>IF(BE721&gt;2020,0,IF(BE721&gt;2008,1,IF(BE721&gt;2001,2,IF(BE721&gt;1990,3,IF(BE721&gt;1980,4,IF(BE721&gt;1973,5,IF(BE721&gt;1970,6,IF(BE721&gt;1960,7,IF(BE721&gt;1958,8,IF(BE721&gt;1953,9,10))))))))))</f>
        <v>1</v>
      </c>
      <c r="BG721" s="100">
        <v>9</v>
      </c>
      <c r="BH721" s="55" t="s">
        <v>121</v>
      </c>
      <c r="BI721" s="55" t="s">
        <v>122</v>
      </c>
    </row>
    <row r="722" spans="1:61" x14ac:dyDescent="0.2">
      <c r="A722" s="123" t="s">
        <v>532</v>
      </c>
      <c r="B722" s="55" t="s">
        <v>533</v>
      </c>
      <c r="C722" s="156" t="s">
        <v>180</v>
      </c>
      <c r="D722" s="98" t="s">
        <v>181</v>
      </c>
      <c r="E722" s="157">
        <v>33</v>
      </c>
      <c r="F722" s="2">
        <v>95</v>
      </c>
      <c r="G722" s="2" t="s">
        <v>119</v>
      </c>
      <c r="H722" s="2" t="s">
        <v>119</v>
      </c>
      <c r="I722" s="100">
        <v>340.96</v>
      </c>
      <c r="J722" s="101">
        <f>(M722/I722)*100</f>
        <v>0.25809479117785078</v>
      </c>
      <c r="K722" s="104">
        <v>0.22</v>
      </c>
      <c r="L722" s="71">
        <v>4</v>
      </c>
      <c r="M722" s="28">
        <f>K722*L722</f>
        <v>0.88</v>
      </c>
      <c r="N722" s="103" t="s">
        <v>423</v>
      </c>
      <c r="O722" s="104">
        <v>0.21</v>
      </c>
      <c r="P722" s="158">
        <v>45973</v>
      </c>
      <c r="Q722" s="158">
        <v>45980</v>
      </c>
      <c r="R722" s="28">
        <f>(K722-O722)/O722*100</f>
        <v>4.7619047619047663</v>
      </c>
      <c r="S722" s="105">
        <f>IF(INDEX(Historical!$D$7:$D1716,MATCH(B722,Historical!$B$7:$B$1062,0))=0,"n/a",(INDEX(Historical!$C$7:$C$1062,MATCH(B722,Historical!$B$7:$B$1062,0))/INDEX(Historical!$D$7:$D$1062,MATCH(B722,Historical!$B$7:$B$1062,0))-1)*100)</f>
        <v>4.9382716049382713</v>
      </c>
      <c r="T722" s="105">
        <f>IF(INDEX(Historical!$F$7:$F$1062,MATCH(B722,Historical!$B$7:$B$1062,0))=0,"n/a",((INDEX(Historical!$C$7:$C$1062,MATCH(B722,Historical!$B$7:$B$1062,0))/INDEX(Historical!$F$7:$F$1062,MATCH(B722,Historical!$B$7:$B$1062,0)))^(1/3)-1)*100)</f>
        <v>5.2039441059310576</v>
      </c>
      <c r="U722" s="105">
        <f>IF(INDEX(Historical!$H$7:$H$1062,MATCH(B722,Historical!$B$7:$B$1062,0))=0,"n/a",((INDEX(Historical!$C$7:$C$1062,MATCH(B722,Historical!$B$7:$B$1062,0))/INDEX(Historical!$H$7:$H$1062,MATCH(B722,Historical!$B$7:$B$1062,0)))^(1/5)-1)*100)</f>
        <v>5.5118198683204556</v>
      </c>
      <c r="V722" s="105">
        <f>IF(INDEX(Historical!$M$7:$M$1062,MATCH(B722,Historical!$B$7:$B$1062,0))=0,"n/a",((INDEX(Historical!$C$7:$C$1062,MATCH(B722,Historical!$B$7:$B$1062,0))/INDEX(Historical!$M$7:$M$1062,MATCH(B722,Historical!$B$7:$B$1062,0)))^(1/10)-1)*100)</f>
        <v>6.5664849986184715</v>
      </c>
      <c r="W722" s="106">
        <f>IF(OR(U722&lt;=0,U722="n/a",V722&lt;=0,V722="n/a"),"n/a",U722/V722)</f>
        <v>0.83938665351098685</v>
      </c>
      <c r="X722" s="107">
        <f>IF(OR(AJ722&lt;=0,AJ722="n/a",U722&lt;=0,U722="n/a"),"n/a",U722/AJ722)</f>
        <v>0.66729054095889284</v>
      </c>
      <c r="Y722" s="165"/>
      <c r="Z722" s="101">
        <f>IF(OR(AC722&lt;0.01,AC722="n/a"),"n/a",M722/AC722*100)</f>
        <v>11.253196930946292</v>
      </c>
      <c r="AA722" s="109">
        <f>IF(OR(AC722&lt;0.01,AC722="n/a"),"n/a",I722/AC722)</f>
        <v>43.601023017902811</v>
      </c>
      <c r="AB722" s="71">
        <v>12</v>
      </c>
      <c r="AC722" s="100">
        <v>7.82</v>
      </c>
      <c r="AD722" s="100">
        <v>2.1800000000000002</v>
      </c>
      <c r="AE722" s="100">
        <v>7.21</v>
      </c>
      <c r="AF722" s="100">
        <v>8.0299999999999994</v>
      </c>
      <c r="AG722" s="100">
        <v>19.09</v>
      </c>
      <c r="AH722" s="100">
        <v>22.67</v>
      </c>
      <c r="AI722" s="100">
        <v>11.29</v>
      </c>
      <c r="AJ722" s="100">
        <v>8.2600000000000016</v>
      </c>
      <c r="AK722" s="100">
        <v>15.709999999999999</v>
      </c>
      <c r="AL722" s="100">
        <v>24000</v>
      </c>
      <c r="AM722" s="100">
        <v>0.64</v>
      </c>
      <c r="AN722" s="100">
        <v>0.11</v>
      </c>
      <c r="AO722" s="110">
        <f>IF(U722="n/a","n/a",IF(AA722&lt;0,"n/a",IF(AA722="n/a","n/a",J722+U722-AA722)))</f>
        <v>-37.831108358404506</v>
      </c>
      <c r="AP722" s="111">
        <f>IF(U722="n/a","n/a",J722+U722)</f>
        <v>5.7699146594983066</v>
      </c>
      <c r="AQ722" s="112">
        <f>IF(OR(AC722&lt;0.01,AC722="n/a",AF722="n/a"),"n/a",(I722/SQRT(22.5*AC722*(I722/AF722))-1)*100)</f>
        <v>294.4707930795156</v>
      </c>
      <c r="AR722" s="101">
        <f>INDEX(Historical!$C$7:$C$1063,MATCH(B722,Historical!$B$7:$B$1063,0))*IF(AH722="n/a",1.03,IF(AH722&lt;0,1.01,IF(AH722&gt;10,1.1,(1+AH722/100))))</f>
        <v>0.93500000000000005</v>
      </c>
      <c r="AS722" s="109">
        <f>IF($AI722="n/a",1.03*AR722,IF($AI722&lt;0,1.01*AR722,IF($AI722&gt;10,1.1*AR722,(1+$AI722/100)*AR722)))</f>
        <v>1.0285000000000002</v>
      </c>
      <c r="AT722" s="109">
        <f>IF($AK722="n/a",1.03*AS722,IF($AK722&lt;0,1.01*AS722,IF($AK722&gt;10,1.1*AS722,(1+$AK722/100)*AS722)))</f>
        <v>1.1313500000000003</v>
      </c>
      <c r="AU722" s="109">
        <f>IF($AK722="n/a",1.03*AT722,IF($AK722&lt;0,1.01*AT722,IF($AK722&gt;10,1.1*AT722,(1+$AK722/100)*AT722)))</f>
        <v>1.2444850000000005</v>
      </c>
      <c r="AV722" s="109">
        <f>IF($AK722="n/a",1.03*AU722,IF($AK722&lt;0,1.01*AU722,IF($AK722&gt;10,1.1*AU722,(1+$AK722/100)*AU722)))</f>
        <v>1.3689335000000007</v>
      </c>
      <c r="AW722" s="109">
        <f>SUM(AR722:AV722)</f>
        <v>5.7082685000000017</v>
      </c>
      <c r="AX722" s="113">
        <f>AW722/I722*100</f>
        <v>1.6741754164711409</v>
      </c>
      <c r="AY722" s="698">
        <v>1.1499999999999999</v>
      </c>
      <c r="AZ722" s="100">
        <v>52.33</v>
      </c>
      <c r="BA722" s="100">
        <v>-11.67</v>
      </c>
      <c r="BB722" s="100">
        <v>0.82000000000000006</v>
      </c>
      <c r="BC722" s="100">
        <v>19.68</v>
      </c>
      <c r="BE722" s="12">
        <v>1994</v>
      </c>
      <c r="BF722" s="12">
        <f>IF(BE722&gt;2020,0,IF(BE722&gt;2008,1,IF(BE722&gt;2001,2,IF(BE722&gt;1990,3,IF(BE722&gt;1980,4,IF(BE722&gt;1973,5,IF(BE722&gt;1970,6,IF(BE722&gt;1960,7,IF(BE722&gt;1958,8,IF(BE722&gt;1953,9,10))))))))))</f>
        <v>3</v>
      </c>
      <c r="BG722" s="100">
        <v>14.069999999999999</v>
      </c>
      <c r="BH722" s="55" t="s">
        <v>121</v>
      </c>
      <c r="BI722" s="55" t="s">
        <v>122</v>
      </c>
    </row>
    <row r="723" spans="1:61" x14ac:dyDescent="0.2">
      <c r="A723" s="123" t="s">
        <v>1357</v>
      </c>
      <c r="B723" s="55" t="s">
        <v>1358</v>
      </c>
      <c r="C723" s="156" t="s">
        <v>134</v>
      </c>
      <c r="D723" s="98" t="s">
        <v>157</v>
      </c>
      <c r="E723" s="157">
        <v>13</v>
      </c>
      <c r="F723" s="2">
        <v>423</v>
      </c>
      <c r="G723" s="2" t="s">
        <v>146</v>
      </c>
      <c r="H723" s="2" t="s">
        <v>146</v>
      </c>
      <c r="I723" s="100">
        <v>159.54</v>
      </c>
      <c r="J723" s="101">
        <f>(M723/I723)*100</f>
        <v>1.3789645230036356</v>
      </c>
      <c r="K723" s="104">
        <v>0.55000000000000004</v>
      </c>
      <c r="L723" s="71">
        <v>4</v>
      </c>
      <c r="M723" s="28">
        <f>K723*L723</f>
        <v>2.2000000000000002</v>
      </c>
      <c r="N723" s="103" t="s">
        <v>164</v>
      </c>
      <c r="O723" s="104">
        <v>0.5</v>
      </c>
      <c r="P723" s="158">
        <v>46058</v>
      </c>
      <c r="Q723" s="158">
        <v>46072</v>
      </c>
      <c r="R723" s="28">
        <f>(K723-O723)/O723*100</f>
        <v>10.000000000000009</v>
      </c>
      <c r="S723" s="105">
        <f>IF(INDEX(Historical!$D$7:$D1717,MATCH(B723,Historical!$B$7:$B$1062,0))=0,"n/a",(INDEX(Historical!$C$7:$C$1062,MATCH(B723,Historical!$B$7:$B$1062,0))/INDEX(Historical!$D$7:$D$1062,MATCH(B723,Historical!$B$7:$B$1062,0))-1)*100)</f>
        <v>11.111111111111116</v>
      </c>
      <c r="T723" s="105">
        <f>IF(INDEX(Historical!$F$7:$F$1062,MATCH(B723,Historical!$B$7:$B$1062,0))=0,"n/a",((INDEX(Historical!$C$7:$C$1062,MATCH(B723,Historical!$B$7:$B$1062,0))/INDEX(Historical!$F$7:$F$1062,MATCH(B723,Historical!$B$7:$B$1062,0)))^(1/3)-1)*100)</f>
        <v>13.718300976297648</v>
      </c>
      <c r="U723" s="105">
        <f>IF(INDEX(Historical!$H$7:$H$1062,MATCH(B723,Historical!$B$7:$B$1062,0))=0,"n/a",((INDEX(Historical!$C$7:$C$1062,MATCH(B723,Historical!$B$7:$B$1062,0))/INDEX(Historical!$H$7:$H$1062,MATCH(B723,Historical!$B$7:$B$1062,0)))^(1/5)-1)*100)</f>
        <v>12.295510705682089</v>
      </c>
      <c r="V723" s="105">
        <f>IF(INDEX(Historical!$M$7:$M$1062,MATCH(B723,Historical!$B$7:$B$1062,0))=0,"n/a",((INDEX(Historical!$C$7:$C$1062,MATCH(B723,Historical!$B$7:$B$1062,0))/INDEX(Historical!$M$7:$M$1062,MATCH(B723,Historical!$B$7:$B$1062,0)))^(1/10)-1)*100)</f>
        <v>16.347681109755463</v>
      </c>
      <c r="W723" s="106">
        <f>IF(OR(U723&lt;=0,U723="n/a",V723&lt;=0,V723="n/a"),"n/a",U723/V723)</f>
        <v>0.75212567599846036</v>
      </c>
      <c r="X723" s="107">
        <f>IF(OR(AJ723&lt;=0,AJ723="n/a",U723&lt;=0,U723="n/a"),"n/a",U723/AJ723)</f>
        <v>0.6308625297938476</v>
      </c>
      <c r="Y723" s="165"/>
      <c r="Z723" s="101">
        <f>IF(OR(AC723&lt;0.01,AC723="n/a"),"n/a",M723/AC723*100)</f>
        <v>17.670682730923698</v>
      </c>
      <c r="AA723" s="109">
        <f>IF(OR(AC723&lt;0.01,AC723="n/a"),"n/a",I723/AC723)</f>
        <v>12.814457831325301</v>
      </c>
      <c r="AB723" s="71">
        <v>12</v>
      </c>
      <c r="AC723" s="100">
        <v>12.45</v>
      </c>
      <c r="AD723" s="100">
        <v>1.18</v>
      </c>
      <c r="AE723" s="100">
        <v>2.48</v>
      </c>
      <c r="AF723" s="100">
        <v>1.52</v>
      </c>
      <c r="AG723" s="100">
        <v>12.21</v>
      </c>
      <c r="AH723" s="100">
        <v>15.14</v>
      </c>
      <c r="AI723" s="100">
        <v>5.07</v>
      </c>
      <c r="AJ723" s="100">
        <v>19.489999999999998</v>
      </c>
      <c r="AK723" s="100">
        <v>9.7799999999999994</v>
      </c>
      <c r="AL723" s="100">
        <v>10760</v>
      </c>
      <c r="AM723" s="100">
        <v>1.53</v>
      </c>
      <c r="AN723" s="100">
        <v>0.57999999999999996</v>
      </c>
      <c r="AO723" s="110">
        <f>IF(U723="n/a","n/a",IF(AA723&lt;0,"n/a",IF(AA723="n/a","n/a",J723+U723-AA723)))</f>
        <v>0.86001739736042282</v>
      </c>
      <c r="AP723" s="111">
        <f>IF(U723="n/a","n/a",J723+U723)</f>
        <v>13.674475228685724</v>
      </c>
      <c r="AQ723" s="112">
        <f>IF(OR(AC723&lt;0.01,AC723="n/a",AF723="n/a"),"n/a",(I723/SQRT(22.5*AC723*(I723/AF723))-1)*100)</f>
        <v>-6.9576538377056796</v>
      </c>
      <c r="AR723" s="101">
        <f>INDEX(Historical!$C$7:$C$1063,MATCH(B723,Historical!$B$7:$B$1063,0))*IF(AH723="n/a",1.03,IF(AH723&lt;0,1.01,IF(AH723&gt;10,1.1,(1+AH723/100))))</f>
        <v>2.2000000000000002</v>
      </c>
      <c r="AS723" s="109">
        <f>IF($AI723="n/a",1.03*AR723,IF($AI723&lt;0,1.01*AR723,IF($AI723&gt;10,1.1*AR723,(1+$AI723/100)*AR723)))</f>
        <v>2.3115399999999999</v>
      </c>
      <c r="AT723" s="109">
        <f>IF($AK723="n/a",1.03*AS723,IF($AK723&lt;0,1.01*AS723,IF($AK723&gt;10,1.1*AS723,(1+$AK723/100)*AS723)))</f>
        <v>2.5376086119999997</v>
      </c>
      <c r="AU723" s="109">
        <f>IF($AK723="n/a",1.03*AT723,IF($AK723&lt;0,1.01*AT723,IF($AK723&gt;10,1.1*AT723,(1+$AK723/100)*AT723)))</f>
        <v>2.7857867342535991</v>
      </c>
      <c r="AV723" s="109">
        <f>IF($AK723="n/a",1.03*AU723,IF($AK723&lt;0,1.01*AU723,IF($AK723&gt;10,1.1*AU723,(1+$AK723/100)*AU723)))</f>
        <v>3.0582366768636007</v>
      </c>
      <c r="AW723" s="109">
        <f>SUM(AR723:AV723)</f>
        <v>12.893172023117199</v>
      </c>
      <c r="AX723" s="113">
        <f>AW723/I723*100</f>
        <v>8.0814667313007398</v>
      </c>
      <c r="AY723" s="698">
        <v>0.85</v>
      </c>
      <c r="AZ723" s="100">
        <v>33.379999999999995</v>
      </c>
      <c r="BA723" s="100">
        <v>-4.5900000000000007</v>
      </c>
      <c r="BB723" s="100">
        <v>1.46</v>
      </c>
      <c r="BC723" s="100">
        <v>9.84</v>
      </c>
      <c r="BE723" s="12">
        <v>2014</v>
      </c>
      <c r="BF723" s="12">
        <f>IF(BE723&gt;2020,0,IF(BE723&gt;2008,1,IF(BE723&gt;2001,2,IF(BE723&gt;1990,3,IF(BE723&gt;1980,4,IF(BE723&gt;1973,5,IF(BE723&gt;1970,6,IF(BE723&gt;1960,7,IF(BE723&gt;1958,8,IF(BE723&gt;1953,9,10))))))))))</f>
        <v>1</v>
      </c>
      <c r="BG723" s="100">
        <v>1.25</v>
      </c>
      <c r="BH723" s="55" t="s">
        <v>121</v>
      </c>
      <c r="BI723" s="55" t="s">
        <v>122</v>
      </c>
    </row>
    <row r="724" spans="1:61" x14ac:dyDescent="0.2">
      <c r="A724" s="123" t="s">
        <v>534</v>
      </c>
      <c r="B724" s="55" t="s">
        <v>535</v>
      </c>
      <c r="C724" s="156" t="s">
        <v>162</v>
      </c>
      <c r="D724" s="98" t="s">
        <v>163</v>
      </c>
      <c r="E724" s="157">
        <v>34</v>
      </c>
      <c r="F724" s="2">
        <v>93</v>
      </c>
      <c r="G724" s="2" t="s">
        <v>119</v>
      </c>
      <c r="H724" s="2" t="s">
        <v>119</v>
      </c>
      <c r="I724" s="100">
        <v>39.85</v>
      </c>
      <c r="J724" s="101">
        <f>(M724/I724)*100</f>
        <v>3.6195734002509408</v>
      </c>
      <c r="K724" s="104">
        <v>0.36059999999999998</v>
      </c>
      <c r="L724" s="71">
        <v>4</v>
      </c>
      <c r="M724" s="28">
        <f>K724*L724</f>
        <v>1.4423999999999999</v>
      </c>
      <c r="N724" s="103" t="s">
        <v>136</v>
      </c>
      <c r="O724" s="104">
        <v>0.34260000000000002</v>
      </c>
      <c r="P724" s="158">
        <v>46245</v>
      </c>
      <c r="Q724" s="158">
        <v>46266</v>
      </c>
      <c r="R724" s="28">
        <f>(K724-O724)/O724*100</f>
        <v>5.2539404553414943</v>
      </c>
      <c r="S724" s="105">
        <f>IF(INDEX(Historical!$D$7:$D1718,MATCH(B724,Historical!$B$7:$B$1062,0))=0,"n/a",(INDEX(Historical!$C$7:$C$1062,MATCH(B724,Historical!$B$7:$B$1062,0))/INDEX(Historical!$D$7:$D$1062,MATCH(B724,Historical!$B$7:$B$1062,0))-1)*100)</f>
        <v>5.561700110601997</v>
      </c>
      <c r="T724" s="105">
        <f>IF(INDEX(Historical!$F$7:$F$1062,MATCH(B724,Historical!$B$7:$B$1062,0))=0,"n/a",((INDEX(Historical!$C$7:$C$1062,MATCH(B724,Historical!$B$7:$B$1062,0))/INDEX(Historical!$F$7:$F$1062,MATCH(B724,Historical!$B$7:$B$1062,0)))^(1/3)-1)*100)</f>
        <v>6.3646555705102914</v>
      </c>
      <c r="U724" s="105">
        <f>IF(INDEX(Historical!$H$7:$H$1062,MATCH(B724,Historical!$B$7:$B$1062,0))=0,"n/a",((INDEX(Historical!$C$7:$C$1062,MATCH(B724,Historical!$B$7:$B$1062,0))/INDEX(Historical!$H$7:$H$1062,MATCH(B724,Historical!$B$7:$B$1062,0)))^(1/5)-1)*100)</f>
        <v>6.6154014711257147</v>
      </c>
      <c r="V724" s="105">
        <f>IF(INDEX(Historical!$M$7:$M$1062,MATCH(B724,Historical!$B$7:$B$1062,0))=0,"n/a",((INDEX(Historical!$C$7:$C$1062,MATCH(B724,Historical!$B$7:$B$1062,0))/INDEX(Historical!$M$7:$M$1062,MATCH(B724,Historical!$B$7:$B$1062,0)))^(1/10)-1)*100)</f>
        <v>6.8943461586646881</v>
      </c>
      <c r="W724" s="106">
        <f>IF(OR(U724&lt;=0,U724="n/a",V724&lt;=0,V724="n/a"),"n/a",U724/V724)</f>
        <v>0.95954008094177268</v>
      </c>
      <c r="X724" s="107">
        <f>IF(OR(AJ724&lt;=0,AJ724="n/a",U724&lt;=0,U724="n/a"),"n/a",U724/AJ724)</f>
        <v>0.45781325059693528</v>
      </c>
      <c r="Y724" s="165"/>
      <c r="Z724" s="101">
        <f>IF(OR(AC724&lt;0.01,AC724="n/a"),"n/a",M724/AC724*100)</f>
        <v>73.218274111675115</v>
      </c>
      <c r="AA724" s="109">
        <f>IF(OR(AC724&lt;0.01,AC724="n/a"),"n/a",I724/AC724)</f>
        <v>20.228426395939088</v>
      </c>
      <c r="AB724" s="71">
        <v>12</v>
      </c>
      <c r="AC724" s="100">
        <v>1.97</v>
      </c>
      <c r="AD724" s="100">
        <v>4.0599999999999996</v>
      </c>
      <c r="AE724" s="100">
        <v>4.43</v>
      </c>
      <c r="AF724" s="100">
        <v>1.64</v>
      </c>
      <c r="AG724" s="100">
        <v>8.34</v>
      </c>
      <c r="AH724" s="100">
        <v>1.41</v>
      </c>
      <c r="AI724" s="100">
        <v>5.7700000000000005</v>
      </c>
      <c r="AJ724" s="100">
        <v>14.45</v>
      </c>
      <c r="AK724" s="100">
        <v>4.16</v>
      </c>
      <c r="AL724" s="100">
        <v>11300</v>
      </c>
      <c r="AM724" s="100">
        <v>0.26</v>
      </c>
      <c r="AN724" s="100">
        <v>1.22</v>
      </c>
      <c r="AO724" s="110">
        <f>IF(U724="n/a","n/a",IF(AA724&lt;0,"n/a",IF(AA724="n/a","n/a",J724+U724-AA724)))</f>
        <v>-9.9934515245624329</v>
      </c>
      <c r="AP724" s="111">
        <f>IF(U724="n/a","n/a",J724+U724)</f>
        <v>10.234974871376656</v>
      </c>
      <c r="AQ724" s="112">
        <f>IF(OR(AC724&lt;0.01,AC724="n/a",AF724="n/a"),"n/a",(I724/SQRT(22.5*AC724*(I724/AF724))-1)*100)</f>
        <v>21.426007262475345</v>
      </c>
      <c r="AR724" s="101">
        <f>INDEX(Historical!$C$7:$C$1063,MATCH(B724,Historical!$B$7:$B$1063,0))*IF(AH724="n/a",1.03,IF(AH724&lt;0,1.01,IF(AH724&gt;10,1.1,(1+AH724/100))))</f>
        <v>1.3550404200000001</v>
      </c>
      <c r="AS724" s="109">
        <f>IF($AI724="n/a",1.03*AR724,IF($AI724&lt;0,1.01*AR724,IF($AI724&gt;10,1.1*AR724,(1+$AI724/100)*AR724)))</f>
        <v>1.4332262522340002</v>
      </c>
      <c r="AT724" s="109">
        <f>IF($AK724="n/a",1.03*AS724,IF($AK724&lt;0,1.01*AS724,IF($AK724&gt;10,1.1*AS724,(1+$AK724/100)*AS724)))</f>
        <v>1.4928484643269349</v>
      </c>
      <c r="AU724" s="109">
        <f>IF($AK724="n/a",1.03*AT724,IF($AK724&lt;0,1.01*AT724,IF($AK724&gt;10,1.1*AT724,(1+$AK724/100)*AT724)))</f>
        <v>1.5549509604429355</v>
      </c>
      <c r="AV724" s="109">
        <f>IF($AK724="n/a",1.03*AU724,IF($AK724&lt;0,1.01*AU724,IF($AK724&gt;10,1.1*AU724,(1+$AK724/100)*AU724)))</f>
        <v>1.6196369203973617</v>
      </c>
      <c r="AW724" s="109">
        <f>SUM(AR724:AV724)</f>
        <v>7.4557030174012322</v>
      </c>
      <c r="AX724" s="113">
        <f>AW724/I724*100</f>
        <v>18.709417860479878</v>
      </c>
      <c r="AY724" s="698">
        <v>0.62</v>
      </c>
      <c r="AZ724" s="100">
        <v>10.37</v>
      </c>
      <c r="BA724" s="100">
        <v>-5.9499999999999993</v>
      </c>
      <c r="BB724" s="100">
        <v>4.4799999999999995</v>
      </c>
      <c r="BC724" s="100">
        <v>2.2999999999999998</v>
      </c>
      <c r="BE724" s="12">
        <v>1993</v>
      </c>
      <c r="BF724" s="12">
        <f>IF(BE724&gt;2020,0,IF(BE724&gt;2008,1,IF(BE724&gt;2001,2,IF(BE724&gt;1990,3,IF(BE724&gt;1980,4,IF(BE724&gt;1973,5,IF(BE724&gt;1970,6,IF(BE724&gt;1960,7,IF(BE724&gt;1958,8,IF(BE724&gt;1953,9,10))))))))))</f>
        <v>3</v>
      </c>
      <c r="BG724" s="100">
        <v>2.92</v>
      </c>
      <c r="BH724" s="55" t="s">
        <v>121</v>
      </c>
      <c r="BI724" s="55" t="s">
        <v>122</v>
      </c>
    </row>
    <row r="725" spans="1:61" x14ac:dyDescent="0.2">
      <c r="A725" s="123" t="s">
        <v>1359</v>
      </c>
      <c r="B725" s="55" t="s">
        <v>1360</v>
      </c>
      <c r="C725" s="156" t="s">
        <v>116</v>
      </c>
      <c r="D725" s="98" t="s">
        <v>215</v>
      </c>
      <c r="E725" s="157">
        <v>14</v>
      </c>
      <c r="F725" s="2">
        <v>402</v>
      </c>
      <c r="G725" s="2" t="s">
        <v>146</v>
      </c>
      <c r="H725" s="2" t="s">
        <v>146</v>
      </c>
      <c r="I725" s="100">
        <v>345.79</v>
      </c>
      <c r="J725" s="101">
        <f>(M725/I725)*100</f>
        <v>0.72876601405477315</v>
      </c>
      <c r="K725" s="104">
        <v>0.63</v>
      </c>
      <c r="L725" s="71">
        <v>4</v>
      </c>
      <c r="M725" s="28">
        <f>K725*L725</f>
        <v>2.52</v>
      </c>
      <c r="N725" s="103" t="s">
        <v>355</v>
      </c>
      <c r="O725" s="104">
        <v>0.52</v>
      </c>
      <c r="P725" s="158">
        <v>46174</v>
      </c>
      <c r="Q725" s="158">
        <v>46188</v>
      </c>
      <c r="R725" s="28">
        <f>(K725-O725)/O725*100</f>
        <v>21.15384615384615</v>
      </c>
      <c r="S725" s="105">
        <f>IF(INDEX(Historical!$D$7:$D1719,MATCH(B725,Historical!$B$7:$B$1062,0))=0,"n/a",(INDEX(Historical!$C$7:$C$1062,MATCH(B725,Historical!$B$7:$B$1062,0))/INDEX(Historical!$D$7:$D$1062,MATCH(B725,Historical!$B$7:$B$1062,0))-1)*100)</f>
        <v>20.606060606060606</v>
      </c>
      <c r="T725" s="105">
        <f>IF(INDEX(Historical!$F$7:$F$1062,MATCH(B725,Historical!$B$7:$B$1062,0))=0,"n/a",((INDEX(Historical!$C$7:$C$1062,MATCH(B725,Historical!$B$7:$B$1062,0))/INDEX(Historical!$F$7:$F$1062,MATCH(B725,Historical!$B$7:$B$1062,0)))^(1/3)-1)*100)</f>
        <v>19.710348667557142</v>
      </c>
      <c r="U725" s="105">
        <f>IF(INDEX(Historical!$H$7:$H$1062,MATCH(B725,Historical!$B$7:$B$1062,0))=0,"n/a",((INDEX(Historical!$C$7:$C$1062,MATCH(B725,Historical!$B$7:$B$1062,0))/INDEX(Historical!$H$7:$H$1062,MATCH(B725,Historical!$B$7:$B$1062,0)))^(1/5)-1)*100)</f>
        <v>16.684467823837899</v>
      </c>
      <c r="V725" s="105">
        <f>IF(INDEX(Historical!$M$7:$M$1062,MATCH(B725,Historical!$B$7:$B$1062,0))=0,"n/a",((INDEX(Historical!$C$7:$C$1062,MATCH(B725,Historical!$B$7:$B$1062,0))/INDEX(Historical!$M$7:$M$1062,MATCH(B725,Historical!$B$7:$B$1062,0)))^(1/10)-1)*100)</f>
        <v>11.66855955564834</v>
      </c>
      <c r="W725" s="106">
        <f>IF(OR(U725&lt;=0,U725="n/a",V725&lt;=0,V725="n/a"),"n/a",U725/V725)</f>
        <v>1.4298652497995379</v>
      </c>
      <c r="X725" s="107">
        <f>IF(OR(AJ725&lt;=0,AJ725="n/a",U725&lt;=0,U725="n/a"),"n/a",U725/AJ725)</f>
        <v>0.67303218329317871</v>
      </c>
      <c r="Y725" s="162"/>
      <c r="Z725" s="101">
        <f>IF(OR(AC725&lt;0.01,AC725="n/a"),"n/a",M725/AC725*100)</f>
        <v>23.03473491773309</v>
      </c>
      <c r="AA725" s="109">
        <f>IF(OR(AC725&lt;0.01,AC725="n/a"),"n/a",I725/AC725)</f>
        <v>31.607861060329071</v>
      </c>
      <c r="AB725" s="71">
        <v>12</v>
      </c>
      <c r="AC725" s="100">
        <v>10.94</v>
      </c>
      <c r="AD725" s="100">
        <v>2.4700000000000002</v>
      </c>
      <c r="AE725" s="100">
        <v>4.51</v>
      </c>
      <c r="AF725" s="100">
        <v>5.51</v>
      </c>
      <c r="AG725" s="100">
        <v>18.940000000000001</v>
      </c>
      <c r="AH725" s="100">
        <v>14.19</v>
      </c>
      <c r="AI725" s="100">
        <v>9.2100000000000009</v>
      </c>
      <c r="AJ725" s="100">
        <v>24.79</v>
      </c>
      <c r="AK725" s="100">
        <v>10.620000000000001</v>
      </c>
      <c r="AL725" s="100">
        <v>11550</v>
      </c>
      <c r="AM725" s="100">
        <v>18.72</v>
      </c>
      <c r="AN725" s="100">
        <v>0.09</v>
      </c>
      <c r="AO725" s="110">
        <f>IF(U725="n/a","n/a",IF(AA725&lt;0,"n/a",IF(AA725="n/a","n/a",J725+U725-AA725)))</f>
        <v>-14.194627222436399</v>
      </c>
      <c r="AP725" s="111">
        <f>IF(U725="n/a","n/a",J725+U725)</f>
        <v>17.413233837892673</v>
      </c>
      <c r="AQ725" s="112">
        <f>IF(OR(AC725&lt;0.01,AC725="n/a",AF725="n/a"),"n/a",(I725/SQRT(22.5*AC725*(I725/AF725))-1)*100)</f>
        <v>178.21599478136343</v>
      </c>
      <c r="AR725" s="101">
        <f>INDEX(Historical!$C$7:$C$1063,MATCH(B725,Historical!$B$7:$B$1063,0))*IF(AH725="n/a",1.03,IF(AH725&lt;0,1.01,IF(AH725&gt;10,1.1,(1+AH725/100))))</f>
        <v>2.1890000000000001</v>
      </c>
      <c r="AS725" s="109">
        <f>IF($AI725="n/a",1.03*AR725,IF($AI725&lt;0,1.01*AR725,IF($AI725&gt;10,1.1*AR725,(1+$AI725/100)*AR725)))</f>
        <v>2.3906069000000003</v>
      </c>
      <c r="AT725" s="109">
        <f>IF($AK725="n/a",1.03*AS725,IF($AK725&lt;0,1.01*AS725,IF($AK725&gt;10,1.1*AS725,(1+$AK725/100)*AS725)))</f>
        <v>2.6296675900000004</v>
      </c>
      <c r="AU725" s="109">
        <f>IF($AK725="n/a",1.03*AT725,IF($AK725&lt;0,1.01*AT725,IF($AK725&gt;10,1.1*AT725,(1+$AK725/100)*AT725)))</f>
        <v>2.8926343490000006</v>
      </c>
      <c r="AV725" s="109">
        <f>IF($AK725="n/a",1.03*AU725,IF($AK725&lt;0,1.01*AU725,IF($AK725&gt;10,1.1*AU725,(1+$AK725/100)*AU725)))</f>
        <v>3.1818977839000011</v>
      </c>
      <c r="AW725" s="109">
        <f>SUM(AR725:AV725)</f>
        <v>13.283806622900002</v>
      </c>
      <c r="AX725" s="113">
        <f>AW725/I725*100</f>
        <v>3.841582065097314</v>
      </c>
      <c r="AY725" s="698">
        <v>1.1499999999999999</v>
      </c>
      <c r="AZ725" s="100">
        <v>37.669999999999995</v>
      </c>
      <c r="BA725" s="100">
        <v>-12.36</v>
      </c>
      <c r="BB725" s="100">
        <v>2.3199999999999998</v>
      </c>
      <c r="BC725" s="100">
        <v>13.76</v>
      </c>
      <c r="BE725" s="12">
        <v>2013</v>
      </c>
      <c r="BF725" s="12">
        <f>IF(BE725&gt;2020,0,IF(BE725&gt;2008,1,IF(BE725&gt;2001,2,IF(BE725&gt;1990,3,IF(BE725&gt;1980,4,IF(BE725&gt;1973,5,IF(BE725&gt;1970,6,IF(BE725&gt;1960,7,IF(BE725&gt;1958,8,IF(BE725&gt;1953,9,10))))))))))</f>
        <v>1</v>
      </c>
      <c r="BG725" s="100">
        <v>13.469999999999999</v>
      </c>
      <c r="BH725" s="55" t="s">
        <v>121</v>
      </c>
      <c r="BI725" s="55" t="s">
        <v>122</v>
      </c>
    </row>
    <row r="726" spans="1:61" x14ac:dyDescent="0.2">
      <c r="A726" s="116" t="s">
        <v>1696</v>
      </c>
      <c r="B726" s="55" t="s">
        <v>1697</v>
      </c>
      <c r="C726" s="156" t="s">
        <v>134</v>
      </c>
      <c r="D726" s="98" t="s">
        <v>135</v>
      </c>
      <c r="E726" s="157">
        <v>10</v>
      </c>
      <c r="F726" s="2">
        <v>519</v>
      </c>
      <c r="G726" s="2" t="s">
        <v>146</v>
      </c>
      <c r="H726" s="2" t="s">
        <v>146</v>
      </c>
      <c r="I726" s="100">
        <v>335.92</v>
      </c>
      <c r="J726" s="101">
        <f>(M726/I726)*100</f>
        <v>1.1431293165039293</v>
      </c>
      <c r="K726" s="104">
        <v>0.96</v>
      </c>
      <c r="L726" s="71">
        <v>4</v>
      </c>
      <c r="M726" s="28">
        <f>K726*L726</f>
        <v>3.84</v>
      </c>
      <c r="N726" s="103" t="s">
        <v>240</v>
      </c>
      <c r="O726" s="104">
        <v>0.92</v>
      </c>
      <c r="P726" s="158">
        <v>46112</v>
      </c>
      <c r="Q726" s="158">
        <v>46127</v>
      </c>
      <c r="R726" s="28">
        <f>(K726-O726)/O726*100</f>
        <v>4.3478260869565135</v>
      </c>
      <c r="S726" s="105">
        <f>IF(INDEX(Historical!$D$7:$D1720,MATCH(B726,Historical!$B$7:$B$1062,0))=0,"n/a",(INDEX(Historical!$C$7:$C$1062,MATCH(B726,Historical!$B$7:$B$1062,0))/INDEX(Historical!$D$7:$D$1062,MATCH(B726,Historical!$B$7:$B$1062,0))-1)*100)</f>
        <v>4.5977011494252817</v>
      </c>
      <c r="T726" s="105">
        <f>IF(INDEX(Historical!$F$7:$F$1062,MATCH(B726,Historical!$B$7:$B$1062,0))=0,"n/a",((INDEX(Historical!$C$7:$C$1062,MATCH(B726,Historical!$B$7:$B$1062,0))/INDEX(Historical!$F$7:$F$1062,MATCH(B726,Historical!$B$7:$B$1062,0)))^(1/3)-1)*100)</f>
        <v>3.7435873035465583</v>
      </c>
      <c r="U726" s="105">
        <f>IF(INDEX(Historical!$H$7:$H$1062,MATCH(B726,Historical!$B$7:$B$1062,0))=0,"n/a",((INDEX(Historical!$C$7:$C$1062,MATCH(B726,Historical!$B$7:$B$1062,0))/INDEX(Historical!$H$7:$H$1062,MATCH(B726,Historical!$B$7:$B$1062,0)))^(1/5)-1)*100)</f>
        <v>6.2355377870964457</v>
      </c>
      <c r="V726" s="105">
        <f>IF(INDEX(Historical!$M$7:$M$1062,MATCH(B726,Historical!$B$7:$B$1062,0))=0,"n/a",((INDEX(Historical!$C$7:$C$1062,MATCH(B726,Historical!$B$7:$B$1062,0))/INDEX(Historical!$M$7:$M$1062,MATCH(B726,Historical!$B$7:$B$1062,0)))^(1/10)-1)*100)</f>
        <v>1.1140073803238559</v>
      </c>
      <c r="W726" s="106">
        <f>IF(OR(U726&lt;=0,U726="n/a",V726&lt;=0,V726="n/a"),"n/a",U726/V726)</f>
        <v>5.5973936054927185</v>
      </c>
      <c r="X726" s="107">
        <f>IF(OR(AJ726&lt;=0,AJ726="n/a",U726&lt;=0,U726="n/a"),"n/a",U726/AJ726)</f>
        <v>0.38562385820015121</v>
      </c>
      <c r="Y726" s="123" t="s">
        <v>617</v>
      </c>
      <c r="Z726" s="101">
        <f>IF(OR(AC726&lt;0.01,AC726="n/a"),"n/a",M726/AC726*100)</f>
        <v>23.689080814312149</v>
      </c>
      <c r="AA726" s="109">
        <f>IF(OR(AC726&lt;0.01,AC726="n/a"),"n/a",I726/AC726)</f>
        <v>20.723010487353484</v>
      </c>
      <c r="AB726" s="71">
        <v>12</v>
      </c>
      <c r="AC726" s="100">
        <v>16.21</v>
      </c>
      <c r="AD726" s="100">
        <v>0.98</v>
      </c>
      <c r="AE726" s="100">
        <v>3.14</v>
      </c>
      <c r="AF726" s="100">
        <v>4.0599999999999996</v>
      </c>
      <c r="AG726" s="100">
        <v>19.830000000000002</v>
      </c>
      <c r="AH726" s="100">
        <v>15.4</v>
      </c>
      <c r="AI726" s="100">
        <v>14.499999999999998</v>
      </c>
      <c r="AJ726" s="100">
        <v>16.170000000000002</v>
      </c>
      <c r="AK726" s="100">
        <v>15.17</v>
      </c>
      <c r="AL726" s="100">
        <v>31730</v>
      </c>
      <c r="AM726" s="100">
        <v>0.47000000000000003</v>
      </c>
      <c r="AN726" s="100">
        <v>0.92</v>
      </c>
      <c r="AO726" s="110">
        <f>IF(U726="n/a","n/a",IF(AA726&lt;0,"n/a",IF(AA726="n/a","n/a",J726+U726-AA726)))</f>
        <v>-13.34434338375311</v>
      </c>
      <c r="AP726" s="111">
        <f>IF(U726="n/a","n/a",J726+U726)</f>
        <v>7.3786671036003746</v>
      </c>
      <c r="AQ726" s="112">
        <f>IF(OR(AC726&lt;0.01,AC726="n/a",AF726="n/a"),"n/a",(I726/SQRT(22.5*AC726*(I726/AF726))-1)*100)</f>
        <v>93.374044654573396</v>
      </c>
      <c r="AR726" s="101">
        <f>INDEX(Historical!$C$7:$C$1063,MATCH(B726,Historical!$B$7:$B$1063,0))*IF(AH726="n/a",1.03,IF(AH726&lt;0,1.01,IF(AH726&gt;10,1.1,(1+AH726/100))))</f>
        <v>4.0040000000000004</v>
      </c>
      <c r="AS726" s="109">
        <f>IF($AI726="n/a",1.03*AR726,IF($AI726&lt;0,1.01*AR726,IF($AI726&gt;10,1.1*AR726,(1+$AI726/100)*AR726)))</f>
        <v>4.4044000000000008</v>
      </c>
      <c r="AT726" s="109">
        <f>IF($AK726="n/a",1.03*AS726,IF($AK726&lt;0,1.01*AS726,IF($AK726&gt;10,1.1*AS726,(1+$AK726/100)*AS726)))</f>
        <v>4.8448400000000014</v>
      </c>
      <c r="AU726" s="109">
        <f>IF($AK726="n/a",1.03*AT726,IF($AK726&lt;0,1.01*AT726,IF($AK726&gt;10,1.1*AT726,(1+$AK726/100)*AT726)))</f>
        <v>5.3293240000000015</v>
      </c>
      <c r="AV726" s="109">
        <f>IF($AK726="n/a",1.03*AU726,IF($AK726&lt;0,1.01*AU726,IF($AK726&gt;10,1.1*AU726,(1+$AK726/100)*AU726)))</f>
        <v>5.8622564000000024</v>
      </c>
      <c r="AW726" s="109">
        <f>SUM(AR726:AV726)</f>
        <v>24.444820400000008</v>
      </c>
      <c r="AX726" s="113">
        <f>AW726/I726*100</f>
        <v>7.2769767801857608</v>
      </c>
      <c r="AY726" s="698">
        <v>0.41</v>
      </c>
      <c r="AZ726" s="100">
        <v>39.61</v>
      </c>
      <c r="BA726" s="100">
        <v>-4.78</v>
      </c>
      <c r="BB726" s="100">
        <v>22.07</v>
      </c>
      <c r="BC726" s="100">
        <v>12.55</v>
      </c>
      <c r="BE726" s="12">
        <v>2017</v>
      </c>
      <c r="BF726" s="12">
        <f>IF(BE726&gt;2020,0,IF(BE726&gt;2008,1,IF(BE726&gt;2001,2,IF(BE726&gt;1990,3,IF(BE726&gt;1980,4,IF(BE726&gt;1973,5,IF(BE726&gt;1970,6,IF(BE726&gt;1960,7,IF(BE726&gt;1958,8,IF(BE726&gt;1953,9,10))))))))))</f>
        <v>1</v>
      </c>
      <c r="BG726" s="100">
        <v>5.3</v>
      </c>
      <c r="BH726" s="55" t="s">
        <v>121</v>
      </c>
      <c r="BI726" s="55" t="s">
        <v>122</v>
      </c>
    </row>
    <row r="727" spans="1:61" x14ac:dyDescent="0.2">
      <c r="A727" s="116" t="s">
        <v>5555</v>
      </c>
      <c r="B727" s="55" t="s">
        <v>3003</v>
      </c>
      <c r="C727" s="156" t="s">
        <v>116</v>
      </c>
      <c r="D727" s="98" t="s">
        <v>329</v>
      </c>
      <c r="E727" s="157">
        <v>6</v>
      </c>
      <c r="F727" s="2">
        <v>634</v>
      </c>
      <c r="G727" s="2" t="s">
        <v>146</v>
      </c>
      <c r="H727" s="2" t="s">
        <v>146</v>
      </c>
      <c r="I727" s="100">
        <v>360.75</v>
      </c>
      <c r="J727" s="101">
        <f>(M727/I727)*100</f>
        <v>0.35481635481635482</v>
      </c>
      <c r="K727" s="104">
        <v>0.32</v>
      </c>
      <c r="L727" s="71">
        <v>4</v>
      </c>
      <c r="M727" s="28">
        <f>K727*L727</f>
        <v>1.28</v>
      </c>
      <c r="N727" s="103" t="s">
        <v>1551</v>
      </c>
      <c r="O727" s="104">
        <v>0.28000000000000003</v>
      </c>
      <c r="P727" s="158">
        <v>46072</v>
      </c>
      <c r="Q727" s="158">
        <v>46086</v>
      </c>
      <c r="R727" s="28">
        <f>(K727-O727)/O727*100</f>
        <v>14.285714285714276</v>
      </c>
      <c r="S727" s="105">
        <f>IF(INDEX(Historical!$D$7:$D1745,MATCH(B727,Historical!$B$7:$B$1062,0))=0,"n/a",(INDEX(Historical!$C$7:$C$1062,MATCH(B727,Historical!$B$7:$B$1062,0))/INDEX(Historical!$D$7:$D$1062,MATCH(B727,Historical!$B$7:$B$1062,0))-1)*100)</f>
        <v>12.000000000000011</v>
      </c>
      <c r="T727" s="105">
        <f>IF(INDEX(Historical!$F$7:$F$1062,MATCH(B727,Historical!$B$7:$B$1062,0))=0,"n/a",((INDEX(Historical!$C$7:$C$1062,MATCH(B727,Historical!$B$7:$B$1062,0))/INDEX(Historical!$F$7:$F$1062,MATCH(B727,Historical!$B$7:$B$1062,0)))^(1/3)-1)*100)</f>
        <v>13.798047356553855</v>
      </c>
      <c r="U727" s="105">
        <f>IF(INDEX(Historical!$H$7:$H$1062,MATCH(B727,Historical!$B$7:$B$1062,0))=0,"n/a",((INDEX(Historical!$C$7:$C$1062,MATCH(B727,Historical!$B$7:$B$1062,0))/INDEX(Historical!$H$7:$H$1062,MATCH(B727,Historical!$B$7:$B$1062,0)))^(1/5)-1)*100)</f>
        <v>16.417641675430804</v>
      </c>
      <c r="V727" s="105">
        <f>IF(INDEX(Historical!$M$7:$M$1062,MATCH(B727,Historical!$B$7:$B$1062,0))=0,"n/a",((INDEX(Historical!$C$7:$C$1062,MATCH(B727,Historical!$B$7:$B$1062,0))/INDEX(Historical!$M$7:$M$1062,MATCH(B727,Historical!$B$7:$B$1062,0)))^(1/10)-1)*100)</f>
        <v>10.8449222600272</v>
      </c>
      <c r="W727" s="106">
        <f>IF(OR(U727&lt;=0,U727="n/a",V727&lt;=0,V727="n/a"),"n/a",U727/V727)</f>
        <v>1.5138551740424948</v>
      </c>
      <c r="X727" s="107">
        <f>IF(OR(AJ727&lt;=0,AJ727="n/a",U727&lt;=0,U727="n/a"),"n/a",U727/AJ727)</f>
        <v>1.1768918763749681</v>
      </c>
      <c r="Y727" s="162"/>
      <c r="Z727" s="101">
        <f>IF(OR(AC727&lt;0.01,AC727="n/a"),"n/a",M727/AC727*100)</f>
        <v>14.238042269187986</v>
      </c>
      <c r="AA727" s="109">
        <f>IF(OR(AC727&lt;0.01,AC727="n/a"),"n/a",I727/AC727)</f>
        <v>40.127919911012235</v>
      </c>
      <c r="AB727" s="71">
        <v>9</v>
      </c>
      <c r="AC727" s="100">
        <v>8.99</v>
      </c>
      <c r="AD727" s="100">
        <v>1.49</v>
      </c>
      <c r="AE727" s="100">
        <v>5.13</v>
      </c>
      <c r="AF727" s="100">
        <v>8.6300000000000008</v>
      </c>
      <c r="AG727" s="100">
        <v>22.34</v>
      </c>
      <c r="AH727" s="100">
        <v>36.93</v>
      </c>
      <c r="AI727" s="100">
        <v>13.52</v>
      </c>
      <c r="AJ727" s="100">
        <v>13.950000000000001</v>
      </c>
      <c r="AK727" s="100">
        <v>22.55</v>
      </c>
      <c r="AL727" s="100">
        <v>21490</v>
      </c>
      <c r="AM727" s="100">
        <v>0.42</v>
      </c>
      <c r="AN727" s="100">
        <v>0.55000000000000004</v>
      </c>
      <c r="AO727" s="110">
        <f>IF(U727="n/a","n/a",IF(AA727&lt;0,"n/a",IF(AA727="n/a","n/a",J727+U727-AA727)))</f>
        <v>-23.355461880765077</v>
      </c>
      <c r="AP727" s="111">
        <f>IF(U727="n/a","n/a",J727+U727)</f>
        <v>16.772458030247158</v>
      </c>
      <c r="AQ727" s="112">
        <f>IF(OR(AC727&lt;0.01,AC727="n/a",AF727="n/a"),"n/a",(I727/SQRT(22.5*AC727*(I727/AF727))-1)*100)</f>
        <v>292.31730289087608</v>
      </c>
      <c r="AR727" s="101">
        <f>INDEX(Historical!$C$7:$C$1063,MATCH(B727,Historical!$B$7:$B$1063,0))*IF(AH727="n/a",1.03,IF(AH727&lt;0,1.01,IF(AH727&gt;10,1.1,(1+AH727/100))))</f>
        <v>1.2320000000000002</v>
      </c>
      <c r="AS727" s="109">
        <f>IF($AI727="n/a",1.03*AR727,IF($AI727&lt;0,1.01*AR727,IF($AI727&gt;10,1.1*AR727,(1+$AI727/100)*AR727)))</f>
        <v>1.3552000000000004</v>
      </c>
      <c r="AT727" s="109">
        <f>IF($AK727="n/a",1.03*AS727,IF($AK727&lt;0,1.01*AS727,IF($AK727&gt;10,1.1*AS727,(1+$AK727/100)*AS727)))</f>
        <v>1.4907200000000005</v>
      </c>
      <c r="AU727" s="109">
        <f>IF($AK727="n/a",1.03*AT727,IF($AK727&lt;0,1.01*AT727,IF($AK727&gt;10,1.1*AT727,(1+$AK727/100)*AT727)))</f>
        <v>1.6397920000000006</v>
      </c>
      <c r="AV727" s="109">
        <f>IF($AK727="n/a",1.03*AU727,IF($AK727&lt;0,1.01*AU727,IF($AK727&gt;10,1.1*AU727,(1+$AK727/100)*AU727)))</f>
        <v>1.8037712000000008</v>
      </c>
      <c r="AW727" s="109">
        <f>SUM(AR727:AV727)</f>
        <v>7.5214832000000023</v>
      </c>
      <c r="AX727" s="113">
        <f>AW727/I727*100</f>
        <v>2.0849572279972284</v>
      </c>
      <c r="AY727" s="698">
        <v>0.88</v>
      </c>
      <c r="AZ727" s="100">
        <v>54.620000000000005</v>
      </c>
      <c r="BA727" s="100">
        <v>-20</v>
      </c>
      <c r="BB727" s="100">
        <v>-8.19</v>
      </c>
      <c r="BC727" s="100">
        <v>3.61</v>
      </c>
      <c r="BE727" s="12">
        <v>2021</v>
      </c>
      <c r="BF727" s="12">
        <f>IF(BE727&gt;2020,0,IF(BE727&gt;2008,1,IF(BE727&gt;2001,2,IF(BE727&gt;1990,3,IF(BE727&gt;1980,4,IF(BE727&gt;1973,5,IF(BE727&gt;1970,6,IF(BE727&gt;1960,7,IF(BE727&gt;1958,8,IF(BE727&gt;1953,9,10))))))))))</f>
        <v>0</v>
      </c>
      <c r="BG727" s="100">
        <v>11.14</v>
      </c>
      <c r="BH727" s="55" t="s">
        <v>121</v>
      </c>
      <c r="BI727" s="55" t="s">
        <v>122</v>
      </c>
    </row>
    <row r="728" spans="1:61" x14ac:dyDescent="0.2">
      <c r="A728" s="55" t="s">
        <v>1361</v>
      </c>
      <c r="B728" s="55" t="s">
        <v>1362</v>
      </c>
      <c r="C728" s="156" t="s">
        <v>162</v>
      </c>
      <c r="D728" s="98" t="s">
        <v>296</v>
      </c>
      <c r="E728" s="157">
        <v>23</v>
      </c>
      <c r="F728" s="2">
        <v>169</v>
      </c>
      <c r="G728" s="2" t="s">
        <v>119</v>
      </c>
      <c r="H728" s="2" t="s">
        <v>118</v>
      </c>
      <c r="I728" s="100">
        <v>78.2</v>
      </c>
      <c r="J728" s="101">
        <f>(M728/I728)*100</f>
        <v>3.0306905370843991</v>
      </c>
      <c r="K728" s="104">
        <v>0.59250000000000003</v>
      </c>
      <c r="L728" s="71">
        <v>4</v>
      </c>
      <c r="M728" s="28">
        <f>K728*L728</f>
        <v>2.37</v>
      </c>
      <c r="N728" s="103" t="s">
        <v>433</v>
      </c>
      <c r="O728" s="104">
        <v>0.56999999999999995</v>
      </c>
      <c r="P728" s="158">
        <v>46094</v>
      </c>
      <c r="Q728" s="158">
        <v>46132</v>
      </c>
      <c r="R728" s="28">
        <f>(K728-O728)/O728*100</f>
        <v>3.9473684210526452</v>
      </c>
      <c r="S728" s="105">
        <f>IF(INDEX(Historical!$D$7:$D1721,MATCH(B728,Historical!$B$7:$B$1062,0))=0,"n/a",(INDEX(Historical!$C$7:$C$1062,MATCH(B728,Historical!$B$7:$B$1062,0))/INDEX(Historical!$D$7:$D$1062,MATCH(B728,Historical!$B$7:$B$1062,0))-1)*100)</f>
        <v>4.3930635838150156</v>
      </c>
      <c r="T728" s="105">
        <f>IF(INDEX(Historical!$F$7:$F$1062,MATCH(B728,Historical!$B$7:$B$1062,0))=0,"n/a",((INDEX(Historical!$C$7:$C$1062,MATCH(B728,Historical!$B$7:$B$1062,0))/INDEX(Historical!$F$7:$F$1062,MATCH(B728,Historical!$B$7:$B$1062,0)))^(1/3)-1)*100)</f>
        <v>5.5460966695946023</v>
      </c>
      <c r="U728" s="105">
        <f>IF(INDEX(Historical!$H$7:$H$1062,MATCH(B728,Historical!$B$7:$B$1062,0))=0,"n/a",((INDEX(Historical!$C$7:$C$1062,MATCH(B728,Historical!$B$7:$B$1062,0))/INDEX(Historical!$H$7:$H$1062,MATCH(B728,Historical!$B$7:$B$1062,0)))^(1/5)-1)*100)</f>
        <v>5.8989395731228633</v>
      </c>
      <c r="V728" s="105">
        <f>IF(INDEX(Historical!$M$7:$M$1062,MATCH(B728,Historical!$B$7:$B$1062,0))=0,"n/a",((INDEX(Historical!$C$7:$C$1062,MATCH(B728,Historical!$B$7:$B$1062,0))/INDEX(Historical!$M$7:$M$1062,MATCH(B728,Historical!$B$7:$B$1062,0)))^(1/10)-1)*100)</f>
        <v>6.0048464743126528</v>
      </c>
      <c r="W728" s="106">
        <f>IF(OR(U728&lt;=0,U728="n/a",V728&lt;=0,V728="n/a"),"n/a",U728/V728)</f>
        <v>0.98236309593545235</v>
      </c>
      <c r="X728" s="107">
        <f>IF(OR(AJ728&lt;=0,AJ728="n/a",U728&lt;=0,U728="n/a"),"n/a",U728/AJ728)</f>
        <v>1.4045094221721102</v>
      </c>
      <c r="Y728" s="55"/>
      <c r="Z728" s="101">
        <f>IF(OR(AC728&lt;0.01,AC728="n/a"),"n/a",M728/AC728*100)</f>
        <v>64.93150684931507</v>
      </c>
      <c r="AA728" s="109">
        <f>IF(OR(AC728&lt;0.01,AC728="n/a"),"n/a",I728/AC728)</f>
        <v>21.424657534246577</v>
      </c>
      <c r="AB728" s="71">
        <v>12</v>
      </c>
      <c r="AC728" s="100">
        <v>3.65</v>
      </c>
      <c r="AD728" s="100">
        <v>1.76</v>
      </c>
      <c r="AE728" s="100">
        <v>3.34</v>
      </c>
      <c r="AF728" s="100">
        <v>2.0299999999999998</v>
      </c>
      <c r="AG728" s="100">
        <v>9.92</v>
      </c>
      <c r="AH728" s="100">
        <v>8.3000000000000007</v>
      </c>
      <c r="AI728" s="100">
        <v>10.440000000000001</v>
      </c>
      <c r="AJ728" s="100">
        <v>4.2</v>
      </c>
      <c r="AK728" s="100">
        <v>9.75</v>
      </c>
      <c r="AL728" s="100">
        <v>48820</v>
      </c>
      <c r="AM728" s="100">
        <v>0.19</v>
      </c>
      <c r="AN728" s="100">
        <v>1.73</v>
      </c>
      <c r="AO728" s="110">
        <f>IF(U728="n/a","n/a",IF(AA728&lt;0,"n/a",IF(AA728="n/a","n/a",J728+U728-AA728)))</f>
        <v>-12.495027424039314</v>
      </c>
      <c r="AP728" s="111">
        <f>IF(U728="n/a","n/a",J728+U728)</f>
        <v>8.9296301102072633</v>
      </c>
      <c r="AQ728" s="112">
        <f>IF(OR(AC728&lt;0.01,AC728="n/a",AF728="n/a"),"n/a",(I728/SQRT(22.5*AC728*(I728/AF728))-1)*100)</f>
        <v>39.031658736051988</v>
      </c>
      <c r="AR728" s="101">
        <f>INDEX(Historical!$C$7:$C$1063,MATCH(B728,Historical!$B$7:$B$1063,0))*IF(AH728="n/a",1.03,IF(AH728&lt;0,1.01,IF(AH728&gt;10,1.1,(1+AH728/100))))</f>
        <v>2.4448724999999998</v>
      </c>
      <c r="AS728" s="109">
        <f>IF($AI728="n/a",1.03*AR728,IF($AI728&lt;0,1.01*AR728,IF($AI728&gt;10,1.1*AR728,(1+$AI728/100)*AR728)))</f>
        <v>2.6893597499999999</v>
      </c>
      <c r="AT728" s="109">
        <f>IF($AK728="n/a",1.03*AS728,IF($AK728&lt;0,1.01*AS728,IF($AK728&gt;10,1.1*AS728,(1+$AK728/100)*AS728)))</f>
        <v>2.9515723256249999</v>
      </c>
      <c r="AU728" s="109">
        <f>IF($AK728="n/a",1.03*AT728,IF($AK728&lt;0,1.01*AT728,IF($AK728&gt;10,1.1*AT728,(1+$AK728/100)*AT728)))</f>
        <v>3.2393506273734372</v>
      </c>
      <c r="AV728" s="109">
        <f>IF($AK728="n/a",1.03*AU728,IF($AK728&lt;0,1.01*AU728,IF($AK728&gt;10,1.1*AU728,(1+$AK728/100)*AU728)))</f>
        <v>3.5551873135423468</v>
      </c>
      <c r="AW728" s="109">
        <f>SUM(AR728:AV728)</f>
        <v>14.880342516540782</v>
      </c>
      <c r="AX728" s="113">
        <f>AW728/I728*100</f>
        <v>19.028570993018903</v>
      </c>
      <c r="AY728" s="698">
        <v>0.41</v>
      </c>
      <c r="AZ728" s="100">
        <v>13.07</v>
      </c>
      <c r="BA728" s="100">
        <v>-7.16</v>
      </c>
      <c r="BB728" s="100">
        <v>-1.7000000000000002</v>
      </c>
      <c r="BC728" s="100">
        <v>-1.08</v>
      </c>
      <c r="BE728" s="12">
        <v>2004</v>
      </c>
      <c r="BF728" s="12">
        <f>IF(BE728&gt;2020,0,IF(BE728&gt;2008,1,IF(BE728&gt;2001,2,IF(BE728&gt;1990,3,IF(BE728&gt;1980,4,IF(BE728&gt;1973,5,IF(BE728&gt;1970,6,IF(BE728&gt;1960,7,IF(BE728&gt;1958,8,IF(BE728&gt;1953,9,10))))))))))</f>
        <v>2</v>
      </c>
      <c r="BG728" s="100">
        <v>2.75</v>
      </c>
      <c r="BH728" s="55" t="s">
        <v>121</v>
      </c>
      <c r="BI728" s="55" t="s">
        <v>122</v>
      </c>
    </row>
    <row r="729" spans="1:61" x14ac:dyDescent="0.2">
      <c r="A729" s="55" t="s">
        <v>536</v>
      </c>
      <c r="B729" s="55" t="s">
        <v>537</v>
      </c>
      <c r="C729" s="156" t="s">
        <v>263</v>
      </c>
      <c r="D729" s="98" t="s">
        <v>264</v>
      </c>
      <c r="E729" s="157">
        <v>43</v>
      </c>
      <c r="F729" s="2">
        <v>65</v>
      </c>
      <c r="G729" s="2" t="s">
        <v>119</v>
      </c>
      <c r="H729" s="2" t="s">
        <v>119</v>
      </c>
      <c r="I729" s="100">
        <v>155.44</v>
      </c>
      <c r="J729" s="101">
        <f>(M729/I729)*100</f>
        <v>2.6505404014410705</v>
      </c>
      <c r="K729" s="104">
        <v>1.03</v>
      </c>
      <c r="L729" s="71">
        <v>4</v>
      </c>
      <c r="M729" s="28">
        <f>K729*L729</f>
        <v>4.12</v>
      </c>
      <c r="N729" s="103" t="s">
        <v>168</v>
      </c>
      <c r="O729" s="104">
        <v>0.99</v>
      </c>
      <c r="P729" s="158">
        <v>45975</v>
      </c>
      <c r="Q729" s="158">
        <v>46001</v>
      </c>
      <c r="R729" s="28">
        <f>(K729-O729)/O729*100</f>
        <v>4.0404040404040442</v>
      </c>
      <c r="S729" s="105">
        <f>IF(INDEX(Historical!$D$7:$D1722,MATCH(B729,Historical!$B$7:$B$1062,0))=0,"n/a",(INDEX(Historical!$C$7:$C$1062,MATCH(B729,Historical!$B$7:$B$1062,0))/INDEX(Historical!$D$7:$D$1062,MATCH(B729,Historical!$B$7:$B$1062,0))-1)*100)</f>
        <v>4.1666666666666741</v>
      </c>
      <c r="T729" s="105">
        <f>IF(INDEX(Historical!$F$7:$F$1062,MATCH(B729,Historical!$B$7:$B$1062,0))=0,"n/a",((INDEX(Historical!$C$7:$C$1062,MATCH(B729,Historical!$B$7:$B$1062,0))/INDEX(Historical!$F$7:$F$1062,MATCH(B729,Historical!$B$7:$B$1062,0)))^(1/3)-1)*100)</f>
        <v>4.0584164967013336</v>
      </c>
      <c r="U729" s="105">
        <f>IF(INDEX(Historical!$H$7:$H$1062,MATCH(B729,Historical!$B$7:$B$1062,0))=0,"n/a",((INDEX(Historical!$C$7:$C$1062,MATCH(B729,Historical!$B$7:$B$1062,0))/INDEX(Historical!$H$7:$H$1062,MATCH(B729,Historical!$B$7:$B$1062,0)))^(1/5)-1)*100)</f>
        <v>2.8243918267097934</v>
      </c>
      <c r="V729" s="105">
        <f>IF(INDEX(Historical!$M$7:$M$1062,MATCH(B729,Historical!$B$7:$B$1062,0))=0,"n/a",((INDEX(Historical!$C$7:$C$1062,MATCH(B729,Historical!$B$7:$B$1062,0))/INDEX(Historical!$M$7:$M$1062,MATCH(B729,Historical!$B$7:$B$1062,0)))^(1/10)-1)*100)</f>
        <v>3.3395938566434413</v>
      </c>
      <c r="W729" s="106">
        <f>IF(OR(U729&lt;=0,U729="n/a",V729&lt;=0,V729="n/a"),"n/a",U729/V729)</f>
        <v>0.84572913592209464</v>
      </c>
      <c r="X729" s="107" t="str">
        <f>IF(OR(AJ729&lt;=0,AJ729="n/a",U729&lt;=0,U729="n/a"),"n/a",U729/AJ729)</f>
        <v>n/a</v>
      </c>
      <c r="Y729" s="162"/>
      <c r="Z729" s="101">
        <f>IF(OR(AC729&lt;0.01,AC729="n/a"),"n/a",M729/AC729*100)</f>
        <v>69.477234401349079</v>
      </c>
      <c r="AA729" s="109">
        <f>IF(OR(AC729&lt;0.01,AC729="n/a"),"n/a",I729/AC729)</f>
        <v>26.21247892074199</v>
      </c>
      <c r="AB729" s="71">
        <v>12</v>
      </c>
      <c r="AC729" s="100">
        <v>5.93</v>
      </c>
      <c r="AD729" s="100">
        <v>0.93</v>
      </c>
      <c r="AE729" s="100">
        <v>1.96</v>
      </c>
      <c r="AF729" s="100">
        <v>2.5299999999999998</v>
      </c>
      <c r="AG729" s="100">
        <v>9.7900000000000009</v>
      </c>
      <c r="AH729" s="100">
        <v>59.98</v>
      </c>
      <c r="AI729" s="100">
        <v>-4.67</v>
      </c>
      <c r="AJ729" s="100" t="s">
        <v>142</v>
      </c>
      <c r="AK729" s="100">
        <v>15.629999999999999</v>
      </c>
      <c r="AL729" s="100">
        <v>644210</v>
      </c>
      <c r="AM729" s="100">
        <v>0.22999999999999998</v>
      </c>
      <c r="AN729" s="100">
        <v>0.19</v>
      </c>
      <c r="AO729" s="110">
        <f>IF(U729="n/a","n/a",IF(AA729&lt;0,"n/a",IF(AA729="n/a","n/a",J729+U729-AA729)))</f>
        <v>-20.737546692591124</v>
      </c>
      <c r="AP729" s="111">
        <f>IF(U729="n/a","n/a",J729+U729)</f>
        <v>5.4749322281508643</v>
      </c>
      <c r="AQ729" s="112">
        <f>IF(OR(AC729&lt;0.01,AC729="n/a",AF729="n/a"),"n/a",(I729/SQRT(22.5*AC729*(I729/AF729))-1)*100)</f>
        <v>71.681321923922269</v>
      </c>
      <c r="AR729" s="101">
        <f>INDEX(Historical!$C$7:$C$1063,MATCH(B729,Historical!$B$7:$B$1063,0))*IF(AH729="n/a",1.03,IF(AH729&lt;0,1.01,IF(AH729&gt;10,1.1,(1+AH729/100))))</f>
        <v>4.4000000000000004</v>
      </c>
      <c r="AS729" s="109">
        <f>IF($AI729="n/a",1.03*AR729,IF($AI729&lt;0,1.01*AR729,IF($AI729&gt;10,1.1*AR729,(1+$AI729/100)*AR729)))</f>
        <v>4.4440000000000008</v>
      </c>
      <c r="AT729" s="109">
        <f>IF($AK729="n/a",1.03*AS729,IF($AK729&lt;0,1.01*AS729,IF($AK729&gt;10,1.1*AS729,(1+$AK729/100)*AS729)))</f>
        <v>4.8884000000000016</v>
      </c>
      <c r="AU729" s="109">
        <f>IF($AK729="n/a",1.03*AT729,IF($AK729&lt;0,1.01*AT729,IF($AK729&gt;10,1.1*AT729,(1+$AK729/100)*AT729)))</f>
        <v>5.3772400000000022</v>
      </c>
      <c r="AV729" s="109">
        <f>IF($AK729="n/a",1.03*AU729,IF($AK729&lt;0,1.01*AU729,IF($AK729&gt;10,1.1*AU729,(1+$AK729/100)*AU729)))</f>
        <v>5.914964000000003</v>
      </c>
      <c r="AW729" s="109">
        <f>SUM(AR729:AV729)</f>
        <v>25.024604000000011</v>
      </c>
      <c r="AX729" s="113">
        <f>AW729/I729*100</f>
        <v>16.099204837879576</v>
      </c>
      <c r="AY729" s="698">
        <v>0.15</v>
      </c>
      <c r="AZ729" s="100">
        <v>47.3</v>
      </c>
      <c r="BA729" s="100">
        <v>-11.89</v>
      </c>
      <c r="BB729" s="100">
        <v>6.18</v>
      </c>
      <c r="BC729" s="100">
        <v>11.700000000000001</v>
      </c>
      <c r="BE729" s="12">
        <v>1983</v>
      </c>
      <c r="BF729" s="12">
        <f>IF(BE729&gt;2020,0,IF(BE729&gt;2008,1,IF(BE729&gt;2001,2,IF(BE729&gt;1990,3,IF(BE729&gt;1980,4,IF(BE729&gt;1973,5,IF(BE729&gt;1970,6,IF(BE729&gt;1960,7,IF(BE729&gt;1958,8,IF(BE729&gt;1953,9,10))))))))))</f>
        <v>4</v>
      </c>
      <c r="BG729" s="100">
        <v>5.53</v>
      </c>
      <c r="BH729" s="55" t="s">
        <v>121</v>
      </c>
      <c r="BI729" s="55" t="s">
        <v>122</v>
      </c>
    </row>
    <row r="730" spans="1:61" x14ac:dyDescent="0.2">
      <c r="A730" s="146" t="s">
        <v>1365</v>
      </c>
      <c r="B730" s="55" t="s">
        <v>1366</v>
      </c>
      <c r="C730" s="156" t="s">
        <v>116</v>
      </c>
      <c r="D730" s="98" t="s">
        <v>215</v>
      </c>
      <c r="E730" s="157">
        <v>16</v>
      </c>
      <c r="F730" s="2">
        <v>283</v>
      </c>
      <c r="G730" s="2" t="s">
        <v>119</v>
      </c>
      <c r="H730" s="2" t="s">
        <v>119</v>
      </c>
      <c r="I730" s="100">
        <v>116.97</v>
      </c>
      <c r="J730" s="101">
        <f>(M730/I730)*100</f>
        <v>1.4704625117551509</v>
      </c>
      <c r="K730" s="104">
        <v>0.43</v>
      </c>
      <c r="L730" s="71">
        <v>4</v>
      </c>
      <c r="M730" s="28">
        <f>K730*L730</f>
        <v>1.72</v>
      </c>
      <c r="N730" s="103" t="s">
        <v>158</v>
      </c>
      <c r="O730" s="104">
        <v>0.4</v>
      </c>
      <c r="P730" s="158">
        <v>46077</v>
      </c>
      <c r="Q730" s="158">
        <v>46105</v>
      </c>
      <c r="R730" s="28">
        <f>(K730-O730)/O730*100</f>
        <v>7.4999999999999929</v>
      </c>
      <c r="S730" s="105">
        <f>IF(INDEX(Historical!$D$7:$D1724,MATCH(B730,Historical!$B$7:$B$1062,0))=0,"n/a",(INDEX(Historical!$C$7:$C$1062,MATCH(B730,Historical!$B$7:$B$1062,0))/INDEX(Historical!$D$7:$D$1062,MATCH(B730,Historical!$B$7:$B$1062,0))-1)*100)</f>
        <v>11.111111111111116</v>
      </c>
      <c r="T730" s="105">
        <f>IF(INDEX(Historical!$F$7:$F$1062,MATCH(B730,Historical!$B$7:$B$1062,0))=0,"n/a",((INDEX(Historical!$C$7:$C$1062,MATCH(B730,Historical!$B$7:$B$1062,0))/INDEX(Historical!$F$7:$F$1062,MATCH(B730,Historical!$B$7:$B$1062,0)))^(1/3)-1)*100)</f>
        <v>10.064241629820891</v>
      </c>
      <c r="U730" s="105">
        <f>IF(INDEX(Historical!$H$7:$H$1062,MATCH(B730,Historical!$B$7:$B$1062,0))=0,"n/a",((INDEX(Historical!$C$7:$C$1062,MATCH(B730,Historical!$B$7:$B$1062,0))/INDEX(Historical!$H$7:$H$1062,MATCH(B730,Historical!$B$7:$B$1062,0)))^(1/5)-1)*100)</f>
        <v>8.9976987048345336</v>
      </c>
      <c r="V730" s="105">
        <f>IF(INDEX(Historical!$M$7:$M$1062,MATCH(B730,Historical!$B$7:$B$1062,0))=0,"n/a",((INDEX(Historical!$C$7:$C$1062,MATCH(B730,Historical!$B$7:$B$1062,0))/INDEX(Historical!$M$7:$M$1062,MATCH(B730,Historical!$B$7:$B$1062,0)))^(1/10)-1)*100)</f>
        <v>11.005815998935242</v>
      </c>
      <c r="W730" s="106">
        <f>IF(OR(U730&lt;=0,U730="n/a",V730&lt;=0,V730="n/a"),"n/a",U730/V730)</f>
        <v>0.81754035372797584</v>
      </c>
      <c r="X730" s="107">
        <f>IF(OR(AJ730&lt;=0,AJ730="n/a",U730&lt;=0,U730="n/a"),"n/a",U730/AJ730)</f>
        <v>0.3941173326690553</v>
      </c>
      <c r="Y730" s="172"/>
      <c r="Z730" s="101">
        <f>IF(OR(AC730&lt;0.01,AC730="n/a"),"n/a",M730/AC730*100)</f>
        <v>40.855106888361043</v>
      </c>
      <c r="AA730" s="109">
        <f>IF(OR(AC730&lt;0.01,AC730="n/a"),"n/a",I730/AC730)</f>
        <v>27.783847980997624</v>
      </c>
      <c r="AB730" s="71">
        <v>12</v>
      </c>
      <c r="AC730" s="100">
        <v>4.21</v>
      </c>
      <c r="AD730" s="100">
        <v>1.84</v>
      </c>
      <c r="AE730" s="100">
        <v>3</v>
      </c>
      <c r="AF730" s="100">
        <v>2.62</v>
      </c>
      <c r="AG730" s="100">
        <v>9.4700000000000006</v>
      </c>
      <c r="AH730" s="100">
        <v>11.3</v>
      </c>
      <c r="AI730" s="100">
        <v>9.2799999999999994</v>
      </c>
      <c r="AJ730" s="100">
        <v>22.830000000000002</v>
      </c>
      <c r="AK730" s="100">
        <v>10.299999999999999</v>
      </c>
      <c r="AL730" s="100">
        <v>27310</v>
      </c>
      <c r="AM730" s="100">
        <v>0.35000000000000003</v>
      </c>
      <c r="AN730" s="100">
        <v>0.28999999999999998</v>
      </c>
      <c r="AO730" s="110">
        <f>IF(U730="n/a","n/a",IF(AA730&lt;0,"n/a",IF(AA730="n/a","n/a",J730+U730-AA730)))</f>
        <v>-17.315686764407939</v>
      </c>
      <c r="AP730" s="111">
        <f>IF(U730="n/a","n/a",J730+U730)</f>
        <v>10.468161216589685</v>
      </c>
      <c r="AQ730" s="112">
        <f>IF(OR(AC730&lt;0.01,AC730="n/a",AF730="n/a"),"n/a",(I730/SQRT(22.5*AC730*(I730/AF730))-1)*100)</f>
        <v>79.868694960411844</v>
      </c>
      <c r="AR730" s="101">
        <f>INDEX(Historical!$C$7:$C$1063,MATCH(B730,Historical!$B$7:$B$1063,0))*IF(AH730="n/a",1.03,IF(AH730&lt;0,1.01,IF(AH730&gt;10,1.1,(1+AH730/100))))</f>
        <v>1.7600000000000002</v>
      </c>
      <c r="AS730" s="109">
        <f>IF($AI730="n/a",1.03*AR730,IF($AI730&lt;0,1.01*AR730,IF($AI730&gt;10,1.1*AR730,(1+$AI730/100)*AR730)))</f>
        <v>1.9233280000000001</v>
      </c>
      <c r="AT730" s="109">
        <f>IF($AK730="n/a",1.03*AS730,IF($AK730&lt;0,1.01*AS730,IF($AK730&gt;10,1.1*AS730,(1+$AK730/100)*AS730)))</f>
        <v>2.1156608000000001</v>
      </c>
      <c r="AU730" s="109">
        <f>IF($AK730="n/a",1.03*AT730,IF($AK730&lt;0,1.01*AT730,IF($AK730&gt;10,1.1*AT730,(1+$AK730/100)*AT730)))</f>
        <v>2.3272268800000004</v>
      </c>
      <c r="AV730" s="109">
        <f>IF($AK730="n/a",1.03*AU730,IF($AK730&lt;0,1.01*AU730,IF($AK730&gt;10,1.1*AU730,(1+$AK730/100)*AU730)))</f>
        <v>2.5599495680000008</v>
      </c>
      <c r="AW730" s="109">
        <f>SUM(AR730:AV730)</f>
        <v>10.686165248000002</v>
      </c>
      <c r="AX730" s="113">
        <f>AW730/I730*100</f>
        <v>9.1358170881422609</v>
      </c>
      <c r="AY730" s="698">
        <v>1.02</v>
      </c>
      <c r="AZ730" s="100">
        <v>11.09</v>
      </c>
      <c r="BA730" s="100">
        <v>-24.18</v>
      </c>
      <c r="BB730" s="100">
        <v>1.76</v>
      </c>
      <c r="BC730" s="100">
        <v>-8.86</v>
      </c>
      <c r="BE730" s="12">
        <v>2011</v>
      </c>
      <c r="BF730" s="12">
        <f>IF(BE730&gt;2020,0,IF(BE730&gt;2008,1,IF(BE730&gt;2001,2,IF(BE730&gt;1990,3,IF(BE730&gt;1980,4,IF(BE730&gt;1973,5,IF(BE730&gt;1970,6,IF(BE730&gt;1960,7,IF(BE730&gt;1958,8,IF(BE730&gt;1953,9,10))))))))))</f>
        <v>1</v>
      </c>
      <c r="BG730" s="100">
        <v>5.8999999999999995</v>
      </c>
      <c r="BH730" s="55" t="s">
        <v>121</v>
      </c>
      <c r="BI730" s="55" t="s">
        <v>122</v>
      </c>
    </row>
    <row r="731" spans="1:61" x14ac:dyDescent="0.2">
      <c r="A731" s="123" t="s">
        <v>538</v>
      </c>
      <c r="B731" s="55" t="s">
        <v>539</v>
      </c>
      <c r="C731" s="156" t="s">
        <v>162</v>
      </c>
      <c r="D731" s="98" t="s">
        <v>163</v>
      </c>
      <c r="E731" s="157">
        <v>28</v>
      </c>
      <c r="F731" s="2">
        <v>132</v>
      </c>
      <c r="G731" s="2" t="s">
        <v>119</v>
      </c>
      <c r="H731" s="2" t="s">
        <v>119</v>
      </c>
      <c r="I731" s="100">
        <v>30.97</v>
      </c>
      <c r="J731" s="101">
        <f>(M731/I731)*100</f>
        <v>2.94478527607362</v>
      </c>
      <c r="K731" s="104">
        <v>0.22800000000000001</v>
      </c>
      <c r="L731" s="71">
        <v>4</v>
      </c>
      <c r="M731" s="28">
        <f>K731*L731</f>
        <v>0.91200000000000003</v>
      </c>
      <c r="N731" s="103" t="s">
        <v>240</v>
      </c>
      <c r="O731" s="104">
        <v>0.21920000000000001</v>
      </c>
      <c r="P731" s="158">
        <v>46022</v>
      </c>
      <c r="Q731" s="158">
        <v>46037</v>
      </c>
      <c r="R731" s="28">
        <f>(K731-O731)/O731*100</f>
        <v>4.014598540145986</v>
      </c>
      <c r="S731" s="105">
        <f>IF(INDEX(Historical!$D$7:$D1725,MATCH(B731,Historical!$B$7:$B$1062,0))=0,"n/a",(INDEX(Historical!$C$7:$C$1062,MATCH(B731,Historical!$B$7:$B$1062,0))/INDEX(Historical!$D$7:$D$1062,MATCH(B731,Historical!$B$7:$B$1062,0))-1)*100)</f>
        <v>3.9848197343453684</v>
      </c>
      <c r="T731" s="105">
        <f>IF(INDEX(Historical!$F$7:$F$1062,MATCH(B731,Historical!$B$7:$B$1062,0))=0,"n/a",((INDEX(Historical!$C$7:$C$1062,MATCH(B731,Historical!$B$7:$B$1062,0))/INDEX(Historical!$F$7:$F$1062,MATCH(B731,Historical!$B$7:$B$1062,0)))^(1/3)-1)*100)</f>
        <v>3.9943082045756473</v>
      </c>
      <c r="U731" s="105">
        <f>IF(INDEX(Historical!$H$7:$H$1062,MATCH(B731,Historical!$B$7:$B$1062,0))=0,"n/a",((INDEX(Historical!$C$7:$C$1062,MATCH(B731,Historical!$B$7:$B$1062,0))/INDEX(Historical!$H$7:$H$1062,MATCH(B731,Historical!$B$7:$B$1062,0)))^(1/5)-1)*100)</f>
        <v>3.9961238702053148</v>
      </c>
      <c r="V731" s="105">
        <f>IF(INDEX(Historical!$M$7:$M$1062,MATCH(B731,Historical!$B$7:$B$1062,0))=0,"n/a",((INDEX(Historical!$C$7:$C$1062,MATCH(B731,Historical!$B$7:$B$1062,0))/INDEX(Historical!$M$7:$M$1062,MATCH(B731,Historical!$B$7:$B$1062,0)))^(1/10)-1)*100)</f>
        <v>3.901049822044067</v>
      </c>
      <c r="W731" s="106">
        <f>IF(OR(U731&lt;=0,U731="n/a",V731&lt;=0,V731="n/a"),"n/a",U731/V731)</f>
        <v>1.0243714006481033</v>
      </c>
      <c r="X731" s="107">
        <f>IF(OR(AJ731&lt;=0,AJ731="n/a",U731&lt;=0,U731="n/a"),"n/a",U731/AJ731)</f>
        <v>2.2200688167807305</v>
      </c>
      <c r="Y731" s="161"/>
      <c r="Z731" s="101">
        <f>IF(OR(AC731&lt;0.01,AC731="n/a"),"n/a",M731/AC731*100)</f>
        <v>62.04081632653061</v>
      </c>
      <c r="AA731" s="109">
        <f>IF(OR(AC731&lt;0.01,AC731="n/a"),"n/a",I731/AC731)</f>
        <v>21.068027210884352</v>
      </c>
      <c r="AB731" s="71">
        <v>12</v>
      </c>
      <c r="AC731" s="100">
        <v>1.47</v>
      </c>
      <c r="AD731" s="100">
        <v>1.99</v>
      </c>
      <c r="AE731" s="100">
        <v>6.35</v>
      </c>
      <c r="AF731" s="100">
        <v>1.85</v>
      </c>
      <c r="AG731" s="100">
        <v>8.9499999999999993</v>
      </c>
      <c r="AH731" s="100">
        <v>13.309999999999999</v>
      </c>
      <c r="AI731" s="100">
        <v>7.62</v>
      </c>
      <c r="AJ731" s="100">
        <v>1.7999999999999998</v>
      </c>
      <c r="AK731" s="100">
        <v>9.1999999999999993</v>
      </c>
      <c r="AL731" s="100">
        <v>502</v>
      </c>
      <c r="AM731" s="100">
        <v>1.0999999999999999</v>
      </c>
      <c r="AN731" s="100">
        <v>0.98</v>
      </c>
      <c r="AO731" s="110">
        <f>IF(U731="n/a","n/a",IF(AA731&lt;0,"n/a",IF(AA731="n/a","n/a",J731+U731-AA731)))</f>
        <v>-14.127118064605417</v>
      </c>
      <c r="AP731" s="111">
        <f>IF(U731="n/a","n/a",J731+U731)</f>
        <v>6.9409091462789352</v>
      </c>
      <c r="AQ731" s="112">
        <f>IF(OR(AC731&lt;0.01,AC731="n/a",AF731="n/a"),"n/a",(I731/SQRT(22.5*AC731*(I731/AF731))-1)*100)</f>
        <v>31.615349223301379</v>
      </c>
      <c r="AR731" s="101">
        <f>INDEX(Historical!$C$7:$C$1063,MATCH(B731,Historical!$B$7:$B$1063,0))*IF(AH731="n/a",1.03,IF(AH731&lt;0,1.01,IF(AH731&gt;10,1.1,(1+AH731/100))))</f>
        <v>0.96448000000000012</v>
      </c>
      <c r="AS731" s="109">
        <f>IF($AI731="n/a",1.03*AR731,IF($AI731&lt;0,1.01*AR731,IF($AI731&gt;10,1.1*AR731,(1+$AI731/100)*AR731)))</f>
        <v>1.0379733760000001</v>
      </c>
      <c r="AT731" s="109">
        <f>IF($AK731="n/a",1.03*AS731,IF($AK731&lt;0,1.01*AS731,IF($AK731&gt;10,1.1*AS731,(1+$AK731/100)*AS731)))</f>
        <v>1.1334669265920001</v>
      </c>
      <c r="AU731" s="109">
        <f>IF($AK731="n/a",1.03*AT731,IF($AK731&lt;0,1.01*AT731,IF($AK731&gt;10,1.1*AT731,(1+$AK731/100)*AT731)))</f>
        <v>1.2377458838384643</v>
      </c>
      <c r="AV731" s="109">
        <f>IF($AK731="n/a",1.03*AU731,IF($AK731&lt;0,1.01*AU731,IF($AK731&gt;10,1.1*AU731,(1+$AK731/100)*AU731)))</f>
        <v>1.3516185051516032</v>
      </c>
      <c r="AW731" s="109">
        <f>SUM(AR731:AV731)</f>
        <v>5.7252846915820674</v>
      </c>
      <c r="AX731" s="113">
        <f>AW731/I731*100</f>
        <v>18.486550505592728</v>
      </c>
      <c r="AY731" s="698">
        <v>0.61</v>
      </c>
      <c r="AZ731" s="100">
        <v>9.59</v>
      </c>
      <c r="BA731" s="100">
        <v>-9.7100000000000009</v>
      </c>
      <c r="BB731" s="100">
        <v>1.8900000000000001</v>
      </c>
      <c r="BC731" s="100">
        <v>-1.48</v>
      </c>
      <c r="BE731" s="12">
        <v>1998</v>
      </c>
      <c r="BF731" s="12">
        <f>IF(BE731&gt;2020,0,IF(BE731&gt;2008,1,IF(BE731&gt;2001,2,IF(BE731&gt;1990,3,IF(BE731&gt;1980,4,IF(BE731&gt;1973,5,IF(BE731&gt;1970,6,IF(BE731&gt;1960,7,IF(BE731&gt;1958,8,IF(BE731&gt;1953,9,10))))))))))</f>
        <v>3</v>
      </c>
      <c r="BG731" s="100">
        <v>3.19</v>
      </c>
      <c r="BH731" s="55" t="s">
        <v>121</v>
      </c>
      <c r="BI731" s="55" t="s">
        <v>122</v>
      </c>
    </row>
    <row r="732" spans="1:61" x14ac:dyDescent="0.2">
      <c r="A732" s="116" t="s">
        <v>1698</v>
      </c>
      <c r="B732" s="55" t="s">
        <v>1699</v>
      </c>
      <c r="C732" s="156" t="s">
        <v>335</v>
      </c>
      <c r="D732" s="98" t="s">
        <v>377</v>
      </c>
      <c r="E732" s="157">
        <v>9</v>
      </c>
      <c r="F732" s="2">
        <v>536</v>
      </c>
      <c r="G732" s="2" t="s">
        <v>146</v>
      </c>
      <c r="H732" s="2" t="s">
        <v>146</v>
      </c>
      <c r="I732" s="100">
        <v>153.28</v>
      </c>
      <c r="J732" s="101">
        <f>(M732/I732)*100</f>
        <v>1.9572025052192066</v>
      </c>
      <c r="K732" s="104">
        <v>0.75</v>
      </c>
      <c r="L732" s="71">
        <v>4</v>
      </c>
      <c r="M732" s="28">
        <f>K732*L732</f>
        <v>3</v>
      </c>
      <c r="N732" s="103" t="s">
        <v>395</v>
      </c>
      <c r="O732" s="104">
        <v>0.71</v>
      </c>
      <c r="P732" s="158">
        <v>46073</v>
      </c>
      <c r="Q732" s="158">
        <v>46087</v>
      </c>
      <c r="R732" s="28">
        <f>(K732-O732)/O732*100</f>
        <v>5.6338028169014134</v>
      </c>
      <c r="S732" s="105">
        <f>IF(INDEX(Historical!$D$7:$D1726,MATCH(B732,Historical!$B$7:$B$1062,0))=0,"n/a",(INDEX(Historical!$C$7:$C$1062,MATCH(B732,Historical!$B$7:$B$1062,0))/INDEX(Historical!$D$7:$D$1062,MATCH(B732,Historical!$B$7:$B$1062,0))-1)*100)</f>
        <v>5.9701492537313383</v>
      </c>
      <c r="T732" s="105">
        <f>IF(INDEX(Historical!$F$7:$F$1062,MATCH(B732,Historical!$B$7:$B$1062,0))=0,"n/a",((INDEX(Historical!$C$7:$C$1062,MATCH(B732,Historical!$B$7:$B$1062,0))/INDEX(Historical!$F$7:$F$1062,MATCH(B732,Historical!$B$7:$B$1062,0)))^(1/3)-1)*100)</f>
        <v>7.5955965238099665</v>
      </c>
      <c r="U732" s="105">
        <f>IF(INDEX(Historical!$H$7:$H$1062,MATCH(B732,Historical!$B$7:$B$1062,0))=0,"n/a",((INDEX(Historical!$C$7:$C$1062,MATCH(B732,Historical!$B$7:$B$1062,0))/INDEX(Historical!$H$7:$H$1062,MATCH(B732,Historical!$B$7:$B$1062,0)))^(1/5)-1)*100)</f>
        <v>8.6005683655068221</v>
      </c>
      <c r="V732" s="105">
        <f>IF(INDEX(Historical!$M$7:$M$1062,MATCH(B732,Historical!$B$7:$B$1062,0))=0,"n/a",((INDEX(Historical!$C$7:$C$1062,MATCH(B732,Historical!$B$7:$B$1062,0))/INDEX(Historical!$M$7:$M$1062,MATCH(B732,Historical!$B$7:$B$1062,0)))^(1/10)-1)*100)</f>
        <v>8.8596687993123258</v>
      </c>
      <c r="W732" s="106">
        <f>IF(OR(U732&lt;=0,U732="n/a",V732&lt;=0,V732="n/a"),"n/a",U732/V732)</f>
        <v>0.97075506549120494</v>
      </c>
      <c r="X732" s="107">
        <f>IF(OR(AJ732&lt;=0,AJ732="n/a",U732&lt;=0,U732="n/a"),"n/a",U732/AJ732)</f>
        <v>0.63660757701752946</v>
      </c>
      <c r="Y732" s="165"/>
      <c r="Z732" s="101">
        <f>IF(OR(AC732&lt;0.01,AC732="n/a"),"n/a",M732/AC732*100)</f>
        <v>37.735849056603769</v>
      </c>
      <c r="AA732" s="109">
        <f>IF(OR(AC732&lt;0.01,AC732="n/a"),"n/a",I732/AC732)</f>
        <v>19.280503144654087</v>
      </c>
      <c r="AB732" s="71">
        <v>12</v>
      </c>
      <c r="AC732" s="100">
        <v>7.95</v>
      </c>
      <c r="AD732" s="100">
        <v>2.0499999999999998</v>
      </c>
      <c r="AE732" s="100">
        <v>4.84</v>
      </c>
      <c r="AF732" s="100" t="s">
        <v>142</v>
      </c>
      <c r="AG732" s="100" t="s">
        <v>142</v>
      </c>
      <c r="AH732" s="100">
        <v>9.91</v>
      </c>
      <c r="AI732" s="100">
        <v>10.870000000000001</v>
      </c>
      <c r="AJ732" s="100">
        <v>13.51</v>
      </c>
      <c r="AK732" s="100">
        <v>10.130000000000001</v>
      </c>
      <c r="AL732" s="100">
        <v>42250</v>
      </c>
      <c r="AM732" s="100">
        <v>0.15</v>
      </c>
      <c r="AN732" s="100" t="s">
        <v>142</v>
      </c>
      <c r="AO732" s="110">
        <f>IF(U732="n/a","n/a",IF(AA732&lt;0,"n/a",IF(AA732="n/a","n/a",J732+U732-AA732)))</f>
        <v>-8.7227322739280595</v>
      </c>
      <c r="AP732" s="111">
        <f>IF(U732="n/a","n/a",J732+U732)</f>
        <v>10.557770870726028</v>
      </c>
      <c r="AQ732" s="112" t="str">
        <f>IF(OR(AC732&lt;0.01,AC732="n/a",AF732="n/a"),"n/a",(I732/SQRT(22.5*AC732*(I732/AF732))-1)*100)</f>
        <v>n/a</v>
      </c>
      <c r="AR732" s="101">
        <f>INDEX(Historical!$C$7:$C$1063,MATCH(B732,Historical!$B$7:$B$1063,0))*IF(AH732="n/a",1.03,IF(AH732&lt;0,1.01,IF(AH732&gt;10,1.1,(1+AH732/100))))</f>
        <v>3.1214439999999999</v>
      </c>
      <c r="AS732" s="109">
        <f>IF($AI732="n/a",1.03*AR732,IF($AI732&lt;0,1.01*AR732,IF($AI732&gt;10,1.1*AR732,(1+$AI732/100)*AR732)))</f>
        <v>3.4335884000000001</v>
      </c>
      <c r="AT732" s="109">
        <f>IF($AK732="n/a",1.03*AS732,IF($AK732&lt;0,1.01*AS732,IF($AK732&gt;10,1.1*AS732,(1+$AK732/100)*AS732)))</f>
        <v>3.7769472400000006</v>
      </c>
      <c r="AU732" s="109">
        <f>IF($AK732="n/a",1.03*AT732,IF($AK732&lt;0,1.01*AT732,IF($AK732&gt;10,1.1*AT732,(1+$AK732/100)*AT732)))</f>
        <v>4.1546419640000014</v>
      </c>
      <c r="AV732" s="109">
        <f>IF($AK732="n/a",1.03*AU732,IF($AK732&lt;0,1.01*AU732,IF($AK732&gt;10,1.1*AU732,(1+$AK732/100)*AU732)))</f>
        <v>4.5701061604000017</v>
      </c>
      <c r="AW732" s="109">
        <f>SUM(AR732:AV732)</f>
        <v>19.056727764400001</v>
      </c>
      <c r="AX732" s="113">
        <f>AW732/I732*100</f>
        <v>12.432625107254697</v>
      </c>
      <c r="AY732" s="698">
        <v>0.55000000000000004</v>
      </c>
      <c r="AZ732" s="100">
        <v>11.61</v>
      </c>
      <c r="BA732" s="100">
        <v>-9.91</v>
      </c>
      <c r="BB732" s="100">
        <v>-0.3</v>
      </c>
      <c r="BC732" s="100">
        <v>-0.61</v>
      </c>
      <c r="BE732" s="12">
        <v>2018</v>
      </c>
      <c r="BF732" s="12">
        <f>IF(BE732&gt;2020,0,IF(BE732&gt;2008,1,IF(BE732&gt;2001,2,IF(BE732&gt;1990,3,IF(BE732&gt;1980,4,IF(BE732&gt;1973,5,IF(BE732&gt;1970,6,IF(BE732&gt;1960,7,IF(BE732&gt;1958,8,IF(BE732&gt;1953,9,10))))))))))</f>
        <v>1</v>
      </c>
      <c r="BG732" s="100">
        <v>28.42</v>
      </c>
      <c r="BH732" s="55" t="s">
        <v>121</v>
      </c>
      <c r="BI732" s="55" t="s">
        <v>122</v>
      </c>
    </row>
    <row r="733" spans="1:61" x14ac:dyDescent="0.2">
      <c r="A733" s="116" t="s">
        <v>1367</v>
      </c>
      <c r="B733" s="55" t="s">
        <v>1368</v>
      </c>
      <c r="C733" s="156" t="s">
        <v>134</v>
      </c>
      <c r="D733" s="98" t="s">
        <v>157</v>
      </c>
      <c r="E733" s="157">
        <v>14</v>
      </c>
      <c r="F733" s="2">
        <v>406</v>
      </c>
      <c r="G733" s="2" t="s">
        <v>119</v>
      </c>
      <c r="H733" s="2" t="s">
        <v>119</v>
      </c>
      <c r="I733" s="100">
        <v>69.7</v>
      </c>
      <c r="J733" s="101">
        <f>(M733/I733)*100</f>
        <v>2.7546628407460543</v>
      </c>
      <c r="K733" s="104">
        <v>0.48</v>
      </c>
      <c r="L733" s="71">
        <v>4</v>
      </c>
      <c r="M733" s="28">
        <f>K733*L733</f>
        <v>1.92</v>
      </c>
      <c r="N733" s="103" t="s">
        <v>1132</v>
      </c>
      <c r="O733" s="104">
        <v>0.45</v>
      </c>
      <c r="P733" s="158">
        <v>46247</v>
      </c>
      <c r="Q733" s="158">
        <v>46254</v>
      </c>
      <c r="R733" s="28">
        <f>(K733-O733)/O733*100</f>
        <v>6.6666666666666599</v>
      </c>
      <c r="S733" s="105">
        <f>IF(INDEX(Historical!$D$7:$D1727,MATCH(B733,Historical!$B$7:$B$1062,0))=0,"n/a",(INDEX(Historical!$C$7:$C$1062,MATCH(B733,Historical!$B$7:$B$1062,0))/INDEX(Historical!$D$7:$D$1062,MATCH(B733,Historical!$B$7:$B$1062,0))-1)*100)</f>
        <v>6.024096385542177</v>
      </c>
      <c r="T733" s="105">
        <f>IF(INDEX(Historical!$F$7:$F$1062,MATCH(B733,Historical!$B$7:$B$1062,0))=0,"n/a",((INDEX(Historical!$C$7:$C$1062,MATCH(B733,Historical!$B$7:$B$1062,0))/INDEX(Historical!$F$7:$F$1062,MATCH(B733,Historical!$B$7:$B$1062,0)))^(1/3)-1)*100)</f>
        <v>3.6617477807562526</v>
      </c>
      <c r="U733" s="105">
        <f>IF(INDEX(Historical!$H$7:$H$1062,MATCH(B733,Historical!$B$7:$B$1062,0))=0,"n/a",((INDEX(Historical!$C$7:$C$1062,MATCH(B733,Historical!$B$7:$B$1062,0))/INDEX(Historical!$H$7:$H$1062,MATCH(B733,Historical!$B$7:$B$1062,0)))^(1/5)-1)*100)</f>
        <v>5.291848906511043</v>
      </c>
      <c r="V733" s="105">
        <f>IF(INDEX(Historical!$M$7:$M$1062,MATCH(B733,Historical!$B$7:$B$1062,0))=0,"n/a",((INDEX(Historical!$C$7:$C$1062,MATCH(B733,Historical!$B$7:$B$1062,0))/INDEX(Historical!$M$7:$M$1062,MATCH(B733,Historical!$B$7:$B$1062,0)))^(1/10)-1)*100)</f>
        <v>23.11444133449163</v>
      </c>
      <c r="W733" s="106">
        <f>IF(OR(U733&lt;=0,U733="n/a",V733&lt;=0,V733="n/a"),"n/a",U733/V733)</f>
        <v>0.22894124196782928</v>
      </c>
      <c r="X733" s="107">
        <f>IF(OR(AJ733&lt;=0,AJ733="n/a",U733&lt;=0,U733="n/a"),"n/a",U733/AJ733)</f>
        <v>0.35974499704357871</v>
      </c>
      <c r="Y733" s="162"/>
      <c r="Z733" s="101">
        <f>IF(OR(AC733&lt;0.01,AC733="n/a"),"n/a",M733/AC733*100)</f>
        <v>24.458598726114651</v>
      </c>
      <c r="AA733" s="109">
        <f>IF(OR(AC733&lt;0.01,AC733="n/a"),"n/a",I733/AC733)</f>
        <v>8.8789808917197455</v>
      </c>
      <c r="AB733" s="71">
        <v>12</v>
      </c>
      <c r="AC733" s="100">
        <v>7.85</v>
      </c>
      <c r="AD733" s="100">
        <v>1.41</v>
      </c>
      <c r="AE733" s="100">
        <v>1.97</v>
      </c>
      <c r="AF733" s="100">
        <v>1.34</v>
      </c>
      <c r="AG733" s="100">
        <v>16.28</v>
      </c>
      <c r="AH733" s="100">
        <v>33.22</v>
      </c>
      <c r="AI733" s="100">
        <v>-14.2</v>
      </c>
      <c r="AJ733" s="100">
        <v>14.71</v>
      </c>
      <c r="AK733" s="100">
        <v>7.1999999999999993</v>
      </c>
      <c r="AL733" s="100">
        <v>10170</v>
      </c>
      <c r="AM733" s="100">
        <v>1.59</v>
      </c>
      <c r="AN733" s="100">
        <v>0.41</v>
      </c>
      <c r="AO733" s="110">
        <f>IF(U733="n/a","n/a",IF(AA733&lt;0,"n/a",IF(AA733="n/a","n/a",J733+U733-AA733)))</f>
        <v>-0.83246914446264775</v>
      </c>
      <c r="AP733" s="111">
        <f>IF(U733="n/a","n/a",J733+U733)</f>
        <v>8.0465117472570977</v>
      </c>
      <c r="AQ733" s="112">
        <f>IF(OR(AC733&lt;0.01,AC733="n/a",AF733="n/a"),"n/a",(I733/SQRT(22.5*AC733*(I733/AF733))-1)*100)</f>
        <v>-27.281870226639381</v>
      </c>
      <c r="AR733" s="101">
        <f>INDEX(Historical!$C$7:$C$1063,MATCH(B733,Historical!$B$7:$B$1063,0))*IF(AH733="n/a",1.03,IF(AH733&lt;0,1.01,IF(AH733&gt;10,1.1,(1+AH733/100))))</f>
        <v>1.9360000000000002</v>
      </c>
      <c r="AS733" s="109">
        <f>IF($AI733="n/a",1.03*AR733,IF($AI733&lt;0,1.01*AR733,IF($AI733&gt;10,1.1*AR733,(1+$AI733/100)*AR733)))</f>
        <v>1.9553600000000002</v>
      </c>
      <c r="AT733" s="109">
        <f>IF($AK733="n/a",1.03*AS733,IF($AK733&lt;0,1.01*AS733,IF($AK733&gt;10,1.1*AS733,(1+$AK733/100)*AS733)))</f>
        <v>2.0961459200000006</v>
      </c>
      <c r="AU733" s="109">
        <f>IF($AK733="n/a",1.03*AT733,IF($AK733&lt;0,1.01*AT733,IF($AK733&gt;10,1.1*AT733,(1+$AK733/100)*AT733)))</f>
        <v>2.2470684262400007</v>
      </c>
      <c r="AV733" s="109">
        <f>IF($AK733="n/a",1.03*AU733,IF($AK733&lt;0,1.01*AU733,IF($AK733&gt;10,1.1*AU733,(1+$AK733/100)*AU733)))</f>
        <v>2.4088573529292807</v>
      </c>
      <c r="AW733" s="109">
        <f>SUM(AR733:AV733)</f>
        <v>10.643431699169284</v>
      </c>
      <c r="AX733" s="113">
        <f>AW733/I733*100</f>
        <v>15.270346770687638</v>
      </c>
      <c r="AY733" s="698">
        <v>0.79</v>
      </c>
      <c r="AZ733" s="100">
        <v>50.9</v>
      </c>
      <c r="BA733" s="100">
        <v>-4.96</v>
      </c>
      <c r="BB733" s="100">
        <v>3.61</v>
      </c>
      <c r="BC733" s="100">
        <v>15.870000000000001</v>
      </c>
      <c r="BE733" s="12">
        <v>2013</v>
      </c>
      <c r="BF733" s="12">
        <f>IF(BE733&gt;2020,0,IF(BE733&gt;2008,1,IF(BE733&gt;2001,2,IF(BE733&gt;1990,3,IF(BE733&gt;1980,4,IF(BE733&gt;1973,5,IF(BE733&gt;1970,6,IF(BE733&gt;1960,7,IF(BE733&gt;1958,8,IF(BE733&gt;1953,9,10))))))))))</f>
        <v>1</v>
      </c>
      <c r="BG733" s="100">
        <v>1.31</v>
      </c>
      <c r="BH733" s="55" t="s">
        <v>121</v>
      </c>
      <c r="BI733" s="55" t="s">
        <v>122</v>
      </c>
    </row>
    <row r="734" spans="1:61" x14ac:dyDescent="0.2">
      <c r="A734" s="146" t="s">
        <v>1369</v>
      </c>
      <c r="B734" s="55" t="s">
        <v>1370</v>
      </c>
      <c r="C734" s="156" t="s">
        <v>180</v>
      </c>
      <c r="D734" s="98" t="s">
        <v>358</v>
      </c>
      <c r="E734" s="157">
        <v>14</v>
      </c>
      <c r="F734" s="2">
        <v>377</v>
      </c>
      <c r="G734" s="2" t="s">
        <v>146</v>
      </c>
      <c r="H734" s="2" t="s">
        <v>146</v>
      </c>
      <c r="I734" s="100">
        <v>77.290000000000006</v>
      </c>
      <c r="J734" s="101">
        <f>(M734/I734)*100</f>
        <v>2.7429162893000387</v>
      </c>
      <c r="K734" s="104">
        <v>0.53</v>
      </c>
      <c r="L734" s="71">
        <v>4</v>
      </c>
      <c r="M734" s="28">
        <f>K734*L734</f>
        <v>2.12</v>
      </c>
      <c r="N734" s="103" t="s">
        <v>136</v>
      </c>
      <c r="O734" s="104">
        <v>0.5</v>
      </c>
      <c r="P734" s="158">
        <v>46042</v>
      </c>
      <c r="Q734" s="158">
        <v>46084</v>
      </c>
      <c r="R734" s="28">
        <f>(K734-O734)/O734*100</f>
        <v>6.0000000000000053</v>
      </c>
      <c r="S734" s="105">
        <f>IF(INDEX(Historical!$D$7:$D1728,MATCH(B734,Historical!$B$7:$B$1062,0))=0,"n/a",(INDEX(Historical!$C$7:$C$1062,MATCH(B734,Historical!$B$7:$B$1062,0))/INDEX(Historical!$D$7:$D$1062,MATCH(B734,Historical!$B$7:$B$1062,0))-1)*100)</f>
        <v>15.740740740740744</v>
      </c>
      <c r="T734" s="105">
        <f>IF(INDEX(Historical!$F$7:$F$1062,MATCH(B734,Historical!$B$7:$B$1062,0))=0,"n/a",((INDEX(Historical!$C$7:$C$1062,MATCH(B734,Historical!$B$7:$B$1062,0))/INDEX(Historical!$F$7:$F$1062,MATCH(B734,Historical!$B$7:$B$1062,0)))^(1/3)-1)*100)</f>
        <v>15.441567326431937</v>
      </c>
      <c r="U734" s="105">
        <f>IF(INDEX(Historical!$H$7:$H$1062,MATCH(B734,Historical!$B$7:$B$1062,0))=0,"n/a",((INDEX(Historical!$C$7:$C$1062,MATCH(B734,Historical!$B$7:$B$1062,0))/INDEX(Historical!$H$7:$H$1062,MATCH(B734,Historical!$B$7:$B$1062,0)))^(1/5)-1)*100)</f>
        <v>20.112443398143132</v>
      </c>
      <c r="V734" s="105">
        <f>IF(INDEX(Historical!$M$7:$M$1062,MATCH(B734,Historical!$B$7:$B$1062,0))=0,"n/a",((INDEX(Historical!$C$7:$C$1062,MATCH(B734,Historical!$B$7:$B$1062,0))/INDEX(Historical!$M$7:$M$1062,MATCH(B734,Historical!$B$7:$B$1062,0)))^(1/10)-1)*100)</f>
        <v>19.671074697099211</v>
      </c>
      <c r="W734" s="106">
        <f>IF(OR(U734&lt;=0,U734="n/a",V734&lt;=0,V734="n/a"),"n/a",U734/V734)</f>
        <v>1.0224374472589952</v>
      </c>
      <c r="X734" s="107">
        <f>IF(OR(AJ734&lt;=0,AJ734="n/a",U734&lt;=0,U734="n/a"),"n/a",U734/AJ734)</f>
        <v>1.6816424245939074</v>
      </c>
      <c r="Y734" s="159"/>
      <c r="Z734" s="101">
        <f>IF(OR(AC734&lt;0.01,AC734="n/a"),"n/a",M734/AC734*100)</f>
        <v>35.099337748344375</v>
      </c>
      <c r="AA734" s="109">
        <f>IF(OR(AC734&lt;0.01,AC734="n/a"),"n/a",I734/AC734)</f>
        <v>12.79635761589404</v>
      </c>
      <c r="AB734" s="71">
        <v>12</v>
      </c>
      <c r="AC734" s="100">
        <v>6.04</v>
      </c>
      <c r="AD734" s="100">
        <v>1.41</v>
      </c>
      <c r="AE734" s="100">
        <v>3.41</v>
      </c>
      <c r="AF734" s="100">
        <v>10.050000000000001</v>
      </c>
      <c r="AG734" s="100">
        <v>67.010000000000005</v>
      </c>
      <c r="AH734" s="100">
        <v>7.1400000000000006</v>
      </c>
      <c r="AI734" s="100">
        <v>7.07</v>
      </c>
      <c r="AJ734" s="100">
        <v>11.959999999999999</v>
      </c>
      <c r="AK734" s="100">
        <v>7.4499999999999993</v>
      </c>
      <c r="AL734" s="100">
        <v>32400</v>
      </c>
      <c r="AM734" s="100">
        <v>0.57000000000000006</v>
      </c>
      <c r="AN734" s="100">
        <v>2.86</v>
      </c>
      <c r="AO734" s="110">
        <f>IF(U734="n/a","n/a",IF(AA734&lt;0,"n/a",IF(AA734="n/a","n/a",J734+U734-AA734)))</f>
        <v>10.059002071549129</v>
      </c>
      <c r="AP734" s="111">
        <f>IF(U734="n/a","n/a",J734+U734)</f>
        <v>22.855359687443169</v>
      </c>
      <c r="AQ734" s="112">
        <f>IF(OR(AC734&lt;0.01,AC734="n/a",AF734="n/a"),"n/a",(I734/SQRT(22.5*AC734*(I734/AF734))-1)*100)</f>
        <v>139.07543583074374</v>
      </c>
      <c r="AR734" s="101">
        <f>INDEX(Historical!$C$7:$C$1063,MATCH(B734,Historical!$B$7:$B$1063,0))*IF(AH734="n/a",1.03,IF(AH734&lt;0,1.01,IF(AH734&gt;10,1.1,(1+AH734/100))))</f>
        <v>2.1427999999999998</v>
      </c>
      <c r="AS734" s="109">
        <f>IF($AI734="n/a",1.03*AR734,IF($AI734&lt;0,1.01*AR734,IF($AI734&gt;10,1.1*AR734,(1+$AI734/100)*AR734)))</f>
        <v>2.2942959599999999</v>
      </c>
      <c r="AT734" s="109">
        <f>IF($AK734="n/a",1.03*AS734,IF($AK734&lt;0,1.01*AS734,IF($AK734&gt;10,1.1*AS734,(1+$AK734/100)*AS734)))</f>
        <v>2.46522100902</v>
      </c>
      <c r="AU734" s="109">
        <f>IF($AK734="n/a",1.03*AT734,IF($AK734&lt;0,1.01*AT734,IF($AK734&gt;10,1.1*AT734,(1+$AK734/100)*AT734)))</f>
        <v>2.6488799741919902</v>
      </c>
      <c r="AV734" s="109">
        <f>IF($AK734="n/a",1.03*AU734,IF($AK734&lt;0,1.01*AU734,IF($AK734&gt;10,1.1*AU734,(1+$AK734/100)*AU734)))</f>
        <v>2.8462215322692934</v>
      </c>
      <c r="AW734" s="109">
        <f>SUM(AR734:AV734)</f>
        <v>12.397418475481283</v>
      </c>
      <c r="AX734" s="113">
        <f>AW734/I734*100</f>
        <v>16.040132585691914</v>
      </c>
      <c r="AY734" s="698">
        <v>0.73</v>
      </c>
      <c r="AZ734" s="100">
        <v>8.14</v>
      </c>
      <c r="BA734" s="100">
        <v>-51.839999999999996</v>
      </c>
      <c r="BB734" s="100">
        <v>0.13999999999999999</v>
      </c>
      <c r="BC734" s="100">
        <v>-30.03</v>
      </c>
      <c r="BE734" s="12">
        <v>2013</v>
      </c>
      <c r="BF734" s="12">
        <f>IF(BE734&gt;2020,0,IF(BE734&gt;2008,1,IF(BE734&gt;2001,2,IF(BE734&gt;1990,3,IF(BE734&gt;1980,4,IF(BE734&gt;1973,5,IF(BE734&gt;1970,6,IF(BE734&gt;1960,7,IF(BE734&gt;1958,8,IF(BE734&gt;1953,9,10))))))))))</f>
        <v>1</v>
      </c>
      <c r="BG734" s="100">
        <v>18.07</v>
      </c>
      <c r="BH734" s="55" t="s">
        <v>121</v>
      </c>
      <c r="BI734" s="55" t="s">
        <v>122</v>
      </c>
    </row>
    <row r="735" spans="1:61" s="96" customFormat="1" ht="13.5" thickBot="1" x14ac:dyDescent="0.25">
      <c r="A735" s="679" t="s">
        <v>5554</v>
      </c>
      <c r="B735" s="80" t="s">
        <v>5553</v>
      </c>
      <c r="C735" s="680" t="s">
        <v>116</v>
      </c>
      <c r="D735" s="681" t="s">
        <v>150</v>
      </c>
      <c r="E735" s="682">
        <v>6</v>
      </c>
      <c r="F735" s="2">
        <v>625</v>
      </c>
      <c r="G735" s="81" t="s">
        <v>146</v>
      </c>
      <c r="H735" s="81" t="s">
        <v>146</v>
      </c>
      <c r="I735" s="700">
        <v>50.51</v>
      </c>
      <c r="J735" s="684">
        <f>(M735/I735)*100</f>
        <v>0.87111463076618501</v>
      </c>
      <c r="K735" s="685">
        <v>0.11</v>
      </c>
      <c r="L735" s="86">
        <v>4</v>
      </c>
      <c r="M735" s="686">
        <f>K735*L735</f>
        <v>0.44</v>
      </c>
      <c r="N735" s="687" t="s">
        <v>1551</v>
      </c>
      <c r="O735" s="685">
        <v>0.09</v>
      </c>
      <c r="P735" s="688">
        <v>45981</v>
      </c>
      <c r="Q735" s="688">
        <v>45996</v>
      </c>
      <c r="R735" s="686">
        <f>(K735-O735)/O735*100</f>
        <v>22.222222222222225</v>
      </c>
      <c r="S735" s="689">
        <f>IF(INDEX(Historical!$D$7:$D1746,MATCH(B735,Historical!$B$7:$B$1062,0))=0,"n/a",(INDEX(Historical!$C$7:$C$1062,MATCH(B735,Historical!$B$7:$B$1062,0))/INDEX(Historical!$D$7:$D$1062,MATCH(B735,Historical!$B$7:$B$1062,0))-1)*100)</f>
        <v>15.151515151515138</v>
      </c>
      <c r="T735" s="689">
        <f>IF(INDEX(Historical!$F$7:$F$1062,MATCH(B735,Historical!$B$7:$B$1062,0))=0,"n/a",((INDEX(Historical!$C$7:$C$1062,MATCH(B735,Historical!$B$7:$B$1062,0))/INDEX(Historical!$F$7:$F$1062,MATCH(B735,Historical!$B$7:$B$1062,0)))^(1/3)-1)*100)</f>
        <v>23.856232963017064</v>
      </c>
      <c r="U735" s="689">
        <f>IF(INDEX(Historical!$H$7:$H$1062,MATCH(B735,Historical!$B$7:$B$1062,0))=0,"n/a",((INDEX(Historical!$C$7:$C$1062,MATCH(B735,Historical!$B$7:$B$1062,0))/INDEX(Historical!$H$7:$H$1062,MATCH(B735,Historical!$B$7:$B$1062,0)))^(1/5)-1)*100)</f>
        <v>19.779127897647019</v>
      </c>
      <c r="V735" s="689" t="str">
        <f>IF(INDEX(Historical!$M$7:$M$1062,MATCH(B735,Historical!$B$7:$B$1062,0))=0,"n/a",((INDEX(Historical!$C$7:$C$1062,MATCH(B735,Historical!$B$7:$B$1062,0))/INDEX(Historical!$M$7:$M$1062,MATCH(B735,Historical!$B$7:$B$1062,0)))^(1/10)-1)*100)</f>
        <v>n/a</v>
      </c>
      <c r="W735" s="690" t="str">
        <f>IF(OR(U735&lt;=0,U735="n/a",V735&lt;=0,V735="n/a"),"n/a",U735/V735)</f>
        <v>n/a</v>
      </c>
      <c r="X735" s="691" t="str">
        <f>IF(OR(AJ735&lt;=0,AJ735="n/a",U735&lt;=0,U735="n/a"),"n/a",U735/AJ735)</f>
        <v>n/a</v>
      </c>
      <c r="Y735" s="692"/>
      <c r="Z735" s="684">
        <f>IF(OR(AC735&lt;0.01,AC735="n/a"),"n/a",M735/AC735*100)</f>
        <v>26.993865030674847</v>
      </c>
      <c r="AA735" s="693">
        <f>IF(OR(AC735&lt;0.01,AC735="n/a"),"n/a",I735/AC735)</f>
        <v>30.987730061349694</v>
      </c>
      <c r="AB735" s="86">
        <v>12</v>
      </c>
      <c r="AC735" s="683">
        <v>1.63</v>
      </c>
      <c r="AD735" s="683">
        <v>1.88</v>
      </c>
      <c r="AE735" s="683">
        <v>4.6900000000000004</v>
      </c>
      <c r="AF735" s="683">
        <v>5.0599999999999996</v>
      </c>
      <c r="AG735" s="683">
        <v>16.919999999999998</v>
      </c>
      <c r="AH735" s="683">
        <v>20.57</v>
      </c>
      <c r="AI735" s="683">
        <v>10.86</v>
      </c>
      <c r="AJ735" s="683">
        <v>-2</v>
      </c>
      <c r="AK735" s="683">
        <v>13.19</v>
      </c>
      <c r="AL735" s="683">
        <v>8380</v>
      </c>
      <c r="AM735" s="683">
        <v>11.63</v>
      </c>
      <c r="AN735" s="683">
        <v>0.33</v>
      </c>
      <c r="AO735" s="694">
        <f>IF(U735="n/a","n/a",IF(AA735&lt;0,"n/a",IF(AA735="n/a","n/a",J735+U735-AA735)))</f>
        <v>-10.337487532936489</v>
      </c>
      <c r="AP735" s="695">
        <f>IF(U735="n/a","n/a",J735+U735)</f>
        <v>20.650242528413205</v>
      </c>
      <c r="AQ735" s="696">
        <f>IF(OR(AC735&lt;0.01,AC735="n/a",AF735="n/a"),"n/a",(I735/SQRT(22.5*AC735*(I735/AF735))-1)*100)</f>
        <v>163.98477574825699</v>
      </c>
      <c r="AR735" s="684">
        <f>INDEX(Historical!$C$7:$C$1063,MATCH(B735,Historical!$B$7:$B$1063,0))*IF(AH735="n/a",1.03,IF(AH735&lt;0,1.01,IF(AH735&gt;10,1.1,(1+AH735/100))))</f>
        <v>0.41800000000000004</v>
      </c>
      <c r="AS735" s="693">
        <f>IF($AI735="n/a",1.03*AR735,IF($AI735&lt;0,1.01*AR735,IF($AI735&gt;10,1.1*AR735,(1+$AI735/100)*AR735)))</f>
        <v>0.4598000000000001</v>
      </c>
      <c r="AT735" s="693">
        <f>IF($AK735="n/a",1.03*AS735,IF($AK735&lt;0,1.01*AS735,IF($AK735&gt;10,1.1*AS735,(1+$AK735/100)*AS735)))</f>
        <v>0.50578000000000012</v>
      </c>
      <c r="AU735" s="693">
        <f>IF($AK735="n/a",1.03*AT735,IF($AK735&lt;0,1.01*AT735,IF($AK735&gt;10,1.1*AT735,(1+$AK735/100)*AT735)))</f>
        <v>0.55635800000000013</v>
      </c>
      <c r="AV735" s="693">
        <f>IF($AK735="n/a",1.03*AU735,IF($AK735&lt;0,1.01*AU735,IF($AK735&gt;10,1.1*AU735,(1+$AK735/100)*AU735)))</f>
        <v>0.61199380000000014</v>
      </c>
      <c r="AW735" s="693">
        <f>SUM(AR735:AV735)</f>
        <v>2.5519318000000006</v>
      </c>
      <c r="AX735" s="697">
        <f>AW735/I735*100</f>
        <v>5.0523298356761055</v>
      </c>
      <c r="AY735" s="699">
        <v>1.06</v>
      </c>
      <c r="AZ735" s="683">
        <v>19.16</v>
      </c>
      <c r="BA735" s="683">
        <v>-8.16</v>
      </c>
      <c r="BB735" s="683">
        <v>4.3</v>
      </c>
      <c r="BC735" s="683">
        <v>5.3100000000000005</v>
      </c>
      <c r="BD735" s="133"/>
      <c r="BE735" s="95">
        <v>2020</v>
      </c>
      <c r="BF735" s="95">
        <f>IF(BE735&gt;2020,0,IF(BE735&gt;2008,1,IF(BE735&gt;2001,2,IF(BE735&gt;1990,3,IF(BE735&gt;1980,4,IF(BE735&gt;1973,5,IF(BE735&gt;1970,6,IF(BE735&gt;1960,7,IF(BE735&gt;1958,8,IF(BE735&gt;1953,9,10))))))))))</f>
        <v>1</v>
      </c>
      <c r="BG735" s="683">
        <v>10.029999999999999</v>
      </c>
      <c r="BH735" s="80" t="s">
        <v>121</v>
      </c>
      <c r="BI735" s="80" t="s">
        <v>122</v>
      </c>
    </row>
    <row r="736" spans="1:61" x14ac:dyDescent="0.2">
      <c r="A736" s="116"/>
      <c r="B736" s="55"/>
      <c r="C736" s="156"/>
      <c r="D736" s="98"/>
      <c r="E736" s="157"/>
      <c r="F736" s="2"/>
      <c r="G736" s="2"/>
      <c r="H736" s="2"/>
      <c r="I736" s="100"/>
      <c r="J736" s="109"/>
      <c r="K736" s="104"/>
      <c r="L736" s="71"/>
      <c r="M736" s="28"/>
      <c r="N736" s="103"/>
      <c r="O736" s="104"/>
      <c r="P736" s="158"/>
      <c r="Q736" s="158"/>
      <c r="R736" s="28"/>
      <c r="S736" s="105"/>
      <c r="T736" s="105"/>
      <c r="U736" s="105"/>
      <c r="V736" s="105"/>
      <c r="W736" s="106"/>
      <c r="X736" s="107"/>
      <c r="Y736" s="162"/>
      <c r="Z736" s="109"/>
      <c r="AA736" s="109"/>
      <c r="AB736" s="71"/>
      <c r="AC736" s="100"/>
      <c r="AD736" s="100"/>
      <c r="AE736" s="100"/>
      <c r="AF736" s="100"/>
      <c r="AG736" s="100"/>
      <c r="AH736" s="100"/>
      <c r="AI736" s="100"/>
      <c r="AJ736" s="100"/>
      <c r="AK736" s="100"/>
      <c r="AL736" s="100"/>
      <c r="AM736" s="100"/>
      <c r="AN736" s="100"/>
      <c r="AO736" s="111"/>
      <c r="AP736" s="111"/>
      <c r="AQ736" s="112"/>
      <c r="AR736" s="109"/>
      <c r="AS736" s="109"/>
      <c r="AT736" s="109"/>
      <c r="AU736" s="109"/>
      <c r="AV736" s="109"/>
      <c r="AW736" s="109"/>
      <c r="AX736" s="113"/>
      <c r="AY736" s="100"/>
      <c r="AZ736" s="100"/>
      <c r="BA736" s="100"/>
      <c r="BB736" s="100"/>
      <c r="BC736" s="100"/>
      <c r="BG736" s="100"/>
      <c r="BH736" s="55"/>
      <c r="BI736" s="55"/>
    </row>
    <row r="737" spans="1:59" ht="11.25" customHeight="1" x14ac:dyDescent="0.2">
      <c r="A737" t="s">
        <v>1722</v>
      </c>
      <c r="B737">
        <f>COUNTIF($E$7:$E$735,"&gt;=25")</f>
        <v>147</v>
      </c>
      <c r="E737" s="134">
        <f>AVERAGEIF($E$7:$E$735,"&gt;=25")</f>
        <v>42.870748299319729</v>
      </c>
      <c r="I737" s="134">
        <f>AVERAGEIF($E$7:$E$735,"&gt;=25",I7:I735)</f>
        <v>163.1678231292517</v>
      </c>
      <c r="J737" s="134">
        <f>AVERAGEIF($E$7:$E$735,"&gt;=25",J7:J735)</f>
        <v>2.5982396938564585</v>
      </c>
      <c r="K737" s="134">
        <f>AVERAGEIF($E$7:$E$735,"&gt;=25",K7:K735)</f>
        <v>0.78613571428571438</v>
      </c>
      <c r="L737" s="135"/>
      <c r="M737" s="134">
        <f>AVERAGEIF($E$7:$E$735,"&gt;=25",M7:M735)</f>
        <v>3.0085428571428579</v>
      </c>
      <c r="N737" s="135"/>
      <c r="O737" s="134">
        <f>AVERAGEIF($E$7:$E$735,"&gt;=25",O7:O735)</f>
        <v>0.75066261742792384</v>
      </c>
      <c r="R737" s="134">
        <f t="shared" ref="R737:X737" si="0">AVERAGEIF($E$7:$E$735,"&gt;=25",R7:R735)</f>
        <v>5.0529517898236822</v>
      </c>
      <c r="S737" s="134">
        <f t="shared" si="0"/>
        <v>5.6948317873032828</v>
      </c>
      <c r="T737" s="134">
        <f t="shared" si="0"/>
        <v>5.9900322858431485</v>
      </c>
      <c r="U737" s="134">
        <f t="shared" si="0"/>
        <v>6.2293750726576969</v>
      </c>
      <c r="V737" s="134">
        <f t="shared" si="0"/>
        <v>6.6630491415018387</v>
      </c>
      <c r="W737" s="134">
        <f t="shared" si="0"/>
        <v>0.9514338782832692</v>
      </c>
      <c r="X737" s="134">
        <f t="shared" si="0"/>
        <v>1.5605423436723329</v>
      </c>
      <c r="Z737" s="134">
        <f>AVERAGEIF($E$7:$E$735,"&gt;=25",Z7:Z735)</f>
        <v>67.461250890639519</v>
      </c>
      <c r="AA737" s="134">
        <f>AVERAGEIF($E$7:$E$735,"&gt;=25",AA7:AA735)</f>
        <v>26.639715551484834</v>
      </c>
      <c r="AB737" s="135"/>
      <c r="AC737" s="134">
        <f t="shared" ref="AC737:BC737" si="1">AVERAGEIF($E$7:$E$735,"&gt;=25",AC7:AC735)</f>
        <v>6.7745000000000006</v>
      </c>
      <c r="AD737" s="134">
        <f t="shared" si="1"/>
        <v>2.5949541284403681</v>
      </c>
      <c r="AE737" s="134">
        <f t="shared" si="1"/>
        <v>3.3667142857142842</v>
      </c>
      <c r="AF737" s="134">
        <f t="shared" si="1"/>
        <v>8.0105185185185199</v>
      </c>
      <c r="AG737" s="134">
        <f t="shared" si="1"/>
        <v>55.02323529411764</v>
      </c>
      <c r="AH737" s="134">
        <f t="shared" si="1"/>
        <v>238.50992700729927</v>
      </c>
      <c r="AI737" s="134">
        <f t="shared" si="1"/>
        <v>8.1223529411764659</v>
      </c>
      <c r="AJ737" s="134">
        <f t="shared" si="1"/>
        <v>10.828091603053435</v>
      </c>
      <c r="AK737" s="134">
        <f t="shared" si="1"/>
        <v>8.3969911504424797</v>
      </c>
      <c r="AL737" s="134">
        <f t="shared" si="1"/>
        <v>57986.073571428569</v>
      </c>
      <c r="AM737" s="134">
        <f t="shared" si="1"/>
        <v>7.2737142857142869</v>
      </c>
      <c r="AN737" s="134">
        <f t="shared" si="1"/>
        <v>1.2365185185185181</v>
      </c>
      <c r="AO737" s="134">
        <f t="shared" si="1"/>
        <v>-17.687172257286864</v>
      </c>
      <c r="AP737" s="134">
        <f t="shared" si="1"/>
        <v>8.8276147665141558</v>
      </c>
      <c r="AQ737" s="134">
        <f t="shared" si="1"/>
        <v>121.38961814585036</v>
      </c>
      <c r="AR737" s="134">
        <f t="shared" si="1"/>
        <v>3.0295890784993751</v>
      </c>
      <c r="AS737" s="134">
        <f t="shared" si="1"/>
        <v>3.2318112816312041</v>
      </c>
      <c r="AT737" s="134">
        <f t="shared" si="1"/>
        <v>3.4434610838968354</v>
      </c>
      <c r="AU737" s="134">
        <f t="shared" si="1"/>
        <v>3.6720911555390412</v>
      </c>
      <c r="AV737" s="134">
        <f t="shared" si="1"/>
        <v>3.9191932868091586</v>
      </c>
      <c r="AW737" s="134">
        <f t="shared" si="1"/>
        <v>17.296145886375626</v>
      </c>
      <c r="AX737" s="134">
        <f t="shared" si="1"/>
        <v>14.82110161761906</v>
      </c>
      <c r="AY737" s="134">
        <f t="shared" si="1"/>
        <v>0.69271428571428595</v>
      </c>
      <c r="AZ737" s="134">
        <f t="shared" si="1"/>
        <v>31.639785714285726</v>
      </c>
      <c r="BA737" s="134">
        <f t="shared" si="1"/>
        <v>-12.326357142857152</v>
      </c>
      <c r="BB737" s="134">
        <f t="shared" si="1"/>
        <v>2.9845000000000019</v>
      </c>
      <c r="BC737" s="134">
        <f t="shared" si="1"/>
        <v>6.4414285714285704</v>
      </c>
      <c r="BD737" s="136"/>
      <c r="BE737" s="134">
        <f>AVERAGEIF($E$7:$E$735,"&gt;=25",BE7:BE735)</f>
        <v>1984.1428571428571</v>
      </c>
      <c r="BF737" s="134">
        <f>AVERAGEIF($E$7:$E$735,"&gt;=25",BF7:BF735)</f>
        <v>4.4353741496598635</v>
      </c>
      <c r="BG737" s="134">
        <f>AVERAGEIF($E$7:$E$735,"&gt;=25",BG7:BG735)</f>
        <v>6.8913571428571441</v>
      </c>
    </row>
    <row r="738" spans="1:59" ht="12" customHeight="1" x14ac:dyDescent="0.2">
      <c r="A738" t="s">
        <v>542</v>
      </c>
      <c r="B738">
        <f>COUNTIFS($E$7:$E$735,"&lt;25",$E$7:$E$735,"&gt;=10")</f>
        <v>380</v>
      </c>
      <c r="E738" s="134">
        <f>AVERAGEIFS($E$7:$E$735,$E$7:$E$735,"&lt;25",$E$7:$E$735,"&gt;=10")</f>
        <v>15.544736842105262</v>
      </c>
      <c r="I738" s="134">
        <f>AVERAGEIFS(I7:I735,$E$7:$E$735,"&lt;25",$E$7:$E$735,"&gt;=10")</f>
        <v>161.79028947368425</v>
      </c>
      <c r="J738" s="134">
        <f>AVERAGEIFS(J7:J735,$E$7:$E$735,"&lt;25",$E$7:$E$735,"&gt;=10")</f>
        <v>2.5195886914810659</v>
      </c>
      <c r="K738" s="134">
        <f>AVERAGEIFS(K7:K735,$E$7:$E$735,"&lt;25",$E$7:$E$735,"&gt;=10")</f>
        <v>0.68492113157894707</v>
      </c>
      <c r="L738" s="135"/>
      <c r="M738" s="134">
        <f>AVERAGEIFS(M7:M735,$E$7:$E$735,"&lt;25",$E$7:$E$735,"&gt;=10")</f>
        <v>2.7142427894736834</v>
      </c>
      <c r="N738" s="135"/>
      <c r="O738" s="134">
        <f>AVERAGEIFS(O7:O735,$E$7:$E$735,"&lt;25",$E$7:$E$735,"&gt;=10")</f>
        <v>0.63705868771929852</v>
      </c>
      <c r="R738" s="134">
        <f t="shared" ref="R738:X738" si="2">AVERAGEIFS(R7:R735,$E$7:$E$735,"&lt;25",$E$7:$E$735,"&gt;=10")</f>
        <v>7.448661945042212</v>
      </c>
      <c r="S738" s="134">
        <f t="shared" si="2"/>
        <v>7.7815366806167212</v>
      </c>
      <c r="T738" s="134">
        <f t="shared" si="2"/>
        <v>8.2779134855963576</v>
      </c>
      <c r="U738" s="134">
        <f t="shared" si="2"/>
        <v>9.1436549183434668</v>
      </c>
      <c r="V738" s="134">
        <f t="shared" si="2"/>
        <v>10.685157638408537</v>
      </c>
      <c r="W738" s="134">
        <f t="shared" si="2"/>
        <v>0.88498720283062493</v>
      </c>
      <c r="X738" s="134">
        <f t="shared" si="2"/>
        <v>2.1548435439260794</v>
      </c>
      <c r="Z738" s="134">
        <f>AVERAGEIFS(Z7:Z735,$E$7:$E$735,"&lt;25",$E$7:$E$735,"&gt;=10")</f>
        <v>61.200760648029075</v>
      </c>
      <c r="AA738" s="134">
        <f>AVERAGEIFS(AA7:AA735,$E$7:$E$735,"&lt;25",$E$7:$E$735,"&gt;=10")</f>
        <v>26.380640459112993</v>
      </c>
      <c r="AB738" s="135"/>
      <c r="AC738" s="134">
        <f t="shared" ref="AC738:BC738" si="3">AVERAGEIFS(AC7:AC735,$E$7:$E$735,"&lt;25",$E$7:$E$735,"&gt;=10")</f>
        <v>7.4979301075268827</v>
      </c>
      <c r="AD738" s="134">
        <f t="shared" si="3"/>
        <v>2.5935555555555556</v>
      </c>
      <c r="AE738" s="134">
        <f t="shared" si="3"/>
        <v>3.7208602150537624</v>
      </c>
      <c r="AF738" s="134">
        <f t="shared" si="3"/>
        <v>4.7047765363128473</v>
      </c>
      <c r="AG738" s="134">
        <f t="shared" si="3"/>
        <v>64.113791208791227</v>
      </c>
      <c r="AH738" s="134">
        <f t="shared" si="3"/>
        <v>14.674028169014081</v>
      </c>
      <c r="AI738" s="134">
        <f t="shared" si="3"/>
        <v>16.011161473087803</v>
      </c>
      <c r="AJ738" s="134">
        <f t="shared" si="3"/>
        <v>10.683401162790689</v>
      </c>
      <c r="AK738" s="134">
        <f t="shared" si="3"/>
        <v>11.40650684931507</v>
      </c>
      <c r="AL738" s="134">
        <f t="shared" si="3"/>
        <v>73666.352688172032</v>
      </c>
      <c r="AM738" s="134">
        <f t="shared" si="3"/>
        <v>7.8472311827957029</v>
      </c>
      <c r="AN738" s="134">
        <f t="shared" si="3"/>
        <v>1.2225418994413404</v>
      </c>
      <c r="AO738" s="134">
        <f t="shared" si="3"/>
        <v>-14.745607781582919</v>
      </c>
      <c r="AP738" s="134">
        <f t="shared" si="3"/>
        <v>11.663243609824542</v>
      </c>
      <c r="AQ738" s="134">
        <f t="shared" si="3"/>
        <v>106.43162158960702</v>
      </c>
      <c r="AR738" s="134">
        <f t="shared" si="3"/>
        <v>2.6746152324266919</v>
      </c>
      <c r="AS738" s="134">
        <f t="shared" si="3"/>
        <v>2.8749438460560537</v>
      </c>
      <c r="AT738" s="134">
        <f t="shared" si="3"/>
        <v>3.0869563921247192</v>
      </c>
      <c r="AU738" s="134">
        <f t="shared" si="3"/>
        <v>3.3174173859438989</v>
      </c>
      <c r="AV738" s="134">
        <f t="shared" si="3"/>
        <v>3.5680358573922124</v>
      </c>
      <c r="AW738" s="134">
        <f t="shared" si="3"/>
        <v>15.521968713943592</v>
      </c>
      <c r="AX738" s="134">
        <f t="shared" si="3"/>
        <v>14.210723013230018</v>
      </c>
      <c r="AY738" s="134">
        <f t="shared" si="3"/>
        <v>0.81284946236559175</v>
      </c>
      <c r="AZ738" s="134">
        <f t="shared" si="3"/>
        <v>35.462956989247324</v>
      </c>
      <c r="BA738" s="134">
        <f t="shared" si="3"/>
        <v>-13.128198924731176</v>
      </c>
      <c r="BB738" s="134">
        <f t="shared" si="3"/>
        <v>2.6837903225806441</v>
      </c>
      <c r="BC738" s="134">
        <f t="shared" si="3"/>
        <v>7.0993010752688157</v>
      </c>
      <c r="BD738" s="136"/>
      <c r="BE738" s="134">
        <f>AVERAGEIFS(BE7:BE735,$E$7:$E$735,"&lt;25",$E$7:$E$735,"&gt;=10")</f>
        <v>2011.2184210526316</v>
      </c>
      <c r="BF738" s="134">
        <f>AVERAGEIFS(BF7:BF735,$E$7:$E$735,"&lt;25",$E$7:$E$735,"&gt;=10")</f>
        <v>1.2078947368421054</v>
      </c>
      <c r="BG738" s="134">
        <f>AVERAGEIFS(BG7:BG735,$E$7:$E$735,"&lt;25",$E$7:$E$735,"&gt;=10")</f>
        <v>5.9551612903225815</v>
      </c>
    </row>
    <row r="739" spans="1:59" ht="11.25" customHeight="1" x14ac:dyDescent="0.2">
      <c r="A739" s="146" t="s">
        <v>1371</v>
      </c>
      <c r="B739">
        <f>COUNTIF($E$7:$E$735,"&lt;10")</f>
        <v>202</v>
      </c>
      <c r="C739" s="180"/>
      <c r="D739" s="55"/>
      <c r="E739" s="134">
        <f>AVERAGEIF($E$7:$E$735,"&lt;10")</f>
        <v>6.6138613861386135</v>
      </c>
      <c r="I739" s="134">
        <f>AVERAGEIF($E$7:$E$735,"&lt;10",I7:I735)</f>
        <v>119.10504950495051</v>
      </c>
      <c r="J739" s="134">
        <f>AVERAGEIF($E$7:$E$735,"&lt;10",J7:J735)</f>
        <v>2.5625716113218839</v>
      </c>
      <c r="K739" s="134">
        <f>AVERAGEIF($E$7:$E$735,"&lt;10",K7:K735)</f>
        <v>0.51399019801980195</v>
      </c>
      <c r="L739" s="135"/>
      <c r="M739" s="134">
        <f>AVERAGEIF($E$7:$E$735,"&lt;10",M7:M735)</f>
        <v>1.9258335643564355</v>
      </c>
      <c r="N739" s="135"/>
      <c r="O739" s="134">
        <f>AVERAGEIF($E$7:$E$735,"&lt;10",O7:O735)</f>
        <v>0.46985577557755787</v>
      </c>
      <c r="R739" s="134">
        <f t="shared" ref="R739:X739" si="4">AVERAGEIF($E$7:$E$735,"&lt;10",R7:R735)</f>
        <v>9.4647084693858456</v>
      </c>
      <c r="S739" s="134">
        <f t="shared" si="4"/>
        <v>10.344409395926048</v>
      </c>
      <c r="T739" s="134">
        <f t="shared" si="4"/>
        <v>13.557175871257863</v>
      </c>
      <c r="U739" s="134">
        <f t="shared" si="4"/>
        <v>18.671360263923535</v>
      </c>
      <c r="V739" s="134">
        <f t="shared" si="4"/>
        <v>9.3528366020618723</v>
      </c>
      <c r="W739" s="134">
        <f t="shared" si="4"/>
        <v>11.010954819866136</v>
      </c>
      <c r="X739" s="134">
        <f t="shared" si="4"/>
        <v>1.6604425214245144</v>
      </c>
      <c r="Z739" s="134">
        <f>AVERAGEIF($E$7:$E$735,"&lt;10",Z7:Z735)</f>
        <v>100.35993151967682</v>
      </c>
      <c r="AA739" s="134">
        <f>AVERAGEIF($E$7:$E$735,"&lt;10",AA7:AA735)</f>
        <v>34.974124734896918</v>
      </c>
      <c r="AB739" s="135"/>
      <c r="AC739" s="134">
        <f t="shared" ref="AC739:BC739" si="5">AVERAGEIF($E$7:$E$735,"&lt;10",AC7:AC735)</f>
        <v>4.6812935323383114</v>
      </c>
      <c r="AD739" s="134">
        <f t="shared" si="5"/>
        <v>3.0298648648648667</v>
      </c>
      <c r="AE739" s="134">
        <f t="shared" si="5"/>
        <v>3.5150746268656721</v>
      </c>
      <c r="AF739" s="134">
        <f t="shared" si="5"/>
        <v>4.0680208333333345</v>
      </c>
      <c r="AG739" s="134">
        <f t="shared" si="5"/>
        <v>14.676769230769239</v>
      </c>
      <c r="AH739" s="134">
        <f t="shared" si="5"/>
        <v>28.684974358974348</v>
      </c>
      <c r="AI739" s="134">
        <f t="shared" si="5"/>
        <v>20.820207253886014</v>
      </c>
      <c r="AJ739" s="134">
        <f t="shared" si="5"/>
        <v>19.024866666666668</v>
      </c>
      <c r="AK739" s="134">
        <f t="shared" si="5"/>
        <v>13.89689024390244</v>
      </c>
      <c r="AL739" s="134">
        <f t="shared" si="5"/>
        <v>30272.291492537319</v>
      </c>
      <c r="AM739" s="134">
        <f t="shared" si="5"/>
        <v>10.046467661691542</v>
      </c>
      <c r="AN739" s="134">
        <f t="shared" si="5"/>
        <v>1.6232124352331605</v>
      </c>
      <c r="AO739" s="134">
        <f t="shared" si="5"/>
        <v>-14.458071652246673</v>
      </c>
      <c r="AP739" s="134">
        <f t="shared" si="5"/>
        <v>21.263897580857421</v>
      </c>
      <c r="AQ739" s="134">
        <f t="shared" si="5"/>
        <v>114.48627614921118</v>
      </c>
      <c r="AR739" s="134">
        <f t="shared" si="5"/>
        <v>1.8704336151320138</v>
      </c>
      <c r="AS739" s="134">
        <f t="shared" si="5"/>
        <v>2.0099231709016481</v>
      </c>
      <c r="AT739" s="134">
        <f t="shared" si="5"/>
        <v>2.1540553791662655</v>
      </c>
      <c r="AU739" s="134">
        <f t="shared" si="5"/>
        <v>2.3110198495732877</v>
      </c>
      <c r="AV739" s="134">
        <f t="shared" si="5"/>
        <v>2.4820311837491715</v>
      </c>
      <c r="AW739" s="134">
        <f t="shared" si="5"/>
        <v>10.827463198522393</v>
      </c>
      <c r="AX739" s="134">
        <f t="shared" si="5"/>
        <v>14.468186201451864</v>
      </c>
      <c r="AY739" s="134">
        <f t="shared" si="5"/>
        <v>0.89029850746268635</v>
      </c>
      <c r="AZ739" s="134">
        <f t="shared" si="5"/>
        <v>42.147810945273612</v>
      </c>
      <c r="BA739" s="134">
        <f t="shared" si="5"/>
        <v>-14.134079601990049</v>
      </c>
      <c r="BB739" s="134">
        <f t="shared" si="5"/>
        <v>2.7431343283582073</v>
      </c>
      <c r="BC739" s="134">
        <f t="shared" si="5"/>
        <v>8.031393034825868</v>
      </c>
      <c r="BD739" s="136"/>
      <c r="BE739" s="134">
        <f>AVERAGEIF($E$7:$E$735,"&lt;10",BE7:BE735)</f>
        <v>2020.1039603960396</v>
      </c>
      <c r="BF739" s="134">
        <f>AVERAGEIF($E$7:$E$735,"&lt;10",BF7:BF735)</f>
        <v>0.48</v>
      </c>
      <c r="BG739" s="134">
        <f>AVERAGEIF($E$7:$E$735,"&lt;10",BG7:BG735)</f>
        <v>5.7890049751243797</v>
      </c>
    </row>
    <row r="740" spans="1:59" ht="11.25" customHeight="1" x14ac:dyDescent="0.2">
      <c r="A740" s="55" t="s">
        <v>540</v>
      </c>
      <c r="B740">
        <f>COUNTA(B7:B735)</f>
        <v>729</v>
      </c>
      <c r="E740" s="134">
        <f>AVERAGE(E7:E735)</f>
        <v>18.580246913580247</v>
      </c>
      <c r="I740" s="135">
        <f>AVERAGE(I7:I735)</f>
        <v>150.24032921810687</v>
      </c>
      <c r="J740" s="135">
        <f>AVERAGE(J7:J735)</f>
        <v>2.5473585778418699</v>
      </c>
      <c r="K740" s="135">
        <f>AVERAGE(K7:K735)</f>
        <v>0.657967078189301</v>
      </c>
      <c r="M740" s="135">
        <f>AVERAGE(M7:M735)</f>
        <v>2.5551254320987682</v>
      </c>
      <c r="O740" s="135">
        <f>AVERAGE(O7:O735)</f>
        <v>0.61363590227970433</v>
      </c>
      <c r="R740" s="135">
        <f t="shared" ref="R740:X740" si="6">AVERAGE(R7:R735)</f>
        <v>7.52420653365715</v>
      </c>
      <c r="S740" s="135">
        <f t="shared" si="6"/>
        <v>8.0709120841495121</v>
      </c>
      <c r="T740" s="135">
        <f t="shared" si="6"/>
        <v>9.2794120665838751</v>
      </c>
      <c r="U740" s="135">
        <f t="shared" si="6"/>
        <v>10.952521943191936</v>
      </c>
      <c r="V740" s="135">
        <f t="shared" si="6"/>
        <v>9.4803124215078896</v>
      </c>
      <c r="W740" s="135">
        <f t="shared" si="6"/>
        <v>2.5720512951273822</v>
      </c>
      <c r="X740" s="135">
        <f t="shared" si="6"/>
        <v>1.9180448357676179</v>
      </c>
      <c r="Z740" s="135">
        <f>AVERAGE(Z7:Z735)</f>
        <v>73.234617402606972</v>
      </c>
      <c r="AA740" s="135">
        <f>AVERAGE(AA7:AA735)</f>
        <v>28.800802015297112</v>
      </c>
      <c r="AB740" s="15"/>
      <c r="AC740" s="135">
        <f t="shared" ref="AC740:BC740" si="7">AVERAGE(AC7:AC735)</f>
        <v>6.5618513323983176</v>
      </c>
      <c r="AD740" s="135">
        <f t="shared" si="7"/>
        <v>2.7163757115749538</v>
      </c>
      <c r="AE740" s="135">
        <f t="shared" si="7"/>
        <v>3.5933099579242667</v>
      </c>
      <c r="AF740" s="135">
        <f t="shared" si="7"/>
        <v>5.1777956204379558</v>
      </c>
      <c r="AG740" s="135">
        <f t="shared" si="7"/>
        <v>48.464100719424472</v>
      </c>
      <c r="AH740" s="135">
        <f t="shared" si="7"/>
        <v>63.28778748180499</v>
      </c>
      <c r="AI740" s="135">
        <f t="shared" si="7"/>
        <v>15.798944281524934</v>
      </c>
      <c r="AJ740" s="135">
        <f t="shared" si="7"/>
        <v>12.71567999999999</v>
      </c>
      <c r="AK740" s="135">
        <f t="shared" si="7"/>
        <v>11.526625659050966</v>
      </c>
      <c r="AL740" s="135">
        <f t="shared" si="7"/>
        <v>58354.367587657776</v>
      </c>
      <c r="AM740" s="135">
        <f t="shared" si="7"/>
        <v>8.354600280504906</v>
      </c>
      <c r="AN740" s="135">
        <f t="shared" si="7"/>
        <v>1.3380174927113715</v>
      </c>
      <c r="AO740" s="135">
        <f t="shared" si="7"/>
        <v>-15.273735876319504</v>
      </c>
      <c r="AP740" s="135">
        <f t="shared" si="7"/>
        <v>13.506982449552963</v>
      </c>
      <c r="AQ740" s="135">
        <f t="shared" si="7"/>
        <v>111.61825577802162</v>
      </c>
      <c r="AR740" s="135">
        <f t="shared" si="7"/>
        <v>2.5233621030428215</v>
      </c>
      <c r="AS740" s="135">
        <f t="shared" si="7"/>
        <v>2.7072145410469446</v>
      </c>
      <c r="AT740" s="135">
        <f t="shared" si="7"/>
        <v>2.9003448490148345</v>
      </c>
      <c r="AU740" s="135">
        <f t="shared" si="7"/>
        <v>3.1100713527252712</v>
      </c>
      <c r="AV740" s="135">
        <f t="shared" si="7"/>
        <v>3.3379222744682031</v>
      </c>
      <c r="AW740" s="135">
        <f t="shared" si="7"/>
        <v>14.578915120298079</v>
      </c>
      <c r="AX740" s="135">
        <f t="shared" si="7"/>
        <v>14.405144438286255</v>
      </c>
      <c r="AY740" s="135">
        <f t="shared" si="7"/>
        <v>0.8110939691444593</v>
      </c>
      <c r="AZ740" s="135">
        <f t="shared" si="7"/>
        <v>36.596774193548399</v>
      </c>
      <c r="BA740" s="135">
        <f t="shared" si="7"/>
        <v>-13.254319775596063</v>
      </c>
      <c r="BB740" s="135">
        <f t="shared" si="7"/>
        <v>2.7595652173913008</v>
      </c>
      <c r="BC740" s="135">
        <f t="shared" si="7"/>
        <v>7.2328892005610079</v>
      </c>
      <c r="BD740" s="136"/>
      <c r="BE740" s="135">
        <f>AVERAGE(BE7:BE735)</f>
        <v>2008.2208504801097</v>
      </c>
      <c r="BF740" s="135">
        <f>AVERAGE(BF7:BF735)</f>
        <v>1.6602475928473177</v>
      </c>
      <c r="BG740" s="135">
        <f>AVERAGE(BG7:BG735)</f>
        <v>6.0921458625525933</v>
      </c>
    </row>
    <row r="741" spans="1:59" x14ac:dyDescent="0.2">
      <c r="O741" s="141"/>
      <c r="W741" s="142"/>
      <c r="X741" s="142"/>
      <c r="AL741" s="143"/>
      <c r="BE741" s="144"/>
    </row>
    <row r="742" spans="1:59" x14ac:dyDescent="0.2">
      <c r="A742" t="s">
        <v>541</v>
      </c>
      <c r="O742" s="141"/>
      <c r="W742" s="142"/>
      <c r="X742" s="142"/>
      <c r="AL742" s="143"/>
      <c r="BE742" s="144"/>
    </row>
    <row r="743" spans="1:59" x14ac:dyDescent="0.2">
      <c r="A743" t="s">
        <v>527</v>
      </c>
      <c r="B743">
        <f t="shared" ref="B743:B753" si="8">COUNTIF($C$7:$C$677,"="&amp;$A743)</f>
        <v>5</v>
      </c>
      <c r="E743" s="134">
        <f t="shared" ref="E743:E753" si="9">AVERAGEIFS($E$7:$E$677,$C$7:$C$677,"="&amp;$A743)</f>
        <v>10.8</v>
      </c>
      <c r="I743" s="134">
        <f t="shared" ref="I743:K753" si="10">AVERAGEIFS(I$7:I$677,$C$7:$C$677,"="&amp;$A743)</f>
        <v>74.168000000000006</v>
      </c>
      <c r="J743" s="136">
        <f t="shared" si="10"/>
        <v>3.0739938695719946</v>
      </c>
      <c r="K743" s="137">
        <f t="shared" si="10"/>
        <v>0.59400000000000008</v>
      </c>
      <c r="L743" s="134"/>
      <c r="M743" s="135">
        <f t="shared" ref="M743:M753" si="11">AVERAGEIFS(M$7:M$677,$C$7:$C$677,"="&amp;$A743)</f>
        <v>2.2640000000000002</v>
      </c>
      <c r="N743" s="134"/>
      <c r="O743" s="138">
        <f t="shared" ref="O743:O753" si="12">AVERAGEIFS(O$7:O$677,$C$7:$C$677,"="&amp;$A743)</f>
        <v>0.54320000000000002</v>
      </c>
      <c r="P743" s="134"/>
      <c r="Q743" s="134"/>
      <c r="R743" s="135">
        <f t="shared" ref="R743:X753" si="13">AVERAGEIFS(R$7:R$677,$C$7:$C$677,"="&amp;$A743)</f>
        <v>9.8992050761673394</v>
      </c>
      <c r="S743" s="135">
        <f t="shared" si="13"/>
        <v>11.102745811618368</v>
      </c>
      <c r="T743" s="135">
        <f t="shared" si="13"/>
        <v>13.989252292483764</v>
      </c>
      <c r="U743" s="135">
        <f t="shared" si="13"/>
        <v>15.375192207789752</v>
      </c>
      <c r="V743" s="135">
        <f t="shared" si="13"/>
        <v>17.109213542473405</v>
      </c>
      <c r="W743" s="139">
        <f t="shared" si="13"/>
        <v>1.1159873726185197</v>
      </c>
      <c r="X743" s="139">
        <f t="shared" si="13"/>
        <v>0.42042121850897185</v>
      </c>
      <c r="Z743" s="136">
        <f t="shared" ref="Z743:AA753" si="14">AVERAGEIFS(Z$7:Z$677,$C$7:$C$677,"="&amp;$A743)</f>
        <v>60.037996096835045</v>
      </c>
      <c r="AA743" s="135">
        <f t="shared" si="14"/>
        <v>21.278165511500447</v>
      </c>
      <c r="AB743" s="135"/>
      <c r="AC743" s="135">
        <f t="shared" ref="AC743:AL753" si="15">AVERAGEIFS(AC$7:AC$677,$C$7:$C$677,"="&amp;$A743)</f>
        <v>3.2759999999999998</v>
      </c>
      <c r="AD743" s="135">
        <f t="shared" si="15"/>
        <v>0.96499999999999997</v>
      </c>
      <c r="AE743" s="135">
        <f t="shared" si="15"/>
        <v>1.718</v>
      </c>
      <c r="AF743" s="135">
        <f t="shared" si="15"/>
        <v>2.504</v>
      </c>
      <c r="AG743" s="135">
        <f t="shared" si="15"/>
        <v>12.214</v>
      </c>
      <c r="AH743" s="135">
        <f t="shared" si="15"/>
        <v>211.15200000000004</v>
      </c>
      <c r="AI743" s="135">
        <f t="shared" si="15"/>
        <v>-0.23200000000000004</v>
      </c>
      <c r="AJ743" s="135">
        <f t="shared" si="15"/>
        <v>18.513999999999999</v>
      </c>
      <c r="AK743" s="135">
        <f t="shared" si="15"/>
        <v>34.097999999999999</v>
      </c>
      <c r="AL743" s="140">
        <f t="shared" si="15"/>
        <v>27208</v>
      </c>
      <c r="AM743" s="135">
        <f t="shared" ref="AM743:AV753" si="16">AVERAGEIFS(AM$7:AM$677,$C$7:$C$677,"="&amp;$A743)</f>
        <v>17.262</v>
      </c>
      <c r="AN743" s="135">
        <f t="shared" si="16"/>
        <v>1.6280000000000001</v>
      </c>
      <c r="AO743" s="136">
        <f t="shared" si="16"/>
        <v>-2.8289794341387045</v>
      </c>
      <c r="AP743" s="135">
        <f t="shared" si="16"/>
        <v>18.449186077361745</v>
      </c>
      <c r="AQ743" s="135">
        <f t="shared" si="16"/>
        <v>49.77302089892477</v>
      </c>
      <c r="AR743" s="136">
        <f t="shared" si="16"/>
        <v>2.4009560000000003</v>
      </c>
      <c r="AS743" s="135">
        <f t="shared" si="16"/>
        <v>2.4739869600000004</v>
      </c>
      <c r="AT743" s="135">
        <f t="shared" si="16"/>
        <v>2.6924006048400004</v>
      </c>
      <c r="AU743" s="135">
        <f t="shared" si="16"/>
        <v>2.9321187011813166</v>
      </c>
      <c r="AV743" s="135">
        <f t="shared" si="16"/>
        <v>3.1952502906898803</v>
      </c>
      <c r="AW743" s="135">
        <f t="shared" ref="AW743:BC753" si="17">AVERAGEIFS(AW$7:AW$677,$C$7:$C$677,"="&amp;$A743)</f>
        <v>13.694712556711199</v>
      </c>
      <c r="AX743" s="135">
        <f t="shared" si="17"/>
        <v>17.961118622580894</v>
      </c>
      <c r="AY743" s="136">
        <f t="shared" si="17"/>
        <v>0.8</v>
      </c>
      <c r="AZ743" s="135">
        <f t="shared" si="17"/>
        <v>30.066000000000003</v>
      </c>
      <c r="BA743" s="135">
        <f t="shared" si="17"/>
        <v>-19.864000000000001</v>
      </c>
      <c r="BB743" s="135">
        <f t="shared" si="17"/>
        <v>1.714</v>
      </c>
      <c r="BC743" s="135">
        <f t="shared" si="17"/>
        <v>0.36599999999999966</v>
      </c>
      <c r="BD743" s="136"/>
      <c r="BE743" s="15">
        <f t="shared" ref="BE743:BG753" si="18">AVERAGEIFS(BE$7:BE$677,$C$7:$C$677,"="&amp;$A743)</f>
        <v>2015.4</v>
      </c>
      <c r="BF743" s="135">
        <f t="shared" si="18"/>
        <v>1</v>
      </c>
      <c r="BG743" s="135">
        <f t="shared" si="18"/>
        <v>5.9359999999999999</v>
      </c>
    </row>
    <row r="744" spans="1:59" x14ac:dyDescent="0.2">
      <c r="A744" t="s">
        <v>335</v>
      </c>
      <c r="B744">
        <f t="shared" si="8"/>
        <v>56</v>
      </c>
      <c r="E744" s="134">
        <f t="shared" si="9"/>
        <v>13.267857142857142</v>
      </c>
      <c r="I744" s="134">
        <f t="shared" si="10"/>
        <v>165.30750000000006</v>
      </c>
      <c r="J744" s="136">
        <f t="shared" si="10"/>
        <v>2.3251382157708007</v>
      </c>
      <c r="K744" s="137">
        <f t="shared" si="10"/>
        <v>0.72023035714285721</v>
      </c>
      <c r="L744" s="134"/>
      <c r="M744" s="135">
        <f t="shared" si="11"/>
        <v>2.6296500000000003</v>
      </c>
      <c r="N744" s="134"/>
      <c r="O744" s="138">
        <f t="shared" si="12"/>
        <v>0.66600357142857136</v>
      </c>
      <c r="P744" s="134"/>
      <c r="Q744" s="134"/>
      <c r="R744" s="135">
        <f t="shared" si="13"/>
        <v>8.0749266964372506</v>
      </c>
      <c r="S744" s="135">
        <f t="shared" si="13"/>
        <v>9.2619672679042431</v>
      </c>
      <c r="T744" s="135">
        <f t="shared" si="13"/>
        <v>11.924265886138773</v>
      </c>
      <c r="U744" s="135">
        <f t="shared" si="13"/>
        <v>18.552338477237264</v>
      </c>
      <c r="V744" s="135">
        <f t="shared" si="13"/>
        <v>11.453312854053413</v>
      </c>
      <c r="W744" s="139">
        <f t="shared" si="13"/>
        <v>1.6028517638407058</v>
      </c>
      <c r="X744" s="139">
        <f t="shared" si="13"/>
        <v>1.8795476108311888</v>
      </c>
      <c r="Z744" s="136">
        <f t="shared" si="14"/>
        <v>77.957099878052773</v>
      </c>
      <c r="AA744" s="135">
        <f t="shared" si="14"/>
        <v>31.172314948598263</v>
      </c>
      <c r="AB744" s="135"/>
      <c r="AC744" s="135">
        <f t="shared" si="15"/>
        <v>9.2312499999999993</v>
      </c>
      <c r="AD744" s="135">
        <f t="shared" si="15"/>
        <v>2.8295918367346942</v>
      </c>
      <c r="AE744" s="135">
        <f t="shared" si="15"/>
        <v>1.6669642857142861</v>
      </c>
      <c r="AF744" s="135">
        <f t="shared" si="15"/>
        <v>4.9508000000000019</v>
      </c>
      <c r="AG744" s="135">
        <f t="shared" si="15"/>
        <v>35.683725490196096</v>
      </c>
      <c r="AH744" s="135">
        <f t="shared" si="15"/>
        <v>553.51018518518504</v>
      </c>
      <c r="AI744" s="135">
        <f t="shared" si="15"/>
        <v>17.049622641509426</v>
      </c>
      <c r="AJ744" s="135">
        <f t="shared" si="15"/>
        <v>17.22720930232558</v>
      </c>
      <c r="AK744" s="135">
        <f t="shared" si="15"/>
        <v>9.7942857142857154</v>
      </c>
      <c r="AL744" s="140">
        <f t="shared" si="15"/>
        <v>31811.870178571426</v>
      </c>
      <c r="AM744" s="135">
        <f t="shared" si="16"/>
        <v>13.238214285714283</v>
      </c>
      <c r="AN744" s="135">
        <f t="shared" si="16"/>
        <v>1.4521999999999999</v>
      </c>
      <c r="AO744" s="136">
        <f t="shared" si="16"/>
        <v>-10.673831939811905</v>
      </c>
      <c r="AP744" s="135">
        <f t="shared" si="16"/>
        <v>20.929630653623001</v>
      </c>
      <c r="AQ744" s="135">
        <f t="shared" si="16"/>
        <v>117.88499165276865</v>
      </c>
      <c r="AR744" s="136">
        <f t="shared" si="16"/>
        <v>2.5734274607142851</v>
      </c>
      <c r="AS744" s="135">
        <f t="shared" si="16"/>
        <v>2.7931221185178576</v>
      </c>
      <c r="AT744" s="135">
        <f t="shared" si="16"/>
        <v>3.010424648483041</v>
      </c>
      <c r="AU744" s="135">
        <f t="shared" si="16"/>
        <v>3.2463348698549517</v>
      </c>
      <c r="AV744" s="135">
        <f t="shared" si="16"/>
        <v>3.5025262343463028</v>
      </c>
      <c r="AW744" s="135">
        <f t="shared" si="17"/>
        <v>15.125835331916438</v>
      </c>
      <c r="AX744" s="135">
        <f t="shared" si="17"/>
        <v>13.451499579655065</v>
      </c>
      <c r="AY744" s="136">
        <f t="shared" si="17"/>
        <v>1.0037500000000004</v>
      </c>
      <c r="AZ744" s="135">
        <f t="shared" si="17"/>
        <v>34.51142857142856</v>
      </c>
      <c r="BA744" s="135">
        <f t="shared" si="17"/>
        <v>-17.874285714285712</v>
      </c>
      <c r="BB744" s="135">
        <f t="shared" si="17"/>
        <v>2.226785714285715</v>
      </c>
      <c r="BC744" s="135">
        <f t="shared" si="17"/>
        <v>3.7239285714285728</v>
      </c>
      <c r="BD744" s="136"/>
      <c r="BE744" s="15">
        <f t="shared" si="18"/>
        <v>2013.5535714285713</v>
      </c>
      <c r="BF744" s="135">
        <f t="shared" si="18"/>
        <v>1.0535714285714286</v>
      </c>
      <c r="BG744" s="135">
        <f t="shared" si="18"/>
        <v>7.7192857142857152</v>
      </c>
    </row>
    <row r="745" spans="1:59" x14ac:dyDescent="0.2">
      <c r="A745" t="s">
        <v>125</v>
      </c>
      <c r="B745">
        <f t="shared" si="8"/>
        <v>35</v>
      </c>
      <c r="E745" s="134">
        <f t="shared" si="9"/>
        <v>32.657142857142858</v>
      </c>
      <c r="I745" s="134">
        <f t="shared" si="10"/>
        <v>130.19457142857144</v>
      </c>
      <c r="J745" s="136">
        <f t="shared" si="10"/>
        <v>3.0775991113225607</v>
      </c>
      <c r="K745" s="137">
        <f t="shared" si="10"/>
        <v>0.69955714285714299</v>
      </c>
      <c r="L745" s="134"/>
      <c r="M745" s="135">
        <f t="shared" si="11"/>
        <v>2.7168000000000001</v>
      </c>
      <c r="N745" s="134"/>
      <c r="O745" s="138">
        <f t="shared" si="12"/>
        <v>0.67023428571428556</v>
      </c>
      <c r="P745" s="134"/>
      <c r="Q745" s="134"/>
      <c r="R745" s="135">
        <f t="shared" si="13"/>
        <v>5.1022212256626238</v>
      </c>
      <c r="S745" s="135">
        <f t="shared" si="13"/>
        <v>5.7472175239335384</v>
      </c>
      <c r="T745" s="135">
        <f t="shared" si="13"/>
        <v>7.086298721614229</v>
      </c>
      <c r="U745" s="135">
        <f t="shared" si="13"/>
        <v>7.762091767475467</v>
      </c>
      <c r="V745" s="135">
        <f t="shared" si="13"/>
        <v>7.1210781685355355</v>
      </c>
      <c r="W745" s="139">
        <f t="shared" si="13"/>
        <v>1.5848260986802478</v>
      </c>
      <c r="X745" s="139">
        <f t="shared" si="13"/>
        <v>1.7639052811633438</v>
      </c>
      <c r="Z745" s="136">
        <f t="shared" si="14"/>
        <v>74.814644872301528</v>
      </c>
      <c r="AA745" s="135">
        <f t="shared" si="14"/>
        <v>28.972958396444277</v>
      </c>
      <c r="AB745" s="135"/>
      <c r="AC745" s="135">
        <f t="shared" si="15"/>
        <v>4.4011428571428581</v>
      </c>
      <c r="AD745" s="135">
        <f t="shared" si="15"/>
        <v>3.2944444444444452</v>
      </c>
      <c r="AE745" s="135">
        <f t="shared" si="15"/>
        <v>2.0908571428571423</v>
      </c>
      <c r="AF745" s="135">
        <f t="shared" si="15"/>
        <v>20.400000000000002</v>
      </c>
      <c r="AG745" s="135">
        <f t="shared" si="15"/>
        <v>170.32121212121208</v>
      </c>
      <c r="AH745" s="135">
        <f t="shared" si="15"/>
        <v>0.6628124999999998</v>
      </c>
      <c r="AI745" s="135">
        <f t="shared" si="15"/>
        <v>10.807419354838714</v>
      </c>
      <c r="AJ745" s="135">
        <f t="shared" si="15"/>
        <v>4.0856250000000003</v>
      </c>
      <c r="AK745" s="135">
        <f t="shared" si="15"/>
        <v>5.7884374999999988</v>
      </c>
      <c r="AL745" s="140">
        <f t="shared" si="15"/>
        <v>67161.640857142862</v>
      </c>
      <c r="AM745" s="135">
        <f t="shared" si="16"/>
        <v>11.902857142857144</v>
      </c>
      <c r="AN745" s="135">
        <f t="shared" si="16"/>
        <v>2.8875000000000002</v>
      </c>
      <c r="AO745" s="136">
        <f t="shared" si="16"/>
        <v>-18.691767135887087</v>
      </c>
      <c r="AP745" s="135">
        <f t="shared" si="16"/>
        <v>10.839690878798024</v>
      </c>
      <c r="AQ745" s="135">
        <f t="shared" si="16"/>
        <v>216.18152766607051</v>
      </c>
      <c r="AR745" s="136">
        <f t="shared" si="16"/>
        <v>2.7128445406158108</v>
      </c>
      <c r="AS745" s="135">
        <f t="shared" si="16"/>
        <v>2.8954146405395425</v>
      </c>
      <c r="AT745" s="135">
        <f t="shared" si="16"/>
        <v>3.0627985194446308</v>
      </c>
      <c r="AU745" s="135">
        <f t="shared" si="16"/>
        <v>3.2425587294721927</v>
      </c>
      <c r="AV745" s="135">
        <f t="shared" si="16"/>
        <v>3.4357193503597605</v>
      </c>
      <c r="AW745" s="135">
        <f t="shared" si="17"/>
        <v>15.349335780431936</v>
      </c>
      <c r="AX745" s="135">
        <f t="shared" si="17"/>
        <v>17.261181976337799</v>
      </c>
      <c r="AY745" s="136">
        <f t="shared" si="17"/>
        <v>0.47199999999999998</v>
      </c>
      <c r="AZ745" s="135">
        <f t="shared" si="17"/>
        <v>27.073142857142852</v>
      </c>
      <c r="BA745" s="135">
        <f t="shared" si="17"/>
        <v>-17.960285714285721</v>
      </c>
      <c r="BB745" s="135">
        <f t="shared" si="17"/>
        <v>1.1851428571428573</v>
      </c>
      <c r="BC745" s="135">
        <f t="shared" si="17"/>
        <v>1.9071428571428568</v>
      </c>
      <c r="BD745" s="136"/>
      <c r="BE745" s="15">
        <f t="shared" si="18"/>
        <v>1994.0285714285715</v>
      </c>
      <c r="BF745" s="135">
        <f t="shared" si="18"/>
        <v>3.4857142857142858</v>
      </c>
      <c r="BG745" s="135">
        <f t="shared" si="18"/>
        <v>7.3925714285714292</v>
      </c>
    </row>
    <row r="746" spans="1:59" x14ac:dyDescent="0.2">
      <c r="A746" t="s">
        <v>263</v>
      </c>
      <c r="B746">
        <f t="shared" si="8"/>
        <v>28</v>
      </c>
      <c r="E746" s="134">
        <f t="shared" si="9"/>
        <v>10.857142857142858</v>
      </c>
      <c r="I746" s="134">
        <f t="shared" si="10"/>
        <v>100.71250000000001</v>
      </c>
      <c r="J746" s="136">
        <f t="shared" si="10"/>
        <v>3.69694578544537</v>
      </c>
      <c r="K746" s="137">
        <f t="shared" si="10"/>
        <v>0.6633321428571427</v>
      </c>
      <c r="L746" s="134"/>
      <c r="M746" s="135">
        <f t="shared" si="11"/>
        <v>2.6533285714285708</v>
      </c>
      <c r="N746" s="134"/>
      <c r="O746" s="138">
        <f t="shared" si="12"/>
        <v>0.61856904761904752</v>
      </c>
      <c r="P746" s="134"/>
      <c r="Q746" s="134"/>
      <c r="R746" s="135">
        <f t="shared" si="13"/>
        <v>8.0245196894657784</v>
      </c>
      <c r="S746" s="135">
        <f t="shared" si="13"/>
        <v>11.955718557864937</v>
      </c>
      <c r="T746" s="135">
        <f t="shared" si="13"/>
        <v>16.918830904005784</v>
      </c>
      <c r="U746" s="135">
        <f t="shared" si="13"/>
        <v>13.998160351774789</v>
      </c>
      <c r="V746" s="135">
        <f t="shared" si="13"/>
        <v>5.7495955547217656</v>
      </c>
      <c r="W746" s="139">
        <f t="shared" si="13"/>
        <v>4.8577377843023077</v>
      </c>
      <c r="X746" s="139">
        <f t="shared" si="13"/>
        <v>0.78795223696933048</v>
      </c>
      <c r="Z746" s="136">
        <f t="shared" si="14"/>
        <v>90.989109943526302</v>
      </c>
      <c r="AA746" s="135">
        <f t="shared" si="14"/>
        <v>31.271535492643483</v>
      </c>
      <c r="AB746" s="135"/>
      <c r="AC746" s="135">
        <f t="shared" si="15"/>
        <v>4.03</v>
      </c>
      <c r="AD746" s="135">
        <f t="shared" si="15"/>
        <v>1.2520000000000002</v>
      </c>
      <c r="AE746" s="135">
        <f t="shared" si="15"/>
        <v>3.8028571428571429</v>
      </c>
      <c r="AF746" s="135">
        <f t="shared" si="15"/>
        <v>4.0892592592592587</v>
      </c>
      <c r="AG746" s="135">
        <f t="shared" si="15"/>
        <v>32.852142857142859</v>
      </c>
      <c r="AH746" s="135">
        <f t="shared" si="15"/>
        <v>45.328518518518528</v>
      </c>
      <c r="AI746" s="135">
        <f t="shared" si="15"/>
        <v>13.864814814814808</v>
      </c>
      <c r="AJ746" s="135">
        <f t="shared" si="15"/>
        <v>17.904999999999998</v>
      </c>
      <c r="AK746" s="135">
        <f t="shared" si="15"/>
        <v>15.020384615384613</v>
      </c>
      <c r="AL746" s="140">
        <f t="shared" si="15"/>
        <v>63385.033928571429</v>
      </c>
      <c r="AM746" s="135">
        <f t="shared" si="16"/>
        <v>13.11392857142857</v>
      </c>
      <c r="AN746" s="135">
        <f t="shared" si="16"/>
        <v>1.4522222222222221</v>
      </c>
      <c r="AO746" s="136">
        <f t="shared" si="16"/>
        <v>-15.235709423312629</v>
      </c>
      <c r="AP746" s="135">
        <f t="shared" si="16"/>
        <v>17.895794635862412</v>
      </c>
      <c r="AQ746" s="135">
        <f t="shared" si="16"/>
        <v>97.602785308727192</v>
      </c>
      <c r="AR746" s="136">
        <f t="shared" si="16"/>
        <v>2.6358035609523811</v>
      </c>
      <c r="AS746" s="135">
        <f t="shared" si="16"/>
        <v>2.7618313209134762</v>
      </c>
      <c r="AT746" s="135">
        <f t="shared" si="16"/>
        <v>2.9985383222386344</v>
      </c>
      <c r="AU746" s="135">
        <f t="shared" si="16"/>
        <v>3.2576791388273203</v>
      </c>
      <c r="AV746" s="135">
        <f t="shared" si="16"/>
        <v>3.5414405853038118</v>
      </c>
      <c r="AW746" s="135">
        <f t="shared" si="17"/>
        <v>15.195292928235625</v>
      </c>
      <c r="AX746" s="135">
        <f t="shared" si="17"/>
        <v>21.3725568725249</v>
      </c>
      <c r="AY746" s="136">
        <f t="shared" si="17"/>
        <v>0.50178571428571439</v>
      </c>
      <c r="AZ746" s="135">
        <f t="shared" si="17"/>
        <v>45.883571428571429</v>
      </c>
      <c r="BA746" s="135">
        <f t="shared" si="17"/>
        <v>-9.7050000000000001</v>
      </c>
      <c r="BB746" s="135">
        <f t="shared" si="17"/>
        <v>4.0014285714285718</v>
      </c>
      <c r="BC746" s="135">
        <f t="shared" si="17"/>
        <v>12.148571428571429</v>
      </c>
      <c r="BD746" s="136"/>
      <c r="BE746" s="15">
        <f t="shared" si="18"/>
        <v>2015.8571428571429</v>
      </c>
      <c r="BF746" s="135">
        <f t="shared" si="18"/>
        <v>0.7857142857142857</v>
      </c>
      <c r="BG746" s="135">
        <f t="shared" si="18"/>
        <v>6.302142857142857</v>
      </c>
    </row>
    <row r="747" spans="1:59" x14ac:dyDescent="0.2">
      <c r="A747" t="s">
        <v>134</v>
      </c>
      <c r="B747">
        <f t="shared" si="8"/>
        <v>218</v>
      </c>
      <c r="E747" s="134">
        <f t="shared" si="9"/>
        <v>17.61467889908257</v>
      </c>
      <c r="I747" s="134">
        <f t="shared" si="10"/>
        <v>120.13715596330279</v>
      </c>
      <c r="J747" s="136">
        <f t="shared" si="10"/>
        <v>2.5699815426407309</v>
      </c>
      <c r="K747" s="137">
        <f t="shared" si="10"/>
        <v>0.61713302752293575</v>
      </c>
      <c r="L747" s="134"/>
      <c r="M747" s="135">
        <f t="shared" si="11"/>
        <v>2.3673357798165133</v>
      </c>
      <c r="N747" s="134"/>
      <c r="O747" s="138">
        <f t="shared" si="12"/>
        <v>0.57099252948885992</v>
      </c>
      <c r="P747" s="134"/>
      <c r="Q747" s="134"/>
      <c r="R747" s="135">
        <f t="shared" si="13"/>
        <v>8.5774042947688631</v>
      </c>
      <c r="S747" s="135">
        <f t="shared" si="13"/>
        <v>8.2701682369697647</v>
      </c>
      <c r="T747" s="135">
        <f t="shared" si="13"/>
        <v>8.3912656505656269</v>
      </c>
      <c r="U747" s="135">
        <f t="shared" si="13"/>
        <v>9.4377318948340925</v>
      </c>
      <c r="V747" s="135">
        <f t="shared" si="13"/>
        <v>10.430010124524932</v>
      </c>
      <c r="W747" s="139">
        <f t="shared" si="13"/>
        <v>0.87773680267967158</v>
      </c>
      <c r="X747" s="139">
        <f t="shared" si="13"/>
        <v>3.0731280929957685</v>
      </c>
      <c r="Z747" s="136">
        <f t="shared" si="14"/>
        <v>47.580871040237689</v>
      </c>
      <c r="AA747" s="135">
        <f t="shared" si="14"/>
        <v>16.984103126938944</v>
      </c>
      <c r="AB747" s="135"/>
      <c r="AC747" s="135">
        <f t="shared" si="15"/>
        <v>7.6237623762376234</v>
      </c>
      <c r="AD747" s="135">
        <f t="shared" si="15"/>
        <v>2.6076851851851863</v>
      </c>
      <c r="AE747" s="135">
        <f t="shared" si="15"/>
        <v>3.1197029702970314</v>
      </c>
      <c r="AF747" s="135">
        <f t="shared" si="15"/>
        <v>2.6570408163265307</v>
      </c>
      <c r="AG747" s="135">
        <f t="shared" si="15"/>
        <v>11.789303482587059</v>
      </c>
      <c r="AH747" s="135">
        <f t="shared" si="15"/>
        <v>13.570207253886009</v>
      </c>
      <c r="AI747" s="135">
        <f t="shared" si="15"/>
        <v>9.8176562499999971</v>
      </c>
      <c r="AJ747" s="135">
        <f t="shared" si="15"/>
        <v>10.157025641025639</v>
      </c>
      <c r="AK747" s="135">
        <f t="shared" si="15"/>
        <v>10.11318584070797</v>
      </c>
      <c r="AL747" s="140">
        <f t="shared" si="15"/>
        <v>31575.226584158409</v>
      </c>
      <c r="AM747" s="135">
        <f t="shared" si="16"/>
        <v>10.114752475247524</v>
      </c>
      <c r="AN747" s="135">
        <f t="shared" si="16"/>
        <v>0.89238578680203018</v>
      </c>
      <c r="AO747" s="136">
        <f t="shared" si="16"/>
        <v>-4.1595806270265427</v>
      </c>
      <c r="AP747" s="135">
        <f t="shared" si="16"/>
        <v>11.985485238424905</v>
      </c>
      <c r="AQ747" s="135">
        <f t="shared" si="16"/>
        <v>26.24261070317295</v>
      </c>
      <c r="AR747" s="136">
        <f t="shared" si="16"/>
        <v>2.2945151104969312</v>
      </c>
      <c r="AS747" s="135">
        <f t="shared" si="16"/>
        <v>2.4463065082256534</v>
      </c>
      <c r="AT747" s="135">
        <f t="shared" si="16"/>
        <v>2.6015759482977501</v>
      </c>
      <c r="AU747" s="135">
        <f t="shared" si="16"/>
        <v>2.7695477209429451</v>
      </c>
      <c r="AV747" s="135">
        <f t="shared" si="16"/>
        <v>2.9513841237014571</v>
      </c>
      <c r="AW747" s="135">
        <f t="shared" si="17"/>
        <v>13.063329411664737</v>
      </c>
      <c r="AX747" s="135">
        <f t="shared" si="17"/>
        <v>14.157597831626445</v>
      </c>
      <c r="AY747" s="136">
        <f t="shared" si="17"/>
        <v>0.73925742574257436</v>
      </c>
      <c r="AZ747" s="135">
        <f t="shared" si="17"/>
        <v>38.009059405940597</v>
      </c>
      <c r="BA747" s="135">
        <f t="shared" si="17"/>
        <v>-7.9469801980198014</v>
      </c>
      <c r="BB747" s="135">
        <f t="shared" si="17"/>
        <v>5.8648514851485141</v>
      </c>
      <c r="BC747" s="135">
        <f t="shared" si="17"/>
        <v>12.344306930693069</v>
      </c>
      <c r="BD747" s="136"/>
      <c r="BE747" s="15">
        <f t="shared" si="18"/>
        <v>2009.2522935779816</v>
      </c>
      <c r="BF747" s="135">
        <f t="shared" si="18"/>
        <v>1.4884792626728112</v>
      </c>
      <c r="BG747" s="135">
        <f t="shared" si="18"/>
        <v>3.3328217821782169</v>
      </c>
    </row>
    <row r="748" spans="1:59" x14ac:dyDescent="0.2">
      <c r="A748" t="s">
        <v>180</v>
      </c>
      <c r="B748">
        <f t="shared" si="8"/>
        <v>32</v>
      </c>
      <c r="E748" s="134">
        <f t="shared" si="9"/>
        <v>19.09375</v>
      </c>
      <c r="I748" s="134">
        <f t="shared" si="10"/>
        <v>264.14406249999996</v>
      </c>
      <c r="J748" s="136">
        <f t="shared" si="10"/>
        <v>2.0893068397681049</v>
      </c>
      <c r="K748" s="137">
        <f t="shared" si="10"/>
        <v>0.984471875</v>
      </c>
      <c r="L748" s="134"/>
      <c r="M748" s="135">
        <f t="shared" si="11"/>
        <v>3.4567343749999999</v>
      </c>
      <c r="N748" s="134"/>
      <c r="O748" s="138">
        <f t="shared" si="12"/>
        <v>0.91045625000000008</v>
      </c>
      <c r="P748" s="134"/>
      <c r="Q748" s="134"/>
      <c r="R748" s="135">
        <f t="shared" si="13"/>
        <v>7.8195559335022571</v>
      </c>
      <c r="S748" s="135">
        <f t="shared" si="13"/>
        <v>8.4004659627200375</v>
      </c>
      <c r="T748" s="135">
        <f t="shared" si="13"/>
        <v>8.0072873776704832</v>
      </c>
      <c r="U748" s="135">
        <f t="shared" si="13"/>
        <v>13.8566290199698</v>
      </c>
      <c r="V748" s="135">
        <f t="shared" si="13"/>
        <v>10.69022460767331</v>
      </c>
      <c r="W748" s="139">
        <f t="shared" si="13"/>
        <v>0.96082380338136464</v>
      </c>
      <c r="X748" s="139">
        <f t="shared" si="13"/>
        <v>2.1663399919584823</v>
      </c>
      <c r="Z748" s="136">
        <f t="shared" si="14"/>
        <v>54.42559436834587</v>
      </c>
      <c r="AA748" s="135">
        <f t="shared" si="14"/>
        <v>31.03667227919912</v>
      </c>
      <c r="AB748" s="135"/>
      <c r="AC748" s="135">
        <f t="shared" si="15"/>
        <v>9.4109374999999993</v>
      </c>
      <c r="AD748" s="135">
        <f t="shared" si="15"/>
        <v>1.8121428571428571</v>
      </c>
      <c r="AE748" s="135">
        <f t="shared" si="15"/>
        <v>4.0843749999999996</v>
      </c>
      <c r="AF748" s="135">
        <f t="shared" si="15"/>
        <v>6.3089655172413792</v>
      </c>
      <c r="AG748" s="135">
        <f t="shared" si="15"/>
        <v>531.04066666666665</v>
      </c>
      <c r="AH748" s="135">
        <f t="shared" si="15"/>
        <v>4.5383870967741942</v>
      </c>
      <c r="AI748" s="135">
        <f t="shared" si="15"/>
        <v>61.737741935483882</v>
      </c>
      <c r="AJ748" s="135">
        <f t="shared" si="15"/>
        <v>10.914074074074078</v>
      </c>
      <c r="AK748" s="135">
        <f t="shared" si="15"/>
        <v>9.6393548387096804</v>
      </c>
      <c r="AL748" s="140">
        <f t="shared" si="15"/>
        <v>161407.8125</v>
      </c>
      <c r="AM748" s="135">
        <f t="shared" si="16"/>
        <v>2.2337500000000001</v>
      </c>
      <c r="AN748" s="135">
        <f t="shared" si="16"/>
        <v>1.049655172413793</v>
      </c>
      <c r="AO748" s="136">
        <f t="shared" si="16"/>
        <v>-14.713166486187733</v>
      </c>
      <c r="AP748" s="135">
        <f t="shared" si="16"/>
        <v>15.996520666317544</v>
      </c>
      <c r="AQ748" s="135">
        <f t="shared" si="16"/>
        <v>159.35354962083156</v>
      </c>
      <c r="AR748" s="136">
        <f t="shared" si="16"/>
        <v>3.4385834625000005</v>
      </c>
      <c r="AS748" s="135">
        <f t="shared" si="16"/>
        <v>3.7310068185549992</v>
      </c>
      <c r="AT748" s="135">
        <f t="shared" si="16"/>
        <v>4.0250918207458648</v>
      </c>
      <c r="AU748" s="135">
        <f t="shared" si="16"/>
        <v>4.3452585359140885</v>
      </c>
      <c r="AV748" s="135">
        <f t="shared" si="16"/>
        <v>4.6939312647904812</v>
      </c>
      <c r="AW748" s="135">
        <f t="shared" si="17"/>
        <v>20.233871902505427</v>
      </c>
      <c r="AX748" s="135">
        <f t="shared" si="17"/>
        <v>11.970062889798431</v>
      </c>
      <c r="AY748" s="136">
        <f t="shared" si="17"/>
        <v>0.53687499999999999</v>
      </c>
      <c r="AZ748" s="135">
        <f t="shared" si="17"/>
        <v>38.846875000000011</v>
      </c>
      <c r="BA748" s="135">
        <f t="shared" si="17"/>
        <v>-13.516250000000001</v>
      </c>
      <c r="BB748" s="135">
        <f t="shared" si="17"/>
        <v>5.2843750000000007</v>
      </c>
      <c r="BC748" s="135">
        <f t="shared" si="17"/>
        <v>6.0353124999999999</v>
      </c>
      <c r="BD748" s="136"/>
      <c r="BE748" s="15">
        <f t="shared" si="18"/>
        <v>2007.78125</v>
      </c>
      <c r="BF748" s="135">
        <f t="shared" si="18"/>
        <v>1.65625</v>
      </c>
      <c r="BG748" s="135">
        <f t="shared" si="18"/>
        <v>7.0528125000000008</v>
      </c>
    </row>
    <row r="749" spans="1:59" x14ac:dyDescent="0.2">
      <c r="A749" t="s">
        <v>116</v>
      </c>
      <c r="B749">
        <f t="shared" si="8"/>
        <v>117</v>
      </c>
      <c r="E749" s="134">
        <f t="shared" si="9"/>
        <v>21.051282051282051</v>
      </c>
      <c r="I749" s="134">
        <f t="shared" si="10"/>
        <v>226.01940170940188</v>
      </c>
      <c r="J749" s="136">
        <f t="shared" si="10"/>
        <v>1.5711217736849994</v>
      </c>
      <c r="K749" s="137">
        <f t="shared" si="10"/>
        <v>0.64260128205128197</v>
      </c>
      <c r="L749" s="134"/>
      <c r="M749" s="135">
        <f t="shared" si="11"/>
        <v>2.5543367521367526</v>
      </c>
      <c r="N749" s="134"/>
      <c r="O749" s="138">
        <f t="shared" si="12"/>
        <v>0.59835954415954373</v>
      </c>
      <c r="P749" s="134"/>
      <c r="Q749" s="134"/>
      <c r="R749" s="135">
        <f t="shared" si="13"/>
        <v>7.8656841095780061</v>
      </c>
      <c r="S749" s="135">
        <f t="shared" si="13"/>
        <v>9.2351705944828879</v>
      </c>
      <c r="T749" s="135">
        <f t="shared" si="13"/>
        <v>10.470954101399945</v>
      </c>
      <c r="U749" s="135">
        <f t="shared" si="13"/>
        <v>11.734847800296713</v>
      </c>
      <c r="V749" s="135">
        <f t="shared" si="13"/>
        <v>9.8822826707354121</v>
      </c>
      <c r="W749" s="139">
        <f t="shared" si="13"/>
        <v>1.1562145846053704</v>
      </c>
      <c r="X749" s="139">
        <f t="shared" si="13"/>
        <v>1.1107275224526578</v>
      </c>
      <c r="Z749" s="136">
        <f t="shared" si="14"/>
        <v>55.282870971387048</v>
      </c>
      <c r="AA749" s="135">
        <f t="shared" si="14"/>
        <v>36.778499183289277</v>
      </c>
      <c r="AB749" s="135"/>
      <c r="AC749" s="135">
        <f t="shared" si="15"/>
        <v>7.6826495726495745</v>
      </c>
      <c r="AD749" s="135">
        <f t="shared" si="15"/>
        <v>3.2525490196078444</v>
      </c>
      <c r="AE749" s="135">
        <f t="shared" si="15"/>
        <v>3.0061538461538455</v>
      </c>
      <c r="AF749" s="135">
        <f t="shared" si="15"/>
        <v>6.8006086956521745</v>
      </c>
      <c r="AG749" s="135">
        <f t="shared" si="15"/>
        <v>22.283130434782603</v>
      </c>
      <c r="AH749" s="135">
        <f t="shared" si="15"/>
        <v>17.173739130434782</v>
      </c>
      <c r="AI749" s="135">
        <f t="shared" si="15"/>
        <v>15.908947368421055</v>
      </c>
      <c r="AJ749" s="135">
        <f t="shared" si="15"/>
        <v>15.814811320754705</v>
      </c>
      <c r="AK749" s="135">
        <f t="shared" si="15"/>
        <v>13.925714285714282</v>
      </c>
      <c r="AL749" s="140">
        <f t="shared" si="15"/>
        <v>33094.394957264958</v>
      </c>
      <c r="AM749" s="135">
        <f t="shared" si="16"/>
        <v>6.5830769230769262</v>
      </c>
      <c r="AN749" s="135">
        <f t="shared" si="16"/>
        <v>1.1884347826086958</v>
      </c>
      <c r="AO749" s="136">
        <f t="shared" si="16"/>
        <v>-23.694445544146262</v>
      </c>
      <c r="AP749" s="135">
        <f t="shared" si="16"/>
        <v>13.30474697050688</v>
      </c>
      <c r="AQ749" s="135">
        <f t="shared" si="16"/>
        <v>194.92320518797413</v>
      </c>
      <c r="AR749" s="136">
        <f t="shared" si="16"/>
        <v>2.5589776151851855</v>
      </c>
      <c r="AS749" s="135">
        <f t="shared" si="16"/>
        <v>2.787697058799429</v>
      </c>
      <c r="AT749" s="135">
        <f t="shared" si="16"/>
        <v>3.0294303930786119</v>
      </c>
      <c r="AU749" s="135">
        <f t="shared" si="16"/>
        <v>3.2934953268361524</v>
      </c>
      <c r="AV749" s="135">
        <f t="shared" si="16"/>
        <v>3.5820105801485509</v>
      </c>
      <c r="AW749" s="135">
        <f t="shared" si="17"/>
        <v>15.25161097404793</v>
      </c>
      <c r="AX749" s="135">
        <f t="shared" si="17"/>
        <v>9.323650721410079</v>
      </c>
      <c r="AY749" s="136">
        <f t="shared" si="17"/>
        <v>0.98350427350427327</v>
      </c>
      <c r="AZ749" s="135">
        <f t="shared" si="17"/>
        <v>41.331538461538479</v>
      </c>
      <c r="BA749" s="135">
        <f t="shared" si="17"/>
        <v>-15.002564102564101</v>
      </c>
      <c r="BB749" s="135">
        <f t="shared" si="17"/>
        <v>2.3772649572649582</v>
      </c>
      <c r="BC749" s="135">
        <f t="shared" si="17"/>
        <v>7.08188034188034</v>
      </c>
      <c r="BD749" s="136"/>
      <c r="BE749" s="15">
        <f t="shared" si="18"/>
        <v>2005.7179487179487</v>
      </c>
      <c r="BF749" s="135">
        <f t="shared" si="18"/>
        <v>1.982905982905983</v>
      </c>
      <c r="BG749" s="135">
        <f t="shared" si="18"/>
        <v>8.6388888888888875</v>
      </c>
    </row>
    <row r="750" spans="1:59" x14ac:dyDescent="0.2">
      <c r="A750" t="s">
        <v>198</v>
      </c>
      <c r="B750">
        <f t="shared" si="8"/>
        <v>41</v>
      </c>
      <c r="E750" s="134">
        <f t="shared" si="9"/>
        <v>15</v>
      </c>
      <c r="I750" s="134">
        <f t="shared" si="10"/>
        <v>210.63317073170725</v>
      </c>
      <c r="J750" s="136">
        <f t="shared" si="10"/>
        <v>1.7589824031422607</v>
      </c>
      <c r="K750" s="137">
        <f t="shared" si="10"/>
        <v>0.64159317073170741</v>
      </c>
      <c r="L750" s="134"/>
      <c r="M750" s="135">
        <f t="shared" si="11"/>
        <v>2.4500092682926837</v>
      </c>
      <c r="N750" s="134"/>
      <c r="O750" s="138">
        <f t="shared" si="12"/>
        <v>0.58272682926829256</v>
      </c>
      <c r="P750" s="134"/>
      <c r="Q750" s="134"/>
      <c r="R750" s="135">
        <f t="shared" si="13"/>
        <v>9.9478008166505951</v>
      </c>
      <c r="S750" s="135">
        <f t="shared" si="13"/>
        <v>8.4886667845699879</v>
      </c>
      <c r="T750" s="135">
        <f t="shared" si="13"/>
        <v>10.96497566170617</v>
      </c>
      <c r="U750" s="135">
        <f t="shared" si="13"/>
        <v>12.690934471854435</v>
      </c>
      <c r="V750" s="135">
        <f t="shared" si="13"/>
        <v>13.338230941437415</v>
      </c>
      <c r="W750" s="139">
        <f t="shared" si="13"/>
        <v>0.93321627989661182</v>
      </c>
      <c r="X750" s="139">
        <f t="shared" si="13"/>
        <v>1.1848800526157934</v>
      </c>
      <c r="Z750" s="136">
        <f t="shared" si="14"/>
        <v>67.666434885611736</v>
      </c>
      <c r="AA750" s="135">
        <f t="shared" si="14"/>
        <v>43.698571165421939</v>
      </c>
      <c r="AB750" s="135"/>
      <c r="AC750" s="135">
        <f t="shared" si="15"/>
        <v>6.259999999999998</v>
      </c>
      <c r="AD750" s="135">
        <f t="shared" si="15"/>
        <v>1.503076923076923</v>
      </c>
      <c r="AE750" s="135">
        <f t="shared" si="15"/>
        <v>6.2343902439024417</v>
      </c>
      <c r="AF750" s="135">
        <f t="shared" si="15"/>
        <v>9.2594871794871789</v>
      </c>
      <c r="AG750" s="135">
        <f t="shared" si="15"/>
        <v>30.086153846153838</v>
      </c>
      <c r="AH750" s="135">
        <f t="shared" si="15"/>
        <v>62.742195121951227</v>
      </c>
      <c r="AI750" s="135">
        <f t="shared" si="15"/>
        <v>17.343902439024387</v>
      </c>
      <c r="AJ750" s="135">
        <f t="shared" si="15"/>
        <v>7.3505263157894722</v>
      </c>
      <c r="AK750" s="135">
        <f t="shared" si="15"/>
        <v>22.928750000000001</v>
      </c>
      <c r="AL750" s="140">
        <f t="shared" si="15"/>
        <v>331494.14048780489</v>
      </c>
      <c r="AM750" s="135">
        <f t="shared" si="16"/>
        <v>7.2795121951219519</v>
      </c>
      <c r="AN750" s="135">
        <f t="shared" si="16"/>
        <v>0.78974358974358994</v>
      </c>
      <c r="AO750" s="136">
        <f t="shared" si="16"/>
        <v>-29.918653942720265</v>
      </c>
      <c r="AP750" s="135">
        <f t="shared" si="16"/>
        <v>14.507000834331574</v>
      </c>
      <c r="AQ750" s="135">
        <f t="shared" si="16"/>
        <v>267.19362369042636</v>
      </c>
      <c r="AR750" s="136">
        <f t="shared" si="16"/>
        <v>2.4188248536585371</v>
      </c>
      <c r="AS750" s="135">
        <f t="shared" si="16"/>
        <v>2.623116508560976</v>
      </c>
      <c r="AT750" s="135">
        <f t="shared" si="16"/>
        <v>2.8445892993092605</v>
      </c>
      <c r="AU750" s="135">
        <f t="shared" si="16"/>
        <v>3.0864201958057427</v>
      </c>
      <c r="AV750" s="135">
        <f t="shared" si="16"/>
        <v>3.3505451585268409</v>
      </c>
      <c r="AW750" s="135">
        <f t="shared" si="17"/>
        <v>14.323496015861354</v>
      </c>
      <c r="AX750" s="135">
        <f t="shared" si="17"/>
        <v>10.242325984623827</v>
      </c>
      <c r="AY750" s="136">
        <f t="shared" si="17"/>
        <v>1.2146341463414632</v>
      </c>
      <c r="AZ750" s="135">
        <f t="shared" si="17"/>
        <v>66.598780487804873</v>
      </c>
      <c r="BA750" s="135">
        <f t="shared" si="17"/>
        <v>-26.281951219512194</v>
      </c>
      <c r="BB750" s="135">
        <f t="shared" si="17"/>
        <v>-1.8831707317073172</v>
      </c>
      <c r="BC750" s="135">
        <f t="shared" si="17"/>
        <v>6.3985365853658518</v>
      </c>
      <c r="BD750" s="136"/>
      <c r="BE750" s="15">
        <f t="shared" si="18"/>
        <v>2011.5365853658536</v>
      </c>
      <c r="BF750" s="135">
        <f t="shared" si="18"/>
        <v>1.1707317073170731</v>
      </c>
      <c r="BG750" s="135">
        <f t="shared" si="18"/>
        <v>11.130731707317077</v>
      </c>
    </row>
    <row r="751" spans="1:59" x14ac:dyDescent="0.2">
      <c r="A751" t="s">
        <v>139</v>
      </c>
      <c r="B751">
        <f t="shared" si="8"/>
        <v>38</v>
      </c>
      <c r="E751" s="134">
        <f t="shared" si="9"/>
        <v>23.657894736842106</v>
      </c>
      <c r="I751" s="134">
        <f t="shared" si="10"/>
        <v>170.23500000000004</v>
      </c>
      <c r="J751" s="136">
        <f t="shared" si="10"/>
        <v>1.870062244492281</v>
      </c>
      <c r="K751" s="137">
        <f t="shared" si="10"/>
        <v>0.63657894736842113</v>
      </c>
      <c r="L751" s="134"/>
      <c r="M751" s="135">
        <f t="shared" si="11"/>
        <v>2.4221052631578948</v>
      </c>
      <c r="N751" s="134"/>
      <c r="O751" s="138">
        <f t="shared" si="12"/>
        <v>0.60396052631578956</v>
      </c>
      <c r="P751" s="134"/>
      <c r="Q751" s="134"/>
      <c r="R751" s="135">
        <f t="shared" si="13"/>
        <v>5.5449934251486397</v>
      </c>
      <c r="S751" s="135">
        <f t="shared" si="13"/>
        <v>5.9247822313375043</v>
      </c>
      <c r="T751" s="135">
        <f t="shared" si="13"/>
        <v>6.9707655154248078</v>
      </c>
      <c r="U751" s="135">
        <f t="shared" si="13"/>
        <v>8.1929201450958598</v>
      </c>
      <c r="V751" s="135">
        <f t="shared" si="13"/>
        <v>7.2018953789987563</v>
      </c>
      <c r="W751" s="139">
        <f t="shared" si="13"/>
        <v>1.0458704263796688</v>
      </c>
      <c r="X751" s="139">
        <f t="shared" si="13"/>
        <v>0.71332399694968029</v>
      </c>
      <c r="Z751" s="136">
        <f t="shared" si="14"/>
        <v>61.485036809254275</v>
      </c>
      <c r="AA751" s="135">
        <f t="shared" si="14"/>
        <v>30.594903944479725</v>
      </c>
      <c r="AB751" s="135"/>
      <c r="AC751" s="135">
        <f t="shared" si="15"/>
        <v>7.0523684210526314</v>
      </c>
      <c r="AD751" s="135">
        <f t="shared" si="15"/>
        <v>1.5414285714285714</v>
      </c>
      <c r="AE751" s="135">
        <f t="shared" si="15"/>
        <v>3.5192105263157893</v>
      </c>
      <c r="AF751" s="135">
        <f t="shared" si="15"/>
        <v>3.4323684210526308</v>
      </c>
      <c r="AG751" s="135">
        <f t="shared" si="15"/>
        <v>13.428947368421051</v>
      </c>
      <c r="AH751" s="135">
        <f t="shared" si="15"/>
        <v>68.446388888888862</v>
      </c>
      <c r="AI751" s="135">
        <f t="shared" si="15"/>
        <v>19.19027777777778</v>
      </c>
      <c r="AJ751" s="135">
        <f t="shared" si="15"/>
        <v>12.226562500000005</v>
      </c>
      <c r="AK751" s="135">
        <f t="shared" si="15"/>
        <v>14.315666666666667</v>
      </c>
      <c r="AL751" s="140">
        <f t="shared" si="15"/>
        <v>24400.526315789473</v>
      </c>
      <c r="AM751" s="135">
        <f t="shared" si="16"/>
        <v>4.4165789473684223</v>
      </c>
      <c r="AN751" s="135">
        <f t="shared" si="16"/>
        <v>0.7171052631578948</v>
      </c>
      <c r="AO751" s="136">
        <f t="shared" si="16"/>
        <v>-20.561260370614292</v>
      </c>
      <c r="AP751" s="135">
        <f t="shared" si="16"/>
        <v>10.091918021462597</v>
      </c>
      <c r="AQ751" s="135">
        <f t="shared" si="16"/>
        <v>92.597399004636998</v>
      </c>
      <c r="AR751" s="136">
        <f t="shared" si="16"/>
        <v>2.3914267894736847</v>
      </c>
      <c r="AS751" s="135">
        <f t="shared" si="16"/>
        <v>2.5722365815578954</v>
      </c>
      <c r="AT751" s="135">
        <f t="shared" si="16"/>
        <v>2.7703687389847267</v>
      </c>
      <c r="AU751" s="135">
        <f t="shared" si="16"/>
        <v>2.9862663986121198</v>
      </c>
      <c r="AV751" s="135">
        <f t="shared" si="16"/>
        <v>3.2216071906909001</v>
      </c>
      <c r="AW751" s="135">
        <f t="shared" si="17"/>
        <v>13.941905699319324</v>
      </c>
      <c r="AX751" s="135">
        <f t="shared" si="17"/>
        <v>10.36403947890185</v>
      </c>
      <c r="AY751" s="136">
        <f t="shared" si="17"/>
        <v>0.88000000000000012</v>
      </c>
      <c r="AZ751" s="135">
        <f t="shared" si="17"/>
        <v>35.594736842105256</v>
      </c>
      <c r="BA751" s="135">
        <f t="shared" si="17"/>
        <v>-17.14947368421052</v>
      </c>
      <c r="BB751" s="135">
        <f t="shared" si="17"/>
        <v>0.65552631578947385</v>
      </c>
      <c r="BC751" s="135">
        <f t="shared" si="17"/>
        <v>4.3534210526315791</v>
      </c>
      <c r="BD751" s="136"/>
      <c r="BE751" s="15">
        <f t="shared" si="18"/>
        <v>2003.2105263157894</v>
      </c>
      <c r="BF751" s="135">
        <f t="shared" si="18"/>
        <v>2.1842105263157894</v>
      </c>
      <c r="BG751" s="135">
        <f t="shared" si="18"/>
        <v>6.3236842105263165</v>
      </c>
    </row>
    <row r="752" spans="1:59" x14ac:dyDescent="0.2">
      <c r="A752" t="s">
        <v>300</v>
      </c>
      <c r="B752">
        <f t="shared" si="8"/>
        <v>51</v>
      </c>
      <c r="E752" s="134">
        <f t="shared" si="9"/>
        <v>13.196078431372548</v>
      </c>
      <c r="I752" s="134">
        <f t="shared" si="10"/>
        <v>90.503921568627405</v>
      </c>
      <c r="J752" s="136">
        <f t="shared" si="10"/>
        <v>4.6173001007474843</v>
      </c>
      <c r="K752" s="137">
        <f t="shared" si="10"/>
        <v>0.76421960784313758</v>
      </c>
      <c r="L752" s="134"/>
      <c r="M752" s="135">
        <f t="shared" si="11"/>
        <v>3.2561254901960788</v>
      </c>
      <c r="N752" s="134"/>
      <c r="O752" s="138">
        <f t="shared" si="12"/>
        <v>0.72710002614379088</v>
      </c>
      <c r="P752" s="134"/>
      <c r="Q752" s="134"/>
      <c r="R752" s="135">
        <f t="shared" si="13"/>
        <v>4.8868140170490015</v>
      </c>
      <c r="S752" s="135">
        <f t="shared" si="13"/>
        <v>5.513051866134524</v>
      </c>
      <c r="T752" s="135">
        <f t="shared" si="13"/>
        <v>7.8771270192978253</v>
      </c>
      <c r="U752" s="135">
        <f t="shared" si="13"/>
        <v>10.265658213013541</v>
      </c>
      <c r="V752" s="135">
        <f t="shared" si="13"/>
        <v>6.2189319446530096</v>
      </c>
      <c r="W752" s="139">
        <f t="shared" si="13"/>
        <v>24.635573936646754</v>
      </c>
      <c r="X752" s="139">
        <f t="shared" si="13"/>
        <v>2.400578902947454</v>
      </c>
      <c r="Z752" s="136">
        <f t="shared" si="14"/>
        <v>194.76927244183966</v>
      </c>
      <c r="AA752" s="135">
        <f t="shared" si="14"/>
        <v>39.521198275445521</v>
      </c>
      <c r="AB752" s="135"/>
      <c r="AC752" s="135">
        <f t="shared" si="15"/>
        <v>2.3233333333333324</v>
      </c>
      <c r="AD752" s="135">
        <f t="shared" si="15"/>
        <v>6.6878260869565223</v>
      </c>
      <c r="AE752" s="135">
        <f t="shared" si="15"/>
        <v>8.1890196078431341</v>
      </c>
      <c r="AF752" s="135">
        <f t="shared" si="15"/>
        <v>3.8037999999999994</v>
      </c>
      <c r="AG752" s="135">
        <f t="shared" si="15"/>
        <v>15.622800000000002</v>
      </c>
      <c r="AH752" s="135">
        <f t="shared" si="15"/>
        <v>3.672448979591838</v>
      </c>
      <c r="AI752" s="135">
        <f t="shared" si="15"/>
        <v>20.262291666666663</v>
      </c>
      <c r="AJ752" s="135">
        <f t="shared" si="15"/>
        <v>23.925365853658533</v>
      </c>
      <c r="AK752" s="135">
        <f t="shared" si="15"/>
        <v>1.6000000000000003</v>
      </c>
      <c r="AL752" s="140">
        <f t="shared" si="15"/>
        <v>16314.965098039218</v>
      </c>
      <c r="AM752" s="135">
        <f t="shared" si="16"/>
        <v>4.3713725490196085</v>
      </c>
      <c r="AN752" s="135">
        <f t="shared" si="16"/>
        <v>2.8431999999999995</v>
      </c>
      <c r="AO752" s="136">
        <f t="shared" si="16"/>
        <v>-24.720053169497</v>
      </c>
      <c r="AP752" s="135">
        <f t="shared" si="16"/>
        <v>14.911407313565698</v>
      </c>
      <c r="AQ752" s="135">
        <f t="shared" si="16"/>
        <v>127.28050588635918</v>
      </c>
      <c r="AR752" s="136">
        <f t="shared" si="16"/>
        <v>3.2289742107843127</v>
      </c>
      <c r="AS752" s="135">
        <f t="shared" si="16"/>
        <v>3.3980267738272549</v>
      </c>
      <c r="AT752" s="135">
        <f t="shared" si="16"/>
        <v>3.5515050830860906</v>
      </c>
      <c r="AU752" s="135">
        <f t="shared" si="16"/>
        <v>3.7164631531892507</v>
      </c>
      <c r="AV752" s="135">
        <f t="shared" si="16"/>
        <v>3.8939147136061822</v>
      </c>
      <c r="AW752" s="135">
        <f t="shared" si="17"/>
        <v>17.788883934493093</v>
      </c>
      <c r="AX752" s="135">
        <f t="shared" si="17"/>
        <v>25.239218749543888</v>
      </c>
      <c r="AY752" s="136">
        <f t="shared" si="17"/>
        <v>0.89450980392156854</v>
      </c>
      <c r="AZ752" s="135">
        <f t="shared" si="17"/>
        <v>25.169607843137257</v>
      </c>
      <c r="BA752" s="135">
        <f t="shared" si="17"/>
        <v>-9.241568627450981</v>
      </c>
      <c r="BB752" s="135">
        <f t="shared" si="17"/>
        <v>0.54450980392156867</v>
      </c>
      <c r="BC752" s="135">
        <f t="shared" si="17"/>
        <v>5.4950980392156863</v>
      </c>
      <c r="BD752" s="136"/>
      <c r="BE752" s="15">
        <f t="shared" si="18"/>
        <v>2013.6274509803923</v>
      </c>
      <c r="BF752" s="135">
        <f t="shared" si="18"/>
        <v>1.0588235294117647</v>
      </c>
      <c r="BG752" s="135">
        <f t="shared" si="18"/>
        <v>3.971372549019609</v>
      </c>
    </row>
    <row r="753" spans="1:59" x14ac:dyDescent="0.2">
      <c r="A753" t="s">
        <v>162</v>
      </c>
      <c r="B753">
        <f t="shared" si="8"/>
        <v>50</v>
      </c>
      <c r="E753" s="134">
        <f t="shared" si="9"/>
        <v>25.68</v>
      </c>
      <c r="I753" s="134">
        <f t="shared" si="10"/>
        <v>79.040400000000005</v>
      </c>
      <c r="J753" s="136">
        <f t="shared" si="10"/>
        <v>3.3689176482504535</v>
      </c>
      <c r="K753" s="137">
        <f t="shared" si="10"/>
        <v>0.5842046000000003</v>
      </c>
      <c r="L753" s="134"/>
      <c r="M753" s="135">
        <f t="shared" si="11"/>
        <v>2.3408712000000009</v>
      </c>
      <c r="N753" s="134"/>
      <c r="O753" s="138">
        <f t="shared" si="12"/>
        <v>0.55629999999999991</v>
      </c>
      <c r="P753" s="134"/>
      <c r="Q753" s="134"/>
      <c r="R753" s="135">
        <f t="shared" si="13"/>
        <v>4.9966973485597519</v>
      </c>
      <c r="S753" s="135">
        <f t="shared" si="13"/>
        <v>5.2015199545284965</v>
      </c>
      <c r="T753" s="135">
        <f t="shared" si="13"/>
        <v>5.8994304629980876</v>
      </c>
      <c r="U753" s="135">
        <f t="shared" si="13"/>
        <v>5.4189032403980653</v>
      </c>
      <c r="V753" s="135">
        <f t="shared" si="13"/>
        <v>5.8956559830111743</v>
      </c>
      <c r="W753" s="139">
        <f t="shared" si="13"/>
        <v>0.90543592348391921</v>
      </c>
      <c r="X753" s="139">
        <f t="shared" si="13"/>
        <v>1.0083907653482302</v>
      </c>
      <c r="Z753" s="136">
        <f t="shared" si="14"/>
        <v>139.10390087352482</v>
      </c>
      <c r="AA753" s="135">
        <f t="shared" si="14"/>
        <v>35.462284865049455</v>
      </c>
      <c r="AB753" s="135"/>
      <c r="AC753" s="135">
        <f t="shared" si="15"/>
        <v>3.8788</v>
      </c>
      <c r="AD753" s="135">
        <f t="shared" si="15"/>
        <v>3.124888888888889</v>
      </c>
      <c r="AE753" s="135">
        <f t="shared" si="15"/>
        <v>2.9174000000000007</v>
      </c>
      <c r="AF753" s="135">
        <f t="shared" si="15"/>
        <v>2.1293999999999995</v>
      </c>
      <c r="AG753" s="135">
        <f t="shared" si="15"/>
        <v>10.268799999999999</v>
      </c>
      <c r="AH753" s="135">
        <f t="shared" si="15"/>
        <v>-7.8510416666666645</v>
      </c>
      <c r="AI753" s="135">
        <f t="shared" si="15"/>
        <v>13.129583333333342</v>
      </c>
      <c r="AJ753" s="135">
        <f t="shared" si="15"/>
        <v>11.630217391304345</v>
      </c>
      <c r="AK753" s="135">
        <f t="shared" si="15"/>
        <v>7.4746808510638294</v>
      </c>
      <c r="AL753" s="140">
        <f t="shared" si="15"/>
        <v>24749.084999999995</v>
      </c>
      <c r="AM753" s="135">
        <f t="shared" si="16"/>
        <v>3.8026000000000004</v>
      </c>
      <c r="AN753" s="135">
        <f t="shared" si="16"/>
        <v>1.9865999999999999</v>
      </c>
      <c r="AO753" s="136">
        <f t="shared" si="16"/>
        <v>-26.905900357762736</v>
      </c>
      <c r="AP753" s="135">
        <f t="shared" si="16"/>
        <v>8.8433240715992305</v>
      </c>
      <c r="AQ753" s="135">
        <f t="shared" si="16"/>
        <v>61.194326319532188</v>
      </c>
      <c r="AR753" s="136">
        <f t="shared" si="16"/>
        <v>2.3632673930999997</v>
      </c>
      <c r="AS753" s="135">
        <f t="shared" si="16"/>
        <v>2.5345179657770003</v>
      </c>
      <c r="AT753" s="135">
        <f t="shared" si="16"/>
        <v>2.7131553877121628</v>
      </c>
      <c r="AU753" s="135">
        <f t="shared" si="16"/>
        <v>2.905802782619606</v>
      </c>
      <c r="AV753" s="135">
        <f t="shared" si="16"/>
        <v>3.113617398615625</v>
      </c>
      <c r="AW753" s="135">
        <f t="shared" si="17"/>
        <v>13.630360927824393</v>
      </c>
      <c r="AX753" s="135">
        <f t="shared" si="17"/>
        <v>19.362396081920625</v>
      </c>
      <c r="AY753" s="136">
        <f t="shared" si="17"/>
        <v>0.56199999999999983</v>
      </c>
      <c r="AZ753" s="135">
        <f t="shared" si="17"/>
        <v>17.382400000000004</v>
      </c>
      <c r="BA753" s="135">
        <f t="shared" si="17"/>
        <v>-11.027399999999998</v>
      </c>
      <c r="BB753" s="135">
        <f t="shared" si="17"/>
        <v>-0.9386000000000001</v>
      </c>
      <c r="BC753" s="135">
        <f t="shared" si="17"/>
        <v>0.66080000000000017</v>
      </c>
      <c r="BD753" s="136"/>
      <c r="BE753" s="15">
        <f t="shared" si="18"/>
        <v>2001.16</v>
      </c>
      <c r="BF753" s="135">
        <f t="shared" si="18"/>
        <v>2.5</v>
      </c>
      <c r="BG753" s="135">
        <f t="shared" si="18"/>
        <v>3.028</v>
      </c>
    </row>
    <row r="754" spans="1:59" x14ac:dyDescent="0.2"/>
  </sheetData>
  <mergeCells count="2">
    <mergeCell ref="AZ4:BC4"/>
    <mergeCell ref="P5:Q5"/>
  </mergeCells>
  <conditionalFormatting sqref="A318:A319">
    <cfRule type="cellIs" dxfId="11" priority="20" operator="lessThan">
      <formula>2</formula>
    </cfRule>
  </conditionalFormatting>
  <conditionalFormatting sqref="J7:J677">
    <cfRule type="cellIs" dxfId="10" priority="14" operator="greaterThan">
      <formula>10</formula>
    </cfRule>
    <cfRule type="cellIs" dxfId="9" priority="15" operator="lessThan">
      <formula>2</formula>
    </cfRule>
  </conditionalFormatting>
  <conditionalFormatting sqref="R7:V677 A143 A145 A209 A285 A291 A293 A321:A322 A363">
    <cfRule type="cellIs" dxfId="8" priority="19" operator="lessThan">
      <formula>2</formula>
    </cfRule>
  </conditionalFormatting>
  <conditionalFormatting sqref="AP7:AP677">
    <cfRule type="cellIs" dxfId="7" priority="16" operator="greaterThan">
      <formula>11.99</formula>
    </cfRule>
    <cfRule type="cellIs" dxfId="6" priority="17" operator="lessThan">
      <formula>8</formula>
    </cfRule>
  </conditionalFormatting>
  <conditionalFormatting sqref="AQ7:AQ677">
    <cfRule type="cellIs" dxfId="5" priority="18" operator="lessThan">
      <formula>0</formula>
    </cfRule>
  </conditionalFormatting>
  <hyperlinks>
    <hyperlink ref="C2" r:id="rId1" xr:uid="{00000000-0004-0000-0400-000000000000}"/>
  </hyperlinks>
  <pageMargins left="0.2" right="0.2" top="0.44027777777777799" bottom="0.45" header="0.511811023622047" footer="0.511811023622047"/>
  <pageSetup orientation="landscape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H748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8.85546875" defaultRowHeight="12" customHeight="1" x14ac:dyDescent="0.2"/>
  <cols>
    <col min="1" max="1" width="18" style="55" customWidth="1"/>
    <col min="2" max="2" width="6" style="55" customWidth="1"/>
    <col min="3" max="3" width="6" style="36" customWidth="1"/>
    <col min="4" max="4" width="6.85546875" style="181" customWidth="1"/>
    <col min="5" max="5" width="6" style="36" customWidth="1"/>
    <col min="6" max="6" width="6.42578125" style="181" customWidth="1"/>
    <col min="7" max="7" width="6.85546875" style="36" customWidth="1"/>
    <col min="8" max="8" width="6.5703125" style="181" customWidth="1"/>
    <col min="9" max="9" width="6.42578125" style="55" customWidth="1"/>
    <col min="10" max="11" width="5.5703125" style="55" customWidth="1"/>
    <col min="12" max="12" width="6.42578125" style="55" customWidth="1"/>
    <col min="13" max="13" width="7.140625" style="55" customWidth="1"/>
    <col min="14" max="14" width="6.28515625" style="55" customWidth="1"/>
    <col min="15" max="15" width="6.5703125" style="55" customWidth="1"/>
    <col min="16" max="16" width="2.28515625" style="55" customWidth="1"/>
    <col min="17" max="18" width="6.28515625" style="55" customWidth="1"/>
    <col min="19" max="19" width="2.28515625" style="55" customWidth="1"/>
    <col min="20" max="20" width="6" style="55" customWidth="1"/>
    <col min="21" max="26" width="6.5703125" style="55" customWidth="1"/>
    <col min="27" max="31" width="6" style="55" customWidth="1"/>
    <col min="32" max="32" width="7.85546875" style="55" customWidth="1"/>
    <col min="33" max="38" width="5.7109375" style="55" customWidth="1"/>
    <col min="39" max="58" width="5.7109375" style="2" customWidth="1"/>
    <col min="59" max="59" width="7.7109375" style="2" customWidth="1"/>
    <col min="60" max="60" width="7.7109375" style="182" customWidth="1"/>
    <col min="61" max="16384" width="8.85546875" style="55"/>
  </cols>
  <sheetData>
    <row r="1" spans="1:60" ht="12.75" customHeight="1" x14ac:dyDescent="0.2">
      <c r="A1" s="183" t="s">
        <v>1723</v>
      </c>
      <c r="B1" s="184"/>
      <c r="C1" s="185" t="s">
        <v>1724</v>
      </c>
      <c r="D1" s="185"/>
      <c r="J1" s="185"/>
      <c r="K1" s="118"/>
      <c r="L1" s="118"/>
      <c r="M1" s="118"/>
      <c r="N1" s="118"/>
      <c r="O1" s="118"/>
      <c r="P1" s="118"/>
      <c r="Q1" s="118"/>
      <c r="R1" s="118"/>
      <c r="S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86"/>
      <c r="AG1" s="118"/>
      <c r="AH1" s="187" t="s">
        <v>1725</v>
      </c>
      <c r="AI1" s="118"/>
      <c r="AJ1" s="188"/>
      <c r="AN1" s="189"/>
      <c r="AO1" s="189"/>
      <c r="AP1" s="121"/>
      <c r="AQ1" s="189"/>
      <c r="AR1" s="189"/>
      <c r="AS1" s="189"/>
      <c r="AT1" s="189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90"/>
    </row>
    <row r="2" spans="1:60" ht="9" customHeight="1" x14ac:dyDescent="0.2">
      <c r="A2" s="59"/>
      <c r="C2" s="22" t="s">
        <v>1726</v>
      </c>
      <c r="D2" s="22"/>
      <c r="J2" s="22"/>
      <c r="AF2" s="191"/>
      <c r="AS2" s="192"/>
      <c r="AT2" s="192"/>
      <c r="BG2" s="65"/>
    </row>
    <row r="3" spans="1:60" ht="9" customHeight="1" x14ac:dyDescent="0.2">
      <c r="A3" s="193"/>
      <c r="B3" s="194"/>
      <c r="C3" s="195"/>
      <c r="D3" s="196"/>
      <c r="G3" s="195"/>
      <c r="H3" s="196"/>
      <c r="I3" s="194"/>
      <c r="T3" s="197"/>
      <c r="AF3" s="191"/>
      <c r="AN3" s="198"/>
      <c r="AO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9"/>
    </row>
    <row r="4" spans="1:60" ht="12.75" customHeight="1" x14ac:dyDescent="0.2">
      <c r="A4" s="200" t="s">
        <v>1727</v>
      </c>
      <c r="B4" s="201"/>
      <c r="J4" s="202"/>
      <c r="P4" s="159" t="s">
        <v>1728</v>
      </c>
      <c r="R4" s="159"/>
      <c r="T4" s="159"/>
      <c r="AD4" s="191"/>
      <c r="AE4" s="191"/>
      <c r="AF4" s="3" t="s">
        <v>1729</v>
      </c>
      <c r="AG4" s="3">
        <v>2025</v>
      </c>
      <c r="AH4" s="3">
        <v>2024</v>
      </c>
      <c r="AI4" s="3">
        <v>2023</v>
      </c>
      <c r="AJ4" s="3">
        <v>2022</v>
      </c>
      <c r="AK4" s="3">
        <v>2021</v>
      </c>
      <c r="AL4" s="3">
        <v>2020</v>
      </c>
      <c r="AM4" s="3">
        <v>2019</v>
      </c>
      <c r="AN4" s="3">
        <v>2018</v>
      </c>
      <c r="AO4" s="3">
        <v>2017</v>
      </c>
      <c r="AP4" s="3">
        <v>2016</v>
      </c>
      <c r="AQ4" s="3">
        <v>2015</v>
      </c>
      <c r="AR4" s="190">
        <v>2014</v>
      </c>
      <c r="AS4" s="3" t="s">
        <v>1730</v>
      </c>
      <c r="AT4" s="3">
        <v>2012</v>
      </c>
      <c r="AU4" s="69">
        <v>2011</v>
      </c>
      <c r="AV4" s="2">
        <v>2010</v>
      </c>
      <c r="AW4" s="2">
        <v>2009</v>
      </c>
      <c r="AX4" s="2">
        <v>2008</v>
      </c>
      <c r="AY4" s="2">
        <v>2007</v>
      </c>
      <c r="AZ4" s="2">
        <v>2006</v>
      </c>
      <c r="BA4" s="2">
        <v>2005</v>
      </c>
      <c r="BB4" s="2">
        <v>2004</v>
      </c>
      <c r="BC4" s="2">
        <v>2003</v>
      </c>
      <c r="BD4" s="2">
        <v>2002</v>
      </c>
      <c r="BE4" s="65">
        <v>2001</v>
      </c>
      <c r="BF4" s="3">
        <v>2000</v>
      </c>
      <c r="BG4" s="3" t="s">
        <v>1731</v>
      </c>
    </row>
    <row r="5" spans="1:60" ht="12.75" customHeight="1" x14ac:dyDescent="0.2">
      <c r="A5" s="203" t="s">
        <v>28</v>
      </c>
      <c r="B5" s="3" t="s">
        <v>29</v>
      </c>
      <c r="I5" s="198"/>
      <c r="J5" s="198"/>
      <c r="K5" s="198"/>
      <c r="L5" s="198"/>
      <c r="M5" s="198"/>
      <c r="N5" s="204"/>
      <c r="P5" s="204"/>
      <c r="Q5" s="205" t="s">
        <v>1732</v>
      </c>
      <c r="R5" s="204"/>
      <c r="S5" s="205"/>
      <c r="T5" s="205"/>
      <c r="U5" s="201"/>
      <c r="V5" s="201"/>
      <c r="W5" s="201"/>
      <c r="X5" s="201"/>
      <c r="Y5" s="201"/>
      <c r="Z5" s="201"/>
      <c r="AA5" s="201"/>
      <c r="AB5" s="201"/>
      <c r="AC5" s="201"/>
      <c r="AD5" s="206"/>
      <c r="AE5" s="191"/>
      <c r="AF5" s="207" t="s">
        <v>1733</v>
      </c>
      <c r="AG5" s="207" t="s">
        <v>1734</v>
      </c>
      <c r="AH5" s="207" t="s">
        <v>1734</v>
      </c>
      <c r="AI5" s="207" t="s">
        <v>1734</v>
      </c>
      <c r="AJ5" s="207" t="s">
        <v>1734</v>
      </c>
      <c r="AK5" s="207" t="s">
        <v>1734</v>
      </c>
      <c r="AL5" s="207" t="s">
        <v>1734</v>
      </c>
      <c r="AM5" s="207" t="s">
        <v>1734</v>
      </c>
      <c r="AN5" s="207" t="s">
        <v>1734</v>
      </c>
      <c r="AO5" s="207" t="s">
        <v>1734</v>
      </c>
      <c r="AP5" s="207" t="s">
        <v>1734</v>
      </c>
      <c r="AQ5" s="207" t="s">
        <v>1734</v>
      </c>
      <c r="AR5" s="65" t="s">
        <v>1734</v>
      </c>
      <c r="AS5" s="207" t="s">
        <v>1734</v>
      </c>
      <c r="AT5" s="207" t="s">
        <v>1734</v>
      </c>
      <c r="AU5" s="69" t="s">
        <v>1734</v>
      </c>
      <c r="AV5" s="2" t="s">
        <v>1734</v>
      </c>
      <c r="AW5" s="2" t="s">
        <v>1734</v>
      </c>
      <c r="AX5" s="2" t="s">
        <v>1734</v>
      </c>
      <c r="AY5" s="2" t="s">
        <v>1734</v>
      </c>
      <c r="AZ5" s="2" t="s">
        <v>1734</v>
      </c>
      <c r="BA5" s="2" t="s">
        <v>1734</v>
      </c>
      <c r="BB5" s="2" t="s">
        <v>1734</v>
      </c>
      <c r="BC5" s="2" t="s">
        <v>1734</v>
      </c>
      <c r="BD5" s="2" t="s">
        <v>1734</v>
      </c>
      <c r="BE5" s="65" t="s">
        <v>1734</v>
      </c>
      <c r="BF5" s="207" t="s">
        <v>1734</v>
      </c>
      <c r="BG5" s="207" t="s">
        <v>1735</v>
      </c>
      <c r="BH5" s="182" t="s">
        <v>1736</v>
      </c>
    </row>
    <row r="6" spans="1:60" ht="12.75" customHeight="1" x14ac:dyDescent="0.2">
      <c r="A6" s="208" t="s">
        <v>65</v>
      </c>
      <c r="B6" s="209" t="s">
        <v>66</v>
      </c>
      <c r="C6" s="210">
        <v>2025</v>
      </c>
      <c r="D6" s="210">
        <v>2024</v>
      </c>
      <c r="E6" s="210">
        <v>2023</v>
      </c>
      <c r="F6" s="210">
        <v>2022</v>
      </c>
      <c r="G6" s="211">
        <v>2021</v>
      </c>
      <c r="H6" s="211">
        <v>2020</v>
      </c>
      <c r="I6" s="212">
        <v>2019</v>
      </c>
      <c r="J6" s="209">
        <v>2018</v>
      </c>
      <c r="K6" s="209">
        <v>2017</v>
      </c>
      <c r="L6" s="209">
        <v>2016</v>
      </c>
      <c r="M6" s="209">
        <v>2015</v>
      </c>
      <c r="N6" s="209">
        <v>2014</v>
      </c>
      <c r="O6" s="209">
        <v>2013</v>
      </c>
      <c r="P6" s="213" t="s">
        <v>1737</v>
      </c>
      <c r="Q6" s="209">
        <v>2012</v>
      </c>
      <c r="R6" s="214">
        <v>2011</v>
      </c>
      <c r="S6" s="213" t="s">
        <v>1737</v>
      </c>
      <c r="T6" s="209">
        <v>2010</v>
      </c>
      <c r="U6" s="198">
        <v>2009</v>
      </c>
      <c r="V6" s="198">
        <v>2008</v>
      </c>
      <c r="W6" s="198">
        <v>2007</v>
      </c>
      <c r="X6" s="198">
        <v>2006</v>
      </c>
      <c r="Y6" s="198">
        <v>2005</v>
      </c>
      <c r="Z6" s="198">
        <v>2004</v>
      </c>
      <c r="AA6" s="198">
        <v>2003</v>
      </c>
      <c r="AB6" s="198">
        <v>2002</v>
      </c>
      <c r="AC6" s="198">
        <v>2001</v>
      </c>
      <c r="AD6" s="198">
        <v>2000</v>
      </c>
      <c r="AE6" s="199">
        <v>1999</v>
      </c>
      <c r="AF6" s="209" t="s">
        <v>1738</v>
      </c>
      <c r="AG6" s="207">
        <v>2024</v>
      </c>
      <c r="AH6" s="207">
        <v>2023</v>
      </c>
      <c r="AI6" s="207">
        <v>2022</v>
      </c>
      <c r="AJ6" s="207">
        <v>2021</v>
      </c>
      <c r="AK6" s="207">
        <v>2020</v>
      </c>
      <c r="AL6" s="207">
        <v>2019</v>
      </c>
      <c r="AM6" s="207">
        <v>2018</v>
      </c>
      <c r="AN6" s="207">
        <v>2017</v>
      </c>
      <c r="AO6" s="207">
        <v>2016</v>
      </c>
      <c r="AP6" s="207">
        <v>2015</v>
      </c>
      <c r="AQ6" s="207">
        <v>2014</v>
      </c>
      <c r="AR6" s="65">
        <v>2013</v>
      </c>
      <c r="AS6" s="207" t="s">
        <v>1739</v>
      </c>
      <c r="AT6" s="207">
        <v>2011</v>
      </c>
      <c r="AU6" s="69">
        <v>2010</v>
      </c>
      <c r="AV6" s="2">
        <v>2009</v>
      </c>
      <c r="AW6" s="2">
        <v>2008</v>
      </c>
      <c r="AX6" s="2">
        <v>2007</v>
      </c>
      <c r="AY6" s="2">
        <v>2006</v>
      </c>
      <c r="AZ6" s="2">
        <v>2005</v>
      </c>
      <c r="BA6" s="2">
        <v>2004</v>
      </c>
      <c r="BB6" s="2">
        <v>2003</v>
      </c>
      <c r="BC6" s="2">
        <v>2002</v>
      </c>
      <c r="BD6" s="2">
        <v>2001</v>
      </c>
      <c r="BE6" s="65">
        <v>2000</v>
      </c>
      <c r="BF6" s="207">
        <v>1999</v>
      </c>
      <c r="BG6" s="207" t="s">
        <v>1740</v>
      </c>
      <c r="BH6" s="182" t="s">
        <v>1741</v>
      </c>
    </row>
    <row r="7" spans="1:60" ht="11.25" customHeight="1" x14ac:dyDescent="0.2">
      <c r="A7" s="203" t="s">
        <v>1742</v>
      </c>
      <c r="B7" s="119" t="s">
        <v>544</v>
      </c>
      <c r="C7" s="215">
        <v>0.99199999999999999</v>
      </c>
      <c r="D7" s="216">
        <v>0.94399999999999995</v>
      </c>
      <c r="E7" s="216">
        <v>0.9</v>
      </c>
      <c r="F7" s="216">
        <v>0.84</v>
      </c>
      <c r="G7" s="216">
        <v>0.77600000000000002</v>
      </c>
      <c r="H7" s="216">
        <v>0.72</v>
      </c>
      <c r="I7" s="216">
        <v>0.65600000000000003</v>
      </c>
      <c r="J7" s="217">
        <v>0.59599999999999997</v>
      </c>
      <c r="K7" s="217">
        <v>0.52800000000000002</v>
      </c>
      <c r="L7" s="218">
        <v>0.46</v>
      </c>
      <c r="M7" s="218">
        <v>0.4</v>
      </c>
      <c r="N7" s="218">
        <v>0.37768000000000002</v>
      </c>
      <c r="O7" s="218">
        <v>0.32905000000000001</v>
      </c>
      <c r="P7" s="219"/>
      <c r="Q7" s="218">
        <v>0.21459</v>
      </c>
      <c r="R7" s="220">
        <v>0</v>
      </c>
      <c r="S7" s="219"/>
      <c r="T7" s="221">
        <v>0</v>
      </c>
      <c r="U7" s="222">
        <v>0</v>
      </c>
      <c r="V7" s="222">
        <v>0</v>
      </c>
      <c r="W7" s="222">
        <v>0</v>
      </c>
      <c r="X7" s="222">
        <v>0</v>
      </c>
      <c r="Y7" s="222">
        <v>0</v>
      </c>
      <c r="Z7" s="222">
        <v>0</v>
      </c>
      <c r="AA7" s="222">
        <v>0</v>
      </c>
      <c r="AB7" s="222">
        <v>0</v>
      </c>
      <c r="AC7" s="222">
        <v>0</v>
      </c>
      <c r="AD7" s="222">
        <v>0</v>
      </c>
      <c r="AE7" s="222">
        <v>0</v>
      </c>
      <c r="AF7" s="223">
        <f>SUM(C7:AE7)</f>
        <v>8.7333200000000009</v>
      </c>
      <c r="AG7" s="224">
        <f>IF(ISERROR((C7/D7-1)*100),"n/a",(C7/D7-1)*100)</f>
        <v>5.0847457627118731</v>
      </c>
      <c r="AH7" s="224">
        <f>IF(ISERROR((D7/E7-1)*100),"n/a",(D7/E7-1)*100)</f>
        <v>4.888888888888876</v>
      </c>
      <c r="AI7" s="224">
        <f>IF(ISERROR((E7/F7-1)*100),"n/a",(E7/F7-1)*100)</f>
        <v>7.1428571428571397</v>
      </c>
      <c r="AJ7" s="224">
        <f>IF(ISERROR((F7/G7-1)*100),"n/a",(F7/G7-1)*100)</f>
        <v>8.2474226804123631</v>
      </c>
      <c r="AK7" s="224">
        <f>IF(ISERROR((G7/H7-1)*100),"n/a",(G7/H7-1)*100)</f>
        <v>7.7777777777777946</v>
      </c>
      <c r="AL7" s="224">
        <f>IF(ISERROR((H7/I7-1)*100),"n/a",(H7/I7-1)*100)</f>
        <v>9.7560975609755971</v>
      </c>
      <c r="AM7" s="224">
        <f>IF(ISERROR((I7/J7-1)*100),"n/a",(I7/J7-1)*100)</f>
        <v>10.06711409395975</v>
      </c>
      <c r="AN7" s="224">
        <f>IF(ISERROR((J7/K7-1)*100),"n/a",(J7/K7-1)*100)</f>
        <v>12.878787878787868</v>
      </c>
      <c r="AO7" s="224">
        <f>IF(ISERROR((K7/L7-1)*100),"n/a",(K7/L7-1)*100)</f>
        <v>14.782608695652177</v>
      </c>
      <c r="AP7" s="224">
        <f>IF(ISERROR((L7/M7-1)*100),"n/a",(L7/M7-1)*100)</f>
        <v>14.999999999999991</v>
      </c>
      <c r="AQ7" s="224">
        <f>IF(ISERROR((M7/N7-1)*100),"n/a",(M7/N7-1)*100)</f>
        <v>5.9097648803219771</v>
      </c>
      <c r="AR7" s="224">
        <f>IF(ISERROR((N7/O7-1)*100),"n/a",(N7/O7-1)*100)</f>
        <v>14.778908980398109</v>
      </c>
      <c r="AS7" s="224">
        <f>IF(ISERROR((O7/Q7-1)*100),"n/a",(O7/Q7-1)*100)</f>
        <v>53.338925392609163</v>
      </c>
      <c r="AT7" s="224" t="str">
        <f>IF(ISERROR((Q7/R7-1)*100),"n/a",(Q7/R7-1)*100)</f>
        <v>n/a</v>
      </c>
      <c r="AU7" s="224" t="str">
        <f>IF(ISERROR((R7/T7-1)*100),"n/a",(R7/T7-1)*100)</f>
        <v>n/a</v>
      </c>
      <c r="AV7" s="224" t="str">
        <f>IF(ISERROR((T7/U7-1)*100),"n/a",(T7/U7-1)*100)</f>
        <v>n/a</v>
      </c>
      <c r="AW7" s="224" t="str">
        <f>IF(ISERROR((U7/V7-1)*100),"n/a",(U7/V7-1)*100)</f>
        <v>n/a</v>
      </c>
      <c r="AX7" s="224" t="str">
        <f>IF(ISERROR((V7/W7-1)*100),"n/a",(V7/W7-1)*100)</f>
        <v>n/a</v>
      </c>
      <c r="AY7" s="224" t="str">
        <f>IF(ISERROR((W7/X7-1)*100),"n/a",(W7/X7-1)*100)</f>
        <v>n/a</v>
      </c>
      <c r="AZ7" s="224" t="str">
        <f>IF(ISERROR((X7/Y7-1)*100),"n/a",(X7/Y7-1)*100)</f>
        <v>n/a</v>
      </c>
      <c r="BA7" s="224" t="str">
        <f>IF(ISERROR((Y7/Z7-1)*100),"n/a",(Y7/Z7-1)*100)</f>
        <v>n/a</v>
      </c>
      <c r="BB7" s="224" t="str">
        <f>IF(ISERROR((Z7/AA7-1)*100),"n/a",(Z7/AA7-1)*100)</f>
        <v>n/a</v>
      </c>
      <c r="BC7" s="224" t="str">
        <f>IF(ISERROR((AA7/AB7-1)*100),"n/a",(AA7/AB7-1)*100)</f>
        <v>n/a</v>
      </c>
      <c r="BD7" s="224" t="str">
        <f>IF(ISERROR((AB7/AC7-1)*100),"n/a",(AB7/AC7-1)*100)</f>
        <v>n/a</v>
      </c>
      <c r="BE7" s="224" t="str">
        <f>IF(ISERROR((AC7/AD7-1)*100),"n/a",(AC7/AD7-1)*100)</f>
        <v>n/a</v>
      </c>
      <c r="BF7" s="224" t="str">
        <f>IF(ISERROR((AD7/AE7-1)*100),"n/a",(AD7/AE7-1)*100)</f>
        <v>n/a</v>
      </c>
      <c r="BG7" s="224">
        <f>AVERAGE(AG7:BF7)</f>
        <v>13.050299979642514</v>
      </c>
      <c r="BH7" s="182">
        <f t="shared" ref="BH7:BH69" si="0">STDEV(AG7:BF7)</f>
        <v>12.647645243534063</v>
      </c>
    </row>
    <row r="8" spans="1:60" ht="11.25" customHeight="1" x14ac:dyDescent="0.2">
      <c r="A8" s="225" t="s">
        <v>547</v>
      </c>
      <c r="B8" s="97" t="s">
        <v>548</v>
      </c>
      <c r="C8" s="215">
        <v>1.03</v>
      </c>
      <c r="D8" s="216">
        <v>0.99</v>
      </c>
      <c r="E8" s="216">
        <v>0.95</v>
      </c>
      <c r="F8" s="216">
        <v>0.91</v>
      </c>
      <c r="G8" s="216">
        <v>0.86499999999999999</v>
      </c>
      <c r="H8" s="216">
        <v>0.8075</v>
      </c>
      <c r="I8" s="216">
        <v>0.76</v>
      </c>
      <c r="J8" s="217">
        <v>0.70499999999999996</v>
      </c>
      <c r="K8" s="217">
        <v>0.61499999999999999</v>
      </c>
      <c r="L8" s="216">
        <v>0.5575</v>
      </c>
      <c r="M8" s="216">
        <v>0.50749999999999995</v>
      </c>
      <c r="N8" s="216">
        <v>0.46142749999999999</v>
      </c>
      <c r="O8" s="216">
        <v>0.42142499999999999</v>
      </c>
      <c r="P8" s="226"/>
      <c r="Q8" s="216">
        <v>0.18928500000000001</v>
      </c>
      <c r="R8" s="227">
        <v>0</v>
      </c>
      <c r="S8" s="226"/>
      <c r="T8" s="228">
        <v>0</v>
      </c>
      <c r="U8" s="229">
        <v>0</v>
      </c>
      <c r="V8" s="229">
        <v>0</v>
      </c>
      <c r="W8" s="229">
        <v>0</v>
      </c>
      <c r="X8" s="229">
        <v>0</v>
      </c>
      <c r="Y8" s="229">
        <v>0</v>
      </c>
      <c r="Z8" s="229">
        <v>0</v>
      </c>
      <c r="AA8" s="229">
        <v>0</v>
      </c>
      <c r="AB8" s="229">
        <v>0</v>
      </c>
      <c r="AC8" s="229">
        <v>0</v>
      </c>
      <c r="AD8" s="229">
        <v>0</v>
      </c>
      <c r="AE8" s="229">
        <v>0</v>
      </c>
      <c r="AF8" s="223">
        <f>SUM(C8:AE8)</f>
        <v>9.7696374999999982</v>
      </c>
      <c r="AG8" s="224">
        <f>IF(ISERROR((C8/D8-1)*100),"n/a",(C8/D8-1)*100)</f>
        <v>4.0404040404040442</v>
      </c>
      <c r="AH8" s="224">
        <f>IF(ISERROR((D8/E8-1)*100),"n/a",(D8/E8-1)*100)</f>
        <v>4.2105263157894868</v>
      </c>
      <c r="AI8" s="224">
        <f>IF(ISERROR((E8/F8-1)*100),"n/a",(E8/F8-1)*100)</f>
        <v>4.39560439560438</v>
      </c>
      <c r="AJ8" s="224">
        <f>IF(ISERROR((F8/G8-1)*100),"n/a",(F8/G8-1)*100)</f>
        <v>5.2023121387283267</v>
      </c>
      <c r="AK8" s="224">
        <f>IF(ISERROR((G8/H8-1)*100),"n/a",(G8/H8-1)*100)</f>
        <v>7.120743034055721</v>
      </c>
      <c r="AL8" s="224">
        <f>IF(ISERROR((H8/I8-1)*100),"n/a",(H8/I8-1)*100)</f>
        <v>6.25</v>
      </c>
      <c r="AM8" s="224">
        <f>IF(ISERROR((I8/J8-1)*100),"n/a",(I8/J8-1)*100)</f>
        <v>7.8014184397163122</v>
      </c>
      <c r="AN8" s="224">
        <f>IF(ISERROR((J8/K8-1)*100),"n/a",(J8/K8-1)*100)</f>
        <v>14.634146341463406</v>
      </c>
      <c r="AO8" s="224">
        <f>IF(ISERROR((K8/L8-1)*100),"n/a",(K8/L8-1)*100)</f>
        <v>10.313901345291487</v>
      </c>
      <c r="AP8" s="224">
        <f>IF(ISERROR((L8/M8-1)*100),"n/a",(L8/M8-1)*100)</f>
        <v>9.852216748768484</v>
      </c>
      <c r="AQ8" s="224">
        <f>IF(ISERROR((M8/N8-1)*100),"n/a",(M8/N8-1)*100)</f>
        <v>9.9847755064446773</v>
      </c>
      <c r="AR8" s="224">
        <f>IF(ISERROR((N8/O8-1)*100),"n/a",(N8/O8-1)*100)</f>
        <v>9.4921990864329295</v>
      </c>
      <c r="AS8" s="224">
        <f>IF(ISERROR((O8/Q8-1)*100),"n/a",(O8/Q8-1)*100)</f>
        <v>122.64046279419922</v>
      </c>
      <c r="AT8" s="224" t="str">
        <f>IF(ISERROR((Q8/R8-1)*100),"n/a",(Q8/R8-1)*100)</f>
        <v>n/a</v>
      </c>
      <c r="AU8" s="224" t="str">
        <f>IF(ISERROR((R8/T8-1)*100),"n/a",(R8/T8-1)*100)</f>
        <v>n/a</v>
      </c>
      <c r="AV8" s="224" t="str">
        <f>IF(ISERROR((T8/U8-1)*100),"n/a",(T8/U8-1)*100)</f>
        <v>n/a</v>
      </c>
      <c r="AW8" s="224" t="str">
        <f>IF(ISERROR((U8/V8-1)*100),"n/a",(U8/V8-1)*100)</f>
        <v>n/a</v>
      </c>
      <c r="AX8" s="224" t="str">
        <f>IF(ISERROR((V8/W8-1)*100),"n/a",(V8/W8-1)*100)</f>
        <v>n/a</v>
      </c>
      <c r="AY8" s="224" t="str">
        <f>IF(ISERROR((W8/X8-1)*100),"n/a",(W8/X8-1)*100)</f>
        <v>n/a</v>
      </c>
      <c r="AZ8" s="224" t="str">
        <f>IF(ISERROR((X8/Y8-1)*100),"n/a",(X8/Y8-1)*100)</f>
        <v>n/a</v>
      </c>
      <c r="BA8" s="224" t="str">
        <f>IF(ISERROR((Y8/Z8-1)*100),"n/a",(Y8/Z8-1)*100)</f>
        <v>n/a</v>
      </c>
      <c r="BB8" s="224" t="str">
        <f>IF(ISERROR((Z8/AA8-1)*100),"n/a",(Z8/AA8-1)*100)</f>
        <v>n/a</v>
      </c>
      <c r="BC8" s="224" t="str">
        <f>IF(ISERROR((AA8/AB8-1)*100),"n/a",(AA8/AB8-1)*100)</f>
        <v>n/a</v>
      </c>
      <c r="BD8" s="224" t="str">
        <f>IF(ISERROR((AB8/AC8-1)*100),"n/a",(AB8/AC8-1)*100)</f>
        <v>n/a</v>
      </c>
      <c r="BE8" s="224" t="str">
        <f>IF(ISERROR((AC8/AD8-1)*100),"n/a",(AC8/AD8-1)*100)</f>
        <v>n/a</v>
      </c>
      <c r="BF8" s="224" t="str">
        <f>IF(ISERROR((AD8/AE8-1)*100),"n/a",(AD8/AE8-1)*100)</f>
        <v>n/a</v>
      </c>
      <c r="BG8" s="224">
        <f>AVERAGE(AG8:BF8)</f>
        <v>16.610670014376808</v>
      </c>
      <c r="BH8" s="182">
        <f t="shared" si="0"/>
        <v>32.005550838611562</v>
      </c>
    </row>
    <row r="9" spans="1:60" ht="11.25" customHeight="1" x14ac:dyDescent="0.2">
      <c r="A9" s="203" t="s">
        <v>552</v>
      </c>
      <c r="B9" s="119" t="s">
        <v>553</v>
      </c>
      <c r="C9" s="215">
        <v>6.56</v>
      </c>
      <c r="D9" s="216">
        <v>6.2</v>
      </c>
      <c r="E9" s="216">
        <v>5.92</v>
      </c>
      <c r="F9" s="216">
        <v>5.64</v>
      </c>
      <c r="G9" s="216">
        <v>5.2</v>
      </c>
      <c r="H9" s="216">
        <v>4.72</v>
      </c>
      <c r="I9" s="216">
        <v>4.28</v>
      </c>
      <c r="J9" s="217">
        <v>3.59</v>
      </c>
      <c r="K9" s="230">
        <v>2.56</v>
      </c>
      <c r="L9" s="216">
        <v>2.2799999999999998</v>
      </c>
      <c r="M9" s="216">
        <v>2.02</v>
      </c>
      <c r="N9" s="216">
        <v>1.66</v>
      </c>
      <c r="O9" s="216">
        <v>1.6</v>
      </c>
      <c r="P9" s="226"/>
      <c r="Q9" s="231">
        <v>0</v>
      </c>
      <c r="R9" s="227">
        <v>0</v>
      </c>
      <c r="S9" s="226"/>
      <c r="T9" s="228">
        <v>0</v>
      </c>
      <c r="U9" s="229">
        <v>0</v>
      </c>
      <c r="V9" s="229">
        <v>0</v>
      </c>
      <c r="W9" s="229">
        <v>0</v>
      </c>
      <c r="X9" s="229">
        <v>0</v>
      </c>
      <c r="Y9" s="229">
        <v>0</v>
      </c>
      <c r="Z9" s="229">
        <v>0</v>
      </c>
      <c r="AA9" s="229">
        <v>0</v>
      </c>
      <c r="AB9" s="229">
        <v>0</v>
      </c>
      <c r="AC9" s="229">
        <v>0</v>
      </c>
      <c r="AD9" s="229">
        <v>0</v>
      </c>
      <c r="AE9" s="229">
        <v>0</v>
      </c>
      <c r="AF9" s="223">
        <f>SUM(C9:AE9)</f>
        <v>52.230000000000004</v>
      </c>
      <c r="AG9" s="224">
        <f>IF(ISERROR((C9/D9-1)*100),"n/a",(C9/D9-1)*100)</f>
        <v>5.8064516129032073</v>
      </c>
      <c r="AH9" s="224">
        <f>IF(ISERROR((D9/E9-1)*100),"n/a",(D9/E9-1)*100)</f>
        <v>4.7297297297297369</v>
      </c>
      <c r="AI9" s="224">
        <f>IF(ISERROR((E9/F9-1)*100),"n/a",(E9/F9-1)*100)</f>
        <v>4.9645390070921946</v>
      </c>
      <c r="AJ9" s="224">
        <f>IF(ISERROR((F9/G9-1)*100),"n/a",(F9/G9-1)*100)</f>
        <v>8.4615384615384528</v>
      </c>
      <c r="AK9" s="224">
        <f>IF(ISERROR((G9/H9-1)*100),"n/a",(G9/H9-1)*100)</f>
        <v>10.169491525423746</v>
      </c>
      <c r="AL9" s="224">
        <f>IF(ISERROR((H9/I9-1)*100),"n/a",(H9/I9-1)*100)</f>
        <v>10.280373831775691</v>
      </c>
      <c r="AM9" s="224">
        <f>IF(ISERROR((I9/J9-1)*100),"n/a",(I9/J9-1)*100)</f>
        <v>19.220055710306426</v>
      </c>
      <c r="AN9" s="224">
        <f>IF(ISERROR((J9/K9-1)*100),"n/a",(J9/K9-1)*100)</f>
        <v>40.234375</v>
      </c>
      <c r="AO9" s="224">
        <f>IF(ISERROR((K9/L9-1)*100),"n/a",(K9/L9-1)*100)</f>
        <v>12.28070175438598</v>
      </c>
      <c r="AP9" s="224">
        <f>IF(ISERROR((L9/M9-1)*100),"n/a",(L9/M9-1)*100)</f>
        <v>12.871287128712861</v>
      </c>
      <c r="AQ9" s="224">
        <f>IF(ISERROR((M9/N9-1)*100),"n/a",(M9/N9-1)*100)</f>
        <v>21.68674698795181</v>
      </c>
      <c r="AR9" s="224">
        <f>IF(ISERROR((N9/O9-1)*100),"n/a",(N9/O9-1)*100)</f>
        <v>3.7499999999999867</v>
      </c>
      <c r="AS9" s="224" t="str">
        <f>IF(ISERROR((O9/Q9-1)*100),"n/a",(O9/Q9-1)*100)</f>
        <v>n/a</v>
      </c>
      <c r="AT9" s="224" t="str">
        <f>IF(ISERROR((Q9/R9-1)*100),"n/a",(Q9/R9-1)*100)</f>
        <v>n/a</v>
      </c>
      <c r="AU9" s="224" t="str">
        <f>IF(ISERROR((R9/T9-1)*100),"n/a",(R9/T9-1)*100)</f>
        <v>n/a</v>
      </c>
      <c r="AV9" s="224" t="str">
        <f>IF(ISERROR((T9/U9-1)*100),"n/a",(T9/U9-1)*100)</f>
        <v>n/a</v>
      </c>
      <c r="AW9" s="224" t="str">
        <f>IF(ISERROR((U9/V9-1)*100),"n/a",(U9/V9-1)*100)</f>
        <v>n/a</v>
      </c>
      <c r="AX9" s="224" t="str">
        <f>IF(ISERROR((V9/W9-1)*100),"n/a",(V9/W9-1)*100)</f>
        <v>n/a</v>
      </c>
      <c r="AY9" s="224" t="str">
        <f>IF(ISERROR((W9/X9-1)*100),"n/a",(W9/X9-1)*100)</f>
        <v>n/a</v>
      </c>
      <c r="AZ9" s="224" t="str">
        <f>IF(ISERROR((X9/Y9-1)*100),"n/a",(X9/Y9-1)*100)</f>
        <v>n/a</v>
      </c>
      <c r="BA9" s="224" t="str">
        <f>IF(ISERROR((Y9/Z9-1)*100),"n/a",(Y9/Z9-1)*100)</f>
        <v>n/a</v>
      </c>
      <c r="BB9" s="224" t="str">
        <f>IF(ISERROR((Z9/AA9-1)*100),"n/a",(Z9/AA9-1)*100)</f>
        <v>n/a</v>
      </c>
      <c r="BC9" s="224" t="str">
        <f>IF(ISERROR((AA9/AB9-1)*100),"n/a",(AA9/AB9-1)*100)</f>
        <v>n/a</v>
      </c>
      <c r="BD9" s="224" t="str">
        <f>IF(ISERROR((AB9/AC9-1)*100),"n/a",(AB9/AC9-1)*100)</f>
        <v>n/a</v>
      </c>
      <c r="BE9" s="224" t="str">
        <f>IF(ISERROR((AC9/AD9-1)*100),"n/a",(AC9/AD9-1)*100)</f>
        <v>n/a</v>
      </c>
      <c r="BF9" s="224" t="str">
        <f>IF(ISERROR((AD9/AE9-1)*100),"n/a",(AD9/AE9-1)*100)</f>
        <v>n/a</v>
      </c>
      <c r="BG9" s="224">
        <f>AVERAGE(AG9:BF9)</f>
        <v>12.871274229151673</v>
      </c>
      <c r="BH9" s="182">
        <f t="shared" si="0"/>
        <v>10.280061818694739</v>
      </c>
    </row>
    <row r="10" spans="1:60" ht="11.25" customHeight="1" x14ac:dyDescent="0.2">
      <c r="A10" s="127" t="s">
        <v>1743</v>
      </c>
      <c r="B10" s="97" t="s">
        <v>115</v>
      </c>
      <c r="C10" s="215">
        <v>1.06</v>
      </c>
      <c r="D10" s="216">
        <v>0.9</v>
      </c>
      <c r="E10" s="216">
        <v>0.88</v>
      </c>
      <c r="F10" s="216">
        <v>0.78</v>
      </c>
      <c r="G10" s="216">
        <v>0.76</v>
      </c>
      <c r="H10" s="216">
        <v>0.74</v>
      </c>
      <c r="I10" s="216">
        <v>0.72</v>
      </c>
      <c r="J10" s="217">
        <v>0.7</v>
      </c>
      <c r="K10" s="223">
        <v>0.68</v>
      </c>
      <c r="L10" s="216">
        <v>0.66</v>
      </c>
      <c r="M10" s="216">
        <v>0.64</v>
      </c>
      <c r="N10" s="216">
        <v>0.62</v>
      </c>
      <c r="O10" s="216">
        <v>0.6</v>
      </c>
      <c r="P10" s="226" t="s">
        <v>1737</v>
      </c>
      <c r="Q10" s="216">
        <v>0.57999999999999996</v>
      </c>
      <c r="R10" s="232">
        <v>0.56000000000000005</v>
      </c>
      <c r="S10" s="226"/>
      <c r="T10" s="223">
        <v>0.54</v>
      </c>
      <c r="U10" s="202">
        <v>0.52</v>
      </c>
      <c r="V10" s="202">
        <v>0.5</v>
      </c>
      <c r="W10" s="202">
        <v>0.48</v>
      </c>
      <c r="X10" s="202">
        <v>0.44</v>
      </c>
      <c r="Y10" s="202">
        <v>0.42</v>
      </c>
      <c r="Z10" s="202">
        <v>0.4</v>
      </c>
      <c r="AA10" s="202">
        <v>0.38</v>
      </c>
      <c r="AB10" s="202">
        <v>0.36</v>
      </c>
      <c r="AC10" s="202">
        <v>0.33</v>
      </c>
      <c r="AD10" s="202">
        <v>0.31</v>
      </c>
      <c r="AE10" s="202">
        <v>0.28000000000000003</v>
      </c>
      <c r="AF10" s="223">
        <f>SUM(C10:AE10)</f>
        <v>15.839999999999998</v>
      </c>
      <c r="AG10" s="224">
        <f>IF(ISERROR((C10/D10-1)*100),"n/a",(C10/D10-1)*100)</f>
        <v>17.777777777777782</v>
      </c>
      <c r="AH10" s="224">
        <f>IF(ISERROR((D10/E10-1)*100),"n/a",(D10/E10-1)*100)</f>
        <v>2.2727272727272707</v>
      </c>
      <c r="AI10" s="224">
        <f>IF(ISERROR((E10/F10-1)*100),"n/a",(E10/F10-1)*100)</f>
        <v>12.820512820512819</v>
      </c>
      <c r="AJ10" s="224">
        <f>IF(ISERROR((F10/G10-1)*100),"n/a",(F10/G10-1)*100)</f>
        <v>2.6315789473684292</v>
      </c>
      <c r="AK10" s="224">
        <f>IF(ISERROR((G10/H10-1)*100),"n/a",(G10/H10-1)*100)</f>
        <v>2.7027027027026973</v>
      </c>
      <c r="AL10" s="224">
        <f>IF(ISERROR((H10/I10-1)*100),"n/a",(H10/I10-1)*100)</f>
        <v>2.7777777777777901</v>
      </c>
      <c r="AM10" s="224">
        <f>IF(ISERROR((I10/J10-1)*100),"n/a",(I10/J10-1)*100)</f>
        <v>2.8571428571428692</v>
      </c>
      <c r="AN10" s="224">
        <f>IF(ISERROR((J10/K10-1)*100),"n/a",(J10/K10-1)*100)</f>
        <v>2.9411764705882248</v>
      </c>
      <c r="AO10" s="224">
        <f>IF(ISERROR((K10/L10-1)*100),"n/a",(K10/L10-1)*100)</f>
        <v>3.0303030303030276</v>
      </c>
      <c r="AP10" s="224">
        <f>IF(ISERROR((L10/M10-1)*100),"n/a",(L10/M10-1)*100)</f>
        <v>3.125</v>
      </c>
      <c r="AQ10" s="224">
        <f>IF(ISERROR((M10/N10-1)*100),"n/a",(M10/N10-1)*100)</f>
        <v>3.2258064516129004</v>
      </c>
      <c r="AR10" s="224">
        <f>IF(ISERROR((N10/O10-1)*100),"n/a",(N10/O10-1)*100)</f>
        <v>3.3333333333333437</v>
      </c>
      <c r="AS10" s="224">
        <f>IF(ISERROR((O10/Q10-1)*100),"n/a",(O10/Q10-1)*100)</f>
        <v>3.4482758620689724</v>
      </c>
      <c r="AT10" s="224">
        <f>IF(ISERROR((Q10/R10-1)*100),"n/a",(Q10/R10-1)*100)</f>
        <v>3.5714285714285587</v>
      </c>
      <c r="AU10" s="224">
        <f>IF(ISERROR((R10/T10-1)*100),"n/a",(R10/T10-1)*100)</f>
        <v>3.7037037037036979</v>
      </c>
      <c r="AV10" s="224">
        <f>IF(ISERROR((T10/U10-1)*100),"n/a",(T10/U10-1)*100)</f>
        <v>3.8461538461538547</v>
      </c>
      <c r="AW10" s="224">
        <f>IF(ISERROR((U10/V10-1)*100),"n/a",(U10/V10-1)*100)</f>
        <v>4.0000000000000036</v>
      </c>
      <c r="AX10" s="224">
        <f>IF(ISERROR((V10/W10-1)*100),"n/a",(V10/W10-1)*100)</f>
        <v>4.1666666666666741</v>
      </c>
      <c r="AY10" s="224">
        <f>IF(ISERROR((W10/X10-1)*100),"n/a",(W10/X10-1)*100)</f>
        <v>9.0909090909090828</v>
      </c>
      <c r="AZ10" s="224">
        <f>IF(ISERROR((X10/Y10-1)*100),"n/a",(X10/Y10-1)*100)</f>
        <v>4.7619047619047672</v>
      </c>
      <c r="BA10" s="224">
        <f>IF(ISERROR((Y10/Z10-1)*100),"n/a",(Y10/Z10-1)*100)</f>
        <v>4.9999999999999822</v>
      </c>
      <c r="BB10" s="224">
        <f>IF(ISERROR((Z10/AA10-1)*100),"n/a",(Z10/AA10-1)*100)</f>
        <v>5.2631578947368363</v>
      </c>
      <c r="BC10" s="224">
        <f>IF(ISERROR((AA10/AB10-1)*100),"n/a",(AA10/AB10-1)*100)</f>
        <v>5.555555555555558</v>
      </c>
      <c r="BD10" s="224">
        <f>IF(ISERROR((AB10/AC10-1)*100),"n/a",(AB10/AC10-1)*100)</f>
        <v>9.0909090909090828</v>
      </c>
      <c r="BE10" s="224">
        <f>IF(ISERROR((AC10/AD10-1)*100),"n/a",(AC10/AD10-1)*100)</f>
        <v>6.4516129032258229</v>
      </c>
      <c r="BF10" s="224">
        <f>IF(ISERROR((AD10/AE10-1)*100),"n/a",(AD10/AE10-1)*100)</f>
        <v>10.714285714285698</v>
      </c>
      <c r="BG10" s="224">
        <f>AVERAGE(AG10:BF10)</f>
        <v>5.3138616578229128</v>
      </c>
      <c r="BH10" s="182">
        <f t="shared" si="0"/>
        <v>3.7154072978338064</v>
      </c>
    </row>
    <row r="11" spans="1:60" ht="11.25" customHeight="1" x14ac:dyDescent="0.2">
      <c r="A11" s="127" t="s">
        <v>555</v>
      </c>
      <c r="B11" s="97" t="s">
        <v>556</v>
      </c>
      <c r="C11" s="215">
        <v>2.36</v>
      </c>
      <c r="D11" s="216">
        <v>2.2000000000000002</v>
      </c>
      <c r="E11" s="216">
        <v>2.04</v>
      </c>
      <c r="F11" s="216">
        <v>1.88</v>
      </c>
      <c r="G11" s="216">
        <v>1.8</v>
      </c>
      <c r="H11" s="216">
        <v>1.44</v>
      </c>
      <c r="I11" s="216">
        <v>1.28</v>
      </c>
      <c r="J11" s="217">
        <v>1.1200000000000001</v>
      </c>
      <c r="K11" s="223">
        <v>1.06</v>
      </c>
      <c r="L11" s="216">
        <v>1.04</v>
      </c>
      <c r="M11" s="216">
        <v>0.96</v>
      </c>
      <c r="N11" s="216">
        <v>0.88</v>
      </c>
      <c r="O11" s="231">
        <v>0.56000000000000005</v>
      </c>
      <c r="P11" s="226"/>
      <c r="Q11" s="216">
        <v>0.96440000000000003</v>
      </c>
      <c r="R11" s="232">
        <v>0.90200999999999998</v>
      </c>
      <c r="S11" s="226"/>
      <c r="T11" s="223">
        <v>0.82525000000000004</v>
      </c>
      <c r="U11" s="202">
        <v>0.74848999999999999</v>
      </c>
      <c r="V11" s="202">
        <v>0.67413000000000001</v>
      </c>
      <c r="W11" s="202">
        <v>0.60936000000000001</v>
      </c>
      <c r="X11" s="202">
        <v>0.55657000000000001</v>
      </c>
      <c r="Y11" s="202">
        <v>0.52059999999999995</v>
      </c>
      <c r="Z11" s="202">
        <v>0.49096000000000001</v>
      </c>
      <c r="AA11" s="202">
        <v>0.43991999999999998</v>
      </c>
      <c r="AB11" s="202">
        <v>0.41073999999999999</v>
      </c>
      <c r="AC11" s="202">
        <v>0.36809999999999998</v>
      </c>
      <c r="AD11" s="202">
        <v>0.33217999999999998</v>
      </c>
      <c r="AE11" s="202">
        <v>0.29626999999999998</v>
      </c>
      <c r="AF11" s="223">
        <f>SUM(C11:AE11)</f>
        <v>26.758980000000005</v>
      </c>
      <c r="AG11" s="224">
        <f>IF(ISERROR((C11/D11-1)*100),"n/a",(C11/D11-1)*100)</f>
        <v>7.2727272727272529</v>
      </c>
      <c r="AH11" s="224">
        <f>IF(ISERROR((D11/E11-1)*100),"n/a",(D11/E11-1)*100)</f>
        <v>7.8431372549019773</v>
      </c>
      <c r="AI11" s="224">
        <f>IF(ISERROR((E11/F11-1)*100),"n/a",(E11/F11-1)*100)</f>
        <v>8.5106382978723527</v>
      </c>
      <c r="AJ11" s="224">
        <f>IF(ISERROR((F11/G11-1)*100),"n/a",(F11/G11-1)*100)</f>
        <v>4.4444444444444287</v>
      </c>
      <c r="AK11" s="224">
        <f>IF(ISERROR((G11/H11-1)*100),"n/a",(G11/H11-1)*100)</f>
        <v>25</v>
      </c>
      <c r="AL11" s="224">
        <f>IF(ISERROR((H11/I11-1)*100),"n/a",(H11/I11-1)*100)</f>
        <v>12.5</v>
      </c>
      <c r="AM11" s="224">
        <f>IF(ISERROR((I11/J11-1)*100),"n/a",(I11/J11-1)*100)</f>
        <v>14.285714285714279</v>
      </c>
      <c r="AN11" s="224">
        <f>IF(ISERROR((J11/K11-1)*100),"n/a",(J11/K11-1)*100)</f>
        <v>5.6603773584905648</v>
      </c>
      <c r="AO11" s="224">
        <f>IF(ISERROR((K11/L11-1)*100),"n/a",(K11/L11-1)*100)</f>
        <v>1.9230769230769162</v>
      </c>
      <c r="AP11" s="224">
        <f>IF(ISERROR((L11/M11-1)*100),"n/a",(L11/M11-1)*100)</f>
        <v>8.3333333333333481</v>
      </c>
      <c r="AQ11" s="224">
        <f>IF(ISERROR((M11/N11-1)*100),"n/a",(M11/N11-1)*100)</f>
        <v>9.0909090909090828</v>
      </c>
      <c r="AR11" s="224">
        <f>IF(ISERROR((N11/O11-1)*100),"n/a",(N11/O11-1)*100)</f>
        <v>57.142857142857139</v>
      </c>
      <c r="AS11" s="224">
        <f>IF(ISERROR((O11/Q11-1)*100),"n/a",(O11/Q11-1)*100)</f>
        <v>-41.932807963500615</v>
      </c>
      <c r="AT11" s="224">
        <f>IF(ISERROR((Q11/R11-1)*100),"n/a",(Q11/R11-1)*100)</f>
        <v>6.9167747585946904</v>
      </c>
      <c r="AU11" s="224">
        <f>IF(ISERROR((R11/T11-1)*100),"n/a",(R11/T11-1)*100)</f>
        <v>9.3014238109663694</v>
      </c>
      <c r="AV11" s="224">
        <f>IF(ISERROR((T11/U11-1)*100),"n/a",(T11/U11-1)*100)</f>
        <v>10.255314032251617</v>
      </c>
      <c r="AW11" s="224">
        <f>IF(ISERROR((U11/V11-1)*100),"n/a",(U11/V11-1)*100)</f>
        <v>11.030513402459462</v>
      </c>
      <c r="AX11" s="224">
        <f>IF(ISERROR((V11/W11-1)*100),"n/a",(V11/W11-1)*100)</f>
        <v>10.62918471839307</v>
      </c>
      <c r="AY11" s="224">
        <f>IF(ISERROR((W11/X11-1)*100),"n/a",(W11/X11-1)*100)</f>
        <v>9.4848806080097816</v>
      </c>
      <c r="AZ11" s="224">
        <f>IF(ISERROR((X11/Y11-1)*100),"n/a",(X11/Y11-1)*100)</f>
        <v>6.9093353822512693</v>
      </c>
      <c r="BA11" s="224">
        <f>IF(ISERROR((Y11/Z11-1)*100),"n/a",(Y11/Z11-1)*100)</f>
        <v>6.0371517027863586</v>
      </c>
      <c r="BB11" s="224">
        <f>IF(ISERROR((Z11/AA11-1)*100),"n/a",(Z11/AA11-1)*100)</f>
        <v>11.602109474449907</v>
      </c>
      <c r="BC11" s="224">
        <f>IF(ISERROR((AA11/AB11-1)*100),"n/a",(AA11/AB11-1)*100)</f>
        <v>7.1042508642937152</v>
      </c>
      <c r="BD11" s="224">
        <f>IF(ISERROR((AB11/AC11-1)*100),"n/a",(AB11/AC11-1)*100)</f>
        <v>11.583808747622925</v>
      </c>
      <c r="BE11" s="224">
        <f>IF(ISERROR((AC11/AD11-1)*100),"n/a",(AC11/AD11-1)*100)</f>
        <v>10.813414413872003</v>
      </c>
      <c r="BF11" s="224">
        <f>IF(ISERROR((AD11/AE11-1)*100),"n/a",(AD11/AE11-1)*100)</f>
        <v>12.120700712188203</v>
      </c>
      <c r="BG11" s="224">
        <f>AVERAGE(AG11:BF11)</f>
        <v>9.3793565411140811</v>
      </c>
      <c r="BH11" s="182">
        <f t="shared" si="0"/>
        <v>14.625419003901403</v>
      </c>
    </row>
    <row r="12" spans="1:60" ht="11.25" customHeight="1" x14ac:dyDescent="0.2">
      <c r="A12" s="257" t="s">
        <v>5610</v>
      </c>
      <c r="B12" s="240" t="s">
        <v>5599</v>
      </c>
      <c r="C12" s="215">
        <v>1.04</v>
      </c>
      <c r="D12" s="216">
        <v>0.88</v>
      </c>
      <c r="E12" s="216">
        <v>0.72</v>
      </c>
      <c r="F12" s="216">
        <v>0.6</v>
      </c>
      <c r="G12" s="231">
        <v>0</v>
      </c>
      <c r="H12" s="231">
        <v>0</v>
      </c>
      <c r="I12" s="231">
        <v>0</v>
      </c>
      <c r="J12" s="254">
        <v>0</v>
      </c>
      <c r="K12" s="251">
        <v>0</v>
      </c>
      <c r="L12" s="231">
        <v>0</v>
      </c>
      <c r="M12" s="231">
        <v>0</v>
      </c>
      <c r="N12" s="231">
        <v>0</v>
      </c>
      <c r="O12" s="231">
        <v>0</v>
      </c>
      <c r="P12" s="237"/>
      <c r="Q12" s="231">
        <v>0</v>
      </c>
      <c r="R12" s="227">
        <v>0</v>
      </c>
      <c r="S12" s="237"/>
      <c r="T12" s="227">
        <v>0</v>
      </c>
      <c r="U12" s="238">
        <v>0</v>
      </c>
      <c r="V12" s="229">
        <v>0</v>
      </c>
      <c r="W12" s="229">
        <v>0</v>
      </c>
      <c r="X12" s="229">
        <v>0</v>
      </c>
      <c r="Y12" s="229">
        <v>0</v>
      </c>
      <c r="Z12" s="229">
        <v>0</v>
      </c>
      <c r="AA12" s="229">
        <v>0</v>
      </c>
      <c r="AB12" s="229">
        <v>0</v>
      </c>
      <c r="AC12" s="229">
        <v>0</v>
      </c>
      <c r="AD12" s="229">
        <v>0</v>
      </c>
      <c r="AE12" s="229">
        <v>0</v>
      </c>
      <c r="AF12" s="223">
        <f>SUM(C12:AE12)</f>
        <v>3.2399999999999998</v>
      </c>
      <c r="AG12" s="224">
        <f>IF(ISERROR((C12/D12-1)*100),"n/a",(C12/D12-1)*100)</f>
        <v>18.181818181818187</v>
      </c>
      <c r="AH12" s="224">
        <f>IF(ISERROR((D12/E12-1)*100),"n/a",(D12/E12-1)*100)</f>
        <v>22.222222222222232</v>
      </c>
      <c r="AI12" s="224">
        <f>IF(ISERROR((E12/F12-1)*100),"n/a",(E12/F12-1)*100)</f>
        <v>19.999999999999996</v>
      </c>
      <c r="AJ12" s="224" t="str">
        <f>IF(ISERROR((F12/G12-1)*100),"n/a",(F12/G12-1)*100)</f>
        <v>n/a</v>
      </c>
      <c r="AK12" s="224" t="str">
        <f>IF(ISERROR((G12/H12-1)*100),"n/a",(G12/H12-1)*100)</f>
        <v>n/a</v>
      </c>
      <c r="AL12" s="224" t="str">
        <f>IF(ISERROR((H12/I12-1)*100),"n/a",(H12/I12-1)*100)</f>
        <v>n/a</v>
      </c>
      <c r="AM12" s="224" t="str">
        <f>IF(ISERROR((I12/J12-1)*100),"n/a",(I12/J12-1)*100)</f>
        <v>n/a</v>
      </c>
      <c r="AN12" s="224" t="str">
        <f>IF(ISERROR((J12/K12-1)*100),"n/a",(J12/K12-1)*100)</f>
        <v>n/a</v>
      </c>
      <c r="AO12" s="224" t="str">
        <f>IF(ISERROR((K12/L12-1)*100),"n/a",(K12/L12-1)*100)</f>
        <v>n/a</v>
      </c>
      <c r="AP12" s="224" t="str">
        <f>IF(ISERROR((L12/M12-1)*100),"n/a",(L12/M12-1)*100)</f>
        <v>n/a</v>
      </c>
      <c r="AQ12" s="224" t="str">
        <f>IF(ISERROR((M12/N12-1)*100),"n/a",(M12/N12-1)*100)</f>
        <v>n/a</v>
      </c>
      <c r="AR12" s="224" t="str">
        <f>IF(ISERROR((N12/O12-1)*100),"n/a",(N12/O12-1)*100)</f>
        <v>n/a</v>
      </c>
      <c r="AS12" s="224" t="str">
        <f>IF(ISERROR((O12/Q12-1)*100),"n/a",(O12/Q12-1)*100)</f>
        <v>n/a</v>
      </c>
      <c r="AT12" s="224" t="str">
        <f>IF(ISERROR((Q12/R12-1)*100),"n/a",(Q12/R12-1)*100)</f>
        <v>n/a</v>
      </c>
      <c r="AU12" s="224" t="str">
        <f>IF(ISERROR((R12/T12-1)*100),"n/a",(R12/T12-1)*100)</f>
        <v>n/a</v>
      </c>
      <c r="AV12" s="224" t="str">
        <f>IF(ISERROR((T12/U12-1)*100),"n/a",(T12/U12-1)*100)</f>
        <v>n/a</v>
      </c>
      <c r="AW12" s="224" t="str">
        <f>IF(ISERROR((U12/V12-1)*100),"n/a",(U12/V12-1)*100)</f>
        <v>n/a</v>
      </c>
      <c r="AX12" s="224" t="str">
        <f>IF(ISERROR((V12/W12-1)*100),"n/a",(V12/W12-1)*100)</f>
        <v>n/a</v>
      </c>
      <c r="AY12" s="224" t="str">
        <f>IF(ISERROR((W12/X12-1)*100),"n/a",(W12/X12-1)*100)</f>
        <v>n/a</v>
      </c>
      <c r="AZ12" s="224" t="str">
        <f>IF(ISERROR((X12/Y12-1)*100),"n/a",(X12/Y12-1)*100)</f>
        <v>n/a</v>
      </c>
      <c r="BA12" s="224" t="str">
        <f>IF(ISERROR((Y12/Z12-1)*100),"n/a",(Y12/Z12-1)*100)</f>
        <v>n/a</v>
      </c>
      <c r="BB12" s="224" t="str">
        <f>IF(ISERROR((Z12/AA12-1)*100),"n/a",(Z12/AA12-1)*100)</f>
        <v>n/a</v>
      </c>
      <c r="BC12" s="224" t="str">
        <f>IF(ISERROR((AA12/AB12-1)*100),"n/a",(AA12/AB12-1)*100)</f>
        <v>n/a</v>
      </c>
      <c r="BD12" s="224" t="str">
        <f>IF(ISERROR((AB12/AC12-1)*100),"n/a",(AB12/AC12-1)*100)</f>
        <v>n/a</v>
      </c>
      <c r="BE12" s="224" t="str">
        <f>IF(ISERROR((AC12/AD12-1)*100),"n/a",(AC12/AD12-1)*100)</f>
        <v>n/a</v>
      </c>
      <c r="BF12" s="224" t="str">
        <f>IF(ISERROR((AD12/AE12-1)*100),"n/a",(AD12/AE12-1)*100)</f>
        <v>n/a</v>
      </c>
      <c r="BG12" s="224">
        <f>AVERAGE(AG12:BF12)</f>
        <v>20.134680134680139</v>
      </c>
      <c r="BH12" s="182">
        <f t="shared" si="0"/>
        <v>2.0235662223995607</v>
      </c>
    </row>
    <row r="13" spans="1:60" ht="11.25" customHeight="1" x14ac:dyDescent="0.2">
      <c r="A13" s="225" t="s">
        <v>557</v>
      </c>
      <c r="B13" s="114" t="s">
        <v>558</v>
      </c>
      <c r="C13" s="215">
        <v>6.07</v>
      </c>
      <c r="D13" s="216">
        <v>5.35</v>
      </c>
      <c r="E13" s="216">
        <v>4.6500000000000004</v>
      </c>
      <c r="F13" s="216">
        <v>4.03</v>
      </c>
      <c r="G13" s="216">
        <v>3.61</v>
      </c>
      <c r="H13" s="216">
        <v>3.28</v>
      </c>
      <c r="I13" s="216">
        <v>3.06</v>
      </c>
      <c r="J13" s="217">
        <v>2.79</v>
      </c>
      <c r="K13" s="223">
        <v>2.66</v>
      </c>
      <c r="L13" s="216">
        <v>2.31</v>
      </c>
      <c r="M13" s="216">
        <v>2.12</v>
      </c>
      <c r="N13" s="216">
        <v>1.95</v>
      </c>
      <c r="O13" s="216">
        <v>1.74</v>
      </c>
      <c r="P13" s="226"/>
      <c r="Q13" s="216">
        <v>1.4850000000000001</v>
      </c>
      <c r="R13" s="232">
        <v>1.125</v>
      </c>
      <c r="S13" s="226"/>
      <c r="T13" s="223">
        <v>0.82499999999999996</v>
      </c>
      <c r="U13" s="202">
        <v>0.75</v>
      </c>
      <c r="V13" s="202">
        <v>0.5</v>
      </c>
      <c r="W13" s="202">
        <v>0.42</v>
      </c>
      <c r="X13" s="202">
        <v>0.35</v>
      </c>
      <c r="Y13" s="202">
        <v>0.3</v>
      </c>
      <c r="Z13" s="229">
        <v>0</v>
      </c>
      <c r="AA13" s="229">
        <v>0</v>
      </c>
      <c r="AB13" s="229">
        <v>0</v>
      </c>
      <c r="AC13" s="229">
        <v>0</v>
      </c>
      <c r="AD13" s="229">
        <v>0</v>
      </c>
      <c r="AE13" s="229">
        <v>0</v>
      </c>
      <c r="AF13" s="223">
        <f>SUM(C13:AE13)</f>
        <v>49.375000000000007</v>
      </c>
      <c r="AG13" s="224">
        <f>IF(ISERROR((C13/D13-1)*100),"n/a",(C13/D13-1)*100)</f>
        <v>13.45794392523365</v>
      </c>
      <c r="AH13" s="224">
        <f>IF(ISERROR((D13/E13-1)*100),"n/a",(D13/E13-1)*100)</f>
        <v>15.053763440860202</v>
      </c>
      <c r="AI13" s="224">
        <f>IF(ISERROR((E13/F13-1)*100),"n/a",(E13/F13-1)*100)</f>
        <v>15.384615384615397</v>
      </c>
      <c r="AJ13" s="224">
        <f>IF(ISERROR((F13/G13-1)*100),"n/a",(F13/G13-1)*100)</f>
        <v>11.634349030470915</v>
      </c>
      <c r="AK13" s="224">
        <f>IF(ISERROR((G13/H13-1)*100),"n/a",(G13/H13-1)*100)</f>
        <v>10.060975609756095</v>
      </c>
      <c r="AL13" s="224">
        <f>IF(ISERROR((H13/I13-1)*100),"n/a",(H13/I13-1)*100)</f>
        <v>7.1895424836601274</v>
      </c>
      <c r="AM13" s="224">
        <f>IF(ISERROR((I13/J13-1)*100),"n/a",(I13/J13-1)*100)</f>
        <v>9.6774193548387011</v>
      </c>
      <c r="AN13" s="224">
        <f>IF(ISERROR((J13/K13-1)*100),"n/a",(J13/K13-1)*100)</f>
        <v>4.8872180451127845</v>
      </c>
      <c r="AO13" s="224">
        <f>IF(ISERROR((K13/L13-1)*100),"n/a",(K13/L13-1)*100)</f>
        <v>15.151515151515159</v>
      </c>
      <c r="AP13" s="224">
        <f>IF(ISERROR((L13/M13-1)*100),"n/a",(L13/M13-1)*100)</f>
        <v>8.9622641509433887</v>
      </c>
      <c r="AQ13" s="224">
        <f>IF(ISERROR((M13/N13-1)*100),"n/a",(M13/N13-1)*100)</f>
        <v>8.7179487179487314</v>
      </c>
      <c r="AR13" s="224">
        <f>IF(ISERROR((N13/O13-1)*100),"n/a",(N13/O13-1)*100)</f>
        <v>12.06896551724137</v>
      </c>
      <c r="AS13" s="224">
        <f>IF(ISERROR((O13/Q13-1)*100),"n/a",(O13/Q13-1)*100)</f>
        <v>17.171717171717169</v>
      </c>
      <c r="AT13" s="224">
        <f>IF(ISERROR((Q13/R13-1)*100),"n/a",(Q13/R13-1)*100)</f>
        <v>32.000000000000007</v>
      </c>
      <c r="AU13" s="224">
        <f>IF(ISERROR((R13/T13-1)*100),"n/a",(R13/T13-1)*100)</f>
        <v>36.363636363636374</v>
      </c>
      <c r="AV13" s="224">
        <f>IF(ISERROR((T13/U13-1)*100),"n/a",(T13/U13-1)*100)</f>
        <v>9.9999999999999858</v>
      </c>
      <c r="AW13" s="224">
        <f>IF(ISERROR((U13/V13-1)*100),"n/a",(U13/V13-1)*100)</f>
        <v>50</v>
      </c>
      <c r="AX13" s="224">
        <f>IF(ISERROR((V13/W13-1)*100),"n/a",(V13/W13-1)*100)</f>
        <v>19.047619047619047</v>
      </c>
      <c r="AY13" s="224">
        <f>IF(ISERROR((W13/X13-1)*100),"n/a",(W13/X13-1)*100)</f>
        <v>19.999999999999996</v>
      </c>
      <c r="AZ13" s="224">
        <f>IF(ISERROR((X13/Y13-1)*100),"n/a",(X13/Y13-1)*100)</f>
        <v>16.666666666666675</v>
      </c>
      <c r="BA13" s="224" t="str">
        <f>IF(ISERROR((Y13/Z13-1)*100),"n/a",(Y13/Z13-1)*100)</f>
        <v>n/a</v>
      </c>
      <c r="BB13" s="224" t="str">
        <f>IF(ISERROR((Z13/AA13-1)*100),"n/a",(Z13/AA13-1)*100)</f>
        <v>n/a</v>
      </c>
      <c r="BC13" s="224" t="str">
        <f>IF(ISERROR((AA13/AB13-1)*100),"n/a",(AA13/AB13-1)*100)</f>
        <v>n/a</v>
      </c>
      <c r="BD13" s="224" t="str">
        <f>IF(ISERROR((AB13/AC13-1)*100),"n/a",(AB13/AC13-1)*100)</f>
        <v>n/a</v>
      </c>
      <c r="BE13" s="224" t="str">
        <f>IF(ISERROR((AC13/AD13-1)*100),"n/a",(AC13/AD13-1)*100)</f>
        <v>n/a</v>
      </c>
      <c r="BF13" s="224" t="str">
        <f>IF(ISERROR((AD13/AE13-1)*100),"n/a",(AD13/AE13-1)*100)</f>
        <v>n/a</v>
      </c>
      <c r="BG13" s="224">
        <f>AVERAGE(AG13:BF13)</f>
        <v>16.67480800309179</v>
      </c>
      <c r="BH13" s="182">
        <f t="shared" si="0"/>
        <v>11.008529736992193</v>
      </c>
    </row>
    <row r="14" spans="1:60" ht="11.25" customHeight="1" x14ac:dyDescent="0.2">
      <c r="A14" s="239" t="s">
        <v>1372</v>
      </c>
      <c r="B14" s="240" t="s">
        <v>1373</v>
      </c>
      <c r="C14" s="215">
        <v>1.38</v>
      </c>
      <c r="D14" s="216">
        <v>1.26</v>
      </c>
      <c r="E14" s="216">
        <v>1.1399999999999999</v>
      </c>
      <c r="F14" s="216">
        <v>1.06</v>
      </c>
      <c r="G14" s="216">
        <v>1.01</v>
      </c>
      <c r="H14" s="216">
        <v>1</v>
      </c>
      <c r="I14" s="216">
        <v>0.98</v>
      </c>
      <c r="J14" s="217">
        <v>0.89</v>
      </c>
      <c r="K14" s="251">
        <v>0.8</v>
      </c>
      <c r="L14" s="259">
        <v>0.8</v>
      </c>
      <c r="M14" s="241">
        <v>0.8</v>
      </c>
      <c r="N14" s="241">
        <v>0.77</v>
      </c>
      <c r="O14" s="259">
        <v>0.76</v>
      </c>
      <c r="P14" s="286"/>
      <c r="Q14" s="259">
        <v>0.76</v>
      </c>
      <c r="R14" s="250">
        <v>0.76</v>
      </c>
      <c r="S14" s="286"/>
      <c r="T14" s="250">
        <v>0.76</v>
      </c>
      <c r="U14" s="271">
        <v>0.76</v>
      </c>
      <c r="V14" s="244">
        <v>0.76</v>
      </c>
      <c r="W14" s="245">
        <v>0.72562358276644001</v>
      </c>
      <c r="X14" s="245">
        <v>0.72562358276644001</v>
      </c>
      <c r="Y14" s="245">
        <v>0.72562358276644001</v>
      </c>
      <c r="Z14" s="245">
        <v>0.72562358276644001</v>
      </c>
      <c r="AA14" s="244">
        <v>0.72562358276644001</v>
      </c>
      <c r="AB14" s="245">
        <v>0.69107007882518101</v>
      </c>
      <c r="AC14" s="245">
        <v>0.69107007882518101</v>
      </c>
      <c r="AD14" s="245">
        <v>0.69107007882518101</v>
      </c>
      <c r="AE14" s="245">
        <v>0.69107007882518101</v>
      </c>
      <c r="AF14" s="223">
        <f>SUM(C14:AE14)</f>
        <v>22.842398229132918</v>
      </c>
      <c r="AG14" s="224">
        <f>IF(ISERROR((C14/D14-1)*100),"n/a",(C14/D14-1)*100)</f>
        <v>9.5238095238095113</v>
      </c>
      <c r="AH14" s="224">
        <f>IF(ISERROR((D14/E14-1)*100),"n/a",(D14/E14-1)*100)</f>
        <v>10.526315789473696</v>
      </c>
      <c r="AI14" s="224">
        <f>IF(ISERROR((E14/F14-1)*100),"n/a",(E14/F14-1)*100)</f>
        <v>7.5471698113207308</v>
      </c>
      <c r="AJ14" s="224">
        <f>IF(ISERROR((F14/G14-1)*100),"n/a",(F14/G14-1)*100)</f>
        <v>4.9504950495049549</v>
      </c>
      <c r="AK14" s="224">
        <f>IF(ISERROR((G14/H14-1)*100),"n/a",(G14/H14-1)*100)</f>
        <v>1.0000000000000009</v>
      </c>
      <c r="AL14" s="224">
        <f>IF(ISERROR((H14/I14-1)*100),"n/a",(H14/I14-1)*100)</f>
        <v>2.0408163265306145</v>
      </c>
      <c r="AM14" s="224">
        <f>IF(ISERROR((I14/J14-1)*100),"n/a",(I14/J14-1)*100)</f>
        <v>10.1123595505618</v>
      </c>
      <c r="AN14" s="224">
        <f>IF(ISERROR((J14/K14-1)*100),"n/a",(J14/K14-1)*100)</f>
        <v>11.250000000000004</v>
      </c>
      <c r="AO14" s="224">
        <f>IF(ISERROR((K14/L14-1)*100),"n/a",(K14/L14-1)*100)</f>
        <v>0</v>
      </c>
      <c r="AP14" s="224">
        <f>IF(ISERROR((L14/M14-1)*100),"n/a",(L14/M14-1)*100)</f>
        <v>0</v>
      </c>
      <c r="AQ14" s="224">
        <f>IF(ISERROR((M14/N14-1)*100),"n/a",(M14/N14-1)*100)</f>
        <v>3.8961038961039085</v>
      </c>
      <c r="AR14" s="224">
        <f>IF(ISERROR((N14/O14-1)*100),"n/a",(N14/O14-1)*100)</f>
        <v>1.3157894736842035</v>
      </c>
      <c r="AS14" s="224">
        <f>IF(ISERROR((O14/Q14-1)*100),"n/a",(O14/Q14-1)*100)</f>
        <v>0</v>
      </c>
      <c r="AT14" s="224">
        <f>IF(ISERROR((Q14/R14-1)*100),"n/a",(Q14/R14-1)*100)</f>
        <v>0</v>
      </c>
      <c r="AU14" s="224">
        <f>IF(ISERROR((R14/T14-1)*100),"n/a",(R14/T14-1)*100)</f>
        <v>0</v>
      </c>
      <c r="AV14" s="224">
        <f>IF(ISERROR((T14/U14-1)*100),"n/a",(T14/U14-1)*100)</f>
        <v>0</v>
      </c>
      <c r="AW14" s="224">
        <f>IF(ISERROR((U14/V14-1)*100),"n/a",(U14/V14-1)*100)</f>
        <v>0</v>
      </c>
      <c r="AX14" s="224">
        <f>IF(ISERROR((V14/W14-1)*100),"n/a",(V14/W14-1)*100)</f>
        <v>4.7374999999999945</v>
      </c>
      <c r="AY14" s="224">
        <f>IF(ISERROR((W14/X14-1)*100),"n/a",(W14/X14-1)*100)</f>
        <v>0</v>
      </c>
      <c r="AZ14" s="224">
        <f>IF(ISERROR((X14/Y14-1)*100),"n/a",(X14/Y14-1)*100)</f>
        <v>0</v>
      </c>
      <c r="BA14" s="224">
        <f>IF(ISERROR((Y14/Z14-1)*100),"n/a",(Y14/Z14-1)*100)</f>
        <v>0</v>
      </c>
      <c r="BB14" s="224">
        <f>IF(ISERROR((Z14/AA14-1)*100),"n/a",(Z14/AA14-1)*100)</f>
        <v>0</v>
      </c>
      <c r="BC14" s="224">
        <f>IF(ISERROR((AA14/AB14-1)*100),"n/a",(AA14/AB14-1)*100)</f>
        <v>4.9999999999999822</v>
      </c>
      <c r="BD14" s="224">
        <f>IF(ISERROR((AB14/AC14-1)*100),"n/a",(AB14/AC14-1)*100)</f>
        <v>0</v>
      </c>
      <c r="BE14" s="224">
        <f>IF(ISERROR((AC14/AD14-1)*100),"n/a",(AC14/AD14-1)*100)</f>
        <v>0</v>
      </c>
      <c r="BF14" s="224">
        <f>IF(ISERROR((AD14/AE14-1)*100),"n/a",(AD14/AE14-1)*100)</f>
        <v>0</v>
      </c>
      <c r="BG14" s="224">
        <f>AVERAGE(AG14:BF14)</f>
        <v>2.7653984392688238</v>
      </c>
      <c r="BH14" s="182">
        <f t="shared" si="0"/>
        <v>3.9114313714174087</v>
      </c>
    </row>
    <row r="15" spans="1:60" ht="11.25" customHeight="1" x14ac:dyDescent="0.2">
      <c r="A15" s="268" t="s">
        <v>5640</v>
      </c>
      <c r="B15" s="119" t="s">
        <v>5635</v>
      </c>
      <c r="C15" s="215">
        <v>0.81499999999999995</v>
      </c>
      <c r="D15" s="216">
        <v>0.71499999999999997</v>
      </c>
      <c r="E15" s="216">
        <v>0.62</v>
      </c>
      <c r="F15" s="216">
        <v>0.42000000000000004</v>
      </c>
      <c r="G15" s="231">
        <v>0</v>
      </c>
      <c r="H15" s="231">
        <v>0</v>
      </c>
      <c r="I15" s="231">
        <v>0</v>
      </c>
      <c r="J15" s="254">
        <v>0</v>
      </c>
      <c r="K15" s="221">
        <v>0</v>
      </c>
      <c r="L15" s="231">
        <v>0</v>
      </c>
      <c r="M15" s="231">
        <v>0</v>
      </c>
      <c r="N15" s="231">
        <v>0</v>
      </c>
      <c r="O15" s="231">
        <v>0</v>
      </c>
      <c r="P15" s="237"/>
      <c r="Q15" s="231">
        <v>0</v>
      </c>
      <c r="R15" s="227">
        <v>0</v>
      </c>
      <c r="S15" s="237"/>
      <c r="T15" s="227">
        <v>0</v>
      </c>
      <c r="U15" s="238">
        <v>0</v>
      </c>
      <c r="V15" s="229">
        <v>0</v>
      </c>
      <c r="W15" s="229">
        <v>0</v>
      </c>
      <c r="X15" s="229">
        <v>0</v>
      </c>
      <c r="Y15" s="229">
        <v>0</v>
      </c>
      <c r="Z15" s="229">
        <v>0</v>
      </c>
      <c r="AA15" s="229">
        <v>0</v>
      </c>
      <c r="AB15" s="229">
        <v>0</v>
      </c>
      <c r="AC15" s="229">
        <v>0</v>
      </c>
      <c r="AD15" s="229">
        <v>0</v>
      </c>
      <c r="AE15" s="229">
        <v>0</v>
      </c>
      <c r="AF15" s="223">
        <f>SUM(C15:AE15)</f>
        <v>2.57</v>
      </c>
      <c r="AG15" s="224">
        <f>IF(ISERROR((C15/D15-1)*100),"n/a",(C15/D15-1)*100)</f>
        <v>13.98601398601398</v>
      </c>
      <c r="AH15" s="224">
        <f>IF(ISERROR((D15/E15-1)*100),"n/a",(D15/E15-1)*100)</f>
        <v>15.322580645161278</v>
      </c>
      <c r="AI15" s="224">
        <f>IF(ISERROR((E15/F15-1)*100),"n/a",(E15/F15-1)*100)</f>
        <v>47.619047619047606</v>
      </c>
      <c r="AJ15" s="224" t="str">
        <f>IF(ISERROR((F15/G15-1)*100),"n/a",(F15/G15-1)*100)</f>
        <v>n/a</v>
      </c>
      <c r="AK15" s="224" t="str">
        <f>IF(ISERROR((G15/H15-1)*100),"n/a",(G15/H15-1)*100)</f>
        <v>n/a</v>
      </c>
      <c r="AL15" s="224" t="str">
        <f>IF(ISERROR((H15/I15-1)*100),"n/a",(H15/I15-1)*100)</f>
        <v>n/a</v>
      </c>
      <c r="AM15" s="224" t="str">
        <f>IF(ISERROR((I15/J15-1)*100),"n/a",(I15/J15-1)*100)</f>
        <v>n/a</v>
      </c>
      <c r="AN15" s="224" t="str">
        <f>IF(ISERROR((J15/K15-1)*100),"n/a",(J15/K15-1)*100)</f>
        <v>n/a</v>
      </c>
      <c r="AO15" s="224" t="str">
        <f>IF(ISERROR((K15/L15-1)*100),"n/a",(K15/L15-1)*100)</f>
        <v>n/a</v>
      </c>
      <c r="AP15" s="224" t="str">
        <f>IF(ISERROR((L15/M15-1)*100),"n/a",(L15/M15-1)*100)</f>
        <v>n/a</v>
      </c>
      <c r="AQ15" s="224" t="str">
        <f>IF(ISERROR((M15/N15-1)*100),"n/a",(M15/N15-1)*100)</f>
        <v>n/a</v>
      </c>
      <c r="AR15" s="224" t="str">
        <f>IF(ISERROR((N15/O15-1)*100),"n/a",(N15/O15-1)*100)</f>
        <v>n/a</v>
      </c>
      <c r="AS15" s="224" t="str">
        <f>IF(ISERROR((O15/Q15-1)*100),"n/a",(O15/Q15-1)*100)</f>
        <v>n/a</v>
      </c>
      <c r="AT15" s="224" t="str">
        <f>IF(ISERROR((Q15/R15-1)*100),"n/a",(Q15/R15-1)*100)</f>
        <v>n/a</v>
      </c>
      <c r="AU15" s="224" t="str">
        <f>IF(ISERROR((R15/T15-1)*100),"n/a",(R15/T15-1)*100)</f>
        <v>n/a</v>
      </c>
      <c r="AV15" s="224" t="str">
        <f>IF(ISERROR((T15/U15-1)*100),"n/a",(T15/U15-1)*100)</f>
        <v>n/a</v>
      </c>
      <c r="AW15" s="224" t="str">
        <f>IF(ISERROR((U15/V15-1)*100),"n/a",(U15/V15-1)*100)</f>
        <v>n/a</v>
      </c>
      <c r="AX15" s="224" t="str">
        <f>IF(ISERROR((V15/W15-1)*100),"n/a",(V15/W15-1)*100)</f>
        <v>n/a</v>
      </c>
      <c r="AY15" s="224" t="str">
        <f>IF(ISERROR((W15/X15-1)*100),"n/a",(W15/X15-1)*100)</f>
        <v>n/a</v>
      </c>
      <c r="AZ15" s="224" t="str">
        <f>IF(ISERROR((X15/Y15-1)*100),"n/a",(X15/Y15-1)*100)</f>
        <v>n/a</v>
      </c>
      <c r="BA15" s="224" t="str">
        <f>IF(ISERROR((Y15/Z15-1)*100),"n/a",(Y15/Z15-1)*100)</f>
        <v>n/a</v>
      </c>
      <c r="BB15" s="224" t="str">
        <f>IF(ISERROR((Z15/AA15-1)*100),"n/a",(Z15/AA15-1)*100)</f>
        <v>n/a</v>
      </c>
      <c r="BC15" s="224" t="str">
        <f>IF(ISERROR((AA15/AB15-1)*100),"n/a",(AA15/AB15-1)*100)</f>
        <v>n/a</v>
      </c>
      <c r="BD15" s="224" t="str">
        <f>IF(ISERROR((AB15/AC15-1)*100),"n/a",(AB15/AC15-1)*100)</f>
        <v>n/a</v>
      </c>
      <c r="BE15" s="224" t="str">
        <f>IF(ISERROR((AC15/AD15-1)*100),"n/a",(AC15/AD15-1)*100)</f>
        <v>n/a</v>
      </c>
      <c r="BF15" s="224" t="str">
        <f>IF(ISERROR((AD15/AE15-1)*100),"n/a",(AD15/AE15-1)*100)</f>
        <v>n/a</v>
      </c>
      <c r="BG15" s="224">
        <f>AVERAGE(AG15:BF15)</f>
        <v>25.642547416740953</v>
      </c>
      <c r="BH15" s="182">
        <f t="shared" si="0"/>
        <v>19.043936658818058</v>
      </c>
    </row>
    <row r="16" spans="1:60" ht="11.25" customHeight="1" x14ac:dyDescent="0.2">
      <c r="A16" s="236" t="s">
        <v>1374</v>
      </c>
      <c r="B16" s="97" t="s">
        <v>1375</v>
      </c>
      <c r="C16" s="215">
        <v>0.62</v>
      </c>
      <c r="D16" s="216">
        <v>0.6</v>
      </c>
      <c r="E16" s="216">
        <v>0.56000000000000005</v>
      </c>
      <c r="F16" s="216">
        <v>0.54</v>
      </c>
      <c r="G16" s="216">
        <v>0.52</v>
      </c>
      <c r="H16" s="231">
        <v>0.48</v>
      </c>
      <c r="I16" s="216">
        <v>0.48</v>
      </c>
      <c r="J16" s="217">
        <v>0.44</v>
      </c>
      <c r="K16" s="223">
        <v>0.42</v>
      </c>
      <c r="L16" s="216">
        <v>0.4</v>
      </c>
      <c r="M16" s="216">
        <v>0.36</v>
      </c>
      <c r="N16" s="216">
        <v>0.33</v>
      </c>
      <c r="O16" s="216">
        <v>0.3</v>
      </c>
      <c r="P16" s="191"/>
      <c r="Q16" s="216">
        <v>0.28000000000000003</v>
      </c>
      <c r="R16" s="232">
        <v>0.25</v>
      </c>
      <c r="S16" s="191"/>
      <c r="T16" s="232">
        <v>0.21</v>
      </c>
      <c r="U16" s="181">
        <v>0.2</v>
      </c>
      <c r="V16" s="202">
        <v>0.17</v>
      </c>
      <c r="W16" s="202">
        <v>0.15</v>
      </c>
      <c r="X16" s="202">
        <v>0.12</v>
      </c>
      <c r="Y16" s="202">
        <v>0.1</v>
      </c>
      <c r="Z16" s="202">
        <v>0.04</v>
      </c>
      <c r="AA16" s="229">
        <v>0</v>
      </c>
      <c r="AB16" s="229">
        <v>0</v>
      </c>
      <c r="AC16" s="229">
        <v>0</v>
      </c>
      <c r="AD16" s="229">
        <v>0</v>
      </c>
      <c r="AE16" s="229">
        <v>0</v>
      </c>
      <c r="AF16" s="223">
        <f>SUM(C16:AE16)</f>
        <v>7.5700000000000012</v>
      </c>
      <c r="AG16" s="224">
        <f>IF(ISERROR((C16/D16-1)*100),"n/a",(C16/D16-1)*100)</f>
        <v>3.3333333333333437</v>
      </c>
      <c r="AH16" s="224">
        <f>IF(ISERROR((D16/E16-1)*100),"n/a",(D16/E16-1)*100)</f>
        <v>7.1428571428571397</v>
      </c>
      <c r="AI16" s="224">
        <f>IF(ISERROR((E16/F16-1)*100),"n/a",(E16/F16-1)*100)</f>
        <v>3.7037037037036979</v>
      </c>
      <c r="AJ16" s="224">
        <f>IF(ISERROR((F16/G16-1)*100),"n/a",(F16/G16-1)*100)</f>
        <v>3.8461538461538547</v>
      </c>
      <c r="AK16" s="224">
        <f>IF(ISERROR((G16/H16-1)*100),"n/a",(G16/H16-1)*100)</f>
        <v>8.3333333333333481</v>
      </c>
      <c r="AL16" s="224">
        <f>IF(ISERROR((H16/I16-1)*100),"n/a",(H16/I16-1)*100)</f>
        <v>0</v>
      </c>
      <c r="AM16" s="224">
        <f>IF(ISERROR((I16/J16-1)*100),"n/a",(I16/J16-1)*100)</f>
        <v>9.0909090909090828</v>
      </c>
      <c r="AN16" s="224">
        <f>IF(ISERROR((J16/K16-1)*100),"n/a",(J16/K16-1)*100)</f>
        <v>4.7619047619047672</v>
      </c>
      <c r="AO16" s="224">
        <f>IF(ISERROR((K16/L16-1)*100),"n/a",(K16/L16-1)*100)</f>
        <v>4.9999999999999822</v>
      </c>
      <c r="AP16" s="224">
        <f>IF(ISERROR((L16/M16-1)*100),"n/a",(L16/M16-1)*100)</f>
        <v>11.111111111111116</v>
      </c>
      <c r="AQ16" s="224">
        <f>IF(ISERROR((M16/N16-1)*100),"n/a",(M16/N16-1)*100)</f>
        <v>9.0909090909090828</v>
      </c>
      <c r="AR16" s="224">
        <f>IF(ISERROR((N16/O16-1)*100),"n/a",(N16/O16-1)*100)</f>
        <v>10.000000000000009</v>
      </c>
      <c r="AS16" s="224">
        <f>IF(ISERROR((O16/Q16-1)*100),"n/a",(O16/Q16-1)*100)</f>
        <v>7.1428571428571397</v>
      </c>
      <c r="AT16" s="224">
        <f>IF(ISERROR((Q16/R16-1)*100),"n/a",(Q16/R16-1)*100)</f>
        <v>12.000000000000011</v>
      </c>
      <c r="AU16" s="224">
        <f>IF(ISERROR((R16/T16-1)*100),"n/a",(R16/T16-1)*100)</f>
        <v>19.047619047619047</v>
      </c>
      <c r="AV16" s="224">
        <f>IF(ISERROR((T16/U16-1)*100),"n/a",(T16/U16-1)*100)</f>
        <v>4.9999999999999822</v>
      </c>
      <c r="AW16" s="224">
        <f>IF(ISERROR((U16/V16-1)*100),"n/a",(U16/V16-1)*100)</f>
        <v>17.647058823529417</v>
      </c>
      <c r="AX16" s="224">
        <f>IF(ISERROR((V16/W16-1)*100),"n/a",(V16/W16-1)*100)</f>
        <v>13.333333333333353</v>
      </c>
      <c r="AY16" s="224">
        <f>IF(ISERROR((W16/X16-1)*100),"n/a",(W16/X16-1)*100)</f>
        <v>25</v>
      </c>
      <c r="AZ16" s="224">
        <f>IF(ISERROR((X16/Y16-1)*100),"n/a",(X16/Y16-1)*100)</f>
        <v>19.999999999999996</v>
      </c>
      <c r="BA16" s="224">
        <f>IF(ISERROR((Y16/Z16-1)*100),"n/a",(Y16/Z16-1)*100)</f>
        <v>150</v>
      </c>
      <c r="BB16" s="224" t="str">
        <f>IF(ISERROR((Z16/AA16-1)*100),"n/a",(Z16/AA16-1)*100)</f>
        <v>n/a</v>
      </c>
      <c r="BC16" s="224" t="str">
        <f>IF(ISERROR((AA16/AB16-1)*100),"n/a",(AA16/AB16-1)*100)</f>
        <v>n/a</v>
      </c>
      <c r="BD16" s="224" t="str">
        <f>IF(ISERROR((AB16/AC16-1)*100),"n/a",(AB16/AC16-1)*100)</f>
        <v>n/a</v>
      </c>
      <c r="BE16" s="224" t="str">
        <f>IF(ISERROR((AC16/AD16-1)*100),"n/a",(AC16/AD16-1)*100)</f>
        <v>n/a</v>
      </c>
      <c r="BF16" s="224" t="str">
        <f>IF(ISERROR((AD16/AE16-1)*100),"n/a",(AD16/AE16-1)*100)</f>
        <v>n/a</v>
      </c>
      <c r="BG16" s="224">
        <f>AVERAGE(AG16:BF16)</f>
        <v>16.408813512454969</v>
      </c>
      <c r="BH16" s="182">
        <f t="shared" si="0"/>
        <v>31.256442816932591</v>
      </c>
    </row>
    <row r="17" spans="1:60" ht="11.25" customHeight="1" x14ac:dyDescent="0.2">
      <c r="A17" s="127" t="s">
        <v>1744</v>
      </c>
      <c r="B17" s="97" t="s">
        <v>561</v>
      </c>
      <c r="C17" s="215">
        <v>3.0720000000000001</v>
      </c>
      <c r="D17" s="216">
        <v>2.9940000000000002</v>
      </c>
      <c r="E17" s="216">
        <v>2.9119999999999999</v>
      </c>
      <c r="F17" s="216">
        <v>2.7919999999999998</v>
      </c>
      <c r="G17" s="216">
        <v>2.5840000000000001</v>
      </c>
      <c r="H17" s="216">
        <v>2.37</v>
      </c>
      <c r="I17" s="216">
        <v>2.2400000000000002</v>
      </c>
      <c r="J17" s="217">
        <v>2.12</v>
      </c>
      <c r="K17" s="223">
        <v>2.02</v>
      </c>
      <c r="L17" s="216">
        <v>1.92</v>
      </c>
      <c r="M17" s="216">
        <v>1.83</v>
      </c>
      <c r="N17" s="216">
        <v>1.7</v>
      </c>
      <c r="O17" s="216">
        <v>1.63</v>
      </c>
      <c r="P17" s="226"/>
      <c r="Q17" s="231">
        <v>1.6</v>
      </c>
      <c r="R17" s="227">
        <v>1.71</v>
      </c>
      <c r="S17" s="226"/>
      <c r="T17" s="228">
        <v>2.04</v>
      </c>
      <c r="U17" s="202">
        <v>2.0099999999999998</v>
      </c>
      <c r="V17" s="202">
        <v>2</v>
      </c>
      <c r="W17" s="229">
        <v>1.96</v>
      </c>
      <c r="X17" s="229">
        <v>1.96</v>
      </c>
      <c r="Y17" s="202">
        <v>1.96</v>
      </c>
      <c r="Z17" s="202">
        <v>1.9450000000000001</v>
      </c>
      <c r="AA17" s="202">
        <v>1.91</v>
      </c>
      <c r="AB17" s="229">
        <v>1.84</v>
      </c>
      <c r="AC17" s="229">
        <v>1.84</v>
      </c>
      <c r="AD17" s="229">
        <v>1.84</v>
      </c>
      <c r="AE17" s="229">
        <v>1.84</v>
      </c>
      <c r="AF17" s="223">
        <f>SUM(C17:AE17)</f>
        <v>56.63900000000001</v>
      </c>
      <c r="AG17" s="224">
        <f>IF(ISERROR((C17/D17-1)*100),"n/a",(C17/D17-1)*100)</f>
        <v>2.6052104208416749</v>
      </c>
      <c r="AH17" s="224">
        <f>IF(ISERROR((D17/E17-1)*100),"n/a",(D17/E17-1)*100)</f>
        <v>2.8159340659340781</v>
      </c>
      <c r="AI17" s="224">
        <f>IF(ISERROR((E17/F17-1)*100),"n/a",(E17/F17-1)*100)</f>
        <v>4.2979942693409878</v>
      </c>
      <c r="AJ17" s="224">
        <f>IF(ISERROR((F17/G17-1)*100),"n/a",(F17/G17-1)*100)</f>
        <v>8.0495356037151531</v>
      </c>
      <c r="AK17" s="224">
        <f>IF(ISERROR((G17/H17-1)*100),"n/a",(G17/H17-1)*100)</f>
        <v>9.0295358649789002</v>
      </c>
      <c r="AL17" s="224">
        <f>IF(ISERROR((H17/I17-1)*100),"n/a",(H17/I17-1)*100)</f>
        <v>5.8035714285714191</v>
      </c>
      <c r="AM17" s="224">
        <f>IF(ISERROR((I17/J17-1)*100),"n/a",(I17/J17-1)*100)</f>
        <v>5.6603773584905648</v>
      </c>
      <c r="AN17" s="224">
        <f>IF(ISERROR((J17/K17-1)*100),"n/a",(J17/K17-1)*100)</f>
        <v>4.9504950495049549</v>
      </c>
      <c r="AO17" s="224">
        <f>IF(ISERROR((K17/L17-1)*100),"n/a",(K17/L17-1)*100)</f>
        <v>5.2083333333333481</v>
      </c>
      <c r="AP17" s="224">
        <f>IF(ISERROR((L17/M17-1)*100),"n/a",(L17/M17-1)*100)</f>
        <v>4.9180327868852292</v>
      </c>
      <c r="AQ17" s="224">
        <f>IF(ISERROR((M17/N17-1)*100),"n/a",(M17/N17-1)*100)</f>
        <v>7.647058823529429</v>
      </c>
      <c r="AR17" s="224">
        <f>IF(ISERROR((N17/O17-1)*100),"n/a",(N17/O17-1)*100)</f>
        <v>4.2944785276073594</v>
      </c>
      <c r="AS17" s="224">
        <f>IF(ISERROR((O17/Q17-1)*100),"n/a",(O17/Q17-1)*100)</f>
        <v>1.8749999999999822</v>
      </c>
      <c r="AT17" s="224">
        <f>IF(ISERROR((Q17/R17-1)*100),"n/a",(Q17/R17-1)*100)</f>
        <v>-6.4327485380116904</v>
      </c>
      <c r="AU17" s="224">
        <f>IF(ISERROR((R17/T17-1)*100),"n/a",(R17/T17-1)*100)</f>
        <v>-16.176470588235293</v>
      </c>
      <c r="AV17" s="224">
        <f>IF(ISERROR((T17/U17-1)*100),"n/a",(T17/U17-1)*100)</f>
        <v>1.4925373134328401</v>
      </c>
      <c r="AW17" s="224">
        <f>IF(ISERROR((U17/V17-1)*100),"n/a",(U17/V17-1)*100)</f>
        <v>0.49999999999998934</v>
      </c>
      <c r="AX17" s="224">
        <f>IF(ISERROR((V17/W17-1)*100),"n/a",(V17/W17-1)*100)</f>
        <v>2.0408163265306145</v>
      </c>
      <c r="AY17" s="224">
        <f>IF(ISERROR((W17/X17-1)*100),"n/a",(W17/X17-1)*100)</f>
        <v>0</v>
      </c>
      <c r="AZ17" s="224">
        <f>IF(ISERROR((X17/Y17-1)*100),"n/a",(X17/Y17-1)*100)</f>
        <v>0</v>
      </c>
      <c r="BA17" s="224">
        <f>IF(ISERROR((Y17/Z17-1)*100),"n/a",(Y17/Z17-1)*100)</f>
        <v>0.77120822622107621</v>
      </c>
      <c r="BB17" s="224">
        <f>IF(ISERROR((Z17/AA17-1)*100),"n/a",(Z17/AA17-1)*100)</f>
        <v>1.832460732984309</v>
      </c>
      <c r="BC17" s="224">
        <f>IF(ISERROR((AA17/AB17-1)*100),"n/a",(AA17/AB17-1)*100)</f>
        <v>3.8043478260869401</v>
      </c>
      <c r="BD17" s="224">
        <f>IF(ISERROR((AB17/AC17-1)*100),"n/a",(AB17/AC17-1)*100)</f>
        <v>0</v>
      </c>
      <c r="BE17" s="224">
        <f>IF(ISERROR((AC17/AD17-1)*100),"n/a",(AC17/AD17-1)*100)</f>
        <v>0</v>
      </c>
      <c r="BF17" s="224">
        <f>IF(ISERROR((AD17/AE17-1)*100),"n/a",(AD17/AE17-1)*100)</f>
        <v>0</v>
      </c>
      <c r="BG17" s="224">
        <f>AVERAGE(AG17:BF17)</f>
        <v>2.1149118781439182</v>
      </c>
      <c r="BH17" s="182">
        <f t="shared" si="0"/>
        <v>4.9530907935826125</v>
      </c>
    </row>
    <row r="18" spans="1:60" ht="11.25" customHeight="1" x14ac:dyDescent="0.2">
      <c r="A18" s="252" t="s">
        <v>1745</v>
      </c>
      <c r="B18" s="119" t="s">
        <v>564</v>
      </c>
      <c r="C18" s="215">
        <v>3.96</v>
      </c>
      <c r="D18" s="216">
        <v>3.68</v>
      </c>
      <c r="E18" s="216">
        <v>3.44</v>
      </c>
      <c r="F18" s="216">
        <v>3.04</v>
      </c>
      <c r="G18" s="216">
        <v>2.76</v>
      </c>
      <c r="H18" s="216">
        <v>2.48</v>
      </c>
      <c r="I18" s="216">
        <v>2.16</v>
      </c>
      <c r="J18" s="217">
        <v>1.92</v>
      </c>
      <c r="K18" s="230">
        <v>1.8</v>
      </c>
      <c r="L18" s="218">
        <v>1.68</v>
      </c>
      <c r="M18" s="218">
        <v>1.6</v>
      </c>
      <c r="N18" s="218">
        <v>1.48</v>
      </c>
      <c r="O18" s="218">
        <v>1.36</v>
      </c>
      <c r="P18" s="219"/>
      <c r="Q18" s="218">
        <v>1.2</v>
      </c>
      <c r="R18" s="246">
        <v>0.97</v>
      </c>
      <c r="S18" s="219"/>
      <c r="T18" s="230">
        <v>0.86</v>
      </c>
      <c r="U18" s="222">
        <v>0.8</v>
      </c>
      <c r="V18" s="247">
        <v>0.78</v>
      </c>
      <c r="W18" s="247">
        <v>0.72</v>
      </c>
      <c r="X18" s="247">
        <v>0.6</v>
      </c>
      <c r="Y18" s="247">
        <v>0.36</v>
      </c>
      <c r="Z18" s="247">
        <v>0.22</v>
      </c>
      <c r="AA18" s="247">
        <v>0.04</v>
      </c>
      <c r="AB18" s="222">
        <v>0</v>
      </c>
      <c r="AC18" s="222">
        <v>0</v>
      </c>
      <c r="AD18" s="222">
        <v>0</v>
      </c>
      <c r="AE18" s="222">
        <v>0</v>
      </c>
      <c r="AF18" s="223">
        <f>SUM(C18:AE18)</f>
        <v>37.910000000000004</v>
      </c>
      <c r="AG18" s="224">
        <f>IF(ISERROR((C18/D18-1)*100),"n/a",(C18/D18-1)*100)</f>
        <v>7.6086956521739024</v>
      </c>
      <c r="AH18" s="224">
        <f>IF(ISERROR((D18/E18-1)*100),"n/a",(D18/E18-1)*100)</f>
        <v>6.976744186046524</v>
      </c>
      <c r="AI18" s="224">
        <f>IF(ISERROR((E18/F18-1)*100),"n/a",(E18/F18-1)*100)</f>
        <v>13.157894736842103</v>
      </c>
      <c r="AJ18" s="224">
        <f>IF(ISERROR((F18/G18-1)*100),"n/a",(F18/G18-1)*100)</f>
        <v>10.144927536231885</v>
      </c>
      <c r="AK18" s="224">
        <f>IF(ISERROR((G18/H18-1)*100),"n/a",(G18/H18-1)*100)</f>
        <v>11.290322580645151</v>
      </c>
      <c r="AL18" s="224">
        <f>IF(ISERROR((H18/I18-1)*100),"n/a",(H18/I18-1)*100)</f>
        <v>14.814814814814813</v>
      </c>
      <c r="AM18" s="224">
        <f>IF(ISERROR((I18/J18-1)*100),"n/a",(I18/J18-1)*100)</f>
        <v>12.500000000000021</v>
      </c>
      <c r="AN18" s="224">
        <f>IF(ISERROR((J18/K18-1)*100),"n/a",(J18/K18-1)*100)</f>
        <v>6.6666666666666652</v>
      </c>
      <c r="AO18" s="224">
        <f>IF(ISERROR((K18/L18-1)*100),"n/a",(K18/L18-1)*100)</f>
        <v>7.1428571428571397</v>
      </c>
      <c r="AP18" s="224">
        <f>IF(ISERROR((L18/M18-1)*100),"n/a",(L18/M18-1)*100)</f>
        <v>4.9999999999999822</v>
      </c>
      <c r="AQ18" s="224">
        <f>IF(ISERROR((M18/N18-1)*100),"n/a",(M18/N18-1)*100)</f>
        <v>8.1081081081081141</v>
      </c>
      <c r="AR18" s="224">
        <f>IF(ISERROR((N18/O18-1)*100),"n/a",(N18/O18-1)*100)</f>
        <v>8.8235294117646959</v>
      </c>
      <c r="AS18" s="224">
        <f>IF(ISERROR((O18/Q18-1)*100),"n/a",(O18/Q18-1)*100)</f>
        <v>13.333333333333353</v>
      </c>
      <c r="AT18" s="224">
        <f>IF(ISERROR((Q18/R18-1)*100),"n/a",(Q18/R18-1)*100)</f>
        <v>23.711340206185572</v>
      </c>
      <c r="AU18" s="224">
        <f>IF(ISERROR((R18/T18-1)*100),"n/a",(R18/T18-1)*100)</f>
        <v>12.790697674418606</v>
      </c>
      <c r="AV18" s="224">
        <f>IF(ISERROR((T18/U18-1)*100),"n/a",(T18/U18-1)*100)</f>
        <v>7.4999999999999956</v>
      </c>
      <c r="AW18" s="224">
        <f>IF(ISERROR((U18/V18-1)*100),"n/a",(U18/V18-1)*100)</f>
        <v>2.5641025641025772</v>
      </c>
      <c r="AX18" s="224">
        <f>IF(ISERROR((V18/W18-1)*100),"n/a",(V18/W18-1)*100)</f>
        <v>8.3333333333333481</v>
      </c>
      <c r="AY18" s="224">
        <f>IF(ISERROR((W18/X18-1)*100),"n/a",(W18/X18-1)*100)</f>
        <v>19.999999999999996</v>
      </c>
      <c r="AZ18" s="224">
        <f>IF(ISERROR((X18/Y18-1)*100),"n/a",(X18/Y18-1)*100)</f>
        <v>66.666666666666671</v>
      </c>
      <c r="BA18" s="224">
        <f>IF(ISERROR((Y18/Z18-1)*100),"n/a",(Y18/Z18-1)*100)</f>
        <v>63.636363636363626</v>
      </c>
      <c r="BB18" s="224">
        <f>IF(ISERROR((Z18/AA18-1)*100),"n/a",(Z18/AA18-1)*100)</f>
        <v>450</v>
      </c>
      <c r="BC18" s="224" t="str">
        <f>IF(ISERROR((AA18/AB18-1)*100),"n/a",(AA18/AB18-1)*100)</f>
        <v>n/a</v>
      </c>
      <c r="BD18" s="224" t="str">
        <f>IF(ISERROR((AB18/AC18-1)*100),"n/a",(AB18/AC18-1)*100)</f>
        <v>n/a</v>
      </c>
      <c r="BE18" s="224" t="str">
        <f>IF(ISERROR((AC18/AD18-1)*100),"n/a",(AC18/AD18-1)*100)</f>
        <v>n/a</v>
      </c>
      <c r="BF18" s="224" t="str">
        <f>IF(ISERROR((AD18/AE18-1)*100),"n/a",(AD18/AE18-1)*100)</f>
        <v>n/a</v>
      </c>
      <c r="BG18" s="224">
        <f>AVERAGE(AG18:BF18)</f>
        <v>35.4895635568434</v>
      </c>
      <c r="BH18" s="182">
        <f t="shared" si="0"/>
        <v>94.079648377466242</v>
      </c>
    </row>
    <row r="19" spans="1:60" ht="11.25" customHeight="1" x14ac:dyDescent="0.2">
      <c r="A19" s="127" t="s">
        <v>1746</v>
      </c>
      <c r="B19" s="97" t="s">
        <v>124</v>
      </c>
      <c r="C19" s="215">
        <v>2.04</v>
      </c>
      <c r="D19" s="216">
        <v>2</v>
      </c>
      <c r="E19" s="216">
        <v>1.8</v>
      </c>
      <c r="F19" s="216">
        <v>1.6</v>
      </c>
      <c r="G19" s="216">
        <v>1.48</v>
      </c>
      <c r="H19" s="216">
        <v>1.44</v>
      </c>
      <c r="I19" s="216">
        <v>1.4</v>
      </c>
      <c r="J19" s="217">
        <v>1.34</v>
      </c>
      <c r="K19" s="223">
        <v>1.28</v>
      </c>
      <c r="L19" s="216">
        <v>1.2</v>
      </c>
      <c r="M19" s="216">
        <v>1.1200000000000001</v>
      </c>
      <c r="N19" s="216">
        <v>0.96</v>
      </c>
      <c r="O19" s="216">
        <v>0.76</v>
      </c>
      <c r="P19" s="226"/>
      <c r="Q19" s="231">
        <v>0.7</v>
      </c>
      <c r="R19" s="232">
        <v>0.65500000000000003</v>
      </c>
      <c r="S19" s="226"/>
      <c r="T19" s="223">
        <v>0.6</v>
      </c>
      <c r="U19" s="202">
        <v>0.56000000000000005</v>
      </c>
      <c r="V19" s="202">
        <v>0.52</v>
      </c>
      <c r="W19" s="202">
        <v>0.46</v>
      </c>
      <c r="X19" s="202">
        <v>0.4</v>
      </c>
      <c r="Y19" s="202">
        <v>0.34</v>
      </c>
      <c r="Z19" s="202">
        <v>0.3</v>
      </c>
      <c r="AA19" s="202">
        <v>0.24</v>
      </c>
      <c r="AB19" s="202">
        <v>0.22</v>
      </c>
      <c r="AC19" s="202">
        <v>0.19286</v>
      </c>
      <c r="AD19" s="202">
        <v>0.18367</v>
      </c>
      <c r="AE19" s="202">
        <v>0.17491999999999999</v>
      </c>
      <c r="AF19" s="223">
        <f>SUM(C19:AE19)</f>
        <v>23.966449999999998</v>
      </c>
      <c r="AG19" s="224">
        <f>IF(ISERROR((C19/D19-1)*100),"n/a",(C19/D19-1)*100)</f>
        <v>2.0000000000000018</v>
      </c>
      <c r="AH19" s="224">
        <f>IF(ISERROR((D19/E19-1)*100),"n/a",(D19/E19-1)*100)</f>
        <v>11.111111111111116</v>
      </c>
      <c r="AI19" s="224">
        <f>IF(ISERROR((E19/F19-1)*100),"n/a",(E19/F19-1)*100)</f>
        <v>12.5</v>
      </c>
      <c r="AJ19" s="224">
        <f>IF(ISERROR((F19/G19-1)*100),"n/a",(F19/G19-1)*100)</f>
        <v>8.1081081081081141</v>
      </c>
      <c r="AK19" s="224">
        <f>IF(ISERROR((G19/H19-1)*100),"n/a",(G19/H19-1)*100)</f>
        <v>2.7777777777777901</v>
      </c>
      <c r="AL19" s="224">
        <f>IF(ISERROR((H19/I19-1)*100),"n/a",(H19/I19-1)*100)</f>
        <v>2.8571428571428692</v>
      </c>
      <c r="AM19" s="224">
        <f>IF(ISERROR((I19/J19-1)*100),"n/a",(I19/J19-1)*100)</f>
        <v>4.4776119402984982</v>
      </c>
      <c r="AN19" s="224">
        <f>IF(ISERROR((J19/K19-1)*100),"n/a",(J19/K19-1)*100)</f>
        <v>4.6875</v>
      </c>
      <c r="AO19" s="224">
        <f>IF(ISERROR((K19/L19-1)*100),"n/a",(K19/L19-1)*100)</f>
        <v>6.6666666666666652</v>
      </c>
      <c r="AP19" s="224">
        <f>IF(ISERROR((L19/M19-1)*100),"n/a",(L19/M19-1)*100)</f>
        <v>7.1428571428571397</v>
      </c>
      <c r="AQ19" s="224">
        <f>IF(ISERROR((M19/N19-1)*100),"n/a",(M19/N19-1)*100)</f>
        <v>16.666666666666675</v>
      </c>
      <c r="AR19" s="224">
        <f>IF(ISERROR((N19/O19-1)*100),"n/a",(N19/O19-1)*100)</f>
        <v>26.315789473684205</v>
      </c>
      <c r="AS19" s="224">
        <f>IF(ISERROR((O19/Q19-1)*100),"n/a",(O19/Q19-1)*100)</f>
        <v>8.5714285714285854</v>
      </c>
      <c r="AT19" s="224">
        <f>IF(ISERROR((Q19/R19-1)*100),"n/a",(Q19/R19-1)*100)</f>
        <v>6.8702290076335659</v>
      </c>
      <c r="AU19" s="224">
        <f>IF(ISERROR((R19/T19-1)*100),"n/a",(R19/T19-1)*100)</f>
        <v>9.1666666666666785</v>
      </c>
      <c r="AV19" s="224">
        <f>IF(ISERROR((T19/U19-1)*100),"n/a",(T19/U19-1)*100)</f>
        <v>7.1428571428571397</v>
      </c>
      <c r="AW19" s="224">
        <f>IF(ISERROR((U19/V19-1)*100),"n/a",(U19/V19-1)*100)</f>
        <v>7.6923076923077094</v>
      </c>
      <c r="AX19" s="224">
        <f>IF(ISERROR((V19/W19-1)*100),"n/a",(V19/W19-1)*100)</f>
        <v>13.043478260869556</v>
      </c>
      <c r="AY19" s="224">
        <f>IF(ISERROR((W19/X19-1)*100),"n/a",(W19/X19-1)*100)</f>
        <v>14.999999999999991</v>
      </c>
      <c r="AZ19" s="224">
        <f>IF(ISERROR((X19/Y19-1)*100),"n/a",(X19/Y19-1)*100)</f>
        <v>17.647058823529417</v>
      </c>
      <c r="BA19" s="224">
        <f>IF(ISERROR((Y19/Z19-1)*100),"n/a",(Y19/Z19-1)*100)</f>
        <v>13.333333333333353</v>
      </c>
      <c r="BB19" s="224">
        <f>IF(ISERROR((Z19/AA19-1)*100),"n/a",(Z19/AA19-1)*100)</f>
        <v>25</v>
      </c>
      <c r="BC19" s="224">
        <f>IF(ISERROR((AA19/AB19-1)*100),"n/a",(AA19/AB19-1)*100)</f>
        <v>9.0909090909090828</v>
      </c>
      <c r="BD19" s="224">
        <f>IF(ISERROR((AB19/AC19-1)*100),"n/a",(AB19/AC19-1)*100)</f>
        <v>14.072384112827962</v>
      </c>
      <c r="BE19" s="224">
        <f>IF(ISERROR((AC19/AD19-1)*100),"n/a",(AC19/AD19-1)*100)</f>
        <v>5.0035389557358423</v>
      </c>
      <c r="BF19" s="224">
        <f>IF(ISERROR((AD19/AE19-1)*100),"n/a",(AD19/AE19-1)*100)</f>
        <v>5.0022867596615672</v>
      </c>
      <c r="BG19" s="224">
        <f>AVERAGE(AG19:BF19)</f>
        <v>10.07491192931052</v>
      </c>
      <c r="BH19" s="182">
        <f t="shared" si="0"/>
        <v>6.2895640119078093</v>
      </c>
    </row>
    <row r="20" spans="1:60" ht="11.25" customHeight="1" x14ac:dyDescent="0.2">
      <c r="A20" s="127" t="s">
        <v>1747</v>
      </c>
      <c r="B20" s="97" t="s">
        <v>129</v>
      </c>
      <c r="C20" s="215">
        <v>6.16</v>
      </c>
      <c r="D20" s="216">
        <v>5.6</v>
      </c>
      <c r="E20" s="216">
        <v>5</v>
      </c>
      <c r="F20" s="216">
        <v>4.16</v>
      </c>
      <c r="G20" s="216">
        <v>3.72</v>
      </c>
      <c r="H20" s="216">
        <v>3.64</v>
      </c>
      <c r="I20" s="216">
        <v>3.16</v>
      </c>
      <c r="J20" s="217">
        <v>2.64</v>
      </c>
      <c r="K20" s="223">
        <v>2.2799999999999998</v>
      </c>
      <c r="L20" s="216">
        <v>2.12</v>
      </c>
      <c r="M20" s="216">
        <v>1.96</v>
      </c>
      <c r="N20" s="216">
        <v>1.6856800000000001</v>
      </c>
      <c r="O20" s="216">
        <v>1.5200640000000001</v>
      </c>
      <c r="P20" s="226"/>
      <c r="Q20" s="216">
        <v>1.380288</v>
      </c>
      <c r="R20" s="232">
        <v>1.257984</v>
      </c>
      <c r="S20" s="226"/>
      <c r="T20" s="223">
        <v>1.188096</v>
      </c>
      <c r="U20" s="202">
        <v>1.153152</v>
      </c>
      <c r="V20" s="202">
        <v>1.0133760000000001</v>
      </c>
      <c r="W20" s="202">
        <v>0.80371199999999998</v>
      </c>
      <c r="X20" s="202">
        <v>0.64646400000000004</v>
      </c>
      <c r="Y20" s="202">
        <v>0.541632</v>
      </c>
      <c r="Z20" s="202">
        <v>0.48921599999999998</v>
      </c>
      <c r="AA20" s="202">
        <v>0.41932799999999998</v>
      </c>
      <c r="AB20" s="202">
        <v>0.40185599999999999</v>
      </c>
      <c r="AC20" s="202">
        <v>0.35817599999999999</v>
      </c>
      <c r="AD20" s="202">
        <v>0.30575999999999998</v>
      </c>
      <c r="AE20" s="202">
        <v>0.26644800000000002</v>
      </c>
      <c r="AF20" s="223">
        <f>SUM(C20:AE20)</f>
        <v>53.871231999999992</v>
      </c>
      <c r="AG20" s="224">
        <f>IF(ISERROR((C20/D20-1)*100),"n/a",(C20/D20-1)*100)</f>
        <v>10.000000000000009</v>
      </c>
      <c r="AH20" s="224">
        <f>IF(ISERROR((D20/E20-1)*100),"n/a",(D20/E20-1)*100)</f>
        <v>11.999999999999989</v>
      </c>
      <c r="AI20" s="224">
        <f>IF(ISERROR((E20/F20-1)*100),"n/a",(E20/F20-1)*100)</f>
        <v>20.192307692307686</v>
      </c>
      <c r="AJ20" s="224">
        <f>IF(ISERROR((F20/G20-1)*100),"n/a",(F20/G20-1)*100)</f>
        <v>11.827956989247301</v>
      </c>
      <c r="AK20" s="224">
        <f>IF(ISERROR((G20/H20-1)*100),"n/a",(G20/H20-1)*100)</f>
        <v>2.19780219780219</v>
      </c>
      <c r="AL20" s="224">
        <f>IF(ISERROR((H20/I20-1)*100),"n/a",(H20/I20-1)*100)</f>
        <v>15.189873417721511</v>
      </c>
      <c r="AM20" s="224">
        <f>IF(ISERROR((I20/J20-1)*100),"n/a",(I20/J20-1)*100)</f>
        <v>19.696969696969703</v>
      </c>
      <c r="AN20" s="224">
        <f>IF(ISERROR((J20/K20-1)*100),"n/a",(J20/K20-1)*100)</f>
        <v>15.789473684210531</v>
      </c>
      <c r="AO20" s="224">
        <f>IF(ISERROR((K20/L20-1)*100),"n/a",(K20/L20-1)*100)</f>
        <v>7.5471698113207308</v>
      </c>
      <c r="AP20" s="224">
        <f>IF(ISERROR((L20/M20-1)*100),"n/a",(L20/M20-1)*100)</f>
        <v>8.163265306122458</v>
      </c>
      <c r="AQ20" s="224">
        <f>IF(ISERROR((M20/N20-1)*100),"n/a",(M20/N20-1)*100)</f>
        <v>16.273551326467661</v>
      </c>
      <c r="AR20" s="224">
        <f>IF(ISERROR((N20/O20-1)*100),"n/a",(N20/O20-1)*100)</f>
        <v>10.895330722916929</v>
      </c>
      <c r="AS20" s="224">
        <f>IF(ISERROR((O20/Q20-1)*100),"n/a",(O20/Q20-1)*100)</f>
        <v>10.126582278481022</v>
      </c>
      <c r="AT20" s="224">
        <f>IF(ISERROR((Q20/R20-1)*100),"n/a",(Q20/R20-1)*100)</f>
        <v>9.7222222222222108</v>
      </c>
      <c r="AU20" s="224">
        <f>IF(ISERROR((R20/T20-1)*100),"n/a",(R20/T20-1)*100)</f>
        <v>5.8823529411764719</v>
      </c>
      <c r="AV20" s="224">
        <f>IF(ISERROR((T20/U20-1)*100),"n/a",(T20/U20-1)*100)</f>
        <v>3.0303030303030276</v>
      </c>
      <c r="AW20" s="224">
        <f>IF(ISERROR((U20/V20-1)*100),"n/a",(U20/V20-1)*100)</f>
        <v>13.793103448275845</v>
      </c>
      <c r="AX20" s="224">
        <f>IF(ISERROR((V20/W20-1)*100),"n/a",(V20/W20-1)*100)</f>
        <v>26.086956521739136</v>
      </c>
      <c r="AY20" s="224">
        <f>IF(ISERROR((W20/X20-1)*100),"n/a",(W20/X20-1)*100)</f>
        <v>24.324324324324319</v>
      </c>
      <c r="AZ20" s="224">
        <f>IF(ISERROR((X20/Y20-1)*100),"n/a",(X20/Y20-1)*100)</f>
        <v>19.354838709677423</v>
      </c>
      <c r="BA20" s="224">
        <f>IF(ISERROR((Y20/Z20-1)*100),"n/a",(Y20/Z20-1)*100)</f>
        <v>10.714285714285721</v>
      </c>
      <c r="BB20" s="224">
        <f>IF(ISERROR((Z20/AA20-1)*100),"n/a",(Z20/AA20-1)*100)</f>
        <v>16.666666666666675</v>
      </c>
      <c r="BC20" s="224">
        <f>IF(ISERROR((AA20/AB20-1)*100),"n/a",(AA20/AB20-1)*100)</f>
        <v>4.3478260869565188</v>
      </c>
      <c r="BD20" s="224">
        <f>IF(ISERROR((AB20/AC20-1)*100),"n/a",(AB20/AC20-1)*100)</f>
        <v>12.195121951219502</v>
      </c>
      <c r="BE20" s="224">
        <f>IF(ISERROR((AC20/AD20-1)*100),"n/a",(AC20/AD20-1)*100)</f>
        <v>17.142857142857149</v>
      </c>
      <c r="BF20" s="224">
        <f>IF(ISERROR((AD20/AE20-1)*100),"n/a",(AD20/AE20-1)*100)</f>
        <v>14.754098360655732</v>
      </c>
      <c r="BG20" s="224">
        <f>AVERAGE(AG20:BF20)</f>
        <v>12.996740009381824</v>
      </c>
      <c r="BH20" s="182">
        <f t="shared" si="0"/>
        <v>6.0974889115358204</v>
      </c>
    </row>
    <row r="21" spans="1:60" ht="11.25" customHeight="1" x14ac:dyDescent="0.2">
      <c r="A21" s="257" t="s">
        <v>1748</v>
      </c>
      <c r="B21" s="240" t="s">
        <v>567</v>
      </c>
      <c r="C21" s="215">
        <v>2.84</v>
      </c>
      <c r="D21" s="216">
        <v>2.68</v>
      </c>
      <c r="E21" s="216">
        <v>2.52</v>
      </c>
      <c r="F21" s="216">
        <v>2.36</v>
      </c>
      <c r="G21" s="216">
        <v>2.2000000000000002</v>
      </c>
      <c r="H21" s="216">
        <v>2</v>
      </c>
      <c r="I21" s="216">
        <v>1.92</v>
      </c>
      <c r="J21" s="217">
        <v>1.8474999999999999</v>
      </c>
      <c r="K21" s="235">
        <v>1.7775000000000001</v>
      </c>
      <c r="L21" s="275">
        <v>1.7150000000000001</v>
      </c>
      <c r="M21" s="275">
        <v>1.655</v>
      </c>
      <c r="N21" s="275">
        <v>1.61</v>
      </c>
      <c r="O21" s="275">
        <v>1.6</v>
      </c>
      <c r="P21" s="275"/>
      <c r="Q21" s="275">
        <v>1.6</v>
      </c>
      <c r="R21" s="235">
        <v>1.5549999999999999</v>
      </c>
      <c r="S21" s="275"/>
      <c r="T21" s="235">
        <v>1.54</v>
      </c>
      <c r="U21" s="244">
        <v>1.54</v>
      </c>
      <c r="V21" s="244">
        <v>2.54</v>
      </c>
      <c r="W21" s="244">
        <v>2.54</v>
      </c>
      <c r="X21" s="244">
        <v>2.54</v>
      </c>
      <c r="Y21" s="244">
        <v>2.54</v>
      </c>
      <c r="Z21" s="244">
        <v>2.54</v>
      </c>
      <c r="AA21" s="244">
        <v>2.54</v>
      </c>
      <c r="AB21" s="244">
        <v>2.54</v>
      </c>
      <c r="AC21" s="244">
        <v>2.54</v>
      </c>
      <c r="AD21" s="244">
        <v>2.54</v>
      </c>
      <c r="AE21" s="244">
        <v>2.54</v>
      </c>
      <c r="AF21" s="223">
        <f>SUM(C21:AE21)</f>
        <v>58.359999999999992</v>
      </c>
      <c r="AG21" s="224">
        <f>IF(ISERROR((C21/D21-1)*100),"n/a",(C21/D21-1)*100)</f>
        <v>5.9701492537313383</v>
      </c>
      <c r="AH21" s="224">
        <f>IF(ISERROR((D21/E21-1)*100),"n/a",(D21/E21-1)*100)</f>
        <v>6.3492063492063489</v>
      </c>
      <c r="AI21" s="224">
        <f>IF(ISERROR((E21/F21-1)*100),"n/a",(E21/F21-1)*100)</f>
        <v>6.7796610169491567</v>
      </c>
      <c r="AJ21" s="224">
        <f>IF(ISERROR((F21/G21-1)*100),"n/a",(F21/G21-1)*100)</f>
        <v>7.2727272727272529</v>
      </c>
      <c r="AK21" s="224">
        <f>IF(ISERROR((G21/H21-1)*100),"n/a",(G21/H21-1)*100)</f>
        <v>10.000000000000009</v>
      </c>
      <c r="AL21" s="224">
        <f>IF(ISERROR((H21/I21-1)*100),"n/a",(H21/I21-1)*100)</f>
        <v>4.1666666666666741</v>
      </c>
      <c r="AM21" s="224">
        <f>IF(ISERROR((I21/J21-1)*100),"n/a",(I21/J21-1)*100)</f>
        <v>3.9242219215155583</v>
      </c>
      <c r="AN21" s="224">
        <f>IF(ISERROR((J21/K21-1)*100),"n/a",(J21/K21-1)*100)</f>
        <v>3.9381153305203753</v>
      </c>
      <c r="AO21" s="224">
        <f>IF(ISERROR((K21/L21-1)*100),"n/a",(K21/L21-1)*100)</f>
        <v>3.6443148688046545</v>
      </c>
      <c r="AP21" s="224">
        <f>IF(ISERROR((L21/M21-1)*100),"n/a",(L21/M21-1)*100)</f>
        <v>3.6253776435045459</v>
      </c>
      <c r="AQ21" s="224">
        <f>IF(ISERROR((M21/N21-1)*100),"n/a",(M21/N21-1)*100)</f>
        <v>2.7950310559006208</v>
      </c>
      <c r="AR21" s="224">
        <f>IF(ISERROR((N21/O21-1)*100),"n/a",(N21/O21-1)*100)</f>
        <v>0.62500000000000888</v>
      </c>
      <c r="AS21" s="224">
        <f>IF(ISERROR((O21/Q21-1)*100),"n/a",(O21/Q21-1)*100)</f>
        <v>0</v>
      </c>
      <c r="AT21" s="224">
        <f>IF(ISERROR((Q21/R21-1)*100),"n/a",(Q21/R21-1)*100)</f>
        <v>2.893890675241173</v>
      </c>
      <c r="AU21" s="224">
        <f>IF(ISERROR((R21/T21-1)*100),"n/a",(R21/T21-1)*100)</f>
        <v>0.97402597402596047</v>
      </c>
      <c r="AV21" s="224">
        <f>IF(ISERROR((T21/U21-1)*100),"n/a",(T21/U21-1)*100)</f>
        <v>0</v>
      </c>
      <c r="AW21" s="224">
        <f>IF(ISERROR((U21/V21-1)*100),"n/a",(U21/V21-1)*100)</f>
        <v>-39.370078740157474</v>
      </c>
      <c r="AX21" s="224">
        <f>IF(ISERROR((V21/W21-1)*100),"n/a",(V21/W21-1)*100)</f>
        <v>0</v>
      </c>
      <c r="AY21" s="224">
        <f>IF(ISERROR((W21/X21-1)*100),"n/a",(W21/X21-1)*100)</f>
        <v>0</v>
      </c>
      <c r="AZ21" s="224">
        <f>IF(ISERROR((X21/Y21-1)*100),"n/a",(X21/Y21-1)*100)</f>
        <v>0</v>
      </c>
      <c r="BA21" s="224">
        <f>IF(ISERROR((Y21/Z21-1)*100),"n/a",(Y21/Z21-1)*100)</f>
        <v>0</v>
      </c>
      <c r="BB21" s="224">
        <f>IF(ISERROR((Z21/AA21-1)*100),"n/a",(Z21/AA21-1)*100)</f>
        <v>0</v>
      </c>
      <c r="BC21" s="224">
        <f>IF(ISERROR((AA21/AB21-1)*100),"n/a",(AA21/AB21-1)*100)</f>
        <v>0</v>
      </c>
      <c r="BD21" s="224">
        <f>IF(ISERROR((AB21/AC21-1)*100),"n/a",(AB21/AC21-1)*100)</f>
        <v>0</v>
      </c>
      <c r="BE21" s="224">
        <f>IF(ISERROR((AC21/AD21-1)*100),"n/a",(AC21/AD21-1)*100)</f>
        <v>0</v>
      </c>
      <c r="BF21" s="224">
        <f>IF(ISERROR((AD21/AE21-1)*100),"n/a",(AD21/AE21-1)*100)</f>
        <v>0</v>
      </c>
      <c r="BG21" s="224">
        <f>AVERAGE(AG21:BF21)</f>
        <v>0.90724266494754624</v>
      </c>
      <c r="BH21" s="182">
        <f t="shared" si="0"/>
        <v>8.7077762415213531</v>
      </c>
    </row>
    <row r="22" spans="1:60" ht="11.25" customHeight="1" x14ac:dyDescent="0.2">
      <c r="A22" s="203" t="s">
        <v>1749</v>
      </c>
      <c r="B22" s="119" t="s">
        <v>569</v>
      </c>
      <c r="C22" s="215">
        <v>3.74</v>
      </c>
      <c r="D22" s="216">
        <v>3.57</v>
      </c>
      <c r="E22" s="216">
        <v>3.37</v>
      </c>
      <c r="F22" s="216">
        <v>3.17</v>
      </c>
      <c r="G22" s="216">
        <v>3</v>
      </c>
      <c r="H22" s="216">
        <v>2.84</v>
      </c>
      <c r="I22" s="216">
        <v>2.71</v>
      </c>
      <c r="J22" s="217">
        <v>2.5299999999999998</v>
      </c>
      <c r="K22" s="253">
        <v>2.39</v>
      </c>
      <c r="L22" s="216">
        <v>2.27</v>
      </c>
      <c r="M22" s="216">
        <v>2.15</v>
      </c>
      <c r="N22" s="216">
        <v>2.0299999999999998</v>
      </c>
      <c r="O22" s="216">
        <v>1.95</v>
      </c>
      <c r="P22" s="226"/>
      <c r="Q22" s="231">
        <v>1.88</v>
      </c>
      <c r="R22" s="232">
        <v>1.85</v>
      </c>
      <c r="S22" s="226"/>
      <c r="T22" s="223">
        <v>1.71</v>
      </c>
      <c r="U22" s="229">
        <v>1.64</v>
      </c>
      <c r="V22" s="202">
        <v>1.64</v>
      </c>
      <c r="W22" s="202">
        <v>1.58</v>
      </c>
      <c r="X22" s="202">
        <v>1.5</v>
      </c>
      <c r="Y22" s="202">
        <v>1.42</v>
      </c>
      <c r="Z22" s="229">
        <v>1.4</v>
      </c>
      <c r="AA22" s="229">
        <v>1.65</v>
      </c>
      <c r="AB22" s="229">
        <v>2.4</v>
      </c>
      <c r="AC22" s="229">
        <v>2.4</v>
      </c>
      <c r="AD22" s="229">
        <v>2.4</v>
      </c>
      <c r="AE22" s="229">
        <v>2.4</v>
      </c>
      <c r="AF22" s="223">
        <f>SUM(C22:AE22)</f>
        <v>61.59</v>
      </c>
      <c r="AG22" s="224">
        <f>IF(ISERROR((C22/D22-1)*100),"n/a",(C22/D22-1)*100)</f>
        <v>4.7619047619047672</v>
      </c>
      <c r="AH22" s="224">
        <f>IF(ISERROR((D22/E22-1)*100),"n/a",(D22/E22-1)*100)</f>
        <v>5.9347181008901906</v>
      </c>
      <c r="AI22" s="224">
        <f>IF(ISERROR((E22/F22-1)*100),"n/a",(E22/F22-1)*100)</f>
        <v>6.3091482649842323</v>
      </c>
      <c r="AJ22" s="224">
        <f>IF(ISERROR((F22/G22-1)*100),"n/a",(F22/G22-1)*100)</f>
        <v>5.6666666666666643</v>
      </c>
      <c r="AK22" s="224">
        <f>IF(ISERROR((G22/H22-1)*100),"n/a",(G22/H22-1)*100)</f>
        <v>5.6338028169014231</v>
      </c>
      <c r="AL22" s="224">
        <f>IF(ISERROR((H22/I22-1)*100),"n/a",(H22/I22-1)*100)</f>
        <v>4.7970479704797064</v>
      </c>
      <c r="AM22" s="224">
        <f>IF(ISERROR((I22/J22-1)*100),"n/a",(I22/J22-1)*100)</f>
        <v>7.1146245059288571</v>
      </c>
      <c r="AN22" s="224">
        <f>IF(ISERROR((J22/K22-1)*100),"n/a",(J22/K22-1)*100)</f>
        <v>5.8577405857740406</v>
      </c>
      <c r="AO22" s="224">
        <f>IF(ISERROR((K22/L22-1)*100),"n/a",(K22/L22-1)*100)</f>
        <v>5.2863436123347984</v>
      </c>
      <c r="AP22" s="224">
        <f>IF(ISERROR((L22/M22-1)*100),"n/a",(L22/M22-1)*100)</f>
        <v>5.5813953488372148</v>
      </c>
      <c r="AQ22" s="224">
        <f>IF(ISERROR((M22/N22-1)*100),"n/a",(M22/N22-1)*100)</f>
        <v>5.9113300492610987</v>
      </c>
      <c r="AR22" s="224">
        <f>IF(ISERROR((N22/O22-1)*100),"n/a",(N22/O22-1)*100)</f>
        <v>4.102564102564088</v>
      </c>
      <c r="AS22" s="224">
        <f>IF(ISERROR((O22/Q22-1)*100),"n/a",(O22/Q22-1)*100)</f>
        <v>3.7234042553191626</v>
      </c>
      <c r="AT22" s="224">
        <f>IF(ISERROR((Q22/R22-1)*100),"n/a",(Q22/R22-1)*100)</f>
        <v>1.6216216216216051</v>
      </c>
      <c r="AU22" s="224">
        <f>IF(ISERROR((R22/T22-1)*100),"n/a",(R22/T22-1)*100)</f>
        <v>8.1871345029239873</v>
      </c>
      <c r="AV22" s="224">
        <f>IF(ISERROR((T22/U22-1)*100),"n/a",(T22/U22-1)*100)</f>
        <v>4.2682926829268331</v>
      </c>
      <c r="AW22" s="224">
        <f>IF(ISERROR((U22/V22-1)*100),"n/a",(U22/V22-1)*100)</f>
        <v>0</v>
      </c>
      <c r="AX22" s="224">
        <f>IF(ISERROR((V22/W22-1)*100),"n/a",(V22/W22-1)*100)</f>
        <v>3.7974683544303778</v>
      </c>
      <c r="AY22" s="224">
        <f>IF(ISERROR((W22/X22-1)*100),"n/a",(W22/X22-1)*100)</f>
        <v>5.3333333333333455</v>
      </c>
      <c r="AZ22" s="224">
        <f>IF(ISERROR((X22/Y22-1)*100),"n/a",(X22/Y22-1)*100)</f>
        <v>5.6338028169014231</v>
      </c>
      <c r="BA22" s="224">
        <f>IF(ISERROR((Y22/Z22-1)*100),"n/a",(Y22/Z22-1)*100)</f>
        <v>1.4285714285714235</v>
      </c>
      <c r="BB22" s="224">
        <f>IF(ISERROR((Z22/AA22-1)*100),"n/a",(Z22/AA22-1)*100)</f>
        <v>-15.151515151515149</v>
      </c>
      <c r="BC22" s="224">
        <f>IF(ISERROR((AA22/AB22-1)*100),"n/a",(AA22/AB22-1)*100)</f>
        <v>-31.25</v>
      </c>
      <c r="BD22" s="224">
        <f>IF(ISERROR((AB22/AC22-1)*100),"n/a",(AB22/AC22-1)*100)</f>
        <v>0</v>
      </c>
      <c r="BE22" s="224">
        <f>IF(ISERROR((AC22/AD22-1)*100),"n/a",(AC22/AD22-1)*100)</f>
        <v>0</v>
      </c>
      <c r="BF22" s="224">
        <f>IF(ISERROR((AD22/AE22-1)*100),"n/a",(AD22/AE22-1)*100)</f>
        <v>0</v>
      </c>
      <c r="BG22" s="224">
        <f>AVERAGE(AG22:BF22)</f>
        <v>2.0980538704246183</v>
      </c>
      <c r="BH22" s="182">
        <f t="shared" si="0"/>
        <v>8.1251159443306893</v>
      </c>
    </row>
    <row r="23" spans="1:60" ht="11.25" customHeight="1" x14ac:dyDescent="0.2">
      <c r="A23" s="127" t="s">
        <v>1750</v>
      </c>
      <c r="B23" s="97" t="s">
        <v>571</v>
      </c>
      <c r="C23" s="215">
        <v>0.70379999999999998</v>
      </c>
      <c r="D23" s="216">
        <v>0.69</v>
      </c>
      <c r="E23" s="216">
        <v>0.66359999999999997</v>
      </c>
      <c r="F23" s="216">
        <v>0.63200000000000001</v>
      </c>
      <c r="G23" s="216">
        <v>0.60199999999999998</v>
      </c>
      <c r="H23" s="216">
        <v>0.57320000000000004</v>
      </c>
      <c r="I23" s="216">
        <v>0.54600000000000004</v>
      </c>
      <c r="J23" s="217">
        <v>0.52</v>
      </c>
      <c r="K23" s="217">
        <v>0.48</v>
      </c>
      <c r="L23" s="216">
        <v>0.44</v>
      </c>
      <c r="M23" s="216">
        <v>0.4</v>
      </c>
      <c r="N23" s="216">
        <v>0.2</v>
      </c>
      <c r="O23" s="216">
        <v>0.16</v>
      </c>
      <c r="P23" s="226"/>
      <c r="Q23" s="216">
        <v>0.04</v>
      </c>
      <c r="R23" s="227">
        <v>0</v>
      </c>
      <c r="S23" s="226"/>
      <c r="T23" s="228">
        <v>0</v>
      </c>
      <c r="U23" s="229">
        <v>0</v>
      </c>
      <c r="V23" s="229">
        <v>0</v>
      </c>
      <c r="W23" s="229">
        <v>0</v>
      </c>
      <c r="X23" s="229">
        <v>0</v>
      </c>
      <c r="Y23" s="229">
        <v>0</v>
      </c>
      <c r="Z23" s="229">
        <v>0</v>
      </c>
      <c r="AA23" s="229">
        <v>0</v>
      </c>
      <c r="AB23" s="229">
        <v>0</v>
      </c>
      <c r="AC23" s="229">
        <v>0</v>
      </c>
      <c r="AD23" s="229">
        <v>0</v>
      </c>
      <c r="AE23" s="229">
        <v>0</v>
      </c>
      <c r="AF23" s="223">
        <f>SUM(C23:AE23)</f>
        <v>6.6506000000000016</v>
      </c>
      <c r="AG23" s="224">
        <f>IF(ISERROR((C23/D23-1)*100),"n/a",(C23/D23-1)*100)</f>
        <v>2.0000000000000018</v>
      </c>
      <c r="AH23" s="224">
        <f>IF(ISERROR((D23/E23-1)*100),"n/a",(D23/E23-1)*100)</f>
        <v>3.9783001808318286</v>
      </c>
      <c r="AI23" s="224">
        <f>IF(ISERROR((E23/F23-1)*100),"n/a",(E23/F23-1)*100)</f>
        <v>5.0000000000000044</v>
      </c>
      <c r="AJ23" s="224">
        <f>IF(ISERROR((F23/G23-1)*100),"n/a",(F23/G23-1)*100)</f>
        <v>4.9833887043189362</v>
      </c>
      <c r="AK23" s="224">
        <f>IF(ISERROR((G23/H23-1)*100),"n/a",(G23/H23-1)*100)</f>
        <v>5.0244242847173659</v>
      </c>
      <c r="AL23" s="224">
        <f>IF(ISERROR((H23/I23-1)*100),"n/a",(H23/I23-1)*100)</f>
        <v>4.9816849816849862</v>
      </c>
      <c r="AM23" s="224">
        <f>IF(ISERROR((I23/J23-1)*100),"n/a",(I23/J23-1)*100)</f>
        <v>5.0000000000000044</v>
      </c>
      <c r="AN23" s="224">
        <f>IF(ISERROR((J23/K23-1)*100),"n/a",(J23/K23-1)*100)</f>
        <v>8.3333333333333481</v>
      </c>
      <c r="AO23" s="224">
        <f>IF(ISERROR((K23/L23-1)*100),"n/a",(K23/L23-1)*100)</f>
        <v>9.0909090909090828</v>
      </c>
      <c r="AP23" s="224">
        <f>IF(ISERROR((L23/M23-1)*100),"n/a",(L23/M23-1)*100)</f>
        <v>9.9999999999999858</v>
      </c>
      <c r="AQ23" s="224">
        <f>IF(ISERROR((M23/N23-1)*100),"n/a",(M23/N23-1)*100)</f>
        <v>100</v>
      </c>
      <c r="AR23" s="224">
        <f>IF(ISERROR((N23/O23-1)*100),"n/a",(N23/O23-1)*100)</f>
        <v>25</v>
      </c>
      <c r="AS23" s="224">
        <f>IF(ISERROR((O23/Q23-1)*100),"n/a",(O23/Q23-1)*100)</f>
        <v>300</v>
      </c>
      <c r="AT23" s="224" t="str">
        <f>IF(ISERROR((Q23/R23-1)*100),"n/a",(Q23/R23-1)*100)</f>
        <v>n/a</v>
      </c>
      <c r="AU23" s="224" t="str">
        <f>IF(ISERROR((R23/T23-1)*100),"n/a",(R23/T23-1)*100)</f>
        <v>n/a</v>
      </c>
      <c r="AV23" s="224" t="str">
        <f>IF(ISERROR((T23/U23-1)*100),"n/a",(T23/U23-1)*100)</f>
        <v>n/a</v>
      </c>
      <c r="AW23" s="224" t="str">
        <f>IF(ISERROR((U23/V23-1)*100),"n/a",(U23/V23-1)*100)</f>
        <v>n/a</v>
      </c>
      <c r="AX23" s="224" t="str">
        <f>IF(ISERROR((V23/W23-1)*100),"n/a",(V23/W23-1)*100)</f>
        <v>n/a</v>
      </c>
      <c r="AY23" s="224" t="str">
        <f>IF(ISERROR((W23/X23-1)*100),"n/a",(W23/X23-1)*100)</f>
        <v>n/a</v>
      </c>
      <c r="AZ23" s="224" t="str">
        <f>IF(ISERROR((X23/Y23-1)*100),"n/a",(X23/Y23-1)*100)</f>
        <v>n/a</v>
      </c>
      <c r="BA23" s="224" t="str">
        <f>IF(ISERROR((Y23/Z23-1)*100),"n/a",(Y23/Z23-1)*100)</f>
        <v>n/a</v>
      </c>
      <c r="BB23" s="224" t="str">
        <f>IF(ISERROR((Z23/AA23-1)*100),"n/a",(Z23/AA23-1)*100)</f>
        <v>n/a</v>
      </c>
      <c r="BC23" s="224" t="str">
        <f>IF(ISERROR((AA23/AB23-1)*100),"n/a",(AA23/AB23-1)*100)</f>
        <v>n/a</v>
      </c>
      <c r="BD23" s="224" t="str">
        <f>IF(ISERROR((AB23/AC23-1)*100),"n/a",(AB23/AC23-1)*100)</f>
        <v>n/a</v>
      </c>
      <c r="BE23" s="224" t="str">
        <f>IF(ISERROR((AC23/AD23-1)*100),"n/a",(AC23/AD23-1)*100)</f>
        <v>n/a</v>
      </c>
      <c r="BF23" s="224" t="str">
        <f>IF(ISERROR((AD23/AE23-1)*100),"n/a",(AD23/AE23-1)*100)</f>
        <v>n/a</v>
      </c>
      <c r="BG23" s="224">
        <f>AVERAGE(AG23:BF23)</f>
        <v>37.184003121215042</v>
      </c>
      <c r="BH23" s="182">
        <f t="shared" si="0"/>
        <v>83.190224278937706</v>
      </c>
    </row>
    <row r="24" spans="1:60" ht="11.25" customHeight="1" x14ac:dyDescent="0.2">
      <c r="A24" s="252" t="s">
        <v>1751</v>
      </c>
      <c r="B24" s="119" t="s">
        <v>574</v>
      </c>
      <c r="C24" s="215">
        <v>3.28</v>
      </c>
      <c r="D24" s="216">
        <v>2.93</v>
      </c>
      <c r="E24" s="216">
        <v>2.6</v>
      </c>
      <c r="F24" s="216">
        <v>2.31</v>
      </c>
      <c r="G24" s="216">
        <v>2.06</v>
      </c>
      <c r="H24" s="216">
        <v>1.85</v>
      </c>
      <c r="I24" s="216">
        <v>1.65</v>
      </c>
      <c r="J24" s="217">
        <v>1.45</v>
      </c>
      <c r="K24" s="217">
        <v>1.2875000000000001</v>
      </c>
      <c r="L24" s="218">
        <v>1.1525000000000001</v>
      </c>
      <c r="M24" s="218">
        <v>1.03</v>
      </c>
      <c r="N24" s="218">
        <v>0.91</v>
      </c>
      <c r="O24" s="218">
        <v>0.80500000000000005</v>
      </c>
      <c r="P24" s="219"/>
      <c r="Q24" s="218">
        <v>0.72</v>
      </c>
      <c r="R24" s="246">
        <v>0.66249999999999998</v>
      </c>
      <c r="S24" s="219"/>
      <c r="T24" s="230">
        <v>0.57499999999999996</v>
      </c>
      <c r="U24" s="247">
        <v>0.52</v>
      </c>
      <c r="V24" s="247">
        <v>0.5</v>
      </c>
      <c r="W24" s="247">
        <v>0.4</v>
      </c>
      <c r="X24" s="247">
        <v>0.36799999999999999</v>
      </c>
      <c r="Y24" s="222">
        <v>0.33332000000000001</v>
      </c>
      <c r="Z24" s="222">
        <v>0.33332000000000001</v>
      </c>
      <c r="AA24" s="222">
        <v>0.33332000000000001</v>
      </c>
      <c r="AB24" s="222">
        <v>0.33332000000000001</v>
      </c>
      <c r="AC24" s="222">
        <v>0.66668000000000005</v>
      </c>
      <c r="AD24" s="222">
        <v>0.66668000000000005</v>
      </c>
      <c r="AE24" s="222">
        <v>0.66668000000000005</v>
      </c>
      <c r="AF24" s="223">
        <f>SUM(C24:AE24)</f>
        <v>30.393819999999998</v>
      </c>
      <c r="AG24" s="224">
        <f>IF(ISERROR((C24/D24-1)*100),"n/a",(C24/D24-1)*100)</f>
        <v>11.945392491467555</v>
      </c>
      <c r="AH24" s="224">
        <f>IF(ISERROR((D24/E24-1)*100),"n/a",(D24/E24-1)*100)</f>
        <v>12.692307692307692</v>
      </c>
      <c r="AI24" s="224">
        <f>IF(ISERROR((E24/F24-1)*100),"n/a",(E24/F24-1)*100)</f>
        <v>12.554112554112562</v>
      </c>
      <c r="AJ24" s="224">
        <f>IF(ISERROR((F24/G24-1)*100),"n/a",(F24/G24-1)*100)</f>
        <v>12.135922330097081</v>
      </c>
      <c r="AK24" s="224">
        <f>IF(ISERROR((G24/H24-1)*100),"n/a",(G24/H24-1)*100)</f>
        <v>11.351351351351347</v>
      </c>
      <c r="AL24" s="224">
        <f>IF(ISERROR((H24/I24-1)*100),"n/a",(H24/I24-1)*100)</f>
        <v>12.121212121212132</v>
      </c>
      <c r="AM24" s="224">
        <f>IF(ISERROR((I24/J24-1)*100),"n/a",(I24/J24-1)*100)</f>
        <v>13.793103448275868</v>
      </c>
      <c r="AN24" s="224">
        <f>IF(ISERROR((J24/K24-1)*100),"n/a",(J24/K24-1)*100)</f>
        <v>12.621359223300965</v>
      </c>
      <c r="AO24" s="224">
        <f>IF(ISERROR((K24/L24-1)*100),"n/a",(K24/L24-1)*100)</f>
        <v>11.713665943600859</v>
      </c>
      <c r="AP24" s="224">
        <f>IF(ISERROR((L24/M24-1)*100),"n/a",(L24/M24-1)*100)</f>
        <v>11.893203883495151</v>
      </c>
      <c r="AQ24" s="224">
        <f>IF(ISERROR((M24/N24-1)*100),"n/a",(M24/N24-1)*100)</f>
        <v>13.186813186813184</v>
      </c>
      <c r="AR24" s="224">
        <f>IF(ISERROR((N24/O24-1)*100),"n/a",(N24/O24-1)*100)</f>
        <v>13.043478260869556</v>
      </c>
      <c r="AS24" s="224">
        <f>IF(ISERROR((O24/Q24-1)*100),"n/a",(O24/Q24-1)*100)</f>
        <v>11.805555555555557</v>
      </c>
      <c r="AT24" s="224">
        <f>IF(ISERROR((Q24/R24-1)*100),"n/a",(Q24/R24-1)*100)</f>
        <v>8.6792452830188651</v>
      </c>
      <c r="AU24" s="224">
        <f>IF(ISERROR((R24/T24-1)*100),"n/a",(R24/T24-1)*100)</f>
        <v>15.217391304347828</v>
      </c>
      <c r="AV24" s="224">
        <f>IF(ISERROR((T24/U24-1)*100),"n/a",(T24/U24-1)*100)</f>
        <v>10.576923076923062</v>
      </c>
      <c r="AW24" s="224">
        <f>IF(ISERROR((U24/V24-1)*100),"n/a",(U24/V24-1)*100)</f>
        <v>4.0000000000000036</v>
      </c>
      <c r="AX24" s="224">
        <f>IF(ISERROR((V24/W24-1)*100),"n/a",(V24/W24-1)*100)</f>
        <v>25</v>
      </c>
      <c r="AY24" s="224">
        <f>IF(ISERROR((W24/X24-1)*100),"n/a",(W24/X24-1)*100)</f>
        <v>8.6956521739130608</v>
      </c>
      <c r="AZ24" s="224">
        <f>IF(ISERROR((X24/Y24-1)*100),"n/a",(X24/Y24-1)*100)</f>
        <v>10.404416176647068</v>
      </c>
      <c r="BA24" s="224">
        <f>IF(ISERROR((Y24/Z24-1)*100),"n/a",(Y24/Z24-1)*100)</f>
        <v>0</v>
      </c>
      <c r="BB24" s="224">
        <f>IF(ISERROR((Z24/AA24-1)*100),"n/a",(Z24/AA24-1)*100)</f>
        <v>0</v>
      </c>
      <c r="BC24" s="224">
        <f>IF(ISERROR((AA24/AB24-1)*100),"n/a",(AA24/AB24-1)*100)</f>
        <v>0</v>
      </c>
      <c r="BD24" s="224">
        <f>IF(ISERROR((AB24/AC24-1)*100),"n/a",(AB24/AC24-1)*100)</f>
        <v>-50.002999940001203</v>
      </c>
      <c r="BE24" s="224">
        <f>IF(ISERROR((AC24/AD24-1)*100),"n/a",(AC24/AD24-1)*100)</f>
        <v>0</v>
      </c>
      <c r="BF24" s="224">
        <f>IF(ISERROR((AD24/AE24-1)*100),"n/a",(AD24/AE24-1)*100)</f>
        <v>0</v>
      </c>
      <c r="BG24" s="224">
        <f>AVERAGE(AG24:BF24)</f>
        <v>7.4395425429733937</v>
      </c>
      <c r="BH24" s="182">
        <f t="shared" si="0"/>
        <v>13.116358944041846</v>
      </c>
    </row>
    <row r="25" spans="1:60" ht="11.25" customHeight="1" x14ac:dyDescent="0.2">
      <c r="A25" s="127" t="s">
        <v>1752</v>
      </c>
      <c r="B25" s="97" t="s">
        <v>133</v>
      </c>
      <c r="C25" s="215">
        <v>2.3199999999999998</v>
      </c>
      <c r="D25" s="216">
        <v>2</v>
      </c>
      <c r="E25" s="216">
        <v>1.68</v>
      </c>
      <c r="F25" s="216">
        <v>1.6</v>
      </c>
      <c r="G25" s="216">
        <v>1.32</v>
      </c>
      <c r="H25" s="216">
        <v>1.1200000000000001</v>
      </c>
      <c r="I25" s="216">
        <v>1.08</v>
      </c>
      <c r="J25" s="217">
        <v>1.04</v>
      </c>
      <c r="K25" s="217">
        <v>0.87</v>
      </c>
      <c r="L25" s="216">
        <v>0.83</v>
      </c>
      <c r="M25" s="216">
        <v>0.79</v>
      </c>
      <c r="N25" s="216">
        <v>0.74</v>
      </c>
      <c r="O25" s="216">
        <v>0.71</v>
      </c>
      <c r="P25" s="226"/>
      <c r="Q25" s="216">
        <v>0.67</v>
      </c>
      <c r="R25" s="232">
        <v>0.61499999999999999</v>
      </c>
      <c r="S25" s="226"/>
      <c r="T25" s="223">
        <v>0.56999999999999995</v>
      </c>
      <c r="U25" s="202">
        <v>0.56000000000000005</v>
      </c>
      <c r="V25" s="202">
        <v>0.48</v>
      </c>
      <c r="W25" s="202">
        <v>0.4</v>
      </c>
      <c r="X25" s="202">
        <v>0.27500000000000002</v>
      </c>
      <c r="Y25" s="202">
        <v>0.22</v>
      </c>
      <c r="Z25" s="202">
        <v>0.19</v>
      </c>
      <c r="AA25" s="202">
        <v>0.15</v>
      </c>
      <c r="AB25" s="202">
        <v>0.115</v>
      </c>
      <c r="AC25" s="202">
        <v>9.6250000000000002E-2</v>
      </c>
      <c r="AD25" s="202">
        <v>8.2500000000000004E-2</v>
      </c>
      <c r="AE25" s="202">
        <v>7.2499999999999995E-2</v>
      </c>
      <c r="AF25" s="223">
        <f>SUM(C25:AE25)</f>
        <v>20.596249999999994</v>
      </c>
      <c r="AG25" s="224">
        <f>IF(ISERROR((C25/D25-1)*100),"n/a",(C25/D25-1)*100)</f>
        <v>15.999999999999993</v>
      </c>
      <c r="AH25" s="224">
        <f>IF(ISERROR((D25/E25-1)*100),"n/a",(D25/E25-1)*100)</f>
        <v>19.047619047619047</v>
      </c>
      <c r="AI25" s="224">
        <f>IF(ISERROR((E25/F25-1)*100),"n/a",(E25/F25-1)*100)</f>
        <v>4.9999999999999822</v>
      </c>
      <c r="AJ25" s="224">
        <f>IF(ISERROR((F25/G25-1)*100),"n/a",(F25/G25-1)*100)</f>
        <v>21.212121212121215</v>
      </c>
      <c r="AK25" s="224">
        <f>IF(ISERROR((G25/H25-1)*100),"n/a",(G25/H25-1)*100)</f>
        <v>17.857142857142861</v>
      </c>
      <c r="AL25" s="224">
        <f>IF(ISERROR((H25/I25-1)*100),"n/a",(H25/I25-1)*100)</f>
        <v>3.7037037037036979</v>
      </c>
      <c r="AM25" s="224">
        <f>IF(ISERROR((I25/J25-1)*100),"n/a",(I25/J25-1)*100)</f>
        <v>3.8461538461538547</v>
      </c>
      <c r="AN25" s="224">
        <f>IF(ISERROR((J25/K25-1)*100),"n/a",(J25/K25-1)*100)</f>
        <v>19.540229885057482</v>
      </c>
      <c r="AO25" s="224">
        <f>IF(ISERROR((K25/L25-1)*100),"n/a",(K25/L25-1)*100)</f>
        <v>4.8192771084337505</v>
      </c>
      <c r="AP25" s="224">
        <f>IF(ISERROR((L25/M25-1)*100),"n/a",(L25/M25-1)*100)</f>
        <v>5.0632911392404889</v>
      </c>
      <c r="AQ25" s="224">
        <f>IF(ISERROR((M25/N25-1)*100),"n/a",(M25/N25-1)*100)</f>
        <v>6.7567567567567544</v>
      </c>
      <c r="AR25" s="224">
        <f>IF(ISERROR((N25/O25-1)*100),"n/a",(N25/O25-1)*100)</f>
        <v>4.2253521126760507</v>
      </c>
      <c r="AS25" s="224">
        <f>IF(ISERROR((O25/Q25-1)*100),"n/a",(O25/Q25-1)*100)</f>
        <v>5.9701492537313383</v>
      </c>
      <c r="AT25" s="224">
        <f>IF(ISERROR((Q25/R25-1)*100),"n/a",(Q25/R25-1)*100)</f>
        <v>8.9430894308943252</v>
      </c>
      <c r="AU25" s="224">
        <f>IF(ISERROR((R25/T25-1)*100),"n/a",(R25/T25-1)*100)</f>
        <v>7.8947368421052655</v>
      </c>
      <c r="AV25" s="224">
        <f>IF(ISERROR((T25/U25-1)*100),"n/a",(T25/U25-1)*100)</f>
        <v>1.7857142857142572</v>
      </c>
      <c r="AW25" s="224">
        <f>IF(ISERROR((U25/V25-1)*100),"n/a",(U25/V25-1)*100)</f>
        <v>16.666666666666675</v>
      </c>
      <c r="AX25" s="224">
        <f>IF(ISERROR((V25/W25-1)*100),"n/a",(V25/W25-1)*100)</f>
        <v>19.999999999999996</v>
      </c>
      <c r="AY25" s="224">
        <f>IF(ISERROR((W25/X25-1)*100),"n/a",(W25/X25-1)*100)</f>
        <v>45.45454545454546</v>
      </c>
      <c r="AZ25" s="224">
        <f>IF(ISERROR((X25/Y25-1)*100),"n/a",(X25/Y25-1)*100)</f>
        <v>25</v>
      </c>
      <c r="BA25" s="224">
        <f>IF(ISERROR((Y25/Z25-1)*100),"n/a",(Y25/Z25-1)*100)</f>
        <v>15.789473684210531</v>
      </c>
      <c r="BB25" s="224">
        <f>IF(ISERROR((Z25/AA25-1)*100),"n/a",(Z25/AA25-1)*100)</f>
        <v>26.666666666666682</v>
      </c>
      <c r="BC25" s="224">
        <f>IF(ISERROR((AA25/AB25-1)*100),"n/a",(AA25/AB25-1)*100)</f>
        <v>30.434782608695631</v>
      </c>
      <c r="BD25" s="224">
        <f>IF(ISERROR((AB25/AC25-1)*100),"n/a",(AB25/AC25-1)*100)</f>
        <v>19.480519480519476</v>
      </c>
      <c r="BE25" s="224">
        <f>IF(ISERROR((AC25/AD25-1)*100),"n/a",(AC25/AD25-1)*100)</f>
        <v>16.666666666666675</v>
      </c>
      <c r="BF25" s="224">
        <f>IF(ISERROR((AD25/AE25-1)*100),"n/a",(AD25/AE25-1)*100)</f>
        <v>13.793103448275868</v>
      </c>
      <c r="BG25" s="224">
        <f>AVERAGE(AG25:BF25)</f>
        <v>14.677606236830671</v>
      </c>
      <c r="BH25" s="182">
        <f t="shared" si="0"/>
        <v>10.233967280409068</v>
      </c>
    </row>
    <row r="26" spans="1:60" ht="11.25" customHeight="1" x14ac:dyDescent="0.2">
      <c r="A26" s="233" t="s">
        <v>1753</v>
      </c>
      <c r="B26" s="240" t="s">
        <v>577</v>
      </c>
      <c r="C26" s="215">
        <v>6</v>
      </c>
      <c r="D26" s="216">
        <v>5.6</v>
      </c>
      <c r="E26" s="216">
        <v>4.4000000000000004</v>
      </c>
      <c r="F26" s="216">
        <v>3.8</v>
      </c>
      <c r="G26" s="216">
        <v>3.52</v>
      </c>
      <c r="H26" s="216">
        <v>3.2</v>
      </c>
      <c r="I26" s="216">
        <v>2.8</v>
      </c>
      <c r="J26" s="217">
        <v>2.3199999999999998</v>
      </c>
      <c r="K26" s="217">
        <v>1.44</v>
      </c>
      <c r="L26" s="241">
        <v>1.04</v>
      </c>
      <c r="M26" s="241">
        <v>0.64</v>
      </c>
      <c r="N26" s="241">
        <v>0.56000000000000005</v>
      </c>
      <c r="O26" s="241">
        <v>0.48</v>
      </c>
      <c r="P26" s="249"/>
      <c r="Q26" s="241">
        <v>0.4</v>
      </c>
      <c r="R26" s="250">
        <v>0.2</v>
      </c>
      <c r="S26" s="249"/>
      <c r="T26" s="251">
        <v>0.2</v>
      </c>
      <c r="U26" s="245">
        <v>0.2</v>
      </c>
      <c r="V26" s="245">
        <v>0.4</v>
      </c>
      <c r="W26" s="245">
        <v>0.4</v>
      </c>
      <c r="X26" s="245">
        <v>0.4</v>
      </c>
      <c r="Y26" s="244">
        <v>0.4</v>
      </c>
      <c r="Z26" s="244">
        <v>0.1</v>
      </c>
      <c r="AA26" s="245">
        <v>0</v>
      </c>
      <c r="AB26" s="245">
        <v>0</v>
      </c>
      <c r="AC26" s="245">
        <v>0</v>
      </c>
      <c r="AD26" s="245">
        <v>0</v>
      </c>
      <c r="AE26" s="245">
        <v>0</v>
      </c>
      <c r="AF26" s="223">
        <f>SUM(C26:AE26)</f>
        <v>38.5</v>
      </c>
      <c r="AG26" s="224">
        <f>IF(ISERROR((C26/D26-1)*100),"n/a",(C26/D26-1)*100)</f>
        <v>7.1428571428571397</v>
      </c>
      <c r="AH26" s="224">
        <f>IF(ISERROR((D26/E26-1)*100),"n/a",(D26/E26-1)*100)</f>
        <v>27.272727272727249</v>
      </c>
      <c r="AI26" s="224">
        <f>IF(ISERROR((E26/F26-1)*100),"n/a",(E26/F26-1)*100)</f>
        <v>15.789473684210531</v>
      </c>
      <c r="AJ26" s="224">
        <f>IF(ISERROR((F26/G26-1)*100),"n/a",(F26/G26-1)*100)</f>
        <v>7.9545454545454586</v>
      </c>
      <c r="AK26" s="224">
        <f>IF(ISERROR((G26/H26-1)*100),"n/a",(G26/H26-1)*100)</f>
        <v>9.9999999999999858</v>
      </c>
      <c r="AL26" s="224">
        <f>IF(ISERROR((H26/I26-1)*100),"n/a",(H26/I26-1)*100)</f>
        <v>14.285714285714302</v>
      </c>
      <c r="AM26" s="224">
        <f>IF(ISERROR((I26/J26-1)*100),"n/a",(I26/J26-1)*100)</f>
        <v>20.68965517241379</v>
      </c>
      <c r="AN26" s="224">
        <f>IF(ISERROR((J26/K26-1)*100),"n/a",(J26/K26-1)*100)</f>
        <v>61.111111111111114</v>
      </c>
      <c r="AO26" s="224">
        <f>IF(ISERROR((K26/L26-1)*100),"n/a",(K26/L26-1)*100)</f>
        <v>38.46153846153846</v>
      </c>
      <c r="AP26" s="224">
        <f>IF(ISERROR((L26/M26-1)*100),"n/a",(L26/M26-1)*100)</f>
        <v>62.5</v>
      </c>
      <c r="AQ26" s="224">
        <f>IF(ISERROR((M26/N26-1)*100),"n/a",(M26/N26-1)*100)</f>
        <v>14.285714285714279</v>
      </c>
      <c r="AR26" s="224">
        <f>IF(ISERROR((N26/O26-1)*100),"n/a",(N26/O26-1)*100)</f>
        <v>16.666666666666675</v>
      </c>
      <c r="AS26" s="224">
        <f>IF(ISERROR((O26/Q26-1)*100),"n/a",(O26/Q26-1)*100)</f>
        <v>19.999999999999996</v>
      </c>
      <c r="AT26" s="224">
        <f>IF(ISERROR((Q26/R26-1)*100),"n/a",(Q26/R26-1)*100)</f>
        <v>100</v>
      </c>
      <c r="AU26" s="224">
        <f>IF(ISERROR((R26/T26-1)*100),"n/a",(R26/T26-1)*100)</f>
        <v>0</v>
      </c>
      <c r="AV26" s="224">
        <f>IF(ISERROR((T26/U26-1)*100),"n/a",(T26/U26-1)*100)</f>
        <v>0</v>
      </c>
      <c r="AW26" s="224">
        <f>IF(ISERROR((U26/V26-1)*100),"n/a",(U26/V26-1)*100)</f>
        <v>-50</v>
      </c>
      <c r="AX26" s="224">
        <f>IF(ISERROR((V26/W26-1)*100),"n/a",(V26/W26-1)*100)</f>
        <v>0</v>
      </c>
      <c r="AY26" s="224">
        <f>IF(ISERROR((W26/X26-1)*100),"n/a",(W26/X26-1)*100)</f>
        <v>0</v>
      </c>
      <c r="AZ26" s="224">
        <f>IF(ISERROR((X26/Y26-1)*100),"n/a",(X26/Y26-1)*100)</f>
        <v>0</v>
      </c>
      <c r="BA26" s="224">
        <f>IF(ISERROR((Y26/Z26-1)*100),"n/a",(Y26/Z26-1)*100)</f>
        <v>300</v>
      </c>
      <c r="BB26" s="224" t="str">
        <f>IF(ISERROR((Z26/AA26-1)*100),"n/a",(Z26/AA26-1)*100)</f>
        <v>n/a</v>
      </c>
      <c r="BC26" s="224" t="str">
        <f>IF(ISERROR((AA26/AB26-1)*100),"n/a",(AA26/AB26-1)*100)</f>
        <v>n/a</v>
      </c>
      <c r="BD26" s="224" t="str">
        <f>IF(ISERROR((AB26/AC26-1)*100),"n/a",(AB26/AC26-1)*100)</f>
        <v>n/a</v>
      </c>
      <c r="BE26" s="224" t="str">
        <f>IF(ISERROR((AC26/AD26-1)*100),"n/a",(AC26/AD26-1)*100)</f>
        <v>n/a</v>
      </c>
      <c r="BF26" s="224" t="str">
        <f>IF(ISERROR((AD26/AE26-1)*100),"n/a",(AD26/AE26-1)*100)</f>
        <v>n/a</v>
      </c>
      <c r="BG26" s="224">
        <f>AVERAGE(AG26:BF26)</f>
        <v>31.721904930357098</v>
      </c>
      <c r="BH26" s="182">
        <f t="shared" si="0"/>
        <v>68.267726910065633</v>
      </c>
    </row>
    <row r="27" spans="1:60" ht="11.25" customHeight="1" x14ac:dyDescent="0.2">
      <c r="A27" s="127" t="s">
        <v>579</v>
      </c>
      <c r="B27" s="97" t="s">
        <v>580</v>
      </c>
      <c r="C27" s="215">
        <v>1.36</v>
      </c>
      <c r="D27" s="216">
        <v>1.24</v>
      </c>
      <c r="E27" s="216">
        <v>1.1200000000000001</v>
      </c>
      <c r="F27" s="216">
        <v>1</v>
      </c>
      <c r="G27" s="216">
        <v>0.88</v>
      </c>
      <c r="H27" s="216">
        <v>0.8</v>
      </c>
      <c r="I27" s="216">
        <v>0.72</v>
      </c>
      <c r="J27" s="217">
        <v>0.64</v>
      </c>
      <c r="K27" s="217">
        <v>0.56999999999999995</v>
      </c>
      <c r="L27" s="216">
        <v>0.52</v>
      </c>
      <c r="M27" s="216">
        <v>0.48</v>
      </c>
      <c r="N27" s="216">
        <v>0.44</v>
      </c>
      <c r="O27" s="216">
        <v>0.4</v>
      </c>
      <c r="P27" s="226"/>
      <c r="Q27" s="216">
        <v>0.36</v>
      </c>
      <c r="R27" s="227">
        <v>0.18</v>
      </c>
      <c r="S27" s="226"/>
      <c r="T27" s="228">
        <v>0.18</v>
      </c>
      <c r="U27" s="229">
        <v>0.18</v>
      </c>
      <c r="V27" s="202">
        <v>0.18</v>
      </c>
      <c r="W27" s="202">
        <v>0.16</v>
      </c>
      <c r="X27" s="202">
        <v>0.14000000000000001</v>
      </c>
      <c r="Y27" s="202">
        <v>0.12</v>
      </c>
      <c r="Z27" s="202">
        <v>0.06</v>
      </c>
      <c r="AA27" s="229">
        <v>0</v>
      </c>
      <c r="AB27" s="229">
        <v>0</v>
      </c>
      <c r="AC27" s="229">
        <v>0</v>
      </c>
      <c r="AD27" s="229">
        <v>0</v>
      </c>
      <c r="AE27" s="229">
        <v>0</v>
      </c>
      <c r="AF27" s="223">
        <f>SUM(C27:AE27)</f>
        <v>11.729999999999999</v>
      </c>
      <c r="AG27" s="224">
        <f>IF(ISERROR((C27/D27-1)*100),"n/a",(C27/D27-1)*100)</f>
        <v>9.6774193548387224</v>
      </c>
      <c r="AH27" s="224">
        <f>IF(ISERROR((D27/E27-1)*100),"n/a",(D27/E27-1)*100)</f>
        <v>10.714285714285698</v>
      </c>
      <c r="AI27" s="224">
        <f>IF(ISERROR((E27/F27-1)*100),"n/a",(E27/F27-1)*100)</f>
        <v>12.000000000000011</v>
      </c>
      <c r="AJ27" s="224">
        <f>IF(ISERROR((F27/G27-1)*100),"n/a",(F27/G27-1)*100)</f>
        <v>13.636363636363647</v>
      </c>
      <c r="AK27" s="224">
        <f>IF(ISERROR((G27/H27-1)*100),"n/a",(G27/H27-1)*100)</f>
        <v>9.9999999999999858</v>
      </c>
      <c r="AL27" s="224">
        <f>IF(ISERROR((H27/I27-1)*100),"n/a",(H27/I27-1)*100)</f>
        <v>11.111111111111116</v>
      </c>
      <c r="AM27" s="224">
        <f>IF(ISERROR((I27/J27-1)*100),"n/a",(I27/J27-1)*100)</f>
        <v>12.5</v>
      </c>
      <c r="AN27" s="224">
        <f>IF(ISERROR((J27/K27-1)*100),"n/a",(J27/K27-1)*100)</f>
        <v>12.28070175438598</v>
      </c>
      <c r="AO27" s="224">
        <f>IF(ISERROR((K27/L27-1)*100),"n/a",(K27/L27-1)*100)</f>
        <v>9.6153846153846025</v>
      </c>
      <c r="AP27" s="224">
        <f>IF(ISERROR((L27/M27-1)*100),"n/a",(L27/M27-1)*100)</f>
        <v>8.3333333333333481</v>
      </c>
      <c r="AQ27" s="224">
        <f>IF(ISERROR((M27/N27-1)*100),"n/a",(M27/N27-1)*100)</f>
        <v>9.0909090909090828</v>
      </c>
      <c r="AR27" s="224">
        <f>IF(ISERROR((N27/O27-1)*100),"n/a",(N27/O27-1)*100)</f>
        <v>9.9999999999999858</v>
      </c>
      <c r="AS27" s="224">
        <f>IF(ISERROR((O27/Q27-1)*100),"n/a",(O27/Q27-1)*100)</f>
        <v>11.111111111111116</v>
      </c>
      <c r="AT27" s="224">
        <f>IF(ISERROR((Q27/R27-1)*100),"n/a",(Q27/R27-1)*100)</f>
        <v>100</v>
      </c>
      <c r="AU27" s="224">
        <f>IF(ISERROR((R27/T27-1)*100),"n/a",(R27/T27-1)*100)</f>
        <v>0</v>
      </c>
      <c r="AV27" s="224">
        <f>IF(ISERROR((T27/U27-1)*100),"n/a",(T27/U27-1)*100)</f>
        <v>0</v>
      </c>
      <c r="AW27" s="224">
        <f>IF(ISERROR((U27/V27-1)*100),"n/a",(U27/V27-1)*100)</f>
        <v>0</v>
      </c>
      <c r="AX27" s="224">
        <f>IF(ISERROR((V27/W27-1)*100),"n/a",(V27/W27-1)*100)</f>
        <v>12.5</v>
      </c>
      <c r="AY27" s="224">
        <f>IF(ISERROR((W27/X27-1)*100),"n/a",(W27/X27-1)*100)</f>
        <v>14.285714285714279</v>
      </c>
      <c r="AZ27" s="224">
        <f>IF(ISERROR((X27/Y27-1)*100),"n/a",(X27/Y27-1)*100)</f>
        <v>16.666666666666675</v>
      </c>
      <c r="BA27" s="224">
        <f>IF(ISERROR((Y27/Z27-1)*100),"n/a",(Y27/Z27-1)*100)</f>
        <v>100</v>
      </c>
      <c r="BB27" s="224" t="str">
        <f>IF(ISERROR((Z27/AA27-1)*100),"n/a",(Z27/AA27-1)*100)</f>
        <v>n/a</v>
      </c>
      <c r="BC27" s="224" t="str">
        <f>IF(ISERROR((AA27/AB27-1)*100),"n/a",(AA27/AB27-1)*100)</f>
        <v>n/a</v>
      </c>
      <c r="BD27" s="224" t="str">
        <f>IF(ISERROR((AB27/AC27-1)*100),"n/a",(AB27/AC27-1)*100)</f>
        <v>n/a</v>
      </c>
      <c r="BE27" s="224" t="str">
        <f>IF(ISERROR((AC27/AD27-1)*100),"n/a",(AC27/AD27-1)*100)</f>
        <v>n/a</v>
      </c>
      <c r="BF27" s="224" t="str">
        <f>IF(ISERROR((AD27/AE27-1)*100),"n/a",(AD27/AE27-1)*100)</f>
        <v>n/a</v>
      </c>
      <c r="BG27" s="224">
        <f>AVERAGE(AG27:BF27)</f>
        <v>18.263000032100202</v>
      </c>
      <c r="BH27" s="182">
        <f t="shared" si="0"/>
        <v>27.541560888447197</v>
      </c>
    </row>
    <row r="28" spans="1:60" ht="11.25" customHeight="1" x14ac:dyDescent="0.2">
      <c r="A28" s="225" t="s">
        <v>1376</v>
      </c>
      <c r="B28" s="97" t="s">
        <v>1377</v>
      </c>
      <c r="C28" s="215">
        <v>1.08</v>
      </c>
      <c r="D28" s="216">
        <v>1.04</v>
      </c>
      <c r="E28" s="216">
        <v>1</v>
      </c>
      <c r="F28" s="216">
        <v>0.84</v>
      </c>
      <c r="G28" s="216">
        <v>0.8</v>
      </c>
      <c r="H28" s="216">
        <v>0.76</v>
      </c>
      <c r="I28" s="216">
        <v>0.72</v>
      </c>
      <c r="J28" s="254">
        <v>0.68</v>
      </c>
      <c r="K28" s="254">
        <v>0.68</v>
      </c>
      <c r="L28" s="216">
        <v>0.68</v>
      </c>
      <c r="M28" s="216">
        <v>0.66</v>
      </c>
      <c r="N28" s="216">
        <v>0.62</v>
      </c>
      <c r="O28" s="216">
        <v>0.57999999999999996</v>
      </c>
      <c r="P28" s="191"/>
      <c r="Q28" s="216">
        <v>0.54</v>
      </c>
      <c r="R28" s="232">
        <v>0.5</v>
      </c>
      <c r="S28" s="191"/>
      <c r="T28" s="227">
        <v>0.48</v>
      </c>
      <c r="U28" s="181">
        <v>0.48</v>
      </c>
      <c r="V28" s="202">
        <v>0.46</v>
      </c>
      <c r="W28" s="202">
        <v>0.42</v>
      </c>
      <c r="X28" s="202">
        <v>0.38</v>
      </c>
      <c r="Y28" s="202">
        <v>0.33</v>
      </c>
      <c r="Z28" s="202">
        <v>0.28999999999999998</v>
      </c>
      <c r="AA28" s="202">
        <v>0.23499999999999999</v>
      </c>
      <c r="AB28" s="202">
        <v>0.2</v>
      </c>
      <c r="AC28" s="229">
        <v>0</v>
      </c>
      <c r="AD28" s="229">
        <v>0</v>
      </c>
      <c r="AE28" s="229">
        <v>0</v>
      </c>
      <c r="AF28" s="223">
        <f>SUM(C28:AE28)</f>
        <v>14.455</v>
      </c>
      <c r="AG28" s="224">
        <f>IF(ISERROR((C28/D28-1)*100),"n/a",(C28/D28-1)*100)</f>
        <v>3.8461538461538547</v>
      </c>
      <c r="AH28" s="224">
        <f>IF(ISERROR((D28/E28-1)*100),"n/a",(D28/E28-1)*100)</f>
        <v>4.0000000000000036</v>
      </c>
      <c r="AI28" s="224">
        <f>IF(ISERROR((E28/F28-1)*100),"n/a",(E28/F28-1)*100)</f>
        <v>19.047619047619047</v>
      </c>
      <c r="AJ28" s="224">
        <f>IF(ISERROR((F28/G28-1)*100),"n/a",(F28/G28-1)*100)</f>
        <v>4.9999999999999822</v>
      </c>
      <c r="AK28" s="224">
        <f>IF(ISERROR((G28/H28-1)*100),"n/a",(G28/H28-1)*100)</f>
        <v>5.2631578947368363</v>
      </c>
      <c r="AL28" s="224">
        <f>IF(ISERROR((H28/I28-1)*100),"n/a",(H28/I28-1)*100)</f>
        <v>5.555555555555558</v>
      </c>
      <c r="AM28" s="224">
        <f>IF(ISERROR((I28/J28-1)*100),"n/a",(I28/J28-1)*100)</f>
        <v>5.8823529411764497</v>
      </c>
      <c r="AN28" s="224">
        <f>IF(ISERROR((J28/K28-1)*100),"n/a",(J28/K28-1)*100)</f>
        <v>0</v>
      </c>
      <c r="AO28" s="224">
        <f>IF(ISERROR((K28/L28-1)*100),"n/a",(K28/L28-1)*100)</f>
        <v>0</v>
      </c>
      <c r="AP28" s="224">
        <f>IF(ISERROR((L28/M28-1)*100),"n/a",(L28/M28-1)*100)</f>
        <v>3.0303030303030276</v>
      </c>
      <c r="AQ28" s="224">
        <f>IF(ISERROR((M28/N28-1)*100),"n/a",(M28/N28-1)*100)</f>
        <v>6.4516129032258229</v>
      </c>
      <c r="AR28" s="224">
        <f>IF(ISERROR((N28/O28-1)*100),"n/a",(N28/O28-1)*100)</f>
        <v>6.8965517241379448</v>
      </c>
      <c r="AS28" s="224">
        <f>IF(ISERROR((O28/Q28-1)*100),"n/a",(O28/Q28-1)*100)</f>
        <v>7.4074074074073959</v>
      </c>
      <c r="AT28" s="224">
        <f>IF(ISERROR((Q28/R28-1)*100),"n/a",(Q28/R28-1)*100)</f>
        <v>8.0000000000000071</v>
      </c>
      <c r="AU28" s="224">
        <f>IF(ISERROR((R28/T28-1)*100),"n/a",(R28/T28-1)*100)</f>
        <v>4.1666666666666741</v>
      </c>
      <c r="AV28" s="224">
        <f>IF(ISERROR((T28/U28-1)*100),"n/a",(T28/U28-1)*100)</f>
        <v>0</v>
      </c>
      <c r="AW28" s="224">
        <f>IF(ISERROR((U28/V28-1)*100),"n/a",(U28/V28-1)*100)</f>
        <v>4.3478260869565188</v>
      </c>
      <c r="AX28" s="224">
        <f>IF(ISERROR((V28/W28-1)*100),"n/a",(V28/W28-1)*100)</f>
        <v>9.5238095238095344</v>
      </c>
      <c r="AY28" s="224">
        <f>IF(ISERROR((W28/X28-1)*100),"n/a",(W28/X28-1)*100)</f>
        <v>10.526315789473673</v>
      </c>
      <c r="AZ28" s="224">
        <f>IF(ISERROR((X28/Y28-1)*100),"n/a",(X28/Y28-1)*100)</f>
        <v>15.151515151515138</v>
      </c>
      <c r="BA28" s="224">
        <f>IF(ISERROR((Y28/Z28-1)*100),"n/a",(Y28/Z28-1)*100)</f>
        <v>13.793103448275868</v>
      </c>
      <c r="BB28" s="224">
        <f>IF(ISERROR((Z28/AA28-1)*100),"n/a",(Z28/AA28-1)*100)</f>
        <v>23.404255319148938</v>
      </c>
      <c r="BC28" s="224">
        <f>IF(ISERROR((AA28/AB28-1)*100),"n/a",(AA28/AB28-1)*100)</f>
        <v>17.499999999999982</v>
      </c>
      <c r="BD28" s="224" t="str">
        <f>IF(ISERROR((AB28/AC28-1)*100),"n/a",(AB28/AC28-1)*100)</f>
        <v>n/a</v>
      </c>
      <c r="BE28" s="224" t="str">
        <f>IF(ISERROR((AC28/AD28-1)*100),"n/a",(AC28/AD28-1)*100)</f>
        <v>n/a</v>
      </c>
      <c r="BF28" s="224" t="str">
        <f>IF(ISERROR((AD28/AE28-1)*100),"n/a",(AD28/AE28-1)*100)</f>
        <v>n/a</v>
      </c>
      <c r="BG28" s="224">
        <f>AVERAGE(AG28:BF28)</f>
        <v>7.7736611450505331</v>
      </c>
      <c r="BH28" s="182">
        <f t="shared" si="0"/>
        <v>6.2184572491613945</v>
      </c>
    </row>
    <row r="29" spans="1:60" ht="11.25" customHeight="1" x14ac:dyDescent="0.2">
      <c r="A29" s="127" t="s">
        <v>1754</v>
      </c>
      <c r="B29" s="97" t="s">
        <v>584</v>
      </c>
      <c r="C29" s="215">
        <v>1.84</v>
      </c>
      <c r="D29" s="216">
        <v>1.48</v>
      </c>
      <c r="E29" s="216">
        <v>1.4</v>
      </c>
      <c r="F29" s="216">
        <v>1.36</v>
      </c>
      <c r="G29" s="216">
        <v>1.32</v>
      </c>
      <c r="H29" s="216">
        <v>1.28</v>
      </c>
      <c r="I29" s="216">
        <v>1.24</v>
      </c>
      <c r="J29" s="217">
        <v>1.2</v>
      </c>
      <c r="K29" s="217">
        <v>1.1599999999999999</v>
      </c>
      <c r="L29" s="216">
        <v>1.1200000000000001</v>
      </c>
      <c r="M29" s="216">
        <v>1.08</v>
      </c>
      <c r="N29" s="216">
        <v>1</v>
      </c>
      <c r="O29" s="216">
        <v>0.92</v>
      </c>
      <c r="P29" s="226"/>
      <c r="Q29" s="216">
        <v>0.84</v>
      </c>
      <c r="R29" s="232">
        <v>0.74</v>
      </c>
      <c r="S29" s="226"/>
      <c r="T29" s="223">
        <v>0.64</v>
      </c>
      <c r="U29" s="229">
        <v>0.6</v>
      </c>
      <c r="V29" s="202">
        <v>0.6</v>
      </c>
      <c r="W29" s="202">
        <v>0.54</v>
      </c>
      <c r="X29" s="202">
        <v>0.46</v>
      </c>
      <c r="Y29" s="202">
        <v>0.34</v>
      </c>
      <c r="Z29" s="202">
        <v>0.23</v>
      </c>
      <c r="AA29" s="229">
        <v>0.21332000000000001</v>
      </c>
      <c r="AB29" s="229">
        <v>0.21332000000000001</v>
      </c>
      <c r="AC29" s="229">
        <v>0.21332000000000001</v>
      </c>
      <c r="AD29" s="229">
        <v>0.21332000000000001</v>
      </c>
      <c r="AE29" s="229">
        <v>0.21332000000000001</v>
      </c>
      <c r="AF29" s="223">
        <f>SUM(C29:AE29)</f>
        <v>22.456600000000002</v>
      </c>
      <c r="AG29" s="224">
        <f>IF(ISERROR((C29/D29-1)*100),"n/a",(C29/D29-1)*100)</f>
        <v>24.324324324324319</v>
      </c>
      <c r="AH29" s="224">
        <f>IF(ISERROR((D29/E29-1)*100),"n/a",(D29/E29-1)*100)</f>
        <v>5.7142857142857162</v>
      </c>
      <c r="AI29" s="224">
        <f>IF(ISERROR((E29/F29-1)*100),"n/a",(E29/F29-1)*100)</f>
        <v>2.9411764705882248</v>
      </c>
      <c r="AJ29" s="224">
        <f>IF(ISERROR((F29/G29-1)*100),"n/a",(F29/G29-1)*100)</f>
        <v>3.0303030303030276</v>
      </c>
      <c r="AK29" s="224">
        <f>IF(ISERROR((G29/H29-1)*100),"n/a",(G29/H29-1)*100)</f>
        <v>3.125</v>
      </c>
      <c r="AL29" s="224">
        <f>IF(ISERROR((H29/I29-1)*100),"n/a",(H29/I29-1)*100)</f>
        <v>3.2258064516129004</v>
      </c>
      <c r="AM29" s="224">
        <f>IF(ISERROR((I29/J29-1)*100),"n/a",(I29/J29-1)*100)</f>
        <v>3.3333333333333437</v>
      </c>
      <c r="AN29" s="224">
        <f>IF(ISERROR((J29/K29-1)*100),"n/a",(J29/K29-1)*100)</f>
        <v>3.4482758620689724</v>
      </c>
      <c r="AO29" s="224">
        <f>IF(ISERROR((K29/L29-1)*100),"n/a",(K29/L29-1)*100)</f>
        <v>3.5714285714285587</v>
      </c>
      <c r="AP29" s="224">
        <f>IF(ISERROR((L29/M29-1)*100),"n/a",(L29/M29-1)*100)</f>
        <v>3.7037037037036979</v>
      </c>
      <c r="AQ29" s="224">
        <f>IF(ISERROR((M29/N29-1)*100),"n/a",(M29/N29-1)*100)</f>
        <v>8.0000000000000071</v>
      </c>
      <c r="AR29" s="224">
        <f>IF(ISERROR((N29/O29-1)*100),"n/a",(N29/O29-1)*100)</f>
        <v>8.6956521739130377</v>
      </c>
      <c r="AS29" s="224">
        <f>IF(ISERROR((O29/Q29-1)*100),"n/a",(O29/Q29-1)*100)</f>
        <v>9.5238095238095344</v>
      </c>
      <c r="AT29" s="224">
        <f>IF(ISERROR((Q29/R29-1)*100),"n/a",(Q29/R29-1)*100)</f>
        <v>13.513513513513509</v>
      </c>
      <c r="AU29" s="224">
        <f>IF(ISERROR((R29/T29-1)*100),"n/a",(R29/T29-1)*100)</f>
        <v>15.625</v>
      </c>
      <c r="AV29" s="224">
        <f>IF(ISERROR((T29/U29-1)*100),"n/a",(T29/U29-1)*100)</f>
        <v>6.6666666666666652</v>
      </c>
      <c r="AW29" s="224">
        <f>IF(ISERROR((U29/V29-1)*100),"n/a",(U29/V29-1)*100)</f>
        <v>0</v>
      </c>
      <c r="AX29" s="224">
        <f>IF(ISERROR((V29/W29-1)*100),"n/a",(V29/W29-1)*100)</f>
        <v>11.111111111111093</v>
      </c>
      <c r="AY29" s="224">
        <f>IF(ISERROR((W29/X29-1)*100),"n/a",(W29/X29-1)*100)</f>
        <v>17.391304347826097</v>
      </c>
      <c r="AZ29" s="224">
        <f>IF(ISERROR((X29/Y29-1)*100),"n/a",(X29/Y29-1)*100)</f>
        <v>35.294117647058812</v>
      </c>
      <c r="BA29" s="224">
        <f>IF(ISERROR((Y29/Z29-1)*100),"n/a",(Y29/Z29-1)*100)</f>
        <v>47.826086956521749</v>
      </c>
      <c r="BB29" s="224">
        <f>IF(ISERROR((Z29/AA29-1)*100),"n/a",(Z29/AA29-1)*100)</f>
        <v>7.8192387024188958</v>
      </c>
      <c r="BC29" s="224">
        <f>IF(ISERROR((AA29/AB29-1)*100),"n/a",(AA29/AB29-1)*100)</f>
        <v>0</v>
      </c>
      <c r="BD29" s="224">
        <f>IF(ISERROR((AB29/AC29-1)*100),"n/a",(AB29/AC29-1)*100)</f>
        <v>0</v>
      </c>
      <c r="BE29" s="224">
        <f>IF(ISERROR((AC29/AD29-1)*100),"n/a",(AC29/AD29-1)*100)</f>
        <v>0</v>
      </c>
      <c r="BF29" s="224">
        <f>IF(ISERROR((AD29/AE29-1)*100),"n/a",(AD29/AE29-1)*100)</f>
        <v>0</v>
      </c>
      <c r="BG29" s="224">
        <f>AVERAGE(AG29:BF29)</f>
        <v>9.1493899270956991</v>
      </c>
      <c r="BH29" s="182">
        <f t="shared" si="0"/>
        <v>11.413836415513481</v>
      </c>
    </row>
    <row r="30" spans="1:60" ht="11.25" customHeight="1" x14ac:dyDescent="0.2">
      <c r="A30" s="252" t="s">
        <v>1755</v>
      </c>
      <c r="B30" s="119" t="s">
        <v>587</v>
      </c>
      <c r="C30" s="215">
        <v>3.28</v>
      </c>
      <c r="D30" s="216">
        <v>2.96</v>
      </c>
      <c r="E30" s="216">
        <v>2.82</v>
      </c>
      <c r="F30" s="216">
        <v>2.74</v>
      </c>
      <c r="G30" s="216">
        <v>2.66</v>
      </c>
      <c r="H30" s="216">
        <v>2.5499999999999998</v>
      </c>
      <c r="I30" s="216">
        <v>2.4300000000000002</v>
      </c>
      <c r="J30" s="217">
        <v>2.2799999999999998</v>
      </c>
      <c r="K30" s="217">
        <v>2.15</v>
      </c>
      <c r="L30" s="218">
        <v>2.0299999999999998</v>
      </c>
      <c r="M30" s="218">
        <v>1.37</v>
      </c>
      <c r="N30" s="218">
        <v>1.06</v>
      </c>
      <c r="O30" s="218">
        <v>0.96</v>
      </c>
      <c r="P30" s="219"/>
      <c r="Q30" s="218">
        <v>0.81</v>
      </c>
      <c r="R30" s="246">
        <v>0.7</v>
      </c>
      <c r="S30" s="219"/>
      <c r="T30" s="230">
        <v>0.63</v>
      </c>
      <c r="U30" s="247">
        <v>0.59</v>
      </c>
      <c r="V30" s="247">
        <v>0.54</v>
      </c>
      <c r="W30" s="247">
        <v>0.46</v>
      </c>
      <c r="X30" s="247">
        <v>0.38</v>
      </c>
      <c r="Y30" s="247">
        <v>0.31</v>
      </c>
      <c r="Z30" s="247">
        <v>0.21</v>
      </c>
      <c r="AA30" s="222">
        <v>0</v>
      </c>
      <c r="AB30" s="222">
        <v>0</v>
      </c>
      <c r="AC30" s="222">
        <v>0</v>
      </c>
      <c r="AD30" s="222">
        <v>0</v>
      </c>
      <c r="AE30" s="222">
        <v>0</v>
      </c>
      <c r="AF30" s="223">
        <f>SUM(C30:AE30)</f>
        <v>33.920000000000009</v>
      </c>
      <c r="AG30" s="224">
        <f>IF(ISERROR((C30/D30-1)*100),"n/a",(C30/D30-1)*100)</f>
        <v>10.810810810810811</v>
      </c>
      <c r="AH30" s="224">
        <f>IF(ISERROR((D30/E30-1)*100),"n/a",(D30/E30-1)*100)</f>
        <v>4.9645390070921946</v>
      </c>
      <c r="AI30" s="224">
        <f>IF(ISERROR((E30/F30-1)*100),"n/a",(E30/F30-1)*100)</f>
        <v>2.9197080291970767</v>
      </c>
      <c r="AJ30" s="224">
        <f>IF(ISERROR((F30/G30-1)*100),"n/a",(F30/G30-1)*100)</f>
        <v>3.007518796992481</v>
      </c>
      <c r="AK30" s="224">
        <f>IF(ISERROR((G30/H30-1)*100),"n/a",(G30/H30-1)*100)</f>
        <v>4.3137254901960853</v>
      </c>
      <c r="AL30" s="224">
        <f>IF(ISERROR((H30/I30-1)*100),"n/a",(H30/I30-1)*100)</f>
        <v>4.9382716049382491</v>
      </c>
      <c r="AM30" s="224">
        <f>IF(ISERROR((I30/J30-1)*100),"n/a",(I30/J30-1)*100)</f>
        <v>6.578947368421062</v>
      </c>
      <c r="AN30" s="224">
        <f>IF(ISERROR((J30/K30-1)*100),"n/a",(J30/K30-1)*100)</f>
        <v>6.0465116279069697</v>
      </c>
      <c r="AO30" s="224">
        <f>IF(ISERROR((K30/L30-1)*100),"n/a",(K30/L30-1)*100)</f>
        <v>5.9113300492610987</v>
      </c>
      <c r="AP30" s="224">
        <f>IF(ISERROR((L30/M30-1)*100),"n/a",(L30/M30-1)*100)</f>
        <v>48.17518248175179</v>
      </c>
      <c r="AQ30" s="224">
        <f>IF(ISERROR((M30/N30-1)*100),"n/a",(M30/N30-1)*100)</f>
        <v>29.24528301886793</v>
      </c>
      <c r="AR30" s="224">
        <f>IF(ISERROR((N30/O30-1)*100),"n/a",(N30/O30-1)*100)</f>
        <v>10.416666666666675</v>
      </c>
      <c r="AS30" s="224">
        <f>IF(ISERROR((O30/Q30-1)*100),"n/a",(O30/Q30-1)*100)</f>
        <v>18.518518518518512</v>
      </c>
      <c r="AT30" s="224">
        <f>IF(ISERROR((Q30/R30-1)*100),"n/a",(Q30/R30-1)*100)</f>
        <v>15.714285714285726</v>
      </c>
      <c r="AU30" s="224">
        <f>IF(ISERROR((R30/T30-1)*100),"n/a",(R30/T30-1)*100)</f>
        <v>11.111111111111093</v>
      </c>
      <c r="AV30" s="224">
        <f>IF(ISERROR((T30/U30-1)*100),"n/a",(T30/U30-1)*100)</f>
        <v>6.7796610169491567</v>
      </c>
      <c r="AW30" s="224">
        <f>IF(ISERROR((U30/V30-1)*100),"n/a",(U30/V30-1)*100)</f>
        <v>9.259259259259256</v>
      </c>
      <c r="AX30" s="224">
        <f>IF(ISERROR((V30/W30-1)*100),"n/a",(V30/W30-1)*100)</f>
        <v>17.391304347826097</v>
      </c>
      <c r="AY30" s="224">
        <f>IF(ISERROR((W30/X30-1)*100),"n/a",(W30/X30-1)*100)</f>
        <v>21.052631578947366</v>
      </c>
      <c r="AZ30" s="224">
        <f>IF(ISERROR((X30/Y30-1)*100),"n/a",(X30/Y30-1)*100)</f>
        <v>22.580645161290324</v>
      </c>
      <c r="BA30" s="224">
        <f>IF(ISERROR((Y30/Z30-1)*100),"n/a",(Y30/Z30-1)*100)</f>
        <v>47.619047619047628</v>
      </c>
      <c r="BB30" s="224" t="str">
        <f>IF(ISERROR((Z30/AA30-1)*100),"n/a",(Z30/AA30-1)*100)</f>
        <v>n/a</v>
      </c>
      <c r="BC30" s="224" t="str">
        <f>IF(ISERROR((AA30/AB30-1)*100),"n/a",(AA30/AB30-1)*100)</f>
        <v>n/a</v>
      </c>
      <c r="BD30" s="224" t="str">
        <f>IF(ISERROR((AB30/AC30-1)*100),"n/a",(AB30/AC30-1)*100)</f>
        <v>n/a</v>
      </c>
      <c r="BE30" s="224" t="str">
        <f>IF(ISERROR((AC30/AD30-1)*100),"n/a",(AC30/AD30-1)*100)</f>
        <v>n/a</v>
      </c>
      <c r="BF30" s="224" t="str">
        <f>IF(ISERROR((AD30/AE30-1)*100),"n/a",(AD30/AE30-1)*100)</f>
        <v>n/a</v>
      </c>
      <c r="BG30" s="224">
        <f>AVERAGE(AG30:BF30)</f>
        <v>14.63595044187322</v>
      </c>
      <c r="BH30" s="182">
        <f t="shared" si="0"/>
        <v>13.174293384461222</v>
      </c>
    </row>
    <row r="31" spans="1:60" ht="11.25" customHeight="1" x14ac:dyDescent="0.2">
      <c r="A31" s="203" t="s">
        <v>589</v>
      </c>
      <c r="B31" s="119" t="s">
        <v>590</v>
      </c>
      <c r="C31" s="215">
        <v>2.6</v>
      </c>
      <c r="D31" s="216">
        <v>2.4</v>
      </c>
      <c r="E31" s="216">
        <v>2.2000000000000002</v>
      </c>
      <c r="F31" s="216">
        <v>2.04</v>
      </c>
      <c r="G31" s="216">
        <v>1.92</v>
      </c>
      <c r="H31" s="216">
        <v>1.8</v>
      </c>
      <c r="I31" s="216">
        <v>1.72</v>
      </c>
      <c r="J31" s="217">
        <v>1.64</v>
      </c>
      <c r="K31" s="230">
        <v>1.56</v>
      </c>
      <c r="L31" s="216">
        <v>1.52</v>
      </c>
      <c r="M31" s="216">
        <v>1.48</v>
      </c>
      <c r="N31" s="216">
        <v>1.44</v>
      </c>
      <c r="O31" s="216">
        <v>1.4</v>
      </c>
      <c r="P31" s="226"/>
      <c r="Q31" s="216">
        <v>1.36</v>
      </c>
      <c r="R31" s="232">
        <v>1.32</v>
      </c>
      <c r="S31" s="226"/>
      <c r="T31" s="228">
        <v>1.28</v>
      </c>
      <c r="U31" s="229">
        <v>1.28</v>
      </c>
      <c r="V31" s="202">
        <v>1.28</v>
      </c>
      <c r="W31" s="202">
        <v>1.24</v>
      </c>
      <c r="X31" s="202">
        <v>1.2</v>
      </c>
      <c r="Y31" s="202">
        <v>1.1200000000000001</v>
      </c>
      <c r="Z31" s="202">
        <v>1</v>
      </c>
      <c r="AA31" s="202">
        <v>0.72</v>
      </c>
      <c r="AB31" s="202">
        <v>0.57999999999999996</v>
      </c>
      <c r="AC31" s="202">
        <v>0.52</v>
      </c>
      <c r="AD31" s="202">
        <v>0.46</v>
      </c>
      <c r="AE31" s="202">
        <v>0.4</v>
      </c>
      <c r="AF31" s="223">
        <f>SUM(C31:AE31)</f>
        <v>37.479999999999997</v>
      </c>
      <c r="AG31" s="224">
        <f>IF(ISERROR((C31/D31-1)*100),"n/a",(C31/D31-1)*100)</f>
        <v>8.3333333333333481</v>
      </c>
      <c r="AH31" s="224">
        <f>IF(ISERROR((D31/E31-1)*100),"n/a",(D31/E31-1)*100)</f>
        <v>9.0909090909090828</v>
      </c>
      <c r="AI31" s="224">
        <f>IF(ISERROR((E31/F31-1)*100),"n/a",(E31/F31-1)*100)</f>
        <v>7.8431372549019773</v>
      </c>
      <c r="AJ31" s="224">
        <f>IF(ISERROR((F31/G31-1)*100),"n/a",(F31/G31-1)*100)</f>
        <v>6.25</v>
      </c>
      <c r="AK31" s="224">
        <f>IF(ISERROR((G31/H31-1)*100),"n/a",(G31/H31-1)*100)</f>
        <v>6.6666666666666652</v>
      </c>
      <c r="AL31" s="224">
        <f>IF(ISERROR((H31/I31-1)*100),"n/a",(H31/I31-1)*100)</f>
        <v>4.6511627906976827</v>
      </c>
      <c r="AM31" s="224">
        <f>IF(ISERROR((I31/J31-1)*100),"n/a",(I31/J31-1)*100)</f>
        <v>4.8780487804878092</v>
      </c>
      <c r="AN31" s="224">
        <f>IF(ISERROR((J31/K31-1)*100),"n/a",(J31/K31-1)*100)</f>
        <v>5.12820512820511</v>
      </c>
      <c r="AO31" s="224">
        <f>IF(ISERROR((K31/L31-1)*100),"n/a",(K31/L31-1)*100)</f>
        <v>2.6315789473684292</v>
      </c>
      <c r="AP31" s="224">
        <f>IF(ISERROR((L31/M31-1)*100),"n/a",(L31/M31-1)*100)</f>
        <v>2.7027027027026973</v>
      </c>
      <c r="AQ31" s="224">
        <f>IF(ISERROR((M31/N31-1)*100),"n/a",(M31/N31-1)*100)</f>
        <v>2.7777777777777901</v>
      </c>
      <c r="AR31" s="224">
        <f>IF(ISERROR((N31/O31-1)*100),"n/a",(N31/O31-1)*100)</f>
        <v>2.8571428571428692</v>
      </c>
      <c r="AS31" s="224">
        <f>IF(ISERROR((O31/Q31-1)*100),"n/a",(O31/Q31-1)*100)</f>
        <v>2.9411764705882248</v>
      </c>
      <c r="AT31" s="224">
        <f>IF(ISERROR((Q31/R31-1)*100),"n/a",(Q31/R31-1)*100)</f>
        <v>3.0303030303030276</v>
      </c>
      <c r="AU31" s="224">
        <f>IF(ISERROR((R31/T31-1)*100),"n/a",(R31/T31-1)*100)</f>
        <v>3.125</v>
      </c>
      <c r="AV31" s="224">
        <f>IF(ISERROR((T31/U31-1)*100),"n/a",(T31/U31-1)*100)</f>
        <v>0</v>
      </c>
      <c r="AW31" s="224">
        <f>IF(ISERROR((U31/V31-1)*100),"n/a",(U31/V31-1)*100)</f>
        <v>0</v>
      </c>
      <c r="AX31" s="224">
        <f>IF(ISERROR((V31/W31-1)*100),"n/a",(V31/W31-1)*100)</f>
        <v>3.2258064516129004</v>
      </c>
      <c r="AY31" s="224">
        <f>IF(ISERROR((W31/X31-1)*100),"n/a",(W31/X31-1)*100)</f>
        <v>3.3333333333333437</v>
      </c>
      <c r="AZ31" s="224">
        <f>IF(ISERROR((X31/Y31-1)*100),"n/a",(X31/Y31-1)*100)</f>
        <v>7.1428571428571397</v>
      </c>
      <c r="BA31" s="224">
        <f>IF(ISERROR((Y31/Z31-1)*100),"n/a",(Y31/Z31-1)*100)</f>
        <v>12.000000000000011</v>
      </c>
      <c r="BB31" s="224">
        <f>IF(ISERROR((Z31/AA31-1)*100),"n/a",(Z31/AA31-1)*100)</f>
        <v>38.888888888888886</v>
      </c>
      <c r="BC31" s="224">
        <f>IF(ISERROR((AA31/AB31-1)*100),"n/a",(AA31/AB31-1)*100)</f>
        <v>24.137931034482762</v>
      </c>
      <c r="BD31" s="224">
        <f>IF(ISERROR((AB31/AC31-1)*100),"n/a",(AB31/AC31-1)*100)</f>
        <v>11.538461538461519</v>
      </c>
      <c r="BE31" s="224">
        <f>IF(ISERROR((AC31/AD31-1)*100),"n/a",(AC31/AD31-1)*100)</f>
        <v>13.043478260869556</v>
      </c>
      <c r="BF31" s="224">
        <f>IF(ISERROR((AD31/AE31-1)*100),"n/a",(AD31/AE31-1)*100)</f>
        <v>14.999999999999991</v>
      </c>
      <c r="BG31" s="224">
        <f>AVERAGE(AG31:BF31)</f>
        <v>7.7391500569842631</v>
      </c>
      <c r="BH31" s="182">
        <f t="shared" si="0"/>
        <v>8.2682080601295134</v>
      </c>
    </row>
    <row r="32" spans="1:60" ht="11.25" customHeight="1" x14ac:dyDescent="0.2">
      <c r="A32" s="127" t="s">
        <v>1756</v>
      </c>
      <c r="B32" s="97" t="s">
        <v>138</v>
      </c>
      <c r="C32" s="215">
        <v>1.62</v>
      </c>
      <c r="D32" s="216">
        <v>1.605</v>
      </c>
      <c r="E32" s="216">
        <v>1.595</v>
      </c>
      <c r="F32" s="216">
        <v>1.575</v>
      </c>
      <c r="G32" s="216">
        <v>1.5549999999999999</v>
      </c>
      <c r="H32" s="216">
        <v>1.5225</v>
      </c>
      <c r="I32" s="216">
        <v>1.4375</v>
      </c>
      <c r="J32" s="217">
        <v>1.325</v>
      </c>
      <c r="K32" s="223">
        <v>1.2649999999999999</v>
      </c>
      <c r="L32" s="216">
        <v>1.2050000000000001</v>
      </c>
      <c r="M32" s="216">
        <v>1.145</v>
      </c>
      <c r="N32" s="216">
        <v>1.0649999999999999</v>
      </c>
      <c r="O32" s="216">
        <v>0.96</v>
      </c>
      <c r="P32" s="226"/>
      <c r="Q32" s="216">
        <v>0.77500000000000002</v>
      </c>
      <c r="R32" s="232">
        <v>0.63500000000000001</v>
      </c>
      <c r="S32" s="226"/>
      <c r="T32" s="223">
        <v>0.56000000000000005</v>
      </c>
      <c r="U32" s="202">
        <v>0.5</v>
      </c>
      <c r="V32" s="202">
        <v>0.48</v>
      </c>
      <c r="W32" s="202">
        <v>0.42</v>
      </c>
      <c r="X32" s="202">
        <v>0.34499999999999997</v>
      </c>
      <c r="Y32" s="202">
        <v>0.31</v>
      </c>
      <c r="Z32" s="202">
        <v>0.29249999999999998</v>
      </c>
      <c r="AA32" s="202">
        <v>0.28249999999999997</v>
      </c>
      <c r="AB32" s="202">
        <v>0.27</v>
      </c>
      <c r="AC32" s="229">
        <v>0.26</v>
      </c>
      <c r="AD32" s="202">
        <v>0.23</v>
      </c>
      <c r="AE32" s="229">
        <v>0.2</v>
      </c>
      <c r="AF32" s="223">
        <f>SUM(C32:AE32)</f>
        <v>23.434999999999999</v>
      </c>
      <c r="AG32" s="224">
        <f>IF(ISERROR((C32/D32-1)*100),"n/a",(C32/D32-1)*100)</f>
        <v>0.93457943925234765</v>
      </c>
      <c r="AH32" s="224">
        <f>IF(ISERROR((D32/E32-1)*100),"n/a",(D32/E32-1)*100)</f>
        <v>0.62695924764890609</v>
      </c>
      <c r="AI32" s="224">
        <f>IF(ISERROR((E32/F32-1)*100),"n/a",(E32/F32-1)*100)</f>
        <v>1.2698412698412653</v>
      </c>
      <c r="AJ32" s="224">
        <f>IF(ISERROR((F32/G32-1)*100),"n/a",(F32/G32-1)*100)</f>
        <v>1.2861736334405238</v>
      </c>
      <c r="AK32" s="224">
        <f>IF(ISERROR((G32/H32-1)*100),"n/a",(G32/H32-1)*100)</f>
        <v>2.1346469622331776</v>
      </c>
      <c r="AL32" s="224">
        <f>IF(ISERROR((H32/I32-1)*100),"n/a",(H32/I32-1)*100)</f>
        <v>5.913043478260871</v>
      </c>
      <c r="AM32" s="224">
        <f>IF(ISERROR((I32/J32-1)*100),"n/a",(I32/J32-1)*100)</f>
        <v>8.4905660377358583</v>
      </c>
      <c r="AN32" s="224">
        <f>IF(ISERROR((J32/K32-1)*100),"n/a",(J32/K32-1)*100)</f>
        <v>4.743083003952564</v>
      </c>
      <c r="AO32" s="224">
        <f>IF(ISERROR((K32/L32-1)*100),"n/a",(K32/L32-1)*100)</f>
        <v>4.9792531120331773</v>
      </c>
      <c r="AP32" s="224">
        <f>IF(ISERROR((L32/M32-1)*100),"n/a",(L32/M32-1)*100)</f>
        <v>5.2401746724890952</v>
      </c>
      <c r="AQ32" s="224">
        <f>IF(ISERROR((M32/N32-1)*100),"n/a",(M32/N32-1)*100)</f>
        <v>7.5117370892018753</v>
      </c>
      <c r="AR32" s="224">
        <f>IF(ISERROR((N32/O32-1)*100),"n/a",(N32/O32-1)*100)</f>
        <v>10.9375</v>
      </c>
      <c r="AS32" s="224">
        <f>IF(ISERROR((O32/Q32-1)*100),"n/a",(O32/Q32-1)*100)</f>
        <v>23.870967741935466</v>
      </c>
      <c r="AT32" s="224">
        <f>IF(ISERROR((Q32/R32-1)*100),"n/a",(Q32/R32-1)*100)</f>
        <v>22.047244094488192</v>
      </c>
      <c r="AU32" s="224">
        <f>IF(ISERROR((R32/T32-1)*100),"n/a",(R32/T32-1)*100)</f>
        <v>13.392857142857139</v>
      </c>
      <c r="AV32" s="224">
        <f>IF(ISERROR((T32/U32-1)*100),"n/a",(T32/U32-1)*100)</f>
        <v>12.000000000000011</v>
      </c>
      <c r="AW32" s="224">
        <f>IF(ISERROR((U32/V32-1)*100),"n/a",(U32/V32-1)*100)</f>
        <v>4.1666666666666741</v>
      </c>
      <c r="AX32" s="224">
        <f>IF(ISERROR((V32/W32-1)*100),"n/a",(V32/W32-1)*100)</f>
        <v>14.285714285714279</v>
      </c>
      <c r="AY32" s="224">
        <f>IF(ISERROR((W32/X32-1)*100),"n/a",(W32/X32-1)*100)</f>
        <v>21.739130434782616</v>
      </c>
      <c r="AZ32" s="224">
        <f>IF(ISERROR((X32/Y32-1)*100),"n/a",(X32/Y32-1)*100)</f>
        <v>11.290322580645151</v>
      </c>
      <c r="BA32" s="224">
        <f>IF(ISERROR((Y32/Z32-1)*100),"n/a",(Y32/Z32-1)*100)</f>
        <v>5.9829059829059839</v>
      </c>
      <c r="BB32" s="224">
        <f>IF(ISERROR((Z32/AA32-1)*100),"n/a",(Z32/AA32-1)*100)</f>
        <v>3.539823008849563</v>
      </c>
      <c r="BC32" s="224">
        <f>IF(ISERROR((AA32/AB32-1)*100),"n/a",(AA32/AB32-1)*100)</f>
        <v>4.6296296296296058</v>
      </c>
      <c r="BD32" s="224">
        <f>IF(ISERROR((AB32/AC32-1)*100),"n/a",(AB32/AC32-1)*100)</f>
        <v>3.8461538461538547</v>
      </c>
      <c r="BE32" s="224">
        <f>IF(ISERROR((AC32/AD32-1)*100),"n/a",(AC32/AD32-1)*100)</f>
        <v>13.043478260869556</v>
      </c>
      <c r="BF32" s="224">
        <f>IF(ISERROR((AD32/AE32-1)*100),"n/a",(AD32/AE32-1)*100)</f>
        <v>14.999999999999991</v>
      </c>
      <c r="BG32" s="224">
        <f>AVERAGE(AG32:BF32)</f>
        <v>8.5731712162149147</v>
      </c>
      <c r="BH32" s="182">
        <f t="shared" si="0"/>
        <v>6.7421896636549983</v>
      </c>
    </row>
    <row r="33" spans="1:60" ht="11.25" customHeight="1" x14ac:dyDescent="0.2">
      <c r="A33" s="248" t="s">
        <v>5658</v>
      </c>
      <c r="B33" s="97" t="s">
        <v>5647</v>
      </c>
      <c r="C33" s="215">
        <v>0.33339999999999997</v>
      </c>
      <c r="D33" s="216">
        <v>0.26469999999999999</v>
      </c>
      <c r="E33" s="216">
        <v>0.23569999999999999</v>
      </c>
      <c r="F33" s="216">
        <v>0.2044</v>
      </c>
      <c r="G33" s="216">
        <v>0.1094</v>
      </c>
      <c r="H33" s="231">
        <v>0</v>
      </c>
      <c r="I33" s="231">
        <v>0</v>
      </c>
      <c r="J33" s="254">
        <v>0</v>
      </c>
      <c r="K33" s="228">
        <v>0</v>
      </c>
      <c r="L33" s="231">
        <v>0</v>
      </c>
      <c r="M33" s="231">
        <v>0</v>
      </c>
      <c r="N33" s="231">
        <v>0</v>
      </c>
      <c r="O33" s="231">
        <v>0</v>
      </c>
      <c r="P33" s="237"/>
      <c r="Q33" s="231">
        <v>0</v>
      </c>
      <c r="R33" s="227">
        <v>0</v>
      </c>
      <c r="S33" s="237"/>
      <c r="T33" s="227">
        <v>0</v>
      </c>
      <c r="U33" s="238">
        <v>0</v>
      </c>
      <c r="V33" s="229">
        <v>0</v>
      </c>
      <c r="W33" s="229">
        <v>0</v>
      </c>
      <c r="X33" s="229">
        <v>0</v>
      </c>
      <c r="Y33" s="229">
        <v>0</v>
      </c>
      <c r="Z33" s="229">
        <v>0</v>
      </c>
      <c r="AA33" s="229">
        <v>0</v>
      </c>
      <c r="AB33" s="229">
        <v>0</v>
      </c>
      <c r="AC33" s="229">
        <v>0</v>
      </c>
      <c r="AD33" s="229">
        <v>0</v>
      </c>
      <c r="AE33" s="229">
        <v>0</v>
      </c>
      <c r="AF33" s="223">
        <f>SUM(C33:AE33)</f>
        <v>1.1476</v>
      </c>
      <c r="AG33" s="224">
        <f>IF(ISERROR((C33/D33-1)*100),"n/a",(C33/D33-1)*100)</f>
        <v>25.953910086890808</v>
      </c>
      <c r="AH33" s="224">
        <f>IF(ISERROR((D33/E33-1)*100),"n/a",(D33/E33-1)*100)</f>
        <v>12.303775986423426</v>
      </c>
      <c r="AI33" s="224">
        <f>IF(ISERROR((E33/F33-1)*100),"n/a",(E33/F33-1)*100)</f>
        <v>15.313111545988246</v>
      </c>
      <c r="AJ33" s="224">
        <f>IF(ISERROR((F33/G33-1)*100),"n/a",(F33/G33-1)*100)</f>
        <v>86.837294332723957</v>
      </c>
      <c r="AK33" s="224" t="str">
        <f>IF(ISERROR((G33/H33-1)*100),"n/a",(G33/H33-1)*100)</f>
        <v>n/a</v>
      </c>
      <c r="AL33" s="224" t="str">
        <f>IF(ISERROR((H33/I33-1)*100),"n/a",(H33/I33-1)*100)</f>
        <v>n/a</v>
      </c>
      <c r="AM33" s="224" t="str">
        <f>IF(ISERROR((I33/J33-1)*100),"n/a",(I33/J33-1)*100)</f>
        <v>n/a</v>
      </c>
      <c r="AN33" s="224" t="str">
        <f>IF(ISERROR((J33/K33-1)*100),"n/a",(J33/K33-1)*100)</f>
        <v>n/a</v>
      </c>
      <c r="AO33" s="224" t="str">
        <f>IF(ISERROR((K33/L33-1)*100),"n/a",(K33/L33-1)*100)</f>
        <v>n/a</v>
      </c>
      <c r="AP33" s="224" t="str">
        <f>IF(ISERROR((L33/M33-1)*100),"n/a",(L33/M33-1)*100)</f>
        <v>n/a</v>
      </c>
      <c r="AQ33" s="224" t="str">
        <f>IF(ISERROR((M33/N33-1)*100),"n/a",(M33/N33-1)*100)</f>
        <v>n/a</v>
      </c>
      <c r="AR33" s="224" t="str">
        <f>IF(ISERROR((N33/O33-1)*100),"n/a",(N33/O33-1)*100)</f>
        <v>n/a</v>
      </c>
      <c r="AS33" s="224" t="str">
        <f>IF(ISERROR((O33/Q33-1)*100),"n/a",(O33/Q33-1)*100)</f>
        <v>n/a</v>
      </c>
      <c r="AT33" s="224" t="str">
        <f>IF(ISERROR((Q33/R33-1)*100),"n/a",(Q33/R33-1)*100)</f>
        <v>n/a</v>
      </c>
      <c r="AU33" s="224" t="str">
        <f>IF(ISERROR((R33/T33-1)*100),"n/a",(R33/T33-1)*100)</f>
        <v>n/a</v>
      </c>
      <c r="AV33" s="224" t="str">
        <f>IF(ISERROR((T33/U33-1)*100),"n/a",(T33/U33-1)*100)</f>
        <v>n/a</v>
      </c>
      <c r="AW33" s="224" t="str">
        <f>IF(ISERROR((U33/V33-1)*100),"n/a",(U33/V33-1)*100)</f>
        <v>n/a</v>
      </c>
      <c r="AX33" s="224" t="str">
        <f>IF(ISERROR((V33/W33-1)*100),"n/a",(V33/W33-1)*100)</f>
        <v>n/a</v>
      </c>
      <c r="AY33" s="224" t="str">
        <f>IF(ISERROR((W33/X33-1)*100),"n/a",(W33/X33-1)*100)</f>
        <v>n/a</v>
      </c>
      <c r="AZ33" s="224" t="str">
        <f>IF(ISERROR((X33/Y33-1)*100),"n/a",(X33/Y33-1)*100)</f>
        <v>n/a</v>
      </c>
      <c r="BA33" s="224" t="str">
        <f>IF(ISERROR((Y33/Z33-1)*100),"n/a",(Y33/Z33-1)*100)</f>
        <v>n/a</v>
      </c>
      <c r="BB33" s="224" t="str">
        <f>IF(ISERROR((Z33/AA33-1)*100),"n/a",(Z33/AA33-1)*100)</f>
        <v>n/a</v>
      </c>
      <c r="BC33" s="224" t="str">
        <f>IF(ISERROR((AA33/AB33-1)*100),"n/a",(AA33/AB33-1)*100)</f>
        <v>n/a</v>
      </c>
      <c r="BD33" s="224" t="str">
        <f>IF(ISERROR((AB33/AC33-1)*100),"n/a",(AB33/AC33-1)*100)</f>
        <v>n/a</v>
      </c>
      <c r="BE33" s="224" t="str">
        <f>IF(ISERROR((AC33/AD33-1)*100),"n/a",(AC33/AD33-1)*100)</f>
        <v>n/a</v>
      </c>
      <c r="BF33" s="224" t="str">
        <f>IF(ISERROR((AD33/AE33-1)*100),"n/a",(AD33/AE33-1)*100)</f>
        <v>n/a</v>
      </c>
      <c r="BG33" s="224">
        <f>AVERAGE(AG33:BF33)</f>
        <v>35.10202298800661</v>
      </c>
      <c r="BH33" s="182">
        <f t="shared" si="0"/>
        <v>34.983745526402849</v>
      </c>
    </row>
    <row r="34" spans="1:60" ht="11.25" customHeight="1" x14ac:dyDescent="0.2">
      <c r="A34" s="236" t="s">
        <v>1757</v>
      </c>
      <c r="B34" s="97" t="s">
        <v>597</v>
      </c>
      <c r="C34" s="215">
        <v>1.2</v>
      </c>
      <c r="D34" s="216">
        <v>1.04</v>
      </c>
      <c r="E34" s="216">
        <v>0.88</v>
      </c>
      <c r="F34" s="216">
        <v>0.72</v>
      </c>
      <c r="G34" s="216">
        <v>0.56000000000000005</v>
      </c>
      <c r="H34" s="216">
        <v>0.52</v>
      </c>
      <c r="I34" s="216">
        <v>0.48</v>
      </c>
      <c r="J34" s="217">
        <v>0.44</v>
      </c>
      <c r="K34" s="223">
        <v>0.4</v>
      </c>
      <c r="L34" s="216">
        <v>0.36</v>
      </c>
      <c r="M34" s="216">
        <v>0.32</v>
      </c>
      <c r="N34" s="231">
        <v>0.28000000000000003</v>
      </c>
      <c r="O34" s="216">
        <v>0.28000000000000003</v>
      </c>
      <c r="P34" s="226"/>
      <c r="Q34" s="231">
        <v>0.24</v>
      </c>
      <c r="R34" s="227">
        <v>0.24</v>
      </c>
      <c r="S34" s="226"/>
      <c r="T34" s="228">
        <v>0.24</v>
      </c>
      <c r="U34" s="229">
        <v>0.24</v>
      </c>
      <c r="V34" s="229">
        <v>0.24</v>
      </c>
      <c r="W34" s="229">
        <v>0.24</v>
      </c>
      <c r="X34" s="229">
        <v>0.24</v>
      </c>
      <c r="Y34" s="229">
        <v>0.24</v>
      </c>
      <c r="Z34" s="229">
        <v>0.24</v>
      </c>
      <c r="AA34" s="229">
        <v>0.24</v>
      </c>
      <c r="AB34" s="229">
        <v>0.24</v>
      </c>
      <c r="AC34" s="229">
        <v>0.24</v>
      </c>
      <c r="AD34" s="229">
        <v>0.24</v>
      </c>
      <c r="AE34" s="202">
        <v>0.34</v>
      </c>
      <c r="AF34" s="223">
        <f>SUM(C34:AE34)</f>
        <v>10.940000000000005</v>
      </c>
      <c r="AG34" s="224">
        <f>IF(ISERROR((C34/D34-1)*100),"n/a",(C34/D34-1)*100)</f>
        <v>15.384615384615374</v>
      </c>
      <c r="AH34" s="224">
        <f>IF(ISERROR((D34/E34-1)*100),"n/a",(D34/E34-1)*100)</f>
        <v>18.181818181818187</v>
      </c>
      <c r="AI34" s="224">
        <f>IF(ISERROR((E34/F34-1)*100),"n/a",(E34/F34-1)*100)</f>
        <v>22.222222222222232</v>
      </c>
      <c r="AJ34" s="224">
        <f>IF(ISERROR((F34/G34-1)*100),"n/a",(F34/G34-1)*100)</f>
        <v>28.571428571428559</v>
      </c>
      <c r="AK34" s="224">
        <f>IF(ISERROR((G34/H34-1)*100),"n/a",(G34/H34-1)*100)</f>
        <v>7.6923076923077094</v>
      </c>
      <c r="AL34" s="224">
        <f>IF(ISERROR((H34/I34-1)*100),"n/a",(H34/I34-1)*100)</f>
        <v>8.3333333333333481</v>
      </c>
      <c r="AM34" s="224">
        <f>IF(ISERROR((I34/J34-1)*100),"n/a",(I34/J34-1)*100)</f>
        <v>9.0909090909090828</v>
      </c>
      <c r="AN34" s="224">
        <f>IF(ISERROR((J34/K34-1)*100),"n/a",(J34/K34-1)*100)</f>
        <v>9.9999999999999858</v>
      </c>
      <c r="AO34" s="224">
        <f>IF(ISERROR((K34/L34-1)*100),"n/a",(K34/L34-1)*100)</f>
        <v>11.111111111111116</v>
      </c>
      <c r="AP34" s="224">
        <f>IF(ISERROR((L34/M34-1)*100),"n/a",(L34/M34-1)*100)</f>
        <v>12.5</v>
      </c>
      <c r="AQ34" s="224">
        <f>IF(ISERROR((M34/N34-1)*100),"n/a",(M34/N34-1)*100)</f>
        <v>14.285714285714279</v>
      </c>
      <c r="AR34" s="224">
        <f>IF(ISERROR((N34/O34-1)*100),"n/a",(N34/O34-1)*100)</f>
        <v>0</v>
      </c>
      <c r="AS34" s="224">
        <f>IF(ISERROR((O34/Q34-1)*100),"n/a",(O34/Q34-1)*100)</f>
        <v>16.666666666666675</v>
      </c>
      <c r="AT34" s="224">
        <f>IF(ISERROR((Q34/R34-1)*100),"n/a",(Q34/R34-1)*100)</f>
        <v>0</v>
      </c>
      <c r="AU34" s="224">
        <f>IF(ISERROR((R34/T34-1)*100),"n/a",(R34/T34-1)*100)</f>
        <v>0</v>
      </c>
      <c r="AV34" s="224">
        <f>IF(ISERROR((T34/U34-1)*100),"n/a",(T34/U34-1)*100)</f>
        <v>0</v>
      </c>
      <c r="AW34" s="224">
        <f>IF(ISERROR((U34/V34-1)*100),"n/a",(U34/V34-1)*100)</f>
        <v>0</v>
      </c>
      <c r="AX34" s="224">
        <f>IF(ISERROR((V34/W34-1)*100),"n/a",(V34/W34-1)*100)</f>
        <v>0</v>
      </c>
      <c r="AY34" s="224">
        <f>IF(ISERROR((W34/X34-1)*100),"n/a",(W34/X34-1)*100)</f>
        <v>0</v>
      </c>
      <c r="AZ34" s="224">
        <f>IF(ISERROR((X34/Y34-1)*100),"n/a",(X34/Y34-1)*100)</f>
        <v>0</v>
      </c>
      <c r="BA34" s="224">
        <f>IF(ISERROR((Y34/Z34-1)*100),"n/a",(Y34/Z34-1)*100)</f>
        <v>0</v>
      </c>
      <c r="BB34" s="224">
        <f>IF(ISERROR((Z34/AA34-1)*100),"n/a",(Z34/AA34-1)*100)</f>
        <v>0</v>
      </c>
      <c r="BC34" s="224">
        <f>IF(ISERROR((AA34/AB34-1)*100),"n/a",(AA34/AB34-1)*100)</f>
        <v>0</v>
      </c>
      <c r="BD34" s="224">
        <f>IF(ISERROR((AB34/AC34-1)*100),"n/a",(AB34/AC34-1)*100)</f>
        <v>0</v>
      </c>
      <c r="BE34" s="224">
        <f>IF(ISERROR((AC34/AD34-1)*100),"n/a",(AC34/AD34-1)*100)</f>
        <v>0</v>
      </c>
      <c r="BF34" s="224">
        <f>IF(ISERROR((AD34/AE34-1)*100),"n/a",(AD34/AE34-1)*100)</f>
        <v>-29.411764705882359</v>
      </c>
      <c r="BG34" s="224">
        <f>AVERAGE(AG34:BF34)</f>
        <v>5.5626293013170844</v>
      </c>
      <c r="BH34" s="182">
        <f t="shared" si="0"/>
        <v>10.974121203157711</v>
      </c>
    </row>
    <row r="35" spans="1:60" ht="11.25" customHeight="1" x14ac:dyDescent="0.2">
      <c r="A35" s="203" t="s">
        <v>1758</v>
      </c>
      <c r="B35" s="119" t="s">
        <v>599</v>
      </c>
      <c r="C35" s="215">
        <v>3.92</v>
      </c>
      <c r="D35" s="216">
        <v>3.65</v>
      </c>
      <c r="E35" s="216">
        <v>3.52</v>
      </c>
      <c r="F35" s="216">
        <v>3.36</v>
      </c>
      <c r="G35" s="216">
        <v>2.97</v>
      </c>
      <c r="H35" s="216">
        <v>2.12</v>
      </c>
      <c r="I35" s="216">
        <v>1.96</v>
      </c>
      <c r="J35" s="217">
        <v>1.75</v>
      </c>
      <c r="K35" s="230">
        <v>1.44</v>
      </c>
      <c r="L35" s="216">
        <v>1.29</v>
      </c>
      <c r="M35" s="216">
        <v>1.18</v>
      </c>
      <c r="N35" s="216">
        <v>1.1200000000000001</v>
      </c>
      <c r="O35" s="216">
        <v>1</v>
      </c>
      <c r="P35" s="226"/>
      <c r="Q35" s="216">
        <v>0.88</v>
      </c>
      <c r="R35" s="232">
        <v>0.84</v>
      </c>
      <c r="S35" s="226"/>
      <c r="T35" s="228">
        <v>0.8</v>
      </c>
      <c r="U35" s="229">
        <v>0.8</v>
      </c>
      <c r="V35" s="202">
        <v>1.64</v>
      </c>
      <c r="W35" s="202">
        <v>1.52</v>
      </c>
      <c r="X35" s="202">
        <v>1.4</v>
      </c>
      <c r="Y35" s="202">
        <v>1.28</v>
      </c>
      <c r="Z35" s="202">
        <v>1.1200000000000001</v>
      </c>
      <c r="AA35" s="202">
        <v>0.92</v>
      </c>
      <c r="AB35" s="202">
        <v>0.84</v>
      </c>
      <c r="AC35" s="202">
        <v>0.76</v>
      </c>
      <c r="AD35" s="202">
        <v>0.68</v>
      </c>
      <c r="AE35" s="202">
        <v>0.6</v>
      </c>
      <c r="AF35" s="223">
        <f>SUM(C35:AE35)</f>
        <v>43.360000000000007</v>
      </c>
      <c r="AG35" s="224">
        <f>IF(ISERROR((C35/D35-1)*100),"n/a",(C35/D35-1)*100)</f>
        <v>7.3972602739726057</v>
      </c>
      <c r="AH35" s="224">
        <f>IF(ISERROR((D35/E35-1)*100),"n/a",(D35/E35-1)*100)</f>
        <v>3.6931818181818121</v>
      </c>
      <c r="AI35" s="224">
        <f>IF(ISERROR((E35/F35-1)*100),"n/a",(E35/F35-1)*100)</f>
        <v>4.7619047619047672</v>
      </c>
      <c r="AJ35" s="224">
        <f>IF(ISERROR((F35/G35-1)*100),"n/a",(F35/G35-1)*100)</f>
        <v>13.131313131313128</v>
      </c>
      <c r="AK35" s="224">
        <f>IF(ISERROR((G35/H35-1)*100),"n/a",(G35/H35-1)*100)</f>
        <v>40.094339622641506</v>
      </c>
      <c r="AL35" s="224">
        <f>IF(ISERROR((H35/I35-1)*100),"n/a",(H35/I35-1)*100)</f>
        <v>8.163265306122458</v>
      </c>
      <c r="AM35" s="224">
        <f>IF(ISERROR((I35/J35-1)*100),"n/a",(I35/J35-1)*100)</f>
        <v>11.999999999999989</v>
      </c>
      <c r="AN35" s="224">
        <f>IF(ISERROR((J35/K35-1)*100),"n/a",(J35/K35-1)*100)</f>
        <v>21.527777777777789</v>
      </c>
      <c r="AO35" s="224">
        <f>IF(ISERROR((K35/L35-1)*100),"n/a",(K35/L35-1)*100)</f>
        <v>11.627906976744185</v>
      </c>
      <c r="AP35" s="224">
        <f>IF(ISERROR((L35/M35-1)*100),"n/a",(L35/M35-1)*100)</f>
        <v>9.3220338983051043</v>
      </c>
      <c r="AQ35" s="224">
        <f>IF(ISERROR((M35/N35-1)*100),"n/a",(M35/N35-1)*100)</f>
        <v>5.3571428571428381</v>
      </c>
      <c r="AR35" s="224">
        <f>IF(ISERROR((N35/O35-1)*100),"n/a",(N35/O35-1)*100)</f>
        <v>12.000000000000011</v>
      </c>
      <c r="AS35" s="224">
        <f>IF(ISERROR((O35/Q35-1)*100),"n/a",(O35/Q35-1)*100)</f>
        <v>13.636363636363647</v>
      </c>
      <c r="AT35" s="224">
        <f>IF(ISERROR((Q35/R35-1)*100),"n/a",(Q35/R35-1)*100)</f>
        <v>4.7619047619047672</v>
      </c>
      <c r="AU35" s="224">
        <f>IF(ISERROR((R35/T35-1)*100),"n/a",(R35/T35-1)*100)</f>
        <v>4.9999999999999822</v>
      </c>
      <c r="AV35" s="224">
        <f>IF(ISERROR((T35/U35-1)*100),"n/a",(T35/U35-1)*100)</f>
        <v>0</v>
      </c>
      <c r="AW35" s="224">
        <f>IF(ISERROR((U35/V35-1)*100),"n/a",(U35/V35-1)*100)</f>
        <v>-51.219512195121951</v>
      </c>
      <c r="AX35" s="224">
        <f>IF(ISERROR((V35/W35-1)*100),"n/a",(V35/W35-1)*100)</f>
        <v>7.8947368421052655</v>
      </c>
      <c r="AY35" s="224">
        <f>IF(ISERROR((W35/X35-1)*100),"n/a",(W35/X35-1)*100)</f>
        <v>8.5714285714285854</v>
      </c>
      <c r="AZ35" s="224">
        <f>IF(ISERROR((X35/Y35-1)*100),"n/a",(X35/Y35-1)*100)</f>
        <v>9.375</v>
      </c>
      <c r="BA35" s="224">
        <f>IF(ISERROR((Y35/Z35-1)*100),"n/a",(Y35/Z35-1)*100)</f>
        <v>14.285714285714279</v>
      </c>
      <c r="BB35" s="224">
        <f>IF(ISERROR((Z35/AA35-1)*100),"n/a",(Z35/AA35-1)*100)</f>
        <v>21.739130434782616</v>
      </c>
      <c r="BC35" s="224">
        <f>IF(ISERROR((AA35/AB35-1)*100),"n/a",(AA35/AB35-1)*100)</f>
        <v>9.5238095238095344</v>
      </c>
      <c r="BD35" s="224">
        <f>IF(ISERROR((AB35/AC35-1)*100),"n/a",(AB35/AC35-1)*100)</f>
        <v>10.526315789473673</v>
      </c>
      <c r="BE35" s="224">
        <f>IF(ISERROR((AC35/AD35-1)*100),"n/a",(AC35/AD35-1)*100)</f>
        <v>11.764705882352944</v>
      </c>
      <c r="BF35" s="224">
        <f>IF(ISERROR((AD35/AE35-1)*100),"n/a",(AD35/AE35-1)*100)</f>
        <v>13.333333333333353</v>
      </c>
      <c r="BG35" s="224">
        <f>AVERAGE(AG35:BF35)</f>
        <v>8.7795791265481871</v>
      </c>
      <c r="BH35" s="182">
        <f t="shared" si="0"/>
        <v>14.437344445732348</v>
      </c>
    </row>
    <row r="36" spans="1:60" ht="11.25" customHeight="1" x14ac:dyDescent="0.2">
      <c r="A36" s="127" t="s">
        <v>600</v>
      </c>
      <c r="B36" s="97" t="s">
        <v>601</v>
      </c>
      <c r="C36" s="215">
        <v>2.04</v>
      </c>
      <c r="D36" s="216">
        <v>1.92</v>
      </c>
      <c r="E36" s="216">
        <v>1.8</v>
      </c>
      <c r="F36" s="216">
        <v>1.64</v>
      </c>
      <c r="G36" s="216">
        <v>1.44</v>
      </c>
      <c r="H36" s="216">
        <v>1.28</v>
      </c>
      <c r="I36" s="216">
        <v>1.08</v>
      </c>
      <c r="J36" s="217">
        <v>0.84</v>
      </c>
      <c r="K36" s="223">
        <v>0.64</v>
      </c>
      <c r="L36" s="216">
        <v>0.48</v>
      </c>
      <c r="M36" s="216">
        <v>0.4</v>
      </c>
      <c r="N36" s="216">
        <v>0.32</v>
      </c>
      <c r="O36" s="231">
        <v>0</v>
      </c>
      <c r="P36" s="226"/>
      <c r="Q36" s="231">
        <v>0</v>
      </c>
      <c r="R36" s="227">
        <v>0</v>
      </c>
      <c r="S36" s="226"/>
      <c r="T36" s="228">
        <v>0</v>
      </c>
      <c r="U36" s="229">
        <v>0</v>
      </c>
      <c r="V36" s="229">
        <v>0</v>
      </c>
      <c r="W36" s="229">
        <v>0</v>
      </c>
      <c r="X36" s="229">
        <v>0</v>
      </c>
      <c r="Y36" s="229">
        <v>0</v>
      </c>
      <c r="Z36" s="229">
        <v>0</v>
      </c>
      <c r="AA36" s="229">
        <v>0</v>
      </c>
      <c r="AB36" s="229">
        <v>0</v>
      </c>
      <c r="AC36" s="229">
        <v>0</v>
      </c>
      <c r="AD36" s="229">
        <v>0</v>
      </c>
      <c r="AE36" s="229">
        <v>0</v>
      </c>
      <c r="AF36" s="223">
        <f>SUM(C36:AE36)</f>
        <v>13.88</v>
      </c>
      <c r="AG36" s="224">
        <f>IF(ISERROR((C36/D36-1)*100),"n/a",(C36/D36-1)*100)</f>
        <v>6.25</v>
      </c>
      <c r="AH36" s="224">
        <f>IF(ISERROR((D36/E36-1)*100),"n/a",(D36/E36-1)*100)</f>
        <v>6.6666666666666652</v>
      </c>
      <c r="AI36" s="224">
        <f>IF(ISERROR((E36/F36-1)*100),"n/a",(E36/F36-1)*100)</f>
        <v>9.7560975609756184</v>
      </c>
      <c r="AJ36" s="224">
        <f>IF(ISERROR((F36/G36-1)*100),"n/a",(F36/G36-1)*100)</f>
        <v>13.888888888888884</v>
      </c>
      <c r="AK36" s="224">
        <f>IF(ISERROR((G36/H36-1)*100),"n/a",(G36/H36-1)*100)</f>
        <v>12.5</v>
      </c>
      <c r="AL36" s="224">
        <f>IF(ISERROR((H36/I36-1)*100),"n/a",(H36/I36-1)*100)</f>
        <v>18.518518518518512</v>
      </c>
      <c r="AM36" s="224">
        <f>IF(ISERROR((I36/J36-1)*100),"n/a",(I36/J36-1)*100)</f>
        <v>28.57142857142858</v>
      </c>
      <c r="AN36" s="224">
        <f>IF(ISERROR((J36/K36-1)*100),"n/a",(J36/K36-1)*100)</f>
        <v>31.25</v>
      </c>
      <c r="AO36" s="224">
        <f>IF(ISERROR((K36/L36-1)*100),"n/a",(K36/L36-1)*100)</f>
        <v>33.33333333333335</v>
      </c>
      <c r="AP36" s="224">
        <f>IF(ISERROR((L36/M36-1)*100),"n/a",(L36/M36-1)*100)</f>
        <v>19.999999999999996</v>
      </c>
      <c r="AQ36" s="224">
        <f>IF(ISERROR((M36/N36-1)*100),"n/a",(M36/N36-1)*100)</f>
        <v>25</v>
      </c>
      <c r="AR36" s="224" t="str">
        <f>IF(ISERROR((N36/O36-1)*100),"n/a",(N36/O36-1)*100)</f>
        <v>n/a</v>
      </c>
      <c r="AS36" s="224" t="str">
        <f>IF(ISERROR((O36/Q36-1)*100),"n/a",(O36/Q36-1)*100)</f>
        <v>n/a</v>
      </c>
      <c r="AT36" s="224" t="str">
        <f>IF(ISERROR((Q36/R36-1)*100),"n/a",(Q36/R36-1)*100)</f>
        <v>n/a</v>
      </c>
      <c r="AU36" s="224" t="str">
        <f>IF(ISERROR((R36/T36-1)*100),"n/a",(R36/T36-1)*100)</f>
        <v>n/a</v>
      </c>
      <c r="AV36" s="224" t="str">
        <f>IF(ISERROR((T36/U36-1)*100),"n/a",(T36/U36-1)*100)</f>
        <v>n/a</v>
      </c>
      <c r="AW36" s="224" t="str">
        <f>IF(ISERROR((U36/V36-1)*100),"n/a",(U36/V36-1)*100)</f>
        <v>n/a</v>
      </c>
      <c r="AX36" s="224" t="str">
        <f>IF(ISERROR((V36/W36-1)*100),"n/a",(V36/W36-1)*100)</f>
        <v>n/a</v>
      </c>
      <c r="AY36" s="224" t="str">
        <f>IF(ISERROR((W36/X36-1)*100),"n/a",(W36/X36-1)*100)</f>
        <v>n/a</v>
      </c>
      <c r="AZ36" s="224" t="str">
        <f>IF(ISERROR((X36/Y36-1)*100),"n/a",(X36/Y36-1)*100)</f>
        <v>n/a</v>
      </c>
      <c r="BA36" s="224" t="str">
        <f>IF(ISERROR((Y36/Z36-1)*100),"n/a",(Y36/Z36-1)*100)</f>
        <v>n/a</v>
      </c>
      <c r="BB36" s="224" t="str">
        <f>IF(ISERROR((Z36/AA36-1)*100),"n/a",(Z36/AA36-1)*100)</f>
        <v>n/a</v>
      </c>
      <c r="BC36" s="224" t="str">
        <f>IF(ISERROR((AA36/AB36-1)*100),"n/a",(AA36/AB36-1)*100)</f>
        <v>n/a</v>
      </c>
      <c r="BD36" s="224" t="str">
        <f>IF(ISERROR((AB36/AC36-1)*100),"n/a",(AB36/AC36-1)*100)</f>
        <v>n/a</v>
      </c>
      <c r="BE36" s="224" t="str">
        <f>IF(ISERROR((AC36/AD36-1)*100),"n/a",(AC36/AD36-1)*100)</f>
        <v>n/a</v>
      </c>
      <c r="BF36" s="224" t="str">
        <f>IF(ISERROR((AD36/AE36-1)*100),"n/a",(AD36/AE36-1)*100)</f>
        <v>n/a</v>
      </c>
      <c r="BG36" s="224">
        <f>AVERAGE(AG36:BF36)</f>
        <v>18.703175776346509</v>
      </c>
      <c r="BH36" s="182">
        <f t="shared" si="0"/>
        <v>9.7564269235495544</v>
      </c>
    </row>
    <row r="37" spans="1:60" ht="11.25" customHeight="1" x14ac:dyDescent="0.2">
      <c r="A37" s="236" t="s">
        <v>1759</v>
      </c>
      <c r="B37" s="97" t="s">
        <v>144</v>
      </c>
      <c r="C37" s="215">
        <v>0.82</v>
      </c>
      <c r="D37" s="216">
        <v>0.78</v>
      </c>
      <c r="E37" s="216">
        <v>0.74</v>
      </c>
      <c r="F37" s="216">
        <v>0.68</v>
      </c>
      <c r="G37" s="216">
        <v>0.62</v>
      </c>
      <c r="H37" s="216">
        <v>0.6</v>
      </c>
      <c r="I37" s="216">
        <v>0.56000000000000005</v>
      </c>
      <c r="J37" s="217">
        <v>0.51</v>
      </c>
      <c r="K37" s="223">
        <v>0.47</v>
      </c>
      <c r="L37" s="216">
        <v>0.44</v>
      </c>
      <c r="M37" s="216">
        <v>0.41</v>
      </c>
      <c r="N37" s="216">
        <v>0.37</v>
      </c>
      <c r="O37" s="216">
        <v>0.33333333333333298</v>
      </c>
      <c r="P37" s="217"/>
      <c r="Q37" s="216">
        <v>0.31</v>
      </c>
      <c r="R37" s="232">
        <v>0.293333333333333</v>
      </c>
      <c r="S37" s="217"/>
      <c r="T37" s="232">
        <v>0.28999999999999998</v>
      </c>
      <c r="U37" s="181">
        <v>0.28000000000000003</v>
      </c>
      <c r="V37" s="202">
        <v>0.25</v>
      </c>
      <c r="W37" s="202">
        <v>0.23166666666666699</v>
      </c>
      <c r="X37" s="202">
        <v>0.206666666666667</v>
      </c>
      <c r="Y37" s="202">
        <v>0.18833333333333299</v>
      </c>
      <c r="Z37" s="202">
        <v>0.17166666666666699</v>
      </c>
      <c r="AA37" s="202">
        <v>0.15333333333333299</v>
      </c>
      <c r="AB37" s="202">
        <v>0.14000000000000001</v>
      </c>
      <c r="AC37" s="202">
        <v>0.12666666666666701</v>
      </c>
      <c r="AD37" s="202">
        <v>0.111666666666667</v>
      </c>
      <c r="AE37" s="202">
        <v>0.1</v>
      </c>
      <c r="AF37" s="223">
        <f>SUM(C37:AE37)</f>
        <v>10.186666666666666</v>
      </c>
      <c r="AG37" s="224">
        <f>IF(ISERROR((C37/D37-1)*100),"n/a",(C37/D37-1)*100)</f>
        <v>5.12820512820511</v>
      </c>
      <c r="AH37" s="224">
        <f>IF(ISERROR((D37/E37-1)*100),"n/a",(D37/E37-1)*100)</f>
        <v>5.4054054054054168</v>
      </c>
      <c r="AI37" s="224">
        <f>IF(ISERROR((E37/F37-1)*100),"n/a",(E37/F37-1)*100)</f>
        <v>8.8235294117646959</v>
      </c>
      <c r="AJ37" s="224">
        <f>IF(ISERROR((F37/G37-1)*100),"n/a",(F37/G37-1)*100)</f>
        <v>9.6774193548387224</v>
      </c>
      <c r="AK37" s="224">
        <f>IF(ISERROR((G37/H37-1)*100),"n/a",(G37/H37-1)*100)</f>
        <v>3.3333333333333437</v>
      </c>
      <c r="AL37" s="224">
        <f>IF(ISERROR((H37/I37-1)*100),"n/a",(H37/I37-1)*100)</f>
        <v>7.1428571428571397</v>
      </c>
      <c r="AM37" s="224">
        <f>IF(ISERROR((I37/J37-1)*100),"n/a",(I37/J37-1)*100)</f>
        <v>9.8039215686274606</v>
      </c>
      <c r="AN37" s="224">
        <f>IF(ISERROR((J37/K37-1)*100),"n/a",(J37/K37-1)*100)</f>
        <v>8.5106382978723527</v>
      </c>
      <c r="AO37" s="224">
        <f>IF(ISERROR((K37/L37-1)*100),"n/a",(K37/L37-1)*100)</f>
        <v>6.8181818181818121</v>
      </c>
      <c r="AP37" s="224">
        <f>IF(ISERROR((L37/M37-1)*100),"n/a",(L37/M37-1)*100)</f>
        <v>7.3170731707317138</v>
      </c>
      <c r="AQ37" s="224">
        <f>IF(ISERROR((M37/N37-1)*100),"n/a",(M37/N37-1)*100)</f>
        <v>10.810810810810811</v>
      </c>
      <c r="AR37" s="224">
        <f>IF(ISERROR((N37/O37-1)*100),"n/a",(N37/O37-1)*100)</f>
        <v>11.000000000000121</v>
      </c>
      <c r="AS37" s="224">
        <f>IF(ISERROR((O37/Q37-1)*100),"n/a",(O37/Q37-1)*100)</f>
        <v>7.5268817204299898</v>
      </c>
      <c r="AT37" s="224">
        <f>IF(ISERROR((Q37/R37-1)*100),"n/a",(Q37/R37-1)*100)</f>
        <v>5.6818181818182989</v>
      </c>
      <c r="AU37" s="224">
        <f>IF(ISERROR((R37/T37-1)*100),"n/a",(R37/T37-1)*100)</f>
        <v>1.1494252873562205</v>
      </c>
      <c r="AV37" s="224">
        <f>IF(ISERROR((T37/U37-1)*100),"n/a",(T37/U37-1)*100)</f>
        <v>3.5714285714285587</v>
      </c>
      <c r="AW37" s="224">
        <f>IF(ISERROR((U37/V37-1)*100),"n/a",(U37/V37-1)*100)</f>
        <v>12.000000000000011</v>
      </c>
      <c r="AX37" s="224">
        <f>IF(ISERROR((V37/W37-1)*100),"n/a",(V37/W37-1)*100)</f>
        <v>7.9136690647480412</v>
      </c>
      <c r="AY37" s="224">
        <f>IF(ISERROR((W37/X37-1)*100),"n/a",(W37/X37-1)*100)</f>
        <v>12.096774193548354</v>
      </c>
      <c r="AZ37" s="224">
        <f>IF(ISERROR((X37/Y37-1)*100),"n/a",(X37/Y37-1)*100)</f>
        <v>9.7345132743366527</v>
      </c>
      <c r="BA37" s="224">
        <f>IF(ISERROR((Y37/Z37-1)*100),"n/a",(Y37/Z37-1)*100)</f>
        <v>9.7087378640772659</v>
      </c>
      <c r="BB37" s="224">
        <f>IF(ISERROR((Z37/AA37-1)*100),"n/a",(Z37/AA37-1)*100)</f>
        <v>11.95652173913091</v>
      </c>
      <c r="BC37" s="224">
        <f>IF(ISERROR((AA37/AB37-1)*100),"n/a",(AA37/AB37-1)*100)</f>
        <v>9.5238095238092679</v>
      </c>
      <c r="BD37" s="224">
        <f>IF(ISERROR((AB37/AC37-1)*100),"n/a",(AB37/AC37-1)*100)</f>
        <v>10.526315789473383</v>
      </c>
      <c r="BE37" s="224">
        <f>IF(ISERROR((AC37/AD37-1)*100),"n/a",(AC37/AD37-1)*100)</f>
        <v>13.432835820895495</v>
      </c>
      <c r="BF37" s="224">
        <f>IF(ISERROR((AD37/AE37-1)*100),"n/a",(AD37/AE37-1)*100)</f>
        <v>11.66666666666698</v>
      </c>
      <c r="BG37" s="224">
        <f>AVERAGE(AG37:BF37)</f>
        <v>8.4715681977056967</v>
      </c>
      <c r="BH37" s="182">
        <f t="shared" si="0"/>
        <v>3.0702352351576017</v>
      </c>
    </row>
    <row r="38" spans="1:60" ht="11.25" customHeight="1" x14ac:dyDescent="0.2">
      <c r="A38" s="236" t="s">
        <v>1378</v>
      </c>
      <c r="B38" s="97" t="s">
        <v>1379</v>
      </c>
      <c r="C38" s="215">
        <v>1.08</v>
      </c>
      <c r="D38" s="216">
        <v>1</v>
      </c>
      <c r="E38" s="216">
        <v>0.92</v>
      </c>
      <c r="F38" s="216">
        <v>0.84</v>
      </c>
      <c r="G38" s="216">
        <v>0.76</v>
      </c>
      <c r="H38" s="216">
        <v>0.68</v>
      </c>
      <c r="I38" s="231">
        <v>0.6</v>
      </c>
      <c r="J38" s="254">
        <v>0.6</v>
      </c>
      <c r="K38" s="228">
        <v>0.6</v>
      </c>
      <c r="L38" s="231">
        <v>0.6</v>
      </c>
      <c r="M38" s="216">
        <v>0.6</v>
      </c>
      <c r="N38" s="216">
        <v>0.51</v>
      </c>
      <c r="O38" s="216">
        <v>0.42</v>
      </c>
      <c r="P38" s="191"/>
      <c r="Q38" s="226">
        <v>0.18</v>
      </c>
      <c r="R38" s="227">
        <v>0</v>
      </c>
      <c r="S38" s="237"/>
      <c r="T38" s="227">
        <v>0</v>
      </c>
      <c r="U38" s="238">
        <v>0</v>
      </c>
      <c r="V38" s="229">
        <v>0</v>
      </c>
      <c r="W38" s="229">
        <v>0</v>
      </c>
      <c r="X38" s="229">
        <v>0</v>
      </c>
      <c r="Y38" s="229">
        <v>0</v>
      </c>
      <c r="Z38" s="229">
        <v>0</v>
      </c>
      <c r="AA38" s="229">
        <v>0</v>
      </c>
      <c r="AB38" s="229">
        <v>0</v>
      </c>
      <c r="AC38" s="229">
        <v>0</v>
      </c>
      <c r="AD38" s="229">
        <v>0</v>
      </c>
      <c r="AE38" s="229">
        <v>0</v>
      </c>
      <c r="AF38" s="223">
        <f>SUM(C38:AE38)</f>
        <v>9.389999999999997</v>
      </c>
      <c r="AG38" s="224">
        <f>IF(ISERROR((C38/D38-1)*100),"n/a",(C38/D38-1)*100)</f>
        <v>8.0000000000000071</v>
      </c>
      <c r="AH38" s="224">
        <f>IF(ISERROR((D38/E38-1)*100),"n/a",(D38/E38-1)*100)</f>
        <v>8.6956521739130377</v>
      </c>
      <c r="AI38" s="224">
        <f>IF(ISERROR((E38/F38-1)*100),"n/a",(E38/F38-1)*100)</f>
        <v>9.5238095238095344</v>
      </c>
      <c r="AJ38" s="224">
        <f>IF(ISERROR((F38/G38-1)*100),"n/a",(F38/G38-1)*100)</f>
        <v>10.526315789473673</v>
      </c>
      <c r="AK38" s="224">
        <f>IF(ISERROR((G38/H38-1)*100),"n/a",(G38/H38-1)*100)</f>
        <v>11.764705882352944</v>
      </c>
      <c r="AL38" s="224">
        <f>IF(ISERROR((H38/I38-1)*100),"n/a",(H38/I38-1)*100)</f>
        <v>13.333333333333353</v>
      </c>
      <c r="AM38" s="224">
        <f>IF(ISERROR((I38/J38-1)*100),"n/a",(I38/J38-1)*100)</f>
        <v>0</v>
      </c>
      <c r="AN38" s="224">
        <f>IF(ISERROR((J38/K38-1)*100),"n/a",(J38/K38-1)*100)</f>
        <v>0</v>
      </c>
      <c r="AO38" s="224">
        <f>IF(ISERROR((K38/L38-1)*100),"n/a",(K38/L38-1)*100)</f>
        <v>0</v>
      </c>
      <c r="AP38" s="224">
        <f>IF(ISERROR((L38/M38-1)*100),"n/a",(L38/M38-1)*100)</f>
        <v>0</v>
      </c>
      <c r="AQ38" s="224">
        <f>IF(ISERROR((M38/N38-1)*100),"n/a",(M38/N38-1)*100)</f>
        <v>17.647058823529417</v>
      </c>
      <c r="AR38" s="224">
        <f>IF(ISERROR((N38/O38-1)*100),"n/a",(N38/O38-1)*100)</f>
        <v>21.428571428571441</v>
      </c>
      <c r="AS38" s="224">
        <f>IF(ISERROR((O38/Q38-1)*100),"n/a",(O38/Q38-1)*100)</f>
        <v>133.33333333333334</v>
      </c>
      <c r="AT38" s="224" t="str">
        <f>IF(ISERROR((Q38/R38-1)*100),"n/a",(Q38/R38-1)*100)</f>
        <v>n/a</v>
      </c>
      <c r="AU38" s="224" t="str">
        <f>IF(ISERROR((R38/T38-1)*100),"n/a",(R38/T38-1)*100)</f>
        <v>n/a</v>
      </c>
      <c r="AV38" s="224" t="str">
        <f>IF(ISERROR((T38/U38-1)*100),"n/a",(T38/U38-1)*100)</f>
        <v>n/a</v>
      </c>
      <c r="AW38" s="224" t="str">
        <f>IF(ISERROR((U38/V38-1)*100),"n/a",(U38/V38-1)*100)</f>
        <v>n/a</v>
      </c>
      <c r="AX38" s="224" t="str">
        <f>IF(ISERROR((V38/W38-1)*100),"n/a",(V38/W38-1)*100)</f>
        <v>n/a</v>
      </c>
      <c r="AY38" s="224" t="str">
        <f>IF(ISERROR((W38/X38-1)*100),"n/a",(W38/X38-1)*100)</f>
        <v>n/a</v>
      </c>
      <c r="AZ38" s="224" t="str">
        <f>IF(ISERROR((X38/Y38-1)*100),"n/a",(X38/Y38-1)*100)</f>
        <v>n/a</v>
      </c>
      <c r="BA38" s="224" t="str">
        <f>IF(ISERROR((Y38/Z38-1)*100),"n/a",(Y38/Z38-1)*100)</f>
        <v>n/a</v>
      </c>
      <c r="BB38" s="224" t="str">
        <f>IF(ISERROR((Z38/AA38-1)*100),"n/a",(Z38/AA38-1)*100)</f>
        <v>n/a</v>
      </c>
      <c r="BC38" s="224" t="str">
        <f>IF(ISERROR((AA38/AB38-1)*100),"n/a",(AA38/AB38-1)*100)</f>
        <v>n/a</v>
      </c>
      <c r="BD38" s="224" t="str">
        <f>IF(ISERROR((AB38/AC38-1)*100),"n/a",(AB38/AC38-1)*100)</f>
        <v>n/a</v>
      </c>
      <c r="BE38" s="224" t="str">
        <f>IF(ISERROR((AC38/AD38-1)*100),"n/a",(AC38/AD38-1)*100)</f>
        <v>n/a</v>
      </c>
      <c r="BF38" s="224" t="str">
        <f>IF(ISERROR((AD38/AE38-1)*100),"n/a",(AD38/AE38-1)*100)</f>
        <v>n/a</v>
      </c>
      <c r="BG38" s="224">
        <f>AVERAGE(AG38:BF38)</f>
        <v>18.019444637562827</v>
      </c>
      <c r="BH38" s="182">
        <f t="shared" si="0"/>
        <v>35.337163925673487</v>
      </c>
    </row>
    <row r="39" spans="1:60" ht="11.25" customHeight="1" x14ac:dyDescent="0.2">
      <c r="A39" s="236" t="s">
        <v>1704</v>
      </c>
      <c r="B39" s="97" t="s">
        <v>1705</v>
      </c>
      <c r="C39" s="215">
        <v>3.12</v>
      </c>
      <c r="D39" s="216">
        <v>2.74</v>
      </c>
      <c r="E39" s="216">
        <v>2.66</v>
      </c>
      <c r="F39" s="216">
        <v>2.58</v>
      </c>
      <c r="G39" s="216">
        <v>1.26</v>
      </c>
      <c r="H39" s="231">
        <v>1.24</v>
      </c>
      <c r="I39" s="216">
        <v>2.48</v>
      </c>
      <c r="J39" s="217">
        <v>2.1188397010792399</v>
      </c>
      <c r="K39" s="223">
        <v>1.7144577775152501</v>
      </c>
      <c r="L39" s="216">
        <v>1.6568289446575899</v>
      </c>
      <c r="M39" s="216">
        <v>1.5992001117999399</v>
      </c>
      <c r="N39" s="216">
        <v>1.52716407072787</v>
      </c>
      <c r="O39" s="216">
        <v>1.44072082144138</v>
      </c>
      <c r="P39" s="191"/>
      <c r="Q39" s="191">
        <v>1.36148117626211</v>
      </c>
      <c r="R39" s="232">
        <v>1.2462235105468</v>
      </c>
      <c r="S39" s="191"/>
      <c r="T39" s="232">
        <v>0.46823426696845</v>
      </c>
      <c r="U39" s="162">
        <v>0.15127568625134499</v>
      </c>
      <c r="V39" s="181">
        <v>1.15257665715311</v>
      </c>
      <c r="W39" s="181">
        <v>1.10935503250987</v>
      </c>
      <c r="X39" s="202">
        <v>0.97969015858014097</v>
      </c>
      <c r="Y39" s="202">
        <v>0.84282168054320905</v>
      </c>
      <c r="Z39" s="202">
        <v>0.54027030804051901</v>
      </c>
      <c r="AA39" s="202">
        <v>0.38899462178917399</v>
      </c>
      <c r="AB39" s="229">
        <v>0.31695858071710398</v>
      </c>
      <c r="AC39" s="229">
        <v>0.31695858071710398</v>
      </c>
      <c r="AD39" s="229">
        <v>0.31695858071710398</v>
      </c>
      <c r="AE39" s="229">
        <v>0.31695858071710398</v>
      </c>
      <c r="AF39" s="223">
        <f>SUM(C39:AE39)</f>
        <v>35.645968848734427</v>
      </c>
      <c r="AG39" s="224">
        <f>IF(ISERROR((C39/D39-1)*100),"n/a",(C39/D39-1)*100)</f>
        <v>13.868613138686126</v>
      </c>
      <c r="AH39" s="224">
        <f>IF(ISERROR((D39/E39-1)*100),"n/a",(D39/E39-1)*100)</f>
        <v>3.007518796992481</v>
      </c>
      <c r="AI39" s="224">
        <f>IF(ISERROR((E39/F39-1)*100),"n/a",(E39/F39-1)*100)</f>
        <v>3.1007751937984551</v>
      </c>
      <c r="AJ39" s="224">
        <f>IF(ISERROR((F39/G39-1)*100),"n/a",(F39/G39-1)*100)</f>
        <v>104.76190476190474</v>
      </c>
      <c r="AK39" s="224">
        <f>IF(ISERROR((G39/H39-1)*100),"n/a",(G39/H39-1)*100)</f>
        <v>1.6129032258064502</v>
      </c>
      <c r="AL39" s="224">
        <f>IF(ISERROR((H39/I39-1)*100),"n/a",(H39/I39-1)*100)</f>
        <v>-50</v>
      </c>
      <c r="AM39" s="224">
        <f>IF(ISERROR((I39/J39-1)*100),"n/a",(I39/J39-1)*100)</f>
        <v>17.04519217460394</v>
      </c>
      <c r="AN39" s="224">
        <f>IF(ISERROR((J39/K39-1)*100),"n/a",(J39/K39-1)*100)</f>
        <v>23.586578151259996</v>
      </c>
      <c r="AO39" s="224">
        <f>IF(ISERROR((K39/L39-1)*100),"n/a",(K39/L39-1)*100)</f>
        <v>3.4782608695655082</v>
      </c>
      <c r="AP39" s="224">
        <f>IF(ISERROR((L39/M39-1)*100),"n/a",(L39/M39-1)*100)</f>
        <v>3.6036036036032559</v>
      </c>
      <c r="AQ39" s="224">
        <f>IF(ISERROR((M39/N39-1)*100),"n/a",(M39/N39-1)*100)</f>
        <v>4.716981132075504</v>
      </c>
      <c r="AR39" s="224">
        <f>IF(ISERROR((N39/O39-1)*100),"n/a",(N39/O39-1)*100)</f>
        <v>6.0000000000004938</v>
      </c>
      <c r="AS39" s="224">
        <f>IF(ISERROR((O39/Q39-1)*100),"n/a",(O39/Q39-1)*100)</f>
        <v>5.8201058201053701</v>
      </c>
      <c r="AT39" s="224">
        <f>IF(ISERROR((Q39/R39-1)*100),"n/a",(Q39/R39-1)*100)</f>
        <v>9.2485549132947042</v>
      </c>
      <c r="AU39" s="224">
        <f>IF(ISERROR((R39/T39-1)*100),"n/a",(R39/T39-1)*100)</f>
        <v>166.15384615384667</v>
      </c>
      <c r="AV39" s="224">
        <f>IF(ISERROR((T39/U39-1)*100),"n/a",(T39/U39-1)*100)</f>
        <v>209.52380952381034</v>
      </c>
      <c r="AW39" s="224">
        <f>IF(ISERROR((U39/V39-1)*100),"n/a",(U39/V39-1)*100)</f>
        <v>-86.875000000000057</v>
      </c>
      <c r="AX39" s="224">
        <f>IF(ISERROR((V39/W39-1)*100),"n/a",(V39/W39-1)*100)</f>
        <v>3.8961038961037309</v>
      </c>
      <c r="AY39" s="224">
        <f>IF(ISERROR((W39/X39-1)*100),"n/a",(W39/X39-1)*100)</f>
        <v>13.235294117647523</v>
      </c>
      <c r="AZ39" s="224">
        <f>IF(ISERROR((X39/Y39-1)*100),"n/a",(X39/Y39-1)*100)</f>
        <v>16.239316239316292</v>
      </c>
      <c r="BA39" s="224">
        <f>IF(ISERROR((Y39/Z39-1)*100),"n/a",(Y39/Z39-1)*100)</f>
        <v>55.999999999999893</v>
      </c>
      <c r="BB39" s="224">
        <f>IF(ISERROR((Z39/AA39-1)*100),"n/a",(Z39/AA39-1)*100)</f>
        <v>38.888888888888772</v>
      </c>
      <c r="BC39" s="224">
        <f>IF(ISERROR((AA39/AB39-1)*100),"n/a",(AA39/AB39-1)*100)</f>
        <v>22.727272727273018</v>
      </c>
      <c r="BD39" s="224">
        <f>IF(ISERROR((AB39/AC39-1)*100),"n/a",(AB39/AC39-1)*100)</f>
        <v>0</v>
      </c>
      <c r="BE39" s="224">
        <f>IF(ISERROR((AC39/AD39-1)*100),"n/a",(AC39/AD39-1)*100)</f>
        <v>0</v>
      </c>
      <c r="BF39" s="224">
        <f>IF(ISERROR((AD39/AE39-1)*100),"n/a",(AD39/AE39-1)*100)</f>
        <v>0</v>
      </c>
      <c r="BG39" s="224">
        <f>AVERAGE(AG39:BF39)</f>
        <v>22.678481666483968</v>
      </c>
      <c r="BH39" s="182">
        <f t="shared" si="0"/>
        <v>58.665031892818739</v>
      </c>
    </row>
    <row r="40" spans="1:60" ht="11.25" customHeight="1" x14ac:dyDescent="0.2">
      <c r="A40" s="256" t="s">
        <v>5571</v>
      </c>
      <c r="B40" s="119" t="s">
        <v>5543</v>
      </c>
      <c r="C40" s="215">
        <v>0.56000000000000005</v>
      </c>
      <c r="D40" s="216">
        <v>0.45999999999999996</v>
      </c>
      <c r="E40" s="216">
        <v>0.4</v>
      </c>
      <c r="F40" s="216">
        <v>0.36000000000000004</v>
      </c>
      <c r="G40" s="231">
        <v>0.32</v>
      </c>
      <c r="H40" s="216">
        <v>0.32</v>
      </c>
      <c r="I40" s="216">
        <v>0.26</v>
      </c>
      <c r="J40" s="217">
        <v>0.06</v>
      </c>
      <c r="K40" s="221">
        <v>0</v>
      </c>
      <c r="L40" s="231">
        <v>0</v>
      </c>
      <c r="M40" s="231">
        <v>0</v>
      </c>
      <c r="N40" s="231">
        <v>0</v>
      </c>
      <c r="O40" s="231">
        <v>0</v>
      </c>
      <c r="P40" s="237"/>
      <c r="Q40" s="231">
        <v>0</v>
      </c>
      <c r="R40" s="227">
        <v>0</v>
      </c>
      <c r="S40" s="237"/>
      <c r="T40" s="227">
        <v>0</v>
      </c>
      <c r="U40" s="238">
        <v>0</v>
      </c>
      <c r="V40" s="229">
        <v>0</v>
      </c>
      <c r="W40" s="229">
        <v>0</v>
      </c>
      <c r="X40" s="229">
        <v>0</v>
      </c>
      <c r="Y40" s="229">
        <v>0</v>
      </c>
      <c r="Z40" s="229">
        <v>0</v>
      </c>
      <c r="AA40" s="229">
        <v>0</v>
      </c>
      <c r="AB40" s="229">
        <v>0</v>
      </c>
      <c r="AC40" s="229">
        <v>0</v>
      </c>
      <c r="AD40" s="229">
        <v>0</v>
      </c>
      <c r="AE40" s="229">
        <v>0</v>
      </c>
      <c r="AF40" s="223">
        <f>SUM(C40:AE40)</f>
        <v>2.7399999999999998</v>
      </c>
      <c r="AG40" s="224">
        <f>IF(ISERROR((C40/D40-1)*100),"n/a",(C40/D40-1)*100)</f>
        <v>21.739130434782638</v>
      </c>
      <c r="AH40" s="224">
        <f>IF(ISERROR((D40/E40-1)*100),"n/a",(D40/E40-1)*100)</f>
        <v>14.999999999999991</v>
      </c>
      <c r="AI40" s="224">
        <f>IF(ISERROR((E40/F40-1)*100),"n/a",(E40/F40-1)*100)</f>
        <v>11.111111111111093</v>
      </c>
      <c r="AJ40" s="224">
        <f>IF(ISERROR((F40/G40-1)*100),"n/a",(F40/G40-1)*100)</f>
        <v>12.5</v>
      </c>
      <c r="AK40" s="224">
        <f>IF(ISERROR((G40/H40-1)*100),"n/a",(G40/H40-1)*100)</f>
        <v>0</v>
      </c>
      <c r="AL40" s="224">
        <f>IF(ISERROR((H40/I40-1)*100),"n/a",(H40/I40-1)*100)</f>
        <v>23.076923076923084</v>
      </c>
      <c r="AM40" s="224">
        <f>IF(ISERROR((I40/J40-1)*100),"n/a",(I40/J40-1)*100)</f>
        <v>333.33333333333337</v>
      </c>
      <c r="AN40" s="224" t="str">
        <f>IF(ISERROR((J40/K40-1)*100),"n/a",(J40/K40-1)*100)</f>
        <v>n/a</v>
      </c>
      <c r="AO40" s="224" t="str">
        <f>IF(ISERROR((K40/L40-1)*100),"n/a",(K40/L40-1)*100)</f>
        <v>n/a</v>
      </c>
      <c r="AP40" s="224" t="str">
        <f>IF(ISERROR((L40/M40-1)*100),"n/a",(L40/M40-1)*100)</f>
        <v>n/a</v>
      </c>
      <c r="AQ40" s="224" t="str">
        <f>IF(ISERROR((M40/N40-1)*100),"n/a",(M40/N40-1)*100)</f>
        <v>n/a</v>
      </c>
      <c r="AR40" s="224" t="str">
        <f>IF(ISERROR((N40/O40-1)*100),"n/a",(N40/O40-1)*100)</f>
        <v>n/a</v>
      </c>
      <c r="AS40" s="224" t="str">
        <f>IF(ISERROR((O40/Q40-1)*100),"n/a",(O40/Q40-1)*100)</f>
        <v>n/a</v>
      </c>
      <c r="AT40" s="224" t="str">
        <f>IF(ISERROR((Q40/R40-1)*100),"n/a",(Q40/R40-1)*100)</f>
        <v>n/a</v>
      </c>
      <c r="AU40" s="224" t="str">
        <f>IF(ISERROR((R40/T40-1)*100),"n/a",(R40/T40-1)*100)</f>
        <v>n/a</v>
      </c>
      <c r="AV40" s="224" t="str">
        <f>IF(ISERROR((T40/U40-1)*100),"n/a",(T40/U40-1)*100)</f>
        <v>n/a</v>
      </c>
      <c r="AW40" s="224" t="str">
        <f>IF(ISERROR((U40/V40-1)*100),"n/a",(U40/V40-1)*100)</f>
        <v>n/a</v>
      </c>
      <c r="AX40" s="224" t="str">
        <f>IF(ISERROR((V40/W40-1)*100),"n/a",(V40/W40-1)*100)</f>
        <v>n/a</v>
      </c>
      <c r="AY40" s="224" t="str">
        <f>IF(ISERROR((W40/X40-1)*100),"n/a",(W40/X40-1)*100)</f>
        <v>n/a</v>
      </c>
      <c r="AZ40" s="224" t="str">
        <f>IF(ISERROR((X40/Y40-1)*100),"n/a",(X40/Y40-1)*100)</f>
        <v>n/a</v>
      </c>
      <c r="BA40" s="224" t="str">
        <f>IF(ISERROR((Y40/Z40-1)*100),"n/a",(Y40/Z40-1)*100)</f>
        <v>n/a</v>
      </c>
      <c r="BB40" s="224" t="str">
        <f>IF(ISERROR((Z40/AA40-1)*100),"n/a",(Z40/AA40-1)*100)</f>
        <v>n/a</v>
      </c>
      <c r="BC40" s="224" t="str">
        <f>IF(ISERROR((AA40/AB40-1)*100),"n/a",(AA40/AB40-1)*100)</f>
        <v>n/a</v>
      </c>
      <c r="BD40" s="224" t="str">
        <f>IF(ISERROR((AB40/AC40-1)*100),"n/a",(AB40/AC40-1)*100)</f>
        <v>n/a</v>
      </c>
      <c r="BE40" s="224" t="str">
        <f>IF(ISERROR((AC40/AD40-1)*100),"n/a",(AC40/AD40-1)*100)</f>
        <v>n/a</v>
      </c>
      <c r="BF40" s="224" t="str">
        <f>IF(ISERROR((AD40/AE40-1)*100),"n/a",(AD40/AE40-1)*100)</f>
        <v>n/a</v>
      </c>
      <c r="BG40" s="224">
        <f>AVERAGE(AG40:BF40)</f>
        <v>59.53721399373574</v>
      </c>
      <c r="BH40" s="182">
        <f t="shared" si="0"/>
        <v>120.97395940245579</v>
      </c>
    </row>
    <row r="41" spans="1:60" ht="11.25" customHeight="1" x14ac:dyDescent="0.2">
      <c r="A41" s="236" t="s">
        <v>1380</v>
      </c>
      <c r="B41" s="97" t="s">
        <v>1381</v>
      </c>
      <c r="C41" s="215">
        <v>1.78</v>
      </c>
      <c r="D41" s="216">
        <v>1.52</v>
      </c>
      <c r="E41" s="216">
        <v>1.22</v>
      </c>
      <c r="F41" s="216">
        <v>1.02</v>
      </c>
      <c r="G41" s="216">
        <v>0.94</v>
      </c>
      <c r="H41" s="216">
        <v>0.87</v>
      </c>
      <c r="I41" s="216">
        <v>0.83</v>
      </c>
      <c r="J41" s="217">
        <v>0.7</v>
      </c>
      <c r="K41" s="228">
        <v>0.4</v>
      </c>
      <c r="L41" s="231">
        <v>0.4</v>
      </c>
      <c r="M41" s="231">
        <v>0.4</v>
      </c>
      <c r="N41" s="216">
        <v>0.4</v>
      </c>
      <c r="O41" s="216">
        <v>0.39</v>
      </c>
      <c r="P41" s="217"/>
      <c r="Q41" s="216">
        <v>0.35</v>
      </c>
      <c r="R41" s="232">
        <v>0.31</v>
      </c>
      <c r="S41" s="217"/>
      <c r="T41" s="232">
        <v>0.27</v>
      </c>
      <c r="U41" s="238">
        <v>0.24</v>
      </c>
      <c r="V41" s="202">
        <v>0.24</v>
      </c>
      <c r="W41" s="202">
        <v>0.23</v>
      </c>
      <c r="X41" s="202">
        <v>0.18</v>
      </c>
      <c r="Y41" s="202">
        <v>0.09</v>
      </c>
      <c r="Z41" s="229">
        <v>0</v>
      </c>
      <c r="AA41" s="229">
        <v>0</v>
      </c>
      <c r="AB41" s="229">
        <v>0</v>
      </c>
      <c r="AC41" s="229">
        <v>0</v>
      </c>
      <c r="AD41" s="229">
        <v>0</v>
      </c>
      <c r="AE41" s="229">
        <v>0</v>
      </c>
      <c r="AF41" s="223">
        <f>SUM(C41:AE41)</f>
        <v>12.78</v>
      </c>
      <c r="AG41" s="224">
        <f>IF(ISERROR((C41/D41-1)*100),"n/a",(C41/D41-1)*100)</f>
        <v>17.105263157894733</v>
      </c>
      <c r="AH41" s="224">
        <f>IF(ISERROR((D41/E41-1)*100),"n/a",(D41/E41-1)*100)</f>
        <v>24.590163934426236</v>
      </c>
      <c r="AI41" s="224">
        <f>IF(ISERROR((E41/F41-1)*100),"n/a",(E41/F41-1)*100)</f>
        <v>19.6078431372549</v>
      </c>
      <c r="AJ41" s="224">
        <f>IF(ISERROR((F41/G41-1)*100),"n/a",(F41/G41-1)*100)</f>
        <v>8.5106382978723527</v>
      </c>
      <c r="AK41" s="224">
        <f>IF(ISERROR((G41/H41-1)*100),"n/a",(G41/H41-1)*100)</f>
        <v>8.045977011494255</v>
      </c>
      <c r="AL41" s="224">
        <f>IF(ISERROR((H41/I41-1)*100),"n/a",(H41/I41-1)*100)</f>
        <v>4.8192771084337505</v>
      </c>
      <c r="AM41" s="224">
        <f>IF(ISERROR((I41/J41-1)*100),"n/a",(I41/J41-1)*100)</f>
        <v>18.571428571428573</v>
      </c>
      <c r="AN41" s="224">
        <f>IF(ISERROR((J41/K41-1)*100),"n/a",(J41/K41-1)*100)</f>
        <v>74.999999999999972</v>
      </c>
      <c r="AO41" s="224">
        <f>IF(ISERROR((K41/L41-1)*100),"n/a",(K41/L41-1)*100)</f>
        <v>0</v>
      </c>
      <c r="AP41" s="224">
        <f>IF(ISERROR((L41/M41-1)*100),"n/a",(L41/M41-1)*100)</f>
        <v>0</v>
      </c>
      <c r="AQ41" s="224">
        <f>IF(ISERROR((M41/N41-1)*100),"n/a",(M41/N41-1)*100)</f>
        <v>0</v>
      </c>
      <c r="AR41" s="224">
        <f>IF(ISERROR((N41/O41-1)*100),"n/a",(N41/O41-1)*100)</f>
        <v>2.5641025641025772</v>
      </c>
      <c r="AS41" s="224">
        <f>IF(ISERROR((O41/Q41-1)*100),"n/a",(O41/Q41-1)*100)</f>
        <v>11.428571428571432</v>
      </c>
      <c r="AT41" s="224">
        <f>IF(ISERROR((Q41/R41-1)*100),"n/a",(Q41/R41-1)*100)</f>
        <v>12.903225806451601</v>
      </c>
      <c r="AU41" s="224">
        <f>IF(ISERROR((R41/T41-1)*100),"n/a",(R41/T41-1)*100)</f>
        <v>14.814814814814813</v>
      </c>
      <c r="AV41" s="224">
        <f>IF(ISERROR((T41/U41-1)*100),"n/a",(T41/U41-1)*100)</f>
        <v>12.500000000000021</v>
      </c>
      <c r="AW41" s="224">
        <f>IF(ISERROR((U41/V41-1)*100),"n/a",(U41/V41-1)*100)</f>
        <v>0</v>
      </c>
      <c r="AX41" s="224">
        <f>IF(ISERROR((V41/W41-1)*100),"n/a",(V41/W41-1)*100)</f>
        <v>4.3478260869565188</v>
      </c>
      <c r="AY41" s="224">
        <f>IF(ISERROR((W41/X41-1)*100),"n/a",(W41/X41-1)*100)</f>
        <v>27.777777777777789</v>
      </c>
      <c r="AZ41" s="224">
        <f>IF(ISERROR((X41/Y41-1)*100),"n/a",(X41/Y41-1)*100)</f>
        <v>100</v>
      </c>
      <c r="BA41" s="224" t="str">
        <f>IF(ISERROR((Y41/Z41-1)*100),"n/a",(Y41/Z41-1)*100)</f>
        <v>n/a</v>
      </c>
      <c r="BB41" s="224" t="str">
        <f>IF(ISERROR((Z41/AA41-1)*100),"n/a",(Z41/AA41-1)*100)</f>
        <v>n/a</v>
      </c>
      <c r="BC41" s="224" t="str">
        <f>IF(ISERROR((AA41/AB41-1)*100),"n/a",(AA41/AB41-1)*100)</f>
        <v>n/a</v>
      </c>
      <c r="BD41" s="224" t="str">
        <f>IF(ISERROR((AB41/AC41-1)*100),"n/a",(AB41/AC41-1)*100)</f>
        <v>n/a</v>
      </c>
      <c r="BE41" s="224" t="str">
        <f>IF(ISERROR((AC41/AD41-1)*100),"n/a",(AC41/AD41-1)*100)</f>
        <v>n/a</v>
      </c>
      <c r="BF41" s="224" t="str">
        <f>IF(ISERROR((AD41/AE41-1)*100),"n/a",(AD41/AE41-1)*100)</f>
        <v>n/a</v>
      </c>
      <c r="BG41" s="224">
        <f>AVERAGE(AG41:BF41)</f>
        <v>18.129345484873976</v>
      </c>
      <c r="BH41" s="182">
        <f t="shared" si="0"/>
        <v>25.452204765091288</v>
      </c>
    </row>
    <row r="42" spans="1:60" ht="11.25" customHeight="1" x14ac:dyDescent="0.2">
      <c r="A42" s="236" t="s">
        <v>1382</v>
      </c>
      <c r="B42" s="97" t="s">
        <v>1383</v>
      </c>
      <c r="C42" s="215">
        <v>0.51249999999999996</v>
      </c>
      <c r="D42" s="216">
        <v>0.50249999999999995</v>
      </c>
      <c r="E42" s="216">
        <v>0.49249999999999999</v>
      </c>
      <c r="F42" s="216">
        <v>0.48249999999999998</v>
      </c>
      <c r="G42" s="216">
        <v>0.47249999999999998</v>
      </c>
      <c r="H42" s="216">
        <v>0.46250000000000002</v>
      </c>
      <c r="I42" s="216">
        <v>0.23499999999999999</v>
      </c>
      <c r="J42" s="254">
        <v>0</v>
      </c>
      <c r="K42" s="228">
        <v>0</v>
      </c>
      <c r="L42" s="231">
        <v>0</v>
      </c>
      <c r="M42" s="231">
        <v>0</v>
      </c>
      <c r="N42" s="231">
        <v>0</v>
      </c>
      <c r="O42" s="231">
        <v>0</v>
      </c>
      <c r="P42" s="237"/>
      <c r="Q42" s="231">
        <v>0</v>
      </c>
      <c r="R42" s="227">
        <v>0</v>
      </c>
      <c r="S42" s="237"/>
      <c r="T42" s="227">
        <v>0</v>
      </c>
      <c r="U42" s="238">
        <v>0</v>
      </c>
      <c r="V42" s="229">
        <v>0</v>
      </c>
      <c r="W42" s="229">
        <v>0</v>
      </c>
      <c r="X42" s="229">
        <v>0</v>
      </c>
      <c r="Y42" s="229">
        <v>0</v>
      </c>
      <c r="Z42" s="229">
        <v>0</v>
      </c>
      <c r="AA42" s="229">
        <v>0</v>
      </c>
      <c r="AB42" s="229">
        <v>0</v>
      </c>
      <c r="AC42" s="229">
        <v>0</v>
      </c>
      <c r="AD42" s="229">
        <v>0</v>
      </c>
      <c r="AE42" s="229">
        <v>0</v>
      </c>
      <c r="AF42" s="223">
        <f>SUM(C42:AE42)</f>
        <v>3.1599999999999997</v>
      </c>
      <c r="AG42" s="224">
        <f>IF(ISERROR((C42/D42-1)*100),"n/a",(C42/D42-1)*100)</f>
        <v>1.990049751243772</v>
      </c>
      <c r="AH42" s="224">
        <f>IF(ISERROR((D42/E42-1)*100),"n/a",(D42/E42-1)*100)</f>
        <v>2.0304568527918621</v>
      </c>
      <c r="AI42" s="224">
        <f>IF(ISERROR((E42/F42-1)*100),"n/a",(E42/F42-1)*100)</f>
        <v>2.0725388601036343</v>
      </c>
      <c r="AJ42" s="224">
        <f>IF(ISERROR((F42/G42-1)*100),"n/a",(F42/G42-1)*100)</f>
        <v>2.1164021164021163</v>
      </c>
      <c r="AK42" s="224">
        <f>IF(ISERROR((G42/H42-1)*100),"n/a",(G42/H42-1)*100)</f>
        <v>2.1621621621621623</v>
      </c>
      <c r="AL42" s="224">
        <f>IF(ISERROR((H42/I42-1)*100),"n/a",(H42/I42-1)*100)</f>
        <v>96.808510638297889</v>
      </c>
      <c r="AM42" s="224" t="str">
        <f>IF(ISERROR((I42/J42-1)*100),"n/a",(I42/J42-1)*100)</f>
        <v>n/a</v>
      </c>
      <c r="AN42" s="224" t="str">
        <f>IF(ISERROR((J42/K42-1)*100),"n/a",(J42/K42-1)*100)</f>
        <v>n/a</v>
      </c>
      <c r="AO42" s="224" t="str">
        <f>IF(ISERROR((K42/L42-1)*100),"n/a",(K42/L42-1)*100)</f>
        <v>n/a</v>
      </c>
      <c r="AP42" s="224" t="str">
        <f>IF(ISERROR((L42/M42-1)*100),"n/a",(L42/M42-1)*100)</f>
        <v>n/a</v>
      </c>
      <c r="AQ42" s="224" t="str">
        <f>IF(ISERROR((M42/N42-1)*100),"n/a",(M42/N42-1)*100)</f>
        <v>n/a</v>
      </c>
      <c r="AR42" s="224" t="str">
        <f>IF(ISERROR((N42/O42-1)*100),"n/a",(N42/O42-1)*100)</f>
        <v>n/a</v>
      </c>
      <c r="AS42" s="224" t="str">
        <f>IF(ISERROR((O42/Q42-1)*100),"n/a",(O42/Q42-1)*100)</f>
        <v>n/a</v>
      </c>
      <c r="AT42" s="224" t="str">
        <f>IF(ISERROR((Q42/R42-1)*100),"n/a",(Q42/R42-1)*100)</f>
        <v>n/a</v>
      </c>
      <c r="AU42" s="224" t="str">
        <f>IF(ISERROR((R42/T42-1)*100),"n/a",(R42/T42-1)*100)</f>
        <v>n/a</v>
      </c>
      <c r="AV42" s="224" t="str">
        <f>IF(ISERROR((T42/U42-1)*100),"n/a",(T42/U42-1)*100)</f>
        <v>n/a</v>
      </c>
      <c r="AW42" s="224" t="str">
        <f>IF(ISERROR((U42/V42-1)*100),"n/a",(U42/V42-1)*100)</f>
        <v>n/a</v>
      </c>
      <c r="AX42" s="224" t="str">
        <f>IF(ISERROR((V42/W42-1)*100),"n/a",(V42/W42-1)*100)</f>
        <v>n/a</v>
      </c>
      <c r="AY42" s="224" t="str">
        <f>IF(ISERROR((W42/X42-1)*100),"n/a",(W42/X42-1)*100)</f>
        <v>n/a</v>
      </c>
      <c r="AZ42" s="224" t="str">
        <f>IF(ISERROR((X42/Y42-1)*100),"n/a",(X42/Y42-1)*100)</f>
        <v>n/a</v>
      </c>
      <c r="BA42" s="224" t="str">
        <f>IF(ISERROR((Y42/Z42-1)*100),"n/a",(Y42/Z42-1)*100)</f>
        <v>n/a</v>
      </c>
      <c r="BB42" s="224" t="str">
        <f>IF(ISERROR((Z42/AA42-1)*100),"n/a",(Z42/AA42-1)*100)</f>
        <v>n/a</v>
      </c>
      <c r="BC42" s="224" t="str">
        <f>IF(ISERROR((AA42/AB42-1)*100),"n/a",(AA42/AB42-1)*100)</f>
        <v>n/a</v>
      </c>
      <c r="BD42" s="224" t="str">
        <f>IF(ISERROR((AB42/AC42-1)*100),"n/a",(AB42/AC42-1)*100)</f>
        <v>n/a</v>
      </c>
      <c r="BE42" s="224" t="str">
        <f>IF(ISERROR((AC42/AD42-1)*100),"n/a",(AC42/AD42-1)*100)</f>
        <v>n/a</v>
      </c>
      <c r="BF42" s="224" t="str">
        <f>IF(ISERROR((AD42/AE42-1)*100),"n/a",(AD42/AE42-1)*100)</f>
        <v>n/a</v>
      </c>
      <c r="BG42" s="224">
        <f>AVERAGE(AG42:BF42)</f>
        <v>17.863353396833574</v>
      </c>
      <c r="BH42" s="182">
        <f t="shared" si="0"/>
        <v>38.675118456259071</v>
      </c>
    </row>
    <row r="43" spans="1:60" ht="11.25" customHeight="1" x14ac:dyDescent="0.2">
      <c r="A43" s="256" t="s">
        <v>1384</v>
      </c>
      <c r="B43" s="119" t="s">
        <v>1385</v>
      </c>
      <c r="C43" s="215">
        <v>1.24</v>
      </c>
      <c r="D43" s="216">
        <v>1.1200000000000001</v>
      </c>
      <c r="E43" s="216">
        <v>1</v>
      </c>
      <c r="F43" s="216">
        <v>0.88</v>
      </c>
      <c r="G43" s="216">
        <v>0.8</v>
      </c>
      <c r="H43" s="216">
        <v>0.72</v>
      </c>
      <c r="I43" s="231">
        <v>0.56000000000000005</v>
      </c>
      <c r="J43" s="217">
        <v>0.56000000000000005</v>
      </c>
      <c r="K43" s="221">
        <v>0.36</v>
      </c>
      <c r="L43" s="255">
        <v>0.36</v>
      </c>
      <c r="M43" s="218">
        <v>0.36</v>
      </c>
      <c r="N43" s="218">
        <v>0.33</v>
      </c>
      <c r="O43" s="218">
        <v>0.24</v>
      </c>
      <c r="P43" s="186"/>
      <c r="Q43" s="218">
        <v>0.22</v>
      </c>
      <c r="R43" s="246">
        <v>0.16</v>
      </c>
      <c r="S43" s="186"/>
      <c r="T43" s="246">
        <v>0.12</v>
      </c>
      <c r="U43" s="258">
        <v>0.10666666666666701</v>
      </c>
      <c r="V43" s="222">
        <v>0.10666666666666701</v>
      </c>
      <c r="W43" s="222">
        <v>0.10666666666666701</v>
      </c>
      <c r="X43" s="247">
        <v>0.08</v>
      </c>
      <c r="Y43" s="222">
        <v>7.1111111111111097E-2</v>
      </c>
      <c r="Z43" s="247">
        <v>7.1111111111111097E-2</v>
      </c>
      <c r="AA43" s="222">
        <v>3.5555555555555597E-2</v>
      </c>
      <c r="AB43" s="222">
        <v>3.5555555555555597E-2</v>
      </c>
      <c r="AC43" s="222">
        <v>3.5555555555555597E-2</v>
      </c>
      <c r="AD43" s="222">
        <v>3.5555555555555597E-2</v>
      </c>
      <c r="AE43" s="222">
        <v>3.5555555555555597E-2</v>
      </c>
      <c r="AF43" s="223">
        <f>SUM(C43:AE43)</f>
        <v>9.7500000000000053</v>
      </c>
      <c r="AG43" s="224">
        <f>IF(ISERROR((C43/D43-1)*100),"n/a",(C43/D43-1)*100)</f>
        <v>10.714285714285698</v>
      </c>
      <c r="AH43" s="224">
        <f>IF(ISERROR((D43/E43-1)*100),"n/a",(D43/E43-1)*100)</f>
        <v>12.000000000000011</v>
      </c>
      <c r="AI43" s="224">
        <f>IF(ISERROR((E43/F43-1)*100),"n/a",(E43/F43-1)*100)</f>
        <v>13.636363636363647</v>
      </c>
      <c r="AJ43" s="224">
        <f>IF(ISERROR((F43/G43-1)*100),"n/a",(F43/G43-1)*100)</f>
        <v>9.9999999999999858</v>
      </c>
      <c r="AK43" s="224">
        <f>IF(ISERROR((G43/H43-1)*100),"n/a",(G43/H43-1)*100)</f>
        <v>11.111111111111116</v>
      </c>
      <c r="AL43" s="224">
        <f>IF(ISERROR((H43/I43-1)*100),"n/a",(H43/I43-1)*100)</f>
        <v>28.571428571428559</v>
      </c>
      <c r="AM43" s="224">
        <f>IF(ISERROR((I43/J43-1)*100),"n/a",(I43/J43-1)*100)</f>
        <v>0</v>
      </c>
      <c r="AN43" s="224">
        <f>IF(ISERROR((J43/K43-1)*100),"n/a",(J43/K43-1)*100)</f>
        <v>55.555555555555578</v>
      </c>
      <c r="AO43" s="224">
        <f>IF(ISERROR((K43/L43-1)*100),"n/a",(K43/L43-1)*100)</f>
        <v>0</v>
      </c>
      <c r="AP43" s="224">
        <f>IF(ISERROR((L43/M43-1)*100),"n/a",(L43/M43-1)*100)</f>
        <v>0</v>
      </c>
      <c r="AQ43" s="224">
        <f>IF(ISERROR((M43/N43-1)*100),"n/a",(M43/N43-1)*100)</f>
        <v>9.0909090909090828</v>
      </c>
      <c r="AR43" s="224">
        <f>IF(ISERROR((N43/O43-1)*100),"n/a",(N43/O43-1)*100)</f>
        <v>37.500000000000021</v>
      </c>
      <c r="AS43" s="224">
        <f>IF(ISERROR((O43/Q43-1)*100),"n/a",(O43/Q43-1)*100)</f>
        <v>9.0909090909090828</v>
      </c>
      <c r="AT43" s="224">
        <f>IF(ISERROR((Q43/R43-1)*100),"n/a",(Q43/R43-1)*100)</f>
        <v>37.5</v>
      </c>
      <c r="AU43" s="224">
        <f>IF(ISERROR((R43/T43-1)*100),"n/a",(R43/T43-1)*100)</f>
        <v>33.33333333333335</v>
      </c>
      <c r="AV43" s="224">
        <f>IF(ISERROR((T43/U43-1)*100),"n/a",(T43/U43-1)*100)</f>
        <v>12.499999999999645</v>
      </c>
      <c r="AW43" s="224">
        <f>IF(ISERROR((U43/V43-1)*100),"n/a",(U43/V43-1)*100)</f>
        <v>0</v>
      </c>
      <c r="AX43" s="224">
        <f>IF(ISERROR((V43/W43-1)*100),"n/a",(V43/W43-1)*100)</f>
        <v>0</v>
      </c>
      <c r="AY43" s="224">
        <f>IF(ISERROR((W43/X43-1)*100),"n/a",(W43/X43-1)*100)</f>
        <v>33.333333333333748</v>
      </c>
      <c r="AZ43" s="224">
        <f>IF(ISERROR((X43/Y43-1)*100),"n/a",(X43/Y43-1)*100)</f>
        <v>12.500000000000021</v>
      </c>
      <c r="BA43" s="224">
        <f>IF(ISERROR((Y43/Z43-1)*100),"n/a",(Y43/Z43-1)*100)</f>
        <v>0</v>
      </c>
      <c r="BB43" s="224">
        <f>IF(ISERROR((Z43/AA43-1)*100),"n/a",(Z43/AA43-1)*100)</f>
        <v>99.99999999999973</v>
      </c>
      <c r="BC43" s="224">
        <f>IF(ISERROR((AA43/AB43-1)*100),"n/a",(AA43/AB43-1)*100)</f>
        <v>0</v>
      </c>
      <c r="BD43" s="224">
        <f>IF(ISERROR((AB43/AC43-1)*100),"n/a",(AB43/AC43-1)*100)</f>
        <v>0</v>
      </c>
      <c r="BE43" s="224">
        <f>IF(ISERROR((AC43/AD43-1)*100),"n/a",(AC43/AD43-1)*100)</f>
        <v>0</v>
      </c>
      <c r="BF43" s="224">
        <f>IF(ISERROR((AD43/AE43-1)*100),"n/a",(AD43/AE43-1)*100)</f>
        <v>0</v>
      </c>
      <c r="BG43" s="224">
        <f>AVERAGE(AG43:BF43)</f>
        <v>16.401431901431895</v>
      </c>
      <c r="BH43" s="182">
        <f t="shared" si="0"/>
        <v>22.881678002264731</v>
      </c>
    </row>
    <row r="44" spans="1:60" ht="11.25" customHeight="1" x14ac:dyDescent="0.2">
      <c r="A44" s="127" t="s">
        <v>603</v>
      </c>
      <c r="B44" s="97" t="s">
        <v>604</v>
      </c>
      <c r="C44" s="215">
        <v>9.52</v>
      </c>
      <c r="D44" s="216">
        <v>9</v>
      </c>
      <c r="E44" s="216">
        <v>8.52</v>
      </c>
      <c r="F44" s="216">
        <v>7.76</v>
      </c>
      <c r="G44" s="216">
        <v>7.04</v>
      </c>
      <c r="H44" s="216">
        <v>6.4</v>
      </c>
      <c r="I44" s="216">
        <v>5.8</v>
      </c>
      <c r="J44" s="217">
        <v>5.28</v>
      </c>
      <c r="K44" s="223">
        <v>4.5999999999999996</v>
      </c>
      <c r="L44" s="216">
        <v>4</v>
      </c>
      <c r="M44" s="216">
        <v>3.16</v>
      </c>
      <c r="N44" s="216">
        <v>2.44</v>
      </c>
      <c r="O44" s="216">
        <v>1.88</v>
      </c>
      <c r="P44" s="226"/>
      <c r="Q44" s="216">
        <v>1.44</v>
      </c>
      <c r="R44" s="232">
        <v>0.56000000000000005</v>
      </c>
      <c r="S44" s="226"/>
      <c r="T44" s="228">
        <v>0</v>
      </c>
      <c r="U44" s="229">
        <v>0</v>
      </c>
      <c r="V44" s="229">
        <v>0</v>
      </c>
      <c r="W44" s="229">
        <v>0</v>
      </c>
      <c r="X44" s="229">
        <v>0</v>
      </c>
      <c r="Y44" s="229">
        <v>0</v>
      </c>
      <c r="Z44" s="229">
        <v>0</v>
      </c>
      <c r="AA44" s="229">
        <v>0</v>
      </c>
      <c r="AB44" s="229">
        <v>0</v>
      </c>
      <c r="AC44" s="229">
        <v>0</v>
      </c>
      <c r="AD44" s="229">
        <v>0</v>
      </c>
      <c r="AE44" s="229">
        <v>0</v>
      </c>
      <c r="AF44" s="223">
        <f>SUM(C44:AE44)</f>
        <v>77.399999999999977</v>
      </c>
      <c r="AG44" s="224">
        <f>IF(ISERROR((C44/D44-1)*100),"n/a",(C44/D44-1)*100)</f>
        <v>5.7777777777777706</v>
      </c>
      <c r="AH44" s="224">
        <f>IF(ISERROR((D44/E44-1)*100),"n/a",(D44/E44-1)*100)</f>
        <v>5.6338028169014231</v>
      </c>
      <c r="AI44" s="224">
        <f>IF(ISERROR((E44/F44-1)*100),"n/a",(E44/F44-1)*100)</f>
        <v>9.7938144329896772</v>
      </c>
      <c r="AJ44" s="224">
        <f>IF(ISERROR((F44/G44-1)*100),"n/a",(F44/G44-1)*100)</f>
        <v>10.22727272727273</v>
      </c>
      <c r="AK44" s="224">
        <f>IF(ISERROR((G44/H44-1)*100),"n/a",(G44/H44-1)*100)</f>
        <v>9.9999999999999858</v>
      </c>
      <c r="AL44" s="224">
        <f>IF(ISERROR((H44/I44-1)*100),"n/a",(H44/I44-1)*100)</f>
        <v>10.344827586206895</v>
      </c>
      <c r="AM44" s="224">
        <f>IF(ISERROR((I44/J44-1)*100),"n/a",(I44/J44-1)*100)</f>
        <v>9.8484848484848406</v>
      </c>
      <c r="AN44" s="224">
        <f>IF(ISERROR((J44/K44-1)*100),"n/a",(J44/K44-1)*100)</f>
        <v>14.782608695652177</v>
      </c>
      <c r="AO44" s="224">
        <f>IF(ISERROR((K44/L44-1)*100),"n/a",(K44/L44-1)*100)</f>
        <v>14.999999999999991</v>
      </c>
      <c r="AP44" s="224">
        <f>IF(ISERROR((L44/M44-1)*100),"n/a",(L44/M44-1)*100)</f>
        <v>26.582278481012644</v>
      </c>
      <c r="AQ44" s="224">
        <f>IF(ISERROR((M44/N44-1)*100),"n/a",(M44/N44-1)*100)</f>
        <v>29.508196721311485</v>
      </c>
      <c r="AR44" s="224">
        <f>IF(ISERROR((N44/O44-1)*100),"n/a",(N44/O44-1)*100)</f>
        <v>29.787234042553191</v>
      </c>
      <c r="AS44" s="224">
        <f>IF(ISERROR((O44/Q44-1)*100),"n/a",(O44/Q44-1)*100)</f>
        <v>30.555555555555557</v>
      </c>
      <c r="AT44" s="224">
        <f>IF(ISERROR((Q44/R44-1)*100),"n/a",(Q44/R44-1)*100)</f>
        <v>157.14285714285711</v>
      </c>
      <c r="AU44" s="224" t="str">
        <f>IF(ISERROR((R44/T44-1)*100),"n/a",(R44/T44-1)*100)</f>
        <v>n/a</v>
      </c>
      <c r="AV44" s="224" t="str">
        <f>IF(ISERROR((T44/U44-1)*100),"n/a",(T44/U44-1)*100)</f>
        <v>n/a</v>
      </c>
      <c r="AW44" s="224" t="str">
        <f>IF(ISERROR((U44/V44-1)*100),"n/a",(U44/V44-1)*100)</f>
        <v>n/a</v>
      </c>
      <c r="AX44" s="224" t="str">
        <f>IF(ISERROR((V44/W44-1)*100),"n/a",(V44/W44-1)*100)</f>
        <v>n/a</v>
      </c>
      <c r="AY44" s="224" t="str">
        <f>IF(ISERROR((W44/X44-1)*100),"n/a",(W44/X44-1)*100)</f>
        <v>n/a</v>
      </c>
      <c r="AZ44" s="224" t="str">
        <f>IF(ISERROR((X44/Y44-1)*100),"n/a",(X44/Y44-1)*100)</f>
        <v>n/a</v>
      </c>
      <c r="BA44" s="224" t="str">
        <f>IF(ISERROR((Y44/Z44-1)*100),"n/a",(Y44/Z44-1)*100)</f>
        <v>n/a</v>
      </c>
      <c r="BB44" s="224" t="str">
        <f>IF(ISERROR((Z44/AA44-1)*100),"n/a",(Z44/AA44-1)*100)</f>
        <v>n/a</v>
      </c>
      <c r="BC44" s="224" t="str">
        <f>IF(ISERROR((AA44/AB44-1)*100),"n/a",(AA44/AB44-1)*100)</f>
        <v>n/a</v>
      </c>
      <c r="BD44" s="224" t="str">
        <f>IF(ISERROR((AB44/AC44-1)*100),"n/a",(AB44/AC44-1)*100)</f>
        <v>n/a</v>
      </c>
      <c r="BE44" s="224" t="str">
        <f>IF(ISERROR((AC44/AD44-1)*100),"n/a",(AC44/AD44-1)*100)</f>
        <v>n/a</v>
      </c>
      <c r="BF44" s="224" t="str">
        <f>IF(ISERROR((AD44/AE44-1)*100),"n/a",(AD44/AE44-1)*100)</f>
        <v>n/a</v>
      </c>
      <c r="BG44" s="224">
        <f>AVERAGE(AG44:BF44)</f>
        <v>26.070336487755391</v>
      </c>
      <c r="BH44" s="182">
        <f t="shared" si="0"/>
        <v>38.81915447826524</v>
      </c>
    </row>
    <row r="45" spans="1:60" ht="11.25" customHeight="1" x14ac:dyDescent="0.2">
      <c r="A45" s="236" t="s">
        <v>5586</v>
      </c>
      <c r="B45" s="97" t="s">
        <v>5576</v>
      </c>
      <c r="C45" s="215">
        <v>1.2</v>
      </c>
      <c r="D45" s="216">
        <v>1.04</v>
      </c>
      <c r="E45" s="216">
        <v>0.88</v>
      </c>
      <c r="F45" s="216">
        <v>0.72</v>
      </c>
      <c r="G45" s="216">
        <v>0.4</v>
      </c>
      <c r="H45" s="231">
        <v>0.2</v>
      </c>
      <c r="I45" s="231">
        <v>0.2</v>
      </c>
      <c r="J45" s="254">
        <v>0.2</v>
      </c>
      <c r="K45" s="228">
        <v>0.2</v>
      </c>
      <c r="L45" s="231">
        <v>0.2</v>
      </c>
      <c r="M45" s="231">
        <v>0.2</v>
      </c>
      <c r="N45" s="216">
        <v>0.2</v>
      </c>
      <c r="O45" s="216">
        <v>0.1</v>
      </c>
      <c r="P45" s="191"/>
      <c r="Q45" s="231">
        <v>0</v>
      </c>
      <c r="R45" s="227">
        <v>0</v>
      </c>
      <c r="S45" s="237"/>
      <c r="T45" s="227">
        <v>0</v>
      </c>
      <c r="U45" s="238">
        <v>0</v>
      </c>
      <c r="V45" s="229">
        <v>0</v>
      </c>
      <c r="W45" s="229">
        <v>0</v>
      </c>
      <c r="X45" s="229">
        <v>0</v>
      </c>
      <c r="Y45" s="229">
        <v>0</v>
      </c>
      <c r="Z45" s="229">
        <v>0</v>
      </c>
      <c r="AA45" s="229">
        <v>0</v>
      </c>
      <c r="AB45" s="229">
        <v>0</v>
      </c>
      <c r="AC45" s="229">
        <v>0</v>
      </c>
      <c r="AD45" s="229">
        <v>0</v>
      </c>
      <c r="AE45" s="229">
        <v>0</v>
      </c>
      <c r="AF45" s="223">
        <f>SUM(C45:AE45)</f>
        <v>5.7400000000000011</v>
      </c>
      <c r="AG45" s="224">
        <f>IF(ISERROR((C45/D45-1)*100),"n/a",(C45/D45-1)*100)</f>
        <v>15.384615384615374</v>
      </c>
      <c r="AH45" s="224">
        <f>IF(ISERROR((D45/E45-1)*100),"n/a",(D45/E45-1)*100)</f>
        <v>18.181818181818187</v>
      </c>
      <c r="AI45" s="224">
        <f>IF(ISERROR((E45/F45-1)*100),"n/a",(E45/F45-1)*100)</f>
        <v>22.222222222222232</v>
      </c>
      <c r="AJ45" s="224">
        <f>IF(ISERROR((F45/G45-1)*100),"n/a",(F45/G45-1)*100)</f>
        <v>79.999999999999986</v>
      </c>
      <c r="AK45" s="224">
        <f>IF(ISERROR((G45/H45-1)*100),"n/a",(G45/H45-1)*100)</f>
        <v>100</v>
      </c>
      <c r="AL45" s="224">
        <f>IF(ISERROR((H45/I45-1)*100),"n/a",(H45/I45-1)*100)</f>
        <v>0</v>
      </c>
      <c r="AM45" s="224">
        <f>IF(ISERROR((I45/J45-1)*100),"n/a",(I45/J45-1)*100)</f>
        <v>0</v>
      </c>
      <c r="AN45" s="224">
        <f>IF(ISERROR((J45/K45-1)*100),"n/a",(J45/K45-1)*100)</f>
        <v>0</v>
      </c>
      <c r="AO45" s="224">
        <f>IF(ISERROR((K45/L45-1)*100),"n/a",(K45/L45-1)*100)</f>
        <v>0</v>
      </c>
      <c r="AP45" s="224">
        <f>IF(ISERROR((L45/M45-1)*100),"n/a",(L45/M45-1)*100)</f>
        <v>0</v>
      </c>
      <c r="AQ45" s="224">
        <f>IF(ISERROR((M45/N45-1)*100),"n/a",(M45/N45-1)*100)</f>
        <v>0</v>
      </c>
      <c r="AR45" s="224">
        <f>IF(ISERROR((N45/O45-1)*100),"n/a",(N45/O45-1)*100)</f>
        <v>100</v>
      </c>
      <c r="AS45" s="224" t="str">
        <f>IF(ISERROR((O45/Q45-1)*100),"n/a",(O45/Q45-1)*100)</f>
        <v>n/a</v>
      </c>
      <c r="AT45" s="224" t="str">
        <f>IF(ISERROR((Q45/R45-1)*100),"n/a",(Q45/R45-1)*100)</f>
        <v>n/a</v>
      </c>
      <c r="AU45" s="224" t="str">
        <f>IF(ISERROR((R45/T45-1)*100),"n/a",(R45/T45-1)*100)</f>
        <v>n/a</v>
      </c>
      <c r="AV45" s="224" t="str">
        <f>IF(ISERROR((T45/U45-1)*100),"n/a",(T45/U45-1)*100)</f>
        <v>n/a</v>
      </c>
      <c r="AW45" s="224" t="str">
        <f>IF(ISERROR((U45/V45-1)*100),"n/a",(U45/V45-1)*100)</f>
        <v>n/a</v>
      </c>
      <c r="AX45" s="224" t="str">
        <f>IF(ISERROR((V45/W45-1)*100),"n/a",(V45/W45-1)*100)</f>
        <v>n/a</v>
      </c>
      <c r="AY45" s="224" t="str">
        <f>IF(ISERROR((W45/X45-1)*100),"n/a",(W45/X45-1)*100)</f>
        <v>n/a</v>
      </c>
      <c r="AZ45" s="224" t="str">
        <f>IF(ISERROR((X45/Y45-1)*100),"n/a",(X45/Y45-1)*100)</f>
        <v>n/a</v>
      </c>
      <c r="BA45" s="224" t="str">
        <f>IF(ISERROR((Y45/Z45-1)*100),"n/a",(Y45/Z45-1)*100)</f>
        <v>n/a</v>
      </c>
      <c r="BB45" s="224" t="str">
        <f>IF(ISERROR((Z45/AA45-1)*100),"n/a",(Z45/AA45-1)*100)</f>
        <v>n/a</v>
      </c>
      <c r="BC45" s="224" t="str">
        <f>IF(ISERROR((AA45/AB45-1)*100),"n/a",(AA45/AB45-1)*100)</f>
        <v>n/a</v>
      </c>
      <c r="BD45" s="224" t="str">
        <f>IF(ISERROR((AB45/AC45-1)*100),"n/a",(AB45/AC45-1)*100)</f>
        <v>n/a</v>
      </c>
      <c r="BE45" s="224" t="str">
        <f>IF(ISERROR((AC45/AD45-1)*100),"n/a",(AC45/AD45-1)*100)</f>
        <v>n/a</v>
      </c>
      <c r="BF45" s="224" t="str">
        <f>IF(ISERROR((AD45/AE45-1)*100),"n/a",(AD45/AE45-1)*100)</f>
        <v>n/a</v>
      </c>
      <c r="BG45" s="224">
        <f>AVERAGE(AG45:BF45)</f>
        <v>27.98238798238798</v>
      </c>
      <c r="BH45" s="182">
        <f t="shared" si="0"/>
        <v>40.524878573157061</v>
      </c>
    </row>
    <row r="46" spans="1:60" ht="11.25" customHeight="1" x14ac:dyDescent="0.2">
      <c r="A46" s="256" t="s">
        <v>1706</v>
      </c>
      <c r="B46" s="119" t="s">
        <v>1707</v>
      </c>
      <c r="C46" s="215">
        <v>0.33159</v>
      </c>
      <c r="D46" s="216">
        <v>0.64564999999999995</v>
      </c>
      <c r="E46" s="216">
        <v>0.30375000000000002</v>
      </c>
      <c r="F46" s="216">
        <v>0.22500000000000001</v>
      </c>
      <c r="G46" s="216">
        <v>0.21</v>
      </c>
      <c r="H46" s="231">
        <v>0</v>
      </c>
      <c r="I46" s="231">
        <v>0</v>
      </c>
      <c r="J46" s="254">
        <v>0</v>
      </c>
      <c r="K46" s="221">
        <v>0</v>
      </c>
      <c r="L46" s="231">
        <v>0</v>
      </c>
      <c r="M46" s="231">
        <v>0</v>
      </c>
      <c r="N46" s="231">
        <v>0</v>
      </c>
      <c r="O46" s="231">
        <v>0</v>
      </c>
      <c r="P46" s="237"/>
      <c r="Q46" s="237">
        <v>0</v>
      </c>
      <c r="R46" s="227">
        <v>0</v>
      </c>
      <c r="S46" s="237"/>
      <c r="T46" s="227">
        <v>0</v>
      </c>
      <c r="U46" s="162">
        <v>0</v>
      </c>
      <c r="V46" s="238">
        <v>0</v>
      </c>
      <c r="W46" s="238">
        <v>0</v>
      </c>
      <c r="X46" s="229">
        <v>0</v>
      </c>
      <c r="Y46" s="229">
        <v>0</v>
      </c>
      <c r="Z46" s="229">
        <v>0</v>
      </c>
      <c r="AA46" s="229">
        <v>0</v>
      </c>
      <c r="AB46" s="229">
        <v>0</v>
      </c>
      <c r="AC46" s="229">
        <v>0</v>
      </c>
      <c r="AD46" s="229">
        <v>0</v>
      </c>
      <c r="AE46" s="229">
        <v>0</v>
      </c>
      <c r="AF46" s="223">
        <f>SUM(C46:AE46)</f>
        <v>1.7159899999999999</v>
      </c>
      <c r="AG46" s="224">
        <f>IF(ISERROR((C46/D46-1)*100),"n/a",(C46/D46-1)*100)</f>
        <v>-48.642453341593736</v>
      </c>
      <c r="AH46" s="224">
        <f>IF(ISERROR((D46/E46-1)*100),"n/a",(D46/E46-1)*100)</f>
        <v>112.55967078189295</v>
      </c>
      <c r="AI46" s="224">
        <f>IF(ISERROR((E46/F46-1)*100),"n/a",(E46/F46-1)*100)</f>
        <v>35.000000000000007</v>
      </c>
      <c r="AJ46" s="224">
        <f>IF(ISERROR((F46/G46-1)*100),"n/a",(F46/G46-1)*100)</f>
        <v>7.1428571428571397</v>
      </c>
      <c r="AK46" s="224" t="str">
        <f>IF(ISERROR((G46/H46-1)*100),"n/a",(G46/H46-1)*100)</f>
        <v>n/a</v>
      </c>
      <c r="AL46" s="224" t="str">
        <f>IF(ISERROR((H46/I46-1)*100),"n/a",(H46/I46-1)*100)</f>
        <v>n/a</v>
      </c>
      <c r="AM46" s="224" t="str">
        <f>IF(ISERROR((I46/J46-1)*100),"n/a",(I46/J46-1)*100)</f>
        <v>n/a</v>
      </c>
      <c r="AN46" s="224" t="str">
        <f>IF(ISERROR((J46/K46-1)*100),"n/a",(J46/K46-1)*100)</f>
        <v>n/a</v>
      </c>
      <c r="AO46" s="224" t="str">
        <f>IF(ISERROR((K46/L46-1)*100),"n/a",(K46/L46-1)*100)</f>
        <v>n/a</v>
      </c>
      <c r="AP46" s="224" t="str">
        <f>IF(ISERROR((L46/M46-1)*100),"n/a",(L46/M46-1)*100)</f>
        <v>n/a</v>
      </c>
      <c r="AQ46" s="224" t="str">
        <f>IF(ISERROR((M46/N46-1)*100),"n/a",(M46/N46-1)*100)</f>
        <v>n/a</v>
      </c>
      <c r="AR46" s="224" t="str">
        <f>IF(ISERROR((N46/O46-1)*100),"n/a",(N46/O46-1)*100)</f>
        <v>n/a</v>
      </c>
      <c r="AS46" s="224" t="str">
        <f>IF(ISERROR((O46/Q46-1)*100),"n/a",(O46/Q46-1)*100)</f>
        <v>n/a</v>
      </c>
      <c r="AT46" s="224" t="str">
        <f>IF(ISERROR((Q46/R46-1)*100),"n/a",(Q46/R46-1)*100)</f>
        <v>n/a</v>
      </c>
      <c r="AU46" s="224" t="str">
        <f>IF(ISERROR((R46/T46-1)*100),"n/a",(R46/T46-1)*100)</f>
        <v>n/a</v>
      </c>
      <c r="AV46" s="224" t="str">
        <f>IF(ISERROR((T46/U46-1)*100),"n/a",(T46/U46-1)*100)</f>
        <v>n/a</v>
      </c>
      <c r="AW46" s="224" t="str">
        <f>IF(ISERROR((U46/V46-1)*100),"n/a",(U46/V46-1)*100)</f>
        <v>n/a</v>
      </c>
      <c r="AX46" s="224" t="str">
        <f>IF(ISERROR((V46/W46-1)*100),"n/a",(V46/W46-1)*100)</f>
        <v>n/a</v>
      </c>
      <c r="AY46" s="224" t="str">
        <f>IF(ISERROR((W46/X46-1)*100),"n/a",(W46/X46-1)*100)</f>
        <v>n/a</v>
      </c>
      <c r="AZ46" s="224" t="str">
        <f>IF(ISERROR((X46/Y46-1)*100),"n/a",(X46/Y46-1)*100)</f>
        <v>n/a</v>
      </c>
      <c r="BA46" s="224" t="str">
        <f>IF(ISERROR((Y46/Z46-1)*100),"n/a",(Y46/Z46-1)*100)</f>
        <v>n/a</v>
      </c>
      <c r="BB46" s="224" t="str">
        <f>IF(ISERROR((Z46/AA46-1)*100),"n/a",(Z46/AA46-1)*100)</f>
        <v>n/a</v>
      </c>
      <c r="BC46" s="224" t="str">
        <f>IF(ISERROR((AA46/AB46-1)*100),"n/a",(AA46/AB46-1)*100)</f>
        <v>n/a</v>
      </c>
      <c r="BD46" s="224" t="str">
        <f>IF(ISERROR((AB46/AC46-1)*100),"n/a",(AB46/AC46-1)*100)</f>
        <v>n/a</v>
      </c>
      <c r="BE46" s="224" t="str">
        <f>IF(ISERROR((AC46/AD46-1)*100),"n/a",(AC46/AD46-1)*100)</f>
        <v>n/a</v>
      </c>
      <c r="BF46" s="224" t="str">
        <f>IF(ISERROR((AD46/AE46-1)*100),"n/a",(AD46/AE46-1)*100)</f>
        <v>n/a</v>
      </c>
      <c r="BG46" s="224">
        <f>AVERAGE(AG46:BF46)</f>
        <v>26.515018645789091</v>
      </c>
      <c r="BH46" s="182">
        <f t="shared" si="0"/>
        <v>67.08105372516232</v>
      </c>
    </row>
    <row r="47" spans="1:60" ht="11.25" customHeight="1" x14ac:dyDescent="0.2">
      <c r="A47" s="225" t="s">
        <v>1760</v>
      </c>
      <c r="B47" s="97" t="s">
        <v>606</v>
      </c>
      <c r="C47" s="215">
        <v>6.28</v>
      </c>
      <c r="D47" s="216">
        <v>5.79</v>
      </c>
      <c r="E47" s="216">
        <v>5.3</v>
      </c>
      <c r="F47" s="216">
        <v>4.88</v>
      </c>
      <c r="G47" s="216">
        <v>4.43</v>
      </c>
      <c r="H47" s="216">
        <v>4.09</v>
      </c>
      <c r="I47" s="216">
        <v>3.81</v>
      </c>
      <c r="J47" s="217">
        <v>3.53</v>
      </c>
      <c r="K47" s="223">
        <v>3.24</v>
      </c>
      <c r="L47" s="216">
        <v>2.92</v>
      </c>
      <c r="M47" s="216">
        <v>2.59</v>
      </c>
      <c r="N47" s="216">
        <v>2.2599999999999998</v>
      </c>
      <c r="O47" s="216">
        <v>2.0099999999999998</v>
      </c>
      <c r="P47" s="226"/>
      <c r="Q47" s="216">
        <v>1.43</v>
      </c>
      <c r="R47" s="232">
        <v>0.87</v>
      </c>
      <c r="S47" s="226"/>
      <c r="T47" s="223">
        <v>0.71</v>
      </c>
      <c r="U47" s="229">
        <v>0.68</v>
      </c>
      <c r="V47" s="202">
        <v>0.66</v>
      </c>
      <c r="W47" s="202">
        <v>0.56000000000000005</v>
      </c>
      <c r="X47" s="229">
        <v>0.44</v>
      </c>
      <c r="Y47" s="202">
        <v>0.11</v>
      </c>
      <c r="Z47" s="229">
        <v>0</v>
      </c>
      <c r="AA47" s="229">
        <v>0</v>
      </c>
      <c r="AB47" s="229">
        <v>0</v>
      </c>
      <c r="AC47" s="229">
        <v>0</v>
      </c>
      <c r="AD47" s="229">
        <v>0</v>
      </c>
      <c r="AE47" s="229">
        <v>0</v>
      </c>
      <c r="AF47" s="223">
        <f>SUM(C47:AE47)</f>
        <v>56.589999999999989</v>
      </c>
      <c r="AG47" s="224">
        <f>IF(ISERROR((C47/D47-1)*100),"n/a",(C47/D47-1)*100)</f>
        <v>8.4628670120898022</v>
      </c>
      <c r="AH47" s="224">
        <f>IF(ISERROR((D47/E47-1)*100),"n/a",(D47/E47-1)*100)</f>
        <v>9.2452830188679336</v>
      </c>
      <c r="AI47" s="224">
        <f>IF(ISERROR((E47/F47-1)*100),"n/a",(E47/F47-1)*100)</f>
        <v>8.6065573770491852</v>
      </c>
      <c r="AJ47" s="224">
        <f>IF(ISERROR((F47/G47-1)*100),"n/a",(F47/G47-1)*100)</f>
        <v>10.158013544018063</v>
      </c>
      <c r="AK47" s="224">
        <f>IF(ISERROR((G47/H47-1)*100),"n/a",(G47/H47-1)*100)</f>
        <v>8.312958435207829</v>
      </c>
      <c r="AL47" s="224">
        <f>IF(ISERROR((H47/I47-1)*100),"n/a",(H47/I47-1)*100)</f>
        <v>7.3490813648293907</v>
      </c>
      <c r="AM47" s="224">
        <f>IF(ISERROR((I47/J47-1)*100),"n/a",(I47/J47-1)*100)</f>
        <v>7.932011331444766</v>
      </c>
      <c r="AN47" s="224">
        <f>IF(ISERROR((J47/K47-1)*100),"n/a",(J47/K47-1)*100)</f>
        <v>8.9506172839506135</v>
      </c>
      <c r="AO47" s="224">
        <f>IF(ISERROR((K47/L47-1)*100),"n/a",(K47/L47-1)*100)</f>
        <v>10.95890410958904</v>
      </c>
      <c r="AP47" s="224">
        <f>IF(ISERROR((L47/M47-1)*100),"n/a",(L47/M47-1)*100)</f>
        <v>12.741312741312738</v>
      </c>
      <c r="AQ47" s="224">
        <f>IF(ISERROR((M47/N47-1)*100),"n/a",(M47/N47-1)*100)</f>
        <v>14.601769911504437</v>
      </c>
      <c r="AR47" s="224">
        <f>IF(ISERROR((N47/O47-1)*100),"n/a",(N47/O47-1)*100)</f>
        <v>12.437810945273631</v>
      </c>
      <c r="AS47" s="224">
        <f>IF(ISERROR((O47/Q47-1)*100),"n/a",(O47/Q47-1)*100)</f>
        <v>40.559440559440539</v>
      </c>
      <c r="AT47" s="224">
        <f>IF(ISERROR((Q47/R47-1)*100),"n/a",(Q47/R47-1)*100)</f>
        <v>64.367816091954012</v>
      </c>
      <c r="AU47" s="224">
        <f>IF(ISERROR((R47/T47-1)*100),"n/a",(R47/T47-1)*100)</f>
        <v>22.535211267605646</v>
      </c>
      <c r="AV47" s="224">
        <f>IF(ISERROR((T47/U47-1)*100),"n/a",(T47/U47-1)*100)</f>
        <v>4.4117647058823373</v>
      </c>
      <c r="AW47" s="224">
        <f>IF(ISERROR((U47/V47-1)*100),"n/a",(U47/V47-1)*100)</f>
        <v>3.0303030303030276</v>
      </c>
      <c r="AX47" s="224">
        <f>IF(ISERROR((V47/W47-1)*100),"n/a",(V47/W47-1)*100)</f>
        <v>17.857142857142861</v>
      </c>
      <c r="AY47" s="224">
        <f>IF(ISERROR((W47/X47-1)*100),"n/a",(W47/X47-1)*100)</f>
        <v>27.272727272727295</v>
      </c>
      <c r="AZ47" s="224">
        <f>IF(ISERROR((X47/Y47-1)*100),"n/a",(X47/Y47-1)*100)</f>
        <v>300</v>
      </c>
      <c r="BA47" s="224" t="str">
        <f>IF(ISERROR((Y47/Z47-1)*100),"n/a",(Y47/Z47-1)*100)</f>
        <v>n/a</v>
      </c>
      <c r="BB47" s="224" t="str">
        <f>IF(ISERROR((Z47/AA47-1)*100),"n/a",(Z47/AA47-1)*100)</f>
        <v>n/a</v>
      </c>
      <c r="BC47" s="224" t="str">
        <f>IF(ISERROR((AA47/AB47-1)*100),"n/a",(AA47/AB47-1)*100)</f>
        <v>n/a</v>
      </c>
      <c r="BD47" s="224" t="str">
        <f>IF(ISERROR((AB47/AC47-1)*100),"n/a",(AB47/AC47-1)*100)</f>
        <v>n/a</v>
      </c>
      <c r="BE47" s="224" t="str">
        <f>IF(ISERROR((AC47/AD47-1)*100),"n/a",(AC47/AD47-1)*100)</f>
        <v>n/a</v>
      </c>
      <c r="BF47" s="224" t="str">
        <f>IF(ISERROR((AD47/AE47-1)*100),"n/a",(AD47/AE47-1)*100)</f>
        <v>n/a</v>
      </c>
      <c r="BG47" s="224">
        <f>AVERAGE(AG47:BF47)</f>
        <v>29.989579643009655</v>
      </c>
      <c r="BH47" s="182">
        <f t="shared" si="0"/>
        <v>65.151966124397688</v>
      </c>
    </row>
    <row r="48" spans="1:60" ht="11.25" customHeight="1" x14ac:dyDescent="0.2">
      <c r="A48" s="225" t="s">
        <v>1761</v>
      </c>
      <c r="B48" s="97" t="s">
        <v>608</v>
      </c>
      <c r="C48" s="215">
        <v>1.56</v>
      </c>
      <c r="D48" s="216">
        <v>1.48</v>
      </c>
      <c r="E48" s="216">
        <v>1.36</v>
      </c>
      <c r="F48" s="216">
        <v>1.24</v>
      </c>
      <c r="G48" s="216">
        <v>1.1599999999999999</v>
      </c>
      <c r="H48" s="216">
        <v>1.08</v>
      </c>
      <c r="I48" s="216">
        <v>1</v>
      </c>
      <c r="J48" s="217">
        <v>0.88</v>
      </c>
      <c r="K48" s="223">
        <v>0.8</v>
      </c>
      <c r="L48" s="216">
        <v>0.72</v>
      </c>
      <c r="M48" s="216">
        <v>0.6</v>
      </c>
      <c r="N48" s="216">
        <v>0.48</v>
      </c>
      <c r="O48" s="216">
        <v>0.32</v>
      </c>
      <c r="P48" s="226"/>
      <c r="Q48" s="231">
        <v>0</v>
      </c>
      <c r="R48" s="227">
        <v>0</v>
      </c>
      <c r="S48" s="226"/>
      <c r="T48" s="228">
        <v>0</v>
      </c>
      <c r="U48" s="229">
        <v>0</v>
      </c>
      <c r="V48" s="229">
        <v>0</v>
      </c>
      <c r="W48" s="229">
        <v>0</v>
      </c>
      <c r="X48" s="229">
        <v>0</v>
      </c>
      <c r="Y48" s="229">
        <v>0</v>
      </c>
      <c r="Z48" s="229">
        <v>0</v>
      </c>
      <c r="AA48" s="229">
        <v>0</v>
      </c>
      <c r="AB48" s="229">
        <v>0</v>
      </c>
      <c r="AC48" s="229">
        <v>0</v>
      </c>
      <c r="AD48" s="229">
        <v>0</v>
      </c>
      <c r="AE48" s="229">
        <v>0</v>
      </c>
      <c r="AF48" s="223">
        <f>SUM(C48:AE48)</f>
        <v>12.680000000000003</v>
      </c>
      <c r="AG48" s="224">
        <f>IF(ISERROR((C48/D48-1)*100),"n/a",(C48/D48-1)*100)</f>
        <v>5.4054054054054168</v>
      </c>
      <c r="AH48" s="224">
        <f>IF(ISERROR((D48/E48-1)*100),"n/a",(D48/E48-1)*100)</f>
        <v>8.8235294117646959</v>
      </c>
      <c r="AI48" s="224">
        <f>IF(ISERROR((E48/F48-1)*100),"n/a",(E48/F48-1)*100)</f>
        <v>9.6774193548387224</v>
      </c>
      <c r="AJ48" s="224">
        <f>IF(ISERROR((F48/G48-1)*100),"n/a",(F48/G48-1)*100)</f>
        <v>6.8965517241379448</v>
      </c>
      <c r="AK48" s="224">
        <f>IF(ISERROR((G48/H48-1)*100),"n/a",(G48/H48-1)*100)</f>
        <v>7.4074074074073959</v>
      </c>
      <c r="AL48" s="224">
        <f>IF(ISERROR((H48/I48-1)*100),"n/a",(H48/I48-1)*100)</f>
        <v>8.0000000000000071</v>
      </c>
      <c r="AM48" s="224">
        <f>IF(ISERROR((I48/J48-1)*100),"n/a",(I48/J48-1)*100)</f>
        <v>13.636363636363647</v>
      </c>
      <c r="AN48" s="224">
        <f>IF(ISERROR((J48/K48-1)*100),"n/a",(J48/K48-1)*100)</f>
        <v>9.9999999999999858</v>
      </c>
      <c r="AO48" s="224">
        <f>IF(ISERROR((K48/L48-1)*100),"n/a",(K48/L48-1)*100)</f>
        <v>11.111111111111116</v>
      </c>
      <c r="AP48" s="224">
        <f>IF(ISERROR((L48/M48-1)*100),"n/a",(L48/M48-1)*100)</f>
        <v>19.999999999999996</v>
      </c>
      <c r="AQ48" s="224">
        <f>IF(ISERROR((M48/N48-1)*100),"n/a",(M48/N48-1)*100)</f>
        <v>25</v>
      </c>
      <c r="AR48" s="224">
        <f>IF(ISERROR((N48/O48-1)*100),"n/a",(N48/O48-1)*100)</f>
        <v>50</v>
      </c>
      <c r="AS48" s="224" t="str">
        <f>IF(ISERROR((O48/Q48-1)*100),"n/a",(O48/Q48-1)*100)</f>
        <v>n/a</v>
      </c>
      <c r="AT48" s="224" t="str">
        <f>IF(ISERROR((Q48/R48-1)*100),"n/a",(Q48/R48-1)*100)</f>
        <v>n/a</v>
      </c>
      <c r="AU48" s="224" t="str">
        <f>IF(ISERROR((R48/T48-1)*100),"n/a",(R48/T48-1)*100)</f>
        <v>n/a</v>
      </c>
      <c r="AV48" s="224" t="str">
        <f>IF(ISERROR((T48/U48-1)*100),"n/a",(T48/U48-1)*100)</f>
        <v>n/a</v>
      </c>
      <c r="AW48" s="224" t="str">
        <f>IF(ISERROR((U48/V48-1)*100),"n/a",(U48/V48-1)*100)</f>
        <v>n/a</v>
      </c>
      <c r="AX48" s="224" t="str">
        <f>IF(ISERROR((V48/W48-1)*100),"n/a",(V48/W48-1)*100)</f>
        <v>n/a</v>
      </c>
      <c r="AY48" s="224" t="str">
        <f>IF(ISERROR((W48/X48-1)*100),"n/a",(W48/X48-1)*100)</f>
        <v>n/a</v>
      </c>
      <c r="AZ48" s="224" t="str">
        <f>IF(ISERROR((X48/Y48-1)*100),"n/a",(X48/Y48-1)*100)</f>
        <v>n/a</v>
      </c>
      <c r="BA48" s="224" t="str">
        <f>IF(ISERROR((Y48/Z48-1)*100),"n/a",(Y48/Z48-1)*100)</f>
        <v>n/a</v>
      </c>
      <c r="BB48" s="224" t="str">
        <f>IF(ISERROR((Z48/AA48-1)*100),"n/a",(Z48/AA48-1)*100)</f>
        <v>n/a</v>
      </c>
      <c r="BC48" s="224" t="str">
        <f>IF(ISERROR((AA48/AB48-1)*100),"n/a",(AA48/AB48-1)*100)</f>
        <v>n/a</v>
      </c>
      <c r="BD48" s="224" t="str">
        <f>IF(ISERROR((AB48/AC48-1)*100),"n/a",(AB48/AC48-1)*100)</f>
        <v>n/a</v>
      </c>
      <c r="BE48" s="224" t="str">
        <f>IF(ISERROR((AC48/AD48-1)*100),"n/a",(AC48/AD48-1)*100)</f>
        <v>n/a</v>
      </c>
      <c r="BF48" s="224" t="str">
        <f>IF(ISERROR((AD48/AE48-1)*100),"n/a",(AD48/AE48-1)*100)</f>
        <v>n/a</v>
      </c>
      <c r="BG48" s="224">
        <f>AVERAGE(AG48:BF48)</f>
        <v>14.663149004252411</v>
      </c>
      <c r="BH48" s="182">
        <f t="shared" si="0"/>
        <v>12.509885447935638</v>
      </c>
    </row>
    <row r="49" spans="1:60" ht="11.25" customHeight="1" x14ac:dyDescent="0.2">
      <c r="A49" s="257" t="s">
        <v>1762</v>
      </c>
      <c r="B49" s="240" t="s">
        <v>611</v>
      </c>
      <c r="C49" s="215">
        <v>6.72</v>
      </c>
      <c r="D49" s="216">
        <v>6.56</v>
      </c>
      <c r="E49" s="216">
        <v>6.31</v>
      </c>
      <c r="F49" s="216">
        <v>5.69</v>
      </c>
      <c r="G49" s="216">
        <v>5.03</v>
      </c>
      <c r="H49" s="216">
        <v>4.33</v>
      </c>
      <c r="I49" s="216">
        <v>3.61</v>
      </c>
      <c r="J49" s="217">
        <v>3.01</v>
      </c>
      <c r="K49" s="223">
        <v>2.64</v>
      </c>
      <c r="L49" s="216">
        <v>2.2000000000000002</v>
      </c>
      <c r="M49" s="216">
        <v>1.81</v>
      </c>
      <c r="N49" s="216">
        <v>1.4</v>
      </c>
      <c r="O49" s="216">
        <v>1.1000000000000001</v>
      </c>
      <c r="P49" s="226"/>
      <c r="Q49" s="216">
        <v>0.9</v>
      </c>
      <c r="R49" s="232">
        <v>0.35</v>
      </c>
      <c r="S49" s="226"/>
      <c r="T49" s="228">
        <v>0</v>
      </c>
      <c r="U49" s="229">
        <v>0</v>
      </c>
      <c r="V49" s="229">
        <v>0</v>
      </c>
      <c r="W49" s="229">
        <v>0</v>
      </c>
      <c r="X49" s="229">
        <v>0</v>
      </c>
      <c r="Y49" s="229">
        <v>0</v>
      </c>
      <c r="Z49" s="229">
        <v>0</v>
      </c>
      <c r="AA49" s="229">
        <v>0</v>
      </c>
      <c r="AB49" s="229">
        <v>0</v>
      </c>
      <c r="AC49" s="229">
        <v>0</v>
      </c>
      <c r="AD49" s="229">
        <v>0</v>
      </c>
      <c r="AE49" s="229">
        <v>0</v>
      </c>
      <c r="AF49" s="223">
        <f>SUM(C49:AE49)</f>
        <v>51.660000000000004</v>
      </c>
      <c r="AG49" s="224">
        <f>IF(ISERROR((C49/D49-1)*100),"n/a",(C49/D49-1)*100)</f>
        <v>2.4390243902439046</v>
      </c>
      <c r="AH49" s="224">
        <f>IF(ISERROR((D49/E49-1)*100),"n/a",(D49/E49-1)*100)</f>
        <v>3.961965134706813</v>
      </c>
      <c r="AI49" s="224">
        <f>IF(ISERROR((E49/F49-1)*100),"n/a",(E49/F49-1)*100)</f>
        <v>10.896309314586983</v>
      </c>
      <c r="AJ49" s="224">
        <f>IF(ISERROR((F49/G49-1)*100),"n/a",(F49/G49-1)*100)</f>
        <v>13.121272365805181</v>
      </c>
      <c r="AK49" s="224">
        <f>IF(ISERROR((G49/H49-1)*100),"n/a",(G49/H49-1)*100)</f>
        <v>16.166281755196298</v>
      </c>
      <c r="AL49" s="224">
        <f>IF(ISERROR((H49/I49-1)*100),"n/a",(H49/I49-1)*100)</f>
        <v>19.944598337950147</v>
      </c>
      <c r="AM49" s="224">
        <f>IF(ISERROR((I49/J49-1)*100),"n/a",(I49/J49-1)*100)</f>
        <v>19.933554817275745</v>
      </c>
      <c r="AN49" s="224">
        <f>IF(ISERROR((J49/K49-1)*100),"n/a",(J49/K49-1)*100)</f>
        <v>14.015151515151491</v>
      </c>
      <c r="AO49" s="224">
        <f>IF(ISERROR((K49/L49-1)*100),"n/a",(K49/L49-1)*100)</f>
        <v>19.999999999999996</v>
      </c>
      <c r="AP49" s="224">
        <f>IF(ISERROR((L49/M49-1)*100),"n/a",(L49/M49-1)*100)</f>
        <v>21.546961325966851</v>
      </c>
      <c r="AQ49" s="224">
        <f>IF(ISERROR((M49/N49-1)*100),"n/a",(M49/N49-1)*100)</f>
        <v>29.285714285714292</v>
      </c>
      <c r="AR49" s="224">
        <f>IF(ISERROR((N49/O49-1)*100),"n/a",(N49/O49-1)*100)</f>
        <v>27.272727272727249</v>
      </c>
      <c r="AS49" s="224">
        <f>IF(ISERROR((O49/Q49-1)*100),"n/a",(O49/Q49-1)*100)</f>
        <v>22.222222222222232</v>
      </c>
      <c r="AT49" s="224">
        <f>IF(ISERROR((Q49/R49-1)*100),"n/a",(Q49/R49-1)*100)</f>
        <v>157.14285714285717</v>
      </c>
      <c r="AU49" s="224" t="str">
        <f>IF(ISERROR((R49/T49-1)*100),"n/a",(R49/T49-1)*100)</f>
        <v>n/a</v>
      </c>
      <c r="AV49" s="224" t="str">
        <f>IF(ISERROR((T49/U49-1)*100),"n/a",(T49/U49-1)*100)</f>
        <v>n/a</v>
      </c>
      <c r="AW49" s="224" t="str">
        <f>IF(ISERROR((U49/V49-1)*100),"n/a",(U49/V49-1)*100)</f>
        <v>n/a</v>
      </c>
      <c r="AX49" s="224" t="str">
        <f>IF(ISERROR((V49/W49-1)*100),"n/a",(V49/W49-1)*100)</f>
        <v>n/a</v>
      </c>
      <c r="AY49" s="224" t="str">
        <f>IF(ISERROR((W49/X49-1)*100),"n/a",(W49/X49-1)*100)</f>
        <v>n/a</v>
      </c>
      <c r="AZ49" s="224" t="str">
        <f>IF(ISERROR((X49/Y49-1)*100),"n/a",(X49/Y49-1)*100)</f>
        <v>n/a</v>
      </c>
      <c r="BA49" s="224" t="str">
        <f>IF(ISERROR((Y49/Z49-1)*100),"n/a",(Y49/Z49-1)*100)</f>
        <v>n/a</v>
      </c>
      <c r="BB49" s="224" t="str">
        <f>IF(ISERROR((Z49/AA49-1)*100),"n/a",(Z49/AA49-1)*100)</f>
        <v>n/a</v>
      </c>
      <c r="BC49" s="224" t="str">
        <f>IF(ISERROR((AA49/AB49-1)*100),"n/a",(AA49/AB49-1)*100)</f>
        <v>n/a</v>
      </c>
      <c r="BD49" s="224" t="str">
        <f>IF(ISERROR((AB49/AC49-1)*100),"n/a",(AB49/AC49-1)*100)</f>
        <v>n/a</v>
      </c>
      <c r="BE49" s="224" t="str">
        <f>IF(ISERROR((AC49/AD49-1)*100),"n/a",(AC49/AD49-1)*100)</f>
        <v>n/a</v>
      </c>
      <c r="BF49" s="224" t="str">
        <f>IF(ISERROR((AD49/AE49-1)*100),"n/a",(AD49/AE49-1)*100)</f>
        <v>n/a</v>
      </c>
      <c r="BG49" s="224">
        <f>AVERAGE(AG49:BF49)</f>
        <v>26.996331420028884</v>
      </c>
      <c r="BH49" s="182">
        <f t="shared" si="0"/>
        <v>38.245818602250885</v>
      </c>
    </row>
    <row r="50" spans="1:60" ht="11.25" customHeight="1" x14ac:dyDescent="0.2">
      <c r="A50" s="252" t="s">
        <v>615</v>
      </c>
      <c r="B50" s="119" t="s">
        <v>616</v>
      </c>
      <c r="C50" s="215">
        <v>2.91</v>
      </c>
      <c r="D50" s="216">
        <v>2.64</v>
      </c>
      <c r="E50" s="216">
        <v>2.4049999999999998</v>
      </c>
      <c r="F50" s="216">
        <v>2.19</v>
      </c>
      <c r="G50" s="216">
        <v>1.99</v>
      </c>
      <c r="H50" s="216">
        <v>1.78</v>
      </c>
      <c r="I50" s="216">
        <v>1.72</v>
      </c>
      <c r="J50" s="217">
        <v>1.56</v>
      </c>
      <c r="K50" s="230">
        <v>1.41</v>
      </c>
      <c r="L50" s="218">
        <v>1.29</v>
      </c>
      <c r="M50" s="218">
        <v>1.1499999999999999</v>
      </c>
      <c r="N50" s="218">
        <v>0.92500000000000004</v>
      </c>
      <c r="O50" s="218">
        <v>0.6825</v>
      </c>
      <c r="P50" s="219"/>
      <c r="Q50" s="218">
        <v>0.62250000000000005</v>
      </c>
      <c r="R50" s="220">
        <v>0.6</v>
      </c>
      <c r="S50" s="219"/>
      <c r="T50" s="221">
        <v>0.6</v>
      </c>
      <c r="U50" s="222">
        <v>0.6</v>
      </c>
      <c r="V50" s="222">
        <v>0.6</v>
      </c>
      <c r="W50" s="247">
        <v>0.6</v>
      </c>
      <c r="X50" s="247">
        <v>0.3</v>
      </c>
      <c r="Y50" s="222">
        <v>0</v>
      </c>
      <c r="Z50" s="222">
        <v>0</v>
      </c>
      <c r="AA50" s="222">
        <v>0</v>
      </c>
      <c r="AB50" s="222">
        <v>0</v>
      </c>
      <c r="AC50" s="222">
        <v>0</v>
      </c>
      <c r="AD50" s="222">
        <v>0</v>
      </c>
      <c r="AE50" s="222">
        <v>0</v>
      </c>
      <c r="AF50" s="223">
        <f>SUM(C50:AE50)</f>
        <v>26.575000000000006</v>
      </c>
      <c r="AG50" s="224">
        <f>IF(ISERROR((C50/D50-1)*100),"n/a",(C50/D50-1)*100)</f>
        <v>10.22727272727273</v>
      </c>
      <c r="AH50" s="224">
        <f>IF(ISERROR((D50/E50-1)*100),"n/a",(D50/E50-1)*100)</f>
        <v>9.7713097713097774</v>
      </c>
      <c r="AI50" s="224">
        <f>IF(ISERROR((E50/F50-1)*100),"n/a",(E50/F50-1)*100)</f>
        <v>9.8173515981735182</v>
      </c>
      <c r="AJ50" s="224">
        <f>IF(ISERROR((F50/G50-1)*100),"n/a",(F50/G50-1)*100)</f>
        <v>10.050251256281406</v>
      </c>
      <c r="AK50" s="224">
        <f>IF(ISERROR((G50/H50-1)*100),"n/a",(G50/H50-1)*100)</f>
        <v>11.79775280898876</v>
      </c>
      <c r="AL50" s="224">
        <f>IF(ISERROR((H50/I50-1)*100),"n/a",(H50/I50-1)*100)</f>
        <v>3.488372093023262</v>
      </c>
      <c r="AM50" s="224">
        <f>IF(ISERROR((I50/J50-1)*100),"n/a",(I50/J50-1)*100)</f>
        <v>10.256410256410241</v>
      </c>
      <c r="AN50" s="224">
        <f>IF(ISERROR((J50/K50-1)*100),"n/a",(J50/K50-1)*100)</f>
        <v>10.638297872340431</v>
      </c>
      <c r="AO50" s="224">
        <f>IF(ISERROR((K50/L50-1)*100),"n/a",(K50/L50-1)*100)</f>
        <v>9.302325581395344</v>
      </c>
      <c r="AP50" s="224">
        <f>IF(ISERROR((L50/M50-1)*100),"n/a",(L50/M50-1)*100)</f>
        <v>12.173913043478279</v>
      </c>
      <c r="AQ50" s="224">
        <f>IF(ISERROR((M50/N50-1)*100),"n/a",(M50/N50-1)*100)</f>
        <v>24.324324324324298</v>
      </c>
      <c r="AR50" s="224">
        <f>IF(ISERROR((N50/O50-1)*100),"n/a",(N50/O50-1)*100)</f>
        <v>35.53113553113554</v>
      </c>
      <c r="AS50" s="224">
        <f>IF(ISERROR((O50/Q50-1)*100),"n/a",(O50/Q50-1)*100)</f>
        <v>9.6385542168674565</v>
      </c>
      <c r="AT50" s="224">
        <f>IF(ISERROR((Q50/R50-1)*100),"n/a",(Q50/R50-1)*100)</f>
        <v>3.7500000000000089</v>
      </c>
      <c r="AU50" s="224">
        <f>IF(ISERROR((R50/T50-1)*100),"n/a",(R50/T50-1)*100)</f>
        <v>0</v>
      </c>
      <c r="AV50" s="224">
        <f>IF(ISERROR((T50/U50-1)*100),"n/a",(T50/U50-1)*100)</f>
        <v>0</v>
      </c>
      <c r="AW50" s="224">
        <f>IF(ISERROR((U50/V50-1)*100),"n/a",(U50/V50-1)*100)</f>
        <v>0</v>
      </c>
      <c r="AX50" s="224">
        <f>IF(ISERROR((V50/W50-1)*100),"n/a",(V50/W50-1)*100)</f>
        <v>0</v>
      </c>
      <c r="AY50" s="224">
        <f>IF(ISERROR((W50/X50-1)*100),"n/a",(W50/X50-1)*100)</f>
        <v>100</v>
      </c>
      <c r="AZ50" s="224" t="str">
        <f>IF(ISERROR((X50/Y50-1)*100),"n/a",(X50/Y50-1)*100)</f>
        <v>n/a</v>
      </c>
      <c r="BA50" s="224" t="str">
        <f>IF(ISERROR((Y50/Z50-1)*100),"n/a",(Y50/Z50-1)*100)</f>
        <v>n/a</v>
      </c>
      <c r="BB50" s="224" t="str">
        <f>IF(ISERROR((Z50/AA50-1)*100),"n/a",(Z50/AA50-1)*100)</f>
        <v>n/a</v>
      </c>
      <c r="BC50" s="224" t="str">
        <f>IF(ISERROR((AA50/AB50-1)*100),"n/a",(AA50/AB50-1)*100)</f>
        <v>n/a</v>
      </c>
      <c r="BD50" s="224" t="str">
        <f>IF(ISERROR((AB50/AC50-1)*100),"n/a",(AB50/AC50-1)*100)</f>
        <v>n/a</v>
      </c>
      <c r="BE50" s="224" t="str">
        <f>IF(ISERROR((AC50/AD50-1)*100),"n/a",(AC50/AD50-1)*100)</f>
        <v>n/a</v>
      </c>
      <c r="BF50" s="224" t="str">
        <f>IF(ISERROR((AD50/AE50-1)*100),"n/a",(AD50/AE50-1)*100)</f>
        <v>n/a</v>
      </c>
      <c r="BG50" s="224">
        <f>AVERAGE(AG50:BF50)</f>
        <v>14.250909004263212</v>
      </c>
      <c r="BH50" s="182">
        <f t="shared" si="0"/>
        <v>22.489927178423248</v>
      </c>
    </row>
    <row r="51" spans="1:60" ht="11.25" customHeight="1" x14ac:dyDescent="0.2">
      <c r="A51" s="127" t="s">
        <v>1763</v>
      </c>
      <c r="B51" s="97" t="s">
        <v>149</v>
      </c>
      <c r="C51" s="215">
        <v>1.38</v>
      </c>
      <c r="D51" s="216">
        <v>1.3</v>
      </c>
      <c r="E51" s="216">
        <v>1.22</v>
      </c>
      <c r="F51" s="216">
        <v>1.1399999999999999</v>
      </c>
      <c r="G51" s="216">
        <v>1.06</v>
      </c>
      <c r="H51" s="216">
        <v>0.98</v>
      </c>
      <c r="I51" s="216">
        <v>0.9</v>
      </c>
      <c r="J51" s="217">
        <v>0.76</v>
      </c>
      <c r="K51" s="223">
        <v>0.56000000000000005</v>
      </c>
      <c r="L51" s="216">
        <v>0.48</v>
      </c>
      <c r="M51" s="216">
        <v>0.38</v>
      </c>
      <c r="N51" s="216">
        <v>0.3</v>
      </c>
      <c r="O51" s="216">
        <v>0.23</v>
      </c>
      <c r="P51" s="226"/>
      <c r="Q51" s="216">
        <v>0.18</v>
      </c>
      <c r="R51" s="232">
        <v>0.15</v>
      </c>
      <c r="S51" s="226"/>
      <c r="T51" s="223">
        <v>0.13500000000000001</v>
      </c>
      <c r="U51" s="202">
        <v>0.12833333333333299</v>
      </c>
      <c r="V51" s="202">
        <v>0.123333333333333</v>
      </c>
      <c r="W51" s="202">
        <v>0.116666666666667</v>
      </c>
      <c r="X51" s="202">
        <v>0.11</v>
      </c>
      <c r="Y51" s="229">
        <v>0.10666666666666701</v>
      </c>
      <c r="Z51" s="202">
        <v>0.103333333333333</v>
      </c>
      <c r="AA51" s="202">
        <v>9.6666666666666706E-2</v>
      </c>
      <c r="AB51" s="202">
        <v>0.09</v>
      </c>
      <c r="AC51" s="229">
        <v>8.6666666666666697E-2</v>
      </c>
      <c r="AD51" s="202">
        <v>8.3333333333333301E-2</v>
      </c>
      <c r="AE51" s="229">
        <v>0.08</v>
      </c>
      <c r="AF51" s="223">
        <f>SUM(C51:AE51)</f>
        <v>12.280000000000005</v>
      </c>
      <c r="AG51" s="224">
        <f>IF(ISERROR((C51/D51-1)*100),"n/a",(C51/D51-1)*100)</f>
        <v>6.153846153846132</v>
      </c>
      <c r="AH51" s="224">
        <f>IF(ISERROR((D51/E51-1)*100),"n/a",(D51/E51-1)*100)</f>
        <v>6.5573770491803351</v>
      </c>
      <c r="AI51" s="224">
        <f>IF(ISERROR((E51/F51-1)*100),"n/a",(E51/F51-1)*100)</f>
        <v>7.0175438596491224</v>
      </c>
      <c r="AJ51" s="224">
        <f>IF(ISERROR((F51/G51-1)*100),"n/a",(F51/G51-1)*100)</f>
        <v>7.5471698113207308</v>
      </c>
      <c r="AK51" s="224">
        <f>IF(ISERROR((G51/H51-1)*100),"n/a",(G51/H51-1)*100)</f>
        <v>8.163265306122458</v>
      </c>
      <c r="AL51" s="224">
        <f>IF(ISERROR((H51/I51-1)*100),"n/a",(H51/I51-1)*100)</f>
        <v>8.8888888888888786</v>
      </c>
      <c r="AM51" s="224">
        <f>IF(ISERROR((I51/J51-1)*100),"n/a",(I51/J51-1)*100)</f>
        <v>18.421052631578938</v>
      </c>
      <c r="AN51" s="224">
        <f>IF(ISERROR((J51/K51-1)*100),"n/a",(J51/K51-1)*100)</f>
        <v>35.714285714285701</v>
      </c>
      <c r="AO51" s="224">
        <f>IF(ISERROR((K51/L51-1)*100),"n/a",(K51/L51-1)*100)</f>
        <v>16.666666666666675</v>
      </c>
      <c r="AP51" s="224">
        <f>IF(ISERROR((L51/M51-1)*100),"n/a",(L51/M51-1)*100)</f>
        <v>26.315789473684205</v>
      </c>
      <c r="AQ51" s="224">
        <f>IF(ISERROR((M51/N51-1)*100),"n/a",(M51/N51-1)*100)</f>
        <v>26.666666666666682</v>
      </c>
      <c r="AR51" s="224">
        <f>IF(ISERROR((N51/O51-1)*100),"n/a",(N51/O51-1)*100)</f>
        <v>30.434782608695631</v>
      </c>
      <c r="AS51" s="224">
        <f>IF(ISERROR((O51/Q51-1)*100),"n/a",(O51/Q51-1)*100)</f>
        <v>27.777777777777789</v>
      </c>
      <c r="AT51" s="224">
        <f>IF(ISERROR((Q51/R51-1)*100),"n/a",(Q51/R51-1)*100)</f>
        <v>19.999999999999996</v>
      </c>
      <c r="AU51" s="224">
        <f>IF(ISERROR((R51/T51-1)*100),"n/a",(R51/T51-1)*100)</f>
        <v>11.111111111111093</v>
      </c>
      <c r="AV51" s="224">
        <f>IF(ISERROR((T51/U51-1)*100),"n/a",(T51/U51-1)*100)</f>
        <v>5.1948051948054852</v>
      </c>
      <c r="AW51" s="224">
        <f>IF(ISERROR((U51/V51-1)*100),"n/a",(U51/V51-1)*100)</f>
        <v>4.0540540540540571</v>
      </c>
      <c r="AX51" s="224">
        <f>IF(ISERROR((V51/W51-1)*100),"n/a",(V51/W51-1)*100)</f>
        <v>5.7142857142851389</v>
      </c>
      <c r="AY51" s="224">
        <f>IF(ISERROR((W51/X51-1)*100),"n/a",(W51/X51-1)*100)</f>
        <v>6.0606060606063661</v>
      </c>
      <c r="AZ51" s="224">
        <f>IF(ISERROR((X51/Y51-1)*100),"n/a",(X51/Y51-1)*100)</f>
        <v>3.1249999999996669</v>
      </c>
      <c r="BA51" s="224">
        <f>IF(ISERROR((Y51/Z51-1)*100),"n/a",(Y51/Z51-1)*100)</f>
        <v>3.2258064516135665</v>
      </c>
      <c r="BB51" s="224">
        <f>IF(ISERROR((Z51/AA51-1)*100),"n/a",(Z51/AA51-1)*100)</f>
        <v>6.8965517241375451</v>
      </c>
      <c r="BC51" s="224">
        <f>IF(ISERROR((AA51/AB51-1)*100),"n/a",(AA51/AB51-1)*100)</f>
        <v>7.4074074074074625</v>
      </c>
      <c r="BD51" s="224">
        <f>IF(ISERROR((AB51/AC51-1)*100),"n/a",(AB51/AC51-1)*100)</f>
        <v>3.8461538461538103</v>
      </c>
      <c r="BE51" s="224">
        <f>IF(ISERROR((AC51/AD51-1)*100),"n/a",(AC51/AD51-1)*100)</f>
        <v>4.0000000000000702</v>
      </c>
      <c r="BF51" s="224">
        <f>IF(ISERROR((AD51/AE51-1)*100),"n/a",(AD51/AE51-1)*100)</f>
        <v>4.1666666666666297</v>
      </c>
      <c r="BG51" s="224">
        <f>AVERAGE(AG51:BF51)</f>
        <v>11.966444647661699</v>
      </c>
      <c r="BH51" s="182">
        <f t="shared" si="0"/>
        <v>9.8199611526852113</v>
      </c>
    </row>
    <row r="52" spans="1:60" ht="11.25" customHeight="1" x14ac:dyDescent="0.2">
      <c r="A52" s="127" t="s">
        <v>1764</v>
      </c>
      <c r="B52" s="97" t="s">
        <v>153</v>
      </c>
      <c r="C52" s="215">
        <v>7.14</v>
      </c>
      <c r="D52" s="216">
        <v>7.06</v>
      </c>
      <c r="E52" s="216">
        <v>6.87</v>
      </c>
      <c r="F52" s="216">
        <v>6.36</v>
      </c>
      <c r="G52" s="216">
        <v>5.84</v>
      </c>
      <c r="H52" s="216">
        <v>5.18</v>
      </c>
      <c r="I52" s="216">
        <v>4.58</v>
      </c>
      <c r="J52" s="217">
        <v>4.25</v>
      </c>
      <c r="K52" s="223">
        <v>3.71</v>
      </c>
      <c r="L52" s="216">
        <v>3.39</v>
      </c>
      <c r="M52" s="216">
        <v>3.2</v>
      </c>
      <c r="N52" s="216">
        <v>3.02</v>
      </c>
      <c r="O52" s="216">
        <v>2.77</v>
      </c>
      <c r="P52" s="226"/>
      <c r="Q52" s="216">
        <v>2.5</v>
      </c>
      <c r="R52" s="232">
        <v>2.23</v>
      </c>
      <c r="S52" s="226"/>
      <c r="T52" s="223">
        <v>1.92</v>
      </c>
      <c r="U52" s="202">
        <v>1.79</v>
      </c>
      <c r="V52" s="202">
        <v>1.7</v>
      </c>
      <c r="W52" s="202">
        <v>1.48</v>
      </c>
      <c r="X52" s="202">
        <v>1.34</v>
      </c>
      <c r="Y52" s="202">
        <v>1.25</v>
      </c>
      <c r="Z52" s="202">
        <v>1.04</v>
      </c>
      <c r="AA52" s="202">
        <v>0.88</v>
      </c>
      <c r="AB52" s="202">
        <v>0.82</v>
      </c>
      <c r="AC52" s="202">
        <v>0.78</v>
      </c>
      <c r="AD52" s="202">
        <v>0.74</v>
      </c>
      <c r="AE52" s="202">
        <v>0.7</v>
      </c>
      <c r="AF52" s="223">
        <f>SUM(C52:AE52)</f>
        <v>82.54000000000002</v>
      </c>
      <c r="AG52" s="224">
        <f>IF(ISERROR((C52/D52-1)*100),"n/a",(C52/D52-1)*100)</f>
        <v>1.1331444759206777</v>
      </c>
      <c r="AH52" s="224">
        <f>IF(ISERROR((D52/E52-1)*100),"n/a",(D52/E52-1)*100)</f>
        <v>2.7656477438136706</v>
      </c>
      <c r="AI52" s="224">
        <f>IF(ISERROR((E52/F52-1)*100),"n/a",(E52/F52-1)*100)</f>
        <v>8.0188679245283048</v>
      </c>
      <c r="AJ52" s="224">
        <f>IF(ISERROR((F52/G52-1)*100),"n/a",(F52/G52-1)*100)</f>
        <v>8.9041095890411093</v>
      </c>
      <c r="AK52" s="224">
        <f>IF(ISERROR((G52/H52-1)*100),"n/a",(G52/H52-1)*100)</f>
        <v>12.741312741312738</v>
      </c>
      <c r="AL52" s="224">
        <f>IF(ISERROR((H52/I52-1)*100),"n/a",(H52/I52-1)*100)</f>
        <v>13.100436681222693</v>
      </c>
      <c r="AM52" s="224">
        <f>IF(ISERROR((I52/J52-1)*100),"n/a",(I52/J52-1)*100)</f>
        <v>7.7647058823529402</v>
      </c>
      <c r="AN52" s="224">
        <f>IF(ISERROR((J52/K52-1)*100),"n/a",(J52/K52-1)*100)</f>
        <v>14.555256064690036</v>
      </c>
      <c r="AO52" s="224">
        <f>IF(ISERROR((K52/L52-1)*100),"n/a",(K52/L52-1)*100)</f>
        <v>9.4395280235988199</v>
      </c>
      <c r="AP52" s="224">
        <f>IF(ISERROR((L52/M52-1)*100),"n/a",(L52/M52-1)*100)</f>
        <v>5.9374999999999956</v>
      </c>
      <c r="AQ52" s="224">
        <f>IF(ISERROR((M52/N52-1)*100),"n/a",(M52/N52-1)*100)</f>
        <v>5.9602649006622599</v>
      </c>
      <c r="AR52" s="224">
        <f>IF(ISERROR((N52/O52-1)*100),"n/a",(N52/O52-1)*100)</f>
        <v>9.0252707581227387</v>
      </c>
      <c r="AS52" s="224">
        <f>IF(ISERROR((O52/Q52-1)*100),"n/a",(O52/Q52-1)*100)</f>
        <v>10.80000000000001</v>
      </c>
      <c r="AT52" s="224">
        <f>IF(ISERROR((Q52/R52-1)*100),"n/a",(Q52/R52-1)*100)</f>
        <v>12.107623318385642</v>
      </c>
      <c r="AU52" s="224">
        <f>IF(ISERROR((R52/T52-1)*100),"n/a",(R52/T52-1)*100)</f>
        <v>16.145833333333325</v>
      </c>
      <c r="AV52" s="224">
        <f>IF(ISERROR((T52/U52-1)*100),"n/a",(T52/U52-1)*100)</f>
        <v>7.2625698324022325</v>
      </c>
      <c r="AW52" s="224">
        <f>IF(ISERROR((U52/V52-1)*100),"n/a",(U52/V52-1)*100)</f>
        <v>5.2941176470588269</v>
      </c>
      <c r="AX52" s="224">
        <f>IF(ISERROR((V52/W52-1)*100),"n/a",(V52/W52-1)*100)</f>
        <v>14.864864864864868</v>
      </c>
      <c r="AY52" s="224">
        <f>IF(ISERROR((W52/X52-1)*100),"n/a",(W52/X52-1)*100)</f>
        <v>10.447761194029837</v>
      </c>
      <c r="AZ52" s="224">
        <f>IF(ISERROR((X52/Y52-1)*100),"n/a",(X52/Y52-1)*100)</f>
        <v>7.2000000000000064</v>
      </c>
      <c r="BA52" s="224">
        <f>IF(ISERROR((Y52/Z52-1)*100),"n/a",(Y52/Z52-1)*100)</f>
        <v>20.192307692307686</v>
      </c>
      <c r="BB52" s="224">
        <f>IF(ISERROR((Z52/AA52-1)*100),"n/a",(Z52/AA52-1)*100)</f>
        <v>18.181818181818187</v>
      </c>
      <c r="BC52" s="224">
        <f>IF(ISERROR((AA52/AB52-1)*100),"n/a",(AA52/AB52-1)*100)</f>
        <v>7.3170731707317138</v>
      </c>
      <c r="BD52" s="224">
        <f>IF(ISERROR((AB52/AC52-1)*100),"n/a",(AB52/AC52-1)*100)</f>
        <v>5.12820512820511</v>
      </c>
      <c r="BE52" s="224">
        <f>IF(ISERROR((AC52/AD52-1)*100),"n/a",(AC52/AD52-1)*100)</f>
        <v>5.4054054054054168</v>
      </c>
      <c r="BF52" s="224">
        <f>IF(ISERROR((AD52/AE52-1)*100),"n/a",(AD52/AE52-1)*100)</f>
        <v>5.7142857142857162</v>
      </c>
      <c r="BG52" s="224">
        <f>AVERAGE(AG52:BF52)</f>
        <v>9.4387657795421003</v>
      </c>
      <c r="BH52" s="182">
        <f t="shared" si="0"/>
        <v>4.6916532748399051</v>
      </c>
    </row>
    <row r="53" spans="1:60" ht="11.25" customHeight="1" x14ac:dyDescent="0.2">
      <c r="A53" s="225" t="s">
        <v>1765</v>
      </c>
      <c r="B53" s="97" t="s">
        <v>619</v>
      </c>
      <c r="C53" s="215">
        <v>0.66</v>
      </c>
      <c r="D53" s="216">
        <v>0.495</v>
      </c>
      <c r="E53" s="216">
        <v>0.42</v>
      </c>
      <c r="F53" s="216">
        <v>0.4</v>
      </c>
      <c r="G53" s="216">
        <v>0.28999999999999998</v>
      </c>
      <c r="H53" s="216">
        <v>0.25</v>
      </c>
      <c r="I53" s="216">
        <v>0.24</v>
      </c>
      <c r="J53" s="217">
        <v>0.21</v>
      </c>
      <c r="K53" s="223">
        <v>0.16750000000000001</v>
      </c>
      <c r="L53" s="216">
        <v>0.14000000000000001</v>
      </c>
      <c r="M53" s="216">
        <v>0.12875</v>
      </c>
      <c r="N53" s="216">
        <v>0.10625</v>
      </c>
      <c r="O53" s="216">
        <v>6.4375000000000002E-2</v>
      </c>
      <c r="P53" s="226"/>
      <c r="Q53" s="216">
        <v>4.1250000000000002E-2</v>
      </c>
      <c r="R53" s="227">
        <v>7.4999999999999997E-3</v>
      </c>
      <c r="S53" s="226"/>
      <c r="T53" s="228">
        <v>7.4999999999999997E-3</v>
      </c>
      <c r="U53" s="229">
        <v>7.4999999999999997E-3</v>
      </c>
      <c r="V53" s="229">
        <v>7.4999999999999997E-3</v>
      </c>
      <c r="W53" s="229">
        <v>7.4999999999999997E-3</v>
      </c>
      <c r="X53" s="229">
        <v>7.4999999999999997E-3</v>
      </c>
      <c r="Y53" s="202">
        <v>5.6249999999999998E-3</v>
      </c>
      <c r="Z53" s="229">
        <v>0</v>
      </c>
      <c r="AA53" s="229">
        <v>0</v>
      </c>
      <c r="AB53" s="229">
        <v>0</v>
      </c>
      <c r="AC53" s="229">
        <v>0</v>
      </c>
      <c r="AD53" s="229">
        <v>0</v>
      </c>
      <c r="AE53" s="229">
        <v>0</v>
      </c>
      <c r="AF53" s="223">
        <f>SUM(C53:AE53)</f>
        <v>3.6637499999999994</v>
      </c>
      <c r="AG53" s="224">
        <f>IF(ISERROR((C53/D53-1)*100),"n/a",(C53/D53-1)*100)</f>
        <v>33.33333333333335</v>
      </c>
      <c r="AH53" s="224">
        <f>IF(ISERROR((D53/E53-1)*100),"n/a",(D53/E53-1)*100)</f>
        <v>17.857142857142861</v>
      </c>
      <c r="AI53" s="224">
        <f>IF(ISERROR((E53/F53-1)*100),"n/a",(E53/F53-1)*100)</f>
        <v>4.9999999999999822</v>
      </c>
      <c r="AJ53" s="224">
        <f>IF(ISERROR((F53/G53-1)*100),"n/a",(F53/G53-1)*100)</f>
        <v>37.931034482758633</v>
      </c>
      <c r="AK53" s="224">
        <f>IF(ISERROR((G53/H53-1)*100),"n/a",(G53/H53-1)*100)</f>
        <v>15.999999999999993</v>
      </c>
      <c r="AL53" s="224">
        <f>IF(ISERROR((H53/I53-1)*100),"n/a",(H53/I53-1)*100)</f>
        <v>4.1666666666666741</v>
      </c>
      <c r="AM53" s="224">
        <f>IF(ISERROR((I53/J53-1)*100),"n/a",(I53/J53-1)*100)</f>
        <v>14.285714285714279</v>
      </c>
      <c r="AN53" s="224">
        <f>IF(ISERROR((J53/K53-1)*100),"n/a",(J53/K53-1)*100)</f>
        <v>25.373134328358194</v>
      </c>
      <c r="AO53" s="224">
        <f>IF(ISERROR((K53/L53-1)*100),"n/a",(K53/L53-1)*100)</f>
        <v>19.642857142857139</v>
      </c>
      <c r="AP53" s="224">
        <f>IF(ISERROR((L53/M53-1)*100),"n/a",(L53/M53-1)*100)</f>
        <v>8.7378640776699221</v>
      </c>
      <c r="AQ53" s="224">
        <f>IF(ISERROR((M53/N53-1)*100),"n/a",(M53/N53-1)*100)</f>
        <v>21.176470588235308</v>
      </c>
      <c r="AR53" s="224">
        <f>IF(ISERROR((N53/O53-1)*100),"n/a",(N53/O53-1)*100)</f>
        <v>65.048543689320383</v>
      </c>
      <c r="AS53" s="224">
        <f>IF(ISERROR((O53/Q53-1)*100),"n/a",(O53/Q53-1)*100)</f>
        <v>56.060606060606055</v>
      </c>
      <c r="AT53" s="224">
        <f>IF(ISERROR((Q53/R53-1)*100),"n/a",(Q53/R53-1)*100)</f>
        <v>450.00000000000011</v>
      </c>
      <c r="AU53" s="224">
        <f>IF(ISERROR((R53/T53-1)*100),"n/a",(R53/T53-1)*100)</f>
        <v>0</v>
      </c>
      <c r="AV53" s="224">
        <f>IF(ISERROR((T53/U53-1)*100),"n/a",(T53/U53-1)*100)</f>
        <v>0</v>
      </c>
      <c r="AW53" s="224">
        <f>IF(ISERROR((U53/V53-1)*100),"n/a",(U53/V53-1)*100)</f>
        <v>0</v>
      </c>
      <c r="AX53" s="224">
        <f>IF(ISERROR((V53/W53-1)*100),"n/a",(V53/W53-1)*100)</f>
        <v>0</v>
      </c>
      <c r="AY53" s="224">
        <f>IF(ISERROR((W53/X53-1)*100),"n/a",(W53/X53-1)*100)</f>
        <v>0</v>
      </c>
      <c r="AZ53" s="224">
        <f>IF(ISERROR((X53/Y53-1)*100),"n/a",(X53/Y53-1)*100)</f>
        <v>33.333333333333329</v>
      </c>
      <c r="BA53" s="224" t="str">
        <f>IF(ISERROR((Y53/Z53-1)*100),"n/a",(Y53/Z53-1)*100)</f>
        <v>n/a</v>
      </c>
      <c r="BB53" s="224" t="str">
        <f>IF(ISERROR((Z53/AA53-1)*100),"n/a",(Z53/AA53-1)*100)</f>
        <v>n/a</v>
      </c>
      <c r="BC53" s="224" t="str">
        <f>IF(ISERROR((AA53/AB53-1)*100),"n/a",(AA53/AB53-1)*100)</f>
        <v>n/a</v>
      </c>
      <c r="BD53" s="224" t="str">
        <f>IF(ISERROR((AB53/AC53-1)*100),"n/a",(AB53/AC53-1)*100)</f>
        <v>n/a</v>
      </c>
      <c r="BE53" s="224" t="str">
        <f>IF(ISERROR((AC53/AD53-1)*100),"n/a",(AC53/AD53-1)*100)</f>
        <v>n/a</v>
      </c>
      <c r="BF53" s="224" t="str">
        <f>IF(ISERROR((AD53/AE53-1)*100),"n/a",(AD53/AE53-1)*100)</f>
        <v>n/a</v>
      </c>
      <c r="BG53" s="224">
        <f>AVERAGE(AG53:BF53)</f>
        <v>40.397335042299815</v>
      </c>
      <c r="BH53" s="182">
        <f t="shared" si="0"/>
        <v>98.21350209167575</v>
      </c>
    </row>
    <row r="54" spans="1:60" ht="11.25" customHeight="1" x14ac:dyDescent="0.2">
      <c r="A54" s="703" t="s">
        <v>1766</v>
      </c>
      <c r="B54" s="119" t="s">
        <v>621</v>
      </c>
      <c r="C54" s="215">
        <v>2.29</v>
      </c>
      <c r="D54" s="216">
        <v>2.25</v>
      </c>
      <c r="E54" s="216">
        <v>2.21</v>
      </c>
      <c r="F54" s="216">
        <v>2.17</v>
      </c>
      <c r="G54" s="216">
        <v>2.12</v>
      </c>
      <c r="H54" s="216">
        <v>2.08</v>
      </c>
      <c r="I54" s="216">
        <v>2.0699999999999998</v>
      </c>
      <c r="J54" s="217">
        <v>2</v>
      </c>
      <c r="K54" s="230">
        <v>1.97</v>
      </c>
      <c r="L54" s="218">
        <v>1.93</v>
      </c>
      <c r="M54" s="218">
        <v>1.89</v>
      </c>
      <c r="N54" s="218">
        <v>1.85</v>
      </c>
      <c r="O54" s="218">
        <v>1.72</v>
      </c>
      <c r="P54" s="219"/>
      <c r="Q54" s="218">
        <v>1.63</v>
      </c>
      <c r="R54" s="246">
        <v>1.52</v>
      </c>
      <c r="S54" s="219"/>
      <c r="T54" s="221">
        <v>1.26</v>
      </c>
      <c r="U54" s="222">
        <v>1.44</v>
      </c>
      <c r="V54" s="247">
        <v>1.68</v>
      </c>
      <c r="W54" s="247">
        <v>1.64</v>
      </c>
      <c r="X54" s="222">
        <v>1.6</v>
      </c>
      <c r="Y54" s="247">
        <v>1.6</v>
      </c>
      <c r="Z54" s="247">
        <v>1.59</v>
      </c>
      <c r="AA54" s="247">
        <v>1.52</v>
      </c>
      <c r="AB54" s="247">
        <v>1.44</v>
      </c>
      <c r="AC54" s="247">
        <v>1.4</v>
      </c>
      <c r="AD54" s="247">
        <v>1.32</v>
      </c>
      <c r="AE54" s="247">
        <v>1.24</v>
      </c>
      <c r="AF54" s="223">
        <f>SUM(C54:AE54)</f>
        <v>47.430000000000007</v>
      </c>
      <c r="AG54" s="224">
        <f>IF(ISERROR((C54/D54-1)*100),"n/a",(C54/D54-1)*100)</f>
        <v>1.7777777777777892</v>
      </c>
      <c r="AH54" s="224">
        <f>IF(ISERROR((D54/E54-1)*100),"n/a",(D54/E54-1)*100)</f>
        <v>1.8099547511312153</v>
      </c>
      <c r="AI54" s="224">
        <f>IF(ISERROR((E54/F54-1)*100),"n/a",(E54/F54-1)*100)</f>
        <v>1.8433179723502224</v>
      </c>
      <c r="AJ54" s="224">
        <f>IF(ISERROR((F54/G54-1)*100),"n/a",(F54/G54-1)*100)</f>
        <v>2.3584905660377187</v>
      </c>
      <c r="AK54" s="224">
        <f>IF(ISERROR((G54/H54-1)*100),"n/a",(G54/H54-1)*100)</f>
        <v>1.9230769230769162</v>
      </c>
      <c r="AL54" s="224">
        <f>IF(ISERROR((H54/I54-1)*100),"n/a",(H54/I54-1)*100)</f>
        <v>0.48309178743961567</v>
      </c>
      <c r="AM54" s="224">
        <f>IF(ISERROR((I54/J54-1)*100),"n/a",(I54/J54-1)*100)</f>
        <v>3.499999999999992</v>
      </c>
      <c r="AN54" s="224">
        <f>IF(ISERROR((J54/K54-1)*100),"n/a",(J54/K54-1)*100)</f>
        <v>1.5228426395939021</v>
      </c>
      <c r="AO54" s="224">
        <f>IF(ISERROR((K54/L54-1)*100),"n/a",(K54/L54-1)*100)</f>
        <v>2.0725388601036343</v>
      </c>
      <c r="AP54" s="224">
        <f>IF(ISERROR((L54/M54-1)*100),"n/a",(L54/M54-1)*100)</f>
        <v>2.1164021164021163</v>
      </c>
      <c r="AQ54" s="224">
        <f>IF(ISERROR((M54/N54-1)*100),"n/a",(M54/N54-1)*100)</f>
        <v>2.1621621621621623</v>
      </c>
      <c r="AR54" s="224">
        <f>IF(ISERROR((N54/O54-1)*100),"n/a",(N54/O54-1)*100)</f>
        <v>7.5581395348837344</v>
      </c>
      <c r="AS54" s="224">
        <f>IF(ISERROR((O54/Q54-1)*100),"n/a",(O54/Q54-1)*100)</f>
        <v>5.5214723926380493</v>
      </c>
      <c r="AT54" s="224">
        <f>IF(ISERROR((Q54/R54-1)*100),"n/a",(Q54/R54-1)*100)</f>
        <v>7.2368421052631415</v>
      </c>
      <c r="AU54" s="224">
        <f>IF(ISERROR((R54/T54-1)*100),"n/a",(R54/T54-1)*100)</f>
        <v>20.634920634920629</v>
      </c>
      <c r="AV54" s="224">
        <f>IF(ISERROR((T54/U54-1)*100),"n/a",(T54/U54-1)*100)</f>
        <v>-12.5</v>
      </c>
      <c r="AW54" s="224">
        <f>IF(ISERROR((U54/V54-1)*100),"n/a",(U54/V54-1)*100)</f>
        <v>-14.28571428571429</v>
      </c>
      <c r="AX54" s="224">
        <f>IF(ISERROR((V54/W54-1)*100),"n/a",(V54/W54-1)*100)</f>
        <v>2.4390243902439046</v>
      </c>
      <c r="AY54" s="224">
        <f>IF(ISERROR((W54/X54-1)*100),"n/a",(W54/X54-1)*100)</f>
        <v>2.4999999999999911</v>
      </c>
      <c r="AZ54" s="224">
        <f>IF(ISERROR((X54/Y54-1)*100),"n/a",(X54/Y54-1)*100)</f>
        <v>0</v>
      </c>
      <c r="BA54" s="224">
        <f>IF(ISERROR((Y54/Z54-1)*100),"n/a",(Y54/Z54-1)*100)</f>
        <v>0.62893081761006275</v>
      </c>
      <c r="BB54" s="224">
        <f>IF(ISERROR((Z54/AA54-1)*100),"n/a",(Z54/AA54-1)*100)</f>
        <v>4.6052631578947345</v>
      </c>
      <c r="BC54" s="224">
        <f>IF(ISERROR((AA54/AB54-1)*100),"n/a",(AA54/AB54-1)*100)</f>
        <v>5.555555555555558</v>
      </c>
      <c r="BD54" s="224">
        <f>IF(ISERROR((AB54/AC54-1)*100),"n/a",(AB54/AC54-1)*100)</f>
        <v>2.8571428571428692</v>
      </c>
      <c r="BE54" s="224">
        <f>IF(ISERROR((AC54/AD54-1)*100),"n/a",(AC54/AD54-1)*100)</f>
        <v>6.0606060606060552</v>
      </c>
      <c r="BF54" s="224">
        <f>IF(ISERROR((AD54/AE54-1)*100),"n/a",(AD54/AE54-1)*100)</f>
        <v>6.4516129032258229</v>
      </c>
      <c r="BG54" s="224">
        <f>AVERAGE(AG54:BF54)</f>
        <v>2.5705173723209827</v>
      </c>
      <c r="BH54" s="182">
        <f t="shared" si="0"/>
        <v>6.1736553514657482</v>
      </c>
    </row>
    <row r="55" spans="1:60" ht="11.25" customHeight="1" x14ac:dyDescent="0.2">
      <c r="A55" s="233" t="s">
        <v>1767</v>
      </c>
      <c r="B55" s="240" t="s">
        <v>623</v>
      </c>
      <c r="C55" s="215">
        <v>1.04</v>
      </c>
      <c r="D55" s="216">
        <v>1</v>
      </c>
      <c r="E55" s="216">
        <v>0.96</v>
      </c>
      <c r="F55" s="216">
        <v>0.88</v>
      </c>
      <c r="G55" s="216">
        <v>0.8</v>
      </c>
      <c r="H55" s="216">
        <v>0.75</v>
      </c>
      <c r="I55" s="216">
        <v>0.7</v>
      </c>
      <c r="J55" s="217">
        <v>0.63</v>
      </c>
      <c r="K55" s="223">
        <v>0.56000000000000005</v>
      </c>
      <c r="L55" s="241">
        <v>0.5</v>
      </c>
      <c r="M55" s="241">
        <v>0.44</v>
      </c>
      <c r="N55" s="241">
        <v>0.4</v>
      </c>
      <c r="O55" s="259">
        <v>0.36</v>
      </c>
      <c r="P55" s="249"/>
      <c r="Q55" s="241">
        <v>0.35149999999999998</v>
      </c>
      <c r="R55" s="250">
        <v>0.32600000000000001</v>
      </c>
      <c r="S55" s="259"/>
      <c r="T55" s="250">
        <v>0.32600000000000001</v>
      </c>
      <c r="U55" s="271">
        <v>0.32600000000000001</v>
      </c>
      <c r="V55" s="244">
        <v>0.30349999999999999</v>
      </c>
      <c r="W55" s="244">
        <v>0.27650000000000002</v>
      </c>
      <c r="X55" s="244">
        <v>0.26250000000000001</v>
      </c>
      <c r="Y55" s="244">
        <v>0.2525</v>
      </c>
      <c r="Z55" s="244">
        <v>0.24249999999999999</v>
      </c>
      <c r="AA55" s="244">
        <v>0.23250000000000001</v>
      </c>
      <c r="AB55" s="244">
        <v>0.2225</v>
      </c>
      <c r="AC55" s="244">
        <v>0.21249999999999999</v>
      </c>
      <c r="AD55" s="245">
        <v>0.21</v>
      </c>
      <c r="AE55" s="245">
        <v>0.21</v>
      </c>
      <c r="AF55" s="223">
        <f>SUM(C55:AE55)</f>
        <v>12.774500000000002</v>
      </c>
      <c r="AG55" s="224">
        <f>IF(ISERROR((C55/D55-1)*100),"n/a",(C55/D55-1)*100)</f>
        <v>4.0000000000000036</v>
      </c>
      <c r="AH55" s="224">
        <f>IF(ISERROR((D55/E55-1)*100),"n/a",(D55/E55-1)*100)</f>
        <v>4.1666666666666741</v>
      </c>
      <c r="AI55" s="224">
        <f>IF(ISERROR((E55/F55-1)*100),"n/a",(E55/F55-1)*100)</f>
        <v>9.0909090909090828</v>
      </c>
      <c r="AJ55" s="224">
        <f>IF(ISERROR((F55/G55-1)*100),"n/a",(F55/G55-1)*100)</f>
        <v>9.9999999999999858</v>
      </c>
      <c r="AK55" s="224">
        <f>IF(ISERROR((G55/H55-1)*100),"n/a",(G55/H55-1)*100)</f>
        <v>6.6666666666666652</v>
      </c>
      <c r="AL55" s="224">
        <f>IF(ISERROR((H55/I55-1)*100),"n/a",(H55/I55-1)*100)</f>
        <v>7.1428571428571397</v>
      </c>
      <c r="AM55" s="224">
        <f>IF(ISERROR((I55/J55-1)*100),"n/a",(I55/J55-1)*100)</f>
        <v>11.111111111111093</v>
      </c>
      <c r="AN55" s="224">
        <f>IF(ISERROR((J55/K55-1)*100),"n/a",(J55/K55-1)*100)</f>
        <v>12.5</v>
      </c>
      <c r="AO55" s="224">
        <f>IF(ISERROR((K55/L55-1)*100),"n/a",(K55/L55-1)*100)</f>
        <v>12.000000000000011</v>
      </c>
      <c r="AP55" s="224">
        <f>IF(ISERROR((L55/M55-1)*100),"n/a",(L55/M55-1)*100)</f>
        <v>13.636363636363647</v>
      </c>
      <c r="AQ55" s="224">
        <f>IF(ISERROR((M55/N55-1)*100),"n/a",(M55/N55-1)*100)</f>
        <v>9.9999999999999858</v>
      </c>
      <c r="AR55" s="224">
        <f>IF(ISERROR((N55/O55-1)*100),"n/a",(N55/O55-1)*100)</f>
        <v>11.111111111111116</v>
      </c>
      <c r="AS55" s="224">
        <f>IF(ISERROR((O55/Q55-1)*100),"n/a",(O55/Q55-1)*100)</f>
        <v>2.4182076813655806</v>
      </c>
      <c r="AT55" s="224">
        <f>IF(ISERROR((Q55/R55-1)*100),"n/a",(Q55/R55-1)*100)</f>
        <v>7.8220858895705403</v>
      </c>
      <c r="AU55" s="224">
        <f>IF(ISERROR((R55/T55-1)*100),"n/a",(R55/T55-1)*100)</f>
        <v>0</v>
      </c>
      <c r="AV55" s="224">
        <f>IF(ISERROR((T55/U55-1)*100),"n/a",(T55/U55-1)*100)</f>
        <v>0</v>
      </c>
      <c r="AW55" s="224">
        <f>IF(ISERROR((U55/V55-1)*100),"n/a",(U55/V55-1)*100)</f>
        <v>7.4135090609555254</v>
      </c>
      <c r="AX55" s="224">
        <f>IF(ISERROR((V55/W55-1)*100),"n/a",(V55/W55-1)*100)</f>
        <v>9.7649186256780993</v>
      </c>
      <c r="AY55" s="224">
        <f>IF(ISERROR((W55/X55-1)*100),"n/a",(W55/X55-1)*100)</f>
        <v>5.3333333333333455</v>
      </c>
      <c r="AZ55" s="224">
        <f>IF(ISERROR((X55/Y55-1)*100),"n/a",(X55/Y55-1)*100)</f>
        <v>3.9603960396039639</v>
      </c>
      <c r="BA55" s="224">
        <f>IF(ISERROR((Y55/Z55-1)*100),"n/a",(Y55/Z55-1)*100)</f>
        <v>4.1237113402061931</v>
      </c>
      <c r="BB55" s="224">
        <f>IF(ISERROR((Z55/AA55-1)*100),"n/a",(Z55/AA55-1)*100)</f>
        <v>4.3010752688172005</v>
      </c>
      <c r="BC55" s="224">
        <f>IF(ISERROR((AA55/AB55-1)*100),"n/a",(AA55/AB55-1)*100)</f>
        <v>4.4943820224719211</v>
      </c>
      <c r="BD55" s="224">
        <f>IF(ISERROR((AB55/AC55-1)*100),"n/a",(AB55/AC55-1)*100)</f>
        <v>4.705882352941182</v>
      </c>
      <c r="BE55" s="224">
        <f>IF(ISERROR((AC55/AD55-1)*100),"n/a",(AC55/AD55-1)*100)</f>
        <v>1.1904761904761862</v>
      </c>
      <c r="BF55" s="224">
        <f>IF(ISERROR((AD55/AE55-1)*100),"n/a",(AD55/AE55-1)*100)</f>
        <v>0</v>
      </c>
      <c r="BG55" s="224">
        <f>AVERAGE(AG55:BF55)</f>
        <v>6.4212947396578901</v>
      </c>
      <c r="BH55" s="182">
        <f t="shared" si="0"/>
        <v>4.0657981809067723</v>
      </c>
    </row>
    <row r="56" spans="1:60" ht="11.25" customHeight="1" x14ac:dyDescent="0.2">
      <c r="A56" s="236" t="s">
        <v>1386</v>
      </c>
      <c r="B56" s="97" t="s">
        <v>1387</v>
      </c>
      <c r="C56" s="215">
        <v>4.4800000000000004</v>
      </c>
      <c r="D56" s="216">
        <v>3.72</v>
      </c>
      <c r="E56" s="216">
        <v>3.08</v>
      </c>
      <c r="F56" s="216">
        <v>2.44</v>
      </c>
      <c r="G56" s="216">
        <v>1.88</v>
      </c>
      <c r="H56" s="216">
        <v>1.6</v>
      </c>
      <c r="I56" s="231">
        <v>1.28</v>
      </c>
      <c r="J56" s="217">
        <v>1.3332999999999999</v>
      </c>
      <c r="K56" s="223">
        <v>1.1299999999999999</v>
      </c>
      <c r="L56" s="231">
        <v>0.83</v>
      </c>
      <c r="M56" s="216">
        <v>0.88</v>
      </c>
      <c r="N56" s="216">
        <v>0.42</v>
      </c>
      <c r="O56" s="231">
        <v>0</v>
      </c>
      <c r="P56" s="237"/>
      <c r="Q56" s="231">
        <v>0</v>
      </c>
      <c r="R56" s="227">
        <v>0</v>
      </c>
      <c r="S56" s="237"/>
      <c r="T56" s="266">
        <v>0</v>
      </c>
      <c r="U56" s="266">
        <v>0</v>
      </c>
      <c r="V56" s="229">
        <v>0</v>
      </c>
      <c r="W56" s="229">
        <v>0</v>
      </c>
      <c r="X56" s="229">
        <v>0</v>
      </c>
      <c r="Y56" s="229">
        <v>0</v>
      </c>
      <c r="Z56" s="229">
        <v>0</v>
      </c>
      <c r="AA56" s="229">
        <v>0</v>
      </c>
      <c r="AB56" s="229">
        <v>0</v>
      </c>
      <c r="AC56" s="229">
        <v>0</v>
      </c>
      <c r="AD56" s="229">
        <v>0</v>
      </c>
      <c r="AE56" s="229">
        <v>0</v>
      </c>
      <c r="AF56" s="223">
        <f>SUM(C56:AE56)</f>
        <v>23.073300000000003</v>
      </c>
      <c r="AG56" s="224">
        <f>IF(ISERROR((C56/D56-1)*100),"n/a",(C56/D56-1)*100)</f>
        <v>20.430107526881724</v>
      </c>
      <c r="AH56" s="224">
        <f>IF(ISERROR((D56/E56-1)*100),"n/a",(D56/E56-1)*100)</f>
        <v>20.779220779220786</v>
      </c>
      <c r="AI56" s="224">
        <f>IF(ISERROR((E56/F56-1)*100),"n/a",(E56/F56-1)*100)</f>
        <v>26.229508196721319</v>
      </c>
      <c r="AJ56" s="224">
        <f>IF(ISERROR((F56/G56-1)*100),"n/a",(F56/G56-1)*100)</f>
        <v>29.787234042553191</v>
      </c>
      <c r="AK56" s="224">
        <f>IF(ISERROR((G56/H56-1)*100),"n/a",(G56/H56-1)*100)</f>
        <v>17.499999999999982</v>
      </c>
      <c r="AL56" s="224">
        <f>IF(ISERROR((H56/I56-1)*100),"n/a",(H56/I56-1)*100)</f>
        <v>25</v>
      </c>
      <c r="AM56" s="224">
        <f>IF(ISERROR((I56/J56-1)*100),"n/a",(I56/J56-1)*100)</f>
        <v>-3.9975999399984974</v>
      </c>
      <c r="AN56" s="224">
        <f>IF(ISERROR((J56/K56-1)*100),"n/a",(J56/K56-1)*100)</f>
        <v>17.991150442477878</v>
      </c>
      <c r="AO56" s="224">
        <f>IF(ISERROR((K56/L56-1)*100),"n/a",(K56/L56-1)*100)</f>
        <v>36.144578313252993</v>
      </c>
      <c r="AP56" s="224">
        <f>IF(ISERROR((L56/M56-1)*100),"n/a",(L56/M56-1)*100)</f>
        <v>-5.6818181818181879</v>
      </c>
      <c r="AQ56" s="224">
        <f>IF(ISERROR((M56/N56-1)*100),"n/a",(M56/N56-1)*100)</f>
        <v>109.52380952380953</v>
      </c>
      <c r="AR56" s="224" t="str">
        <f>IF(ISERROR((N56/O56-1)*100),"n/a",(N56/O56-1)*100)</f>
        <v>n/a</v>
      </c>
      <c r="AS56" s="224" t="str">
        <f>IF(ISERROR((O56/Q56-1)*100),"n/a",(O56/Q56-1)*100)</f>
        <v>n/a</v>
      </c>
      <c r="AT56" s="224" t="str">
        <f>IF(ISERROR((Q56/R56-1)*100),"n/a",(Q56/R56-1)*100)</f>
        <v>n/a</v>
      </c>
      <c r="AU56" s="224" t="str">
        <f>IF(ISERROR((R56/T56-1)*100),"n/a",(R56/T56-1)*100)</f>
        <v>n/a</v>
      </c>
      <c r="AV56" s="224" t="str">
        <f>IF(ISERROR((T56/U56-1)*100),"n/a",(T56/U56-1)*100)</f>
        <v>n/a</v>
      </c>
      <c r="AW56" s="224" t="str">
        <f>IF(ISERROR((U56/V56-1)*100),"n/a",(U56/V56-1)*100)</f>
        <v>n/a</v>
      </c>
      <c r="AX56" s="224" t="str">
        <f>IF(ISERROR((V56/W56-1)*100),"n/a",(V56/W56-1)*100)</f>
        <v>n/a</v>
      </c>
      <c r="AY56" s="224" t="str">
        <f>IF(ISERROR((W56/X56-1)*100),"n/a",(W56/X56-1)*100)</f>
        <v>n/a</v>
      </c>
      <c r="AZ56" s="224" t="str">
        <f>IF(ISERROR((X56/Y56-1)*100),"n/a",(X56/Y56-1)*100)</f>
        <v>n/a</v>
      </c>
      <c r="BA56" s="224" t="str">
        <f>IF(ISERROR((Y56/Z56-1)*100),"n/a",(Y56/Z56-1)*100)</f>
        <v>n/a</v>
      </c>
      <c r="BB56" s="224" t="str">
        <f>IF(ISERROR((Z56/AA56-1)*100),"n/a",(Z56/AA56-1)*100)</f>
        <v>n/a</v>
      </c>
      <c r="BC56" s="224" t="str">
        <f>IF(ISERROR((AA56/AB56-1)*100),"n/a",(AA56/AB56-1)*100)</f>
        <v>n/a</v>
      </c>
      <c r="BD56" s="224" t="str">
        <f>IF(ISERROR((AB56/AC56-1)*100),"n/a",(AB56/AC56-1)*100)</f>
        <v>n/a</v>
      </c>
      <c r="BE56" s="224" t="str">
        <f>IF(ISERROR((AC56/AD56-1)*100),"n/a",(AC56/AD56-1)*100)</f>
        <v>n/a</v>
      </c>
      <c r="BF56" s="224" t="str">
        <f>IF(ISERROR((AD56/AE56-1)*100),"n/a",(AD56/AE56-1)*100)</f>
        <v>n/a</v>
      </c>
      <c r="BG56" s="224">
        <f>AVERAGE(AG56:BF56)</f>
        <v>26.700562791190976</v>
      </c>
      <c r="BH56" s="182">
        <f t="shared" si="0"/>
        <v>30.310727286384246</v>
      </c>
    </row>
    <row r="57" spans="1:60" ht="11.25" customHeight="1" x14ac:dyDescent="0.2">
      <c r="A57" s="127" t="s">
        <v>1768</v>
      </c>
      <c r="B57" s="97" t="s">
        <v>156</v>
      </c>
      <c r="C57" s="215">
        <v>1.1399999999999999</v>
      </c>
      <c r="D57" s="216">
        <v>1.0900000000000001</v>
      </c>
      <c r="E57" s="216">
        <v>1.05640776699029</v>
      </c>
      <c r="F57" s="216">
        <v>1.02563106796117</v>
      </c>
      <c r="G57" s="216">
        <v>0.95880855877085502</v>
      </c>
      <c r="H57" s="216">
        <v>0.93095672880605895</v>
      </c>
      <c r="I57" s="216">
        <v>0.90384148427772704</v>
      </c>
      <c r="J57" s="217">
        <v>0.86076631901945999</v>
      </c>
      <c r="K57" s="223">
        <v>0.81918969767842897</v>
      </c>
      <c r="L57" s="216">
        <v>0.79532980357129002</v>
      </c>
      <c r="M57" s="216">
        <v>0.77780027498578896</v>
      </c>
      <c r="N57" s="216">
        <v>0.76254928920175402</v>
      </c>
      <c r="O57" s="216">
        <v>0.75875551164353705</v>
      </c>
      <c r="P57" s="226"/>
      <c r="Q57" s="216">
        <v>0.73293857093594195</v>
      </c>
      <c r="R57" s="232">
        <v>0.71336097205039095</v>
      </c>
      <c r="S57" s="226"/>
      <c r="T57" s="260">
        <v>0.67241433753721802</v>
      </c>
      <c r="U57" s="260">
        <v>0.65282945391962899</v>
      </c>
      <c r="V57" s="202">
        <v>0.64149023291069995</v>
      </c>
      <c r="W57" s="202">
        <v>0.60845365610422497</v>
      </c>
      <c r="X57" s="202">
        <v>0.59072736357937705</v>
      </c>
      <c r="Y57" s="202">
        <v>0.56167519815744005</v>
      </c>
      <c r="Z57" s="202">
        <v>0.52789112708786901</v>
      </c>
      <c r="AA57" s="202">
        <v>0.48129954270685898</v>
      </c>
      <c r="AB57" s="202">
        <v>0.43533531958237498</v>
      </c>
      <c r="AC57" s="202">
        <v>0.38079493460004898</v>
      </c>
      <c r="AD57" s="202">
        <v>0.33420335021903802</v>
      </c>
      <c r="AE57" s="202">
        <v>0.29526690797884098</v>
      </c>
      <c r="AF57" s="223">
        <f>SUM(C57:AE57)</f>
        <v>19.50871747027632</v>
      </c>
      <c r="AG57" s="224">
        <f>IF(ISERROR((C57/D57-1)*100),"n/a",(C57/D57-1)*100)</f>
        <v>4.5871559633027248</v>
      </c>
      <c r="AH57" s="224">
        <f>IF(ISERROR((D57/E57-1)*100),"n/a",(D57/E57-1)*100)</f>
        <v>3.1798547927581522</v>
      </c>
      <c r="AI57" s="224">
        <f>IF(ISERROR((E57/F57-1)*100),"n/a",(E57/F57-1)*100)</f>
        <v>3.0007572889050982</v>
      </c>
      <c r="AJ57" s="224">
        <f>IF(ISERROR((F57/G57-1)*100),"n/a",(F57/G57-1)*100)</f>
        <v>6.9693275658675891</v>
      </c>
      <c r="AK57" s="224">
        <f>IF(ISERROR((G57/H57-1)*100),"n/a",(G57/H57-1)*100)</f>
        <v>2.9917426989883422</v>
      </c>
      <c r="AL57" s="224">
        <f>IF(ISERROR((H57/I57-1)*100),"n/a",(H57/I57-1)*100)</f>
        <v>3.0000000000000027</v>
      </c>
      <c r="AM57" s="224">
        <f>IF(ISERROR((I57/J57-1)*100),"n/a",(I57/J57-1)*100)</f>
        <v>5.0042809885191719</v>
      </c>
      <c r="AN57" s="224">
        <f>IF(ISERROR((J57/K57-1)*100),"n/a",(J57/K57-1)*100)</f>
        <v>5.0753349875930498</v>
      </c>
      <c r="AO57" s="224">
        <f>IF(ISERROR((K57/L57-1)*100),"n/a",(K57/L57-1)*100)</f>
        <v>3.0000000000000249</v>
      </c>
      <c r="AP57" s="224">
        <f>IF(ISERROR((L57/M57-1)*100),"n/a",(L57/M57-1)*100)</f>
        <v>2.2537313432836381</v>
      </c>
      <c r="AQ57" s="224">
        <f>IF(ISERROR((M57/N57-1)*100),"n/a",(M57/N57-1)*100)</f>
        <v>1.9999999999999796</v>
      </c>
      <c r="AR57" s="224">
        <f>IF(ISERROR((N57/O57-1)*100),"n/a",(N57/O57-1)*100)</f>
        <v>0.49999999999990052</v>
      </c>
      <c r="AS57" s="224">
        <f>IF(ISERROR((O57/Q57-1)*100),"n/a",(O57/Q57-1)*100)</f>
        <v>3.5223880597015977</v>
      </c>
      <c r="AT57" s="224">
        <f>IF(ISERROR((Q57/R57-1)*100),"n/a",(Q57/R57-1)*100)</f>
        <v>2.7444168734490404</v>
      </c>
      <c r="AU57" s="224">
        <f>IF(ISERROR((R57/T57-1)*100),"n/a",(R57/T57-1)*100)</f>
        <v>6.0894945612171014</v>
      </c>
      <c r="AV57" s="224">
        <f>IF(ISERROR((T57/U57-1)*100),"n/a",(T57/U57-1)*100)</f>
        <v>3.0000000000000249</v>
      </c>
      <c r="AW57" s="224">
        <f>IF(ISERROR((U57/V57-1)*100),"n/a",(U57/V57-1)*100)</f>
        <v>1.767637358635743</v>
      </c>
      <c r="AX57" s="224">
        <f>IF(ISERROR((V57/W57-1)*100),"n/a",(V57/W57-1)*100)</f>
        <v>5.4295962354799165</v>
      </c>
      <c r="AY57" s="224">
        <f>IF(ISERROR((W57/X57-1)*100),"n/a",(W57/X57-1)*100)</f>
        <v>3.0007569680604362</v>
      </c>
      <c r="AZ57" s="224">
        <f>IF(ISERROR((X57/Y57-1)*100),"n/a",(X57/Y57-1)*100)</f>
        <v>5.1724137931035363</v>
      </c>
      <c r="BA57" s="224">
        <f>IF(ISERROR((Y57/Z57-1)*100),"n/a",(Y57/Z57-1)*100)</f>
        <v>6.3998179427531054</v>
      </c>
      <c r="BB57" s="224">
        <f>IF(ISERROR((Z57/AA57-1)*100),"n/a",(Z57/AA57-1)*100)</f>
        <v>9.6803716286485653</v>
      </c>
      <c r="BC57" s="224">
        <f>IF(ISERROR((AA57/AB57-1)*100),"n/a",(AA57/AB57-1)*100)</f>
        <v>10.558349175200931</v>
      </c>
      <c r="BD57" s="224">
        <f>IF(ISERROR((AB57/AC57-1)*100),"n/a",(AB57/AC57-1)*100)</f>
        <v>14.322770611329183</v>
      </c>
      <c r="BE57" s="224">
        <f>IF(ISERROR((AC57/AD57-1)*100),"n/a",(AC57/AD57-1)*100)</f>
        <v>13.941088367448939</v>
      </c>
      <c r="BF57" s="224">
        <f>IF(ISERROR((AD57/AE57-1)*100),"n/a",(AD57/AE57-1)*100)</f>
        <v>13.186862864763448</v>
      </c>
      <c r="BG57" s="224">
        <f>AVERAGE(AG57:BF57)</f>
        <v>5.3991596180388175</v>
      </c>
      <c r="BH57" s="182">
        <f t="shared" si="0"/>
        <v>3.856457947701466</v>
      </c>
    </row>
    <row r="58" spans="1:60" ht="11.25" customHeight="1" x14ac:dyDescent="0.2">
      <c r="A58" s="127" t="s">
        <v>1769</v>
      </c>
      <c r="B58" s="97" t="s">
        <v>161</v>
      </c>
      <c r="C58" s="215">
        <v>1.2298</v>
      </c>
      <c r="D58" s="216">
        <v>1.1820999999999999</v>
      </c>
      <c r="E58" s="216">
        <v>1.1361000000000001</v>
      </c>
      <c r="F58" s="216">
        <v>1.0916999999999999</v>
      </c>
      <c r="G58" s="216">
        <v>1.0466</v>
      </c>
      <c r="H58" s="216">
        <v>1.0059</v>
      </c>
      <c r="I58" s="216">
        <v>0.98370000000000002</v>
      </c>
      <c r="J58" s="217">
        <v>0.95489999999999997</v>
      </c>
      <c r="K58" s="223">
        <v>0.92689999999999995</v>
      </c>
      <c r="L58" s="216">
        <v>0.89970000000000006</v>
      </c>
      <c r="M58" s="216">
        <v>0.87319999999999998</v>
      </c>
      <c r="N58" s="216">
        <v>0.84789999999999999</v>
      </c>
      <c r="O58" s="216">
        <v>0.82269999999999999</v>
      </c>
      <c r="P58" s="226"/>
      <c r="Q58" s="216">
        <v>0.79610000000000003</v>
      </c>
      <c r="R58" s="232">
        <v>0.76239999999999997</v>
      </c>
      <c r="S58" s="226"/>
      <c r="T58" s="223">
        <v>0.75290000000000001</v>
      </c>
      <c r="U58" s="202">
        <v>0.72250000000000003</v>
      </c>
      <c r="V58" s="202">
        <v>0.70720000000000005</v>
      </c>
      <c r="W58" s="202">
        <v>0.66400000000000003</v>
      </c>
      <c r="X58" s="202">
        <v>0.61339999999999995</v>
      </c>
      <c r="Y58" s="202">
        <v>0.58050000000000002</v>
      </c>
      <c r="Z58" s="202">
        <v>0.55330000000000001</v>
      </c>
      <c r="AA58" s="202">
        <v>0.53268000000000004</v>
      </c>
      <c r="AB58" s="202">
        <v>0.51556000000000002</v>
      </c>
      <c r="AC58" s="202">
        <v>0.49334</v>
      </c>
      <c r="AD58" s="202">
        <v>0.48665999999999998</v>
      </c>
      <c r="AE58" s="202">
        <v>0.47110000000000002</v>
      </c>
      <c r="AF58" s="223">
        <f>SUM(C58:AE58)</f>
        <v>21.652839999999998</v>
      </c>
      <c r="AG58" s="224">
        <f>IF(ISERROR((C58/D58-1)*100),"n/a",(C58/D58-1)*100)</f>
        <v>4.0351916081549755</v>
      </c>
      <c r="AH58" s="224">
        <f>IF(ISERROR((D58/E58-1)*100),"n/a",(D58/E58-1)*100)</f>
        <v>4.0489393539300922</v>
      </c>
      <c r="AI58" s="224">
        <f>IF(ISERROR((E58/F58-1)*100),"n/a",(E58/F58-1)*100)</f>
        <v>4.067051387743903</v>
      </c>
      <c r="AJ58" s="224">
        <f>IF(ISERROR((F58/G58-1)*100),"n/a",(F58/G58-1)*100)</f>
        <v>4.3091916682591158</v>
      </c>
      <c r="AK58" s="224">
        <f>IF(ISERROR((G58/H58-1)*100),"n/a",(G58/H58-1)*100)</f>
        <v>4.0461278457103012</v>
      </c>
      <c r="AL58" s="224">
        <f>IF(ISERROR((H58/I58-1)*100),"n/a",(H58/I58-1)*100)</f>
        <v>2.256785605367484</v>
      </c>
      <c r="AM58" s="224">
        <f>IF(ISERROR((I58/J58-1)*100),"n/a",(I58/J58-1)*100)</f>
        <v>3.0160226201696672</v>
      </c>
      <c r="AN58" s="224">
        <f>IF(ISERROR((J58/K58-1)*100),"n/a",(J58/K58-1)*100)</f>
        <v>3.0208220951559062</v>
      </c>
      <c r="AO58" s="224">
        <f>IF(ISERROR((K58/L58-1)*100),"n/a",(K58/L58-1)*100)</f>
        <v>3.0232299655440498</v>
      </c>
      <c r="AP58" s="224">
        <f>IF(ISERROR((L58/M58-1)*100),"n/a",(L58/M58-1)*100)</f>
        <v>3.0348144754924533</v>
      </c>
      <c r="AQ58" s="224">
        <f>IF(ISERROR((M58/N58-1)*100),"n/a",(M58/N58-1)*100)</f>
        <v>2.9838424342493175</v>
      </c>
      <c r="AR58" s="224">
        <f>IF(ISERROR((N58/O58-1)*100),"n/a",(N58/O58-1)*100)</f>
        <v>3.0630849641424485</v>
      </c>
      <c r="AS58" s="224">
        <f>IF(ISERROR((O58/Q58-1)*100),"n/a",(O58/Q58-1)*100)</f>
        <v>3.3412887828162319</v>
      </c>
      <c r="AT58" s="224">
        <f>IF(ISERROR((Q58/R58-1)*100),"n/a",(Q58/R58-1)*100)</f>
        <v>4.4202518363064103</v>
      </c>
      <c r="AU58" s="224">
        <f>IF(ISERROR((R58/T58-1)*100),"n/a",(R58/T58-1)*100)</f>
        <v>1.2617877540177957</v>
      </c>
      <c r="AV58" s="224">
        <f>IF(ISERROR((T58/U58-1)*100),"n/a",(T58/U58-1)*100)</f>
        <v>4.2076124567474116</v>
      </c>
      <c r="AW58" s="224">
        <f>IF(ISERROR((U58/V58-1)*100),"n/a",(U58/V58-1)*100)</f>
        <v>2.1634615384615419</v>
      </c>
      <c r="AX58" s="224">
        <f>IF(ISERROR((V58/W58-1)*100),"n/a",(V58/W58-1)*100)</f>
        <v>6.5060240963855431</v>
      </c>
      <c r="AY58" s="224">
        <f>IF(ISERROR((W58/X58-1)*100),"n/a",(W58/X58-1)*100)</f>
        <v>8.2491033583306219</v>
      </c>
      <c r="AZ58" s="224">
        <f>IF(ISERROR((X58/Y58-1)*100),"n/a",(X58/Y58-1)*100)</f>
        <v>5.6675279931093669</v>
      </c>
      <c r="BA58" s="224">
        <f>IF(ISERROR((Y58/Z58-1)*100),"n/a",(Y58/Z58-1)*100)</f>
        <v>4.9159587926983495</v>
      </c>
      <c r="BB58" s="224">
        <f>IF(ISERROR((Z58/AA58-1)*100),"n/a",(Z58/AA58-1)*100)</f>
        <v>3.8709919651573221</v>
      </c>
      <c r="BC58" s="224">
        <f>IF(ISERROR((AA58/AB58-1)*100),"n/a",(AA58/AB58-1)*100)</f>
        <v>3.3206610287842331</v>
      </c>
      <c r="BD58" s="224">
        <f>IF(ISERROR((AB58/AC58-1)*100),"n/a",(AB58/AC58-1)*100)</f>
        <v>4.5039931892812302</v>
      </c>
      <c r="BE58" s="224">
        <f>IF(ISERROR((AC58/AD58-1)*100),"n/a",(AC58/AD58-1)*100)</f>
        <v>1.3726215427608546</v>
      </c>
      <c r="BF58" s="224">
        <f>IF(ISERROR((AD58/AE58-1)*100),"n/a",(AD58/AE58-1)*100)</f>
        <v>3.3029080874548811</v>
      </c>
      <c r="BG58" s="224">
        <f>AVERAGE(AG58:BF58)</f>
        <v>3.7695883248550581</v>
      </c>
      <c r="BH58" s="182">
        <f t="shared" si="0"/>
        <v>1.4844196723200904</v>
      </c>
    </row>
    <row r="59" spans="1:60" ht="11.25" customHeight="1" x14ac:dyDescent="0.2">
      <c r="A59" s="203" t="s">
        <v>627</v>
      </c>
      <c r="B59" s="119" t="s">
        <v>628</v>
      </c>
      <c r="C59" s="215">
        <v>0.93</v>
      </c>
      <c r="D59" s="216">
        <v>0.89</v>
      </c>
      <c r="E59" s="216">
        <v>0.85</v>
      </c>
      <c r="F59" s="216">
        <v>0.81</v>
      </c>
      <c r="G59" s="216">
        <v>0.76</v>
      </c>
      <c r="H59" s="216">
        <v>0.72</v>
      </c>
      <c r="I59" s="216">
        <v>0.69</v>
      </c>
      <c r="J59" s="217">
        <v>0.62</v>
      </c>
      <c r="K59" s="230">
        <v>0.5</v>
      </c>
      <c r="L59" s="218">
        <v>0.45</v>
      </c>
      <c r="M59" s="218">
        <v>0.41</v>
      </c>
      <c r="N59" s="218">
        <v>0.37</v>
      </c>
      <c r="O59" s="218">
        <v>0.33</v>
      </c>
      <c r="P59" s="219"/>
      <c r="Q59" s="262">
        <v>0.23</v>
      </c>
      <c r="R59" s="287">
        <v>0.04</v>
      </c>
      <c r="S59" s="264"/>
      <c r="T59" s="221">
        <v>0.04</v>
      </c>
      <c r="U59" s="222">
        <v>0.47</v>
      </c>
      <c r="V59" s="247">
        <v>1.27</v>
      </c>
      <c r="W59" s="247">
        <v>1.22</v>
      </c>
      <c r="X59" s="247">
        <v>1.1399999999999999</v>
      </c>
      <c r="Y59" s="247">
        <v>1.06</v>
      </c>
      <c r="Z59" s="247">
        <v>0.97667000000000004</v>
      </c>
      <c r="AA59" s="247">
        <v>0.88668000000000002</v>
      </c>
      <c r="AB59" s="247">
        <v>0.80789</v>
      </c>
      <c r="AC59" s="247">
        <v>0.73939999999999995</v>
      </c>
      <c r="AD59" s="247">
        <v>0.67108000000000001</v>
      </c>
      <c r="AE59" s="222">
        <v>0.63912000000000002</v>
      </c>
      <c r="AF59" s="223">
        <f>SUM(C59:AE59)</f>
        <v>18.52084</v>
      </c>
      <c r="AG59" s="224">
        <f>IF(ISERROR((C59/D59-1)*100),"n/a",(C59/D59-1)*100)</f>
        <v>4.4943820224719211</v>
      </c>
      <c r="AH59" s="224">
        <f>IF(ISERROR((D59/E59-1)*100),"n/a",(D59/E59-1)*100)</f>
        <v>4.705882352941182</v>
      </c>
      <c r="AI59" s="224">
        <f>IF(ISERROR((E59/F59-1)*100),"n/a",(E59/F59-1)*100)</f>
        <v>4.9382716049382713</v>
      </c>
      <c r="AJ59" s="224">
        <f>IF(ISERROR((F59/G59-1)*100),"n/a",(F59/G59-1)*100)</f>
        <v>6.578947368421062</v>
      </c>
      <c r="AK59" s="224">
        <f>IF(ISERROR((G59/H59-1)*100),"n/a",(G59/H59-1)*100)</f>
        <v>5.555555555555558</v>
      </c>
      <c r="AL59" s="224">
        <f>IF(ISERROR((H59/I59-1)*100),"n/a",(H59/I59-1)*100)</f>
        <v>4.3478260869565188</v>
      </c>
      <c r="AM59" s="224">
        <f>IF(ISERROR((I59/J59-1)*100),"n/a",(I59/J59-1)*100)</f>
        <v>11.290322580645151</v>
      </c>
      <c r="AN59" s="224">
        <f>IF(ISERROR((J59/K59-1)*100),"n/a",(J59/K59-1)*100)</f>
        <v>24</v>
      </c>
      <c r="AO59" s="224">
        <f>IF(ISERROR((K59/L59-1)*100),"n/a",(K59/L59-1)*100)</f>
        <v>11.111111111111116</v>
      </c>
      <c r="AP59" s="224">
        <f>IF(ISERROR((L59/M59-1)*100),"n/a",(L59/M59-1)*100)</f>
        <v>9.7560975609756184</v>
      </c>
      <c r="AQ59" s="224">
        <f>IF(ISERROR((M59/N59-1)*100),"n/a",(M59/N59-1)*100)</f>
        <v>10.810810810810811</v>
      </c>
      <c r="AR59" s="224">
        <f>IF(ISERROR((N59/O59-1)*100),"n/a",(N59/O59-1)*100)</f>
        <v>12.12121212121211</v>
      </c>
      <c r="AS59" s="224">
        <f>IF(ISERROR((O59/Q59-1)*100),"n/a",(O59/Q59-1)*100)</f>
        <v>43.478260869565212</v>
      </c>
      <c r="AT59" s="224">
        <f>IF(ISERROR((Q59/R59-1)*100),"n/a",(Q59/R59-1)*100)</f>
        <v>475</v>
      </c>
      <c r="AU59" s="224">
        <f>IF(ISERROR((R59/T59-1)*100),"n/a",(R59/T59-1)*100)</f>
        <v>0</v>
      </c>
      <c r="AV59" s="224">
        <f>IF(ISERROR((T59/U59-1)*100),"n/a",(T59/U59-1)*100)</f>
        <v>-91.489361702127653</v>
      </c>
      <c r="AW59" s="224">
        <f>IF(ISERROR((U59/V59-1)*100),"n/a",(U59/V59-1)*100)</f>
        <v>-62.99212598425197</v>
      </c>
      <c r="AX59" s="224">
        <f>IF(ISERROR((V59/W59-1)*100),"n/a",(V59/W59-1)*100)</f>
        <v>4.0983606557376984</v>
      </c>
      <c r="AY59" s="224">
        <f>IF(ISERROR((W59/X59-1)*100),"n/a",(W59/X59-1)*100)</f>
        <v>7.0175438596491224</v>
      </c>
      <c r="AZ59" s="224">
        <f>IF(ISERROR((X59/Y59-1)*100),"n/a",(X59/Y59-1)*100)</f>
        <v>7.5471698113207308</v>
      </c>
      <c r="BA59" s="224">
        <f>IF(ISERROR((Y59/Z59-1)*100),"n/a",(Y59/Z59-1)*100)</f>
        <v>8.532052791628697</v>
      </c>
      <c r="BB59" s="224">
        <f>IF(ISERROR((Z59/AA59-1)*100),"n/a",(Z59/AA59-1)*100)</f>
        <v>10.149095502323281</v>
      </c>
      <c r="BC59" s="224">
        <f>IF(ISERROR((AA59/AB59-1)*100),"n/a",(AA59/AB59-1)*100)</f>
        <v>9.7525653244872501</v>
      </c>
      <c r="BD59" s="224">
        <f>IF(ISERROR((AB59/AC59-1)*100),"n/a",(AB59/AC59-1)*100)</f>
        <v>9.2629158777387097</v>
      </c>
      <c r="BE59" s="224">
        <f>IF(ISERROR((AC59/AD59-1)*100),"n/a",(AC59/AD59-1)*100)</f>
        <v>10.180604398879399</v>
      </c>
      <c r="BF59" s="224">
        <f>IF(ISERROR((AD59/AE59-1)*100),"n/a",(AD59/AE59-1)*100)</f>
        <v>5.0006258605582721</v>
      </c>
      <c r="BG59" s="224">
        <f>AVERAGE(AG59:BF59)</f>
        <v>20.971081786213382</v>
      </c>
      <c r="BH59" s="182">
        <f t="shared" si="0"/>
        <v>95.994433894853969</v>
      </c>
    </row>
    <row r="60" spans="1:60" ht="11.25" customHeight="1" x14ac:dyDescent="0.2">
      <c r="A60" s="123" t="s">
        <v>629</v>
      </c>
      <c r="B60" s="97" t="s">
        <v>630</v>
      </c>
      <c r="C60" s="215">
        <v>1.65</v>
      </c>
      <c r="D60" s="216">
        <v>1.6</v>
      </c>
      <c r="E60" s="216">
        <v>1.49</v>
      </c>
      <c r="F60" s="216">
        <v>1.3049999999999999</v>
      </c>
      <c r="G60" s="216">
        <v>1.175</v>
      </c>
      <c r="H60" s="216">
        <v>1.1000000000000001</v>
      </c>
      <c r="I60" s="216">
        <v>1.075</v>
      </c>
      <c r="J60" s="217">
        <v>0.97499999999999998</v>
      </c>
      <c r="K60" s="223">
        <v>0.86580000000000001</v>
      </c>
      <c r="L60" s="231">
        <v>0.76329999999999998</v>
      </c>
      <c r="M60" s="216">
        <v>0.73880000000000001</v>
      </c>
      <c r="N60" s="231">
        <v>0.66539999999999999</v>
      </c>
      <c r="O60" s="216">
        <v>0.60909999999999997</v>
      </c>
      <c r="P60" s="226"/>
      <c r="Q60" s="216">
        <v>0.41589999999999999</v>
      </c>
      <c r="R60" s="232">
        <v>0.33029999999999998</v>
      </c>
      <c r="S60" s="226"/>
      <c r="T60" s="223">
        <v>0.25690000000000002</v>
      </c>
      <c r="U60" s="229">
        <v>0.14680000000000001</v>
      </c>
      <c r="V60" s="229">
        <v>0.44030000000000002</v>
      </c>
      <c r="W60" s="229">
        <v>0.53820000000000001</v>
      </c>
      <c r="X60" s="202">
        <v>0.53820000000000001</v>
      </c>
      <c r="Y60" s="202">
        <v>0.49099999999999999</v>
      </c>
      <c r="Z60" s="229">
        <v>0.44369999999999998</v>
      </c>
      <c r="AA60" s="229">
        <v>0.44369999999999998</v>
      </c>
      <c r="AB60" s="229">
        <v>0.44369999999999998</v>
      </c>
      <c r="AC60" s="202">
        <v>0.44369999999999998</v>
      </c>
      <c r="AD60" s="202">
        <v>0.43759999999999999</v>
      </c>
      <c r="AE60" s="229">
        <v>0.4194</v>
      </c>
      <c r="AF60" s="223">
        <f>SUM(C60:AE60)</f>
        <v>19.801799999999997</v>
      </c>
      <c r="AG60" s="224">
        <f>IF(ISERROR((C60/D60-1)*100),"n/a",(C60/D60-1)*100)</f>
        <v>3.1249999999999778</v>
      </c>
      <c r="AH60" s="224">
        <f>IF(ISERROR((D60/E60-1)*100),"n/a",(D60/E60-1)*100)</f>
        <v>7.3825503355704702</v>
      </c>
      <c r="AI60" s="224">
        <f>IF(ISERROR((E60/F60-1)*100),"n/a",(E60/F60-1)*100)</f>
        <v>14.176245210727977</v>
      </c>
      <c r="AJ60" s="224">
        <f>IF(ISERROR((F60/G60-1)*100),"n/a",(F60/G60-1)*100)</f>
        <v>11.063829787234036</v>
      </c>
      <c r="AK60" s="224">
        <f>IF(ISERROR((G60/H60-1)*100),"n/a",(G60/H60-1)*100)</f>
        <v>6.8181818181818121</v>
      </c>
      <c r="AL60" s="224">
        <f>IF(ISERROR((H60/I60-1)*100),"n/a",(H60/I60-1)*100)</f>
        <v>2.3255813953488413</v>
      </c>
      <c r="AM60" s="224">
        <f>IF(ISERROR((I60/J60-1)*100),"n/a",(I60/J60-1)*100)</f>
        <v>10.256410256410264</v>
      </c>
      <c r="AN60" s="224">
        <f>IF(ISERROR((J60/K60-1)*100),"n/a",(J60/K60-1)*100)</f>
        <v>12.612612612612617</v>
      </c>
      <c r="AO60" s="224">
        <f>IF(ISERROR((K60/L60-1)*100),"n/a",(K60/L60-1)*100)</f>
        <v>13.428533997117786</v>
      </c>
      <c r="AP60" s="224">
        <f>IF(ISERROR((L60/M60-1)*100),"n/a",(L60/M60-1)*100)</f>
        <v>3.3161884136437392</v>
      </c>
      <c r="AQ60" s="224">
        <f>IF(ISERROR((M60/N60-1)*100),"n/a",(M60/N60-1)*100)</f>
        <v>11.030958821761349</v>
      </c>
      <c r="AR60" s="224">
        <f>IF(ISERROR((N60/O60-1)*100),"n/a",(N60/O60-1)*100)</f>
        <v>9.2431456246921719</v>
      </c>
      <c r="AS60" s="224">
        <f>IF(ISERROR((O60/Q60-1)*100),"n/a",(O60/Q60-1)*100)</f>
        <v>46.453474392882896</v>
      </c>
      <c r="AT60" s="224">
        <f>IF(ISERROR((Q60/R60-1)*100),"n/a",(Q60/R60-1)*100)</f>
        <v>25.915834090221026</v>
      </c>
      <c r="AU60" s="224">
        <f>IF(ISERROR((R60/T60-1)*100),"n/a",(R60/T60-1)*100)</f>
        <v>28.571428571428559</v>
      </c>
      <c r="AV60" s="224">
        <f>IF(ISERROR((T60/U60-1)*100),"n/a",(T60/U60-1)*100)</f>
        <v>75</v>
      </c>
      <c r="AW60" s="224">
        <f>IF(ISERROR((U60/V60-1)*100),"n/a",(U60/V60-1)*100)</f>
        <v>-66.659096070860784</v>
      </c>
      <c r="AX60" s="224">
        <f>IF(ISERROR((V60/W60-1)*100),"n/a",(V60/W60-1)*100)</f>
        <v>-18.190263842437748</v>
      </c>
      <c r="AY60" s="224">
        <f>IF(ISERROR((W60/X60-1)*100),"n/a",(W60/X60-1)*100)</f>
        <v>0</v>
      </c>
      <c r="AZ60" s="224">
        <f>IF(ISERROR((X60/Y60-1)*100),"n/a",(X60/Y60-1)*100)</f>
        <v>9.6130346232179207</v>
      </c>
      <c r="BA60" s="224">
        <f>IF(ISERROR((Y60/Z60-1)*100),"n/a",(Y60/Z60-1)*100)</f>
        <v>10.660356096461566</v>
      </c>
      <c r="BB60" s="224">
        <f>IF(ISERROR((Z60/AA60-1)*100),"n/a",(Z60/AA60-1)*100)</f>
        <v>0</v>
      </c>
      <c r="BC60" s="224">
        <f>IF(ISERROR((AA60/AB60-1)*100),"n/a",(AA60/AB60-1)*100)</f>
        <v>0</v>
      </c>
      <c r="BD60" s="224">
        <f>IF(ISERROR((AB60/AC60-1)*100),"n/a",(AB60/AC60-1)*100)</f>
        <v>0</v>
      </c>
      <c r="BE60" s="224">
        <f>IF(ISERROR((AC60/AD60-1)*100),"n/a",(AC60/AD60-1)*100)</f>
        <v>1.3939670932358261</v>
      </c>
      <c r="BF60" s="224">
        <f>IF(ISERROR((AD60/AE60-1)*100),"n/a",(AD60/AE60-1)*100)</f>
        <v>4.3395326657129196</v>
      </c>
      <c r="BG60" s="224">
        <f>AVERAGE(AG60:BF60)</f>
        <v>8.5337502266601231</v>
      </c>
      <c r="BH60" s="182">
        <f t="shared" si="0"/>
        <v>23.221399091144949</v>
      </c>
    </row>
    <row r="61" spans="1:60" ht="11.25" customHeight="1" x14ac:dyDescent="0.2">
      <c r="A61" s="291" t="s">
        <v>5609</v>
      </c>
      <c r="B61" s="97" t="s">
        <v>5598</v>
      </c>
      <c r="C61" s="215">
        <v>0.5</v>
      </c>
      <c r="D61" s="216">
        <v>0.42000000000000004</v>
      </c>
      <c r="E61" s="216">
        <v>0.34500000000000003</v>
      </c>
      <c r="F61" s="216">
        <v>0.15</v>
      </c>
      <c r="G61" s="231">
        <v>0</v>
      </c>
      <c r="H61" s="231">
        <v>0</v>
      </c>
      <c r="I61" s="231">
        <v>0</v>
      </c>
      <c r="J61" s="254">
        <v>0</v>
      </c>
      <c r="K61" s="228">
        <v>0</v>
      </c>
      <c r="L61" s="231">
        <v>0</v>
      </c>
      <c r="M61" s="231">
        <v>0</v>
      </c>
      <c r="N61" s="231">
        <v>0</v>
      </c>
      <c r="O61" s="231">
        <v>0</v>
      </c>
      <c r="P61" s="237"/>
      <c r="Q61" s="231">
        <v>0</v>
      </c>
      <c r="R61" s="227">
        <v>0</v>
      </c>
      <c r="S61" s="237"/>
      <c r="T61" s="266">
        <v>0</v>
      </c>
      <c r="U61" s="266">
        <v>0</v>
      </c>
      <c r="V61" s="229">
        <v>0</v>
      </c>
      <c r="W61" s="229">
        <v>0</v>
      </c>
      <c r="X61" s="229">
        <v>0</v>
      </c>
      <c r="Y61" s="229">
        <v>0</v>
      </c>
      <c r="Z61" s="229">
        <v>0</v>
      </c>
      <c r="AA61" s="229">
        <v>0</v>
      </c>
      <c r="AB61" s="229">
        <v>0</v>
      </c>
      <c r="AC61" s="229">
        <v>0</v>
      </c>
      <c r="AD61" s="229">
        <v>0</v>
      </c>
      <c r="AE61" s="229">
        <v>0</v>
      </c>
      <c r="AF61" s="223">
        <f>SUM(C61:AE61)</f>
        <v>1.415</v>
      </c>
      <c r="AG61" s="224">
        <f>IF(ISERROR((C61/D61-1)*100),"n/a",(C61/D61-1)*100)</f>
        <v>19.047619047619047</v>
      </c>
      <c r="AH61" s="224">
        <f>IF(ISERROR((D61/E61-1)*100),"n/a",(D61/E61-1)*100)</f>
        <v>21.739130434782616</v>
      </c>
      <c r="AI61" s="224">
        <f>IF(ISERROR((E61/F61-1)*100),"n/a",(E61/F61-1)*100)</f>
        <v>130.00000000000003</v>
      </c>
      <c r="AJ61" s="224" t="str">
        <f>IF(ISERROR((F61/G61-1)*100),"n/a",(F61/G61-1)*100)</f>
        <v>n/a</v>
      </c>
      <c r="AK61" s="224" t="str">
        <f>IF(ISERROR((G61/H61-1)*100),"n/a",(G61/H61-1)*100)</f>
        <v>n/a</v>
      </c>
      <c r="AL61" s="224" t="str">
        <f>IF(ISERROR((H61/I61-1)*100),"n/a",(H61/I61-1)*100)</f>
        <v>n/a</v>
      </c>
      <c r="AM61" s="224" t="str">
        <f>IF(ISERROR((I61/J61-1)*100),"n/a",(I61/J61-1)*100)</f>
        <v>n/a</v>
      </c>
      <c r="AN61" s="224" t="str">
        <f>IF(ISERROR((J61/K61-1)*100),"n/a",(J61/K61-1)*100)</f>
        <v>n/a</v>
      </c>
      <c r="AO61" s="224" t="str">
        <f>IF(ISERROR((K61/L61-1)*100),"n/a",(K61/L61-1)*100)</f>
        <v>n/a</v>
      </c>
      <c r="AP61" s="224" t="str">
        <f>IF(ISERROR((L61/M61-1)*100),"n/a",(L61/M61-1)*100)</f>
        <v>n/a</v>
      </c>
      <c r="AQ61" s="224" t="str">
        <f>IF(ISERROR((M61/N61-1)*100),"n/a",(M61/N61-1)*100)</f>
        <v>n/a</v>
      </c>
      <c r="AR61" s="224" t="str">
        <f>IF(ISERROR((N61/O61-1)*100),"n/a",(N61/O61-1)*100)</f>
        <v>n/a</v>
      </c>
      <c r="AS61" s="224" t="str">
        <f>IF(ISERROR((O61/Q61-1)*100),"n/a",(O61/Q61-1)*100)</f>
        <v>n/a</v>
      </c>
      <c r="AT61" s="224" t="str">
        <f>IF(ISERROR((Q61/R61-1)*100),"n/a",(Q61/R61-1)*100)</f>
        <v>n/a</v>
      </c>
      <c r="AU61" s="224" t="str">
        <f>IF(ISERROR((R61/T61-1)*100),"n/a",(R61/T61-1)*100)</f>
        <v>n/a</v>
      </c>
      <c r="AV61" s="224" t="str">
        <f>IF(ISERROR((T61/U61-1)*100),"n/a",(T61/U61-1)*100)</f>
        <v>n/a</v>
      </c>
      <c r="AW61" s="224" t="str">
        <f>IF(ISERROR((U61/V61-1)*100),"n/a",(U61/V61-1)*100)</f>
        <v>n/a</v>
      </c>
      <c r="AX61" s="224" t="str">
        <f>IF(ISERROR((V61/W61-1)*100),"n/a",(V61/W61-1)*100)</f>
        <v>n/a</v>
      </c>
      <c r="AY61" s="224" t="str">
        <f>IF(ISERROR((W61/X61-1)*100),"n/a",(W61/X61-1)*100)</f>
        <v>n/a</v>
      </c>
      <c r="AZ61" s="224" t="str">
        <f>IF(ISERROR((X61/Y61-1)*100),"n/a",(X61/Y61-1)*100)</f>
        <v>n/a</v>
      </c>
      <c r="BA61" s="224" t="str">
        <f>IF(ISERROR((Y61/Z61-1)*100),"n/a",(Y61/Z61-1)*100)</f>
        <v>n/a</v>
      </c>
      <c r="BB61" s="224" t="str">
        <f>IF(ISERROR((Z61/AA61-1)*100),"n/a",(Z61/AA61-1)*100)</f>
        <v>n/a</v>
      </c>
      <c r="BC61" s="224" t="str">
        <f>IF(ISERROR((AA61/AB61-1)*100),"n/a",(AA61/AB61-1)*100)</f>
        <v>n/a</v>
      </c>
      <c r="BD61" s="224" t="str">
        <f>IF(ISERROR((AB61/AC61-1)*100),"n/a",(AB61/AC61-1)*100)</f>
        <v>n/a</v>
      </c>
      <c r="BE61" s="224" t="str">
        <f>IF(ISERROR((AC61/AD61-1)*100),"n/a",(AC61/AD61-1)*100)</f>
        <v>n/a</v>
      </c>
      <c r="BF61" s="224" t="str">
        <f>IF(ISERROR((AD61/AE61-1)*100),"n/a",(AD61/AE61-1)*100)</f>
        <v>n/a</v>
      </c>
      <c r="BG61" s="224">
        <f>AVERAGE(AG61:BF61)</f>
        <v>56.928916494133894</v>
      </c>
      <c r="BH61" s="182">
        <f t="shared" si="0"/>
        <v>63.295722540529972</v>
      </c>
    </row>
    <row r="62" spans="1:60" ht="11.25" customHeight="1" x14ac:dyDescent="0.2">
      <c r="A62" s="114" t="s">
        <v>1770</v>
      </c>
      <c r="B62" s="97" t="s">
        <v>166</v>
      </c>
      <c r="C62" s="215">
        <v>3.61</v>
      </c>
      <c r="D62" s="216">
        <v>3.2850000000000001</v>
      </c>
      <c r="E62" s="216">
        <v>3.0249999999999999</v>
      </c>
      <c r="F62" s="216">
        <v>2.78</v>
      </c>
      <c r="G62" s="216">
        <v>2.5550000000000002</v>
      </c>
      <c r="H62" s="216">
        <v>2.35</v>
      </c>
      <c r="I62" s="216">
        <v>2.15</v>
      </c>
      <c r="J62" s="217">
        <v>1.98</v>
      </c>
      <c r="K62" s="223">
        <v>1.835</v>
      </c>
      <c r="L62" s="216">
        <v>1.71</v>
      </c>
      <c r="M62" s="216">
        <v>1.59</v>
      </c>
      <c r="N62" s="216">
        <v>1.5</v>
      </c>
      <c r="O62" s="216">
        <v>1.42</v>
      </c>
      <c r="P62" s="226"/>
      <c r="Q62" s="216">
        <v>1.385</v>
      </c>
      <c r="R62" s="232">
        <v>1.365</v>
      </c>
      <c r="S62" s="226"/>
      <c r="T62" s="260">
        <v>1.345</v>
      </c>
      <c r="U62" s="260">
        <v>1.325</v>
      </c>
      <c r="V62" s="202">
        <v>1.3049999999999999</v>
      </c>
      <c r="W62" s="202">
        <v>1.2849999999999999</v>
      </c>
      <c r="X62" s="202">
        <v>1.2649999999999999</v>
      </c>
      <c r="Y62" s="202">
        <v>1.2450000000000001</v>
      </c>
      <c r="Z62" s="202">
        <v>1.2250000000000001</v>
      </c>
      <c r="AA62" s="202">
        <v>1.2050000000000001</v>
      </c>
      <c r="AB62" s="202">
        <v>1.1850000000000001</v>
      </c>
      <c r="AC62" s="202">
        <v>1.165</v>
      </c>
      <c r="AD62" s="202">
        <v>1.145</v>
      </c>
      <c r="AE62" s="202">
        <v>1.1100000000000001</v>
      </c>
      <c r="AF62" s="223">
        <f>SUM(C62:AE62)</f>
        <v>47.344999999999999</v>
      </c>
      <c r="AG62" s="224">
        <f>IF(ISERROR((C62/D62-1)*100),"n/a",(C62/D62-1)*100)</f>
        <v>9.8934550989345347</v>
      </c>
      <c r="AH62" s="224">
        <f>IF(ISERROR((D62/E62-1)*100),"n/a",(D62/E62-1)*100)</f>
        <v>8.5950413223140565</v>
      </c>
      <c r="AI62" s="224">
        <f>IF(ISERROR((E62/F62-1)*100),"n/a",(E62/F62-1)*100)</f>
        <v>8.8129496402877816</v>
      </c>
      <c r="AJ62" s="224">
        <f>IF(ISERROR((F62/G62-1)*100),"n/a",(F62/G62-1)*100)</f>
        <v>8.80626223091976</v>
      </c>
      <c r="AK62" s="224">
        <f>IF(ISERROR((G62/H62-1)*100),"n/a",(G62/H62-1)*100)</f>
        <v>8.7234042553191458</v>
      </c>
      <c r="AL62" s="224">
        <f>IF(ISERROR((H62/I62-1)*100),"n/a",(H62/I62-1)*100)</f>
        <v>9.3023255813953654</v>
      </c>
      <c r="AM62" s="224">
        <f>IF(ISERROR((I62/J62-1)*100),"n/a",(I62/J62-1)*100)</f>
        <v>8.5858585858585847</v>
      </c>
      <c r="AN62" s="224">
        <f>IF(ISERROR((J62/K62-1)*100),"n/a",(J62/K62-1)*100)</f>
        <v>7.9019073569482234</v>
      </c>
      <c r="AO62" s="224">
        <f>IF(ISERROR((K62/L62-1)*100),"n/a",(K62/L62-1)*100)</f>
        <v>7.3099415204678442</v>
      </c>
      <c r="AP62" s="224">
        <f>IF(ISERROR((L62/M62-1)*100),"n/a",(L62/M62-1)*100)</f>
        <v>7.547169811320753</v>
      </c>
      <c r="AQ62" s="224">
        <f>IF(ISERROR((M62/N62-1)*100),"n/a",(M62/N62-1)*100)</f>
        <v>6.0000000000000053</v>
      </c>
      <c r="AR62" s="224">
        <f>IF(ISERROR((N62/O62-1)*100),"n/a",(N62/O62-1)*100)</f>
        <v>5.6338028169014231</v>
      </c>
      <c r="AS62" s="224">
        <f>IF(ISERROR((O62/Q62-1)*100),"n/a",(O62/Q62-1)*100)</f>
        <v>2.5270758122743597</v>
      </c>
      <c r="AT62" s="224">
        <f>IF(ISERROR((Q62/R62-1)*100),"n/a",(Q62/R62-1)*100)</f>
        <v>1.46520146520146</v>
      </c>
      <c r="AU62" s="224">
        <f>IF(ISERROR((R62/T62-1)*100),"n/a",(R62/T62-1)*100)</f>
        <v>1.4869888475836479</v>
      </c>
      <c r="AV62" s="224">
        <f>IF(ISERROR((T62/U62-1)*100),"n/a",(T62/U62-1)*100)</f>
        <v>1.5094339622641506</v>
      </c>
      <c r="AW62" s="224">
        <f>IF(ISERROR((U62/V62-1)*100),"n/a",(U62/V62-1)*100)</f>
        <v>1.5325670498084198</v>
      </c>
      <c r="AX62" s="224">
        <f>IF(ISERROR((V62/W62-1)*100),"n/a",(V62/W62-1)*100)</f>
        <v>1.5564202334630295</v>
      </c>
      <c r="AY62" s="224">
        <f>IF(ISERROR((W62/X62-1)*100),"n/a",(W62/X62-1)*100)</f>
        <v>1.5810276679841806</v>
      </c>
      <c r="AZ62" s="224">
        <f>IF(ISERROR((X62/Y62-1)*100),"n/a",(X62/Y62-1)*100)</f>
        <v>1.6064257028112205</v>
      </c>
      <c r="BA62" s="224">
        <f>IF(ISERROR((Y62/Z62-1)*100),"n/a",(Y62/Z62-1)*100)</f>
        <v>1.6326530612244872</v>
      </c>
      <c r="BB62" s="224">
        <f>IF(ISERROR((Z62/AA62-1)*100),"n/a",(Z62/AA62-1)*100)</f>
        <v>1.6597510373443924</v>
      </c>
      <c r="BC62" s="224">
        <f>IF(ISERROR((AA62/AB62-1)*100),"n/a",(AA62/AB62-1)*100)</f>
        <v>1.6877637130801704</v>
      </c>
      <c r="BD62" s="224">
        <f>IF(ISERROR((AB62/AC62-1)*100),"n/a",(AB62/AC62-1)*100)</f>
        <v>1.7167381974249052</v>
      </c>
      <c r="BE62" s="224">
        <f>IF(ISERROR((AC62/AD62-1)*100),"n/a",(AC62/AD62-1)*100)</f>
        <v>1.7467248908296984</v>
      </c>
      <c r="BF62" s="224">
        <f>IF(ISERROR((AD62/AE62-1)*100),"n/a",(AD62/AE62-1)*100)</f>
        <v>3.1531531531531432</v>
      </c>
      <c r="BG62" s="224">
        <f>AVERAGE(AG62:BF62)</f>
        <v>4.6913093467351823</v>
      </c>
      <c r="BH62" s="182">
        <f t="shared" si="0"/>
        <v>3.3392326025881078</v>
      </c>
    </row>
    <row r="63" spans="1:60" ht="11.25" customHeight="1" x14ac:dyDescent="0.2">
      <c r="A63" s="97" t="s">
        <v>1771</v>
      </c>
      <c r="B63" s="191" t="s">
        <v>170</v>
      </c>
      <c r="C63" s="215">
        <v>1.83</v>
      </c>
      <c r="D63" s="216">
        <v>1.72</v>
      </c>
      <c r="E63" s="216">
        <v>1.58</v>
      </c>
      <c r="F63" s="216">
        <v>1.52</v>
      </c>
      <c r="G63" s="216">
        <v>1.5</v>
      </c>
      <c r="H63" s="216">
        <v>1.44</v>
      </c>
      <c r="I63" s="216">
        <v>1.42</v>
      </c>
      <c r="J63" s="217">
        <v>1.32</v>
      </c>
      <c r="K63" s="228">
        <v>1.28</v>
      </c>
      <c r="L63" s="216">
        <v>1.22</v>
      </c>
      <c r="M63" s="216">
        <v>1.1399999999999999</v>
      </c>
      <c r="N63" s="216">
        <v>1.0900000000000001</v>
      </c>
      <c r="O63" s="216">
        <v>1</v>
      </c>
      <c r="P63" s="226"/>
      <c r="Q63" s="231">
        <v>0.88</v>
      </c>
      <c r="R63" s="232">
        <v>0.8</v>
      </c>
      <c r="S63" s="226"/>
      <c r="T63" s="260">
        <v>0.66</v>
      </c>
      <c r="U63" s="261">
        <v>0.6</v>
      </c>
      <c r="V63" s="202">
        <v>0.56000000000000005</v>
      </c>
      <c r="W63" s="202">
        <v>0.5</v>
      </c>
      <c r="X63" s="202">
        <v>0.42</v>
      </c>
      <c r="Y63" s="202">
        <v>0.35</v>
      </c>
      <c r="Z63" s="202">
        <v>0.22</v>
      </c>
      <c r="AA63" s="202">
        <v>0.125</v>
      </c>
      <c r="AB63" s="229">
        <v>0.12</v>
      </c>
      <c r="AC63" s="202">
        <v>0.11</v>
      </c>
      <c r="AD63" s="229">
        <v>0.1</v>
      </c>
      <c r="AE63" s="202">
        <v>0.09</v>
      </c>
      <c r="AF63" s="223">
        <f>SUM(C63:AE63)</f>
        <v>23.595000000000006</v>
      </c>
      <c r="AG63" s="224">
        <f>IF(ISERROR((C63/D63-1)*100),"n/a",(C63/D63-1)*100)</f>
        <v>6.3953488372093137</v>
      </c>
      <c r="AH63" s="224">
        <f>IF(ISERROR((D63/E63-1)*100),"n/a",(D63/E63-1)*100)</f>
        <v>8.8607594936708889</v>
      </c>
      <c r="AI63" s="224">
        <f>IF(ISERROR((E63/F63-1)*100),"n/a",(E63/F63-1)*100)</f>
        <v>3.9473684210526327</v>
      </c>
      <c r="AJ63" s="224">
        <f>IF(ISERROR((F63/G63-1)*100),"n/a",(F63/G63-1)*100)</f>
        <v>1.3333333333333419</v>
      </c>
      <c r="AK63" s="224">
        <f>IF(ISERROR((G63/H63-1)*100),"n/a",(G63/H63-1)*100)</f>
        <v>4.1666666666666741</v>
      </c>
      <c r="AL63" s="224">
        <f>IF(ISERROR((H63/I63-1)*100),"n/a",(H63/I63-1)*100)</f>
        <v>1.4084507042253502</v>
      </c>
      <c r="AM63" s="224">
        <f>IF(ISERROR((I63/J63-1)*100),"n/a",(I63/J63-1)*100)</f>
        <v>7.575757575757569</v>
      </c>
      <c r="AN63" s="224">
        <f>IF(ISERROR((J63/K63-1)*100),"n/a",(J63/K63-1)*100)</f>
        <v>3.125</v>
      </c>
      <c r="AO63" s="224">
        <f>IF(ISERROR((K63/L63-1)*100),"n/a",(K63/L63-1)*100)</f>
        <v>4.9180327868852514</v>
      </c>
      <c r="AP63" s="224">
        <f>IF(ISERROR((L63/M63-1)*100),"n/a",(L63/M63-1)*100)</f>
        <v>7.0175438596491224</v>
      </c>
      <c r="AQ63" s="224">
        <f>IF(ISERROR((M63/N63-1)*100),"n/a",(M63/N63-1)*100)</f>
        <v>4.5871559633027248</v>
      </c>
      <c r="AR63" s="224">
        <f>IF(ISERROR((N63/O63-1)*100),"n/a",(N63/O63-1)*100)</f>
        <v>9.0000000000000071</v>
      </c>
      <c r="AS63" s="224">
        <f>IF(ISERROR((O63/Q63-1)*100),"n/a",(O63/Q63-1)*100)</f>
        <v>13.636363636363647</v>
      </c>
      <c r="AT63" s="224">
        <f>IF(ISERROR((Q63/R63-1)*100),"n/a",(Q63/R63-1)*100)</f>
        <v>9.9999999999999858</v>
      </c>
      <c r="AU63" s="224">
        <f>IF(ISERROR((R63/T63-1)*100),"n/a",(R63/T63-1)*100)</f>
        <v>21.212121212121215</v>
      </c>
      <c r="AV63" s="224">
        <f>IF(ISERROR((T63/U63-1)*100),"n/a",(T63/U63-1)*100)</f>
        <v>10.000000000000009</v>
      </c>
      <c r="AW63" s="224">
        <f>IF(ISERROR((U63/V63-1)*100),"n/a",(U63/V63-1)*100)</f>
        <v>7.1428571428571397</v>
      </c>
      <c r="AX63" s="224">
        <f>IF(ISERROR((V63/W63-1)*100),"n/a",(V63/W63-1)*100)</f>
        <v>12.000000000000011</v>
      </c>
      <c r="AY63" s="224">
        <f>IF(ISERROR((W63/X63-1)*100),"n/a",(W63/X63-1)*100)</f>
        <v>19.047619047619047</v>
      </c>
      <c r="AZ63" s="224">
        <f>IF(ISERROR((X63/Y63-1)*100),"n/a",(X63/Y63-1)*100)</f>
        <v>19.999999999999996</v>
      </c>
      <c r="BA63" s="224">
        <f>IF(ISERROR((Y63/Z63-1)*100),"n/a",(Y63/Z63-1)*100)</f>
        <v>59.090909090909079</v>
      </c>
      <c r="BB63" s="224">
        <f>IF(ISERROR((Z63/AA63-1)*100),"n/a",(Z63/AA63-1)*100)</f>
        <v>76</v>
      </c>
      <c r="BC63" s="224">
        <f>IF(ISERROR((AA63/AB63-1)*100),"n/a",(AA63/AB63-1)*100)</f>
        <v>4.1666666666666741</v>
      </c>
      <c r="BD63" s="224">
        <f>IF(ISERROR((AB63/AC63-1)*100),"n/a",(AB63/AC63-1)*100)</f>
        <v>9.0909090909090828</v>
      </c>
      <c r="BE63" s="224">
        <f>IF(ISERROR((AC63/AD63-1)*100),"n/a",(AC63/AD63-1)*100)</f>
        <v>9.9999999999999858</v>
      </c>
      <c r="BF63" s="224">
        <f>IF(ISERROR((AD63/AE63-1)*100),"n/a",(AD63/AE63-1)*100)</f>
        <v>11.111111111111116</v>
      </c>
      <c r="BG63" s="224">
        <f>AVERAGE(AG63:BF63)</f>
        <v>13.262845178473459</v>
      </c>
      <c r="BH63" s="182">
        <f t="shared" si="0"/>
        <v>16.982586056255752</v>
      </c>
    </row>
    <row r="64" spans="1:60" ht="11.25" customHeight="1" x14ac:dyDescent="0.2">
      <c r="A64" s="114" t="s">
        <v>1772</v>
      </c>
      <c r="B64" s="191" t="s">
        <v>632</v>
      </c>
      <c r="C64" s="215">
        <v>1.39</v>
      </c>
      <c r="D64" s="216">
        <v>1.3</v>
      </c>
      <c r="E64" s="216">
        <v>1.22</v>
      </c>
      <c r="F64" s="216">
        <v>1.1599999999999999</v>
      </c>
      <c r="G64" s="216">
        <v>1.0900000000000001</v>
      </c>
      <c r="H64" s="216">
        <v>1</v>
      </c>
      <c r="I64" s="216">
        <v>0.96</v>
      </c>
      <c r="J64" s="217">
        <v>0.88</v>
      </c>
      <c r="K64" s="217">
        <v>0.81</v>
      </c>
      <c r="L64" s="216">
        <v>0.77</v>
      </c>
      <c r="M64" s="216">
        <v>0.68</v>
      </c>
      <c r="N64" s="216">
        <v>0.57999999999999996</v>
      </c>
      <c r="O64" s="216">
        <v>0.54</v>
      </c>
      <c r="P64" s="226"/>
      <c r="Q64" s="216">
        <v>0.37</v>
      </c>
      <c r="R64" s="227">
        <v>0.28000000000000003</v>
      </c>
      <c r="S64" s="226"/>
      <c r="T64" s="261">
        <v>0.25</v>
      </c>
      <c r="U64" s="261">
        <v>0.3</v>
      </c>
      <c r="V64" s="202">
        <v>0.74</v>
      </c>
      <c r="W64" s="202">
        <v>0.72499999999999998</v>
      </c>
      <c r="X64" s="202">
        <v>0.63</v>
      </c>
      <c r="Y64" s="202">
        <v>0.51500000000000001</v>
      </c>
      <c r="Z64" s="202">
        <v>0.45333000000000001</v>
      </c>
      <c r="AA64" s="202">
        <v>0.4</v>
      </c>
      <c r="AB64" s="202">
        <v>0.34666999999999998</v>
      </c>
      <c r="AC64" s="202">
        <v>0.30667</v>
      </c>
      <c r="AD64" s="202">
        <v>0.26667000000000002</v>
      </c>
      <c r="AE64" s="202">
        <v>0.2</v>
      </c>
      <c r="AF64" s="223">
        <f>SUM(C64:AE64)</f>
        <v>18.163340000000002</v>
      </c>
      <c r="AG64" s="224">
        <f>IF(ISERROR((C64/D64-1)*100),"n/a",(C64/D64-1)*100)</f>
        <v>6.9230769230769207</v>
      </c>
      <c r="AH64" s="224">
        <f>IF(ISERROR((D64/E64-1)*100),"n/a",(D64/E64-1)*100)</f>
        <v>6.5573770491803351</v>
      </c>
      <c r="AI64" s="224">
        <f>IF(ISERROR((E64/F64-1)*100),"n/a",(E64/F64-1)*100)</f>
        <v>5.1724137931034475</v>
      </c>
      <c r="AJ64" s="224">
        <f>IF(ISERROR((F64/G64-1)*100),"n/a",(F64/G64-1)*100)</f>
        <v>6.4220183486238369</v>
      </c>
      <c r="AK64" s="224">
        <f>IF(ISERROR((G64/H64-1)*100),"n/a",(G64/H64-1)*100)</f>
        <v>9.0000000000000071</v>
      </c>
      <c r="AL64" s="224">
        <f>IF(ISERROR((H64/I64-1)*100),"n/a",(H64/I64-1)*100)</f>
        <v>4.1666666666666741</v>
      </c>
      <c r="AM64" s="224">
        <f>IF(ISERROR((I64/J64-1)*100),"n/a",(I64/J64-1)*100)</f>
        <v>9.0909090909090828</v>
      </c>
      <c r="AN64" s="224">
        <f>IF(ISERROR((J64/K64-1)*100),"n/a",(J64/K64-1)*100)</f>
        <v>8.6419753086419693</v>
      </c>
      <c r="AO64" s="224">
        <f>IF(ISERROR((K64/L64-1)*100),"n/a",(K64/L64-1)*100)</f>
        <v>5.1948051948051965</v>
      </c>
      <c r="AP64" s="224">
        <f>IF(ISERROR((L64/M64-1)*100),"n/a",(L64/M64-1)*100)</f>
        <v>13.235294117647056</v>
      </c>
      <c r="AQ64" s="224">
        <f>IF(ISERROR((M64/N64-1)*100),"n/a",(M64/N64-1)*100)</f>
        <v>17.24137931034484</v>
      </c>
      <c r="AR64" s="224">
        <f>IF(ISERROR((N64/O64-1)*100),"n/a",(N64/O64-1)*100)</f>
        <v>7.4074074074073959</v>
      </c>
      <c r="AS64" s="224">
        <f>IF(ISERROR((O64/Q64-1)*100),"n/a",(O64/Q64-1)*100)</f>
        <v>45.945945945945965</v>
      </c>
      <c r="AT64" s="224">
        <f>IF(ISERROR((Q64/R64-1)*100),"n/a",(Q64/R64-1)*100)</f>
        <v>32.142857142857139</v>
      </c>
      <c r="AU64" s="224">
        <f>IF(ISERROR((R64/T64-1)*100),"n/a",(R64/T64-1)*100)</f>
        <v>12.000000000000011</v>
      </c>
      <c r="AV64" s="224">
        <f>IF(ISERROR((T64/U64-1)*100),"n/a",(T64/U64-1)*100)</f>
        <v>-16.666666666666664</v>
      </c>
      <c r="AW64" s="224">
        <f>IF(ISERROR((U64/V64-1)*100),"n/a",(U64/V64-1)*100)</f>
        <v>-59.45945945945946</v>
      </c>
      <c r="AX64" s="224">
        <f>IF(ISERROR((V64/W64-1)*100),"n/a",(V64/W64-1)*100)</f>
        <v>2.0689655172413834</v>
      </c>
      <c r="AY64" s="224">
        <f>IF(ISERROR((W64/X64-1)*100),"n/a",(W64/X64-1)*100)</f>
        <v>15.07936507936507</v>
      </c>
      <c r="AZ64" s="224">
        <f>IF(ISERROR((X64/Y64-1)*100),"n/a",(X64/Y64-1)*100)</f>
        <v>22.330097087378633</v>
      </c>
      <c r="BA64" s="224">
        <f>IF(ISERROR((Y64/Z64-1)*100),"n/a",(Y64/Z64-1)*100)</f>
        <v>13.603776498356602</v>
      </c>
      <c r="BB64" s="224">
        <f>IF(ISERROR((Z64/AA64-1)*100),"n/a",(Z64/AA64-1)*100)</f>
        <v>13.332499999999992</v>
      </c>
      <c r="BC64" s="224">
        <f>IF(ISERROR((AA64/AB64-1)*100),"n/a",(AA64/AB64-1)*100)</f>
        <v>15.383505927827624</v>
      </c>
      <c r="BD64" s="224">
        <f>IF(ISERROR((AB64/AC64-1)*100),"n/a",(AB64/AC64-1)*100)</f>
        <v>13.043336485472977</v>
      </c>
      <c r="BE64" s="224">
        <f>IF(ISERROR((AC64/AD64-1)*100),"n/a",(AC64/AD64-1)*100)</f>
        <v>14.999812502343701</v>
      </c>
      <c r="BF64" s="224">
        <f>IF(ISERROR((AD64/AE64-1)*100),"n/a",(AD64/AE64-1)*100)</f>
        <v>33.335000000000001</v>
      </c>
      <c r="BG64" s="224">
        <f>AVERAGE(AG64:BF64)</f>
        <v>9.8535522796565278</v>
      </c>
      <c r="BH64" s="182">
        <f t="shared" si="0"/>
        <v>18.310672394404278</v>
      </c>
    </row>
    <row r="65" spans="1:60" ht="11.25" customHeight="1" x14ac:dyDescent="0.2">
      <c r="A65" s="233" t="s">
        <v>1773</v>
      </c>
      <c r="B65" s="240" t="s">
        <v>634</v>
      </c>
      <c r="C65" s="215">
        <v>1.96</v>
      </c>
      <c r="D65" s="216">
        <v>1.9</v>
      </c>
      <c r="E65" s="216">
        <v>1.84</v>
      </c>
      <c r="F65" s="216">
        <v>1.76</v>
      </c>
      <c r="G65" s="216">
        <v>1.69</v>
      </c>
      <c r="H65" s="216">
        <v>1.62</v>
      </c>
      <c r="I65" s="216">
        <v>1.55</v>
      </c>
      <c r="J65" s="217">
        <v>1.49</v>
      </c>
      <c r="K65" s="235">
        <v>1.43</v>
      </c>
      <c r="L65" s="241">
        <v>1.37</v>
      </c>
      <c r="M65" s="241">
        <v>1.32</v>
      </c>
      <c r="N65" s="241">
        <v>1.27</v>
      </c>
      <c r="O65" s="241">
        <v>1.22</v>
      </c>
      <c r="P65" s="249"/>
      <c r="Q65" s="241">
        <v>1.1599999999999999</v>
      </c>
      <c r="R65" s="242">
        <v>1.1000000000000001</v>
      </c>
      <c r="S65" s="249"/>
      <c r="T65" s="267">
        <v>1</v>
      </c>
      <c r="U65" s="267">
        <v>0.81</v>
      </c>
      <c r="V65" s="244">
        <v>0.69</v>
      </c>
      <c r="W65" s="244">
        <v>0.59499999999999997</v>
      </c>
      <c r="X65" s="244">
        <v>0.56999999999999995</v>
      </c>
      <c r="Y65" s="244">
        <v>0.54500000000000004</v>
      </c>
      <c r="Z65" s="244">
        <v>0.51500000000000001</v>
      </c>
      <c r="AA65" s="244">
        <v>0.49</v>
      </c>
      <c r="AB65" s="245">
        <v>0.48</v>
      </c>
      <c r="AC65" s="245">
        <v>0.48</v>
      </c>
      <c r="AD65" s="245">
        <v>0.48</v>
      </c>
      <c r="AE65" s="245">
        <v>0.48</v>
      </c>
      <c r="AF65" s="223">
        <f>SUM(C65:AE65)</f>
        <v>29.815000000000001</v>
      </c>
      <c r="AG65" s="224">
        <f>IF(ISERROR((C65/D65-1)*100),"n/a",(C65/D65-1)*100)</f>
        <v>3.1578947368421151</v>
      </c>
      <c r="AH65" s="224">
        <f>IF(ISERROR((D65/E65-1)*100),"n/a",(D65/E65-1)*100)</f>
        <v>3.2608695652173836</v>
      </c>
      <c r="AI65" s="224">
        <f>IF(ISERROR((E65/F65-1)*100),"n/a",(E65/F65-1)*100)</f>
        <v>4.5454545454545414</v>
      </c>
      <c r="AJ65" s="224">
        <f>IF(ISERROR((F65/G65-1)*100),"n/a",(F65/G65-1)*100)</f>
        <v>4.1420118343195256</v>
      </c>
      <c r="AK65" s="224">
        <f>IF(ISERROR((G65/H65-1)*100),"n/a",(G65/H65-1)*100)</f>
        <v>4.3209876543209846</v>
      </c>
      <c r="AL65" s="224">
        <f>IF(ISERROR((H65/I65-1)*100),"n/a",(H65/I65-1)*100)</f>
        <v>4.5161290322580649</v>
      </c>
      <c r="AM65" s="224">
        <f>IF(ISERROR((I65/J65-1)*100),"n/a",(I65/J65-1)*100)</f>
        <v>4.0268456375838868</v>
      </c>
      <c r="AN65" s="224">
        <f>IF(ISERROR((J65/K65-1)*100),"n/a",(J65/K65-1)*100)</f>
        <v>4.1958041958042092</v>
      </c>
      <c r="AO65" s="224">
        <f>IF(ISERROR((K65/L65-1)*100),"n/a",(K65/L65-1)*100)</f>
        <v>4.3795620437956151</v>
      </c>
      <c r="AP65" s="224">
        <f>IF(ISERROR((L65/M65-1)*100),"n/a",(L65/M65-1)*100)</f>
        <v>3.7878787878787845</v>
      </c>
      <c r="AQ65" s="224">
        <f>IF(ISERROR((M65/N65-1)*100),"n/a",(M65/N65-1)*100)</f>
        <v>3.937007874015741</v>
      </c>
      <c r="AR65" s="224">
        <f>IF(ISERROR((N65/O65-1)*100),"n/a",(N65/O65-1)*100)</f>
        <v>4.0983606557376984</v>
      </c>
      <c r="AS65" s="224">
        <f>IF(ISERROR((O65/Q65-1)*100),"n/a",(O65/Q65-1)*100)</f>
        <v>5.1724137931034475</v>
      </c>
      <c r="AT65" s="224">
        <f>IF(ISERROR((Q65/R65-1)*100),"n/a",(Q65/R65-1)*100)</f>
        <v>5.4545454545454453</v>
      </c>
      <c r="AU65" s="224">
        <f>IF(ISERROR((R65/T65-1)*100),"n/a",(R65/T65-1)*100)</f>
        <v>10.000000000000009</v>
      </c>
      <c r="AV65" s="224">
        <f>IF(ISERROR((T65/U65-1)*100),"n/a",(T65/U65-1)*100)</f>
        <v>23.456790123456784</v>
      </c>
      <c r="AW65" s="224">
        <f>IF(ISERROR((U65/V65-1)*100),"n/a",(U65/V65-1)*100)</f>
        <v>17.391304347826097</v>
      </c>
      <c r="AX65" s="224">
        <f>IF(ISERROR((V65/W65-1)*100),"n/a",(V65/W65-1)*100)</f>
        <v>15.966386554621836</v>
      </c>
      <c r="AY65" s="224">
        <f>IF(ISERROR((W65/X65-1)*100),"n/a",(W65/X65-1)*100)</f>
        <v>4.3859649122807154</v>
      </c>
      <c r="AZ65" s="224">
        <f>IF(ISERROR((X65/Y65-1)*100),"n/a",(X65/Y65-1)*100)</f>
        <v>4.5871559633027248</v>
      </c>
      <c r="BA65" s="224">
        <f>IF(ISERROR((Y65/Z65-1)*100),"n/a",(Y65/Z65-1)*100)</f>
        <v>5.8252427184465994</v>
      </c>
      <c r="BB65" s="224">
        <f>IF(ISERROR((Z65/AA65-1)*100),"n/a",(Z65/AA65-1)*100)</f>
        <v>5.1020408163265252</v>
      </c>
      <c r="BC65" s="224">
        <f>IF(ISERROR((AA65/AB65-1)*100),"n/a",(AA65/AB65-1)*100)</f>
        <v>2.0833333333333259</v>
      </c>
      <c r="BD65" s="224">
        <f>IF(ISERROR((AB65/AC65-1)*100),"n/a",(AB65/AC65-1)*100)</f>
        <v>0</v>
      </c>
      <c r="BE65" s="224">
        <f>IF(ISERROR((AC65/AD65-1)*100),"n/a",(AC65/AD65-1)*100)</f>
        <v>0</v>
      </c>
      <c r="BF65" s="224">
        <f>IF(ISERROR((AD65/AE65-1)*100),"n/a",(AD65/AE65-1)*100)</f>
        <v>0</v>
      </c>
      <c r="BG65" s="224">
        <f>AVERAGE(AG65:BF65)</f>
        <v>5.6843840223258484</v>
      </c>
      <c r="BH65" s="182">
        <f t="shared" si="0"/>
        <v>5.3878016217789115</v>
      </c>
    </row>
    <row r="66" spans="1:60" ht="11.25" customHeight="1" x14ac:dyDescent="0.2">
      <c r="A66" s="240" t="s">
        <v>1774</v>
      </c>
      <c r="B66" s="240" t="s">
        <v>636</v>
      </c>
      <c r="C66" s="215">
        <v>2.42</v>
      </c>
      <c r="D66" s="216">
        <v>2.17</v>
      </c>
      <c r="E66" s="216">
        <v>1.905</v>
      </c>
      <c r="F66" s="216">
        <v>1.69</v>
      </c>
      <c r="G66" s="216">
        <v>1.49</v>
      </c>
      <c r="H66" s="216">
        <v>1.335</v>
      </c>
      <c r="I66" s="216">
        <v>1.1200000000000001</v>
      </c>
      <c r="J66" s="217">
        <v>0.79</v>
      </c>
      <c r="K66" s="235">
        <v>0.48099999999999998</v>
      </c>
      <c r="L66" s="241">
        <v>0.20399999999999999</v>
      </c>
      <c r="M66" s="241">
        <v>0.16400000000000001</v>
      </c>
      <c r="N66" s="241">
        <v>0.123</v>
      </c>
      <c r="O66" s="241">
        <v>8.7999999999999995E-2</v>
      </c>
      <c r="P66" s="249"/>
      <c r="Q66" s="241">
        <v>6.0999999999999999E-2</v>
      </c>
      <c r="R66" s="242">
        <v>0.04</v>
      </c>
      <c r="S66" s="249"/>
      <c r="T66" s="267">
        <v>7.0000000000000001E-3</v>
      </c>
      <c r="U66" s="282">
        <v>0</v>
      </c>
      <c r="V66" s="245">
        <v>0</v>
      </c>
      <c r="W66" s="245">
        <v>0</v>
      </c>
      <c r="X66" s="245">
        <v>0</v>
      </c>
      <c r="Y66" s="245">
        <v>0</v>
      </c>
      <c r="Z66" s="245">
        <v>0</v>
      </c>
      <c r="AA66" s="245">
        <v>0</v>
      </c>
      <c r="AB66" s="245">
        <v>0</v>
      </c>
      <c r="AC66" s="245">
        <v>0</v>
      </c>
      <c r="AD66" s="245">
        <v>0</v>
      </c>
      <c r="AE66" s="245">
        <v>0</v>
      </c>
      <c r="AF66" s="223">
        <f>SUM(C66:AE66)</f>
        <v>14.087999999999999</v>
      </c>
      <c r="AG66" s="224">
        <f>IF(ISERROR((C66/D66-1)*100),"n/a",(C66/D66-1)*100)</f>
        <v>11.520737327188947</v>
      </c>
      <c r="AH66" s="224">
        <f>IF(ISERROR((D66/E66-1)*100),"n/a",(D66/E66-1)*100)</f>
        <v>13.910761154855633</v>
      </c>
      <c r="AI66" s="224">
        <f>IF(ISERROR((E66/F66-1)*100),"n/a",(E66/F66-1)*100)</f>
        <v>12.72189349112427</v>
      </c>
      <c r="AJ66" s="224">
        <f>IF(ISERROR((F66/G66-1)*100),"n/a",(F66/G66-1)*100)</f>
        <v>13.422818791946312</v>
      </c>
      <c r="AK66" s="224">
        <f>IF(ISERROR((G66/H66-1)*100),"n/a",(G66/H66-1)*100)</f>
        <v>11.610486891385774</v>
      </c>
      <c r="AL66" s="224">
        <f>IF(ISERROR((H66/I66-1)*100),"n/a",(H66/I66-1)*100)</f>
        <v>19.196428571428559</v>
      </c>
      <c r="AM66" s="224">
        <f>IF(ISERROR((I66/J66-1)*100),"n/a",(I66/J66-1)*100)</f>
        <v>41.77215189873418</v>
      </c>
      <c r="AN66" s="224">
        <f>IF(ISERROR((J66/K66-1)*100),"n/a",(J66/K66-1)*100)</f>
        <v>64.241164241164256</v>
      </c>
      <c r="AO66" s="224">
        <f>IF(ISERROR((K66/L66-1)*100),"n/a",(K66/L66-1)*100)</f>
        <v>135.78431372549019</v>
      </c>
      <c r="AP66" s="224">
        <f>IF(ISERROR((L66/M66-1)*100),"n/a",(L66/M66-1)*100)</f>
        <v>24.390243902439003</v>
      </c>
      <c r="AQ66" s="224">
        <f>IF(ISERROR((M66/N66-1)*100),"n/a",(M66/N66-1)*100)</f>
        <v>33.33333333333335</v>
      </c>
      <c r="AR66" s="224">
        <f>IF(ISERROR((N66/O66-1)*100),"n/a",(N66/O66-1)*100)</f>
        <v>39.772727272727273</v>
      </c>
      <c r="AS66" s="224">
        <f>IF(ISERROR((O66/Q66-1)*100),"n/a",(O66/Q66-1)*100)</f>
        <v>44.262295081967217</v>
      </c>
      <c r="AT66" s="224">
        <f>IF(ISERROR((Q66/R66-1)*100),"n/a",(Q66/R66-1)*100)</f>
        <v>52.499999999999993</v>
      </c>
      <c r="AU66" s="224">
        <f>IF(ISERROR((R66/T66-1)*100),"n/a",(R66/T66-1)*100)</f>
        <v>471.42857142857144</v>
      </c>
      <c r="AV66" s="224" t="str">
        <f>IF(ISERROR((T66/U66-1)*100),"n/a",(T66/U66-1)*100)</f>
        <v>n/a</v>
      </c>
      <c r="AW66" s="224" t="str">
        <f>IF(ISERROR((U66/V66-1)*100),"n/a",(U66/V66-1)*100)</f>
        <v>n/a</v>
      </c>
      <c r="AX66" s="224" t="str">
        <f>IF(ISERROR((V66/W66-1)*100),"n/a",(V66/W66-1)*100)</f>
        <v>n/a</v>
      </c>
      <c r="AY66" s="224" t="str">
        <f>IF(ISERROR((W66/X66-1)*100),"n/a",(W66/X66-1)*100)</f>
        <v>n/a</v>
      </c>
      <c r="AZ66" s="224" t="str">
        <f>IF(ISERROR((X66/Y66-1)*100),"n/a",(X66/Y66-1)*100)</f>
        <v>n/a</v>
      </c>
      <c r="BA66" s="224" t="str">
        <f>IF(ISERROR((Y66/Z66-1)*100),"n/a",(Y66/Z66-1)*100)</f>
        <v>n/a</v>
      </c>
      <c r="BB66" s="224" t="str">
        <f>IF(ISERROR((Z66/AA66-1)*100),"n/a",(Z66/AA66-1)*100)</f>
        <v>n/a</v>
      </c>
      <c r="BC66" s="224" t="str">
        <f>IF(ISERROR((AA66/AB66-1)*100),"n/a",(AA66/AB66-1)*100)</f>
        <v>n/a</v>
      </c>
      <c r="BD66" s="224" t="str">
        <f>IF(ISERROR((AB66/AC66-1)*100),"n/a",(AB66/AC66-1)*100)</f>
        <v>n/a</v>
      </c>
      <c r="BE66" s="224" t="str">
        <f>IF(ISERROR((AC66/AD66-1)*100),"n/a",(AC66/AD66-1)*100)</f>
        <v>n/a</v>
      </c>
      <c r="BF66" s="224" t="str">
        <f>IF(ISERROR((AD66/AE66-1)*100),"n/a",(AD66/AE66-1)*100)</f>
        <v>n/a</v>
      </c>
      <c r="BG66" s="224">
        <f>AVERAGE(AG66:BF66)</f>
        <v>65.991195140823763</v>
      </c>
      <c r="BH66" s="182">
        <f t="shared" si="0"/>
        <v>116.6209909482704</v>
      </c>
    </row>
    <row r="67" spans="1:60" ht="11.25" customHeight="1" x14ac:dyDescent="0.2">
      <c r="A67" s="203" t="s">
        <v>1775</v>
      </c>
      <c r="B67" s="119" t="s">
        <v>638</v>
      </c>
      <c r="C67" s="215">
        <v>1.08</v>
      </c>
      <c r="D67" s="216">
        <v>1.03</v>
      </c>
      <c r="E67" s="216">
        <v>0.99</v>
      </c>
      <c r="F67" s="216">
        <v>0.95</v>
      </c>
      <c r="G67" s="216">
        <v>0.85</v>
      </c>
      <c r="H67" s="216">
        <v>0.81</v>
      </c>
      <c r="I67" s="216">
        <v>0.78</v>
      </c>
      <c r="J67" s="217">
        <v>0.7</v>
      </c>
      <c r="K67" s="253">
        <v>0.54</v>
      </c>
      <c r="L67" s="218">
        <v>0.48</v>
      </c>
      <c r="M67" s="218">
        <v>0.4</v>
      </c>
      <c r="N67" s="218">
        <v>0.32</v>
      </c>
      <c r="O67" s="218">
        <v>0.23</v>
      </c>
      <c r="P67" s="219"/>
      <c r="Q67" s="218">
        <v>0.19</v>
      </c>
      <c r="R67" s="246">
        <v>0.12</v>
      </c>
      <c r="S67" s="219"/>
      <c r="T67" s="221">
        <v>0</v>
      </c>
      <c r="U67" s="222">
        <v>0</v>
      </c>
      <c r="V67" s="222">
        <v>0</v>
      </c>
      <c r="W67" s="222">
        <v>0</v>
      </c>
      <c r="X67" s="222">
        <v>0</v>
      </c>
      <c r="Y67" s="222">
        <v>0</v>
      </c>
      <c r="Z67" s="222">
        <v>0</v>
      </c>
      <c r="AA67" s="222">
        <v>0</v>
      </c>
      <c r="AB67" s="222">
        <v>0.25</v>
      </c>
      <c r="AC67" s="247">
        <v>0.25</v>
      </c>
      <c r="AD67" s="247">
        <v>6.25E-2</v>
      </c>
      <c r="AE67" s="222">
        <v>0</v>
      </c>
      <c r="AF67" s="223">
        <f>SUM(C67:AE67)</f>
        <v>10.032500000000001</v>
      </c>
      <c r="AG67" s="224">
        <f>IF(ISERROR((C67/D67-1)*100),"n/a",(C67/D67-1)*100)</f>
        <v>4.8543689320388328</v>
      </c>
      <c r="AH67" s="224">
        <f>IF(ISERROR((D67/E67-1)*100),"n/a",(D67/E67-1)*100)</f>
        <v>4.0404040404040442</v>
      </c>
      <c r="AI67" s="224">
        <f>IF(ISERROR((E67/F67-1)*100),"n/a",(E67/F67-1)*100)</f>
        <v>4.2105263157894868</v>
      </c>
      <c r="AJ67" s="224">
        <f>IF(ISERROR((F67/G67-1)*100),"n/a",(F67/G67-1)*100)</f>
        <v>11.764705882352944</v>
      </c>
      <c r="AK67" s="224">
        <f>IF(ISERROR((G67/H67-1)*100),"n/a",(G67/H67-1)*100)</f>
        <v>4.9382716049382713</v>
      </c>
      <c r="AL67" s="224">
        <f>IF(ISERROR((H67/I67-1)*100),"n/a",(H67/I67-1)*100)</f>
        <v>3.8461538461538547</v>
      </c>
      <c r="AM67" s="224">
        <f>IF(ISERROR((I67/J67-1)*100),"n/a",(I67/J67-1)*100)</f>
        <v>11.428571428571432</v>
      </c>
      <c r="AN67" s="224">
        <f>IF(ISERROR((J67/K67-1)*100),"n/a",(J67/K67-1)*100)</f>
        <v>29.629629629629605</v>
      </c>
      <c r="AO67" s="224">
        <f>IF(ISERROR((K67/L67-1)*100),"n/a",(K67/L67-1)*100)</f>
        <v>12.500000000000021</v>
      </c>
      <c r="AP67" s="224">
        <f>IF(ISERROR((L67/M67-1)*100),"n/a",(L67/M67-1)*100)</f>
        <v>19.999999999999996</v>
      </c>
      <c r="AQ67" s="224">
        <f>IF(ISERROR((M67/N67-1)*100),"n/a",(M67/N67-1)*100)</f>
        <v>25</v>
      </c>
      <c r="AR67" s="224">
        <f>IF(ISERROR((N67/O67-1)*100),"n/a",(N67/O67-1)*100)</f>
        <v>39.130434782608688</v>
      </c>
      <c r="AS67" s="224">
        <f>IF(ISERROR((O67/Q67-1)*100),"n/a",(O67/Q67-1)*100)</f>
        <v>21.052631578947366</v>
      </c>
      <c r="AT67" s="224">
        <f>IF(ISERROR((Q67/R67-1)*100),"n/a",(Q67/R67-1)*100)</f>
        <v>58.33333333333335</v>
      </c>
      <c r="AU67" s="224" t="str">
        <f>IF(ISERROR((R67/T67-1)*100),"n/a",(R67/T67-1)*100)</f>
        <v>n/a</v>
      </c>
      <c r="AV67" s="224" t="str">
        <f>IF(ISERROR((T67/U67-1)*100),"n/a",(T67/U67-1)*100)</f>
        <v>n/a</v>
      </c>
      <c r="AW67" s="224" t="str">
        <f>IF(ISERROR((U67/V67-1)*100),"n/a",(U67/V67-1)*100)</f>
        <v>n/a</v>
      </c>
      <c r="AX67" s="224" t="str">
        <f>IF(ISERROR((V67/W67-1)*100),"n/a",(V67/W67-1)*100)</f>
        <v>n/a</v>
      </c>
      <c r="AY67" s="224" t="str">
        <f>IF(ISERROR((W67/X67-1)*100),"n/a",(W67/X67-1)*100)</f>
        <v>n/a</v>
      </c>
      <c r="AZ67" s="224" t="str">
        <f>IF(ISERROR((X67/Y67-1)*100),"n/a",(X67/Y67-1)*100)</f>
        <v>n/a</v>
      </c>
      <c r="BA67" s="224" t="str">
        <f>IF(ISERROR((Y67/Z67-1)*100),"n/a",(Y67/Z67-1)*100)</f>
        <v>n/a</v>
      </c>
      <c r="BB67" s="224" t="str">
        <f>IF(ISERROR((Z67/AA67-1)*100),"n/a",(Z67/AA67-1)*100)</f>
        <v>n/a</v>
      </c>
      <c r="BC67" s="224">
        <f>IF(ISERROR((AA67/AB67-1)*100),"n/a",(AA67/AB67-1)*100)</f>
        <v>-100</v>
      </c>
      <c r="BD67" s="224">
        <f>IF(ISERROR((AB67/AC67-1)*100),"n/a",(AB67/AC67-1)*100)</f>
        <v>0</v>
      </c>
      <c r="BE67" s="224">
        <f>IF(ISERROR((AC67/AD67-1)*100),"n/a",(AC67/AD67-1)*100)</f>
        <v>300</v>
      </c>
      <c r="BF67" s="224" t="str">
        <f>IF(ISERROR((AD67/AE67-1)*100),"n/a",(AD67/AE67-1)*100)</f>
        <v>n/a</v>
      </c>
      <c r="BG67" s="224">
        <f>AVERAGE(AG67:BF67)</f>
        <v>26.513472433809877</v>
      </c>
      <c r="BH67" s="182">
        <f t="shared" si="0"/>
        <v>77.399843941061832</v>
      </c>
    </row>
    <row r="68" spans="1:60" ht="11.25" customHeight="1" x14ac:dyDescent="0.2">
      <c r="A68" s="225" t="s">
        <v>1776</v>
      </c>
      <c r="B68" s="97" t="s">
        <v>640</v>
      </c>
      <c r="C68" s="215">
        <v>1.36</v>
      </c>
      <c r="D68" s="216">
        <v>1.28</v>
      </c>
      <c r="E68" s="216">
        <v>1.2</v>
      </c>
      <c r="F68" s="216">
        <v>1.1000000000000001</v>
      </c>
      <c r="G68" s="216">
        <v>0.91</v>
      </c>
      <c r="H68" s="216">
        <v>0.84</v>
      </c>
      <c r="I68" s="216">
        <v>0.82</v>
      </c>
      <c r="J68" s="217">
        <v>0.78</v>
      </c>
      <c r="K68" s="217">
        <v>0.72</v>
      </c>
      <c r="L68" s="231">
        <v>0.68</v>
      </c>
      <c r="M68" s="216">
        <v>0.66</v>
      </c>
      <c r="N68" s="216">
        <v>0.62</v>
      </c>
      <c r="O68" s="216">
        <v>0.3</v>
      </c>
      <c r="P68" s="226"/>
      <c r="Q68" s="231">
        <v>0</v>
      </c>
      <c r="R68" s="227">
        <v>0</v>
      </c>
      <c r="S68" s="226"/>
      <c r="T68" s="228">
        <v>0</v>
      </c>
      <c r="U68" s="229">
        <v>0</v>
      </c>
      <c r="V68" s="229">
        <v>0</v>
      </c>
      <c r="W68" s="229">
        <v>0</v>
      </c>
      <c r="X68" s="229">
        <v>0</v>
      </c>
      <c r="Y68" s="229">
        <v>0</v>
      </c>
      <c r="Z68" s="229">
        <v>0</v>
      </c>
      <c r="AA68" s="229">
        <v>0</v>
      </c>
      <c r="AB68" s="229">
        <v>0</v>
      </c>
      <c r="AC68" s="229">
        <v>0.3</v>
      </c>
      <c r="AD68" s="229">
        <v>0.3</v>
      </c>
      <c r="AE68" s="229">
        <v>0.3</v>
      </c>
      <c r="AF68" s="223">
        <f>SUM(C68:AE68)</f>
        <v>12.170000000000002</v>
      </c>
      <c r="AG68" s="224">
        <f>IF(ISERROR((C68/D68-1)*100),"n/a",(C68/D68-1)*100)</f>
        <v>6.25</v>
      </c>
      <c r="AH68" s="224">
        <f>IF(ISERROR((D68/E68-1)*100),"n/a",(D68/E68-1)*100)</f>
        <v>6.6666666666666652</v>
      </c>
      <c r="AI68" s="224">
        <f>IF(ISERROR((E68/F68-1)*100),"n/a",(E68/F68-1)*100)</f>
        <v>9.0909090909090828</v>
      </c>
      <c r="AJ68" s="224">
        <f>IF(ISERROR((F68/G68-1)*100),"n/a",(F68/G68-1)*100)</f>
        <v>20.879120879120894</v>
      </c>
      <c r="AK68" s="224">
        <f>IF(ISERROR((G68/H68-1)*100),"n/a",(G68/H68-1)*100)</f>
        <v>8.3333333333333481</v>
      </c>
      <c r="AL68" s="224">
        <f>IF(ISERROR((H68/I68-1)*100),"n/a",(H68/I68-1)*100)</f>
        <v>2.4390243902439046</v>
      </c>
      <c r="AM68" s="224">
        <f>IF(ISERROR((I68/J68-1)*100),"n/a",(I68/J68-1)*100)</f>
        <v>5.12820512820511</v>
      </c>
      <c r="AN68" s="224">
        <f>IF(ISERROR((J68/K68-1)*100),"n/a",(J68/K68-1)*100)</f>
        <v>8.3333333333333481</v>
      </c>
      <c r="AO68" s="224">
        <f>IF(ISERROR((K68/L68-1)*100),"n/a",(K68/L68-1)*100)</f>
        <v>5.8823529411764497</v>
      </c>
      <c r="AP68" s="224">
        <f>IF(ISERROR((L68/M68-1)*100),"n/a",(L68/M68-1)*100)</f>
        <v>3.0303030303030276</v>
      </c>
      <c r="AQ68" s="224">
        <f>IF(ISERROR((M68/N68-1)*100),"n/a",(M68/N68-1)*100)</f>
        <v>6.4516129032258229</v>
      </c>
      <c r="AR68" s="224">
        <f>IF(ISERROR((N68/O68-1)*100),"n/a",(N68/O68-1)*100)</f>
        <v>106.66666666666669</v>
      </c>
      <c r="AS68" s="224" t="str">
        <f>IF(ISERROR((O68/Q68-1)*100),"n/a",(O68/Q68-1)*100)</f>
        <v>n/a</v>
      </c>
      <c r="AT68" s="224" t="str">
        <f>IF(ISERROR((Q68/R68-1)*100),"n/a",(Q68/R68-1)*100)</f>
        <v>n/a</v>
      </c>
      <c r="AU68" s="224" t="str">
        <f>IF(ISERROR((R68/T68-1)*100),"n/a",(R68/T68-1)*100)</f>
        <v>n/a</v>
      </c>
      <c r="AV68" s="224" t="str">
        <f>IF(ISERROR((T68/U68-1)*100),"n/a",(T68/U68-1)*100)</f>
        <v>n/a</v>
      </c>
      <c r="AW68" s="224" t="str">
        <f>IF(ISERROR((U68/V68-1)*100),"n/a",(U68/V68-1)*100)</f>
        <v>n/a</v>
      </c>
      <c r="AX68" s="224" t="str">
        <f>IF(ISERROR((V68/W68-1)*100),"n/a",(V68/W68-1)*100)</f>
        <v>n/a</v>
      </c>
      <c r="AY68" s="224" t="str">
        <f>IF(ISERROR((W68/X68-1)*100),"n/a",(W68/X68-1)*100)</f>
        <v>n/a</v>
      </c>
      <c r="AZ68" s="224" t="str">
        <f>IF(ISERROR((X68/Y68-1)*100),"n/a",(X68/Y68-1)*100)</f>
        <v>n/a</v>
      </c>
      <c r="BA68" s="224" t="str">
        <f>IF(ISERROR((Y68/Z68-1)*100),"n/a",(Y68/Z68-1)*100)</f>
        <v>n/a</v>
      </c>
      <c r="BB68" s="224" t="str">
        <f>IF(ISERROR((Z68/AA68-1)*100),"n/a",(Z68/AA68-1)*100)</f>
        <v>n/a</v>
      </c>
      <c r="BC68" s="224" t="str">
        <f>IF(ISERROR((AA68/AB68-1)*100),"n/a",(AA68/AB68-1)*100)</f>
        <v>n/a</v>
      </c>
      <c r="BD68" s="224">
        <f>IF(ISERROR((AB68/AC68-1)*100),"n/a",(AB68/AC68-1)*100)</f>
        <v>-100</v>
      </c>
      <c r="BE68" s="224">
        <f>IF(ISERROR((AC68/AD68-1)*100),"n/a",(AC68/AD68-1)*100)</f>
        <v>0</v>
      </c>
      <c r="BF68" s="224">
        <f>IF(ISERROR((AD68/AE68-1)*100),"n/a",(AD68/AE68-1)*100)</f>
        <v>0</v>
      </c>
      <c r="BG68" s="224">
        <f>AVERAGE(AG68:BF68)</f>
        <v>5.9434352242122905</v>
      </c>
      <c r="BH68" s="182">
        <f t="shared" si="0"/>
        <v>39.375976217717337</v>
      </c>
    </row>
    <row r="69" spans="1:60" ht="11.25" customHeight="1" x14ac:dyDescent="0.2">
      <c r="A69" s="208" t="s">
        <v>1777</v>
      </c>
      <c r="B69" s="240" t="s">
        <v>642</v>
      </c>
      <c r="C69" s="215">
        <v>3.7</v>
      </c>
      <c r="D69" s="216">
        <v>3.45</v>
      </c>
      <c r="E69" s="216">
        <v>3.18</v>
      </c>
      <c r="F69" s="216">
        <v>2.93</v>
      </c>
      <c r="G69" s="216">
        <v>2.66</v>
      </c>
      <c r="H69" s="216">
        <v>2.36</v>
      </c>
      <c r="I69" s="216">
        <v>2.2599999999999998</v>
      </c>
      <c r="J69" s="217">
        <v>2.0099999999999998</v>
      </c>
      <c r="K69" s="217">
        <v>1.76</v>
      </c>
      <c r="L69" s="241">
        <v>1.6</v>
      </c>
      <c r="M69" s="241">
        <v>1.46</v>
      </c>
      <c r="N69" s="241">
        <v>1.34</v>
      </c>
      <c r="O69" s="241">
        <v>1.1399999999999999</v>
      </c>
      <c r="P69" s="249"/>
      <c r="Q69" s="241">
        <v>1.08</v>
      </c>
      <c r="R69" s="242">
        <v>1</v>
      </c>
      <c r="S69" s="249"/>
      <c r="T69" s="251">
        <v>0.8</v>
      </c>
      <c r="U69" s="245">
        <v>1.22</v>
      </c>
      <c r="V69" s="245">
        <v>1.64</v>
      </c>
      <c r="W69" s="244">
        <v>1.61</v>
      </c>
      <c r="X69" s="244">
        <v>1.57</v>
      </c>
      <c r="Y69" s="244">
        <v>1.53</v>
      </c>
      <c r="Z69" s="244">
        <v>1.49</v>
      </c>
      <c r="AA69" s="244">
        <v>1.45</v>
      </c>
      <c r="AB69" s="244">
        <v>1.35</v>
      </c>
      <c r="AC69" s="244">
        <v>1.23</v>
      </c>
      <c r="AD69" s="244">
        <v>1.1100000000000001</v>
      </c>
      <c r="AE69" s="244">
        <v>0.99</v>
      </c>
      <c r="AF69" s="223">
        <f>SUM(C69:AE69)</f>
        <v>47.92</v>
      </c>
      <c r="AG69" s="224">
        <f>IF(ISERROR((C69/D69-1)*100),"n/a",(C69/D69-1)*100)</f>
        <v>7.2463768115942129</v>
      </c>
      <c r="AH69" s="224">
        <f>IF(ISERROR((D69/E69-1)*100),"n/a",(D69/E69-1)*100)</f>
        <v>8.4905660377358583</v>
      </c>
      <c r="AI69" s="224">
        <f>IF(ISERROR((E69/F69-1)*100),"n/a",(E69/F69-1)*100)</f>
        <v>8.5324232081911191</v>
      </c>
      <c r="AJ69" s="224">
        <f>IF(ISERROR((F69/G69-1)*100),"n/a",(F69/G69-1)*100)</f>
        <v>10.150375939849621</v>
      </c>
      <c r="AK69" s="224">
        <f>IF(ISERROR((G69/H69-1)*100),"n/a",(G69/H69-1)*100)</f>
        <v>12.711864406779672</v>
      </c>
      <c r="AL69" s="224">
        <f>IF(ISERROR((H69/I69-1)*100),"n/a",(H69/I69-1)*100)</f>
        <v>4.4247787610619538</v>
      </c>
      <c r="AM69" s="224">
        <f>IF(ISERROR((I69/J69-1)*100),"n/a",(I69/J69-1)*100)</f>
        <v>12.437810945273631</v>
      </c>
      <c r="AN69" s="224">
        <f>IF(ISERROR((J69/K69-1)*100),"n/a",(J69/K69-1)*100)</f>
        <v>14.204545454545435</v>
      </c>
      <c r="AO69" s="224">
        <f>IF(ISERROR((K69/L69-1)*100),"n/a",(K69/L69-1)*100)</f>
        <v>9.9999999999999858</v>
      </c>
      <c r="AP69" s="224">
        <f>IF(ISERROR((L69/M69-1)*100),"n/a",(L69/M69-1)*100)</f>
        <v>9.5890410958904262</v>
      </c>
      <c r="AQ69" s="224">
        <f>IF(ISERROR((M69/N69-1)*100),"n/a",(M69/N69-1)*100)</f>
        <v>8.9552238805969964</v>
      </c>
      <c r="AR69" s="224">
        <f>IF(ISERROR((N69/O69-1)*100),"n/a",(N69/O69-1)*100)</f>
        <v>17.543859649122815</v>
      </c>
      <c r="AS69" s="224">
        <f>IF(ISERROR((O69/Q69-1)*100),"n/a",(O69/Q69-1)*100)</f>
        <v>5.5555555555555358</v>
      </c>
      <c r="AT69" s="224">
        <f>IF(ISERROR((Q69/R69-1)*100),"n/a",(Q69/R69-1)*100)</f>
        <v>8.0000000000000071</v>
      </c>
      <c r="AU69" s="224">
        <f>IF(ISERROR((R69/T69-1)*100),"n/a",(R69/T69-1)*100)</f>
        <v>25</v>
      </c>
      <c r="AV69" s="224">
        <f>IF(ISERROR((T69/U69-1)*100),"n/a",(T69/U69-1)*100)</f>
        <v>-34.426229508196712</v>
      </c>
      <c r="AW69" s="224">
        <f>IF(ISERROR((U69/V69-1)*100),"n/a",(U69/V69-1)*100)</f>
        <v>-25.609756097560975</v>
      </c>
      <c r="AX69" s="224">
        <f>IF(ISERROR((V69/W69-1)*100),"n/a",(V69/W69-1)*100)</f>
        <v>1.8633540372670732</v>
      </c>
      <c r="AY69" s="224">
        <f>IF(ISERROR((W69/X69-1)*100),"n/a",(W69/X69-1)*100)</f>
        <v>2.5477707006369421</v>
      </c>
      <c r="AZ69" s="224">
        <f>IF(ISERROR((X69/Y69-1)*100),"n/a",(X69/Y69-1)*100)</f>
        <v>2.6143790849673332</v>
      </c>
      <c r="BA69" s="224">
        <f>IF(ISERROR((Y69/Z69-1)*100),"n/a",(Y69/Z69-1)*100)</f>
        <v>2.6845637583892579</v>
      </c>
      <c r="BB69" s="224">
        <f>IF(ISERROR((Z69/AA69-1)*100),"n/a",(Z69/AA69-1)*100)</f>
        <v>2.7586206896551779</v>
      </c>
      <c r="BC69" s="224">
        <f>IF(ISERROR((AA69/AB69-1)*100),"n/a",(AA69/AB69-1)*100)</f>
        <v>7.4074074074073959</v>
      </c>
      <c r="BD69" s="224">
        <f>IF(ISERROR((AB69/AC69-1)*100),"n/a",(AB69/AC69-1)*100)</f>
        <v>9.7560975609756184</v>
      </c>
      <c r="BE69" s="224">
        <f>IF(ISERROR((AC69/AD69-1)*100),"n/a",(AC69/AD69-1)*100)</f>
        <v>10.810810810810789</v>
      </c>
      <c r="BF69" s="224">
        <f>IF(ISERROR((AD69/AE69-1)*100),"n/a",(AD69/AE69-1)*100)</f>
        <v>12.121212121212132</v>
      </c>
      <c r="BG69" s="224">
        <f>AVERAGE(AG69:BF69)</f>
        <v>5.9757943196831258</v>
      </c>
      <c r="BH69" s="182">
        <f t="shared" si="0"/>
        <v>11.825215210921716</v>
      </c>
    </row>
    <row r="70" spans="1:60" ht="11.25" customHeight="1" x14ac:dyDescent="0.2">
      <c r="A70" s="236" t="s">
        <v>1388</v>
      </c>
      <c r="B70" s="97" t="s">
        <v>1389</v>
      </c>
      <c r="C70" s="215">
        <v>1.2629999999999999</v>
      </c>
      <c r="D70" s="216">
        <v>1.1479999999999999</v>
      </c>
      <c r="E70" s="216">
        <v>1.042</v>
      </c>
      <c r="F70" s="216">
        <v>0.94</v>
      </c>
      <c r="G70" s="216">
        <v>0.86099999999999999</v>
      </c>
      <c r="H70" s="216">
        <v>0.81</v>
      </c>
      <c r="I70" s="216">
        <v>0.72499999999999998</v>
      </c>
      <c r="J70" s="217">
        <v>0.17499999999999999</v>
      </c>
      <c r="K70" s="269">
        <v>0</v>
      </c>
      <c r="L70" s="231">
        <v>0</v>
      </c>
      <c r="M70" s="231">
        <v>0</v>
      </c>
      <c r="N70" s="231">
        <v>0</v>
      </c>
      <c r="O70" s="231">
        <v>0</v>
      </c>
      <c r="P70" s="254"/>
      <c r="Q70" s="231">
        <v>0</v>
      </c>
      <c r="R70" s="227">
        <v>0</v>
      </c>
      <c r="S70" s="254"/>
      <c r="T70" s="227">
        <v>0</v>
      </c>
      <c r="U70" s="238">
        <v>0</v>
      </c>
      <c r="V70" s="229">
        <v>0</v>
      </c>
      <c r="W70" s="229">
        <v>0</v>
      </c>
      <c r="X70" s="229">
        <v>0</v>
      </c>
      <c r="Y70" s="229">
        <v>0</v>
      </c>
      <c r="Z70" s="229">
        <v>0</v>
      </c>
      <c r="AA70" s="229">
        <v>0</v>
      </c>
      <c r="AB70" s="229">
        <v>0</v>
      </c>
      <c r="AC70" s="229">
        <v>0</v>
      </c>
      <c r="AD70" s="229">
        <v>0</v>
      </c>
      <c r="AE70" s="229">
        <v>0</v>
      </c>
      <c r="AF70" s="223">
        <f>SUM(C70:AE70)</f>
        <v>6.9639999999999977</v>
      </c>
      <c r="AG70" s="224">
        <f>IF(ISERROR((C70/D70-1)*100),"n/a",(C70/D70-1)*100)</f>
        <v>10.017421602787447</v>
      </c>
      <c r="AH70" s="224">
        <f>IF(ISERROR((D70/E70-1)*100),"n/a",(D70/E70-1)*100)</f>
        <v>10.172744721689053</v>
      </c>
      <c r="AI70" s="224">
        <f>IF(ISERROR((E70/F70-1)*100),"n/a",(E70/F70-1)*100)</f>
        <v>10.851063829787243</v>
      </c>
      <c r="AJ70" s="224">
        <f>IF(ISERROR((F70/G70-1)*100),"n/a",(F70/G70-1)*100)</f>
        <v>9.1753774680603861</v>
      </c>
      <c r="AK70" s="224">
        <f>IF(ISERROR((G70/H70-1)*100),"n/a",(G70/H70-1)*100)</f>
        <v>6.2962962962962887</v>
      </c>
      <c r="AL70" s="224">
        <f>IF(ISERROR((H70/I70-1)*100),"n/a",(H70/I70-1)*100)</f>
        <v>11.724137931034484</v>
      </c>
      <c r="AM70" s="224">
        <f>IF(ISERROR((I70/J70-1)*100),"n/a",(I70/J70-1)*100)</f>
        <v>314.28571428571433</v>
      </c>
      <c r="AN70" s="224" t="str">
        <f>IF(ISERROR((J70/K70-1)*100),"n/a",(J70/K70-1)*100)</f>
        <v>n/a</v>
      </c>
      <c r="AO70" s="224" t="str">
        <f>IF(ISERROR((K70/L70-1)*100),"n/a",(K70/L70-1)*100)</f>
        <v>n/a</v>
      </c>
      <c r="AP70" s="224" t="str">
        <f>IF(ISERROR((L70/M70-1)*100),"n/a",(L70/M70-1)*100)</f>
        <v>n/a</v>
      </c>
      <c r="AQ70" s="224" t="str">
        <f>IF(ISERROR((M70/N70-1)*100),"n/a",(M70/N70-1)*100)</f>
        <v>n/a</v>
      </c>
      <c r="AR70" s="224" t="str">
        <f>IF(ISERROR((N70/O70-1)*100),"n/a",(N70/O70-1)*100)</f>
        <v>n/a</v>
      </c>
      <c r="AS70" s="224" t="str">
        <f>IF(ISERROR((O70/Q70-1)*100),"n/a",(O70/Q70-1)*100)</f>
        <v>n/a</v>
      </c>
      <c r="AT70" s="224" t="str">
        <f>IF(ISERROR((Q70/R70-1)*100),"n/a",(Q70/R70-1)*100)</f>
        <v>n/a</v>
      </c>
      <c r="AU70" s="224" t="str">
        <f>IF(ISERROR((R70/T70-1)*100),"n/a",(R70/T70-1)*100)</f>
        <v>n/a</v>
      </c>
      <c r="AV70" s="224" t="str">
        <f>IF(ISERROR((T70/U70-1)*100),"n/a",(T70/U70-1)*100)</f>
        <v>n/a</v>
      </c>
      <c r="AW70" s="224" t="str">
        <f>IF(ISERROR((U70/V70-1)*100),"n/a",(U70/V70-1)*100)</f>
        <v>n/a</v>
      </c>
      <c r="AX70" s="224" t="str">
        <f>IF(ISERROR((V70/W70-1)*100),"n/a",(V70/W70-1)*100)</f>
        <v>n/a</v>
      </c>
      <c r="AY70" s="224" t="str">
        <f>IF(ISERROR((W70/X70-1)*100),"n/a",(W70/X70-1)*100)</f>
        <v>n/a</v>
      </c>
      <c r="AZ70" s="224" t="str">
        <f>IF(ISERROR((X70/Y70-1)*100),"n/a",(X70/Y70-1)*100)</f>
        <v>n/a</v>
      </c>
      <c r="BA70" s="224" t="str">
        <f>IF(ISERROR((Y70/Z70-1)*100),"n/a",(Y70/Z70-1)*100)</f>
        <v>n/a</v>
      </c>
      <c r="BB70" s="224" t="str">
        <f>IF(ISERROR((Z70/AA70-1)*100),"n/a",(Z70/AA70-1)*100)</f>
        <v>n/a</v>
      </c>
      <c r="BC70" s="224" t="str">
        <f>IF(ISERROR((AA70/AB70-1)*100),"n/a",(AA70/AB70-1)*100)</f>
        <v>n/a</v>
      </c>
      <c r="BD70" s="224" t="str">
        <f>IF(ISERROR((AB70/AC70-1)*100),"n/a",(AB70/AC70-1)*100)</f>
        <v>n/a</v>
      </c>
      <c r="BE70" s="224" t="str">
        <f>IF(ISERROR((AC70/AD70-1)*100),"n/a",(AC70/AD70-1)*100)</f>
        <v>n/a</v>
      </c>
      <c r="BF70" s="224" t="str">
        <f>IF(ISERROR((AD70/AE70-1)*100),"n/a",(AD70/AE70-1)*100)</f>
        <v>n/a</v>
      </c>
      <c r="BG70" s="224">
        <f>AVERAGE(AG70:BF70)</f>
        <v>53.21753659076704</v>
      </c>
      <c r="BH70" s="182">
        <f t="shared" ref="BH70:BH132" si="1">STDEV(AG70:BF70)</f>
        <v>115.13298988886076</v>
      </c>
    </row>
    <row r="71" spans="1:60" ht="11.25" customHeight="1" x14ac:dyDescent="0.2">
      <c r="A71" s="225" t="s">
        <v>1778</v>
      </c>
      <c r="B71" s="97" t="s">
        <v>644</v>
      </c>
      <c r="C71" s="215">
        <v>3.2475000000000001</v>
      </c>
      <c r="D71" s="216">
        <v>3.0024999999999999</v>
      </c>
      <c r="E71" s="216">
        <v>2.7774999999999999</v>
      </c>
      <c r="F71" s="216">
        <v>2.5674999999999999</v>
      </c>
      <c r="G71" s="216">
        <v>2.3574999999999999</v>
      </c>
      <c r="H71" s="216">
        <v>2.2000000000000002</v>
      </c>
      <c r="I71" s="216">
        <v>1.9550000000000001</v>
      </c>
      <c r="J71" s="217">
        <v>1.78</v>
      </c>
      <c r="K71" s="217">
        <v>1.62</v>
      </c>
      <c r="L71" s="216">
        <v>1.4650000000000001</v>
      </c>
      <c r="M71" s="216">
        <v>1.33</v>
      </c>
      <c r="N71" s="216">
        <v>1.21</v>
      </c>
      <c r="O71" s="216">
        <v>1.0900000000000001</v>
      </c>
      <c r="P71" s="226" t="s">
        <v>1737</v>
      </c>
      <c r="Q71" s="216">
        <v>0.96</v>
      </c>
      <c r="R71" s="232">
        <v>0.9</v>
      </c>
      <c r="S71" s="226"/>
      <c r="T71" s="223">
        <v>0.86</v>
      </c>
      <c r="U71" s="202">
        <v>0.82</v>
      </c>
      <c r="V71" s="202">
        <v>0.4</v>
      </c>
      <c r="W71" s="229">
        <v>0</v>
      </c>
      <c r="X71" s="229">
        <v>0</v>
      </c>
      <c r="Y71" s="229">
        <v>0</v>
      </c>
      <c r="Z71" s="229">
        <v>0</v>
      </c>
      <c r="AA71" s="229">
        <v>0</v>
      </c>
      <c r="AB71" s="229">
        <v>0</v>
      </c>
      <c r="AC71" s="229">
        <v>0</v>
      </c>
      <c r="AD71" s="229">
        <v>0</v>
      </c>
      <c r="AE71" s="229">
        <v>0</v>
      </c>
      <c r="AF71" s="223">
        <f>SUM(C71:AE71)</f>
        <v>30.5425</v>
      </c>
      <c r="AG71" s="224">
        <f>IF(ISERROR((C71/D71-1)*100),"n/a",(C71/D71-1)*100)</f>
        <v>8.1598667776852771</v>
      </c>
      <c r="AH71" s="224">
        <f>IF(ISERROR((D71/E71-1)*100),"n/a",(D71/E71-1)*100)</f>
        <v>8.1008100810081132</v>
      </c>
      <c r="AI71" s="224">
        <f>IF(ISERROR((E71/F71-1)*100),"n/a",(E71/F71-1)*100)</f>
        <v>8.1791626095423453</v>
      </c>
      <c r="AJ71" s="224">
        <f>IF(ISERROR((F71/G71-1)*100),"n/a",(F71/G71-1)*100)</f>
        <v>8.9077412513255627</v>
      </c>
      <c r="AK71" s="224">
        <f>IF(ISERROR((G71/H71-1)*100),"n/a",(G71/H71-1)*100)</f>
        <v>7.1590909090909038</v>
      </c>
      <c r="AL71" s="224">
        <f>IF(ISERROR((H71/I71-1)*100),"n/a",(H71/I71-1)*100)</f>
        <v>12.531969309462919</v>
      </c>
      <c r="AM71" s="224">
        <f>IF(ISERROR((I71/J71-1)*100),"n/a",(I71/J71-1)*100)</f>
        <v>9.8314606741572987</v>
      </c>
      <c r="AN71" s="224">
        <f>IF(ISERROR((J71/K71-1)*100),"n/a",(J71/K71-1)*100)</f>
        <v>9.8765432098765427</v>
      </c>
      <c r="AO71" s="224">
        <f>IF(ISERROR((K71/L71-1)*100),"n/a",(K71/L71-1)*100)</f>
        <v>10.580204778156999</v>
      </c>
      <c r="AP71" s="224">
        <f>IF(ISERROR((L71/M71-1)*100),"n/a",(L71/M71-1)*100)</f>
        <v>10.150375939849621</v>
      </c>
      <c r="AQ71" s="224">
        <f>IF(ISERROR((M71/N71-1)*100),"n/a",(M71/N71-1)*100)</f>
        <v>9.9173553719008378</v>
      </c>
      <c r="AR71" s="224">
        <f>IF(ISERROR((N71/O71-1)*100),"n/a",(N71/O71-1)*100)</f>
        <v>11.009174311926584</v>
      </c>
      <c r="AS71" s="224">
        <f>IF(ISERROR((O71/Q71-1)*100),"n/a",(O71/Q71-1)*100)</f>
        <v>13.541666666666675</v>
      </c>
      <c r="AT71" s="224">
        <f>IF(ISERROR((Q71/R71-1)*100),"n/a",(Q71/R71-1)*100)</f>
        <v>6.6666666666666652</v>
      </c>
      <c r="AU71" s="224">
        <f>IF(ISERROR((R71/T71-1)*100),"n/a",(R71/T71-1)*100)</f>
        <v>4.6511627906976827</v>
      </c>
      <c r="AV71" s="224">
        <f>IF(ISERROR((T71/U71-1)*100),"n/a",(T71/U71-1)*100)</f>
        <v>4.8780487804878092</v>
      </c>
      <c r="AW71" s="224">
        <f>IF(ISERROR((U71/V71-1)*100),"n/a",(U71/V71-1)*100)</f>
        <v>104.99999999999999</v>
      </c>
      <c r="AX71" s="224" t="str">
        <f>IF(ISERROR((V71/W71-1)*100),"n/a",(V71/W71-1)*100)</f>
        <v>n/a</v>
      </c>
      <c r="AY71" s="224" t="str">
        <f>IF(ISERROR((W71/X71-1)*100),"n/a",(W71/X71-1)*100)</f>
        <v>n/a</v>
      </c>
      <c r="AZ71" s="224" t="str">
        <f>IF(ISERROR((X71/Y71-1)*100),"n/a",(X71/Y71-1)*100)</f>
        <v>n/a</v>
      </c>
      <c r="BA71" s="224" t="str">
        <f>IF(ISERROR((Y71/Z71-1)*100),"n/a",(Y71/Z71-1)*100)</f>
        <v>n/a</v>
      </c>
      <c r="BB71" s="224" t="str">
        <f>IF(ISERROR((Z71/AA71-1)*100),"n/a",(Z71/AA71-1)*100)</f>
        <v>n/a</v>
      </c>
      <c r="BC71" s="224" t="str">
        <f>IF(ISERROR((AA71/AB71-1)*100),"n/a",(AA71/AB71-1)*100)</f>
        <v>n/a</v>
      </c>
      <c r="BD71" s="224" t="str">
        <f>IF(ISERROR((AB71/AC71-1)*100),"n/a",(AB71/AC71-1)*100)</f>
        <v>n/a</v>
      </c>
      <c r="BE71" s="224" t="str">
        <f>IF(ISERROR((AC71/AD71-1)*100),"n/a",(AC71/AD71-1)*100)</f>
        <v>n/a</v>
      </c>
      <c r="BF71" s="224" t="str">
        <f>IF(ISERROR((AD71/AE71-1)*100),"n/a",(AD71/AE71-1)*100)</f>
        <v>n/a</v>
      </c>
      <c r="BG71" s="224">
        <f>AVERAGE(AG71:BF71)</f>
        <v>14.655370595794224</v>
      </c>
      <c r="BH71" s="182">
        <f t="shared" si="1"/>
        <v>23.402027369853247</v>
      </c>
    </row>
    <row r="72" spans="1:60" ht="11.25" customHeight="1" x14ac:dyDescent="0.2">
      <c r="A72" s="127" t="s">
        <v>1779</v>
      </c>
      <c r="B72" s="97" t="s">
        <v>174</v>
      </c>
      <c r="C72" s="215">
        <v>1.9390000000000001</v>
      </c>
      <c r="D72" s="216">
        <v>1.7909999999999999</v>
      </c>
      <c r="E72" s="216">
        <v>1.655</v>
      </c>
      <c r="F72" s="216">
        <v>1.5249999999999999</v>
      </c>
      <c r="G72" s="216">
        <v>1.4</v>
      </c>
      <c r="H72" s="216">
        <v>1.28</v>
      </c>
      <c r="I72" s="216">
        <v>1.1599999999999999</v>
      </c>
      <c r="J72" s="217">
        <v>1.06</v>
      </c>
      <c r="K72" s="217">
        <v>0.99399999999999999</v>
      </c>
      <c r="L72" s="216">
        <v>0.91400000000000003</v>
      </c>
      <c r="M72" s="216">
        <v>0.874</v>
      </c>
      <c r="N72" s="216">
        <v>0.83</v>
      </c>
      <c r="O72" s="216">
        <v>0.76</v>
      </c>
      <c r="P72" s="226"/>
      <c r="Q72" s="216">
        <v>0.63500000000000001</v>
      </c>
      <c r="R72" s="216">
        <v>0.55000000000000004</v>
      </c>
      <c r="S72" s="226"/>
      <c r="T72" s="223">
        <v>0.52</v>
      </c>
      <c r="U72" s="202">
        <v>0.505</v>
      </c>
      <c r="V72" s="229">
        <v>0.5</v>
      </c>
      <c r="W72" s="202">
        <v>0.47749999999999998</v>
      </c>
      <c r="X72" s="202">
        <v>0.46500000000000002</v>
      </c>
      <c r="Y72" s="229">
        <v>0.45</v>
      </c>
      <c r="Z72" s="202">
        <v>0.4425</v>
      </c>
      <c r="AA72" s="202">
        <v>0.44</v>
      </c>
      <c r="AB72" s="202">
        <v>0.43567</v>
      </c>
      <c r="AC72" s="229">
        <v>0.43334</v>
      </c>
      <c r="AD72" s="202">
        <v>0.42832999999999999</v>
      </c>
      <c r="AE72" s="202">
        <v>0.42665999999999998</v>
      </c>
      <c r="AF72" s="223">
        <f>SUM(C72:AE72)</f>
        <v>22.891000000000002</v>
      </c>
      <c r="AG72" s="224">
        <f>IF(ISERROR((C72/D72-1)*100),"n/a",(C72/D72-1)*100)</f>
        <v>8.2635399218313985</v>
      </c>
      <c r="AH72" s="224">
        <f>IF(ISERROR((D72/E72-1)*100),"n/a",(D72/E72-1)*100)</f>
        <v>8.2175226586102657</v>
      </c>
      <c r="AI72" s="224">
        <f>IF(ISERROR((E72/F72-1)*100),"n/a",(E72/F72-1)*100)</f>
        <v>8.5245901639344304</v>
      </c>
      <c r="AJ72" s="224">
        <f>IF(ISERROR((F72/G72-1)*100),"n/a",(F72/G72-1)*100)</f>
        <v>8.9285714285714199</v>
      </c>
      <c r="AK72" s="224">
        <f>IF(ISERROR((G72/H72-1)*100),"n/a",(G72/H72-1)*100)</f>
        <v>9.375</v>
      </c>
      <c r="AL72" s="224">
        <f>IF(ISERROR((H72/I72-1)*100),"n/a",(H72/I72-1)*100)</f>
        <v>10.344827586206918</v>
      </c>
      <c r="AM72" s="224">
        <f>IF(ISERROR((I72/J72-1)*100),"n/a",(I72/J72-1)*100)</f>
        <v>9.4339622641509422</v>
      </c>
      <c r="AN72" s="224">
        <f>IF(ISERROR((J72/K72-1)*100),"n/a",(J72/K72-1)*100)</f>
        <v>6.6398390342052416</v>
      </c>
      <c r="AO72" s="224">
        <f>IF(ISERROR((K72/L72-1)*100),"n/a",(K72/L72-1)*100)</f>
        <v>8.7527352297593009</v>
      </c>
      <c r="AP72" s="224">
        <f>IF(ISERROR((L72/M72-1)*100),"n/a",(L72/M72-1)*100)</f>
        <v>4.5766590389016093</v>
      </c>
      <c r="AQ72" s="224">
        <f>IF(ISERROR((M72/N72-1)*100),"n/a",(M72/N72-1)*100)</f>
        <v>5.3012048192771166</v>
      </c>
      <c r="AR72" s="224">
        <f>IF(ISERROR((N72/O72-1)*100),"n/a",(N72/O72-1)*100)</f>
        <v>9.210526315789469</v>
      </c>
      <c r="AS72" s="224">
        <f>IF(ISERROR((O72/Q72-1)*100),"n/a",(O72/Q72-1)*100)</f>
        <v>19.685039370078748</v>
      </c>
      <c r="AT72" s="224">
        <f>IF(ISERROR((Q72/R72-1)*100),"n/a",(Q72/R72-1)*100)</f>
        <v>15.454545454545453</v>
      </c>
      <c r="AU72" s="224">
        <f>IF(ISERROR((R72/T72-1)*100),"n/a",(R72/T72-1)*100)</f>
        <v>5.7692307692307709</v>
      </c>
      <c r="AV72" s="224">
        <f>IF(ISERROR((T72/U72-1)*100),"n/a",(T72/U72-1)*100)</f>
        <v>2.9702970297029729</v>
      </c>
      <c r="AW72" s="224">
        <f>IF(ISERROR((U72/V72-1)*100),"n/a",(U72/V72-1)*100)</f>
        <v>1.0000000000000009</v>
      </c>
      <c r="AX72" s="224">
        <f>IF(ISERROR((V72/W72-1)*100),"n/a",(V72/W72-1)*100)</f>
        <v>4.7120418848167533</v>
      </c>
      <c r="AY72" s="224">
        <f>IF(ISERROR((W72/X72-1)*100),"n/a",(W72/X72-1)*100)</f>
        <v>2.6881720430107503</v>
      </c>
      <c r="AZ72" s="224">
        <f>IF(ISERROR((X72/Y72-1)*100),"n/a",(X72/Y72-1)*100)</f>
        <v>3.3333333333333437</v>
      </c>
      <c r="BA72" s="224">
        <f>IF(ISERROR((Y72/Z72-1)*100),"n/a",(Y72/Z72-1)*100)</f>
        <v>1.6949152542372836</v>
      </c>
      <c r="BB72" s="224">
        <f>IF(ISERROR((Z72/AA72-1)*100),"n/a",(Z72/AA72-1)*100)</f>
        <v>0.56818181818181213</v>
      </c>
      <c r="BC72" s="224">
        <f>IF(ISERROR((AA72/AB72-1)*100),"n/a",(AA72/AB72-1)*100)</f>
        <v>0.9938715082516536</v>
      </c>
      <c r="BD72" s="224">
        <f>IF(ISERROR((AB72/AC72-1)*100),"n/a",(AB72/AC72-1)*100)</f>
        <v>0.53768403563021483</v>
      </c>
      <c r="BE72" s="224">
        <f>IF(ISERROR((AC72/AD72-1)*100),"n/a",(AC72/AD72-1)*100)</f>
        <v>1.1696589078514341</v>
      </c>
      <c r="BF72" s="224">
        <f>IF(ISERROR((AD72/AE72-1)*100),"n/a",(AD72/AE72-1)*100)</f>
        <v>0.39141236581821115</v>
      </c>
      <c r="BG72" s="224">
        <f>AVERAGE(AG72:BF72)</f>
        <v>6.0975908552279812</v>
      </c>
      <c r="BH72" s="182">
        <f t="shared" si="1"/>
        <v>4.7999028327929416</v>
      </c>
    </row>
    <row r="73" spans="1:60" ht="11.25" customHeight="1" x14ac:dyDescent="0.2">
      <c r="A73" s="268" t="s">
        <v>2614</v>
      </c>
      <c r="B73" s="119" t="s">
        <v>2615</v>
      </c>
      <c r="C73" s="215">
        <v>3.16</v>
      </c>
      <c r="D73" s="216">
        <v>2.6999999999999997</v>
      </c>
      <c r="E73" s="216">
        <v>2.3199999999999998</v>
      </c>
      <c r="F73" s="216">
        <v>1.99</v>
      </c>
      <c r="G73" s="231">
        <v>1.72</v>
      </c>
      <c r="H73" s="216">
        <v>1.72</v>
      </c>
      <c r="I73" s="216">
        <v>1.6</v>
      </c>
      <c r="J73" s="217">
        <v>1.44</v>
      </c>
      <c r="K73" s="217">
        <v>1.31</v>
      </c>
      <c r="L73" s="218">
        <v>1.19</v>
      </c>
      <c r="M73" s="218">
        <v>1.1000000000000001</v>
      </c>
      <c r="N73" s="218">
        <v>0.98</v>
      </c>
      <c r="O73" s="218">
        <v>0.8600000000000001</v>
      </c>
      <c r="P73" s="186"/>
      <c r="Q73" s="218">
        <v>0.78</v>
      </c>
      <c r="R73" s="220">
        <v>0.72</v>
      </c>
      <c r="S73" s="270"/>
      <c r="T73" s="220">
        <v>0.72</v>
      </c>
      <c r="U73" s="258">
        <v>0.72</v>
      </c>
      <c r="V73" s="247">
        <v>0.72</v>
      </c>
      <c r="W73" s="247">
        <v>0.6</v>
      </c>
      <c r="X73" s="247">
        <v>0.54</v>
      </c>
      <c r="Y73" s="247">
        <v>0.43650410664078354</v>
      </c>
      <c r="Z73" s="247">
        <v>0.3692547910809143</v>
      </c>
      <c r="AA73" s="247">
        <v>0.31650410664078366</v>
      </c>
      <c r="AB73" s="222">
        <v>0.2813369836806966</v>
      </c>
      <c r="AC73" s="247">
        <v>0.2813369836806966</v>
      </c>
      <c r="AD73" s="222">
        <v>0.23005159603056963</v>
      </c>
      <c r="AE73" s="222">
        <v>0.26375342220065306</v>
      </c>
      <c r="AF73" s="223">
        <f>SUM(C73:AE73)</f>
        <v>29.068741989955097</v>
      </c>
      <c r="AG73" s="224">
        <f>IF(ISERROR((C73/D73-1)*100),"n/a",(C73/D73-1)*100)</f>
        <v>17.037037037037052</v>
      </c>
      <c r="AH73" s="224">
        <f>IF(ISERROR((D73/E73-1)*100),"n/a",(D73/E73-1)*100)</f>
        <v>16.37931034482758</v>
      </c>
      <c r="AI73" s="224">
        <f>IF(ISERROR((E73/F73-1)*100),"n/a",(E73/F73-1)*100)</f>
        <v>16.582914572864315</v>
      </c>
      <c r="AJ73" s="224">
        <f>IF(ISERROR((F73/G73-1)*100),"n/a",(F73/G73-1)*100)</f>
        <v>15.697674418604656</v>
      </c>
      <c r="AK73" s="224">
        <f>IF(ISERROR((G73/H73-1)*100),"n/a",(G73/H73-1)*100)</f>
        <v>0</v>
      </c>
      <c r="AL73" s="224">
        <f>IF(ISERROR((H73/I73-1)*100),"n/a",(H73/I73-1)*100)</f>
        <v>7.4999999999999956</v>
      </c>
      <c r="AM73" s="224">
        <f>IF(ISERROR((I73/J73-1)*100),"n/a",(I73/J73-1)*100)</f>
        <v>11.111111111111116</v>
      </c>
      <c r="AN73" s="224">
        <f>IF(ISERROR((J73/K73-1)*100),"n/a",(J73/K73-1)*100)</f>
        <v>9.9236641221373887</v>
      </c>
      <c r="AO73" s="224">
        <f>IF(ISERROR((K73/L73-1)*100),"n/a",(K73/L73-1)*100)</f>
        <v>10.084033613445387</v>
      </c>
      <c r="AP73" s="224">
        <f>IF(ISERROR((L73/M73-1)*100),"n/a",(L73/M73-1)*100)</f>
        <v>8.1818181818181799</v>
      </c>
      <c r="AQ73" s="224">
        <f>IF(ISERROR((M73/N73-1)*100),"n/a",(M73/N73-1)*100)</f>
        <v>12.244897959183687</v>
      </c>
      <c r="AR73" s="224">
        <f>IF(ISERROR((N73/O73-1)*100),"n/a",(N73/O73-1)*100)</f>
        <v>13.953488372093004</v>
      </c>
      <c r="AS73" s="224">
        <f>IF(ISERROR((O73/Q73-1)*100),"n/a",(O73/Q73-1)*100)</f>
        <v>10.256410256410264</v>
      </c>
      <c r="AT73" s="224">
        <f>IF(ISERROR((Q73/R73-1)*100),"n/a",(Q73/R73-1)*100)</f>
        <v>8.3333333333333481</v>
      </c>
      <c r="AU73" s="224">
        <f>IF(ISERROR((R73/T73-1)*100),"n/a",(R73/T73-1)*100)</f>
        <v>0</v>
      </c>
      <c r="AV73" s="224">
        <f>IF(ISERROR((T73/U73-1)*100),"n/a",(T73/U73-1)*100)</f>
        <v>0</v>
      </c>
      <c r="AW73" s="224">
        <f>IF(ISERROR((U73/V73-1)*100),"n/a",(U73/V73-1)*100)</f>
        <v>0</v>
      </c>
      <c r="AX73" s="224">
        <f>IF(ISERROR((V73/W73-1)*100),"n/a",(V73/W73-1)*100)</f>
        <v>19.999999999999996</v>
      </c>
      <c r="AY73" s="224">
        <f>IF(ISERROR((W73/X73-1)*100),"n/a",(W73/X73-1)*100)</f>
        <v>11.111111111111093</v>
      </c>
      <c r="AZ73" s="224">
        <f>IF(ISERROR((X73/Y73-1)*100),"n/a",(X73/Y73-1)*100)</f>
        <v>23.710176327020747</v>
      </c>
      <c r="BA73" s="224">
        <f>IF(ISERROR((Y73/Z73-1)*100),"n/a",(Y73/Z73-1)*100)</f>
        <v>18.212171428571388</v>
      </c>
      <c r="BB73" s="224">
        <f>IF(ISERROR((Z73/AA73-1)*100),"n/a",(Z73/AA73-1)*100)</f>
        <v>16.666666666666675</v>
      </c>
      <c r="BC73" s="224">
        <f>IF(ISERROR((AA73/AB73-1)*100),"n/a",(AA73/AB73-1)*100)</f>
        <v>12.5</v>
      </c>
      <c r="BD73" s="224">
        <f>IF(ISERROR((AB73/AC73-1)*100),"n/a",(AB73/AC73-1)*100)</f>
        <v>0</v>
      </c>
      <c r="BE73" s="224">
        <f>IF(ISERROR((AC73/AD73-1)*100),"n/a",(AC73/AD73-1)*100)</f>
        <v>22.292993630573243</v>
      </c>
      <c r="BF73" s="224">
        <f>IF(ISERROR((AD73/AE73-1)*100),"n/a",(AD73/AE73-1)*100)</f>
        <v>-12.777777777777777</v>
      </c>
      <c r="BG73" s="224">
        <f>AVERAGE(AG73:BF73)</f>
        <v>10.34619364265505</v>
      </c>
      <c r="BH73" s="182">
        <f t="shared" si="1"/>
        <v>8.424954861648148</v>
      </c>
    </row>
    <row r="74" spans="1:60" ht="11.25" customHeight="1" x14ac:dyDescent="0.2">
      <c r="A74" s="248" t="s">
        <v>1780</v>
      </c>
      <c r="B74" s="97" t="s">
        <v>646</v>
      </c>
      <c r="C74" s="215">
        <v>1.08</v>
      </c>
      <c r="D74" s="216">
        <v>1</v>
      </c>
      <c r="E74" s="216">
        <v>0.92</v>
      </c>
      <c r="F74" s="216">
        <v>0.86</v>
      </c>
      <c r="G74" s="216">
        <v>0.78</v>
      </c>
      <c r="H74" s="216">
        <v>0.72</v>
      </c>
      <c r="I74" s="216">
        <v>0.66</v>
      </c>
      <c r="J74" s="217">
        <v>0.54</v>
      </c>
      <c r="K74" s="217">
        <v>0.39</v>
      </c>
      <c r="L74" s="217">
        <v>0.25</v>
      </c>
      <c r="M74" s="217">
        <v>0.2</v>
      </c>
      <c r="N74" s="217">
        <v>0.12</v>
      </c>
      <c r="O74" s="254">
        <v>0.04</v>
      </c>
      <c r="P74" s="254"/>
      <c r="Q74" s="254">
        <v>0.04</v>
      </c>
      <c r="R74" s="228">
        <v>0.04</v>
      </c>
      <c r="S74" s="254"/>
      <c r="T74" s="228">
        <v>0.04</v>
      </c>
      <c r="U74" s="229">
        <v>0.04</v>
      </c>
      <c r="V74" s="202">
        <v>2.88</v>
      </c>
      <c r="W74" s="202">
        <v>2.4</v>
      </c>
      <c r="X74" s="202">
        <v>2.12</v>
      </c>
      <c r="Y74" s="202">
        <v>1.9</v>
      </c>
      <c r="Z74" s="202">
        <v>1.7</v>
      </c>
      <c r="AA74" s="202">
        <v>1.44</v>
      </c>
      <c r="AB74" s="202">
        <v>1.22</v>
      </c>
      <c r="AC74" s="202">
        <v>1.1399999999999999</v>
      </c>
      <c r="AD74" s="202">
        <v>1.03</v>
      </c>
      <c r="AE74" s="202">
        <v>0.92500000000000004</v>
      </c>
      <c r="AF74" s="223">
        <f>SUM(C74:AE74)</f>
        <v>24.475000000000001</v>
      </c>
      <c r="AG74" s="224">
        <f>IF(ISERROR((C74/D74-1)*100),"n/a",(C74/D74-1)*100)</f>
        <v>8.0000000000000071</v>
      </c>
      <c r="AH74" s="224">
        <f>IF(ISERROR((D74/E74-1)*100),"n/a",(D74/E74-1)*100)</f>
        <v>8.6956521739130377</v>
      </c>
      <c r="AI74" s="224">
        <f>IF(ISERROR((E74/F74-1)*100),"n/a",(E74/F74-1)*100)</f>
        <v>6.976744186046524</v>
      </c>
      <c r="AJ74" s="224">
        <f>IF(ISERROR((F74/G74-1)*100),"n/a",(F74/G74-1)*100)</f>
        <v>10.256410256410241</v>
      </c>
      <c r="AK74" s="224">
        <f>IF(ISERROR((G74/H74-1)*100),"n/a",(G74/H74-1)*100)</f>
        <v>8.3333333333333481</v>
      </c>
      <c r="AL74" s="224">
        <f>IF(ISERROR((H74/I74-1)*100),"n/a",(H74/I74-1)*100)</f>
        <v>9.0909090909090828</v>
      </c>
      <c r="AM74" s="224">
        <f>IF(ISERROR((I74/J74-1)*100),"n/a",(I74/J74-1)*100)</f>
        <v>22.222222222222211</v>
      </c>
      <c r="AN74" s="224">
        <f>IF(ISERROR((J74/K74-1)*100),"n/a",(J74/K74-1)*100)</f>
        <v>38.46153846153846</v>
      </c>
      <c r="AO74" s="224">
        <f>IF(ISERROR((K74/L74-1)*100),"n/a",(K74/L74-1)*100)</f>
        <v>56.000000000000007</v>
      </c>
      <c r="AP74" s="224">
        <f>IF(ISERROR((L74/M74-1)*100),"n/a",(L74/M74-1)*100)</f>
        <v>25</v>
      </c>
      <c r="AQ74" s="224">
        <f>IF(ISERROR((M74/N74-1)*100),"n/a",(M74/N74-1)*100)</f>
        <v>66.666666666666671</v>
      </c>
      <c r="AR74" s="224">
        <f>IF(ISERROR((N74/O74-1)*100),"n/a",(N74/O74-1)*100)</f>
        <v>200</v>
      </c>
      <c r="AS74" s="224">
        <f>IF(ISERROR((O74/Q74-1)*100),"n/a",(O74/Q74-1)*100)</f>
        <v>0</v>
      </c>
      <c r="AT74" s="224">
        <f>IF(ISERROR((Q74/R74-1)*100),"n/a",(Q74/R74-1)*100)</f>
        <v>0</v>
      </c>
      <c r="AU74" s="224">
        <f>IF(ISERROR((R74/T74-1)*100),"n/a",(R74/T74-1)*100)</f>
        <v>0</v>
      </c>
      <c r="AV74" s="224">
        <f>IF(ISERROR((T74/U74-1)*100),"n/a",(T74/U74-1)*100)</f>
        <v>0</v>
      </c>
      <c r="AW74" s="224">
        <f>IF(ISERROR((U74/V74-1)*100),"n/a",(U74/V74-1)*100)</f>
        <v>-98.611111111111114</v>
      </c>
      <c r="AX74" s="224">
        <f>IF(ISERROR((V74/W74-1)*100),"n/a",(V74/W74-1)*100)</f>
        <v>19.999999999999996</v>
      </c>
      <c r="AY74" s="224">
        <f>IF(ISERROR((W74/X74-1)*100),"n/a",(W74/X74-1)*100)</f>
        <v>13.207547169811317</v>
      </c>
      <c r="AZ74" s="224">
        <f>IF(ISERROR((X74/Y74-1)*100),"n/a",(X74/Y74-1)*100)</f>
        <v>11.578947368421066</v>
      </c>
      <c r="BA74" s="224">
        <f>IF(ISERROR((Y74/Z74-1)*100),"n/a",(Y74/Z74-1)*100)</f>
        <v>11.764705882352944</v>
      </c>
      <c r="BB74" s="224">
        <f>IF(ISERROR((Z74/AA74-1)*100),"n/a",(Z74/AA74-1)*100)</f>
        <v>18.055555555555557</v>
      </c>
      <c r="BC74" s="224">
        <f>IF(ISERROR((AA74/AB74-1)*100),"n/a",(AA74/AB74-1)*100)</f>
        <v>18.032786885245898</v>
      </c>
      <c r="BD74" s="224">
        <f>IF(ISERROR((AB74/AC74-1)*100),"n/a",(AB74/AC74-1)*100)</f>
        <v>7.0175438596491224</v>
      </c>
      <c r="BE74" s="224">
        <f>IF(ISERROR((AC74/AD74-1)*100),"n/a",(AC74/AD74-1)*100)</f>
        <v>10.679611650485432</v>
      </c>
      <c r="BF74" s="224">
        <f>IF(ISERROR((AD74/AE74-1)*100),"n/a",(AD74/AE74-1)*100)</f>
        <v>11.351351351351347</v>
      </c>
      <c r="BG74" s="224">
        <f>AVERAGE(AG74:BF74)</f>
        <v>18.568477500107733</v>
      </c>
      <c r="BH74" s="182">
        <f t="shared" si="1"/>
        <v>46.118996164019144</v>
      </c>
    </row>
    <row r="75" spans="1:60" ht="11.25" customHeight="1" x14ac:dyDescent="0.2">
      <c r="A75" s="225" t="s">
        <v>1781</v>
      </c>
      <c r="B75" s="97" t="s">
        <v>648</v>
      </c>
      <c r="C75" s="215">
        <v>2.2000000000000002</v>
      </c>
      <c r="D75" s="216">
        <v>2.04</v>
      </c>
      <c r="E75" s="216">
        <v>1.88</v>
      </c>
      <c r="F75" s="216">
        <v>1.72</v>
      </c>
      <c r="G75" s="216">
        <v>1.48</v>
      </c>
      <c r="H75" s="216">
        <v>1.24</v>
      </c>
      <c r="I75" s="216">
        <v>0.96</v>
      </c>
      <c r="J75" s="217">
        <v>0.76</v>
      </c>
      <c r="K75" s="217">
        <v>0.68</v>
      </c>
      <c r="L75" s="216">
        <v>0.6</v>
      </c>
      <c r="M75" s="216">
        <v>0.52</v>
      </c>
      <c r="N75" s="216">
        <v>0.43</v>
      </c>
      <c r="O75" s="216">
        <v>0.39</v>
      </c>
      <c r="P75" s="226"/>
      <c r="Q75" s="216">
        <v>0.36</v>
      </c>
      <c r="R75" s="227">
        <v>0</v>
      </c>
      <c r="S75" s="226"/>
      <c r="T75" s="228">
        <v>0</v>
      </c>
      <c r="U75" s="229">
        <v>0</v>
      </c>
      <c r="V75" s="229">
        <v>0</v>
      </c>
      <c r="W75" s="229">
        <v>0</v>
      </c>
      <c r="X75" s="229">
        <v>0</v>
      </c>
      <c r="Y75" s="229">
        <v>0</v>
      </c>
      <c r="Z75" s="229">
        <v>0</v>
      </c>
      <c r="AA75" s="229">
        <v>0</v>
      </c>
      <c r="AB75" s="229">
        <v>0</v>
      </c>
      <c r="AC75" s="229">
        <v>0</v>
      </c>
      <c r="AD75" s="229">
        <v>0</v>
      </c>
      <c r="AE75" s="229">
        <v>0</v>
      </c>
      <c r="AF75" s="223">
        <f>SUM(C75:AE75)</f>
        <v>15.259999999999998</v>
      </c>
      <c r="AG75" s="224">
        <f>IF(ISERROR((C75/D75-1)*100),"n/a",(C75/D75-1)*100)</f>
        <v>7.8431372549019773</v>
      </c>
      <c r="AH75" s="224">
        <f>IF(ISERROR((D75/E75-1)*100),"n/a",(D75/E75-1)*100)</f>
        <v>8.5106382978723527</v>
      </c>
      <c r="AI75" s="224">
        <f>IF(ISERROR((E75/F75-1)*100),"n/a",(E75/F75-1)*100)</f>
        <v>9.302325581395344</v>
      </c>
      <c r="AJ75" s="224">
        <f>IF(ISERROR((F75/G75-1)*100),"n/a",(F75/G75-1)*100)</f>
        <v>16.216216216216207</v>
      </c>
      <c r="AK75" s="224">
        <f>IF(ISERROR((G75/H75-1)*100),"n/a",(G75/H75-1)*100)</f>
        <v>19.354838709677423</v>
      </c>
      <c r="AL75" s="224">
        <f>IF(ISERROR((H75/I75-1)*100),"n/a",(H75/I75-1)*100)</f>
        <v>29.166666666666675</v>
      </c>
      <c r="AM75" s="224">
        <f>IF(ISERROR((I75/J75-1)*100),"n/a",(I75/J75-1)*100)</f>
        <v>26.315789473684205</v>
      </c>
      <c r="AN75" s="224">
        <f>IF(ISERROR((J75/K75-1)*100),"n/a",(J75/K75-1)*100)</f>
        <v>11.764705882352944</v>
      </c>
      <c r="AO75" s="224">
        <f>IF(ISERROR((K75/L75-1)*100),"n/a",(K75/L75-1)*100)</f>
        <v>13.333333333333353</v>
      </c>
      <c r="AP75" s="224">
        <f>IF(ISERROR((L75/M75-1)*100),"n/a",(L75/M75-1)*100)</f>
        <v>15.384615384615374</v>
      </c>
      <c r="AQ75" s="224">
        <f>IF(ISERROR((M75/N75-1)*100),"n/a",(M75/N75-1)*100)</f>
        <v>20.930232558139551</v>
      </c>
      <c r="AR75" s="224">
        <f>IF(ISERROR((N75/O75-1)*100),"n/a",(N75/O75-1)*100)</f>
        <v>10.256410256410241</v>
      </c>
      <c r="AS75" s="224">
        <f>IF(ISERROR((O75/Q75-1)*100),"n/a",(O75/Q75-1)*100)</f>
        <v>8.3333333333333481</v>
      </c>
      <c r="AT75" s="224" t="str">
        <f>IF(ISERROR((Q75/R75-1)*100),"n/a",(Q75/R75-1)*100)</f>
        <v>n/a</v>
      </c>
      <c r="AU75" s="224" t="str">
        <f>IF(ISERROR((R75/T75-1)*100),"n/a",(R75/T75-1)*100)</f>
        <v>n/a</v>
      </c>
      <c r="AV75" s="224" t="str">
        <f>IF(ISERROR((T75/U75-1)*100),"n/a",(T75/U75-1)*100)</f>
        <v>n/a</v>
      </c>
      <c r="AW75" s="224" t="str">
        <f>IF(ISERROR((U75/V75-1)*100),"n/a",(U75/V75-1)*100)</f>
        <v>n/a</v>
      </c>
      <c r="AX75" s="224" t="str">
        <f>IF(ISERROR((V75/W75-1)*100),"n/a",(V75/W75-1)*100)</f>
        <v>n/a</v>
      </c>
      <c r="AY75" s="224" t="str">
        <f>IF(ISERROR((W75/X75-1)*100),"n/a",(W75/X75-1)*100)</f>
        <v>n/a</v>
      </c>
      <c r="AZ75" s="224" t="str">
        <f>IF(ISERROR((X75/Y75-1)*100),"n/a",(X75/Y75-1)*100)</f>
        <v>n/a</v>
      </c>
      <c r="BA75" s="224" t="str">
        <f>IF(ISERROR((Y75/Z75-1)*100),"n/a",(Y75/Z75-1)*100)</f>
        <v>n/a</v>
      </c>
      <c r="BB75" s="224" t="str">
        <f>IF(ISERROR((Z75/AA75-1)*100),"n/a",(Z75/AA75-1)*100)</f>
        <v>n/a</v>
      </c>
      <c r="BC75" s="224" t="str">
        <f>IF(ISERROR((AA75/AB75-1)*100),"n/a",(AA75/AB75-1)*100)</f>
        <v>n/a</v>
      </c>
      <c r="BD75" s="224" t="str">
        <f>IF(ISERROR((AB75/AC75-1)*100),"n/a",(AB75/AC75-1)*100)</f>
        <v>n/a</v>
      </c>
      <c r="BE75" s="224" t="str">
        <f>IF(ISERROR((AC75/AD75-1)*100),"n/a",(AC75/AD75-1)*100)</f>
        <v>n/a</v>
      </c>
      <c r="BF75" s="224" t="str">
        <f>IF(ISERROR((AD75/AE75-1)*100),"n/a",(AD75/AE75-1)*100)</f>
        <v>n/a</v>
      </c>
      <c r="BG75" s="224">
        <f>AVERAGE(AG75:BF75)</f>
        <v>15.131710996046078</v>
      </c>
      <c r="BH75" s="182">
        <f t="shared" si="1"/>
        <v>7.0134536857835847</v>
      </c>
    </row>
    <row r="76" spans="1:60" ht="11.25" customHeight="1" x14ac:dyDescent="0.2">
      <c r="A76" s="127" t="s">
        <v>1782</v>
      </c>
      <c r="B76" s="97" t="s">
        <v>176</v>
      </c>
      <c r="C76" s="215">
        <v>1.87</v>
      </c>
      <c r="D76" s="216">
        <v>1.75</v>
      </c>
      <c r="E76" s="216">
        <v>1.63</v>
      </c>
      <c r="F76" s="216">
        <v>1.48</v>
      </c>
      <c r="G76" s="216">
        <v>1.38</v>
      </c>
      <c r="H76" s="216">
        <v>1.3</v>
      </c>
      <c r="I76" s="216">
        <v>1.22</v>
      </c>
      <c r="J76" s="217">
        <v>0.93</v>
      </c>
      <c r="K76" s="217">
        <v>0.78</v>
      </c>
      <c r="L76" s="216">
        <v>0.73</v>
      </c>
      <c r="M76" s="216">
        <v>0.69</v>
      </c>
      <c r="N76" s="216">
        <v>0.63500000000000001</v>
      </c>
      <c r="O76" s="216">
        <v>0.59</v>
      </c>
      <c r="P76" s="226"/>
      <c r="Q76" s="216">
        <v>0.55000000000000004</v>
      </c>
      <c r="R76" s="232">
        <v>0.51</v>
      </c>
      <c r="S76" s="226"/>
      <c r="T76" s="223">
        <v>0.47</v>
      </c>
      <c r="U76" s="202">
        <v>0.44500000000000001</v>
      </c>
      <c r="V76" s="202">
        <v>0.41</v>
      </c>
      <c r="W76" s="202">
        <v>0.37</v>
      </c>
      <c r="X76" s="202">
        <v>0.33</v>
      </c>
      <c r="Y76" s="202">
        <v>0.28999999999999998</v>
      </c>
      <c r="Z76" s="202">
        <v>0.25750000000000001</v>
      </c>
      <c r="AA76" s="202">
        <v>0.22750000000000001</v>
      </c>
      <c r="AB76" s="202">
        <v>0.19</v>
      </c>
      <c r="AC76" s="202">
        <v>0.18</v>
      </c>
      <c r="AD76" s="202">
        <v>0.16</v>
      </c>
      <c r="AE76" s="202">
        <v>0.125</v>
      </c>
      <c r="AF76" s="223">
        <f>SUM(C76:AE76)</f>
        <v>19.5</v>
      </c>
      <c r="AG76" s="224">
        <f>IF(ISERROR((C76/D76-1)*100),"n/a",(C76/D76-1)*100)</f>
        <v>6.8571428571428727</v>
      </c>
      <c r="AH76" s="224">
        <f>IF(ISERROR((D76/E76-1)*100),"n/a",(D76/E76-1)*100)</f>
        <v>7.361963190184051</v>
      </c>
      <c r="AI76" s="224">
        <f>IF(ISERROR((E76/F76-1)*100),"n/a",(E76/F76-1)*100)</f>
        <v>10.135135135135132</v>
      </c>
      <c r="AJ76" s="224">
        <f>IF(ISERROR((F76/G76-1)*100),"n/a",(F76/G76-1)*100)</f>
        <v>7.2463768115942129</v>
      </c>
      <c r="AK76" s="224">
        <f>IF(ISERROR((G76/H76-1)*100),"n/a",(G76/H76-1)*100)</f>
        <v>6.153846153846132</v>
      </c>
      <c r="AL76" s="224">
        <f>IF(ISERROR((H76/I76-1)*100),"n/a",(H76/I76-1)*100)</f>
        <v>6.5573770491803351</v>
      </c>
      <c r="AM76" s="224">
        <f>IF(ISERROR((I76/J76-1)*100),"n/a",(I76/J76-1)*100)</f>
        <v>31.182795698924725</v>
      </c>
      <c r="AN76" s="224">
        <f>IF(ISERROR((J76/K76-1)*100),"n/a",(J76/K76-1)*100)</f>
        <v>19.23076923076923</v>
      </c>
      <c r="AO76" s="224">
        <f>IF(ISERROR((K76/L76-1)*100),"n/a",(K76/L76-1)*100)</f>
        <v>6.8493150684931559</v>
      </c>
      <c r="AP76" s="224">
        <f>IF(ISERROR((L76/M76-1)*100),"n/a",(L76/M76-1)*100)</f>
        <v>5.7971014492753659</v>
      </c>
      <c r="AQ76" s="224">
        <f>IF(ISERROR((M76/N76-1)*100),"n/a",(M76/N76-1)*100)</f>
        <v>8.6614173228346303</v>
      </c>
      <c r="AR76" s="224">
        <f>IF(ISERROR((N76/O76-1)*100),"n/a",(N76/O76-1)*100)</f>
        <v>7.6271186440677985</v>
      </c>
      <c r="AS76" s="224">
        <f>IF(ISERROR((O76/Q76-1)*100),"n/a",(O76/Q76-1)*100)</f>
        <v>7.2727272727272529</v>
      </c>
      <c r="AT76" s="224">
        <f>IF(ISERROR((Q76/R76-1)*100),"n/a",(Q76/R76-1)*100)</f>
        <v>7.8431372549019773</v>
      </c>
      <c r="AU76" s="224">
        <f>IF(ISERROR((R76/T76-1)*100),"n/a",(R76/T76-1)*100)</f>
        <v>8.5106382978723527</v>
      </c>
      <c r="AV76" s="224">
        <f>IF(ISERROR((T76/U76-1)*100),"n/a",(T76/U76-1)*100)</f>
        <v>5.6179775280898792</v>
      </c>
      <c r="AW76" s="224">
        <f>IF(ISERROR((U76/V76-1)*100),"n/a",(U76/V76-1)*100)</f>
        <v>8.5365853658536661</v>
      </c>
      <c r="AX76" s="224">
        <f>IF(ISERROR((V76/W76-1)*100),"n/a",(V76/W76-1)*100)</f>
        <v>10.810810810810811</v>
      </c>
      <c r="AY76" s="224">
        <f>IF(ISERROR((W76/X76-1)*100),"n/a",(W76/X76-1)*100)</f>
        <v>12.12121212121211</v>
      </c>
      <c r="AZ76" s="224">
        <f>IF(ISERROR((X76/Y76-1)*100),"n/a",(X76/Y76-1)*100)</f>
        <v>13.793103448275868</v>
      </c>
      <c r="BA76" s="224">
        <f>IF(ISERROR((Y76/Z76-1)*100),"n/a",(Y76/Z76-1)*100)</f>
        <v>12.621359223300965</v>
      </c>
      <c r="BB76" s="224">
        <f>IF(ISERROR((Z76/AA76-1)*100),"n/a",(Z76/AA76-1)*100)</f>
        <v>13.186813186813184</v>
      </c>
      <c r="BC76" s="224">
        <f>IF(ISERROR((AA76/AB76-1)*100),"n/a",(AA76/AB76-1)*100)</f>
        <v>19.736842105263165</v>
      </c>
      <c r="BD76" s="224">
        <f>IF(ISERROR((AB76/AC76-1)*100),"n/a",(AB76/AC76-1)*100)</f>
        <v>5.555555555555558</v>
      </c>
      <c r="BE76" s="224">
        <f>IF(ISERROR((AC76/AD76-1)*100),"n/a",(AC76/AD76-1)*100)</f>
        <v>12.5</v>
      </c>
      <c r="BF76" s="224">
        <f>IF(ISERROR((AD76/AE76-1)*100),"n/a",(AD76/AE76-1)*100)</f>
        <v>28.000000000000004</v>
      </c>
      <c r="BG76" s="224">
        <f>AVERAGE(AG76:BF76)</f>
        <v>11.144889260850938</v>
      </c>
      <c r="BH76" s="182">
        <f t="shared" si="1"/>
        <v>6.642187919918972</v>
      </c>
    </row>
    <row r="77" spans="1:60" ht="11.25" customHeight="1" x14ac:dyDescent="0.2">
      <c r="A77" s="225" t="s">
        <v>1783</v>
      </c>
      <c r="B77" s="97" t="s">
        <v>650</v>
      </c>
      <c r="C77" s="215">
        <v>3.79</v>
      </c>
      <c r="D77" s="216">
        <v>3.74</v>
      </c>
      <c r="E77" s="216">
        <v>3.64</v>
      </c>
      <c r="F77" s="216">
        <v>3.34</v>
      </c>
      <c r="G77" s="216">
        <v>2.65</v>
      </c>
      <c r="H77" s="216">
        <v>2.15</v>
      </c>
      <c r="I77" s="216">
        <v>1.95</v>
      </c>
      <c r="J77" s="217">
        <v>1.8</v>
      </c>
      <c r="K77" s="217">
        <v>1.36</v>
      </c>
      <c r="L77" s="216">
        <v>1.1200000000000001</v>
      </c>
      <c r="M77" s="216">
        <v>0.92</v>
      </c>
      <c r="N77" s="216">
        <v>0.72</v>
      </c>
      <c r="O77" s="231">
        <v>0.68</v>
      </c>
      <c r="P77" s="226"/>
      <c r="Q77" s="216">
        <v>0.65</v>
      </c>
      <c r="R77" s="232">
        <v>0.61</v>
      </c>
      <c r="S77" s="226"/>
      <c r="T77" s="223">
        <v>0.56999999999999995</v>
      </c>
      <c r="U77" s="229">
        <v>0.56000000000000005</v>
      </c>
      <c r="V77" s="202">
        <v>0.53</v>
      </c>
      <c r="W77" s="202">
        <v>0.43</v>
      </c>
      <c r="X77" s="202">
        <v>0.34</v>
      </c>
      <c r="Y77" s="202">
        <v>0.29998999999999998</v>
      </c>
      <c r="Z77" s="202">
        <v>0.27334000000000003</v>
      </c>
      <c r="AA77" s="229">
        <v>0</v>
      </c>
      <c r="AB77" s="229">
        <v>0</v>
      </c>
      <c r="AC77" s="229">
        <v>0</v>
      </c>
      <c r="AD77" s="229">
        <v>0</v>
      </c>
      <c r="AE77" s="229">
        <v>0</v>
      </c>
      <c r="AF77" s="223">
        <f>SUM(C77:AE77)</f>
        <v>32.123329999999996</v>
      </c>
      <c r="AG77" s="224">
        <f>IF(ISERROR((C77/D77-1)*100),"n/a",(C77/D77-1)*100)</f>
        <v>1.3368983957219305</v>
      </c>
      <c r="AH77" s="224">
        <f>IF(ISERROR((D77/E77-1)*100),"n/a",(D77/E77-1)*100)</f>
        <v>2.7472527472527597</v>
      </c>
      <c r="AI77" s="224">
        <f>IF(ISERROR((E77/F77-1)*100),"n/a",(E77/F77-1)*100)</f>
        <v>8.982035928143727</v>
      </c>
      <c r="AJ77" s="224">
        <f>IF(ISERROR((F77/G77-1)*100),"n/a",(F77/G77-1)*100)</f>
        <v>26.037735849056599</v>
      </c>
      <c r="AK77" s="224">
        <f>IF(ISERROR((G77/H77-1)*100),"n/a",(G77/H77-1)*100)</f>
        <v>23.255813953488371</v>
      </c>
      <c r="AL77" s="224">
        <f>IF(ISERROR((H77/I77-1)*100),"n/a",(H77/I77-1)*100)</f>
        <v>10.256410256410264</v>
      </c>
      <c r="AM77" s="224">
        <f>IF(ISERROR((I77/J77-1)*100),"n/a",(I77/J77-1)*100)</f>
        <v>8.333333333333325</v>
      </c>
      <c r="AN77" s="224">
        <f>IF(ISERROR((J77/K77-1)*100),"n/a",(J77/K77-1)*100)</f>
        <v>32.352941176470587</v>
      </c>
      <c r="AO77" s="224">
        <f>IF(ISERROR((K77/L77-1)*100),"n/a",(K77/L77-1)*100)</f>
        <v>21.42857142857142</v>
      </c>
      <c r="AP77" s="224">
        <f>IF(ISERROR((L77/M77-1)*100),"n/a",(L77/M77-1)*100)</f>
        <v>21.739130434782616</v>
      </c>
      <c r="AQ77" s="224">
        <f>IF(ISERROR((M77/N77-1)*100),"n/a",(M77/N77-1)*100)</f>
        <v>27.777777777777789</v>
      </c>
      <c r="AR77" s="224">
        <f>IF(ISERROR((N77/O77-1)*100),"n/a",(N77/O77-1)*100)</f>
        <v>5.8823529411764497</v>
      </c>
      <c r="AS77" s="224">
        <f>IF(ISERROR((O77/Q77-1)*100),"n/a",(O77/Q77-1)*100)</f>
        <v>4.6153846153846212</v>
      </c>
      <c r="AT77" s="224">
        <f>IF(ISERROR((Q77/R77-1)*100),"n/a",(Q77/R77-1)*100)</f>
        <v>6.5573770491803351</v>
      </c>
      <c r="AU77" s="224">
        <f>IF(ISERROR((R77/T77-1)*100),"n/a",(R77/T77-1)*100)</f>
        <v>7.0175438596491224</v>
      </c>
      <c r="AV77" s="224">
        <f>IF(ISERROR((T77/U77-1)*100),"n/a",(T77/U77-1)*100)</f>
        <v>1.7857142857142572</v>
      </c>
      <c r="AW77" s="224">
        <f>IF(ISERROR((U77/V77-1)*100),"n/a",(U77/V77-1)*100)</f>
        <v>5.6603773584905648</v>
      </c>
      <c r="AX77" s="224">
        <f>IF(ISERROR((V77/W77-1)*100),"n/a",(V77/W77-1)*100)</f>
        <v>23.255813953488392</v>
      </c>
      <c r="AY77" s="224">
        <f>IF(ISERROR((W77/X77-1)*100),"n/a",(W77/X77-1)*100)</f>
        <v>26.470588235294112</v>
      </c>
      <c r="AZ77" s="224">
        <f>IF(ISERROR((X77/Y77-1)*100),"n/a",(X77/Y77-1)*100)</f>
        <v>13.337111237041244</v>
      </c>
      <c r="BA77" s="224">
        <f>IF(ISERROR((Y77/Z77-1)*100),"n/a",(Y77/Z77-1)*100)</f>
        <v>9.7497622009219178</v>
      </c>
      <c r="BB77" s="224" t="str">
        <f>IF(ISERROR((Z77/AA77-1)*100),"n/a",(Z77/AA77-1)*100)</f>
        <v>n/a</v>
      </c>
      <c r="BC77" s="224" t="str">
        <f>IF(ISERROR((AA77/AB77-1)*100),"n/a",(AA77/AB77-1)*100)</f>
        <v>n/a</v>
      </c>
      <c r="BD77" s="224" t="str">
        <f>IF(ISERROR((AB77/AC77-1)*100),"n/a",(AB77/AC77-1)*100)</f>
        <v>n/a</v>
      </c>
      <c r="BE77" s="224" t="str">
        <f>IF(ISERROR((AC77/AD77-1)*100),"n/a",(AC77/AD77-1)*100)</f>
        <v>n/a</v>
      </c>
      <c r="BF77" s="224" t="str">
        <f>IF(ISERROR((AD77/AE77-1)*100),"n/a",(AD77/AE77-1)*100)</f>
        <v>n/a</v>
      </c>
      <c r="BG77" s="224">
        <f>AVERAGE(AG77:BF77)</f>
        <v>13.741901286540493</v>
      </c>
      <c r="BH77" s="182">
        <f t="shared" si="1"/>
        <v>9.913979787867925</v>
      </c>
    </row>
    <row r="78" spans="1:60" ht="11.25" customHeight="1" x14ac:dyDescent="0.2">
      <c r="A78" s="127" t="s">
        <v>1784</v>
      </c>
      <c r="B78" s="97" t="s">
        <v>652</v>
      </c>
      <c r="C78" s="215">
        <v>1.72</v>
      </c>
      <c r="D78" s="216">
        <v>1.68</v>
      </c>
      <c r="E78" s="216">
        <v>1.6</v>
      </c>
      <c r="F78" s="216">
        <v>1.46</v>
      </c>
      <c r="G78" s="216">
        <v>1.2749999999999999</v>
      </c>
      <c r="H78" s="216">
        <v>0.99</v>
      </c>
      <c r="I78" s="216">
        <v>0.87</v>
      </c>
      <c r="J78" s="217">
        <v>0.78</v>
      </c>
      <c r="K78" s="217">
        <v>0.68500000000000005</v>
      </c>
      <c r="L78" s="216">
        <v>0.61499999999999999</v>
      </c>
      <c r="M78" s="216">
        <v>0.52500000000000002</v>
      </c>
      <c r="N78" s="216">
        <v>0.45</v>
      </c>
      <c r="O78" s="216">
        <v>0.1</v>
      </c>
      <c r="P78" s="226"/>
      <c r="Q78" s="231">
        <v>0.05</v>
      </c>
      <c r="R78" s="227">
        <v>0.05</v>
      </c>
      <c r="S78" s="226"/>
      <c r="T78" s="228">
        <v>0.05</v>
      </c>
      <c r="U78" s="229">
        <v>0.05</v>
      </c>
      <c r="V78" s="229">
        <v>0.05</v>
      </c>
      <c r="W78" s="229">
        <v>0.6</v>
      </c>
      <c r="X78" s="229">
        <v>0.6</v>
      </c>
      <c r="Y78" s="229">
        <v>0.6</v>
      </c>
      <c r="Z78" s="202">
        <v>0.6</v>
      </c>
      <c r="AA78" s="229">
        <v>0.5</v>
      </c>
      <c r="AB78" s="229">
        <v>0.5</v>
      </c>
      <c r="AC78" s="229">
        <v>0.5</v>
      </c>
      <c r="AD78" s="229">
        <v>0.5</v>
      </c>
      <c r="AE78" s="229">
        <v>0.5</v>
      </c>
      <c r="AF78" s="223">
        <f>SUM(C78:AE78)</f>
        <v>17.899999999999999</v>
      </c>
      <c r="AG78" s="224">
        <f>IF(ISERROR((C78/D78-1)*100),"n/a",(C78/D78-1)*100)</f>
        <v>2.3809523809523725</v>
      </c>
      <c r="AH78" s="224">
        <f>IF(ISERROR((D78/E78-1)*100),"n/a",(D78/E78-1)*100)</f>
        <v>4.9999999999999822</v>
      </c>
      <c r="AI78" s="224">
        <f>IF(ISERROR((E78/F78-1)*100),"n/a",(E78/F78-1)*100)</f>
        <v>9.5890410958904262</v>
      </c>
      <c r="AJ78" s="224">
        <f>IF(ISERROR((F78/G78-1)*100),"n/a",(F78/G78-1)*100)</f>
        <v>14.509803921568643</v>
      </c>
      <c r="AK78" s="224">
        <f>IF(ISERROR((G78/H78-1)*100),"n/a",(G78/H78-1)*100)</f>
        <v>28.787878787878785</v>
      </c>
      <c r="AL78" s="224">
        <f>IF(ISERROR((H78/I78-1)*100),"n/a",(H78/I78-1)*100)</f>
        <v>13.793103448275868</v>
      </c>
      <c r="AM78" s="224">
        <f>IF(ISERROR((I78/J78-1)*100),"n/a",(I78/J78-1)*100)</f>
        <v>11.538461538461542</v>
      </c>
      <c r="AN78" s="224">
        <f>IF(ISERROR((J78/K78-1)*100),"n/a",(J78/K78-1)*100)</f>
        <v>13.868613138686126</v>
      </c>
      <c r="AO78" s="224">
        <f>IF(ISERROR((K78/L78-1)*100),"n/a",(K78/L78-1)*100)</f>
        <v>11.38211382113823</v>
      </c>
      <c r="AP78" s="224">
        <f>IF(ISERROR((L78/M78-1)*100),"n/a",(L78/M78-1)*100)</f>
        <v>17.142857142857125</v>
      </c>
      <c r="AQ78" s="224">
        <f>IF(ISERROR((M78/N78-1)*100),"n/a",(M78/N78-1)*100)</f>
        <v>16.666666666666675</v>
      </c>
      <c r="AR78" s="224">
        <f>IF(ISERROR((N78/O78-1)*100),"n/a",(N78/O78-1)*100)</f>
        <v>350</v>
      </c>
      <c r="AS78" s="224">
        <f>IF(ISERROR((O78/Q78-1)*100),"n/a",(O78/Q78-1)*100)</f>
        <v>100</v>
      </c>
      <c r="AT78" s="224">
        <f>IF(ISERROR((Q78/R78-1)*100),"n/a",(Q78/R78-1)*100)</f>
        <v>0</v>
      </c>
      <c r="AU78" s="224">
        <f>IF(ISERROR((R78/T78-1)*100),"n/a",(R78/T78-1)*100)</f>
        <v>0</v>
      </c>
      <c r="AV78" s="224">
        <f>IF(ISERROR((T78/U78-1)*100),"n/a",(T78/U78-1)*100)</f>
        <v>0</v>
      </c>
      <c r="AW78" s="224">
        <f>IF(ISERROR((U78/V78-1)*100),"n/a",(U78/V78-1)*100)</f>
        <v>0</v>
      </c>
      <c r="AX78" s="224">
        <f>IF(ISERROR((V78/W78-1)*100),"n/a",(V78/W78-1)*100)</f>
        <v>-91.666666666666657</v>
      </c>
      <c r="AY78" s="224">
        <f>IF(ISERROR((W78/X78-1)*100),"n/a",(W78/X78-1)*100)</f>
        <v>0</v>
      </c>
      <c r="AZ78" s="224">
        <f>IF(ISERROR((X78/Y78-1)*100),"n/a",(X78/Y78-1)*100)</f>
        <v>0</v>
      </c>
      <c r="BA78" s="224">
        <f>IF(ISERROR((Y78/Z78-1)*100),"n/a",(Y78/Z78-1)*100)</f>
        <v>0</v>
      </c>
      <c r="BB78" s="224">
        <f>IF(ISERROR((Z78/AA78-1)*100),"n/a",(Z78/AA78-1)*100)</f>
        <v>19.999999999999996</v>
      </c>
      <c r="BC78" s="224">
        <f>IF(ISERROR((AA78/AB78-1)*100),"n/a",(AA78/AB78-1)*100)</f>
        <v>0</v>
      </c>
      <c r="BD78" s="224">
        <f>IF(ISERROR((AB78/AC78-1)*100),"n/a",(AB78/AC78-1)*100)</f>
        <v>0</v>
      </c>
      <c r="BE78" s="224">
        <f>IF(ISERROR((AC78/AD78-1)*100),"n/a",(AC78/AD78-1)*100)</f>
        <v>0</v>
      </c>
      <c r="BF78" s="224">
        <f>IF(ISERROR((AD78/AE78-1)*100),"n/a",(AD78/AE78-1)*100)</f>
        <v>0</v>
      </c>
      <c r="BG78" s="224">
        <f>AVERAGE(AG78:BF78)</f>
        <v>20.115108664450354</v>
      </c>
      <c r="BH78" s="182">
        <f t="shared" si="1"/>
        <v>72.982613643686804</v>
      </c>
    </row>
    <row r="79" spans="1:60" ht="11.25" customHeight="1" x14ac:dyDescent="0.2">
      <c r="A79" s="236" t="s">
        <v>1390</v>
      </c>
      <c r="B79" s="97" t="s">
        <v>1391</v>
      </c>
      <c r="C79" s="215">
        <v>0.86</v>
      </c>
      <c r="D79" s="216">
        <v>0.82</v>
      </c>
      <c r="E79" s="216">
        <v>0.7</v>
      </c>
      <c r="F79" s="216">
        <v>0.51</v>
      </c>
      <c r="G79" s="216">
        <v>0.42</v>
      </c>
      <c r="H79" s="216">
        <v>0.4</v>
      </c>
      <c r="I79" s="216">
        <v>0.37</v>
      </c>
      <c r="J79" s="217">
        <v>0.3</v>
      </c>
      <c r="K79" s="217">
        <v>7.0000000000000007E-2</v>
      </c>
      <c r="L79" s="231">
        <v>0</v>
      </c>
      <c r="M79" s="231">
        <v>0</v>
      </c>
      <c r="N79" s="231">
        <v>0</v>
      </c>
      <c r="O79" s="231">
        <v>0</v>
      </c>
      <c r="P79" s="237"/>
      <c r="Q79" s="254">
        <v>0</v>
      </c>
      <c r="R79" s="227">
        <v>0</v>
      </c>
      <c r="S79" s="254"/>
      <c r="T79" s="227">
        <v>0</v>
      </c>
      <c r="U79" s="229">
        <v>0</v>
      </c>
      <c r="V79" s="238">
        <v>0</v>
      </c>
      <c r="W79" s="238">
        <v>0</v>
      </c>
      <c r="X79" s="229">
        <v>0</v>
      </c>
      <c r="Y79" s="229">
        <v>0</v>
      </c>
      <c r="Z79" s="229">
        <v>0</v>
      </c>
      <c r="AA79" s="229">
        <v>0</v>
      </c>
      <c r="AB79" s="229">
        <v>0</v>
      </c>
      <c r="AC79" s="229">
        <v>0</v>
      </c>
      <c r="AD79" s="229">
        <v>0</v>
      </c>
      <c r="AE79" s="229">
        <v>0</v>
      </c>
      <c r="AF79" s="223">
        <f>SUM(C79:AE79)</f>
        <v>4.4499999999999993</v>
      </c>
      <c r="AG79" s="224">
        <f>IF(ISERROR((C79/D79-1)*100),"n/a",(C79/D79-1)*100)</f>
        <v>4.8780487804878092</v>
      </c>
      <c r="AH79" s="224">
        <f>IF(ISERROR((D79/E79-1)*100),"n/a",(D79/E79-1)*100)</f>
        <v>17.142857142857149</v>
      </c>
      <c r="AI79" s="224">
        <f>IF(ISERROR((E79/F79-1)*100),"n/a",(E79/F79-1)*100)</f>
        <v>37.254901960784295</v>
      </c>
      <c r="AJ79" s="224">
        <f>IF(ISERROR((F79/G79-1)*100),"n/a",(F79/G79-1)*100)</f>
        <v>21.428571428571441</v>
      </c>
      <c r="AK79" s="224">
        <f>IF(ISERROR((G79/H79-1)*100),"n/a",(G79/H79-1)*100)</f>
        <v>4.9999999999999822</v>
      </c>
      <c r="AL79" s="224">
        <f>IF(ISERROR((H79/I79-1)*100),"n/a",(H79/I79-1)*100)</f>
        <v>8.1081081081081141</v>
      </c>
      <c r="AM79" s="224">
        <f>IF(ISERROR((I79/J79-1)*100),"n/a",(I79/J79-1)*100)</f>
        <v>23.333333333333339</v>
      </c>
      <c r="AN79" s="224">
        <f>IF(ISERROR((J79/K79-1)*100),"n/a",(J79/K79-1)*100)</f>
        <v>328.57142857142856</v>
      </c>
      <c r="AO79" s="224" t="str">
        <f>IF(ISERROR((K79/L79-1)*100),"n/a",(K79/L79-1)*100)</f>
        <v>n/a</v>
      </c>
      <c r="AP79" s="224" t="str">
        <f>IF(ISERROR((L79/M79-1)*100),"n/a",(L79/M79-1)*100)</f>
        <v>n/a</v>
      </c>
      <c r="AQ79" s="224" t="str">
        <f>IF(ISERROR((M79/N79-1)*100),"n/a",(M79/N79-1)*100)</f>
        <v>n/a</v>
      </c>
      <c r="AR79" s="224" t="str">
        <f>IF(ISERROR((N79/O79-1)*100),"n/a",(N79/O79-1)*100)</f>
        <v>n/a</v>
      </c>
      <c r="AS79" s="224" t="str">
        <f>IF(ISERROR((O79/Q79-1)*100),"n/a",(O79/Q79-1)*100)</f>
        <v>n/a</v>
      </c>
      <c r="AT79" s="224" t="str">
        <f>IF(ISERROR((Q79/R79-1)*100),"n/a",(Q79/R79-1)*100)</f>
        <v>n/a</v>
      </c>
      <c r="AU79" s="224" t="str">
        <f>IF(ISERROR((R79/T79-1)*100),"n/a",(R79/T79-1)*100)</f>
        <v>n/a</v>
      </c>
      <c r="AV79" s="224" t="str">
        <f>IF(ISERROR((T79/U79-1)*100),"n/a",(T79/U79-1)*100)</f>
        <v>n/a</v>
      </c>
      <c r="AW79" s="224" t="str">
        <f>IF(ISERROR((U79/V79-1)*100),"n/a",(U79/V79-1)*100)</f>
        <v>n/a</v>
      </c>
      <c r="AX79" s="224" t="str">
        <f>IF(ISERROR((V79/W79-1)*100),"n/a",(V79/W79-1)*100)</f>
        <v>n/a</v>
      </c>
      <c r="AY79" s="224" t="str">
        <f>IF(ISERROR((W79/X79-1)*100),"n/a",(W79/X79-1)*100)</f>
        <v>n/a</v>
      </c>
      <c r="AZ79" s="224" t="str">
        <f>IF(ISERROR((X79/Y79-1)*100),"n/a",(X79/Y79-1)*100)</f>
        <v>n/a</v>
      </c>
      <c r="BA79" s="224" t="str">
        <f>IF(ISERROR((Y79/Z79-1)*100),"n/a",(Y79/Z79-1)*100)</f>
        <v>n/a</v>
      </c>
      <c r="BB79" s="224" t="str">
        <f>IF(ISERROR((Z79/AA79-1)*100),"n/a",(Z79/AA79-1)*100)</f>
        <v>n/a</v>
      </c>
      <c r="BC79" s="224" t="str">
        <f>IF(ISERROR((AA79/AB79-1)*100),"n/a",(AA79/AB79-1)*100)</f>
        <v>n/a</v>
      </c>
      <c r="BD79" s="224" t="str">
        <f>IF(ISERROR((AB79/AC79-1)*100),"n/a",(AB79/AC79-1)*100)</f>
        <v>n/a</v>
      </c>
      <c r="BE79" s="224" t="str">
        <f>IF(ISERROR((AC79/AD79-1)*100),"n/a",(AC79/AD79-1)*100)</f>
        <v>n/a</v>
      </c>
      <c r="BF79" s="224" t="str">
        <f>IF(ISERROR((AD79/AE79-1)*100),"n/a",(AD79/AE79-1)*100)</f>
        <v>n/a</v>
      </c>
      <c r="BG79" s="224">
        <f>AVERAGE(AG79:BF79)</f>
        <v>55.71465616569634</v>
      </c>
      <c r="BH79" s="182">
        <f t="shared" si="1"/>
        <v>110.79335368553394</v>
      </c>
    </row>
    <row r="80" spans="1:60" ht="11.25" customHeight="1" x14ac:dyDescent="0.2">
      <c r="A80" s="236" t="s">
        <v>1392</v>
      </c>
      <c r="B80" s="97" t="s">
        <v>1393</v>
      </c>
      <c r="C80" s="215">
        <v>1.0075000000000001</v>
      </c>
      <c r="D80" s="216">
        <v>0.94750000000000001</v>
      </c>
      <c r="E80" s="216">
        <v>0.86</v>
      </c>
      <c r="F80" s="216">
        <v>0.8</v>
      </c>
      <c r="G80" s="216">
        <v>0.75</v>
      </c>
      <c r="H80" s="231">
        <v>0.6</v>
      </c>
      <c r="I80" s="231">
        <v>0.6</v>
      </c>
      <c r="J80" s="217">
        <v>0.6</v>
      </c>
      <c r="K80" s="217">
        <v>0.55000000000000004</v>
      </c>
      <c r="L80" s="231">
        <v>0.4</v>
      </c>
      <c r="M80" s="231">
        <v>0.4</v>
      </c>
      <c r="N80" s="231">
        <v>0.4</v>
      </c>
      <c r="O80" s="231">
        <v>0.4</v>
      </c>
      <c r="P80" s="237"/>
      <c r="Q80" s="231">
        <v>0.4</v>
      </c>
      <c r="R80" s="227">
        <v>0.4</v>
      </c>
      <c r="S80" s="237"/>
      <c r="T80" s="227">
        <v>0.4</v>
      </c>
      <c r="U80" s="238">
        <v>0.4</v>
      </c>
      <c r="V80" s="202">
        <v>0.4</v>
      </c>
      <c r="W80" s="202">
        <v>0.36249999999999999</v>
      </c>
      <c r="X80" s="202">
        <v>0.21249999999999999</v>
      </c>
      <c r="Y80" s="229">
        <v>0.1</v>
      </c>
      <c r="Z80" s="229">
        <v>0.1</v>
      </c>
      <c r="AA80" s="229">
        <v>0.1</v>
      </c>
      <c r="AB80" s="229">
        <v>0.1</v>
      </c>
      <c r="AC80" s="229">
        <v>0.1</v>
      </c>
      <c r="AD80" s="229">
        <v>0.1</v>
      </c>
      <c r="AE80" s="229">
        <v>0.1</v>
      </c>
      <c r="AF80" s="223">
        <f>SUM(C80:AE80)</f>
        <v>11.59</v>
      </c>
      <c r="AG80" s="224">
        <f>IF(ISERROR((C80/D80-1)*100),"n/a",(C80/D80-1)*100)</f>
        <v>6.3324538258575203</v>
      </c>
      <c r="AH80" s="224">
        <f>IF(ISERROR((D80/E80-1)*100),"n/a",(D80/E80-1)*100)</f>
        <v>10.174418604651159</v>
      </c>
      <c r="AI80" s="224">
        <f>IF(ISERROR((E80/F80-1)*100),"n/a",(E80/F80-1)*100)</f>
        <v>7.4999999999999956</v>
      </c>
      <c r="AJ80" s="224">
        <f>IF(ISERROR((F80/G80-1)*100),"n/a",(F80/G80-1)*100)</f>
        <v>6.6666666666666652</v>
      </c>
      <c r="AK80" s="224">
        <f>IF(ISERROR((G80/H80-1)*100),"n/a",(G80/H80-1)*100)</f>
        <v>25</v>
      </c>
      <c r="AL80" s="224">
        <f>IF(ISERROR((H80/I80-1)*100),"n/a",(H80/I80-1)*100)</f>
        <v>0</v>
      </c>
      <c r="AM80" s="224">
        <f>IF(ISERROR((I80/J80-1)*100),"n/a",(I80/J80-1)*100)</f>
        <v>0</v>
      </c>
      <c r="AN80" s="224">
        <f>IF(ISERROR((J80/K80-1)*100),"n/a",(J80/K80-1)*100)</f>
        <v>9.0909090909090828</v>
      </c>
      <c r="AO80" s="224">
        <f>IF(ISERROR((K80/L80-1)*100),"n/a",(K80/L80-1)*100)</f>
        <v>37.5</v>
      </c>
      <c r="AP80" s="224">
        <f>IF(ISERROR((L80/M80-1)*100),"n/a",(L80/M80-1)*100)</f>
        <v>0</v>
      </c>
      <c r="AQ80" s="224">
        <f>IF(ISERROR((M80/N80-1)*100),"n/a",(M80/N80-1)*100)</f>
        <v>0</v>
      </c>
      <c r="AR80" s="224">
        <f>IF(ISERROR((N80/O80-1)*100),"n/a",(N80/O80-1)*100)</f>
        <v>0</v>
      </c>
      <c r="AS80" s="224">
        <f>IF(ISERROR((O80/Q80-1)*100),"n/a",(O80/Q80-1)*100)</f>
        <v>0</v>
      </c>
      <c r="AT80" s="224">
        <f>IF(ISERROR((Q80/R80-1)*100),"n/a",(Q80/R80-1)*100)</f>
        <v>0</v>
      </c>
      <c r="AU80" s="224">
        <f>IF(ISERROR((R80/T80-1)*100),"n/a",(R80/T80-1)*100)</f>
        <v>0</v>
      </c>
      <c r="AV80" s="224">
        <f>IF(ISERROR((T80/U80-1)*100),"n/a",(T80/U80-1)*100)</f>
        <v>0</v>
      </c>
      <c r="AW80" s="224">
        <f>IF(ISERROR((U80/V80-1)*100),"n/a",(U80/V80-1)*100)</f>
        <v>0</v>
      </c>
      <c r="AX80" s="224">
        <f>IF(ISERROR((V80/W80-1)*100),"n/a",(V80/W80-1)*100)</f>
        <v>10.344827586206895</v>
      </c>
      <c r="AY80" s="224">
        <f>IF(ISERROR((W80/X80-1)*100),"n/a",(W80/X80-1)*100)</f>
        <v>70.588235294117638</v>
      </c>
      <c r="AZ80" s="224">
        <f>IF(ISERROR((X80/Y80-1)*100),"n/a",(X80/Y80-1)*100)</f>
        <v>112.5</v>
      </c>
      <c r="BA80" s="224">
        <f>IF(ISERROR((Y80/Z80-1)*100),"n/a",(Y80/Z80-1)*100)</f>
        <v>0</v>
      </c>
      <c r="BB80" s="224">
        <f>IF(ISERROR((Z80/AA80-1)*100),"n/a",(Z80/AA80-1)*100)</f>
        <v>0</v>
      </c>
      <c r="BC80" s="224">
        <f>IF(ISERROR((AA80/AB80-1)*100),"n/a",(AA80/AB80-1)*100)</f>
        <v>0</v>
      </c>
      <c r="BD80" s="224">
        <f>IF(ISERROR((AB80/AC80-1)*100),"n/a",(AB80/AC80-1)*100)</f>
        <v>0</v>
      </c>
      <c r="BE80" s="224">
        <f>IF(ISERROR((AC80/AD80-1)*100),"n/a",(AC80/AD80-1)*100)</f>
        <v>0</v>
      </c>
      <c r="BF80" s="224">
        <f>IF(ISERROR((AD80/AE80-1)*100),"n/a",(AD80/AE80-1)*100)</f>
        <v>0</v>
      </c>
      <c r="BG80" s="224">
        <f>AVERAGE(AG80:BF80)</f>
        <v>11.372981194938806</v>
      </c>
      <c r="BH80" s="182">
        <f t="shared" si="1"/>
        <v>25.877565592534197</v>
      </c>
    </row>
    <row r="81" spans="1:60" ht="11.25" customHeight="1" x14ac:dyDescent="0.2">
      <c r="A81" s="127" t="s">
        <v>1785</v>
      </c>
      <c r="B81" s="97" t="s">
        <v>654</v>
      </c>
      <c r="C81" s="215">
        <v>0.87</v>
      </c>
      <c r="D81" s="216">
        <v>0.79</v>
      </c>
      <c r="E81" s="216">
        <v>0.71</v>
      </c>
      <c r="F81" s="216">
        <v>0.64</v>
      </c>
      <c r="G81" s="216">
        <v>0.57999999999999996</v>
      </c>
      <c r="H81" s="216">
        <v>0.52</v>
      </c>
      <c r="I81" s="216">
        <v>0.47</v>
      </c>
      <c r="J81" s="217">
        <v>0.42</v>
      </c>
      <c r="K81" s="223">
        <v>0.38</v>
      </c>
      <c r="L81" s="216">
        <v>0.34</v>
      </c>
      <c r="M81" s="216">
        <v>0.3</v>
      </c>
      <c r="N81" s="216">
        <v>0.26</v>
      </c>
      <c r="O81" s="216">
        <v>0.22</v>
      </c>
      <c r="P81" s="226"/>
      <c r="Q81" s="216">
        <v>0.18</v>
      </c>
      <c r="R81" s="216">
        <v>0.15</v>
      </c>
      <c r="S81" s="226"/>
      <c r="T81" s="223">
        <v>0.11</v>
      </c>
      <c r="U81" s="229">
        <v>7.3330000000000006E-2</v>
      </c>
      <c r="V81" s="202">
        <v>7.3330000000000006E-2</v>
      </c>
      <c r="W81" s="202">
        <v>0.04</v>
      </c>
      <c r="X81" s="202">
        <v>2.6669999999999999E-2</v>
      </c>
      <c r="Y81" s="202">
        <v>1.7780000000000001E-2</v>
      </c>
      <c r="Z81" s="229">
        <v>1.5800000000000002E-2</v>
      </c>
      <c r="AA81" s="202">
        <v>1.5800000000000002E-2</v>
      </c>
      <c r="AB81" s="202">
        <v>1.2840000000000001E-2</v>
      </c>
      <c r="AC81" s="202">
        <v>1.1849999999999999E-2</v>
      </c>
      <c r="AD81" s="202">
        <v>9.8700000000000003E-3</v>
      </c>
      <c r="AE81" s="229">
        <v>6.5199999999999998E-3</v>
      </c>
      <c r="AF81" s="223">
        <f>SUM(C81:AE81)</f>
        <v>7.2437899999999997</v>
      </c>
      <c r="AG81" s="224">
        <f>IF(ISERROR((C81/D81-1)*100),"n/a",(C81/D81-1)*100)</f>
        <v>10.126582278480999</v>
      </c>
      <c r="AH81" s="224">
        <f>IF(ISERROR((D81/E81-1)*100),"n/a",(D81/E81-1)*100)</f>
        <v>11.267605633802823</v>
      </c>
      <c r="AI81" s="224">
        <f>IF(ISERROR((E81/F81-1)*100),"n/a",(E81/F81-1)*100)</f>
        <v>10.9375</v>
      </c>
      <c r="AJ81" s="224">
        <f>IF(ISERROR((F81/G81-1)*100),"n/a",(F81/G81-1)*100)</f>
        <v>10.344827586206918</v>
      </c>
      <c r="AK81" s="224">
        <f>IF(ISERROR((G81/H81-1)*100),"n/a",(G81/H81-1)*100)</f>
        <v>11.538461538461519</v>
      </c>
      <c r="AL81" s="224">
        <f>IF(ISERROR((H81/I81-1)*100),"n/a",(H81/I81-1)*100)</f>
        <v>10.638297872340431</v>
      </c>
      <c r="AM81" s="224">
        <f>IF(ISERROR((I81/J81-1)*100),"n/a",(I81/J81-1)*100)</f>
        <v>11.904761904761907</v>
      </c>
      <c r="AN81" s="224">
        <f>IF(ISERROR((J81/K81-1)*100),"n/a",(J81/K81-1)*100)</f>
        <v>10.526315789473673</v>
      </c>
      <c r="AO81" s="224">
        <f>IF(ISERROR((K81/L81-1)*100),"n/a",(K81/L81-1)*100)</f>
        <v>11.764705882352944</v>
      </c>
      <c r="AP81" s="224">
        <f>IF(ISERROR((L81/M81-1)*100),"n/a",(L81/M81-1)*100)</f>
        <v>13.333333333333353</v>
      </c>
      <c r="AQ81" s="224">
        <f>IF(ISERROR((M81/N81-1)*100),"n/a",(M81/N81-1)*100)</f>
        <v>15.384615384615374</v>
      </c>
      <c r="AR81" s="224">
        <f>IF(ISERROR((N81/O81-1)*100),"n/a",(N81/O81-1)*100)</f>
        <v>18.181818181818187</v>
      </c>
      <c r="AS81" s="224">
        <f>IF(ISERROR((O81/Q81-1)*100),"n/a",(O81/Q81-1)*100)</f>
        <v>22.222222222222232</v>
      </c>
      <c r="AT81" s="224">
        <f>IF(ISERROR((Q81/R81-1)*100),"n/a",(Q81/R81-1)*100)</f>
        <v>19.999999999999996</v>
      </c>
      <c r="AU81" s="224">
        <f>IF(ISERROR((R81/T81-1)*100),"n/a",(R81/T81-1)*100)</f>
        <v>36.363636363636353</v>
      </c>
      <c r="AV81" s="224">
        <f>IF(ISERROR((T81/U81-1)*100),"n/a",(T81/U81-1)*100)</f>
        <v>50.006818491749613</v>
      </c>
      <c r="AW81" s="224">
        <f>IF(ISERROR((U81/V81-1)*100),"n/a",(U81/V81-1)*100)</f>
        <v>0</v>
      </c>
      <c r="AX81" s="224">
        <f>IF(ISERROR((V81/W81-1)*100),"n/a",(V81/W81-1)*100)</f>
        <v>83.325000000000003</v>
      </c>
      <c r="AY81" s="224">
        <f>IF(ISERROR((W81/X81-1)*100),"n/a",(W81/X81-1)*100)</f>
        <v>49.981252343457072</v>
      </c>
      <c r="AZ81" s="224">
        <f>IF(ISERROR((X81/Y81-1)*100),"n/a",(X81/Y81-1)*100)</f>
        <v>50</v>
      </c>
      <c r="BA81" s="224">
        <f>IF(ISERROR((Y81/Z81-1)*100),"n/a",(Y81/Z81-1)*100)</f>
        <v>12.531645569620252</v>
      </c>
      <c r="BB81" s="224">
        <f>IF(ISERROR((Z81/AA81-1)*100),"n/a",(Z81/AA81-1)*100)</f>
        <v>0</v>
      </c>
      <c r="BC81" s="224">
        <f>IF(ISERROR((AA81/AB81-1)*100),"n/a",(AA81/AB81-1)*100)</f>
        <v>23.052959501557634</v>
      </c>
      <c r="BD81" s="224">
        <f>IF(ISERROR((AB81/AC81-1)*100),"n/a",(AB81/AC81-1)*100)</f>
        <v>8.3544303797468586</v>
      </c>
      <c r="BE81" s="224">
        <f>IF(ISERROR((AC81/AD81-1)*100),"n/a",(AC81/AD81-1)*100)</f>
        <v>20.060790273556229</v>
      </c>
      <c r="BF81" s="224">
        <f>IF(ISERROR((AD81/AE81-1)*100),"n/a",(AD81/AE81-1)*100)</f>
        <v>51.380368098159515</v>
      </c>
      <c r="BG81" s="224">
        <f>AVERAGE(AG81:BF81)</f>
        <v>22.047228793436684</v>
      </c>
      <c r="BH81" s="182">
        <f t="shared" si="1"/>
        <v>19.656052314835168</v>
      </c>
    </row>
    <row r="82" spans="1:60" ht="11.25" customHeight="1" x14ac:dyDescent="0.2">
      <c r="A82" s="127" t="s">
        <v>1786</v>
      </c>
      <c r="B82" s="97" t="s">
        <v>179</v>
      </c>
      <c r="C82" s="215">
        <v>4.17</v>
      </c>
      <c r="D82" s="216">
        <v>3.89</v>
      </c>
      <c r="E82" s="216">
        <v>3.68</v>
      </c>
      <c r="F82" s="216">
        <v>3.52</v>
      </c>
      <c r="G82" s="216">
        <v>3.36</v>
      </c>
      <c r="H82" s="216">
        <v>3.2</v>
      </c>
      <c r="I82" s="216">
        <v>3.1</v>
      </c>
      <c r="J82" s="217">
        <v>3.02</v>
      </c>
      <c r="K82" s="217">
        <v>2.94</v>
      </c>
      <c r="L82" s="216">
        <v>2.71</v>
      </c>
      <c r="M82" s="216">
        <v>2.46</v>
      </c>
      <c r="N82" s="216">
        <v>2.2349999999999999</v>
      </c>
      <c r="O82" s="216">
        <v>2.0299999999999998</v>
      </c>
      <c r="P82" s="226"/>
      <c r="Q82" s="216">
        <v>1.845</v>
      </c>
      <c r="R82" s="232">
        <v>1.64</v>
      </c>
      <c r="S82" s="226" t="s">
        <v>1737</v>
      </c>
      <c r="T82" s="223">
        <v>1.48</v>
      </c>
      <c r="U82" s="202">
        <v>1.32</v>
      </c>
      <c r="V82" s="202">
        <v>1.1399999999999999</v>
      </c>
      <c r="W82" s="202">
        <v>0.98</v>
      </c>
      <c r="X82" s="202">
        <v>0.86</v>
      </c>
      <c r="Y82" s="202">
        <v>0.72</v>
      </c>
      <c r="Z82" s="202">
        <v>0.6</v>
      </c>
      <c r="AA82" s="202">
        <v>0.4</v>
      </c>
      <c r="AB82" s="202">
        <v>0.39</v>
      </c>
      <c r="AC82" s="202">
        <v>0.38</v>
      </c>
      <c r="AD82" s="202">
        <v>0.37</v>
      </c>
      <c r="AE82" s="202">
        <v>0.34</v>
      </c>
      <c r="AF82" s="223">
        <f>SUM(C82:AE82)</f>
        <v>52.78</v>
      </c>
      <c r="AG82" s="224">
        <f>IF(ISERROR((C82/D82-1)*100),"n/a",(C82/D82-1)*100)</f>
        <v>7.1979434447300816</v>
      </c>
      <c r="AH82" s="224">
        <f>IF(ISERROR((D82/E82-1)*100),"n/a",(D82/E82-1)*100)</f>
        <v>5.7065217391304435</v>
      </c>
      <c r="AI82" s="224">
        <f>IF(ISERROR((E82/F82-1)*100),"n/a",(E82/F82-1)*100)</f>
        <v>4.5454545454545414</v>
      </c>
      <c r="AJ82" s="224">
        <f>IF(ISERROR((F82/G82-1)*100),"n/a",(F82/G82-1)*100)</f>
        <v>4.7619047619047672</v>
      </c>
      <c r="AK82" s="224">
        <f>IF(ISERROR((G82/H82-1)*100),"n/a",(G82/H82-1)*100)</f>
        <v>4.9999999999999822</v>
      </c>
      <c r="AL82" s="224">
        <f>IF(ISERROR((H82/I82-1)*100),"n/a",(H82/I82-1)*100)</f>
        <v>3.2258064516129004</v>
      </c>
      <c r="AM82" s="224">
        <f>IF(ISERROR((I82/J82-1)*100),"n/a",(I82/J82-1)*100)</f>
        <v>2.6490066225165476</v>
      </c>
      <c r="AN82" s="224">
        <f>IF(ISERROR((J82/K82-1)*100),"n/a",(J82/K82-1)*100)</f>
        <v>2.7210884353741527</v>
      </c>
      <c r="AO82" s="224">
        <f>IF(ISERROR((K82/L82-1)*100),"n/a",(K82/L82-1)*100)</f>
        <v>8.4870848708487046</v>
      </c>
      <c r="AP82" s="224">
        <f>IF(ISERROR((L82/M82-1)*100),"n/a",(L82/M82-1)*100)</f>
        <v>10.162601626016254</v>
      </c>
      <c r="AQ82" s="224">
        <f>IF(ISERROR((M82/N82-1)*100),"n/a",(M82/N82-1)*100)</f>
        <v>10.067114093959727</v>
      </c>
      <c r="AR82" s="224">
        <f>IF(ISERROR((N82/O82-1)*100),"n/a",(N82/O82-1)*100)</f>
        <v>10.098522167487701</v>
      </c>
      <c r="AS82" s="224">
        <f>IF(ISERROR((O82/Q82-1)*100),"n/a",(O82/Q82-1)*100)</f>
        <v>10.027100271002709</v>
      </c>
      <c r="AT82" s="224">
        <f>IF(ISERROR((Q82/R82-1)*100),"n/a",(Q82/R82-1)*100)</f>
        <v>12.5</v>
      </c>
      <c r="AU82" s="224">
        <f>IF(ISERROR((R82/T82-1)*100),"n/a",(R82/T82-1)*100)</f>
        <v>10.810810810810811</v>
      </c>
      <c r="AV82" s="224">
        <f>IF(ISERROR((T82/U82-1)*100),"n/a",(T82/U82-1)*100)</f>
        <v>12.12121212121211</v>
      </c>
      <c r="AW82" s="224">
        <f>IF(ISERROR((U82/V82-1)*100),"n/a",(U82/V82-1)*100)</f>
        <v>15.789473684210531</v>
      </c>
      <c r="AX82" s="224">
        <f>IF(ISERROR((V82/W82-1)*100),"n/a",(V82/W82-1)*100)</f>
        <v>16.326530612244895</v>
      </c>
      <c r="AY82" s="224">
        <f>IF(ISERROR((W82/X82-1)*100),"n/a",(W82/X82-1)*100)</f>
        <v>13.953488372093027</v>
      </c>
      <c r="AZ82" s="224">
        <f>IF(ISERROR((X82/Y82-1)*100),"n/a",(X82/Y82-1)*100)</f>
        <v>19.444444444444443</v>
      </c>
      <c r="BA82" s="224">
        <f>IF(ISERROR((Y82/Z82-1)*100),"n/a",(Y82/Z82-1)*100)</f>
        <v>19.999999999999996</v>
      </c>
      <c r="BB82" s="224">
        <f>IF(ISERROR((Z82/AA82-1)*100),"n/a",(Z82/AA82-1)*100)</f>
        <v>49.999999999999979</v>
      </c>
      <c r="BC82" s="224">
        <f>IF(ISERROR((AA82/AB82-1)*100),"n/a",(AA82/AB82-1)*100)</f>
        <v>2.5641025641025772</v>
      </c>
      <c r="BD82" s="224">
        <f>IF(ISERROR((AB82/AC82-1)*100),"n/a",(AB82/AC82-1)*100)</f>
        <v>2.6315789473684292</v>
      </c>
      <c r="BE82" s="224">
        <f>IF(ISERROR((AC82/AD82-1)*100),"n/a",(AC82/AD82-1)*100)</f>
        <v>2.7027027027026973</v>
      </c>
      <c r="BF82" s="224">
        <f>IF(ISERROR((AD82/AE82-1)*100),"n/a",(AD82/AE82-1)*100)</f>
        <v>8.8235294117646959</v>
      </c>
      <c r="BG82" s="224">
        <f>AVERAGE(AG82:BF82)</f>
        <v>10.473770103884336</v>
      </c>
      <c r="BH82" s="182">
        <f t="shared" si="1"/>
        <v>9.6163970538314949</v>
      </c>
    </row>
    <row r="83" spans="1:60" ht="11.25" customHeight="1" x14ac:dyDescent="0.2">
      <c r="A83" s="127" t="s">
        <v>1787</v>
      </c>
      <c r="B83" s="97" t="s">
        <v>185</v>
      </c>
      <c r="C83" s="215">
        <v>1.28</v>
      </c>
      <c r="D83" s="216">
        <v>1.24</v>
      </c>
      <c r="E83" s="216">
        <v>1.2</v>
      </c>
      <c r="F83" s="216">
        <v>1.1599999999999999</v>
      </c>
      <c r="G83" s="216">
        <v>1.1200000000000001</v>
      </c>
      <c r="H83" s="216">
        <v>1.08</v>
      </c>
      <c r="I83" s="216">
        <v>1.04</v>
      </c>
      <c r="J83" s="217">
        <v>0.92</v>
      </c>
      <c r="K83" s="217">
        <v>0.8</v>
      </c>
      <c r="L83" s="216">
        <v>0.72</v>
      </c>
      <c r="M83" s="216">
        <v>0.6</v>
      </c>
      <c r="N83" s="216">
        <v>0.48</v>
      </c>
      <c r="O83" s="216">
        <v>0.39</v>
      </c>
      <c r="P83" s="226"/>
      <c r="Q83" s="216">
        <v>0.36666666666666697</v>
      </c>
      <c r="R83" s="232">
        <v>0.33333333333333298</v>
      </c>
      <c r="S83" s="226"/>
      <c r="T83" s="223">
        <v>0.293333333333333</v>
      </c>
      <c r="U83" s="202">
        <v>0.28000000000000003</v>
      </c>
      <c r="V83" s="202">
        <v>0.266666666666667</v>
      </c>
      <c r="W83" s="202">
        <v>0.2</v>
      </c>
      <c r="X83" s="202">
        <v>0.16</v>
      </c>
      <c r="Y83" s="202">
        <v>0.133333333333333</v>
      </c>
      <c r="Z83" s="202">
        <v>0.11333333333333299</v>
      </c>
      <c r="AA83" s="202">
        <v>0.1</v>
      </c>
      <c r="AB83" s="202">
        <v>9.3333333333333296E-2</v>
      </c>
      <c r="AC83" s="202">
        <v>8.6666666666666697E-2</v>
      </c>
      <c r="AD83" s="202">
        <v>0.08</v>
      </c>
      <c r="AE83" s="202">
        <v>7.3333333333333306E-2</v>
      </c>
      <c r="AF83" s="223">
        <f>SUM(C83:AE83)</f>
        <v>14.610000000000001</v>
      </c>
      <c r="AG83" s="224">
        <f>IF(ISERROR((C83/D83-1)*100),"n/a",(C83/D83-1)*100)</f>
        <v>3.2258064516129004</v>
      </c>
      <c r="AH83" s="224">
        <f>IF(ISERROR((D83/E83-1)*100),"n/a",(D83/E83-1)*100)</f>
        <v>3.3333333333333437</v>
      </c>
      <c r="AI83" s="224">
        <f>IF(ISERROR((E83/F83-1)*100),"n/a",(E83/F83-1)*100)</f>
        <v>3.4482758620689724</v>
      </c>
      <c r="AJ83" s="224">
        <f>IF(ISERROR((F83/G83-1)*100),"n/a",(F83/G83-1)*100)</f>
        <v>3.5714285714285587</v>
      </c>
      <c r="AK83" s="224">
        <f>IF(ISERROR((G83/H83-1)*100),"n/a",(G83/H83-1)*100)</f>
        <v>3.7037037037036979</v>
      </c>
      <c r="AL83" s="224">
        <f>IF(ISERROR((H83/I83-1)*100),"n/a",(H83/I83-1)*100)</f>
        <v>3.8461538461538547</v>
      </c>
      <c r="AM83" s="224">
        <f>IF(ISERROR((I83/J83-1)*100),"n/a",(I83/J83-1)*100)</f>
        <v>13.043478260869556</v>
      </c>
      <c r="AN83" s="224">
        <f>IF(ISERROR((J83/K83-1)*100),"n/a",(J83/K83-1)*100)</f>
        <v>14.999999999999991</v>
      </c>
      <c r="AO83" s="224">
        <f>IF(ISERROR((K83/L83-1)*100),"n/a",(K83/L83-1)*100)</f>
        <v>11.111111111111116</v>
      </c>
      <c r="AP83" s="224">
        <f>IF(ISERROR((L83/M83-1)*100),"n/a",(L83/M83-1)*100)</f>
        <v>19.999999999999996</v>
      </c>
      <c r="AQ83" s="224">
        <f>IF(ISERROR((M83/N83-1)*100),"n/a",(M83/N83-1)*100)</f>
        <v>25</v>
      </c>
      <c r="AR83" s="224">
        <f>IF(ISERROR((N83/O83-1)*100),"n/a",(N83/O83-1)*100)</f>
        <v>23.076923076923062</v>
      </c>
      <c r="AS83" s="224">
        <f>IF(ISERROR((O83/Q83-1)*100),"n/a",(O83/Q83-1)*100)</f>
        <v>6.3636363636362825</v>
      </c>
      <c r="AT83" s="224">
        <f>IF(ISERROR((Q83/R83-1)*100),"n/a",(Q83/R83-1)*100)</f>
        <v>10.00000000000021</v>
      </c>
      <c r="AU83" s="224">
        <f>IF(ISERROR((R83/T83-1)*100),"n/a",(R83/T83-1)*100)</f>
        <v>13.636363636363647</v>
      </c>
      <c r="AV83" s="224">
        <f>IF(ISERROR((T83/U83-1)*100),"n/a",(T83/U83-1)*100)</f>
        <v>4.761904761904634</v>
      </c>
      <c r="AW83" s="224">
        <f>IF(ISERROR((U83/V83-1)*100),"n/a",(U83/V83-1)*100)</f>
        <v>4.9999999999998712</v>
      </c>
      <c r="AX83" s="224">
        <f>IF(ISERROR((V83/W83-1)*100),"n/a",(V83/W83-1)*100)</f>
        <v>33.333333333333485</v>
      </c>
      <c r="AY83" s="224">
        <f>IF(ISERROR((W83/X83-1)*100),"n/a",(W83/X83-1)*100)</f>
        <v>25</v>
      </c>
      <c r="AZ83" s="224">
        <f>IF(ISERROR((X83/Y83-1)*100),"n/a",(X83/Y83-1)*100)</f>
        <v>20.000000000000306</v>
      </c>
      <c r="BA83" s="224">
        <f>IF(ISERROR((Y83/Z83-1)*100),"n/a",(Y83/Z83-1)*100)</f>
        <v>17.647058823529459</v>
      </c>
      <c r="BB83" s="224">
        <f>IF(ISERROR((Z83/AA83-1)*100),"n/a",(Z83/AA83-1)*100)</f>
        <v>13.333333333332998</v>
      </c>
      <c r="BC83" s="224">
        <f>IF(ISERROR((AA83/AB83-1)*100),"n/a",(AA83/AB83-1)*100)</f>
        <v>7.1428571428571841</v>
      </c>
      <c r="BD83" s="224">
        <f>IF(ISERROR((AB83/AC83-1)*100),"n/a",(AB83/AC83-1)*100)</f>
        <v>7.6923076923076206</v>
      </c>
      <c r="BE83" s="224">
        <f>IF(ISERROR((AC83/AD83-1)*100),"n/a",(AC83/AD83-1)*100)</f>
        <v>8.3333333333333712</v>
      </c>
      <c r="BF83" s="224">
        <f>IF(ISERROR((AD83/AE83-1)*100),"n/a",(AD83/AE83-1)*100)</f>
        <v>9.0909090909091272</v>
      </c>
      <c r="BG83" s="224">
        <f>AVERAGE(AG83:BF83)</f>
        <v>11.911355835719739</v>
      </c>
      <c r="BH83" s="182">
        <f t="shared" si="1"/>
        <v>8.303316897872584</v>
      </c>
    </row>
    <row r="84" spans="1:60" ht="11.25" customHeight="1" x14ac:dyDescent="0.2">
      <c r="A84" s="248" t="s">
        <v>1788</v>
      </c>
      <c r="B84" s="97" t="s">
        <v>657</v>
      </c>
      <c r="C84" s="215">
        <v>1.492</v>
      </c>
      <c r="D84" s="216">
        <v>1.42</v>
      </c>
      <c r="E84" s="216">
        <v>1.35</v>
      </c>
      <c r="F84" s="216">
        <v>1.28</v>
      </c>
      <c r="G84" s="216">
        <v>1.2150000000000001</v>
      </c>
      <c r="H84" s="216">
        <v>1.15733333333333</v>
      </c>
      <c r="I84" s="216">
        <v>1.09866666666667</v>
      </c>
      <c r="J84" s="217">
        <v>1.0453333333333299</v>
      </c>
      <c r="K84" s="217">
        <v>0.99733333333333396</v>
      </c>
      <c r="L84" s="216">
        <v>0.94933333333333403</v>
      </c>
      <c r="M84" s="216">
        <v>0.88533333333333297</v>
      </c>
      <c r="N84" s="216">
        <v>0.81333333333333402</v>
      </c>
      <c r="O84" s="216">
        <v>0.76400000000000001</v>
      </c>
      <c r="P84" s="226"/>
      <c r="Q84" s="216">
        <v>0.73199999999999998</v>
      </c>
      <c r="R84" s="232">
        <v>0.69332266666666698</v>
      </c>
      <c r="S84" s="226"/>
      <c r="T84" s="223">
        <v>0.68887466666666697</v>
      </c>
      <c r="U84" s="229">
        <v>0.66668799999999995</v>
      </c>
      <c r="V84" s="229">
        <v>0.66668799999999995</v>
      </c>
      <c r="W84" s="202">
        <v>0.66668799999999995</v>
      </c>
      <c r="X84" s="202">
        <v>0.26127673333333301</v>
      </c>
      <c r="Y84" s="202">
        <v>5.3999999999999999E-2</v>
      </c>
      <c r="Z84" s="229">
        <v>0</v>
      </c>
      <c r="AA84" s="229">
        <v>0</v>
      </c>
      <c r="AB84" s="229">
        <v>0</v>
      </c>
      <c r="AC84" s="229">
        <v>0</v>
      </c>
      <c r="AD84" s="229">
        <v>0</v>
      </c>
      <c r="AE84" s="229">
        <v>0</v>
      </c>
      <c r="AF84" s="223">
        <f>SUM(C84:AE84)</f>
        <v>18.897204733333332</v>
      </c>
      <c r="AG84" s="224">
        <f>IF(ISERROR((C84/D84-1)*100),"n/a",(C84/D84-1)*100)</f>
        <v>5.0704225352112831</v>
      </c>
      <c r="AH84" s="224">
        <f>IF(ISERROR((D84/E84-1)*100),"n/a",(D84/E84-1)*100)</f>
        <v>5.1851851851851816</v>
      </c>
      <c r="AI84" s="224">
        <f>IF(ISERROR((E84/F84-1)*100),"n/a",(E84/F84-1)*100)</f>
        <v>5.46875</v>
      </c>
      <c r="AJ84" s="224">
        <f>IF(ISERROR((F84/G84-1)*100),"n/a",(F84/G84-1)*100)</f>
        <v>5.3497942386831143</v>
      </c>
      <c r="AK84" s="224">
        <f>IF(ISERROR((G84/H84-1)*100),"n/a",(G84/H84-1)*100)</f>
        <v>4.9827188940095191</v>
      </c>
      <c r="AL84" s="224">
        <f>IF(ISERROR((H84/I84-1)*100),"n/a",(H84/I84-1)*100)</f>
        <v>5.3398058252420944</v>
      </c>
      <c r="AM84" s="224">
        <f>IF(ISERROR((I84/J84-1)*100),"n/a",(I84/J84-1)*100)</f>
        <v>5.1020408163271913</v>
      </c>
      <c r="AN84" s="224">
        <f>IF(ISERROR((J84/K84-1)*100),"n/a",(J84/K84-1)*100)</f>
        <v>4.8128342245985278</v>
      </c>
      <c r="AO84" s="224">
        <f>IF(ISERROR((K84/L84-1)*100),"n/a",(K84/L84-1)*100)</f>
        <v>5.0561797752808779</v>
      </c>
      <c r="AP84" s="224">
        <f>IF(ISERROR((L84/M84-1)*100),"n/a",(L84/M84-1)*100)</f>
        <v>7.2289156626507145</v>
      </c>
      <c r="AQ84" s="224">
        <f>IF(ISERROR((M84/N84-1)*100),"n/a",(M84/N84-1)*100)</f>
        <v>8.8524590163933112</v>
      </c>
      <c r="AR84" s="224">
        <f>IF(ISERROR((N84/O84-1)*100),"n/a",(N84/O84-1)*100)</f>
        <v>6.4572425828971269</v>
      </c>
      <c r="AS84" s="224">
        <f>IF(ISERROR((O84/Q84-1)*100),"n/a",(O84/Q84-1)*100)</f>
        <v>4.3715846994535568</v>
      </c>
      <c r="AT84" s="224">
        <f>IF(ISERROR((Q84/R84-1)*100),"n/a",(Q84/R84-1)*100)</f>
        <v>5.5785473622670612</v>
      </c>
      <c r="AU84" s="224">
        <f>IF(ISERROR((R84/T84-1)*100),"n/a",(R84/T84-1)*100)</f>
        <v>0.64569074974452079</v>
      </c>
      <c r="AV84" s="224">
        <f>IF(ISERROR((T84/U84-1)*100),"n/a",(T84/U84-1)*100)</f>
        <v>3.3278935074078086</v>
      </c>
      <c r="AW84" s="224">
        <f>IF(ISERROR((U84/V84-1)*100),"n/a",(U84/V84-1)*100)</f>
        <v>0</v>
      </c>
      <c r="AX84" s="224">
        <f>IF(ISERROR((V84/W84-1)*100),"n/a",(V84/W84-1)*100)</f>
        <v>0</v>
      </c>
      <c r="AY84" s="224">
        <f>IF(ISERROR((W84/X84-1)*100),"n/a",(W84/X84-1)*100)</f>
        <v>155.16546823534006</v>
      </c>
      <c r="AZ84" s="224">
        <f>IF(ISERROR((X84/Y84-1)*100),"n/a",(X84/Y84-1)*100)</f>
        <v>383.84580246913521</v>
      </c>
      <c r="BA84" s="224" t="str">
        <f>IF(ISERROR((Y84/Z84-1)*100),"n/a",(Y84/Z84-1)*100)</f>
        <v>n/a</v>
      </c>
      <c r="BB84" s="224" t="str">
        <f>IF(ISERROR((Z84/AA84-1)*100),"n/a",(Z84/AA84-1)*100)</f>
        <v>n/a</v>
      </c>
      <c r="BC84" s="224" t="str">
        <f>IF(ISERROR((AA84/AB84-1)*100),"n/a",(AA84/AB84-1)*100)</f>
        <v>n/a</v>
      </c>
      <c r="BD84" s="224" t="str">
        <f>IF(ISERROR((AB84/AC84-1)*100),"n/a",(AB84/AC84-1)*100)</f>
        <v>n/a</v>
      </c>
      <c r="BE84" s="224" t="str">
        <f>IF(ISERROR((AC84/AD84-1)*100),"n/a",(AC84/AD84-1)*100)</f>
        <v>n/a</v>
      </c>
      <c r="BF84" s="224" t="str">
        <f>IF(ISERROR((AD84/AE84-1)*100),"n/a",(AD84/AE84-1)*100)</f>
        <v>n/a</v>
      </c>
      <c r="BG84" s="224">
        <f>AVERAGE(AG84:BF84)</f>
        <v>31.09206678899136</v>
      </c>
      <c r="BH84" s="182">
        <f t="shared" si="1"/>
        <v>89.605232238993167</v>
      </c>
    </row>
    <row r="85" spans="1:60" ht="11.25" customHeight="1" x14ac:dyDescent="0.2">
      <c r="A85" s="233" t="s">
        <v>1789</v>
      </c>
      <c r="B85" s="240" t="s">
        <v>188</v>
      </c>
      <c r="C85" s="215">
        <v>0.90600000000000003</v>
      </c>
      <c r="D85" s="216">
        <v>0.87119999999999997</v>
      </c>
      <c r="E85" s="216">
        <v>0.82199999999999995</v>
      </c>
      <c r="F85" s="216">
        <v>0.754</v>
      </c>
      <c r="G85" s="216">
        <v>0.71799999999999997</v>
      </c>
      <c r="H85" s="216">
        <v>0.69720000000000004</v>
      </c>
      <c r="I85" s="216">
        <v>0.66400000000000003</v>
      </c>
      <c r="J85" s="217">
        <v>0.63200000000000001</v>
      </c>
      <c r="K85" s="217">
        <v>0.58399999999999996</v>
      </c>
      <c r="L85" s="241">
        <v>0.54400000000000004</v>
      </c>
      <c r="M85" s="241">
        <v>0.51400000000000001</v>
      </c>
      <c r="N85" s="241">
        <v>0.47199999999999998</v>
      </c>
      <c r="O85" s="241">
        <v>0.42199999999999999</v>
      </c>
      <c r="P85" s="249"/>
      <c r="Q85" s="241">
        <v>0.38200000000000001</v>
      </c>
      <c r="R85" s="242">
        <v>0.349333333333333</v>
      </c>
      <c r="S85" s="249"/>
      <c r="T85" s="235">
        <v>0.32</v>
      </c>
      <c r="U85" s="244">
        <v>0.30666666666666698</v>
      </c>
      <c r="V85" s="244">
        <v>0.29013333333333302</v>
      </c>
      <c r="W85" s="244">
        <v>0.25813333333333299</v>
      </c>
      <c r="X85" s="244">
        <v>0.238933333333333</v>
      </c>
      <c r="Y85" s="244">
        <v>0.20906666666666701</v>
      </c>
      <c r="Z85" s="244">
        <v>0.18133333333333301</v>
      </c>
      <c r="AA85" s="244">
        <v>0.16</v>
      </c>
      <c r="AB85" s="244">
        <v>0.14933333333333301</v>
      </c>
      <c r="AC85" s="244">
        <v>0.14080000000000001</v>
      </c>
      <c r="AD85" s="244">
        <v>0.132266666666667</v>
      </c>
      <c r="AE85" s="244">
        <v>0.12586666666666699</v>
      </c>
      <c r="AF85" s="223">
        <f>SUM(C85:AE85)</f>
        <v>11.844266666666666</v>
      </c>
      <c r="AG85" s="224">
        <f>IF(ISERROR((C85/D85-1)*100),"n/a",(C85/D85-1)*100)</f>
        <v>3.9944903581267344</v>
      </c>
      <c r="AH85" s="224">
        <f>IF(ISERROR((D85/E85-1)*100),"n/a",(D85/E85-1)*100)</f>
        <v>5.9854014598540228</v>
      </c>
      <c r="AI85" s="224">
        <f>IF(ISERROR((E85/F85-1)*100),"n/a",(E85/F85-1)*100)</f>
        <v>9.0185676392572809</v>
      </c>
      <c r="AJ85" s="224">
        <f>IF(ISERROR((F85/G85-1)*100),"n/a",(F85/G85-1)*100)</f>
        <v>5.0139275766016844</v>
      </c>
      <c r="AK85" s="224">
        <f>IF(ISERROR((G85/H85-1)*100),"n/a",(G85/H85-1)*100)</f>
        <v>2.9833620195065969</v>
      </c>
      <c r="AL85" s="224">
        <f>IF(ISERROR((H85/I85-1)*100),"n/a",(H85/I85-1)*100)</f>
        <v>5.0000000000000044</v>
      </c>
      <c r="AM85" s="224">
        <f>IF(ISERROR((I85/J85-1)*100),"n/a",(I85/J85-1)*100)</f>
        <v>5.0632911392405111</v>
      </c>
      <c r="AN85" s="224">
        <f>IF(ISERROR((J85/K85-1)*100),"n/a",(J85/K85-1)*100)</f>
        <v>8.2191780821917924</v>
      </c>
      <c r="AO85" s="224">
        <f>IF(ISERROR((K85/L85-1)*100),"n/a",(K85/L85-1)*100)</f>
        <v>7.3529411764705843</v>
      </c>
      <c r="AP85" s="224">
        <f>IF(ISERROR((L85/M85-1)*100),"n/a",(L85/M85-1)*100)</f>
        <v>5.8365758754863828</v>
      </c>
      <c r="AQ85" s="224">
        <f>IF(ISERROR((M85/N85-1)*100),"n/a",(M85/N85-1)*100)</f>
        <v>8.8983050847457612</v>
      </c>
      <c r="AR85" s="224">
        <f>IF(ISERROR((N85/O85-1)*100),"n/a",(N85/O85-1)*100)</f>
        <v>11.848341232227488</v>
      </c>
      <c r="AS85" s="224">
        <f>IF(ISERROR((O85/Q85-1)*100),"n/a",(O85/Q85-1)*100)</f>
        <v>10.471204188481664</v>
      </c>
      <c r="AT85" s="224">
        <f>IF(ISERROR((Q85/R85-1)*100),"n/a",(Q85/R85-1)*100)</f>
        <v>9.3511450381680525</v>
      </c>
      <c r="AU85" s="224">
        <f>IF(ISERROR((R85/T85-1)*100),"n/a",(R85/T85-1)*100)</f>
        <v>9.1666666666665684</v>
      </c>
      <c r="AV85" s="224">
        <f>IF(ISERROR((T85/U85-1)*100),"n/a",(T85/U85-1)*100)</f>
        <v>4.3478260869564078</v>
      </c>
      <c r="AW85" s="224">
        <f>IF(ISERROR((U85/V85-1)*100),"n/a",(U85/V85-1)*100)</f>
        <v>5.6985294117649188</v>
      </c>
      <c r="AX85" s="224">
        <f>IF(ISERROR((V85/W85-1)*100),"n/a",(V85/W85-1)*100)</f>
        <v>12.396694214876058</v>
      </c>
      <c r="AY85" s="224">
        <f>IF(ISERROR((W85/X85-1)*100),"n/a",(W85/X85-1)*100)</f>
        <v>8.0357142857143025</v>
      </c>
      <c r="AZ85" s="224">
        <f>IF(ISERROR((X85/Y85-1)*100),"n/a",(X85/Y85-1)*100)</f>
        <v>14.285714285713947</v>
      </c>
      <c r="BA85" s="224">
        <f>IF(ISERROR((Y85/Z85-1)*100),"n/a",(Y85/Z85-1)*100)</f>
        <v>15.294117647059213</v>
      </c>
      <c r="BB85" s="224">
        <f>IF(ISERROR((Z85/AA85-1)*100),"n/a",(Z85/AA85-1)*100)</f>
        <v>13.33333333333313</v>
      </c>
      <c r="BC85" s="224">
        <f>IF(ISERROR((AA85/AB85-1)*100),"n/a",(AA85/AB85-1)*100)</f>
        <v>7.1428571428573839</v>
      </c>
      <c r="BD85" s="224">
        <f>IF(ISERROR((AB85/AC85-1)*100),"n/a",(AB85/AC85-1)*100)</f>
        <v>6.0606060606058332</v>
      </c>
      <c r="BE85" s="224">
        <f>IF(ISERROR((AC85/AD85-1)*100),"n/a",(AC85/AD85-1)*100)</f>
        <v>6.4516129032255343</v>
      </c>
      <c r="BF85" s="224">
        <f>IF(ISERROR((AD85/AE85-1)*100),"n/a",(AD85/AE85-1)*100)</f>
        <v>5.0847457627118731</v>
      </c>
      <c r="BG85" s="224">
        <f>AVERAGE(AG85:BF85)</f>
        <v>7.9359672566093735</v>
      </c>
      <c r="BH85" s="182">
        <f t="shared" si="1"/>
        <v>3.3305662490034953</v>
      </c>
    </row>
    <row r="86" spans="1:60" ht="11.25" customHeight="1" x14ac:dyDescent="0.2">
      <c r="A86" s="236" t="s">
        <v>1394</v>
      </c>
      <c r="B86" s="97" t="s">
        <v>1395</v>
      </c>
      <c r="C86" s="215">
        <v>1.8</v>
      </c>
      <c r="D86" s="216">
        <v>1.4</v>
      </c>
      <c r="E86" s="216">
        <v>1.1000000000000001</v>
      </c>
      <c r="F86" s="216">
        <v>0.91</v>
      </c>
      <c r="G86" s="216">
        <v>0.84</v>
      </c>
      <c r="H86" s="231">
        <v>0.8</v>
      </c>
      <c r="I86" s="216">
        <v>0.8</v>
      </c>
      <c r="J86" s="254">
        <v>0.64</v>
      </c>
      <c r="K86" s="230">
        <v>0.64</v>
      </c>
      <c r="L86" s="216">
        <v>0.56000000000000005</v>
      </c>
      <c r="M86" s="216">
        <v>0.5</v>
      </c>
      <c r="N86" s="216">
        <v>0.45</v>
      </c>
      <c r="O86" s="231">
        <v>0.11</v>
      </c>
      <c r="P86" s="191"/>
      <c r="Q86" s="216">
        <v>0.44</v>
      </c>
      <c r="R86" s="227">
        <v>0.42</v>
      </c>
      <c r="S86" s="191"/>
      <c r="T86" s="232">
        <v>0.42</v>
      </c>
      <c r="U86" s="238">
        <v>0</v>
      </c>
      <c r="V86" s="229">
        <v>0</v>
      </c>
      <c r="W86" s="229">
        <v>0</v>
      </c>
      <c r="X86" s="229">
        <v>0</v>
      </c>
      <c r="Y86" s="229">
        <v>0</v>
      </c>
      <c r="Z86" s="229">
        <v>0</v>
      </c>
      <c r="AA86" s="229">
        <v>0</v>
      </c>
      <c r="AB86" s="229">
        <v>0</v>
      </c>
      <c r="AC86" s="229">
        <v>0</v>
      </c>
      <c r="AD86" s="229">
        <v>0</v>
      </c>
      <c r="AE86" s="229">
        <v>0</v>
      </c>
      <c r="AF86" s="223">
        <f>SUM(C86:AE86)</f>
        <v>11.83</v>
      </c>
      <c r="AG86" s="224">
        <f>IF(ISERROR((C86/D86-1)*100),"n/a",(C86/D86-1)*100)</f>
        <v>28.57142857142858</v>
      </c>
      <c r="AH86" s="224">
        <f>IF(ISERROR((D86/E86-1)*100),"n/a",(D86/E86-1)*100)</f>
        <v>27.272727272727249</v>
      </c>
      <c r="AI86" s="224">
        <f>IF(ISERROR((E86/F86-1)*100),"n/a",(E86/F86-1)*100)</f>
        <v>20.879120879120894</v>
      </c>
      <c r="AJ86" s="224">
        <f>IF(ISERROR((F86/G86-1)*100),"n/a",(F86/G86-1)*100)</f>
        <v>8.3333333333333481</v>
      </c>
      <c r="AK86" s="224">
        <f>IF(ISERROR((G86/H86-1)*100),"n/a",(G86/H86-1)*100)</f>
        <v>4.9999999999999822</v>
      </c>
      <c r="AL86" s="224">
        <f>IF(ISERROR((H86/I86-1)*100),"n/a",(H86/I86-1)*100)</f>
        <v>0</v>
      </c>
      <c r="AM86" s="224">
        <f>IF(ISERROR((I86/J86-1)*100),"n/a",(I86/J86-1)*100)</f>
        <v>25</v>
      </c>
      <c r="AN86" s="224">
        <f>IF(ISERROR((J86/K86-1)*100),"n/a",(J86/K86-1)*100)</f>
        <v>0</v>
      </c>
      <c r="AO86" s="224">
        <f>IF(ISERROR((K86/L86-1)*100),"n/a",(K86/L86-1)*100)</f>
        <v>14.285714285714279</v>
      </c>
      <c r="AP86" s="224">
        <f>IF(ISERROR((L86/M86-1)*100),"n/a",(L86/M86-1)*100)</f>
        <v>12.000000000000011</v>
      </c>
      <c r="AQ86" s="224">
        <f>IF(ISERROR((M86/N86-1)*100),"n/a",(M86/N86-1)*100)</f>
        <v>11.111111111111116</v>
      </c>
      <c r="AR86" s="224">
        <f>IF(ISERROR((N86/O86-1)*100),"n/a",(N86/O86-1)*100)</f>
        <v>309.09090909090907</v>
      </c>
      <c r="AS86" s="224">
        <f>IF(ISERROR((O86/Q86-1)*100),"n/a",(O86/Q86-1)*100)</f>
        <v>-75</v>
      </c>
      <c r="AT86" s="224">
        <f>IF(ISERROR((Q86/R86-1)*100),"n/a",(Q86/R86-1)*100)</f>
        <v>4.7619047619047672</v>
      </c>
      <c r="AU86" s="224">
        <f>IF(ISERROR((R86/T86-1)*100),"n/a",(R86/T86-1)*100)</f>
        <v>0</v>
      </c>
      <c r="AV86" s="224" t="str">
        <f>IF(ISERROR((T86/U86-1)*100),"n/a",(T86/U86-1)*100)</f>
        <v>n/a</v>
      </c>
      <c r="AW86" s="224" t="str">
        <f>IF(ISERROR((U86/V86-1)*100),"n/a",(U86/V86-1)*100)</f>
        <v>n/a</v>
      </c>
      <c r="AX86" s="224" t="str">
        <f>IF(ISERROR((V86/W86-1)*100),"n/a",(V86/W86-1)*100)</f>
        <v>n/a</v>
      </c>
      <c r="AY86" s="224" t="str">
        <f>IF(ISERROR((W86/X86-1)*100),"n/a",(W86/X86-1)*100)</f>
        <v>n/a</v>
      </c>
      <c r="AZ86" s="224" t="str">
        <f>IF(ISERROR((X86/Y86-1)*100),"n/a",(X86/Y86-1)*100)</f>
        <v>n/a</v>
      </c>
      <c r="BA86" s="224" t="str">
        <f>IF(ISERROR((Y86/Z86-1)*100),"n/a",(Y86/Z86-1)*100)</f>
        <v>n/a</v>
      </c>
      <c r="BB86" s="224" t="str">
        <f>IF(ISERROR((Z86/AA86-1)*100),"n/a",(Z86/AA86-1)*100)</f>
        <v>n/a</v>
      </c>
      <c r="BC86" s="224" t="str">
        <f>IF(ISERROR((AA86/AB86-1)*100),"n/a",(AA86/AB86-1)*100)</f>
        <v>n/a</v>
      </c>
      <c r="BD86" s="224" t="str">
        <f>IF(ISERROR((AB86/AC86-1)*100),"n/a",(AB86/AC86-1)*100)</f>
        <v>n/a</v>
      </c>
      <c r="BE86" s="224" t="str">
        <f>IF(ISERROR((AC86/AD86-1)*100),"n/a",(AC86/AD86-1)*100)</f>
        <v>n/a</v>
      </c>
      <c r="BF86" s="224" t="str">
        <f>IF(ISERROR((AD86/AE86-1)*100),"n/a",(AD86/AE86-1)*100)</f>
        <v>n/a</v>
      </c>
      <c r="BG86" s="224">
        <f>AVERAGE(AG86:BF86)</f>
        <v>26.087083287083285</v>
      </c>
      <c r="BH86" s="182">
        <f t="shared" si="1"/>
        <v>82.01214014775428</v>
      </c>
    </row>
    <row r="87" spans="1:60" ht="11.25" customHeight="1" x14ac:dyDescent="0.2">
      <c r="A87" s="236" t="s">
        <v>1396</v>
      </c>
      <c r="B87" s="97" t="s">
        <v>1397</v>
      </c>
      <c r="C87" s="215">
        <v>2.78</v>
      </c>
      <c r="D87" s="216">
        <v>2.7025000000000001</v>
      </c>
      <c r="E87" s="216">
        <v>2.5750000000000002</v>
      </c>
      <c r="F87" s="216">
        <v>2.2999999999999998</v>
      </c>
      <c r="G87" s="216">
        <v>2.0499999999999998</v>
      </c>
      <c r="H87" s="231">
        <v>2</v>
      </c>
      <c r="I87" s="216">
        <v>2</v>
      </c>
      <c r="J87" s="217">
        <v>1.92</v>
      </c>
      <c r="K87" s="217">
        <v>1.76</v>
      </c>
      <c r="L87" s="216">
        <v>1.6</v>
      </c>
      <c r="M87" s="216">
        <v>1.44</v>
      </c>
      <c r="N87" s="216">
        <v>1.28</v>
      </c>
      <c r="O87" s="216">
        <v>1.1399999999999999</v>
      </c>
      <c r="P87" s="191"/>
      <c r="Q87" s="216">
        <v>1.04</v>
      </c>
      <c r="R87" s="232">
        <v>0.96</v>
      </c>
      <c r="S87" s="191"/>
      <c r="T87" s="232">
        <v>0.88</v>
      </c>
      <c r="U87" s="181">
        <v>0.8</v>
      </c>
      <c r="V87" s="202">
        <v>0.72</v>
      </c>
      <c r="W87" s="202">
        <v>0.66</v>
      </c>
      <c r="X87" s="202">
        <v>0.62</v>
      </c>
      <c r="Y87" s="202">
        <v>0.56000000000000005</v>
      </c>
      <c r="Z87" s="202">
        <v>0.48</v>
      </c>
      <c r="AA87" s="202">
        <v>0.42</v>
      </c>
      <c r="AB87" s="202">
        <v>0.38500000000000001</v>
      </c>
      <c r="AC87" s="202">
        <v>9.5000000000000001E-2</v>
      </c>
      <c r="AD87" s="229">
        <v>0</v>
      </c>
      <c r="AE87" s="229">
        <v>0</v>
      </c>
      <c r="AF87" s="223">
        <f>SUM(C87:AE87)</f>
        <v>33.167500000000004</v>
      </c>
      <c r="AG87" s="224">
        <f>IF(ISERROR((C87/D87-1)*100),"n/a",(C87/D87-1)*100)</f>
        <v>2.8677150786308836</v>
      </c>
      <c r="AH87" s="224">
        <f>IF(ISERROR((D87/E87-1)*100),"n/a",(D87/E87-1)*100)</f>
        <v>4.9514563106796139</v>
      </c>
      <c r="AI87" s="224">
        <f>IF(ISERROR((E87/F87-1)*100),"n/a",(E87/F87-1)*100)</f>
        <v>11.956521739130444</v>
      </c>
      <c r="AJ87" s="224">
        <f>IF(ISERROR((F87/G87-1)*100),"n/a",(F87/G87-1)*100)</f>
        <v>12.195121951219523</v>
      </c>
      <c r="AK87" s="224">
        <f>IF(ISERROR((G87/H87-1)*100),"n/a",(G87/H87-1)*100)</f>
        <v>2.4999999999999911</v>
      </c>
      <c r="AL87" s="224">
        <f>IF(ISERROR((H87/I87-1)*100),"n/a",(H87/I87-1)*100)</f>
        <v>0</v>
      </c>
      <c r="AM87" s="224">
        <f>IF(ISERROR((I87/J87-1)*100),"n/a",(I87/J87-1)*100)</f>
        <v>4.1666666666666741</v>
      </c>
      <c r="AN87" s="224">
        <f>IF(ISERROR((J87/K87-1)*100),"n/a",(J87/K87-1)*100)</f>
        <v>9.0909090909090828</v>
      </c>
      <c r="AO87" s="224">
        <f>IF(ISERROR((K87/L87-1)*100),"n/a",(K87/L87-1)*100)</f>
        <v>9.9999999999999858</v>
      </c>
      <c r="AP87" s="224">
        <f>IF(ISERROR((L87/M87-1)*100),"n/a",(L87/M87-1)*100)</f>
        <v>11.111111111111116</v>
      </c>
      <c r="AQ87" s="224">
        <f>IF(ISERROR((M87/N87-1)*100),"n/a",(M87/N87-1)*100)</f>
        <v>12.5</v>
      </c>
      <c r="AR87" s="224">
        <f>IF(ISERROR((N87/O87-1)*100),"n/a",(N87/O87-1)*100)</f>
        <v>12.28070175438598</v>
      </c>
      <c r="AS87" s="224">
        <f>IF(ISERROR((O87/Q87-1)*100),"n/a",(O87/Q87-1)*100)</f>
        <v>9.6153846153846025</v>
      </c>
      <c r="AT87" s="224">
        <f>IF(ISERROR((Q87/R87-1)*100),"n/a",(Q87/R87-1)*100)</f>
        <v>8.3333333333333481</v>
      </c>
      <c r="AU87" s="224">
        <f>IF(ISERROR((R87/T87-1)*100),"n/a",(R87/T87-1)*100)</f>
        <v>9.0909090909090828</v>
      </c>
      <c r="AV87" s="224">
        <f>IF(ISERROR((T87/U87-1)*100),"n/a",(T87/U87-1)*100)</f>
        <v>9.9999999999999858</v>
      </c>
      <c r="AW87" s="224">
        <f>IF(ISERROR((U87/V87-1)*100),"n/a",(U87/V87-1)*100)</f>
        <v>11.111111111111116</v>
      </c>
      <c r="AX87" s="224">
        <f>IF(ISERROR((V87/W87-1)*100),"n/a",(V87/W87-1)*100)</f>
        <v>9.0909090909090828</v>
      </c>
      <c r="AY87" s="224">
        <f>IF(ISERROR((W87/X87-1)*100),"n/a",(W87/X87-1)*100)</f>
        <v>6.4516129032258229</v>
      </c>
      <c r="AZ87" s="224">
        <f>IF(ISERROR((X87/Y87-1)*100),"n/a",(X87/Y87-1)*100)</f>
        <v>10.714285714285698</v>
      </c>
      <c r="BA87" s="224">
        <f>IF(ISERROR((Y87/Z87-1)*100),"n/a",(Y87/Z87-1)*100)</f>
        <v>16.666666666666675</v>
      </c>
      <c r="BB87" s="224">
        <f>IF(ISERROR((Z87/AA87-1)*100),"n/a",(Z87/AA87-1)*100)</f>
        <v>14.285714285714279</v>
      </c>
      <c r="BC87" s="224">
        <f>IF(ISERROR((AA87/AB87-1)*100),"n/a",(AA87/AB87-1)*100)</f>
        <v>9.0909090909090828</v>
      </c>
      <c r="BD87" s="224">
        <f>IF(ISERROR((AB87/AC87-1)*100),"n/a",(AB87/AC87-1)*100)</f>
        <v>305.26315789473682</v>
      </c>
      <c r="BE87" s="224" t="str">
        <f>IF(ISERROR((AC87/AD87-1)*100),"n/a",(AC87/AD87-1)*100)</f>
        <v>n/a</v>
      </c>
      <c r="BF87" s="224" t="str">
        <f>IF(ISERROR((AD87/AE87-1)*100),"n/a",(AD87/AE87-1)*100)</f>
        <v>n/a</v>
      </c>
      <c r="BG87" s="224">
        <f>AVERAGE(AG87:BF87)</f>
        <v>21.388924895829955</v>
      </c>
      <c r="BH87" s="182">
        <f t="shared" si="1"/>
        <v>60.590821745356742</v>
      </c>
    </row>
    <row r="88" spans="1:60" ht="11.25" customHeight="1" x14ac:dyDescent="0.2">
      <c r="A88" s="225" t="s">
        <v>659</v>
      </c>
      <c r="B88" s="97" t="s">
        <v>660</v>
      </c>
      <c r="C88" s="215">
        <v>1.26</v>
      </c>
      <c r="D88" s="216">
        <v>1.18</v>
      </c>
      <c r="E88" s="216">
        <v>1.1000000000000001</v>
      </c>
      <c r="F88" s="216">
        <v>1.02</v>
      </c>
      <c r="G88" s="216">
        <v>0.94</v>
      </c>
      <c r="H88" s="216">
        <v>0.88</v>
      </c>
      <c r="I88" s="216">
        <v>0.86</v>
      </c>
      <c r="J88" s="217">
        <v>0.78669999999999995</v>
      </c>
      <c r="K88" s="254">
        <v>0.74666666666666703</v>
      </c>
      <c r="L88" s="216">
        <v>0.72666666666666702</v>
      </c>
      <c r="M88" s="216">
        <v>0.67333333333333301</v>
      </c>
      <c r="N88" s="216">
        <v>0.60277999999999998</v>
      </c>
      <c r="O88" s="216">
        <v>0.55555555555555602</v>
      </c>
      <c r="P88" s="226"/>
      <c r="Q88" s="216">
        <v>0.52</v>
      </c>
      <c r="R88" s="232">
        <v>0.48666666666666702</v>
      </c>
      <c r="S88" s="226"/>
      <c r="T88" s="223">
        <v>0.46444444444444399</v>
      </c>
      <c r="U88" s="229">
        <v>0.46222222222222198</v>
      </c>
      <c r="V88" s="202">
        <v>0.45333333333333298</v>
      </c>
      <c r="W88" s="202">
        <v>0.42444444444444401</v>
      </c>
      <c r="X88" s="202">
        <v>0.40222222222222198</v>
      </c>
      <c r="Y88" s="202">
        <v>0.37333333333333302</v>
      </c>
      <c r="Z88" s="202">
        <v>0.35555555555555601</v>
      </c>
      <c r="AA88" s="229">
        <v>0.33777777777777801</v>
      </c>
      <c r="AB88" s="229">
        <v>0.33777777777777801</v>
      </c>
      <c r="AC88" s="229">
        <v>0.33777777777777801</v>
      </c>
      <c r="AD88" s="202">
        <v>0.33777777777777801</v>
      </c>
      <c r="AE88" s="202">
        <v>0.32</v>
      </c>
      <c r="AF88" s="223">
        <f>SUM(C88:AE88)</f>
        <v>16.945035555555553</v>
      </c>
      <c r="AG88" s="224">
        <f>IF(ISERROR((C88/D88-1)*100),"n/a",(C88/D88-1)*100)</f>
        <v>6.7796610169491567</v>
      </c>
      <c r="AH88" s="224">
        <f>IF(ISERROR((D88/E88-1)*100),"n/a",(D88/E88-1)*100)</f>
        <v>7.2727272727272529</v>
      </c>
      <c r="AI88" s="224">
        <f>IF(ISERROR((E88/F88-1)*100),"n/a",(E88/F88-1)*100)</f>
        <v>7.8431372549019773</v>
      </c>
      <c r="AJ88" s="224">
        <f>IF(ISERROR((F88/G88-1)*100),"n/a",(F88/G88-1)*100)</f>
        <v>8.5106382978723527</v>
      </c>
      <c r="AK88" s="224">
        <f>IF(ISERROR((G88/H88-1)*100),"n/a",(G88/H88-1)*100)</f>
        <v>6.8181818181818121</v>
      </c>
      <c r="AL88" s="224">
        <f>IF(ISERROR((H88/I88-1)*100),"n/a",(H88/I88-1)*100)</f>
        <v>2.3255813953488413</v>
      </c>
      <c r="AM88" s="224">
        <f>IF(ISERROR((I88/J88-1)*100),"n/a",(I88/J88-1)*100)</f>
        <v>9.317401805008263</v>
      </c>
      <c r="AN88" s="224">
        <f>IF(ISERROR((J88/K88-1)*100),"n/a",(J88/K88-1)*100)</f>
        <v>5.3616071428570944</v>
      </c>
      <c r="AO88" s="224">
        <f>IF(ISERROR((K88/L88-1)*100),"n/a",(K88/L88-1)*100)</f>
        <v>2.7522935779816571</v>
      </c>
      <c r="AP88" s="224">
        <f>IF(ISERROR((L88/M88-1)*100),"n/a",(L88/M88-1)*100)</f>
        <v>7.9207920792080166</v>
      </c>
      <c r="AQ88" s="224">
        <f>IF(ISERROR((M88/N88-1)*100),"n/a",(M88/N88-1)*100)</f>
        <v>11.704657310019083</v>
      </c>
      <c r="AR88" s="224">
        <f>IF(ISERROR((N88/O88-1)*100),"n/a",(N88/O88-1)*100)</f>
        <v>8.500399999999896</v>
      </c>
      <c r="AS88" s="224">
        <f>IF(ISERROR((O88/Q88-1)*100),"n/a",(O88/Q88-1)*100)</f>
        <v>6.8376068376069243</v>
      </c>
      <c r="AT88" s="224">
        <f>IF(ISERROR((Q88/R88-1)*100),"n/a",(Q88/R88-1)*100)</f>
        <v>6.849315068493067</v>
      </c>
      <c r="AU88" s="224">
        <f>IF(ISERROR((R88/T88-1)*100),"n/a",(R88/T88-1)*100)</f>
        <v>4.7846889952154914</v>
      </c>
      <c r="AV88" s="224">
        <f>IF(ISERROR((T88/U88-1)*100),"n/a",(T88/U88-1)*100)</f>
        <v>0.48076923076918465</v>
      </c>
      <c r="AW88" s="224">
        <f>IF(ISERROR((U88/V88-1)*100),"n/a",(U88/V88-1)*100)</f>
        <v>1.9607843137255276</v>
      </c>
      <c r="AX88" s="224">
        <f>IF(ISERROR((V88/W88-1)*100),"n/a",(V88/W88-1)*100)</f>
        <v>6.8062827225131128</v>
      </c>
      <c r="AY88" s="224">
        <f>IF(ISERROR((W88/X88-1)*100),"n/a",(W88/X88-1)*100)</f>
        <v>5.5248618784530024</v>
      </c>
      <c r="AZ88" s="224">
        <f>IF(ISERROR((X88/Y88-1)*100),"n/a",(X88/Y88-1)*100)</f>
        <v>7.738095238095255</v>
      </c>
      <c r="BA88" s="224">
        <f>IF(ISERROR((Y88/Z88-1)*100),"n/a",(Y88/Z88-1)*100)</f>
        <v>4.9999999999997824</v>
      </c>
      <c r="BB88" s="224">
        <f>IF(ISERROR((Z88/AA88-1)*100),"n/a",(Z88/AA88-1)*100)</f>
        <v>5.2631578947369029</v>
      </c>
      <c r="BC88" s="224">
        <f>IF(ISERROR((AA88/AB88-1)*100),"n/a",(AA88/AB88-1)*100)</f>
        <v>0</v>
      </c>
      <c r="BD88" s="224">
        <f>IF(ISERROR((AB88/AC88-1)*100),"n/a",(AB88/AC88-1)*100)</f>
        <v>0</v>
      </c>
      <c r="BE88" s="224">
        <f>IF(ISERROR((AC88/AD88-1)*100),"n/a",(AC88/AD88-1)*100)</f>
        <v>0</v>
      </c>
      <c r="BF88" s="224">
        <f>IF(ISERROR((AD88/AE88-1)*100),"n/a",(AD88/AE88-1)*100)</f>
        <v>5.5555555555556246</v>
      </c>
      <c r="BG88" s="224">
        <f>AVERAGE(AG88:BF88)</f>
        <v>5.4580075656238201</v>
      </c>
      <c r="BH88" s="182">
        <f t="shared" si="1"/>
        <v>3.1382830149219751</v>
      </c>
    </row>
    <row r="89" spans="1:60" ht="11.25" customHeight="1" x14ac:dyDescent="0.2">
      <c r="A89" s="225" t="s">
        <v>1790</v>
      </c>
      <c r="B89" s="97" t="s">
        <v>663</v>
      </c>
      <c r="C89" s="215">
        <v>1.72</v>
      </c>
      <c r="D89" s="216">
        <v>1.62</v>
      </c>
      <c r="E89" s="216">
        <v>1.53</v>
      </c>
      <c r="F89" s="216">
        <v>1.44</v>
      </c>
      <c r="G89" s="216">
        <v>1.36</v>
      </c>
      <c r="H89" s="216">
        <v>1.2933333333333299</v>
      </c>
      <c r="I89" s="216">
        <v>1.206</v>
      </c>
      <c r="J89" s="217">
        <v>1.1279999999999999</v>
      </c>
      <c r="K89" s="230">
        <v>1.044</v>
      </c>
      <c r="L89" s="216">
        <v>0.92599799999999999</v>
      </c>
      <c r="M89" s="216">
        <v>0.84799999999999998</v>
      </c>
      <c r="N89" s="216">
        <v>0.76800000000000002</v>
      </c>
      <c r="O89" s="216">
        <v>0.68799999999999994</v>
      </c>
      <c r="P89" s="226"/>
      <c r="Q89" s="216">
        <v>0.6</v>
      </c>
      <c r="R89" s="232">
        <v>0.52800000000000002</v>
      </c>
      <c r="S89" s="226"/>
      <c r="T89" s="223">
        <v>0.44</v>
      </c>
      <c r="U89" s="202">
        <v>0.42399999999999999</v>
      </c>
      <c r="V89" s="202">
        <v>0.35320000000000001</v>
      </c>
      <c r="W89" s="229">
        <v>0</v>
      </c>
      <c r="X89" s="229">
        <v>0</v>
      </c>
      <c r="Y89" s="229">
        <v>0</v>
      </c>
      <c r="Z89" s="229">
        <v>0</v>
      </c>
      <c r="AA89" s="229">
        <v>0</v>
      </c>
      <c r="AB89" s="229">
        <v>0</v>
      </c>
      <c r="AC89" s="229">
        <v>0</v>
      </c>
      <c r="AD89" s="229">
        <v>0</v>
      </c>
      <c r="AE89" s="229">
        <v>0</v>
      </c>
      <c r="AF89" s="223">
        <f>SUM(C89:AE89)</f>
        <v>17.916531333333335</v>
      </c>
      <c r="AG89" s="224">
        <f>IF(ISERROR((C89/D89-1)*100),"n/a",(C89/D89-1)*100)</f>
        <v>6.1728395061728225</v>
      </c>
      <c r="AH89" s="224">
        <f>IF(ISERROR((D89/E89-1)*100),"n/a",(D89/E89-1)*100)</f>
        <v>5.8823529411764719</v>
      </c>
      <c r="AI89" s="224">
        <f>IF(ISERROR((E89/F89-1)*100),"n/a",(E89/F89-1)*100)</f>
        <v>6.25</v>
      </c>
      <c r="AJ89" s="224">
        <f>IF(ISERROR((F89/G89-1)*100),"n/a",(F89/G89-1)*100)</f>
        <v>5.8823529411764497</v>
      </c>
      <c r="AK89" s="224">
        <f>IF(ISERROR((G89/H89-1)*100),"n/a",(G89/H89-1)*100)</f>
        <v>5.1546391752580245</v>
      </c>
      <c r="AL89" s="224">
        <f>IF(ISERROR((H89/I89-1)*100),"n/a",(H89/I89-1)*100)</f>
        <v>7.241569928136804</v>
      </c>
      <c r="AM89" s="224">
        <f>IF(ISERROR((I89/J89-1)*100),"n/a",(I89/J89-1)*100)</f>
        <v>6.9148936170212894</v>
      </c>
      <c r="AN89" s="224">
        <f>IF(ISERROR((J89/K89-1)*100),"n/a",(J89/K89-1)*100)</f>
        <v>8.0459770114942319</v>
      </c>
      <c r="AO89" s="224">
        <f>IF(ISERROR((K89/L89-1)*100),"n/a",(K89/L89-1)*100)</f>
        <v>12.743224067438597</v>
      </c>
      <c r="AP89" s="224">
        <f>IF(ISERROR((L89/M89-1)*100),"n/a",(L89/M89-1)*100)</f>
        <v>9.1978773584905582</v>
      </c>
      <c r="AQ89" s="224">
        <f>IF(ISERROR((M89/N89-1)*100),"n/a",(M89/N89-1)*100)</f>
        <v>10.416666666666652</v>
      </c>
      <c r="AR89" s="224">
        <f>IF(ISERROR((N89/O89-1)*100),"n/a",(N89/O89-1)*100)</f>
        <v>11.627906976744207</v>
      </c>
      <c r="AS89" s="224">
        <f>IF(ISERROR((O89/Q89-1)*100),"n/a",(O89/Q89-1)*100)</f>
        <v>14.666666666666671</v>
      </c>
      <c r="AT89" s="224">
        <f>IF(ISERROR((Q89/R89-1)*100),"n/a",(Q89/R89-1)*100)</f>
        <v>13.636363636363624</v>
      </c>
      <c r="AU89" s="224">
        <f>IF(ISERROR((R89/T89-1)*100),"n/a",(R89/T89-1)*100)</f>
        <v>19.999999999999996</v>
      </c>
      <c r="AV89" s="224">
        <f>IF(ISERROR((T89/U89-1)*100),"n/a",(T89/U89-1)*100)</f>
        <v>3.7735849056603765</v>
      </c>
      <c r="AW89" s="224">
        <f>IF(ISERROR((U89/V89-1)*100),"n/a",(U89/V89-1)*100)</f>
        <v>20.045300113250274</v>
      </c>
      <c r="AX89" s="224" t="str">
        <f>IF(ISERROR((V89/W89-1)*100),"n/a",(V89/W89-1)*100)</f>
        <v>n/a</v>
      </c>
      <c r="AY89" s="224" t="str">
        <f>IF(ISERROR((W89/X89-1)*100),"n/a",(W89/X89-1)*100)</f>
        <v>n/a</v>
      </c>
      <c r="AZ89" s="224" t="str">
        <f>IF(ISERROR((X89/Y89-1)*100),"n/a",(X89/Y89-1)*100)</f>
        <v>n/a</v>
      </c>
      <c r="BA89" s="224" t="str">
        <f>IF(ISERROR((Y89/Z89-1)*100),"n/a",(Y89/Z89-1)*100)</f>
        <v>n/a</v>
      </c>
      <c r="BB89" s="224" t="str">
        <f>IF(ISERROR((Z89/AA89-1)*100),"n/a",(Z89/AA89-1)*100)</f>
        <v>n/a</v>
      </c>
      <c r="BC89" s="224" t="str">
        <f>IF(ISERROR((AA89/AB89-1)*100),"n/a",(AA89/AB89-1)*100)</f>
        <v>n/a</v>
      </c>
      <c r="BD89" s="224" t="str">
        <f>IF(ISERROR((AB89/AC89-1)*100),"n/a",(AB89/AC89-1)*100)</f>
        <v>n/a</v>
      </c>
      <c r="BE89" s="224" t="str">
        <f>IF(ISERROR((AC89/AD89-1)*100),"n/a",(AC89/AD89-1)*100)</f>
        <v>n/a</v>
      </c>
      <c r="BF89" s="224" t="str">
        <f>IF(ISERROR((AD89/AE89-1)*100),"n/a",(AD89/AE89-1)*100)</f>
        <v>n/a</v>
      </c>
      <c r="BG89" s="224">
        <f>AVERAGE(AG89:BF89)</f>
        <v>9.8618950301010031</v>
      </c>
      <c r="BH89" s="182">
        <f t="shared" si="1"/>
        <v>4.9521938659603437</v>
      </c>
    </row>
    <row r="90" spans="1:60" ht="11.25" customHeight="1" x14ac:dyDescent="0.2">
      <c r="A90" s="127" t="s">
        <v>1792</v>
      </c>
      <c r="B90" s="97" t="s">
        <v>191</v>
      </c>
      <c r="C90" s="215">
        <v>2.7040000000000002</v>
      </c>
      <c r="D90" s="216">
        <v>2.6</v>
      </c>
      <c r="E90" s="216">
        <v>2.5</v>
      </c>
      <c r="F90" s="216">
        <v>2.41</v>
      </c>
      <c r="G90" s="216">
        <v>2.29</v>
      </c>
      <c r="H90" s="216">
        <v>2.17</v>
      </c>
      <c r="I90" s="216">
        <v>2.0499999999999998</v>
      </c>
      <c r="J90" s="217">
        <v>1.93</v>
      </c>
      <c r="K90" s="217">
        <v>1.81</v>
      </c>
      <c r="L90" s="216">
        <v>1.68</v>
      </c>
      <c r="M90" s="216">
        <v>1.62</v>
      </c>
      <c r="N90" s="216">
        <v>1.56</v>
      </c>
      <c r="O90" s="216">
        <v>1.52</v>
      </c>
      <c r="P90" s="226"/>
      <c r="Q90" s="216">
        <v>1.48</v>
      </c>
      <c r="R90" s="232">
        <v>1.46</v>
      </c>
      <c r="S90" s="226"/>
      <c r="T90" s="223">
        <v>1.44</v>
      </c>
      <c r="U90" s="202">
        <v>1.42</v>
      </c>
      <c r="V90" s="229">
        <v>1.4</v>
      </c>
      <c r="W90" s="202">
        <v>1.37</v>
      </c>
      <c r="X90" s="202">
        <v>1.32</v>
      </c>
      <c r="Y90" s="202">
        <v>1.28</v>
      </c>
      <c r="Z90" s="202">
        <v>1.24</v>
      </c>
      <c r="AA90" s="202">
        <v>1.2</v>
      </c>
      <c r="AB90" s="202">
        <v>1.1599999999999999</v>
      </c>
      <c r="AC90" s="202">
        <v>1.1200000000000001</v>
      </c>
      <c r="AD90" s="202">
        <v>1.08</v>
      </c>
      <c r="AE90" s="202">
        <v>1.04</v>
      </c>
      <c r="AF90" s="223">
        <f>SUM(C90:AE90)</f>
        <v>44.853999999999992</v>
      </c>
      <c r="AG90" s="224">
        <f>IF(ISERROR((C90/D90-1)*100),"n/a",(C90/D90-1)*100)</f>
        <v>4.0000000000000036</v>
      </c>
      <c r="AH90" s="224">
        <f>IF(ISERROR((D90/E90-1)*100),"n/a",(D90/E90-1)*100)</f>
        <v>4.0000000000000036</v>
      </c>
      <c r="AI90" s="224">
        <f>IF(ISERROR((E90/F90-1)*100),"n/a",(E90/F90-1)*100)</f>
        <v>3.734439834024883</v>
      </c>
      <c r="AJ90" s="224">
        <f>IF(ISERROR((F90/G90-1)*100),"n/a",(F90/G90-1)*100)</f>
        <v>5.2401746724890952</v>
      </c>
      <c r="AK90" s="224">
        <f>IF(ISERROR((G90/H90-1)*100),"n/a",(G90/H90-1)*100)</f>
        <v>5.5299539170506895</v>
      </c>
      <c r="AL90" s="224">
        <f>IF(ISERROR((H90/I90-1)*100),"n/a",(H90/I90-1)*100)</f>
        <v>5.8536585365853711</v>
      </c>
      <c r="AM90" s="224">
        <f>IF(ISERROR((I90/J90-1)*100),"n/a",(I90/J90-1)*100)</f>
        <v>6.2176165803108807</v>
      </c>
      <c r="AN90" s="224">
        <f>IF(ISERROR((J90/K90-1)*100),"n/a",(J90/K90-1)*100)</f>
        <v>6.6298342541436295</v>
      </c>
      <c r="AO90" s="224">
        <f>IF(ISERROR((K90/L90-1)*100),"n/a",(K90/L90-1)*100)</f>
        <v>7.738095238095255</v>
      </c>
      <c r="AP90" s="224">
        <f>IF(ISERROR((L90/M90-1)*100),"n/a",(L90/M90-1)*100)</f>
        <v>3.7037037037036979</v>
      </c>
      <c r="AQ90" s="224">
        <f>IF(ISERROR((M90/N90-1)*100),"n/a",(M90/N90-1)*100)</f>
        <v>3.8461538461538547</v>
      </c>
      <c r="AR90" s="224">
        <f>IF(ISERROR((N90/O90-1)*100),"n/a",(N90/O90-1)*100)</f>
        <v>2.6315789473684292</v>
      </c>
      <c r="AS90" s="224">
        <f>IF(ISERROR((O90/Q90-1)*100),"n/a",(O90/Q90-1)*100)</f>
        <v>2.7027027027026973</v>
      </c>
      <c r="AT90" s="224">
        <f>IF(ISERROR((Q90/R90-1)*100),"n/a",(Q90/R90-1)*100)</f>
        <v>1.3698630136986356</v>
      </c>
      <c r="AU90" s="224">
        <f>IF(ISERROR((R90/T90-1)*100),"n/a",(R90/T90-1)*100)</f>
        <v>1.388888888888884</v>
      </c>
      <c r="AV90" s="224">
        <f>IF(ISERROR((T90/U90-1)*100),"n/a",(T90/U90-1)*100)</f>
        <v>1.4084507042253502</v>
      </c>
      <c r="AW90" s="224">
        <f>IF(ISERROR((U90/V90-1)*100),"n/a",(U90/V90-1)*100)</f>
        <v>1.4285714285714235</v>
      </c>
      <c r="AX90" s="224">
        <f>IF(ISERROR((V90/W90-1)*100),"n/a",(V90/W90-1)*100)</f>
        <v>2.1897810218977964</v>
      </c>
      <c r="AY90" s="224">
        <f>IF(ISERROR((W90/X90-1)*100),"n/a",(W90/X90-1)*100)</f>
        <v>3.7878787878787845</v>
      </c>
      <c r="AZ90" s="224">
        <f>IF(ISERROR((X90/Y90-1)*100),"n/a",(X90/Y90-1)*100)</f>
        <v>3.125</v>
      </c>
      <c r="BA90" s="224">
        <f>IF(ISERROR((Y90/Z90-1)*100),"n/a",(Y90/Z90-1)*100)</f>
        <v>3.2258064516129004</v>
      </c>
      <c r="BB90" s="224">
        <f>IF(ISERROR((Z90/AA90-1)*100),"n/a",(Z90/AA90-1)*100)</f>
        <v>3.3333333333333437</v>
      </c>
      <c r="BC90" s="224">
        <f>IF(ISERROR((AA90/AB90-1)*100),"n/a",(AA90/AB90-1)*100)</f>
        <v>3.4482758620689724</v>
      </c>
      <c r="BD90" s="224">
        <f>IF(ISERROR((AB90/AC90-1)*100),"n/a",(AB90/AC90-1)*100)</f>
        <v>3.5714285714285587</v>
      </c>
      <c r="BE90" s="224">
        <f>IF(ISERROR((AC90/AD90-1)*100),"n/a",(AC90/AD90-1)*100)</f>
        <v>3.7037037037036979</v>
      </c>
      <c r="BF90" s="224">
        <f>IF(ISERROR((AD90/AE90-1)*100),"n/a",(AD90/AE90-1)*100)</f>
        <v>3.8461538461538547</v>
      </c>
      <c r="BG90" s="224">
        <f>AVERAGE(AG90:BF90)</f>
        <v>3.7559633786957951</v>
      </c>
      <c r="BH90" s="182">
        <f t="shared" si="1"/>
        <v>1.6505265659678279</v>
      </c>
    </row>
    <row r="91" spans="1:60" ht="11.25" customHeight="1" x14ac:dyDescent="0.2">
      <c r="A91" s="239" t="s">
        <v>1398</v>
      </c>
      <c r="B91" s="240" t="s">
        <v>1399</v>
      </c>
      <c r="C91" s="215">
        <v>1.22</v>
      </c>
      <c r="D91" s="216">
        <v>1.1399999999999999</v>
      </c>
      <c r="E91" s="216">
        <v>1.06</v>
      </c>
      <c r="F91" s="216">
        <v>0.98</v>
      </c>
      <c r="G91" s="216">
        <v>0.92</v>
      </c>
      <c r="H91" s="216">
        <v>0.9</v>
      </c>
      <c r="I91" s="231">
        <v>0.84</v>
      </c>
      <c r="J91" s="254">
        <v>0.84</v>
      </c>
      <c r="K91" s="254">
        <v>0.84</v>
      </c>
      <c r="L91" s="259">
        <v>0.84</v>
      </c>
      <c r="M91" s="259">
        <v>0.84</v>
      </c>
      <c r="N91" s="259">
        <v>0.84</v>
      </c>
      <c r="O91" s="241">
        <v>0.84</v>
      </c>
      <c r="P91" s="206"/>
      <c r="Q91" s="241">
        <v>0.65</v>
      </c>
      <c r="R91" s="242">
        <v>0.42</v>
      </c>
      <c r="S91" s="206"/>
      <c r="T91" s="250">
        <v>0</v>
      </c>
      <c r="U91" s="271">
        <v>0</v>
      </c>
      <c r="V91" s="245">
        <v>0</v>
      </c>
      <c r="W91" s="245">
        <v>0</v>
      </c>
      <c r="X91" s="245">
        <v>0</v>
      </c>
      <c r="Y91" s="245">
        <v>0</v>
      </c>
      <c r="Z91" s="245">
        <v>0</v>
      </c>
      <c r="AA91" s="245">
        <v>0</v>
      </c>
      <c r="AB91" s="245">
        <v>0</v>
      </c>
      <c r="AC91" s="245">
        <v>0</v>
      </c>
      <c r="AD91" s="245">
        <v>0</v>
      </c>
      <c r="AE91" s="245">
        <v>0</v>
      </c>
      <c r="AF91" s="223">
        <f>SUM(C91:AE91)</f>
        <v>13.17</v>
      </c>
      <c r="AG91" s="224">
        <f>IF(ISERROR((C91/D91-1)*100),"n/a",(C91/D91-1)*100)</f>
        <v>7.0175438596491224</v>
      </c>
      <c r="AH91" s="224">
        <f>IF(ISERROR((D91/E91-1)*100),"n/a",(D91/E91-1)*100)</f>
        <v>7.5471698113207308</v>
      </c>
      <c r="AI91" s="224">
        <f>IF(ISERROR((E91/F91-1)*100),"n/a",(E91/F91-1)*100)</f>
        <v>8.163265306122458</v>
      </c>
      <c r="AJ91" s="224">
        <f>IF(ISERROR((F91/G91-1)*100),"n/a",(F91/G91-1)*100)</f>
        <v>6.5217391304347672</v>
      </c>
      <c r="AK91" s="224">
        <f>IF(ISERROR((G91/H91-1)*100),"n/a",(G91/H91-1)*100)</f>
        <v>2.2222222222222143</v>
      </c>
      <c r="AL91" s="224">
        <f>IF(ISERROR((H91/I91-1)*100),"n/a",(H91/I91-1)*100)</f>
        <v>7.1428571428571397</v>
      </c>
      <c r="AM91" s="224">
        <f>IF(ISERROR((I91/J91-1)*100),"n/a",(I91/J91-1)*100)</f>
        <v>0</v>
      </c>
      <c r="AN91" s="224">
        <f>IF(ISERROR((J91/K91-1)*100),"n/a",(J91/K91-1)*100)</f>
        <v>0</v>
      </c>
      <c r="AO91" s="224">
        <f>IF(ISERROR((K91/L91-1)*100),"n/a",(K91/L91-1)*100)</f>
        <v>0</v>
      </c>
      <c r="AP91" s="224">
        <f>IF(ISERROR((L91/M91-1)*100),"n/a",(L91/M91-1)*100)</f>
        <v>0</v>
      </c>
      <c r="AQ91" s="224">
        <f>IF(ISERROR((M91/N91-1)*100),"n/a",(M91/N91-1)*100)</f>
        <v>0</v>
      </c>
      <c r="AR91" s="224">
        <f>IF(ISERROR((N91/O91-1)*100),"n/a",(N91/O91-1)*100)</f>
        <v>0</v>
      </c>
      <c r="AS91" s="224">
        <f>IF(ISERROR((O91/Q91-1)*100),"n/a",(O91/Q91-1)*100)</f>
        <v>29.230769230769216</v>
      </c>
      <c r="AT91" s="224">
        <f>IF(ISERROR((Q91/R91-1)*100),"n/a",(Q91/R91-1)*100)</f>
        <v>54.761904761904766</v>
      </c>
      <c r="AU91" s="224" t="str">
        <f>IF(ISERROR((R91/T91-1)*100),"n/a",(R91/T91-1)*100)</f>
        <v>n/a</v>
      </c>
      <c r="AV91" s="224" t="str">
        <f>IF(ISERROR((T91/U91-1)*100),"n/a",(T91/U91-1)*100)</f>
        <v>n/a</v>
      </c>
      <c r="AW91" s="224" t="str">
        <f>IF(ISERROR((U91/V91-1)*100),"n/a",(U91/V91-1)*100)</f>
        <v>n/a</v>
      </c>
      <c r="AX91" s="224" t="str">
        <f>IF(ISERROR((V91/W91-1)*100),"n/a",(V91/W91-1)*100)</f>
        <v>n/a</v>
      </c>
      <c r="AY91" s="224" t="str">
        <f>IF(ISERROR((W91/X91-1)*100),"n/a",(W91/X91-1)*100)</f>
        <v>n/a</v>
      </c>
      <c r="AZ91" s="224" t="str">
        <f>IF(ISERROR((X91/Y91-1)*100),"n/a",(X91/Y91-1)*100)</f>
        <v>n/a</v>
      </c>
      <c r="BA91" s="224" t="str">
        <f>IF(ISERROR((Y91/Z91-1)*100),"n/a",(Y91/Z91-1)*100)</f>
        <v>n/a</v>
      </c>
      <c r="BB91" s="224" t="str">
        <f>IF(ISERROR((Z91/AA91-1)*100),"n/a",(Z91/AA91-1)*100)</f>
        <v>n/a</v>
      </c>
      <c r="BC91" s="224" t="str">
        <f>IF(ISERROR((AA91/AB91-1)*100),"n/a",(AA91/AB91-1)*100)</f>
        <v>n/a</v>
      </c>
      <c r="BD91" s="224" t="str">
        <f>IF(ISERROR((AB91/AC91-1)*100),"n/a",(AB91/AC91-1)*100)</f>
        <v>n/a</v>
      </c>
      <c r="BE91" s="224" t="str">
        <f>IF(ISERROR((AC91/AD91-1)*100),"n/a",(AC91/AD91-1)*100)</f>
        <v>n/a</v>
      </c>
      <c r="BF91" s="224" t="str">
        <f>IF(ISERROR((AD91/AE91-1)*100),"n/a",(AD91/AE91-1)*100)</f>
        <v>n/a</v>
      </c>
      <c r="BG91" s="224">
        <f>AVERAGE(AG91:BF91)</f>
        <v>8.7576765332343154</v>
      </c>
      <c r="BH91" s="182">
        <f t="shared" si="1"/>
        <v>15.31937903646763</v>
      </c>
    </row>
    <row r="92" spans="1:60" ht="11.25" customHeight="1" x14ac:dyDescent="0.2">
      <c r="A92" s="127" t="s">
        <v>193</v>
      </c>
      <c r="B92" s="114" t="s">
        <v>194</v>
      </c>
      <c r="C92" s="215">
        <v>19</v>
      </c>
      <c r="D92" s="216">
        <v>18.5</v>
      </c>
      <c r="E92" s="216">
        <v>18</v>
      </c>
      <c r="F92" s="216">
        <v>17.5</v>
      </c>
      <c r="G92" s="216">
        <v>16.5</v>
      </c>
      <c r="H92" s="216">
        <v>15.5</v>
      </c>
      <c r="I92" s="216">
        <v>15</v>
      </c>
      <c r="J92" s="217">
        <v>14.4</v>
      </c>
      <c r="K92" s="253">
        <v>13.7</v>
      </c>
      <c r="L92" s="216">
        <v>12.8</v>
      </c>
      <c r="M92" s="216">
        <v>12.2</v>
      </c>
      <c r="N92" s="216">
        <v>11.6</v>
      </c>
      <c r="O92" s="216">
        <v>10.7</v>
      </c>
      <c r="P92" s="226" t="s">
        <v>1737</v>
      </c>
      <c r="Q92" s="216">
        <v>9.6999999999999993</v>
      </c>
      <c r="R92" s="232">
        <v>8.9</v>
      </c>
      <c r="S92" s="226"/>
      <c r="T92" s="223">
        <v>7.9</v>
      </c>
      <c r="U92" s="202">
        <v>7.5</v>
      </c>
      <c r="V92" s="202">
        <v>7.3</v>
      </c>
      <c r="W92" s="202">
        <v>6.8</v>
      </c>
      <c r="X92" s="202">
        <v>6.5</v>
      </c>
      <c r="Y92" s="202">
        <v>6.3</v>
      </c>
      <c r="Z92" s="202">
        <v>6</v>
      </c>
      <c r="AA92" s="202">
        <v>5.5</v>
      </c>
      <c r="AB92" s="202">
        <v>5</v>
      </c>
      <c r="AC92" s="202">
        <v>4.5</v>
      </c>
      <c r="AD92" s="202">
        <v>4</v>
      </c>
      <c r="AE92" s="202">
        <v>3.5</v>
      </c>
      <c r="AF92" s="223">
        <f>SUM(C92:AE92)</f>
        <v>284.8</v>
      </c>
      <c r="AG92" s="224">
        <f>IF(ISERROR((C92/D92-1)*100),"n/a",(C92/D92-1)*100)</f>
        <v>2.7027027027026973</v>
      </c>
      <c r="AH92" s="224">
        <f>IF(ISERROR((D92/E92-1)*100),"n/a",(D92/E92-1)*100)</f>
        <v>2.7777777777777679</v>
      </c>
      <c r="AI92" s="224">
        <f>IF(ISERROR((E92/F92-1)*100),"n/a",(E92/F92-1)*100)</f>
        <v>2.857142857142847</v>
      </c>
      <c r="AJ92" s="224">
        <f>IF(ISERROR((F92/G92-1)*100),"n/a",(F92/G92-1)*100)</f>
        <v>6.0606060606060552</v>
      </c>
      <c r="AK92" s="224">
        <f>IF(ISERROR((G92/H92-1)*100),"n/a",(G92/H92-1)*100)</f>
        <v>6.4516129032258007</v>
      </c>
      <c r="AL92" s="224">
        <f>IF(ISERROR((H92/I92-1)*100),"n/a",(H92/I92-1)*100)</f>
        <v>3.3333333333333437</v>
      </c>
      <c r="AM92" s="224">
        <f>IF(ISERROR((I92/J92-1)*100),"n/a",(I92/J92-1)*100)</f>
        <v>4.1666666666666741</v>
      </c>
      <c r="AN92" s="224">
        <f>IF(ISERROR((J92/K92-1)*100),"n/a",(J92/K92-1)*100)</f>
        <v>5.1094890510948954</v>
      </c>
      <c r="AO92" s="224">
        <f>IF(ISERROR((K92/L92-1)*100),"n/a",(K92/L92-1)*100)</f>
        <v>7.0312499999999778</v>
      </c>
      <c r="AP92" s="224">
        <f>IF(ISERROR((L92/M92-1)*100),"n/a",(L92/M92-1)*100)</f>
        <v>4.9180327868852514</v>
      </c>
      <c r="AQ92" s="224">
        <f>IF(ISERROR((M92/N92-1)*100),"n/a",(M92/N92-1)*100)</f>
        <v>5.1724137931034475</v>
      </c>
      <c r="AR92" s="224">
        <f>IF(ISERROR((N92/O92-1)*100),"n/a",(N92/O92-1)*100)</f>
        <v>8.4112149532710401</v>
      </c>
      <c r="AS92" s="224">
        <f>IF(ISERROR((O92/Q92-1)*100),"n/a",(O92/Q92-1)*100)</f>
        <v>10.309278350515472</v>
      </c>
      <c r="AT92" s="224">
        <f>IF(ISERROR((Q92/R92-1)*100),"n/a",(Q92/R92-1)*100)</f>
        <v>8.9887640449437978</v>
      </c>
      <c r="AU92" s="224">
        <f>IF(ISERROR((R92/T92-1)*100),"n/a",(R92/T92-1)*100)</f>
        <v>12.658227848101266</v>
      </c>
      <c r="AV92" s="224">
        <f>IF(ISERROR((T92/U92-1)*100),"n/a",(T92/U92-1)*100)</f>
        <v>5.3333333333333455</v>
      </c>
      <c r="AW92" s="224">
        <f>IF(ISERROR((U92/V92-1)*100),"n/a",(U92/V92-1)*100)</f>
        <v>2.7397260273972712</v>
      </c>
      <c r="AX92" s="224">
        <f>IF(ISERROR((V92/W92-1)*100),"n/a",(V92/W92-1)*100)</f>
        <v>7.3529411764705843</v>
      </c>
      <c r="AY92" s="224">
        <f>IF(ISERROR((W92/X92-1)*100),"n/a",(W92/X92-1)*100)</f>
        <v>4.6153846153846212</v>
      </c>
      <c r="AZ92" s="224">
        <f>IF(ISERROR((X92/Y92-1)*100),"n/a",(X92/Y92-1)*100)</f>
        <v>3.1746031746031855</v>
      </c>
      <c r="BA92" s="224">
        <f>IF(ISERROR((Y92/Z92-1)*100),"n/a",(Y92/Z92-1)*100)</f>
        <v>5.0000000000000044</v>
      </c>
      <c r="BB92" s="224">
        <f>IF(ISERROR((Z92/AA92-1)*100),"n/a",(Z92/AA92-1)*100)</f>
        <v>9.0909090909090828</v>
      </c>
      <c r="BC92" s="224">
        <f>IF(ISERROR((AA92/AB92-1)*100),"n/a",(AA92/AB92-1)*100)</f>
        <v>10.000000000000009</v>
      </c>
      <c r="BD92" s="224">
        <f>IF(ISERROR((AB92/AC92-1)*100),"n/a",(AB92/AC92-1)*100)</f>
        <v>11.111111111111116</v>
      </c>
      <c r="BE92" s="224">
        <f>IF(ISERROR((AC92/AD92-1)*100),"n/a",(AC92/AD92-1)*100)</f>
        <v>12.5</v>
      </c>
      <c r="BF92" s="224">
        <f>IF(ISERROR((AD92/AE92-1)*100),"n/a",(AD92/AE92-1)*100)</f>
        <v>14.285714285714279</v>
      </c>
      <c r="BG92" s="224">
        <f>AVERAGE(AG92:BF92)</f>
        <v>6.7750859978574542</v>
      </c>
      <c r="BH92" s="182">
        <f t="shared" si="1"/>
        <v>3.4289222747457897</v>
      </c>
    </row>
    <row r="93" spans="1:60" ht="11.25" customHeight="1" x14ac:dyDescent="0.2">
      <c r="A93" s="127" t="s">
        <v>1793</v>
      </c>
      <c r="B93" s="97" t="s">
        <v>666</v>
      </c>
      <c r="C93" s="215">
        <v>20.84</v>
      </c>
      <c r="D93" s="216">
        <v>20.399999999999999</v>
      </c>
      <c r="E93" s="216">
        <v>20</v>
      </c>
      <c r="F93" s="216">
        <v>19.52</v>
      </c>
      <c r="G93" s="216">
        <v>16.52</v>
      </c>
      <c r="H93" s="216">
        <v>14.52</v>
      </c>
      <c r="I93" s="216">
        <v>13.2</v>
      </c>
      <c r="J93" s="217">
        <v>12.02</v>
      </c>
      <c r="K93" s="217">
        <v>10</v>
      </c>
      <c r="L93" s="216">
        <v>9.16</v>
      </c>
      <c r="M93" s="216">
        <v>8.7200000000000006</v>
      </c>
      <c r="N93" s="216">
        <v>7.72</v>
      </c>
      <c r="O93" s="216">
        <v>6.72</v>
      </c>
      <c r="P93" s="226"/>
      <c r="Q93" s="216">
        <v>6</v>
      </c>
      <c r="R93" s="232">
        <v>5.5</v>
      </c>
      <c r="S93" s="216"/>
      <c r="T93" s="223">
        <v>4</v>
      </c>
      <c r="U93" s="229">
        <v>3.12</v>
      </c>
      <c r="V93" s="202">
        <v>3.12</v>
      </c>
      <c r="W93" s="202">
        <v>2.68</v>
      </c>
      <c r="X93" s="202">
        <v>1.68</v>
      </c>
      <c r="Y93" s="202">
        <v>1.2</v>
      </c>
      <c r="Z93" s="202">
        <v>1</v>
      </c>
      <c r="AA93" s="202">
        <v>0.4</v>
      </c>
      <c r="AB93" s="229">
        <v>0</v>
      </c>
      <c r="AC93" s="229">
        <v>0</v>
      </c>
      <c r="AD93" s="229">
        <v>0</v>
      </c>
      <c r="AE93" s="229">
        <v>0</v>
      </c>
      <c r="AF93" s="223">
        <f>SUM(C93:AE93)</f>
        <v>208.04</v>
      </c>
      <c r="AG93" s="224">
        <f>IF(ISERROR((C93/D93-1)*100),"n/a",(C93/D93-1)*100)</f>
        <v>2.1568627450980538</v>
      </c>
      <c r="AH93" s="224">
        <f>IF(ISERROR((D93/E93-1)*100),"n/a",(D93/E93-1)*100)</f>
        <v>2.0000000000000018</v>
      </c>
      <c r="AI93" s="224">
        <f>IF(ISERROR((E93/F93-1)*100),"n/a",(E93/F93-1)*100)</f>
        <v>2.4590163934426146</v>
      </c>
      <c r="AJ93" s="224">
        <f>IF(ISERROR((F93/G93-1)*100),"n/a",(F93/G93-1)*100)</f>
        <v>18.159806295399505</v>
      </c>
      <c r="AK93" s="224">
        <f>IF(ISERROR((G93/H93-1)*100),"n/a",(G93/H93-1)*100)</f>
        <v>13.774104683195599</v>
      </c>
      <c r="AL93" s="224">
        <f>IF(ISERROR((H93/I93-1)*100),"n/a",(H93/I93-1)*100)</f>
        <v>10.000000000000009</v>
      </c>
      <c r="AM93" s="224">
        <f>IF(ISERROR((I93/J93-1)*100),"n/a",(I93/J93-1)*100)</f>
        <v>9.8169717138103074</v>
      </c>
      <c r="AN93" s="224">
        <f>IF(ISERROR((J93/K93-1)*100),"n/a",(J93/K93-1)*100)</f>
        <v>20.199999999999996</v>
      </c>
      <c r="AO93" s="224">
        <f>IF(ISERROR((K93/L93-1)*100),"n/a",(K93/L93-1)*100)</f>
        <v>9.1703056768558824</v>
      </c>
      <c r="AP93" s="224">
        <f>IF(ISERROR((L93/M93-1)*100),"n/a",(L93/M93-1)*100)</f>
        <v>5.0458715596330306</v>
      </c>
      <c r="AQ93" s="224">
        <f>IF(ISERROR((M93/N93-1)*100),"n/a",(M93/N93-1)*100)</f>
        <v>12.95336787564767</v>
      </c>
      <c r="AR93" s="224">
        <f>IF(ISERROR((N93/O93-1)*100),"n/a",(N93/O93-1)*100)</f>
        <v>14.880952380952372</v>
      </c>
      <c r="AS93" s="224">
        <f>IF(ISERROR((O93/Q93-1)*100),"n/a",(O93/Q93-1)*100)</f>
        <v>11.999999999999989</v>
      </c>
      <c r="AT93" s="224">
        <f>IF(ISERROR((Q93/R93-1)*100),"n/a",(Q93/R93-1)*100)</f>
        <v>9.0909090909090828</v>
      </c>
      <c r="AU93" s="224">
        <f>IF(ISERROR((R93/T93-1)*100),"n/a",(R93/T93-1)*100)</f>
        <v>37.5</v>
      </c>
      <c r="AV93" s="224">
        <f>IF(ISERROR((T93/U93-1)*100),"n/a",(T93/U93-1)*100)</f>
        <v>28.205128205128194</v>
      </c>
      <c r="AW93" s="224">
        <f>IF(ISERROR((U93/V93-1)*100),"n/a",(U93/V93-1)*100)</f>
        <v>0</v>
      </c>
      <c r="AX93" s="224">
        <f>IF(ISERROR((V93/W93-1)*100),"n/a",(V93/W93-1)*100)</f>
        <v>16.417910447761198</v>
      </c>
      <c r="AY93" s="224">
        <f>IF(ISERROR((W93/X93-1)*100),"n/a",(W93/X93-1)*100)</f>
        <v>59.523809523809533</v>
      </c>
      <c r="AZ93" s="224">
        <f>IF(ISERROR((X93/Y93-1)*100),"n/a",(X93/Y93-1)*100)</f>
        <v>39.999999999999993</v>
      </c>
      <c r="BA93" s="224">
        <f>IF(ISERROR((Y93/Z93-1)*100),"n/a",(Y93/Z93-1)*100)</f>
        <v>19.999999999999996</v>
      </c>
      <c r="BB93" s="224">
        <f>IF(ISERROR((Z93/AA93-1)*100),"n/a",(Z93/AA93-1)*100)</f>
        <v>150</v>
      </c>
      <c r="BC93" s="224" t="str">
        <f>IF(ISERROR((AA93/AB93-1)*100),"n/a",(AA93/AB93-1)*100)</f>
        <v>n/a</v>
      </c>
      <c r="BD93" s="224" t="str">
        <f>IF(ISERROR((AB93/AC93-1)*100),"n/a",(AB93/AC93-1)*100)</f>
        <v>n/a</v>
      </c>
      <c r="BE93" s="224" t="str">
        <f>IF(ISERROR((AC93/AD93-1)*100),"n/a",(AC93/AD93-1)*100)</f>
        <v>n/a</v>
      </c>
      <c r="BF93" s="224" t="str">
        <f>IF(ISERROR((AD93/AE93-1)*100),"n/a",(AD93/AE93-1)*100)</f>
        <v>n/a</v>
      </c>
      <c r="BG93" s="224">
        <f>AVERAGE(AG93:BF93)</f>
        <v>22.425228026892867</v>
      </c>
      <c r="BH93" s="182">
        <f t="shared" si="1"/>
        <v>31.858960696092719</v>
      </c>
    </row>
    <row r="94" spans="1:60" ht="11.25" customHeight="1" x14ac:dyDescent="0.2">
      <c r="A94" s="127" t="s">
        <v>1794</v>
      </c>
      <c r="B94" s="97" t="s">
        <v>197</v>
      </c>
      <c r="C94" s="215">
        <v>1.48</v>
      </c>
      <c r="D94" s="216">
        <v>1.22</v>
      </c>
      <c r="E94" s="216">
        <v>0.99</v>
      </c>
      <c r="F94" s="216">
        <v>0.85</v>
      </c>
      <c r="G94" s="216">
        <v>0.76</v>
      </c>
      <c r="H94" s="216">
        <v>0.7</v>
      </c>
      <c r="I94" s="216">
        <v>0.64</v>
      </c>
      <c r="J94" s="217">
        <v>0.56000000000000005</v>
      </c>
      <c r="K94" s="217">
        <v>0.49</v>
      </c>
      <c r="L94" s="216">
        <v>0.43</v>
      </c>
      <c r="M94" s="216">
        <v>0.39</v>
      </c>
      <c r="N94" s="216">
        <v>0.37</v>
      </c>
      <c r="O94" s="216">
        <v>0.35</v>
      </c>
      <c r="P94" s="226"/>
      <c r="Q94" s="216">
        <v>0.33</v>
      </c>
      <c r="R94" s="232">
        <v>0.3</v>
      </c>
      <c r="S94" s="226"/>
      <c r="T94" s="223">
        <v>0.26</v>
      </c>
      <c r="U94" s="202">
        <v>0.23</v>
      </c>
      <c r="V94" s="202">
        <v>0.2</v>
      </c>
      <c r="W94" s="202">
        <v>0.17</v>
      </c>
      <c r="X94" s="202">
        <v>0.155</v>
      </c>
      <c r="Y94" s="202">
        <v>0.14499999999999999</v>
      </c>
      <c r="Z94" s="202">
        <v>0.13750000000000001</v>
      </c>
      <c r="AA94" s="202">
        <v>0.13250000000000001</v>
      </c>
      <c r="AB94" s="202">
        <v>0.1275</v>
      </c>
      <c r="AC94" s="202">
        <v>0.125</v>
      </c>
      <c r="AD94" s="202">
        <v>0.1075</v>
      </c>
      <c r="AE94" s="202">
        <v>0.09</v>
      </c>
      <c r="AF94" s="223">
        <f>SUM(C94:AE94)</f>
        <v>11.739999999999997</v>
      </c>
      <c r="AG94" s="224">
        <f>IF(ISERROR((C94/D94-1)*100),"n/a",(C94/D94-1)*100)</f>
        <v>21.311475409836067</v>
      </c>
      <c r="AH94" s="224">
        <f>IF(ISERROR((D94/E94-1)*100),"n/a",(D94/E94-1)*100)</f>
        <v>23.232323232323225</v>
      </c>
      <c r="AI94" s="224">
        <f>IF(ISERROR((E94/F94-1)*100),"n/a",(E94/F94-1)*100)</f>
        <v>16.470588235294127</v>
      </c>
      <c r="AJ94" s="224">
        <f>IF(ISERROR((F94/G94-1)*100),"n/a",(F94/G94-1)*100)</f>
        <v>11.842105263157897</v>
      </c>
      <c r="AK94" s="224">
        <f>IF(ISERROR((G94/H94-1)*100),"n/a",(G94/H94-1)*100)</f>
        <v>8.5714285714285854</v>
      </c>
      <c r="AL94" s="224">
        <f>IF(ISERROR((H94/I94-1)*100),"n/a",(H94/I94-1)*100)</f>
        <v>9.375</v>
      </c>
      <c r="AM94" s="224">
        <f>IF(ISERROR((I94/J94-1)*100),"n/a",(I94/J94-1)*100)</f>
        <v>14.285714285714279</v>
      </c>
      <c r="AN94" s="224">
        <f>IF(ISERROR((J94/K94-1)*100),"n/a",(J94/K94-1)*100)</f>
        <v>14.285714285714302</v>
      </c>
      <c r="AO94" s="224">
        <f>IF(ISERROR((K94/L94-1)*100),"n/a",(K94/L94-1)*100)</f>
        <v>13.953488372093027</v>
      </c>
      <c r="AP94" s="224">
        <f>IF(ISERROR((L94/M94-1)*100),"n/a",(L94/M94-1)*100)</f>
        <v>10.256410256410241</v>
      </c>
      <c r="AQ94" s="224">
        <f>IF(ISERROR((M94/N94-1)*100),"n/a",(M94/N94-1)*100)</f>
        <v>5.4054054054054168</v>
      </c>
      <c r="AR94" s="224">
        <f>IF(ISERROR((N94/O94-1)*100),"n/a",(N94/O94-1)*100)</f>
        <v>5.7142857142857162</v>
      </c>
      <c r="AS94" s="224">
        <f>IF(ISERROR((O94/Q94-1)*100),"n/a",(O94/Q94-1)*100)</f>
        <v>6.0606060606060552</v>
      </c>
      <c r="AT94" s="224">
        <f>IF(ISERROR((Q94/R94-1)*100),"n/a",(Q94/R94-1)*100)</f>
        <v>10.000000000000009</v>
      </c>
      <c r="AU94" s="224">
        <f>IF(ISERROR((R94/T94-1)*100),"n/a",(R94/T94-1)*100)</f>
        <v>15.384615384615374</v>
      </c>
      <c r="AV94" s="224">
        <f>IF(ISERROR((T94/U94-1)*100),"n/a",(T94/U94-1)*100)</f>
        <v>13.043478260869556</v>
      </c>
      <c r="AW94" s="224">
        <f>IF(ISERROR((U94/V94-1)*100),"n/a",(U94/V94-1)*100)</f>
        <v>14.999999999999991</v>
      </c>
      <c r="AX94" s="224">
        <f>IF(ISERROR((V94/W94-1)*100),"n/a",(V94/W94-1)*100)</f>
        <v>17.647058823529417</v>
      </c>
      <c r="AY94" s="224">
        <f>IF(ISERROR((W94/X94-1)*100),"n/a",(W94/X94-1)*100)</f>
        <v>9.6774193548387224</v>
      </c>
      <c r="AZ94" s="224">
        <f>IF(ISERROR((X94/Y94-1)*100),"n/a",(X94/Y94-1)*100)</f>
        <v>6.8965517241379448</v>
      </c>
      <c r="BA94" s="224">
        <f>IF(ISERROR((Y94/Z94-1)*100),"n/a",(Y94/Z94-1)*100)</f>
        <v>5.4545454545454453</v>
      </c>
      <c r="BB94" s="224">
        <f>IF(ISERROR((Z94/AA94-1)*100),"n/a",(Z94/AA94-1)*100)</f>
        <v>3.7735849056603765</v>
      </c>
      <c r="BC94" s="224">
        <f>IF(ISERROR((AA94/AB94-1)*100),"n/a",(AA94/AB94-1)*100)</f>
        <v>3.9215686274509887</v>
      </c>
      <c r="BD94" s="224">
        <f>IF(ISERROR((AB94/AC94-1)*100),"n/a",(AB94/AC94-1)*100)</f>
        <v>2.0000000000000018</v>
      </c>
      <c r="BE94" s="224">
        <f>IF(ISERROR((AC94/AD94-1)*100),"n/a",(AC94/AD94-1)*100)</f>
        <v>16.279069767441868</v>
      </c>
      <c r="BF94" s="224">
        <f>IF(ISERROR((AD94/AE94-1)*100),"n/a",(AD94/AE94-1)*100)</f>
        <v>19.444444444444443</v>
      </c>
      <c r="BG94" s="224">
        <f>AVERAGE(AG94:BF94)</f>
        <v>11.511033916915505</v>
      </c>
      <c r="BH94" s="182">
        <f t="shared" si="1"/>
        <v>5.7245824602412858</v>
      </c>
    </row>
    <row r="95" spans="1:60" ht="11.25" customHeight="1" x14ac:dyDescent="0.2">
      <c r="A95" s="256" t="s">
        <v>668</v>
      </c>
      <c r="B95" s="119" t="s">
        <v>669</v>
      </c>
      <c r="C95" s="215">
        <v>4.5964999999999998</v>
      </c>
      <c r="D95" s="216">
        <v>4.4596999999999998</v>
      </c>
      <c r="E95" s="216">
        <v>4.2972999999999999</v>
      </c>
      <c r="F95" s="216">
        <v>4.1871</v>
      </c>
      <c r="G95" s="216">
        <v>3.395</v>
      </c>
      <c r="H95" s="216">
        <v>3.1490999999999998</v>
      </c>
      <c r="I95" s="216">
        <v>3.0733000000000001</v>
      </c>
      <c r="J95" s="217">
        <v>2.9521000000000002</v>
      </c>
      <c r="K95" s="230">
        <v>2.7378</v>
      </c>
      <c r="L95" s="218">
        <v>2.5588000000000002</v>
      </c>
      <c r="M95" s="255">
        <v>2.5577999999999999</v>
      </c>
      <c r="N95" s="255">
        <v>2.7848999999999999</v>
      </c>
      <c r="O95" s="218">
        <v>2.8746</v>
      </c>
      <c r="P95" s="253"/>
      <c r="Q95" s="218">
        <v>2.8285999999999998</v>
      </c>
      <c r="R95" s="246">
        <v>2.8780999999999999</v>
      </c>
      <c r="S95" s="253"/>
      <c r="T95" s="220">
        <v>2.718</v>
      </c>
      <c r="U95" s="258">
        <v>2.8</v>
      </c>
      <c r="V95" s="708">
        <v>2.8</v>
      </c>
      <c r="W95" s="708">
        <v>2.71</v>
      </c>
      <c r="X95" s="708">
        <v>2.2599999999999998</v>
      </c>
      <c r="Y95" s="708">
        <v>1.85</v>
      </c>
      <c r="Z95" s="708">
        <v>1.59</v>
      </c>
      <c r="AA95" s="708">
        <v>1.34</v>
      </c>
      <c r="AB95" s="708">
        <v>1.2</v>
      </c>
      <c r="AC95" s="708">
        <v>1.1200000000000001</v>
      </c>
      <c r="AD95" s="708">
        <v>1</v>
      </c>
      <c r="AE95" s="708">
        <v>0.94</v>
      </c>
      <c r="AF95" s="223">
        <f>SUM(C95:AE95)</f>
        <v>71.65870000000001</v>
      </c>
      <c r="AG95" s="224">
        <f>IF(ISERROR((C95/D95-1)*100),"n/a",(C95/D95-1)*100)</f>
        <v>3.0674709061147665</v>
      </c>
      <c r="AH95" s="224">
        <f>IF(ISERROR((D95/E95-1)*100),"n/a",(D95/E95-1)*100)</f>
        <v>3.7791171200521223</v>
      </c>
      <c r="AI95" s="224">
        <f>IF(ISERROR((E95/F95-1)*100),"n/a",(E95/F95-1)*100)</f>
        <v>2.6318931957679537</v>
      </c>
      <c r="AJ95" s="224">
        <f>IF(ISERROR((F95/G95-1)*100),"n/a",(F95/G95-1)*100)</f>
        <v>23.331369661266564</v>
      </c>
      <c r="AK95" s="224">
        <f>IF(ISERROR((G95/H95-1)*100),"n/a",(G95/H95-1)*100)</f>
        <v>7.8085802292718665</v>
      </c>
      <c r="AL95" s="224">
        <f>IF(ISERROR((H95/I95-1)*100),"n/a",(H95/I95-1)*100)</f>
        <v>2.4664041909348233</v>
      </c>
      <c r="AM95" s="224">
        <f>IF(ISERROR((I95/J95-1)*100),"n/a",(I95/J95-1)*100)</f>
        <v>4.1055519799464868</v>
      </c>
      <c r="AN95" s="224">
        <f>IF(ISERROR((J95/K95-1)*100),"n/a",(J95/K95-1)*100)</f>
        <v>7.8274526992475835</v>
      </c>
      <c r="AO95" s="224">
        <f>IF(ISERROR((K95/L95-1)*100),"n/a",(K95/L95-1)*100)</f>
        <v>6.9954666249804509</v>
      </c>
      <c r="AP95" s="224">
        <f>IF(ISERROR((L95/M95-1)*100),"n/a",(L95/M95-1)*100)</f>
        <v>3.9096098209401298E-2</v>
      </c>
      <c r="AQ95" s="224">
        <f>IF(ISERROR((M95/N95-1)*100),"n/a",(M95/N95-1)*100)</f>
        <v>-8.1546913713239295</v>
      </c>
      <c r="AR95" s="224">
        <f>IF(ISERROR((N95/O95-1)*100),"n/a",(N95/O95-1)*100)</f>
        <v>-3.1204341473596409</v>
      </c>
      <c r="AS95" s="224">
        <f>IF(ISERROR((O95/Q95-1)*100),"n/a",(O95/Q95-1)*100)</f>
        <v>1.6262461995333544</v>
      </c>
      <c r="AT95" s="224">
        <f>IF(ISERROR((Q95/R95-1)*100),"n/a",(Q95/R95-1)*100)</f>
        <v>-1.7198846461207062</v>
      </c>
      <c r="AU95" s="224">
        <f>IF(ISERROR((R95/T95-1)*100),"n/a",(R95/T95-1)*100)</f>
        <v>5.8903605592347308</v>
      </c>
      <c r="AV95" s="224">
        <f>IF(ISERROR((T95/U95-1)*100),"n/a",(T95/U95-1)*100)</f>
        <v>-2.9285714285714248</v>
      </c>
      <c r="AW95" s="224">
        <f>IF(ISERROR((U95/V95-1)*100),"n/a",(U95/V95-1)*100)</f>
        <v>0</v>
      </c>
      <c r="AX95" s="224">
        <f>IF(ISERROR((V95/W95-1)*100),"n/a",(V95/W95-1)*100)</f>
        <v>3.3210332103321027</v>
      </c>
      <c r="AY95" s="224">
        <f>IF(ISERROR((W95/X95-1)*100),"n/a",(W95/X95-1)*100)</f>
        <v>19.91150442477878</v>
      </c>
      <c r="AZ95" s="224">
        <f>IF(ISERROR((X95/Y95-1)*100),"n/a",(X95/Y95-1)*100)</f>
        <v>22.162162162162137</v>
      </c>
      <c r="BA95" s="224">
        <f>IF(ISERROR((Y95/Z95-1)*100),"n/a",(Y95/Z95-1)*100)</f>
        <v>16.35220125786163</v>
      </c>
      <c r="BB95" s="224">
        <f>IF(ISERROR((Z95/AA95-1)*100),"n/a",(Z95/AA95-1)*100)</f>
        <v>18.656716417910445</v>
      </c>
      <c r="BC95" s="224">
        <f>IF(ISERROR((AA95/AB95-1)*100),"n/a",(AA95/AB95-1)*100)</f>
        <v>11.66666666666667</v>
      </c>
      <c r="BD95" s="224">
        <f>IF(ISERROR((AB95/AC95-1)*100),"n/a",(AB95/AC95-1)*100)</f>
        <v>7.1428571428571397</v>
      </c>
      <c r="BE95" s="224">
        <f>IF(ISERROR((AC95/AD95-1)*100),"n/a",(AC95/AD95-1)*100)</f>
        <v>12.000000000000011</v>
      </c>
      <c r="BF95" s="224">
        <f>IF(ISERROR((AD95/AE95-1)*100),"n/a",(AD95/AE95-1)*100)</f>
        <v>6.3829787234042534</v>
      </c>
      <c r="BG95" s="224">
        <f>AVERAGE(AG95:BF95)</f>
        <v>6.5862133798906752</v>
      </c>
      <c r="BH95" s="182">
        <f t="shared" si="1"/>
        <v>8.1298683438290258</v>
      </c>
    </row>
    <row r="96" spans="1:60" ht="11.25" customHeight="1" x14ac:dyDescent="0.2">
      <c r="A96" s="127" t="s">
        <v>1795</v>
      </c>
      <c r="B96" s="97" t="s">
        <v>673</v>
      </c>
      <c r="C96" s="215">
        <v>2.48</v>
      </c>
      <c r="D96" s="216">
        <v>2.4</v>
      </c>
      <c r="E96" s="216">
        <v>2.2799999999999998</v>
      </c>
      <c r="F96" s="216">
        <v>2.16</v>
      </c>
      <c r="G96" s="216">
        <v>1.96</v>
      </c>
      <c r="H96" s="216">
        <v>1.8</v>
      </c>
      <c r="I96" s="216">
        <v>1.64</v>
      </c>
      <c r="J96" s="217">
        <v>1.6</v>
      </c>
      <c r="K96" s="223">
        <v>1.56</v>
      </c>
      <c r="L96" s="216">
        <v>1.52</v>
      </c>
      <c r="M96" s="216">
        <v>1.48</v>
      </c>
      <c r="N96" s="216">
        <v>1.45</v>
      </c>
      <c r="O96" s="216">
        <v>1.4</v>
      </c>
      <c r="P96" s="226"/>
      <c r="Q96" s="216">
        <v>1.36</v>
      </c>
      <c r="R96" s="232">
        <v>1.32</v>
      </c>
      <c r="S96" s="226"/>
      <c r="T96" s="223">
        <v>1.28</v>
      </c>
      <c r="U96" s="229">
        <v>1.24</v>
      </c>
      <c r="V96" s="202">
        <v>1.24</v>
      </c>
      <c r="W96" s="229">
        <v>1.1200000000000001</v>
      </c>
      <c r="X96" s="229">
        <v>1.1200000000000001</v>
      </c>
      <c r="Y96" s="229">
        <v>1.1200000000000001</v>
      </c>
      <c r="Z96" s="229">
        <v>1.1200000000000001</v>
      </c>
      <c r="AA96" s="229">
        <v>1.1200000000000001</v>
      </c>
      <c r="AB96" s="202">
        <v>1.1200000000000001</v>
      </c>
      <c r="AC96" s="202">
        <v>1.0602199999999999</v>
      </c>
      <c r="AD96" s="202">
        <v>0.93276000000000003</v>
      </c>
      <c r="AE96" s="202">
        <v>0.81852000000000003</v>
      </c>
      <c r="AF96" s="223">
        <f>SUM(C96:AE96)</f>
        <v>39.701499999999989</v>
      </c>
      <c r="AG96" s="224">
        <f>IF(ISERROR((C96/D96-1)*100),"n/a",(C96/D96-1)*100)</f>
        <v>3.3333333333333437</v>
      </c>
      <c r="AH96" s="224">
        <f>IF(ISERROR((D96/E96-1)*100),"n/a",(D96/E96-1)*100)</f>
        <v>5.2631578947368363</v>
      </c>
      <c r="AI96" s="224">
        <f>IF(ISERROR((E96/F96-1)*100),"n/a",(E96/F96-1)*100)</f>
        <v>5.5555555555555358</v>
      </c>
      <c r="AJ96" s="224">
        <f>IF(ISERROR((F96/G96-1)*100),"n/a",(F96/G96-1)*100)</f>
        <v>10.204081632653072</v>
      </c>
      <c r="AK96" s="224">
        <f>IF(ISERROR((G96/H96-1)*100),"n/a",(G96/H96-1)*100)</f>
        <v>8.8888888888888786</v>
      </c>
      <c r="AL96" s="224">
        <f>IF(ISERROR((H96/I96-1)*100),"n/a",(H96/I96-1)*100)</f>
        <v>9.7560975609756184</v>
      </c>
      <c r="AM96" s="224">
        <f>IF(ISERROR((I96/J96-1)*100),"n/a",(I96/J96-1)*100)</f>
        <v>2.4999999999999911</v>
      </c>
      <c r="AN96" s="224">
        <f>IF(ISERROR((J96/K96-1)*100),"n/a",(J96/K96-1)*100)</f>
        <v>2.5641025641025772</v>
      </c>
      <c r="AO96" s="224">
        <f>IF(ISERROR((K96/L96-1)*100),"n/a",(K96/L96-1)*100)</f>
        <v>2.6315789473684292</v>
      </c>
      <c r="AP96" s="224">
        <f>IF(ISERROR((L96/M96-1)*100),"n/a",(L96/M96-1)*100)</f>
        <v>2.7027027027026973</v>
      </c>
      <c r="AQ96" s="224">
        <f>IF(ISERROR((M96/N96-1)*100),"n/a",(M96/N96-1)*100)</f>
        <v>2.0689655172413834</v>
      </c>
      <c r="AR96" s="224">
        <f>IF(ISERROR((N96/O96-1)*100),"n/a",(N96/O96-1)*100)</f>
        <v>3.5714285714285809</v>
      </c>
      <c r="AS96" s="224">
        <f>IF(ISERROR((O96/Q96-1)*100),"n/a",(O96/Q96-1)*100)</f>
        <v>2.9411764705882248</v>
      </c>
      <c r="AT96" s="224">
        <f>IF(ISERROR((Q96/R96-1)*100),"n/a",(Q96/R96-1)*100)</f>
        <v>3.0303030303030276</v>
      </c>
      <c r="AU96" s="224">
        <f>IF(ISERROR((R96/T96-1)*100),"n/a",(R96/T96-1)*100)</f>
        <v>3.125</v>
      </c>
      <c r="AV96" s="224">
        <f>IF(ISERROR((T96/U96-1)*100),"n/a",(T96/U96-1)*100)</f>
        <v>3.2258064516129004</v>
      </c>
      <c r="AW96" s="224">
        <f>IF(ISERROR((U96/V96-1)*100),"n/a",(U96/V96-1)*100)</f>
        <v>0</v>
      </c>
      <c r="AX96" s="224">
        <f>IF(ISERROR((V96/W96-1)*100),"n/a",(V96/W96-1)*100)</f>
        <v>10.714285714285698</v>
      </c>
      <c r="AY96" s="224">
        <f>IF(ISERROR((W96/X96-1)*100),"n/a",(W96/X96-1)*100)</f>
        <v>0</v>
      </c>
      <c r="AZ96" s="224">
        <f>IF(ISERROR((X96/Y96-1)*100),"n/a",(X96/Y96-1)*100)</f>
        <v>0</v>
      </c>
      <c r="BA96" s="224">
        <f>IF(ISERROR((Y96/Z96-1)*100),"n/a",(Y96/Z96-1)*100)</f>
        <v>0</v>
      </c>
      <c r="BB96" s="224">
        <f>IF(ISERROR((Z96/AA96-1)*100),"n/a",(Z96/AA96-1)*100)</f>
        <v>0</v>
      </c>
      <c r="BC96" s="224">
        <f>IF(ISERROR((AA96/AB96-1)*100),"n/a",(AA96/AB96-1)*100)</f>
        <v>0</v>
      </c>
      <c r="BD96" s="224">
        <f>IF(ISERROR((AB96/AC96-1)*100),"n/a",(AB96/AC96-1)*100)</f>
        <v>5.6384523966723998</v>
      </c>
      <c r="BE96" s="224">
        <f>IF(ISERROR((AC96/AD96-1)*100),"n/a",(AC96/AD96-1)*100)</f>
        <v>13.664822676787169</v>
      </c>
      <c r="BF96" s="224">
        <f>IF(ISERROR((AD96/AE96-1)*100),"n/a",(AD96/AE96-1)*100)</f>
        <v>13.956897815569569</v>
      </c>
      <c r="BG96" s="224">
        <f>AVERAGE(AG96:BF96)</f>
        <v>4.4360245278771515</v>
      </c>
      <c r="BH96" s="182">
        <f t="shared" si="1"/>
        <v>4.2264043912384164</v>
      </c>
    </row>
    <row r="97" spans="1:60" ht="11.25" customHeight="1" x14ac:dyDescent="0.2">
      <c r="A97" s="127" t="s">
        <v>674</v>
      </c>
      <c r="B97" s="97" t="s">
        <v>675</v>
      </c>
      <c r="C97" s="215">
        <v>0.24</v>
      </c>
      <c r="D97" s="216">
        <v>0.21333333333333299</v>
      </c>
      <c r="E97" s="216">
        <v>0.18666666666666701</v>
      </c>
      <c r="F97" s="216">
        <v>0.37333333333333302</v>
      </c>
      <c r="G97" s="216">
        <v>0.34666666666666701</v>
      </c>
      <c r="H97" s="216">
        <v>0.32</v>
      </c>
      <c r="I97" s="216">
        <v>0.284444444444444</v>
      </c>
      <c r="J97" s="217">
        <v>0.266666666666667</v>
      </c>
      <c r="K97" s="223">
        <v>0.24888888888888899</v>
      </c>
      <c r="L97" s="216">
        <v>0.23111111111111099</v>
      </c>
      <c r="M97" s="216">
        <v>0.21036888888888899</v>
      </c>
      <c r="N97" s="216">
        <v>0.189635555555556</v>
      </c>
      <c r="O97" s="216">
        <v>0.173488888888889</v>
      </c>
      <c r="P97" s="273">
        <v>0</v>
      </c>
      <c r="Q97" s="216">
        <v>0.14924888888888899</v>
      </c>
      <c r="R97" s="231">
        <v>0.13276444444444399</v>
      </c>
      <c r="S97" s="273">
        <v>0</v>
      </c>
      <c r="T97" s="227">
        <v>0.13276444444444399</v>
      </c>
      <c r="U97" s="231">
        <v>0.13276444444444399</v>
      </c>
      <c r="V97" s="223">
        <v>0.13021333333333299</v>
      </c>
      <c r="W97" s="202">
        <v>0.119155555555556</v>
      </c>
      <c r="X97" s="202">
        <v>9.8728888888888894E-2</v>
      </c>
      <c r="Y97" s="229">
        <v>6.6955555555555601E-2</v>
      </c>
      <c r="Z97" s="229">
        <v>7.1871111111111094E-2</v>
      </c>
      <c r="AA97" s="202">
        <v>7.7155555555555602E-2</v>
      </c>
      <c r="AB97" s="229">
        <v>7.5644444444444403E-2</v>
      </c>
      <c r="AC97" s="229">
        <v>7.5644444444444403E-2</v>
      </c>
      <c r="AD97" s="202">
        <v>7.4511111111111097E-2</v>
      </c>
      <c r="AE97" s="229">
        <v>7.4133333333333301E-2</v>
      </c>
      <c r="AF97" s="223">
        <f>SUM(C97:AE97)</f>
        <v>4.696159999999999</v>
      </c>
      <c r="AG97" s="224">
        <f>IF(ISERROR((C97/D97-1)*100),"n/a",(C97/D97-1)*100)</f>
        <v>12.500000000000178</v>
      </c>
      <c r="AH97" s="224">
        <f>IF(ISERROR((D97/E97-1)*100),"n/a",(D97/E97-1)*100)</f>
        <v>14.28571428571388</v>
      </c>
      <c r="AI97" s="224">
        <f>IF(ISERROR((E97/F97-1)*100),"n/a",(E97/F97-1)*100)</f>
        <v>-49.999999999999865</v>
      </c>
      <c r="AJ97" s="224">
        <f>IF(ISERROR((F97/G97-1)*100),"n/a",(F97/G97-1)*100)</f>
        <v>7.6923076923074873</v>
      </c>
      <c r="AK97" s="224">
        <f>IF(ISERROR((G97/H97-1)*100),"n/a",(G97/H97-1)*100)</f>
        <v>8.333333333333437</v>
      </c>
      <c r="AL97" s="224">
        <f>IF(ISERROR((H97/I97-1)*100),"n/a",(H97/I97-1)*100)</f>
        <v>12.500000000000178</v>
      </c>
      <c r="AM97" s="224">
        <f>IF(ISERROR((I97/J97-1)*100),"n/a",(I97/J97-1)*100)</f>
        <v>6.6666666666663765</v>
      </c>
      <c r="AN97" s="224">
        <f>IF(ISERROR((J97/K97-1)*100),"n/a",(J97/K97-1)*100)</f>
        <v>7.1428571428572285</v>
      </c>
      <c r="AO97" s="224">
        <f>IF(ISERROR((K97/L97-1)*100),"n/a",(K97/L97-1)*100)</f>
        <v>7.6923076923077982</v>
      </c>
      <c r="AP97" s="224">
        <f>IF(ISERROR((L97/M97-1)*100),"n/a",(L97/M97-1)*100)</f>
        <v>9.8599285910462964</v>
      </c>
      <c r="AQ97" s="224">
        <f>IF(ISERROR((M97/N97-1)*100),"n/a",(M97/N97-1)*100)</f>
        <v>10.933252085872102</v>
      </c>
      <c r="AR97" s="224">
        <f>IF(ISERROR((N97/O97-1)*100),"n/a",(N97/O97-1)*100)</f>
        <v>9.3070321506342424</v>
      </c>
      <c r="AS97" s="224">
        <f>IF(ISERROR((O97/Q97-1)*100),"n/a",(O97/Q97-1)*100)</f>
        <v>16.241326940829627</v>
      </c>
      <c r="AT97" s="224">
        <f>IF(ISERROR((Q97/R97-1)*100),"n/a",(Q97/R97-1)*100)</f>
        <v>12.416309587574116</v>
      </c>
      <c r="AU97" s="224">
        <f>IF(ISERROR((R97/T97-1)*100),"n/a",(R97/T97-1)*100)</f>
        <v>0</v>
      </c>
      <c r="AV97" s="224">
        <f>IF(ISERROR((T97/U97-1)*100),"n/a",(T97/U97-1)*100)</f>
        <v>0</v>
      </c>
      <c r="AW97" s="224">
        <f>IF(ISERROR((U97/V97-1)*100),"n/a",(U97/V97-1)*100)</f>
        <v>1.9591781008941878</v>
      </c>
      <c r="AX97" s="224">
        <f>IF(ISERROR((V97/W97-1)*100),"n/a",(V97/W97-1)*100)</f>
        <v>9.2801193584476351</v>
      </c>
      <c r="AY97" s="224">
        <f>IF(ISERROR((W97/X97-1)*100),"n/a",(W97/X97-1)*100)</f>
        <v>20.689655172414234</v>
      </c>
      <c r="AZ97" s="224">
        <f>IF(ISERROR((X97/Y97-1)*100),"n/a",(X97/Y97-1)*100)</f>
        <v>47.454364420842921</v>
      </c>
      <c r="BA97" s="224">
        <f>IF(ISERROR((Y97/Z97-1)*100),"n/a",(Y97/Z97-1)*100)</f>
        <v>-6.8394038711272369</v>
      </c>
      <c r="BB97" s="224">
        <f>IF(ISERROR((Z97/AA97-1)*100),"n/a",(Z97/AA97-1)*100)</f>
        <v>-6.8490783410139038</v>
      </c>
      <c r="BC97" s="224">
        <f>IF(ISERROR((AA97/AB97-1)*100),"n/a",(AA97/AB97-1)*100)</f>
        <v>1.9976498237368912</v>
      </c>
      <c r="BD97" s="224">
        <f>IF(ISERROR((AB97/AC97-1)*100),"n/a",(AB97/AC97-1)*100)</f>
        <v>0</v>
      </c>
      <c r="BE97" s="224">
        <f>IF(ISERROR((AC97/AD97-1)*100),"n/a",(AC97/AD97-1)*100)</f>
        <v>1.5210259469131682</v>
      </c>
      <c r="BF97" s="224">
        <f>IF(ISERROR((AD97/AE97-1)*100),"n/a",(AD97/AE97-1)*100)</f>
        <v>0.50959232613911887</v>
      </c>
      <c r="BG97" s="224">
        <f>AVERAGE(AG97:BF97)</f>
        <v>5.9728515040919259</v>
      </c>
      <c r="BH97" s="182">
        <f t="shared" si="1"/>
        <v>15.445121474501896</v>
      </c>
    </row>
    <row r="98" spans="1:60" ht="11.25" customHeight="1" x14ac:dyDescent="0.2">
      <c r="A98" s="239" t="s">
        <v>1400</v>
      </c>
      <c r="B98" s="240" t="s">
        <v>1401</v>
      </c>
      <c r="C98" s="215">
        <v>1.1599999999999999</v>
      </c>
      <c r="D98" s="216">
        <v>1.1499999999999999</v>
      </c>
      <c r="E98" s="216">
        <v>1.1100000000000001</v>
      </c>
      <c r="F98" s="216">
        <v>1.07</v>
      </c>
      <c r="G98" s="216">
        <v>1.01</v>
      </c>
      <c r="H98" s="216">
        <v>0.13500000000000001</v>
      </c>
      <c r="I98" s="231">
        <v>0</v>
      </c>
      <c r="J98" s="254">
        <v>0</v>
      </c>
      <c r="K98" s="251">
        <v>0</v>
      </c>
      <c r="L98" s="259">
        <v>0</v>
      </c>
      <c r="M98" s="259">
        <v>0</v>
      </c>
      <c r="N98" s="259">
        <v>0</v>
      </c>
      <c r="O98" s="259">
        <v>0</v>
      </c>
      <c r="P98" s="286"/>
      <c r="Q98" s="259">
        <v>0</v>
      </c>
      <c r="R98" s="250">
        <v>0</v>
      </c>
      <c r="S98" s="286"/>
      <c r="T98" s="250">
        <v>0</v>
      </c>
      <c r="U98" s="271">
        <v>0</v>
      </c>
      <c r="V98" s="245">
        <v>0</v>
      </c>
      <c r="W98" s="245">
        <v>0</v>
      </c>
      <c r="X98" s="245">
        <v>0</v>
      </c>
      <c r="Y98" s="245">
        <v>0</v>
      </c>
      <c r="Z98" s="245">
        <v>0</v>
      </c>
      <c r="AA98" s="245">
        <v>0</v>
      </c>
      <c r="AB98" s="245">
        <v>0</v>
      </c>
      <c r="AC98" s="245">
        <v>0</v>
      </c>
      <c r="AD98" s="245">
        <v>0</v>
      </c>
      <c r="AE98" s="245">
        <v>0</v>
      </c>
      <c r="AF98" s="223">
        <f>SUM(C98:AE98)</f>
        <v>5.6349999999999998</v>
      </c>
      <c r="AG98" s="224">
        <f>IF(ISERROR((C98/D98-1)*100),"n/a",(C98/D98-1)*100)</f>
        <v>0.86956521739129933</v>
      </c>
      <c r="AH98" s="224">
        <f>IF(ISERROR((D98/E98-1)*100),"n/a",(D98/E98-1)*100)</f>
        <v>3.603603603603589</v>
      </c>
      <c r="AI98" s="224">
        <f>IF(ISERROR((E98/F98-1)*100),"n/a",(E98/F98-1)*100)</f>
        <v>3.7383177570093462</v>
      </c>
      <c r="AJ98" s="224">
        <f>IF(ISERROR((F98/G98-1)*100),"n/a",(F98/G98-1)*100)</f>
        <v>5.9405940594059459</v>
      </c>
      <c r="AK98" s="224">
        <f>IF(ISERROR((G98/H98-1)*100),"n/a",(G98/H98-1)*100)</f>
        <v>648.14814814814804</v>
      </c>
      <c r="AL98" s="224" t="str">
        <f>IF(ISERROR((H98/I98-1)*100),"n/a",(H98/I98-1)*100)</f>
        <v>n/a</v>
      </c>
      <c r="AM98" s="224" t="str">
        <f>IF(ISERROR((I98/J98-1)*100),"n/a",(I98/J98-1)*100)</f>
        <v>n/a</v>
      </c>
      <c r="AN98" s="224" t="str">
        <f>IF(ISERROR((J98/K98-1)*100),"n/a",(J98/K98-1)*100)</f>
        <v>n/a</v>
      </c>
      <c r="AO98" s="224" t="str">
        <f>IF(ISERROR((K98/L98-1)*100),"n/a",(K98/L98-1)*100)</f>
        <v>n/a</v>
      </c>
      <c r="AP98" s="224" t="str">
        <f>IF(ISERROR((L98/M98-1)*100),"n/a",(L98/M98-1)*100)</f>
        <v>n/a</v>
      </c>
      <c r="AQ98" s="224" t="str">
        <f>IF(ISERROR((M98/N98-1)*100),"n/a",(M98/N98-1)*100)</f>
        <v>n/a</v>
      </c>
      <c r="AR98" s="224" t="str">
        <f>IF(ISERROR((N98/O98-1)*100),"n/a",(N98/O98-1)*100)</f>
        <v>n/a</v>
      </c>
      <c r="AS98" s="224" t="str">
        <f>IF(ISERROR((O98/Q98-1)*100),"n/a",(O98/Q98-1)*100)</f>
        <v>n/a</v>
      </c>
      <c r="AT98" s="224" t="str">
        <f>IF(ISERROR((Q98/R98-1)*100),"n/a",(Q98/R98-1)*100)</f>
        <v>n/a</v>
      </c>
      <c r="AU98" s="224" t="str">
        <f>IF(ISERROR((R98/T98-1)*100),"n/a",(R98/T98-1)*100)</f>
        <v>n/a</v>
      </c>
      <c r="AV98" s="224" t="str">
        <f>IF(ISERROR((T98/U98-1)*100),"n/a",(T98/U98-1)*100)</f>
        <v>n/a</v>
      </c>
      <c r="AW98" s="224" t="str">
        <f>IF(ISERROR((U98/V98-1)*100),"n/a",(U98/V98-1)*100)</f>
        <v>n/a</v>
      </c>
      <c r="AX98" s="224" t="str">
        <f>IF(ISERROR((V98/W98-1)*100),"n/a",(V98/W98-1)*100)</f>
        <v>n/a</v>
      </c>
      <c r="AY98" s="224" t="str">
        <f>IF(ISERROR((W98/X98-1)*100),"n/a",(W98/X98-1)*100)</f>
        <v>n/a</v>
      </c>
      <c r="AZ98" s="224" t="str">
        <f>IF(ISERROR((X98/Y98-1)*100),"n/a",(X98/Y98-1)*100)</f>
        <v>n/a</v>
      </c>
      <c r="BA98" s="224" t="str">
        <f>IF(ISERROR((Y98/Z98-1)*100),"n/a",(Y98/Z98-1)*100)</f>
        <v>n/a</v>
      </c>
      <c r="BB98" s="224" t="str">
        <f>IF(ISERROR((Z98/AA98-1)*100),"n/a",(Z98/AA98-1)*100)</f>
        <v>n/a</v>
      </c>
      <c r="BC98" s="224" t="str">
        <f>IF(ISERROR((AA98/AB98-1)*100),"n/a",(AA98/AB98-1)*100)</f>
        <v>n/a</v>
      </c>
      <c r="BD98" s="224" t="str">
        <f>IF(ISERROR((AB98/AC98-1)*100),"n/a",(AB98/AC98-1)*100)</f>
        <v>n/a</v>
      </c>
      <c r="BE98" s="224" t="str">
        <f>IF(ISERROR((AC98/AD98-1)*100),"n/a",(AC98/AD98-1)*100)</f>
        <v>n/a</v>
      </c>
      <c r="BF98" s="224" t="str">
        <f>IF(ISERROR((AD98/AE98-1)*100),"n/a",(AD98/AE98-1)*100)</f>
        <v>n/a</v>
      </c>
      <c r="BG98" s="224">
        <f>AVERAGE(AG98:BF98)</f>
        <v>132.46004575711166</v>
      </c>
      <c r="BH98" s="182">
        <f t="shared" si="1"/>
        <v>288.2840227614181</v>
      </c>
    </row>
    <row r="99" spans="1:60" ht="11.25" customHeight="1" x14ac:dyDescent="0.2">
      <c r="A99" s="127" t="s">
        <v>1791</v>
      </c>
      <c r="B99" s="97" t="s">
        <v>5632</v>
      </c>
      <c r="C99" s="215">
        <v>2</v>
      </c>
      <c r="D99" s="216">
        <v>1.78</v>
      </c>
      <c r="E99" s="216">
        <v>1.58</v>
      </c>
      <c r="F99" s="216">
        <v>1.42</v>
      </c>
      <c r="G99" s="216">
        <v>1.3</v>
      </c>
      <c r="H99" s="216">
        <v>1.24</v>
      </c>
      <c r="I99" s="216">
        <v>1.18</v>
      </c>
      <c r="J99" s="217">
        <v>1.04</v>
      </c>
      <c r="K99" s="217">
        <v>0.86</v>
      </c>
      <c r="L99" s="216">
        <v>0.72</v>
      </c>
      <c r="M99" s="231">
        <v>0.68</v>
      </c>
      <c r="N99" s="216">
        <v>0.66</v>
      </c>
      <c r="O99" s="216">
        <v>0.57999999999999996</v>
      </c>
      <c r="P99" s="226"/>
      <c r="Q99" s="231">
        <v>0.52</v>
      </c>
      <c r="R99" s="232">
        <v>0.48</v>
      </c>
      <c r="S99" s="226"/>
      <c r="T99" s="228">
        <v>0.36</v>
      </c>
      <c r="U99" s="229">
        <v>0.51</v>
      </c>
      <c r="V99" s="229">
        <v>0.96</v>
      </c>
      <c r="W99" s="202">
        <v>0.94640000000000002</v>
      </c>
      <c r="X99" s="202">
        <v>0.91159999999999997</v>
      </c>
      <c r="Y99" s="202">
        <v>0.86919999999999997</v>
      </c>
      <c r="Z99" s="202">
        <v>0.83740000000000003</v>
      </c>
      <c r="AA99" s="229">
        <v>0.80559999999999998</v>
      </c>
      <c r="AB99" s="202">
        <v>0.80559999999999998</v>
      </c>
      <c r="AC99" s="202">
        <v>0.76319999999999999</v>
      </c>
      <c r="AD99" s="202">
        <v>0.6996</v>
      </c>
      <c r="AE99" s="202">
        <v>0.61480000000000001</v>
      </c>
      <c r="AF99" s="223">
        <f>SUM(C99:AE99)</f>
        <v>25.123399999999997</v>
      </c>
      <c r="AG99" s="224">
        <f>IF(ISERROR((C99/D99-1)*100),"n/a",(C99/D99-1)*100)</f>
        <v>12.359550561797761</v>
      </c>
      <c r="AH99" s="224">
        <f>IF(ISERROR((D99/E99-1)*100),"n/a",(D99/E99-1)*100)</f>
        <v>12.658227848101266</v>
      </c>
      <c r="AI99" s="224">
        <f>IF(ISERROR((E99/F99-1)*100),"n/a",(E99/F99-1)*100)</f>
        <v>11.267605633802823</v>
      </c>
      <c r="AJ99" s="224">
        <f>IF(ISERROR((F99/G99-1)*100),"n/a",(F99/G99-1)*100)</f>
        <v>9.2307692307692193</v>
      </c>
      <c r="AK99" s="224">
        <f>IF(ISERROR((G99/H99-1)*100),"n/a",(G99/H99-1)*100)</f>
        <v>4.8387096774193505</v>
      </c>
      <c r="AL99" s="224">
        <f>IF(ISERROR((H99/I99-1)*100),"n/a",(H99/I99-1)*100)</f>
        <v>5.0847457627118731</v>
      </c>
      <c r="AM99" s="224">
        <f>IF(ISERROR((I99/J99-1)*100),"n/a",(I99/J99-1)*100)</f>
        <v>13.461538461538458</v>
      </c>
      <c r="AN99" s="224">
        <f>IF(ISERROR((J99/K99-1)*100),"n/a",(J99/K99-1)*100)</f>
        <v>20.930232558139551</v>
      </c>
      <c r="AO99" s="224">
        <f>IF(ISERROR((K99/L99-1)*100),"n/a",(K99/L99-1)*100)</f>
        <v>19.444444444444443</v>
      </c>
      <c r="AP99" s="224">
        <f>IF(ISERROR((L99/M99-1)*100),"n/a",(L99/M99-1)*100)</f>
        <v>5.8823529411764497</v>
      </c>
      <c r="AQ99" s="224">
        <f>IF(ISERROR((M99/N99-1)*100),"n/a",(M99/N99-1)*100)</f>
        <v>3.0303030303030276</v>
      </c>
      <c r="AR99" s="224">
        <f>IF(ISERROR((N99/O99-1)*100),"n/a",(N99/O99-1)*100)</f>
        <v>13.793103448275868</v>
      </c>
      <c r="AS99" s="224">
        <f>IF(ISERROR((O99/Q99-1)*100),"n/a",(O99/Q99-1)*100)</f>
        <v>11.538461538461519</v>
      </c>
      <c r="AT99" s="224">
        <f>IF(ISERROR((Q99/R99-1)*100),"n/a",(Q99/R99-1)*100)</f>
        <v>8.3333333333333481</v>
      </c>
      <c r="AU99" s="224">
        <f>IF(ISERROR((R99/T99-1)*100),"n/a",(R99/T99-1)*100)</f>
        <v>33.333333333333329</v>
      </c>
      <c r="AV99" s="224">
        <f>IF(ISERROR((T99/U99-1)*100),"n/a",(T99/U99-1)*100)</f>
        <v>-29.411764705882359</v>
      </c>
      <c r="AW99" s="224">
        <f>IF(ISERROR((U99/V99-1)*100),"n/a",(U99/V99-1)*100)</f>
        <v>-46.875</v>
      </c>
      <c r="AX99" s="224">
        <f>IF(ISERROR((V99/W99-1)*100),"n/a",(V99/W99-1)*100)</f>
        <v>1.4370245139475823</v>
      </c>
      <c r="AY99" s="224">
        <f>IF(ISERROR((W99/X99-1)*100),"n/a",(W99/X99-1)*100)</f>
        <v>3.8174637999122574</v>
      </c>
      <c r="AZ99" s="224">
        <f>IF(ISERROR((X99/Y99-1)*100),"n/a",(X99/Y99-1)*100)</f>
        <v>4.8780487804878092</v>
      </c>
      <c r="BA99" s="224">
        <f>IF(ISERROR((Y99/Z99-1)*100),"n/a",(Y99/Z99-1)*100)</f>
        <v>3.7974683544303778</v>
      </c>
      <c r="BB99" s="224">
        <f>IF(ISERROR((Z99/AA99-1)*100),"n/a",(Z99/AA99-1)*100)</f>
        <v>3.9473684210526327</v>
      </c>
      <c r="BC99" s="224">
        <f>IF(ISERROR((AA99/AB99-1)*100),"n/a",(AA99/AB99-1)*100)</f>
        <v>0</v>
      </c>
      <c r="BD99" s="224">
        <f>IF(ISERROR((AB99/AC99-1)*100),"n/a",(AB99/AC99-1)*100)</f>
        <v>5.555555555555558</v>
      </c>
      <c r="BE99" s="224">
        <f>IF(ISERROR((AC99/AD99-1)*100),"n/a",(AC99/AD99-1)*100)</f>
        <v>9.0909090909090828</v>
      </c>
      <c r="BF99" s="224">
        <f>IF(ISERROR((AD99/AE99-1)*100),"n/a",(AD99/AE99-1)*100)</f>
        <v>13.793103448275868</v>
      </c>
      <c r="BG99" s="224">
        <f>AVERAGE(AG99:BF99)</f>
        <v>5.9698803485498884</v>
      </c>
      <c r="BH99" s="182">
        <f t="shared" si="1"/>
        <v>15.005877464161037</v>
      </c>
    </row>
    <row r="100" spans="1:60" ht="11.25" customHeight="1" x14ac:dyDescent="0.2">
      <c r="A100" s="225" t="s">
        <v>1796</v>
      </c>
      <c r="B100" s="97" t="s">
        <v>677</v>
      </c>
      <c r="C100" s="215">
        <v>2.34</v>
      </c>
      <c r="D100" s="216">
        <v>2.2200000000000002</v>
      </c>
      <c r="E100" s="216">
        <v>2.17</v>
      </c>
      <c r="F100" s="216">
        <v>2.13</v>
      </c>
      <c r="G100" s="216">
        <v>2.09</v>
      </c>
      <c r="H100" s="216">
        <v>2.0499999999999998</v>
      </c>
      <c r="I100" s="216">
        <v>2.0099999999999998</v>
      </c>
      <c r="J100" s="217">
        <v>1.9</v>
      </c>
      <c r="K100" s="217">
        <v>1.77</v>
      </c>
      <c r="L100" s="216">
        <v>1.73</v>
      </c>
      <c r="M100" s="216">
        <v>1.69</v>
      </c>
      <c r="N100" s="216">
        <v>1.62</v>
      </c>
      <c r="O100" s="216">
        <v>1.54</v>
      </c>
      <c r="P100" s="226"/>
      <c r="Q100" s="216">
        <v>1.47</v>
      </c>
      <c r="R100" s="232">
        <v>1.1299999999999999</v>
      </c>
      <c r="S100" s="226"/>
      <c r="T100" s="223">
        <v>0.99</v>
      </c>
      <c r="U100" s="202">
        <v>0.94499999999999995</v>
      </c>
      <c r="V100" s="202">
        <v>0.875</v>
      </c>
      <c r="W100" s="202">
        <v>0.75</v>
      </c>
      <c r="X100" s="202">
        <v>0.55000000000000004</v>
      </c>
      <c r="Y100" s="202">
        <v>0.3</v>
      </c>
      <c r="Z100" s="229">
        <v>0</v>
      </c>
      <c r="AA100" s="229">
        <v>0</v>
      </c>
      <c r="AB100" s="229">
        <v>0</v>
      </c>
      <c r="AC100" s="229">
        <v>0</v>
      </c>
      <c r="AD100" s="229">
        <v>0</v>
      </c>
      <c r="AE100" s="229">
        <v>0</v>
      </c>
      <c r="AF100" s="223">
        <f>SUM(C100:AE100)</f>
        <v>32.269999999999996</v>
      </c>
      <c r="AG100" s="224">
        <f>IF(ISERROR((C100/D100-1)*100),"n/a",(C100/D100-1)*100)</f>
        <v>5.4054054054053946</v>
      </c>
      <c r="AH100" s="224">
        <f>IF(ISERROR((D100/E100-1)*100),"n/a",(D100/E100-1)*100)</f>
        <v>2.3041474654378113</v>
      </c>
      <c r="AI100" s="224">
        <f>IF(ISERROR((E100/F100-1)*100),"n/a",(E100/F100-1)*100)</f>
        <v>1.8779342723004744</v>
      </c>
      <c r="AJ100" s="224">
        <f>IF(ISERROR((F100/G100-1)*100),"n/a",(F100/G100-1)*100)</f>
        <v>1.9138755980861344</v>
      </c>
      <c r="AK100" s="224">
        <f>IF(ISERROR((G100/H100-1)*100),"n/a",(G100/H100-1)*100)</f>
        <v>1.9512195121951237</v>
      </c>
      <c r="AL100" s="224">
        <f>IF(ISERROR((H100/I100-1)*100),"n/a",(H100/I100-1)*100)</f>
        <v>1.990049751243772</v>
      </c>
      <c r="AM100" s="224">
        <f>IF(ISERROR((I100/J100-1)*100),"n/a",(I100/J100-1)*100)</f>
        <v>5.7894736842105221</v>
      </c>
      <c r="AN100" s="224">
        <f>IF(ISERROR((J100/K100-1)*100),"n/a",(J100/K100-1)*100)</f>
        <v>7.3446327683615698</v>
      </c>
      <c r="AO100" s="224">
        <f>IF(ISERROR((K100/L100-1)*100),"n/a",(K100/L100-1)*100)</f>
        <v>2.3121387283236983</v>
      </c>
      <c r="AP100" s="224">
        <f>IF(ISERROR((L100/M100-1)*100),"n/a",(L100/M100-1)*100)</f>
        <v>2.3668639053254559</v>
      </c>
      <c r="AQ100" s="224">
        <f>IF(ISERROR((M100/N100-1)*100),"n/a",(M100/N100-1)*100)</f>
        <v>4.3209876543209846</v>
      </c>
      <c r="AR100" s="224">
        <f>IF(ISERROR((N100/O100-1)*100),"n/a",(N100/O100-1)*100)</f>
        <v>5.1948051948051965</v>
      </c>
      <c r="AS100" s="224">
        <f>IF(ISERROR((O100/Q100-1)*100),"n/a",(O100/Q100-1)*100)</f>
        <v>4.7619047619047672</v>
      </c>
      <c r="AT100" s="224">
        <f>IF(ISERROR((Q100/R100-1)*100),"n/a",(Q100/R100-1)*100)</f>
        <v>30.088495575221241</v>
      </c>
      <c r="AU100" s="224">
        <f>IF(ISERROR((R100/T100-1)*100),"n/a",(R100/T100-1)*100)</f>
        <v>14.141414141414121</v>
      </c>
      <c r="AV100" s="224">
        <f>IF(ISERROR((T100/U100-1)*100),"n/a",(T100/U100-1)*100)</f>
        <v>4.7619047619047672</v>
      </c>
      <c r="AW100" s="224">
        <f>IF(ISERROR((U100/V100-1)*100),"n/a",(U100/V100-1)*100)</f>
        <v>7.9999999999999849</v>
      </c>
      <c r="AX100" s="224">
        <f>IF(ISERROR((V100/W100-1)*100),"n/a",(V100/W100-1)*100)</f>
        <v>16.666666666666675</v>
      </c>
      <c r="AY100" s="224">
        <f>IF(ISERROR((W100/X100-1)*100),"n/a",(W100/X100-1)*100)</f>
        <v>36.363636363636353</v>
      </c>
      <c r="AZ100" s="224">
        <f>IF(ISERROR((X100/Y100-1)*100),"n/a",(X100/Y100-1)*100)</f>
        <v>83.333333333333343</v>
      </c>
      <c r="BA100" s="224" t="str">
        <f>IF(ISERROR((Y100/Z100-1)*100),"n/a",(Y100/Z100-1)*100)</f>
        <v>n/a</v>
      </c>
      <c r="BB100" s="224" t="str">
        <f>IF(ISERROR((Z100/AA100-1)*100),"n/a",(Z100/AA100-1)*100)</f>
        <v>n/a</v>
      </c>
      <c r="BC100" s="224" t="str">
        <f>IF(ISERROR((AA100/AB100-1)*100),"n/a",(AA100/AB100-1)*100)</f>
        <v>n/a</v>
      </c>
      <c r="BD100" s="224" t="str">
        <f>IF(ISERROR((AB100/AC100-1)*100),"n/a",(AB100/AC100-1)*100)</f>
        <v>n/a</v>
      </c>
      <c r="BE100" s="224" t="str">
        <f>IF(ISERROR((AC100/AD100-1)*100),"n/a",(AC100/AD100-1)*100)</f>
        <v>n/a</v>
      </c>
      <c r="BF100" s="224" t="str">
        <f>IF(ISERROR((AD100/AE100-1)*100),"n/a",(AD100/AE100-1)*100)</f>
        <v>n/a</v>
      </c>
      <c r="BG100" s="224">
        <f>AVERAGE(AG100:BF100)</f>
        <v>12.04444447720487</v>
      </c>
      <c r="BH100" s="182">
        <f t="shared" si="1"/>
        <v>19.264588822667477</v>
      </c>
    </row>
    <row r="101" spans="1:60" ht="11.25" customHeight="1" x14ac:dyDescent="0.2">
      <c r="A101" s="248" t="s">
        <v>678</v>
      </c>
      <c r="B101" s="97" t="s">
        <v>679</v>
      </c>
      <c r="C101" s="215">
        <v>0.9</v>
      </c>
      <c r="D101" s="216">
        <v>0.8</v>
      </c>
      <c r="E101" s="216">
        <v>0.77</v>
      </c>
      <c r="F101" s="216">
        <v>0.74</v>
      </c>
      <c r="G101" s="216">
        <v>0.65454545454545399</v>
      </c>
      <c r="H101" s="216">
        <v>0.63636363636363602</v>
      </c>
      <c r="I101" s="216">
        <v>0.58181818181818201</v>
      </c>
      <c r="J101" s="217">
        <v>0.54545454545454497</v>
      </c>
      <c r="K101" s="217">
        <v>0.50909090909090904</v>
      </c>
      <c r="L101" s="216">
        <v>0.43636363636363601</v>
      </c>
      <c r="M101" s="216">
        <v>0.36363636363636398</v>
      </c>
      <c r="N101" s="216">
        <v>0.18181818181818199</v>
      </c>
      <c r="O101" s="216">
        <v>3.6363636363636397E-2</v>
      </c>
      <c r="P101" s="226"/>
      <c r="Q101" s="231">
        <v>0</v>
      </c>
      <c r="R101" s="232">
        <v>3.6363636363636397E-2</v>
      </c>
      <c r="S101" s="226"/>
      <c r="T101" s="228">
        <v>0</v>
      </c>
      <c r="U101" s="229">
        <v>0</v>
      </c>
      <c r="V101" s="229">
        <v>0</v>
      </c>
      <c r="W101" s="229">
        <v>0</v>
      </c>
      <c r="X101" s="229">
        <v>0</v>
      </c>
      <c r="Y101" s="229">
        <v>0</v>
      </c>
      <c r="Z101" s="229">
        <v>0</v>
      </c>
      <c r="AA101" s="229">
        <v>0</v>
      </c>
      <c r="AB101" s="229">
        <v>0</v>
      </c>
      <c r="AC101" s="229">
        <v>0</v>
      </c>
      <c r="AD101" s="229">
        <v>0</v>
      </c>
      <c r="AE101" s="229">
        <v>0</v>
      </c>
      <c r="AF101" s="223">
        <f>SUM(C101:AE101)</f>
        <v>7.1918181818181797</v>
      </c>
      <c r="AG101" s="224">
        <f>IF(ISERROR((C101/D101-1)*100),"n/a",(C101/D101-1)*100)</f>
        <v>12.5</v>
      </c>
      <c r="AH101" s="224">
        <f>IF(ISERROR((D101/E101-1)*100),"n/a",(D101/E101-1)*100)</f>
        <v>3.8961038961039085</v>
      </c>
      <c r="AI101" s="224">
        <f>IF(ISERROR((E101/F101-1)*100),"n/a",(E101/F101-1)*100)</f>
        <v>4.0540540540540571</v>
      </c>
      <c r="AJ101" s="224">
        <f>IF(ISERROR((F101/G101-1)*100),"n/a",(F101/G101-1)*100)</f>
        <v>13.055555555555642</v>
      </c>
      <c r="AK101" s="224">
        <f>IF(ISERROR((G101/H101-1)*100),"n/a",(G101/H101-1)*100)</f>
        <v>2.8571428571428248</v>
      </c>
      <c r="AL101" s="224">
        <f>IF(ISERROR((H101/I101-1)*100),"n/a",(H101/I101-1)*100)</f>
        <v>9.3749999999999112</v>
      </c>
      <c r="AM101" s="224">
        <f>IF(ISERROR((I101/J101-1)*100),"n/a",(I101/J101-1)*100)</f>
        <v>6.6666666666667984</v>
      </c>
      <c r="AN101" s="224">
        <f>IF(ISERROR((J101/K101-1)*100),"n/a",(J101/K101-1)*100)</f>
        <v>7.1428571428570509</v>
      </c>
      <c r="AO101" s="224">
        <f>IF(ISERROR((K101/L101-1)*100),"n/a",(K101/L101-1)*100)</f>
        <v>16.666666666666742</v>
      </c>
      <c r="AP101" s="224">
        <f>IF(ISERROR((L101/M101-1)*100),"n/a",(L101/M101-1)*100)</f>
        <v>19.999999999999794</v>
      </c>
      <c r="AQ101" s="224">
        <f>IF(ISERROR((M101/N101-1)*100),"n/a",(M101/N101-1)*100)</f>
        <v>100</v>
      </c>
      <c r="AR101" s="224">
        <f>IF(ISERROR((N101/O101-1)*100),"n/a",(N101/O101-1)*100)</f>
        <v>400</v>
      </c>
      <c r="AS101" s="224" t="str">
        <f>IF(ISERROR((O101/Q101-1)*100),"n/a",(O101/Q101-1)*100)</f>
        <v>n/a</v>
      </c>
      <c r="AT101" s="224">
        <f>IF(ISERROR((Q101/R101-1)*100),"n/a",(Q101/R101-1)*100)</f>
        <v>-100</v>
      </c>
      <c r="AU101" s="224" t="str">
        <f>IF(ISERROR((R101/T101-1)*100),"n/a",(R101/T101-1)*100)</f>
        <v>n/a</v>
      </c>
      <c r="AV101" s="224" t="str">
        <f>IF(ISERROR((T101/U101-1)*100),"n/a",(T101/U101-1)*100)</f>
        <v>n/a</v>
      </c>
      <c r="AW101" s="224" t="str">
        <f>IF(ISERROR((U101/V101-1)*100),"n/a",(U101/V101-1)*100)</f>
        <v>n/a</v>
      </c>
      <c r="AX101" s="224" t="str">
        <f>IF(ISERROR((V101/W101-1)*100),"n/a",(V101/W101-1)*100)</f>
        <v>n/a</v>
      </c>
      <c r="AY101" s="224" t="str">
        <f>IF(ISERROR((W101/X101-1)*100),"n/a",(W101/X101-1)*100)</f>
        <v>n/a</v>
      </c>
      <c r="AZ101" s="224" t="str">
        <f>IF(ISERROR((X101/Y101-1)*100),"n/a",(X101/Y101-1)*100)</f>
        <v>n/a</v>
      </c>
      <c r="BA101" s="224" t="str">
        <f>IF(ISERROR((Y101/Z101-1)*100),"n/a",(Y101/Z101-1)*100)</f>
        <v>n/a</v>
      </c>
      <c r="BB101" s="224" t="str">
        <f>IF(ISERROR((Z101/AA101-1)*100),"n/a",(Z101/AA101-1)*100)</f>
        <v>n/a</v>
      </c>
      <c r="BC101" s="224" t="str">
        <f>IF(ISERROR((AA101/AB101-1)*100),"n/a",(AA101/AB101-1)*100)</f>
        <v>n/a</v>
      </c>
      <c r="BD101" s="224" t="str">
        <f>IF(ISERROR((AB101/AC101-1)*100),"n/a",(AB101/AC101-1)*100)</f>
        <v>n/a</v>
      </c>
      <c r="BE101" s="224" t="str">
        <f>IF(ISERROR((AC101/AD101-1)*100),"n/a",(AC101/AD101-1)*100)</f>
        <v>n/a</v>
      </c>
      <c r="BF101" s="224" t="str">
        <f>IF(ISERROR((AD101/AE101-1)*100),"n/a",(AD101/AE101-1)*100)</f>
        <v>n/a</v>
      </c>
      <c r="BG101" s="224">
        <f>AVERAGE(AG101:BF101)</f>
        <v>38.170311295311294</v>
      </c>
      <c r="BH101" s="182">
        <f t="shared" si="1"/>
        <v>116.29236303187383</v>
      </c>
    </row>
    <row r="102" spans="1:60" ht="11.25" customHeight="1" x14ac:dyDescent="0.2">
      <c r="A102" s="127" t="s">
        <v>680</v>
      </c>
      <c r="B102" s="97" t="s">
        <v>681</v>
      </c>
      <c r="C102" s="215">
        <v>2.85</v>
      </c>
      <c r="D102" s="216">
        <v>2.48</v>
      </c>
      <c r="E102" s="216">
        <v>2.2000000000000002</v>
      </c>
      <c r="F102" s="216">
        <v>2.1</v>
      </c>
      <c r="G102" s="216">
        <v>1.7</v>
      </c>
      <c r="H102" s="216">
        <v>1.5</v>
      </c>
      <c r="I102" s="217">
        <v>1.2</v>
      </c>
      <c r="J102" s="217">
        <v>1</v>
      </c>
      <c r="K102" s="217">
        <v>1</v>
      </c>
      <c r="L102" s="217">
        <v>0.6</v>
      </c>
      <c r="M102" s="217">
        <v>0.3</v>
      </c>
      <c r="N102" s="254">
        <v>0</v>
      </c>
      <c r="O102" s="254">
        <v>0</v>
      </c>
      <c r="P102" s="254"/>
      <c r="Q102" s="254">
        <v>0</v>
      </c>
      <c r="R102" s="228">
        <v>0</v>
      </c>
      <c r="S102" s="254"/>
      <c r="T102" s="228">
        <v>0</v>
      </c>
      <c r="U102" s="229">
        <v>0.2</v>
      </c>
      <c r="V102" s="229">
        <v>4.8</v>
      </c>
      <c r="W102" s="229">
        <v>6.4</v>
      </c>
      <c r="X102" s="229">
        <v>6.4</v>
      </c>
      <c r="Y102" s="202">
        <v>6.4</v>
      </c>
      <c r="Z102" s="202">
        <v>6.15</v>
      </c>
      <c r="AA102" s="202">
        <v>5.05</v>
      </c>
      <c r="AB102" s="202">
        <v>4</v>
      </c>
      <c r="AC102" s="202">
        <v>3.8</v>
      </c>
      <c r="AD102" s="202">
        <v>3.2</v>
      </c>
      <c r="AE102" s="202">
        <v>3</v>
      </c>
      <c r="AF102" s="223">
        <f>SUM(C102:AE102)</f>
        <v>66.33</v>
      </c>
      <c r="AG102" s="224">
        <f>IF(ISERROR((C102/D102-1)*100),"n/a",(C102/D102-1)*100)</f>
        <v>14.919354838709676</v>
      </c>
      <c r="AH102" s="224">
        <f>IF(ISERROR((D102/E102-1)*100),"n/a",(D102/E102-1)*100)</f>
        <v>12.72727272727272</v>
      </c>
      <c r="AI102" s="224">
        <f>IF(ISERROR((E102/F102-1)*100),"n/a",(E102/F102-1)*100)</f>
        <v>4.7619047619047672</v>
      </c>
      <c r="AJ102" s="224">
        <f>IF(ISERROR((F102/G102-1)*100),"n/a",(F102/G102-1)*100)</f>
        <v>23.529411764705888</v>
      </c>
      <c r="AK102" s="224">
        <f>IF(ISERROR((G102/H102-1)*100),"n/a",(G102/H102-1)*100)</f>
        <v>13.33333333333333</v>
      </c>
      <c r="AL102" s="224">
        <f>IF(ISERROR((H102/I102-1)*100),"n/a",(H102/I102-1)*100)</f>
        <v>25</v>
      </c>
      <c r="AM102" s="224">
        <f>IF(ISERROR((I102/J102-1)*100),"n/a",(I102/J102-1)*100)</f>
        <v>19.999999999999996</v>
      </c>
      <c r="AN102" s="224">
        <f>IF(ISERROR((J102/K102-1)*100),"n/a",(J102/K102-1)*100)</f>
        <v>0</v>
      </c>
      <c r="AO102" s="224">
        <f>IF(ISERROR((K102/L102-1)*100),"n/a",(K102/L102-1)*100)</f>
        <v>66.666666666666671</v>
      </c>
      <c r="AP102" s="224">
        <f>IF(ISERROR((L102/M102-1)*100),"n/a",(L102/M102-1)*100)</f>
        <v>100</v>
      </c>
      <c r="AQ102" s="224" t="str">
        <f>IF(ISERROR((M102/N102-1)*100),"n/a",(M102/N102-1)*100)</f>
        <v>n/a</v>
      </c>
      <c r="AR102" s="224" t="str">
        <f>IF(ISERROR((N102/O102-1)*100),"n/a",(N102/O102-1)*100)</f>
        <v>n/a</v>
      </c>
      <c r="AS102" s="224" t="str">
        <f>IF(ISERROR((O102/Q102-1)*100),"n/a",(O102/Q102-1)*100)</f>
        <v>n/a</v>
      </c>
      <c r="AT102" s="224" t="str">
        <f>IF(ISERROR((Q102/R102-1)*100),"n/a",(Q102/R102-1)*100)</f>
        <v>n/a</v>
      </c>
      <c r="AU102" s="224" t="str">
        <f>IF(ISERROR((R102/T102-1)*100),"n/a",(R102/T102-1)*100)</f>
        <v>n/a</v>
      </c>
      <c r="AV102" s="224">
        <f>IF(ISERROR((T102/U102-1)*100),"n/a",(T102/U102-1)*100)</f>
        <v>-100</v>
      </c>
      <c r="AW102" s="224">
        <f>IF(ISERROR((U102/V102-1)*100),"n/a",(U102/V102-1)*100)</f>
        <v>-95.833333333333343</v>
      </c>
      <c r="AX102" s="224">
        <f>IF(ISERROR((V102/W102-1)*100),"n/a",(V102/W102-1)*100)</f>
        <v>-25.000000000000011</v>
      </c>
      <c r="AY102" s="224">
        <f>IF(ISERROR((W102/X102-1)*100),"n/a",(W102/X102-1)*100)</f>
        <v>0</v>
      </c>
      <c r="AZ102" s="224">
        <f>IF(ISERROR((X102/Y102-1)*100),"n/a",(X102/Y102-1)*100)</f>
        <v>0</v>
      </c>
      <c r="BA102" s="224">
        <f>IF(ISERROR((Y102/Z102-1)*100),"n/a",(Y102/Z102-1)*100)</f>
        <v>4.0650406504064929</v>
      </c>
      <c r="BB102" s="224">
        <f>IF(ISERROR((Z102/AA102-1)*100),"n/a",(Z102/AA102-1)*100)</f>
        <v>21.782178217821802</v>
      </c>
      <c r="BC102" s="224">
        <f>IF(ISERROR((AA102/AB102-1)*100),"n/a",(AA102/AB102-1)*100)</f>
        <v>26.249999999999996</v>
      </c>
      <c r="BD102" s="224">
        <f>IF(ISERROR((AB102/AC102-1)*100),"n/a",(AB102/AC102-1)*100)</f>
        <v>5.2631578947368363</v>
      </c>
      <c r="BE102" s="224">
        <f>IF(ISERROR((AC102/AD102-1)*100),"n/a",(AC102/AD102-1)*100)</f>
        <v>18.749999999999979</v>
      </c>
      <c r="BF102" s="224">
        <f>IF(ISERROR((AD102/AE102-1)*100),"n/a",(AD102/AE102-1)*100)</f>
        <v>6.6666666666666652</v>
      </c>
      <c r="BG102" s="224">
        <f>AVERAGE(AG102:BF102)</f>
        <v>6.8038882947091182</v>
      </c>
      <c r="BH102" s="182">
        <f t="shared" si="1"/>
        <v>43.039944748593456</v>
      </c>
    </row>
    <row r="103" spans="1:60" ht="11.25" customHeight="1" x14ac:dyDescent="0.2">
      <c r="A103" s="225" t="s">
        <v>1797</v>
      </c>
      <c r="B103" s="97" t="s">
        <v>683</v>
      </c>
      <c r="C103" s="215">
        <v>3.6150000000000002</v>
      </c>
      <c r="D103" s="216">
        <v>3.28</v>
      </c>
      <c r="E103" s="216">
        <v>2.9750000000000001</v>
      </c>
      <c r="F103" s="216">
        <v>2.645</v>
      </c>
      <c r="G103" s="216">
        <v>2.3650000000000002</v>
      </c>
      <c r="H103" s="216">
        <v>2.1949999999999998</v>
      </c>
      <c r="I103" s="216">
        <v>1.9950000000000001</v>
      </c>
      <c r="J103" s="217">
        <v>1.58</v>
      </c>
      <c r="K103" s="217">
        <v>1.355</v>
      </c>
      <c r="L103" s="216">
        <v>1.23</v>
      </c>
      <c r="M103" s="216">
        <v>1.1100000000000001</v>
      </c>
      <c r="N103" s="216">
        <v>0.9</v>
      </c>
      <c r="O103" s="216">
        <v>0.75</v>
      </c>
      <c r="P103" s="226"/>
      <c r="Q103" s="216">
        <v>0.66</v>
      </c>
      <c r="R103" s="232">
        <v>0.61</v>
      </c>
      <c r="S103" s="226"/>
      <c r="T103" s="223">
        <v>0.56999999999999995</v>
      </c>
      <c r="U103" s="202">
        <v>0.35</v>
      </c>
      <c r="V103" s="202">
        <v>0.25</v>
      </c>
      <c r="W103" s="202">
        <v>0.12</v>
      </c>
      <c r="X103" s="229">
        <v>0</v>
      </c>
      <c r="Y103" s="229">
        <v>0</v>
      </c>
      <c r="Z103" s="229">
        <v>0</v>
      </c>
      <c r="AA103" s="229">
        <v>0</v>
      </c>
      <c r="AB103" s="229">
        <v>0</v>
      </c>
      <c r="AC103" s="229">
        <v>0</v>
      </c>
      <c r="AD103" s="229">
        <v>0</v>
      </c>
      <c r="AE103" s="229">
        <v>0</v>
      </c>
      <c r="AF103" s="223">
        <f>SUM(C103:AE103)</f>
        <v>28.555</v>
      </c>
      <c r="AG103" s="224">
        <f>IF(ISERROR((C103/D103-1)*100),"n/a",(C103/D103-1)*100)</f>
        <v>10.213414634146357</v>
      </c>
      <c r="AH103" s="224">
        <f>IF(ISERROR((D103/E103-1)*100),"n/a",(D103/E103-1)*100)</f>
        <v>10.252100840336119</v>
      </c>
      <c r="AI103" s="224">
        <f>IF(ISERROR((E103/F103-1)*100),"n/a",(E103/F103-1)*100)</f>
        <v>12.476370510396983</v>
      </c>
      <c r="AJ103" s="224">
        <f>IF(ISERROR((F103/G103-1)*100),"n/a",(F103/G103-1)*100)</f>
        <v>11.839323467230445</v>
      </c>
      <c r="AK103" s="224">
        <f>IF(ISERROR((G103/H103-1)*100),"n/a",(G103/H103-1)*100)</f>
        <v>7.7448747152619735</v>
      </c>
      <c r="AL103" s="224">
        <f>IF(ISERROR((H103/I103-1)*100),"n/a",(H103/I103-1)*100)</f>
        <v>10.02506265664158</v>
      </c>
      <c r="AM103" s="224">
        <f>IF(ISERROR((I103/J103-1)*100),"n/a",(I103/J103-1)*100)</f>
        <v>26.265822784810133</v>
      </c>
      <c r="AN103" s="224">
        <f>IF(ISERROR((J103/K103-1)*100),"n/a",(J103/K103-1)*100)</f>
        <v>16.605166051660515</v>
      </c>
      <c r="AO103" s="224">
        <f>IF(ISERROR((K103/L103-1)*100),"n/a",(K103/L103-1)*100)</f>
        <v>10.162601626016254</v>
      </c>
      <c r="AP103" s="224">
        <f>IF(ISERROR((L103/M103-1)*100),"n/a",(L103/M103-1)*100)</f>
        <v>10.810810810810789</v>
      </c>
      <c r="AQ103" s="224">
        <f>IF(ISERROR((M103/N103-1)*100),"n/a",(M103/N103-1)*100)</f>
        <v>23.333333333333339</v>
      </c>
      <c r="AR103" s="224">
        <f>IF(ISERROR((N103/O103-1)*100),"n/a",(N103/O103-1)*100)</f>
        <v>19.999999999999996</v>
      </c>
      <c r="AS103" s="224">
        <f>IF(ISERROR((O103/Q103-1)*100),"n/a",(O103/Q103-1)*100)</f>
        <v>13.636363636363624</v>
      </c>
      <c r="AT103" s="224">
        <f>IF(ISERROR((Q103/R103-1)*100),"n/a",(Q103/R103-1)*100)</f>
        <v>8.196721311475418</v>
      </c>
      <c r="AU103" s="224">
        <f>IF(ISERROR((R103/T103-1)*100),"n/a",(R103/T103-1)*100)</f>
        <v>7.0175438596491224</v>
      </c>
      <c r="AV103" s="224">
        <f>IF(ISERROR((T103/U103-1)*100),"n/a",(T103/U103-1)*100)</f>
        <v>62.857142857142854</v>
      </c>
      <c r="AW103" s="224">
        <f>IF(ISERROR((U103/V103-1)*100),"n/a",(U103/V103-1)*100)</f>
        <v>39.999999999999993</v>
      </c>
      <c r="AX103" s="224">
        <f>IF(ISERROR((V103/W103-1)*100),"n/a",(V103/W103-1)*100)</f>
        <v>108.33333333333334</v>
      </c>
      <c r="AY103" s="224" t="str">
        <f>IF(ISERROR((W103/X103-1)*100),"n/a",(W103/X103-1)*100)</f>
        <v>n/a</v>
      </c>
      <c r="AZ103" s="224" t="str">
        <f>IF(ISERROR((X103/Y103-1)*100),"n/a",(X103/Y103-1)*100)</f>
        <v>n/a</v>
      </c>
      <c r="BA103" s="224" t="str">
        <f>IF(ISERROR((Y103/Z103-1)*100),"n/a",(Y103/Z103-1)*100)</f>
        <v>n/a</v>
      </c>
      <c r="BB103" s="224" t="str">
        <f>IF(ISERROR((Z103/AA103-1)*100),"n/a",(Z103/AA103-1)*100)</f>
        <v>n/a</v>
      </c>
      <c r="BC103" s="224" t="str">
        <f>IF(ISERROR((AA103/AB103-1)*100),"n/a",(AA103/AB103-1)*100)</f>
        <v>n/a</v>
      </c>
      <c r="BD103" s="224" t="str">
        <f>IF(ISERROR((AB103/AC103-1)*100),"n/a",(AB103/AC103-1)*100)</f>
        <v>n/a</v>
      </c>
      <c r="BE103" s="224" t="str">
        <f>IF(ISERROR((AC103/AD103-1)*100),"n/a",(AC103/AD103-1)*100)</f>
        <v>n/a</v>
      </c>
      <c r="BF103" s="224" t="str">
        <f>IF(ISERROR((AD103/AE103-1)*100),"n/a",(AD103/AE103-1)*100)</f>
        <v>n/a</v>
      </c>
      <c r="BG103" s="224">
        <f>AVERAGE(AG103:BF103)</f>
        <v>22.764999246033824</v>
      </c>
      <c r="BH103" s="182">
        <f t="shared" si="1"/>
        <v>25.503236210238256</v>
      </c>
    </row>
    <row r="104" spans="1:60" ht="11.25" customHeight="1" x14ac:dyDescent="0.2">
      <c r="A104" s="233" t="s">
        <v>1798</v>
      </c>
      <c r="B104" s="240" t="s">
        <v>201</v>
      </c>
      <c r="C104" s="215">
        <v>0.96499999999999997</v>
      </c>
      <c r="D104" s="216">
        <v>0.94499999999999995</v>
      </c>
      <c r="E104" s="216">
        <v>0.92500000000000004</v>
      </c>
      <c r="F104" s="216">
        <v>0.90500000000000003</v>
      </c>
      <c r="G104" s="216">
        <v>0.88500000000000001</v>
      </c>
      <c r="H104" s="216">
        <v>0.87250000000000005</v>
      </c>
      <c r="I104" s="216">
        <v>0.85499999999999998</v>
      </c>
      <c r="J104" s="217">
        <v>0.83399999999999996</v>
      </c>
      <c r="K104" s="275">
        <v>0.82250000000000001</v>
      </c>
      <c r="L104" s="216">
        <v>0.8125</v>
      </c>
      <c r="M104" s="216">
        <v>0.80249999999999999</v>
      </c>
      <c r="N104" s="216">
        <v>0.78500000000000003</v>
      </c>
      <c r="O104" s="216">
        <v>0.76500000000000001</v>
      </c>
      <c r="P104" s="226"/>
      <c r="Q104" s="216">
        <v>0.745</v>
      </c>
      <c r="R104" s="232">
        <v>0.72499999999999998</v>
      </c>
      <c r="S104" s="226"/>
      <c r="T104" s="223">
        <v>0.70499999999999996</v>
      </c>
      <c r="U104" s="202">
        <v>0.68500000000000005</v>
      </c>
      <c r="V104" s="202">
        <v>0.62</v>
      </c>
      <c r="W104" s="202">
        <v>0.56999999999999995</v>
      </c>
      <c r="X104" s="202">
        <v>0.53</v>
      </c>
      <c r="Y104" s="202">
        <v>0.46</v>
      </c>
      <c r="Z104" s="202">
        <v>0.42499999999999999</v>
      </c>
      <c r="AA104" s="202">
        <v>0.40500000000000003</v>
      </c>
      <c r="AB104" s="202">
        <v>0.38500000000000001</v>
      </c>
      <c r="AC104" s="202">
        <v>0.36499999999999999</v>
      </c>
      <c r="AD104" s="202">
        <v>0.34499999999999997</v>
      </c>
      <c r="AE104" s="202">
        <v>0.32500000000000001</v>
      </c>
      <c r="AF104" s="223">
        <f>SUM(C104:AE104)</f>
        <v>18.463999999999999</v>
      </c>
      <c r="AG104" s="224">
        <f>IF(ISERROR((C104/D104-1)*100),"n/a",(C104/D104-1)*100)</f>
        <v>2.1164021164021163</v>
      </c>
      <c r="AH104" s="224">
        <f>IF(ISERROR((D104/E104-1)*100),"n/a",(D104/E104-1)*100)</f>
        <v>2.1621621621621623</v>
      </c>
      <c r="AI104" s="224">
        <f>IF(ISERROR((E104/F104-1)*100),"n/a",(E104/F104-1)*100)</f>
        <v>2.2099447513812098</v>
      </c>
      <c r="AJ104" s="224">
        <f>IF(ISERROR((F104/G104-1)*100),"n/a",(F104/G104-1)*100)</f>
        <v>2.2598870056497189</v>
      </c>
      <c r="AK104" s="224">
        <f>IF(ISERROR((G104/H104-1)*100),"n/a",(G104/H104-1)*100)</f>
        <v>1.4326647564469885</v>
      </c>
      <c r="AL104" s="224">
        <f>IF(ISERROR((H104/I104-1)*100),"n/a",(H104/I104-1)*100)</f>
        <v>2.0467836257310079</v>
      </c>
      <c r="AM104" s="224">
        <f>IF(ISERROR((I104/J104-1)*100),"n/a",(I104/J104-1)*100)</f>
        <v>2.5179856115107979</v>
      </c>
      <c r="AN104" s="224">
        <f>IF(ISERROR((J104/K104-1)*100),"n/a",(J104/K104-1)*100)</f>
        <v>1.3981762917933072</v>
      </c>
      <c r="AO104" s="224">
        <f>IF(ISERROR((K104/L104-1)*100),"n/a",(K104/L104-1)*100)</f>
        <v>1.2307692307692353</v>
      </c>
      <c r="AP104" s="224">
        <f>IF(ISERROR((L104/M104-1)*100),"n/a",(L104/M104-1)*100)</f>
        <v>1.2461059190031154</v>
      </c>
      <c r="AQ104" s="224">
        <f>IF(ISERROR((M104/N104-1)*100),"n/a",(M104/N104-1)*100)</f>
        <v>2.2292993630573132</v>
      </c>
      <c r="AR104" s="224">
        <f>IF(ISERROR((N104/O104-1)*100),"n/a",(N104/O104-1)*100)</f>
        <v>2.6143790849673332</v>
      </c>
      <c r="AS104" s="224">
        <f>IF(ISERROR((O104/Q104-1)*100),"n/a",(O104/Q104-1)*100)</f>
        <v>2.6845637583892579</v>
      </c>
      <c r="AT104" s="224">
        <f>IF(ISERROR((Q104/R104-1)*100),"n/a",(Q104/R104-1)*100)</f>
        <v>2.7586206896551779</v>
      </c>
      <c r="AU104" s="224">
        <f>IF(ISERROR((R104/T104-1)*100),"n/a",(R104/T104-1)*100)</f>
        <v>2.8368794326241176</v>
      </c>
      <c r="AV104" s="224">
        <f>IF(ISERROR((T104/U104-1)*100),"n/a",(T104/U104-1)*100)</f>
        <v>2.9197080291970767</v>
      </c>
      <c r="AW104" s="224">
        <f>IF(ISERROR((U104/V104-1)*100),"n/a",(U104/V104-1)*100)</f>
        <v>10.483870967741948</v>
      </c>
      <c r="AX104" s="224">
        <f>IF(ISERROR((V104/W104-1)*100),"n/a",(V104/W104-1)*100)</f>
        <v>8.7719298245614077</v>
      </c>
      <c r="AY104" s="224">
        <f>IF(ISERROR((W104/X104-1)*100),"n/a",(W104/X104-1)*100)</f>
        <v>7.5471698113207308</v>
      </c>
      <c r="AZ104" s="224">
        <f>IF(ISERROR((X104/Y104-1)*100),"n/a",(X104/Y104-1)*100)</f>
        <v>15.217391304347828</v>
      </c>
      <c r="BA104" s="224">
        <f>IF(ISERROR((Y104/Z104-1)*100),"n/a",(Y104/Z104-1)*100)</f>
        <v>8.235294117647074</v>
      </c>
      <c r="BB104" s="224">
        <f>IF(ISERROR((Z104/AA104-1)*100),"n/a",(Z104/AA104-1)*100)</f>
        <v>4.9382716049382713</v>
      </c>
      <c r="BC104" s="224">
        <f>IF(ISERROR((AA104/AB104-1)*100),"n/a",(AA104/AB104-1)*100)</f>
        <v>5.1948051948051965</v>
      </c>
      <c r="BD104" s="224">
        <f>IF(ISERROR((AB104/AC104-1)*100),"n/a",(AB104/AC104-1)*100)</f>
        <v>5.4794520547945202</v>
      </c>
      <c r="BE104" s="224">
        <f>IF(ISERROR((AC104/AD104-1)*100),"n/a",(AC104/AD104-1)*100)</f>
        <v>5.7971014492753659</v>
      </c>
      <c r="BF104" s="224">
        <f>IF(ISERROR((AD104/AE104-1)*100),"n/a",(AD104/AE104-1)*100)</f>
        <v>6.153846153846132</v>
      </c>
      <c r="BG104" s="224">
        <f>AVERAGE(AG104:BF104)</f>
        <v>4.3262870889237846</v>
      </c>
      <c r="BH104" s="182">
        <f t="shared" si="1"/>
        <v>3.4022835783794907</v>
      </c>
    </row>
    <row r="105" spans="1:60" ht="11.25" customHeight="1" x14ac:dyDescent="0.2">
      <c r="A105" s="203" t="s">
        <v>1799</v>
      </c>
      <c r="B105" s="119" t="s">
        <v>204</v>
      </c>
      <c r="C105" s="215">
        <v>0.61499999999999999</v>
      </c>
      <c r="D105" s="216">
        <v>0.54</v>
      </c>
      <c r="E105" s="216">
        <v>0.47499999999999998</v>
      </c>
      <c r="F105" s="216">
        <v>0.42249999999999999</v>
      </c>
      <c r="G105" s="216">
        <v>0.38</v>
      </c>
      <c r="H105" s="216">
        <v>0.34749999999999998</v>
      </c>
      <c r="I105" s="216">
        <v>0.32500000000000001</v>
      </c>
      <c r="J105" s="217">
        <v>0.30499999999999999</v>
      </c>
      <c r="K105" s="217">
        <v>0.27750000000000002</v>
      </c>
      <c r="L105" s="218">
        <v>0.25124999999999997</v>
      </c>
      <c r="M105" s="218">
        <v>0.22625000000000001</v>
      </c>
      <c r="N105" s="218">
        <v>0.20499999999999999</v>
      </c>
      <c r="O105" s="218">
        <v>0.185</v>
      </c>
      <c r="P105" s="219"/>
      <c r="Q105" s="218">
        <v>0.17249999999999999</v>
      </c>
      <c r="R105" s="246">
        <v>0.16250000000000001</v>
      </c>
      <c r="S105" s="219"/>
      <c r="T105" s="230">
        <v>0.15625</v>
      </c>
      <c r="U105" s="247">
        <v>0.15125</v>
      </c>
      <c r="V105" s="247">
        <v>0.14249999999999999</v>
      </c>
      <c r="W105" s="247">
        <v>0.125</v>
      </c>
      <c r="X105" s="247">
        <v>0.105</v>
      </c>
      <c r="Y105" s="247">
        <v>8.5000000000000006E-2</v>
      </c>
      <c r="Z105" s="247">
        <v>7.2499999999999995E-2</v>
      </c>
      <c r="AA105" s="247">
        <v>5.7500000000000002E-2</v>
      </c>
      <c r="AB105" s="247">
        <v>4.4999999999999998E-2</v>
      </c>
      <c r="AC105" s="247">
        <v>0.04</v>
      </c>
      <c r="AD105" s="247">
        <v>3.3750000000000002E-2</v>
      </c>
      <c r="AE105" s="247">
        <v>2.8750000000000001E-2</v>
      </c>
      <c r="AF105" s="223">
        <f>SUM(C105:AE105)</f>
        <v>5.9325000000000001</v>
      </c>
      <c r="AG105" s="224">
        <f>IF(ISERROR((C105/D105-1)*100),"n/a",(C105/D105-1)*100)</f>
        <v>13.888888888888884</v>
      </c>
      <c r="AH105" s="224">
        <f>IF(ISERROR((D105/E105-1)*100),"n/a",(D105/E105-1)*100)</f>
        <v>13.684210526315809</v>
      </c>
      <c r="AI105" s="224">
        <f>IF(ISERROR((E105/F105-1)*100),"n/a",(E105/F105-1)*100)</f>
        <v>12.426035502958577</v>
      </c>
      <c r="AJ105" s="224">
        <f>IF(ISERROR((F105/G105-1)*100),"n/a",(F105/G105-1)*100)</f>
        <v>11.184210526315773</v>
      </c>
      <c r="AK105" s="224">
        <f>IF(ISERROR((G105/H105-1)*100),"n/a",(G105/H105-1)*100)</f>
        <v>9.3525179856115201</v>
      </c>
      <c r="AL105" s="224">
        <f>IF(ISERROR((H105/I105-1)*100),"n/a",(H105/I105-1)*100)</f>
        <v>6.9230769230769207</v>
      </c>
      <c r="AM105" s="224">
        <f>IF(ISERROR((I105/J105-1)*100),"n/a",(I105/J105-1)*100)</f>
        <v>6.5573770491803351</v>
      </c>
      <c r="AN105" s="224">
        <f>IF(ISERROR((J105/K105-1)*100),"n/a",(J105/K105-1)*100)</f>
        <v>9.9099099099098975</v>
      </c>
      <c r="AO105" s="224">
        <f>IF(ISERROR((K105/L105-1)*100),"n/a",(K105/L105-1)*100)</f>
        <v>10.44776119402988</v>
      </c>
      <c r="AP105" s="224">
        <f>IF(ISERROR((L105/M105-1)*100),"n/a",(L105/M105-1)*100)</f>
        <v>11.049723756906072</v>
      </c>
      <c r="AQ105" s="224">
        <f>IF(ISERROR((M105/N105-1)*100),"n/a",(M105/N105-1)*100)</f>
        <v>10.365853658536594</v>
      </c>
      <c r="AR105" s="224">
        <f>IF(ISERROR((N105/O105-1)*100),"n/a",(N105/O105-1)*100)</f>
        <v>10.810810810810811</v>
      </c>
      <c r="AS105" s="224">
        <f>IF(ISERROR((O105/Q105-1)*100),"n/a",(O105/Q105-1)*100)</f>
        <v>7.2463768115942129</v>
      </c>
      <c r="AT105" s="224">
        <f>IF(ISERROR((Q105/R105-1)*100),"n/a",(Q105/R105-1)*100)</f>
        <v>6.153846153846132</v>
      </c>
      <c r="AU105" s="224">
        <f>IF(ISERROR((R105/T105-1)*100),"n/a",(R105/T105-1)*100)</f>
        <v>4.0000000000000036</v>
      </c>
      <c r="AV105" s="224">
        <f>IF(ISERROR((T105/U105-1)*100),"n/a",(T105/U105-1)*100)</f>
        <v>3.3057851239669533</v>
      </c>
      <c r="AW105" s="224">
        <f>IF(ISERROR((U105/V105-1)*100),"n/a",(U105/V105-1)*100)</f>
        <v>6.1403508771929793</v>
      </c>
      <c r="AX105" s="224">
        <f>IF(ISERROR((V105/W105-1)*100),"n/a",(V105/W105-1)*100)</f>
        <v>13.999999999999989</v>
      </c>
      <c r="AY105" s="224">
        <f>IF(ISERROR((W105/X105-1)*100),"n/a",(W105/X105-1)*100)</f>
        <v>19.047619047619047</v>
      </c>
      <c r="AZ105" s="224">
        <f>IF(ISERROR((X105/Y105-1)*100),"n/a",(X105/Y105-1)*100)</f>
        <v>23.529411764705866</v>
      </c>
      <c r="BA105" s="224">
        <f>IF(ISERROR((Y105/Z105-1)*100),"n/a",(Y105/Z105-1)*100)</f>
        <v>17.24137931034484</v>
      </c>
      <c r="BB105" s="224">
        <f>IF(ISERROR((Z105/AA105-1)*100),"n/a",(Z105/AA105-1)*100)</f>
        <v>26.086956521739111</v>
      </c>
      <c r="BC105" s="224">
        <f>IF(ISERROR((AA105/AB105-1)*100),"n/a",(AA105/AB105-1)*100)</f>
        <v>27.777777777777789</v>
      </c>
      <c r="BD105" s="224">
        <f>IF(ISERROR((AB105/AC105-1)*100),"n/a",(AB105/AC105-1)*100)</f>
        <v>12.5</v>
      </c>
      <c r="BE105" s="224">
        <f>IF(ISERROR((AC105/AD105-1)*100),"n/a",(AC105/AD105-1)*100)</f>
        <v>18.518518518518512</v>
      </c>
      <c r="BF105" s="224">
        <f>IF(ISERROR((AD105/AE105-1)*100),"n/a",(AD105/AE105-1)*100)</f>
        <v>17.391304347826097</v>
      </c>
      <c r="BG105" s="224">
        <f>AVERAGE(AG105:BF105)</f>
        <v>12.674603961064332</v>
      </c>
      <c r="BH105" s="182">
        <f t="shared" si="1"/>
        <v>6.4297640227566939</v>
      </c>
    </row>
    <row r="106" spans="1:60" ht="11.25" customHeight="1" x14ac:dyDescent="0.2">
      <c r="A106" s="239" t="s">
        <v>1407</v>
      </c>
      <c r="B106" s="240" t="s">
        <v>1408</v>
      </c>
      <c r="C106" s="215">
        <v>1.1499999999999999</v>
      </c>
      <c r="D106" s="216">
        <v>1.0900000000000001</v>
      </c>
      <c r="E106" s="216">
        <v>1.04</v>
      </c>
      <c r="F106" s="216">
        <v>0.96</v>
      </c>
      <c r="G106" s="216">
        <v>0.86</v>
      </c>
      <c r="H106" s="231">
        <v>0.56999999999999995</v>
      </c>
      <c r="I106" s="216">
        <v>1.1200000000000001</v>
      </c>
      <c r="J106" s="217">
        <v>1.1000000000000001</v>
      </c>
      <c r="K106" s="217">
        <v>1.04</v>
      </c>
      <c r="L106" s="241">
        <v>0.98</v>
      </c>
      <c r="M106" s="241">
        <v>0.9</v>
      </c>
      <c r="N106" s="241">
        <v>0.72699999999999998</v>
      </c>
      <c r="O106" s="259">
        <v>0</v>
      </c>
      <c r="P106" s="286"/>
      <c r="Q106" s="259">
        <v>0</v>
      </c>
      <c r="R106" s="250">
        <v>0</v>
      </c>
      <c r="S106" s="286"/>
      <c r="T106" s="250">
        <v>0</v>
      </c>
      <c r="U106" s="271">
        <v>0</v>
      </c>
      <c r="V106" s="245">
        <v>0</v>
      </c>
      <c r="W106" s="245">
        <v>0</v>
      </c>
      <c r="X106" s="245">
        <v>0</v>
      </c>
      <c r="Y106" s="245">
        <v>0</v>
      </c>
      <c r="Z106" s="245">
        <v>0</v>
      </c>
      <c r="AA106" s="245">
        <v>0</v>
      </c>
      <c r="AB106" s="245">
        <v>0</v>
      </c>
      <c r="AC106" s="245">
        <v>0</v>
      </c>
      <c r="AD106" s="245">
        <v>0</v>
      </c>
      <c r="AE106" s="245">
        <v>0</v>
      </c>
      <c r="AF106" s="223">
        <f>SUM(C106:AE106)</f>
        <v>11.537000000000001</v>
      </c>
      <c r="AG106" s="224">
        <f>IF(ISERROR((C106/D106-1)*100),"n/a",(C106/D106-1)*100)</f>
        <v>5.504587155963292</v>
      </c>
      <c r="AH106" s="224">
        <f>IF(ISERROR((D106/E106-1)*100),"n/a",(D106/E106-1)*100)</f>
        <v>4.8076923076923128</v>
      </c>
      <c r="AI106" s="224">
        <f>IF(ISERROR((E106/F106-1)*100),"n/a",(E106/F106-1)*100)</f>
        <v>8.3333333333333481</v>
      </c>
      <c r="AJ106" s="224">
        <f>IF(ISERROR((F106/G106-1)*100),"n/a",(F106/G106-1)*100)</f>
        <v>11.627906976744185</v>
      </c>
      <c r="AK106" s="224">
        <f>IF(ISERROR((G106/H106-1)*100),"n/a",(G106/H106-1)*100)</f>
        <v>50.877192982456144</v>
      </c>
      <c r="AL106" s="224">
        <f>IF(ISERROR((H106/I106-1)*100),"n/a",(H106/I106-1)*100)</f>
        <v>-49.107142857142868</v>
      </c>
      <c r="AM106" s="224">
        <f>IF(ISERROR((I106/J106-1)*100),"n/a",(I106/J106-1)*100)</f>
        <v>1.8181818181818299</v>
      </c>
      <c r="AN106" s="224">
        <f>IF(ISERROR((J106/K106-1)*100),"n/a",(J106/K106-1)*100)</f>
        <v>5.7692307692307709</v>
      </c>
      <c r="AO106" s="224">
        <f>IF(ISERROR((K106/L106-1)*100),"n/a",(K106/L106-1)*100)</f>
        <v>6.1224489795918435</v>
      </c>
      <c r="AP106" s="224">
        <f>IF(ISERROR((L106/M106-1)*100),"n/a",(L106/M106-1)*100)</f>
        <v>8.8888888888888786</v>
      </c>
      <c r="AQ106" s="224">
        <f>IF(ISERROR((M106/N106-1)*100),"n/a",(M106/N106-1)*100)</f>
        <v>23.79642365887209</v>
      </c>
      <c r="AR106" s="224" t="str">
        <f>IF(ISERROR((N106/O106-1)*100),"n/a",(N106/O106-1)*100)</f>
        <v>n/a</v>
      </c>
      <c r="AS106" s="224" t="str">
        <f>IF(ISERROR((O106/Q106-1)*100),"n/a",(O106/Q106-1)*100)</f>
        <v>n/a</v>
      </c>
      <c r="AT106" s="224" t="str">
        <f>IF(ISERROR((Q106/R106-1)*100),"n/a",(Q106/R106-1)*100)</f>
        <v>n/a</v>
      </c>
      <c r="AU106" s="224" t="str">
        <f>IF(ISERROR((R106/T106-1)*100),"n/a",(R106/T106-1)*100)</f>
        <v>n/a</v>
      </c>
      <c r="AV106" s="224" t="str">
        <f>IF(ISERROR((T106/U106-1)*100),"n/a",(T106/U106-1)*100)</f>
        <v>n/a</v>
      </c>
      <c r="AW106" s="224" t="str">
        <f>IF(ISERROR((U106/V106-1)*100),"n/a",(U106/V106-1)*100)</f>
        <v>n/a</v>
      </c>
      <c r="AX106" s="224" t="str">
        <f>IF(ISERROR((V106/W106-1)*100),"n/a",(V106/W106-1)*100)</f>
        <v>n/a</v>
      </c>
      <c r="AY106" s="224" t="str">
        <f>IF(ISERROR((W106/X106-1)*100),"n/a",(W106/X106-1)*100)</f>
        <v>n/a</v>
      </c>
      <c r="AZ106" s="224" t="str">
        <f>IF(ISERROR((X106/Y106-1)*100),"n/a",(X106/Y106-1)*100)</f>
        <v>n/a</v>
      </c>
      <c r="BA106" s="224" t="str">
        <f>IF(ISERROR((Y106/Z106-1)*100),"n/a",(Y106/Z106-1)*100)</f>
        <v>n/a</v>
      </c>
      <c r="BB106" s="224" t="str">
        <f>IF(ISERROR((Z106/AA106-1)*100),"n/a",(Z106/AA106-1)*100)</f>
        <v>n/a</v>
      </c>
      <c r="BC106" s="224" t="str">
        <f>IF(ISERROR((AA106/AB106-1)*100),"n/a",(AA106/AB106-1)*100)</f>
        <v>n/a</v>
      </c>
      <c r="BD106" s="224" t="str">
        <f>IF(ISERROR((AB106/AC106-1)*100),"n/a",(AB106/AC106-1)*100)</f>
        <v>n/a</v>
      </c>
      <c r="BE106" s="224" t="str">
        <f>IF(ISERROR((AC106/AD106-1)*100),"n/a",(AC106/AD106-1)*100)</f>
        <v>n/a</v>
      </c>
      <c r="BF106" s="224" t="str">
        <f>IF(ISERROR((AD106/AE106-1)*100),"n/a",(AD106/AE106-1)*100)</f>
        <v>n/a</v>
      </c>
      <c r="BG106" s="224">
        <f>AVERAGE(AG106:BF106)</f>
        <v>7.1307949103465296</v>
      </c>
      <c r="BH106" s="182">
        <f t="shared" si="1"/>
        <v>23.276797489984336</v>
      </c>
    </row>
    <row r="107" spans="1:60" ht="11.25" customHeight="1" x14ac:dyDescent="0.2">
      <c r="A107" s="236" t="s">
        <v>1409</v>
      </c>
      <c r="B107" s="97" t="s">
        <v>1410</v>
      </c>
      <c r="C107" s="215">
        <v>0.99</v>
      </c>
      <c r="D107" s="216">
        <v>0.87</v>
      </c>
      <c r="E107" s="216">
        <v>0.69</v>
      </c>
      <c r="F107" s="216">
        <v>0.52</v>
      </c>
      <c r="G107" s="216">
        <v>0.47</v>
      </c>
      <c r="H107" s="216">
        <v>0.41</v>
      </c>
      <c r="I107" s="216">
        <v>0.2</v>
      </c>
      <c r="J107" s="254">
        <v>0</v>
      </c>
      <c r="K107" s="254">
        <v>0</v>
      </c>
      <c r="L107" s="231">
        <v>0</v>
      </c>
      <c r="M107" s="231">
        <v>0</v>
      </c>
      <c r="N107" s="231">
        <v>0</v>
      </c>
      <c r="O107" s="231">
        <v>0</v>
      </c>
      <c r="P107" s="237"/>
      <c r="Q107" s="231">
        <v>0</v>
      </c>
      <c r="R107" s="227">
        <v>0</v>
      </c>
      <c r="S107" s="237"/>
      <c r="T107" s="227">
        <v>0</v>
      </c>
      <c r="U107" s="238">
        <v>0</v>
      </c>
      <c r="V107" s="229">
        <v>0</v>
      </c>
      <c r="W107" s="229">
        <v>0</v>
      </c>
      <c r="X107" s="229">
        <v>0</v>
      </c>
      <c r="Y107" s="229">
        <v>0</v>
      </c>
      <c r="Z107" s="229">
        <v>0</v>
      </c>
      <c r="AA107" s="229">
        <v>0</v>
      </c>
      <c r="AB107" s="229">
        <v>0</v>
      </c>
      <c r="AC107" s="229">
        <v>0</v>
      </c>
      <c r="AD107" s="229">
        <v>0</v>
      </c>
      <c r="AE107" s="229">
        <v>0</v>
      </c>
      <c r="AF107" s="223">
        <f>SUM(C107:AE107)</f>
        <v>4.1500000000000004</v>
      </c>
      <c r="AG107" s="224">
        <f>IF(ISERROR((C107/D107-1)*100),"n/a",(C107/D107-1)*100)</f>
        <v>13.793103448275868</v>
      </c>
      <c r="AH107" s="224">
        <f>IF(ISERROR((D107/E107-1)*100),"n/a",(D107/E107-1)*100)</f>
        <v>26.086956521739136</v>
      </c>
      <c r="AI107" s="224">
        <f>IF(ISERROR((E107/F107-1)*100),"n/a",(E107/F107-1)*100)</f>
        <v>32.692307692307686</v>
      </c>
      <c r="AJ107" s="224">
        <f>IF(ISERROR((F107/G107-1)*100),"n/a",(F107/G107-1)*100)</f>
        <v>10.638297872340431</v>
      </c>
      <c r="AK107" s="224">
        <f>IF(ISERROR((G107/H107-1)*100),"n/a",(G107/H107-1)*100)</f>
        <v>14.634146341463406</v>
      </c>
      <c r="AL107" s="224">
        <f>IF(ISERROR((H107/I107-1)*100),"n/a",(H107/I107-1)*100)</f>
        <v>104.99999999999999</v>
      </c>
      <c r="AM107" s="224" t="str">
        <f>IF(ISERROR((I107/J107-1)*100),"n/a",(I107/J107-1)*100)</f>
        <v>n/a</v>
      </c>
      <c r="AN107" s="224" t="str">
        <f>IF(ISERROR((J107/K107-1)*100),"n/a",(J107/K107-1)*100)</f>
        <v>n/a</v>
      </c>
      <c r="AO107" s="224" t="str">
        <f>IF(ISERROR((K107/L107-1)*100),"n/a",(K107/L107-1)*100)</f>
        <v>n/a</v>
      </c>
      <c r="AP107" s="224" t="str">
        <f>IF(ISERROR((L107/M107-1)*100),"n/a",(L107/M107-1)*100)</f>
        <v>n/a</v>
      </c>
      <c r="AQ107" s="224" t="str">
        <f>IF(ISERROR((M107/N107-1)*100),"n/a",(M107/N107-1)*100)</f>
        <v>n/a</v>
      </c>
      <c r="AR107" s="224" t="str">
        <f>IF(ISERROR((N107/O107-1)*100),"n/a",(N107/O107-1)*100)</f>
        <v>n/a</v>
      </c>
      <c r="AS107" s="224" t="str">
        <f>IF(ISERROR((O107/Q107-1)*100),"n/a",(O107/Q107-1)*100)</f>
        <v>n/a</v>
      </c>
      <c r="AT107" s="224" t="str">
        <f>IF(ISERROR((Q107/R107-1)*100),"n/a",(Q107/R107-1)*100)</f>
        <v>n/a</v>
      </c>
      <c r="AU107" s="224" t="str">
        <f>IF(ISERROR((R107/T107-1)*100),"n/a",(R107/T107-1)*100)</f>
        <v>n/a</v>
      </c>
      <c r="AV107" s="224" t="str">
        <f>IF(ISERROR((T107/U107-1)*100),"n/a",(T107/U107-1)*100)</f>
        <v>n/a</v>
      </c>
      <c r="AW107" s="224" t="str">
        <f>IF(ISERROR((U107/V107-1)*100),"n/a",(U107/V107-1)*100)</f>
        <v>n/a</v>
      </c>
      <c r="AX107" s="224" t="str">
        <f>IF(ISERROR((V107/W107-1)*100),"n/a",(V107/W107-1)*100)</f>
        <v>n/a</v>
      </c>
      <c r="AY107" s="224" t="str">
        <f>IF(ISERROR((W107/X107-1)*100),"n/a",(W107/X107-1)*100)</f>
        <v>n/a</v>
      </c>
      <c r="AZ107" s="224" t="str">
        <f>IF(ISERROR((X107/Y107-1)*100),"n/a",(X107/Y107-1)*100)</f>
        <v>n/a</v>
      </c>
      <c r="BA107" s="224" t="str">
        <f>IF(ISERROR((Y107/Z107-1)*100),"n/a",(Y107/Z107-1)*100)</f>
        <v>n/a</v>
      </c>
      <c r="BB107" s="224" t="str">
        <f>IF(ISERROR((Z107/AA107-1)*100),"n/a",(Z107/AA107-1)*100)</f>
        <v>n/a</v>
      </c>
      <c r="BC107" s="224" t="str">
        <f>IF(ISERROR((AA107/AB107-1)*100),"n/a",(AA107/AB107-1)*100)</f>
        <v>n/a</v>
      </c>
      <c r="BD107" s="224" t="str">
        <f>IF(ISERROR((AB107/AC107-1)*100),"n/a",(AB107/AC107-1)*100)</f>
        <v>n/a</v>
      </c>
      <c r="BE107" s="224" t="str">
        <f>IF(ISERROR((AC107/AD107-1)*100),"n/a",(AC107/AD107-1)*100)</f>
        <v>n/a</v>
      </c>
      <c r="BF107" s="224" t="str">
        <f>IF(ISERROR((AD107/AE107-1)*100),"n/a",(AD107/AE107-1)*100)</f>
        <v>n/a</v>
      </c>
      <c r="BG107" s="224">
        <f>AVERAGE(AG107:BF107)</f>
        <v>33.807468646021086</v>
      </c>
      <c r="BH107" s="182">
        <f t="shared" si="1"/>
        <v>35.872630204110436</v>
      </c>
    </row>
    <row r="108" spans="1:60" ht="11.25" customHeight="1" x14ac:dyDescent="0.2">
      <c r="A108" s="236" t="s">
        <v>684</v>
      </c>
      <c r="B108" s="97" t="s">
        <v>685</v>
      </c>
      <c r="C108" s="215">
        <v>1</v>
      </c>
      <c r="D108" s="216">
        <v>0.96</v>
      </c>
      <c r="E108" s="216">
        <v>0.92</v>
      </c>
      <c r="F108" s="216">
        <v>0.88</v>
      </c>
      <c r="G108" s="216">
        <v>0.84</v>
      </c>
      <c r="H108" s="216">
        <v>0.76</v>
      </c>
      <c r="I108" s="216">
        <v>0.68</v>
      </c>
      <c r="J108" s="217">
        <v>0.64</v>
      </c>
      <c r="K108" s="217">
        <v>0.42</v>
      </c>
      <c r="L108" s="216">
        <v>0.36</v>
      </c>
      <c r="M108" s="231">
        <v>0.32</v>
      </c>
      <c r="N108" s="274">
        <v>0.4</v>
      </c>
      <c r="O108" s="274">
        <v>0.34</v>
      </c>
      <c r="P108" s="704"/>
      <c r="Q108" s="274">
        <v>0.08</v>
      </c>
      <c r="R108" s="227">
        <v>0</v>
      </c>
      <c r="S108" s="254"/>
      <c r="T108" s="227">
        <v>0</v>
      </c>
      <c r="U108" s="238">
        <v>0</v>
      </c>
      <c r="V108" s="229">
        <v>0</v>
      </c>
      <c r="W108" s="229">
        <v>0</v>
      </c>
      <c r="X108" s="229">
        <v>0</v>
      </c>
      <c r="Y108" s="229">
        <v>0</v>
      </c>
      <c r="Z108" s="229">
        <v>0</v>
      </c>
      <c r="AA108" s="229">
        <v>0</v>
      </c>
      <c r="AB108" s="229">
        <v>0</v>
      </c>
      <c r="AC108" s="229">
        <v>0</v>
      </c>
      <c r="AD108" s="229">
        <v>0</v>
      </c>
      <c r="AE108" s="229">
        <v>0</v>
      </c>
      <c r="AF108" s="223">
        <f>SUM(C108:AE108)</f>
        <v>8.6</v>
      </c>
      <c r="AG108" s="224">
        <f>IF(ISERROR((C108/D108-1)*100),"n/a",(C108/D108-1)*100)</f>
        <v>4.1666666666666741</v>
      </c>
      <c r="AH108" s="224">
        <f>IF(ISERROR((D108/E108-1)*100),"n/a",(D108/E108-1)*100)</f>
        <v>4.3478260869565188</v>
      </c>
      <c r="AI108" s="224">
        <f>IF(ISERROR((E108/F108-1)*100),"n/a",(E108/F108-1)*100)</f>
        <v>4.5454545454545414</v>
      </c>
      <c r="AJ108" s="224">
        <f>IF(ISERROR((F108/G108-1)*100),"n/a",(F108/G108-1)*100)</f>
        <v>4.7619047619047672</v>
      </c>
      <c r="AK108" s="224">
        <f>IF(ISERROR((G108/H108-1)*100),"n/a",(G108/H108-1)*100)</f>
        <v>10.526315789473673</v>
      </c>
      <c r="AL108" s="224">
        <f>IF(ISERROR((H108/I108-1)*100),"n/a",(H108/I108-1)*100)</f>
        <v>11.764705882352944</v>
      </c>
      <c r="AM108" s="224">
        <f>IF(ISERROR((I108/J108-1)*100),"n/a",(I108/J108-1)*100)</f>
        <v>6.25</v>
      </c>
      <c r="AN108" s="224">
        <f>IF(ISERROR((J108/K108-1)*100),"n/a",(J108/K108-1)*100)</f>
        <v>52.380952380952394</v>
      </c>
      <c r="AO108" s="224">
        <f>IF(ISERROR((K108/L108-1)*100),"n/a",(K108/L108-1)*100)</f>
        <v>16.666666666666675</v>
      </c>
      <c r="AP108" s="224">
        <f>IF(ISERROR((L108/M108-1)*100),"n/a",(L108/M108-1)*100)</f>
        <v>12.5</v>
      </c>
      <c r="AQ108" s="224">
        <f>IF(ISERROR((M108/N108-1)*100),"n/a",(M108/N108-1)*100)</f>
        <v>-20.000000000000007</v>
      </c>
      <c r="AR108" s="224">
        <f>IF(ISERROR((N108/O108-1)*100),"n/a",(N108/O108-1)*100)</f>
        <v>17.647058823529417</v>
      </c>
      <c r="AS108" s="224">
        <f>IF(ISERROR((O108/Q108-1)*100),"n/a",(O108/Q108-1)*100)</f>
        <v>325</v>
      </c>
      <c r="AT108" s="224" t="str">
        <f>IF(ISERROR((Q108/R108-1)*100),"n/a",(Q108/R108-1)*100)</f>
        <v>n/a</v>
      </c>
      <c r="AU108" s="224" t="str">
        <f>IF(ISERROR((R108/T108-1)*100),"n/a",(R108/T108-1)*100)</f>
        <v>n/a</v>
      </c>
      <c r="AV108" s="224" t="str">
        <f>IF(ISERROR((T108/U108-1)*100),"n/a",(T108/U108-1)*100)</f>
        <v>n/a</v>
      </c>
      <c r="AW108" s="224" t="str">
        <f>IF(ISERROR((U108/V108-1)*100),"n/a",(U108/V108-1)*100)</f>
        <v>n/a</v>
      </c>
      <c r="AX108" s="224" t="str">
        <f>IF(ISERROR((V108/W108-1)*100),"n/a",(V108/W108-1)*100)</f>
        <v>n/a</v>
      </c>
      <c r="AY108" s="224" t="str">
        <f>IF(ISERROR((W108/X108-1)*100),"n/a",(W108/X108-1)*100)</f>
        <v>n/a</v>
      </c>
      <c r="AZ108" s="224" t="str">
        <f>IF(ISERROR((X108/Y108-1)*100),"n/a",(X108/Y108-1)*100)</f>
        <v>n/a</v>
      </c>
      <c r="BA108" s="224" t="str">
        <f>IF(ISERROR((Y108/Z108-1)*100),"n/a",(Y108/Z108-1)*100)</f>
        <v>n/a</v>
      </c>
      <c r="BB108" s="224" t="str">
        <f>IF(ISERROR((Z108/AA108-1)*100),"n/a",(Z108/AA108-1)*100)</f>
        <v>n/a</v>
      </c>
      <c r="BC108" s="224" t="str">
        <f>IF(ISERROR((AA108/AB108-1)*100),"n/a",(AA108/AB108-1)*100)</f>
        <v>n/a</v>
      </c>
      <c r="BD108" s="224" t="str">
        <f>IF(ISERROR((AB108/AC108-1)*100),"n/a",(AB108/AC108-1)*100)</f>
        <v>n/a</v>
      </c>
      <c r="BE108" s="224" t="str">
        <f>IF(ISERROR((AC108/AD108-1)*100),"n/a",(AC108/AD108-1)*100)</f>
        <v>n/a</v>
      </c>
      <c r="BF108" s="224" t="str">
        <f>IF(ISERROR((AD108/AE108-1)*100),"n/a",(AD108/AE108-1)*100)</f>
        <v>n/a</v>
      </c>
      <c r="BG108" s="224">
        <f>AVERAGE(AG108:BF108)</f>
        <v>34.658273200304428</v>
      </c>
      <c r="BH108" s="182">
        <f t="shared" si="1"/>
        <v>88.63151228760853</v>
      </c>
    </row>
    <row r="109" spans="1:60" ht="11.25" customHeight="1" x14ac:dyDescent="0.2">
      <c r="A109" s="208" t="s">
        <v>1800</v>
      </c>
      <c r="B109" s="240" t="s">
        <v>207</v>
      </c>
      <c r="C109" s="215">
        <v>2.0326</v>
      </c>
      <c r="D109" s="216">
        <v>2.0124</v>
      </c>
      <c r="E109" s="216">
        <v>1.9925999999999999</v>
      </c>
      <c r="F109" s="216">
        <v>1.9730000000000001</v>
      </c>
      <c r="G109" s="216">
        <v>1.9534</v>
      </c>
      <c r="H109" s="216">
        <v>1.9339999999999999</v>
      </c>
      <c r="I109" s="216">
        <v>1.9148000000000001</v>
      </c>
      <c r="J109" s="217">
        <v>1.8759999999999999</v>
      </c>
      <c r="K109" s="217">
        <v>1.8226</v>
      </c>
      <c r="L109" s="241">
        <v>1.6718</v>
      </c>
      <c r="M109" s="241">
        <v>1.4590000000000001</v>
      </c>
      <c r="N109" s="241">
        <v>1.29</v>
      </c>
      <c r="O109" s="241">
        <v>1.155</v>
      </c>
      <c r="P109" s="249"/>
      <c r="Q109" s="241">
        <v>0.90500000000000003</v>
      </c>
      <c r="R109" s="242">
        <v>0.82</v>
      </c>
      <c r="S109" s="249"/>
      <c r="T109" s="235">
        <v>0.74</v>
      </c>
      <c r="U109" s="244">
        <v>0.50170000000000003</v>
      </c>
      <c r="V109" s="244">
        <v>0.37340000000000001</v>
      </c>
      <c r="W109" s="244">
        <v>0.30159999999999998</v>
      </c>
      <c r="X109" s="244">
        <v>0.21540000000000001</v>
      </c>
      <c r="Y109" s="244">
        <v>0.12920000000000001</v>
      </c>
      <c r="Z109" s="244">
        <v>8.5999999999999993E-2</v>
      </c>
      <c r="AA109" s="244">
        <v>7.9000000000000001E-2</v>
      </c>
      <c r="AB109" s="244">
        <v>7.1999999999999995E-2</v>
      </c>
      <c r="AC109" s="244">
        <v>6.4799999999999996E-2</v>
      </c>
      <c r="AD109" s="244">
        <v>5.3199999999999997E-2</v>
      </c>
      <c r="AE109" s="244">
        <v>4.8000000000000001E-2</v>
      </c>
      <c r="AF109" s="223">
        <f>SUM(C109:AE109)</f>
        <v>27.476499999999998</v>
      </c>
      <c r="AG109" s="224">
        <f>IF(ISERROR((C109/D109-1)*100),"n/a",(C109/D109-1)*100)</f>
        <v>1.0037765851719449</v>
      </c>
      <c r="AH109" s="224">
        <f>IF(ISERROR((D109/E109-1)*100),"n/a",(D109/E109-1)*100)</f>
        <v>0.9936766034327027</v>
      </c>
      <c r="AI109" s="224">
        <f>IF(ISERROR((E109/F109-1)*100),"n/a",(E109/F109-1)*100)</f>
        <v>0.99341104916370604</v>
      </c>
      <c r="AJ109" s="224">
        <f>IF(ISERROR((F109/G109-1)*100),"n/a",(F109/G109-1)*100)</f>
        <v>1.0033787242756276</v>
      </c>
      <c r="AK109" s="224">
        <f>IF(ISERROR((G109/H109-1)*100),"n/a",(G109/H109-1)*100)</f>
        <v>1.0031023784901727</v>
      </c>
      <c r="AL109" s="224">
        <f>IF(ISERROR((H109/I109-1)*100),"n/a",(H109/I109-1)*100)</f>
        <v>1.0027156883225308</v>
      </c>
      <c r="AM109" s="224">
        <f>IF(ISERROR((I109/J109-1)*100),"n/a",(I109/J109-1)*100)</f>
        <v>2.068230277185501</v>
      </c>
      <c r="AN109" s="224">
        <f>IF(ISERROR((J109/K109-1)*100),"n/a",(J109/K109-1)*100)</f>
        <v>2.9298803906507187</v>
      </c>
      <c r="AO109" s="224">
        <f>IF(ISERROR((K109/L109-1)*100),"n/a",(K109/L109-1)*100)</f>
        <v>9.020217729393476</v>
      </c>
      <c r="AP109" s="224">
        <f>IF(ISERROR((L109/M109-1)*100),"n/a",(L109/M109-1)*100)</f>
        <v>14.585332419465381</v>
      </c>
      <c r="AQ109" s="224">
        <f>IF(ISERROR((M109/N109-1)*100),"n/a",(M109/N109-1)*100)</f>
        <v>13.100775193798441</v>
      </c>
      <c r="AR109" s="224">
        <f>IF(ISERROR((N109/O109-1)*100),"n/a",(N109/O109-1)*100)</f>
        <v>11.688311688311682</v>
      </c>
      <c r="AS109" s="224">
        <f>IF(ISERROR((O109/Q109-1)*100),"n/a",(O109/Q109-1)*100)</f>
        <v>27.624309392265189</v>
      </c>
      <c r="AT109" s="224">
        <f>IF(ISERROR((Q109/R109-1)*100),"n/a",(Q109/R109-1)*100)</f>
        <v>10.365853658536594</v>
      </c>
      <c r="AU109" s="224">
        <f>IF(ISERROR((R109/T109-1)*100),"n/a",(R109/T109-1)*100)</f>
        <v>10.810810810810811</v>
      </c>
      <c r="AV109" s="224">
        <f>IF(ISERROR((T109/U109-1)*100),"n/a",(T109/U109-1)*100)</f>
        <v>47.498505082718737</v>
      </c>
      <c r="AW109" s="224">
        <f>IF(ISERROR((U109/V109-1)*100),"n/a",(U109/V109-1)*100)</f>
        <v>34.359935725763258</v>
      </c>
      <c r="AX109" s="224">
        <f>IF(ISERROR((V109/W109-1)*100),"n/a",(V109/W109-1)*100)</f>
        <v>23.806366047745374</v>
      </c>
      <c r="AY109" s="224">
        <f>IF(ISERROR((W109/X109-1)*100),"n/a",(W109/X109-1)*100)</f>
        <v>40.018570102135541</v>
      </c>
      <c r="AZ109" s="224">
        <f>IF(ISERROR((X109/Y109-1)*100),"n/a",(X109/Y109-1)*100)</f>
        <v>66.718266253869956</v>
      </c>
      <c r="BA109" s="224">
        <f>IF(ISERROR((Y109/Z109-1)*100),"n/a",(Y109/Z109-1)*100)</f>
        <v>50.232558139534909</v>
      </c>
      <c r="BB109" s="224">
        <f>IF(ISERROR((Z109/AA109-1)*100),"n/a",(Z109/AA109-1)*100)</f>
        <v>8.8607594936708658</v>
      </c>
      <c r="BC109" s="224">
        <f>IF(ISERROR((AA109/AB109-1)*100),"n/a",(AA109/AB109-1)*100)</f>
        <v>9.7222222222222321</v>
      </c>
      <c r="BD109" s="224">
        <f>IF(ISERROR((AB109/AC109-1)*100),"n/a",(AB109/AC109-1)*100)</f>
        <v>11.111111111111116</v>
      </c>
      <c r="BE109" s="224">
        <f>IF(ISERROR((AC109/AD109-1)*100),"n/a",(AC109/AD109-1)*100)</f>
        <v>21.804511278195491</v>
      </c>
      <c r="BF109" s="224">
        <f>IF(ISERROR((AD109/AE109-1)*100),"n/a",(AD109/AE109-1)*100)</f>
        <v>10.833333333333318</v>
      </c>
      <c r="BG109" s="224">
        <f>AVERAGE(AG109:BF109)</f>
        <v>16.65999697613751</v>
      </c>
      <c r="BH109" s="182">
        <f t="shared" si="1"/>
        <v>17.732521160279635</v>
      </c>
    </row>
    <row r="110" spans="1:60" ht="11.25" customHeight="1" x14ac:dyDescent="0.2">
      <c r="A110" s="236" t="s">
        <v>1411</v>
      </c>
      <c r="B110" s="97" t="s">
        <v>1412</v>
      </c>
      <c r="C110" s="215">
        <v>0.9</v>
      </c>
      <c r="D110" s="216">
        <v>0.76</v>
      </c>
      <c r="E110" s="216">
        <v>0.74</v>
      </c>
      <c r="F110" s="216">
        <v>0.6</v>
      </c>
      <c r="G110" s="216">
        <v>0.48</v>
      </c>
      <c r="H110" s="216">
        <v>0.16</v>
      </c>
      <c r="I110" s="231">
        <v>0</v>
      </c>
      <c r="J110" s="254">
        <v>0</v>
      </c>
      <c r="K110" s="269">
        <v>0</v>
      </c>
      <c r="L110" s="231">
        <v>0</v>
      </c>
      <c r="M110" s="231">
        <v>0</v>
      </c>
      <c r="N110" s="231">
        <v>0</v>
      </c>
      <c r="O110" s="231">
        <v>0</v>
      </c>
      <c r="P110" s="237"/>
      <c r="Q110" s="231">
        <v>0</v>
      </c>
      <c r="R110" s="227">
        <v>0</v>
      </c>
      <c r="S110" s="237"/>
      <c r="T110" s="227">
        <v>0</v>
      </c>
      <c r="U110" s="238">
        <v>0</v>
      </c>
      <c r="V110" s="229">
        <v>0</v>
      </c>
      <c r="W110" s="229">
        <v>0</v>
      </c>
      <c r="X110" s="229">
        <v>0</v>
      </c>
      <c r="Y110" s="229">
        <v>0</v>
      </c>
      <c r="Z110" s="229">
        <v>0</v>
      </c>
      <c r="AA110" s="229">
        <v>0</v>
      </c>
      <c r="AB110" s="229">
        <v>0</v>
      </c>
      <c r="AC110" s="229">
        <v>0</v>
      </c>
      <c r="AD110" s="229">
        <v>0</v>
      </c>
      <c r="AE110" s="229">
        <v>0</v>
      </c>
      <c r="AF110" s="223">
        <f>SUM(C110:AE110)</f>
        <v>3.6400000000000006</v>
      </c>
      <c r="AG110" s="224">
        <f>IF(ISERROR((C110/D110-1)*100),"n/a",(C110/D110-1)*100)</f>
        <v>18.421052631578938</v>
      </c>
      <c r="AH110" s="224">
        <f>IF(ISERROR((D110/E110-1)*100),"n/a",(D110/E110-1)*100)</f>
        <v>2.7027027027026973</v>
      </c>
      <c r="AI110" s="224">
        <f>IF(ISERROR((E110/F110-1)*100),"n/a",(E110/F110-1)*100)</f>
        <v>23.333333333333339</v>
      </c>
      <c r="AJ110" s="224">
        <f>IF(ISERROR((F110/G110-1)*100),"n/a",(F110/G110-1)*100)</f>
        <v>25</v>
      </c>
      <c r="AK110" s="224">
        <f>IF(ISERROR((G110/H110-1)*100),"n/a",(G110/H110-1)*100)</f>
        <v>200</v>
      </c>
      <c r="AL110" s="224" t="str">
        <f>IF(ISERROR((H110/I110-1)*100),"n/a",(H110/I110-1)*100)</f>
        <v>n/a</v>
      </c>
      <c r="AM110" s="224" t="str">
        <f>IF(ISERROR((I110/J110-1)*100),"n/a",(I110/J110-1)*100)</f>
        <v>n/a</v>
      </c>
      <c r="AN110" s="224" t="str">
        <f>IF(ISERROR((J110/K110-1)*100),"n/a",(J110/K110-1)*100)</f>
        <v>n/a</v>
      </c>
      <c r="AO110" s="224" t="str">
        <f>IF(ISERROR((K110/L110-1)*100),"n/a",(K110/L110-1)*100)</f>
        <v>n/a</v>
      </c>
      <c r="AP110" s="224" t="str">
        <f>IF(ISERROR((L110/M110-1)*100),"n/a",(L110/M110-1)*100)</f>
        <v>n/a</v>
      </c>
      <c r="AQ110" s="224" t="str">
        <f>IF(ISERROR((M110/N110-1)*100),"n/a",(M110/N110-1)*100)</f>
        <v>n/a</v>
      </c>
      <c r="AR110" s="224" t="str">
        <f>IF(ISERROR((N110/O110-1)*100),"n/a",(N110/O110-1)*100)</f>
        <v>n/a</v>
      </c>
      <c r="AS110" s="224" t="str">
        <f>IF(ISERROR((O110/Q110-1)*100),"n/a",(O110/Q110-1)*100)</f>
        <v>n/a</v>
      </c>
      <c r="AT110" s="224" t="str">
        <f>IF(ISERROR((Q110/R110-1)*100),"n/a",(Q110/R110-1)*100)</f>
        <v>n/a</v>
      </c>
      <c r="AU110" s="224" t="str">
        <f>IF(ISERROR((R110/T110-1)*100),"n/a",(R110/T110-1)*100)</f>
        <v>n/a</v>
      </c>
      <c r="AV110" s="224" t="str">
        <f>IF(ISERROR((T110/U110-1)*100),"n/a",(T110/U110-1)*100)</f>
        <v>n/a</v>
      </c>
      <c r="AW110" s="224" t="str">
        <f>IF(ISERROR((U110/V110-1)*100),"n/a",(U110/V110-1)*100)</f>
        <v>n/a</v>
      </c>
      <c r="AX110" s="224" t="str">
        <f>IF(ISERROR((V110/W110-1)*100),"n/a",(V110/W110-1)*100)</f>
        <v>n/a</v>
      </c>
      <c r="AY110" s="224" t="str">
        <f>IF(ISERROR((W110/X110-1)*100),"n/a",(W110/X110-1)*100)</f>
        <v>n/a</v>
      </c>
      <c r="AZ110" s="224" t="str">
        <f>IF(ISERROR((X110/Y110-1)*100),"n/a",(X110/Y110-1)*100)</f>
        <v>n/a</v>
      </c>
      <c r="BA110" s="224" t="str">
        <f>IF(ISERROR((Y110/Z110-1)*100),"n/a",(Y110/Z110-1)*100)</f>
        <v>n/a</v>
      </c>
      <c r="BB110" s="224" t="str">
        <f>IF(ISERROR((Z110/AA110-1)*100),"n/a",(Z110/AA110-1)*100)</f>
        <v>n/a</v>
      </c>
      <c r="BC110" s="224" t="str">
        <f>IF(ISERROR((AA110/AB110-1)*100),"n/a",(AA110/AB110-1)*100)</f>
        <v>n/a</v>
      </c>
      <c r="BD110" s="224" t="str">
        <f>IF(ISERROR((AB110/AC110-1)*100),"n/a",(AB110/AC110-1)*100)</f>
        <v>n/a</v>
      </c>
      <c r="BE110" s="224" t="str">
        <f>IF(ISERROR((AC110/AD110-1)*100),"n/a",(AC110/AD110-1)*100)</f>
        <v>n/a</v>
      </c>
      <c r="BF110" s="224" t="str">
        <f>IF(ISERROR((AD110/AE110-1)*100),"n/a",(AD110/AE110-1)*100)</f>
        <v>n/a</v>
      </c>
      <c r="BG110" s="224">
        <f>AVERAGE(AG110:BF110)</f>
        <v>53.891417733522999</v>
      </c>
      <c r="BH110" s="182">
        <f t="shared" si="1"/>
        <v>82.150258215896159</v>
      </c>
    </row>
    <row r="111" spans="1:60" ht="11.25" customHeight="1" x14ac:dyDescent="0.2">
      <c r="A111" s="225" t="s">
        <v>1801</v>
      </c>
      <c r="B111" s="97" t="s">
        <v>689</v>
      </c>
      <c r="C111" s="215">
        <v>1.25</v>
      </c>
      <c r="D111" s="216">
        <v>1.21</v>
      </c>
      <c r="E111" s="216">
        <v>1.17</v>
      </c>
      <c r="F111" s="216">
        <v>1.1299999999999999</v>
      </c>
      <c r="G111" s="216">
        <v>1.0900000000000001</v>
      </c>
      <c r="H111" s="216">
        <v>1.08</v>
      </c>
      <c r="I111" s="216">
        <v>1.05</v>
      </c>
      <c r="J111" s="217">
        <v>0.85</v>
      </c>
      <c r="K111" s="217">
        <v>0.70454545454545503</v>
      </c>
      <c r="L111" s="216">
        <v>0.67424242424242398</v>
      </c>
      <c r="M111" s="216">
        <v>0.64393939393939403</v>
      </c>
      <c r="N111" s="216">
        <v>0.61363636363636398</v>
      </c>
      <c r="O111" s="216">
        <v>0.560606060606061</v>
      </c>
      <c r="P111" s="226"/>
      <c r="Q111" s="216">
        <v>0.47520661157024802</v>
      </c>
      <c r="R111" s="223">
        <v>0.41760581016779302</v>
      </c>
      <c r="S111" s="226"/>
      <c r="T111" s="223">
        <v>0.36313548710242899</v>
      </c>
      <c r="U111" s="202">
        <v>0.33183070373153001</v>
      </c>
      <c r="V111" s="202">
        <v>0.306786877034811</v>
      </c>
      <c r="W111" s="202">
        <v>0.27320310543450999</v>
      </c>
      <c r="X111" s="202">
        <v>0.25043826696719301</v>
      </c>
      <c r="Y111" s="202">
        <v>0.220085149010769</v>
      </c>
      <c r="Z111" s="202">
        <v>0.212496869521663</v>
      </c>
      <c r="AA111" s="229">
        <v>0.19318807913849201</v>
      </c>
      <c r="AB111" s="202">
        <v>0.17970197846230901</v>
      </c>
      <c r="AC111" s="202">
        <v>0.175206611570248</v>
      </c>
      <c r="AD111" s="202">
        <v>0.175206611570248</v>
      </c>
      <c r="AE111" s="202">
        <v>0.15988605058853</v>
      </c>
      <c r="AF111" s="223">
        <f>SUM(C111:AE111)</f>
        <v>15.760947908840471</v>
      </c>
      <c r="AG111" s="224">
        <f>IF(ISERROR((C111/D111-1)*100),"n/a",(C111/D111-1)*100)</f>
        <v>3.3057851239669533</v>
      </c>
      <c r="AH111" s="224">
        <f>IF(ISERROR((D111/E111-1)*100),"n/a",(D111/E111-1)*100)</f>
        <v>3.4188034188034289</v>
      </c>
      <c r="AI111" s="224">
        <f>IF(ISERROR((E111/F111-1)*100),"n/a",(E111/F111-1)*100)</f>
        <v>3.539823008849563</v>
      </c>
      <c r="AJ111" s="224">
        <f>IF(ISERROR((F111/G111-1)*100),"n/a",(F111/G111-1)*100)</f>
        <v>3.6697247706421798</v>
      </c>
      <c r="AK111" s="224">
        <f>IF(ISERROR((G111/H111-1)*100),"n/a",(G111/H111-1)*100)</f>
        <v>0.92592592592593004</v>
      </c>
      <c r="AL111" s="224">
        <f>IF(ISERROR((H111/I111-1)*100),"n/a",(H111/I111-1)*100)</f>
        <v>2.8571428571428692</v>
      </c>
      <c r="AM111" s="224">
        <f>IF(ISERROR((I111/J111-1)*100),"n/a",(I111/J111-1)*100)</f>
        <v>23.529411764705888</v>
      </c>
      <c r="AN111" s="224">
        <f>IF(ISERROR((J111/K111-1)*100),"n/a",(J111/K111-1)*100)</f>
        <v>20.645161290322498</v>
      </c>
      <c r="AO111" s="224">
        <f>IF(ISERROR((K111/L111-1)*100),"n/a",(K111/L111-1)*100)</f>
        <v>4.4943820224720321</v>
      </c>
      <c r="AP111" s="224">
        <f>IF(ISERROR((L111/M111-1)*100),"n/a",(L111/M111-1)*100)</f>
        <v>4.7058823529411153</v>
      </c>
      <c r="AQ111" s="224">
        <f>IF(ISERROR((M111/N111-1)*100),"n/a",(M111/N111-1)*100)</f>
        <v>4.9382716049382269</v>
      </c>
      <c r="AR111" s="224">
        <f>IF(ISERROR((N111/O111-1)*100),"n/a",(N111/O111-1)*100)</f>
        <v>9.4594594594594525</v>
      </c>
      <c r="AS111" s="224">
        <f>IF(ISERROR((O111/Q111-1)*100),"n/a",(O111/Q111-1)*100)</f>
        <v>17.971014492753689</v>
      </c>
      <c r="AT111" s="224">
        <f>IF(ISERROR((Q111/R111-1)*100),"n/a",(Q111/R111-1)*100)</f>
        <v>13.793103448276046</v>
      </c>
      <c r="AU111" s="224">
        <f>IF(ISERROR((R111/T111-1)*100),"n/a",(R111/T111-1)*100)</f>
        <v>14.999999999999925</v>
      </c>
      <c r="AV111" s="224">
        <f>IF(ISERROR((T111/U111-1)*100),"n/a",(T111/U111-1)*100)</f>
        <v>9.4339622641509191</v>
      </c>
      <c r="AW111" s="224">
        <f>IF(ISERROR((U111/V111-1)*100),"n/a",(U111/V111-1)*100)</f>
        <v>8.1632653061223692</v>
      </c>
      <c r="AX111" s="224">
        <f>IF(ISERROR((V111/W111-1)*100),"n/a",(V111/W111-1)*100)</f>
        <v>12.29260243835386</v>
      </c>
      <c r="AY111" s="224">
        <f>IF(ISERROR((W111/X111-1)*100),"n/a",(W111/X111-1)*100)</f>
        <v>9.0899999999996428</v>
      </c>
      <c r="AZ111" s="224">
        <f>IF(ISERROR((X111/Y111-1)*100),"n/a",(X111/Y111-1)*100)</f>
        <v>13.791533909877218</v>
      </c>
      <c r="BA111" s="224">
        <f>IF(ISERROR((Y111/Z111-1)*100),"n/a",(Y111/Z111-1)*100)</f>
        <v>3.5710076605775187</v>
      </c>
      <c r="BB111" s="224">
        <f>IF(ISERROR((Z111/AA111-1)*100),"n/a",(Z111/AA111-1)*100)</f>
        <v>9.9948146227640589</v>
      </c>
      <c r="BC111" s="224">
        <f>IF(ISERROR((AA111/AB111-1)*100),"n/a",(AA111/AB111-1)*100)</f>
        <v>7.5047035049820465</v>
      </c>
      <c r="BD111" s="224">
        <f>IF(ISERROR((AB111/AC111-1)*100),"n/a",(AB111/AC111-1)*100)</f>
        <v>2.5657518582046235</v>
      </c>
      <c r="BE111" s="224">
        <f>IF(ISERROR((AC111/AD111-1)*100),"n/a",(AC111/AD111-1)*100)</f>
        <v>0</v>
      </c>
      <c r="BF111" s="224">
        <f>IF(ISERROR((AD111/AE111-1)*100),"n/a",(AD111/AE111-1)*100)</f>
        <v>9.582174883502347</v>
      </c>
      <c r="BG111" s="224">
        <f>AVERAGE(AG111:BF111)</f>
        <v>8.3939887688359374</v>
      </c>
      <c r="BH111" s="182">
        <f t="shared" si="1"/>
        <v>6.1544324496942409</v>
      </c>
    </row>
    <row r="112" spans="1:60" ht="11.25" customHeight="1" x14ac:dyDescent="0.2">
      <c r="A112" s="127" t="s">
        <v>1802</v>
      </c>
      <c r="B112" s="97" t="s">
        <v>211</v>
      </c>
      <c r="C112" s="215">
        <v>2.14</v>
      </c>
      <c r="D112" s="216">
        <v>1.86</v>
      </c>
      <c r="E112" s="216">
        <v>1.62</v>
      </c>
      <c r="F112" s="216">
        <v>1.46</v>
      </c>
      <c r="G112" s="216">
        <v>1.37</v>
      </c>
      <c r="H112" s="216">
        <v>1.28</v>
      </c>
      <c r="I112" s="216">
        <v>1.22</v>
      </c>
      <c r="J112" s="217">
        <v>1.1000000000000001</v>
      </c>
      <c r="K112" s="217">
        <v>1</v>
      </c>
      <c r="L112" s="216">
        <v>0.92</v>
      </c>
      <c r="M112" s="216">
        <v>0.84</v>
      </c>
      <c r="N112" s="216">
        <v>0.76</v>
      </c>
      <c r="O112" s="216">
        <v>0.69</v>
      </c>
      <c r="P112" s="226"/>
      <c r="Q112" s="216">
        <v>0.63</v>
      </c>
      <c r="R112" s="232">
        <v>0.56999999999999995</v>
      </c>
      <c r="S112" s="226"/>
      <c r="T112" s="223">
        <v>0.40500000000000003</v>
      </c>
      <c r="U112" s="202">
        <v>0.32</v>
      </c>
      <c r="V112" s="202">
        <v>0.28000000000000003</v>
      </c>
      <c r="W112" s="202">
        <v>0.23</v>
      </c>
      <c r="X112" s="202">
        <v>0.19</v>
      </c>
      <c r="Y112" s="202">
        <v>0.17</v>
      </c>
      <c r="Z112" s="202">
        <v>0.15</v>
      </c>
      <c r="AA112" s="202">
        <v>0.12</v>
      </c>
      <c r="AB112" s="202">
        <v>0.1</v>
      </c>
      <c r="AC112" s="202">
        <v>0.08</v>
      </c>
      <c r="AD112" s="202">
        <v>7.0000000000000007E-2</v>
      </c>
      <c r="AE112" s="229">
        <v>0.06</v>
      </c>
      <c r="AF112" s="223">
        <f>SUM(C112:AE112)</f>
        <v>19.635000000000002</v>
      </c>
      <c r="AG112" s="224">
        <f>IF(ISERROR((C112/D112-1)*100),"n/a",(C112/D112-1)*100)</f>
        <v>15.053763440860223</v>
      </c>
      <c r="AH112" s="224">
        <f>IF(ISERROR((D112/E112-1)*100),"n/a",(D112/E112-1)*100)</f>
        <v>14.814814814814813</v>
      </c>
      <c r="AI112" s="224">
        <f>IF(ISERROR((E112/F112-1)*100),"n/a",(E112/F112-1)*100)</f>
        <v>10.95890410958904</v>
      </c>
      <c r="AJ112" s="224">
        <f>IF(ISERROR((F112/G112-1)*100),"n/a",(F112/G112-1)*100)</f>
        <v>6.5693430656934115</v>
      </c>
      <c r="AK112" s="224">
        <f>IF(ISERROR((G112/H112-1)*100),"n/a",(G112/H112-1)*100)</f>
        <v>7.03125</v>
      </c>
      <c r="AL112" s="224">
        <f>IF(ISERROR((H112/I112-1)*100),"n/a",(H112/I112-1)*100)</f>
        <v>4.9180327868852514</v>
      </c>
      <c r="AM112" s="224">
        <f>IF(ISERROR((I112/J112-1)*100),"n/a",(I112/J112-1)*100)</f>
        <v>10.909090909090891</v>
      </c>
      <c r="AN112" s="224">
        <f>IF(ISERROR((J112/K112-1)*100),"n/a",(J112/K112-1)*100)</f>
        <v>10.000000000000009</v>
      </c>
      <c r="AO112" s="224">
        <f>IF(ISERROR((K112/L112-1)*100),"n/a",(K112/L112-1)*100)</f>
        <v>8.6956521739130377</v>
      </c>
      <c r="AP112" s="224">
        <f>IF(ISERROR((L112/M112-1)*100),"n/a",(L112/M112-1)*100)</f>
        <v>9.5238095238095344</v>
      </c>
      <c r="AQ112" s="224">
        <f>IF(ISERROR((M112/N112-1)*100),"n/a",(M112/N112-1)*100)</f>
        <v>10.526315789473673</v>
      </c>
      <c r="AR112" s="224">
        <f>IF(ISERROR((N112/O112-1)*100),"n/a",(N112/O112-1)*100)</f>
        <v>10.144927536231885</v>
      </c>
      <c r="AS112" s="224">
        <f>IF(ISERROR((O112/Q112-1)*100),"n/a",(O112/Q112-1)*100)</f>
        <v>9.5238095238095113</v>
      </c>
      <c r="AT112" s="224">
        <f>IF(ISERROR((Q112/R112-1)*100),"n/a",(Q112/R112-1)*100)</f>
        <v>10.526315789473696</v>
      </c>
      <c r="AU112" s="224">
        <f>IF(ISERROR((R112/T112-1)*100),"n/a",(R112/T112-1)*100)</f>
        <v>40.740740740740719</v>
      </c>
      <c r="AV112" s="224">
        <f>IF(ISERROR((T112/U112-1)*100),"n/a",(T112/U112-1)*100)</f>
        <v>26.5625</v>
      </c>
      <c r="AW112" s="224">
        <f>IF(ISERROR((U112/V112-1)*100),"n/a",(U112/V112-1)*100)</f>
        <v>14.285714285714279</v>
      </c>
      <c r="AX112" s="224">
        <f>IF(ISERROR((V112/W112-1)*100),"n/a",(V112/W112-1)*100)</f>
        <v>21.739130434782616</v>
      </c>
      <c r="AY112" s="224">
        <f>IF(ISERROR((W112/X112-1)*100),"n/a",(W112/X112-1)*100)</f>
        <v>21.052631578947366</v>
      </c>
      <c r="AZ112" s="224">
        <f>IF(ISERROR((X112/Y112-1)*100),"n/a",(X112/Y112-1)*100)</f>
        <v>11.764705882352944</v>
      </c>
      <c r="BA112" s="224">
        <f>IF(ISERROR((Y112/Z112-1)*100),"n/a",(Y112/Z112-1)*100)</f>
        <v>13.333333333333353</v>
      </c>
      <c r="BB112" s="224">
        <f>IF(ISERROR((Z112/AA112-1)*100),"n/a",(Z112/AA112-1)*100)</f>
        <v>25</v>
      </c>
      <c r="BC112" s="224">
        <f>IF(ISERROR((AA112/AB112-1)*100),"n/a",(AA112/AB112-1)*100)</f>
        <v>19.999999999999996</v>
      </c>
      <c r="BD112" s="224">
        <f>IF(ISERROR((AB112/AC112-1)*100),"n/a",(AB112/AC112-1)*100)</f>
        <v>25</v>
      </c>
      <c r="BE112" s="224">
        <f>IF(ISERROR((AC112/AD112-1)*100),"n/a",(AC112/AD112-1)*100)</f>
        <v>14.285714285714279</v>
      </c>
      <c r="BF112" s="224">
        <f>IF(ISERROR((AD112/AE112-1)*100),"n/a",(AD112/AE112-1)*100)</f>
        <v>16.666666666666675</v>
      </c>
      <c r="BG112" s="224">
        <f>AVERAGE(AG112:BF112)</f>
        <v>14.985660256611432</v>
      </c>
      <c r="BH112" s="182">
        <f t="shared" si="1"/>
        <v>7.9448420043832479</v>
      </c>
    </row>
    <row r="113" spans="1:60" ht="11.25" customHeight="1" x14ac:dyDescent="0.2">
      <c r="A113" s="127" t="s">
        <v>213</v>
      </c>
      <c r="B113" s="97" t="s">
        <v>214</v>
      </c>
      <c r="C113" s="215">
        <v>5.84</v>
      </c>
      <c r="D113" s="216">
        <v>5.42</v>
      </c>
      <c r="E113" s="216">
        <v>5</v>
      </c>
      <c r="F113" s="216">
        <v>4.62</v>
      </c>
      <c r="G113" s="216">
        <v>4.28</v>
      </c>
      <c r="H113" s="216">
        <v>4.12</v>
      </c>
      <c r="I113" s="216">
        <v>3.78</v>
      </c>
      <c r="J113" s="217">
        <v>3.28</v>
      </c>
      <c r="K113" s="253">
        <v>3.1</v>
      </c>
      <c r="L113" s="231">
        <v>3.08</v>
      </c>
      <c r="M113" s="216">
        <v>2.94</v>
      </c>
      <c r="N113" s="216">
        <v>2.6</v>
      </c>
      <c r="O113" s="216">
        <v>2.34</v>
      </c>
      <c r="P113" s="226" t="s">
        <v>1737</v>
      </c>
      <c r="Q113" s="216">
        <v>1.96</v>
      </c>
      <c r="R113" s="232">
        <v>1.8</v>
      </c>
      <c r="S113" s="226"/>
      <c r="T113" s="223">
        <v>1.72</v>
      </c>
      <c r="U113" s="229">
        <v>1.68</v>
      </c>
      <c r="V113" s="202">
        <v>1.56</v>
      </c>
      <c r="W113" s="202">
        <v>1.32</v>
      </c>
      <c r="X113" s="202">
        <v>1.1000000000000001</v>
      </c>
      <c r="Y113" s="202">
        <v>0.91</v>
      </c>
      <c r="Z113" s="202">
        <v>0.78</v>
      </c>
      <c r="AA113" s="202">
        <v>0.71</v>
      </c>
      <c r="AB113" s="229">
        <v>0.7</v>
      </c>
      <c r="AC113" s="202">
        <v>0.69</v>
      </c>
      <c r="AD113" s="202">
        <v>0.66500000000000004</v>
      </c>
      <c r="AE113" s="202">
        <v>0.625</v>
      </c>
      <c r="AF113" s="223">
        <f>SUM(C113:AE113)</f>
        <v>66.62</v>
      </c>
      <c r="AG113" s="224">
        <f>IF(ISERROR((C113/D113-1)*100),"n/a",(C113/D113-1)*100)</f>
        <v>7.7490774907749138</v>
      </c>
      <c r="AH113" s="224">
        <f>IF(ISERROR((D113/E113-1)*100),"n/a",(D113/E113-1)*100)</f>
        <v>8.4000000000000075</v>
      </c>
      <c r="AI113" s="224">
        <f>IF(ISERROR((E113/F113-1)*100),"n/a",(E113/F113-1)*100)</f>
        <v>8.2251082251082241</v>
      </c>
      <c r="AJ113" s="224">
        <f>IF(ISERROR((F113/G113-1)*100),"n/a",(F113/G113-1)*100)</f>
        <v>7.9439252336448662</v>
      </c>
      <c r="AK113" s="224">
        <f>IF(ISERROR((G113/H113-1)*100),"n/a",(G113/H113-1)*100)</f>
        <v>3.8834951456310662</v>
      </c>
      <c r="AL113" s="224">
        <f>IF(ISERROR((H113/I113-1)*100),"n/a",(H113/I113-1)*100)</f>
        <v>8.9947089947090006</v>
      </c>
      <c r="AM113" s="224">
        <f>IF(ISERROR((I113/J113-1)*100),"n/a",(I113/J113-1)*100)</f>
        <v>15.243902439024382</v>
      </c>
      <c r="AN113" s="224">
        <f>IF(ISERROR((J113/K113-1)*100),"n/a",(J113/K113-1)*100)</f>
        <v>5.8064516129032073</v>
      </c>
      <c r="AO113" s="224">
        <f>IF(ISERROR((K113/L113-1)*100),"n/a",(K113/L113-1)*100)</f>
        <v>0.64935064935065512</v>
      </c>
      <c r="AP113" s="224">
        <f>IF(ISERROR((L113/M113-1)*100),"n/a",(L113/M113-1)*100)</f>
        <v>4.7619047619047672</v>
      </c>
      <c r="AQ113" s="224">
        <f>IF(ISERROR((M113/N113-1)*100),"n/a",(M113/N113-1)*100)</f>
        <v>13.076923076923075</v>
      </c>
      <c r="AR113" s="224">
        <f>IF(ISERROR((N113/O113-1)*100),"n/a",(N113/O113-1)*100)</f>
        <v>11.111111111111116</v>
      </c>
      <c r="AS113" s="224">
        <f>IF(ISERROR((O113/Q113-1)*100),"n/a",(O113/Q113-1)*100)</f>
        <v>19.387755102040806</v>
      </c>
      <c r="AT113" s="224">
        <f>IF(ISERROR((Q113/R113-1)*100),"n/a",(Q113/R113-1)*100)</f>
        <v>8.8888888888888786</v>
      </c>
      <c r="AU113" s="224">
        <f>IF(ISERROR((R113/T113-1)*100),"n/a",(R113/T113-1)*100)</f>
        <v>4.6511627906976827</v>
      </c>
      <c r="AV113" s="224">
        <f>IF(ISERROR((T113/U113-1)*100),"n/a",(T113/U113-1)*100)</f>
        <v>2.3809523809523725</v>
      </c>
      <c r="AW113" s="224">
        <f>IF(ISERROR((U113/V113-1)*100),"n/a",(U113/V113-1)*100)</f>
        <v>7.6923076923076872</v>
      </c>
      <c r="AX113" s="224">
        <f>IF(ISERROR((V113/W113-1)*100),"n/a",(V113/W113-1)*100)</f>
        <v>18.181818181818187</v>
      </c>
      <c r="AY113" s="224">
        <f>IF(ISERROR((W113/X113-1)*100),"n/a",(W113/X113-1)*100)</f>
        <v>19.999999999999996</v>
      </c>
      <c r="AZ113" s="224">
        <f>IF(ISERROR((X113/Y113-1)*100),"n/a",(X113/Y113-1)*100)</f>
        <v>20.879120879120894</v>
      </c>
      <c r="BA113" s="224">
        <f>IF(ISERROR((Y113/Z113-1)*100),"n/a",(Y113/Z113-1)*100)</f>
        <v>16.666666666666675</v>
      </c>
      <c r="BB113" s="224">
        <f>IF(ISERROR((Z113/AA113-1)*100),"n/a",(Z113/AA113-1)*100)</f>
        <v>9.8591549295774747</v>
      </c>
      <c r="BC113" s="224">
        <f>IF(ISERROR((AA113/AB113-1)*100),"n/a",(AA113/AB113-1)*100)</f>
        <v>1.4285714285714235</v>
      </c>
      <c r="BD113" s="224">
        <f>IF(ISERROR((AB113/AC113-1)*100),"n/a",(AB113/AC113-1)*100)</f>
        <v>1.449275362318847</v>
      </c>
      <c r="BE113" s="224">
        <f>IF(ISERROR((AC113/AD113-1)*100),"n/a",(AC113/AD113-1)*100)</f>
        <v>3.7593984962405846</v>
      </c>
      <c r="BF113" s="224">
        <f>IF(ISERROR((AD113/AE113-1)*100),"n/a",(AD113/AE113-1)*100)</f>
        <v>6.4000000000000057</v>
      </c>
      <c r="BG113" s="224">
        <f>AVERAGE(AG113:BF113)</f>
        <v>9.1335012130879552</v>
      </c>
      <c r="BH113" s="182">
        <f t="shared" si="1"/>
        <v>6.0470320508466653</v>
      </c>
    </row>
    <row r="114" spans="1:60" ht="11.25" customHeight="1" x14ac:dyDescent="0.2">
      <c r="A114" s="225" t="s">
        <v>217</v>
      </c>
      <c r="B114" s="97" t="s">
        <v>218</v>
      </c>
      <c r="C114" s="215">
        <v>3.76</v>
      </c>
      <c r="D114" s="216">
        <v>3.54</v>
      </c>
      <c r="E114" s="216">
        <v>3.38</v>
      </c>
      <c r="F114" s="216">
        <v>3.26</v>
      </c>
      <c r="G114" s="216">
        <v>3.16</v>
      </c>
      <c r="H114" s="216">
        <v>3.06</v>
      </c>
      <c r="I114" s="216">
        <v>2.96</v>
      </c>
      <c r="J114" s="217">
        <v>2.88</v>
      </c>
      <c r="K114" s="217">
        <v>2.8</v>
      </c>
      <c r="L114" s="216">
        <v>2.72</v>
      </c>
      <c r="M114" s="216">
        <v>2.64</v>
      </c>
      <c r="N114" s="216">
        <v>2.56</v>
      </c>
      <c r="O114" s="216">
        <v>2</v>
      </c>
      <c r="P114" s="226"/>
      <c r="Q114" s="216">
        <v>1.92</v>
      </c>
      <c r="R114" s="232">
        <v>1.36</v>
      </c>
      <c r="S114" s="226"/>
      <c r="T114" s="223">
        <v>1.28</v>
      </c>
      <c r="U114" s="202">
        <v>1.1499999999999999</v>
      </c>
      <c r="V114" s="202">
        <v>1.0900000000000001</v>
      </c>
      <c r="W114" s="202">
        <v>1.04</v>
      </c>
      <c r="X114" s="202">
        <v>0.96</v>
      </c>
      <c r="Y114" s="202">
        <v>0.88</v>
      </c>
      <c r="Z114" s="202">
        <v>0.8</v>
      </c>
      <c r="AA114" s="202">
        <v>0.74</v>
      </c>
      <c r="AB114" s="202">
        <v>0.68</v>
      </c>
      <c r="AC114" s="202">
        <v>0.56000000000000005</v>
      </c>
      <c r="AD114" s="202">
        <v>0.48</v>
      </c>
      <c r="AE114" s="202">
        <v>0.4</v>
      </c>
      <c r="AF114" s="223">
        <f>SUM(C114:AE114)</f>
        <v>52.06</v>
      </c>
      <c r="AG114" s="224">
        <f>IF(ISERROR((C114/D114-1)*100),"n/a",(C114/D114-1)*100)</f>
        <v>6.2146892655367214</v>
      </c>
      <c r="AH114" s="224">
        <f>IF(ISERROR((D114/E114-1)*100),"n/a",(D114/E114-1)*100)</f>
        <v>4.7337278106508895</v>
      </c>
      <c r="AI114" s="224">
        <f>IF(ISERROR((E114/F114-1)*100),"n/a",(E114/F114-1)*100)</f>
        <v>3.6809815950920255</v>
      </c>
      <c r="AJ114" s="224">
        <f>IF(ISERROR((F114/G114-1)*100),"n/a",(F114/G114-1)*100)</f>
        <v>3.1645569620253111</v>
      </c>
      <c r="AK114" s="224">
        <f>IF(ISERROR((G114/H114-1)*100),"n/a",(G114/H114-1)*100)</f>
        <v>3.2679738562091609</v>
      </c>
      <c r="AL114" s="224">
        <f>IF(ISERROR((H114/I114-1)*100),"n/a",(H114/I114-1)*100)</f>
        <v>3.3783783783783772</v>
      </c>
      <c r="AM114" s="224">
        <f>IF(ISERROR((I114/J114-1)*100),"n/a",(I114/J114-1)*100)</f>
        <v>2.7777777777777901</v>
      </c>
      <c r="AN114" s="224">
        <f>IF(ISERROR((J114/K114-1)*100),"n/a",(J114/K114-1)*100)</f>
        <v>2.8571428571428692</v>
      </c>
      <c r="AO114" s="224">
        <f>IF(ISERROR((K114/L114-1)*100),"n/a",(K114/L114-1)*100)</f>
        <v>2.9411764705882248</v>
      </c>
      <c r="AP114" s="224">
        <f>IF(ISERROR((L114/M114-1)*100),"n/a",(L114/M114-1)*100)</f>
        <v>3.0303030303030276</v>
      </c>
      <c r="AQ114" s="224">
        <f>IF(ISERROR((M114/N114-1)*100),"n/a",(M114/N114-1)*100)</f>
        <v>3.125</v>
      </c>
      <c r="AR114" s="224">
        <f>IF(ISERROR((N114/O114-1)*100),"n/a",(N114/O114-1)*100)</f>
        <v>28.000000000000004</v>
      </c>
      <c r="AS114" s="224">
        <f>IF(ISERROR((O114/Q114-1)*100),"n/a",(O114/Q114-1)*100)</f>
        <v>4.1666666666666741</v>
      </c>
      <c r="AT114" s="224">
        <f>IF(ISERROR((Q114/R114-1)*100),"n/a",(Q114/R114-1)*100)</f>
        <v>41.176470588235283</v>
      </c>
      <c r="AU114" s="224">
        <f>IF(ISERROR((R114/T114-1)*100),"n/a",(R114/T114-1)*100)</f>
        <v>6.25</v>
      </c>
      <c r="AV114" s="224">
        <f>IF(ISERROR((T114/U114-1)*100),"n/a",(T114/U114-1)*100)</f>
        <v>11.304347826086957</v>
      </c>
      <c r="AW114" s="224">
        <f>IF(ISERROR((U114/V114-1)*100),"n/a",(U114/V114-1)*100)</f>
        <v>5.504587155963292</v>
      </c>
      <c r="AX114" s="224">
        <f>IF(ISERROR((V114/W114-1)*100),"n/a",(V114/W114-1)*100)</f>
        <v>4.8076923076923128</v>
      </c>
      <c r="AY114" s="224">
        <f>IF(ISERROR((W114/X114-1)*100),"n/a",(W114/X114-1)*100)</f>
        <v>8.3333333333333481</v>
      </c>
      <c r="AZ114" s="224">
        <f>IF(ISERROR((X114/Y114-1)*100),"n/a",(X114/Y114-1)*100)</f>
        <v>9.0909090909090828</v>
      </c>
      <c r="BA114" s="224">
        <f>IF(ISERROR((Y114/Z114-1)*100),"n/a",(Y114/Z114-1)*100)</f>
        <v>9.9999999999999858</v>
      </c>
      <c r="BB114" s="224">
        <f>IF(ISERROR((Z114/AA114-1)*100),"n/a",(Z114/AA114-1)*100)</f>
        <v>8.1081081081081141</v>
      </c>
      <c r="BC114" s="224">
        <f>IF(ISERROR((AA114/AB114-1)*100),"n/a",(AA114/AB114-1)*100)</f>
        <v>8.8235294117646959</v>
      </c>
      <c r="BD114" s="224">
        <f>IF(ISERROR((AB114/AC114-1)*100),"n/a",(AB114/AC114-1)*100)</f>
        <v>21.42857142857142</v>
      </c>
      <c r="BE114" s="224">
        <f>IF(ISERROR((AC114/AD114-1)*100),"n/a",(AC114/AD114-1)*100)</f>
        <v>16.666666666666675</v>
      </c>
      <c r="BF114" s="224">
        <f>IF(ISERROR((AD114/AE114-1)*100),"n/a",(AD114/AE114-1)*100)</f>
        <v>19.999999999999996</v>
      </c>
      <c r="BG114" s="224">
        <f>AVERAGE(AG114:BF114)</f>
        <v>9.3397150226039347</v>
      </c>
      <c r="BH114" s="182">
        <f t="shared" si="1"/>
        <v>9.234615965235955</v>
      </c>
    </row>
    <row r="115" spans="1:60" ht="11.25" customHeight="1" x14ac:dyDescent="0.2">
      <c r="A115" s="236" t="s">
        <v>1413</v>
      </c>
      <c r="B115" s="97" t="s">
        <v>1414</v>
      </c>
      <c r="C115" s="215">
        <v>0.46</v>
      </c>
      <c r="D115" s="216">
        <v>0.45</v>
      </c>
      <c r="E115" s="216">
        <v>0.44</v>
      </c>
      <c r="F115" s="216">
        <v>0.43</v>
      </c>
      <c r="G115" s="216">
        <v>0.41</v>
      </c>
      <c r="H115" s="216">
        <v>0.4</v>
      </c>
      <c r="I115" s="216">
        <v>0.3</v>
      </c>
      <c r="J115" s="217">
        <v>0.2</v>
      </c>
      <c r="K115" s="217">
        <v>0.1</v>
      </c>
      <c r="L115" s="231">
        <v>0</v>
      </c>
      <c r="M115" s="231">
        <v>0</v>
      </c>
      <c r="N115" s="231">
        <v>0</v>
      </c>
      <c r="O115" s="231">
        <v>0</v>
      </c>
      <c r="P115" s="254"/>
      <c r="Q115" s="231">
        <v>0</v>
      </c>
      <c r="R115" s="227">
        <v>0</v>
      </c>
      <c r="S115" s="254"/>
      <c r="T115" s="227">
        <v>0</v>
      </c>
      <c r="U115" s="238">
        <v>0.24379999999999999</v>
      </c>
      <c r="V115" s="202">
        <v>0.38750000000000001</v>
      </c>
      <c r="W115" s="202">
        <v>0.35499999999999998</v>
      </c>
      <c r="X115" s="202">
        <v>0.315</v>
      </c>
      <c r="Y115" s="202">
        <v>0.27600000000000002</v>
      </c>
      <c r="Z115" s="202">
        <v>0.24399999999999999</v>
      </c>
      <c r="AA115" s="202">
        <v>0.2064</v>
      </c>
      <c r="AB115" s="202">
        <v>0.16639999999999999</v>
      </c>
      <c r="AC115" s="202">
        <v>0.15359999999999999</v>
      </c>
      <c r="AD115" s="202">
        <v>0.10879999999999999</v>
      </c>
      <c r="AE115" s="202">
        <v>7.3599999999999999E-2</v>
      </c>
      <c r="AF115" s="223">
        <f>SUM(C115:AE115)</f>
        <v>5.7200999999999995</v>
      </c>
      <c r="AG115" s="224">
        <f>IF(ISERROR((C115/D115-1)*100),"n/a",(C115/D115-1)*100)</f>
        <v>2.2222222222222143</v>
      </c>
      <c r="AH115" s="224">
        <f>IF(ISERROR((D115/E115-1)*100),"n/a",(D115/E115-1)*100)</f>
        <v>2.2727272727272707</v>
      </c>
      <c r="AI115" s="224">
        <f>IF(ISERROR((E115/F115-1)*100),"n/a",(E115/F115-1)*100)</f>
        <v>2.3255813953488413</v>
      </c>
      <c r="AJ115" s="224">
        <f>IF(ISERROR((F115/G115-1)*100),"n/a",(F115/G115-1)*100)</f>
        <v>4.8780487804878092</v>
      </c>
      <c r="AK115" s="224">
        <f>IF(ISERROR((G115/H115-1)*100),"n/a",(G115/H115-1)*100)</f>
        <v>2.4999999999999911</v>
      </c>
      <c r="AL115" s="224">
        <f>IF(ISERROR((H115/I115-1)*100),"n/a",(H115/I115-1)*100)</f>
        <v>33.33333333333335</v>
      </c>
      <c r="AM115" s="224">
        <f>IF(ISERROR((I115/J115-1)*100),"n/a",(I115/J115-1)*100)</f>
        <v>49.999999999999979</v>
      </c>
      <c r="AN115" s="224">
        <f>IF(ISERROR((J115/K115-1)*100),"n/a",(J115/K115-1)*100)</f>
        <v>100</v>
      </c>
      <c r="AO115" s="224" t="str">
        <f>IF(ISERROR((K115/L115-1)*100),"n/a",(K115/L115-1)*100)</f>
        <v>n/a</v>
      </c>
      <c r="AP115" s="224" t="str">
        <f>IF(ISERROR((L115/M115-1)*100),"n/a",(L115/M115-1)*100)</f>
        <v>n/a</v>
      </c>
      <c r="AQ115" s="224" t="str">
        <f>IF(ISERROR((M115/N115-1)*100),"n/a",(M115/N115-1)*100)</f>
        <v>n/a</v>
      </c>
      <c r="AR115" s="224" t="str">
        <f>IF(ISERROR((N115/O115-1)*100),"n/a",(N115/O115-1)*100)</f>
        <v>n/a</v>
      </c>
      <c r="AS115" s="224" t="str">
        <f>IF(ISERROR((O115/Q115-1)*100),"n/a",(O115/Q115-1)*100)</f>
        <v>n/a</v>
      </c>
      <c r="AT115" s="224" t="str">
        <f>IF(ISERROR((Q115/R115-1)*100),"n/a",(Q115/R115-1)*100)</f>
        <v>n/a</v>
      </c>
      <c r="AU115" s="224" t="str">
        <f>IF(ISERROR((R115/T115-1)*100),"n/a",(R115/T115-1)*100)</f>
        <v>n/a</v>
      </c>
      <c r="AV115" s="224">
        <f>IF(ISERROR((T115/U115-1)*100),"n/a",(T115/U115-1)*100)</f>
        <v>-100</v>
      </c>
      <c r="AW115" s="224">
        <f>IF(ISERROR((U115/V115-1)*100),"n/a",(U115/V115-1)*100)</f>
        <v>-37.083870967741937</v>
      </c>
      <c r="AX115" s="224">
        <f>IF(ISERROR((V115/W115-1)*100),"n/a",(V115/W115-1)*100)</f>
        <v>9.1549295774647987</v>
      </c>
      <c r="AY115" s="224">
        <f>IF(ISERROR((W115/X115-1)*100),"n/a",(W115/X115-1)*100)</f>
        <v>12.698412698412698</v>
      </c>
      <c r="AZ115" s="224">
        <f>IF(ISERROR((X115/Y115-1)*100),"n/a",(X115/Y115-1)*100)</f>
        <v>14.130434782608692</v>
      </c>
      <c r="BA115" s="224">
        <f>IF(ISERROR((Y115/Z115-1)*100),"n/a",(Y115/Z115-1)*100)</f>
        <v>13.11475409836067</v>
      </c>
      <c r="BB115" s="224">
        <f>IF(ISERROR((Z115/AA115-1)*100),"n/a",(Z115/AA115-1)*100)</f>
        <v>18.217054263565878</v>
      </c>
      <c r="BC115" s="224">
        <f>IF(ISERROR((AA115/AB115-1)*100),"n/a",(AA115/AB115-1)*100)</f>
        <v>24.03846153846154</v>
      </c>
      <c r="BD115" s="224">
        <f>IF(ISERROR((AB115/AC115-1)*100),"n/a",(AB115/AC115-1)*100)</f>
        <v>8.3333333333333481</v>
      </c>
      <c r="BE115" s="224">
        <f>IF(ISERROR((AC115/AD115-1)*100),"n/a",(AC115/AD115-1)*100)</f>
        <v>41.176470588235283</v>
      </c>
      <c r="BF115" s="224">
        <f>IF(ISERROR((AD115/AE115-1)*100),"n/a",(AD115/AE115-1)*100)</f>
        <v>47.826086956521728</v>
      </c>
      <c r="BG115" s="224">
        <f>AVERAGE(AG115:BF115)</f>
        <v>13.11252525649169</v>
      </c>
      <c r="BH115" s="182">
        <f t="shared" si="1"/>
        <v>38.975613204033301</v>
      </c>
    </row>
    <row r="116" spans="1:60" ht="11.25" customHeight="1" x14ac:dyDescent="0.2">
      <c r="A116" s="127" t="s">
        <v>1803</v>
      </c>
      <c r="B116" s="97" t="s">
        <v>691</v>
      </c>
      <c r="C116" s="215">
        <v>2.7</v>
      </c>
      <c r="D116" s="216">
        <v>2.36</v>
      </c>
      <c r="E116" s="216">
        <v>2.1</v>
      </c>
      <c r="F116" s="216">
        <v>1.96</v>
      </c>
      <c r="G116" s="216">
        <v>1.8</v>
      </c>
      <c r="H116" s="216">
        <v>1.56</v>
      </c>
      <c r="I116" s="216">
        <v>1.34</v>
      </c>
      <c r="J116" s="217">
        <v>1.1599999999999999</v>
      </c>
      <c r="K116" s="275">
        <v>1.04</v>
      </c>
      <c r="L116" s="216">
        <v>0.96</v>
      </c>
      <c r="M116" s="216">
        <v>0.88</v>
      </c>
      <c r="N116" s="216">
        <v>0.78</v>
      </c>
      <c r="O116" s="216">
        <v>0.66</v>
      </c>
      <c r="P116" s="226"/>
      <c r="Q116" s="216">
        <v>0.54</v>
      </c>
      <c r="R116" s="232">
        <v>0.44</v>
      </c>
      <c r="S116" s="226"/>
      <c r="T116" s="223">
        <v>0.2</v>
      </c>
      <c r="U116" s="229">
        <v>0</v>
      </c>
      <c r="V116" s="229">
        <v>0</v>
      </c>
      <c r="W116" s="229">
        <v>0</v>
      </c>
      <c r="X116" s="229">
        <v>0</v>
      </c>
      <c r="Y116" s="229">
        <v>0</v>
      </c>
      <c r="Z116" s="229">
        <v>0</v>
      </c>
      <c r="AA116" s="229">
        <v>0</v>
      </c>
      <c r="AB116" s="229">
        <v>0</v>
      </c>
      <c r="AC116" s="229">
        <v>0</v>
      </c>
      <c r="AD116" s="229">
        <v>0</v>
      </c>
      <c r="AE116" s="229">
        <v>0</v>
      </c>
      <c r="AF116" s="223">
        <f>SUM(C116:AE116)</f>
        <v>20.480000000000004</v>
      </c>
      <c r="AG116" s="224">
        <f>IF(ISERROR((C116/D116-1)*100),"n/a",(C116/D116-1)*100)</f>
        <v>14.406779661016955</v>
      </c>
      <c r="AH116" s="224">
        <f>IF(ISERROR((D116/E116-1)*100),"n/a",(D116/E116-1)*100)</f>
        <v>12.380952380952381</v>
      </c>
      <c r="AI116" s="224">
        <f>IF(ISERROR((E116/F116-1)*100),"n/a",(E116/F116-1)*100)</f>
        <v>7.1428571428571397</v>
      </c>
      <c r="AJ116" s="224">
        <f>IF(ISERROR((F116/G116-1)*100),"n/a",(F116/G116-1)*100)</f>
        <v>8.8888888888888786</v>
      </c>
      <c r="AK116" s="224">
        <f>IF(ISERROR((G116/H116-1)*100),"n/a",(G116/H116-1)*100)</f>
        <v>15.384615384615374</v>
      </c>
      <c r="AL116" s="224">
        <f>IF(ISERROR((H116/I116-1)*100),"n/a",(H116/I116-1)*100)</f>
        <v>16.417910447761198</v>
      </c>
      <c r="AM116" s="224">
        <f>IF(ISERROR((I116/J116-1)*100),"n/a",(I116/J116-1)*100)</f>
        <v>15.517241379310365</v>
      </c>
      <c r="AN116" s="224">
        <f>IF(ISERROR((J116/K116-1)*100),"n/a",(J116/K116-1)*100)</f>
        <v>11.538461538461519</v>
      </c>
      <c r="AO116" s="224">
        <f>IF(ISERROR((K116/L116-1)*100),"n/a",(K116/L116-1)*100)</f>
        <v>8.3333333333333481</v>
      </c>
      <c r="AP116" s="224">
        <f>IF(ISERROR((L116/M116-1)*100),"n/a",(L116/M116-1)*100)</f>
        <v>9.0909090909090828</v>
      </c>
      <c r="AQ116" s="224">
        <f>IF(ISERROR((M116/N116-1)*100),"n/a",(M116/N116-1)*100)</f>
        <v>12.820512820512819</v>
      </c>
      <c r="AR116" s="224">
        <f>IF(ISERROR((N116/O116-1)*100),"n/a",(N116/O116-1)*100)</f>
        <v>18.181818181818187</v>
      </c>
      <c r="AS116" s="224">
        <f>IF(ISERROR((O116/Q116-1)*100),"n/a",(O116/Q116-1)*100)</f>
        <v>22.222222222222211</v>
      </c>
      <c r="AT116" s="224">
        <f>IF(ISERROR((Q116/R116-1)*100),"n/a",(Q116/R116-1)*100)</f>
        <v>22.72727272727273</v>
      </c>
      <c r="AU116" s="224">
        <f>IF(ISERROR((R116/T116-1)*100),"n/a",(R116/T116-1)*100)</f>
        <v>119.99999999999997</v>
      </c>
      <c r="AV116" s="224" t="str">
        <f>IF(ISERROR((T116/U116-1)*100),"n/a",(T116/U116-1)*100)</f>
        <v>n/a</v>
      </c>
      <c r="AW116" s="224" t="str">
        <f>IF(ISERROR((U116/V116-1)*100),"n/a",(U116/V116-1)*100)</f>
        <v>n/a</v>
      </c>
      <c r="AX116" s="224" t="str">
        <f>IF(ISERROR((V116/W116-1)*100),"n/a",(V116/W116-1)*100)</f>
        <v>n/a</v>
      </c>
      <c r="AY116" s="224" t="str">
        <f>IF(ISERROR((W116/X116-1)*100),"n/a",(W116/X116-1)*100)</f>
        <v>n/a</v>
      </c>
      <c r="AZ116" s="224" t="str">
        <f>IF(ISERROR((X116/Y116-1)*100),"n/a",(X116/Y116-1)*100)</f>
        <v>n/a</v>
      </c>
      <c r="BA116" s="224" t="str">
        <f>IF(ISERROR((Y116/Z116-1)*100),"n/a",(Y116/Z116-1)*100)</f>
        <v>n/a</v>
      </c>
      <c r="BB116" s="224" t="str">
        <f>IF(ISERROR((Z116/AA116-1)*100),"n/a",(Z116/AA116-1)*100)</f>
        <v>n/a</v>
      </c>
      <c r="BC116" s="224" t="str">
        <f>IF(ISERROR((AA116/AB116-1)*100),"n/a",(AA116/AB116-1)*100)</f>
        <v>n/a</v>
      </c>
      <c r="BD116" s="224" t="str">
        <f>IF(ISERROR((AB116/AC116-1)*100),"n/a",(AB116/AC116-1)*100)</f>
        <v>n/a</v>
      </c>
      <c r="BE116" s="224" t="str">
        <f>IF(ISERROR((AC116/AD116-1)*100),"n/a",(AC116/AD116-1)*100)</f>
        <v>n/a</v>
      </c>
      <c r="BF116" s="224" t="str">
        <f>IF(ISERROR((AD116/AE116-1)*100),"n/a",(AD116/AE116-1)*100)</f>
        <v>n/a</v>
      </c>
      <c r="BG116" s="224">
        <f>AVERAGE(AG116:BF116)</f>
        <v>21.003585013328809</v>
      </c>
      <c r="BH116" s="182">
        <f t="shared" si="1"/>
        <v>27.788951495998383</v>
      </c>
    </row>
    <row r="117" spans="1:60" ht="11.25" customHeight="1" x14ac:dyDescent="0.2">
      <c r="A117" s="127" t="s">
        <v>1804</v>
      </c>
      <c r="B117" s="97" t="s">
        <v>222</v>
      </c>
      <c r="C117" s="215">
        <v>1.0476190476190499</v>
      </c>
      <c r="D117" s="216">
        <v>0.97959183673469497</v>
      </c>
      <c r="E117" s="216">
        <v>0.93294460641399402</v>
      </c>
      <c r="F117" s="216">
        <v>0.87206462327939505</v>
      </c>
      <c r="G117" s="216">
        <v>0.82270247479188197</v>
      </c>
      <c r="H117" s="216">
        <v>0.80591262836755795</v>
      </c>
      <c r="I117" s="216">
        <v>0.73910858333532703</v>
      </c>
      <c r="J117" s="217">
        <v>0.60593238124473003</v>
      </c>
      <c r="K117" s="217">
        <v>0.552521928186683</v>
      </c>
      <c r="L117" s="216">
        <v>0.52621136017779302</v>
      </c>
      <c r="M117" s="216">
        <v>0.47728921558076498</v>
      </c>
      <c r="N117" s="216">
        <v>0.43291538828187298</v>
      </c>
      <c r="O117" s="216">
        <v>0.39266701884977101</v>
      </c>
      <c r="P117" s="191">
        <v>0</v>
      </c>
      <c r="Q117" s="216">
        <v>0.38227900247808499</v>
      </c>
      <c r="R117" s="232">
        <v>0.34673832424315998</v>
      </c>
      <c r="S117" s="191">
        <v>0</v>
      </c>
      <c r="T117" s="232">
        <v>0.32133887882142498</v>
      </c>
      <c r="U117" s="181">
        <v>0.31254845356491101</v>
      </c>
      <c r="V117" s="202">
        <v>0.29530277169776198</v>
      </c>
      <c r="W117" s="202">
        <v>0.26784831900023698</v>
      </c>
      <c r="X117" s="202">
        <v>0.23808739466687801</v>
      </c>
      <c r="Y117" s="202">
        <v>0.21154509591392801</v>
      </c>
      <c r="Z117" s="202">
        <v>0.19307687325477499</v>
      </c>
      <c r="AA117" s="202">
        <v>0.15590058088894901</v>
      </c>
      <c r="AB117" s="202">
        <v>0.123730619753134</v>
      </c>
      <c r="AC117" s="202">
        <v>0.11602578262565</v>
      </c>
      <c r="AD117" s="202">
        <v>0.107047597065331</v>
      </c>
      <c r="AE117" s="202">
        <v>9.8661379783715197E-2</v>
      </c>
      <c r="AF117" s="223">
        <f>SUM(C117:AE117)</f>
        <v>12.357612166621458</v>
      </c>
      <c r="AG117" s="224">
        <f>IF(ISERROR((C117/D117-1)*100),"n/a",(C117/D117-1)*100)</f>
        <v>6.944444444444553</v>
      </c>
      <c r="AH117" s="224">
        <f>IF(ISERROR((D117/E117-1)*100),"n/a",(D117/E117-1)*100)</f>
        <v>5.0000000000001377</v>
      </c>
      <c r="AI117" s="224">
        <f>IF(ISERROR((E117/F117-1)*100),"n/a",(E117/F117-1)*100)</f>
        <v>6.9811320754716633</v>
      </c>
      <c r="AJ117" s="224">
        <f>IF(ISERROR((F117/G117-1)*100),"n/a",(F117/G117-1)*100)</f>
        <v>6.0000000000000275</v>
      </c>
      <c r="AK117" s="224">
        <f>IF(ISERROR((G117/H117-1)*100),"n/a",(G117/H117-1)*100)</f>
        <v>2.0833333333333259</v>
      </c>
      <c r="AL117" s="224">
        <f>IF(ISERROR((H117/I117-1)*100),"n/a",(H117/I117-1)*100)</f>
        <v>9.0384615384614619</v>
      </c>
      <c r="AM117" s="224">
        <f>IF(ISERROR((I117/J117-1)*100),"n/a",(I117/J117-1)*100)</f>
        <v>21.978723404255305</v>
      </c>
      <c r="AN117" s="224">
        <f>IF(ISERROR((J117/K117-1)*100),"n/a",(J117/K117-1)*100)</f>
        <v>9.6666666666668455</v>
      </c>
      <c r="AO117" s="224">
        <f>IF(ISERROR((K117/L117-1)*100),"n/a",(K117/L117-1)*100)</f>
        <v>5.0000000000000711</v>
      </c>
      <c r="AP117" s="224">
        <f>IF(ISERROR((L117/M117-1)*100),"n/a",(L117/M117-1)*100)</f>
        <v>10.249999999999915</v>
      </c>
      <c r="AQ117" s="224">
        <f>IF(ISERROR((M117/N117-1)*100),"n/a",(M117/N117-1)*100)</f>
        <v>10.250000000000004</v>
      </c>
      <c r="AR117" s="224">
        <f>IF(ISERROR((N117/O117-1)*100),"n/a",(N117/O117-1)*100)</f>
        <v>10.250000000000114</v>
      </c>
      <c r="AS117" s="224">
        <f>IF(ISERROR((O117/Q117-1)*100),"n/a",(O117/Q117-1)*100)</f>
        <v>2.7173913043475384</v>
      </c>
      <c r="AT117" s="224">
        <f>IF(ISERROR((Q117/R117-1)*100),"n/a",(Q117/R117-1)*100)</f>
        <v>10.250000000000314</v>
      </c>
      <c r="AU117" s="224">
        <f>IF(ISERROR((R117/T117-1)*100),"n/a",(R117/T117-1)*100)</f>
        <v>7.9042553191486231</v>
      </c>
      <c r="AV117" s="224">
        <f>IF(ISERROR((V117/W117-1)*100),"n/a",(V117/W117-1)*100)</f>
        <v>10.25000000000027</v>
      </c>
      <c r="AW117" s="224">
        <f>IF(ISERROR((W117/X117-1)*100),"n/a",(W117/X117-1)*100)</f>
        <v>12.499999999999666</v>
      </c>
      <c r="AX117" s="224">
        <f>IF(ISERROR((X117/Y117-1)*100),"n/a",(X117/Y117-1)*100)</f>
        <v>12.546874999999691</v>
      </c>
      <c r="AY117" s="224">
        <f>IF(ISERROR((Y117/Z117-1)*100),"n/a",(Y117/Z117-1)*100)</f>
        <v>9.565217391304671</v>
      </c>
      <c r="AZ117" s="224">
        <f>IF(ISERROR((Z117/AA117-1)*100),"n/a",(Z117/AA117-1)*100)</f>
        <v>23.846153846153651</v>
      </c>
      <c r="BA117" s="224">
        <f>IF(ISERROR((AA117/AB117-1)*100),"n/a",(AA117/AB117-1)*100)</f>
        <v>26.000000000000135</v>
      </c>
      <c r="BB117" s="224">
        <f>IF(ISERROR((AB117/AC117-1)*100),"n/a",(AB117/AC117-1)*100)</f>
        <v>6.6406249999995115</v>
      </c>
      <c r="BC117" s="224">
        <f>IF(ISERROR((AC117/AD117-1)*100),"n/a",(AC117/AD117-1)*100)</f>
        <v>8.3870967741944025</v>
      </c>
      <c r="BD117" s="224" t="str">
        <f>IF(ISERROR((AD117/#REF!-1)*100),"n/a",(AD117/#REF!-1)*100)</f>
        <v>n/a</v>
      </c>
      <c r="BE117" s="224" t="str">
        <f>IF(ISERROR((#REF!/#REF!-1)*100),"n/a",(#REF!/#REF!-1)*100)</f>
        <v>n/a</v>
      </c>
      <c r="BF117" s="224">
        <f>IF(ISERROR((AD117/AE117-1)*100),"n/a",(AD117/AE117-1)*100)</f>
        <v>8.5000000000000178</v>
      </c>
      <c r="BG117" s="224">
        <f>AVERAGE(AG117:BF117)</f>
        <v>10.106265670740912</v>
      </c>
      <c r="BH117" s="182">
        <f t="shared" si="1"/>
        <v>5.992377533546116</v>
      </c>
    </row>
    <row r="118" spans="1:60" ht="11.25" customHeight="1" x14ac:dyDescent="0.2">
      <c r="A118" s="233" t="s">
        <v>1805</v>
      </c>
      <c r="B118" s="240" t="s">
        <v>693</v>
      </c>
      <c r="C118" s="215">
        <v>1.78</v>
      </c>
      <c r="D118" s="216">
        <v>1.69</v>
      </c>
      <c r="E118" s="216">
        <v>1.57</v>
      </c>
      <c r="F118" s="216">
        <v>1.48</v>
      </c>
      <c r="G118" s="216">
        <v>1.42</v>
      </c>
      <c r="H118" s="216">
        <v>1.4</v>
      </c>
      <c r="I118" s="216">
        <v>1.38</v>
      </c>
      <c r="J118" s="217">
        <v>1.3049999999999999</v>
      </c>
      <c r="K118" s="217">
        <v>1.2450000000000001</v>
      </c>
      <c r="L118" s="241">
        <v>1.1200000000000001</v>
      </c>
      <c r="M118" s="259">
        <v>0.88</v>
      </c>
      <c r="N118" s="241">
        <v>0.86</v>
      </c>
      <c r="O118" s="259">
        <v>0.8</v>
      </c>
      <c r="P118" s="249"/>
      <c r="Q118" s="241">
        <v>0.78</v>
      </c>
      <c r="R118" s="250">
        <v>0.72</v>
      </c>
      <c r="S118" s="249"/>
      <c r="T118" s="251">
        <v>0.72</v>
      </c>
      <c r="U118" s="245">
        <v>0.72</v>
      </c>
      <c r="V118" s="245">
        <v>0.72</v>
      </c>
      <c r="W118" s="245">
        <v>0.72</v>
      </c>
      <c r="X118" s="244">
        <v>0.66</v>
      </c>
      <c r="Y118" s="245">
        <v>0.64</v>
      </c>
      <c r="Z118" s="244">
        <v>0.61</v>
      </c>
      <c r="AA118" s="244">
        <v>0.56000000000000005</v>
      </c>
      <c r="AB118" s="245">
        <v>0.52</v>
      </c>
      <c r="AC118" s="244">
        <v>0.5</v>
      </c>
      <c r="AD118" s="245">
        <v>0.44</v>
      </c>
      <c r="AE118" s="245">
        <v>0.44</v>
      </c>
      <c r="AF118" s="223">
        <f>SUM(C118:AE118)</f>
        <v>25.68</v>
      </c>
      <c r="AG118" s="224">
        <f>IF(ISERROR((C118/D118-1)*100),"n/a",(C118/D118-1)*100)</f>
        <v>5.3254437869822535</v>
      </c>
      <c r="AH118" s="224">
        <f>IF(ISERROR((D118/E118-1)*100),"n/a",(D118/E118-1)*100)</f>
        <v>7.6433121019108263</v>
      </c>
      <c r="AI118" s="224">
        <f>IF(ISERROR((E118/F118-1)*100),"n/a",(E118/F118-1)*100)</f>
        <v>6.0810810810810967</v>
      </c>
      <c r="AJ118" s="224">
        <f>IF(ISERROR((F118/G118-1)*100),"n/a",(F118/G118-1)*100)</f>
        <v>4.2253521126760507</v>
      </c>
      <c r="AK118" s="224">
        <f>IF(ISERROR((G118/H118-1)*100),"n/a",(G118/H118-1)*100)</f>
        <v>1.4285714285714235</v>
      </c>
      <c r="AL118" s="224">
        <f>IF(ISERROR((H118/I118-1)*100),"n/a",(H118/I118-1)*100)</f>
        <v>1.449275362318847</v>
      </c>
      <c r="AM118" s="224">
        <f>IF(ISERROR((I118/J118-1)*100),"n/a",(I118/J118-1)*100)</f>
        <v>5.7471264367816133</v>
      </c>
      <c r="AN118" s="224">
        <f>IF(ISERROR((J118/K118-1)*100),"n/a",(J118/K118-1)*100)</f>
        <v>4.8192771084337283</v>
      </c>
      <c r="AO118" s="224">
        <f>IF(ISERROR((K118/L118-1)*100),"n/a",(K118/L118-1)*100)</f>
        <v>11.160714285714279</v>
      </c>
      <c r="AP118" s="224">
        <f>IF(ISERROR((L118/M118-1)*100),"n/a",(L118/M118-1)*100)</f>
        <v>27.272727272727295</v>
      </c>
      <c r="AQ118" s="224">
        <f>IF(ISERROR((M118/N118-1)*100),"n/a",(M118/N118-1)*100)</f>
        <v>2.3255813953488413</v>
      </c>
      <c r="AR118" s="224">
        <f>IF(ISERROR((N118/O118-1)*100),"n/a",(N118/O118-1)*100)</f>
        <v>7.4999999999999956</v>
      </c>
      <c r="AS118" s="224">
        <f>IF(ISERROR((O118/Q118-1)*100),"n/a",(O118/Q118-1)*100)</f>
        <v>2.5641025641025772</v>
      </c>
      <c r="AT118" s="224">
        <f>IF(ISERROR((Q118/R118-1)*100),"n/a",(Q118/R118-1)*100)</f>
        <v>8.3333333333333481</v>
      </c>
      <c r="AU118" s="224">
        <f>IF(ISERROR((R118/T118-1)*100),"n/a",(R118/T118-1)*100)</f>
        <v>0</v>
      </c>
      <c r="AV118" s="224">
        <f>IF(ISERROR((T118/U118-1)*100),"n/a",(T118/U118-1)*100)</f>
        <v>0</v>
      </c>
      <c r="AW118" s="224">
        <f>IF(ISERROR((U118/V118-1)*100),"n/a",(U118/V118-1)*100)</f>
        <v>0</v>
      </c>
      <c r="AX118" s="224">
        <f>IF(ISERROR((V118/W118-1)*100),"n/a",(V118/W118-1)*100)</f>
        <v>0</v>
      </c>
      <c r="AY118" s="224">
        <f>IF(ISERROR((W118/X118-1)*100),"n/a",(W118/X118-1)*100)</f>
        <v>9.0909090909090828</v>
      </c>
      <c r="AZ118" s="224">
        <f>IF(ISERROR((X118/Y118-1)*100),"n/a",(X118/Y118-1)*100)</f>
        <v>3.125</v>
      </c>
      <c r="BA118" s="224">
        <f>IF(ISERROR((Y118/Z118-1)*100),"n/a",(Y118/Z118-1)*100)</f>
        <v>4.9180327868852514</v>
      </c>
      <c r="BB118" s="224">
        <f>IF(ISERROR((Z118/AA118-1)*100),"n/a",(Z118/AA118-1)*100)</f>
        <v>8.9285714285714199</v>
      </c>
      <c r="BC118" s="224">
        <f>IF(ISERROR((AA118/AB118-1)*100),"n/a",(AA118/AB118-1)*100)</f>
        <v>7.6923076923077094</v>
      </c>
      <c r="BD118" s="224">
        <f>IF(ISERROR((AB118/AC118-1)*100),"n/a",(AB118/AC118-1)*100)</f>
        <v>4.0000000000000036</v>
      </c>
      <c r="BE118" s="224">
        <f>IF(ISERROR((AC118/AD118-1)*100),"n/a",(AC118/AD118-1)*100)</f>
        <v>13.636363636363647</v>
      </c>
      <c r="BF118" s="224">
        <f>IF(ISERROR((AD118/AE118-1)*100),"n/a",(AD118/AE118-1)*100)</f>
        <v>0</v>
      </c>
      <c r="BG118" s="224">
        <f>AVERAGE(AG118:BF118)</f>
        <v>5.664118573269973</v>
      </c>
      <c r="BH118" s="182">
        <f t="shared" si="1"/>
        <v>5.7666312478489283</v>
      </c>
    </row>
    <row r="119" spans="1:60" ht="11.25" customHeight="1" x14ac:dyDescent="0.2">
      <c r="A119" s="127" t="s">
        <v>1806</v>
      </c>
      <c r="B119" s="97" t="s">
        <v>226</v>
      </c>
      <c r="C119" s="215">
        <v>1.85</v>
      </c>
      <c r="D119" s="216">
        <v>1.81</v>
      </c>
      <c r="E119" s="216">
        <v>1.77</v>
      </c>
      <c r="F119" s="216">
        <v>1.73</v>
      </c>
      <c r="G119" s="216">
        <v>1.69</v>
      </c>
      <c r="H119" s="216">
        <v>1.65</v>
      </c>
      <c r="I119" s="216">
        <v>1.55</v>
      </c>
      <c r="J119" s="217">
        <v>1.4</v>
      </c>
      <c r="K119" s="230">
        <v>1.3</v>
      </c>
      <c r="L119" s="216">
        <v>1.25</v>
      </c>
      <c r="M119" s="216">
        <v>1.22</v>
      </c>
      <c r="N119" s="216">
        <v>1.1399999999999999</v>
      </c>
      <c r="O119" s="216">
        <v>1.1000000000000001</v>
      </c>
      <c r="P119" s="226"/>
      <c r="Q119" s="216">
        <v>1.06</v>
      </c>
      <c r="R119" s="232">
        <v>1</v>
      </c>
      <c r="S119" s="226"/>
      <c r="T119" s="223">
        <v>0.92</v>
      </c>
      <c r="U119" s="229">
        <v>0.88</v>
      </c>
      <c r="V119" s="202">
        <v>0.85</v>
      </c>
      <c r="W119" s="202">
        <v>0.81</v>
      </c>
      <c r="X119" s="202">
        <v>0.77</v>
      </c>
      <c r="Y119" s="202">
        <v>0.73</v>
      </c>
      <c r="Z119" s="202">
        <v>0.66</v>
      </c>
      <c r="AA119" s="202">
        <v>0.59499999999999997</v>
      </c>
      <c r="AB119" s="202">
        <v>0.55000000000000004</v>
      </c>
      <c r="AC119" s="229">
        <v>0.54</v>
      </c>
      <c r="AD119" s="202">
        <v>0.51</v>
      </c>
      <c r="AE119" s="202">
        <v>0.47</v>
      </c>
      <c r="AF119" s="223">
        <f>SUM(C119:AE119)</f>
        <v>29.805</v>
      </c>
      <c r="AG119" s="224">
        <f>IF(ISERROR((C119/D119-1)*100),"n/a",(C119/D119-1)*100)</f>
        <v>2.2099447513812098</v>
      </c>
      <c r="AH119" s="224">
        <f>IF(ISERROR((D119/E119-1)*100),"n/a",(D119/E119-1)*100)</f>
        <v>2.2598870056497189</v>
      </c>
      <c r="AI119" s="224">
        <f>IF(ISERROR((E119/F119-1)*100),"n/a",(E119/F119-1)*100)</f>
        <v>2.3121387283236983</v>
      </c>
      <c r="AJ119" s="224">
        <f>IF(ISERROR((F119/G119-1)*100),"n/a",(F119/G119-1)*100)</f>
        <v>2.3668639053254559</v>
      </c>
      <c r="AK119" s="224">
        <f>IF(ISERROR((G119/H119-1)*100),"n/a",(G119/H119-1)*100)</f>
        <v>2.4242424242424176</v>
      </c>
      <c r="AL119" s="224">
        <f>IF(ISERROR((H119/I119-1)*100),"n/a",(H119/I119-1)*100)</f>
        <v>6.4516129032258007</v>
      </c>
      <c r="AM119" s="224">
        <f>IF(ISERROR((I119/J119-1)*100),"n/a",(I119/J119-1)*100)</f>
        <v>10.714285714285721</v>
      </c>
      <c r="AN119" s="224">
        <f>IF(ISERROR((J119/K119-1)*100),"n/a",(J119/K119-1)*100)</f>
        <v>7.6923076923076872</v>
      </c>
      <c r="AO119" s="224">
        <f>IF(ISERROR((K119/L119-1)*100),"n/a",(K119/L119-1)*100)</f>
        <v>4.0000000000000036</v>
      </c>
      <c r="AP119" s="224">
        <f>IF(ISERROR((L119/M119-1)*100),"n/a",(L119/M119-1)*100)</f>
        <v>2.4590163934426146</v>
      </c>
      <c r="AQ119" s="224">
        <f>IF(ISERROR((M119/N119-1)*100),"n/a",(M119/N119-1)*100)</f>
        <v>7.0175438596491224</v>
      </c>
      <c r="AR119" s="224">
        <f>IF(ISERROR((N119/O119-1)*100),"n/a",(N119/O119-1)*100)</f>
        <v>3.6363636363636154</v>
      </c>
      <c r="AS119" s="224">
        <f>IF(ISERROR((O119/Q119-1)*100),"n/a",(O119/Q119-1)*100)</f>
        <v>3.7735849056603765</v>
      </c>
      <c r="AT119" s="224">
        <f>IF(ISERROR((Q119/R119-1)*100),"n/a",(Q119/R119-1)*100)</f>
        <v>6.0000000000000053</v>
      </c>
      <c r="AU119" s="224">
        <f>IF(ISERROR((R119/T119-1)*100),"n/a",(R119/T119-1)*100)</f>
        <v>8.6956521739130377</v>
      </c>
      <c r="AV119" s="224">
        <f>IF(ISERROR((T119/U119-1)*100),"n/a",(T119/U119-1)*100)</f>
        <v>4.5454545454545414</v>
      </c>
      <c r="AW119" s="224">
        <f>IF(ISERROR((U119/V119-1)*100),"n/a",(U119/V119-1)*100)</f>
        <v>3.529411764705892</v>
      </c>
      <c r="AX119" s="224">
        <f>IF(ISERROR((V119/W119-1)*100),"n/a",(V119/W119-1)*100)</f>
        <v>4.9382716049382713</v>
      </c>
      <c r="AY119" s="224">
        <f>IF(ISERROR((W119/X119-1)*100),"n/a",(W119/X119-1)*100)</f>
        <v>5.1948051948051965</v>
      </c>
      <c r="AZ119" s="224">
        <f>IF(ISERROR((X119/Y119-1)*100),"n/a",(X119/Y119-1)*100)</f>
        <v>5.4794520547945202</v>
      </c>
      <c r="BA119" s="224">
        <f>IF(ISERROR((Y119/Z119-1)*100),"n/a",(Y119/Z119-1)*100)</f>
        <v>10.606060606060597</v>
      </c>
      <c r="BB119" s="224">
        <f>IF(ISERROR((Z119/AA119-1)*100),"n/a",(Z119/AA119-1)*100)</f>
        <v>10.924369747899165</v>
      </c>
      <c r="BC119" s="224">
        <f>IF(ISERROR((AA119/AB119-1)*100),"n/a",(AA119/AB119-1)*100)</f>
        <v>8.1818181818181799</v>
      </c>
      <c r="BD119" s="224">
        <f>IF(ISERROR((AB119/AC119-1)*100),"n/a",(AB119/AC119-1)*100)</f>
        <v>1.8518518518518601</v>
      </c>
      <c r="BE119" s="224">
        <f>IF(ISERROR((AC119/AD119-1)*100),"n/a",(AC119/AD119-1)*100)</f>
        <v>5.8823529411764719</v>
      </c>
      <c r="BF119" s="224">
        <f>IF(ISERROR((AD119/AE119-1)*100),"n/a",(AD119/AE119-1)*100)</f>
        <v>8.5106382978723527</v>
      </c>
      <c r="BG119" s="224">
        <f>AVERAGE(AG119:BF119)</f>
        <v>5.4483819571210592</v>
      </c>
      <c r="BH119" s="182">
        <f t="shared" si="1"/>
        <v>2.861608762806799</v>
      </c>
    </row>
    <row r="120" spans="1:60" ht="11.25" customHeight="1" x14ac:dyDescent="0.2">
      <c r="A120" s="127" t="s">
        <v>1807</v>
      </c>
      <c r="B120" s="97" t="s">
        <v>695</v>
      </c>
      <c r="C120" s="215">
        <v>1</v>
      </c>
      <c r="D120" s="216">
        <v>0.88</v>
      </c>
      <c r="E120" s="216">
        <v>0.76</v>
      </c>
      <c r="F120" s="216">
        <v>0.66</v>
      </c>
      <c r="G120" s="216">
        <v>0.62</v>
      </c>
      <c r="H120" s="216">
        <v>0.56999999999999995</v>
      </c>
      <c r="I120" s="216">
        <v>0.48</v>
      </c>
      <c r="J120" s="217">
        <v>0.32</v>
      </c>
      <c r="K120" s="223">
        <v>0.24</v>
      </c>
      <c r="L120" s="217">
        <v>0.17</v>
      </c>
      <c r="M120" s="217">
        <v>0.13</v>
      </c>
      <c r="N120" s="217">
        <v>0.09</v>
      </c>
      <c r="O120" s="217">
        <v>0</v>
      </c>
      <c r="P120" s="217"/>
      <c r="Q120" s="217">
        <v>0</v>
      </c>
      <c r="R120" s="223">
        <v>0.3</v>
      </c>
      <c r="S120" s="217"/>
      <c r="T120" s="223">
        <v>0.49</v>
      </c>
      <c r="U120" s="202">
        <v>0.76</v>
      </c>
      <c r="V120" s="202">
        <v>0.745</v>
      </c>
      <c r="W120" s="202">
        <v>0.71</v>
      </c>
      <c r="X120" s="202">
        <v>0.66249999999999998</v>
      </c>
      <c r="Y120" s="202">
        <v>0.61850000000000005</v>
      </c>
      <c r="Z120" s="202">
        <v>0.58399999999999996</v>
      </c>
      <c r="AA120" s="202">
        <v>0.49759999999999999</v>
      </c>
      <c r="AB120" s="202">
        <v>0.40160000000000001</v>
      </c>
      <c r="AC120" s="202">
        <v>0.38080000000000003</v>
      </c>
      <c r="AD120" s="202">
        <v>0.3488</v>
      </c>
      <c r="AE120" s="202">
        <v>0.31519999999999998</v>
      </c>
      <c r="AF120" s="223">
        <f>SUM(C120:AE120)</f>
        <v>12.734000000000002</v>
      </c>
      <c r="AG120" s="224">
        <f>IF(ISERROR((C120/D120-1)*100),"n/a",(C120/D120-1)*100)</f>
        <v>13.636363636363647</v>
      </c>
      <c r="AH120" s="224">
        <f>IF(ISERROR((D120/E120-1)*100),"n/a",(D120/E120-1)*100)</f>
        <v>15.789473684210531</v>
      </c>
      <c r="AI120" s="224">
        <f>IF(ISERROR((E120/F120-1)*100),"n/a",(E120/F120-1)*100)</f>
        <v>15.151515151515138</v>
      </c>
      <c r="AJ120" s="224">
        <f>IF(ISERROR((F120/G120-1)*100),"n/a",(F120/G120-1)*100)</f>
        <v>6.4516129032258229</v>
      </c>
      <c r="AK120" s="224">
        <f>IF(ISERROR((G120/H120-1)*100),"n/a",(G120/H120-1)*100)</f>
        <v>8.7719298245614077</v>
      </c>
      <c r="AL120" s="224">
        <f>IF(ISERROR((H120/I120-1)*100),"n/a",(H120/I120-1)*100)</f>
        <v>18.75</v>
      </c>
      <c r="AM120" s="224">
        <f>IF(ISERROR((I120/J120-1)*100),"n/a",(I120/J120-1)*100)</f>
        <v>50</v>
      </c>
      <c r="AN120" s="224">
        <f>IF(ISERROR((J120/K120-1)*100),"n/a",(J120/K120-1)*100)</f>
        <v>33.33333333333335</v>
      </c>
      <c r="AO120" s="224">
        <f>IF(ISERROR((K120/L120-1)*100),"n/a",(K120/L120-1)*100)</f>
        <v>41.176470588235283</v>
      </c>
      <c r="AP120" s="224">
        <f>IF(ISERROR((L120/M120-1)*100),"n/a",(L120/M120-1)*100)</f>
        <v>30.76923076923077</v>
      </c>
      <c r="AQ120" s="224">
        <f>IF(ISERROR((M120/N120-1)*100),"n/a",(M120/N120-1)*100)</f>
        <v>44.444444444444464</v>
      </c>
      <c r="AR120" s="224" t="str">
        <f>IF(ISERROR((N120/O120-1)*100),"n/a",(N120/O120-1)*100)</f>
        <v>n/a</v>
      </c>
      <c r="AS120" s="224" t="str">
        <f>IF(ISERROR((O120/Q120-1)*100),"n/a",(O120/Q120-1)*100)</f>
        <v>n/a</v>
      </c>
      <c r="AT120" s="224">
        <f>IF(ISERROR((Q120/R120-1)*100),"n/a",(Q120/R120-1)*100)</f>
        <v>-100</v>
      </c>
      <c r="AU120" s="224">
        <f>IF(ISERROR((R120/T120-1)*100),"n/a",(R120/T120-1)*100)</f>
        <v>-38.775510204081634</v>
      </c>
      <c r="AV120" s="224">
        <f>IF(ISERROR((T120/U120-1)*100),"n/a",(T120/U120-1)*100)</f>
        <v>-35.526315789473685</v>
      </c>
      <c r="AW120" s="224">
        <f>IF(ISERROR((U120/V120-1)*100),"n/a",(U120/V120-1)*100)</f>
        <v>2.0134228187919545</v>
      </c>
      <c r="AX120" s="224">
        <f>IF(ISERROR((V120/W120-1)*100),"n/a",(V120/W120-1)*100)</f>
        <v>4.929577464788748</v>
      </c>
      <c r="AY120" s="224">
        <f>IF(ISERROR((W120/X120-1)*100),"n/a",(W120/X120-1)*100)</f>
        <v>7.1698113207547154</v>
      </c>
      <c r="AZ120" s="224">
        <f>IF(ISERROR((X120/Y120-1)*100),"n/a",(X120/Y120-1)*100)</f>
        <v>7.1139854486661047</v>
      </c>
      <c r="BA120" s="224">
        <f>IF(ISERROR((Y120/Z120-1)*100),"n/a",(Y120/Z120-1)*100)</f>
        <v>5.9075342465753522</v>
      </c>
      <c r="BB120" s="224">
        <f>IF(ISERROR((Z120/AA120-1)*100),"n/a",(Z120/AA120-1)*100)</f>
        <v>17.363344051446951</v>
      </c>
      <c r="BC120" s="224">
        <f>IF(ISERROR((AA120/AB120-1)*100),"n/a",(AA120/AB120-1)*100)</f>
        <v>23.904382470119522</v>
      </c>
      <c r="BD120" s="224">
        <f>IF(ISERROR((AB120/AC120-1)*100),"n/a",(AB120/AC120-1)*100)</f>
        <v>5.4621848739495826</v>
      </c>
      <c r="BE120" s="224">
        <f>IF(ISERROR((AC120/AD120-1)*100),"n/a",(AC120/AD120-1)*100)</f>
        <v>9.1743119266055153</v>
      </c>
      <c r="BF120" s="224">
        <f>IF(ISERROR((AD120/AE120-1)*100),"n/a",(AD120/AE120-1)*100)</f>
        <v>10.659898477157359</v>
      </c>
      <c r="BG120" s="224">
        <f>AVERAGE(AG120:BF120)</f>
        <v>8.236291726684204</v>
      </c>
      <c r="BH120" s="182">
        <f t="shared" si="1"/>
        <v>30.763487567655435</v>
      </c>
    </row>
    <row r="121" spans="1:60" ht="11.25" customHeight="1" x14ac:dyDescent="0.2">
      <c r="A121" s="203" t="s">
        <v>227</v>
      </c>
      <c r="B121" s="119" t="s">
        <v>228</v>
      </c>
      <c r="C121" s="215">
        <v>0.6</v>
      </c>
      <c r="D121" s="216">
        <v>0.58666666666666667</v>
      </c>
      <c r="E121" s="216">
        <v>0.56999999999999995</v>
      </c>
      <c r="F121" s="216">
        <v>0.55666666666666664</v>
      </c>
      <c r="G121" s="216">
        <v>0.54333333333333333</v>
      </c>
      <c r="H121" s="216">
        <v>0.53</v>
      </c>
      <c r="I121" s="216">
        <v>0.51666666666666672</v>
      </c>
      <c r="J121" s="217">
        <v>0.5033333333333333</v>
      </c>
      <c r="K121" s="217">
        <v>0.49</v>
      </c>
      <c r="L121" s="218">
        <v>0.47833333333333333</v>
      </c>
      <c r="M121" s="218">
        <v>0.47</v>
      </c>
      <c r="N121" s="218">
        <v>0.45833333333333331</v>
      </c>
      <c r="O121" s="218">
        <v>0.45</v>
      </c>
      <c r="P121" s="219">
        <v>0</v>
      </c>
      <c r="Q121" s="218">
        <v>0.43333333333333335</v>
      </c>
      <c r="R121" s="246">
        <v>0.41333333333333333</v>
      </c>
      <c r="S121" s="219">
        <v>0</v>
      </c>
      <c r="T121" s="230">
        <v>0.39333333333333331</v>
      </c>
      <c r="U121" s="247">
        <v>0.34333333333333332</v>
      </c>
      <c r="V121" s="247">
        <v>0.3</v>
      </c>
      <c r="W121" s="247">
        <v>0.27333333333333332</v>
      </c>
      <c r="X121" s="247">
        <v>0.26</v>
      </c>
      <c r="Y121" s="247">
        <v>0.24666666666666667</v>
      </c>
      <c r="Z121" s="247">
        <v>0.23333333333333331</v>
      </c>
      <c r="AA121" s="247">
        <v>0.22</v>
      </c>
      <c r="AB121" s="247">
        <v>0.21</v>
      </c>
      <c r="AC121" s="247">
        <v>0.19666666666666666</v>
      </c>
      <c r="AD121" s="247">
        <v>0.18666666666666668</v>
      </c>
      <c r="AE121" s="247">
        <v>0.16866666666666666</v>
      </c>
      <c r="AF121" s="223">
        <f>SUM(C121:AE121)</f>
        <v>10.632000000000001</v>
      </c>
      <c r="AG121" s="224">
        <f>IF(ISERROR((C121/D121-1)*100),"n/a",(C121/D121-1)*100)</f>
        <v>2.2727272727272707</v>
      </c>
      <c r="AH121" s="224">
        <f>IF(ISERROR((D121/E121-1)*100),"n/a",(D121/E121-1)*100)</f>
        <v>2.923976608187151</v>
      </c>
      <c r="AI121" s="224">
        <f>IF(ISERROR((E121/F121-1)*100),"n/a",(E121/F121-1)*100)</f>
        <v>2.39520958083832</v>
      </c>
      <c r="AJ121" s="224">
        <f>IF(ISERROR((F121/G121-1)*100),"n/a",(F121/G121-1)*100)</f>
        <v>2.4539877300613355</v>
      </c>
      <c r="AK121" s="224">
        <f>IF(ISERROR((G121/H121-1)*100),"n/a",(G121/H121-1)*100)</f>
        <v>2.515723270440251</v>
      </c>
      <c r="AL121" s="224">
        <f>IF(ISERROR((H121/I121-1)*100),"n/a",(H121/I121-1)*100)</f>
        <v>2.580645161290307</v>
      </c>
      <c r="AM121" s="224">
        <f>IF(ISERROR((I121/J121-1)*100),"n/a",(I121/J121-1)*100)</f>
        <v>2.6490066225165698</v>
      </c>
      <c r="AN121" s="224">
        <f>IF(ISERROR((J121/K121-1)*100),"n/a",(J121/K121-1)*100)</f>
        <v>2.7210884353741527</v>
      </c>
      <c r="AO121" s="224">
        <f>IF(ISERROR((K121/L121-1)*100),"n/a",(K121/L121-1)*100)</f>
        <v>2.4390243902439046</v>
      </c>
      <c r="AP121" s="224">
        <f>IF(ISERROR((L121/M121-1)*100),"n/a",(L121/M121-1)*100)</f>
        <v>1.7730496453900679</v>
      </c>
      <c r="AQ121" s="224">
        <f>IF(ISERROR((M121/N121-1)*100),"n/a",(M121/N121-1)*100)</f>
        <v>2.5454545454545396</v>
      </c>
      <c r="AR121" s="224">
        <f>IF(ISERROR((N121/O121-1)*100),"n/a",(N121/O121-1)*100)</f>
        <v>1.8518518518518379</v>
      </c>
      <c r="AS121" s="224">
        <f>IF(ISERROR((O121/Q121-1)*100),"n/a",(O121/Q121-1)*100)</f>
        <v>3.8461538461538547</v>
      </c>
      <c r="AT121" s="224">
        <f>IF(ISERROR((Q121/R121-1)*100),"n/a",(Q121/R121-1)*100)</f>
        <v>4.8387096774193505</v>
      </c>
      <c r="AU121" s="224">
        <f>IF(ISERROR((R121/T121-1)*100),"n/a",(R121/T121-1)*100)</f>
        <v>5.0847457627118731</v>
      </c>
      <c r="AV121" s="224">
        <f>IF(ISERROR((T121/U121-1)*100),"n/a",(T121/U121-1)*100)</f>
        <v>14.563106796116498</v>
      </c>
      <c r="AW121" s="224">
        <f>IF(ISERROR((U121/V121-1)*100),"n/a",(U121/V121-1)*100)</f>
        <v>14.444444444444438</v>
      </c>
      <c r="AX121" s="224">
        <f>IF(ISERROR((V121/W121-1)*100),"n/a",(V121/W121-1)*100)</f>
        <v>9.7560975609756184</v>
      </c>
      <c r="AY121" s="224">
        <f>IF(ISERROR((W121/X121-1)*100),"n/a",(W121/X121-1)*100)</f>
        <v>5.12820512820511</v>
      </c>
      <c r="AZ121" s="224">
        <f>IF(ISERROR((X121/Y121-1)*100),"n/a",(X121/Y121-1)*100)</f>
        <v>5.4054054054054168</v>
      </c>
      <c r="BA121" s="224">
        <f>IF(ISERROR((Y121/Z121-1)*100),"n/a",(Y121/Z121-1)*100)</f>
        <v>5.7142857142857384</v>
      </c>
      <c r="BB121" s="224">
        <f>IF(ISERROR((Z121/AA121-1)*100),"n/a",(Z121/AA121-1)*100)</f>
        <v>6.0606060606060552</v>
      </c>
      <c r="BC121" s="224">
        <f>IF(ISERROR((AA121/AB121-1)*100),"n/a",(AA121/AB121-1)*100)</f>
        <v>4.7619047619047672</v>
      </c>
      <c r="BD121" s="224">
        <f>IF(ISERROR((AB121/AC121-1)*100),"n/a",(AB121/AC121-1)*100)</f>
        <v>6.7796610169491567</v>
      </c>
      <c r="BE121" s="224">
        <f>IF(ISERROR((AC121/AD121-1)*100),"n/a",(AC121/AD121-1)*100)</f>
        <v>5.3571428571428381</v>
      </c>
      <c r="BF121" s="224">
        <f>IF(ISERROR((AD121/AE121-1)*100),"n/a",(AD121/AE121-1)*100)</f>
        <v>10.671936758893285</v>
      </c>
      <c r="BG121" s="224">
        <f>AVERAGE(AG121:BF121)</f>
        <v>5.059005804061143</v>
      </c>
      <c r="BH121" s="182">
        <f t="shared" si="1"/>
        <v>3.591941938666634</v>
      </c>
    </row>
    <row r="122" spans="1:60" ht="11.25" customHeight="1" x14ac:dyDescent="0.2">
      <c r="A122" s="236" t="s">
        <v>5588</v>
      </c>
      <c r="B122" s="97" t="s">
        <v>5578</v>
      </c>
      <c r="C122" s="215">
        <v>1.1599999999999999</v>
      </c>
      <c r="D122" s="216">
        <v>1.04</v>
      </c>
      <c r="E122" s="216">
        <v>0.92</v>
      </c>
      <c r="F122" s="216">
        <v>0.8</v>
      </c>
      <c r="G122" s="216">
        <v>0.44999999999999996</v>
      </c>
      <c r="H122" s="231">
        <v>0</v>
      </c>
      <c r="I122" s="231">
        <v>0</v>
      </c>
      <c r="J122" s="254">
        <v>0</v>
      </c>
      <c r="K122" s="254">
        <v>0</v>
      </c>
      <c r="L122" s="231">
        <v>0</v>
      </c>
      <c r="M122" s="231">
        <v>0</v>
      </c>
      <c r="N122" s="231">
        <v>0</v>
      </c>
      <c r="O122" s="231">
        <v>0</v>
      </c>
      <c r="P122" s="237"/>
      <c r="Q122" s="231">
        <v>0</v>
      </c>
      <c r="R122" s="227">
        <v>0</v>
      </c>
      <c r="S122" s="237"/>
      <c r="T122" s="227">
        <v>0</v>
      </c>
      <c r="U122" s="238">
        <v>0</v>
      </c>
      <c r="V122" s="229">
        <v>0</v>
      </c>
      <c r="W122" s="229">
        <v>0</v>
      </c>
      <c r="X122" s="229">
        <v>0</v>
      </c>
      <c r="Y122" s="229">
        <v>0</v>
      </c>
      <c r="Z122" s="229">
        <v>0</v>
      </c>
      <c r="AA122" s="229">
        <v>0</v>
      </c>
      <c r="AB122" s="229">
        <v>0</v>
      </c>
      <c r="AC122" s="229">
        <v>0</v>
      </c>
      <c r="AD122" s="229">
        <v>0</v>
      </c>
      <c r="AE122" s="229">
        <v>0</v>
      </c>
      <c r="AF122" s="223">
        <f>SUM(C122:AE122)</f>
        <v>4.37</v>
      </c>
      <c r="AG122" s="224">
        <f>IF(ISERROR((C122/D122-1)*100),"n/a",(C122/D122-1)*100)</f>
        <v>11.538461538461519</v>
      </c>
      <c r="AH122" s="224">
        <f>IF(ISERROR((D122/E122-1)*100),"n/a",(D122/E122-1)*100)</f>
        <v>13.043478260869556</v>
      </c>
      <c r="AI122" s="224">
        <f>IF(ISERROR((E122/F122-1)*100),"n/a",(E122/F122-1)*100)</f>
        <v>14.999999999999991</v>
      </c>
      <c r="AJ122" s="224">
        <f>IF(ISERROR((F122/G122-1)*100),"n/a",(F122/G122-1)*100)</f>
        <v>77.777777777777814</v>
      </c>
      <c r="AK122" s="224" t="str">
        <f>IF(ISERROR((G122/H122-1)*100),"n/a",(G122/H122-1)*100)</f>
        <v>n/a</v>
      </c>
      <c r="AL122" s="224" t="str">
        <f>IF(ISERROR((H122/I122-1)*100),"n/a",(H122/I122-1)*100)</f>
        <v>n/a</v>
      </c>
      <c r="AM122" s="224" t="str">
        <f>IF(ISERROR((I122/J122-1)*100),"n/a",(I122/J122-1)*100)</f>
        <v>n/a</v>
      </c>
      <c r="AN122" s="224" t="str">
        <f>IF(ISERROR((J122/K122-1)*100),"n/a",(J122/K122-1)*100)</f>
        <v>n/a</v>
      </c>
      <c r="AO122" s="224" t="str">
        <f>IF(ISERROR((K122/L122-1)*100),"n/a",(K122/L122-1)*100)</f>
        <v>n/a</v>
      </c>
      <c r="AP122" s="224" t="str">
        <f>IF(ISERROR((L122/M122-1)*100),"n/a",(L122/M122-1)*100)</f>
        <v>n/a</v>
      </c>
      <c r="AQ122" s="224" t="str">
        <f>IF(ISERROR((M122/N122-1)*100),"n/a",(M122/N122-1)*100)</f>
        <v>n/a</v>
      </c>
      <c r="AR122" s="224" t="str">
        <f>IF(ISERROR((N122/O122-1)*100),"n/a",(N122/O122-1)*100)</f>
        <v>n/a</v>
      </c>
      <c r="AS122" s="224" t="str">
        <f>IF(ISERROR((O122/Q122-1)*100),"n/a",(O122/Q122-1)*100)</f>
        <v>n/a</v>
      </c>
      <c r="AT122" s="224" t="str">
        <f>IF(ISERROR((Q122/R122-1)*100),"n/a",(Q122/R122-1)*100)</f>
        <v>n/a</v>
      </c>
      <c r="AU122" s="224" t="str">
        <f>IF(ISERROR((R122/T122-1)*100),"n/a",(R122/T122-1)*100)</f>
        <v>n/a</v>
      </c>
      <c r="AV122" s="224" t="str">
        <f>IF(ISERROR((T122/U122-1)*100),"n/a",(T122/U122-1)*100)</f>
        <v>n/a</v>
      </c>
      <c r="AW122" s="224" t="str">
        <f>IF(ISERROR((U122/V122-1)*100),"n/a",(U122/V122-1)*100)</f>
        <v>n/a</v>
      </c>
      <c r="AX122" s="224" t="str">
        <f>IF(ISERROR((V122/W122-1)*100),"n/a",(V122/W122-1)*100)</f>
        <v>n/a</v>
      </c>
      <c r="AY122" s="224" t="str">
        <f>IF(ISERROR((W122/X122-1)*100),"n/a",(W122/X122-1)*100)</f>
        <v>n/a</v>
      </c>
      <c r="AZ122" s="224" t="str">
        <f>IF(ISERROR((X122/Y122-1)*100),"n/a",(X122/Y122-1)*100)</f>
        <v>n/a</v>
      </c>
      <c r="BA122" s="224" t="str">
        <f>IF(ISERROR((Y122/Z122-1)*100),"n/a",(Y122/Z122-1)*100)</f>
        <v>n/a</v>
      </c>
      <c r="BB122" s="224" t="str">
        <f>IF(ISERROR((Z122/AA122-1)*100),"n/a",(Z122/AA122-1)*100)</f>
        <v>n/a</v>
      </c>
      <c r="BC122" s="224" t="str">
        <f>IF(ISERROR((AA122/AB122-1)*100),"n/a",(AA122/AB122-1)*100)</f>
        <v>n/a</v>
      </c>
      <c r="BD122" s="224" t="str">
        <f>IF(ISERROR((AB122/AC122-1)*100),"n/a",(AB122/AC122-1)*100)</f>
        <v>n/a</v>
      </c>
      <c r="BE122" s="224" t="str">
        <f>IF(ISERROR((AC122/AD122-1)*100),"n/a",(AC122/AD122-1)*100)</f>
        <v>n/a</v>
      </c>
      <c r="BF122" s="224" t="str">
        <f>IF(ISERROR((AD122/AE122-1)*100),"n/a",(AD122/AE122-1)*100)</f>
        <v>n/a</v>
      </c>
      <c r="BG122" s="224">
        <f>AVERAGE(AG122:BF122)</f>
        <v>29.33992939427722</v>
      </c>
      <c r="BH122" s="182">
        <f t="shared" si="1"/>
        <v>32.322981032185297</v>
      </c>
    </row>
    <row r="123" spans="1:60" ht="11.25" customHeight="1" x14ac:dyDescent="0.2">
      <c r="A123" s="127" t="s">
        <v>1808</v>
      </c>
      <c r="B123" s="97" t="s">
        <v>698</v>
      </c>
      <c r="C123" s="215">
        <v>2.5049999999999999</v>
      </c>
      <c r="D123" s="216">
        <v>2.4849999999999999</v>
      </c>
      <c r="E123" s="216">
        <v>2.39</v>
      </c>
      <c r="F123" s="216">
        <v>2.09</v>
      </c>
      <c r="G123" s="216">
        <v>1.7</v>
      </c>
      <c r="H123" s="216">
        <v>1.54</v>
      </c>
      <c r="I123" s="216">
        <v>1.2649999999999999</v>
      </c>
      <c r="J123" s="217">
        <v>0.92500000000000004</v>
      </c>
      <c r="K123" s="217">
        <v>0.69</v>
      </c>
      <c r="L123" s="216">
        <v>0.48249999999999998</v>
      </c>
      <c r="M123" s="216">
        <v>0.31</v>
      </c>
      <c r="N123" s="216">
        <v>0.19500000000000001</v>
      </c>
      <c r="O123" s="216">
        <v>4.2500000000000003E-2</v>
      </c>
      <c r="P123" s="226"/>
      <c r="Q123" s="231">
        <v>0</v>
      </c>
      <c r="R123" s="227">
        <v>0</v>
      </c>
      <c r="S123" s="226"/>
      <c r="T123" s="228">
        <v>0</v>
      </c>
      <c r="U123" s="229">
        <v>0</v>
      </c>
      <c r="V123" s="229">
        <v>0</v>
      </c>
      <c r="W123" s="229">
        <v>0</v>
      </c>
      <c r="X123" s="229">
        <v>0</v>
      </c>
      <c r="Y123" s="229">
        <v>0</v>
      </c>
      <c r="Z123" s="229">
        <v>0</v>
      </c>
      <c r="AA123" s="229">
        <v>0</v>
      </c>
      <c r="AB123" s="229">
        <v>0</v>
      </c>
      <c r="AC123" s="229">
        <v>0</v>
      </c>
      <c r="AD123" s="229">
        <v>0</v>
      </c>
      <c r="AE123" s="229">
        <v>0</v>
      </c>
      <c r="AF123" s="223">
        <f>SUM(C123:AE123)</f>
        <v>16.62</v>
      </c>
      <c r="AG123" s="224">
        <f>IF(ISERROR((C123/D123-1)*100),"n/a",(C123/D123-1)*100)</f>
        <v>0.80482897384306362</v>
      </c>
      <c r="AH123" s="224">
        <f>IF(ISERROR((D123/E123-1)*100),"n/a",(D123/E123-1)*100)</f>
        <v>3.9748953974895196</v>
      </c>
      <c r="AI123" s="224">
        <f>IF(ISERROR((E123/F123-1)*100),"n/a",(E123/F123-1)*100)</f>
        <v>14.354066985645941</v>
      </c>
      <c r="AJ123" s="224">
        <f>IF(ISERROR((F123/G123-1)*100),"n/a",(F123/G123-1)*100)</f>
        <v>22.941176470588221</v>
      </c>
      <c r="AK123" s="224">
        <f>IF(ISERROR((G123/H123-1)*100),"n/a",(G123/H123-1)*100)</f>
        <v>10.389610389610393</v>
      </c>
      <c r="AL123" s="224">
        <f>IF(ISERROR((H123/I123-1)*100),"n/a",(H123/I123-1)*100)</f>
        <v>21.739130434782616</v>
      </c>
      <c r="AM123" s="224">
        <f>IF(ISERROR((I123/J123-1)*100),"n/a",(I123/J123-1)*100)</f>
        <v>36.756756756756737</v>
      </c>
      <c r="AN123" s="224">
        <f>IF(ISERROR((J123/K123-1)*100),"n/a",(J123/K123-1)*100)</f>
        <v>34.057971014492772</v>
      </c>
      <c r="AO123" s="224">
        <f>IF(ISERROR((K123/L123-1)*100),"n/a",(K123/L123-1)*100)</f>
        <v>43.005181347150256</v>
      </c>
      <c r="AP123" s="224">
        <f>IF(ISERROR((L123/M123-1)*100),"n/a",(L123/M123-1)*100)</f>
        <v>55.645161290322577</v>
      </c>
      <c r="AQ123" s="224">
        <f>IF(ISERROR((M123/N123-1)*100),"n/a",(M123/N123-1)*100)</f>
        <v>58.974358974358964</v>
      </c>
      <c r="AR123" s="224">
        <f>IF(ISERROR((N123/O123-1)*100),"n/a",(N123/O123-1)*100)</f>
        <v>358.8235294117647</v>
      </c>
      <c r="AS123" s="224" t="str">
        <f>IF(ISERROR((O123/Q123-1)*100),"n/a",(O123/Q123-1)*100)</f>
        <v>n/a</v>
      </c>
      <c r="AT123" s="224" t="str">
        <f>IF(ISERROR((Q123/R123-1)*100),"n/a",(Q123/R123-1)*100)</f>
        <v>n/a</v>
      </c>
      <c r="AU123" s="224" t="str">
        <f>IF(ISERROR((R123/T123-1)*100),"n/a",(R123/T123-1)*100)</f>
        <v>n/a</v>
      </c>
      <c r="AV123" s="224" t="str">
        <f>IF(ISERROR((T123/U123-1)*100),"n/a",(T123/U123-1)*100)</f>
        <v>n/a</v>
      </c>
      <c r="AW123" s="224" t="str">
        <f>IF(ISERROR((U123/V123-1)*100),"n/a",(U123/V123-1)*100)</f>
        <v>n/a</v>
      </c>
      <c r="AX123" s="224" t="str">
        <f>IF(ISERROR((V123/W123-1)*100),"n/a",(V123/W123-1)*100)</f>
        <v>n/a</v>
      </c>
      <c r="AY123" s="224" t="str">
        <f>IF(ISERROR((W123/X123-1)*100),"n/a",(W123/X123-1)*100)</f>
        <v>n/a</v>
      </c>
      <c r="AZ123" s="224" t="str">
        <f>IF(ISERROR((X123/Y123-1)*100),"n/a",(X123/Y123-1)*100)</f>
        <v>n/a</v>
      </c>
      <c r="BA123" s="224" t="str">
        <f>IF(ISERROR((Y123/Z123-1)*100),"n/a",(Y123/Z123-1)*100)</f>
        <v>n/a</v>
      </c>
      <c r="BB123" s="224" t="str">
        <f>IF(ISERROR((Z123/AA123-1)*100),"n/a",(Z123/AA123-1)*100)</f>
        <v>n/a</v>
      </c>
      <c r="BC123" s="224" t="str">
        <f>IF(ISERROR((AA123/AB123-1)*100),"n/a",(AA123/AB123-1)*100)</f>
        <v>n/a</v>
      </c>
      <c r="BD123" s="224" t="str">
        <f>IF(ISERROR((AB123/AC123-1)*100),"n/a",(AB123/AC123-1)*100)</f>
        <v>n/a</v>
      </c>
      <c r="BE123" s="224" t="str">
        <f>IF(ISERROR((AC123/AD123-1)*100),"n/a",(AC123/AD123-1)*100)</f>
        <v>n/a</v>
      </c>
      <c r="BF123" s="224" t="str">
        <f>IF(ISERROR((AD123/AE123-1)*100),"n/a",(AD123/AE123-1)*100)</f>
        <v>n/a</v>
      </c>
      <c r="BG123" s="224">
        <f>AVERAGE(AG123:BF123)</f>
        <v>55.122222287233818</v>
      </c>
      <c r="BH123" s="182">
        <f t="shared" si="1"/>
        <v>97.494493974167966</v>
      </c>
    </row>
    <row r="124" spans="1:60" ht="11.25" customHeight="1" x14ac:dyDescent="0.2">
      <c r="A124" s="257" t="s">
        <v>5613</v>
      </c>
      <c r="B124" s="240" t="s">
        <v>5601</v>
      </c>
      <c r="C124" s="215">
        <v>1.5511999999999999</v>
      </c>
      <c r="D124" s="216">
        <v>1.41</v>
      </c>
      <c r="E124" s="216">
        <v>1.1279999999999999</v>
      </c>
      <c r="F124" s="216">
        <v>0.56399999999999995</v>
      </c>
      <c r="G124" s="231">
        <v>0</v>
      </c>
      <c r="H124" s="231">
        <v>0</v>
      </c>
      <c r="I124" s="231">
        <v>0</v>
      </c>
      <c r="J124" s="254">
        <v>0</v>
      </c>
      <c r="K124" s="254">
        <v>0</v>
      </c>
      <c r="L124" s="259">
        <v>0</v>
      </c>
      <c r="M124" s="259">
        <v>0</v>
      </c>
      <c r="N124" s="259">
        <v>0</v>
      </c>
      <c r="O124" s="259">
        <v>0</v>
      </c>
      <c r="P124" s="286"/>
      <c r="Q124" s="259">
        <v>0</v>
      </c>
      <c r="R124" s="250">
        <v>0</v>
      </c>
      <c r="S124" s="286"/>
      <c r="T124" s="250">
        <v>0</v>
      </c>
      <c r="U124" s="271">
        <v>0</v>
      </c>
      <c r="V124" s="245">
        <v>0</v>
      </c>
      <c r="W124" s="245">
        <v>0</v>
      </c>
      <c r="X124" s="245">
        <v>0</v>
      </c>
      <c r="Y124" s="245">
        <v>0</v>
      </c>
      <c r="Z124" s="245">
        <v>0</v>
      </c>
      <c r="AA124" s="245">
        <v>0</v>
      </c>
      <c r="AB124" s="245">
        <v>0</v>
      </c>
      <c r="AC124" s="245">
        <v>0</v>
      </c>
      <c r="AD124" s="245">
        <v>0</v>
      </c>
      <c r="AE124" s="245">
        <v>0</v>
      </c>
      <c r="AF124" s="223">
        <f>SUM(C124:AE124)</f>
        <v>4.6532</v>
      </c>
      <c r="AG124" s="224">
        <f>IF(ISERROR((C124/D124-1)*100),"n/a",(C124/D124-1)*100)</f>
        <v>10.014184397163127</v>
      </c>
      <c r="AH124" s="224">
        <f>IF(ISERROR((D124/E124-1)*100),"n/a",(D124/E124-1)*100)</f>
        <v>25</v>
      </c>
      <c r="AI124" s="224">
        <f>IF(ISERROR((E124/F124-1)*100),"n/a",(E124/F124-1)*100)</f>
        <v>100</v>
      </c>
      <c r="AJ124" s="224" t="str">
        <f>IF(ISERROR((F124/G124-1)*100),"n/a",(F124/G124-1)*100)</f>
        <v>n/a</v>
      </c>
      <c r="AK124" s="224" t="str">
        <f>IF(ISERROR((G124/H124-1)*100),"n/a",(G124/H124-1)*100)</f>
        <v>n/a</v>
      </c>
      <c r="AL124" s="224" t="str">
        <f>IF(ISERROR((H124/I124-1)*100),"n/a",(H124/I124-1)*100)</f>
        <v>n/a</v>
      </c>
      <c r="AM124" s="224" t="str">
        <f>IF(ISERROR((I124/J124-1)*100),"n/a",(I124/J124-1)*100)</f>
        <v>n/a</v>
      </c>
      <c r="AN124" s="224" t="str">
        <f>IF(ISERROR((J124/K124-1)*100),"n/a",(J124/K124-1)*100)</f>
        <v>n/a</v>
      </c>
      <c r="AO124" s="224" t="str">
        <f>IF(ISERROR((K124/L124-1)*100),"n/a",(K124/L124-1)*100)</f>
        <v>n/a</v>
      </c>
      <c r="AP124" s="224" t="str">
        <f>IF(ISERROR((L124/M124-1)*100),"n/a",(L124/M124-1)*100)</f>
        <v>n/a</v>
      </c>
      <c r="AQ124" s="224" t="str">
        <f>IF(ISERROR((M124/N124-1)*100),"n/a",(M124/N124-1)*100)</f>
        <v>n/a</v>
      </c>
      <c r="AR124" s="224" t="str">
        <f>IF(ISERROR((N124/O124-1)*100),"n/a",(N124/O124-1)*100)</f>
        <v>n/a</v>
      </c>
      <c r="AS124" s="224" t="str">
        <f>IF(ISERROR((O124/Q124-1)*100),"n/a",(O124/Q124-1)*100)</f>
        <v>n/a</v>
      </c>
      <c r="AT124" s="224" t="str">
        <f>IF(ISERROR((Q124/R124-1)*100),"n/a",(Q124/R124-1)*100)</f>
        <v>n/a</v>
      </c>
      <c r="AU124" s="224" t="str">
        <f>IF(ISERROR((R124/T124-1)*100),"n/a",(R124/T124-1)*100)</f>
        <v>n/a</v>
      </c>
      <c r="AV124" s="224" t="str">
        <f>IF(ISERROR((T124/U124-1)*100),"n/a",(T124/U124-1)*100)</f>
        <v>n/a</v>
      </c>
      <c r="AW124" s="224" t="str">
        <f>IF(ISERROR((U124/V124-1)*100),"n/a",(U124/V124-1)*100)</f>
        <v>n/a</v>
      </c>
      <c r="AX124" s="224" t="str">
        <f>IF(ISERROR((V124/W124-1)*100),"n/a",(V124/W124-1)*100)</f>
        <v>n/a</v>
      </c>
      <c r="AY124" s="224" t="str">
        <f>IF(ISERROR((W124/X124-1)*100),"n/a",(W124/X124-1)*100)</f>
        <v>n/a</v>
      </c>
      <c r="AZ124" s="224" t="str">
        <f>IF(ISERROR((X124/Y124-1)*100),"n/a",(X124/Y124-1)*100)</f>
        <v>n/a</v>
      </c>
      <c r="BA124" s="224" t="str">
        <f>IF(ISERROR((Y124/Z124-1)*100),"n/a",(Y124/Z124-1)*100)</f>
        <v>n/a</v>
      </c>
      <c r="BB124" s="224" t="str">
        <f>IF(ISERROR((Z124/AA124-1)*100),"n/a",(Z124/AA124-1)*100)</f>
        <v>n/a</v>
      </c>
      <c r="BC124" s="224" t="str">
        <f>IF(ISERROR((AA124/AB124-1)*100),"n/a",(AA124/AB124-1)*100)</f>
        <v>n/a</v>
      </c>
      <c r="BD124" s="224" t="str">
        <f>IF(ISERROR((AB124/AC124-1)*100),"n/a",(AB124/AC124-1)*100)</f>
        <v>n/a</v>
      </c>
      <c r="BE124" s="224" t="str">
        <f>IF(ISERROR((AC124/AD124-1)*100),"n/a",(AC124/AD124-1)*100)</f>
        <v>n/a</v>
      </c>
      <c r="BF124" s="224" t="str">
        <f>IF(ISERROR((AD124/AE124-1)*100),"n/a",(AD124/AE124-1)*100)</f>
        <v>n/a</v>
      </c>
      <c r="BG124" s="224">
        <f>AVERAGE(AG124:BF124)</f>
        <v>45.004728132387704</v>
      </c>
      <c r="BH124" s="182">
        <f t="shared" si="1"/>
        <v>48.213106238501155</v>
      </c>
    </row>
    <row r="125" spans="1:60" ht="11.25" customHeight="1" x14ac:dyDescent="0.2">
      <c r="A125" s="256" t="s">
        <v>1415</v>
      </c>
      <c r="B125" s="119" t="s">
        <v>1416</v>
      </c>
      <c r="C125" s="215">
        <v>0.3</v>
      </c>
      <c r="D125" s="216">
        <v>0.25</v>
      </c>
      <c r="E125" s="216">
        <v>0.23</v>
      </c>
      <c r="F125" s="216">
        <v>0.18</v>
      </c>
      <c r="G125" s="216">
        <v>0.13</v>
      </c>
      <c r="H125" s="216">
        <v>0.03</v>
      </c>
      <c r="I125" s="231">
        <v>0</v>
      </c>
      <c r="J125" s="254">
        <v>0</v>
      </c>
      <c r="K125" s="221">
        <v>0</v>
      </c>
      <c r="L125" s="231">
        <v>0</v>
      </c>
      <c r="M125" s="231">
        <v>0</v>
      </c>
      <c r="N125" s="231">
        <v>0</v>
      </c>
      <c r="O125" s="231">
        <v>0</v>
      </c>
      <c r="P125" s="237"/>
      <c r="Q125" s="231">
        <v>0</v>
      </c>
      <c r="R125" s="227">
        <v>0</v>
      </c>
      <c r="S125" s="124"/>
      <c r="T125" s="227">
        <v>0</v>
      </c>
      <c r="U125" s="238">
        <v>1.3750013750013801</v>
      </c>
      <c r="V125" s="229">
        <v>5.5000055000054999</v>
      </c>
      <c r="W125" s="229">
        <v>8.8000088000088006</v>
      </c>
      <c r="X125" s="229">
        <v>9.9000099000099002</v>
      </c>
      <c r="Y125" s="229">
        <v>9.9000099000099002</v>
      </c>
      <c r="Z125" s="229">
        <v>9.9000099000099002</v>
      </c>
      <c r="AA125" s="229">
        <v>9.9000099000099002</v>
      </c>
      <c r="AB125" s="202">
        <v>9.9000099000099002</v>
      </c>
      <c r="AC125" s="202">
        <v>7.9750079750079701</v>
      </c>
      <c r="AD125" s="202">
        <v>6.6000066000066004</v>
      </c>
      <c r="AE125" s="202">
        <v>2.75000275000275</v>
      </c>
      <c r="AF125" s="223">
        <f>SUM(C125:AE125)</f>
        <v>83.620082500082489</v>
      </c>
      <c r="AG125" s="224">
        <f>IF(ISERROR((C125/D125-1)*100),"n/a",(C125/D125-1)*100)</f>
        <v>19.999999999999996</v>
      </c>
      <c r="AH125" s="224">
        <f>IF(ISERROR((D125/E125-1)*100),"n/a",(D125/E125-1)*100)</f>
        <v>8.6956521739130377</v>
      </c>
      <c r="AI125" s="224">
        <f>IF(ISERROR((E125/F125-1)*100),"n/a",(E125/F125-1)*100)</f>
        <v>27.777777777777789</v>
      </c>
      <c r="AJ125" s="224">
        <f>IF(ISERROR((F125/G125-1)*100),"n/a",(F125/G125-1)*100)</f>
        <v>38.46153846153846</v>
      </c>
      <c r="AK125" s="224">
        <f>IF(ISERROR((G125/H125-1)*100),"n/a",(G125/H125-1)*100)</f>
        <v>333.33333333333337</v>
      </c>
      <c r="AL125" s="224" t="str">
        <f>IF(ISERROR((H125/I125-1)*100),"n/a",(H125/I125-1)*100)</f>
        <v>n/a</v>
      </c>
      <c r="AM125" s="224" t="str">
        <f>IF(ISERROR((I125/J125-1)*100),"n/a",(I125/J125-1)*100)</f>
        <v>n/a</v>
      </c>
      <c r="AN125" s="224" t="str">
        <f>IF(ISERROR((J125/K125-1)*100),"n/a",(J125/K125-1)*100)</f>
        <v>n/a</v>
      </c>
      <c r="AO125" s="224" t="str">
        <f>IF(ISERROR((K125/L125-1)*100),"n/a",(K125/L125-1)*100)</f>
        <v>n/a</v>
      </c>
      <c r="AP125" s="224" t="str">
        <f>IF(ISERROR((L125/M125-1)*100),"n/a",(L125/M125-1)*100)</f>
        <v>n/a</v>
      </c>
      <c r="AQ125" s="224" t="str">
        <f>IF(ISERROR((M125/N125-1)*100),"n/a",(M125/N125-1)*100)</f>
        <v>n/a</v>
      </c>
      <c r="AR125" s="224" t="str">
        <f>IF(ISERROR((N125/O125-1)*100),"n/a",(N125/O125-1)*100)</f>
        <v>n/a</v>
      </c>
      <c r="AS125" s="224" t="str">
        <f>IF(ISERROR((O125/Q125-1)*100),"n/a",(O125/Q125-1)*100)</f>
        <v>n/a</v>
      </c>
      <c r="AT125" s="224" t="str">
        <f>IF(ISERROR((Q125/R125-1)*100),"n/a",(Q125/R125-1)*100)</f>
        <v>n/a</v>
      </c>
      <c r="AU125" s="224" t="str">
        <f>IF(ISERROR((R125/T125-1)*100),"n/a",(R125/T125-1)*100)</f>
        <v>n/a</v>
      </c>
      <c r="AV125" s="224">
        <f>IF(ISERROR((T125/U125-1)*100),"n/a",(T125/U125-1)*100)</f>
        <v>-100</v>
      </c>
      <c r="AW125" s="224">
        <f>IF(ISERROR((U125/V125-1)*100),"n/a",(U125/V125-1)*100)</f>
        <v>-74.999999999999915</v>
      </c>
      <c r="AX125" s="224">
        <f>IF(ISERROR((V125/W125-1)*100),"n/a",(V125/W125-1)*100)</f>
        <v>-37.5</v>
      </c>
      <c r="AY125" s="224">
        <f>IF(ISERROR((W125/X125-1)*100),"n/a",(W125/X125-1)*100)</f>
        <v>-11.111111111111105</v>
      </c>
      <c r="AZ125" s="224">
        <f>IF(ISERROR((X125/Y125-1)*100),"n/a",(X125/Y125-1)*100)</f>
        <v>0</v>
      </c>
      <c r="BA125" s="224">
        <f>IF(ISERROR((Y125/Z125-1)*100),"n/a",(Y125/Z125-1)*100)</f>
        <v>0</v>
      </c>
      <c r="BB125" s="224">
        <f>IF(ISERROR((Z125/AA125-1)*100),"n/a",(Z125/AA125-1)*100)</f>
        <v>0</v>
      </c>
      <c r="BC125" s="224">
        <f>IF(ISERROR((AA125/AB125-1)*100),"n/a",(AA125/AB125-1)*100)</f>
        <v>0</v>
      </c>
      <c r="BD125" s="224">
        <f>IF(ISERROR((AB125/AC125-1)*100),"n/a",(AB125/AC125-1)*100)</f>
        <v>24.137931034482829</v>
      </c>
      <c r="BE125" s="224">
        <f>IF(ISERROR((AC125/AD125-1)*100),"n/a",(AC125/AD125-1)*100)</f>
        <v>20.833333333333258</v>
      </c>
      <c r="BF125" s="224">
        <f>IF(ISERROR((AD125/AE125-1)*100),"n/a",(AD125/AE125-1)*100)</f>
        <v>140.00000000000003</v>
      </c>
      <c r="BG125" s="224">
        <f>AVERAGE(AG125:BF125)</f>
        <v>24.351778437704233</v>
      </c>
      <c r="BH125" s="182">
        <f t="shared" si="1"/>
        <v>97.33819011748092</v>
      </c>
    </row>
    <row r="126" spans="1:60" ht="11.25" customHeight="1" x14ac:dyDescent="0.2">
      <c r="A126" s="127" t="s">
        <v>1809</v>
      </c>
      <c r="B126" s="97" t="s">
        <v>700</v>
      </c>
      <c r="C126" s="215">
        <v>1.82</v>
      </c>
      <c r="D126" s="216">
        <v>1.76</v>
      </c>
      <c r="E126" s="216">
        <v>1.74</v>
      </c>
      <c r="F126" s="216">
        <v>1.62</v>
      </c>
      <c r="G126" s="216">
        <v>1.56</v>
      </c>
      <c r="H126" s="216">
        <v>1.52</v>
      </c>
      <c r="I126" s="216">
        <v>1.48</v>
      </c>
      <c r="J126" s="217">
        <v>1.38</v>
      </c>
      <c r="K126" s="223">
        <v>1.32</v>
      </c>
      <c r="L126" s="216">
        <v>1.28</v>
      </c>
      <c r="M126" s="231">
        <v>1.2</v>
      </c>
      <c r="N126" s="216">
        <v>1.18</v>
      </c>
      <c r="O126" s="231">
        <v>1.1599999999999999</v>
      </c>
      <c r="P126" s="226"/>
      <c r="Q126" s="216">
        <v>1.05</v>
      </c>
      <c r="R126" s="227">
        <v>1</v>
      </c>
      <c r="S126" s="277"/>
      <c r="T126" s="228">
        <v>1</v>
      </c>
      <c r="U126" s="229">
        <v>1.1200000000000001</v>
      </c>
      <c r="V126" s="229">
        <v>1.24</v>
      </c>
      <c r="W126" s="202">
        <v>1.24</v>
      </c>
      <c r="X126" s="202">
        <v>1.1200000000000001</v>
      </c>
      <c r="Y126" s="202">
        <v>0.97</v>
      </c>
      <c r="Z126" s="202">
        <v>0.86</v>
      </c>
      <c r="AA126" s="202">
        <v>0.68</v>
      </c>
      <c r="AB126" s="202">
        <v>0.61</v>
      </c>
      <c r="AC126" s="202">
        <v>0.56999999999999995</v>
      </c>
      <c r="AD126" s="202">
        <v>0.52</v>
      </c>
      <c r="AE126" s="202">
        <v>0.47</v>
      </c>
      <c r="AF126" s="223">
        <f>SUM(C126:AE126)</f>
        <v>31.469999999999995</v>
      </c>
      <c r="AG126" s="224">
        <f>IF(ISERROR((C126/D126-1)*100),"n/a",(C126/D126-1)*100)</f>
        <v>3.4090909090909172</v>
      </c>
      <c r="AH126" s="224">
        <f>IF(ISERROR((D126/E126-1)*100),"n/a",(D126/E126-1)*100)</f>
        <v>1.1494252873563315</v>
      </c>
      <c r="AI126" s="224">
        <f>IF(ISERROR((E126/F126-1)*100),"n/a",(E126/F126-1)*100)</f>
        <v>7.4074074074073959</v>
      </c>
      <c r="AJ126" s="224">
        <f>IF(ISERROR((F126/G126-1)*100),"n/a",(F126/G126-1)*100)</f>
        <v>3.8461538461538547</v>
      </c>
      <c r="AK126" s="224">
        <f>IF(ISERROR((G126/H126-1)*100),"n/a",(G126/H126-1)*100)</f>
        <v>2.6315789473684292</v>
      </c>
      <c r="AL126" s="224">
        <f>IF(ISERROR((H126/I126-1)*100),"n/a",(H126/I126-1)*100)</f>
        <v>2.7027027027026973</v>
      </c>
      <c r="AM126" s="224">
        <f>IF(ISERROR((I126/J126-1)*100),"n/a",(I126/J126-1)*100)</f>
        <v>7.2463768115942129</v>
      </c>
      <c r="AN126" s="224">
        <f>IF(ISERROR((J126/K126-1)*100),"n/a",(J126/K126-1)*100)</f>
        <v>4.5454545454545414</v>
      </c>
      <c r="AO126" s="224">
        <f>IF(ISERROR((K126/L126-1)*100),"n/a",(K126/L126-1)*100)</f>
        <v>3.125</v>
      </c>
      <c r="AP126" s="224">
        <f>IF(ISERROR((L126/M126-1)*100),"n/a",(L126/M126-1)*100)</f>
        <v>6.6666666666666652</v>
      </c>
      <c r="AQ126" s="224">
        <f>IF(ISERROR((M126/N126-1)*100),"n/a",(M126/N126-1)*100)</f>
        <v>1.6949152542372836</v>
      </c>
      <c r="AR126" s="224">
        <f>IF(ISERROR((N126/O126-1)*100),"n/a",(N126/O126-1)*100)</f>
        <v>1.7241379310344751</v>
      </c>
      <c r="AS126" s="224">
        <f>IF(ISERROR((O126/Q126-1)*100),"n/a",(O126/Q126-1)*100)</f>
        <v>10.47619047619046</v>
      </c>
      <c r="AT126" s="224">
        <f>IF(ISERROR((Q126/R126-1)*100),"n/a",(Q126/R126-1)*100)</f>
        <v>5.0000000000000044</v>
      </c>
      <c r="AU126" s="224">
        <f>IF(ISERROR((R126/T126-1)*100),"n/a",(R126/T126-1)*100)</f>
        <v>0</v>
      </c>
      <c r="AV126" s="224">
        <f>IF(ISERROR((T126/U126-1)*100),"n/a",(T126/U126-1)*100)</f>
        <v>-10.714285714285721</v>
      </c>
      <c r="AW126" s="224">
        <f>IF(ISERROR((U126/V126-1)*100),"n/a",(U126/V126-1)*100)</f>
        <v>-9.6774193548387011</v>
      </c>
      <c r="AX126" s="224">
        <f>IF(ISERROR((V126/W126-1)*100),"n/a",(V126/W126-1)*100)</f>
        <v>0</v>
      </c>
      <c r="AY126" s="224">
        <f>IF(ISERROR((W126/X126-1)*100),"n/a",(W126/X126-1)*100)</f>
        <v>10.714285714285698</v>
      </c>
      <c r="AZ126" s="224">
        <f>IF(ISERROR((X126/Y126-1)*100),"n/a",(X126/Y126-1)*100)</f>
        <v>15.463917525773208</v>
      </c>
      <c r="BA126" s="224">
        <f>IF(ISERROR((Y126/Z126-1)*100),"n/a",(Y126/Z126-1)*100)</f>
        <v>12.790697674418606</v>
      </c>
      <c r="BB126" s="224">
        <f>IF(ISERROR((Z126/AA126-1)*100),"n/a",(Z126/AA126-1)*100)</f>
        <v>26.470588235294112</v>
      </c>
      <c r="BC126" s="224">
        <f>IF(ISERROR((AA126/AB126-1)*100),"n/a",(AA126/AB126-1)*100)</f>
        <v>11.475409836065587</v>
      </c>
      <c r="BD126" s="224">
        <f>IF(ISERROR((AB126/AC126-1)*100),"n/a",(AB126/AC126-1)*100)</f>
        <v>7.0175438596491224</v>
      </c>
      <c r="BE126" s="224">
        <f>IF(ISERROR((AC126/AD126-1)*100),"n/a",(AC126/AD126-1)*100)</f>
        <v>9.6153846153846025</v>
      </c>
      <c r="BF126" s="224">
        <f>IF(ISERROR((AD126/AE126-1)*100),"n/a",(AD126/AE126-1)*100)</f>
        <v>10.638297872340431</v>
      </c>
      <c r="BG126" s="224">
        <f>AVERAGE(AG126:BF126)</f>
        <v>5.593058501897854</v>
      </c>
      <c r="BH126" s="182">
        <f t="shared" si="1"/>
        <v>7.3883792957193561</v>
      </c>
    </row>
    <row r="127" spans="1:60" ht="11.25" customHeight="1" x14ac:dyDescent="0.2">
      <c r="A127" s="119" t="s">
        <v>1810</v>
      </c>
      <c r="B127" s="119" t="s">
        <v>230</v>
      </c>
      <c r="C127" s="215">
        <v>3.95</v>
      </c>
      <c r="D127" s="216">
        <v>3.74</v>
      </c>
      <c r="E127" s="216">
        <v>3.58</v>
      </c>
      <c r="F127" s="216">
        <v>3.24</v>
      </c>
      <c r="G127" s="216">
        <v>2.94</v>
      </c>
      <c r="H127" s="216">
        <v>2.85</v>
      </c>
      <c r="I127" s="216">
        <v>2.8</v>
      </c>
      <c r="J127" s="217">
        <v>2.58</v>
      </c>
      <c r="K127" s="217">
        <v>2.25</v>
      </c>
      <c r="L127" s="218">
        <v>2.15</v>
      </c>
      <c r="M127" s="218">
        <v>2.1</v>
      </c>
      <c r="N127" s="218">
        <v>2.0299999999999998</v>
      </c>
      <c r="O127" s="218">
        <v>1.98</v>
      </c>
      <c r="P127" s="219"/>
      <c r="Q127" s="218">
        <v>1.9</v>
      </c>
      <c r="R127" s="246">
        <v>1.83</v>
      </c>
      <c r="S127" s="219"/>
      <c r="T127" s="230">
        <v>1.78</v>
      </c>
      <c r="U127" s="247">
        <v>1.71</v>
      </c>
      <c r="V127" s="247">
        <v>1.66</v>
      </c>
      <c r="W127" s="247">
        <v>1.54</v>
      </c>
      <c r="X127" s="247">
        <v>1.32</v>
      </c>
      <c r="Y127" s="247">
        <v>1.165</v>
      </c>
      <c r="Z127" s="247">
        <v>1.0349999999999999</v>
      </c>
      <c r="AA127" s="247">
        <v>0.94</v>
      </c>
      <c r="AB127" s="247">
        <v>0.875</v>
      </c>
      <c r="AC127" s="247">
        <v>0.84</v>
      </c>
      <c r="AD127" s="247">
        <v>0.76</v>
      </c>
      <c r="AE127" s="247">
        <v>0.67500000000000004</v>
      </c>
      <c r="AF127" s="223">
        <f>SUM(C127:AE127)</f>
        <v>54.219999999999985</v>
      </c>
      <c r="AG127" s="224">
        <f>IF(ISERROR((C127/D127-1)*100),"n/a",(C127/D127-1)*100)</f>
        <v>5.6149732620320858</v>
      </c>
      <c r="AH127" s="224">
        <f>IF(ISERROR((D127/E127-1)*100),"n/a",(D127/E127-1)*100)</f>
        <v>4.4692737430167551</v>
      </c>
      <c r="AI127" s="224">
        <f>IF(ISERROR((E127/F127-1)*100),"n/a",(E127/F127-1)*100)</f>
        <v>10.493827160493829</v>
      </c>
      <c r="AJ127" s="224">
        <f>IF(ISERROR((F127/G127-1)*100),"n/a",(F127/G127-1)*100)</f>
        <v>10.204081632653072</v>
      </c>
      <c r="AK127" s="224">
        <f>IF(ISERROR((G127/H127-1)*100),"n/a",(G127/H127-1)*100)</f>
        <v>3.1578947368420929</v>
      </c>
      <c r="AL127" s="224">
        <f>IF(ISERROR((H127/I127-1)*100),"n/a",(H127/I127-1)*100)</f>
        <v>1.7857142857143016</v>
      </c>
      <c r="AM127" s="224">
        <f>IF(ISERROR((I127/J127-1)*100),"n/a",(I127/J127-1)*100)</f>
        <v>8.5271317829457303</v>
      </c>
      <c r="AN127" s="224">
        <f>IF(ISERROR((J127/K127-1)*100),"n/a",(J127/K127-1)*100)</f>
        <v>14.666666666666671</v>
      </c>
      <c r="AO127" s="224">
        <f>IF(ISERROR((K127/L127-1)*100),"n/a",(K127/L127-1)*100)</f>
        <v>4.6511627906976827</v>
      </c>
      <c r="AP127" s="224">
        <f>IF(ISERROR((L127/M127-1)*100),"n/a",(L127/M127-1)*100)</f>
        <v>2.3809523809523725</v>
      </c>
      <c r="AQ127" s="224">
        <f>IF(ISERROR((M127/N127-1)*100),"n/a",(M127/N127-1)*100)</f>
        <v>3.4482758620689724</v>
      </c>
      <c r="AR127" s="224">
        <f>IF(ISERROR((N127/O127-1)*100),"n/a",(N127/O127-1)*100)</f>
        <v>2.5252525252525082</v>
      </c>
      <c r="AS127" s="224">
        <f>IF(ISERROR((O127/Q127-1)*100),"n/a",(O127/Q127-1)*100)</f>
        <v>4.2105263157894868</v>
      </c>
      <c r="AT127" s="224">
        <f>IF(ISERROR((Q127/R127-1)*100),"n/a",(Q127/R127-1)*100)</f>
        <v>3.82513661202184</v>
      </c>
      <c r="AU127" s="224">
        <f>IF(ISERROR((R127/T127-1)*100),"n/a",(R127/T127-1)*100)</f>
        <v>2.8089887640449396</v>
      </c>
      <c r="AV127" s="224">
        <f>IF(ISERROR((T127/U127-1)*100),"n/a",(T127/U127-1)*100)</f>
        <v>4.0935672514619936</v>
      </c>
      <c r="AW127" s="224">
        <f>IF(ISERROR((U127/V127-1)*100),"n/a",(U127/V127-1)*100)</f>
        <v>3.0120481927710774</v>
      </c>
      <c r="AX127" s="224">
        <f>IF(ISERROR((V127/W127-1)*100),"n/a",(V127/W127-1)*100)</f>
        <v>7.7922077922077948</v>
      </c>
      <c r="AY127" s="224">
        <f>IF(ISERROR((W127/X127-1)*100),"n/a",(W127/X127-1)*100)</f>
        <v>16.666666666666675</v>
      </c>
      <c r="AZ127" s="224">
        <f>IF(ISERROR((X127/Y127-1)*100),"n/a",(X127/Y127-1)*100)</f>
        <v>13.30472103004292</v>
      </c>
      <c r="BA127" s="224">
        <f>IF(ISERROR((Y127/Z127-1)*100),"n/a",(Y127/Z127-1)*100)</f>
        <v>12.560386473429963</v>
      </c>
      <c r="BB127" s="224">
        <f>IF(ISERROR((Z127/AA127-1)*100),"n/a",(Z127/AA127-1)*100)</f>
        <v>10.106382978723394</v>
      </c>
      <c r="BC127" s="224">
        <f>IF(ISERROR((AA127/AB127-1)*100),"n/a",(AA127/AB127-1)*100)</f>
        <v>7.4285714285714288</v>
      </c>
      <c r="BD127" s="224">
        <f>IF(ISERROR((AB127/AC127-1)*100),"n/a",(AB127/AC127-1)*100)</f>
        <v>4.1666666666666741</v>
      </c>
      <c r="BE127" s="224">
        <f>IF(ISERROR((AC127/AD127-1)*100),"n/a",(AC127/AD127-1)*100)</f>
        <v>10.526315789473673</v>
      </c>
      <c r="BF127" s="224">
        <f>IF(ISERROR((AD127/AE127-1)*100),"n/a",(AD127/AE127-1)*100)</f>
        <v>12.592592592592577</v>
      </c>
      <c r="BG127" s="224">
        <f>AVERAGE(AG127:BF127)</f>
        <v>7.1161532839923263</v>
      </c>
      <c r="BH127" s="182">
        <f t="shared" si="1"/>
        <v>4.3776038001548665</v>
      </c>
    </row>
    <row r="128" spans="1:60" ht="11.25" customHeight="1" x14ac:dyDescent="0.2">
      <c r="A128" s="97" t="s">
        <v>701</v>
      </c>
      <c r="B128" s="97" t="s">
        <v>702</v>
      </c>
      <c r="C128" s="215">
        <v>0.32500000000000001</v>
      </c>
      <c r="D128" s="216">
        <v>0.30499999999999999</v>
      </c>
      <c r="E128" s="216">
        <v>0.28499999999999998</v>
      </c>
      <c r="F128" s="216">
        <v>0.26500000000000001</v>
      </c>
      <c r="G128" s="216">
        <v>0.245</v>
      </c>
      <c r="H128" s="216">
        <v>0.22500000000000001</v>
      </c>
      <c r="I128" s="217">
        <v>0.20499999999999999</v>
      </c>
      <c r="J128" s="217">
        <v>0.185</v>
      </c>
      <c r="K128" s="217">
        <v>0.16750000000000001</v>
      </c>
      <c r="L128" s="217">
        <v>0.14749999999999999</v>
      </c>
      <c r="M128" s="217">
        <v>0.105</v>
      </c>
      <c r="N128" s="254">
        <v>0</v>
      </c>
      <c r="O128" s="254">
        <v>0</v>
      </c>
      <c r="P128" s="217"/>
      <c r="Q128" s="217">
        <v>0.1075</v>
      </c>
      <c r="R128" s="223">
        <v>0.09</v>
      </c>
      <c r="S128" s="217"/>
      <c r="T128" s="228">
        <v>6.25E-2</v>
      </c>
      <c r="U128" s="229">
        <v>7.4999999999999997E-2</v>
      </c>
      <c r="V128" s="202">
        <v>0.11749999999999999</v>
      </c>
      <c r="W128" s="202">
        <v>8.5000000000000006E-2</v>
      </c>
      <c r="X128" s="202">
        <v>8.2500000000000004E-2</v>
      </c>
      <c r="Y128" s="202">
        <v>0.08</v>
      </c>
      <c r="Z128" s="202">
        <v>7.0000000000000007E-2</v>
      </c>
      <c r="AA128" s="202">
        <v>4.4999999999999998E-2</v>
      </c>
      <c r="AB128" s="229">
        <v>0</v>
      </c>
      <c r="AC128" s="229">
        <v>0</v>
      </c>
      <c r="AD128" s="229">
        <v>0</v>
      </c>
      <c r="AE128" s="229">
        <v>0</v>
      </c>
      <c r="AF128" s="223">
        <f>SUM(C128:AE128)</f>
        <v>3.2750000000000004</v>
      </c>
      <c r="AG128" s="224">
        <f>IF(ISERROR((C128/D128-1)*100),"n/a",(C128/D128-1)*100)</f>
        <v>6.5573770491803351</v>
      </c>
      <c r="AH128" s="224">
        <f>IF(ISERROR((D128/E128-1)*100),"n/a",(D128/E128-1)*100)</f>
        <v>7.0175438596491224</v>
      </c>
      <c r="AI128" s="224">
        <f>IF(ISERROR((E128/F128-1)*100),"n/a",(E128/F128-1)*100)</f>
        <v>7.5471698113207308</v>
      </c>
      <c r="AJ128" s="224">
        <f>IF(ISERROR((F128/G128-1)*100),"n/a",(F128/G128-1)*100)</f>
        <v>8.163265306122458</v>
      </c>
      <c r="AK128" s="224">
        <f>IF(ISERROR((G128/H128-1)*100),"n/a",(G128/H128-1)*100)</f>
        <v>8.8888888888888786</v>
      </c>
      <c r="AL128" s="224">
        <f>IF(ISERROR((H128/I128-1)*100),"n/a",(H128/I128-1)*100)</f>
        <v>9.7560975609756184</v>
      </c>
      <c r="AM128" s="224">
        <f>IF(ISERROR((I128/J128-1)*100),"n/a",(I128/J128-1)*100)</f>
        <v>10.810810810810811</v>
      </c>
      <c r="AN128" s="224">
        <f>IF(ISERROR((J128/K128-1)*100),"n/a",(J128/K128-1)*100)</f>
        <v>10.447761194029837</v>
      </c>
      <c r="AO128" s="224">
        <f>IF(ISERROR((K128/L128-1)*100),"n/a",(K128/L128-1)*100)</f>
        <v>13.559322033898313</v>
      </c>
      <c r="AP128" s="224">
        <f>IF(ISERROR((L128/M128-1)*100),"n/a",(L128/M128-1)*100)</f>
        <v>40.476190476190467</v>
      </c>
      <c r="AQ128" s="224" t="str">
        <f>IF(ISERROR((M128/N128-1)*100),"n/a",(M128/N128-1)*100)</f>
        <v>n/a</v>
      </c>
      <c r="AR128" s="224" t="str">
        <f>IF(ISERROR((N128/O128-1)*100),"n/a",(N128/O128-1)*100)</f>
        <v>n/a</v>
      </c>
      <c r="AS128" s="224">
        <f>IF(ISERROR((O128/Q128-1)*100),"n/a",(O128/Q128-1)*100)</f>
        <v>-100</v>
      </c>
      <c r="AT128" s="224">
        <f>IF(ISERROR((Q128/R128-1)*100),"n/a",(Q128/R128-1)*100)</f>
        <v>19.444444444444443</v>
      </c>
      <c r="AU128" s="224">
        <f>IF(ISERROR((R128/T128-1)*100),"n/a",(R128/T128-1)*100)</f>
        <v>43.999999999999993</v>
      </c>
      <c r="AV128" s="224">
        <f>IF(ISERROR((T128/U128-1)*100),"n/a",(T128/U128-1)*100)</f>
        <v>-16.666666666666664</v>
      </c>
      <c r="AW128" s="224">
        <f>IF(ISERROR((U128/V128-1)*100),"n/a",(U128/V128-1)*100)</f>
        <v>-36.170212765957444</v>
      </c>
      <c r="AX128" s="224">
        <f>IF(ISERROR((V128/W128-1)*100),"n/a",(V128/W128-1)*100)</f>
        <v>38.235294117647037</v>
      </c>
      <c r="AY128" s="224">
        <f>IF(ISERROR((W128/X128-1)*100),"n/a",(W128/X128-1)*100)</f>
        <v>3.0303030303030276</v>
      </c>
      <c r="AZ128" s="224">
        <f>IF(ISERROR((X128/Y128-1)*100),"n/a",(X128/Y128-1)*100)</f>
        <v>3.125</v>
      </c>
      <c r="BA128" s="224">
        <f>IF(ISERROR((Y128/Z128-1)*100),"n/a",(Y128/Z128-1)*100)</f>
        <v>14.285714285714279</v>
      </c>
      <c r="BB128" s="224">
        <f>IF(ISERROR((Z128/AA128-1)*100),"n/a",(Z128/AA128-1)*100)</f>
        <v>55.555555555555578</v>
      </c>
      <c r="BC128" s="224" t="str">
        <f>IF(ISERROR((AA128/AB128-1)*100),"n/a",(AA128/AB128-1)*100)</f>
        <v>n/a</v>
      </c>
      <c r="BD128" s="224" t="str">
        <f>IF(ISERROR((AB128/AC128-1)*100),"n/a",(AB128/AC128-1)*100)</f>
        <v>n/a</v>
      </c>
      <c r="BE128" s="224" t="str">
        <f>IF(ISERROR((AC128/AD128-1)*100),"n/a",(AC128/AD128-1)*100)</f>
        <v>n/a</v>
      </c>
      <c r="BF128" s="224" t="str">
        <f>IF(ISERROR((AD128/AE128-1)*100),"n/a",(AD128/AE128-1)*100)</f>
        <v>n/a</v>
      </c>
      <c r="BG128" s="224">
        <f>AVERAGE(AG128:BF128)</f>
        <v>7.4031929496053408</v>
      </c>
      <c r="BH128" s="182">
        <f t="shared" si="1"/>
        <v>32.455341594975735</v>
      </c>
    </row>
    <row r="129" spans="1:60" ht="11.25" customHeight="1" x14ac:dyDescent="0.2">
      <c r="A129" s="225" t="s">
        <v>1811</v>
      </c>
      <c r="B129" s="97" t="s">
        <v>704</v>
      </c>
      <c r="C129" s="215">
        <v>3.24</v>
      </c>
      <c r="D129" s="216">
        <v>2.9350000000000001</v>
      </c>
      <c r="E129" s="216">
        <v>2.665</v>
      </c>
      <c r="F129" s="216">
        <v>2.4500000000000002</v>
      </c>
      <c r="G129" s="216">
        <v>2.3199999999999998</v>
      </c>
      <c r="H129" s="216">
        <v>2.2799999999999998</v>
      </c>
      <c r="I129" s="216">
        <v>2.16</v>
      </c>
      <c r="J129" s="217">
        <v>1.91</v>
      </c>
      <c r="K129" s="217">
        <v>1.75</v>
      </c>
      <c r="L129" s="216">
        <v>1.71</v>
      </c>
      <c r="M129" s="216">
        <v>1.66</v>
      </c>
      <c r="N129" s="216">
        <v>1.57</v>
      </c>
      <c r="O129" s="216">
        <v>1.46</v>
      </c>
      <c r="P129" s="226"/>
      <c r="Q129" s="216">
        <v>1.4</v>
      </c>
      <c r="R129" s="227">
        <v>1.36</v>
      </c>
      <c r="S129" s="226"/>
      <c r="T129" s="228">
        <v>1.36</v>
      </c>
      <c r="U129" s="202">
        <v>1.36</v>
      </c>
      <c r="V129" s="202">
        <v>1.33</v>
      </c>
      <c r="W129" s="202">
        <v>1.21</v>
      </c>
      <c r="X129" s="202">
        <v>1.0900000000000001</v>
      </c>
      <c r="Y129" s="202">
        <v>0.97</v>
      </c>
      <c r="Z129" s="202">
        <v>0.86</v>
      </c>
      <c r="AA129" s="202">
        <v>0.75</v>
      </c>
      <c r="AB129" s="202">
        <v>0.3</v>
      </c>
      <c r="AC129" s="229">
        <v>0</v>
      </c>
      <c r="AD129" s="229">
        <v>0.44</v>
      </c>
      <c r="AE129" s="202">
        <v>0.8</v>
      </c>
      <c r="AF129" s="223">
        <f>SUM(C129:AE129)</f>
        <v>41.339999999999989</v>
      </c>
      <c r="AG129" s="224">
        <f>IF(ISERROR((C129/D129-1)*100),"n/a",(C129/D129-1)*100)</f>
        <v>10.391822827938668</v>
      </c>
      <c r="AH129" s="224">
        <f>IF(ISERROR((D129/E129-1)*100),"n/a",(D129/E129-1)*100)</f>
        <v>10.131332082551591</v>
      </c>
      <c r="AI129" s="224">
        <f>IF(ISERROR((E129/F129-1)*100),"n/a",(E129/F129-1)*100)</f>
        <v>8.7755102040816269</v>
      </c>
      <c r="AJ129" s="224">
        <f>IF(ISERROR((F129/G129-1)*100),"n/a",(F129/G129-1)*100)</f>
        <v>5.6034482758620774</v>
      </c>
      <c r="AK129" s="224">
        <f>IF(ISERROR((G129/H129-1)*100),"n/a",(G129/H129-1)*100)</f>
        <v>1.7543859649122862</v>
      </c>
      <c r="AL129" s="224">
        <f>IF(ISERROR((H129/I129-1)*100),"n/a",(H129/I129-1)*100)</f>
        <v>5.5555555555555358</v>
      </c>
      <c r="AM129" s="224">
        <f>IF(ISERROR((I129/J129-1)*100),"n/a",(I129/J129-1)*100)</f>
        <v>13.089005235602102</v>
      </c>
      <c r="AN129" s="224">
        <f>IF(ISERROR((J129/K129-1)*100),"n/a",(J129/K129-1)*100)</f>
        <v>9.1428571428571423</v>
      </c>
      <c r="AO129" s="224">
        <f>IF(ISERROR((K129/L129-1)*100),"n/a",(K129/L129-1)*100)</f>
        <v>2.3391812865497075</v>
      </c>
      <c r="AP129" s="224">
        <f>IF(ISERROR((L129/M129-1)*100),"n/a",(L129/M129-1)*100)</f>
        <v>3.0120481927710774</v>
      </c>
      <c r="AQ129" s="224">
        <f>IF(ISERROR((M129/N129-1)*100),"n/a",(M129/N129-1)*100)</f>
        <v>5.7324840764331197</v>
      </c>
      <c r="AR129" s="224">
        <f>IF(ISERROR((N129/O129-1)*100),"n/a",(N129/O129-1)*100)</f>
        <v>7.5342465753424737</v>
      </c>
      <c r="AS129" s="224">
        <f>IF(ISERROR((O129/Q129-1)*100),"n/a",(O129/Q129-1)*100)</f>
        <v>4.2857142857142927</v>
      </c>
      <c r="AT129" s="224">
        <f>IF(ISERROR((Q129/R129-1)*100),"n/a",(Q129/R129-1)*100)</f>
        <v>2.9411764705882248</v>
      </c>
      <c r="AU129" s="224">
        <f>IF(ISERROR((R129/T129-1)*100),"n/a",(R129/T129-1)*100)</f>
        <v>0</v>
      </c>
      <c r="AV129" s="224">
        <f>IF(ISERROR((T129/U129-1)*100),"n/a",(T129/U129-1)*100)</f>
        <v>0</v>
      </c>
      <c r="AW129" s="224">
        <f>IF(ISERROR((U129/V129-1)*100),"n/a",(U129/V129-1)*100)</f>
        <v>2.2556390977443552</v>
      </c>
      <c r="AX129" s="224">
        <f>IF(ISERROR((V129/W129-1)*100),"n/a",(V129/W129-1)*100)</f>
        <v>9.9173553719008378</v>
      </c>
      <c r="AY129" s="224">
        <f>IF(ISERROR((W129/X129-1)*100),"n/a",(W129/X129-1)*100)</f>
        <v>11.009174311926584</v>
      </c>
      <c r="AZ129" s="224">
        <f>IF(ISERROR((X129/Y129-1)*100),"n/a",(X129/Y129-1)*100)</f>
        <v>12.371134020618557</v>
      </c>
      <c r="BA129" s="224">
        <f>IF(ISERROR((Y129/Z129-1)*100),"n/a",(Y129/Z129-1)*100)</f>
        <v>12.790697674418606</v>
      </c>
      <c r="BB129" s="224">
        <f>IF(ISERROR((Z129/AA129-1)*100),"n/a",(Z129/AA129-1)*100)</f>
        <v>14.666666666666671</v>
      </c>
      <c r="BC129" s="224">
        <f>IF(ISERROR((AA129/AB129-1)*100),"n/a",(AA129/AB129-1)*100)</f>
        <v>150</v>
      </c>
      <c r="BD129" s="224" t="str">
        <f>IF(ISERROR((AB129/AC129-1)*100),"n/a",(AB129/AC129-1)*100)</f>
        <v>n/a</v>
      </c>
      <c r="BE129" s="224">
        <f>IF(ISERROR((AC129/AD129-1)*100),"n/a",(AC129/AD129-1)*100)</f>
        <v>-100</v>
      </c>
      <c r="BF129" s="224">
        <f>IF(ISERROR((AD129/AE129-1)*100),"n/a",(AD129/AE129-1)*100)</f>
        <v>-45.000000000000007</v>
      </c>
      <c r="BG129" s="224">
        <f>AVERAGE(AG129:BF129)</f>
        <v>6.3319774128014208</v>
      </c>
      <c r="BH129" s="182">
        <f t="shared" si="1"/>
        <v>38.198025522072179</v>
      </c>
    </row>
    <row r="130" spans="1:60" ht="11.25" customHeight="1" x14ac:dyDescent="0.2">
      <c r="A130" s="703" t="s">
        <v>1812</v>
      </c>
      <c r="B130" s="119" t="s">
        <v>706</v>
      </c>
      <c r="C130" s="215">
        <v>1.885</v>
      </c>
      <c r="D130" s="216">
        <v>1.845</v>
      </c>
      <c r="E130" s="216">
        <v>1.8049999999999999</v>
      </c>
      <c r="F130" s="216">
        <v>1.7649999999999999</v>
      </c>
      <c r="G130" s="216">
        <v>1.7250000000000001</v>
      </c>
      <c r="H130" s="216">
        <v>1.6850000000000001</v>
      </c>
      <c r="I130" s="216">
        <v>1.645</v>
      </c>
      <c r="J130" s="217">
        <v>1.605</v>
      </c>
      <c r="K130" s="230">
        <v>1.5649999999999999</v>
      </c>
      <c r="L130" s="216">
        <v>1.5249999999999999</v>
      </c>
      <c r="M130" s="216">
        <v>0.51700000000000002</v>
      </c>
      <c r="N130" s="231">
        <v>0</v>
      </c>
      <c r="O130" s="231">
        <v>0</v>
      </c>
      <c r="P130" s="226"/>
      <c r="Q130" s="231">
        <v>0</v>
      </c>
      <c r="R130" s="227">
        <v>0</v>
      </c>
      <c r="S130" s="226"/>
      <c r="T130" s="228">
        <v>0</v>
      </c>
      <c r="U130" s="229">
        <v>0</v>
      </c>
      <c r="V130" s="229">
        <v>0</v>
      </c>
      <c r="W130" s="229">
        <v>0</v>
      </c>
      <c r="X130" s="229">
        <v>0</v>
      </c>
      <c r="Y130" s="229">
        <v>0</v>
      </c>
      <c r="Z130" s="229">
        <v>0</v>
      </c>
      <c r="AA130" s="229">
        <v>0</v>
      </c>
      <c r="AB130" s="229">
        <v>0</v>
      </c>
      <c r="AC130" s="229">
        <v>0</v>
      </c>
      <c r="AD130" s="229">
        <v>0</v>
      </c>
      <c r="AE130" s="229">
        <v>0</v>
      </c>
      <c r="AF130" s="223">
        <f>SUM(C130:AE130)</f>
        <v>17.567</v>
      </c>
      <c r="AG130" s="224">
        <f>IF(ISERROR((C130/D130-1)*100),"n/a",(C130/D130-1)*100)</f>
        <v>2.168021680216814</v>
      </c>
      <c r="AH130" s="224">
        <f>IF(ISERROR((D130/E130-1)*100),"n/a",(D130/E130-1)*100)</f>
        <v>2.2160664819944609</v>
      </c>
      <c r="AI130" s="224">
        <f>IF(ISERROR((E130/F130-1)*100),"n/a",(E130/F130-1)*100)</f>
        <v>2.2662889518413554</v>
      </c>
      <c r="AJ130" s="224">
        <f>IF(ISERROR((F130/G130-1)*100),"n/a",(F130/G130-1)*100)</f>
        <v>2.3188405797101241</v>
      </c>
      <c r="AK130" s="224">
        <f>IF(ISERROR((G130/H130-1)*100),"n/a",(G130/H130-1)*100)</f>
        <v>2.3738872403560762</v>
      </c>
      <c r="AL130" s="224">
        <f>IF(ISERROR((H130/I130-1)*100),"n/a",(H130/I130-1)*100)</f>
        <v>2.4316109422492405</v>
      </c>
      <c r="AM130" s="224">
        <f>IF(ISERROR((I130/J130-1)*100),"n/a",(I130/J130-1)*100)</f>
        <v>2.4922118380062308</v>
      </c>
      <c r="AN130" s="224">
        <f>IF(ISERROR((J130/K130-1)*100),"n/a",(J130/K130-1)*100)</f>
        <v>2.5559105431310014</v>
      </c>
      <c r="AO130" s="224">
        <f>IF(ISERROR((K130/L130-1)*100),"n/a",(K130/L130-1)*100)</f>
        <v>2.6229508196721429</v>
      </c>
      <c r="AP130" s="224">
        <f>IF(ISERROR((L130/M130-1)*100),"n/a",(L130/M130-1)*100)</f>
        <v>194.97098646034812</v>
      </c>
      <c r="AQ130" s="224" t="str">
        <f>IF(ISERROR((M130/N130-1)*100),"n/a",(M130/N130-1)*100)</f>
        <v>n/a</v>
      </c>
      <c r="AR130" s="224" t="str">
        <f>IF(ISERROR((N130/O130-1)*100),"n/a",(N130/O130-1)*100)</f>
        <v>n/a</v>
      </c>
      <c r="AS130" s="224" t="str">
        <f>IF(ISERROR((O130/Q130-1)*100),"n/a",(O130/Q130-1)*100)</f>
        <v>n/a</v>
      </c>
      <c r="AT130" s="224" t="str">
        <f>IF(ISERROR((Q130/R130-1)*100),"n/a",(Q130/R130-1)*100)</f>
        <v>n/a</v>
      </c>
      <c r="AU130" s="224" t="str">
        <f>IF(ISERROR((R130/T130-1)*100),"n/a",(R130/T130-1)*100)</f>
        <v>n/a</v>
      </c>
      <c r="AV130" s="224" t="str">
        <f>IF(ISERROR((T130/U130-1)*100),"n/a",(T130/U130-1)*100)</f>
        <v>n/a</v>
      </c>
      <c r="AW130" s="224" t="str">
        <f>IF(ISERROR((U130/V130-1)*100),"n/a",(U130/V130-1)*100)</f>
        <v>n/a</v>
      </c>
      <c r="AX130" s="224" t="str">
        <f>IF(ISERROR((V130/W130-1)*100),"n/a",(V130/W130-1)*100)</f>
        <v>n/a</v>
      </c>
      <c r="AY130" s="224" t="str">
        <f>IF(ISERROR((W130/X130-1)*100),"n/a",(W130/X130-1)*100)</f>
        <v>n/a</v>
      </c>
      <c r="AZ130" s="224" t="str">
        <f>IF(ISERROR((X130/Y130-1)*100),"n/a",(X130/Y130-1)*100)</f>
        <v>n/a</v>
      </c>
      <c r="BA130" s="224" t="str">
        <f>IF(ISERROR((Y130/Z130-1)*100),"n/a",(Y130/Z130-1)*100)</f>
        <v>n/a</v>
      </c>
      <c r="BB130" s="224" t="str">
        <f>IF(ISERROR((Z130/AA130-1)*100),"n/a",(Z130/AA130-1)*100)</f>
        <v>n/a</v>
      </c>
      <c r="BC130" s="224" t="str">
        <f>IF(ISERROR((AA130/AB130-1)*100),"n/a",(AA130/AB130-1)*100)</f>
        <v>n/a</v>
      </c>
      <c r="BD130" s="224" t="str">
        <f>IF(ISERROR((AB130/AC130-1)*100),"n/a",(AB130/AC130-1)*100)</f>
        <v>n/a</v>
      </c>
      <c r="BE130" s="224" t="str">
        <f>IF(ISERROR((AC130/AD130-1)*100),"n/a",(AC130/AD130-1)*100)</f>
        <v>n/a</v>
      </c>
      <c r="BF130" s="224" t="str">
        <f>IF(ISERROR((AD130/AE130-1)*100),"n/a",(AD130/AE130-1)*100)</f>
        <v>n/a</v>
      </c>
      <c r="BG130" s="224">
        <f>AVERAGE(AG130:BF130)</f>
        <v>21.641677553752555</v>
      </c>
      <c r="BH130" s="182">
        <f t="shared" si="1"/>
        <v>60.901887934409103</v>
      </c>
    </row>
    <row r="131" spans="1:60" ht="11.25" customHeight="1" x14ac:dyDescent="0.2">
      <c r="A131" s="127" t="s">
        <v>1813</v>
      </c>
      <c r="B131" s="97" t="s">
        <v>232</v>
      </c>
      <c r="C131" s="215">
        <v>1.18</v>
      </c>
      <c r="D131" s="216">
        <v>1.135</v>
      </c>
      <c r="E131" s="216">
        <v>1.0900000000000001</v>
      </c>
      <c r="F131" s="216">
        <v>1.05</v>
      </c>
      <c r="G131" s="216">
        <v>1.01</v>
      </c>
      <c r="H131" s="216">
        <v>0.96</v>
      </c>
      <c r="I131" s="216">
        <v>0.91</v>
      </c>
      <c r="J131" s="217">
        <v>0.872</v>
      </c>
      <c r="K131" s="235">
        <v>0.76</v>
      </c>
      <c r="L131" s="216">
        <v>0.71</v>
      </c>
      <c r="M131" s="216">
        <v>0.67</v>
      </c>
      <c r="N131" s="216">
        <v>0.62</v>
      </c>
      <c r="O131" s="216">
        <v>0.56000000000000005</v>
      </c>
      <c r="P131" s="226"/>
      <c r="Q131" s="216">
        <v>0.48</v>
      </c>
      <c r="R131" s="232">
        <v>0.34</v>
      </c>
      <c r="S131" s="226"/>
      <c r="T131" s="223">
        <v>0.155</v>
      </c>
      <c r="U131" s="202">
        <v>0.115</v>
      </c>
      <c r="V131" s="202">
        <v>8.5000000000000006E-2</v>
      </c>
      <c r="W131" s="202">
        <v>7.4999999999999997E-2</v>
      </c>
      <c r="X131" s="202">
        <v>6.5000000000000002E-2</v>
      </c>
      <c r="Y131" s="229">
        <v>0.06</v>
      </c>
      <c r="Z131" s="202">
        <v>5.6667500000000003E-2</v>
      </c>
      <c r="AA131" s="202">
        <v>5.1667499999999998E-2</v>
      </c>
      <c r="AB131" s="229">
        <v>0.05</v>
      </c>
      <c r="AC131" s="202">
        <v>4.7500000000000001E-2</v>
      </c>
      <c r="AD131" s="202">
        <v>4.6667500000000001E-2</v>
      </c>
      <c r="AE131" s="202">
        <v>4.1667500000000003E-2</v>
      </c>
      <c r="AF131" s="223">
        <f>SUM(C131:AE131)</f>
        <v>13.19617</v>
      </c>
      <c r="AG131" s="224">
        <f>IF(ISERROR((C131/D131-1)*100),"n/a",(C131/D131-1)*100)</f>
        <v>3.9647577092510877</v>
      </c>
      <c r="AH131" s="224">
        <f>IF(ISERROR((D131/E131-1)*100),"n/a",(D131/E131-1)*100)</f>
        <v>4.1284403669724634</v>
      </c>
      <c r="AI131" s="224">
        <f>IF(ISERROR((E131/F131-1)*100),"n/a",(E131/F131-1)*100)</f>
        <v>3.8095238095238182</v>
      </c>
      <c r="AJ131" s="224">
        <f>IF(ISERROR((F131/G131-1)*100),"n/a",(F131/G131-1)*100)</f>
        <v>3.9603960396039639</v>
      </c>
      <c r="AK131" s="224">
        <f>IF(ISERROR((G131/H131-1)*100),"n/a",(G131/H131-1)*100)</f>
        <v>5.2083333333333481</v>
      </c>
      <c r="AL131" s="224">
        <f>IF(ISERROR((H131/I131-1)*100),"n/a",(H131/I131-1)*100)</f>
        <v>5.4945054945054972</v>
      </c>
      <c r="AM131" s="224">
        <f>IF(ISERROR((I131/J131-1)*100),"n/a",(I131/J131-1)*100)</f>
        <v>4.3577981651376163</v>
      </c>
      <c r="AN131" s="224">
        <f>IF(ISERROR((J131/K131-1)*100),"n/a",(J131/K131-1)*100)</f>
        <v>14.736842105263159</v>
      </c>
      <c r="AO131" s="224">
        <f>IF(ISERROR((K131/L131-1)*100),"n/a",(K131/L131-1)*100)</f>
        <v>7.0422535211267734</v>
      </c>
      <c r="AP131" s="224">
        <f>IF(ISERROR((L131/M131-1)*100),"n/a",(L131/M131-1)*100)</f>
        <v>5.9701492537313383</v>
      </c>
      <c r="AQ131" s="224">
        <f>IF(ISERROR((M131/N131-1)*100),"n/a",(M131/N131-1)*100)</f>
        <v>8.064516129032274</v>
      </c>
      <c r="AR131" s="224">
        <f>IF(ISERROR((N131/O131-1)*100),"n/a",(N131/O131-1)*100)</f>
        <v>10.714285714285698</v>
      </c>
      <c r="AS131" s="224">
        <f>IF(ISERROR((O131/Q131-1)*100),"n/a",(O131/Q131-1)*100)</f>
        <v>16.666666666666675</v>
      </c>
      <c r="AT131" s="224">
        <f>IF(ISERROR((Q131/R131-1)*100),"n/a",(Q131/R131-1)*100)</f>
        <v>41.176470588235283</v>
      </c>
      <c r="AU131" s="224">
        <f>IF(ISERROR((R131/T131-1)*100),"n/a",(R131/T131-1)*100)</f>
        <v>119.35483870967745</v>
      </c>
      <c r="AV131" s="224">
        <f>IF(ISERROR((T131/U131-1)*100),"n/a",(T131/U131-1)*100)</f>
        <v>34.782608695652172</v>
      </c>
      <c r="AW131" s="224">
        <f>IF(ISERROR((U131/V131-1)*100),"n/a",(U131/V131-1)*100)</f>
        <v>35.294117647058812</v>
      </c>
      <c r="AX131" s="224">
        <f>IF(ISERROR((V131/W131-1)*100),"n/a",(V131/W131-1)*100)</f>
        <v>13.333333333333353</v>
      </c>
      <c r="AY131" s="224">
        <f>IF(ISERROR((W131/X131-1)*100),"n/a",(W131/X131-1)*100)</f>
        <v>15.384615384615374</v>
      </c>
      <c r="AZ131" s="224">
        <f>IF(ISERROR((X131/Y131-1)*100),"n/a",(X131/Y131-1)*100)</f>
        <v>8.3333333333333481</v>
      </c>
      <c r="BA131" s="224">
        <f>IF(ISERROR((Y131/Z131-1)*100),"n/a",(Y131/Z131-1)*100)</f>
        <v>5.8807958706489583</v>
      </c>
      <c r="BB131" s="224">
        <f>IF(ISERROR((Z131/AA131-1)*100),"n/a",(Z131/AA131-1)*100)</f>
        <v>9.677263269947268</v>
      </c>
      <c r="BC131" s="224">
        <f>IF(ISERROR((AA131/AB131-1)*100),"n/a",(AA131/AB131-1)*100)</f>
        <v>3.3349999999999991</v>
      </c>
      <c r="BD131" s="224">
        <f>IF(ISERROR((AB131/AC131-1)*100),"n/a",(AB131/AC131-1)*100)</f>
        <v>5.2631578947368363</v>
      </c>
      <c r="BE131" s="224">
        <f>IF(ISERROR((AC131/AD131-1)*100),"n/a",(AC131/AD131-1)*100)</f>
        <v>1.7838967161300623</v>
      </c>
      <c r="BF131" s="224">
        <f>IF(ISERROR((AD131/AE131-1)*100),"n/a",(AD131/AE131-1)*100)</f>
        <v>11.999760004799898</v>
      </c>
      <c r="BG131" s="224">
        <f>AVERAGE(AG131:BF131)</f>
        <v>15.373756144484714</v>
      </c>
      <c r="BH131" s="182">
        <f t="shared" si="1"/>
        <v>23.621051057887378</v>
      </c>
    </row>
    <row r="132" spans="1:60" ht="11.25" customHeight="1" x14ac:dyDescent="0.2">
      <c r="A132" s="147" t="s">
        <v>1814</v>
      </c>
      <c r="B132" s="119" t="s">
        <v>709</v>
      </c>
      <c r="C132" s="215">
        <v>0.438</v>
      </c>
      <c r="D132" s="216">
        <v>0.40899999999999997</v>
      </c>
      <c r="E132" s="216">
        <v>0.38200000000000001</v>
      </c>
      <c r="F132" s="216">
        <v>0.35699999999999998</v>
      </c>
      <c r="G132" s="216">
        <v>0.33350000000000002</v>
      </c>
      <c r="H132" s="216">
        <v>0.311</v>
      </c>
      <c r="I132" s="216">
        <v>0.29049999999999998</v>
      </c>
      <c r="J132" s="217">
        <v>0.271666666666667</v>
      </c>
      <c r="K132" s="217">
        <v>0.25333333333333302</v>
      </c>
      <c r="L132" s="218">
        <v>0.22</v>
      </c>
      <c r="M132" s="218">
        <v>0.19166666666666701</v>
      </c>
      <c r="N132" s="218">
        <v>0.16666666666666699</v>
      </c>
      <c r="O132" s="218">
        <v>0.14499999999999999</v>
      </c>
      <c r="P132" s="219"/>
      <c r="Q132" s="218">
        <v>0.12</v>
      </c>
      <c r="R132" s="246">
        <v>0.1</v>
      </c>
      <c r="S132" s="264"/>
      <c r="T132" s="221">
        <v>8.3333333333333301E-2</v>
      </c>
      <c r="U132" s="222">
        <v>8.3333333333333301E-2</v>
      </c>
      <c r="V132" s="222">
        <v>8.3333333333333301E-2</v>
      </c>
      <c r="W132" s="222">
        <v>8.3333333333333301E-2</v>
      </c>
      <c r="X132" s="222">
        <v>8.3333333333333301E-2</v>
      </c>
      <c r="Y132" s="222">
        <v>8.3333333333333301E-2</v>
      </c>
      <c r="Z132" s="222">
        <v>8.3333333333333301E-2</v>
      </c>
      <c r="AA132" s="222">
        <v>8.3333333333333301E-2</v>
      </c>
      <c r="AB132" s="222">
        <v>8.3333333333333301E-2</v>
      </c>
      <c r="AC132" s="222">
        <v>8.3333333333333301E-2</v>
      </c>
      <c r="AD132" s="222">
        <v>8.3333333333333301E-2</v>
      </c>
      <c r="AE132" s="222">
        <v>8.3333333333333301E-2</v>
      </c>
      <c r="AF132" s="223">
        <f>SUM(C132:AE132)</f>
        <v>4.989333333333331</v>
      </c>
      <c r="AG132" s="224">
        <f>IF(ISERROR((C132/D132-1)*100),"n/a",(C132/D132-1)*100)</f>
        <v>7.0904645476772776</v>
      </c>
      <c r="AH132" s="224">
        <f>IF(ISERROR((D132/E132-1)*100),"n/a",(D132/E132-1)*100)</f>
        <v>7.0680628272251189</v>
      </c>
      <c r="AI132" s="224">
        <f>IF(ISERROR((E132/F132-1)*100),"n/a",(E132/F132-1)*100)</f>
        <v>7.0028011204481766</v>
      </c>
      <c r="AJ132" s="224">
        <f>IF(ISERROR((F132/G132-1)*100),"n/a",(F132/G132-1)*100)</f>
        <v>7.0464767616191804</v>
      </c>
      <c r="AK132" s="224">
        <f>IF(ISERROR((G132/H132-1)*100),"n/a",(G132/H132-1)*100)</f>
        <v>7.2347266881028993</v>
      </c>
      <c r="AL132" s="224">
        <f>IF(ISERROR((H132/I132-1)*100),"n/a",(H132/I132-1)*100)</f>
        <v>7.0567986230636981</v>
      </c>
      <c r="AM132" s="224">
        <f>IF(ISERROR((I132/J132-1)*100),"n/a",(I132/J132-1)*100)</f>
        <v>6.932515337423184</v>
      </c>
      <c r="AN132" s="224">
        <f>IF(ISERROR((J132/K132-1)*100),"n/a",(J132/K132-1)*100)</f>
        <v>7.2368421052634302</v>
      </c>
      <c r="AO132" s="224">
        <f>IF(ISERROR((K132/L132-1)*100),"n/a",(K132/L132-1)*100)</f>
        <v>15.151515151515005</v>
      </c>
      <c r="AP132" s="224">
        <f>IF(ISERROR((L132/M132-1)*100),"n/a",(L132/M132-1)*100)</f>
        <v>14.782608695651977</v>
      </c>
      <c r="AQ132" s="224">
        <f>IF(ISERROR((M132/N132-1)*100),"n/a",(M132/N132-1)*100)</f>
        <v>14.999999999999991</v>
      </c>
      <c r="AR132" s="224">
        <f>IF(ISERROR((N132/O132-1)*100),"n/a",(N132/O132-1)*100)</f>
        <v>14.942528735632422</v>
      </c>
      <c r="AS132" s="224">
        <f>IF(ISERROR((O132/Q132-1)*100),"n/a",(O132/Q132-1)*100)</f>
        <v>20.833333333333325</v>
      </c>
      <c r="AT132" s="224">
        <f>IF(ISERROR((Q132/R132-1)*100),"n/a",(Q132/R132-1)*100)</f>
        <v>19.999999999999996</v>
      </c>
      <c r="AU132" s="224">
        <f>IF(ISERROR((R132/T132-1)*100),"n/a",(R132/T132-1)*100)</f>
        <v>20.000000000000064</v>
      </c>
      <c r="AV132" s="224">
        <f>IF(ISERROR((T132/U132-1)*100),"n/a",(T132/U132-1)*100)</f>
        <v>0</v>
      </c>
      <c r="AW132" s="224">
        <f>IF(ISERROR((U132/V132-1)*100),"n/a",(U132/V132-1)*100)</f>
        <v>0</v>
      </c>
      <c r="AX132" s="224">
        <f>IF(ISERROR((V132/W132-1)*100),"n/a",(V132/W132-1)*100)</f>
        <v>0</v>
      </c>
      <c r="AY132" s="224">
        <f>IF(ISERROR((W132/X132-1)*100),"n/a",(W132/X132-1)*100)</f>
        <v>0</v>
      </c>
      <c r="AZ132" s="224">
        <f>IF(ISERROR((X132/Y132-1)*100),"n/a",(X132/Y132-1)*100)</f>
        <v>0</v>
      </c>
      <c r="BA132" s="224">
        <f>IF(ISERROR((Y132/Z132-1)*100),"n/a",(Y132/Z132-1)*100)</f>
        <v>0</v>
      </c>
      <c r="BB132" s="224">
        <f>IF(ISERROR((Z132/AA132-1)*100),"n/a",(Z132/AA132-1)*100)</f>
        <v>0</v>
      </c>
      <c r="BC132" s="224">
        <f>IF(ISERROR((AA132/AB132-1)*100),"n/a",(AA132/AB132-1)*100)</f>
        <v>0</v>
      </c>
      <c r="BD132" s="224">
        <f>IF(ISERROR((AB132/AC132-1)*100),"n/a",(AB132/AC132-1)*100)</f>
        <v>0</v>
      </c>
      <c r="BE132" s="224">
        <f>IF(ISERROR((AC132/AD132-1)*100),"n/a",(AC132/AD132-1)*100)</f>
        <v>0</v>
      </c>
      <c r="BF132" s="224">
        <f>IF(ISERROR((AD132/AE132-1)*100),"n/a",(AD132/AE132-1)*100)</f>
        <v>0</v>
      </c>
      <c r="BG132" s="224">
        <f>AVERAGE(AG132:BF132)</f>
        <v>6.8222566894982979</v>
      </c>
      <c r="BH132" s="182">
        <f t="shared" si="1"/>
        <v>7.2712409306528309</v>
      </c>
    </row>
    <row r="133" spans="1:60" ht="11.25" customHeight="1" x14ac:dyDescent="0.2">
      <c r="A133" s="127" t="s">
        <v>1815</v>
      </c>
      <c r="B133" s="97" t="s">
        <v>711</v>
      </c>
      <c r="C133" s="215">
        <v>2.2000000000000002</v>
      </c>
      <c r="D133" s="216">
        <v>1.8</v>
      </c>
      <c r="E133" s="216">
        <v>1.56</v>
      </c>
      <c r="F133" s="216">
        <v>1.48</v>
      </c>
      <c r="G133" s="216">
        <v>1.4</v>
      </c>
      <c r="H133" s="216">
        <v>1.32</v>
      </c>
      <c r="I133" s="216">
        <v>1.24</v>
      </c>
      <c r="J133" s="217">
        <v>1.1599999999999999</v>
      </c>
      <c r="K133" s="217">
        <v>1.08</v>
      </c>
      <c r="L133" s="216">
        <v>1</v>
      </c>
      <c r="M133" s="216">
        <v>0.92</v>
      </c>
      <c r="N133" s="216">
        <v>0.84</v>
      </c>
      <c r="O133" s="216">
        <v>0.76</v>
      </c>
      <c r="P133" s="226"/>
      <c r="Q133" s="216">
        <v>0.68</v>
      </c>
      <c r="R133" s="232">
        <v>0.6</v>
      </c>
      <c r="S133" s="226"/>
      <c r="T133" s="223">
        <v>0.52</v>
      </c>
      <c r="U133" s="202">
        <v>0.36</v>
      </c>
      <c r="V133" s="229">
        <v>0.24</v>
      </c>
      <c r="W133" s="229">
        <v>0.24</v>
      </c>
      <c r="X133" s="229">
        <v>0.24</v>
      </c>
      <c r="Y133" s="229">
        <v>0.24</v>
      </c>
      <c r="Z133" s="229">
        <v>0.24</v>
      </c>
      <c r="AA133" s="229">
        <v>0.24</v>
      </c>
      <c r="AB133" s="202">
        <v>0.22500000000000001</v>
      </c>
      <c r="AC133" s="202">
        <v>0.22</v>
      </c>
      <c r="AD133" s="229">
        <v>0.2</v>
      </c>
      <c r="AE133" s="202">
        <v>1.06</v>
      </c>
      <c r="AF133" s="223">
        <f>SUM(C133:AE133)</f>
        <v>22.064999999999994</v>
      </c>
      <c r="AG133" s="224">
        <f>IF(ISERROR((C133/D133-1)*100),"n/a",(C133/D133-1)*100)</f>
        <v>22.222222222222232</v>
      </c>
      <c r="AH133" s="224">
        <f>IF(ISERROR((D133/E133-1)*100),"n/a",(D133/E133-1)*100)</f>
        <v>15.384615384615374</v>
      </c>
      <c r="AI133" s="224">
        <f>IF(ISERROR((E133/F133-1)*100),"n/a",(E133/F133-1)*100)</f>
        <v>5.4054054054054168</v>
      </c>
      <c r="AJ133" s="224">
        <f>IF(ISERROR((F133/G133-1)*100),"n/a",(F133/G133-1)*100)</f>
        <v>5.7142857142857162</v>
      </c>
      <c r="AK133" s="224">
        <f>IF(ISERROR((G133/H133-1)*100),"n/a",(G133/H133-1)*100)</f>
        <v>6.0606060606060552</v>
      </c>
      <c r="AL133" s="224">
        <f>IF(ISERROR((H133/I133-1)*100),"n/a",(H133/I133-1)*100)</f>
        <v>6.4516129032258229</v>
      </c>
      <c r="AM133" s="224">
        <f>IF(ISERROR((I133/J133-1)*100),"n/a",(I133/J133-1)*100)</f>
        <v>6.8965517241379448</v>
      </c>
      <c r="AN133" s="224">
        <f>IF(ISERROR((J133/K133-1)*100),"n/a",(J133/K133-1)*100)</f>
        <v>7.4074074074073959</v>
      </c>
      <c r="AO133" s="224">
        <f>IF(ISERROR((K133/L133-1)*100),"n/a",(K133/L133-1)*100)</f>
        <v>8.0000000000000071</v>
      </c>
      <c r="AP133" s="224">
        <f>IF(ISERROR((L133/M133-1)*100),"n/a",(L133/M133-1)*100)</f>
        <v>8.6956521739130377</v>
      </c>
      <c r="AQ133" s="224">
        <f>IF(ISERROR((M133/N133-1)*100),"n/a",(M133/N133-1)*100)</f>
        <v>9.5238095238095344</v>
      </c>
      <c r="AR133" s="224">
        <f>IF(ISERROR((N133/O133-1)*100),"n/a",(N133/O133-1)*100)</f>
        <v>10.526315789473673</v>
      </c>
      <c r="AS133" s="224">
        <f>IF(ISERROR((O133/Q133-1)*100),"n/a",(O133/Q133-1)*100)</f>
        <v>11.764705882352944</v>
      </c>
      <c r="AT133" s="224">
        <f>IF(ISERROR((Q133/R133-1)*100),"n/a",(Q133/R133-1)*100)</f>
        <v>13.333333333333353</v>
      </c>
      <c r="AU133" s="224">
        <f>IF(ISERROR((R133/T133-1)*100),"n/a",(R133/T133-1)*100)</f>
        <v>15.384615384615374</v>
      </c>
      <c r="AV133" s="224">
        <f>IF(ISERROR((T133/U133-1)*100),"n/a",(T133/U133-1)*100)</f>
        <v>44.444444444444464</v>
      </c>
      <c r="AW133" s="224">
        <f>IF(ISERROR((U133/V133-1)*100),"n/a",(U133/V133-1)*100)</f>
        <v>50</v>
      </c>
      <c r="AX133" s="224">
        <f>IF(ISERROR((V133/W133-1)*100),"n/a",(V133/W133-1)*100)</f>
        <v>0</v>
      </c>
      <c r="AY133" s="224">
        <f>IF(ISERROR((W133/X133-1)*100),"n/a",(W133/X133-1)*100)</f>
        <v>0</v>
      </c>
      <c r="AZ133" s="224">
        <f>IF(ISERROR((X133/Y133-1)*100),"n/a",(X133/Y133-1)*100)</f>
        <v>0</v>
      </c>
      <c r="BA133" s="224">
        <f>IF(ISERROR((Y133/Z133-1)*100),"n/a",(Y133/Z133-1)*100)</f>
        <v>0</v>
      </c>
      <c r="BB133" s="224">
        <f>IF(ISERROR((Z133/AA133-1)*100),"n/a",(Z133/AA133-1)*100)</f>
        <v>0</v>
      </c>
      <c r="BC133" s="224">
        <f>IF(ISERROR((AA133/AB133-1)*100),"n/a",(AA133/AB133-1)*100)</f>
        <v>6.6666666666666652</v>
      </c>
      <c r="BD133" s="224">
        <f>IF(ISERROR((AB133/AC133-1)*100),"n/a",(AB133/AC133-1)*100)</f>
        <v>2.2727272727272707</v>
      </c>
      <c r="BE133" s="224">
        <f>IF(ISERROR((AC133/AD133-1)*100),"n/a",(AC133/AD133-1)*100)</f>
        <v>9.9999999999999858</v>
      </c>
      <c r="BF133" s="224">
        <f>IF(ISERROR((AD133/AE133-1)*100),"n/a",(AD133/AE133-1)*100)</f>
        <v>-81.132075471698116</v>
      </c>
      <c r="BG133" s="224">
        <f>AVERAGE(AG133:BF133)</f>
        <v>7.1162654546747754</v>
      </c>
      <c r="BH133" s="182">
        <f t="shared" ref="BH133:BH194" si="2">STDEV(AG133:BF133)</f>
        <v>21.686700493947278</v>
      </c>
    </row>
    <row r="134" spans="1:60" ht="11.25" customHeight="1" x14ac:dyDescent="0.2">
      <c r="A134" s="127" t="s">
        <v>1816</v>
      </c>
      <c r="B134" s="97" t="s">
        <v>235</v>
      </c>
      <c r="C134" s="215">
        <v>2.48</v>
      </c>
      <c r="D134" s="216">
        <v>2.4500000000000002</v>
      </c>
      <c r="E134" s="216">
        <v>2.44</v>
      </c>
      <c r="F134" s="216">
        <v>2.2000000000000002</v>
      </c>
      <c r="G134" s="216">
        <v>2.04</v>
      </c>
      <c r="H134" s="216">
        <v>2.04</v>
      </c>
      <c r="I134" s="216">
        <v>2.0099999999999998</v>
      </c>
      <c r="J134" s="217">
        <v>1.88</v>
      </c>
      <c r="K134" s="217">
        <v>1.81</v>
      </c>
      <c r="L134" s="241">
        <v>1.74</v>
      </c>
      <c r="M134" s="241">
        <v>1.57</v>
      </c>
      <c r="N134" s="241">
        <v>1.43</v>
      </c>
      <c r="O134" s="259">
        <v>1.4</v>
      </c>
      <c r="P134" s="249"/>
      <c r="Q134" s="241">
        <v>1.34</v>
      </c>
      <c r="R134" s="242">
        <v>1.2</v>
      </c>
      <c r="S134" s="249" t="s">
        <v>1737</v>
      </c>
      <c r="T134" s="235">
        <v>1.04</v>
      </c>
      <c r="U134" s="244">
        <v>0.96</v>
      </c>
      <c r="V134" s="244">
        <v>0.88</v>
      </c>
      <c r="W134" s="244">
        <v>0.72</v>
      </c>
      <c r="X134" s="244">
        <v>0.52</v>
      </c>
      <c r="Y134" s="244">
        <v>0.3</v>
      </c>
      <c r="Z134" s="244">
        <v>0.24</v>
      </c>
      <c r="AA134" s="244">
        <v>0.16</v>
      </c>
      <c r="AB134" s="244">
        <v>0.12</v>
      </c>
      <c r="AC134" s="244">
        <v>0.1</v>
      </c>
      <c r="AD134" s="244">
        <v>0.08</v>
      </c>
      <c r="AE134" s="244">
        <v>7.0000000000000007E-2</v>
      </c>
      <c r="AF134" s="223">
        <f>SUM(C134:AE134)</f>
        <v>33.219999999999985</v>
      </c>
      <c r="AG134" s="224">
        <f>IF(ISERROR((C134/D134-1)*100),"n/a",(C134/D134-1)*100)</f>
        <v>1.2244897959183598</v>
      </c>
      <c r="AH134" s="224">
        <f>IF(ISERROR((D134/E134-1)*100),"n/a",(D134/E134-1)*100)</f>
        <v>0.4098360655737876</v>
      </c>
      <c r="AI134" s="224">
        <f>IF(ISERROR((E134/F134-1)*100),"n/a",(E134/F134-1)*100)</f>
        <v>10.909090909090891</v>
      </c>
      <c r="AJ134" s="224">
        <f>IF(ISERROR((F134/G134-1)*100),"n/a",(F134/G134-1)*100)</f>
        <v>7.8431372549019773</v>
      </c>
      <c r="AK134" s="224">
        <f>IF(ISERROR((G134/H134-1)*100),"n/a",(G134/H134-1)*100)</f>
        <v>0</v>
      </c>
      <c r="AL134" s="224">
        <f>IF(ISERROR((H134/I134-1)*100),"n/a",(H134/I134-1)*100)</f>
        <v>1.4925373134328401</v>
      </c>
      <c r="AM134" s="224">
        <f>IF(ISERROR((I134/J134-1)*100),"n/a",(I134/J134-1)*100)</f>
        <v>6.9148936170212671</v>
      </c>
      <c r="AN134" s="224">
        <f>IF(ISERROR((J134/K134-1)*100),"n/a",(J134/K134-1)*100)</f>
        <v>3.8674033149171283</v>
      </c>
      <c r="AO134" s="224">
        <f>IF(ISERROR((K134/L134-1)*100),"n/a",(K134/L134-1)*100)</f>
        <v>4.0229885057471382</v>
      </c>
      <c r="AP134" s="224">
        <f>IF(ISERROR((L134/M134-1)*100),"n/a",(L134/M134-1)*100)</f>
        <v>10.828025477707005</v>
      </c>
      <c r="AQ134" s="224">
        <f>IF(ISERROR((M134/N134-1)*100),"n/a",(M134/N134-1)*100)</f>
        <v>9.7902097902097918</v>
      </c>
      <c r="AR134" s="224">
        <f>IF(ISERROR((N134/O134-1)*100),"n/a",(N134/O134-1)*100)</f>
        <v>2.1428571428571352</v>
      </c>
      <c r="AS134" s="224">
        <f>IF(ISERROR((O134/Q134-1)*100),"n/a",(O134/Q134-1)*100)</f>
        <v>4.4776119402984982</v>
      </c>
      <c r="AT134" s="224">
        <f>IF(ISERROR((Q134/R134-1)*100),"n/a",(Q134/R134-1)*100)</f>
        <v>11.66666666666667</v>
      </c>
      <c r="AU134" s="224">
        <f>IF(ISERROR((R134/T134-1)*100),"n/a",(R134/T134-1)*100)</f>
        <v>15.384615384615374</v>
      </c>
      <c r="AV134" s="224">
        <f>IF(ISERROR((T134/U134-1)*100),"n/a",(T134/U134-1)*100)</f>
        <v>8.3333333333333481</v>
      </c>
      <c r="AW134" s="224">
        <f>IF(ISERROR((U134/V134-1)*100),"n/a",(U134/V134-1)*100)</f>
        <v>9.0909090909090828</v>
      </c>
      <c r="AX134" s="224">
        <f>IF(ISERROR((V134/W134-1)*100),"n/a",(V134/W134-1)*100)</f>
        <v>22.222222222222232</v>
      </c>
      <c r="AY134" s="224">
        <f>IF(ISERROR((W134/X134-1)*100),"n/a",(W134/X134-1)*100)</f>
        <v>38.46153846153846</v>
      </c>
      <c r="AZ134" s="224">
        <f>IF(ISERROR((X134/Y134-1)*100),"n/a",(X134/Y134-1)*100)</f>
        <v>73.333333333333343</v>
      </c>
      <c r="BA134" s="224">
        <f>IF(ISERROR((Y134/Z134-1)*100),"n/a",(Y134/Z134-1)*100)</f>
        <v>25</v>
      </c>
      <c r="BB134" s="224">
        <f>IF(ISERROR((Z134/AA134-1)*100),"n/a",(Z134/AA134-1)*100)</f>
        <v>50</v>
      </c>
      <c r="BC134" s="224">
        <f>IF(ISERROR((AA134/AB134-1)*100),"n/a",(AA134/AB134-1)*100)</f>
        <v>33.33333333333335</v>
      </c>
      <c r="BD134" s="224">
        <f>IF(ISERROR((AB134/AC134-1)*100),"n/a",(AB134/AC134-1)*100)</f>
        <v>19.999999999999996</v>
      </c>
      <c r="BE134" s="224">
        <f>IF(ISERROR((AC134/AD134-1)*100),"n/a",(AC134/AD134-1)*100)</f>
        <v>25</v>
      </c>
      <c r="BF134" s="224">
        <f>IF(ISERROR((AD134/AE134-1)*100),"n/a",(AD134/AE134-1)*100)</f>
        <v>14.285714285714279</v>
      </c>
      <c r="BG134" s="224">
        <f>AVERAGE(AG134:BF134)</f>
        <v>15.770567201513151</v>
      </c>
      <c r="BH134" s="182">
        <f t="shared" si="2"/>
        <v>17.176267258365602</v>
      </c>
    </row>
    <row r="135" spans="1:60" ht="11.25" customHeight="1" x14ac:dyDescent="0.2">
      <c r="A135" s="236" t="s">
        <v>5570</v>
      </c>
      <c r="B135" s="97" t="s">
        <v>5544</v>
      </c>
      <c r="C135" s="215">
        <v>6.04</v>
      </c>
      <c r="D135" s="216">
        <v>5.6</v>
      </c>
      <c r="E135" s="216">
        <v>4.92</v>
      </c>
      <c r="F135" s="216">
        <v>4.4800000000000004</v>
      </c>
      <c r="G135" s="216">
        <v>4</v>
      </c>
      <c r="H135" s="231">
        <v>0.04</v>
      </c>
      <c r="I135" s="231">
        <v>0.04</v>
      </c>
      <c r="J135" s="254">
        <v>0.04</v>
      </c>
      <c r="K135" s="228">
        <v>0.04</v>
      </c>
      <c r="L135" s="231">
        <v>0.04</v>
      </c>
      <c r="M135" s="231">
        <v>0.04</v>
      </c>
      <c r="N135" s="231">
        <v>0.04</v>
      </c>
      <c r="O135" s="231">
        <v>0.04</v>
      </c>
      <c r="P135" s="237"/>
      <c r="Q135" s="231">
        <v>0.04</v>
      </c>
      <c r="R135" s="227">
        <v>0.04</v>
      </c>
      <c r="S135" s="237"/>
      <c r="T135" s="227">
        <v>0.04</v>
      </c>
      <c r="U135" s="238">
        <v>0.04</v>
      </c>
      <c r="V135" s="202">
        <v>0.04</v>
      </c>
      <c r="W135" s="202">
        <v>3.833333333333333E-2</v>
      </c>
      <c r="X135" s="229">
        <v>3.3333333333333333E-2</v>
      </c>
      <c r="Y135" s="202">
        <v>3.3333333333333333E-2</v>
      </c>
      <c r="Z135" s="229">
        <v>0.13500000000000001</v>
      </c>
      <c r="AA135" s="229">
        <v>0.44</v>
      </c>
      <c r="AB135" s="202">
        <v>0.44</v>
      </c>
      <c r="AC135" s="202">
        <v>0.42666666666666681</v>
      </c>
      <c r="AD135" s="202">
        <v>0.41333333333333322</v>
      </c>
      <c r="AE135" s="202">
        <v>0.39999999999999997</v>
      </c>
      <c r="AF135" s="223">
        <f>SUM(C135:AE135)</f>
        <v>27.919999999999998</v>
      </c>
      <c r="AG135" s="224">
        <f>IF(ISERROR((C135/D135-1)*100),"n/a",(C135/D135-1)*100)</f>
        <v>7.8571428571428736</v>
      </c>
      <c r="AH135" s="224">
        <f>IF(ISERROR((D135/E135-1)*100),"n/a",(D135/E135-1)*100)</f>
        <v>13.821138211382111</v>
      </c>
      <c r="AI135" s="224">
        <f>IF(ISERROR((E135/F135-1)*100),"n/a",(E135/F135-1)*100)</f>
        <v>9.8214285714285587</v>
      </c>
      <c r="AJ135" s="224">
        <f>IF(ISERROR((F135/G135-1)*100),"n/a",(F135/G135-1)*100)</f>
        <v>12.000000000000011</v>
      </c>
      <c r="AK135" s="224">
        <f>IF(ISERROR((G135/H135-1)*100),"n/a",(G135/H135-1)*100)</f>
        <v>9900</v>
      </c>
      <c r="AL135" s="224">
        <f>IF(ISERROR((H135/I135-1)*100),"n/a",(H135/I135-1)*100)</f>
        <v>0</v>
      </c>
      <c r="AM135" s="224">
        <f>IF(ISERROR((I135/J135-1)*100),"n/a",(I135/J135-1)*100)</f>
        <v>0</v>
      </c>
      <c r="AN135" s="224">
        <f>IF(ISERROR((J135/K135-1)*100),"n/a",(J135/K135-1)*100)</f>
        <v>0</v>
      </c>
      <c r="AO135" s="224">
        <f>IF(ISERROR((K135/L135-1)*100),"n/a",(K135/L135-1)*100)</f>
        <v>0</v>
      </c>
      <c r="AP135" s="224">
        <f>IF(ISERROR((L135/M135-1)*100),"n/a",(L135/M135-1)*100)</f>
        <v>0</v>
      </c>
      <c r="AQ135" s="224">
        <f>IF(ISERROR((M135/N135-1)*100),"n/a",(M135/N135-1)*100)</f>
        <v>0</v>
      </c>
      <c r="AR135" s="224">
        <f>IF(ISERROR((N135/O135-1)*100),"n/a",(N135/O135-1)*100)</f>
        <v>0</v>
      </c>
      <c r="AS135" s="224">
        <f>IF(ISERROR((O135/Q135-1)*100),"n/a",(O135/Q135-1)*100)</f>
        <v>0</v>
      </c>
      <c r="AT135" s="224">
        <f>IF(ISERROR((Q135/R135-1)*100),"n/a",(Q135/R135-1)*100)</f>
        <v>0</v>
      </c>
      <c r="AU135" s="224">
        <f>IF(ISERROR((R135/T135-1)*100),"n/a",(R135/T135-1)*100)</f>
        <v>0</v>
      </c>
      <c r="AV135" s="224">
        <f>IF(ISERROR((T135/U135-1)*100),"n/a",(T135/U135-1)*100)</f>
        <v>0</v>
      </c>
      <c r="AW135" s="224">
        <f>IF(ISERROR((U135/V135-1)*100),"n/a",(U135/V135-1)*100)</f>
        <v>0</v>
      </c>
      <c r="AX135" s="224">
        <f>IF(ISERROR((V135/W135-1)*100),"n/a",(V135/W135-1)*100)</f>
        <v>4.347826086956541</v>
      </c>
      <c r="AY135" s="224">
        <f>IF(ISERROR((W135/X135-1)*100),"n/a",(W135/X135-1)*100)</f>
        <v>14.999999999999991</v>
      </c>
      <c r="AZ135" s="224">
        <f>IF(ISERROR((X135/Y135-1)*100),"n/a",(X135/Y135-1)*100)</f>
        <v>0</v>
      </c>
      <c r="BA135" s="224">
        <f>IF(ISERROR((Y135/Z135-1)*100),"n/a",(Y135/Z135-1)*100)</f>
        <v>-75.308641975308646</v>
      </c>
      <c r="BB135" s="224">
        <f>IF(ISERROR((Z135/AA135-1)*100),"n/a",(Z135/AA135-1)*100)</f>
        <v>-69.318181818181813</v>
      </c>
      <c r="BC135" s="224">
        <f>IF(ISERROR((AA135/AB135-1)*100),"n/a",(AA135/AB135-1)*100)</f>
        <v>0</v>
      </c>
      <c r="BD135" s="224">
        <f>IF(ISERROR((AB135/AC135-1)*100),"n/a",(AB135/AC135-1)*100)</f>
        <v>3.1249999999999778</v>
      </c>
      <c r="BE135" s="224">
        <f>IF(ISERROR((AC135/AD135-1)*100),"n/a",(AC135/AD135-1)*100)</f>
        <v>3.225806451612967</v>
      </c>
      <c r="BF135" s="224">
        <f>IF(ISERROR((AD135/AE135-1)*100),"n/a",(AD135/AE135-1)*100)</f>
        <v>3.3333333333333215</v>
      </c>
      <c r="BG135" s="224">
        <f>AVERAGE(AG135:BF135)</f>
        <v>377.99634045070638</v>
      </c>
      <c r="BH135" s="182">
        <f t="shared" si="2"/>
        <v>1942.2289539475928</v>
      </c>
    </row>
    <row r="136" spans="1:60" ht="11.25" customHeight="1" x14ac:dyDescent="0.2">
      <c r="A136" s="127" t="s">
        <v>1817</v>
      </c>
      <c r="B136" s="97" t="s">
        <v>239</v>
      </c>
      <c r="C136" s="215">
        <v>3.42</v>
      </c>
      <c r="D136" s="216">
        <v>3.18</v>
      </c>
      <c r="E136" s="216">
        <v>2.94</v>
      </c>
      <c r="F136" s="216">
        <v>2.7</v>
      </c>
      <c r="G136" s="216">
        <v>2.4900000000000002</v>
      </c>
      <c r="H136" s="216">
        <v>2.36</v>
      </c>
      <c r="I136" s="216">
        <v>2.21</v>
      </c>
      <c r="J136" s="217">
        <v>2.09</v>
      </c>
      <c r="K136" s="223">
        <v>1.98</v>
      </c>
      <c r="L136" s="216">
        <v>1.9</v>
      </c>
      <c r="M136" s="216">
        <v>1.82</v>
      </c>
      <c r="N136" s="216">
        <v>1.74</v>
      </c>
      <c r="O136" s="216">
        <v>1.6425000000000001</v>
      </c>
      <c r="P136" s="226"/>
      <c r="Q136" s="216">
        <v>1.615</v>
      </c>
      <c r="R136" s="232">
        <v>1.6025</v>
      </c>
      <c r="S136" s="226"/>
      <c r="T136" s="223">
        <v>1.585</v>
      </c>
      <c r="U136" s="202">
        <v>1.5649999999999999</v>
      </c>
      <c r="V136" s="202">
        <v>1.5249999999999999</v>
      </c>
      <c r="W136" s="202">
        <v>1.4</v>
      </c>
      <c r="X136" s="202">
        <v>1.31</v>
      </c>
      <c r="Y136" s="202">
        <v>1.16238</v>
      </c>
      <c r="Z136" s="202">
        <v>1</v>
      </c>
      <c r="AA136" s="202">
        <v>0.88254999999999995</v>
      </c>
      <c r="AB136" s="202">
        <v>0.79729000000000005</v>
      </c>
      <c r="AC136" s="202">
        <v>0.74377000000000004</v>
      </c>
      <c r="AD136" s="202">
        <v>0.67118</v>
      </c>
      <c r="AE136" s="202">
        <v>0.60043999999999997</v>
      </c>
      <c r="AF136" s="223">
        <f>SUM(C136:AE136)</f>
        <v>46.93260999999999</v>
      </c>
      <c r="AG136" s="224">
        <f>IF(ISERROR((C136/D136-1)*100),"n/a",(C136/D136-1)*100)</f>
        <v>7.547169811320753</v>
      </c>
      <c r="AH136" s="224">
        <f>IF(ISERROR((D136/E136-1)*100),"n/a",(D136/E136-1)*100)</f>
        <v>8.163265306122458</v>
      </c>
      <c r="AI136" s="224">
        <f>IF(ISERROR((E136/F136-1)*100),"n/a",(E136/F136-1)*100)</f>
        <v>8.8888888888888786</v>
      </c>
      <c r="AJ136" s="224">
        <f>IF(ISERROR((F136/G136-1)*100),"n/a",(F136/G136-1)*100)</f>
        <v>8.4337349397590309</v>
      </c>
      <c r="AK136" s="224">
        <f>IF(ISERROR((G136/H136-1)*100),"n/a",(G136/H136-1)*100)</f>
        <v>5.508474576271194</v>
      </c>
      <c r="AL136" s="224">
        <f>IF(ISERROR((H136/I136-1)*100),"n/a",(H136/I136-1)*100)</f>
        <v>6.7873303167420795</v>
      </c>
      <c r="AM136" s="224">
        <f>IF(ISERROR((I136/J136-1)*100),"n/a",(I136/J136-1)*100)</f>
        <v>5.741626794258381</v>
      </c>
      <c r="AN136" s="224">
        <f>IF(ISERROR((J136/K136-1)*100),"n/a",(J136/K136-1)*100)</f>
        <v>5.555555555555558</v>
      </c>
      <c r="AO136" s="224">
        <f>IF(ISERROR((K136/L136-1)*100),"n/a",(K136/L136-1)*100)</f>
        <v>4.2105263157894868</v>
      </c>
      <c r="AP136" s="224">
        <f>IF(ISERROR((L136/M136-1)*100),"n/a",(L136/M136-1)*100)</f>
        <v>4.39560439560438</v>
      </c>
      <c r="AQ136" s="224">
        <f>IF(ISERROR((M136/N136-1)*100),"n/a",(M136/N136-1)*100)</f>
        <v>4.5977011494252817</v>
      </c>
      <c r="AR136" s="224">
        <f>IF(ISERROR((N136/O136-1)*100),"n/a",(N136/O136-1)*100)</f>
        <v>5.9360730593607247</v>
      </c>
      <c r="AS136" s="224">
        <f>IF(ISERROR((O136/Q136-1)*100),"n/a",(O136/Q136-1)*100)</f>
        <v>1.7027863777089758</v>
      </c>
      <c r="AT136" s="224">
        <f>IF(ISERROR((Q136/R136-1)*100),"n/a",(Q136/R136-1)*100)</f>
        <v>0.78003120124805481</v>
      </c>
      <c r="AU136" s="224">
        <f>IF(ISERROR((R136/T136-1)*100),"n/a",(R136/T136-1)*100)</f>
        <v>1.1041009463722551</v>
      </c>
      <c r="AV136" s="224">
        <f>IF(ISERROR((T136/U136-1)*100),"n/a",(T136/U136-1)*100)</f>
        <v>1.2779552715654896</v>
      </c>
      <c r="AW136" s="224">
        <f>IF(ISERROR((U136/V136-1)*100),"n/a",(U136/V136-1)*100)</f>
        <v>2.6229508196721429</v>
      </c>
      <c r="AX136" s="224">
        <f>IF(ISERROR((V136/W136-1)*100),"n/a",(V136/W136-1)*100)</f>
        <v>8.9285714285714199</v>
      </c>
      <c r="AY136" s="224">
        <f>IF(ISERROR((W136/X136-1)*100),"n/a",(W136/X136-1)*100)</f>
        <v>6.8702290076335659</v>
      </c>
      <c r="AZ136" s="224">
        <f>IF(ISERROR((X136/Y136-1)*100),"n/a",(X136/Y136-1)*100)</f>
        <v>12.699805571327794</v>
      </c>
      <c r="BA136" s="224">
        <f>IF(ISERROR((Y136/Z136-1)*100),"n/a",(Y136/Z136-1)*100)</f>
        <v>16.237999999999996</v>
      </c>
      <c r="BB136" s="224">
        <f>IF(ISERROR((Z136/AA136-1)*100),"n/a",(Z136/AA136-1)*100)</f>
        <v>13.308027873774876</v>
      </c>
      <c r="BC136" s="224">
        <f>IF(ISERROR((AA136/AB136-1)*100),"n/a",(AA136/AB136-1)*100)</f>
        <v>10.693724993415188</v>
      </c>
      <c r="BD136" s="224">
        <f>IF(ISERROR((AB136/AC136-1)*100),"n/a",(AB136/AC136-1)*100)</f>
        <v>7.1957728867795057</v>
      </c>
      <c r="BE136" s="224">
        <f>IF(ISERROR((AC136/AD136-1)*100),"n/a",(AC136/AD136-1)*100)</f>
        <v>10.815280550671957</v>
      </c>
      <c r="BF136" s="224">
        <f>IF(ISERROR((AD136/AE136-1)*100),"n/a",(AD136/AE136-1)*100)</f>
        <v>11.781360335753789</v>
      </c>
      <c r="BG136" s="224">
        <f>AVERAGE(AG136:BF136)</f>
        <v>6.9917133989843538</v>
      </c>
      <c r="BH136" s="182">
        <f t="shared" si="2"/>
        <v>4.002734827698271</v>
      </c>
    </row>
    <row r="137" spans="1:60" ht="11.25" customHeight="1" x14ac:dyDescent="0.2">
      <c r="A137" s="236" t="s">
        <v>1818</v>
      </c>
      <c r="B137" s="97" t="s">
        <v>713</v>
      </c>
      <c r="C137" s="215">
        <v>0.68</v>
      </c>
      <c r="D137" s="216">
        <v>0.64</v>
      </c>
      <c r="E137" s="216">
        <v>0.61</v>
      </c>
      <c r="F137" s="216">
        <v>0.56000000000000005</v>
      </c>
      <c r="G137" s="216">
        <v>0.52</v>
      </c>
      <c r="H137" s="216">
        <v>0.44</v>
      </c>
      <c r="I137" s="216">
        <v>0.42</v>
      </c>
      <c r="J137" s="217">
        <v>0.32</v>
      </c>
      <c r="K137" s="217">
        <v>0.25</v>
      </c>
      <c r="L137" s="218">
        <v>0.22</v>
      </c>
      <c r="M137" s="255">
        <v>0.2</v>
      </c>
      <c r="N137" s="218">
        <v>0.19</v>
      </c>
      <c r="O137" s="218">
        <v>0.15</v>
      </c>
      <c r="P137" s="219"/>
      <c r="Q137" s="255">
        <v>0.12</v>
      </c>
      <c r="R137" s="246">
        <v>0.03</v>
      </c>
      <c r="S137" s="219"/>
      <c r="T137" s="221">
        <v>0</v>
      </c>
      <c r="U137" s="222">
        <v>0.25</v>
      </c>
      <c r="V137" s="222">
        <v>0.91</v>
      </c>
      <c r="W137" s="222">
        <v>1.1200000000000001</v>
      </c>
      <c r="X137" s="222">
        <v>1.1200000000000001</v>
      </c>
      <c r="Y137" s="247">
        <v>1.1200000000000001</v>
      </c>
      <c r="Z137" s="247">
        <v>1.08</v>
      </c>
      <c r="AA137" s="247">
        <v>1.04</v>
      </c>
      <c r="AB137" s="247">
        <v>0.94</v>
      </c>
      <c r="AC137" s="247">
        <v>0.55000000000000004</v>
      </c>
      <c r="AD137" s="222">
        <v>0</v>
      </c>
      <c r="AE137" s="222">
        <v>0</v>
      </c>
      <c r="AF137" s="223">
        <f>SUM(C137:AE137)</f>
        <v>13.480000000000002</v>
      </c>
      <c r="AG137" s="224">
        <f>IF(ISERROR((C137/D137-1)*100),"n/a",(C137/D137-1)*100)</f>
        <v>6.25</v>
      </c>
      <c r="AH137" s="224">
        <f>IF(ISERROR((D137/E137-1)*100),"n/a",(D137/E137-1)*100)</f>
        <v>4.9180327868852514</v>
      </c>
      <c r="AI137" s="224">
        <f>IF(ISERROR((E137/F137-1)*100),"n/a",(E137/F137-1)*100)</f>
        <v>8.9285714285714199</v>
      </c>
      <c r="AJ137" s="224">
        <f>IF(ISERROR((F137/G137-1)*100),"n/a",(F137/G137-1)*100)</f>
        <v>7.6923076923077094</v>
      </c>
      <c r="AK137" s="224">
        <f>IF(ISERROR((G137/H137-1)*100),"n/a",(G137/H137-1)*100)</f>
        <v>18.181818181818187</v>
      </c>
      <c r="AL137" s="224">
        <f>IF(ISERROR((H137/I137-1)*100),"n/a",(H137/I137-1)*100)</f>
        <v>4.7619047619047672</v>
      </c>
      <c r="AM137" s="224">
        <f>IF(ISERROR((I137/J137-1)*100),"n/a",(I137/J137-1)*100)</f>
        <v>31.25</v>
      </c>
      <c r="AN137" s="224">
        <f>IF(ISERROR((J137/K137-1)*100),"n/a",(J137/K137-1)*100)</f>
        <v>28.000000000000004</v>
      </c>
      <c r="AO137" s="224">
        <f>IF(ISERROR((K137/L137-1)*100),"n/a",(K137/L137-1)*100)</f>
        <v>13.636363636363647</v>
      </c>
      <c r="AP137" s="224">
        <f>IF(ISERROR((L137/M137-1)*100),"n/a",(L137/M137-1)*100)</f>
        <v>9.9999999999999858</v>
      </c>
      <c r="AQ137" s="224">
        <f>IF(ISERROR((M137/N137-1)*100),"n/a",(M137/N137-1)*100)</f>
        <v>5.2631578947368363</v>
      </c>
      <c r="AR137" s="224">
        <f>IF(ISERROR((N137/O137-1)*100),"n/a",(N137/O137-1)*100)</f>
        <v>26.666666666666682</v>
      </c>
      <c r="AS137" s="224">
        <f>IF(ISERROR((O137/Q137-1)*100),"n/a",(O137/Q137-1)*100)</f>
        <v>25</v>
      </c>
      <c r="AT137" s="224">
        <f>IF(ISERROR((Q137/R137-1)*100),"n/a",(Q137/R137-1)*100)</f>
        <v>300</v>
      </c>
      <c r="AU137" s="224" t="str">
        <f>IF(ISERROR((R137/T137-1)*100),"n/a",(R137/T137-1)*100)</f>
        <v>n/a</v>
      </c>
      <c r="AV137" s="224">
        <f>IF(ISERROR((T137/U137-1)*100),"n/a",(T137/U137-1)*100)</f>
        <v>-100</v>
      </c>
      <c r="AW137" s="224">
        <f>IF(ISERROR((U137/V137-1)*100),"n/a",(U137/V137-1)*100)</f>
        <v>-72.52747252747254</v>
      </c>
      <c r="AX137" s="224">
        <f>IF(ISERROR((V137/W137-1)*100),"n/a",(V137/W137-1)*100)</f>
        <v>-18.75</v>
      </c>
      <c r="AY137" s="224">
        <f>IF(ISERROR((W137/X137-1)*100),"n/a",(W137/X137-1)*100)</f>
        <v>0</v>
      </c>
      <c r="AZ137" s="224">
        <f>IF(ISERROR((X137/Y137-1)*100),"n/a",(X137/Y137-1)*100)</f>
        <v>0</v>
      </c>
      <c r="BA137" s="224">
        <f>IF(ISERROR((Y137/Z137-1)*100),"n/a",(Y137/Z137-1)*100)</f>
        <v>3.7037037037036979</v>
      </c>
      <c r="BB137" s="224">
        <f>IF(ISERROR((Z137/AA137-1)*100),"n/a",(Z137/AA137-1)*100)</f>
        <v>3.8461538461538547</v>
      </c>
      <c r="BC137" s="224">
        <f>IF(ISERROR((AA137/AB137-1)*100),"n/a",(AA137/AB137-1)*100)</f>
        <v>10.638297872340431</v>
      </c>
      <c r="BD137" s="224">
        <f>IF(ISERROR((AB137/AC137-1)*100),"n/a",(AB137/AC137-1)*100)</f>
        <v>70.909090909090878</v>
      </c>
      <c r="BE137" s="224" t="str">
        <f>IF(ISERROR((AC137/AD137-1)*100),"n/a",(AC137/AD137-1)*100)</f>
        <v>n/a</v>
      </c>
      <c r="BF137" s="224" t="str">
        <f>IF(ISERROR((AD137/AE137-1)*100),"n/a",(AD137/AE137-1)*100)</f>
        <v>n/a</v>
      </c>
      <c r="BG137" s="224">
        <f>AVERAGE(AG137:BF137)</f>
        <v>16.885591167524819</v>
      </c>
      <c r="BH137" s="182">
        <f t="shared" si="2"/>
        <v>70.126335973261007</v>
      </c>
    </row>
    <row r="138" spans="1:60" ht="11.25" customHeight="1" x14ac:dyDescent="0.2">
      <c r="A138" s="127" t="s">
        <v>1819</v>
      </c>
      <c r="B138" s="97" t="s">
        <v>242</v>
      </c>
      <c r="C138" s="215">
        <v>2.06</v>
      </c>
      <c r="D138" s="216">
        <v>1.98</v>
      </c>
      <c r="E138" s="216">
        <v>1.91</v>
      </c>
      <c r="F138" s="216">
        <v>1.86</v>
      </c>
      <c r="G138" s="216">
        <v>1.79</v>
      </c>
      <c r="H138" s="216">
        <v>1.75</v>
      </c>
      <c r="I138" s="216">
        <v>1.71</v>
      </c>
      <c r="J138" s="217">
        <v>1.66</v>
      </c>
      <c r="K138" s="217">
        <v>1.59</v>
      </c>
      <c r="L138" s="216">
        <v>1.55</v>
      </c>
      <c r="M138" s="216">
        <v>1.5</v>
      </c>
      <c r="N138" s="216">
        <v>1.42</v>
      </c>
      <c r="O138" s="216">
        <v>1.33</v>
      </c>
      <c r="P138" s="226"/>
      <c r="Q138" s="216">
        <v>1.22</v>
      </c>
      <c r="R138" s="232">
        <v>1.135</v>
      </c>
      <c r="S138" s="226"/>
      <c r="T138" s="223">
        <v>1.0149999999999999</v>
      </c>
      <c r="U138" s="202">
        <v>0.86</v>
      </c>
      <c r="V138" s="202">
        <v>0.78</v>
      </c>
      <c r="W138" s="202">
        <v>0.7</v>
      </c>
      <c r="X138" s="202">
        <v>0.625</v>
      </c>
      <c r="Y138" s="202">
        <v>0.55500000000000005</v>
      </c>
      <c r="Z138" s="229">
        <v>0.48</v>
      </c>
      <c r="AA138" s="202">
        <v>0.45</v>
      </c>
      <c r="AB138" s="229">
        <v>0.36</v>
      </c>
      <c r="AC138" s="202">
        <v>0.33750000000000002</v>
      </c>
      <c r="AD138" s="202">
        <v>0.315</v>
      </c>
      <c r="AE138" s="202">
        <v>0.29499999999999998</v>
      </c>
      <c r="AF138" s="223">
        <f>SUM(C138:AE138)</f>
        <v>31.237500000000001</v>
      </c>
      <c r="AG138" s="224">
        <f>IF(ISERROR((C138/D138-1)*100),"n/a",(C138/D138-1)*100)</f>
        <v>4.0404040404040442</v>
      </c>
      <c r="AH138" s="224">
        <f>IF(ISERROR((D138/E138-1)*100),"n/a",(D138/E138-1)*100)</f>
        <v>3.6649214659685958</v>
      </c>
      <c r="AI138" s="224">
        <f>IF(ISERROR((E138/F138-1)*100),"n/a",(E138/F138-1)*100)</f>
        <v>2.6881720430107503</v>
      </c>
      <c r="AJ138" s="224">
        <f>IF(ISERROR((F138/G138-1)*100),"n/a",(F138/G138-1)*100)</f>
        <v>3.9106145251396773</v>
      </c>
      <c r="AK138" s="224">
        <f>IF(ISERROR((G138/H138-1)*100),"n/a",(G138/H138-1)*100)</f>
        <v>2.2857142857142909</v>
      </c>
      <c r="AL138" s="224">
        <f>IF(ISERROR((H138/I138-1)*100),"n/a",(H138/I138-1)*100)</f>
        <v>2.3391812865497075</v>
      </c>
      <c r="AM138" s="224">
        <f>IF(ISERROR((I138/J138-1)*100),"n/a",(I138/J138-1)*100)</f>
        <v>3.0120481927710774</v>
      </c>
      <c r="AN138" s="224">
        <f>IF(ISERROR((J138/K138-1)*100),"n/a",(J138/K138-1)*100)</f>
        <v>4.4025157232704393</v>
      </c>
      <c r="AO138" s="224">
        <f>IF(ISERROR((K138/L138-1)*100),"n/a",(K138/L138-1)*100)</f>
        <v>2.5806451612903292</v>
      </c>
      <c r="AP138" s="224">
        <f>IF(ISERROR((L138/M138-1)*100),"n/a",(L138/M138-1)*100)</f>
        <v>3.3333333333333437</v>
      </c>
      <c r="AQ138" s="224">
        <f>IF(ISERROR((M138/N138-1)*100),"n/a",(M138/N138-1)*100)</f>
        <v>5.6338028169014231</v>
      </c>
      <c r="AR138" s="224">
        <f>IF(ISERROR((N138/O138-1)*100),"n/a",(N138/O138-1)*100)</f>
        <v>6.7669172932330657</v>
      </c>
      <c r="AS138" s="224">
        <f>IF(ISERROR((O138/Q138-1)*100),"n/a",(O138/Q138-1)*100)</f>
        <v>9.0163934426229488</v>
      </c>
      <c r="AT138" s="224">
        <f>IF(ISERROR((Q138/R138-1)*100),"n/a",(Q138/R138-1)*100)</f>
        <v>7.4889867841409608</v>
      </c>
      <c r="AU138" s="224">
        <f>IF(ISERROR((R138/T138-1)*100),"n/a",(R138/T138-1)*100)</f>
        <v>11.822660098522174</v>
      </c>
      <c r="AV138" s="224">
        <f>IF(ISERROR((T138/U138-1)*100),"n/a",(T138/U138-1)*100)</f>
        <v>18.023255813953476</v>
      </c>
      <c r="AW138" s="224">
        <f>IF(ISERROR((U138/V138-1)*100),"n/a",(U138/V138-1)*100)</f>
        <v>10.256410256410241</v>
      </c>
      <c r="AX138" s="224">
        <f>IF(ISERROR((V138/W138-1)*100),"n/a",(V138/W138-1)*100)</f>
        <v>11.428571428571432</v>
      </c>
      <c r="AY138" s="224">
        <f>IF(ISERROR((W138/X138-1)*100),"n/a",(W138/X138-1)*100)</f>
        <v>11.999999999999989</v>
      </c>
      <c r="AZ138" s="224">
        <f>IF(ISERROR((X138/Y138-1)*100),"n/a",(X138/Y138-1)*100)</f>
        <v>12.612612612612594</v>
      </c>
      <c r="BA138" s="224">
        <f>IF(ISERROR((Y138/Z138-1)*100),"n/a",(Y138/Z138-1)*100)</f>
        <v>15.625000000000021</v>
      </c>
      <c r="BB138" s="224">
        <f>IF(ISERROR((Z138/AA138-1)*100),"n/a",(Z138/AA138-1)*100)</f>
        <v>6.6666666666666652</v>
      </c>
      <c r="BC138" s="224">
        <f>IF(ISERROR((AA138/AB138-1)*100),"n/a",(AA138/AB138-1)*100)</f>
        <v>25</v>
      </c>
      <c r="BD138" s="224">
        <f>IF(ISERROR((AB138/AC138-1)*100),"n/a",(AB138/AC138-1)*100)</f>
        <v>6.6666666666666652</v>
      </c>
      <c r="BE138" s="224">
        <f>IF(ISERROR((AC138/AD138-1)*100),"n/a",(AC138/AD138-1)*100)</f>
        <v>7.1428571428571397</v>
      </c>
      <c r="BF138" s="224">
        <f>IF(ISERROR((AD138/AE138-1)*100),"n/a",(AD138/AE138-1)*100)</f>
        <v>6.7796610169491567</v>
      </c>
      <c r="BG138" s="224">
        <f>AVERAGE(AG138:BF138)</f>
        <v>7.8918466191369312</v>
      </c>
      <c r="BH138" s="182">
        <f t="shared" si="2"/>
        <v>5.5256029036198075</v>
      </c>
    </row>
    <row r="139" spans="1:60" ht="11.25" customHeight="1" x14ac:dyDescent="0.2">
      <c r="A139" s="127" t="s">
        <v>1820</v>
      </c>
      <c r="B139" s="97" t="s">
        <v>244</v>
      </c>
      <c r="C139" s="215">
        <v>4.92</v>
      </c>
      <c r="D139" s="216">
        <v>4.84</v>
      </c>
      <c r="E139" s="216">
        <v>4.76</v>
      </c>
      <c r="F139" s="216">
        <v>4.68</v>
      </c>
      <c r="G139" s="216">
        <v>4.54</v>
      </c>
      <c r="H139" s="216">
        <v>4.34</v>
      </c>
      <c r="I139" s="216">
        <v>4.04</v>
      </c>
      <c r="J139" s="217">
        <v>3.72</v>
      </c>
      <c r="K139" s="217">
        <v>3.28</v>
      </c>
      <c r="L139" s="216">
        <v>3.14</v>
      </c>
      <c r="M139" s="216">
        <v>3.02</v>
      </c>
      <c r="N139" s="216">
        <v>2.9</v>
      </c>
      <c r="O139" s="216">
        <v>2.7</v>
      </c>
      <c r="P139" s="226"/>
      <c r="Q139" s="216">
        <v>2.48</v>
      </c>
      <c r="R139" s="232">
        <v>2.2999999999999998</v>
      </c>
      <c r="S139" s="226"/>
      <c r="T139" s="223">
        <v>2.1</v>
      </c>
      <c r="U139" s="202">
        <v>1.92</v>
      </c>
      <c r="V139" s="202">
        <v>1.72</v>
      </c>
      <c r="W139" s="202">
        <v>1.52</v>
      </c>
      <c r="X139" s="202">
        <v>1.1599999999999999</v>
      </c>
      <c r="Y139" s="202">
        <v>1.1200000000000001</v>
      </c>
      <c r="Z139" s="229">
        <v>1.08</v>
      </c>
      <c r="AA139" s="202">
        <v>0.98</v>
      </c>
      <c r="AB139" s="202">
        <v>0.85</v>
      </c>
      <c r="AC139" s="229">
        <v>0.84</v>
      </c>
      <c r="AD139" s="202">
        <v>0.82</v>
      </c>
      <c r="AE139" s="202">
        <v>0.76</v>
      </c>
      <c r="AF139" s="223">
        <f>SUM(C139:AE139)</f>
        <v>70.53</v>
      </c>
      <c r="AG139" s="224">
        <f>IF(ISERROR((C139/D139-1)*100),"n/a",(C139/D139-1)*100)</f>
        <v>1.6528925619834656</v>
      </c>
      <c r="AH139" s="224">
        <f>IF(ISERROR((D139/E139-1)*100),"n/a",(D139/E139-1)*100)</f>
        <v>1.6806722689075571</v>
      </c>
      <c r="AI139" s="224">
        <f>IF(ISERROR((E139/F139-1)*100),"n/a",(E139/F139-1)*100)</f>
        <v>1.7094017094017033</v>
      </c>
      <c r="AJ139" s="224">
        <f>IF(ISERROR((F139/G139-1)*100),"n/a",(F139/G139-1)*100)</f>
        <v>3.0837004405286361</v>
      </c>
      <c r="AK139" s="224">
        <f>IF(ISERROR((G139/H139-1)*100),"n/a",(G139/H139-1)*100)</f>
        <v>4.6082949308755783</v>
      </c>
      <c r="AL139" s="224">
        <f>IF(ISERROR((H139/I139-1)*100),"n/a",(H139/I139-1)*100)</f>
        <v>7.4257425742574323</v>
      </c>
      <c r="AM139" s="224">
        <f>IF(ISERROR((I139/J139-1)*100),"n/a",(I139/J139-1)*100)</f>
        <v>8.602150537634401</v>
      </c>
      <c r="AN139" s="224">
        <f>IF(ISERROR((J139/K139-1)*100),"n/a",(J139/K139-1)*100)</f>
        <v>13.414634146341475</v>
      </c>
      <c r="AO139" s="224">
        <f>IF(ISERROR((K139/L139-1)*100),"n/a",(K139/L139-1)*100)</f>
        <v>4.4585987261146487</v>
      </c>
      <c r="AP139" s="224">
        <f>IF(ISERROR((L139/M139-1)*100),"n/a",(L139/M139-1)*100)</f>
        <v>3.9735099337748325</v>
      </c>
      <c r="AQ139" s="224">
        <f>IF(ISERROR((M139/N139-1)*100),"n/a",(M139/N139-1)*100)</f>
        <v>4.1379310344827669</v>
      </c>
      <c r="AR139" s="224">
        <f>IF(ISERROR((N139/O139-1)*100),"n/a",(N139/O139-1)*100)</f>
        <v>7.4074074074073959</v>
      </c>
      <c r="AS139" s="224">
        <f>IF(ISERROR((O139/Q139-1)*100),"n/a",(O139/Q139-1)*100)</f>
        <v>8.8709677419354982</v>
      </c>
      <c r="AT139" s="224">
        <f>IF(ISERROR((Q139/R139-1)*100),"n/a",(Q139/R139-1)*100)</f>
        <v>7.8260869565217384</v>
      </c>
      <c r="AU139" s="224">
        <f>IF(ISERROR((R139/T139-1)*100),"n/a",(R139/T139-1)*100)</f>
        <v>9.5238095238095113</v>
      </c>
      <c r="AV139" s="224">
        <f>IF(ISERROR((T139/U139-1)*100),"n/a",(T139/U139-1)*100)</f>
        <v>9.375</v>
      </c>
      <c r="AW139" s="224">
        <f>IF(ISERROR((U139/V139-1)*100),"n/a",(U139/V139-1)*100)</f>
        <v>11.627906976744185</v>
      </c>
      <c r="AX139" s="224">
        <f>IF(ISERROR((V139/W139-1)*100),"n/a",(V139/W139-1)*100)</f>
        <v>13.157894736842103</v>
      </c>
      <c r="AY139" s="224">
        <f>IF(ISERROR((W139/X139-1)*100),"n/a",(W139/X139-1)*100)</f>
        <v>31.034482758620708</v>
      </c>
      <c r="AZ139" s="224">
        <f>IF(ISERROR((X139/Y139-1)*100),"n/a",(X139/Y139-1)*100)</f>
        <v>3.5714285714285587</v>
      </c>
      <c r="BA139" s="224">
        <f>IF(ISERROR((Y139/Z139-1)*100),"n/a",(Y139/Z139-1)*100)</f>
        <v>3.7037037037036979</v>
      </c>
      <c r="BB139" s="224">
        <f>IF(ISERROR((Z139/AA139-1)*100),"n/a",(Z139/AA139-1)*100)</f>
        <v>10.204081632653072</v>
      </c>
      <c r="BC139" s="224">
        <f>IF(ISERROR((AA139/AB139-1)*100),"n/a",(AA139/AB139-1)*100)</f>
        <v>15.294117647058814</v>
      </c>
      <c r="BD139" s="224">
        <f>IF(ISERROR((AB139/AC139-1)*100),"n/a",(AB139/AC139-1)*100)</f>
        <v>1.1904761904761862</v>
      </c>
      <c r="BE139" s="224">
        <f>IF(ISERROR((AC139/AD139-1)*100),"n/a",(AC139/AD139-1)*100)</f>
        <v>2.4390243902439046</v>
      </c>
      <c r="BF139" s="224">
        <f>IF(ISERROR((AD139/AE139-1)*100),"n/a",(AD139/AE139-1)*100)</f>
        <v>7.8947368421052655</v>
      </c>
      <c r="BG139" s="224">
        <f>AVERAGE(AG139:BF139)</f>
        <v>7.6103328439943505</v>
      </c>
      <c r="BH139" s="182">
        <f t="shared" si="2"/>
        <v>6.2428863060455493</v>
      </c>
    </row>
    <row r="140" spans="1:60" ht="11.25" customHeight="1" x14ac:dyDescent="0.2">
      <c r="A140" s="236" t="s">
        <v>714</v>
      </c>
      <c r="B140" s="97" t="s">
        <v>715</v>
      </c>
      <c r="C140" s="215">
        <v>2.7597</v>
      </c>
      <c r="D140" s="216">
        <v>2.6680000000000001</v>
      </c>
      <c r="E140" s="216">
        <v>2.5886999999999998</v>
      </c>
      <c r="F140" s="216">
        <v>2.5206</v>
      </c>
      <c r="G140" s="216">
        <v>2.3187500000000001</v>
      </c>
      <c r="H140" s="216">
        <v>2.1457999999999999</v>
      </c>
      <c r="I140" s="216">
        <v>2.0958000000000001</v>
      </c>
      <c r="J140" s="217">
        <v>2.0523958292325299</v>
      </c>
      <c r="K140" s="223">
        <v>1.9362813027105299</v>
      </c>
      <c r="L140" s="216">
        <v>1.7855231387324499</v>
      </c>
      <c r="M140" s="231">
        <v>1.72568871322284</v>
      </c>
      <c r="N140" s="231">
        <v>1.80542371764712</v>
      </c>
      <c r="O140" s="216">
        <v>1.8570457657085999</v>
      </c>
      <c r="P140" s="217"/>
      <c r="Q140" s="216">
        <v>1.8077202497659099</v>
      </c>
      <c r="R140" s="232">
        <v>1.7521042328021901</v>
      </c>
      <c r="S140" s="217"/>
      <c r="T140" s="227">
        <v>1.7002325616843299</v>
      </c>
      <c r="U140" s="238">
        <v>1.7373764724751799</v>
      </c>
      <c r="V140" s="202">
        <v>1.7373764724751799</v>
      </c>
      <c r="W140" s="202">
        <v>1.5526554107464901</v>
      </c>
      <c r="X140" s="202">
        <v>1.3779192712734201</v>
      </c>
      <c r="Y140" s="202">
        <v>1.32799465999539</v>
      </c>
      <c r="Z140" s="202">
        <v>1.0983414481164899</v>
      </c>
      <c r="AA140" s="202">
        <v>0.81876362495956601</v>
      </c>
      <c r="AB140" s="202">
        <v>0.79879378044835703</v>
      </c>
      <c r="AC140" s="202">
        <v>0.718914402403521</v>
      </c>
      <c r="AD140" s="202">
        <v>0.64402748548648803</v>
      </c>
      <c r="AE140" s="202">
        <v>0.59909533533626702</v>
      </c>
      <c r="AF140" s="223">
        <f>SUM(C140:AE140)</f>
        <v>45.931023875222841</v>
      </c>
      <c r="AG140" s="224">
        <f>IF(ISERROR((C140/D140-1)*100),"n/a",(C140/D140-1)*100)</f>
        <v>3.4370314842578686</v>
      </c>
      <c r="AH140" s="224">
        <f>IF(ISERROR((D140/E140-1)*100),"n/a",(D140/E140-1)*100)</f>
        <v>3.0633136323251264</v>
      </c>
      <c r="AI140" s="224">
        <f>IF(ISERROR((E140/F140-1)*100),"n/a",(E140/F140-1)*100)</f>
        <v>2.7017376815043903</v>
      </c>
      <c r="AJ140" s="224">
        <f>IF(ISERROR((F140/G140-1)*100),"n/a",(F140/G140-1)*100)</f>
        <v>8.7051212938005218</v>
      </c>
      <c r="AK140" s="224">
        <f>IF(ISERROR((G140/H140-1)*100),"n/a",(G140/H140-1)*100)</f>
        <v>8.0599310280548231</v>
      </c>
      <c r="AL140" s="224">
        <f>IF(ISERROR((H140/I140-1)*100),"n/a",(H140/I140-1)*100)</f>
        <v>2.3857238286095983</v>
      </c>
      <c r="AM140" s="224">
        <f>IF(ISERROR((I140/J140-1)*100),"n/a",(I140/J140-1)*100)</f>
        <v>2.114805056084168</v>
      </c>
      <c r="AN140" s="224">
        <f>IF(ISERROR((J140/K140-1)*100),"n/a",(J140/K140-1)*100)</f>
        <v>5.996779825299936</v>
      </c>
      <c r="AO140" s="224">
        <f>IF(ISERROR((K140/L140-1)*100),"n/a",(K140/L140-1)*100)</f>
        <v>8.443360979634452</v>
      </c>
      <c r="AP140" s="224">
        <f>IF(ISERROR((L140/M140-1)*100),"n/a",(L140/M140-1)*100)</f>
        <v>3.4672780236167267</v>
      </c>
      <c r="AQ140" s="224">
        <f>IF(ISERROR((M140/N140-1)*100),"n/a",(M140/N140-1)*100)</f>
        <v>-4.4164150301621685</v>
      </c>
      <c r="AR140" s="224">
        <f>IF(ISERROR((N140/O140-1)*100),"n/a",(N140/O140-1)*100)</f>
        <v>-2.7797940694144541</v>
      </c>
      <c r="AS140" s="224">
        <f>IF(ISERROR((O140/Q140-1)*100),"n/a",(O140/Q140-1)*100)</f>
        <v>2.7286033858987535</v>
      </c>
      <c r="AT140" s="224">
        <f>IF(ISERROR((Q140/R140-1)*100),"n/a",(Q140/R140-1)*100)</f>
        <v>3.1742413449211027</v>
      </c>
      <c r="AU140" s="224">
        <f>IF(ISERROR((R140/T140-1)*100),"n/a",(R140/T140-1)*100)</f>
        <v>3.0508574113222275</v>
      </c>
      <c r="AV140" s="224">
        <f>IF(ISERROR((T140/U140-1)*100),"n/a",(T140/U140-1)*100)</f>
        <v>-2.1379310344828317</v>
      </c>
      <c r="AW140" s="224">
        <f>IF(ISERROR((U140/V140-1)*100),"n/a",(U140/V140-1)*100)</f>
        <v>0</v>
      </c>
      <c r="AX140" s="224">
        <f>IF(ISERROR((V140/W140-1)*100),"n/a",(V140/W140-1)*100)</f>
        <v>11.897106109325261</v>
      </c>
      <c r="AY140" s="224">
        <f>IF(ISERROR((W140/X140-1)*100),"n/a",(W140/X140-1)*100)</f>
        <v>12.681159420289223</v>
      </c>
      <c r="AZ140" s="224">
        <f>IF(ISERROR((X140/Y140-1)*100),"n/a",(X140/Y140-1)*100)</f>
        <v>3.7593984962411842</v>
      </c>
      <c r="BA140" s="224">
        <f>IF(ISERROR((Y140/Z140-1)*100),"n/a",(Y140/Z140-1)*100)</f>
        <v>20.9090909090907</v>
      </c>
      <c r="BB140" s="224">
        <f>IF(ISERROR((Z140/AA140-1)*100),"n/a",(Z140/AA140-1)*100)</f>
        <v>34.146341463414508</v>
      </c>
      <c r="BC140" s="224">
        <f>IF(ISERROR((AA140/AB140-1)*100),"n/a",(AA140/AB140-1)*100)</f>
        <v>2.5000000000000133</v>
      </c>
      <c r="BD140" s="224">
        <f>IF(ISERROR((AB140/AC140-1)*100),"n/a",(AB140/AC140-1)*100)</f>
        <v>11.11111111111116</v>
      </c>
      <c r="BE140" s="224">
        <f>IF(ISERROR((AC140/AD140-1)*100),"n/a",(AC140/AD140-1)*100)</f>
        <v>11.627906976744097</v>
      </c>
      <c r="BF140" s="224">
        <f>IF(ISERROR((AD140/AE140-1)*100),"n/a",(AD140/AE140-1)*100)</f>
        <v>7.5000000000001732</v>
      </c>
      <c r="BG140" s="224">
        <f>AVERAGE(AG140:BF140)</f>
        <v>6.3125676664417902</v>
      </c>
      <c r="BH140" s="182">
        <f t="shared" si="2"/>
        <v>7.904580714399736</v>
      </c>
    </row>
    <row r="141" spans="1:60" ht="11.25" customHeight="1" x14ac:dyDescent="0.2">
      <c r="A141" s="248" t="s">
        <v>5630</v>
      </c>
      <c r="B141" s="97" t="s">
        <v>5621</v>
      </c>
      <c r="C141" s="215">
        <v>0.72</v>
      </c>
      <c r="D141" s="216">
        <v>0.70000000000000007</v>
      </c>
      <c r="E141" s="216">
        <v>0.64</v>
      </c>
      <c r="F141" s="216">
        <v>0.58000000000000007</v>
      </c>
      <c r="G141" s="216">
        <v>0.5</v>
      </c>
      <c r="H141" s="231">
        <v>0.48</v>
      </c>
      <c r="I141" s="231">
        <v>0.48</v>
      </c>
      <c r="J141" s="254">
        <v>0.48</v>
      </c>
      <c r="K141" s="228">
        <v>0.48</v>
      </c>
      <c r="L141" s="231">
        <v>0.48</v>
      </c>
      <c r="M141" s="231">
        <v>0.48</v>
      </c>
      <c r="N141" s="231">
        <v>0.48</v>
      </c>
      <c r="O141" s="231">
        <v>0.48</v>
      </c>
      <c r="P141" s="237"/>
      <c r="Q141" s="231">
        <v>0.48</v>
      </c>
      <c r="R141" s="227">
        <v>0.48</v>
      </c>
      <c r="S141" s="237"/>
      <c r="T141" s="227">
        <v>0.48</v>
      </c>
      <c r="U141" s="238">
        <v>0.48</v>
      </c>
      <c r="V141" s="202">
        <v>0.48</v>
      </c>
      <c r="W141" s="202">
        <v>0.36</v>
      </c>
      <c r="X141" s="202">
        <v>0.19999999999999998</v>
      </c>
      <c r="Y141" s="202">
        <v>0.12</v>
      </c>
      <c r="Z141" s="202">
        <v>9.0000000000000011E-2</v>
      </c>
      <c r="AA141" s="202">
        <v>0.08</v>
      </c>
      <c r="AB141" s="202">
        <v>7.2500000000000009E-2</v>
      </c>
      <c r="AC141" s="229">
        <v>6.5000000000000002E-2</v>
      </c>
      <c r="AD141" s="229">
        <v>6.5000000000000002E-2</v>
      </c>
      <c r="AE141" s="229">
        <v>6.5000000000000002E-2</v>
      </c>
      <c r="AF141" s="223">
        <f>SUM(C141:AE141)</f>
        <v>10.4975</v>
      </c>
      <c r="AG141" s="224">
        <f>IF(ISERROR((C141/D141-1)*100),"n/a",(C141/D141-1)*100)</f>
        <v>2.857142857142847</v>
      </c>
      <c r="AH141" s="224">
        <f>IF(ISERROR((D141/E141-1)*100),"n/a",(D141/E141-1)*100)</f>
        <v>9.375</v>
      </c>
      <c r="AI141" s="224">
        <f>IF(ISERROR((E141/F141-1)*100),"n/a",(E141/F141-1)*100)</f>
        <v>10.344827586206895</v>
      </c>
      <c r="AJ141" s="224">
        <f>IF(ISERROR((F141/G141-1)*100),"n/a",(F141/G141-1)*100)</f>
        <v>16.000000000000014</v>
      </c>
      <c r="AK141" s="224">
        <f>IF(ISERROR((G141/H141-1)*100),"n/a",(G141/H141-1)*100)</f>
        <v>4.1666666666666741</v>
      </c>
      <c r="AL141" s="224">
        <f>IF(ISERROR((H141/I141-1)*100),"n/a",(H141/I141-1)*100)</f>
        <v>0</v>
      </c>
      <c r="AM141" s="224">
        <f>IF(ISERROR((I141/J141-1)*100),"n/a",(I141/J141-1)*100)</f>
        <v>0</v>
      </c>
      <c r="AN141" s="224">
        <f>IF(ISERROR((J141/K141-1)*100),"n/a",(J141/K141-1)*100)</f>
        <v>0</v>
      </c>
      <c r="AO141" s="224">
        <f>IF(ISERROR((K141/L141-1)*100),"n/a",(K141/L141-1)*100)</f>
        <v>0</v>
      </c>
      <c r="AP141" s="224">
        <f>IF(ISERROR((L141/M141-1)*100),"n/a",(L141/M141-1)*100)</f>
        <v>0</v>
      </c>
      <c r="AQ141" s="224">
        <f>IF(ISERROR((M141/N141-1)*100),"n/a",(M141/N141-1)*100)</f>
        <v>0</v>
      </c>
      <c r="AR141" s="224">
        <f>IF(ISERROR((N141/O141-1)*100),"n/a",(N141/O141-1)*100)</f>
        <v>0</v>
      </c>
      <c r="AS141" s="224">
        <f>IF(ISERROR((O141/Q141-1)*100),"n/a",(O141/Q141-1)*100)</f>
        <v>0</v>
      </c>
      <c r="AT141" s="224">
        <f>IF(ISERROR((Q141/R141-1)*100),"n/a",(Q141/R141-1)*100)</f>
        <v>0</v>
      </c>
      <c r="AU141" s="224">
        <f>IF(ISERROR((R141/T141-1)*100),"n/a",(R141/T141-1)*100)</f>
        <v>0</v>
      </c>
      <c r="AV141" s="224">
        <f>IF(ISERROR((T141/U141-1)*100),"n/a",(T141/U141-1)*100)</f>
        <v>0</v>
      </c>
      <c r="AW141" s="224">
        <f>IF(ISERROR((U141/V141-1)*100),"n/a",(U141/V141-1)*100)</f>
        <v>0</v>
      </c>
      <c r="AX141" s="224">
        <f>IF(ISERROR((V141/W141-1)*100),"n/a",(V141/W141-1)*100)</f>
        <v>33.333333333333329</v>
      </c>
      <c r="AY141" s="224">
        <f>IF(ISERROR((W141/X141-1)*100),"n/a",(W141/X141-1)*100)</f>
        <v>80</v>
      </c>
      <c r="AZ141" s="224">
        <f>IF(ISERROR((X141/Y141-1)*100),"n/a",(X141/Y141-1)*100)</f>
        <v>66.666666666666657</v>
      </c>
      <c r="BA141" s="224">
        <f>IF(ISERROR((Y141/Z141-1)*100),"n/a",(Y141/Z141-1)*100)</f>
        <v>33.3333333333333</v>
      </c>
      <c r="BB141" s="224">
        <f>IF(ISERROR((Z141/AA141-1)*100),"n/a",(Z141/AA141-1)*100)</f>
        <v>12.5</v>
      </c>
      <c r="BC141" s="224">
        <f>IF(ISERROR((AA141/AB141-1)*100),"n/a",(AA141/AB141-1)*100)</f>
        <v>10.344827586206895</v>
      </c>
      <c r="BD141" s="224">
        <f>IF(ISERROR((AB141/AC141-1)*100),"n/a",(AB141/AC141-1)*100)</f>
        <v>11.538461538461542</v>
      </c>
      <c r="BE141" s="224">
        <f>IF(ISERROR((AC141/AD141-1)*100),"n/a",(AC141/AD141-1)*100)</f>
        <v>0</v>
      </c>
      <c r="BF141" s="224">
        <f>IF(ISERROR((AD141/AE141-1)*100),"n/a",(AD141/AE141-1)*100)</f>
        <v>0</v>
      </c>
      <c r="BG141" s="224">
        <f>AVERAGE(AG141:BF141)</f>
        <v>11.171548444923776</v>
      </c>
      <c r="BH141" s="182">
        <f t="shared" si="2"/>
        <v>20.682947388847559</v>
      </c>
    </row>
    <row r="142" spans="1:60" ht="11.25" customHeight="1" x14ac:dyDescent="0.2">
      <c r="A142" s="252" t="s">
        <v>1821</v>
      </c>
      <c r="B142" s="119" t="s">
        <v>718</v>
      </c>
      <c r="C142" s="215">
        <v>1.3</v>
      </c>
      <c r="D142" s="216">
        <v>1.22</v>
      </c>
      <c r="E142" s="216">
        <v>1.1399999999999999</v>
      </c>
      <c r="F142" s="216">
        <v>1.06</v>
      </c>
      <c r="G142" s="216">
        <v>0.98</v>
      </c>
      <c r="H142" s="216">
        <v>0.9</v>
      </c>
      <c r="I142" s="216">
        <v>0.82</v>
      </c>
      <c r="J142" s="217">
        <v>0.72750000000000004</v>
      </c>
      <c r="K142" s="217">
        <v>0.61</v>
      </c>
      <c r="L142" s="218">
        <v>0.53749999999999998</v>
      </c>
      <c r="M142" s="218">
        <v>0.48749999999999999</v>
      </c>
      <c r="N142" s="218">
        <v>0.435</v>
      </c>
      <c r="O142" s="218">
        <v>0.37375000000000003</v>
      </c>
      <c r="P142" s="219"/>
      <c r="Q142" s="262">
        <v>0.30499999999999999</v>
      </c>
      <c r="R142" s="263">
        <v>0.21625</v>
      </c>
      <c r="S142" s="264"/>
      <c r="T142" s="230">
        <v>0.19</v>
      </c>
      <c r="U142" s="247">
        <v>0.13250000000000001</v>
      </c>
      <c r="V142" s="247">
        <v>9.375E-2</v>
      </c>
      <c r="W142" s="222">
        <v>0</v>
      </c>
      <c r="X142" s="222">
        <v>0</v>
      </c>
      <c r="Y142" s="222">
        <v>0</v>
      </c>
      <c r="Z142" s="222">
        <v>0</v>
      </c>
      <c r="AA142" s="222">
        <v>0</v>
      </c>
      <c r="AB142" s="222">
        <v>0</v>
      </c>
      <c r="AC142" s="222">
        <v>0</v>
      </c>
      <c r="AD142" s="222">
        <v>0</v>
      </c>
      <c r="AE142" s="222">
        <v>3.6649999999999999E-3</v>
      </c>
      <c r="AF142" s="223">
        <f>SUM(C142:AE142)</f>
        <v>11.532415</v>
      </c>
      <c r="AG142" s="224">
        <f>IF(ISERROR((C142/D142-1)*100),"n/a",(C142/D142-1)*100)</f>
        <v>6.5573770491803351</v>
      </c>
      <c r="AH142" s="224">
        <f>IF(ISERROR((D142/E142-1)*100),"n/a",(D142/E142-1)*100)</f>
        <v>7.0175438596491224</v>
      </c>
      <c r="AI142" s="224">
        <f>IF(ISERROR((E142/F142-1)*100),"n/a",(E142/F142-1)*100)</f>
        <v>7.5471698113207308</v>
      </c>
      <c r="AJ142" s="224">
        <f>IF(ISERROR((F142/G142-1)*100),"n/a",(F142/G142-1)*100)</f>
        <v>8.163265306122458</v>
      </c>
      <c r="AK142" s="224">
        <f>IF(ISERROR((G142/H142-1)*100),"n/a",(G142/H142-1)*100)</f>
        <v>8.8888888888888786</v>
      </c>
      <c r="AL142" s="224">
        <f>IF(ISERROR((H142/I142-1)*100),"n/a",(H142/I142-1)*100)</f>
        <v>9.7560975609756184</v>
      </c>
      <c r="AM142" s="224">
        <f>IF(ISERROR((I142/J142-1)*100),"n/a",(I142/J142-1)*100)</f>
        <v>12.714776632302382</v>
      </c>
      <c r="AN142" s="224">
        <f>IF(ISERROR((J142/K142-1)*100),"n/a",(J142/K142-1)*100)</f>
        <v>19.262295081967217</v>
      </c>
      <c r="AO142" s="224">
        <f>IF(ISERROR((K142/L142-1)*100),"n/a",(K142/L142-1)*100)</f>
        <v>13.488372093023248</v>
      </c>
      <c r="AP142" s="224">
        <f>IF(ISERROR((L142/M142-1)*100),"n/a",(L142/M142-1)*100)</f>
        <v>10.256410256410264</v>
      </c>
      <c r="AQ142" s="224">
        <f>IF(ISERROR((M142/N142-1)*100),"n/a",(M142/N142-1)*100)</f>
        <v>12.06896551724137</v>
      </c>
      <c r="AR142" s="224">
        <f>IF(ISERROR((N142/O142-1)*100),"n/a",(N142/O142-1)*100)</f>
        <v>16.387959866220726</v>
      </c>
      <c r="AS142" s="224">
        <f>IF(ISERROR((O142/Q142-1)*100),"n/a",(O142/Q142-1)*100)</f>
        <v>22.540983606557386</v>
      </c>
      <c r="AT142" s="224">
        <f>IF(ISERROR((Q142/R142-1)*100),"n/a",(Q142/R142-1)*100)</f>
        <v>41.040462427745659</v>
      </c>
      <c r="AU142" s="224">
        <f>IF(ISERROR((R142/T142-1)*100),"n/a",(R142/T142-1)*100)</f>
        <v>13.815789473684204</v>
      </c>
      <c r="AV142" s="224">
        <f>IF(ISERROR((T142/U142-1)*100),"n/a",(T142/U142-1)*100)</f>
        <v>43.396226415094333</v>
      </c>
      <c r="AW142" s="224">
        <f>IF(ISERROR((U142/V142-1)*100),"n/a",(U142/V142-1)*100)</f>
        <v>41.333333333333336</v>
      </c>
      <c r="AX142" s="224" t="str">
        <f>IF(ISERROR((V142/W142-1)*100),"n/a",(V142/W142-1)*100)</f>
        <v>n/a</v>
      </c>
      <c r="AY142" s="224" t="str">
        <f>IF(ISERROR((W142/X142-1)*100),"n/a",(W142/X142-1)*100)</f>
        <v>n/a</v>
      </c>
      <c r="AZ142" s="224" t="str">
        <f>IF(ISERROR((X142/Y142-1)*100),"n/a",(X142/Y142-1)*100)</f>
        <v>n/a</v>
      </c>
      <c r="BA142" s="224" t="str">
        <f>IF(ISERROR((Y142/Z142-1)*100),"n/a",(Y142/Z142-1)*100)</f>
        <v>n/a</v>
      </c>
      <c r="BB142" s="224" t="str">
        <f>IF(ISERROR((Z142/AA142-1)*100),"n/a",(Z142/AA142-1)*100)</f>
        <v>n/a</v>
      </c>
      <c r="BC142" s="224" t="str">
        <f>IF(ISERROR((AA142/AB142-1)*100),"n/a",(AA142/AB142-1)*100)</f>
        <v>n/a</v>
      </c>
      <c r="BD142" s="224" t="str">
        <f>IF(ISERROR((AB142/AC142-1)*100),"n/a",(AB142/AC142-1)*100)</f>
        <v>n/a</v>
      </c>
      <c r="BE142" s="224" t="str">
        <f>IF(ISERROR((AC142/AD142-1)*100),"n/a",(AC142/AD142-1)*100)</f>
        <v>n/a</v>
      </c>
      <c r="BF142" s="224">
        <f>IF(ISERROR((AD142/AE142-1)*100),"n/a",(AD142/AE142-1)*100)</f>
        <v>-100</v>
      </c>
      <c r="BG142" s="224">
        <f>AVERAGE(AG142:BF142)</f>
        <v>10.790884287762067</v>
      </c>
      <c r="BH142" s="182">
        <f t="shared" si="2"/>
        <v>30.198447137867589</v>
      </c>
    </row>
    <row r="143" spans="1:60" ht="11.25" customHeight="1" x14ac:dyDescent="0.2">
      <c r="A143" s="127" t="s">
        <v>719</v>
      </c>
      <c r="B143" s="97" t="s">
        <v>720</v>
      </c>
      <c r="C143" s="215">
        <v>5</v>
      </c>
      <c r="D143" s="216">
        <v>4.5999999999999996</v>
      </c>
      <c r="E143" s="216">
        <v>4.4000000000000004</v>
      </c>
      <c r="F143" s="216">
        <v>4</v>
      </c>
      <c r="G143" s="216">
        <v>3.6</v>
      </c>
      <c r="H143" s="216">
        <v>3.4</v>
      </c>
      <c r="I143" s="216">
        <v>3</v>
      </c>
      <c r="J143" s="217">
        <v>2.8</v>
      </c>
      <c r="K143" s="217">
        <v>2.64</v>
      </c>
      <c r="L143" s="216">
        <v>2.4</v>
      </c>
      <c r="M143" s="216">
        <v>2</v>
      </c>
      <c r="N143" s="216">
        <v>1.88</v>
      </c>
      <c r="O143" s="216">
        <v>1.8</v>
      </c>
      <c r="P143" s="226"/>
      <c r="Q143" s="181">
        <v>1.792</v>
      </c>
      <c r="R143" s="279">
        <v>1.1200000000000001</v>
      </c>
      <c r="S143" s="277"/>
      <c r="T143" s="228">
        <v>0.92</v>
      </c>
      <c r="U143" s="229">
        <v>0.92</v>
      </c>
      <c r="V143" s="202">
        <v>0.92</v>
      </c>
      <c r="W143" s="202">
        <v>0.68799999999999994</v>
      </c>
      <c r="X143" s="202">
        <v>0.504</v>
      </c>
      <c r="Y143" s="202">
        <v>0.36799999999999999</v>
      </c>
      <c r="Z143" s="202">
        <v>0.20799999999999999</v>
      </c>
      <c r="AA143" s="202">
        <v>0.112</v>
      </c>
      <c r="AB143" s="229">
        <v>0</v>
      </c>
      <c r="AC143" s="229">
        <v>0</v>
      </c>
      <c r="AD143" s="229">
        <v>0</v>
      </c>
      <c r="AE143" s="229">
        <v>0</v>
      </c>
      <c r="AF143" s="223">
        <f>SUM(C143:AE143)</f>
        <v>49.072000000000003</v>
      </c>
      <c r="AG143" s="224">
        <f>IF(ISERROR((C143/D143-1)*100),"n/a",(C143/D143-1)*100)</f>
        <v>8.6956521739130608</v>
      </c>
      <c r="AH143" s="224">
        <f>IF(ISERROR((D143/E143-1)*100),"n/a",(D143/E143-1)*100)</f>
        <v>4.5454545454545192</v>
      </c>
      <c r="AI143" s="224">
        <f>IF(ISERROR((E143/F143-1)*100),"n/a",(E143/F143-1)*100)</f>
        <v>10.000000000000009</v>
      </c>
      <c r="AJ143" s="224">
        <f>IF(ISERROR((F143/G143-1)*100),"n/a",(F143/G143-1)*100)</f>
        <v>11.111111111111116</v>
      </c>
      <c r="AK143" s="224">
        <f>IF(ISERROR((G143/H143-1)*100),"n/a",(G143/H143-1)*100)</f>
        <v>5.8823529411764719</v>
      </c>
      <c r="AL143" s="224">
        <f>IF(ISERROR((H143/I143-1)*100),"n/a",(H143/I143-1)*100)</f>
        <v>13.33333333333333</v>
      </c>
      <c r="AM143" s="224">
        <f>IF(ISERROR((I143/J143-1)*100),"n/a",(I143/J143-1)*100)</f>
        <v>7.1428571428571397</v>
      </c>
      <c r="AN143" s="224">
        <f>IF(ISERROR((J143/K143-1)*100),"n/a",(J143/K143-1)*100)</f>
        <v>6.0606060606060552</v>
      </c>
      <c r="AO143" s="224">
        <f>IF(ISERROR((K143/L143-1)*100),"n/a",(K143/L143-1)*100)</f>
        <v>10.000000000000009</v>
      </c>
      <c r="AP143" s="224">
        <f>IF(ISERROR((L143/M143-1)*100),"n/a",(L143/M143-1)*100)</f>
        <v>19.999999999999996</v>
      </c>
      <c r="AQ143" s="224">
        <f>IF(ISERROR((M143/N143-1)*100),"n/a",(M143/N143-1)*100)</f>
        <v>6.3829787234042534</v>
      </c>
      <c r="AR143" s="224">
        <f>IF(ISERROR((N143/O143-1)*100),"n/a",(N143/O143-1)*100)</f>
        <v>4.4444444444444287</v>
      </c>
      <c r="AS143" s="224">
        <f>IF(ISERROR((O143/Q143-1)*100),"n/a",(O143/Q143-1)*100)</f>
        <v>0.44642857142858094</v>
      </c>
      <c r="AT143" s="224">
        <f>IF(ISERROR((Q143/R143-1)*100),"n/a",(Q143/R143-1)*100)</f>
        <v>59.999999999999986</v>
      </c>
      <c r="AU143" s="224">
        <f>IF(ISERROR((R143/T143-1)*100),"n/a",(R143/T143-1)*100)</f>
        <v>21.739130434782616</v>
      </c>
      <c r="AV143" s="224">
        <f>IF(ISERROR((T143/U143-1)*100),"n/a",(T143/U143-1)*100)</f>
        <v>0</v>
      </c>
      <c r="AW143" s="224">
        <f>IF(ISERROR((U143/V143-1)*100),"n/a",(U143/V143-1)*100)</f>
        <v>0</v>
      </c>
      <c r="AX143" s="224">
        <f>IF(ISERROR((V143/W143-1)*100),"n/a",(V143/W143-1)*100)</f>
        <v>33.720930232558153</v>
      </c>
      <c r="AY143" s="224">
        <f>IF(ISERROR((W143/X143-1)*100),"n/a",(W143/X143-1)*100)</f>
        <v>36.507936507936492</v>
      </c>
      <c r="AZ143" s="224">
        <f>IF(ISERROR((X143/Y143-1)*100),"n/a",(X143/Y143-1)*100)</f>
        <v>36.956521739130444</v>
      </c>
      <c r="BA143" s="224">
        <f>IF(ISERROR((Y143/Z143-1)*100),"n/a",(Y143/Z143-1)*100)</f>
        <v>76.923076923076934</v>
      </c>
      <c r="BB143" s="224">
        <f>IF(ISERROR((Z143/AA143-1)*100),"n/a",(Z143/AA143-1)*100)</f>
        <v>85.714285714285694</v>
      </c>
      <c r="BC143" s="224" t="str">
        <f>IF(ISERROR((AA143/AB143-1)*100),"n/a",(AA143/AB143-1)*100)</f>
        <v>n/a</v>
      </c>
      <c r="BD143" s="224" t="str">
        <f>IF(ISERROR((AB143/AC143-1)*100),"n/a",(AB143/AC143-1)*100)</f>
        <v>n/a</v>
      </c>
      <c r="BE143" s="224" t="str">
        <f>IF(ISERROR((AC143/AD143-1)*100),"n/a",(AC143/AD143-1)*100)</f>
        <v>n/a</v>
      </c>
      <c r="BF143" s="224" t="str">
        <f>IF(ISERROR((AD143/AE143-1)*100),"n/a",(AD143/AE143-1)*100)</f>
        <v>n/a</v>
      </c>
      <c r="BG143" s="224">
        <f>AVERAGE(AG143:BF143)</f>
        <v>20.891231845431786</v>
      </c>
      <c r="BH143" s="182">
        <f t="shared" si="2"/>
        <v>24.641431642626412</v>
      </c>
    </row>
    <row r="144" spans="1:60" ht="11.25" customHeight="1" x14ac:dyDescent="0.2">
      <c r="A144" s="225" t="s">
        <v>721</v>
      </c>
      <c r="B144" s="97" t="s">
        <v>722</v>
      </c>
      <c r="C144" s="215">
        <v>7.64</v>
      </c>
      <c r="D144" s="216">
        <v>7</v>
      </c>
      <c r="E144" s="216">
        <v>6.5</v>
      </c>
      <c r="F144" s="216">
        <v>6.04</v>
      </c>
      <c r="G144" s="216">
        <v>5.6</v>
      </c>
      <c r="H144" s="216">
        <v>5.2830000000000004</v>
      </c>
      <c r="I144" s="216">
        <v>4.9020000000000001</v>
      </c>
      <c r="J144" s="217">
        <v>4.4400000000000004</v>
      </c>
      <c r="K144" s="217">
        <v>4.21</v>
      </c>
      <c r="L144" s="216">
        <v>4</v>
      </c>
      <c r="M144" s="216">
        <v>3.51</v>
      </c>
      <c r="N144" s="216">
        <v>2.81</v>
      </c>
      <c r="O144" s="216">
        <v>2.25</v>
      </c>
      <c r="P144" s="226"/>
      <c r="Q144" s="216">
        <v>1.8</v>
      </c>
      <c r="R144" s="232">
        <v>1.325</v>
      </c>
      <c r="S144" s="226"/>
      <c r="T144" s="223">
        <v>0.875</v>
      </c>
      <c r="U144" s="229">
        <v>0.7</v>
      </c>
      <c r="V144" s="202">
        <v>0.6</v>
      </c>
      <c r="W144" s="202">
        <v>0.43</v>
      </c>
      <c r="X144" s="202">
        <v>0.33</v>
      </c>
      <c r="Y144" s="229">
        <v>0.3</v>
      </c>
      <c r="Z144" s="229">
        <v>0.3</v>
      </c>
      <c r="AA144" s="229">
        <v>0.3</v>
      </c>
      <c r="AB144" s="229">
        <v>0.3</v>
      </c>
      <c r="AC144" s="229">
        <v>0.3</v>
      </c>
      <c r="AD144" s="229">
        <v>0.3</v>
      </c>
      <c r="AE144" s="202">
        <v>0.28125</v>
      </c>
      <c r="AF144" s="223">
        <f>SUM(C144:AE144)</f>
        <v>72.326249999999987</v>
      </c>
      <c r="AG144" s="224">
        <f>IF(ISERROR((C144/D144-1)*100),"n/a",(C144/D144-1)*100)</f>
        <v>9.1428571428571423</v>
      </c>
      <c r="AH144" s="224">
        <f>IF(ISERROR((D144/E144-1)*100),"n/a",(D144/E144-1)*100)</f>
        <v>7.6923076923076872</v>
      </c>
      <c r="AI144" s="224">
        <f>IF(ISERROR((E144/F144-1)*100),"n/a",(E144/F144-1)*100)</f>
        <v>7.6158940397351049</v>
      </c>
      <c r="AJ144" s="224">
        <f>IF(ISERROR((F144/G144-1)*100),"n/a",(F144/G144-1)*100)</f>
        <v>7.8571428571428736</v>
      </c>
      <c r="AK144" s="224">
        <f>IF(ISERROR((G144/H144-1)*100),"n/a",(G144/H144-1)*100)</f>
        <v>6.0003785727805958</v>
      </c>
      <c r="AL144" s="224">
        <f>IF(ISERROR((H144/I144-1)*100),"n/a",(H144/I144-1)*100)</f>
        <v>7.7723378212974259</v>
      </c>
      <c r="AM144" s="224">
        <f>IF(ISERROR((I144/J144-1)*100),"n/a",(I144/J144-1)*100)</f>
        <v>10.4054054054054</v>
      </c>
      <c r="AN144" s="224">
        <f>IF(ISERROR((J144/K144-1)*100),"n/a",(J144/K144-1)*100)</f>
        <v>5.463182897862251</v>
      </c>
      <c r="AO144" s="224">
        <f>IF(ISERROR((K144/L144-1)*100),"n/a",(K144/L144-1)*100)</f>
        <v>5.2499999999999991</v>
      </c>
      <c r="AP144" s="224">
        <f>IF(ISERROR((L144/M144-1)*100),"n/a",(L144/M144-1)*100)</f>
        <v>13.960113960113961</v>
      </c>
      <c r="AQ144" s="224">
        <f>IF(ISERROR((M144/N144-1)*100),"n/a",(M144/N144-1)*100)</f>
        <v>24.911032028469737</v>
      </c>
      <c r="AR144" s="224">
        <f>IF(ISERROR((N144/O144-1)*100),"n/a",(N144/O144-1)*100)</f>
        <v>24.888888888888893</v>
      </c>
      <c r="AS144" s="224">
        <f>IF(ISERROR((O144/Q144-1)*100),"n/a",(O144/Q144-1)*100)</f>
        <v>25</v>
      </c>
      <c r="AT144" s="224">
        <f>IF(ISERROR((Q144/R144-1)*100),"n/a",(Q144/R144-1)*100)</f>
        <v>35.849056603773597</v>
      </c>
      <c r="AU144" s="224">
        <f>IF(ISERROR((R144/T144-1)*100),"n/a",(R144/T144-1)*100)</f>
        <v>51.428571428571423</v>
      </c>
      <c r="AV144" s="224">
        <f>IF(ISERROR((T144/U144-1)*100),"n/a",(T144/U144-1)*100)</f>
        <v>25</v>
      </c>
      <c r="AW144" s="224">
        <f>IF(ISERROR((U144/V144-1)*100),"n/a",(U144/V144-1)*100)</f>
        <v>16.666666666666675</v>
      </c>
      <c r="AX144" s="224">
        <f>IF(ISERROR((V144/W144-1)*100),"n/a",(V144/W144-1)*100)</f>
        <v>39.534883720930239</v>
      </c>
      <c r="AY144" s="224">
        <f>IF(ISERROR((W144/X144-1)*100),"n/a",(W144/X144-1)*100)</f>
        <v>30.303030303030297</v>
      </c>
      <c r="AZ144" s="224">
        <f>IF(ISERROR((X144/Y144-1)*100),"n/a",(X144/Y144-1)*100)</f>
        <v>10.000000000000009</v>
      </c>
      <c r="BA144" s="224">
        <f>IF(ISERROR((Y144/Z144-1)*100),"n/a",(Y144/Z144-1)*100)</f>
        <v>0</v>
      </c>
      <c r="BB144" s="224">
        <f>IF(ISERROR((Z144/AA144-1)*100),"n/a",(Z144/AA144-1)*100)</f>
        <v>0</v>
      </c>
      <c r="BC144" s="224">
        <f>IF(ISERROR((AA144/AB144-1)*100),"n/a",(AA144/AB144-1)*100)</f>
        <v>0</v>
      </c>
      <c r="BD144" s="224">
        <f>IF(ISERROR((AB144/AC144-1)*100),"n/a",(AB144/AC144-1)*100)</f>
        <v>0</v>
      </c>
      <c r="BE144" s="224">
        <f>IF(ISERROR((AC144/AD144-1)*100),"n/a",(AC144/AD144-1)*100)</f>
        <v>0</v>
      </c>
      <c r="BF144" s="224">
        <f>IF(ISERROR((AD144/AE144-1)*100),"n/a",(AD144/AE144-1)*100)</f>
        <v>6.6666666666666652</v>
      </c>
      <c r="BG144" s="224">
        <f>AVERAGE(AG144:BF144)</f>
        <v>14.284939103711537</v>
      </c>
      <c r="BH144" s="182">
        <f t="shared" si="2"/>
        <v>13.765907551908667</v>
      </c>
    </row>
    <row r="145" spans="1:60" ht="11.25" customHeight="1" x14ac:dyDescent="0.2">
      <c r="A145" s="252" t="s">
        <v>1822</v>
      </c>
      <c r="B145" s="119" t="s">
        <v>724</v>
      </c>
      <c r="C145" s="215">
        <v>2.17</v>
      </c>
      <c r="D145" s="216">
        <v>2.06</v>
      </c>
      <c r="E145" s="216">
        <v>1.95</v>
      </c>
      <c r="F145" s="216">
        <v>1.84</v>
      </c>
      <c r="G145" s="216">
        <v>1.74</v>
      </c>
      <c r="H145" s="216">
        <v>1.63</v>
      </c>
      <c r="I145" s="216">
        <v>1.53</v>
      </c>
      <c r="J145" s="217">
        <v>1.4279999999999999</v>
      </c>
      <c r="K145" s="230">
        <v>1.33</v>
      </c>
      <c r="L145" s="216">
        <v>1.24</v>
      </c>
      <c r="M145" s="216">
        <v>1.1599999999999999</v>
      </c>
      <c r="N145" s="216">
        <v>1.08</v>
      </c>
      <c r="O145" s="216">
        <v>1.02</v>
      </c>
      <c r="P145" s="226"/>
      <c r="Q145" s="181">
        <v>0.96</v>
      </c>
      <c r="R145" s="266">
        <v>0.84</v>
      </c>
      <c r="S145" s="277"/>
      <c r="T145" s="223">
        <v>0.66</v>
      </c>
      <c r="U145" s="202">
        <v>0.5</v>
      </c>
      <c r="V145" s="202">
        <v>0.36</v>
      </c>
      <c r="W145" s="202">
        <v>0.2</v>
      </c>
      <c r="X145" s="229">
        <v>0</v>
      </c>
      <c r="Y145" s="229">
        <v>0</v>
      </c>
      <c r="Z145" s="229">
        <v>0</v>
      </c>
      <c r="AA145" s="229">
        <v>0</v>
      </c>
      <c r="AB145" s="229">
        <v>1.0900000000000001</v>
      </c>
      <c r="AC145" s="229">
        <v>1.46</v>
      </c>
      <c r="AD145" s="229">
        <v>1.46</v>
      </c>
      <c r="AE145" s="229">
        <v>1.39</v>
      </c>
      <c r="AF145" s="223">
        <f>SUM(C145:AE145)</f>
        <v>29.098000000000003</v>
      </c>
      <c r="AG145" s="224">
        <f>IF(ISERROR((C145/D145-1)*100),"n/a",(C145/D145-1)*100)</f>
        <v>5.3398058252427161</v>
      </c>
      <c r="AH145" s="224">
        <f>IF(ISERROR((D145/E145-1)*100),"n/a",(D145/E145-1)*100)</f>
        <v>5.6410256410256432</v>
      </c>
      <c r="AI145" s="224">
        <f>IF(ISERROR((E145/F145-1)*100),"n/a",(E145/F145-1)*100)</f>
        <v>5.9782608695652106</v>
      </c>
      <c r="AJ145" s="224">
        <f>IF(ISERROR((F145/G145-1)*100),"n/a",(F145/G145-1)*100)</f>
        <v>5.7471264367816133</v>
      </c>
      <c r="AK145" s="224">
        <f>IF(ISERROR((G145/H145-1)*100),"n/a",(G145/H145-1)*100)</f>
        <v>6.7484662576687171</v>
      </c>
      <c r="AL145" s="224">
        <f>IF(ISERROR((H145/I145-1)*100),"n/a",(H145/I145-1)*100)</f>
        <v>6.5359477124182996</v>
      </c>
      <c r="AM145" s="224">
        <f>IF(ISERROR((I145/J145-1)*100),"n/a",(I145/J145-1)*100)</f>
        <v>7.1428571428571397</v>
      </c>
      <c r="AN145" s="224">
        <f>IF(ISERROR((J145/K145-1)*100),"n/a",(J145/K145-1)*100)</f>
        <v>7.3684210526315574</v>
      </c>
      <c r="AO145" s="224">
        <f>IF(ISERROR((K145/L145-1)*100),"n/a",(K145/L145-1)*100)</f>
        <v>7.258064516129048</v>
      </c>
      <c r="AP145" s="224">
        <f>IF(ISERROR((L145/M145-1)*100),"n/a",(L145/M145-1)*100)</f>
        <v>6.8965517241379448</v>
      </c>
      <c r="AQ145" s="224">
        <f>IF(ISERROR((M145/N145-1)*100),"n/a",(M145/N145-1)*100)</f>
        <v>7.4074074074073959</v>
      </c>
      <c r="AR145" s="224">
        <f>IF(ISERROR((N145/O145-1)*100),"n/a",(N145/O145-1)*100)</f>
        <v>5.8823529411764719</v>
      </c>
      <c r="AS145" s="224">
        <f>IF(ISERROR((O145/Q145-1)*100),"n/a",(O145/Q145-1)*100)</f>
        <v>6.25</v>
      </c>
      <c r="AT145" s="224">
        <f>IF(ISERROR((Q145/R145-1)*100),"n/a",(Q145/R145-1)*100)</f>
        <v>14.285714285714279</v>
      </c>
      <c r="AU145" s="224">
        <f>IF(ISERROR((R145/T145-1)*100),"n/a",(R145/T145-1)*100)</f>
        <v>27.27272727272727</v>
      </c>
      <c r="AV145" s="224">
        <f>IF(ISERROR((T145/U145-1)*100),"n/a",(T145/U145-1)*100)</f>
        <v>32.000000000000007</v>
      </c>
      <c r="AW145" s="224">
        <f>IF(ISERROR((U145/V145-1)*100),"n/a",(U145/V145-1)*100)</f>
        <v>38.888888888888886</v>
      </c>
      <c r="AX145" s="224">
        <f>IF(ISERROR((V145/W145-1)*100),"n/a",(V145/W145-1)*100)</f>
        <v>79.999999999999986</v>
      </c>
      <c r="AY145" s="224" t="str">
        <f>IF(ISERROR((W145/X145-1)*100),"n/a",(W145/X145-1)*100)</f>
        <v>n/a</v>
      </c>
      <c r="AZ145" s="224" t="str">
        <f>IF(ISERROR((X145/Y145-1)*100),"n/a",(X145/Y145-1)*100)</f>
        <v>n/a</v>
      </c>
      <c r="BA145" s="224" t="str">
        <f>IF(ISERROR((Y145/Z145-1)*100),"n/a",(Y145/Z145-1)*100)</f>
        <v>n/a</v>
      </c>
      <c r="BB145" s="224" t="str">
        <f>IF(ISERROR((Z145/AA145-1)*100),"n/a",(Z145/AA145-1)*100)</f>
        <v>n/a</v>
      </c>
      <c r="BC145" s="224">
        <f>IF(ISERROR((AA145/AB145-1)*100),"n/a",(AA145/AB145-1)*100)</f>
        <v>-100</v>
      </c>
      <c r="BD145" s="224">
        <f>IF(ISERROR((AB145/AC145-1)*100),"n/a",(AB145/AC145-1)*100)</f>
        <v>-25.342465753424648</v>
      </c>
      <c r="BE145" s="224">
        <f>IF(ISERROR((AC145/AD145-1)*100),"n/a",(AC145/AD145-1)*100)</f>
        <v>0</v>
      </c>
      <c r="BF145" s="224">
        <f>IF(ISERROR((AD145/AE145-1)*100),"n/a",(AD145/AE145-1)*100)</f>
        <v>5.0359712230215958</v>
      </c>
      <c r="BG145" s="224">
        <f>AVERAGE(AG145:BF145)</f>
        <v>7.1062328838167792</v>
      </c>
      <c r="BH145" s="182">
        <f t="shared" si="2"/>
        <v>30.85474180473263</v>
      </c>
    </row>
    <row r="146" spans="1:60" ht="11.25" customHeight="1" x14ac:dyDescent="0.2">
      <c r="A146" s="236" t="s">
        <v>1417</v>
      </c>
      <c r="B146" s="97" t="s">
        <v>1418</v>
      </c>
      <c r="C146" s="215">
        <v>1.84</v>
      </c>
      <c r="D146" s="216">
        <v>1.76</v>
      </c>
      <c r="E146" s="216">
        <v>1.68</v>
      </c>
      <c r="F146" s="216">
        <v>1.6</v>
      </c>
      <c r="G146" s="216">
        <v>1.52</v>
      </c>
      <c r="H146" s="216">
        <v>1.48</v>
      </c>
      <c r="I146" s="216">
        <v>1.4</v>
      </c>
      <c r="J146" s="217">
        <v>1.3</v>
      </c>
      <c r="K146" s="217">
        <v>1.1000000000000001</v>
      </c>
      <c r="L146" s="231">
        <v>1</v>
      </c>
      <c r="M146" s="231">
        <v>1</v>
      </c>
      <c r="N146" s="216">
        <v>1</v>
      </c>
      <c r="O146" s="216">
        <v>0.8</v>
      </c>
      <c r="P146" s="217"/>
      <c r="Q146" s="216">
        <v>0.6</v>
      </c>
      <c r="R146" s="232">
        <v>0.4</v>
      </c>
      <c r="S146" s="217"/>
      <c r="T146" s="227">
        <v>0</v>
      </c>
      <c r="U146" s="238">
        <v>0</v>
      </c>
      <c r="V146" s="202">
        <v>0.45</v>
      </c>
      <c r="W146" s="202">
        <v>0.35</v>
      </c>
      <c r="X146" s="229">
        <v>0</v>
      </c>
      <c r="Y146" s="229">
        <v>0</v>
      </c>
      <c r="Z146" s="229">
        <v>0</v>
      </c>
      <c r="AA146" s="229">
        <v>0</v>
      </c>
      <c r="AB146" s="229">
        <v>0</v>
      </c>
      <c r="AC146" s="229">
        <v>0</v>
      </c>
      <c r="AD146" s="229">
        <v>0</v>
      </c>
      <c r="AE146" s="229">
        <v>0</v>
      </c>
      <c r="AF146" s="223">
        <f>SUM(C146:AE146)</f>
        <v>19.28</v>
      </c>
      <c r="AG146" s="224">
        <f>IF(ISERROR((C146/D146-1)*100),"n/a",(C146/D146-1)*100)</f>
        <v>4.5454545454545414</v>
      </c>
      <c r="AH146" s="224">
        <f>IF(ISERROR((D146/E146-1)*100),"n/a",(D146/E146-1)*100)</f>
        <v>4.7619047619047672</v>
      </c>
      <c r="AI146" s="224">
        <f>IF(ISERROR((E146/F146-1)*100),"n/a",(E146/F146-1)*100)</f>
        <v>4.9999999999999822</v>
      </c>
      <c r="AJ146" s="224">
        <f>IF(ISERROR((F146/G146-1)*100),"n/a",(F146/G146-1)*100)</f>
        <v>5.2631578947368363</v>
      </c>
      <c r="AK146" s="224">
        <f>IF(ISERROR((G146/H146-1)*100),"n/a",(G146/H146-1)*100)</f>
        <v>2.7027027027026973</v>
      </c>
      <c r="AL146" s="224">
        <f>IF(ISERROR((H146/I146-1)*100),"n/a",(H146/I146-1)*100)</f>
        <v>5.7142857142857162</v>
      </c>
      <c r="AM146" s="224">
        <f>IF(ISERROR((I146/J146-1)*100),"n/a",(I146/J146-1)*100)</f>
        <v>7.6923076923076872</v>
      </c>
      <c r="AN146" s="224">
        <f>IF(ISERROR((J146/K146-1)*100),"n/a",(J146/K146-1)*100)</f>
        <v>18.181818181818166</v>
      </c>
      <c r="AO146" s="224">
        <f>IF(ISERROR((K146/L146-1)*100),"n/a",(K146/L146-1)*100)</f>
        <v>10.000000000000009</v>
      </c>
      <c r="AP146" s="224">
        <f>IF(ISERROR((L146/M146-1)*100),"n/a",(L146/M146-1)*100)</f>
        <v>0</v>
      </c>
      <c r="AQ146" s="224">
        <f>IF(ISERROR((M146/N146-1)*100),"n/a",(M146/N146-1)*100)</f>
        <v>0</v>
      </c>
      <c r="AR146" s="224">
        <f>IF(ISERROR((N146/O146-1)*100),"n/a",(N146/O146-1)*100)</f>
        <v>25</v>
      </c>
      <c r="AS146" s="224">
        <f>IF(ISERROR((O146/Q146-1)*100),"n/a",(O146/Q146-1)*100)</f>
        <v>33.33333333333335</v>
      </c>
      <c r="AT146" s="224">
        <f>IF(ISERROR((Q146/R146-1)*100),"n/a",(Q146/R146-1)*100)</f>
        <v>49.999999999999979</v>
      </c>
      <c r="AU146" s="224" t="str">
        <f>IF(ISERROR((R146/T146-1)*100),"n/a",(R146/T146-1)*100)</f>
        <v>n/a</v>
      </c>
      <c r="AV146" s="224" t="str">
        <f>IF(ISERROR((T146/U146-1)*100),"n/a",(T146/U146-1)*100)</f>
        <v>n/a</v>
      </c>
      <c r="AW146" s="224">
        <f>IF(ISERROR((U146/V146-1)*100),"n/a",(U146/V146-1)*100)</f>
        <v>-100</v>
      </c>
      <c r="AX146" s="224">
        <f>IF(ISERROR((V146/W146-1)*100),"n/a",(V146/W146-1)*100)</f>
        <v>28.57142857142858</v>
      </c>
      <c r="AY146" s="224" t="str">
        <f>IF(ISERROR((W146/X146-1)*100),"n/a",(W146/X146-1)*100)</f>
        <v>n/a</v>
      </c>
      <c r="AZ146" s="224" t="str">
        <f>IF(ISERROR((X146/Y146-1)*100),"n/a",(X146/Y146-1)*100)</f>
        <v>n/a</v>
      </c>
      <c r="BA146" s="224" t="str">
        <f>IF(ISERROR((Y146/Z146-1)*100),"n/a",(Y146/Z146-1)*100)</f>
        <v>n/a</v>
      </c>
      <c r="BB146" s="224" t="str">
        <f>IF(ISERROR((Z146/AA146-1)*100),"n/a",(Z146/AA146-1)*100)</f>
        <v>n/a</v>
      </c>
      <c r="BC146" s="224" t="str">
        <f>IF(ISERROR((AA146/AB146-1)*100),"n/a",(AA146/AB146-1)*100)</f>
        <v>n/a</v>
      </c>
      <c r="BD146" s="224" t="str">
        <f>IF(ISERROR((AB146/AC146-1)*100),"n/a",(AB146/AC146-1)*100)</f>
        <v>n/a</v>
      </c>
      <c r="BE146" s="224" t="str">
        <f>IF(ISERROR((AC146/AD146-1)*100),"n/a",(AC146/AD146-1)*100)</f>
        <v>n/a</v>
      </c>
      <c r="BF146" s="224" t="str">
        <f>IF(ISERROR((AD146/AE146-1)*100),"n/a",(AD146/AE146-1)*100)</f>
        <v>n/a</v>
      </c>
      <c r="BG146" s="224">
        <f>AVERAGE(AG146:BF146)</f>
        <v>6.2978995873732693</v>
      </c>
      <c r="BH146" s="182">
        <f t="shared" si="2"/>
        <v>31.66866644122743</v>
      </c>
    </row>
    <row r="147" spans="1:60" ht="11.25" customHeight="1" x14ac:dyDescent="0.2">
      <c r="A147" s="127" t="s">
        <v>1823</v>
      </c>
      <c r="B147" s="97" t="s">
        <v>247</v>
      </c>
      <c r="C147" s="215">
        <v>2.5394000000000001</v>
      </c>
      <c r="D147" s="216">
        <v>2.4762</v>
      </c>
      <c r="E147" s="216">
        <v>2.3262999999999998</v>
      </c>
      <c r="F147" s="216">
        <v>2.2504</v>
      </c>
      <c r="G147" s="216">
        <v>1.9646999999999999</v>
      </c>
      <c r="H147" s="216">
        <v>1.7172000000000001</v>
      </c>
      <c r="I147" s="216">
        <v>1.6188</v>
      </c>
      <c r="J147" s="217">
        <v>1.391</v>
      </c>
      <c r="K147" s="217">
        <v>1.27641</v>
      </c>
      <c r="L147" s="216">
        <v>1.1367400000000001</v>
      </c>
      <c r="M147" s="216">
        <v>0.98565999999999998</v>
      </c>
      <c r="N147" s="216">
        <v>0.90500000000000003</v>
      </c>
      <c r="O147" s="216">
        <v>0.83040000000000003</v>
      </c>
      <c r="P147" s="226"/>
      <c r="Q147" s="216">
        <v>0.75022999999999995</v>
      </c>
      <c r="R147" s="232">
        <v>0.65649999999999997</v>
      </c>
      <c r="S147" s="226"/>
      <c r="T147" s="223">
        <v>0.52349999999999997</v>
      </c>
      <c r="U147" s="202">
        <v>0.44550000000000001</v>
      </c>
      <c r="V147" s="202">
        <v>0.4335</v>
      </c>
      <c r="W147" s="202">
        <v>0.39250000000000002</v>
      </c>
      <c r="X147" s="202">
        <v>0.28749999999999998</v>
      </c>
      <c r="Y147" s="202">
        <v>0.24049999999999999</v>
      </c>
      <c r="Z147" s="202">
        <v>0.18124999999999999</v>
      </c>
      <c r="AA147" s="202">
        <v>0.16667999999999999</v>
      </c>
      <c r="AB147" s="202">
        <v>0.14334</v>
      </c>
      <c r="AC147" s="202">
        <v>0.13</v>
      </c>
      <c r="AD147" s="202">
        <v>0.11666</v>
      </c>
      <c r="AE147" s="202">
        <v>0.1</v>
      </c>
      <c r="AF147" s="223">
        <f>SUM(C147:AE147)</f>
        <v>25.985869999999991</v>
      </c>
      <c r="AG147" s="224">
        <f>IF(ISERROR((C147/D147-1)*100),"n/a",(C147/D147-1)*100)</f>
        <v>2.5522978757773984</v>
      </c>
      <c r="AH147" s="224">
        <f>IF(ISERROR((D147/E147-1)*100),"n/a",(D147/E147-1)*100)</f>
        <v>6.4437088939517828</v>
      </c>
      <c r="AI147" s="224">
        <f>IF(ISERROR((E147/F147-1)*100),"n/a",(E147/F147-1)*100)</f>
        <v>3.3727337362246645</v>
      </c>
      <c r="AJ147" s="224">
        <f>IF(ISERROR((F147/G147-1)*100),"n/a",(F147/G147-1)*100)</f>
        <v>14.541660304372183</v>
      </c>
      <c r="AK147" s="224">
        <f>IF(ISERROR((G147/H147-1)*100),"n/a",(G147/H147-1)*100)</f>
        <v>14.412997903563941</v>
      </c>
      <c r="AL147" s="224">
        <f>IF(ISERROR((H147/I147-1)*100),"n/a",(H147/I147-1)*100)</f>
        <v>6.0785767234988963</v>
      </c>
      <c r="AM147" s="224">
        <f>IF(ISERROR((I147/J147-1)*100),"n/a",(I147/J147-1)*100)</f>
        <v>16.376707404744796</v>
      </c>
      <c r="AN147" s="224">
        <f>IF(ISERROR((J147/K147-1)*100),"n/a",(J147/K147-1)*100)</f>
        <v>8.9775228962480682</v>
      </c>
      <c r="AO147" s="224">
        <f>IF(ISERROR((K147/L147-1)*100),"n/a",(K147/L147-1)*100)</f>
        <v>12.286890581839295</v>
      </c>
      <c r="AP147" s="224">
        <f>IF(ISERROR((L147/M147-1)*100),"n/a",(L147/M147-1)*100)</f>
        <v>15.327800661485714</v>
      </c>
      <c r="AQ147" s="224">
        <f>IF(ISERROR((M147/N147-1)*100),"n/a",(M147/N147-1)*100)</f>
        <v>8.912707182320446</v>
      </c>
      <c r="AR147" s="224">
        <f>IF(ISERROR((N147/O147-1)*100),"n/a",(N147/O147-1)*100)</f>
        <v>8.9836223506743806</v>
      </c>
      <c r="AS147" s="224">
        <f>IF(ISERROR((O147/Q147-1)*100),"n/a",(O147/Q147-1)*100)</f>
        <v>10.686056276075352</v>
      </c>
      <c r="AT147" s="224">
        <f>IF(ISERROR((Q147/R147-1)*100),"n/a",(Q147/R147-1)*100)</f>
        <v>14.277227722772267</v>
      </c>
      <c r="AU147" s="224">
        <f>IF(ISERROR((R147/T147-1)*100),"n/a",(R147/T147-1)*100)</f>
        <v>25.405921680993316</v>
      </c>
      <c r="AV147" s="224">
        <f>IF(ISERROR((T147/U147-1)*100),"n/a",(T147/U147-1)*100)</f>
        <v>17.508417508417494</v>
      </c>
      <c r="AW147" s="224">
        <f>IF(ISERROR((U147/V147-1)*100),"n/a",(U147/V147-1)*100)</f>
        <v>2.7681660899653959</v>
      </c>
      <c r="AX147" s="224">
        <f>IF(ISERROR((V147/W147-1)*100),"n/a",(V147/W147-1)*100)</f>
        <v>10.445859872611463</v>
      </c>
      <c r="AY147" s="224">
        <f>IF(ISERROR((W147/X147-1)*100),"n/a",(W147/X147-1)*100)</f>
        <v>36.521739130434796</v>
      </c>
      <c r="AZ147" s="224">
        <f>IF(ISERROR((X147/Y147-1)*100),"n/a",(X147/Y147-1)*100)</f>
        <v>19.542619542619533</v>
      </c>
      <c r="BA147" s="224">
        <f>IF(ISERROR((Y147/Z147-1)*100),"n/a",(Y147/Z147-1)*100)</f>
        <v>32.689655172413801</v>
      </c>
      <c r="BB147" s="224">
        <f>IF(ISERROR((Z147/AA147-1)*100),"n/a",(Z147/AA147-1)*100)</f>
        <v>8.7413006959443216</v>
      </c>
      <c r="BC147" s="224">
        <f>IF(ISERROR((AA147/AB147-1)*100),"n/a",(AA147/AB147-1)*100)</f>
        <v>16.28296358308916</v>
      </c>
      <c r="BD147" s="224">
        <f>IF(ISERROR((AB147/AC147-1)*100),"n/a",(AB147/AC147-1)*100)</f>
        <v>10.261538461538455</v>
      </c>
      <c r="BE147" s="224">
        <f>IF(ISERROR((AC147/AD147-1)*100),"n/a",(AC147/AD147-1)*100)</f>
        <v>11.434939139379408</v>
      </c>
      <c r="BF147" s="224">
        <f>IF(ISERROR((AD147/AE147-1)*100),"n/a",(AD147/AE147-1)*100)</f>
        <v>16.659999999999986</v>
      </c>
      <c r="BG147" s="224">
        <f>AVERAGE(AG147:BF147)</f>
        <v>13.518985822729091</v>
      </c>
      <c r="BH147" s="182">
        <f t="shared" si="2"/>
        <v>8.2095031684605235</v>
      </c>
    </row>
    <row r="148" spans="1:60" ht="11.25" customHeight="1" x14ac:dyDescent="0.2">
      <c r="A148" s="225" t="s">
        <v>1824</v>
      </c>
      <c r="B148" s="97" t="s">
        <v>726</v>
      </c>
      <c r="C148" s="215">
        <v>0.67</v>
      </c>
      <c r="D148" s="216">
        <v>0.63</v>
      </c>
      <c r="E148" s="216">
        <v>0.59</v>
      </c>
      <c r="F148" s="216">
        <v>0.55000000000000004</v>
      </c>
      <c r="G148" s="216">
        <v>0.51</v>
      </c>
      <c r="H148" s="216">
        <v>0.47</v>
      </c>
      <c r="I148" s="216">
        <v>0.43</v>
      </c>
      <c r="J148" s="217">
        <v>0.39</v>
      </c>
      <c r="K148" s="217">
        <v>0.35</v>
      </c>
      <c r="L148" s="216">
        <v>0.31</v>
      </c>
      <c r="M148" s="216">
        <v>0.27</v>
      </c>
      <c r="N148" s="216">
        <v>0.24</v>
      </c>
      <c r="O148" s="216">
        <v>0.11</v>
      </c>
      <c r="P148" s="226"/>
      <c r="Q148" s="216">
        <v>0.06</v>
      </c>
      <c r="R148" s="227">
        <v>0</v>
      </c>
      <c r="S148" s="226"/>
      <c r="T148" s="228">
        <v>0</v>
      </c>
      <c r="U148" s="229">
        <v>0</v>
      </c>
      <c r="V148" s="229">
        <v>0</v>
      </c>
      <c r="W148" s="229">
        <v>0</v>
      </c>
      <c r="X148" s="229">
        <v>0</v>
      </c>
      <c r="Y148" s="229">
        <v>0</v>
      </c>
      <c r="Z148" s="229">
        <v>0</v>
      </c>
      <c r="AA148" s="229">
        <v>0</v>
      </c>
      <c r="AB148" s="229">
        <v>0</v>
      </c>
      <c r="AC148" s="229">
        <v>0</v>
      </c>
      <c r="AD148" s="229">
        <v>0</v>
      </c>
      <c r="AE148" s="229">
        <v>0</v>
      </c>
      <c r="AF148" s="223">
        <f>SUM(C148:AE148)</f>
        <v>5.58</v>
      </c>
      <c r="AG148" s="224">
        <f>IF(ISERROR((C148/D148-1)*100),"n/a",(C148/D148-1)*100)</f>
        <v>6.3492063492063489</v>
      </c>
      <c r="AH148" s="224">
        <f>IF(ISERROR((D148/E148-1)*100),"n/a",(D148/E148-1)*100)</f>
        <v>6.7796610169491567</v>
      </c>
      <c r="AI148" s="224">
        <f>IF(ISERROR((E148/F148-1)*100),"n/a",(E148/F148-1)*100)</f>
        <v>7.2727272727272529</v>
      </c>
      <c r="AJ148" s="224">
        <f>IF(ISERROR((F148/G148-1)*100),"n/a",(F148/G148-1)*100)</f>
        <v>7.8431372549019773</v>
      </c>
      <c r="AK148" s="224">
        <f>IF(ISERROR((G148/H148-1)*100),"n/a",(G148/H148-1)*100)</f>
        <v>8.5106382978723527</v>
      </c>
      <c r="AL148" s="224">
        <f>IF(ISERROR((H148/I148-1)*100),"n/a",(H148/I148-1)*100)</f>
        <v>9.302325581395344</v>
      </c>
      <c r="AM148" s="224">
        <f>IF(ISERROR((I148/J148-1)*100),"n/a",(I148/J148-1)*100)</f>
        <v>10.256410256410241</v>
      </c>
      <c r="AN148" s="224">
        <f>IF(ISERROR((J148/K148-1)*100),"n/a",(J148/K148-1)*100)</f>
        <v>11.428571428571432</v>
      </c>
      <c r="AO148" s="224">
        <f>IF(ISERROR((K148/L148-1)*100),"n/a",(K148/L148-1)*100)</f>
        <v>12.903225806451601</v>
      </c>
      <c r="AP148" s="224">
        <f>IF(ISERROR((L148/M148-1)*100),"n/a",(L148/M148-1)*100)</f>
        <v>14.814814814814813</v>
      </c>
      <c r="AQ148" s="224">
        <f>IF(ISERROR((M148/N148-1)*100),"n/a",(M148/N148-1)*100)</f>
        <v>12.500000000000021</v>
      </c>
      <c r="AR148" s="224">
        <f>IF(ISERROR((N148/O148-1)*100),"n/a",(N148/O148-1)*100)</f>
        <v>118.18181818181816</v>
      </c>
      <c r="AS148" s="224">
        <f>IF(ISERROR((O148/Q148-1)*100),"n/a",(O148/Q148-1)*100)</f>
        <v>83.333333333333343</v>
      </c>
      <c r="AT148" s="224" t="str">
        <f>IF(ISERROR((Q148/R148-1)*100),"n/a",(Q148/R148-1)*100)</f>
        <v>n/a</v>
      </c>
      <c r="AU148" s="224" t="str">
        <f>IF(ISERROR((R148/T148-1)*100),"n/a",(R148/T148-1)*100)</f>
        <v>n/a</v>
      </c>
      <c r="AV148" s="224" t="str">
        <f>IF(ISERROR((T148/U148-1)*100),"n/a",(T148/U148-1)*100)</f>
        <v>n/a</v>
      </c>
      <c r="AW148" s="224" t="str">
        <f>IF(ISERROR((U148/V148-1)*100),"n/a",(U148/V148-1)*100)</f>
        <v>n/a</v>
      </c>
      <c r="AX148" s="224" t="str">
        <f>IF(ISERROR((V148/W148-1)*100),"n/a",(V148/W148-1)*100)</f>
        <v>n/a</v>
      </c>
      <c r="AY148" s="224" t="str">
        <f>IF(ISERROR((W148/X148-1)*100),"n/a",(W148/X148-1)*100)</f>
        <v>n/a</v>
      </c>
      <c r="AZ148" s="224" t="str">
        <f>IF(ISERROR((X148/Y148-1)*100),"n/a",(X148/Y148-1)*100)</f>
        <v>n/a</v>
      </c>
      <c r="BA148" s="224" t="str">
        <f>IF(ISERROR((Y148/Z148-1)*100),"n/a",(Y148/Z148-1)*100)</f>
        <v>n/a</v>
      </c>
      <c r="BB148" s="224" t="str">
        <f>IF(ISERROR((Z148/AA148-1)*100),"n/a",(Z148/AA148-1)*100)</f>
        <v>n/a</v>
      </c>
      <c r="BC148" s="224" t="str">
        <f>IF(ISERROR((AA148/AB148-1)*100),"n/a",(AA148/AB148-1)*100)</f>
        <v>n/a</v>
      </c>
      <c r="BD148" s="224" t="str">
        <f>IF(ISERROR((AB148/AC148-1)*100),"n/a",(AB148/AC148-1)*100)</f>
        <v>n/a</v>
      </c>
      <c r="BE148" s="224" t="str">
        <f>IF(ISERROR((AC148/AD148-1)*100),"n/a",(AC148/AD148-1)*100)</f>
        <v>n/a</v>
      </c>
      <c r="BF148" s="224" t="str">
        <f>IF(ISERROR((AD148/AE148-1)*100),"n/a",(AD148/AE148-1)*100)</f>
        <v>n/a</v>
      </c>
      <c r="BG148" s="224">
        <f>AVERAGE(AG148:BF148)</f>
        <v>23.805836122650156</v>
      </c>
      <c r="BH148" s="182">
        <f t="shared" si="2"/>
        <v>34.978244122110659</v>
      </c>
    </row>
    <row r="149" spans="1:60" ht="11.25" customHeight="1" x14ac:dyDescent="0.2">
      <c r="A149" s="239" t="s">
        <v>1419</v>
      </c>
      <c r="B149" s="240" t="s">
        <v>1420</v>
      </c>
      <c r="C149" s="215">
        <v>0.72</v>
      </c>
      <c r="D149" s="216">
        <v>0.71</v>
      </c>
      <c r="E149" s="216">
        <v>0.66500000000000004</v>
      </c>
      <c r="F149" s="216">
        <v>0.59499999999999997</v>
      </c>
      <c r="G149" s="216">
        <v>0.44</v>
      </c>
      <c r="H149" s="216">
        <v>0.36</v>
      </c>
      <c r="I149" s="216">
        <v>0.34499999999999997</v>
      </c>
      <c r="J149" s="254">
        <v>0.3</v>
      </c>
      <c r="K149" s="254">
        <v>0.3</v>
      </c>
      <c r="L149" s="259">
        <v>0.3</v>
      </c>
      <c r="M149" s="259">
        <v>0.3</v>
      </c>
      <c r="N149" s="241">
        <v>0.3</v>
      </c>
      <c r="O149" s="241">
        <v>0.26</v>
      </c>
      <c r="P149" s="206"/>
      <c r="Q149" s="241">
        <v>0.17</v>
      </c>
      <c r="R149" s="250">
        <v>0.12</v>
      </c>
      <c r="S149" s="286"/>
      <c r="T149" s="250">
        <v>0.12</v>
      </c>
      <c r="U149" s="271">
        <v>0.24</v>
      </c>
      <c r="V149" s="244">
        <v>0.36</v>
      </c>
      <c r="W149" s="244">
        <v>0.35142857142857098</v>
      </c>
      <c r="X149" s="244">
        <v>0.34285714285714303</v>
      </c>
      <c r="Y149" s="244">
        <v>0.33469387755101998</v>
      </c>
      <c r="Z149" s="244">
        <v>0.318756073858115</v>
      </c>
      <c r="AA149" s="244">
        <v>0.30234315948601698</v>
      </c>
      <c r="AB149" s="244">
        <v>0.27025776296913301</v>
      </c>
      <c r="AC149" s="244">
        <v>0.24093429618905099</v>
      </c>
      <c r="AD149" s="244">
        <v>0.23505784994053799</v>
      </c>
      <c r="AE149" s="244">
        <v>0.226718892883123</v>
      </c>
      <c r="AF149" s="223">
        <f>SUM(C149:AE149)</f>
        <v>9.2280476271627112</v>
      </c>
      <c r="AG149" s="224">
        <f>IF(ISERROR((C149/D149-1)*100),"n/a",(C149/D149-1)*100)</f>
        <v>1.4084507042253502</v>
      </c>
      <c r="AH149" s="224">
        <f>IF(ISERROR((D149/E149-1)*100),"n/a",(D149/E149-1)*100)</f>
        <v>6.7669172932330657</v>
      </c>
      <c r="AI149" s="224">
        <f>IF(ISERROR((E149/F149-1)*100),"n/a",(E149/F149-1)*100)</f>
        <v>11.764705882352944</v>
      </c>
      <c r="AJ149" s="224">
        <f>IF(ISERROR((F149/G149-1)*100),"n/a",(F149/G149-1)*100)</f>
        <v>35.227272727272727</v>
      </c>
      <c r="AK149" s="224">
        <f>IF(ISERROR((G149/H149-1)*100),"n/a",(G149/H149-1)*100)</f>
        <v>22.222222222222232</v>
      </c>
      <c r="AL149" s="224">
        <f>IF(ISERROR((H149/I149-1)*100),"n/a",(H149/I149-1)*100)</f>
        <v>4.3478260869565188</v>
      </c>
      <c r="AM149" s="224">
        <f>IF(ISERROR((I149/J149-1)*100),"n/a",(I149/J149-1)*100)</f>
        <v>14.999999999999991</v>
      </c>
      <c r="AN149" s="224">
        <f>IF(ISERROR((J149/K149-1)*100),"n/a",(J149/K149-1)*100)</f>
        <v>0</v>
      </c>
      <c r="AO149" s="224">
        <f>IF(ISERROR((K149/L149-1)*100),"n/a",(K149/L149-1)*100)</f>
        <v>0</v>
      </c>
      <c r="AP149" s="224">
        <f>IF(ISERROR((L149/M149-1)*100),"n/a",(L149/M149-1)*100)</f>
        <v>0</v>
      </c>
      <c r="AQ149" s="224">
        <f>IF(ISERROR((M149/N149-1)*100),"n/a",(M149/N149-1)*100)</f>
        <v>0</v>
      </c>
      <c r="AR149" s="224">
        <f>IF(ISERROR((N149/O149-1)*100),"n/a",(N149/O149-1)*100)</f>
        <v>15.384615384615374</v>
      </c>
      <c r="AS149" s="224">
        <f>IF(ISERROR((O149/Q149-1)*100),"n/a",(O149/Q149-1)*100)</f>
        <v>52.941176470588225</v>
      </c>
      <c r="AT149" s="224">
        <f>IF(ISERROR((Q149/R149-1)*100),"n/a",(Q149/R149-1)*100)</f>
        <v>41.666666666666671</v>
      </c>
      <c r="AU149" s="224">
        <f>IF(ISERROR((R149/T149-1)*100),"n/a",(R149/T149-1)*100)</f>
        <v>0</v>
      </c>
      <c r="AV149" s="224">
        <f>IF(ISERROR((T149/U149-1)*100),"n/a",(T149/U149-1)*100)</f>
        <v>-50</v>
      </c>
      <c r="AW149" s="224">
        <f>IF(ISERROR((U149/V149-1)*100),"n/a",(U149/V149-1)*100)</f>
        <v>-33.333333333333336</v>
      </c>
      <c r="AX149" s="224">
        <f>IF(ISERROR((V149/W149-1)*100),"n/a",(V149/W149-1)*100)</f>
        <v>2.4390243902440378</v>
      </c>
      <c r="AY149" s="224">
        <f>IF(ISERROR((W149/X149-1)*100),"n/a",(W149/X149-1)*100)</f>
        <v>2.4999999999998135</v>
      </c>
      <c r="AZ149" s="224">
        <f>IF(ISERROR((X149/Y149-1)*100),"n/a",(X149/Y149-1)*100)</f>
        <v>2.4390243902440822</v>
      </c>
      <c r="BA149" s="224">
        <f>IF(ISERROR((Y149/Z149-1)*100),"n/a",(Y149/Z149-1)*100)</f>
        <v>4.9999999999997602</v>
      </c>
      <c r="BB149" s="224">
        <f>IF(ISERROR((Z149/AA149-1)*100),"n/a",(Z149/AA149-1)*100)</f>
        <v>5.4285714285714048</v>
      </c>
      <c r="BC149" s="224">
        <f>IF(ISERROR((AA149/AB149-1)*100),"n/a",(AA149/AB149-1)*100)</f>
        <v>11.872146118721671</v>
      </c>
      <c r="BD149" s="224">
        <f>IF(ISERROR((AB149/AC149-1)*100),"n/a",(AB149/AC149-1)*100)</f>
        <v>12.170731707317062</v>
      </c>
      <c r="BE149" s="224">
        <f>IF(ISERROR((AC149/AD149-1)*100),"n/a",(AC149/AD149-1)*100)</f>
        <v>2.4999999999998135</v>
      </c>
      <c r="BF149" s="224">
        <f>IF(ISERROR((AD149/AE149-1)*100),"n/a",(AD149/AE149-1)*100)</f>
        <v>3.6781041718097374</v>
      </c>
      <c r="BG149" s="224">
        <f>AVERAGE(AG149:BF149)</f>
        <v>6.593235473527197</v>
      </c>
      <c r="BH149" s="182">
        <f t="shared" si="2"/>
        <v>19.801799877666411</v>
      </c>
    </row>
    <row r="150" spans="1:60" ht="11.25" customHeight="1" x14ac:dyDescent="0.2">
      <c r="A150" s="236" t="s">
        <v>1710</v>
      </c>
      <c r="B150" s="97" t="s">
        <v>1711</v>
      </c>
      <c r="C150" s="215">
        <v>0.88</v>
      </c>
      <c r="D150" s="216">
        <v>0.81</v>
      </c>
      <c r="E150" s="216">
        <v>0.77</v>
      </c>
      <c r="F150" s="216">
        <v>0.7</v>
      </c>
      <c r="G150" s="231">
        <v>0.65</v>
      </c>
      <c r="H150" s="216">
        <v>0.74</v>
      </c>
      <c r="I150" s="216">
        <v>1.1499999999999999</v>
      </c>
      <c r="J150" s="217">
        <v>1.1100000000000001</v>
      </c>
      <c r="K150" s="223">
        <v>1.07</v>
      </c>
      <c r="L150" s="216">
        <v>1.03</v>
      </c>
      <c r="M150" s="216">
        <v>0.99</v>
      </c>
      <c r="N150" s="216">
        <v>0.95</v>
      </c>
      <c r="O150" s="216">
        <v>0.83</v>
      </c>
      <c r="P150" s="191"/>
      <c r="Q150" s="191">
        <v>0.81</v>
      </c>
      <c r="R150" s="232">
        <v>0.79</v>
      </c>
      <c r="S150" s="191"/>
      <c r="T150" s="232">
        <v>0.78</v>
      </c>
      <c r="U150" s="55">
        <v>0.76</v>
      </c>
      <c r="V150" s="181">
        <v>0.73</v>
      </c>
      <c r="W150" s="181">
        <v>0.68</v>
      </c>
      <c r="X150" s="202">
        <v>0.6</v>
      </c>
      <c r="Y150" s="229">
        <v>0.3</v>
      </c>
      <c r="Z150" s="229">
        <v>0.4</v>
      </c>
      <c r="AA150" s="229">
        <v>0.4</v>
      </c>
      <c r="AB150" s="229">
        <v>1.07</v>
      </c>
      <c r="AC150" s="229">
        <v>1.5</v>
      </c>
      <c r="AD150" s="202">
        <v>1.5</v>
      </c>
      <c r="AE150" s="202">
        <v>1.125</v>
      </c>
      <c r="AF150" s="223">
        <f>SUM(C150:AE150)</f>
        <v>23.125</v>
      </c>
      <c r="AG150" s="224">
        <f>IF(ISERROR((C150/D150-1)*100),"n/a",(C150/D150-1)*100)</f>
        <v>8.6419753086419693</v>
      </c>
      <c r="AH150" s="224">
        <f>IF(ISERROR((D150/E150-1)*100),"n/a",(D150/E150-1)*100)</f>
        <v>5.1948051948051965</v>
      </c>
      <c r="AI150" s="224">
        <f>IF(ISERROR((E150/F150-1)*100),"n/a",(E150/F150-1)*100)</f>
        <v>10.000000000000009</v>
      </c>
      <c r="AJ150" s="224">
        <f>IF(ISERROR((F150/G150-1)*100),"n/a",(F150/G150-1)*100)</f>
        <v>7.6923076923076872</v>
      </c>
      <c r="AK150" s="224">
        <f>IF(ISERROR((G150/H150-1)*100),"n/a",(G150/H150-1)*100)</f>
        <v>-12.16216216216216</v>
      </c>
      <c r="AL150" s="224">
        <f>IF(ISERROR((H150/I150-1)*100),"n/a",(H150/I150-1)*100)</f>
        <v>-35.65217391304347</v>
      </c>
      <c r="AM150" s="224">
        <f>IF(ISERROR((I150/J150-1)*100),"n/a",(I150/J150-1)*100)</f>
        <v>3.603603603603589</v>
      </c>
      <c r="AN150" s="224">
        <f>IF(ISERROR((J150/K150-1)*100),"n/a",(J150/K150-1)*100)</f>
        <v>3.7383177570093462</v>
      </c>
      <c r="AO150" s="224">
        <f>IF(ISERROR((K150/L150-1)*100),"n/a",(K150/L150-1)*100)</f>
        <v>3.8834951456310662</v>
      </c>
      <c r="AP150" s="224">
        <f>IF(ISERROR((L150/M150-1)*100),"n/a",(L150/M150-1)*100)</f>
        <v>4.0404040404040442</v>
      </c>
      <c r="AQ150" s="224">
        <f>IF(ISERROR((M150/N150-1)*100),"n/a",(M150/N150-1)*100)</f>
        <v>4.2105263157894868</v>
      </c>
      <c r="AR150" s="224">
        <f>IF(ISERROR((N150/O150-1)*100),"n/a",(N150/O150-1)*100)</f>
        <v>14.457831325301207</v>
      </c>
      <c r="AS150" s="224">
        <f>IF(ISERROR((O150/Q150-1)*100),"n/a",(O150/Q150-1)*100)</f>
        <v>2.4691358024691246</v>
      </c>
      <c r="AT150" s="224">
        <f>IF(ISERROR((Q150/R150-1)*100),"n/a",(Q150/R150-1)*100)</f>
        <v>2.5316455696202445</v>
      </c>
      <c r="AU150" s="224">
        <f>IF(ISERROR((R150/T150-1)*100),"n/a",(R150/T150-1)*100)</f>
        <v>1.2820512820512775</v>
      </c>
      <c r="AV150" s="224">
        <f>IF(ISERROR((T150/U150-1)*100),"n/a",(T150/U150-1)*100)</f>
        <v>2.6315789473684292</v>
      </c>
      <c r="AW150" s="224">
        <f>IF(ISERROR((U150/V150-1)*100),"n/a",(U150/V150-1)*100)</f>
        <v>4.1095890410958846</v>
      </c>
      <c r="AX150" s="224">
        <f>IF(ISERROR((V150/W150-1)*100),"n/a",(V150/W150-1)*100)</f>
        <v>7.3529411764705843</v>
      </c>
      <c r="AY150" s="224">
        <f>IF(ISERROR((W150/X150-1)*100),"n/a",(W150/X150-1)*100)</f>
        <v>13.333333333333353</v>
      </c>
      <c r="AZ150" s="224">
        <f>IF(ISERROR((X150/Y150-1)*100),"n/a",(X150/Y150-1)*100)</f>
        <v>100</v>
      </c>
      <c r="BA150" s="224">
        <f>IF(ISERROR((Y150/Z150-1)*100),"n/a",(Y150/Z150-1)*100)</f>
        <v>-25.000000000000011</v>
      </c>
      <c r="BB150" s="224">
        <f>IF(ISERROR((Z150/AA150-1)*100),"n/a",(Z150/AA150-1)*100)</f>
        <v>0</v>
      </c>
      <c r="BC150" s="224">
        <f>IF(ISERROR((AA150/AB150-1)*100),"n/a",(AA150/AB150-1)*100)</f>
        <v>-62.616822429906534</v>
      </c>
      <c r="BD150" s="224">
        <f>IF(ISERROR((AB150/AC150-1)*100),"n/a",(AB150/AC150-1)*100)</f>
        <v>-28.666666666666664</v>
      </c>
      <c r="BE150" s="224">
        <f>IF(ISERROR((AC150/AD150-1)*100),"n/a",(AC150/AD150-1)*100)</f>
        <v>0</v>
      </c>
      <c r="BF150" s="224">
        <f>IF(ISERROR((AD150/AE150-1)*100),"n/a",(AD150/AE150-1)*100)</f>
        <v>33.333333333333329</v>
      </c>
      <c r="BG150" s="224">
        <f>AVERAGE(AG150:BF150)</f>
        <v>2.6311172960560381</v>
      </c>
      <c r="BH150" s="182">
        <f t="shared" si="2"/>
        <v>27.227582999370192</v>
      </c>
    </row>
    <row r="151" spans="1:60" ht="11.25" customHeight="1" x14ac:dyDescent="0.2">
      <c r="A151" s="127" t="s">
        <v>1825</v>
      </c>
      <c r="B151" s="97" t="s">
        <v>728</v>
      </c>
      <c r="C151" s="215">
        <v>2.48</v>
      </c>
      <c r="D151" s="216">
        <v>2.36</v>
      </c>
      <c r="E151" s="216">
        <v>2.2799999999999998</v>
      </c>
      <c r="F151" s="216">
        <v>2.2000000000000002</v>
      </c>
      <c r="G151" s="216">
        <v>1.8</v>
      </c>
      <c r="H151" s="216">
        <v>1.56</v>
      </c>
      <c r="I151" s="216">
        <v>1.44</v>
      </c>
      <c r="J151" s="217">
        <v>1.26</v>
      </c>
      <c r="K151" s="223">
        <v>1.1200000000000001</v>
      </c>
      <c r="L151" s="216">
        <v>1.04</v>
      </c>
      <c r="M151" s="216">
        <v>1</v>
      </c>
      <c r="N151" s="216">
        <v>0.86</v>
      </c>
      <c r="O151" s="216">
        <v>0.8</v>
      </c>
      <c r="P151" s="226"/>
      <c r="Q151" s="216">
        <v>0.72</v>
      </c>
      <c r="R151" s="232">
        <v>0.6</v>
      </c>
      <c r="S151" s="226"/>
      <c r="T151" s="223">
        <v>0.4</v>
      </c>
      <c r="U151" s="229">
        <v>0.2</v>
      </c>
      <c r="V151" s="229">
        <v>0.76</v>
      </c>
      <c r="W151" s="202">
        <v>0.8</v>
      </c>
      <c r="X151" s="202">
        <v>0.48</v>
      </c>
      <c r="Y151" s="202">
        <v>0.44</v>
      </c>
      <c r="Z151" s="202">
        <v>0.2</v>
      </c>
      <c r="AA151" s="229">
        <v>0</v>
      </c>
      <c r="AB151" s="229">
        <v>0</v>
      </c>
      <c r="AC151" s="229">
        <v>0</v>
      </c>
      <c r="AD151" s="229">
        <v>0</v>
      </c>
      <c r="AE151" s="229">
        <v>0</v>
      </c>
      <c r="AF151" s="223">
        <f>SUM(C151:AE151)</f>
        <v>24.8</v>
      </c>
      <c r="AG151" s="224">
        <f>IF(ISERROR((C151/D151-1)*100),"n/a",(C151/D151-1)*100)</f>
        <v>5.0847457627118731</v>
      </c>
      <c r="AH151" s="224">
        <f>IF(ISERROR((D151/E151-1)*100),"n/a",(D151/E151-1)*100)</f>
        <v>3.5087719298245723</v>
      </c>
      <c r="AI151" s="224">
        <f>IF(ISERROR((E151/F151-1)*100),"n/a",(E151/F151-1)*100)</f>
        <v>3.6363636363636154</v>
      </c>
      <c r="AJ151" s="224">
        <f>IF(ISERROR((F151/G151-1)*100),"n/a",(F151/G151-1)*100)</f>
        <v>22.222222222222232</v>
      </c>
      <c r="AK151" s="224">
        <f>IF(ISERROR((G151/H151-1)*100),"n/a",(G151/H151-1)*100)</f>
        <v>15.384615384615374</v>
      </c>
      <c r="AL151" s="224">
        <f>IF(ISERROR((H151/I151-1)*100),"n/a",(H151/I151-1)*100)</f>
        <v>8.3333333333333481</v>
      </c>
      <c r="AM151" s="224">
        <f>IF(ISERROR((I151/J151-1)*100),"n/a",(I151/J151-1)*100)</f>
        <v>14.285714285714279</v>
      </c>
      <c r="AN151" s="224">
        <f>IF(ISERROR((J151/K151-1)*100),"n/a",(J151/K151-1)*100)</f>
        <v>12.5</v>
      </c>
      <c r="AO151" s="224">
        <f>IF(ISERROR((K151/L151-1)*100),"n/a",(K151/L151-1)*100)</f>
        <v>7.6923076923077094</v>
      </c>
      <c r="AP151" s="224">
        <f>IF(ISERROR((L151/M151-1)*100),"n/a",(L151/M151-1)*100)</f>
        <v>4.0000000000000036</v>
      </c>
      <c r="AQ151" s="224">
        <f>IF(ISERROR((M151/N151-1)*100),"n/a",(M151/N151-1)*100)</f>
        <v>16.279069767441868</v>
      </c>
      <c r="AR151" s="224">
        <f>IF(ISERROR((N151/O151-1)*100),"n/a",(N151/O151-1)*100)</f>
        <v>7.4999999999999956</v>
      </c>
      <c r="AS151" s="224">
        <f>IF(ISERROR((O151/Q151-1)*100),"n/a",(O151/Q151-1)*100)</f>
        <v>11.111111111111116</v>
      </c>
      <c r="AT151" s="224">
        <f>IF(ISERROR((Q151/R151-1)*100),"n/a",(Q151/R151-1)*100)</f>
        <v>19.999999999999996</v>
      </c>
      <c r="AU151" s="224">
        <f>IF(ISERROR((R151/T151-1)*100),"n/a",(R151/T151-1)*100)</f>
        <v>49.999999999999979</v>
      </c>
      <c r="AV151" s="224">
        <f>IF(ISERROR((T151/U151-1)*100),"n/a",(T151/U151-1)*100)</f>
        <v>100</v>
      </c>
      <c r="AW151" s="224">
        <f>IF(ISERROR((U151/V151-1)*100),"n/a",(U151/V151-1)*100)</f>
        <v>-73.684210526315795</v>
      </c>
      <c r="AX151" s="224">
        <f>IF(ISERROR((V151/W151-1)*100),"n/a",(V151/W151-1)*100)</f>
        <v>-5.0000000000000044</v>
      </c>
      <c r="AY151" s="224">
        <f>IF(ISERROR((W151/X151-1)*100),"n/a",(W151/X151-1)*100)</f>
        <v>66.666666666666671</v>
      </c>
      <c r="AZ151" s="224">
        <f>IF(ISERROR((X151/Y151-1)*100),"n/a",(X151/Y151-1)*100)</f>
        <v>9.0909090909090828</v>
      </c>
      <c r="BA151" s="224">
        <f>IF(ISERROR((Y151/Z151-1)*100),"n/a",(Y151/Z151-1)*100)</f>
        <v>119.99999999999997</v>
      </c>
      <c r="BB151" s="224" t="str">
        <f>IF(ISERROR((Z151/AA151-1)*100),"n/a",(Z151/AA151-1)*100)</f>
        <v>n/a</v>
      </c>
      <c r="BC151" s="224" t="str">
        <f>IF(ISERROR((AA151/AB151-1)*100),"n/a",(AA151/AB151-1)*100)</f>
        <v>n/a</v>
      </c>
      <c r="BD151" s="224" t="str">
        <f>IF(ISERROR((AB151/AC151-1)*100),"n/a",(AB151/AC151-1)*100)</f>
        <v>n/a</v>
      </c>
      <c r="BE151" s="224" t="str">
        <f>IF(ISERROR((AC151/AD151-1)*100),"n/a",(AC151/AD151-1)*100)</f>
        <v>n/a</v>
      </c>
      <c r="BF151" s="224" t="str">
        <f>IF(ISERROR((AD151/AE151-1)*100),"n/a",(AD151/AE151-1)*100)</f>
        <v>n/a</v>
      </c>
      <c r="BG151" s="224">
        <f>AVERAGE(AG151:BF151)</f>
        <v>19.933886683662184</v>
      </c>
      <c r="BH151" s="182">
        <f t="shared" si="2"/>
        <v>39.158945809079036</v>
      </c>
    </row>
    <row r="152" spans="1:60" ht="11.25" customHeight="1" x14ac:dyDescent="0.2">
      <c r="A152" s="236" t="s">
        <v>1826</v>
      </c>
      <c r="B152" s="97" t="s">
        <v>730</v>
      </c>
      <c r="C152" s="215">
        <v>1.1299999999999999</v>
      </c>
      <c r="D152" s="216">
        <v>1.0900000000000001</v>
      </c>
      <c r="E152" s="216">
        <v>1.05</v>
      </c>
      <c r="F152" s="216">
        <v>1.01</v>
      </c>
      <c r="G152" s="216">
        <v>0.94</v>
      </c>
      <c r="H152" s="216">
        <v>0.82</v>
      </c>
      <c r="I152" s="216">
        <v>0.8</v>
      </c>
      <c r="J152" s="217">
        <v>0.71142857142857097</v>
      </c>
      <c r="K152" s="235">
        <v>0.63990929705215405</v>
      </c>
      <c r="L152" s="216">
        <v>0.61678004535147402</v>
      </c>
      <c r="M152" s="216">
        <v>0.59863945578231303</v>
      </c>
      <c r="N152" s="216">
        <v>0.53514739229024899</v>
      </c>
      <c r="O152" s="216">
        <v>0.48979591836734698</v>
      </c>
      <c r="P152" s="217"/>
      <c r="Q152" s="216">
        <v>0.45351473922902502</v>
      </c>
      <c r="R152" s="227">
        <v>0.43537414965986398</v>
      </c>
      <c r="S152" s="254"/>
      <c r="T152" s="227">
        <v>0.43537414965986398</v>
      </c>
      <c r="U152" s="238">
        <v>0.43537414965986398</v>
      </c>
      <c r="V152" s="229">
        <v>0.61678004535147402</v>
      </c>
      <c r="W152" s="229">
        <v>0.61678004535147402</v>
      </c>
      <c r="X152" s="202">
        <v>0.61678004535147402</v>
      </c>
      <c r="Y152" s="202">
        <v>0.60943742576395599</v>
      </c>
      <c r="Z152" s="229">
        <v>0.58740956700140401</v>
      </c>
      <c r="AA152" s="202">
        <v>0.58740956700140401</v>
      </c>
      <c r="AB152" s="202">
        <v>0.58041659596567297</v>
      </c>
      <c r="AC152" s="229">
        <v>0.56061297210818195</v>
      </c>
      <c r="AD152" s="229">
        <v>0.58764462485134406</v>
      </c>
      <c r="AE152" s="202">
        <v>0.65032671816882104</v>
      </c>
      <c r="AF152" s="223">
        <f>SUM(C152:AE152)</f>
        <v>18.204935475395928</v>
      </c>
      <c r="AG152" s="224">
        <f>IF(ISERROR((C152/D152-1)*100),"n/a",(C152/D152-1)*100)</f>
        <v>3.6697247706421798</v>
      </c>
      <c r="AH152" s="224">
        <f>IF(ISERROR((D152/E152-1)*100),"n/a",(D152/E152-1)*100)</f>
        <v>3.8095238095238182</v>
      </c>
      <c r="AI152" s="224">
        <f>IF(ISERROR((E152/F152-1)*100),"n/a",(E152/F152-1)*100)</f>
        <v>3.9603960396039639</v>
      </c>
      <c r="AJ152" s="224">
        <f>IF(ISERROR((F152/G152-1)*100),"n/a",(F152/G152-1)*100)</f>
        <v>7.4468085106383031</v>
      </c>
      <c r="AK152" s="224">
        <f>IF(ISERROR((G152/H152-1)*100),"n/a",(G152/H152-1)*100)</f>
        <v>14.634146341463406</v>
      </c>
      <c r="AL152" s="224">
        <f>IF(ISERROR((H152/I152-1)*100),"n/a",(H152/I152-1)*100)</f>
        <v>2.4999999999999911</v>
      </c>
      <c r="AM152" s="224">
        <f>IF(ISERROR((I152/J152-1)*100),"n/a",(I152/J152-1)*100)</f>
        <v>12.449799196787236</v>
      </c>
      <c r="AN152" s="224">
        <f>IF(ISERROR((J152/K152-1)*100),"n/a",(J152/K152-1)*100)</f>
        <v>11.176470588235254</v>
      </c>
      <c r="AO152" s="224">
        <f>IF(ISERROR((K152/L152-1)*100),"n/a",(K152/L152-1)*100)</f>
        <v>3.7499999999999645</v>
      </c>
      <c r="AP152" s="224">
        <f>IF(ISERROR((L152/M152-1)*100),"n/a",(L152/M152-1)*100)</f>
        <v>3.0303030303030276</v>
      </c>
      <c r="AQ152" s="224">
        <f>IF(ISERROR((M152/N152-1)*100),"n/a",(M152/N152-1)*100)</f>
        <v>11.864406779661142</v>
      </c>
      <c r="AR152" s="224">
        <f>IF(ISERROR((N152/O152-1)*100),"n/a",(N152/O152-1)*100)</f>
        <v>9.2592592592591672</v>
      </c>
      <c r="AS152" s="224">
        <f>IF(ISERROR((O152/Q152-1)*100),"n/a",(O152/Q152-1)*100)</f>
        <v>7.9999999999999849</v>
      </c>
      <c r="AT152" s="224">
        <f>IF(ISERROR((Q152/R152-1)*100),"n/a",(Q152/R152-1)*100)</f>
        <v>4.1666666666666741</v>
      </c>
      <c r="AU152" s="224">
        <f>IF(ISERROR((R152/T152-1)*100),"n/a",(R152/T152-1)*100)</f>
        <v>0</v>
      </c>
      <c r="AV152" s="224">
        <f>IF(ISERROR((T152/U152-1)*100),"n/a",(T152/U152-1)*100)</f>
        <v>0</v>
      </c>
      <c r="AW152" s="224">
        <f>IF(ISERROR((U152/V152-1)*100),"n/a",(U152/V152-1)*100)</f>
        <v>-29.411764705882359</v>
      </c>
      <c r="AX152" s="224">
        <f>IF(ISERROR((V152/W152-1)*100),"n/a",(V152/W152-1)*100)</f>
        <v>0</v>
      </c>
      <c r="AY152" s="224">
        <f>IF(ISERROR((W152/X152-1)*100),"n/a",(W152/X152-1)*100)</f>
        <v>0</v>
      </c>
      <c r="AZ152" s="224">
        <f>IF(ISERROR((X152/Y152-1)*100),"n/a",(X152/Y152-1)*100)</f>
        <v>1.2048192771085153</v>
      </c>
      <c r="BA152" s="224">
        <f>IF(ISERROR((Y152/Z152-1)*100),"n/a",(Y152/Z152-1)*100)</f>
        <v>3.7499999999998757</v>
      </c>
      <c r="BB152" s="224">
        <f>IF(ISERROR((Z152/AA152-1)*100),"n/a",(Z152/AA152-1)*100)</f>
        <v>0</v>
      </c>
      <c r="BC152" s="224">
        <f>IF(ISERROR((AA152/AB152-1)*100),"n/a",(AA152/AB152-1)*100)</f>
        <v>1.2048192771084487</v>
      </c>
      <c r="BD152" s="224">
        <f>IF(ISERROR((AB152/AC152-1)*100),"n/a",(AB152/AC152-1)*100)</f>
        <v>3.5324947589099764</v>
      </c>
      <c r="BE152" s="224">
        <f>IF(ISERROR((AC152/AD152-1)*100),"n/a",(AC152/AD152-1)*100)</f>
        <v>-4.6000000000000485</v>
      </c>
      <c r="BF152" s="224">
        <f>IF(ISERROR((AD152/AE152-1)*100),"n/a",(AD152/AE152-1)*100)</f>
        <v>-9.6385542168675116</v>
      </c>
      <c r="BG152" s="224">
        <f>AVERAGE(AG152:BF152)</f>
        <v>2.5292045916600383</v>
      </c>
      <c r="BH152" s="182">
        <f t="shared" si="2"/>
        <v>8.4208828832508544</v>
      </c>
    </row>
    <row r="153" spans="1:60" ht="11.25" customHeight="1" x14ac:dyDescent="0.2">
      <c r="A153" s="236" t="s">
        <v>1421</v>
      </c>
      <c r="B153" s="97" t="s">
        <v>1422</v>
      </c>
      <c r="C153" s="215">
        <v>3.18</v>
      </c>
      <c r="D153" s="216">
        <v>2.52</v>
      </c>
      <c r="E153" s="216">
        <v>2.11</v>
      </c>
      <c r="F153" s="216">
        <v>1.89</v>
      </c>
      <c r="G153" s="216">
        <v>1.75</v>
      </c>
      <c r="H153" s="216">
        <v>1.69</v>
      </c>
      <c r="I153" s="216">
        <v>1.335</v>
      </c>
      <c r="J153" s="223">
        <v>1.1599999999999999</v>
      </c>
      <c r="K153" s="217">
        <v>1.06</v>
      </c>
      <c r="L153" s="231">
        <v>1</v>
      </c>
      <c r="M153" s="216">
        <v>2.94</v>
      </c>
      <c r="N153" s="216">
        <v>2.84</v>
      </c>
      <c r="O153" s="216">
        <v>2.7</v>
      </c>
      <c r="P153" s="202"/>
      <c r="Q153" s="227">
        <v>2.64</v>
      </c>
      <c r="R153" s="232">
        <v>2.64</v>
      </c>
      <c r="S153" s="202"/>
      <c r="T153" s="232">
        <v>2.15</v>
      </c>
      <c r="U153" s="181">
        <v>1.91</v>
      </c>
      <c r="V153" s="202">
        <v>1.88</v>
      </c>
      <c r="W153" s="202">
        <v>1.64</v>
      </c>
      <c r="X153" s="202">
        <v>1.44</v>
      </c>
      <c r="Y153" s="202">
        <v>1.18</v>
      </c>
      <c r="Z153" s="202">
        <v>0.89500000000000002</v>
      </c>
      <c r="AA153" s="202">
        <v>0.81499999999999995</v>
      </c>
      <c r="AB153" s="202">
        <v>0.74</v>
      </c>
      <c r="AC153" s="202">
        <v>0.7</v>
      </c>
      <c r="AD153" s="229">
        <v>0.68</v>
      </c>
      <c r="AE153" s="229">
        <v>0.68</v>
      </c>
      <c r="AF153" s="223">
        <f>SUM(C153:AE153)</f>
        <v>46.165000000000006</v>
      </c>
      <c r="AG153" s="224">
        <f>IF(ISERROR((C153/D153-1)*100),"n/a",(C153/D153-1)*100)</f>
        <v>26.190476190476186</v>
      </c>
      <c r="AH153" s="224">
        <f>IF(ISERROR((D153/E153-1)*100),"n/a",(D153/E153-1)*100)</f>
        <v>19.431279620853093</v>
      </c>
      <c r="AI153" s="224">
        <f>IF(ISERROR((E153/F153-1)*100),"n/a",(E153/F153-1)*100)</f>
        <v>11.640211640211628</v>
      </c>
      <c r="AJ153" s="224">
        <f>IF(ISERROR((F153/G153-1)*100),"n/a",(F153/G153-1)*100)</f>
        <v>7.9999999999999849</v>
      </c>
      <c r="AK153" s="224">
        <f>IF(ISERROR((G153/H153-1)*100),"n/a",(G153/H153-1)*100)</f>
        <v>3.5502958579881616</v>
      </c>
      <c r="AL153" s="224">
        <f>IF(ISERROR((H153/I153-1)*100),"n/a",(H153/I153-1)*100)</f>
        <v>26.591760299625467</v>
      </c>
      <c r="AM153" s="224">
        <f>IF(ISERROR((I153/J153-1)*100),"n/a",(I153/J153-1)*100)</f>
        <v>15.086206896551735</v>
      </c>
      <c r="AN153" s="224">
        <f>IF(ISERROR((J153/K153-1)*100),"n/a",(J153/K153-1)*100)</f>
        <v>9.4339622641509422</v>
      </c>
      <c r="AO153" s="224">
        <f>IF(ISERROR((K153/L153-1)*100),"n/a",(K153/L153-1)*100)</f>
        <v>6.0000000000000053</v>
      </c>
      <c r="AP153" s="224">
        <f>IF(ISERROR((L153/M153-1)*100),"n/a",(L153/M153-1)*100)</f>
        <v>-65.986394557823132</v>
      </c>
      <c r="AQ153" s="224">
        <f>IF(ISERROR((M153/N153-1)*100),"n/a",(M153/N153-1)*100)</f>
        <v>3.5211267605633756</v>
      </c>
      <c r="AR153" s="224">
        <f>IF(ISERROR((N153/O153-1)*100),"n/a",(N153/O153-1)*100)</f>
        <v>5.1851851851851816</v>
      </c>
      <c r="AS153" s="224">
        <f>IF(ISERROR((O153/Q153-1)*100),"n/a",(O153/Q153-1)*100)</f>
        <v>2.2727272727272707</v>
      </c>
      <c r="AT153" s="224">
        <f>IF(ISERROR((Q153/R153-1)*100),"n/a",(Q153/R153-1)*100)</f>
        <v>0</v>
      </c>
      <c r="AU153" s="224">
        <f>IF(ISERROR((R153/T153-1)*100),"n/a",(R153/T153-1)*100)</f>
        <v>22.790697674418613</v>
      </c>
      <c r="AV153" s="224">
        <f>IF(ISERROR((T153/U153-1)*100),"n/a",(T153/U153-1)*100)</f>
        <v>12.565445026178001</v>
      </c>
      <c r="AW153" s="224">
        <f>IF(ISERROR((U153/V153-1)*100),"n/a",(U153/V153-1)*100)</f>
        <v>1.5957446808510634</v>
      </c>
      <c r="AX153" s="224">
        <f>IF(ISERROR((V153/W153-1)*100),"n/a",(V153/W153-1)*100)</f>
        <v>14.634146341463406</v>
      </c>
      <c r="AY153" s="224">
        <f>IF(ISERROR((W153/X153-1)*100),"n/a",(W153/X153-1)*100)</f>
        <v>13.888888888888884</v>
      </c>
      <c r="AZ153" s="224">
        <f>IF(ISERROR((X153/Y153-1)*100),"n/a",(X153/Y153-1)*100)</f>
        <v>22.033898305084755</v>
      </c>
      <c r="BA153" s="224">
        <f>IF(ISERROR((Y153/Z153-1)*100),"n/a",(Y153/Z153-1)*100)</f>
        <v>31.843575418994408</v>
      </c>
      <c r="BB153" s="224">
        <f>IF(ISERROR((Z153/AA153-1)*100),"n/a",(Z153/AA153-1)*100)</f>
        <v>9.8159509202454096</v>
      </c>
      <c r="BC153" s="224">
        <f>IF(ISERROR((AA153/AB153-1)*100),"n/a",(AA153/AB153-1)*100)</f>
        <v>10.135135135135132</v>
      </c>
      <c r="BD153" s="224">
        <f>IF(ISERROR((AB153/AC153-1)*100),"n/a",(AB153/AC153-1)*100)</f>
        <v>5.7142857142857162</v>
      </c>
      <c r="BE153" s="224">
        <f>IF(ISERROR((AC153/AD153-1)*100),"n/a",(AC153/AD153-1)*100)</f>
        <v>2.9411764705882248</v>
      </c>
      <c r="BF153" s="224">
        <f>IF(ISERROR((AD153/AE153-1)*100),"n/a",(AD153/AE153-1)*100)</f>
        <v>0</v>
      </c>
      <c r="BG153" s="224">
        <f>AVERAGE(AG153:BF153)</f>
        <v>8.4182993079478265</v>
      </c>
      <c r="BH153" s="182">
        <f t="shared" si="2"/>
        <v>17.570677367289139</v>
      </c>
    </row>
    <row r="154" spans="1:60" ht="11.25" customHeight="1" x14ac:dyDescent="0.2">
      <c r="A154" s="225" t="s">
        <v>731</v>
      </c>
      <c r="B154" s="97" t="s">
        <v>732</v>
      </c>
      <c r="C154" s="215">
        <v>2.25</v>
      </c>
      <c r="D154" s="216">
        <v>2.08</v>
      </c>
      <c r="E154" s="216">
        <v>1.9650000000000001</v>
      </c>
      <c r="F154" s="216">
        <v>1.865</v>
      </c>
      <c r="G154" s="216">
        <v>1.78</v>
      </c>
      <c r="H154" s="216">
        <v>1.7</v>
      </c>
      <c r="I154" s="216">
        <v>1.6</v>
      </c>
      <c r="J154" s="217">
        <v>1.54</v>
      </c>
      <c r="K154" s="223">
        <v>1.4750000000000001</v>
      </c>
      <c r="L154" s="216">
        <v>1.385</v>
      </c>
      <c r="M154" s="216">
        <v>1.21</v>
      </c>
      <c r="N154" s="216">
        <v>0.995</v>
      </c>
      <c r="O154" s="216">
        <v>0.86499999999999999</v>
      </c>
      <c r="P154" s="226"/>
      <c r="Q154" s="216">
        <v>0.6</v>
      </c>
      <c r="R154" s="232">
        <v>0.46</v>
      </c>
      <c r="S154" s="226"/>
      <c r="T154" s="223">
        <v>0.34</v>
      </c>
      <c r="U154" s="202">
        <v>0.24</v>
      </c>
      <c r="V154" s="202">
        <v>0.16250000000000001</v>
      </c>
      <c r="W154" s="202">
        <v>0.1125</v>
      </c>
      <c r="X154" s="202">
        <v>6.25E-2</v>
      </c>
      <c r="Y154" s="202">
        <v>3.125E-2</v>
      </c>
      <c r="Z154" s="229">
        <v>2.5000000000000001E-2</v>
      </c>
      <c r="AA154" s="229">
        <v>2.5000000000000001E-2</v>
      </c>
      <c r="AB154" s="229">
        <v>2.5000000000000001E-2</v>
      </c>
      <c r="AC154" s="229">
        <v>6.2500000000000003E-3</v>
      </c>
      <c r="AD154" s="229">
        <v>0</v>
      </c>
      <c r="AE154" s="229">
        <v>0</v>
      </c>
      <c r="AF154" s="223">
        <f>SUM(C154:AE154)</f>
        <v>22.8</v>
      </c>
      <c r="AG154" s="224">
        <f>IF(ISERROR((C154/D154-1)*100),"n/a",(C154/D154-1)*100)</f>
        <v>8.1730769230769162</v>
      </c>
      <c r="AH154" s="224">
        <f>IF(ISERROR((D154/E154-1)*100),"n/a",(D154/E154-1)*100)</f>
        <v>5.8524173027989734</v>
      </c>
      <c r="AI154" s="224">
        <f>IF(ISERROR((E154/F154-1)*100),"n/a",(E154/F154-1)*100)</f>
        <v>5.3619302949061698</v>
      </c>
      <c r="AJ154" s="224">
        <f>IF(ISERROR((F154/G154-1)*100),"n/a",(F154/G154-1)*100)</f>
        <v>4.7752808988763995</v>
      </c>
      <c r="AK154" s="224">
        <f>IF(ISERROR((G154/H154-1)*100),"n/a",(G154/H154-1)*100)</f>
        <v>4.705882352941182</v>
      </c>
      <c r="AL154" s="224">
        <f>IF(ISERROR((H154/I154-1)*100),"n/a",(H154/I154-1)*100)</f>
        <v>6.25</v>
      </c>
      <c r="AM154" s="224">
        <f>IF(ISERROR((I154/J154-1)*100),"n/a",(I154/J154-1)*100)</f>
        <v>3.8961038961039085</v>
      </c>
      <c r="AN154" s="224">
        <f>IF(ISERROR((J154/K154-1)*100),"n/a",(J154/K154-1)*100)</f>
        <v>4.4067796610169463</v>
      </c>
      <c r="AO154" s="224">
        <f>IF(ISERROR((K154/L154-1)*100),"n/a",(K154/L154-1)*100)</f>
        <v>6.498194945848379</v>
      </c>
      <c r="AP154" s="224">
        <f>IF(ISERROR((L154/M154-1)*100),"n/a",(L154/M154-1)*100)</f>
        <v>14.462809917355379</v>
      </c>
      <c r="AQ154" s="224">
        <f>IF(ISERROR((M154/N154-1)*100),"n/a",(M154/N154-1)*100)</f>
        <v>21.608040201005018</v>
      </c>
      <c r="AR154" s="224">
        <f>IF(ISERROR((N154/O154-1)*100),"n/a",(N154/O154-1)*100)</f>
        <v>15.02890173410405</v>
      </c>
      <c r="AS154" s="224">
        <f>IF(ISERROR((O154/Q154-1)*100),"n/a",(O154/Q154-1)*100)</f>
        <v>44.166666666666664</v>
      </c>
      <c r="AT154" s="224">
        <f>IF(ISERROR((Q154/R154-1)*100),"n/a",(Q154/R154-1)*100)</f>
        <v>30.434782608695631</v>
      </c>
      <c r="AU154" s="224">
        <f>IF(ISERROR((R154/T154-1)*100),"n/a",(R154/T154-1)*100)</f>
        <v>35.294117647058812</v>
      </c>
      <c r="AV154" s="224">
        <f>IF(ISERROR((T154/U154-1)*100),"n/a",(T154/U154-1)*100)</f>
        <v>41.666666666666671</v>
      </c>
      <c r="AW154" s="224">
        <f>IF(ISERROR((U154/V154-1)*100),"n/a",(U154/V154-1)*100)</f>
        <v>47.692307692307679</v>
      </c>
      <c r="AX154" s="224">
        <f>IF(ISERROR((V154/W154-1)*100),"n/a",(V154/W154-1)*100)</f>
        <v>44.444444444444443</v>
      </c>
      <c r="AY154" s="224">
        <f>IF(ISERROR((W154/X154-1)*100),"n/a",(W154/X154-1)*100)</f>
        <v>80</v>
      </c>
      <c r="AZ154" s="224">
        <f>IF(ISERROR((X154/Y154-1)*100),"n/a",(X154/Y154-1)*100)</f>
        <v>100</v>
      </c>
      <c r="BA154" s="224">
        <f>IF(ISERROR((Y154/Z154-1)*100),"n/a",(Y154/Z154-1)*100)</f>
        <v>25</v>
      </c>
      <c r="BB154" s="224">
        <f>IF(ISERROR((Z154/AA154-1)*100),"n/a",(Z154/AA154-1)*100)</f>
        <v>0</v>
      </c>
      <c r="BC154" s="224">
        <f>IF(ISERROR((AA154/AB154-1)*100),"n/a",(AA154/AB154-1)*100)</f>
        <v>0</v>
      </c>
      <c r="BD154" s="224">
        <f>IF(ISERROR((AB154/AC154-1)*100),"n/a",(AB154/AC154-1)*100)</f>
        <v>300</v>
      </c>
      <c r="BE154" s="224" t="str">
        <f>IF(ISERROR((AC154/AD154-1)*100),"n/a",(AC154/AD154-1)*100)</f>
        <v>n/a</v>
      </c>
      <c r="BF154" s="224" t="str">
        <f>IF(ISERROR((AD154/AE154-1)*100),"n/a",(AD154/AE154-1)*100)</f>
        <v>n/a</v>
      </c>
      <c r="BG154" s="224">
        <f>AVERAGE(AG154:BF154)</f>
        <v>35.404933493911386</v>
      </c>
      <c r="BH154" s="182">
        <f t="shared" si="2"/>
        <v>61.940358060585375</v>
      </c>
    </row>
    <row r="155" spans="1:60" ht="11.25" customHeight="1" x14ac:dyDescent="0.2">
      <c r="A155" s="114" t="s">
        <v>1827</v>
      </c>
      <c r="B155" s="97" t="s">
        <v>735</v>
      </c>
      <c r="C155" s="215">
        <v>5.0599999999999996</v>
      </c>
      <c r="D155" s="216">
        <v>4.5</v>
      </c>
      <c r="E155" s="216">
        <v>3.96</v>
      </c>
      <c r="F155" s="216">
        <v>3.49</v>
      </c>
      <c r="G155" s="216">
        <v>3.07</v>
      </c>
      <c r="H155" s="216">
        <v>2.75</v>
      </c>
      <c r="I155" s="216">
        <v>2.52</v>
      </c>
      <c r="J155" s="217">
        <v>2.21</v>
      </c>
      <c r="K155" s="223">
        <v>1.95</v>
      </c>
      <c r="L155" s="216">
        <v>1.75</v>
      </c>
      <c r="M155" s="216">
        <v>1.5549999999999999</v>
      </c>
      <c r="N155" s="216">
        <v>1.375</v>
      </c>
      <c r="O155" s="216">
        <v>1.2050000000000001</v>
      </c>
      <c r="P155" s="226"/>
      <c r="Q155" s="216">
        <v>1.0649999999999999</v>
      </c>
      <c r="R155" s="232">
        <v>0.92500000000000004</v>
      </c>
      <c r="S155" s="226"/>
      <c r="T155" s="223">
        <v>0.79500000000000004</v>
      </c>
      <c r="U155" s="202">
        <v>0.7</v>
      </c>
      <c r="V155" s="202">
        <v>0.625</v>
      </c>
      <c r="W155" s="202">
        <v>0.56499999999999995</v>
      </c>
      <c r="X155" s="202">
        <v>0.505</v>
      </c>
      <c r="Y155" s="202">
        <v>0.44500000000000001</v>
      </c>
      <c r="Z155" s="202">
        <v>0.3</v>
      </c>
      <c r="AA155" s="229">
        <v>0</v>
      </c>
      <c r="AB155" s="229">
        <v>0</v>
      </c>
      <c r="AC155" s="229">
        <v>0</v>
      </c>
      <c r="AD155" s="229">
        <v>0</v>
      </c>
      <c r="AE155" s="229">
        <v>0</v>
      </c>
      <c r="AF155" s="223">
        <f>SUM(C155:AE155)</f>
        <v>41.319999999999993</v>
      </c>
      <c r="AG155" s="224">
        <f>IF(ISERROR((C155/D155-1)*100),"n/a",(C155/D155-1)*100)</f>
        <v>12.444444444444436</v>
      </c>
      <c r="AH155" s="224">
        <f>IF(ISERROR((D155/E155-1)*100),"n/a",(D155/E155-1)*100)</f>
        <v>13.636363636363647</v>
      </c>
      <c r="AI155" s="224">
        <f>IF(ISERROR((E155/F155-1)*100),"n/a",(E155/F155-1)*100)</f>
        <v>13.467048710601714</v>
      </c>
      <c r="AJ155" s="224">
        <f>IF(ISERROR((F155/G155-1)*100),"n/a",(F155/G155-1)*100)</f>
        <v>13.680781758957661</v>
      </c>
      <c r="AK155" s="224">
        <f>IF(ISERROR((G155/H155-1)*100),"n/a",(G155/H155-1)*100)</f>
        <v>11.636363636363622</v>
      </c>
      <c r="AL155" s="224">
        <f>IF(ISERROR((H155/I155-1)*100),"n/a",(H155/I155-1)*100)</f>
        <v>9.1269841269841159</v>
      </c>
      <c r="AM155" s="224">
        <f>IF(ISERROR((I155/J155-1)*100),"n/a",(I155/J155-1)*100)</f>
        <v>14.027149321266963</v>
      </c>
      <c r="AN155" s="224">
        <f>IF(ISERROR((J155/K155-1)*100),"n/a",(J155/K155-1)*100)</f>
        <v>13.33333333333333</v>
      </c>
      <c r="AO155" s="224">
        <f>IF(ISERROR((K155/L155-1)*100),"n/a",(K155/L155-1)*100)</f>
        <v>11.428571428571432</v>
      </c>
      <c r="AP155" s="224">
        <f>IF(ISERROR((L155/M155-1)*100),"n/a",(L155/M155-1)*100)</f>
        <v>12.540192926045023</v>
      </c>
      <c r="AQ155" s="224">
        <f>IF(ISERROR((M155/N155-1)*100),"n/a",(M155/N155-1)*100)</f>
        <v>13.090909090909086</v>
      </c>
      <c r="AR155" s="224">
        <f>IF(ISERROR((N155/O155-1)*100),"n/a",(N155/O155-1)*100)</f>
        <v>14.10788381742738</v>
      </c>
      <c r="AS155" s="224">
        <f>IF(ISERROR((O155/Q155-1)*100),"n/a",(O155/Q155-1)*100)</f>
        <v>13.145539906103298</v>
      </c>
      <c r="AT155" s="224">
        <f>IF(ISERROR((Q155/R155-1)*100),"n/a",(Q155/R155-1)*100)</f>
        <v>15.135135135135114</v>
      </c>
      <c r="AU155" s="224">
        <f>IF(ISERROR((R155/T155-1)*100),"n/a",(R155/T155-1)*100)</f>
        <v>16.35220125786163</v>
      </c>
      <c r="AV155" s="224">
        <f>IF(ISERROR((T155/U155-1)*100),"n/a",(T155/U155-1)*100)</f>
        <v>13.571428571428591</v>
      </c>
      <c r="AW155" s="224">
        <f>IF(ISERROR((U155/V155-1)*100),"n/a",(U155/V155-1)*100)</f>
        <v>11.999999999999989</v>
      </c>
      <c r="AX155" s="224">
        <f>IF(ISERROR((V155/W155-1)*100),"n/a",(V155/W155-1)*100)</f>
        <v>10.619469026548689</v>
      </c>
      <c r="AY155" s="224">
        <f>IF(ISERROR((W155/X155-1)*100),"n/a",(W155/X155-1)*100)</f>
        <v>11.88118811881187</v>
      </c>
      <c r="AZ155" s="224">
        <f>IF(ISERROR((X155/Y155-1)*100),"n/a",(X155/Y155-1)*100)</f>
        <v>13.483146067415719</v>
      </c>
      <c r="BA155" s="224">
        <f>IF(ISERROR((Y155/Z155-1)*100),"n/a",(Y155/Z155-1)*100)</f>
        <v>48.333333333333343</v>
      </c>
      <c r="BB155" s="224" t="str">
        <f>IF(ISERROR((Z155/AA155-1)*100),"n/a",(Z155/AA155-1)*100)</f>
        <v>n/a</v>
      </c>
      <c r="BC155" s="224" t="str">
        <f>IF(ISERROR((AA155/AB155-1)*100),"n/a",(AA155/AB155-1)*100)</f>
        <v>n/a</v>
      </c>
      <c r="BD155" s="224" t="str">
        <f>IF(ISERROR((AB155/AC155-1)*100),"n/a",(AB155/AC155-1)*100)</f>
        <v>n/a</v>
      </c>
      <c r="BE155" s="224" t="str">
        <f>IF(ISERROR((AC155/AD155-1)*100),"n/a",(AC155/AD155-1)*100)</f>
        <v>n/a</v>
      </c>
      <c r="BF155" s="224" t="str">
        <f>IF(ISERROR((AD155/AE155-1)*100),"n/a",(AD155/AE155-1)*100)</f>
        <v>n/a</v>
      </c>
      <c r="BG155" s="224">
        <f>AVERAGE(AG155:BF155)</f>
        <v>14.621022268947936</v>
      </c>
      <c r="BH155" s="182">
        <f t="shared" si="2"/>
        <v>7.8768518970864205</v>
      </c>
    </row>
    <row r="156" spans="1:60" ht="11.25" customHeight="1" x14ac:dyDescent="0.2">
      <c r="A156" s="234" t="s">
        <v>1828</v>
      </c>
      <c r="B156" s="240" t="s">
        <v>738</v>
      </c>
      <c r="C156" s="215">
        <v>2.65</v>
      </c>
      <c r="D156" s="216">
        <v>2.46</v>
      </c>
      <c r="E156" s="216">
        <v>2.25</v>
      </c>
      <c r="F156" s="216">
        <v>2.0299999999999998</v>
      </c>
      <c r="G156" s="216">
        <v>1.84</v>
      </c>
      <c r="H156" s="216">
        <v>1.69</v>
      </c>
      <c r="I156" s="216">
        <v>1.55</v>
      </c>
      <c r="J156" s="217">
        <v>1.39</v>
      </c>
      <c r="K156" s="235">
        <v>1.26</v>
      </c>
      <c r="L156" s="241">
        <v>1.1850000000000001</v>
      </c>
      <c r="M156" s="241">
        <v>1.115</v>
      </c>
      <c r="N156" s="241">
        <v>1.0533333333333299</v>
      </c>
      <c r="O156" s="241">
        <v>1.0133333333333301</v>
      </c>
      <c r="P156" s="249"/>
      <c r="Q156" s="241">
        <v>0.94666666666666699</v>
      </c>
      <c r="R156" s="242">
        <v>0.9</v>
      </c>
      <c r="S156" s="249"/>
      <c r="T156" s="235">
        <v>0.86</v>
      </c>
      <c r="U156" s="244">
        <v>0.82666666666666699</v>
      </c>
      <c r="V156" s="244">
        <v>0.8</v>
      </c>
      <c r="W156" s="244">
        <v>0.78</v>
      </c>
      <c r="X156" s="244">
        <v>0.76666666666666705</v>
      </c>
      <c r="Y156" s="244">
        <v>0.75333333333333297</v>
      </c>
      <c r="Z156" s="244">
        <v>0.74</v>
      </c>
      <c r="AA156" s="245">
        <v>0.73333333333333295</v>
      </c>
      <c r="AB156" s="245">
        <v>0.73333333333333295</v>
      </c>
      <c r="AC156" s="244">
        <v>0.72666666666666702</v>
      </c>
      <c r="AD156" s="244">
        <v>0.706666666666667</v>
      </c>
      <c r="AE156" s="244">
        <v>0.68</v>
      </c>
      <c r="AF156" s="223">
        <f>SUM(C156:AE156)</f>
        <v>32.439999999999991</v>
      </c>
      <c r="AG156" s="224">
        <f>IF(ISERROR((C156/D156-1)*100),"n/a",(C156/D156-1)*100)</f>
        <v>7.7235772357723498</v>
      </c>
      <c r="AH156" s="224">
        <f>IF(ISERROR((D156/E156-1)*100),"n/a",(D156/E156-1)*100)</f>
        <v>9.3333333333333268</v>
      </c>
      <c r="AI156" s="224">
        <f>IF(ISERROR((E156/F156-1)*100),"n/a",(E156/F156-1)*100)</f>
        <v>10.837438423645329</v>
      </c>
      <c r="AJ156" s="224">
        <f>IF(ISERROR((F156/G156-1)*100),"n/a",(F156/G156-1)*100)</f>
        <v>10.326086956521729</v>
      </c>
      <c r="AK156" s="224">
        <f>IF(ISERROR((G156/H156-1)*100),"n/a",(G156/H156-1)*100)</f>
        <v>8.875739644970416</v>
      </c>
      <c r="AL156" s="224">
        <f>IF(ISERROR((H156/I156-1)*100),"n/a",(H156/I156-1)*100)</f>
        <v>9.0322580645161299</v>
      </c>
      <c r="AM156" s="224">
        <f>IF(ISERROR((I156/J156-1)*100),"n/a",(I156/J156-1)*100)</f>
        <v>11.510791366906492</v>
      </c>
      <c r="AN156" s="224">
        <f>IF(ISERROR((J156/K156-1)*100),"n/a",(J156/K156-1)*100)</f>
        <v>10.317460317460302</v>
      </c>
      <c r="AO156" s="224">
        <f>IF(ISERROR((K156/L156-1)*100),"n/a",(K156/L156-1)*100)</f>
        <v>6.3291139240506222</v>
      </c>
      <c r="AP156" s="224">
        <f>IF(ISERROR((L156/M156-1)*100),"n/a",(L156/M156-1)*100)</f>
        <v>6.2780269058295923</v>
      </c>
      <c r="AQ156" s="224">
        <f>IF(ISERROR((M156/N156-1)*100),"n/a",(M156/N156-1)*100)</f>
        <v>5.8544303797471775</v>
      </c>
      <c r="AR156" s="224">
        <f>IF(ISERROR((N156/O156-1)*100),"n/a",(N156/O156-1)*100)</f>
        <v>3.9473684210526327</v>
      </c>
      <c r="AS156" s="224">
        <f>IF(ISERROR((O156/Q156-1)*100),"n/a",(O156/Q156-1)*100)</f>
        <v>7.0422535211263737</v>
      </c>
      <c r="AT156" s="224">
        <f>IF(ISERROR((Q156/R156-1)*100),"n/a",(Q156/R156-1)*100)</f>
        <v>5.185185185185226</v>
      </c>
      <c r="AU156" s="224">
        <f>IF(ISERROR((R156/T156-1)*100),"n/a",(R156/T156-1)*100)</f>
        <v>4.6511627906976827</v>
      </c>
      <c r="AV156" s="224">
        <f>IF(ISERROR((T156/U156-1)*100),"n/a",(T156/U156-1)*100)</f>
        <v>4.032258064516081</v>
      </c>
      <c r="AW156" s="224">
        <f>IF(ISERROR((U156/V156-1)*100),"n/a",(U156/V156-1)*100)</f>
        <v>3.3333333333333659</v>
      </c>
      <c r="AX156" s="224">
        <f>IF(ISERROR((V156/W156-1)*100),"n/a",(V156/W156-1)*100)</f>
        <v>2.5641025641025772</v>
      </c>
      <c r="AY156" s="224">
        <f>IF(ISERROR((W156/X156-1)*100),"n/a",(W156/X156-1)*100)</f>
        <v>1.7391304347825542</v>
      </c>
      <c r="AZ156" s="224">
        <f>IF(ISERROR((X156/Y156-1)*100),"n/a",(X156/Y156-1)*100)</f>
        <v>1.7699115044248703</v>
      </c>
      <c r="BA156" s="224">
        <f>IF(ISERROR((Y156/Z156-1)*100),"n/a",(Y156/Z156-1)*100)</f>
        <v>1.8018018018017612</v>
      </c>
      <c r="BB156" s="224">
        <f>IF(ISERROR((Z156/AA156-1)*100),"n/a",(Z156/AA156-1)*100)</f>
        <v>0.90909090909097046</v>
      </c>
      <c r="BC156" s="224">
        <f>IF(ISERROR((AA156/AB156-1)*100),"n/a",(AA156/AB156-1)*100)</f>
        <v>0</v>
      </c>
      <c r="BD156" s="224">
        <f>IF(ISERROR((AB156/AC156-1)*100),"n/a",(AB156/AC156-1)*100)</f>
        <v>0.91743119266045614</v>
      </c>
      <c r="BE156" s="224">
        <f>IF(ISERROR((AC156/AD156-1)*100),"n/a",(AC156/AD156-1)*100)</f>
        <v>2.8301886792452935</v>
      </c>
      <c r="BF156" s="224">
        <f>IF(ISERROR((AD156/AE156-1)*100),"n/a",(AD156/AE156-1)*100)</f>
        <v>3.9215686274510109</v>
      </c>
      <c r="BG156" s="224">
        <f>AVERAGE(AG156:BF156)</f>
        <v>5.4255016762393957</v>
      </c>
      <c r="BH156" s="182">
        <f t="shared" si="2"/>
        <v>3.4679061264297184</v>
      </c>
    </row>
    <row r="157" spans="1:60" ht="11.25" customHeight="1" x14ac:dyDescent="0.2">
      <c r="A157" s="225" t="s">
        <v>1829</v>
      </c>
      <c r="B157" s="97" t="s">
        <v>252</v>
      </c>
      <c r="C157" s="215">
        <v>0.65</v>
      </c>
      <c r="D157" s="216">
        <v>0.625</v>
      </c>
      <c r="E157" s="216">
        <v>0.60499999999999998</v>
      </c>
      <c r="F157" s="216">
        <v>0.57999999999999996</v>
      </c>
      <c r="G157" s="216">
        <v>0.53</v>
      </c>
      <c r="H157" s="216">
        <v>0.5</v>
      </c>
      <c r="I157" s="216">
        <v>0.48749999999999999</v>
      </c>
      <c r="J157" s="217">
        <v>0.45833333333333298</v>
      </c>
      <c r="K157" s="223">
        <v>0.42499999999999999</v>
      </c>
      <c r="L157" s="216">
        <v>0.40833333333333299</v>
      </c>
      <c r="M157" s="216">
        <v>0.38750000000000001</v>
      </c>
      <c r="N157" s="231">
        <v>0.375</v>
      </c>
      <c r="O157" s="216">
        <v>0.35416666666666702</v>
      </c>
      <c r="P157" s="226"/>
      <c r="Q157" s="216">
        <v>0.3125</v>
      </c>
      <c r="R157" s="232">
        <v>0.274861111111111</v>
      </c>
      <c r="S157" s="226"/>
      <c r="T157" s="223">
        <v>0.24888888888888899</v>
      </c>
      <c r="U157" s="202">
        <v>0.243055555555556</v>
      </c>
      <c r="V157" s="202">
        <v>0.23430555555555599</v>
      </c>
      <c r="W157" s="202">
        <v>0.202430555555556</v>
      </c>
      <c r="X157" s="202">
        <v>0.18576388888888901</v>
      </c>
      <c r="Y157" s="202">
        <v>0.17592592592592601</v>
      </c>
      <c r="Z157" s="202">
        <v>0.163773148148148</v>
      </c>
      <c r="AA157" s="202">
        <v>0.13773148148148101</v>
      </c>
      <c r="AB157" s="202">
        <v>0.118055555555556</v>
      </c>
      <c r="AC157" s="202">
        <v>0.108796296296296</v>
      </c>
      <c r="AD157" s="202">
        <v>9.6643518518518504E-2</v>
      </c>
      <c r="AE157" s="202">
        <v>7.9861111111111105E-2</v>
      </c>
      <c r="AF157" s="223">
        <f>SUM(C157:AE157)</f>
        <v>8.968425925925926</v>
      </c>
      <c r="AG157" s="224">
        <f>IF(ISERROR((C157/D157-1)*100),"n/a",(C157/D157-1)*100)</f>
        <v>4.0000000000000036</v>
      </c>
      <c r="AH157" s="224">
        <f>IF(ISERROR((D157/E157-1)*100),"n/a",(D157/E157-1)*100)</f>
        <v>3.3057851239669533</v>
      </c>
      <c r="AI157" s="224">
        <f>IF(ISERROR((E157/F157-1)*100),"n/a",(E157/F157-1)*100)</f>
        <v>4.31034482758621</v>
      </c>
      <c r="AJ157" s="224">
        <f>IF(ISERROR((F157/G157-1)*100),"n/a",(F157/G157-1)*100)</f>
        <v>9.4339622641509422</v>
      </c>
      <c r="AK157" s="224">
        <f>IF(ISERROR((G157/H157-1)*100),"n/a",(G157/H157-1)*100)</f>
        <v>6.0000000000000053</v>
      </c>
      <c r="AL157" s="224">
        <f>IF(ISERROR((H157/I157-1)*100),"n/a",(H157/I157-1)*100)</f>
        <v>2.5641025641025772</v>
      </c>
      <c r="AM157" s="224">
        <f>IF(ISERROR((I157/J157-1)*100),"n/a",(I157/J157-1)*100)</f>
        <v>6.3636363636364379</v>
      </c>
      <c r="AN157" s="224">
        <f>IF(ISERROR((J157/K157-1)*100),"n/a",(J157/K157-1)*100)</f>
        <v>7.8431372549018885</v>
      </c>
      <c r="AO157" s="224">
        <f>IF(ISERROR((K157/L157-1)*100),"n/a",(K157/L157-1)*100)</f>
        <v>4.0816326530613178</v>
      </c>
      <c r="AP157" s="224">
        <f>IF(ISERROR((L157/M157-1)*100),"n/a",(L157/M157-1)*100)</f>
        <v>5.3763440860214118</v>
      </c>
      <c r="AQ157" s="224">
        <f>IF(ISERROR((M157/N157-1)*100),"n/a",(M157/N157-1)*100)</f>
        <v>3.3333333333333437</v>
      </c>
      <c r="AR157" s="224">
        <f>IF(ISERROR((N157/O157-1)*100),"n/a",(N157/O157-1)*100)</f>
        <v>5.8823529411763609</v>
      </c>
      <c r="AS157" s="224">
        <f>IF(ISERROR((O157/Q157-1)*100),"n/a",(O157/Q157-1)*100)</f>
        <v>13.333333333333442</v>
      </c>
      <c r="AT157" s="224">
        <f>IF(ISERROR((Q157/R157-1)*100),"n/a",(Q157/R157-1)*100)</f>
        <v>13.693784739767612</v>
      </c>
      <c r="AU157" s="224">
        <f>IF(ISERROR((R157/T157-1)*100),"n/a",(R157/T157-1)*100)</f>
        <v>10.435267857142772</v>
      </c>
      <c r="AV157" s="224">
        <f>IF(ISERROR((T157/U157-1)*100),"n/a",(T157/U157-1)*100)</f>
        <v>2.3999999999998467</v>
      </c>
      <c r="AW157" s="224">
        <f>IF(ISERROR((U157/V157-1)*100),"n/a",(U157/V157-1)*100)</f>
        <v>3.734439834024883</v>
      </c>
      <c r="AX157" s="224">
        <f>IF(ISERROR((V157/W157-1)*100),"n/a",(V157/W157-1)*100)</f>
        <v>15.746140651800978</v>
      </c>
      <c r="AY157" s="224">
        <f>IF(ISERROR((W157/X157-1)*100),"n/a",(W157/X157-1)*100)</f>
        <v>8.971962616822605</v>
      </c>
      <c r="AZ157" s="224">
        <f>IF(ISERROR((X157/Y157-1)*100),"n/a",(X157/Y157-1)*100)</f>
        <v>5.5921052631578982</v>
      </c>
      <c r="BA157" s="224">
        <f>IF(ISERROR((Y157/Z157-1)*100),"n/a",(Y157/Z157-1)*100)</f>
        <v>7.4204946996467847</v>
      </c>
      <c r="BB157" s="224">
        <f>IF(ISERROR((Z157/AA157-1)*100),"n/a",(Z157/AA157-1)*100)</f>
        <v>18.907563025210393</v>
      </c>
      <c r="BC157" s="224">
        <f>IF(ISERROR((AA157/AB157-1)*100),"n/a",(AA157/AB157-1)*100)</f>
        <v>16.666666666665829</v>
      </c>
      <c r="BD157" s="224">
        <f>IF(ISERROR((AB157/AC157-1)*100),"n/a",(AB157/AC157-1)*100)</f>
        <v>8.5106382978730402</v>
      </c>
      <c r="BE157" s="224">
        <f>IF(ISERROR((AC157/AD157-1)*100),"n/a",(AC157/AD157-1)*100)</f>
        <v>12.574850299400907</v>
      </c>
      <c r="BF157" s="224">
        <f>IF(ISERROR((AD157/AE157-1)*100),"n/a",(AD157/AE157-1)*100)</f>
        <v>21.01449275362317</v>
      </c>
      <c r="BG157" s="224">
        <f>AVERAGE(AG157:BF157)</f>
        <v>8.5190912096310605</v>
      </c>
      <c r="BH157" s="182">
        <f t="shared" si="2"/>
        <v>5.2897398190789033</v>
      </c>
    </row>
    <row r="158" spans="1:60" ht="11.25" customHeight="1" x14ac:dyDescent="0.2">
      <c r="A158" s="127" t="s">
        <v>740</v>
      </c>
      <c r="B158" s="97" t="s">
        <v>741</v>
      </c>
      <c r="C158" s="215">
        <v>4.18</v>
      </c>
      <c r="D158" s="216">
        <v>4.09</v>
      </c>
      <c r="E158" s="216">
        <v>3.94</v>
      </c>
      <c r="F158" s="216">
        <v>3.65</v>
      </c>
      <c r="G158" s="216">
        <v>3.32</v>
      </c>
      <c r="H158" s="216">
        <v>3.29</v>
      </c>
      <c r="I158" s="216">
        <v>3.17</v>
      </c>
      <c r="J158" s="217">
        <v>3.06</v>
      </c>
      <c r="K158" s="228">
        <v>3</v>
      </c>
      <c r="L158" s="216">
        <v>2.95</v>
      </c>
      <c r="M158" s="216">
        <v>2.78</v>
      </c>
      <c r="N158" s="216">
        <v>2.61</v>
      </c>
      <c r="O158" s="216">
        <v>2.4500000000000002</v>
      </c>
      <c r="P158" s="226"/>
      <c r="Q158" s="216">
        <v>2.17</v>
      </c>
      <c r="R158" s="232">
        <v>1.92</v>
      </c>
      <c r="S158" s="226"/>
      <c r="T158" s="228">
        <v>1.8</v>
      </c>
      <c r="U158" s="229">
        <v>2.2999999999999998</v>
      </c>
      <c r="V158" s="202">
        <v>2.79</v>
      </c>
      <c r="W158" s="202">
        <v>2.73</v>
      </c>
      <c r="X158" s="202">
        <v>2.6150000000000002</v>
      </c>
      <c r="Y158" s="229">
        <v>2.54</v>
      </c>
      <c r="Z158" s="229">
        <v>2.54</v>
      </c>
      <c r="AA158" s="202">
        <v>2.54</v>
      </c>
      <c r="AB158" s="202">
        <v>2.5150000000000001</v>
      </c>
      <c r="AC158" s="202">
        <v>2.3925000000000001</v>
      </c>
      <c r="AD158" s="202">
        <v>2.2075</v>
      </c>
      <c r="AE158" s="202">
        <v>2.0649999999999999</v>
      </c>
      <c r="AF158" s="223">
        <f>SUM(C158:AE158)</f>
        <v>75.614999999999995</v>
      </c>
      <c r="AG158" s="224">
        <f>IF(ISERROR((C158/D158-1)*100),"n/a",(C158/D158-1)*100)</f>
        <v>2.2004889975550057</v>
      </c>
      <c r="AH158" s="224">
        <f>IF(ISERROR((D158/E158-1)*100),"n/a",(D158/E158-1)*100)</f>
        <v>3.8071065989847774</v>
      </c>
      <c r="AI158" s="224">
        <f>IF(ISERROR((E158/F158-1)*100),"n/a",(E158/F158-1)*100)</f>
        <v>7.9452054794520555</v>
      </c>
      <c r="AJ158" s="224">
        <f>IF(ISERROR((F158/G158-1)*100),"n/a",(F158/G158-1)*100)</f>
        <v>9.93975903614459</v>
      </c>
      <c r="AK158" s="224">
        <f>IF(ISERROR((G158/H158-1)*100),"n/a",(G158/H158-1)*100)</f>
        <v>0.91185410334346795</v>
      </c>
      <c r="AL158" s="224">
        <f>IF(ISERROR((H158/I158-1)*100),"n/a",(H158/I158-1)*100)</f>
        <v>3.7854889589905349</v>
      </c>
      <c r="AM158" s="224">
        <f>IF(ISERROR((I158/J158-1)*100),"n/a",(I158/J158-1)*100)</f>
        <v>3.5947712418300526</v>
      </c>
      <c r="AN158" s="224">
        <f>IF(ISERROR((J158/K158-1)*100),"n/a",(J158/K158-1)*100)</f>
        <v>2.0000000000000018</v>
      </c>
      <c r="AO158" s="224">
        <f>IF(ISERROR((K158/L158-1)*100),"n/a",(K158/L158-1)*100)</f>
        <v>1.6949152542372836</v>
      </c>
      <c r="AP158" s="224">
        <f>IF(ISERROR((L158/M158-1)*100),"n/a",(L158/M158-1)*100)</f>
        <v>6.1151079136690711</v>
      </c>
      <c r="AQ158" s="224">
        <f>IF(ISERROR((M158/N158-1)*100),"n/a",(M158/N158-1)*100)</f>
        <v>6.5134099616858121</v>
      </c>
      <c r="AR158" s="224">
        <f>IF(ISERROR((N158/O158-1)*100),"n/a",(N158/O158-1)*100)</f>
        <v>6.5306122448979487</v>
      </c>
      <c r="AS158" s="224">
        <f>IF(ISERROR((O158/Q158-1)*100),"n/a",(O158/Q158-1)*100)</f>
        <v>12.903225806451623</v>
      </c>
      <c r="AT158" s="224">
        <f>IF(ISERROR((Q158/R158-1)*100),"n/a",(Q158/R158-1)*100)</f>
        <v>13.020833333333325</v>
      </c>
      <c r="AU158" s="224">
        <f>IF(ISERROR((R158/T158-1)*100),"n/a",(R158/T158-1)*100)</f>
        <v>6.6666666666666652</v>
      </c>
      <c r="AV158" s="224">
        <f>IF(ISERROR((T158/U158-1)*100),"n/a",(T158/U158-1)*100)</f>
        <v>-21.739130434782606</v>
      </c>
      <c r="AW158" s="224">
        <f>IF(ISERROR((U158/V158-1)*100),"n/a",(U158/V158-1)*100)</f>
        <v>-17.562724014336929</v>
      </c>
      <c r="AX158" s="224">
        <f>IF(ISERROR((V158/W158-1)*100),"n/a",(V158/W158-1)*100)</f>
        <v>2.19780219780219</v>
      </c>
      <c r="AY158" s="224">
        <f>IF(ISERROR((W158/X158-1)*100),"n/a",(W158/X158-1)*100)</f>
        <v>4.3977055449330615</v>
      </c>
      <c r="AZ158" s="224">
        <f>IF(ISERROR((X158/Y158-1)*100),"n/a",(X158/Y158-1)*100)</f>
        <v>2.952755905511828</v>
      </c>
      <c r="BA158" s="224">
        <f>IF(ISERROR((Y158/Z158-1)*100),"n/a",(Y158/Z158-1)*100)</f>
        <v>0</v>
      </c>
      <c r="BB158" s="224">
        <f>IF(ISERROR((Z158/AA158-1)*100),"n/a",(Z158/AA158-1)*100)</f>
        <v>0</v>
      </c>
      <c r="BC158" s="224">
        <f>IF(ISERROR((AA158/AB158-1)*100),"n/a",(AA158/AB158-1)*100)</f>
        <v>0.99403578528827197</v>
      </c>
      <c r="BD158" s="224">
        <f>IF(ISERROR((AB158/AC158-1)*100),"n/a",(AB158/AC158-1)*100)</f>
        <v>5.1201671891327072</v>
      </c>
      <c r="BE158" s="224">
        <f>IF(ISERROR((AC158/AD158-1)*100),"n/a",(AC158/AD158-1)*100)</f>
        <v>8.3805209513023726</v>
      </c>
      <c r="BF158" s="224">
        <f>IF(ISERROR((AD158/AE158-1)*100),"n/a",(AD158/AE158-1)*100)</f>
        <v>6.9007263922518103</v>
      </c>
      <c r="BG158" s="224">
        <f>AVERAGE(AG158:BF158)</f>
        <v>3.0488963505517281</v>
      </c>
      <c r="BH158" s="182">
        <f t="shared" si="2"/>
        <v>7.5801343839388684</v>
      </c>
    </row>
    <row r="159" spans="1:60" ht="11.25" customHeight="1" x14ac:dyDescent="0.2">
      <c r="A159" s="265" t="s">
        <v>743</v>
      </c>
      <c r="B159" s="97" t="s">
        <v>744</v>
      </c>
      <c r="C159" s="215">
        <v>2.04</v>
      </c>
      <c r="D159" s="216">
        <v>1.75</v>
      </c>
      <c r="E159" s="216">
        <v>1.5</v>
      </c>
      <c r="F159" s="216">
        <v>1.29</v>
      </c>
      <c r="G159" s="216">
        <v>1.0900000000000001</v>
      </c>
      <c r="H159" s="216">
        <v>0.95</v>
      </c>
      <c r="I159" s="216">
        <v>0.83</v>
      </c>
      <c r="J159" s="217">
        <v>0.71</v>
      </c>
      <c r="K159" s="223">
        <v>0.59</v>
      </c>
      <c r="L159" s="216">
        <v>0.14000000000000001</v>
      </c>
      <c r="M159" s="231">
        <v>0</v>
      </c>
      <c r="N159" s="231">
        <v>0</v>
      </c>
      <c r="O159" s="231">
        <v>0</v>
      </c>
      <c r="P159" s="254"/>
      <c r="Q159" s="231">
        <v>0</v>
      </c>
      <c r="R159" s="227">
        <v>0</v>
      </c>
      <c r="S159" s="254"/>
      <c r="T159" s="227">
        <v>0</v>
      </c>
      <c r="U159" s="238">
        <v>0</v>
      </c>
      <c r="V159" s="229">
        <v>0</v>
      </c>
      <c r="W159" s="229">
        <v>0</v>
      </c>
      <c r="X159" s="229">
        <v>0</v>
      </c>
      <c r="Y159" s="229">
        <v>0</v>
      </c>
      <c r="Z159" s="229">
        <v>0</v>
      </c>
      <c r="AA159" s="229">
        <v>0</v>
      </c>
      <c r="AB159" s="229">
        <v>0</v>
      </c>
      <c r="AC159" s="229">
        <v>0</v>
      </c>
      <c r="AD159" s="229">
        <v>0</v>
      </c>
      <c r="AE159" s="229">
        <v>0</v>
      </c>
      <c r="AF159" s="223">
        <f>SUM(C159:AE159)</f>
        <v>10.89</v>
      </c>
      <c r="AG159" s="224">
        <f>IF(ISERROR((C159/D159-1)*100),"n/a",(C159/D159-1)*100)</f>
        <v>16.571428571428569</v>
      </c>
      <c r="AH159" s="224">
        <f>IF(ISERROR((D159/E159-1)*100),"n/a",(D159/E159-1)*100)</f>
        <v>16.666666666666675</v>
      </c>
      <c r="AI159" s="224">
        <f>IF(ISERROR((E159/F159-1)*100),"n/a",(E159/F159-1)*100)</f>
        <v>16.279069767441868</v>
      </c>
      <c r="AJ159" s="224">
        <f>IF(ISERROR((F159/G159-1)*100),"n/a",(F159/G159-1)*100)</f>
        <v>18.348623853211009</v>
      </c>
      <c r="AK159" s="224">
        <f>IF(ISERROR((G159/H159-1)*100),"n/a",(G159/H159-1)*100)</f>
        <v>14.736842105263182</v>
      </c>
      <c r="AL159" s="224">
        <f>IF(ISERROR((H159/I159-1)*100),"n/a",(H159/I159-1)*100)</f>
        <v>14.457831325301207</v>
      </c>
      <c r="AM159" s="224">
        <f>IF(ISERROR((I159/J159-1)*100),"n/a",(I159/J159-1)*100)</f>
        <v>16.901408450704224</v>
      </c>
      <c r="AN159" s="224">
        <f>IF(ISERROR((J159/K159-1)*100),"n/a",(J159/K159-1)*100)</f>
        <v>20.338983050847446</v>
      </c>
      <c r="AO159" s="224">
        <f>IF(ISERROR((K159/L159-1)*100),"n/a",(K159/L159-1)*100)</f>
        <v>321.42857142857133</v>
      </c>
      <c r="AP159" s="224" t="str">
        <f>IF(ISERROR((L159/M159-1)*100),"n/a",(L159/M159-1)*100)</f>
        <v>n/a</v>
      </c>
      <c r="AQ159" s="224" t="str">
        <f>IF(ISERROR((M159/N159-1)*100),"n/a",(M159/N159-1)*100)</f>
        <v>n/a</v>
      </c>
      <c r="AR159" s="224" t="str">
        <f>IF(ISERROR((N159/O159-1)*100),"n/a",(N159/O159-1)*100)</f>
        <v>n/a</v>
      </c>
      <c r="AS159" s="224" t="str">
        <f>IF(ISERROR((O159/Q159-1)*100),"n/a",(O159/Q159-1)*100)</f>
        <v>n/a</v>
      </c>
      <c r="AT159" s="224" t="str">
        <f>IF(ISERROR((Q159/R159-1)*100),"n/a",(Q159/R159-1)*100)</f>
        <v>n/a</v>
      </c>
      <c r="AU159" s="224" t="str">
        <f>IF(ISERROR((R159/T159-1)*100),"n/a",(R159/T159-1)*100)</f>
        <v>n/a</v>
      </c>
      <c r="AV159" s="224" t="str">
        <f>IF(ISERROR((T159/U159-1)*100),"n/a",(T159/U159-1)*100)</f>
        <v>n/a</v>
      </c>
      <c r="AW159" s="224" t="str">
        <f>IF(ISERROR((U159/V159-1)*100),"n/a",(U159/V159-1)*100)</f>
        <v>n/a</v>
      </c>
      <c r="AX159" s="224" t="str">
        <f>IF(ISERROR((V159/W159-1)*100),"n/a",(V159/W159-1)*100)</f>
        <v>n/a</v>
      </c>
      <c r="AY159" s="224" t="str">
        <f>IF(ISERROR((W159/X159-1)*100),"n/a",(W159/X159-1)*100)</f>
        <v>n/a</v>
      </c>
      <c r="AZ159" s="224" t="str">
        <f>IF(ISERROR((X159/Y159-1)*100),"n/a",(X159/Y159-1)*100)</f>
        <v>n/a</v>
      </c>
      <c r="BA159" s="224" t="str">
        <f>IF(ISERROR((Y159/Z159-1)*100),"n/a",(Y159/Z159-1)*100)</f>
        <v>n/a</v>
      </c>
      <c r="BB159" s="224" t="str">
        <f>IF(ISERROR((Z159/AA159-1)*100),"n/a",(Z159/AA159-1)*100)</f>
        <v>n/a</v>
      </c>
      <c r="BC159" s="224" t="str">
        <f>IF(ISERROR((AA159/AB159-1)*100),"n/a",(AA159/AB159-1)*100)</f>
        <v>n/a</v>
      </c>
      <c r="BD159" s="224" t="str">
        <f>IF(ISERROR((AB159/AC159-1)*100),"n/a",(AB159/AC159-1)*100)</f>
        <v>n/a</v>
      </c>
      <c r="BE159" s="224" t="str">
        <f>IF(ISERROR((AC159/AD159-1)*100),"n/a",(AC159/AD159-1)*100)</f>
        <v>n/a</v>
      </c>
      <c r="BF159" s="224" t="str">
        <f>IF(ISERROR((AD159/AE159-1)*100),"n/a",(AD159/AE159-1)*100)</f>
        <v>n/a</v>
      </c>
      <c r="BG159" s="224">
        <f>AVERAGE(AG159:BF159)</f>
        <v>50.636602802159501</v>
      </c>
      <c r="BH159" s="182">
        <f t="shared" si="2"/>
        <v>101.56238354702326</v>
      </c>
    </row>
    <row r="160" spans="1:60" ht="11.25" customHeight="1" x14ac:dyDescent="0.2">
      <c r="A160" s="127" t="s">
        <v>1830</v>
      </c>
      <c r="B160" s="97" t="s">
        <v>746</v>
      </c>
      <c r="C160" s="215">
        <v>1.63</v>
      </c>
      <c r="D160" s="216">
        <v>1.59</v>
      </c>
      <c r="E160" s="216">
        <v>1.55</v>
      </c>
      <c r="F160" s="216">
        <v>1.51</v>
      </c>
      <c r="G160" s="216">
        <v>1.47</v>
      </c>
      <c r="H160" s="216">
        <v>1.43</v>
      </c>
      <c r="I160" s="216">
        <v>1.38</v>
      </c>
      <c r="J160" s="217">
        <v>1.28</v>
      </c>
      <c r="K160" s="223">
        <v>1.1299999999999999</v>
      </c>
      <c r="L160" s="218">
        <v>0.99</v>
      </c>
      <c r="M160" s="218">
        <v>0.82</v>
      </c>
      <c r="N160" s="218">
        <v>0.74</v>
      </c>
      <c r="O160" s="218">
        <v>0.65</v>
      </c>
      <c r="P160" s="219"/>
      <c r="Q160" s="218">
        <v>0.36</v>
      </c>
      <c r="R160" s="246">
        <v>0.18</v>
      </c>
      <c r="S160" s="219"/>
      <c r="T160" s="221">
        <v>0</v>
      </c>
      <c r="U160" s="222">
        <v>0</v>
      </c>
      <c r="V160" s="222">
        <v>0</v>
      </c>
      <c r="W160" s="222">
        <v>0</v>
      </c>
      <c r="X160" s="222">
        <v>0</v>
      </c>
      <c r="Y160" s="222">
        <v>0</v>
      </c>
      <c r="Z160" s="222">
        <v>0</v>
      </c>
      <c r="AA160" s="222">
        <v>0</v>
      </c>
      <c r="AB160" s="222">
        <v>0</v>
      </c>
      <c r="AC160" s="222">
        <v>0</v>
      </c>
      <c r="AD160" s="222">
        <v>0</v>
      </c>
      <c r="AE160" s="222">
        <v>0</v>
      </c>
      <c r="AF160" s="223">
        <f>SUM(C160:AE160)</f>
        <v>16.709999999999997</v>
      </c>
      <c r="AG160" s="224">
        <f>IF(ISERROR((C160/D160-1)*100),"n/a",(C160/D160-1)*100)</f>
        <v>2.5157232704402288</v>
      </c>
      <c r="AH160" s="224">
        <f>IF(ISERROR((D160/E160-1)*100),"n/a",(D160/E160-1)*100)</f>
        <v>2.5806451612903292</v>
      </c>
      <c r="AI160" s="224">
        <f>IF(ISERROR((E160/F160-1)*100),"n/a",(E160/F160-1)*100)</f>
        <v>2.6490066225165476</v>
      </c>
      <c r="AJ160" s="224">
        <f>IF(ISERROR((F160/G160-1)*100),"n/a",(F160/G160-1)*100)</f>
        <v>2.7210884353741527</v>
      </c>
      <c r="AK160" s="224">
        <f>IF(ISERROR((G160/H160-1)*100),"n/a",(G160/H160-1)*100)</f>
        <v>2.7972027972027913</v>
      </c>
      <c r="AL160" s="224">
        <f>IF(ISERROR((H160/I160-1)*100),"n/a",(H160/I160-1)*100)</f>
        <v>3.6231884057970953</v>
      </c>
      <c r="AM160" s="224">
        <f>IF(ISERROR((I160/J160-1)*100),"n/a",(I160/J160-1)*100)</f>
        <v>7.8125</v>
      </c>
      <c r="AN160" s="224">
        <f>IF(ISERROR((J160/K160-1)*100),"n/a",(J160/K160-1)*100)</f>
        <v>13.27433628318586</v>
      </c>
      <c r="AO160" s="224">
        <f>IF(ISERROR((K160/L160-1)*100),"n/a",(K160/L160-1)*100)</f>
        <v>14.141414141414121</v>
      </c>
      <c r="AP160" s="224">
        <f>IF(ISERROR((L160/M160-1)*100),"n/a",(L160/M160-1)*100)</f>
        <v>20.731707317073166</v>
      </c>
      <c r="AQ160" s="224">
        <f>IF(ISERROR((M160/N160-1)*100),"n/a",(M160/N160-1)*100)</f>
        <v>10.810810810810811</v>
      </c>
      <c r="AR160" s="224">
        <f>IF(ISERROR((N160/O160-1)*100),"n/a",(N160/O160-1)*100)</f>
        <v>13.846153846153841</v>
      </c>
      <c r="AS160" s="224">
        <f>IF(ISERROR((O160/Q160-1)*100),"n/a",(O160/Q160-1)*100)</f>
        <v>80.555555555555557</v>
      </c>
      <c r="AT160" s="224">
        <f>IF(ISERROR((Q160/R160-1)*100),"n/a",(Q160/R160-1)*100)</f>
        <v>100</v>
      </c>
      <c r="AU160" s="224" t="str">
        <f>IF(ISERROR((R160/T160-1)*100),"n/a",(R160/T160-1)*100)</f>
        <v>n/a</v>
      </c>
      <c r="AV160" s="224" t="str">
        <f>IF(ISERROR((T160/U160-1)*100),"n/a",(T160/U160-1)*100)</f>
        <v>n/a</v>
      </c>
      <c r="AW160" s="224" t="str">
        <f>IF(ISERROR((U160/V160-1)*100),"n/a",(U160/V160-1)*100)</f>
        <v>n/a</v>
      </c>
      <c r="AX160" s="224" t="str">
        <f>IF(ISERROR((V160/W160-1)*100),"n/a",(V160/W160-1)*100)</f>
        <v>n/a</v>
      </c>
      <c r="AY160" s="224" t="str">
        <f>IF(ISERROR((W160/X160-1)*100),"n/a",(W160/X160-1)*100)</f>
        <v>n/a</v>
      </c>
      <c r="AZ160" s="224" t="str">
        <f>IF(ISERROR((X160/Y160-1)*100),"n/a",(X160/Y160-1)*100)</f>
        <v>n/a</v>
      </c>
      <c r="BA160" s="224" t="str">
        <f>IF(ISERROR((Y160/Z160-1)*100),"n/a",(Y160/Z160-1)*100)</f>
        <v>n/a</v>
      </c>
      <c r="BB160" s="224" t="str">
        <f>IF(ISERROR((Z160/AA160-1)*100),"n/a",(Z160/AA160-1)*100)</f>
        <v>n/a</v>
      </c>
      <c r="BC160" s="224" t="str">
        <f>IF(ISERROR((AA160/AB160-1)*100),"n/a",(AA160/AB160-1)*100)</f>
        <v>n/a</v>
      </c>
      <c r="BD160" s="224" t="str">
        <f>IF(ISERROR((AB160/AC160-1)*100),"n/a",(AB160/AC160-1)*100)</f>
        <v>n/a</v>
      </c>
      <c r="BE160" s="224" t="str">
        <f>IF(ISERROR((AC160/AD160-1)*100),"n/a",(AC160/AD160-1)*100)</f>
        <v>n/a</v>
      </c>
      <c r="BF160" s="224" t="str">
        <f>IF(ISERROR((AD160/AE160-1)*100),"n/a",(AD160/AE160-1)*100)</f>
        <v>n/a</v>
      </c>
      <c r="BG160" s="224">
        <f>AVERAGE(AG160:BF160)</f>
        <v>19.861380903343893</v>
      </c>
      <c r="BH160" s="182">
        <f t="shared" si="2"/>
        <v>30.6224317597629</v>
      </c>
    </row>
    <row r="161" spans="1:60" ht="11.25" customHeight="1" x14ac:dyDescent="0.2">
      <c r="A161" s="127" t="s">
        <v>1831</v>
      </c>
      <c r="B161" s="97" t="s">
        <v>254</v>
      </c>
      <c r="C161" s="215">
        <v>4.2</v>
      </c>
      <c r="D161" s="216">
        <v>3.7</v>
      </c>
      <c r="E161" s="216">
        <v>3.2</v>
      </c>
      <c r="F161" s="216">
        <v>2.58</v>
      </c>
      <c r="G161" s="216">
        <v>2.13</v>
      </c>
      <c r="H161" s="216">
        <v>2.0499999999999998</v>
      </c>
      <c r="I161" s="216">
        <v>1.8</v>
      </c>
      <c r="J161" s="217">
        <v>1.54</v>
      </c>
      <c r="K161" s="223">
        <v>1.44</v>
      </c>
      <c r="L161" s="216">
        <v>1.3</v>
      </c>
      <c r="M161" s="216">
        <v>1.1000000000000001</v>
      </c>
      <c r="N161" s="216">
        <v>0.94</v>
      </c>
      <c r="O161" s="216">
        <v>0.84</v>
      </c>
      <c r="P161" s="226"/>
      <c r="Q161" s="216">
        <v>0.76</v>
      </c>
      <c r="R161" s="232">
        <v>0.7</v>
      </c>
      <c r="S161" s="226"/>
      <c r="T161" s="223">
        <v>0.66</v>
      </c>
      <c r="U161" s="202">
        <v>0.63</v>
      </c>
      <c r="V161" s="202">
        <v>0.6</v>
      </c>
      <c r="W161" s="202">
        <v>0.56000000000000005</v>
      </c>
      <c r="X161" s="202">
        <v>0.52</v>
      </c>
      <c r="Y161" s="202">
        <v>0.48</v>
      </c>
      <c r="Z161" s="202">
        <v>0.47</v>
      </c>
      <c r="AA161" s="202">
        <v>0.435</v>
      </c>
      <c r="AB161" s="202">
        <v>0.42499999999999999</v>
      </c>
      <c r="AC161" s="202">
        <v>0.41499999999999998</v>
      </c>
      <c r="AD161" s="202">
        <v>0.38</v>
      </c>
      <c r="AE161" s="202">
        <v>0.34</v>
      </c>
      <c r="AF161" s="223">
        <f>SUM(C161:AE161)</f>
        <v>34.195000000000014</v>
      </c>
      <c r="AG161" s="224">
        <f>IF(ISERROR((C161/D161-1)*100),"n/a",(C161/D161-1)*100)</f>
        <v>13.513513513513509</v>
      </c>
      <c r="AH161" s="224">
        <f>IF(ISERROR((D161/E161-1)*100),"n/a",(D161/E161-1)*100)</f>
        <v>15.625</v>
      </c>
      <c r="AI161" s="224">
        <f>IF(ISERROR((E161/F161-1)*100),"n/a",(E161/F161-1)*100)</f>
        <v>24.031007751937985</v>
      </c>
      <c r="AJ161" s="224">
        <f>IF(ISERROR((F161/G161-1)*100),"n/a",(F161/G161-1)*100)</f>
        <v>21.126760563380298</v>
      </c>
      <c r="AK161" s="224">
        <f>IF(ISERROR((G161/H161-1)*100),"n/a",(G161/H161-1)*100)</f>
        <v>3.9024390243902474</v>
      </c>
      <c r="AL161" s="224">
        <f>IF(ISERROR((H161/I161-1)*100),"n/a",(H161/I161-1)*100)</f>
        <v>13.888888888888884</v>
      </c>
      <c r="AM161" s="224">
        <f>IF(ISERROR((I161/J161-1)*100),"n/a",(I161/J161-1)*100)</f>
        <v>16.883116883116877</v>
      </c>
      <c r="AN161" s="224">
        <f>IF(ISERROR((J161/K161-1)*100),"n/a",(J161/K161-1)*100)</f>
        <v>6.944444444444442</v>
      </c>
      <c r="AO161" s="224">
        <f>IF(ISERROR((K161/L161-1)*100),"n/a",(K161/L161-1)*100)</f>
        <v>10.769230769230752</v>
      </c>
      <c r="AP161" s="224">
        <f>IF(ISERROR((L161/M161-1)*100),"n/a",(L161/M161-1)*100)</f>
        <v>18.181818181818166</v>
      </c>
      <c r="AQ161" s="224">
        <f>IF(ISERROR((M161/N161-1)*100),"n/a",(M161/N161-1)*100)</f>
        <v>17.021276595744705</v>
      </c>
      <c r="AR161" s="224">
        <f>IF(ISERROR((N161/O161-1)*100),"n/a",(N161/O161-1)*100)</f>
        <v>11.904761904761907</v>
      </c>
      <c r="AS161" s="224">
        <f>IF(ISERROR((O161/Q161-1)*100),"n/a",(O161/Q161-1)*100)</f>
        <v>10.526315789473673</v>
      </c>
      <c r="AT161" s="224">
        <f>IF(ISERROR((Q161/R161-1)*100),"n/a",(Q161/R161-1)*100)</f>
        <v>8.5714285714285854</v>
      </c>
      <c r="AU161" s="224">
        <f>IF(ISERROR((R161/T161-1)*100),"n/a",(R161/T161-1)*100)</f>
        <v>6.0606060606060552</v>
      </c>
      <c r="AV161" s="224">
        <f>IF(ISERROR((T161/U161-1)*100),"n/a",(T161/U161-1)*100)</f>
        <v>4.7619047619047672</v>
      </c>
      <c r="AW161" s="224">
        <f>IF(ISERROR((U161/V161-1)*100),"n/a",(U161/V161-1)*100)</f>
        <v>5.0000000000000044</v>
      </c>
      <c r="AX161" s="224">
        <f>IF(ISERROR((V161/W161-1)*100),"n/a",(V161/W161-1)*100)</f>
        <v>7.1428571428571397</v>
      </c>
      <c r="AY161" s="224">
        <f>IF(ISERROR((W161/X161-1)*100),"n/a",(W161/X161-1)*100)</f>
        <v>7.6923076923077094</v>
      </c>
      <c r="AZ161" s="224">
        <f>IF(ISERROR((X161/Y161-1)*100),"n/a",(X161/Y161-1)*100)</f>
        <v>8.3333333333333481</v>
      </c>
      <c r="BA161" s="224">
        <f>IF(ISERROR((Y161/Z161-1)*100),"n/a",(Y161/Z161-1)*100)</f>
        <v>2.1276595744680771</v>
      </c>
      <c r="BB161" s="224">
        <f>IF(ISERROR((Z161/AA161-1)*100),"n/a",(Z161/AA161-1)*100)</f>
        <v>8.045977011494255</v>
      </c>
      <c r="BC161" s="224">
        <f>IF(ISERROR((AA161/AB161-1)*100),"n/a",(AA161/AB161-1)*100)</f>
        <v>2.3529411764705799</v>
      </c>
      <c r="BD161" s="224">
        <f>IF(ISERROR((AB161/AC161-1)*100),"n/a",(AB161/AC161-1)*100)</f>
        <v>2.4096385542168752</v>
      </c>
      <c r="BE161" s="224">
        <f>IF(ISERROR((AC161/AD161-1)*100),"n/a",(AC161/AD161-1)*100)</f>
        <v>9.210526315789469</v>
      </c>
      <c r="BF161" s="224">
        <f>IF(ISERROR((AD161/AE161-1)*100),"n/a",(AD161/AE161-1)*100)</f>
        <v>11.764705882352944</v>
      </c>
      <c r="BG161" s="224">
        <f>AVERAGE(AG161:BF161)</f>
        <v>10.299710014920432</v>
      </c>
      <c r="BH161" s="182">
        <f t="shared" si="2"/>
        <v>5.8786492108275281</v>
      </c>
    </row>
    <row r="162" spans="1:60" ht="11.25" customHeight="1" x14ac:dyDescent="0.2">
      <c r="A162" s="236" t="s">
        <v>1425</v>
      </c>
      <c r="B162" s="97" t="s">
        <v>1426</v>
      </c>
      <c r="C162" s="215">
        <v>3.06</v>
      </c>
      <c r="D162" s="216">
        <v>2.98</v>
      </c>
      <c r="E162" s="216">
        <v>2.92</v>
      </c>
      <c r="F162" s="216">
        <v>2.91</v>
      </c>
      <c r="G162" s="216">
        <v>2.82</v>
      </c>
      <c r="H162" s="231">
        <v>2.8</v>
      </c>
      <c r="I162" s="231">
        <v>2.8</v>
      </c>
      <c r="J162" s="254">
        <v>2.8</v>
      </c>
      <c r="K162" s="228">
        <v>3.4</v>
      </c>
      <c r="L162" s="259">
        <v>5.2</v>
      </c>
      <c r="M162" s="259">
        <v>5.2</v>
      </c>
      <c r="N162" s="259">
        <v>5.2</v>
      </c>
      <c r="O162" s="259">
        <v>5.2</v>
      </c>
      <c r="P162" s="206"/>
      <c r="Q162" s="259">
        <v>5.2</v>
      </c>
      <c r="R162" s="250">
        <v>6.4450000000000003</v>
      </c>
      <c r="S162" s="206"/>
      <c r="T162" s="242">
        <v>6.86</v>
      </c>
      <c r="U162" s="243">
        <v>6.81</v>
      </c>
      <c r="V162" s="244">
        <v>6.73</v>
      </c>
      <c r="W162" s="244">
        <v>6.65</v>
      </c>
      <c r="X162" s="244">
        <v>6.57</v>
      </c>
      <c r="Y162" s="244">
        <v>6.49</v>
      </c>
      <c r="Z162" s="244">
        <v>6.41</v>
      </c>
      <c r="AA162" s="244">
        <v>6.3250000000000002</v>
      </c>
      <c r="AB162" s="244">
        <v>6.12</v>
      </c>
      <c r="AC162" s="244">
        <v>5.75</v>
      </c>
      <c r="AD162" s="244">
        <v>5.2549999999999999</v>
      </c>
      <c r="AE162" s="244">
        <v>4.9249999999999998</v>
      </c>
      <c r="AF162" s="223">
        <f>SUM(C162:AE162)</f>
        <v>133.83000000000004</v>
      </c>
      <c r="AG162" s="224">
        <f>IF(ISERROR((C162/D162-1)*100),"n/a",(C162/D162-1)*100)</f>
        <v>2.6845637583892579</v>
      </c>
      <c r="AH162" s="224">
        <f>IF(ISERROR((D162/E162-1)*100),"n/a",(D162/E162-1)*100)</f>
        <v>2.0547945205479534</v>
      </c>
      <c r="AI162" s="224">
        <f>IF(ISERROR((E162/F162-1)*100),"n/a",(E162/F162-1)*100)</f>
        <v>0.34364261168384758</v>
      </c>
      <c r="AJ162" s="224">
        <f>IF(ISERROR((F162/G162-1)*100),"n/a",(F162/G162-1)*100)</f>
        <v>3.1914893617021489</v>
      </c>
      <c r="AK162" s="224">
        <f>IF(ISERROR((G162/H162-1)*100),"n/a",(G162/H162-1)*100)</f>
        <v>0.71428571428571175</v>
      </c>
      <c r="AL162" s="224">
        <f>IF(ISERROR((H162/I162-1)*100),"n/a",(H162/I162-1)*100)</f>
        <v>0</v>
      </c>
      <c r="AM162" s="224">
        <f>IF(ISERROR((I162/J162-1)*100),"n/a",(I162/J162-1)*100)</f>
        <v>0</v>
      </c>
      <c r="AN162" s="224">
        <f>IF(ISERROR((J162/K162-1)*100),"n/a",(J162/K162-1)*100)</f>
        <v>-17.647058823529417</v>
      </c>
      <c r="AO162" s="224">
        <f>IF(ISERROR((K162/L162-1)*100),"n/a",(K162/L162-1)*100)</f>
        <v>-34.615384615384613</v>
      </c>
      <c r="AP162" s="224">
        <f>IF(ISERROR((L162/M162-1)*100),"n/a",(L162/M162-1)*100)</f>
        <v>0</v>
      </c>
      <c r="AQ162" s="224">
        <f>IF(ISERROR((M162/N162-1)*100),"n/a",(M162/N162-1)*100)</f>
        <v>0</v>
      </c>
      <c r="AR162" s="224">
        <f>IF(ISERROR((N162/O162-1)*100),"n/a",(N162/O162-1)*100)</f>
        <v>0</v>
      </c>
      <c r="AS162" s="224">
        <f>IF(ISERROR((O162/Q162-1)*100),"n/a",(O162/Q162-1)*100)</f>
        <v>0</v>
      </c>
      <c r="AT162" s="224">
        <f>IF(ISERROR((Q162/R162-1)*100),"n/a",(Q162/R162-1)*100)</f>
        <v>-19.317300232738553</v>
      </c>
      <c r="AU162" s="224">
        <f>IF(ISERROR((R162/T162-1)*100),"n/a",(R162/T162-1)*100)</f>
        <v>-6.0495626822157478</v>
      </c>
      <c r="AV162" s="224">
        <f>IF(ISERROR((T162/U162-1)*100),"n/a",(T162/U162-1)*100)</f>
        <v>0.73421439060206151</v>
      </c>
      <c r="AW162" s="224">
        <f>IF(ISERROR((U162/V162-1)*100),"n/a",(U162/V162-1)*100)</f>
        <v>1.1887072808320909</v>
      </c>
      <c r="AX162" s="224">
        <f>IF(ISERROR((V162/W162-1)*100),"n/a",(V162/W162-1)*100)</f>
        <v>1.2030075187969835</v>
      </c>
      <c r="AY162" s="224">
        <f>IF(ISERROR((W162/X162-1)*100),"n/a",(W162/X162-1)*100)</f>
        <v>1.2176560121765601</v>
      </c>
      <c r="AZ162" s="224">
        <f>IF(ISERROR((X162/Y162-1)*100),"n/a",(X162/Y162-1)*100)</f>
        <v>1.2326656394453073</v>
      </c>
      <c r="BA162" s="224">
        <f>IF(ISERROR((Y162/Z162-1)*100),"n/a",(Y162/Z162-1)*100)</f>
        <v>1.2480499219968744</v>
      </c>
      <c r="BB162" s="224">
        <f>IF(ISERROR((Z162/AA162-1)*100),"n/a",(Z162/AA162-1)*100)</f>
        <v>1.3438735177865535</v>
      </c>
      <c r="BC162" s="224">
        <f>IF(ISERROR((AA162/AB162-1)*100),"n/a",(AA162/AB162-1)*100)</f>
        <v>3.3496732026143894</v>
      </c>
      <c r="BD162" s="224">
        <f>IF(ISERROR((AB162/AC162-1)*100),"n/a",(AB162/AC162-1)*100)</f>
        <v>6.434782608695655</v>
      </c>
      <c r="BE162" s="224">
        <f>IF(ISERROR((AC162/AD162-1)*100),"n/a",(AC162/AD162-1)*100)</f>
        <v>9.4196003805899089</v>
      </c>
      <c r="BF162" s="224">
        <f>IF(ISERROR((AD162/AE162-1)*100),"n/a",(AD162/AE162-1)*100)</f>
        <v>6.7005076142131914</v>
      </c>
      <c r="BG162" s="224">
        <f>AVERAGE(AG162:BF162)</f>
        <v>-1.3295304730580699</v>
      </c>
      <c r="BH162" s="182">
        <f t="shared" si="2"/>
        <v>9.147022187105522</v>
      </c>
    </row>
    <row r="163" spans="1:60" ht="11.25" customHeight="1" x14ac:dyDescent="0.2">
      <c r="A163" s="256" t="s">
        <v>1427</v>
      </c>
      <c r="B163" s="119" t="s">
        <v>1428</v>
      </c>
      <c r="C163" s="215">
        <v>1.05</v>
      </c>
      <c r="D163" s="216">
        <v>0.85</v>
      </c>
      <c r="E163" s="216">
        <v>0.74</v>
      </c>
      <c r="F163" s="216">
        <v>0.66</v>
      </c>
      <c r="G163" s="216">
        <v>0.58499999999999996</v>
      </c>
      <c r="H163" s="216">
        <v>0.54</v>
      </c>
      <c r="I163" s="216">
        <v>0.40500000000000003</v>
      </c>
      <c r="J163" s="254">
        <v>0</v>
      </c>
      <c r="K163" s="221">
        <v>0</v>
      </c>
      <c r="L163" s="231">
        <v>0</v>
      </c>
      <c r="M163" s="231">
        <v>0</v>
      </c>
      <c r="N163" s="231">
        <v>0</v>
      </c>
      <c r="O163" s="231">
        <v>0</v>
      </c>
      <c r="P163" s="237"/>
      <c r="Q163" s="254">
        <v>0</v>
      </c>
      <c r="R163" s="227">
        <v>0</v>
      </c>
      <c r="S163" s="237"/>
      <c r="T163" s="227">
        <v>0</v>
      </c>
      <c r="U163" s="229">
        <v>0</v>
      </c>
      <c r="V163" s="238">
        <v>0</v>
      </c>
      <c r="W163" s="238">
        <v>0</v>
      </c>
      <c r="X163" s="229">
        <v>0</v>
      </c>
      <c r="Y163" s="229">
        <v>0</v>
      </c>
      <c r="Z163" s="229">
        <v>0</v>
      </c>
      <c r="AA163" s="229">
        <v>0</v>
      </c>
      <c r="AB163" s="229">
        <v>0</v>
      </c>
      <c r="AC163" s="229">
        <v>0</v>
      </c>
      <c r="AD163" s="229">
        <v>0</v>
      </c>
      <c r="AE163" s="229">
        <v>0</v>
      </c>
      <c r="AF163" s="223">
        <f>SUM(C163:AE163)</f>
        <v>4.83</v>
      </c>
      <c r="AG163" s="224">
        <f>IF(ISERROR((C163/D163-1)*100),"n/a",(C163/D163-1)*100)</f>
        <v>23.529411764705888</v>
      </c>
      <c r="AH163" s="224">
        <f>IF(ISERROR((D163/E163-1)*100),"n/a",(D163/E163-1)*100)</f>
        <v>14.864864864864868</v>
      </c>
      <c r="AI163" s="224">
        <f>IF(ISERROR((E163/F163-1)*100),"n/a",(E163/F163-1)*100)</f>
        <v>12.12121212121211</v>
      </c>
      <c r="AJ163" s="224">
        <f>IF(ISERROR((F163/G163-1)*100),"n/a",(F163/G163-1)*100)</f>
        <v>12.820512820512842</v>
      </c>
      <c r="AK163" s="224">
        <f>IF(ISERROR((G163/H163-1)*100),"n/a",(G163/H163-1)*100)</f>
        <v>8.333333333333325</v>
      </c>
      <c r="AL163" s="224">
        <f>IF(ISERROR((H163/I163-1)*100),"n/a",(H163/I163-1)*100)</f>
        <v>33.333333333333329</v>
      </c>
      <c r="AM163" s="224" t="str">
        <f>IF(ISERROR((I163/J163-1)*100),"n/a",(I163/J163-1)*100)</f>
        <v>n/a</v>
      </c>
      <c r="AN163" s="224" t="str">
        <f>IF(ISERROR((J163/K163-1)*100),"n/a",(J163/K163-1)*100)</f>
        <v>n/a</v>
      </c>
      <c r="AO163" s="224" t="str">
        <f>IF(ISERROR((K163/L163-1)*100),"n/a",(K163/L163-1)*100)</f>
        <v>n/a</v>
      </c>
      <c r="AP163" s="224" t="str">
        <f>IF(ISERROR((L163/M163-1)*100),"n/a",(L163/M163-1)*100)</f>
        <v>n/a</v>
      </c>
      <c r="AQ163" s="224" t="str">
        <f>IF(ISERROR((M163/N163-1)*100),"n/a",(M163/N163-1)*100)</f>
        <v>n/a</v>
      </c>
      <c r="AR163" s="224" t="str">
        <f>IF(ISERROR((N163/O163-1)*100),"n/a",(N163/O163-1)*100)</f>
        <v>n/a</v>
      </c>
      <c r="AS163" s="224" t="str">
        <f>IF(ISERROR((O163/Q163-1)*100),"n/a",(O163/Q163-1)*100)</f>
        <v>n/a</v>
      </c>
      <c r="AT163" s="224" t="str">
        <f>IF(ISERROR((Q163/R163-1)*100),"n/a",(Q163/R163-1)*100)</f>
        <v>n/a</v>
      </c>
      <c r="AU163" s="224" t="str">
        <f>IF(ISERROR((R163/T163-1)*100),"n/a",(R163/T163-1)*100)</f>
        <v>n/a</v>
      </c>
      <c r="AV163" s="224" t="str">
        <f>IF(ISERROR((T163/U163-1)*100),"n/a",(T163/U163-1)*100)</f>
        <v>n/a</v>
      </c>
      <c r="AW163" s="224" t="str">
        <f>IF(ISERROR((U163/V163-1)*100),"n/a",(U163/V163-1)*100)</f>
        <v>n/a</v>
      </c>
      <c r="AX163" s="224" t="str">
        <f>IF(ISERROR((V163/W163-1)*100),"n/a",(V163/W163-1)*100)</f>
        <v>n/a</v>
      </c>
      <c r="AY163" s="224" t="str">
        <f>IF(ISERROR((W163/X163-1)*100),"n/a",(W163/X163-1)*100)</f>
        <v>n/a</v>
      </c>
      <c r="AZ163" s="224" t="str">
        <f>IF(ISERROR((X163/Y163-1)*100),"n/a",(X163/Y163-1)*100)</f>
        <v>n/a</v>
      </c>
      <c r="BA163" s="224" t="str">
        <f>IF(ISERROR((Y163/Z163-1)*100),"n/a",(Y163/Z163-1)*100)</f>
        <v>n/a</v>
      </c>
      <c r="BB163" s="224" t="str">
        <f>IF(ISERROR((Z163/AA163-1)*100),"n/a",(Z163/AA163-1)*100)</f>
        <v>n/a</v>
      </c>
      <c r="BC163" s="224" t="str">
        <f>IF(ISERROR((AA163/AB163-1)*100),"n/a",(AA163/AB163-1)*100)</f>
        <v>n/a</v>
      </c>
      <c r="BD163" s="224" t="str">
        <f>IF(ISERROR((AB163/AC163-1)*100),"n/a",(AB163/AC163-1)*100)</f>
        <v>n/a</v>
      </c>
      <c r="BE163" s="224" t="str">
        <f>IF(ISERROR((AC163/AD163-1)*100),"n/a",(AC163/AD163-1)*100)</f>
        <v>n/a</v>
      </c>
      <c r="BF163" s="224" t="str">
        <f>IF(ISERROR((AD163/AE163-1)*100),"n/a",(AD163/AE163-1)*100)</f>
        <v>n/a</v>
      </c>
      <c r="BG163" s="224">
        <f>AVERAGE(AG163:BF163)</f>
        <v>17.500444706327063</v>
      </c>
      <c r="BH163" s="182">
        <f t="shared" si="2"/>
        <v>9.2611978032262972</v>
      </c>
    </row>
    <row r="164" spans="1:60" ht="11.25" customHeight="1" x14ac:dyDescent="0.2">
      <c r="A164" s="236" t="s">
        <v>1832</v>
      </c>
      <c r="B164" s="97" t="s">
        <v>751</v>
      </c>
      <c r="C164" s="215">
        <v>2.3203999999999998</v>
      </c>
      <c r="D164" s="216">
        <v>2.2999999999999998</v>
      </c>
      <c r="E164" s="216">
        <v>2.2000000000000002</v>
      </c>
      <c r="F164" s="216">
        <v>1.98</v>
      </c>
      <c r="G164" s="216">
        <v>1.76</v>
      </c>
      <c r="H164" s="216">
        <v>1.64</v>
      </c>
      <c r="I164" s="216">
        <v>1.57</v>
      </c>
      <c r="J164" s="217">
        <v>1.27</v>
      </c>
      <c r="K164" s="223">
        <v>0.9</v>
      </c>
      <c r="L164" s="216">
        <v>0.38</v>
      </c>
      <c r="M164" s="231">
        <v>0.1</v>
      </c>
      <c r="N164" s="231">
        <v>0.2</v>
      </c>
      <c r="O164" s="231">
        <v>0.2</v>
      </c>
      <c r="P164" s="254"/>
      <c r="Q164" s="231">
        <v>0.2</v>
      </c>
      <c r="R164" s="227">
        <v>0.2</v>
      </c>
      <c r="S164" s="254"/>
      <c r="T164" s="266">
        <v>0.2</v>
      </c>
      <c r="U164" s="266">
        <v>0.2</v>
      </c>
      <c r="V164" s="202">
        <v>0.2</v>
      </c>
      <c r="W164" s="229">
        <v>0.15</v>
      </c>
      <c r="X164" s="229">
        <v>0.15</v>
      </c>
      <c r="Y164" s="229">
        <v>0.15</v>
      </c>
      <c r="Z164" s="229">
        <v>0.15</v>
      </c>
      <c r="AA164" s="229">
        <v>0.15</v>
      </c>
      <c r="AB164" s="229">
        <v>0.15</v>
      </c>
      <c r="AC164" s="229">
        <v>0.15</v>
      </c>
      <c r="AD164" s="229">
        <v>0.15</v>
      </c>
      <c r="AE164" s="229">
        <v>0.15</v>
      </c>
      <c r="AF164" s="223">
        <f>SUM(C164:AE164)</f>
        <v>19.170399999999983</v>
      </c>
      <c r="AG164" s="224">
        <f>IF(ISERROR((C164/D164-1)*100),"n/a",(C164/D164-1)*100)</f>
        <v>0.88695652173913508</v>
      </c>
      <c r="AH164" s="224">
        <f>IF(ISERROR((D164/E164-1)*100),"n/a",(D164/E164-1)*100)</f>
        <v>4.5454545454545192</v>
      </c>
      <c r="AI164" s="224">
        <f>IF(ISERROR((E164/F164-1)*100),"n/a",(E164/F164-1)*100)</f>
        <v>11.111111111111116</v>
      </c>
      <c r="AJ164" s="224">
        <f>IF(ISERROR((F164/G164-1)*100),"n/a",(F164/G164-1)*100)</f>
        <v>12.5</v>
      </c>
      <c r="AK164" s="224">
        <f>IF(ISERROR((G164/H164-1)*100),"n/a",(G164/H164-1)*100)</f>
        <v>7.3170731707317138</v>
      </c>
      <c r="AL164" s="224">
        <f>IF(ISERROR((H164/I164-1)*100),"n/a",(H164/I164-1)*100)</f>
        <v>4.4585987261146487</v>
      </c>
      <c r="AM164" s="224">
        <f>IF(ISERROR((I164/J164-1)*100),"n/a",(I164/J164-1)*100)</f>
        <v>23.622047244094489</v>
      </c>
      <c r="AN164" s="224">
        <f>IF(ISERROR((J164/K164-1)*100),"n/a",(J164/K164-1)*100)</f>
        <v>41.111111111111121</v>
      </c>
      <c r="AO164" s="224">
        <f>IF(ISERROR((K164/L164-1)*100),"n/a",(K164/L164-1)*100)</f>
        <v>136.84210526315786</v>
      </c>
      <c r="AP164" s="224">
        <f>IF(ISERROR((L164/M164-1)*100),"n/a",(L164/M164-1)*100)</f>
        <v>280</v>
      </c>
      <c r="AQ164" s="224">
        <f>IF(ISERROR((M164/N164-1)*100),"n/a",(M164/N164-1)*100)</f>
        <v>-50</v>
      </c>
      <c r="AR164" s="224">
        <f>IF(ISERROR((N164/O164-1)*100),"n/a",(N164/O164-1)*100)</f>
        <v>0</v>
      </c>
      <c r="AS164" s="224">
        <f>IF(ISERROR((O164/Q164-1)*100),"n/a",(O164/Q164-1)*100)</f>
        <v>0</v>
      </c>
      <c r="AT164" s="224">
        <f>IF(ISERROR((Q164/R164-1)*100),"n/a",(Q164/R164-1)*100)</f>
        <v>0</v>
      </c>
      <c r="AU164" s="224">
        <f>IF(ISERROR((R164/T164-1)*100),"n/a",(R164/T164-1)*100)</f>
        <v>0</v>
      </c>
      <c r="AV164" s="224">
        <f>IF(ISERROR((T164/U164-1)*100),"n/a",(T164/U164-1)*100)</f>
        <v>0</v>
      </c>
      <c r="AW164" s="224">
        <f>IF(ISERROR((U164/V164-1)*100),"n/a",(U164/V164-1)*100)</f>
        <v>0</v>
      </c>
      <c r="AX164" s="224">
        <f>IF(ISERROR((V164/W164-1)*100),"n/a",(V164/W164-1)*100)</f>
        <v>33.33333333333335</v>
      </c>
      <c r="AY164" s="224">
        <f>IF(ISERROR((W164/X164-1)*100),"n/a",(W164/X164-1)*100)</f>
        <v>0</v>
      </c>
      <c r="AZ164" s="224">
        <f>IF(ISERROR((X164/Y164-1)*100),"n/a",(X164/Y164-1)*100)</f>
        <v>0</v>
      </c>
      <c r="BA164" s="224">
        <f>IF(ISERROR((Y164/Z164-1)*100),"n/a",(Y164/Z164-1)*100)</f>
        <v>0</v>
      </c>
      <c r="BB164" s="224">
        <f>IF(ISERROR((Z164/AA164-1)*100),"n/a",(Z164/AA164-1)*100)</f>
        <v>0</v>
      </c>
      <c r="BC164" s="224">
        <f>IF(ISERROR((AA164/AB164-1)*100),"n/a",(AA164/AB164-1)*100)</f>
        <v>0</v>
      </c>
      <c r="BD164" s="224">
        <f>IF(ISERROR((AB164/AC164-1)*100),"n/a",(AB164/AC164-1)*100)</f>
        <v>0</v>
      </c>
      <c r="BE164" s="224">
        <f>IF(ISERROR((AC164/AD164-1)*100),"n/a",(AC164/AD164-1)*100)</f>
        <v>0</v>
      </c>
      <c r="BF164" s="224">
        <f>IF(ISERROR((AD164/AE164-1)*100),"n/a",(AD164/AE164-1)*100)</f>
        <v>0</v>
      </c>
      <c r="BG164" s="224">
        <f>AVERAGE(AG164:BF164)</f>
        <v>19.451068885647999</v>
      </c>
      <c r="BH164" s="182">
        <f t="shared" si="2"/>
        <v>61.162938012333214</v>
      </c>
    </row>
    <row r="165" spans="1:60" ht="11.25" customHeight="1" x14ac:dyDescent="0.2">
      <c r="A165" s="225" t="s">
        <v>1833</v>
      </c>
      <c r="B165" s="97" t="s">
        <v>754</v>
      </c>
      <c r="C165" s="215">
        <v>0.52</v>
      </c>
      <c r="D165" s="216">
        <v>0.48</v>
      </c>
      <c r="E165" s="216">
        <v>0.44</v>
      </c>
      <c r="F165" s="216">
        <v>0.4</v>
      </c>
      <c r="G165" s="216">
        <v>0.37319999999999998</v>
      </c>
      <c r="H165" s="216">
        <v>0.34666666666666701</v>
      </c>
      <c r="I165" s="216">
        <v>0.32</v>
      </c>
      <c r="J165" s="217">
        <v>0.293333333333333</v>
      </c>
      <c r="K165" s="223">
        <v>0.26</v>
      </c>
      <c r="L165" s="231">
        <v>0.24</v>
      </c>
      <c r="M165" s="216">
        <v>0.233333333333333</v>
      </c>
      <c r="N165" s="216">
        <v>0.21</v>
      </c>
      <c r="O165" s="216">
        <v>0.19666666666666699</v>
      </c>
      <c r="P165" s="226"/>
      <c r="Q165" s="216">
        <v>0.18</v>
      </c>
      <c r="R165" s="232">
        <v>0.14888999999999999</v>
      </c>
      <c r="S165" s="226"/>
      <c r="T165" s="260">
        <v>0.10888888888888899</v>
      </c>
      <c r="U165" s="261">
        <v>9.7777777777777797E-2</v>
      </c>
      <c r="V165" s="202">
        <v>8.5555555555555607E-2</v>
      </c>
      <c r="W165" s="202">
        <v>0.06</v>
      </c>
      <c r="X165" s="202">
        <v>3.6666666666666702E-2</v>
      </c>
      <c r="Y165" s="202">
        <v>2.38888888888889E-2</v>
      </c>
      <c r="Z165" s="229">
        <v>2.2222222222222199E-2</v>
      </c>
      <c r="AA165" s="229">
        <v>2.2222222222222199E-2</v>
      </c>
      <c r="AB165" s="229">
        <v>2.2222222222222199E-2</v>
      </c>
      <c r="AC165" s="229">
        <v>4.4444444444444398E-2</v>
      </c>
      <c r="AD165" s="229">
        <v>6.6666666666666693E-2</v>
      </c>
      <c r="AE165" s="229">
        <v>6.6666666666666693E-2</v>
      </c>
      <c r="AF165" s="223">
        <f>SUM(C165:AE165)</f>
        <v>5.2993122222222215</v>
      </c>
      <c r="AG165" s="224">
        <f>IF(ISERROR((C165/D165-1)*100),"n/a",(C165/D165-1)*100)</f>
        <v>8.3333333333333481</v>
      </c>
      <c r="AH165" s="224">
        <f>IF(ISERROR((D165/E165-1)*100),"n/a",(D165/E165-1)*100)</f>
        <v>9.0909090909090828</v>
      </c>
      <c r="AI165" s="224">
        <f>IF(ISERROR((E165/F165-1)*100),"n/a",(E165/F165-1)*100)</f>
        <v>9.9999999999999858</v>
      </c>
      <c r="AJ165" s="224">
        <f>IF(ISERROR((F165/G165-1)*100),"n/a",(F165/G165-1)*100)</f>
        <v>7.1811361200428747</v>
      </c>
      <c r="AK165" s="224">
        <f>IF(ISERROR((G165/H165-1)*100),"n/a",(G165/H165-1)*100)</f>
        <v>7.6538461538460334</v>
      </c>
      <c r="AL165" s="224">
        <f>IF(ISERROR((H165/I165-1)*100),"n/a",(H165/I165-1)*100)</f>
        <v>8.333333333333437</v>
      </c>
      <c r="AM165" s="224">
        <f>IF(ISERROR((I165/J165-1)*100),"n/a",(I165/J165-1)*100)</f>
        <v>9.0909090909092161</v>
      </c>
      <c r="AN165" s="224">
        <f>IF(ISERROR((J165/K165-1)*100),"n/a",(J165/K165-1)*100)</f>
        <v>12.820512820512686</v>
      </c>
      <c r="AO165" s="224">
        <f>IF(ISERROR((K165/L165-1)*100),"n/a",(K165/L165-1)*100)</f>
        <v>8.3333333333333481</v>
      </c>
      <c r="AP165" s="224">
        <f>IF(ISERROR((L165/M165-1)*100),"n/a",(L165/M165-1)*100)</f>
        <v>2.8571428571430024</v>
      </c>
      <c r="AQ165" s="224">
        <f>IF(ISERROR((M165/N165-1)*100),"n/a",(M165/N165-1)*100)</f>
        <v>11.111111111110962</v>
      </c>
      <c r="AR165" s="224">
        <f>IF(ISERROR((N165/O165-1)*100),"n/a",(N165/O165-1)*100)</f>
        <v>6.779661016948979</v>
      </c>
      <c r="AS165" s="224">
        <f>IF(ISERROR((O165/Q165-1)*100),"n/a",(O165/Q165-1)*100)</f>
        <v>9.2592592592594336</v>
      </c>
      <c r="AT165" s="224">
        <f>IF(ISERROR((Q165/R165-1)*100),"n/a",(Q165/R165-1)*100)</f>
        <v>20.894620189401579</v>
      </c>
      <c r="AU165" s="224">
        <f>IF(ISERROR((R165/T165-1)*100),"n/a",(R165/T165-1)*100)</f>
        <v>36.73571428571416</v>
      </c>
      <c r="AV165" s="224">
        <f>IF(ISERROR((T165/U165-1)*100),"n/a",(T165/U165-1)*100)</f>
        <v>11.363636363636441</v>
      </c>
      <c r="AW165" s="224">
        <f>IF(ISERROR((U165/V165-1)*100),"n/a",(U165/V165-1)*100)</f>
        <v>14.285714285714235</v>
      </c>
      <c r="AX165" s="224">
        <f>IF(ISERROR((V165/W165-1)*100),"n/a",(V165/W165-1)*100)</f>
        <v>42.592592592592695</v>
      </c>
      <c r="AY165" s="224">
        <f>IF(ISERROR((W165/X165-1)*100),"n/a",(W165/X165-1)*100)</f>
        <v>63.63636363636347</v>
      </c>
      <c r="AZ165" s="224">
        <f>IF(ISERROR((X165/Y165-1)*100),"n/a",(X165/Y165-1)*100)</f>
        <v>53.48837209302333</v>
      </c>
      <c r="BA165" s="224">
        <f>IF(ISERROR((Y165/Z165-1)*100),"n/a",(Y165/Z165-1)*100)</f>
        <v>7.5000000000001732</v>
      </c>
      <c r="BB165" s="224">
        <f>IF(ISERROR((Z165/AA165-1)*100),"n/a",(Z165/AA165-1)*100)</f>
        <v>0</v>
      </c>
      <c r="BC165" s="224">
        <f>IF(ISERROR((AA165/AB165-1)*100),"n/a",(AA165/AB165-1)*100)</f>
        <v>0</v>
      </c>
      <c r="BD165" s="224">
        <f>IF(ISERROR((AB165/AC165-1)*100),"n/a",(AB165/AC165-1)*100)</f>
        <v>-50</v>
      </c>
      <c r="BE165" s="224">
        <f>IF(ISERROR((AC165/AD165-1)*100),"n/a",(AC165/AD165-1)*100)</f>
        <v>-33.333333333333428</v>
      </c>
      <c r="BF165" s="224">
        <f>IF(ISERROR((AD165/AE165-1)*100),"n/a",(AD165/AE165-1)*100)</f>
        <v>0</v>
      </c>
      <c r="BG165" s="224">
        <f>AVERAGE(AG165:BF165)</f>
        <v>10.692621832069038</v>
      </c>
      <c r="BH165" s="182">
        <f t="shared" si="2"/>
        <v>22.405547755458876</v>
      </c>
    </row>
    <row r="166" spans="1:60" ht="11.25" customHeight="1" x14ac:dyDescent="0.2">
      <c r="A166" s="208" t="s">
        <v>1834</v>
      </c>
      <c r="B166" s="240" t="s">
        <v>257</v>
      </c>
      <c r="C166" s="215">
        <v>1.68</v>
      </c>
      <c r="D166" s="216">
        <v>1.4550000000000001</v>
      </c>
      <c r="E166" s="216">
        <v>1.25</v>
      </c>
      <c r="F166" s="216">
        <v>1.05</v>
      </c>
      <c r="G166" s="216">
        <v>0.85</v>
      </c>
      <c r="H166" s="216">
        <v>0.70250000000000001</v>
      </c>
      <c r="I166" s="216">
        <v>0.63749999999999996</v>
      </c>
      <c r="J166" s="217">
        <v>0.51249999999999996</v>
      </c>
      <c r="K166" s="235">
        <v>0.40500000000000003</v>
      </c>
      <c r="L166" s="241">
        <v>0.33250000000000002</v>
      </c>
      <c r="M166" s="241">
        <v>0.26250000000000001</v>
      </c>
      <c r="N166" s="241">
        <v>0.21249999999999999</v>
      </c>
      <c r="O166" s="241">
        <v>0.1925</v>
      </c>
      <c r="P166" s="249"/>
      <c r="Q166" s="241">
        <v>0.16</v>
      </c>
      <c r="R166" s="242">
        <v>0.13500000000000001</v>
      </c>
      <c r="S166" s="249"/>
      <c r="T166" s="267">
        <v>0.12</v>
      </c>
      <c r="U166" s="267">
        <v>0.11749999999999999</v>
      </c>
      <c r="V166" s="244">
        <v>0.115</v>
      </c>
      <c r="W166" s="244">
        <v>9.7500000000000003E-2</v>
      </c>
      <c r="X166" s="244">
        <v>8.7499999999999994E-2</v>
      </c>
      <c r="Y166" s="244">
        <v>0.08</v>
      </c>
      <c r="Z166" s="244">
        <v>7.2499999999999995E-2</v>
      </c>
      <c r="AA166" s="244">
        <v>6.7500000000000004E-2</v>
      </c>
      <c r="AB166" s="244">
        <v>6.25E-2</v>
      </c>
      <c r="AC166" s="244">
        <v>5.5E-2</v>
      </c>
      <c r="AD166" s="244">
        <v>4.6667500000000001E-2</v>
      </c>
      <c r="AE166" s="244">
        <v>9.1675000000000003E-3</v>
      </c>
      <c r="AF166" s="223">
        <f>SUM(C166:AE166)</f>
        <v>10.768334999999999</v>
      </c>
      <c r="AG166" s="224">
        <f>IF(ISERROR((C166/D166-1)*100),"n/a",(C166/D166-1)*100)</f>
        <v>15.463917525773185</v>
      </c>
      <c r="AH166" s="224">
        <f>IF(ISERROR((D166/E166-1)*100),"n/a",(D166/E166-1)*100)</f>
        <v>16.400000000000013</v>
      </c>
      <c r="AI166" s="224">
        <f>IF(ISERROR((E166/F166-1)*100),"n/a",(E166/F166-1)*100)</f>
        <v>19.047619047619047</v>
      </c>
      <c r="AJ166" s="224">
        <f>IF(ISERROR((F166/G166-1)*100),"n/a",(F166/G166-1)*100)</f>
        <v>23.529411764705888</v>
      </c>
      <c r="AK166" s="224">
        <f>IF(ISERROR((G166/H166-1)*100),"n/a",(G166/H166-1)*100)</f>
        <v>20.996441281138779</v>
      </c>
      <c r="AL166" s="224">
        <f>IF(ISERROR((H166/I166-1)*100),"n/a",(H166/I166-1)*100)</f>
        <v>10.196078431372557</v>
      </c>
      <c r="AM166" s="224">
        <f>IF(ISERROR((I166/J166-1)*100),"n/a",(I166/J166-1)*100)</f>
        <v>24.390243902439025</v>
      </c>
      <c r="AN166" s="224">
        <f>IF(ISERROR((J166/K166-1)*100),"n/a",(J166/K166-1)*100)</f>
        <v>26.543209876543195</v>
      </c>
      <c r="AO166" s="224">
        <f>IF(ISERROR((K166/L166-1)*100),"n/a",(K166/L166-1)*100)</f>
        <v>21.804511278195491</v>
      </c>
      <c r="AP166" s="224">
        <f>IF(ISERROR((L166/M166-1)*100),"n/a",(L166/M166-1)*100)</f>
        <v>26.666666666666661</v>
      </c>
      <c r="AQ166" s="224">
        <f>IF(ISERROR((M166/N166-1)*100),"n/a",(M166/N166-1)*100)</f>
        <v>23.529411764705888</v>
      </c>
      <c r="AR166" s="224">
        <f>IF(ISERROR((N166/O166-1)*100),"n/a",(N166/O166-1)*100)</f>
        <v>10.389610389610393</v>
      </c>
      <c r="AS166" s="224">
        <f>IF(ISERROR((O166/Q166-1)*100),"n/a",(O166/Q166-1)*100)</f>
        <v>20.3125</v>
      </c>
      <c r="AT166" s="224">
        <f>IF(ISERROR((Q166/R166-1)*100),"n/a",(Q166/R166-1)*100)</f>
        <v>18.518518518518512</v>
      </c>
      <c r="AU166" s="224">
        <f>IF(ISERROR((R166/T166-1)*100),"n/a",(R166/T166-1)*100)</f>
        <v>12.500000000000021</v>
      </c>
      <c r="AV166" s="224">
        <f>IF(ISERROR((T166/U166-1)*100),"n/a",(T166/U166-1)*100)</f>
        <v>2.1276595744680771</v>
      </c>
      <c r="AW166" s="224">
        <f>IF(ISERROR((U166/V166-1)*100),"n/a",(U166/V166-1)*100)</f>
        <v>2.1739130434782483</v>
      </c>
      <c r="AX166" s="224">
        <f>IF(ISERROR((V166/W166-1)*100),"n/a",(V166/W166-1)*100)</f>
        <v>17.948717948717952</v>
      </c>
      <c r="AY166" s="224">
        <f>IF(ISERROR((W166/X166-1)*100),"n/a",(W166/X166-1)*100)</f>
        <v>11.428571428571432</v>
      </c>
      <c r="AZ166" s="224">
        <f>IF(ISERROR((X166/Y166-1)*100),"n/a",(X166/Y166-1)*100)</f>
        <v>9.375</v>
      </c>
      <c r="BA166" s="224">
        <f>IF(ISERROR((Y166/Z166-1)*100),"n/a",(Y166/Z166-1)*100)</f>
        <v>10.344827586206918</v>
      </c>
      <c r="BB166" s="224">
        <f>IF(ISERROR((Z166/AA166-1)*100),"n/a",(Z166/AA166-1)*100)</f>
        <v>7.4074074074073959</v>
      </c>
      <c r="BC166" s="224">
        <f>IF(ISERROR((AA166/AB166-1)*100),"n/a",(AA166/AB166-1)*100)</f>
        <v>8.0000000000000071</v>
      </c>
      <c r="BD166" s="224">
        <f>IF(ISERROR((AB166/AC166-1)*100),"n/a",(AB166/AC166-1)*100)</f>
        <v>13.636363636363647</v>
      </c>
      <c r="BE166" s="224">
        <f>IF(ISERROR((AC166/AD166-1)*100),"n/a",(AC166/AD166-1)*100)</f>
        <v>17.855038302887436</v>
      </c>
      <c r="BF166" s="224">
        <f>IF(ISERROR((AD166/AE166-1)*100),"n/a",(AD166/AE166-1)*100)</f>
        <v>409.05372238887372</v>
      </c>
      <c r="BG166" s="224">
        <f>AVERAGE(AG166:BF166)</f>
        <v>30.755360067856284</v>
      </c>
      <c r="BH166" s="182">
        <f t="shared" si="2"/>
        <v>77.470248216032743</v>
      </c>
    </row>
    <row r="167" spans="1:60" ht="11.25" customHeight="1" x14ac:dyDescent="0.2">
      <c r="A167" s="127" t="s">
        <v>1835</v>
      </c>
      <c r="B167" s="97" t="s">
        <v>260</v>
      </c>
      <c r="C167" s="215">
        <v>1.94</v>
      </c>
      <c r="D167" s="216">
        <v>1.85</v>
      </c>
      <c r="E167" s="216">
        <v>1.78</v>
      </c>
      <c r="F167" s="216">
        <v>1.64</v>
      </c>
      <c r="G167" s="216">
        <v>1.5549999999999999</v>
      </c>
      <c r="H167" s="216">
        <v>1.5249999999999999</v>
      </c>
      <c r="I167" s="216">
        <v>1.48</v>
      </c>
      <c r="J167" s="217">
        <v>1.35</v>
      </c>
      <c r="K167" s="217">
        <v>1.29</v>
      </c>
      <c r="L167" s="216">
        <v>1.25</v>
      </c>
      <c r="M167" s="216">
        <v>1.21</v>
      </c>
      <c r="N167" s="216">
        <v>1.1727300000000001</v>
      </c>
      <c r="O167" s="216">
        <v>1.1499999999999999</v>
      </c>
      <c r="P167" s="226"/>
      <c r="Q167" s="216">
        <v>1.1318181818181801</v>
      </c>
      <c r="R167" s="232">
        <v>1.1181818181818199</v>
      </c>
      <c r="S167" s="226"/>
      <c r="T167" s="260">
        <v>1.1000000000000001</v>
      </c>
      <c r="U167" s="260">
        <v>1.0909090909090899</v>
      </c>
      <c r="V167" s="202">
        <v>1.05454545454545</v>
      </c>
      <c r="W167" s="202">
        <v>0.98181818181818203</v>
      </c>
      <c r="X167" s="202">
        <v>0.94545454545454499</v>
      </c>
      <c r="Y167" s="202">
        <v>0.87272727272727302</v>
      </c>
      <c r="Z167" s="202">
        <v>0.76032727272727296</v>
      </c>
      <c r="AA167" s="202">
        <v>0.64611818181818204</v>
      </c>
      <c r="AB167" s="202">
        <v>0.57370909090909095</v>
      </c>
      <c r="AC167" s="202">
        <v>0.5464</v>
      </c>
      <c r="AD167" s="202">
        <v>0.50790909090909098</v>
      </c>
      <c r="AE167" s="202">
        <v>0.485436363636364</v>
      </c>
      <c r="AF167" s="223">
        <f>SUM(C167:AE167)</f>
        <v>31.008084545454544</v>
      </c>
      <c r="AG167" s="224">
        <f>IF(ISERROR((C167/D167-1)*100),"n/a",(C167/D167-1)*100)</f>
        <v>4.8648648648648596</v>
      </c>
      <c r="AH167" s="224">
        <f>IF(ISERROR((D167/E167-1)*100),"n/a",(D167/E167-1)*100)</f>
        <v>3.9325842696629199</v>
      </c>
      <c r="AI167" s="224">
        <f>IF(ISERROR((E167/F167-1)*100),"n/a",(E167/F167-1)*100)</f>
        <v>8.5365853658536661</v>
      </c>
      <c r="AJ167" s="224">
        <f>IF(ISERROR((F167/G167-1)*100),"n/a",(F167/G167-1)*100)</f>
        <v>5.4662379421221763</v>
      </c>
      <c r="AK167" s="224">
        <f>IF(ISERROR((G167/H167-1)*100),"n/a",(G167/H167-1)*100)</f>
        <v>1.9672131147540961</v>
      </c>
      <c r="AL167" s="224">
        <f>IF(ISERROR((H167/I167-1)*100),"n/a",(H167/I167-1)*100)</f>
        <v>3.0405405405405261</v>
      </c>
      <c r="AM167" s="224">
        <f>IF(ISERROR((I167/J167-1)*100),"n/a",(I167/J167-1)*100)</f>
        <v>9.6296296296296102</v>
      </c>
      <c r="AN167" s="224">
        <f>IF(ISERROR((J167/K167-1)*100),"n/a",(J167/K167-1)*100)</f>
        <v>4.6511627906976827</v>
      </c>
      <c r="AO167" s="224">
        <f>IF(ISERROR((K167/L167-1)*100),"n/a",(K167/L167-1)*100)</f>
        <v>3.2000000000000028</v>
      </c>
      <c r="AP167" s="224">
        <f>IF(ISERROR((L167/M167-1)*100),"n/a",(L167/M167-1)*100)</f>
        <v>3.3057851239669533</v>
      </c>
      <c r="AQ167" s="224">
        <f>IF(ISERROR((M167/N167-1)*100),"n/a",(M167/N167-1)*100)</f>
        <v>3.1780546246791497</v>
      </c>
      <c r="AR167" s="224">
        <f>IF(ISERROR((N167/O167-1)*100),"n/a",(N167/O167-1)*100)</f>
        <v>1.9765217391304546</v>
      </c>
      <c r="AS167" s="224">
        <f>IF(ISERROR((O167/Q167-1)*100),"n/a",(O167/Q167-1)*100)</f>
        <v>1.6064257028113982</v>
      </c>
      <c r="AT167" s="224">
        <f>IF(ISERROR((Q167/R167-1)*100),"n/a",(Q167/R167-1)*100)</f>
        <v>1.2195121951216414</v>
      </c>
      <c r="AU167" s="224">
        <f>IF(ISERROR((R167/T167-1)*100),"n/a",(R167/T167-1)*100)</f>
        <v>1.652892561983621</v>
      </c>
      <c r="AV167" s="224">
        <f>IF(ISERROR((T167/U167-1)*100),"n/a",(T167/U167-1)*100)</f>
        <v>0.8333333333334414</v>
      </c>
      <c r="AW167" s="224">
        <f>IF(ISERROR((U167/V167-1)*100),"n/a",(U167/V167-1)*100)</f>
        <v>3.4482758620693277</v>
      </c>
      <c r="AX167" s="224">
        <f>IF(ISERROR((V167/W167-1)*100),"n/a",(V167/W167-1)*100)</f>
        <v>7.4074074074069296</v>
      </c>
      <c r="AY167" s="224">
        <f>IF(ISERROR((W167/X167-1)*100),"n/a",(W167/X167-1)*100)</f>
        <v>3.8461538461539213</v>
      </c>
      <c r="AZ167" s="224">
        <f>IF(ISERROR((X167/Y167-1)*100),"n/a",(X167/Y167-1)*100)</f>
        <v>8.3333333333332362</v>
      </c>
      <c r="BA167" s="224">
        <f>IF(ISERROR((Y167/Z167-1)*100),"n/a",(Y167/Z167-1)*100)</f>
        <v>14.783107752642399</v>
      </c>
      <c r="BB167" s="224">
        <f>IF(ISERROR((Z167/AA167-1)*100),"n/a",(Z167/AA167-1)*100)</f>
        <v>17.676192084195129</v>
      </c>
      <c r="BC167" s="224">
        <f>IF(ISERROR((AA167/AB167-1)*100),"n/a",(AA167/AB167-1)*100)</f>
        <v>12.621220764403907</v>
      </c>
      <c r="BD167" s="224">
        <f>IF(ISERROR((AB167/AC167-1)*100),"n/a",(AB167/AC167-1)*100)</f>
        <v>4.9980034606681878</v>
      </c>
      <c r="BE167" s="224">
        <f>IF(ISERROR((AC167/AD167-1)*100),"n/a",(AC167/AD167-1)*100)</f>
        <v>7.5783067836047824</v>
      </c>
      <c r="BF167" s="224">
        <f>IF(ISERROR((AD167/AE167-1)*100),"n/a",(AD167/AE167-1)*100)</f>
        <v>4.6293868684219808</v>
      </c>
      <c r="BG167" s="224">
        <f>AVERAGE(AG167:BF167)</f>
        <v>5.5531819985404614</v>
      </c>
      <c r="BH167" s="182">
        <f t="shared" si="2"/>
        <v>4.2678873732061611</v>
      </c>
    </row>
    <row r="168" spans="1:60" ht="11.25" customHeight="1" x14ac:dyDescent="0.2">
      <c r="A168" s="288" t="s">
        <v>1836</v>
      </c>
      <c r="B168" s="97" t="s">
        <v>756</v>
      </c>
      <c r="C168" s="215">
        <v>1.2949999999999999</v>
      </c>
      <c r="D168" s="216">
        <v>1.1499999999999999</v>
      </c>
      <c r="E168" s="216">
        <v>1.115</v>
      </c>
      <c r="F168" s="216">
        <v>1.0900000000000001</v>
      </c>
      <c r="G168" s="216">
        <v>1.0449999999999999</v>
      </c>
      <c r="H168" s="216">
        <v>0.97499999999999998</v>
      </c>
      <c r="I168" s="216">
        <v>0.88</v>
      </c>
      <c r="J168" s="217">
        <v>0.8</v>
      </c>
      <c r="K168" s="217">
        <v>0.74</v>
      </c>
      <c r="L168" s="217">
        <v>0.68</v>
      </c>
      <c r="M168" s="217">
        <v>0.64</v>
      </c>
      <c r="N168" s="217">
        <v>0.125</v>
      </c>
      <c r="O168" s="231">
        <v>0</v>
      </c>
      <c r="P168" s="217"/>
      <c r="Q168" s="231">
        <v>0</v>
      </c>
      <c r="R168" s="227">
        <v>0</v>
      </c>
      <c r="S168" s="217"/>
      <c r="T168" s="261">
        <v>0</v>
      </c>
      <c r="U168" s="261">
        <v>0</v>
      </c>
      <c r="V168" s="229">
        <v>0</v>
      </c>
      <c r="W168" s="229">
        <v>0</v>
      </c>
      <c r="X168" s="229">
        <v>0</v>
      </c>
      <c r="Y168" s="229">
        <v>0</v>
      </c>
      <c r="Z168" s="229">
        <v>0</v>
      </c>
      <c r="AA168" s="229">
        <v>0</v>
      </c>
      <c r="AB168" s="229">
        <v>0</v>
      </c>
      <c r="AC168" s="229">
        <v>0</v>
      </c>
      <c r="AD168" s="229">
        <v>0</v>
      </c>
      <c r="AE168" s="229">
        <v>0</v>
      </c>
      <c r="AF168" s="223">
        <f>SUM(C168:AE168)</f>
        <v>10.535</v>
      </c>
      <c r="AG168" s="224">
        <f>IF(ISERROR((C168/D168-1)*100),"n/a",(C168/D168-1)*100)</f>
        <v>12.608695652173907</v>
      </c>
      <c r="AH168" s="224">
        <f>IF(ISERROR((D168/E168-1)*100),"n/a",(D168/E168-1)*100)</f>
        <v>3.1390134529147851</v>
      </c>
      <c r="AI168" s="224">
        <f>IF(ISERROR((E168/F168-1)*100),"n/a",(E168/F168-1)*100)</f>
        <v>2.2935779816513735</v>
      </c>
      <c r="AJ168" s="224">
        <f>IF(ISERROR((F168/G168-1)*100),"n/a",(F168/G168-1)*100)</f>
        <v>4.3062200956937913</v>
      </c>
      <c r="AK168" s="224">
        <f>IF(ISERROR((G168/H168-1)*100),"n/a",(G168/H168-1)*100)</f>
        <v>7.1794871794871762</v>
      </c>
      <c r="AL168" s="224">
        <f>IF(ISERROR((H168/I168-1)*100),"n/a",(H168/I168-1)*100)</f>
        <v>10.795454545454541</v>
      </c>
      <c r="AM168" s="224">
        <f>IF(ISERROR((I168/J168-1)*100),"n/a",(I168/J168-1)*100)</f>
        <v>9.9999999999999858</v>
      </c>
      <c r="AN168" s="224">
        <f>IF(ISERROR((J168/K168-1)*100),"n/a",(J168/K168-1)*100)</f>
        <v>8.1081081081081141</v>
      </c>
      <c r="AO168" s="224">
        <f>IF(ISERROR((K168/L168-1)*100),"n/a",(K168/L168-1)*100)</f>
        <v>8.8235294117646959</v>
      </c>
      <c r="AP168" s="224">
        <f>IF(ISERROR((L168/M168-1)*100),"n/a",(L168/M168-1)*100)</f>
        <v>6.25</v>
      </c>
      <c r="AQ168" s="224">
        <f>IF(ISERROR((M168/N168-1)*100),"n/a",(M168/N168-1)*100)</f>
        <v>412</v>
      </c>
      <c r="AR168" s="224" t="str">
        <f>IF(ISERROR((N168/O168-1)*100),"n/a",(N168/O168-1)*100)</f>
        <v>n/a</v>
      </c>
      <c r="AS168" s="224" t="str">
        <f>IF(ISERROR((O168/Q168-1)*100),"n/a",(O168/Q168-1)*100)</f>
        <v>n/a</v>
      </c>
      <c r="AT168" s="224" t="str">
        <f>IF(ISERROR((Q168/R168-1)*100),"n/a",(Q168/R168-1)*100)</f>
        <v>n/a</v>
      </c>
      <c r="AU168" s="224" t="str">
        <f>IF(ISERROR((R168/T168-1)*100),"n/a",(R168/T168-1)*100)</f>
        <v>n/a</v>
      </c>
      <c r="AV168" s="224" t="str">
        <f>IF(ISERROR((T168/U168-1)*100),"n/a",(T168/U168-1)*100)</f>
        <v>n/a</v>
      </c>
      <c r="AW168" s="224" t="str">
        <f>IF(ISERROR((U168/V168-1)*100),"n/a",(U168/V168-1)*100)</f>
        <v>n/a</v>
      </c>
      <c r="AX168" s="224" t="str">
        <f>IF(ISERROR((V168/W168-1)*100),"n/a",(V168/W168-1)*100)</f>
        <v>n/a</v>
      </c>
      <c r="AY168" s="224" t="str">
        <f>IF(ISERROR((W168/X168-1)*100),"n/a",(W168/X168-1)*100)</f>
        <v>n/a</v>
      </c>
      <c r="AZ168" s="224" t="str">
        <f>IF(ISERROR((X168/Y168-1)*100),"n/a",(X168/Y168-1)*100)</f>
        <v>n/a</v>
      </c>
      <c r="BA168" s="224" t="str">
        <f>IF(ISERROR((Y168/Z168-1)*100),"n/a",(Y168/Z168-1)*100)</f>
        <v>n/a</v>
      </c>
      <c r="BB168" s="224" t="str">
        <f>IF(ISERROR((Z168/AA168-1)*100),"n/a",(Z168/AA168-1)*100)</f>
        <v>n/a</v>
      </c>
      <c r="BC168" s="224" t="str">
        <f>IF(ISERROR((AA168/AB168-1)*100),"n/a",(AA168/AB168-1)*100)</f>
        <v>n/a</v>
      </c>
      <c r="BD168" s="224" t="str">
        <f>IF(ISERROR((AB168/AC168-1)*100),"n/a",(AB168/AC168-1)*100)</f>
        <v>n/a</v>
      </c>
      <c r="BE168" s="224" t="str">
        <f>IF(ISERROR((AC168/AD168-1)*100),"n/a",(AC168/AD168-1)*100)</f>
        <v>n/a</v>
      </c>
      <c r="BF168" s="224" t="str">
        <f>IF(ISERROR((AD168/AE168-1)*100),"n/a",(AD168/AE168-1)*100)</f>
        <v>n/a</v>
      </c>
      <c r="BG168" s="224">
        <f>AVERAGE(AG168:BF168)</f>
        <v>44.136735129749852</v>
      </c>
      <c r="BH168" s="182">
        <f t="shared" si="2"/>
        <v>122.04868571160567</v>
      </c>
    </row>
    <row r="169" spans="1:60" ht="11.25" customHeight="1" x14ac:dyDescent="0.2">
      <c r="A169" s="236" t="s">
        <v>1431</v>
      </c>
      <c r="B169" s="97" t="s">
        <v>1432</v>
      </c>
      <c r="C169" s="215">
        <v>1.24</v>
      </c>
      <c r="D169" s="216">
        <v>1.2</v>
      </c>
      <c r="E169" s="216">
        <v>1.1599999999999999</v>
      </c>
      <c r="F169" s="216">
        <v>1.08</v>
      </c>
      <c r="G169" s="216">
        <v>0.96</v>
      </c>
      <c r="H169" s="216">
        <v>0.88</v>
      </c>
      <c r="I169" s="231">
        <v>0.8</v>
      </c>
      <c r="J169" s="217">
        <v>0.8</v>
      </c>
      <c r="K169" s="217">
        <v>0.45</v>
      </c>
      <c r="L169" s="231">
        <v>0</v>
      </c>
      <c r="M169" s="231">
        <v>0</v>
      </c>
      <c r="N169" s="231">
        <v>0</v>
      </c>
      <c r="O169" s="231">
        <v>0</v>
      </c>
      <c r="P169" s="237"/>
      <c r="Q169" s="231">
        <v>0</v>
      </c>
      <c r="R169" s="227">
        <v>0</v>
      </c>
      <c r="S169" s="237"/>
      <c r="T169" s="266">
        <v>0</v>
      </c>
      <c r="U169" s="266">
        <v>0</v>
      </c>
      <c r="V169" s="229">
        <v>0</v>
      </c>
      <c r="W169" s="229">
        <v>0</v>
      </c>
      <c r="X169" s="229">
        <v>0</v>
      </c>
      <c r="Y169" s="229">
        <v>0</v>
      </c>
      <c r="Z169" s="229">
        <v>0</v>
      </c>
      <c r="AA169" s="229">
        <v>0</v>
      </c>
      <c r="AB169" s="229">
        <v>0</v>
      </c>
      <c r="AC169" s="229">
        <v>0</v>
      </c>
      <c r="AD169" s="229">
        <v>0</v>
      </c>
      <c r="AE169" s="229">
        <v>0</v>
      </c>
      <c r="AF169" s="223">
        <f>SUM(C169:AE169)</f>
        <v>8.5699999999999985</v>
      </c>
      <c r="AG169" s="224">
        <f>IF(ISERROR((C169/D169-1)*100),"n/a",(C169/D169-1)*100)</f>
        <v>3.3333333333333437</v>
      </c>
      <c r="AH169" s="224">
        <f>IF(ISERROR((D169/E169-1)*100),"n/a",(D169/E169-1)*100)</f>
        <v>3.4482758620689724</v>
      </c>
      <c r="AI169" s="224">
        <f>IF(ISERROR((E169/F169-1)*100),"n/a",(E169/F169-1)*100)</f>
        <v>7.4074074074073959</v>
      </c>
      <c r="AJ169" s="224">
        <f>IF(ISERROR((F169/G169-1)*100),"n/a",(F169/G169-1)*100)</f>
        <v>12.500000000000021</v>
      </c>
      <c r="AK169" s="224">
        <f>IF(ISERROR((G169/H169-1)*100),"n/a",(G169/H169-1)*100)</f>
        <v>9.0909090909090828</v>
      </c>
      <c r="AL169" s="224">
        <f>IF(ISERROR((H169/I169-1)*100),"n/a",(H169/I169-1)*100)</f>
        <v>9.9999999999999858</v>
      </c>
      <c r="AM169" s="224">
        <f>IF(ISERROR((I169/J169-1)*100),"n/a",(I169/J169-1)*100)</f>
        <v>0</v>
      </c>
      <c r="AN169" s="224">
        <f>IF(ISERROR((J169/K169-1)*100),"n/a",(J169/K169-1)*100)</f>
        <v>77.777777777777786</v>
      </c>
      <c r="AO169" s="224" t="str">
        <f>IF(ISERROR((K169/L169-1)*100),"n/a",(K169/L169-1)*100)</f>
        <v>n/a</v>
      </c>
      <c r="AP169" s="224" t="str">
        <f>IF(ISERROR((L169/M169-1)*100),"n/a",(L169/M169-1)*100)</f>
        <v>n/a</v>
      </c>
      <c r="AQ169" s="224" t="str">
        <f>IF(ISERROR((M169/N169-1)*100),"n/a",(M169/N169-1)*100)</f>
        <v>n/a</v>
      </c>
      <c r="AR169" s="224" t="str">
        <f>IF(ISERROR((N169/O169-1)*100),"n/a",(N169/O169-1)*100)</f>
        <v>n/a</v>
      </c>
      <c r="AS169" s="224" t="str">
        <f>IF(ISERROR((O169/Q169-1)*100),"n/a",(O169/Q169-1)*100)</f>
        <v>n/a</v>
      </c>
      <c r="AT169" s="224" t="str">
        <f>IF(ISERROR((Q169/R169-1)*100),"n/a",(Q169/R169-1)*100)</f>
        <v>n/a</v>
      </c>
      <c r="AU169" s="224" t="str">
        <f>IF(ISERROR((R169/T169-1)*100),"n/a",(R169/T169-1)*100)</f>
        <v>n/a</v>
      </c>
      <c r="AV169" s="224" t="str">
        <f>IF(ISERROR((T169/U169-1)*100),"n/a",(T169/U169-1)*100)</f>
        <v>n/a</v>
      </c>
      <c r="AW169" s="224" t="str">
        <f>IF(ISERROR((U169/V169-1)*100),"n/a",(U169/V169-1)*100)</f>
        <v>n/a</v>
      </c>
      <c r="AX169" s="224" t="str">
        <f>IF(ISERROR((V169/W169-1)*100),"n/a",(V169/W169-1)*100)</f>
        <v>n/a</v>
      </c>
      <c r="AY169" s="224" t="str">
        <f>IF(ISERROR((W169/X169-1)*100),"n/a",(W169/X169-1)*100)</f>
        <v>n/a</v>
      </c>
      <c r="AZ169" s="224" t="str">
        <f>IF(ISERROR((X169/Y169-1)*100),"n/a",(X169/Y169-1)*100)</f>
        <v>n/a</v>
      </c>
      <c r="BA169" s="224" t="str">
        <f>IF(ISERROR((Y169/Z169-1)*100),"n/a",(Y169/Z169-1)*100)</f>
        <v>n/a</v>
      </c>
      <c r="BB169" s="224" t="str">
        <f>IF(ISERROR((Z169/AA169-1)*100),"n/a",(Z169/AA169-1)*100)</f>
        <v>n/a</v>
      </c>
      <c r="BC169" s="224" t="str">
        <f>IF(ISERROR((AA169/AB169-1)*100),"n/a",(AA169/AB169-1)*100)</f>
        <v>n/a</v>
      </c>
      <c r="BD169" s="224" t="str">
        <f>IF(ISERROR((AB169/AC169-1)*100),"n/a",(AB169/AC169-1)*100)</f>
        <v>n/a</v>
      </c>
      <c r="BE169" s="224" t="str">
        <f>IF(ISERROR((AC169/AD169-1)*100),"n/a",(AC169/AD169-1)*100)</f>
        <v>n/a</v>
      </c>
      <c r="BF169" s="224" t="str">
        <f>IF(ISERROR((AD169/AE169-1)*100),"n/a",(AD169/AE169-1)*100)</f>
        <v>n/a</v>
      </c>
      <c r="BG169" s="224">
        <f>AVERAGE(AG169:BF169)</f>
        <v>15.444712933937073</v>
      </c>
      <c r="BH169" s="182">
        <f t="shared" si="2"/>
        <v>25.5170404835842</v>
      </c>
    </row>
    <row r="170" spans="1:60" ht="11.25" customHeight="1" x14ac:dyDescent="0.2">
      <c r="A170" s="256" t="s">
        <v>1433</v>
      </c>
      <c r="B170" s="119" t="s">
        <v>1434</v>
      </c>
      <c r="C170" s="215">
        <v>0.7</v>
      </c>
      <c r="D170" s="216">
        <v>0.66</v>
      </c>
      <c r="E170" s="216">
        <v>0.62</v>
      </c>
      <c r="F170" s="216">
        <v>0.57999999999999996</v>
      </c>
      <c r="G170" s="216">
        <v>0.54</v>
      </c>
      <c r="H170" s="216">
        <v>0.52</v>
      </c>
      <c r="I170" s="216">
        <v>0.26</v>
      </c>
      <c r="J170" s="254">
        <v>0</v>
      </c>
      <c r="K170" s="221">
        <v>0</v>
      </c>
      <c r="L170" s="255">
        <v>0</v>
      </c>
      <c r="M170" s="255">
        <v>0</v>
      </c>
      <c r="N170" s="255">
        <v>0</v>
      </c>
      <c r="O170" s="255">
        <v>0</v>
      </c>
      <c r="P170" s="270"/>
      <c r="Q170" s="255">
        <v>0</v>
      </c>
      <c r="R170" s="220">
        <v>0</v>
      </c>
      <c r="S170" s="270"/>
      <c r="T170" s="287">
        <v>0</v>
      </c>
      <c r="U170" s="287">
        <v>0</v>
      </c>
      <c r="V170" s="222">
        <v>0</v>
      </c>
      <c r="W170" s="222">
        <v>0</v>
      </c>
      <c r="X170" s="222">
        <v>0</v>
      </c>
      <c r="Y170" s="222">
        <v>0</v>
      </c>
      <c r="Z170" s="222">
        <v>0</v>
      </c>
      <c r="AA170" s="222">
        <v>0</v>
      </c>
      <c r="AB170" s="222">
        <v>0</v>
      </c>
      <c r="AC170" s="222">
        <v>0</v>
      </c>
      <c r="AD170" s="222">
        <v>0</v>
      </c>
      <c r="AE170" s="222">
        <v>0</v>
      </c>
      <c r="AF170" s="223">
        <f>SUM(C170:AE170)</f>
        <v>3.88</v>
      </c>
      <c r="AG170" s="224">
        <f>IF(ISERROR((C170/D170-1)*100),"n/a",(C170/D170-1)*100)</f>
        <v>6.0606060606060552</v>
      </c>
      <c r="AH170" s="224">
        <f>IF(ISERROR((D170/E170-1)*100),"n/a",(D170/E170-1)*100)</f>
        <v>6.4516129032258229</v>
      </c>
      <c r="AI170" s="224">
        <f>IF(ISERROR((E170/F170-1)*100),"n/a",(E170/F170-1)*100)</f>
        <v>6.8965517241379448</v>
      </c>
      <c r="AJ170" s="224">
        <f>IF(ISERROR((F170/G170-1)*100),"n/a",(F170/G170-1)*100)</f>
        <v>7.4074074074073959</v>
      </c>
      <c r="AK170" s="224">
        <f>IF(ISERROR((G170/H170-1)*100),"n/a",(G170/H170-1)*100)</f>
        <v>3.8461538461538547</v>
      </c>
      <c r="AL170" s="224">
        <f>IF(ISERROR((H170/I170-1)*100),"n/a",(H170/I170-1)*100)</f>
        <v>100</v>
      </c>
      <c r="AM170" s="224" t="str">
        <f>IF(ISERROR((I170/J170-1)*100),"n/a",(I170/J170-1)*100)</f>
        <v>n/a</v>
      </c>
      <c r="AN170" s="224" t="str">
        <f>IF(ISERROR((J170/K170-1)*100),"n/a",(J170/K170-1)*100)</f>
        <v>n/a</v>
      </c>
      <c r="AO170" s="224" t="str">
        <f>IF(ISERROR((K170/L170-1)*100),"n/a",(K170/L170-1)*100)</f>
        <v>n/a</v>
      </c>
      <c r="AP170" s="224" t="str">
        <f>IF(ISERROR((L170/M170-1)*100),"n/a",(L170/M170-1)*100)</f>
        <v>n/a</v>
      </c>
      <c r="AQ170" s="224" t="str">
        <f>IF(ISERROR((M170/N170-1)*100),"n/a",(M170/N170-1)*100)</f>
        <v>n/a</v>
      </c>
      <c r="AR170" s="224" t="str">
        <f>IF(ISERROR((N170/O170-1)*100),"n/a",(N170/O170-1)*100)</f>
        <v>n/a</v>
      </c>
      <c r="AS170" s="224" t="str">
        <f>IF(ISERROR((O170/Q170-1)*100),"n/a",(O170/Q170-1)*100)</f>
        <v>n/a</v>
      </c>
      <c r="AT170" s="224" t="str">
        <f>IF(ISERROR((Q170/R170-1)*100),"n/a",(Q170/R170-1)*100)</f>
        <v>n/a</v>
      </c>
      <c r="AU170" s="224" t="str">
        <f>IF(ISERROR((R170/T170-1)*100),"n/a",(R170/T170-1)*100)</f>
        <v>n/a</v>
      </c>
      <c r="AV170" s="224" t="str">
        <f>IF(ISERROR((T170/U170-1)*100),"n/a",(T170/U170-1)*100)</f>
        <v>n/a</v>
      </c>
      <c r="AW170" s="224" t="str">
        <f>IF(ISERROR((U170/V170-1)*100),"n/a",(U170/V170-1)*100)</f>
        <v>n/a</v>
      </c>
      <c r="AX170" s="224" t="str">
        <f>IF(ISERROR((V170/W170-1)*100),"n/a",(V170/W170-1)*100)</f>
        <v>n/a</v>
      </c>
      <c r="AY170" s="224" t="str">
        <f>IF(ISERROR((W170/X170-1)*100),"n/a",(W170/X170-1)*100)</f>
        <v>n/a</v>
      </c>
      <c r="AZ170" s="224" t="str">
        <f>IF(ISERROR((X170/Y170-1)*100),"n/a",(X170/Y170-1)*100)</f>
        <v>n/a</v>
      </c>
      <c r="BA170" s="224" t="str">
        <f>IF(ISERROR((Y170/Z170-1)*100),"n/a",(Y170/Z170-1)*100)</f>
        <v>n/a</v>
      </c>
      <c r="BB170" s="224" t="str">
        <f>IF(ISERROR((Z170/AA170-1)*100),"n/a",(Z170/AA170-1)*100)</f>
        <v>n/a</v>
      </c>
      <c r="BC170" s="224" t="str">
        <f>IF(ISERROR((AA170/AB170-1)*100),"n/a",(AA170/AB170-1)*100)</f>
        <v>n/a</v>
      </c>
      <c r="BD170" s="224" t="str">
        <f>IF(ISERROR((AB170/AC170-1)*100),"n/a",(AB170/AC170-1)*100)</f>
        <v>n/a</v>
      </c>
      <c r="BE170" s="224" t="str">
        <f>IF(ISERROR((AC170/AD170-1)*100),"n/a",(AC170/AD170-1)*100)</f>
        <v>n/a</v>
      </c>
      <c r="BF170" s="224" t="str">
        <f>IF(ISERROR((AD170/AE170-1)*100),"n/a",(AD170/AE170-1)*100)</f>
        <v>n/a</v>
      </c>
      <c r="BG170" s="224">
        <f>AVERAGE(AG170:BF170)</f>
        <v>21.777055323588513</v>
      </c>
      <c r="BH170" s="182">
        <f t="shared" si="2"/>
        <v>38.340940085152909</v>
      </c>
    </row>
    <row r="171" spans="1:60" ht="11.25" customHeight="1" x14ac:dyDescent="0.2">
      <c r="A171" s="208" t="s">
        <v>757</v>
      </c>
      <c r="B171" s="240" t="s">
        <v>758</v>
      </c>
      <c r="C171" s="215">
        <v>2.08</v>
      </c>
      <c r="D171" s="216">
        <v>2.04</v>
      </c>
      <c r="E171" s="216">
        <v>1.96</v>
      </c>
      <c r="F171" s="216">
        <v>1.72</v>
      </c>
      <c r="G171" s="216">
        <v>1.36</v>
      </c>
      <c r="H171" s="216">
        <v>1.32</v>
      </c>
      <c r="I171" s="216">
        <v>1.28</v>
      </c>
      <c r="J171" s="217">
        <v>1.2</v>
      </c>
      <c r="K171" s="235">
        <v>1.08</v>
      </c>
      <c r="L171" s="241">
        <v>0.84</v>
      </c>
      <c r="M171" s="241">
        <v>0.64</v>
      </c>
      <c r="N171" s="241">
        <v>0.52</v>
      </c>
      <c r="O171" s="241">
        <v>0.44</v>
      </c>
      <c r="P171" s="249"/>
      <c r="Q171" s="241">
        <v>0.32</v>
      </c>
      <c r="R171" s="242">
        <v>0.28000000000000003</v>
      </c>
      <c r="S171" s="249"/>
      <c r="T171" s="282">
        <v>0.1</v>
      </c>
      <c r="U171" s="282">
        <v>0.1</v>
      </c>
      <c r="V171" s="245">
        <v>0.72</v>
      </c>
      <c r="W171" s="245">
        <v>1.1599999999999999</v>
      </c>
      <c r="X171" s="244">
        <v>1.1599999999999999</v>
      </c>
      <c r="Y171" s="244">
        <v>0.76100000000000001</v>
      </c>
      <c r="Z171" s="245">
        <v>0</v>
      </c>
      <c r="AA171" s="245">
        <v>0</v>
      </c>
      <c r="AB171" s="245">
        <v>0</v>
      </c>
      <c r="AC171" s="245">
        <v>0</v>
      </c>
      <c r="AD171" s="245">
        <v>0</v>
      </c>
      <c r="AE171" s="245">
        <v>0</v>
      </c>
      <c r="AF171" s="223">
        <f>SUM(C171:AE171)</f>
        <v>21.081000000000003</v>
      </c>
      <c r="AG171" s="224">
        <f>IF(ISERROR((C171/D171-1)*100),"n/a",(C171/D171-1)*100)</f>
        <v>1.9607843137254832</v>
      </c>
      <c r="AH171" s="224">
        <f>IF(ISERROR((D171/E171-1)*100),"n/a",(D171/E171-1)*100)</f>
        <v>4.081632653061229</v>
      </c>
      <c r="AI171" s="224">
        <f>IF(ISERROR((E171/F171-1)*100),"n/a",(E171/F171-1)*100)</f>
        <v>13.953488372093027</v>
      </c>
      <c r="AJ171" s="224">
        <f>IF(ISERROR((F171/G171-1)*100),"n/a",(F171/G171-1)*100)</f>
        <v>26.470588235294112</v>
      </c>
      <c r="AK171" s="224">
        <f>IF(ISERROR((G171/H171-1)*100),"n/a",(G171/H171-1)*100)</f>
        <v>3.0303030303030276</v>
      </c>
      <c r="AL171" s="224">
        <f>IF(ISERROR((H171/I171-1)*100),"n/a",(H171/I171-1)*100)</f>
        <v>3.125</v>
      </c>
      <c r="AM171" s="224">
        <f>IF(ISERROR((I171/J171-1)*100),"n/a",(I171/J171-1)*100)</f>
        <v>6.6666666666666652</v>
      </c>
      <c r="AN171" s="224">
        <f>IF(ISERROR((J171/K171-1)*100),"n/a",(J171/K171-1)*100)</f>
        <v>11.111111111111093</v>
      </c>
      <c r="AO171" s="224">
        <f>IF(ISERROR((K171/L171-1)*100),"n/a",(K171/L171-1)*100)</f>
        <v>28.57142857142858</v>
      </c>
      <c r="AP171" s="224">
        <f>IF(ISERROR((L171/M171-1)*100),"n/a",(L171/M171-1)*100)</f>
        <v>31.25</v>
      </c>
      <c r="AQ171" s="224">
        <f>IF(ISERROR((M171/N171-1)*100),"n/a",(M171/N171-1)*100)</f>
        <v>23.076923076923084</v>
      </c>
      <c r="AR171" s="224">
        <f>IF(ISERROR((N171/O171-1)*100),"n/a",(N171/O171-1)*100)</f>
        <v>18.181818181818187</v>
      </c>
      <c r="AS171" s="224">
        <f>IF(ISERROR((O171/Q171-1)*100),"n/a",(O171/Q171-1)*100)</f>
        <v>37.5</v>
      </c>
      <c r="AT171" s="224">
        <f>IF(ISERROR((Q171/R171-1)*100),"n/a",(Q171/R171-1)*100)</f>
        <v>14.285714285714279</v>
      </c>
      <c r="AU171" s="224">
        <f>IF(ISERROR((R171/T171-1)*100),"n/a",(R171/T171-1)*100)</f>
        <v>180.00000000000003</v>
      </c>
      <c r="AV171" s="224">
        <f>IF(ISERROR((T171/U171-1)*100),"n/a",(T171/U171-1)*100)</f>
        <v>0</v>
      </c>
      <c r="AW171" s="224">
        <f>IF(ISERROR((U171/V171-1)*100),"n/a",(U171/V171-1)*100)</f>
        <v>-86.111111111111114</v>
      </c>
      <c r="AX171" s="224">
        <f>IF(ISERROR((V171/W171-1)*100),"n/a",(V171/W171-1)*100)</f>
        <v>-37.931034482758619</v>
      </c>
      <c r="AY171" s="224">
        <f>IF(ISERROR((W171/X171-1)*100),"n/a",(W171/X171-1)*100)</f>
        <v>0</v>
      </c>
      <c r="AZ171" s="224">
        <f>IF(ISERROR((X171/Y171-1)*100),"n/a",(X171/Y171-1)*100)</f>
        <v>52.431011826544015</v>
      </c>
      <c r="BA171" s="224" t="str">
        <f>IF(ISERROR((Y171/Z171-1)*100),"n/a",(Y171/Z171-1)*100)</f>
        <v>n/a</v>
      </c>
      <c r="BB171" s="224" t="str">
        <f>IF(ISERROR((Z171/AA171-1)*100),"n/a",(Z171/AA171-1)*100)</f>
        <v>n/a</v>
      </c>
      <c r="BC171" s="224" t="str">
        <f>IF(ISERROR((AA171/AB171-1)*100),"n/a",(AA171/AB171-1)*100)</f>
        <v>n/a</v>
      </c>
      <c r="BD171" s="224" t="str">
        <f>IF(ISERROR((AB171/AC171-1)*100),"n/a",(AB171/AC171-1)*100)</f>
        <v>n/a</v>
      </c>
      <c r="BE171" s="224" t="str">
        <f>IF(ISERROR((AC171/AD171-1)*100),"n/a",(AC171/AD171-1)*100)</f>
        <v>n/a</v>
      </c>
      <c r="BF171" s="224" t="str">
        <f>IF(ISERROR((AD171/AE171-1)*100),"n/a",(AD171/AE171-1)*100)</f>
        <v>n/a</v>
      </c>
      <c r="BG171" s="224">
        <f>AVERAGE(AG171:BF171)</f>
        <v>16.582716236540659</v>
      </c>
      <c r="BH171" s="182">
        <f t="shared" si="2"/>
        <v>48.052743888543247</v>
      </c>
    </row>
    <row r="172" spans="1:60" ht="11.25" customHeight="1" x14ac:dyDescent="0.2">
      <c r="A172" s="252" t="s">
        <v>1837</v>
      </c>
      <c r="B172" s="119" t="s">
        <v>262</v>
      </c>
      <c r="C172" s="215">
        <v>6.84</v>
      </c>
      <c r="D172" s="216">
        <v>6.52</v>
      </c>
      <c r="E172" s="216">
        <v>6.04</v>
      </c>
      <c r="F172" s="216">
        <v>5.68</v>
      </c>
      <c r="G172" s="216">
        <v>5.31</v>
      </c>
      <c r="H172" s="216">
        <v>5.19</v>
      </c>
      <c r="I172" s="216">
        <v>4.76</v>
      </c>
      <c r="J172" s="217">
        <v>4.4800000000000004</v>
      </c>
      <c r="K172" s="254">
        <v>4.32</v>
      </c>
      <c r="L172" s="216">
        <v>4.29</v>
      </c>
      <c r="M172" s="216">
        <v>4.28</v>
      </c>
      <c r="N172" s="216">
        <v>4.21</v>
      </c>
      <c r="O172" s="216">
        <v>3.9</v>
      </c>
      <c r="P172" s="226"/>
      <c r="Q172" s="216">
        <v>3.51</v>
      </c>
      <c r="R172" s="232">
        <v>3.09</v>
      </c>
      <c r="S172" s="226"/>
      <c r="T172" s="260">
        <v>2.84</v>
      </c>
      <c r="U172" s="260">
        <v>2.66</v>
      </c>
      <c r="V172" s="202">
        <v>2.5299999999999998</v>
      </c>
      <c r="W172" s="202">
        <v>2.2599999999999998</v>
      </c>
      <c r="X172" s="202">
        <v>2.0099999999999998</v>
      </c>
      <c r="Y172" s="202">
        <v>1.75</v>
      </c>
      <c r="Z172" s="202">
        <v>1.53</v>
      </c>
      <c r="AA172" s="202">
        <v>1.43</v>
      </c>
      <c r="AB172" s="229">
        <v>1.4</v>
      </c>
      <c r="AC172" s="202">
        <v>1.325</v>
      </c>
      <c r="AD172" s="229">
        <v>1.3</v>
      </c>
      <c r="AE172" s="202">
        <v>1.24</v>
      </c>
      <c r="AF172" s="223">
        <f>SUM(C172:AE172)</f>
        <v>94.695000000000022</v>
      </c>
      <c r="AG172" s="224">
        <f>IF(ISERROR((C172/D172-1)*100),"n/a",(C172/D172-1)*100)</f>
        <v>4.9079754601226933</v>
      </c>
      <c r="AH172" s="224">
        <f>IF(ISERROR((D172/E172-1)*100),"n/a",(D172/E172-1)*100)</f>
        <v>7.9470198675496651</v>
      </c>
      <c r="AI172" s="224">
        <f>IF(ISERROR((E172/F172-1)*100),"n/a",(E172/F172-1)*100)</f>
        <v>6.3380281690140983</v>
      </c>
      <c r="AJ172" s="224">
        <f>IF(ISERROR((F172/G172-1)*100),"n/a",(F172/G172-1)*100)</f>
        <v>6.9679849340866351</v>
      </c>
      <c r="AK172" s="224">
        <f>IF(ISERROR((G172/H172-1)*100),"n/a",(G172/H172-1)*100)</f>
        <v>2.3121387283236761</v>
      </c>
      <c r="AL172" s="224">
        <f>IF(ISERROR((H172/I172-1)*100),"n/a",(H172/I172-1)*100)</f>
        <v>9.0336134453781636</v>
      </c>
      <c r="AM172" s="224">
        <f>IF(ISERROR((I172/J172-1)*100),"n/a",(I172/J172-1)*100)</f>
        <v>6.2499999999999778</v>
      </c>
      <c r="AN172" s="224">
        <f>IF(ISERROR((J172/K172-1)*100),"n/a",(J172/K172-1)*100)</f>
        <v>3.7037037037036979</v>
      </c>
      <c r="AO172" s="224">
        <f>IF(ISERROR((K172/L172-1)*100),"n/a",(K172/L172-1)*100)</f>
        <v>0.69930069930070893</v>
      </c>
      <c r="AP172" s="224">
        <f>IF(ISERROR((L172/M172-1)*100),"n/a",(L172/M172-1)*100)</f>
        <v>0.23364485981307581</v>
      </c>
      <c r="AQ172" s="224">
        <f>IF(ISERROR((M172/N172-1)*100),"n/a",(M172/N172-1)*100)</f>
        <v>1.6627078384798155</v>
      </c>
      <c r="AR172" s="224">
        <f>IF(ISERROR((N172/O172-1)*100),"n/a",(N172/O172-1)*100)</f>
        <v>7.9487179487179427</v>
      </c>
      <c r="AS172" s="224">
        <f>IF(ISERROR((O172/Q172-1)*100),"n/a",(O172/Q172-1)*100)</f>
        <v>11.111111111111116</v>
      </c>
      <c r="AT172" s="224">
        <f>IF(ISERROR((Q172/R172-1)*100),"n/a",(Q172/R172-1)*100)</f>
        <v>13.592233009708732</v>
      </c>
      <c r="AU172" s="224">
        <f>IF(ISERROR((R172/T172-1)*100),"n/a",(R172/T172-1)*100)</f>
        <v>8.8028169014084501</v>
      </c>
      <c r="AV172" s="224">
        <f>IF(ISERROR((T172/U172-1)*100),"n/a",(T172/U172-1)*100)</f>
        <v>6.7669172932330657</v>
      </c>
      <c r="AW172" s="224">
        <f>IF(ISERROR((U172/V172-1)*100),"n/a",(U172/V172-1)*100)</f>
        <v>5.1383399209486313</v>
      </c>
      <c r="AX172" s="224">
        <f>IF(ISERROR((V172/W172-1)*100),"n/a",(V172/W172-1)*100)</f>
        <v>11.946902654867264</v>
      </c>
      <c r="AY172" s="224">
        <f>IF(ISERROR((W172/X172-1)*100),"n/a",(W172/X172-1)*100)</f>
        <v>12.437810945273631</v>
      </c>
      <c r="AZ172" s="224">
        <f>IF(ISERROR((X172/Y172-1)*100),"n/a",(X172/Y172-1)*100)</f>
        <v>14.857142857142836</v>
      </c>
      <c r="BA172" s="224">
        <f>IF(ISERROR((Y172/Z172-1)*100),"n/a",(Y172/Z172-1)*100)</f>
        <v>14.379084967320255</v>
      </c>
      <c r="BB172" s="224">
        <f>IF(ISERROR((Z172/AA172-1)*100),"n/a",(Z172/AA172-1)*100)</f>
        <v>6.9930069930070005</v>
      </c>
      <c r="BC172" s="224">
        <f>IF(ISERROR((AA172/AB172-1)*100),"n/a",(AA172/AB172-1)*100)</f>
        <v>2.1428571428571352</v>
      </c>
      <c r="BD172" s="224">
        <f>IF(ISERROR((AB172/AC172-1)*100),"n/a",(AB172/AC172-1)*100)</f>
        <v>5.6603773584905648</v>
      </c>
      <c r="BE172" s="224">
        <f>IF(ISERROR((AC172/AD172-1)*100),"n/a",(AC172/AD172-1)*100)</f>
        <v>1.9230769230769162</v>
      </c>
      <c r="BF172" s="224">
        <f>IF(ISERROR((AD172/AE172-1)*100),"n/a",(AD172/AE172-1)*100)</f>
        <v>4.8387096774193505</v>
      </c>
      <c r="BG172" s="224">
        <f>AVERAGE(AG172:BF172)</f>
        <v>6.8690470542444277</v>
      </c>
      <c r="BH172" s="182">
        <f t="shared" si="2"/>
        <v>4.2467147237728389</v>
      </c>
    </row>
    <row r="173" spans="1:60" ht="11.25" customHeight="1" x14ac:dyDescent="0.2">
      <c r="A173" s="239" t="s">
        <v>1435</v>
      </c>
      <c r="B173" s="240" t="s">
        <v>1436</v>
      </c>
      <c r="C173" s="215">
        <v>0.93</v>
      </c>
      <c r="D173" s="216">
        <v>0.83</v>
      </c>
      <c r="E173" s="216">
        <v>0.79</v>
      </c>
      <c r="F173" s="216">
        <v>0.75</v>
      </c>
      <c r="G173" s="216">
        <v>0.71</v>
      </c>
      <c r="H173" s="216">
        <v>0.68</v>
      </c>
      <c r="I173" s="216">
        <v>0.66</v>
      </c>
      <c r="J173" s="217">
        <v>0.6</v>
      </c>
      <c r="K173" s="217">
        <v>0.56000000000000005</v>
      </c>
      <c r="L173" s="231">
        <v>0.52</v>
      </c>
      <c r="M173" s="231">
        <v>0.52</v>
      </c>
      <c r="N173" s="216">
        <v>0.52</v>
      </c>
      <c r="O173" s="216">
        <v>0.39</v>
      </c>
      <c r="P173" s="217"/>
      <c r="Q173" s="216">
        <v>0.35</v>
      </c>
      <c r="R173" s="227">
        <v>0.32</v>
      </c>
      <c r="S173" s="254"/>
      <c r="T173" s="266">
        <v>0.32</v>
      </c>
      <c r="U173" s="266">
        <v>0.32</v>
      </c>
      <c r="V173" s="202">
        <v>0.32</v>
      </c>
      <c r="W173" s="202">
        <v>0.28000000000000003</v>
      </c>
      <c r="X173" s="202">
        <v>0.24</v>
      </c>
      <c r="Y173" s="202">
        <v>0.19500000000000001</v>
      </c>
      <c r="Z173" s="202">
        <v>0.18</v>
      </c>
      <c r="AA173" s="202">
        <v>0.1575</v>
      </c>
      <c r="AB173" s="202">
        <v>0.15</v>
      </c>
      <c r="AC173" s="202">
        <v>0.13500000000000001</v>
      </c>
      <c r="AD173" s="229">
        <v>0.13</v>
      </c>
      <c r="AE173" s="229">
        <v>0.13</v>
      </c>
      <c r="AF173" s="223">
        <f>SUM(C173:AE173)</f>
        <v>11.687500000000002</v>
      </c>
      <c r="AG173" s="224">
        <f>IF(ISERROR((C173/D173-1)*100),"n/a",(C173/D173-1)*100)</f>
        <v>12.048192771084354</v>
      </c>
      <c r="AH173" s="224">
        <f>IF(ISERROR((D173/E173-1)*100),"n/a",(D173/E173-1)*100)</f>
        <v>5.0632911392404889</v>
      </c>
      <c r="AI173" s="224">
        <f>IF(ISERROR((E173/F173-1)*100),"n/a",(E173/F173-1)*100)</f>
        <v>5.3333333333333455</v>
      </c>
      <c r="AJ173" s="224">
        <f>IF(ISERROR((F173/G173-1)*100),"n/a",(F173/G173-1)*100)</f>
        <v>5.6338028169014231</v>
      </c>
      <c r="AK173" s="224">
        <f>IF(ISERROR((G173/H173-1)*100),"n/a",(G173/H173-1)*100)</f>
        <v>4.4117647058823373</v>
      </c>
      <c r="AL173" s="224">
        <f>IF(ISERROR((H173/I173-1)*100),"n/a",(H173/I173-1)*100)</f>
        <v>3.0303030303030276</v>
      </c>
      <c r="AM173" s="224">
        <f>IF(ISERROR((I173/J173-1)*100),"n/a",(I173/J173-1)*100)</f>
        <v>10.000000000000009</v>
      </c>
      <c r="AN173" s="224">
        <f>IF(ISERROR((J173/K173-1)*100),"n/a",(J173/K173-1)*100)</f>
        <v>7.1428571428571397</v>
      </c>
      <c r="AO173" s="224">
        <f>IF(ISERROR((K173/L173-1)*100),"n/a",(K173/L173-1)*100)</f>
        <v>7.6923076923077094</v>
      </c>
      <c r="AP173" s="224">
        <f>IF(ISERROR((L173/M173-1)*100),"n/a",(L173/M173-1)*100)</f>
        <v>0</v>
      </c>
      <c r="AQ173" s="224">
        <f>IF(ISERROR((M173/N173-1)*100),"n/a",(M173/N173-1)*100)</f>
        <v>0</v>
      </c>
      <c r="AR173" s="224">
        <f>IF(ISERROR((N173/O173-1)*100),"n/a",(N173/O173-1)*100)</f>
        <v>33.333333333333329</v>
      </c>
      <c r="AS173" s="224">
        <f>IF(ISERROR((O173/Q173-1)*100),"n/a",(O173/Q173-1)*100)</f>
        <v>11.428571428571432</v>
      </c>
      <c r="AT173" s="224">
        <f>IF(ISERROR((Q173/R173-1)*100),"n/a",(Q173/R173-1)*100)</f>
        <v>9.375</v>
      </c>
      <c r="AU173" s="224">
        <f>IF(ISERROR((R173/T173-1)*100),"n/a",(R173/T173-1)*100)</f>
        <v>0</v>
      </c>
      <c r="AV173" s="224">
        <f>IF(ISERROR((T173/U173-1)*100),"n/a",(T173/U173-1)*100)</f>
        <v>0</v>
      </c>
      <c r="AW173" s="224">
        <f>IF(ISERROR((U173/V173-1)*100),"n/a",(U173/V173-1)*100)</f>
        <v>0</v>
      </c>
      <c r="AX173" s="224">
        <f>IF(ISERROR((V173/W173-1)*100),"n/a",(V173/W173-1)*100)</f>
        <v>14.285714285714279</v>
      </c>
      <c r="AY173" s="224">
        <f>IF(ISERROR((W173/X173-1)*100),"n/a",(W173/X173-1)*100)</f>
        <v>16.666666666666675</v>
      </c>
      <c r="AZ173" s="224">
        <f>IF(ISERROR((X173/Y173-1)*100),"n/a",(X173/Y173-1)*100)</f>
        <v>23.076923076923062</v>
      </c>
      <c r="BA173" s="224">
        <f>IF(ISERROR((Y173/Z173-1)*100),"n/a",(Y173/Z173-1)*100)</f>
        <v>8.3333333333333481</v>
      </c>
      <c r="BB173" s="224">
        <f>IF(ISERROR((Z173/AA173-1)*100),"n/a",(Z173/AA173-1)*100)</f>
        <v>14.285714285714279</v>
      </c>
      <c r="BC173" s="224">
        <f>IF(ISERROR((AA173/AB173-1)*100),"n/a",(AA173/AB173-1)*100)</f>
        <v>5.0000000000000044</v>
      </c>
      <c r="BD173" s="224">
        <f>IF(ISERROR((AB173/AC173-1)*100),"n/a",(AB173/AC173-1)*100)</f>
        <v>11.111111111111093</v>
      </c>
      <c r="BE173" s="224">
        <f>IF(ISERROR((AC173/AD173-1)*100),"n/a",(AC173/AD173-1)*100)</f>
        <v>3.8461538461538547</v>
      </c>
      <c r="BF173" s="224">
        <f>IF(ISERROR((AD173/AE173-1)*100),"n/a",(AD173/AE173-1)*100)</f>
        <v>0</v>
      </c>
      <c r="BG173" s="224">
        <f>AVERAGE(AG173:BF173)</f>
        <v>8.1191682307473538</v>
      </c>
      <c r="BH173" s="182">
        <f t="shared" si="2"/>
        <v>7.840073417857262</v>
      </c>
    </row>
    <row r="174" spans="1:60" ht="11.25" customHeight="1" x14ac:dyDescent="0.2">
      <c r="A174" s="236" t="s">
        <v>1437</v>
      </c>
      <c r="B174" s="97" t="s">
        <v>1438</v>
      </c>
      <c r="C174" s="215">
        <v>1.768</v>
      </c>
      <c r="D174" s="216">
        <v>1.6546000000000001</v>
      </c>
      <c r="E174" s="216">
        <v>1.5418000000000001</v>
      </c>
      <c r="F174" s="216">
        <v>1.4279999999999999</v>
      </c>
      <c r="G174" s="216">
        <v>1.3274999999999999</v>
      </c>
      <c r="H174" s="216">
        <v>1.0505</v>
      </c>
      <c r="I174" s="231">
        <v>0.8</v>
      </c>
      <c r="J174" s="217">
        <v>1.258</v>
      </c>
      <c r="K174" s="223">
        <v>1.0980000000000001</v>
      </c>
      <c r="L174" s="216">
        <v>0.94499999999999995</v>
      </c>
      <c r="M174" s="216">
        <v>0.625</v>
      </c>
      <c r="N174" s="231">
        <v>0</v>
      </c>
      <c r="O174" s="231">
        <v>0</v>
      </c>
      <c r="P174" s="237"/>
      <c r="Q174" s="231">
        <v>0</v>
      </c>
      <c r="R174" s="227">
        <v>0</v>
      </c>
      <c r="S174" s="237"/>
      <c r="T174" s="266">
        <v>0</v>
      </c>
      <c r="U174" s="266">
        <v>0</v>
      </c>
      <c r="V174" s="229">
        <v>0</v>
      </c>
      <c r="W174" s="229">
        <v>0</v>
      </c>
      <c r="X174" s="229">
        <v>0</v>
      </c>
      <c r="Y174" s="229">
        <v>0</v>
      </c>
      <c r="Z174" s="229">
        <v>0</v>
      </c>
      <c r="AA174" s="229">
        <v>0</v>
      </c>
      <c r="AB174" s="229">
        <v>0</v>
      </c>
      <c r="AC174" s="229">
        <v>0</v>
      </c>
      <c r="AD174" s="229">
        <v>0</v>
      </c>
      <c r="AE174" s="229">
        <v>0</v>
      </c>
      <c r="AF174" s="223">
        <f>SUM(C174:AE174)</f>
        <v>13.496400000000003</v>
      </c>
      <c r="AG174" s="224">
        <f>IF(ISERROR((C174/D174-1)*100),"n/a",(C174/D174-1)*100)</f>
        <v>6.8536202103227417</v>
      </c>
      <c r="AH174" s="224">
        <f>IF(ISERROR((D174/E174-1)*100),"n/a",(D174/E174-1)*100)</f>
        <v>7.3161240108963632</v>
      </c>
      <c r="AI174" s="224">
        <f>IF(ISERROR((E174/F174-1)*100),"n/a",(E174/F174-1)*100)</f>
        <v>7.9691876750700441</v>
      </c>
      <c r="AJ174" s="224">
        <f>IF(ISERROR((F174/G174-1)*100),"n/a",(F174/G174-1)*100)</f>
        <v>7.5706214689265527</v>
      </c>
      <c r="AK174" s="224">
        <f>IF(ISERROR((G174/H174-1)*100),"n/a",(G174/H174-1)*100)</f>
        <v>26.368396001903839</v>
      </c>
      <c r="AL174" s="224">
        <f>IF(ISERROR((H174/I174-1)*100),"n/a",(H174/I174-1)*100)</f>
        <v>31.312499999999986</v>
      </c>
      <c r="AM174" s="224">
        <f>IF(ISERROR((I174/J174-1)*100),"n/a",(I174/J174-1)*100)</f>
        <v>-36.406995230524643</v>
      </c>
      <c r="AN174" s="224">
        <f>IF(ISERROR((J174/K174-1)*100),"n/a",(J174/K174-1)*100)</f>
        <v>14.571948998178508</v>
      </c>
      <c r="AO174" s="224">
        <f>IF(ISERROR((K174/L174-1)*100),"n/a",(K174/L174-1)*100)</f>
        <v>16.1904761904762</v>
      </c>
      <c r="AP174" s="224">
        <f>IF(ISERROR((L174/M174-1)*100),"n/a",(L174/M174-1)*100)</f>
        <v>51.2</v>
      </c>
      <c r="AQ174" s="224" t="str">
        <f>IF(ISERROR((M174/N174-1)*100),"n/a",(M174/N174-1)*100)</f>
        <v>n/a</v>
      </c>
      <c r="AR174" s="224" t="str">
        <f>IF(ISERROR((N174/O174-1)*100),"n/a",(N174/O174-1)*100)</f>
        <v>n/a</v>
      </c>
      <c r="AS174" s="224" t="str">
        <f>IF(ISERROR((O174/Q174-1)*100),"n/a",(O174/Q174-1)*100)</f>
        <v>n/a</v>
      </c>
      <c r="AT174" s="224" t="str">
        <f>IF(ISERROR((Q174/R174-1)*100),"n/a",(Q174/R174-1)*100)</f>
        <v>n/a</v>
      </c>
      <c r="AU174" s="224" t="str">
        <f>IF(ISERROR((R174/T174-1)*100),"n/a",(R174/T174-1)*100)</f>
        <v>n/a</v>
      </c>
      <c r="AV174" s="224" t="str">
        <f>IF(ISERROR((T174/U174-1)*100),"n/a",(T174/U174-1)*100)</f>
        <v>n/a</v>
      </c>
      <c r="AW174" s="224" t="str">
        <f>IF(ISERROR((U174/V174-1)*100),"n/a",(U174/V174-1)*100)</f>
        <v>n/a</v>
      </c>
      <c r="AX174" s="224" t="str">
        <f>IF(ISERROR((V174/W174-1)*100),"n/a",(V174/W174-1)*100)</f>
        <v>n/a</v>
      </c>
      <c r="AY174" s="224" t="str">
        <f>IF(ISERROR((W174/X174-1)*100),"n/a",(W174/X174-1)*100)</f>
        <v>n/a</v>
      </c>
      <c r="AZ174" s="224" t="str">
        <f>IF(ISERROR((X174/Y174-1)*100),"n/a",(X174/Y174-1)*100)</f>
        <v>n/a</v>
      </c>
      <c r="BA174" s="224" t="str">
        <f>IF(ISERROR((Y174/Z174-1)*100),"n/a",(Y174/Z174-1)*100)</f>
        <v>n/a</v>
      </c>
      <c r="BB174" s="224" t="str">
        <f>IF(ISERROR((Z174/AA174-1)*100),"n/a",(Z174/AA174-1)*100)</f>
        <v>n/a</v>
      </c>
      <c r="BC174" s="224" t="str">
        <f>IF(ISERROR((AA174/AB174-1)*100),"n/a",(AA174/AB174-1)*100)</f>
        <v>n/a</v>
      </c>
      <c r="BD174" s="224" t="str">
        <f>IF(ISERROR((AB174/AC174-1)*100),"n/a",(AB174/AC174-1)*100)</f>
        <v>n/a</v>
      </c>
      <c r="BE174" s="224" t="str">
        <f>IF(ISERROR((AC174/AD174-1)*100),"n/a",(AC174/AD174-1)*100)</f>
        <v>n/a</v>
      </c>
      <c r="BF174" s="224" t="str">
        <f>IF(ISERROR((AD174/AE174-1)*100),"n/a",(AD174/AE174-1)*100)</f>
        <v>n/a</v>
      </c>
      <c r="BG174" s="224">
        <f>AVERAGE(AG174:BF174)</f>
        <v>13.294587932524962</v>
      </c>
      <c r="BH174" s="182">
        <f t="shared" si="2"/>
        <v>22.48705020366312</v>
      </c>
    </row>
    <row r="175" spans="1:60" ht="11.25" customHeight="1" x14ac:dyDescent="0.2">
      <c r="A175" s="118" t="s">
        <v>1838</v>
      </c>
      <c r="B175" s="97" t="s">
        <v>267</v>
      </c>
      <c r="C175" s="215">
        <v>1.2</v>
      </c>
      <c r="D175" s="216">
        <v>1.1200000000000001</v>
      </c>
      <c r="E175" s="216">
        <v>1.04</v>
      </c>
      <c r="F175" s="216">
        <v>1</v>
      </c>
      <c r="G175" s="216">
        <v>0.92</v>
      </c>
      <c r="H175" s="216">
        <v>0.85</v>
      </c>
      <c r="I175" s="216">
        <v>0.79</v>
      </c>
      <c r="J175" s="217">
        <v>0.752</v>
      </c>
      <c r="K175" s="223">
        <v>0.72</v>
      </c>
      <c r="L175" s="216">
        <v>0.69</v>
      </c>
      <c r="M175" s="216">
        <v>0.67</v>
      </c>
      <c r="N175" s="216">
        <v>0.65</v>
      </c>
      <c r="O175" s="216">
        <v>0.64</v>
      </c>
      <c r="P175" s="226"/>
      <c r="Q175" s="216">
        <v>0.63</v>
      </c>
      <c r="R175" s="232">
        <v>0.61499999999999999</v>
      </c>
      <c r="S175" s="226"/>
      <c r="T175" s="260">
        <v>0.59499999999999997</v>
      </c>
      <c r="U175" s="260">
        <v>0.59</v>
      </c>
      <c r="V175" s="202">
        <v>0.58499999999999996</v>
      </c>
      <c r="W175" s="202">
        <v>0.57999999999999996</v>
      </c>
      <c r="X175" s="202">
        <v>0.57499999999999996</v>
      </c>
      <c r="Y175" s="202">
        <v>0.56999999999999995</v>
      </c>
      <c r="Z175" s="202">
        <v>0.56499999999999995</v>
      </c>
      <c r="AA175" s="202">
        <v>0.5625</v>
      </c>
      <c r="AB175" s="202">
        <v>0.56000000000000005</v>
      </c>
      <c r="AC175" s="202">
        <v>0.5575</v>
      </c>
      <c r="AD175" s="202">
        <v>0.55000000000000004</v>
      </c>
      <c r="AE175" s="202">
        <v>0.54249999999999998</v>
      </c>
      <c r="AF175" s="223">
        <f>SUM(C175:AE175)</f>
        <v>19.119500000000002</v>
      </c>
      <c r="AG175" s="224">
        <f>IF(ISERROR((C175/D175-1)*100),"n/a",(C175/D175-1)*100)</f>
        <v>7.1428571428571397</v>
      </c>
      <c r="AH175" s="224">
        <f>IF(ISERROR((D175/E175-1)*100),"n/a",(D175/E175-1)*100)</f>
        <v>7.6923076923077094</v>
      </c>
      <c r="AI175" s="224">
        <f>IF(ISERROR((E175/F175-1)*100),"n/a",(E175/F175-1)*100)</f>
        <v>4.0000000000000036</v>
      </c>
      <c r="AJ175" s="224">
        <f>IF(ISERROR((F175/G175-1)*100),"n/a",(F175/G175-1)*100)</f>
        <v>8.6956521739130377</v>
      </c>
      <c r="AK175" s="224">
        <f>IF(ISERROR((G175/H175-1)*100),"n/a",(G175/H175-1)*100)</f>
        <v>8.235294117647074</v>
      </c>
      <c r="AL175" s="224">
        <f>IF(ISERROR((H175/I175-1)*100),"n/a",(H175/I175-1)*100)</f>
        <v>7.5949367088607556</v>
      </c>
      <c r="AM175" s="224">
        <f>IF(ISERROR((I175/J175-1)*100),"n/a",(I175/J175-1)*100)</f>
        <v>5.0531914893616969</v>
      </c>
      <c r="AN175" s="224">
        <f>IF(ISERROR((J175/K175-1)*100),"n/a",(J175/K175-1)*100)</f>
        <v>4.4444444444444509</v>
      </c>
      <c r="AO175" s="224">
        <f>IF(ISERROR((K175/L175-1)*100),"n/a",(K175/L175-1)*100)</f>
        <v>4.3478260869565188</v>
      </c>
      <c r="AP175" s="224">
        <f>IF(ISERROR((L175/M175-1)*100),"n/a",(L175/M175-1)*100)</f>
        <v>2.9850746268656581</v>
      </c>
      <c r="AQ175" s="224">
        <f>IF(ISERROR((M175/N175-1)*100),"n/a",(M175/N175-1)*100)</f>
        <v>3.0769230769230882</v>
      </c>
      <c r="AR175" s="224">
        <f>IF(ISERROR((N175/O175-1)*100),"n/a",(N175/O175-1)*100)</f>
        <v>1.5625</v>
      </c>
      <c r="AS175" s="224">
        <f>IF(ISERROR((O175/Q175-1)*100),"n/a",(O175/Q175-1)*100)</f>
        <v>1.5873015873015817</v>
      </c>
      <c r="AT175" s="224">
        <f>IF(ISERROR((Q175/R175-1)*100),"n/a",(Q175/R175-1)*100)</f>
        <v>2.4390243902439046</v>
      </c>
      <c r="AU175" s="224">
        <f>IF(ISERROR((R175/T175-1)*100),"n/a",(R175/T175-1)*100)</f>
        <v>3.3613445378151363</v>
      </c>
      <c r="AV175" s="224">
        <f>IF(ISERROR((T175/U175-1)*100),"n/a",(T175/U175-1)*100)</f>
        <v>0.84745762711864181</v>
      </c>
      <c r="AW175" s="224">
        <f>IF(ISERROR((U175/V175-1)*100),"n/a",(U175/V175-1)*100)</f>
        <v>0.85470085470085166</v>
      </c>
      <c r="AX175" s="224">
        <f>IF(ISERROR((V175/W175-1)*100),"n/a",(V175/W175-1)*100)</f>
        <v>0.86206896551723755</v>
      </c>
      <c r="AY175" s="224">
        <f>IF(ISERROR((W175/X175-1)*100),"n/a",(W175/X175-1)*100)</f>
        <v>0.86956521739129933</v>
      </c>
      <c r="AZ175" s="224">
        <f>IF(ISERROR((X175/Y175-1)*100),"n/a",(X175/Y175-1)*100)</f>
        <v>0.87719298245614308</v>
      </c>
      <c r="BA175" s="224">
        <f>IF(ISERROR((Y175/Z175-1)*100),"n/a",(Y175/Z175-1)*100)</f>
        <v>0.88495575221239076</v>
      </c>
      <c r="BB175" s="224">
        <f>IF(ISERROR((Z175/AA175-1)*100),"n/a",(Z175/AA175-1)*100)</f>
        <v>0.4444444444444251</v>
      </c>
      <c r="BC175" s="224">
        <f>IF(ISERROR((AA175/AB175-1)*100),"n/a",(AA175/AB175-1)*100)</f>
        <v>0.44642857142855874</v>
      </c>
      <c r="BD175" s="224">
        <f>IF(ISERROR((AB175/AC175-1)*100),"n/a",(AB175/AC175-1)*100)</f>
        <v>0.4484304932735439</v>
      </c>
      <c r="BE175" s="224">
        <f>IF(ISERROR((AC175/AD175-1)*100),"n/a",(AC175/AD175-1)*100)</f>
        <v>1.3636363636363447</v>
      </c>
      <c r="BF175" s="224">
        <f>IF(ISERROR((AD175/AE175-1)*100),"n/a",(AD175/AE175-1)*100)</f>
        <v>1.3824884792626779</v>
      </c>
      <c r="BG175" s="224">
        <f>AVERAGE(AG175:BF175)</f>
        <v>3.1346172241130716</v>
      </c>
      <c r="BH175" s="182">
        <f t="shared" si="2"/>
        <v>2.723859954724964</v>
      </c>
    </row>
    <row r="176" spans="1:60" ht="11.25" customHeight="1" x14ac:dyDescent="0.2">
      <c r="A176" s="127" t="s">
        <v>1839</v>
      </c>
      <c r="B176" s="97" t="s">
        <v>269</v>
      </c>
      <c r="C176" s="215">
        <v>1.98019801980198</v>
      </c>
      <c r="D176" s="216">
        <v>1.9309871581217499</v>
      </c>
      <c r="E176" s="216">
        <v>1.9021625719085899</v>
      </c>
      <c r="F176" s="216">
        <v>1.8538271825418</v>
      </c>
      <c r="G176" s="216">
        <v>1.8150035766246899</v>
      </c>
      <c r="H176" s="216">
        <v>1.77617997070759</v>
      </c>
      <c r="I176" s="216">
        <v>1.7373563647904899</v>
      </c>
      <c r="J176" s="217">
        <v>1.6985327588733801</v>
      </c>
      <c r="K176" s="223">
        <v>1.650003251477</v>
      </c>
      <c r="L176" s="216">
        <v>1.6168973921213301</v>
      </c>
      <c r="M176" s="216">
        <v>1.58206194112206</v>
      </c>
      <c r="N176" s="216">
        <v>1.51642698359388</v>
      </c>
      <c r="O176" s="216">
        <v>1.17239602026904</v>
      </c>
      <c r="P176" s="226">
        <v>0</v>
      </c>
      <c r="Q176" s="216">
        <v>1.0901269505875499</v>
      </c>
      <c r="R176" s="232">
        <v>0.97013253823979495</v>
      </c>
      <c r="S176" s="226">
        <v>0</v>
      </c>
      <c r="T176" s="260">
        <v>0.92894766633338899</v>
      </c>
      <c r="U176" s="260">
        <v>0.88373582917391202</v>
      </c>
      <c r="V176" s="202">
        <v>0.83925616751499299</v>
      </c>
      <c r="W176" s="202">
        <v>0.795508681356633</v>
      </c>
      <c r="X176" s="202">
        <v>0.75450685332536505</v>
      </c>
      <c r="Y176" s="202">
        <v>0.71057632329186504</v>
      </c>
      <c r="Z176" s="202">
        <v>0.66920840751031996</v>
      </c>
      <c r="AA176" s="202">
        <v>0.62857266722933203</v>
      </c>
      <c r="AB176" s="202">
        <v>0.57338493887474795</v>
      </c>
      <c r="AC176" s="202">
        <v>0.53155941340535195</v>
      </c>
      <c r="AD176" s="202">
        <v>0.49467607256472601</v>
      </c>
      <c r="AE176" s="202">
        <v>0.45715207816111098</v>
      </c>
      <c r="AF176" s="223">
        <f>SUM(C176:AE176)</f>
        <v>32.559377779522663</v>
      </c>
      <c r="AG176" s="224">
        <f>IF(ISERROR((C176/D176-1)*100),"n/a",(C176/D176-1)*100)</f>
        <v>2.5484820793990615</v>
      </c>
      <c r="AH176" s="224">
        <f>IF(ISERROR((D176/E176-1)*100),"n/a",(D176/E176-1)*100)</f>
        <v>1.5153587100727117</v>
      </c>
      <c r="AI176" s="224">
        <f>IF(ISERROR((E176/F176-1)*100),"n/a",(E176/F176-1)*100)</f>
        <v>2.6073298429315717</v>
      </c>
      <c r="AJ176" s="224">
        <f>IF(ISERROR((F176/G176-1)*100),"n/a",(F176/G176-1)*100)</f>
        <v>2.139037433155333</v>
      </c>
      <c r="AK176" s="224">
        <f>IF(ISERROR((G176/H176-1)*100),"n/a",(G176/H176-1)*100)</f>
        <v>2.1857923497264453</v>
      </c>
      <c r="AL176" s="224">
        <f>IF(ISERROR((H176/I176-1)*100),"n/a",(H176/I176-1)*100)</f>
        <v>2.2346368715080445</v>
      </c>
      <c r="AM176" s="224">
        <f>IF(ISERROR((I176/J176-1)*100),"n/a",(I176/J176-1)*100)</f>
        <v>2.285714285714513</v>
      </c>
      <c r="AN176" s="224">
        <f>IF(ISERROR((J176/K176-1)*100),"n/a",(J176/K176-1)*100)</f>
        <v>2.9411764705880916</v>
      </c>
      <c r="AO176" s="224">
        <f>IF(ISERROR((K176/L176-1)*100),"n/a",(K176/L176-1)*100)</f>
        <v>2.0474929031975231</v>
      </c>
      <c r="AP176" s="224">
        <f>IF(ISERROR((L176/M176-1)*100),"n/a",(L176/M176-1)*100)</f>
        <v>2.2019018404907387</v>
      </c>
      <c r="AQ176" s="224">
        <f>IF(ISERROR((M176/N176-1)*100),"n/a",(M176/N176-1)*100)</f>
        <v>4.3282636248418216</v>
      </c>
      <c r="AR176" s="224">
        <f>IF(ISERROR((N176/O176-1)*100),"n/a",(N176/O176-1)*100)</f>
        <v>29.344262295081158</v>
      </c>
      <c r="AS176" s="224">
        <f>IF(ISERROR((O176/Q176-1)*100),"n/a",(O176/Q176-1)*100)</f>
        <v>7.5467421144986169</v>
      </c>
      <c r="AT176" s="224">
        <f>IF(ISERROR((Q176/R176-1)*100),"n/a",(Q176/R176-1)*100)</f>
        <v>12.368867924528381</v>
      </c>
      <c r="AU176" s="224">
        <f>IF(ISERROR((R176/T176-1)*100),"n/a",(R176/T176-1)*100)</f>
        <v>4.4334975369457741</v>
      </c>
      <c r="AV176" s="224">
        <f>IF(ISERROR((T176/U176-1)*100),"n/a",(T176/U176-1)*100)</f>
        <v>5.1159900579949902</v>
      </c>
      <c r="AW176" s="224">
        <f>IF(ISERROR((U176/V176-1)*100),"n/a",(U176/V176-1)*100)</f>
        <v>5.2998909487459223</v>
      </c>
      <c r="AX176" s="224">
        <f>IF(ISERROR((V176/W176-1)*100),"n/a",(V176/W176-1)*100)</f>
        <v>5.4993097100781485</v>
      </c>
      <c r="AY176" s="224">
        <f>IF(ISERROR((W176/X176-1)*100),"n/a",(W176/X176-1)*100)</f>
        <v>5.4342552159147628</v>
      </c>
      <c r="AZ176" s="224">
        <f>IF(ISERROR((X176/Y176-1)*100),"n/a",(X176/Y176-1)*100)</f>
        <v>6.1823802163832875</v>
      </c>
      <c r="BA176" s="224">
        <f>IF(ISERROR((Y176/Z176-1)*100),"n/a",(Y176/Z176-1)*100)</f>
        <v>6.1816192560173677</v>
      </c>
      <c r="BB176" s="224">
        <f>IF(ISERROR((Z176/AA176-1)*100),"n/a",(Z176/AA176-1)*100)</f>
        <v>6.4647641234712117</v>
      </c>
      <c r="BC176" s="224">
        <f>IF(ISERROR((AA176/AB176-1)*100),"n/a",(AA176/AB176-1)*100)</f>
        <v>9.6249002394252834</v>
      </c>
      <c r="BD176" s="224">
        <f>IF(ISERROR((AB176/AC176-1)*100),"n/a",(AB176/AC176-1)*100)</f>
        <v>7.8684573002756775</v>
      </c>
      <c r="BE176" s="224">
        <f>IF(ISERROR((AC176/AD176-1)*100),"n/a",(AC176/AD176-1)*100)</f>
        <v>7.4560592044402796</v>
      </c>
      <c r="BF176" s="224">
        <f>IF(ISERROR((AD176/AE176-1)*100),"n/a",(AD176/AE176-1)*100)</f>
        <v>8.2082082082082675</v>
      </c>
      <c r="BG176" s="224">
        <f>AVERAGE(AG176:BF176)</f>
        <v>5.9255534909090377</v>
      </c>
      <c r="BH176" s="182">
        <f t="shared" si="2"/>
        <v>5.5104791688194092</v>
      </c>
    </row>
    <row r="177" spans="1:60" ht="11.25" customHeight="1" x14ac:dyDescent="0.2">
      <c r="A177" s="236" t="s">
        <v>1439</v>
      </c>
      <c r="B177" s="97" t="s">
        <v>1440</v>
      </c>
      <c r="C177" s="215">
        <v>0.36</v>
      </c>
      <c r="D177" s="216">
        <v>0.32</v>
      </c>
      <c r="E177" s="216">
        <v>0.28999999999999998</v>
      </c>
      <c r="F177" s="216">
        <v>0.26</v>
      </c>
      <c r="G177" s="216">
        <v>0.23</v>
      </c>
      <c r="H177" s="216">
        <v>0.21</v>
      </c>
      <c r="I177" s="254">
        <v>0.2</v>
      </c>
      <c r="J177" s="217">
        <v>0.2</v>
      </c>
      <c r="K177" s="216">
        <v>0.16</v>
      </c>
      <c r="L177" s="216">
        <v>0.12</v>
      </c>
      <c r="M177" s="216">
        <v>0.08</v>
      </c>
      <c r="N177" s="216">
        <v>0.04</v>
      </c>
      <c r="O177" s="216">
        <v>0.02</v>
      </c>
      <c r="P177" s="191"/>
      <c r="Q177" s="231">
        <v>0</v>
      </c>
      <c r="R177" s="227">
        <v>0</v>
      </c>
      <c r="S177" s="191"/>
      <c r="T177" s="266">
        <v>0</v>
      </c>
      <c r="U177" s="266">
        <v>0.15</v>
      </c>
      <c r="V177" s="229">
        <v>0.2</v>
      </c>
      <c r="W177" s="202">
        <v>0.2</v>
      </c>
      <c r="X177" s="229">
        <v>0</v>
      </c>
      <c r="Y177" s="229">
        <v>0</v>
      </c>
      <c r="Z177" s="229">
        <v>0</v>
      </c>
      <c r="AA177" s="229">
        <v>0</v>
      </c>
      <c r="AB177" s="229">
        <v>0</v>
      </c>
      <c r="AC177" s="229">
        <v>0</v>
      </c>
      <c r="AD177" s="229">
        <v>0</v>
      </c>
      <c r="AE177" s="229">
        <v>0</v>
      </c>
      <c r="AF177" s="223">
        <f>SUM(C177:AE177)</f>
        <v>3.0400000000000005</v>
      </c>
      <c r="AG177" s="224">
        <f>IF(ISERROR((C177/D177-1)*100),"n/a",(C177/D177-1)*100)</f>
        <v>12.5</v>
      </c>
      <c r="AH177" s="224">
        <f>IF(ISERROR((D177/E177-1)*100),"n/a",(D177/E177-1)*100)</f>
        <v>10.344827586206918</v>
      </c>
      <c r="AI177" s="224">
        <f>IF(ISERROR((E177/F177-1)*100),"n/a",(E177/F177-1)*100)</f>
        <v>11.538461538461519</v>
      </c>
      <c r="AJ177" s="224">
        <f>IF(ISERROR((F177/G177-1)*100),"n/a",(F177/G177-1)*100)</f>
        <v>13.043478260869556</v>
      </c>
      <c r="AK177" s="224">
        <f>IF(ISERROR((G177/H177-1)*100),"n/a",(G177/H177-1)*100)</f>
        <v>9.5238095238095344</v>
      </c>
      <c r="AL177" s="224">
        <f>IF(ISERROR((H177/I177-1)*100),"n/a",(H177/I177-1)*100)</f>
        <v>4.9999999999999822</v>
      </c>
      <c r="AM177" s="224">
        <f>IF(ISERROR((I177/J177-1)*100),"n/a",(I177/J177-1)*100)</f>
        <v>0</v>
      </c>
      <c r="AN177" s="224">
        <f>IF(ISERROR((J177/K177-1)*100),"n/a",(J177/K177-1)*100)</f>
        <v>25</v>
      </c>
      <c r="AO177" s="224">
        <f>IF(ISERROR((K177/L177-1)*100),"n/a",(K177/L177-1)*100)</f>
        <v>33.33333333333335</v>
      </c>
      <c r="AP177" s="224">
        <f>IF(ISERROR((L177/M177-1)*100),"n/a",(L177/M177-1)*100)</f>
        <v>50</v>
      </c>
      <c r="AQ177" s="224" t="str">
        <f>IF(ISERROR((M177/#REF!-1)*100),"n/a",(M177/#REF!-1)*100)</f>
        <v>n/a</v>
      </c>
      <c r="AR177" s="224">
        <f>IF(ISERROR((N177/O177-1)*100),"n/a",(N177/O177-1)*100)</f>
        <v>100</v>
      </c>
      <c r="AS177" s="224" t="str">
        <f>IF(ISERROR((O177/Q177-1)*100),"n/a",(O177/Q177-1)*100)</f>
        <v>n/a</v>
      </c>
      <c r="AT177" s="224" t="str">
        <f>IF(ISERROR((Q177/R177-1)*100),"n/a",(Q177/R177-1)*100)</f>
        <v>n/a</v>
      </c>
      <c r="AU177" s="224" t="str">
        <f>IF(ISERROR((R177/T177-1)*100),"n/a",(R177/T177-1)*100)</f>
        <v>n/a</v>
      </c>
      <c r="AV177" s="224">
        <f>IF(ISERROR((T177/U177-1)*100),"n/a",(T177/U177-1)*100)</f>
        <v>-100</v>
      </c>
      <c r="AW177" s="224">
        <f>IF(ISERROR((U177/V177-1)*100),"n/a",(U177/V177-1)*100)</f>
        <v>-25.000000000000011</v>
      </c>
      <c r="AX177" s="224">
        <f>IF(ISERROR((V177/W177-1)*100),"n/a",(V177/W177-1)*100)</f>
        <v>0</v>
      </c>
      <c r="AY177" s="224" t="str">
        <f>IF(ISERROR((W177/X177-1)*100),"n/a",(W177/X177-1)*100)</f>
        <v>n/a</v>
      </c>
      <c r="AZ177" s="224" t="str">
        <f>IF(ISERROR((X177/Y177-1)*100),"n/a",(X177/Y177-1)*100)</f>
        <v>n/a</v>
      </c>
      <c r="BA177" s="224" t="str">
        <f>IF(ISERROR((Y177/Z177-1)*100),"n/a",(Y177/Z177-1)*100)</f>
        <v>n/a</v>
      </c>
      <c r="BB177" s="224" t="str">
        <f>IF(ISERROR((Z177/AA177-1)*100),"n/a",(Z177/AA177-1)*100)</f>
        <v>n/a</v>
      </c>
      <c r="BC177" s="224" t="str">
        <f>IF(ISERROR((AA177/AB177-1)*100),"n/a",(AA177/AB177-1)*100)</f>
        <v>n/a</v>
      </c>
      <c r="BD177" s="224" t="str">
        <f>IF(ISERROR((AB177/AC177-1)*100),"n/a",(AB177/AC177-1)*100)</f>
        <v>n/a</v>
      </c>
      <c r="BE177" s="224" t="str">
        <f>IF(ISERROR((AC177/AD177-1)*100),"n/a",(AC177/AD177-1)*100)</f>
        <v>n/a</v>
      </c>
      <c r="BF177" s="224" t="str">
        <f>IF(ISERROR((AD177/AE177-1)*100),"n/a",(AD177/AE177-1)*100)</f>
        <v>n/a</v>
      </c>
      <c r="BG177" s="224">
        <f>AVERAGE(AG177:BF177)</f>
        <v>10.37742216019149</v>
      </c>
      <c r="BH177" s="182">
        <f t="shared" si="2"/>
        <v>42.998815249233168</v>
      </c>
    </row>
    <row r="178" spans="1:60" ht="11.25" customHeight="1" x14ac:dyDescent="0.2">
      <c r="A178" s="127" t="s">
        <v>1840</v>
      </c>
      <c r="B178" s="97" t="s">
        <v>272</v>
      </c>
      <c r="C178" s="215">
        <v>1.17</v>
      </c>
      <c r="D178" s="216">
        <v>1.06</v>
      </c>
      <c r="E178" s="216">
        <v>0.98</v>
      </c>
      <c r="F178" s="216">
        <v>0.91</v>
      </c>
      <c r="G178" s="216">
        <v>0.87</v>
      </c>
      <c r="H178" s="216">
        <v>0.84</v>
      </c>
      <c r="I178" s="216">
        <v>0.82</v>
      </c>
      <c r="J178" s="217">
        <v>0.75</v>
      </c>
      <c r="K178" s="217">
        <v>0.71</v>
      </c>
      <c r="L178" s="216">
        <v>0.69499999999999995</v>
      </c>
      <c r="M178" s="216">
        <v>0.67</v>
      </c>
      <c r="N178" s="216">
        <v>0.63500000000000001</v>
      </c>
      <c r="O178" s="216">
        <v>0.5</v>
      </c>
      <c r="P178" s="226"/>
      <c r="Q178" s="216">
        <v>0.35</v>
      </c>
      <c r="R178" s="232">
        <v>0.28999999999999998</v>
      </c>
      <c r="S178" s="226"/>
      <c r="T178" s="260">
        <v>0.2475</v>
      </c>
      <c r="U178" s="261">
        <v>0.23</v>
      </c>
      <c r="V178" s="202">
        <v>0.2225</v>
      </c>
      <c r="W178" s="202">
        <v>0.19</v>
      </c>
      <c r="X178" s="202">
        <v>0.17</v>
      </c>
      <c r="Y178" s="202">
        <v>0.14000000000000001</v>
      </c>
      <c r="Z178" s="202">
        <v>0.1125</v>
      </c>
      <c r="AA178" s="202">
        <v>9.2499999999999999E-2</v>
      </c>
      <c r="AB178" s="202">
        <v>8.2500000000000004E-2</v>
      </c>
      <c r="AC178" s="229">
        <v>7.4999999999999997E-2</v>
      </c>
      <c r="AD178" s="202">
        <v>7.1249999999999994E-2</v>
      </c>
      <c r="AE178" s="202">
        <v>6.25E-2</v>
      </c>
      <c r="AF178" s="223">
        <f>SUM(C178:AE178)</f>
        <v>12.946249999999997</v>
      </c>
      <c r="AG178" s="224">
        <f>IF(ISERROR((C178/D178-1)*100),"n/a",(C178/D178-1)*100)</f>
        <v>10.377358490566024</v>
      </c>
      <c r="AH178" s="224">
        <f>IF(ISERROR((D178/E178-1)*100),"n/a",(D178/E178-1)*100)</f>
        <v>8.163265306122458</v>
      </c>
      <c r="AI178" s="224">
        <f>IF(ISERROR((E178/F178-1)*100),"n/a",(E178/F178-1)*100)</f>
        <v>7.6923076923076872</v>
      </c>
      <c r="AJ178" s="224">
        <f>IF(ISERROR((F178/G178-1)*100),"n/a",(F178/G178-1)*100)</f>
        <v>4.5977011494252817</v>
      </c>
      <c r="AK178" s="224">
        <f>IF(ISERROR((G178/H178-1)*100),"n/a",(G178/H178-1)*100)</f>
        <v>3.5714285714285809</v>
      </c>
      <c r="AL178" s="224">
        <f>IF(ISERROR((H178/I178-1)*100),"n/a",(H178/I178-1)*100)</f>
        <v>2.4390243902439046</v>
      </c>
      <c r="AM178" s="224">
        <f>IF(ISERROR((I178/J178-1)*100),"n/a",(I178/J178-1)*100)</f>
        <v>9.3333333333333268</v>
      </c>
      <c r="AN178" s="224">
        <f>IF(ISERROR((J178/K178-1)*100),"n/a",(J178/K178-1)*100)</f>
        <v>5.6338028169014231</v>
      </c>
      <c r="AO178" s="224">
        <f>IF(ISERROR((K178/L178-1)*100),"n/a",(K178/L178-1)*100)</f>
        <v>2.1582733812949728</v>
      </c>
      <c r="AP178" s="224">
        <f>IF(ISERROR((L178/M178-1)*100),"n/a",(L178/M178-1)*100)</f>
        <v>3.731343283582067</v>
      </c>
      <c r="AQ178" s="224">
        <f>IF(ISERROR((M178/N178-1)*100),"n/a",(M178/N178-1)*100)</f>
        <v>5.5118110236220597</v>
      </c>
      <c r="AR178" s="224">
        <f>IF(ISERROR((N178/O178-1)*100),"n/a",(N178/O178-1)*100)</f>
        <v>27</v>
      </c>
      <c r="AS178" s="224">
        <f>IF(ISERROR((O178/Q178-1)*100),"n/a",(O178/Q178-1)*100)</f>
        <v>42.857142857142861</v>
      </c>
      <c r="AT178" s="224">
        <f>IF(ISERROR((Q178/R178-1)*100),"n/a",(Q178/R178-1)*100)</f>
        <v>20.68965517241379</v>
      </c>
      <c r="AU178" s="224">
        <f>IF(ISERROR((R178/T178-1)*100),"n/a",(R178/T178-1)*100)</f>
        <v>17.171717171717169</v>
      </c>
      <c r="AV178" s="224">
        <f>IF(ISERROR((T178/U178-1)*100),"n/a",(T178/U178-1)*100)</f>
        <v>7.6086956521739024</v>
      </c>
      <c r="AW178" s="224">
        <f>IF(ISERROR((U178/V178-1)*100),"n/a",(U178/V178-1)*100)</f>
        <v>3.3707865168539408</v>
      </c>
      <c r="AX178" s="224">
        <f>IF(ISERROR((V178/W178-1)*100),"n/a",(V178/W178-1)*100)</f>
        <v>17.105263157894733</v>
      </c>
      <c r="AY178" s="224">
        <f>IF(ISERROR((W178/X178-1)*100),"n/a",(W178/X178-1)*100)</f>
        <v>11.764705882352944</v>
      </c>
      <c r="AZ178" s="224">
        <f>IF(ISERROR((X178/Y178-1)*100),"n/a",(X178/Y178-1)*100)</f>
        <v>21.42857142857142</v>
      </c>
      <c r="BA178" s="224">
        <f>IF(ISERROR((Y178/Z178-1)*100),"n/a",(Y178/Z178-1)*100)</f>
        <v>24.444444444444446</v>
      </c>
      <c r="BB178" s="224">
        <f>IF(ISERROR((Z178/AA178-1)*100),"n/a",(Z178/AA178-1)*100)</f>
        <v>21.621621621621621</v>
      </c>
      <c r="BC178" s="224">
        <f>IF(ISERROR((AA178/AB178-1)*100),"n/a",(AA178/AB178-1)*100)</f>
        <v>12.12121212121211</v>
      </c>
      <c r="BD178" s="224">
        <f>IF(ISERROR((AB178/AC178-1)*100),"n/a",(AB178/AC178-1)*100)</f>
        <v>10.000000000000009</v>
      </c>
      <c r="BE178" s="224">
        <f>IF(ISERROR((AC178/AD178-1)*100),"n/a",(AC178/AD178-1)*100)</f>
        <v>5.2631578947368363</v>
      </c>
      <c r="BF178" s="224">
        <f>IF(ISERROR((AD178/AE178-1)*100),"n/a",(AD178/AE178-1)*100)</f>
        <v>13.999999999999989</v>
      </c>
      <c r="BG178" s="224">
        <f>AVERAGE(AG178:BF178)</f>
        <v>12.294485513844752</v>
      </c>
      <c r="BH178" s="182">
        <f t="shared" si="2"/>
        <v>9.5810061377667282</v>
      </c>
    </row>
    <row r="179" spans="1:60" ht="11.25" customHeight="1" x14ac:dyDescent="0.2">
      <c r="A179" s="203" t="s">
        <v>1841</v>
      </c>
      <c r="B179" s="119" t="s">
        <v>760</v>
      </c>
      <c r="C179" s="215">
        <v>1.05</v>
      </c>
      <c r="D179" s="216">
        <v>1</v>
      </c>
      <c r="E179" s="216">
        <v>0.85</v>
      </c>
      <c r="F179" s="216">
        <v>0.8</v>
      </c>
      <c r="G179" s="216">
        <v>0.65</v>
      </c>
      <c r="H179" s="216">
        <v>0.6</v>
      </c>
      <c r="I179" s="216">
        <v>0.45</v>
      </c>
      <c r="J179" s="254">
        <v>0.4</v>
      </c>
      <c r="K179" s="253">
        <v>0.31</v>
      </c>
      <c r="L179" s="255">
        <v>0.28000000000000003</v>
      </c>
      <c r="M179" s="218">
        <v>0.25</v>
      </c>
      <c r="N179" s="255">
        <v>0.24</v>
      </c>
      <c r="O179" s="218">
        <v>0.21</v>
      </c>
      <c r="P179" s="219"/>
      <c r="Q179" s="255">
        <v>0.2</v>
      </c>
      <c r="R179" s="246">
        <v>0.18</v>
      </c>
      <c r="S179" s="219"/>
      <c r="T179" s="283">
        <v>0.16</v>
      </c>
      <c r="U179" s="283">
        <v>0.16</v>
      </c>
      <c r="V179" s="222">
        <v>0.16</v>
      </c>
      <c r="W179" s="222">
        <v>0.16</v>
      </c>
      <c r="X179" s="222">
        <v>0.16</v>
      </c>
      <c r="Y179" s="222">
        <v>0.16</v>
      </c>
      <c r="Z179" s="222">
        <v>0.16</v>
      </c>
      <c r="AA179" s="222">
        <v>0.16</v>
      </c>
      <c r="AB179" s="222">
        <v>0.16</v>
      </c>
      <c r="AC179" s="222">
        <v>0.16</v>
      </c>
      <c r="AD179" s="222">
        <v>0.16</v>
      </c>
      <c r="AE179" s="222">
        <v>0.16</v>
      </c>
      <c r="AF179" s="223">
        <f>SUM(C179:AE179)</f>
        <v>9.3900000000000023</v>
      </c>
      <c r="AG179" s="224">
        <f>IF(ISERROR((C179/D179-1)*100),"n/a",(C179/D179-1)*100)</f>
        <v>5.0000000000000044</v>
      </c>
      <c r="AH179" s="224">
        <f>IF(ISERROR((D179/E179-1)*100),"n/a",(D179/E179-1)*100)</f>
        <v>17.647058823529417</v>
      </c>
      <c r="AI179" s="224">
        <f>IF(ISERROR((E179/F179-1)*100),"n/a",(E179/F179-1)*100)</f>
        <v>6.25</v>
      </c>
      <c r="AJ179" s="224">
        <f>IF(ISERROR((F179/G179-1)*100),"n/a",(F179/G179-1)*100)</f>
        <v>23.076923076923084</v>
      </c>
      <c r="AK179" s="224">
        <f>IF(ISERROR((G179/H179-1)*100),"n/a",(G179/H179-1)*100)</f>
        <v>8.3333333333333481</v>
      </c>
      <c r="AL179" s="224">
        <f>IF(ISERROR((H179/I179-1)*100),"n/a",(H179/I179-1)*100)</f>
        <v>33.333333333333329</v>
      </c>
      <c r="AM179" s="224">
        <f>IF(ISERROR((I179/J179-1)*100),"n/a",(I179/J179-1)*100)</f>
        <v>12.5</v>
      </c>
      <c r="AN179" s="224">
        <f>IF(ISERROR((J179/K179-1)*100),"n/a",(J179/K179-1)*100)</f>
        <v>29.032258064516149</v>
      </c>
      <c r="AO179" s="224">
        <f>IF(ISERROR((K179/L179-1)*100),"n/a",(K179/L179-1)*100)</f>
        <v>10.714285714285698</v>
      </c>
      <c r="AP179" s="224">
        <f>IF(ISERROR((L179/M179-1)*100),"n/a",(L179/M179-1)*100)</f>
        <v>12.000000000000011</v>
      </c>
      <c r="AQ179" s="224">
        <f>IF(ISERROR((M179/N179-1)*100),"n/a",(M179/N179-1)*100)</f>
        <v>4.1666666666666741</v>
      </c>
      <c r="AR179" s="224">
        <f>IF(ISERROR((N179/O179-1)*100),"n/a",(N179/O179-1)*100)</f>
        <v>14.285714285714279</v>
      </c>
      <c r="AS179" s="224">
        <f>IF(ISERROR((O179/Q179-1)*100),"n/a",(O179/Q179-1)*100)</f>
        <v>4.9999999999999822</v>
      </c>
      <c r="AT179" s="224">
        <f>IF(ISERROR((Q179/R179-1)*100),"n/a",(Q179/R179-1)*100)</f>
        <v>11.111111111111116</v>
      </c>
      <c r="AU179" s="224">
        <f>IF(ISERROR((R179/T179-1)*100),"n/a",(R179/T179-1)*100)</f>
        <v>12.5</v>
      </c>
      <c r="AV179" s="224">
        <f>IF(ISERROR((T179/U179-1)*100),"n/a",(T179/U179-1)*100)</f>
        <v>0</v>
      </c>
      <c r="AW179" s="224">
        <f>IF(ISERROR((U179/V179-1)*100),"n/a",(U179/V179-1)*100)</f>
        <v>0</v>
      </c>
      <c r="AX179" s="224">
        <f>IF(ISERROR((V179/W179-1)*100),"n/a",(V179/W179-1)*100)</f>
        <v>0</v>
      </c>
      <c r="AY179" s="224">
        <f>IF(ISERROR((W179/X179-1)*100),"n/a",(W179/X179-1)*100)</f>
        <v>0</v>
      </c>
      <c r="AZ179" s="224">
        <f>IF(ISERROR((X179/Y179-1)*100),"n/a",(X179/Y179-1)*100)</f>
        <v>0</v>
      </c>
      <c r="BA179" s="224">
        <f>IF(ISERROR((Y179/Z179-1)*100),"n/a",(Y179/Z179-1)*100)</f>
        <v>0</v>
      </c>
      <c r="BB179" s="224">
        <f>IF(ISERROR((Z179/AA179-1)*100),"n/a",(Z179/AA179-1)*100)</f>
        <v>0</v>
      </c>
      <c r="BC179" s="224">
        <f>IF(ISERROR((AA179/AB179-1)*100),"n/a",(AA179/AB179-1)*100)</f>
        <v>0</v>
      </c>
      <c r="BD179" s="224">
        <f>IF(ISERROR((AB179/AC179-1)*100),"n/a",(AB179/AC179-1)*100)</f>
        <v>0</v>
      </c>
      <c r="BE179" s="224">
        <f>IF(ISERROR((AC179/AD179-1)*100),"n/a",(AC179/AD179-1)*100)</f>
        <v>0</v>
      </c>
      <c r="BF179" s="224">
        <f>IF(ISERROR((AD179/AE179-1)*100),"n/a",(AD179/AE179-1)*100)</f>
        <v>0</v>
      </c>
      <c r="BG179" s="224">
        <f>AVERAGE(AG179:BF179)</f>
        <v>7.8827186311312722</v>
      </c>
      <c r="BH179" s="182">
        <f t="shared" si="2"/>
        <v>9.5017472109025132</v>
      </c>
    </row>
    <row r="180" spans="1:60" ht="11.25" customHeight="1" x14ac:dyDescent="0.2">
      <c r="A180" s="248" t="s">
        <v>5611</v>
      </c>
      <c r="B180" s="97" t="s">
        <v>5600</v>
      </c>
      <c r="C180" s="215">
        <v>2.02</v>
      </c>
      <c r="D180" s="216">
        <v>1.7050000000000001</v>
      </c>
      <c r="E180" s="216">
        <v>1.44</v>
      </c>
      <c r="F180" s="216">
        <v>0.99</v>
      </c>
      <c r="G180" s="231">
        <v>0</v>
      </c>
      <c r="H180" s="231">
        <v>0</v>
      </c>
      <c r="I180" s="231">
        <v>0</v>
      </c>
      <c r="J180" s="254">
        <v>0</v>
      </c>
      <c r="K180" s="254">
        <v>0</v>
      </c>
      <c r="L180" s="231">
        <v>0</v>
      </c>
      <c r="M180" s="231">
        <v>0</v>
      </c>
      <c r="N180" s="231">
        <v>0</v>
      </c>
      <c r="O180" s="231">
        <v>0</v>
      </c>
      <c r="P180" s="237"/>
      <c r="Q180" s="231">
        <v>0</v>
      </c>
      <c r="R180" s="227">
        <v>0</v>
      </c>
      <c r="S180" s="237"/>
      <c r="T180" s="266">
        <v>0</v>
      </c>
      <c r="U180" s="266">
        <v>0</v>
      </c>
      <c r="V180" s="229">
        <v>0</v>
      </c>
      <c r="W180" s="229">
        <v>0</v>
      </c>
      <c r="X180" s="229">
        <v>0</v>
      </c>
      <c r="Y180" s="229">
        <v>0</v>
      </c>
      <c r="Z180" s="229">
        <v>0</v>
      </c>
      <c r="AA180" s="229">
        <v>0</v>
      </c>
      <c r="AB180" s="229">
        <v>0</v>
      </c>
      <c r="AC180" s="229">
        <v>0</v>
      </c>
      <c r="AD180" s="229">
        <v>0</v>
      </c>
      <c r="AE180" s="229">
        <v>0</v>
      </c>
      <c r="AF180" s="223">
        <f>SUM(C180:AE180)</f>
        <v>6.1550000000000002</v>
      </c>
      <c r="AG180" s="224">
        <f>IF(ISERROR((C180/D180-1)*100),"n/a",(C180/D180-1)*100)</f>
        <v>18.475073313782996</v>
      </c>
      <c r="AH180" s="224">
        <f>IF(ISERROR((D180/E180-1)*100),"n/a",(D180/E180-1)*100)</f>
        <v>18.402777777777789</v>
      </c>
      <c r="AI180" s="224">
        <f>IF(ISERROR((E180/F180-1)*100),"n/a",(E180/F180-1)*100)</f>
        <v>45.45454545454546</v>
      </c>
      <c r="AJ180" s="224" t="str">
        <f>IF(ISERROR((F180/G180-1)*100),"n/a",(F180/G180-1)*100)</f>
        <v>n/a</v>
      </c>
      <c r="AK180" s="224" t="str">
        <f>IF(ISERROR((G180/H180-1)*100),"n/a",(G180/H180-1)*100)</f>
        <v>n/a</v>
      </c>
      <c r="AL180" s="224" t="str">
        <f>IF(ISERROR((H180/I180-1)*100),"n/a",(H180/I180-1)*100)</f>
        <v>n/a</v>
      </c>
      <c r="AM180" s="224" t="str">
        <f>IF(ISERROR((I180/J180-1)*100),"n/a",(I180/J180-1)*100)</f>
        <v>n/a</v>
      </c>
      <c r="AN180" s="224" t="str">
        <f>IF(ISERROR((J180/K180-1)*100),"n/a",(J180/K180-1)*100)</f>
        <v>n/a</v>
      </c>
      <c r="AO180" s="224" t="str">
        <f>IF(ISERROR((K180/L180-1)*100),"n/a",(K180/L180-1)*100)</f>
        <v>n/a</v>
      </c>
      <c r="AP180" s="224" t="str">
        <f>IF(ISERROR((L180/M180-1)*100),"n/a",(L180/M180-1)*100)</f>
        <v>n/a</v>
      </c>
      <c r="AQ180" s="224" t="str">
        <f>IF(ISERROR((M180/N180-1)*100),"n/a",(M180/N180-1)*100)</f>
        <v>n/a</v>
      </c>
      <c r="AR180" s="224" t="str">
        <f>IF(ISERROR((N180/O180-1)*100),"n/a",(N180/O180-1)*100)</f>
        <v>n/a</v>
      </c>
      <c r="AS180" s="224" t="str">
        <f>IF(ISERROR((O180/Q180-1)*100),"n/a",(O180/Q180-1)*100)</f>
        <v>n/a</v>
      </c>
      <c r="AT180" s="224" t="str">
        <f>IF(ISERROR((Q180/R180-1)*100),"n/a",(Q180/R180-1)*100)</f>
        <v>n/a</v>
      </c>
      <c r="AU180" s="224" t="str">
        <f>IF(ISERROR((R180/T180-1)*100),"n/a",(R180/T180-1)*100)</f>
        <v>n/a</v>
      </c>
      <c r="AV180" s="224" t="str">
        <f>IF(ISERROR((T180/U180-1)*100),"n/a",(T180/U180-1)*100)</f>
        <v>n/a</v>
      </c>
      <c r="AW180" s="224" t="str">
        <f>IF(ISERROR((U180/V180-1)*100),"n/a",(U180/V180-1)*100)</f>
        <v>n/a</v>
      </c>
      <c r="AX180" s="224" t="str">
        <f>IF(ISERROR((V180/W180-1)*100),"n/a",(V180/W180-1)*100)</f>
        <v>n/a</v>
      </c>
      <c r="AY180" s="224" t="str">
        <f>IF(ISERROR((W180/X180-1)*100),"n/a",(W180/X180-1)*100)</f>
        <v>n/a</v>
      </c>
      <c r="AZ180" s="224" t="str">
        <f>IF(ISERROR((X180/Y180-1)*100),"n/a",(X180/Y180-1)*100)</f>
        <v>n/a</v>
      </c>
      <c r="BA180" s="224" t="str">
        <f>IF(ISERROR((Y180/Z180-1)*100),"n/a",(Y180/Z180-1)*100)</f>
        <v>n/a</v>
      </c>
      <c r="BB180" s="224" t="str">
        <f>IF(ISERROR((Z180/AA180-1)*100),"n/a",(Z180/AA180-1)*100)</f>
        <v>n/a</v>
      </c>
      <c r="BC180" s="224" t="str">
        <f>IF(ISERROR((AA180/AB180-1)*100),"n/a",(AA180/AB180-1)*100)</f>
        <v>n/a</v>
      </c>
      <c r="BD180" s="224" t="str">
        <f>IF(ISERROR((AB180/AC180-1)*100),"n/a",(AB180/AC180-1)*100)</f>
        <v>n/a</v>
      </c>
      <c r="BE180" s="224" t="str">
        <f>IF(ISERROR((AC180/AD180-1)*100),"n/a",(AC180/AD180-1)*100)</f>
        <v>n/a</v>
      </c>
      <c r="BF180" s="224" t="str">
        <f>IF(ISERROR((AD180/AE180-1)*100),"n/a",(AD180/AE180-1)*100)</f>
        <v>n/a</v>
      </c>
      <c r="BG180" s="224">
        <f>AVERAGE(AG180:BF180)</f>
        <v>27.444132182035418</v>
      </c>
      <c r="BH180" s="182">
        <f t="shared" si="2"/>
        <v>15.597517313536979</v>
      </c>
    </row>
    <row r="181" spans="1:60" ht="11.25" customHeight="1" x14ac:dyDescent="0.2">
      <c r="A181" s="225" t="s">
        <v>762</v>
      </c>
      <c r="B181" s="97" t="s">
        <v>763</v>
      </c>
      <c r="C181" s="215">
        <v>0.72</v>
      </c>
      <c r="D181" s="216">
        <v>0.6875</v>
      </c>
      <c r="E181" s="216">
        <v>0.67500000000000004</v>
      </c>
      <c r="F181" s="216">
        <v>0.65500000000000003</v>
      </c>
      <c r="G181" s="216">
        <v>0.63</v>
      </c>
      <c r="H181" s="216">
        <v>0.59499999999999997</v>
      </c>
      <c r="I181" s="216">
        <v>0.57750000000000001</v>
      </c>
      <c r="J181" s="217">
        <v>0.5675</v>
      </c>
      <c r="K181" s="223">
        <v>0.5575</v>
      </c>
      <c r="L181" s="216">
        <v>0.54749999999999999</v>
      </c>
      <c r="M181" s="216">
        <v>0.53649999999999998</v>
      </c>
      <c r="N181" s="216">
        <v>0.52200000000000002</v>
      </c>
      <c r="O181" s="216">
        <v>0.505</v>
      </c>
      <c r="P181" s="226"/>
      <c r="Q181" s="216">
        <v>0.48749999999999999</v>
      </c>
      <c r="R181" s="232">
        <v>0.47499999999999998</v>
      </c>
      <c r="S181" s="226"/>
      <c r="T181" s="260">
        <v>0.45750000000000002</v>
      </c>
      <c r="U181" s="260">
        <v>0.4425</v>
      </c>
      <c r="V181" s="202">
        <v>0.40500000000000003</v>
      </c>
      <c r="W181" s="202">
        <v>0.35249999999999998</v>
      </c>
      <c r="X181" s="202">
        <v>0.32250000000000001</v>
      </c>
      <c r="Y181" s="202">
        <v>0.29249999999999998</v>
      </c>
      <c r="Z181" s="202">
        <v>0.26437500000000003</v>
      </c>
      <c r="AA181" s="202">
        <v>0.12375</v>
      </c>
      <c r="AB181" s="229">
        <v>0</v>
      </c>
      <c r="AC181" s="229">
        <v>0</v>
      </c>
      <c r="AD181" s="229">
        <v>0</v>
      </c>
      <c r="AE181" s="229">
        <v>0</v>
      </c>
      <c r="AF181" s="223">
        <f>SUM(C181:AE181)</f>
        <v>11.399124999999998</v>
      </c>
      <c r="AG181" s="224">
        <f>IF(ISERROR((C181/D181-1)*100),"n/a",(C181/D181-1)*100)</f>
        <v>4.7272727272727133</v>
      </c>
      <c r="AH181" s="224">
        <f>IF(ISERROR((D181/E181-1)*100),"n/a",(D181/E181-1)*100)</f>
        <v>1.8518518518518379</v>
      </c>
      <c r="AI181" s="224">
        <f>IF(ISERROR((E181/F181-1)*100),"n/a",(E181/F181-1)*100)</f>
        <v>3.0534351145038219</v>
      </c>
      <c r="AJ181" s="224">
        <f>IF(ISERROR((F181/G181-1)*100),"n/a",(F181/G181-1)*100)</f>
        <v>3.9682539682539764</v>
      </c>
      <c r="AK181" s="224">
        <f>IF(ISERROR((G181/H181-1)*100),"n/a",(G181/H181-1)*100)</f>
        <v>5.8823529411764719</v>
      </c>
      <c r="AL181" s="224">
        <f>IF(ISERROR((H181/I181-1)*100),"n/a",(H181/I181-1)*100)</f>
        <v>3.0303030303030276</v>
      </c>
      <c r="AM181" s="224">
        <f>IF(ISERROR((I181/J181-1)*100),"n/a",(I181/J181-1)*100)</f>
        <v>1.7621145374449254</v>
      </c>
      <c r="AN181" s="224">
        <f>IF(ISERROR((J181/K181-1)*100),"n/a",(J181/K181-1)*100)</f>
        <v>1.7937219730941756</v>
      </c>
      <c r="AO181" s="224">
        <f>IF(ISERROR((K181/L181-1)*100),"n/a",(K181/L181-1)*100)</f>
        <v>1.8264840182648401</v>
      </c>
      <c r="AP181" s="224">
        <f>IF(ISERROR((L181/M181-1)*100),"n/a",(L181/M181-1)*100)</f>
        <v>2.0503261882572232</v>
      </c>
      <c r="AQ181" s="224">
        <f>IF(ISERROR((M181/N181-1)*100),"n/a",(M181/N181-1)*100)</f>
        <v>2.7777777777777679</v>
      </c>
      <c r="AR181" s="224">
        <f>IF(ISERROR((N181/O181-1)*100),"n/a",(N181/O181-1)*100)</f>
        <v>3.3663366336633693</v>
      </c>
      <c r="AS181" s="224">
        <f>IF(ISERROR((O181/Q181-1)*100),"n/a",(O181/Q181-1)*100)</f>
        <v>3.5897435897435992</v>
      </c>
      <c r="AT181" s="224">
        <f>IF(ISERROR((Q181/R181-1)*100),"n/a",(Q181/R181-1)*100)</f>
        <v>2.6315789473684292</v>
      </c>
      <c r="AU181" s="224">
        <f>IF(ISERROR((R181/T181-1)*100),"n/a",(R181/T181-1)*100)</f>
        <v>3.82513661202184</v>
      </c>
      <c r="AV181" s="224">
        <f>IF(ISERROR((T181/U181-1)*100),"n/a",(T181/U181-1)*100)</f>
        <v>3.3898305084745894</v>
      </c>
      <c r="AW181" s="224">
        <f>IF(ISERROR((U181/V181-1)*100),"n/a",(U181/V181-1)*100)</f>
        <v>9.259259259259256</v>
      </c>
      <c r="AX181" s="224">
        <f>IF(ISERROR((V181/W181-1)*100),"n/a",(V181/W181-1)*100)</f>
        <v>14.893617021276606</v>
      </c>
      <c r="AY181" s="224">
        <f>IF(ISERROR((W181/X181-1)*100),"n/a",(W181/X181-1)*100)</f>
        <v>9.302325581395344</v>
      </c>
      <c r="AZ181" s="224">
        <f>IF(ISERROR((X181/Y181-1)*100),"n/a",(X181/Y181-1)*100)</f>
        <v>10.256410256410264</v>
      </c>
      <c r="BA181" s="224">
        <f>IF(ISERROR((Y181/Z181-1)*100),"n/a",(Y181/Z181-1)*100)</f>
        <v>10.638297872340408</v>
      </c>
      <c r="BB181" s="224">
        <f>IF(ISERROR((Z181/AA181-1)*100),"n/a",(Z181/AA181-1)*100)</f>
        <v>113.63636363636367</v>
      </c>
      <c r="BC181" s="224" t="str">
        <f>IF(ISERROR((AA181/AB181-1)*100),"n/a",(AA181/AB181-1)*100)</f>
        <v>n/a</v>
      </c>
      <c r="BD181" s="224" t="str">
        <f>IF(ISERROR((AB181/AC181-1)*100),"n/a",(AB181/AC181-1)*100)</f>
        <v>n/a</v>
      </c>
      <c r="BE181" s="224" t="str">
        <f>IF(ISERROR((AC181/AD181-1)*100),"n/a",(AC181/AD181-1)*100)</f>
        <v>n/a</v>
      </c>
      <c r="BF181" s="224" t="str">
        <f>IF(ISERROR((AD181/AE181-1)*100),"n/a",(AD181/AE181-1)*100)</f>
        <v>n/a</v>
      </c>
      <c r="BG181" s="224">
        <f>AVERAGE(AG181:BF181)</f>
        <v>9.8869451839326423</v>
      </c>
      <c r="BH181" s="182">
        <f t="shared" si="2"/>
        <v>23.45067455725869</v>
      </c>
    </row>
    <row r="182" spans="1:60" ht="11.25" customHeight="1" x14ac:dyDescent="0.2">
      <c r="A182" s="225" t="s">
        <v>764</v>
      </c>
      <c r="B182" s="114" t="s">
        <v>765</v>
      </c>
      <c r="C182" s="215">
        <v>0.65</v>
      </c>
      <c r="D182" s="216">
        <v>0.61750000000000005</v>
      </c>
      <c r="E182" s="216">
        <v>0.60499999999999998</v>
      </c>
      <c r="F182" s="216">
        <v>0.58499999999999996</v>
      </c>
      <c r="G182" s="216">
        <v>0.56000000000000005</v>
      </c>
      <c r="H182" s="216">
        <v>0.52500000000000002</v>
      </c>
      <c r="I182" s="216">
        <v>0.50749999999999995</v>
      </c>
      <c r="J182" s="217">
        <v>0.4975</v>
      </c>
      <c r="K182" s="223">
        <v>0.48749999999999999</v>
      </c>
      <c r="L182" s="216">
        <v>0.47749999999999998</v>
      </c>
      <c r="M182" s="216">
        <v>0.46850000000000003</v>
      </c>
      <c r="N182" s="216">
        <v>0.46300000000000002</v>
      </c>
      <c r="O182" s="216">
        <v>0.45500000000000002</v>
      </c>
      <c r="P182" s="226"/>
      <c r="Q182" s="216">
        <v>0.4375</v>
      </c>
      <c r="R182" s="232">
        <v>0.42499999999999999</v>
      </c>
      <c r="S182" s="226"/>
      <c r="T182" s="260">
        <v>0.40749999999999997</v>
      </c>
      <c r="U182" s="260">
        <v>0.39250000000000002</v>
      </c>
      <c r="V182" s="202">
        <v>0.35499999999999998</v>
      </c>
      <c r="W182" s="202">
        <v>0.30249999999999999</v>
      </c>
      <c r="X182" s="202">
        <v>0.27374999999999999</v>
      </c>
      <c r="Y182" s="202">
        <v>0.25030999999999998</v>
      </c>
      <c r="Z182" s="202">
        <v>0.23343</v>
      </c>
      <c r="AA182" s="202">
        <v>0.21937499999999999</v>
      </c>
      <c r="AB182" s="229">
        <v>0.20250000000000001</v>
      </c>
      <c r="AC182" s="229">
        <v>0.20250000000000001</v>
      </c>
      <c r="AD182" s="202">
        <v>0.20250000000000001</v>
      </c>
      <c r="AE182" s="202">
        <v>0.199685</v>
      </c>
      <c r="AF182" s="223">
        <f>SUM(C182:AE182)</f>
        <v>11.003050000000002</v>
      </c>
      <c r="AG182" s="224">
        <f>IF(ISERROR((C182/D182-1)*100),"n/a",(C182/D182-1)*100)</f>
        <v>5.2631578947368363</v>
      </c>
      <c r="AH182" s="224">
        <f>IF(ISERROR((D182/E182-1)*100),"n/a",(D182/E182-1)*100)</f>
        <v>2.0661157024793431</v>
      </c>
      <c r="AI182" s="224">
        <f>IF(ISERROR((E182/F182-1)*100),"n/a",(E182/F182-1)*100)</f>
        <v>3.4188034188034289</v>
      </c>
      <c r="AJ182" s="224">
        <f>IF(ISERROR((F182/G182-1)*100),"n/a",(F182/G182-1)*100)</f>
        <v>4.4642857142856984</v>
      </c>
      <c r="AK182" s="224">
        <f>IF(ISERROR((G182/H182-1)*100),"n/a",(G182/H182-1)*100)</f>
        <v>6.6666666666666652</v>
      </c>
      <c r="AL182" s="224">
        <f>IF(ISERROR((H182/I182-1)*100),"n/a",(H182/I182-1)*100)</f>
        <v>3.4482758620689724</v>
      </c>
      <c r="AM182" s="224">
        <f>IF(ISERROR((I182/J182-1)*100),"n/a",(I182/J182-1)*100)</f>
        <v>2.0100502512562679</v>
      </c>
      <c r="AN182" s="224">
        <f>IF(ISERROR((J182/K182-1)*100),"n/a",(J182/K182-1)*100)</f>
        <v>2.051282051282044</v>
      </c>
      <c r="AO182" s="224">
        <f>IF(ISERROR((K182/L182-1)*100),"n/a",(K182/L182-1)*100)</f>
        <v>2.0942408376963373</v>
      </c>
      <c r="AP182" s="224">
        <f>IF(ISERROR((L182/M182-1)*100),"n/a",(L182/M182-1)*100)</f>
        <v>1.9210245464247544</v>
      </c>
      <c r="AQ182" s="224">
        <f>IF(ISERROR((M182/N182-1)*100),"n/a",(M182/N182-1)*100)</f>
        <v>1.1879049676025932</v>
      </c>
      <c r="AR182" s="224">
        <f>IF(ISERROR((N182/O182-1)*100),"n/a",(N182/O182-1)*100)</f>
        <v>1.758241758241752</v>
      </c>
      <c r="AS182" s="224">
        <f>IF(ISERROR((O182/Q182-1)*100),"n/a",(O182/Q182-1)*100)</f>
        <v>4.0000000000000036</v>
      </c>
      <c r="AT182" s="224">
        <f>IF(ISERROR((Q182/R182-1)*100),"n/a",(Q182/R182-1)*100)</f>
        <v>2.941176470588247</v>
      </c>
      <c r="AU182" s="224">
        <f>IF(ISERROR((R182/T182-1)*100),"n/a",(R182/T182-1)*100)</f>
        <v>4.2944785276073594</v>
      </c>
      <c r="AV182" s="224">
        <f>IF(ISERROR((T182/U182-1)*100),"n/a",(T182/U182-1)*100)</f>
        <v>3.8216560509554132</v>
      </c>
      <c r="AW182" s="224">
        <f>IF(ISERROR((U182/V182-1)*100),"n/a",(U182/V182-1)*100)</f>
        <v>10.563380281690149</v>
      </c>
      <c r="AX182" s="224">
        <f>IF(ISERROR((V182/W182-1)*100),"n/a",(V182/W182-1)*100)</f>
        <v>17.355371900826434</v>
      </c>
      <c r="AY182" s="224">
        <f>IF(ISERROR((W182/X182-1)*100),"n/a",(W182/X182-1)*100)</f>
        <v>10.502283105022837</v>
      </c>
      <c r="AZ182" s="224">
        <f>IF(ISERROR((X182/Y182-1)*100),"n/a",(X182/Y182-1)*100)</f>
        <v>9.3643881586832336</v>
      </c>
      <c r="BA182" s="224">
        <f>IF(ISERROR((Y182/Z182-1)*100),"n/a",(Y182/Z182-1)*100)</f>
        <v>7.2312898941866877</v>
      </c>
      <c r="BB182" s="224">
        <f>IF(ISERROR((Z182/AA182-1)*100),"n/a",(Z182/AA182-1)*100)</f>
        <v>6.4068376068376232</v>
      </c>
      <c r="BC182" s="224">
        <f>IF(ISERROR((AA182/AB182-1)*100),"n/a",(AA182/AB182-1)*100)</f>
        <v>8.333333333333325</v>
      </c>
      <c r="BD182" s="224">
        <f>IF(ISERROR((AB182/AC182-1)*100),"n/a",(AB182/AC182-1)*100)</f>
        <v>0</v>
      </c>
      <c r="BE182" s="224">
        <f>IF(ISERROR((AC182/AD182-1)*100),"n/a",(AC182/AD182-1)*100)</f>
        <v>0</v>
      </c>
      <c r="BF182" s="224">
        <f>IF(ISERROR((AD182/AE182-1)*100),"n/a",(AD182/AE182-1)*100)</f>
        <v>1.40972030948745</v>
      </c>
      <c r="BG182" s="224">
        <f>AVERAGE(AG182:BF182)</f>
        <v>4.7143832811832107</v>
      </c>
      <c r="BH182" s="182">
        <f t="shared" si="2"/>
        <v>3.9806609973625484</v>
      </c>
    </row>
    <row r="183" spans="1:60" ht="11.25" customHeight="1" x14ac:dyDescent="0.2">
      <c r="A183" s="225" t="s">
        <v>1842</v>
      </c>
      <c r="B183" s="97" t="s">
        <v>767</v>
      </c>
      <c r="C183" s="215">
        <v>3.15</v>
      </c>
      <c r="D183" s="216">
        <v>2.96</v>
      </c>
      <c r="E183" s="216">
        <v>2.79</v>
      </c>
      <c r="F183" s="216">
        <v>2.6</v>
      </c>
      <c r="G183" s="216">
        <v>2.42</v>
      </c>
      <c r="H183" s="216">
        <v>2.21</v>
      </c>
      <c r="I183" s="216">
        <v>2.12</v>
      </c>
      <c r="J183" s="217">
        <v>1.95</v>
      </c>
      <c r="K183" s="217">
        <v>1.8</v>
      </c>
      <c r="L183" s="216">
        <v>1.6</v>
      </c>
      <c r="M183" s="216">
        <v>1.47</v>
      </c>
      <c r="N183" s="216">
        <v>1.29</v>
      </c>
      <c r="O183" s="216">
        <v>1.2</v>
      </c>
      <c r="P183" s="226"/>
      <c r="Q183" s="216">
        <v>0.68</v>
      </c>
      <c r="R183" s="227">
        <v>0.4</v>
      </c>
      <c r="S183" s="226"/>
      <c r="T183" s="261">
        <v>0.4</v>
      </c>
      <c r="U183" s="261">
        <v>0.4</v>
      </c>
      <c r="V183" s="229">
        <v>0.4</v>
      </c>
      <c r="W183" s="202">
        <v>0.4</v>
      </c>
      <c r="X183" s="202">
        <v>0.39</v>
      </c>
      <c r="Y183" s="202">
        <v>0.34499999999999997</v>
      </c>
      <c r="Z183" s="202">
        <v>0.3</v>
      </c>
      <c r="AA183" s="229">
        <v>0</v>
      </c>
      <c r="AB183" s="229">
        <v>0</v>
      </c>
      <c r="AC183" s="229">
        <v>0</v>
      </c>
      <c r="AD183" s="229">
        <v>0</v>
      </c>
      <c r="AE183" s="229">
        <v>0</v>
      </c>
      <c r="AF183" s="223">
        <f>SUM(C183:AE183)</f>
        <v>31.274999999999991</v>
      </c>
      <c r="AG183" s="224">
        <f>IF(ISERROR((C183/D183-1)*100),"n/a",(C183/D183-1)*100)</f>
        <v>6.4189189189189255</v>
      </c>
      <c r="AH183" s="224">
        <f>IF(ISERROR((D183/E183-1)*100),"n/a",(D183/E183-1)*100)</f>
        <v>6.0931899641577081</v>
      </c>
      <c r="AI183" s="224">
        <f>IF(ISERROR((E183/F183-1)*100),"n/a",(E183/F183-1)*100)</f>
        <v>7.3076923076923039</v>
      </c>
      <c r="AJ183" s="224">
        <f>IF(ISERROR((F183/G183-1)*100),"n/a",(F183/G183-1)*100)</f>
        <v>7.4380165289256173</v>
      </c>
      <c r="AK183" s="224">
        <f>IF(ISERROR((G183/H183-1)*100),"n/a",(G183/H183-1)*100)</f>
        <v>9.5022624434389016</v>
      </c>
      <c r="AL183" s="224">
        <f>IF(ISERROR((H183/I183-1)*100),"n/a",(H183/I183-1)*100)</f>
        <v>4.2452830188679069</v>
      </c>
      <c r="AM183" s="224">
        <f>IF(ISERROR((I183/J183-1)*100),"n/a",(I183/J183-1)*100)</f>
        <v>8.7179487179487314</v>
      </c>
      <c r="AN183" s="224">
        <f>IF(ISERROR((J183/K183-1)*100),"n/a",(J183/K183-1)*100)</f>
        <v>8.333333333333325</v>
      </c>
      <c r="AO183" s="224">
        <f>IF(ISERROR((K183/L183-1)*100),"n/a",(K183/L183-1)*100)</f>
        <v>12.5</v>
      </c>
      <c r="AP183" s="224">
        <f>IF(ISERROR((L183/M183-1)*100),"n/a",(L183/M183-1)*100)</f>
        <v>8.8435374149659971</v>
      </c>
      <c r="AQ183" s="224">
        <f>IF(ISERROR((M183/N183-1)*100),"n/a",(M183/N183-1)*100)</f>
        <v>13.953488372093027</v>
      </c>
      <c r="AR183" s="224">
        <f>IF(ISERROR((N183/O183-1)*100),"n/a",(N183/O183-1)*100)</f>
        <v>7.5000000000000178</v>
      </c>
      <c r="AS183" s="224">
        <f>IF(ISERROR((O183/Q183-1)*100),"n/a",(O183/Q183-1)*100)</f>
        <v>76.470588235294088</v>
      </c>
      <c r="AT183" s="224">
        <f>IF(ISERROR((Q183/R183-1)*100),"n/a",(Q183/R183-1)*100)</f>
        <v>70</v>
      </c>
      <c r="AU183" s="224">
        <f>IF(ISERROR((R183/T183-1)*100),"n/a",(R183/T183-1)*100)</f>
        <v>0</v>
      </c>
      <c r="AV183" s="224">
        <f>IF(ISERROR((T183/U183-1)*100),"n/a",(T183/U183-1)*100)</f>
        <v>0</v>
      </c>
      <c r="AW183" s="224">
        <f>IF(ISERROR((U183/V183-1)*100),"n/a",(U183/V183-1)*100)</f>
        <v>0</v>
      </c>
      <c r="AX183" s="224">
        <f>IF(ISERROR((V183/W183-1)*100),"n/a",(V183/W183-1)*100)</f>
        <v>0</v>
      </c>
      <c r="AY183" s="224">
        <f>IF(ISERROR((W183/X183-1)*100),"n/a",(W183/X183-1)*100)</f>
        <v>2.5641025641025772</v>
      </c>
      <c r="AZ183" s="224">
        <f>IF(ISERROR((X183/Y183-1)*100),"n/a",(X183/Y183-1)*100)</f>
        <v>13.043478260869579</v>
      </c>
      <c r="BA183" s="224">
        <f>IF(ISERROR((Y183/Z183-1)*100),"n/a",(Y183/Z183-1)*100)</f>
        <v>14.999999999999991</v>
      </c>
      <c r="BB183" s="224" t="str">
        <f>IF(ISERROR((Z183/AA183-1)*100),"n/a",(Z183/AA183-1)*100)</f>
        <v>n/a</v>
      </c>
      <c r="BC183" s="224" t="str">
        <f>IF(ISERROR((AA183/AB183-1)*100),"n/a",(AA183/AB183-1)*100)</f>
        <v>n/a</v>
      </c>
      <c r="BD183" s="224" t="str">
        <f>IF(ISERROR((AB183/AC183-1)*100),"n/a",(AB183/AC183-1)*100)</f>
        <v>n/a</v>
      </c>
      <c r="BE183" s="224" t="str">
        <f>IF(ISERROR((AC183/AD183-1)*100),"n/a",(AC183/AD183-1)*100)</f>
        <v>n/a</v>
      </c>
      <c r="BF183" s="224" t="str">
        <f>IF(ISERROR((AD183/AE183-1)*100),"n/a",(AD183/AE183-1)*100)</f>
        <v>n/a</v>
      </c>
      <c r="BG183" s="224">
        <f>AVERAGE(AG183:BF183)</f>
        <v>13.234849527648034</v>
      </c>
      <c r="BH183" s="182">
        <f t="shared" si="2"/>
        <v>20.490605354682309</v>
      </c>
    </row>
    <row r="184" spans="1:60" ht="11.25" customHeight="1" x14ac:dyDescent="0.2">
      <c r="A184" s="236" t="s">
        <v>1843</v>
      </c>
      <c r="B184" s="97" t="s">
        <v>770</v>
      </c>
      <c r="C184" s="215">
        <v>1.65</v>
      </c>
      <c r="D184" s="216">
        <v>1.3</v>
      </c>
      <c r="E184" s="216">
        <v>1.05</v>
      </c>
      <c r="F184" s="216">
        <v>0.92500000000000004</v>
      </c>
      <c r="G184" s="216">
        <v>0.82499999999999996</v>
      </c>
      <c r="H184" s="216">
        <v>0.72499999999999998</v>
      </c>
      <c r="I184" s="216">
        <v>0.625</v>
      </c>
      <c r="J184" s="217">
        <v>0.52500000000000002</v>
      </c>
      <c r="K184" s="217">
        <v>0.42499999999999999</v>
      </c>
      <c r="L184" s="216">
        <v>0.34</v>
      </c>
      <c r="M184" s="216">
        <v>0.26750000000000002</v>
      </c>
      <c r="N184" s="216">
        <v>0.2</v>
      </c>
      <c r="O184" s="231">
        <v>0</v>
      </c>
      <c r="P184" s="254"/>
      <c r="Q184" s="231">
        <v>0.15</v>
      </c>
      <c r="R184" s="227">
        <v>0.15</v>
      </c>
      <c r="S184" s="254"/>
      <c r="T184" s="266">
        <v>0.15</v>
      </c>
      <c r="U184" s="266">
        <v>0.15</v>
      </c>
      <c r="V184" s="229">
        <v>0.33750000000000002</v>
      </c>
      <c r="W184" s="202">
        <v>0.6</v>
      </c>
      <c r="X184" s="202">
        <v>0.5</v>
      </c>
      <c r="Y184" s="202">
        <v>0.33750000000000002</v>
      </c>
      <c r="Z184" s="202">
        <v>0.24</v>
      </c>
      <c r="AA184" s="202">
        <v>0.14000000000000001</v>
      </c>
      <c r="AB184" s="202">
        <v>0.11</v>
      </c>
      <c r="AC184" s="202">
        <v>6.6699999999999995E-2</v>
      </c>
      <c r="AD184" s="202">
        <v>5.33E-2</v>
      </c>
      <c r="AE184" s="202">
        <v>0.04</v>
      </c>
      <c r="AF184" s="223">
        <f>SUM(C184:AE184)</f>
        <v>11.882500000000002</v>
      </c>
      <c r="AG184" s="224">
        <f>IF(ISERROR((C184/D184-1)*100),"n/a",(C184/D184-1)*100)</f>
        <v>26.923076923076916</v>
      </c>
      <c r="AH184" s="224">
        <f>IF(ISERROR((D184/E184-1)*100),"n/a",(D184/E184-1)*100)</f>
        <v>23.809523809523814</v>
      </c>
      <c r="AI184" s="224">
        <f>IF(ISERROR((E184/F184-1)*100),"n/a",(E184/F184-1)*100)</f>
        <v>13.513513513513509</v>
      </c>
      <c r="AJ184" s="224">
        <f>IF(ISERROR((F184/G184-1)*100),"n/a",(F184/G184-1)*100)</f>
        <v>12.121212121212132</v>
      </c>
      <c r="AK184" s="224">
        <f>IF(ISERROR((G184/H184-1)*100),"n/a",(G184/H184-1)*100)</f>
        <v>13.793103448275868</v>
      </c>
      <c r="AL184" s="224">
        <f>IF(ISERROR((H184/I184-1)*100),"n/a",(H184/I184-1)*100)</f>
        <v>15.999999999999993</v>
      </c>
      <c r="AM184" s="224">
        <f>IF(ISERROR((I184/J184-1)*100),"n/a",(I184/J184-1)*100)</f>
        <v>19.047619047619047</v>
      </c>
      <c r="AN184" s="224">
        <f>IF(ISERROR((J184/K184-1)*100),"n/a",(J184/K184-1)*100)</f>
        <v>23.529411764705888</v>
      </c>
      <c r="AO184" s="224">
        <f>IF(ISERROR((K184/L184-1)*100),"n/a",(K184/L184-1)*100)</f>
        <v>24.999999999999979</v>
      </c>
      <c r="AP184" s="224">
        <f>IF(ISERROR((L184/M184-1)*100),"n/a",(L184/M184-1)*100)</f>
        <v>27.10280373831775</v>
      </c>
      <c r="AQ184" s="224">
        <f>IF(ISERROR((M184/N184-1)*100),"n/a",(M184/N184-1)*100)</f>
        <v>33.749999999999993</v>
      </c>
      <c r="AR184" s="224" t="str">
        <f>IF(ISERROR((N184/O184-1)*100),"n/a",(N184/O184-1)*100)</f>
        <v>n/a</v>
      </c>
      <c r="AS184" s="224">
        <f>IF(ISERROR((O184/Q184-1)*100),"n/a",(O184/Q184-1)*100)</f>
        <v>-100</v>
      </c>
      <c r="AT184" s="224">
        <f>IF(ISERROR((Q184/R184-1)*100),"n/a",(Q184/R184-1)*100)</f>
        <v>0</v>
      </c>
      <c r="AU184" s="224">
        <f>IF(ISERROR((R184/T184-1)*100),"n/a",(R184/T184-1)*100)</f>
        <v>0</v>
      </c>
      <c r="AV184" s="224">
        <f>IF(ISERROR((T184/U184-1)*100),"n/a",(T184/U184-1)*100)</f>
        <v>0</v>
      </c>
      <c r="AW184" s="224">
        <f>IF(ISERROR((U184/V184-1)*100),"n/a",(U184/V184-1)*100)</f>
        <v>-55.555555555555557</v>
      </c>
      <c r="AX184" s="224">
        <f>IF(ISERROR((V184/W184-1)*100),"n/a",(V184/W184-1)*100)</f>
        <v>-43.749999999999986</v>
      </c>
      <c r="AY184" s="224">
        <f>IF(ISERROR((W184/X184-1)*100),"n/a",(W184/X184-1)*100)</f>
        <v>19.999999999999996</v>
      </c>
      <c r="AZ184" s="224">
        <f>IF(ISERROR((X184/Y184-1)*100),"n/a",(X184/Y184-1)*100)</f>
        <v>48.148148148148138</v>
      </c>
      <c r="BA184" s="224">
        <f>IF(ISERROR((Y184/Z184-1)*100),"n/a",(Y184/Z184-1)*100)</f>
        <v>40.625000000000021</v>
      </c>
      <c r="BB184" s="224">
        <f>IF(ISERROR((Z184/AA184-1)*100),"n/a",(Z184/AA184-1)*100)</f>
        <v>71.428571428571402</v>
      </c>
      <c r="BC184" s="224">
        <f>IF(ISERROR((AA184/AB184-1)*100),"n/a",(AA184/AB184-1)*100)</f>
        <v>27.272727272727295</v>
      </c>
      <c r="BD184" s="224">
        <f>IF(ISERROR((AB184/AC184-1)*100),"n/a",(AB184/AC184-1)*100)</f>
        <v>64.917541229385307</v>
      </c>
      <c r="BE184" s="224">
        <f>IF(ISERROR((AC184/AD184-1)*100),"n/a",(AC184/AD184-1)*100)</f>
        <v>25.140712945590991</v>
      </c>
      <c r="BF184" s="224">
        <f>IF(ISERROR((AD184/AE184-1)*100),"n/a",(AD184/AE184-1)*100)</f>
        <v>33.25</v>
      </c>
      <c r="BG184" s="224">
        <f>AVERAGE(AG184:BF184)</f>
        <v>14.642696393404499</v>
      </c>
      <c r="BH184" s="182">
        <f t="shared" si="2"/>
        <v>36.107048129339184</v>
      </c>
    </row>
    <row r="185" spans="1:60" ht="11.25" customHeight="1" x14ac:dyDescent="0.2">
      <c r="A185" s="233" t="s">
        <v>1844</v>
      </c>
      <c r="B185" s="240" t="s">
        <v>773</v>
      </c>
      <c r="C185" s="215">
        <v>1.23</v>
      </c>
      <c r="D185" s="216">
        <v>1.05</v>
      </c>
      <c r="E185" s="216">
        <v>0.93640400000000001</v>
      </c>
      <c r="F185" s="216">
        <v>0.84806400000000004</v>
      </c>
      <c r="G185" s="216">
        <v>0.71555400000000002</v>
      </c>
      <c r="H185" s="216">
        <v>0.62721400000000005</v>
      </c>
      <c r="I185" s="216">
        <v>0.59187800000000002</v>
      </c>
      <c r="J185" s="217">
        <v>0.54770799999999997</v>
      </c>
      <c r="K185" s="275">
        <v>0.48145300000000002</v>
      </c>
      <c r="L185" s="241">
        <v>0.43190490902198603</v>
      </c>
      <c r="M185" s="241">
        <v>0.32202910386656602</v>
      </c>
      <c r="N185" s="241">
        <v>0.16503305079605801</v>
      </c>
      <c r="O185" s="259">
        <v>5.0767035633055402E-2</v>
      </c>
      <c r="P185" s="249">
        <v>0</v>
      </c>
      <c r="Q185" s="241">
        <v>5.0767035633055402E-2</v>
      </c>
      <c r="R185" s="242">
        <v>4.3151980288096997E-2</v>
      </c>
      <c r="S185" s="249">
        <v>0</v>
      </c>
      <c r="T185" s="267">
        <v>4.0613628506444302E-2</v>
      </c>
      <c r="U185" s="282">
        <v>3.0460221379833199E-2</v>
      </c>
      <c r="V185" s="244">
        <v>3.0460221379833199E-2</v>
      </c>
      <c r="W185" s="244">
        <v>2.5383517816527701E-2</v>
      </c>
      <c r="X185" s="244">
        <v>2.0306814253222099E-2</v>
      </c>
      <c r="Y185" s="244">
        <v>1.65093328278999E-2</v>
      </c>
      <c r="Z185" s="244">
        <v>1.3970981046247199E-2</v>
      </c>
      <c r="AA185" s="244">
        <v>1.26984564063685E-2</v>
      </c>
      <c r="AB185" s="244">
        <v>1.0789669446550401E-2</v>
      </c>
      <c r="AC185" s="244">
        <v>1.01534071266111E-2</v>
      </c>
      <c r="AD185" s="244">
        <v>8.2446201667930302E-3</v>
      </c>
      <c r="AE185" s="244">
        <v>7.6083578468536797E-3</v>
      </c>
      <c r="AF185" s="223">
        <f>SUM(C185:AE185)</f>
        <v>8.3191273434420054</v>
      </c>
      <c r="AG185" s="224">
        <f>IF(ISERROR((C185/D185-1)*100),"n/a",(C185/D185-1)*100)</f>
        <v>17.142857142857125</v>
      </c>
      <c r="AH185" s="224">
        <f>IF(ISERROR((D185/E185-1)*100),"n/a",(D185/E185-1)*100)</f>
        <v>12.13108871811739</v>
      </c>
      <c r="AI185" s="224">
        <f>IF(ISERROR((E185/F185-1)*100),"n/a",(E185/F185-1)*100)</f>
        <v>10.416666666666675</v>
      </c>
      <c r="AJ185" s="224">
        <f>IF(ISERROR((F185/G185-1)*100),"n/a",(F185/G185-1)*100)</f>
        <v>18.518518518518512</v>
      </c>
      <c r="AK185" s="224">
        <f>IF(ISERROR((G185/H185-1)*100),"n/a",(G185/H185-1)*100)</f>
        <v>14.084507042253524</v>
      </c>
      <c r="AL185" s="224">
        <f>IF(ISERROR((H185/I185-1)*100),"n/a",(H185/I185-1)*100)</f>
        <v>5.9701492537313383</v>
      </c>
      <c r="AM185" s="224">
        <f>IF(ISERROR((I185/J185-1)*100),"n/a",(I185/J185-1)*100)</f>
        <v>8.064516129032274</v>
      </c>
      <c r="AN185" s="224">
        <f>IF(ISERROR((J185/K185-1)*100),"n/a",(J185/K185-1)*100)</f>
        <v>13.761467889908241</v>
      </c>
      <c r="AO185" s="224">
        <f>IF(ISERROR((K185/L185-1)*100),"n/a",(K185/L185-1)*100)</f>
        <v>11.471990695871392</v>
      </c>
      <c r="AP185" s="224">
        <f>IF(ISERROR((L185/M185-1)*100),"n/a",(L185/M185-1)*100)</f>
        <v>34.119836945218296</v>
      </c>
      <c r="AQ185" s="224">
        <f>IF(ISERROR((M185/N185-1)*100),"n/a",(M185/N185-1)*100)</f>
        <v>95.130067773223303</v>
      </c>
      <c r="AR185" s="224">
        <f>IF(ISERROR((N185/O185-1)*100),"n/a",(N185/O185-1)*100)</f>
        <v>225.07915567282365</v>
      </c>
      <c r="AS185" s="224">
        <f>IF(ISERROR((O185/Q185-1)*100),"n/a",(O185/Q185-1)*100)</f>
        <v>0</v>
      </c>
      <c r="AT185" s="224">
        <f>IF(ISERROR((Q185/R185-1)*100),"n/a",(Q185/R185-1)*100)</f>
        <v>17.647058823529662</v>
      </c>
      <c r="AU185" s="224">
        <f>IF(ISERROR((R185/T185-1)*100),"n/a",(R185/T185-1)*100)</f>
        <v>6.2499999999998224</v>
      </c>
      <c r="AV185" s="224">
        <f>IF(ISERROR((T185/U185-1)*100),"n/a",(T185/U185-1)*100)</f>
        <v>33.333333333333456</v>
      </c>
      <c r="AW185" s="224">
        <f>IF(ISERROR((U185/V185-1)*100),"n/a",(U185/V185-1)*100)</f>
        <v>0</v>
      </c>
      <c r="AX185" s="224">
        <f>IF(ISERROR((V185/W185-1)*100),"n/a",(V185/W185-1)*100)</f>
        <v>19.99999999999984</v>
      </c>
      <c r="AY185" s="224">
        <f>IF(ISERROR((W185/X185-1)*100),"n/a",(W185/X185-1)*100)</f>
        <v>25.000000000000377</v>
      </c>
      <c r="AZ185" s="224">
        <f>IF(ISERROR((X185/Y185-1)*100),"n/a",(X185/Y185-1)*100)</f>
        <v>23.002028397565866</v>
      </c>
      <c r="BA185" s="224">
        <f>IF(ISERROR((Y185/Z185-1)*100),"n/a",(Y185/Z185-1)*100)</f>
        <v>18.168744007669659</v>
      </c>
      <c r="BB185" s="224">
        <f>IF(ISERROR((Z185/AA185-1)*100),"n/a",(Z185/AA185-1)*100)</f>
        <v>10.021097046413496</v>
      </c>
      <c r="BC185" s="224">
        <f>IF(ISERROR((AA185/AB185-1)*100),"n/a",(AA185/AB185-1)*100)</f>
        <v>17.690875232775216</v>
      </c>
      <c r="BD185" s="224">
        <f>IF(ISERROR((AB185/AC185-1)*100),"n/a",(AB185/AC185-1)*100)</f>
        <v>6.2664907651710289</v>
      </c>
      <c r="BE185" s="224">
        <f>IF(ISERROR((AC185/AD185-1)*100),"n/a",(AC185/AD185-1)*100)</f>
        <v>23.151909017059591</v>
      </c>
      <c r="BF185" s="224">
        <f>IF(ISERROR((AD185/AE185-1)*100),"n/a",(AD185/AE185-1)*100)</f>
        <v>8.3626760563380476</v>
      </c>
      <c r="BG185" s="224">
        <f>AVERAGE(AG185:BF185)</f>
        <v>25.953270581849139</v>
      </c>
      <c r="BH185" s="182">
        <f t="shared" si="2"/>
        <v>44.397546598200044</v>
      </c>
    </row>
    <row r="186" spans="1:60" ht="11.25" customHeight="1" x14ac:dyDescent="0.2">
      <c r="A186" s="252" t="s">
        <v>1845</v>
      </c>
      <c r="B186" s="119" t="s">
        <v>776</v>
      </c>
      <c r="C186" s="215">
        <v>4.45</v>
      </c>
      <c r="D186" s="216">
        <v>4.3150000000000004</v>
      </c>
      <c r="E186" s="216">
        <v>4.125</v>
      </c>
      <c r="F186" s="216">
        <v>3.93</v>
      </c>
      <c r="G186" s="216">
        <v>3.72</v>
      </c>
      <c r="H186" s="216">
        <v>3.58</v>
      </c>
      <c r="I186" s="216">
        <v>3.36</v>
      </c>
      <c r="J186" s="217">
        <v>3.0350000000000001</v>
      </c>
      <c r="K186" s="223">
        <v>2.79</v>
      </c>
      <c r="L186" s="216">
        <v>2.4849999999999999</v>
      </c>
      <c r="M186" s="216">
        <v>2.16</v>
      </c>
      <c r="N186" s="216">
        <v>1.8049999999999999</v>
      </c>
      <c r="O186" s="216">
        <v>1.409</v>
      </c>
      <c r="P186" s="226"/>
      <c r="Q186" s="231">
        <v>0</v>
      </c>
      <c r="R186" s="227">
        <v>0</v>
      </c>
      <c r="S186" s="226"/>
      <c r="T186" s="261">
        <v>0</v>
      </c>
      <c r="U186" s="261">
        <v>0</v>
      </c>
      <c r="V186" s="229">
        <v>0</v>
      </c>
      <c r="W186" s="229">
        <v>0</v>
      </c>
      <c r="X186" s="229">
        <v>0</v>
      </c>
      <c r="Y186" s="229">
        <v>0</v>
      </c>
      <c r="Z186" s="229">
        <v>0</v>
      </c>
      <c r="AA186" s="229">
        <v>0</v>
      </c>
      <c r="AB186" s="229">
        <v>0</v>
      </c>
      <c r="AC186" s="229">
        <v>0</v>
      </c>
      <c r="AD186" s="229">
        <v>0</v>
      </c>
      <c r="AE186" s="229">
        <v>0</v>
      </c>
      <c r="AF186" s="223">
        <f>SUM(C186:AE186)</f>
        <v>41.164000000000001</v>
      </c>
      <c r="AG186" s="224">
        <f>IF(ISERROR((C186/D186-1)*100),"n/a",(C186/D186-1)*100)</f>
        <v>3.1286210892236266</v>
      </c>
      <c r="AH186" s="224">
        <f>IF(ISERROR((D186/E186-1)*100),"n/a",(D186/E186-1)*100)</f>
        <v>4.6060606060606135</v>
      </c>
      <c r="AI186" s="224">
        <f>IF(ISERROR((E186/F186-1)*100),"n/a",(E186/F186-1)*100)</f>
        <v>4.961832061068705</v>
      </c>
      <c r="AJ186" s="224">
        <f>IF(ISERROR((F186/G186-1)*100),"n/a",(F186/G186-1)*100)</f>
        <v>5.6451612903225756</v>
      </c>
      <c r="AK186" s="224">
        <f>IF(ISERROR((G186/H186-1)*100),"n/a",(G186/H186-1)*100)</f>
        <v>3.9106145251396773</v>
      </c>
      <c r="AL186" s="224">
        <f>IF(ISERROR((H186/I186-1)*100),"n/a",(H186/I186-1)*100)</f>
        <v>6.5476190476190466</v>
      </c>
      <c r="AM186" s="224">
        <f>IF(ISERROR((I186/J186-1)*100),"n/a",(I186/J186-1)*100)</f>
        <v>10.708401976935743</v>
      </c>
      <c r="AN186" s="224">
        <f>IF(ISERROR((J186/K186-1)*100),"n/a",(J186/K186-1)*100)</f>
        <v>8.7813620071684575</v>
      </c>
      <c r="AO186" s="224">
        <f>IF(ISERROR((K186/L186-1)*100),"n/a",(K186/L186-1)*100)</f>
        <v>12.273641851106643</v>
      </c>
      <c r="AP186" s="224">
        <f>IF(ISERROR((L186/M186-1)*100),"n/a",(L186/M186-1)*100)</f>
        <v>15.04629629629628</v>
      </c>
      <c r="AQ186" s="224">
        <f>IF(ISERROR((M186/N186-1)*100),"n/a",(M186/N186-1)*100)</f>
        <v>19.667590027700843</v>
      </c>
      <c r="AR186" s="224">
        <f>IF(ISERROR((N186/O186-1)*100),"n/a",(N186/O186-1)*100)</f>
        <v>28.105039034776436</v>
      </c>
      <c r="AS186" s="224" t="str">
        <f>IF(ISERROR((O186/Q186-1)*100),"n/a",(O186/Q186-1)*100)</f>
        <v>n/a</v>
      </c>
      <c r="AT186" s="224" t="str">
        <f>IF(ISERROR((Q186/R186-1)*100),"n/a",(Q186/R186-1)*100)</f>
        <v>n/a</v>
      </c>
      <c r="AU186" s="224" t="str">
        <f>IF(ISERROR((R186/T186-1)*100),"n/a",(R186/T186-1)*100)</f>
        <v>n/a</v>
      </c>
      <c r="AV186" s="224" t="str">
        <f>IF(ISERROR((T186/U186-1)*100),"n/a",(T186/U186-1)*100)</f>
        <v>n/a</v>
      </c>
      <c r="AW186" s="224" t="str">
        <f>IF(ISERROR((U186/V186-1)*100),"n/a",(U186/V186-1)*100)</f>
        <v>n/a</v>
      </c>
      <c r="AX186" s="224" t="str">
        <f>IF(ISERROR((V186/W186-1)*100),"n/a",(V186/W186-1)*100)</f>
        <v>n/a</v>
      </c>
      <c r="AY186" s="224" t="str">
        <f>IF(ISERROR((W186/X186-1)*100),"n/a",(W186/X186-1)*100)</f>
        <v>n/a</v>
      </c>
      <c r="AZ186" s="224" t="str">
        <f>IF(ISERROR((X186/Y186-1)*100),"n/a",(X186/Y186-1)*100)</f>
        <v>n/a</v>
      </c>
      <c r="BA186" s="224" t="str">
        <f>IF(ISERROR((Y186/Z186-1)*100),"n/a",(Y186/Z186-1)*100)</f>
        <v>n/a</v>
      </c>
      <c r="BB186" s="224" t="str">
        <f>IF(ISERROR((Z186/AA186-1)*100),"n/a",(Z186/AA186-1)*100)</f>
        <v>n/a</v>
      </c>
      <c r="BC186" s="224" t="str">
        <f>IF(ISERROR((AA186/AB186-1)*100),"n/a",(AA186/AB186-1)*100)</f>
        <v>n/a</v>
      </c>
      <c r="BD186" s="224" t="str">
        <f>IF(ISERROR((AB186/AC186-1)*100),"n/a",(AB186/AC186-1)*100)</f>
        <v>n/a</v>
      </c>
      <c r="BE186" s="224" t="str">
        <f>IF(ISERROR((AC186/AD186-1)*100),"n/a",(AC186/AD186-1)*100)</f>
        <v>n/a</v>
      </c>
      <c r="BF186" s="224" t="str">
        <f>IF(ISERROR((AD186/AE186-1)*100),"n/a",(AD186/AE186-1)*100)</f>
        <v>n/a</v>
      </c>
      <c r="BG186" s="224">
        <f>AVERAGE(AG186:BF186)</f>
        <v>10.281853317784888</v>
      </c>
      <c r="BH186" s="182">
        <f t="shared" si="2"/>
        <v>7.5231801893038641</v>
      </c>
    </row>
    <row r="187" spans="1:60" ht="11.25" customHeight="1" x14ac:dyDescent="0.2">
      <c r="A187" s="225" t="s">
        <v>1846</v>
      </c>
      <c r="B187" s="97" t="s">
        <v>778</v>
      </c>
      <c r="C187" s="215">
        <v>4.8499999999999996</v>
      </c>
      <c r="D187" s="216">
        <v>4.4000000000000004</v>
      </c>
      <c r="E187" s="216">
        <v>4</v>
      </c>
      <c r="F187" s="216">
        <v>1.95</v>
      </c>
      <c r="G187" s="216">
        <v>1.6</v>
      </c>
      <c r="H187" s="216">
        <v>1.25</v>
      </c>
      <c r="I187" s="216">
        <v>1.1000000000000001</v>
      </c>
      <c r="J187" s="217">
        <v>0.9</v>
      </c>
      <c r="K187" s="223">
        <v>0.68</v>
      </c>
      <c r="L187" s="217">
        <v>0.60499999999999998</v>
      </c>
      <c r="M187" s="217">
        <v>0.55000000000000004</v>
      </c>
      <c r="N187" s="217">
        <v>0.5</v>
      </c>
      <c r="O187" s="217">
        <v>0.5</v>
      </c>
      <c r="P187" s="217"/>
      <c r="Q187" s="217">
        <v>0.5</v>
      </c>
      <c r="R187" s="227">
        <v>0</v>
      </c>
      <c r="S187" s="226"/>
      <c r="T187" s="261">
        <v>0</v>
      </c>
      <c r="U187" s="261">
        <v>0</v>
      </c>
      <c r="V187" s="229">
        <v>0</v>
      </c>
      <c r="W187" s="229">
        <v>0</v>
      </c>
      <c r="X187" s="229">
        <v>0</v>
      </c>
      <c r="Y187" s="229">
        <v>0</v>
      </c>
      <c r="Z187" s="229">
        <v>0</v>
      </c>
      <c r="AA187" s="229">
        <v>0</v>
      </c>
      <c r="AB187" s="229">
        <v>0</v>
      </c>
      <c r="AC187" s="229">
        <v>0</v>
      </c>
      <c r="AD187" s="229">
        <v>0</v>
      </c>
      <c r="AE187" s="229">
        <v>0</v>
      </c>
      <c r="AF187" s="223">
        <f>SUM(C187:AE187)</f>
        <v>23.385000000000002</v>
      </c>
      <c r="AG187" s="224">
        <f>IF(ISERROR((C187/D187-1)*100),"n/a",(C187/D187-1)*100)</f>
        <v>10.227272727272707</v>
      </c>
      <c r="AH187" s="224">
        <f>IF(ISERROR((D187/E187-1)*100),"n/a",(D187/E187-1)*100)</f>
        <v>10.000000000000009</v>
      </c>
      <c r="AI187" s="224">
        <f>IF(ISERROR((E187/F187-1)*100),"n/a",(E187/F187-1)*100)</f>
        <v>105.12820512820515</v>
      </c>
      <c r="AJ187" s="224">
        <f>IF(ISERROR((F187/G187-1)*100),"n/a",(F187/G187-1)*100)</f>
        <v>21.875</v>
      </c>
      <c r="AK187" s="224">
        <f>IF(ISERROR((G187/H187-1)*100),"n/a",(G187/H187-1)*100)</f>
        <v>28.000000000000004</v>
      </c>
      <c r="AL187" s="224">
        <f>IF(ISERROR((H187/I187-1)*100),"n/a",(H187/I187-1)*100)</f>
        <v>13.636363636363624</v>
      </c>
      <c r="AM187" s="224">
        <f>IF(ISERROR((I187/J187-1)*100),"n/a",(I187/J187-1)*100)</f>
        <v>22.222222222222232</v>
      </c>
      <c r="AN187" s="224">
        <f>IF(ISERROR((J187/K187-1)*100),"n/a",(J187/K187-1)*100)</f>
        <v>32.352941176470587</v>
      </c>
      <c r="AO187" s="224">
        <f>IF(ISERROR((K187/L187-1)*100),"n/a",(K187/L187-1)*100)</f>
        <v>12.396694214876035</v>
      </c>
      <c r="AP187" s="224">
        <f>IF(ISERROR((L187/M187-1)*100),"n/a",(L187/M187-1)*100)</f>
        <v>9.9999999999999858</v>
      </c>
      <c r="AQ187" s="224">
        <f>IF(ISERROR((M187/N187-1)*100),"n/a",(M187/N187-1)*100)</f>
        <v>10.000000000000009</v>
      </c>
      <c r="AR187" s="224">
        <f>IF(ISERROR((N187/O187-1)*100),"n/a",(N187/O187-1)*100)</f>
        <v>0</v>
      </c>
      <c r="AS187" s="224">
        <f>IF(ISERROR((O187/Q187-1)*100),"n/a",(O187/Q187-1)*100)</f>
        <v>0</v>
      </c>
      <c r="AT187" s="224" t="str">
        <f>IF(ISERROR((Q187/R187-1)*100),"n/a",(Q187/R187-1)*100)</f>
        <v>n/a</v>
      </c>
      <c r="AU187" s="224" t="str">
        <f>IF(ISERROR((R187/T187-1)*100),"n/a",(R187/T187-1)*100)</f>
        <v>n/a</v>
      </c>
      <c r="AV187" s="224" t="str">
        <f>IF(ISERROR((T187/U187-1)*100),"n/a",(T187/U187-1)*100)</f>
        <v>n/a</v>
      </c>
      <c r="AW187" s="224" t="str">
        <f>IF(ISERROR((U187/V187-1)*100),"n/a",(U187/V187-1)*100)</f>
        <v>n/a</v>
      </c>
      <c r="AX187" s="224" t="str">
        <f>IF(ISERROR((V187/W187-1)*100),"n/a",(V187/W187-1)*100)</f>
        <v>n/a</v>
      </c>
      <c r="AY187" s="224" t="str">
        <f>IF(ISERROR((W187/X187-1)*100),"n/a",(W187/X187-1)*100)</f>
        <v>n/a</v>
      </c>
      <c r="AZ187" s="224" t="str">
        <f>IF(ISERROR((X187/Y187-1)*100),"n/a",(X187/Y187-1)*100)</f>
        <v>n/a</v>
      </c>
      <c r="BA187" s="224" t="str">
        <f>IF(ISERROR((Y187/Z187-1)*100),"n/a",(Y187/Z187-1)*100)</f>
        <v>n/a</v>
      </c>
      <c r="BB187" s="224" t="str">
        <f>IF(ISERROR((Z187/AA187-1)*100),"n/a",(Z187/AA187-1)*100)</f>
        <v>n/a</v>
      </c>
      <c r="BC187" s="224" t="str">
        <f>IF(ISERROR((AA187/AB187-1)*100),"n/a",(AA187/AB187-1)*100)</f>
        <v>n/a</v>
      </c>
      <c r="BD187" s="224" t="str">
        <f>IF(ISERROR((AB187/AC187-1)*100),"n/a",(AB187/AC187-1)*100)</f>
        <v>n/a</v>
      </c>
      <c r="BE187" s="224" t="str">
        <f>IF(ISERROR((AC187/AD187-1)*100),"n/a",(AC187/AD187-1)*100)</f>
        <v>n/a</v>
      </c>
      <c r="BF187" s="224" t="str">
        <f>IF(ISERROR((AD187/AE187-1)*100),"n/a",(AD187/AE187-1)*100)</f>
        <v>n/a</v>
      </c>
      <c r="BG187" s="224">
        <f>AVERAGE(AG187:BF187)</f>
        <v>21.21836146964695</v>
      </c>
      <c r="BH187" s="182">
        <f t="shared" si="2"/>
        <v>26.997492823289001</v>
      </c>
    </row>
    <row r="188" spans="1:60" ht="11.25" customHeight="1" x14ac:dyDescent="0.2">
      <c r="A188" s="248" t="s">
        <v>1847</v>
      </c>
      <c r="B188" s="97" t="s">
        <v>780</v>
      </c>
      <c r="C188" s="215">
        <v>1.35</v>
      </c>
      <c r="D188" s="216">
        <v>1.23</v>
      </c>
      <c r="E188" s="216">
        <v>1.1100000000000001</v>
      </c>
      <c r="F188" s="216">
        <v>1.02</v>
      </c>
      <c r="G188" s="216">
        <v>0.91</v>
      </c>
      <c r="H188" s="216">
        <v>0.88</v>
      </c>
      <c r="I188" s="216">
        <v>0.79</v>
      </c>
      <c r="J188" s="217">
        <v>0.67</v>
      </c>
      <c r="K188" s="217">
        <v>0.57999999999999996</v>
      </c>
      <c r="L188" s="217">
        <v>0.5</v>
      </c>
      <c r="M188" s="217">
        <v>0.42</v>
      </c>
      <c r="N188" s="217">
        <v>0.1</v>
      </c>
      <c r="O188" s="231">
        <v>0</v>
      </c>
      <c r="P188" s="217"/>
      <c r="Q188" s="231">
        <v>0</v>
      </c>
      <c r="R188" s="227">
        <v>0</v>
      </c>
      <c r="S188" s="217"/>
      <c r="T188" s="266">
        <v>0</v>
      </c>
      <c r="U188" s="266">
        <v>0</v>
      </c>
      <c r="V188" s="238">
        <v>0</v>
      </c>
      <c r="W188" s="238">
        <v>0</v>
      </c>
      <c r="X188" s="238">
        <v>0</v>
      </c>
      <c r="Y188" s="238">
        <v>0</v>
      </c>
      <c r="Z188" s="238">
        <v>0</v>
      </c>
      <c r="AA188" s="238">
        <v>0</v>
      </c>
      <c r="AB188" s="238">
        <v>0</v>
      </c>
      <c r="AC188" s="238">
        <v>0</v>
      </c>
      <c r="AD188" s="238">
        <v>0</v>
      </c>
      <c r="AE188" s="238">
        <v>0</v>
      </c>
      <c r="AF188" s="223">
        <f>SUM(C188:AE188)</f>
        <v>9.56</v>
      </c>
      <c r="AG188" s="224">
        <f>IF(ISERROR((C188/D188-1)*100),"n/a",(C188/D188-1)*100)</f>
        <v>9.7560975609756184</v>
      </c>
      <c r="AH188" s="224">
        <f>IF(ISERROR((D188/E188-1)*100),"n/a",(D188/E188-1)*100)</f>
        <v>10.810810810810789</v>
      </c>
      <c r="AI188" s="224">
        <f>IF(ISERROR((E188/F188-1)*100),"n/a",(E188/F188-1)*100)</f>
        <v>8.8235294117647189</v>
      </c>
      <c r="AJ188" s="224">
        <f>IF(ISERROR((F188/G188-1)*100),"n/a",(F188/G188-1)*100)</f>
        <v>12.087912087912089</v>
      </c>
      <c r="AK188" s="224">
        <f>IF(ISERROR((G188/H188-1)*100),"n/a",(G188/H188-1)*100)</f>
        <v>3.4090909090909172</v>
      </c>
      <c r="AL188" s="224">
        <f>IF(ISERROR((H188/I188-1)*100),"n/a",(H188/I188-1)*100)</f>
        <v>11.392405063291132</v>
      </c>
      <c r="AM188" s="224">
        <f>IF(ISERROR((I188/J188-1)*100),"n/a",(I188/J188-1)*100)</f>
        <v>17.910447761194035</v>
      </c>
      <c r="AN188" s="224">
        <f>IF(ISERROR((J188/K188-1)*100),"n/a",(J188/K188-1)*100)</f>
        <v>15.517241379310365</v>
      </c>
      <c r="AO188" s="224">
        <f>IF(ISERROR((K188/L188-1)*100),"n/a",(K188/L188-1)*100)</f>
        <v>15.999999999999993</v>
      </c>
      <c r="AP188" s="224">
        <f>IF(ISERROR((L188/M188-1)*100),"n/a",(L188/M188-1)*100)</f>
        <v>19.047619047619047</v>
      </c>
      <c r="AQ188" s="224">
        <f>IF(ISERROR((M188/N188-1)*100),"n/a",(M188/N188-1)*100)</f>
        <v>319.99999999999994</v>
      </c>
      <c r="AR188" s="224" t="str">
        <f>IF(ISERROR((N188/O188-1)*100),"n/a",(N188/O188-1)*100)</f>
        <v>n/a</v>
      </c>
      <c r="AS188" s="224" t="str">
        <f>IF(ISERROR((O188/Q188-1)*100),"n/a",(O188/Q188-1)*100)</f>
        <v>n/a</v>
      </c>
      <c r="AT188" s="224" t="str">
        <f>IF(ISERROR((Q188/R188-1)*100),"n/a",(Q188/R188-1)*100)</f>
        <v>n/a</v>
      </c>
      <c r="AU188" s="224" t="str">
        <f>IF(ISERROR((R188/T188-1)*100),"n/a",(R188/T188-1)*100)</f>
        <v>n/a</v>
      </c>
      <c r="AV188" s="224" t="str">
        <f>IF(ISERROR((T188/U188-1)*100),"n/a",(T188/U188-1)*100)</f>
        <v>n/a</v>
      </c>
      <c r="AW188" s="224" t="str">
        <f>IF(ISERROR((U188/V188-1)*100),"n/a",(U188/V188-1)*100)</f>
        <v>n/a</v>
      </c>
      <c r="AX188" s="224" t="str">
        <f>IF(ISERROR((V188/W188-1)*100),"n/a",(V188/W188-1)*100)</f>
        <v>n/a</v>
      </c>
      <c r="AY188" s="224" t="str">
        <f>IF(ISERROR((W188/X188-1)*100),"n/a",(W188/X188-1)*100)</f>
        <v>n/a</v>
      </c>
      <c r="AZ188" s="224" t="str">
        <f>IF(ISERROR((X188/Y188-1)*100),"n/a",(X188/Y188-1)*100)</f>
        <v>n/a</v>
      </c>
      <c r="BA188" s="224" t="str">
        <f>IF(ISERROR((Y188/Z188-1)*100),"n/a",(Y188/Z188-1)*100)</f>
        <v>n/a</v>
      </c>
      <c r="BB188" s="224" t="str">
        <f>IF(ISERROR((Z188/AA188-1)*100),"n/a",(Z188/AA188-1)*100)</f>
        <v>n/a</v>
      </c>
      <c r="BC188" s="224" t="str">
        <f>IF(ISERROR((AA188/AB188-1)*100),"n/a",(AA188/AB188-1)*100)</f>
        <v>n/a</v>
      </c>
      <c r="BD188" s="224" t="str">
        <f>IF(ISERROR((AB188/AC188-1)*100),"n/a",(AB188/AC188-1)*100)</f>
        <v>n/a</v>
      </c>
      <c r="BE188" s="224" t="str">
        <f>IF(ISERROR((AC188/AD188-1)*100),"n/a",(AC188/AD188-1)*100)</f>
        <v>n/a</v>
      </c>
      <c r="BF188" s="224" t="str">
        <f>IF(ISERROR((AD188/AE188-1)*100),"n/a",(AD188/AE188-1)*100)</f>
        <v>n/a</v>
      </c>
      <c r="BG188" s="224">
        <f>AVERAGE(AG188:BF188)</f>
        <v>40.432286730178966</v>
      </c>
      <c r="BH188" s="182">
        <f t="shared" si="2"/>
        <v>92.830678631448279</v>
      </c>
    </row>
    <row r="189" spans="1:60" ht="11.25" customHeight="1" x14ac:dyDescent="0.2">
      <c r="A189" s="236" t="s">
        <v>5665</v>
      </c>
      <c r="B189" s="97" t="s">
        <v>5664</v>
      </c>
      <c r="C189" s="215">
        <v>1.2</v>
      </c>
      <c r="D189" s="216">
        <v>1</v>
      </c>
      <c r="E189" s="216">
        <v>0.75</v>
      </c>
      <c r="F189" s="216">
        <v>0.6</v>
      </c>
      <c r="G189" s="216">
        <v>0.5</v>
      </c>
      <c r="H189" s="216">
        <v>0.3</v>
      </c>
      <c r="I189" s="231">
        <v>0.14000000000000001</v>
      </c>
      <c r="J189" s="217">
        <v>0.6</v>
      </c>
      <c r="K189" s="217">
        <v>0.6</v>
      </c>
      <c r="L189" s="216">
        <v>0.55000000000000004</v>
      </c>
      <c r="M189" s="231">
        <v>0.5</v>
      </c>
      <c r="N189" s="231">
        <v>0.5</v>
      </c>
      <c r="O189" s="216">
        <v>0.5</v>
      </c>
      <c r="P189" s="191"/>
      <c r="Q189" s="216">
        <v>0.4</v>
      </c>
      <c r="R189" s="232">
        <v>0.3</v>
      </c>
      <c r="S189" s="191"/>
      <c r="T189" s="279">
        <v>0.05</v>
      </c>
      <c r="U189" s="266">
        <v>0</v>
      </c>
      <c r="V189" s="229">
        <v>0</v>
      </c>
      <c r="W189" s="229">
        <v>0</v>
      </c>
      <c r="X189" s="229">
        <v>0.5</v>
      </c>
      <c r="Y189" s="229">
        <v>0.8</v>
      </c>
      <c r="Z189" s="202">
        <v>0.8</v>
      </c>
      <c r="AA189" s="202">
        <v>0.45</v>
      </c>
      <c r="AB189" s="202">
        <v>0.2</v>
      </c>
      <c r="AC189" s="229">
        <v>0</v>
      </c>
      <c r="AD189" s="229">
        <v>0</v>
      </c>
      <c r="AE189" s="229">
        <v>0</v>
      </c>
      <c r="AF189" s="223">
        <f>SUM(C189:AE189)</f>
        <v>11.24</v>
      </c>
      <c r="AG189" s="224">
        <f>IF(ISERROR((C189/D189-1)*100),"n/a",(C189/D189-1)*100)</f>
        <v>19.999999999999996</v>
      </c>
      <c r="AH189" s="224">
        <f>IF(ISERROR((D189/E189-1)*100),"n/a",(D189/E189-1)*100)</f>
        <v>33.333333333333329</v>
      </c>
      <c r="AI189" s="224">
        <f>IF(ISERROR((E189/F189-1)*100),"n/a",(E189/F189-1)*100)</f>
        <v>25</v>
      </c>
      <c r="AJ189" s="224">
        <f>IF(ISERROR((F189/G189-1)*100),"n/a",(F189/G189-1)*100)</f>
        <v>19.999999999999996</v>
      </c>
      <c r="AK189" s="224">
        <f>IF(ISERROR((G189/H189-1)*100),"n/a",(G189/H189-1)*100)</f>
        <v>66.666666666666671</v>
      </c>
      <c r="AL189" s="224">
        <f>IF(ISERROR((H189/I189-1)*100),"n/a",(H189/I189-1)*100)</f>
        <v>114.28571428571428</v>
      </c>
      <c r="AM189" s="224">
        <f>IF(ISERROR((I189/J189-1)*100),"n/a",(I189/J189-1)*100)</f>
        <v>-76.666666666666657</v>
      </c>
      <c r="AN189" s="224">
        <f>IF(ISERROR((J189/K189-1)*100),"n/a",(J189/K189-1)*100)</f>
        <v>0</v>
      </c>
      <c r="AO189" s="224">
        <f>IF(ISERROR((K189/L189-1)*100),"n/a",(K189/L189-1)*100)</f>
        <v>9.0909090909090828</v>
      </c>
      <c r="AP189" s="224">
        <f>IF(ISERROR((L189/M189-1)*100),"n/a",(L189/M189-1)*100)</f>
        <v>10.000000000000009</v>
      </c>
      <c r="AQ189" s="224">
        <f>IF(ISERROR((M189/N189-1)*100),"n/a",(M189/N189-1)*100)</f>
        <v>0</v>
      </c>
      <c r="AR189" s="224">
        <f>IF(ISERROR((N189/O189-1)*100),"n/a",(N189/O189-1)*100)</f>
        <v>0</v>
      </c>
      <c r="AS189" s="224">
        <f>IF(ISERROR((O189/Q189-1)*100),"n/a",(O189/Q189-1)*100)</f>
        <v>25</v>
      </c>
      <c r="AT189" s="224">
        <f>IF(ISERROR((Q189/R189-1)*100),"n/a",(Q189/R189-1)*100)</f>
        <v>33.33333333333335</v>
      </c>
      <c r="AU189" s="224">
        <f>IF(ISERROR((R189/T189-1)*100),"n/a",(R189/T189-1)*100)</f>
        <v>499.99999999999989</v>
      </c>
      <c r="AV189" s="224" t="str">
        <f>IF(ISERROR((T189/U189-1)*100),"n/a",(T189/U189-1)*100)</f>
        <v>n/a</v>
      </c>
      <c r="AW189" s="224" t="str">
        <f>IF(ISERROR((U189/V189-1)*100),"n/a",(U189/V189-1)*100)</f>
        <v>n/a</v>
      </c>
      <c r="AX189" s="224" t="str">
        <f>IF(ISERROR((V189/W189-1)*100),"n/a",(V189/W189-1)*100)</f>
        <v>n/a</v>
      </c>
      <c r="AY189" s="224">
        <f>IF(ISERROR((W189/X189-1)*100),"n/a",(W189/X189-1)*100)</f>
        <v>-100</v>
      </c>
      <c r="AZ189" s="224">
        <f>IF(ISERROR((X189/Y189-1)*100),"n/a",(X189/Y189-1)*100)</f>
        <v>-37.5</v>
      </c>
      <c r="BA189" s="224">
        <f>IF(ISERROR((Y189/Z189-1)*100),"n/a",(Y189/Z189-1)*100)</f>
        <v>0</v>
      </c>
      <c r="BB189" s="224">
        <f>IF(ISERROR((Z189/AA189-1)*100),"n/a",(Z189/AA189-1)*100)</f>
        <v>77.777777777777786</v>
      </c>
      <c r="BC189" s="224">
        <f>IF(ISERROR((AA189/AB189-1)*100),"n/a",(AA189/AB189-1)*100)</f>
        <v>125</v>
      </c>
      <c r="BD189" s="224" t="str">
        <f>IF(ISERROR((AB189/AC189-1)*100),"n/a",(AB189/AC189-1)*100)</f>
        <v>n/a</v>
      </c>
      <c r="BE189" s="224" t="str">
        <f>IF(ISERROR((AC189/AD189-1)*100),"n/a",(AC189/AD189-1)*100)</f>
        <v>n/a</v>
      </c>
      <c r="BF189" s="224" t="str">
        <f>IF(ISERROR((AD189/AE189-1)*100),"n/a",(AD189/AE189-1)*100)</f>
        <v>n/a</v>
      </c>
      <c r="BG189" s="224">
        <f>AVERAGE(AG189:BF189)</f>
        <v>42.26605339105339</v>
      </c>
      <c r="BH189" s="182">
        <f t="shared" si="2"/>
        <v>120.34830173801926</v>
      </c>
    </row>
    <row r="190" spans="1:60" ht="11.25" customHeight="1" x14ac:dyDescent="0.2">
      <c r="A190" s="127" t="s">
        <v>1848</v>
      </c>
      <c r="B190" s="97" t="s">
        <v>275</v>
      </c>
      <c r="C190" s="215">
        <v>2.0699999999999998</v>
      </c>
      <c r="D190" s="216">
        <v>2.0499999999999998</v>
      </c>
      <c r="E190" s="216">
        <v>2.0299999999999998</v>
      </c>
      <c r="F190" s="216">
        <v>2.0099999999999998</v>
      </c>
      <c r="G190" s="216">
        <v>1.99</v>
      </c>
      <c r="H190" s="216">
        <v>1.97</v>
      </c>
      <c r="I190" s="216">
        <v>1.94</v>
      </c>
      <c r="J190" s="217">
        <v>1.9</v>
      </c>
      <c r="K190" s="223">
        <v>1.82</v>
      </c>
      <c r="L190" s="216">
        <v>1.72</v>
      </c>
      <c r="M190" s="216">
        <v>1.64</v>
      </c>
      <c r="N190" s="216">
        <v>1.55</v>
      </c>
      <c r="O190" s="216">
        <v>1.211185</v>
      </c>
      <c r="P190" s="226"/>
      <c r="Q190" s="216">
        <v>1.110949</v>
      </c>
      <c r="R190" s="232">
        <v>0.98565400000000003</v>
      </c>
      <c r="S190" s="226"/>
      <c r="T190" s="260">
        <v>0.89377099999999998</v>
      </c>
      <c r="U190" s="260">
        <v>0.85200600000000004</v>
      </c>
      <c r="V190" s="202">
        <v>0.75177000000000005</v>
      </c>
      <c r="W190" s="202">
        <v>0.643181</v>
      </c>
      <c r="X190" s="202">
        <v>0.59306300000000001</v>
      </c>
      <c r="Y190" s="202">
        <v>0.55129799999999995</v>
      </c>
      <c r="Z190" s="202">
        <v>0.50953300000000001</v>
      </c>
      <c r="AA190" s="202">
        <v>0.47612100000000002</v>
      </c>
      <c r="AB190" s="229">
        <v>0.45106200000000002</v>
      </c>
      <c r="AC190" s="202">
        <v>0.43435600000000002</v>
      </c>
      <c r="AD190" s="202">
        <v>0.40094400000000002</v>
      </c>
      <c r="AE190" s="202">
        <v>0.36753200000000003</v>
      </c>
      <c r="AF190" s="223">
        <f>SUM(C190:AE190)</f>
        <v>32.922424999999997</v>
      </c>
      <c r="AG190" s="224">
        <f>IF(ISERROR((C190/D190-1)*100),"n/a",(C190/D190-1)*100)</f>
        <v>0.97560975609756184</v>
      </c>
      <c r="AH190" s="224">
        <f>IF(ISERROR((D190/E190-1)*100),"n/a",(D190/E190-1)*100)</f>
        <v>0.98522167487684609</v>
      </c>
      <c r="AI190" s="224">
        <f>IF(ISERROR((E190/F190-1)*100),"n/a",(E190/F190-1)*100)</f>
        <v>0.99502487562188602</v>
      </c>
      <c r="AJ190" s="224">
        <f>IF(ISERROR((F190/G190-1)*100),"n/a",(F190/G190-1)*100)</f>
        <v>1.0050251256281229</v>
      </c>
      <c r="AK190" s="224">
        <f>IF(ISERROR((G190/H190-1)*100),"n/a",(G190/H190-1)*100)</f>
        <v>1.0152284263959421</v>
      </c>
      <c r="AL190" s="224">
        <f>IF(ISERROR((H190/I190-1)*100),"n/a",(H190/I190-1)*100)</f>
        <v>1.5463917525773141</v>
      </c>
      <c r="AM190" s="224">
        <f>IF(ISERROR((I190/J190-1)*100),"n/a",(I190/J190-1)*100)</f>
        <v>2.1052631578947434</v>
      </c>
      <c r="AN190" s="224">
        <f>IF(ISERROR((J190/K190-1)*100),"n/a",(J190/K190-1)*100)</f>
        <v>4.39560439560438</v>
      </c>
      <c r="AO190" s="224">
        <f>IF(ISERROR((K190/L190-1)*100),"n/a",(K190/L190-1)*100)</f>
        <v>5.8139534883721034</v>
      </c>
      <c r="AP190" s="224">
        <f>IF(ISERROR((L190/M190-1)*100),"n/a",(L190/M190-1)*100)</f>
        <v>4.8780487804878092</v>
      </c>
      <c r="AQ190" s="224">
        <f>IF(ISERROR((M190/N190-1)*100),"n/a",(M190/N190-1)*100)</f>
        <v>5.8064516129032073</v>
      </c>
      <c r="AR190" s="224">
        <f>IF(ISERROR((N190/O190-1)*100),"n/a",(N190/O190-1)*100)</f>
        <v>27.973843797603195</v>
      </c>
      <c r="AS190" s="224">
        <f>IF(ISERROR((O190/Q190-1)*100),"n/a",(O190/Q190-1)*100)</f>
        <v>9.0225563909774422</v>
      </c>
      <c r="AT190" s="224">
        <f>IF(ISERROR((Q190/R190-1)*100),"n/a",(Q190/R190-1)*100)</f>
        <v>12.71186440677965</v>
      </c>
      <c r="AU190" s="224">
        <f>IF(ISERROR((R190/T190-1)*100),"n/a",(R190/T190-1)*100)</f>
        <v>10.280373831775712</v>
      </c>
      <c r="AV190" s="224">
        <f>IF(ISERROR((T190/U190-1)*100),"n/a",(T190/U190-1)*100)</f>
        <v>4.9019607843137081</v>
      </c>
      <c r="AW190" s="224">
        <f>IF(ISERROR((U190/V190-1)*100),"n/a",(U190/V190-1)*100)</f>
        <v>13.33333333333333</v>
      </c>
      <c r="AX190" s="224">
        <f>IF(ISERROR((V190/W190-1)*100),"n/a",(V190/W190-1)*100)</f>
        <v>16.883116883116898</v>
      </c>
      <c r="AY190" s="224">
        <f>IF(ISERROR((W190/X190-1)*100),"n/a",(W190/X190-1)*100)</f>
        <v>8.4507042253521014</v>
      </c>
      <c r="AZ190" s="224">
        <f>IF(ISERROR((X190/Y190-1)*100),"n/a",(X190/Y190-1)*100)</f>
        <v>7.5757575757575912</v>
      </c>
      <c r="BA190" s="224">
        <f>IF(ISERROR((Y190/Z190-1)*100),"n/a",(Y190/Z190-1)*100)</f>
        <v>8.1967213114753967</v>
      </c>
      <c r="BB190" s="224">
        <f>IF(ISERROR((Z190/AA190-1)*100),"n/a",(Z190/AA190-1)*100)</f>
        <v>7.0175438596491224</v>
      </c>
      <c r="BC190" s="224">
        <f>IF(ISERROR((AA190/AB190-1)*100),"n/a",(AA190/AB190-1)*100)</f>
        <v>5.555555555555558</v>
      </c>
      <c r="BD190" s="224">
        <f>IF(ISERROR((AB190/AC190-1)*100),"n/a",(AB190/AC190-1)*100)</f>
        <v>3.8461538461538547</v>
      </c>
      <c r="BE190" s="224">
        <f>IF(ISERROR((AC190/AD190-1)*100),"n/a",(AC190/AD190-1)*100)</f>
        <v>8.333333333333325</v>
      </c>
      <c r="BF190" s="224">
        <f>IF(ISERROR((AD190/AE190-1)*100),"n/a",(AD190/AE190-1)*100)</f>
        <v>9.0909090909090828</v>
      </c>
      <c r="BG190" s="224">
        <f>AVERAGE(AG190:BF190)</f>
        <v>7.0267519720209952</v>
      </c>
      <c r="BH190" s="182">
        <f t="shared" si="2"/>
        <v>5.9990185741234665</v>
      </c>
    </row>
    <row r="191" spans="1:60" ht="11.25" customHeight="1" x14ac:dyDescent="0.2">
      <c r="A191" s="248" t="s">
        <v>781</v>
      </c>
      <c r="B191" s="97" t="s">
        <v>782</v>
      </c>
      <c r="C191" s="215">
        <v>2.06</v>
      </c>
      <c r="D191" s="216">
        <v>1.8720000000000001</v>
      </c>
      <c r="E191" s="216">
        <v>1.7</v>
      </c>
      <c r="F191" s="216">
        <v>1.5449999999999999</v>
      </c>
      <c r="G191" s="216">
        <v>1.4075</v>
      </c>
      <c r="H191" s="216">
        <v>1.31</v>
      </c>
      <c r="I191" s="216">
        <v>1.105</v>
      </c>
      <c r="J191" s="217">
        <v>0.97</v>
      </c>
      <c r="K191" s="223">
        <v>0.85499999999999998</v>
      </c>
      <c r="L191" s="216">
        <v>0.755</v>
      </c>
      <c r="M191" s="216">
        <v>0.66500000000000004</v>
      </c>
      <c r="N191" s="216">
        <v>0.59499999999999997</v>
      </c>
      <c r="O191" s="231">
        <v>0.52</v>
      </c>
      <c r="P191" s="226"/>
      <c r="Q191" s="216">
        <v>0.13</v>
      </c>
      <c r="R191" s="227">
        <v>0</v>
      </c>
      <c r="S191" s="226"/>
      <c r="T191" s="261">
        <v>0</v>
      </c>
      <c r="U191" s="261">
        <v>0</v>
      </c>
      <c r="V191" s="229">
        <v>0</v>
      </c>
      <c r="W191" s="229">
        <v>0</v>
      </c>
      <c r="X191" s="229">
        <v>0</v>
      </c>
      <c r="Y191" s="229">
        <v>0</v>
      </c>
      <c r="Z191" s="229">
        <v>0</v>
      </c>
      <c r="AA191" s="229">
        <v>0</v>
      </c>
      <c r="AB191" s="229">
        <v>0</v>
      </c>
      <c r="AC191" s="229">
        <v>0</v>
      </c>
      <c r="AD191" s="229">
        <v>0</v>
      </c>
      <c r="AE191" s="229">
        <v>0</v>
      </c>
      <c r="AF191" s="223">
        <f>SUM(C191:AE191)</f>
        <v>15.489500000000003</v>
      </c>
      <c r="AG191" s="224">
        <f>IF(ISERROR((C191/D191-1)*100),"n/a",(C191/D191-1)*100)</f>
        <v>10.042735042735028</v>
      </c>
      <c r="AH191" s="224">
        <f>IF(ISERROR((D191/E191-1)*100),"n/a",(D191/E191-1)*100)</f>
        <v>10.117647058823543</v>
      </c>
      <c r="AI191" s="224">
        <f>IF(ISERROR((E191/F191-1)*100),"n/a",(E191/F191-1)*100)</f>
        <v>10.032362459546928</v>
      </c>
      <c r="AJ191" s="224">
        <f>IF(ISERROR((F191/G191-1)*100),"n/a",(F191/G191-1)*100)</f>
        <v>9.7690941385435224</v>
      </c>
      <c r="AK191" s="224">
        <f>IF(ISERROR((G191/H191-1)*100),"n/a",(G191/H191-1)*100)</f>
        <v>7.4427480916030575</v>
      </c>
      <c r="AL191" s="224">
        <f>IF(ISERROR((H191/I191-1)*100),"n/a",(H191/I191-1)*100)</f>
        <v>18.552036199095024</v>
      </c>
      <c r="AM191" s="224">
        <f>IF(ISERROR((I191/J191-1)*100),"n/a",(I191/J191-1)*100)</f>
        <v>13.917525773195871</v>
      </c>
      <c r="AN191" s="224">
        <f>IF(ISERROR((J191/K191-1)*100),"n/a",(J191/K191-1)*100)</f>
        <v>13.450292397660824</v>
      </c>
      <c r="AO191" s="224">
        <f>IF(ISERROR((K191/L191-1)*100),"n/a",(K191/L191-1)*100)</f>
        <v>13.245033112582782</v>
      </c>
      <c r="AP191" s="224">
        <f>IF(ISERROR((L191/M191-1)*100),"n/a",(L191/M191-1)*100)</f>
        <v>13.533834586466153</v>
      </c>
      <c r="AQ191" s="224">
        <f>IF(ISERROR((M191/N191-1)*100),"n/a",(M191/N191-1)*100)</f>
        <v>11.764705882352944</v>
      </c>
      <c r="AR191" s="224">
        <f>IF(ISERROR((N191/O191-1)*100),"n/a",(N191/O191-1)*100)</f>
        <v>14.423076923076916</v>
      </c>
      <c r="AS191" s="224">
        <f>IF(ISERROR((O191/Q191-1)*100),"n/a",(O191/Q191-1)*100)</f>
        <v>300</v>
      </c>
      <c r="AT191" s="224" t="str">
        <f>IF(ISERROR((Q191/R191-1)*100),"n/a",(Q191/R191-1)*100)</f>
        <v>n/a</v>
      </c>
      <c r="AU191" s="224" t="str">
        <f>IF(ISERROR((R191/T191-1)*100),"n/a",(R191/T191-1)*100)</f>
        <v>n/a</v>
      </c>
      <c r="AV191" s="224" t="str">
        <f>IF(ISERROR((T191/U191-1)*100),"n/a",(T191/U191-1)*100)</f>
        <v>n/a</v>
      </c>
      <c r="AW191" s="224" t="str">
        <f>IF(ISERROR((U191/V191-1)*100),"n/a",(U191/V191-1)*100)</f>
        <v>n/a</v>
      </c>
      <c r="AX191" s="224" t="str">
        <f>IF(ISERROR((V191/W191-1)*100),"n/a",(V191/W191-1)*100)</f>
        <v>n/a</v>
      </c>
      <c r="AY191" s="224" t="str">
        <f>IF(ISERROR((W191/X191-1)*100),"n/a",(W191/X191-1)*100)</f>
        <v>n/a</v>
      </c>
      <c r="AZ191" s="224" t="str">
        <f>IF(ISERROR((X191/Y191-1)*100),"n/a",(X191/Y191-1)*100)</f>
        <v>n/a</v>
      </c>
      <c r="BA191" s="224" t="str">
        <f>IF(ISERROR((Y191/Z191-1)*100),"n/a",(Y191/Z191-1)*100)</f>
        <v>n/a</v>
      </c>
      <c r="BB191" s="224" t="str">
        <f>IF(ISERROR((Z191/AA191-1)*100),"n/a",(Z191/AA191-1)*100)</f>
        <v>n/a</v>
      </c>
      <c r="BC191" s="224" t="str">
        <f>IF(ISERROR((AA191/AB191-1)*100),"n/a",(AA191/AB191-1)*100)</f>
        <v>n/a</v>
      </c>
      <c r="BD191" s="224" t="str">
        <f>IF(ISERROR((AB191/AC191-1)*100),"n/a",(AB191/AC191-1)*100)</f>
        <v>n/a</v>
      </c>
      <c r="BE191" s="224" t="str">
        <f>IF(ISERROR((AC191/AD191-1)*100),"n/a",(AC191/AD191-1)*100)</f>
        <v>n/a</v>
      </c>
      <c r="BF191" s="224" t="str">
        <f>IF(ISERROR((AD191/AE191-1)*100),"n/a",(AD191/AE191-1)*100)</f>
        <v>n/a</v>
      </c>
      <c r="BG191" s="224">
        <f>AVERAGE(AG191:BF191)</f>
        <v>34.330083974283276</v>
      </c>
      <c r="BH191" s="182">
        <f t="shared" si="2"/>
        <v>79.87349665815718</v>
      </c>
    </row>
    <row r="192" spans="1:60" ht="11.25" customHeight="1" x14ac:dyDescent="0.2">
      <c r="A192" s="233" t="s">
        <v>1849</v>
      </c>
      <c r="B192" s="240" t="s">
        <v>785</v>
      </c>
      <c r="C192" s="215">
        <v>6.96</v>
      </c>
      <c r="D192" s="216">
        <v>6.04</v>
      </c>
      <c r="E192" s="216">
        <v>4.84</v>
      </c>
      <c r="F192" s="216">
        <v>4.4000000000000004</v>
      </c>
      <c r="G192" s="216">
        <v>3.76</v>
      </c>
      <c r="H192" s="216">
        <v>3.12</v>
      </c>
      <c r="I192" s="216">
        <v>2.6</v>
      </c>
      <c r="J192" s="217">
        <v>2.2000000000000002</v>
      </c>
      <c r="K192" s="223">
        <v>1.84</v>
      </c>
      <c r="L192" s="216">
        <v>1.52</v>
      </c>
      <c r="M192" s="216">
        <v>1.24</v>
      </c>
      <c r="N192" s="216">
        <v>1</v>
      </c>
      <c r="O192" s="216">
        <v>0.8</v>
      </c>
      <c r="P192" s="226"/>
      <c r="Q192" s="231">
        <v>0</v>
      </c>
      <c r="R192" s="227">
        <v>0</v>
      </c>
      <c r="S192" s="226"/>
      <c r="T192" s="261">
        <v>0</v>
      </c>
      <c r="U192" s="261">
        <v>0</v>
      </c>
      <c r="V192" s="229">
        <v>0</v>
      </c>
      <c r="W192" s="229">
        <v>0</v>
      </c>
      <c r="X192" s="202">
        <v>0.48</v>
      </c>
      <c r="Y192" s="202">
        <v>0.4</v>
      </c>
      <c r="Z192" s="202">
        <v>6.5000000000000002E-2</v>
      </c>
      <c r="AA192" s="229">
        <v>0</v>
      </c>
      <c r="AB192" s="229">
        <v>0</v>
      </c>
      <c r="AC192" s="229">
        <v>0</v>
      </c>
      <c r="AD192" s="229">
        <v>0</v>
      </c>
      <c r="AE192" s="229">
        <v>0</v>
      </c>
      <c r="AF192" s="223">
        <f>SUM(C192:AE192)</f>
        <v>41.265000000000001</v>
      </c>
      <c r="AG192" s="224">
        <f>IF(ISERROR((C192/D192-1)*100),"n/a",(C192/D192-1)*100)</f>
        <v>15.231788079470189</v>
      </c>
      <c r="AH192" s="224">
        <f>IF(ISERROR((D192/E192-1)*100),"n/a",(D192/E192-1)*100)</f>
        <v>24.793388429752071</v>
      </c>
      <c r="AI192" s="224">
        <f>IF(ISERROR((E192/F192-1)*100),"n/a",(E192/F192-1)*100)</f>
        <v>9.9999999999999858</v>
      </c>
      <c r="AJ192" s="224">
        <f>IF(ISERROR((F192/G192-1)*100),"n/a",(F192/G192-1)*100)</f>
        <v>17.021276595744705</v>
      </c>
      <c r="AK192" s="224">
        <f>IF(ISERROR((G192/H192-1)*100),"n/a",(G192/H192-1)*100)</f>
        <v>20.512820512820507</v>
      </c>
      <c r="AL192" s="224">
        <f>IF(ISERROR((H192/I192-1)*100),"n/a",(H192/I192-1)*100)</f>
        <v>19.999999999999996</v>
      </c>
      <c r="AM192" s="224">
        <f>IF(ISERROR((I192/J192-1)*100),"n/a",(I192/J192-1)*100)</f>
        <v>18.181818181818166</v>
      </c>
      <c r="AN192" s="224">
        <f>IF(ISERROR((J192/K192-1)*100),"n/a",(J192/K192-1)*100)</f>
        <v>19.565217391304344</v>
      </c>
      <c r="AO192" s="224">
        <f>IF(ISERROR((K192/L192-1)*100),"n/a",(K192/L192-1)*100)</f>
        <v>21.052631578947366</v>
      </c>
      <c r="AP192" s="224">
        <f>IF(ISERROR((L192/M192-1)*100),"n/a",(L192/M192-1)*100)</f>
        <v>22.580645161290324</v>
      </c>
      <c r="AQ192" s="224">
        <f>IF(ISERROR((M192/N192-1)*100),"n/a",(M192/N192-1)*100)</f>
        <v>24</v>
      </c>
      <c r="AR192" s="224">
        <f>IF(ISERROR((N192/O192-1)*100),"n/a",(N192/O192-1)*100)</f>
        <v>25</v>
      </c>
      <c r="AS192" s="224" t="str">
        <f>IF(ISERROR((O192/Q192-1)*100),"n/a",(O192/Q192-1)*100)</f>
        <v>n/a</v>
      </c>
      <c r="AT192" s="224" t="str">
        <f>IF(ISERROR((Q192/R192-1)*100),"n/a",(Q192/R192-1)*100)</f>
        <v>n/a</v>
      </c>
      <c r="AU192" s="224" t="str">
        <f>IF(ISERROR((R192/T192-1)*100),"n/a",(R192/T192-1)*100)</f>
        <v>n/a</v>
      </c>
      <c r="AV192" s="224" t="str">
        <f>IF(ISERROR((T192/U192-1)*100),"n/a",(T192/U192-1)*100)</f>
        <v>n/a</v>
      </c>
      <c r="AW192" s="224" t="str">
        <f>IF(ISERROR((U192/V192-1)*100),"n/a",(U192/V192-1)*100)</f>
        <v>n/a</v>
      </c>
      <c r="AX192" s="224" t="str">
        <f>IF(ISERROR((V192/W192-1)*100),"n/a",(V192/W192-1)*100)</f>
        <v>n/a</v>
      </c>
      <c r="AY192" s="224">
        <f>IF(ISERROR((W192/X192-1)*100),"n/a",(W192/X192-1)*100)</f>
        <v>-100</v>
      </c>
      <c r="AZ192" s="224">
        <f>IF(ISERROR((X192/Y192-1)*100),"n/a",(X192/Y192-1)*100)</f>
        <v>19.999999999999996</v>
      </c>
      <c r="BA192" s="224">
        <f>IF(ISERROR((Y192/Z192-1)*100),"n/a",(Y192/Z192-1)*100)</f>
        <v>515.38461538461547</v>
      </c>
      <c r="BB192" s="224" t="str">
        <f>IF(ISERROR((Z192/AA192-1)*100),"n/a",(Z192/AA192-1)*100)</f>
        <v>n/a</v>
      </c>
      <c r="BC192" s="224" t="str">
        <f>IF(ISERROR((AA192/AB192-1)*100),"n/a",(AA192/AB192-1)*100)</f>
        <v>n/a</v>
      </c>
      <c r="BD192" s="224" t="str">
        <f>IF(ISERROR((AB192/AC192-1)*100),"n/a",(AB192/AC192-1)*100)</f>
        <v>n/a</v>
      </c>
      <c r="BE192" s="224" t="str">
        <f>IF(ISERROR((AC192/AD192-1)*100),"n/a",(AC192/AD192-1)*100)</f>
        <v>n/a</v>
      </c>
      <c r="BF192" s="224" t="str">
        <f>IF(ISERROR((AD192/AE192-1)*100),"n/a",(AD192/AE192-1)*100)</f>
        <v>n/a</v>
      </c>
      <c r="BG192" s="224">
        <f>AVERAGE(AG192:BF192)</f>
        <v>44.888280087717547</v>
      </c>
      <c r="BH192" s="182">
        <f t="shared" si="2"/>
        <v>133.82334588478375</v>
      </c>
    </row>
    <row r="193" spans="1:60" ht="11.25" customHeight="1" x14ac:dyDescent="0.2">
      <c r="A193" s="236" t="s">
        <v>1441</v>
      </c>
      <c r="B193" s="97" t="s">
        <v>1442</v>
      </c>
      <c r="C193" s="215">
        <v>5.8</v>
      </c>
      <c r="D193" s="216">
        <v>5.42</v>
      </c>
      <c r="E193" s="216">
        <v>5.04</v>
      </c>
      <c r="F193" s="216">
        <v>4.62</v>
      </c>
      <c r="G193" s="216">
        <v>3.45</v>
      </c>
      <c r="H193" s="284">
        <v>1.18</v>
      </c>
      <c r="I193" s="216">
        <v>3.26</v>
      </c>
      <c r="J193" s="217">
        <v>2.76</v>
      </c>
      <c r="K193" s="217">
        <v>2.38</v>
      </c>
      <c r="L193" s="216">
        <v>2.12</v>
      </c>
      <c r="M193" s="284">
        <v>1.96993697097119</v>
      </c>
      <c r="N193" s="216">
        <v>1.96993697097119</v>
      </c>
      <c r="O193" s="216">
        <v>1.88039438138159</v>
      </c>
      <c r="P193" s="191"/>
      <c r="Q193" s="216">
        <v>1.6654921663665501</v>
      </c>
      <c r="R193" s="232">
        <v>1.34313884384399</v>
      </c>
      <c r="S193" s="191"/>
      <c r="T193" s="279">
        <v>1.0207855213214301</v>
      </c>
      <c r="U193" s="279">
        <v>0.80588330630639504</v>
      </c>
      <c r="V193" s="202">
        <v>0.68052368088095605</v>
      </c>
      <c r="W193" s="202">
        <v>0.52830127857863696</v>
      </c>
      <c r="X193" s="202">
        <v>0.38503313523527799</v>
      </c>
      <c r="Y193" s="202">
        <v>0.21490221501503901</v>
      </c>
      <c r="Z193" s="285">
        <v>7.1634071671679594E-2</v>
      </c>
      <c r="AA193" s="202">
        <v>7.1634071671679594E-2</v>
      </c>
      <c r="AB193" s="202">
        <v>5.9695059726399602E-2</v>
      </c>
      <c r="AC193" s="229">
        <v>4.77560477811197E-2</v>
      </c>
      <c r="AD193" s="229">
        <v>4.77560477811197E-2</v>
      </c>
      <c r="AE193" s="229">
        <v>4.77560477811197E-2</v>
      </c>
      <c r="AF193" s="223">
        <f>SUM(C193:AE193)</f>
        <v>48.840559817285353</v>
      </c>
      <c r="AG193" s="224">
        <f>IF(ISERROR((C193/D193-1)*100),"n/a",(C193/D193-1)*100)</f>
        <v>7.0110701107011009</v>
      </c>
      <c r="AH193" s="224">
        <f>IF(ISERROR((D193/E193-1)*100),"n/a",(D193/E193-1)*100)</f>
        <v>7.5396825396825351</v>
      </c>
      <c r="AI193" s="224">
        <f>IF(ISERROR((E193/F193-1)*100),"n/a",(E193/F193-1)*100)</f>
        <v>9.0909090909090828</v>
      </c>
      <c r="AJ193" s="224">
        <f>IF(ISERROR((F193/G193-1)*100),"n/a",(F193/G193-1)*100)</f>
        <v>33.913043478260875</v>
      </c>
      <c r="AK193" s="224">
        <f>IF(ISERROR((G193/H193-1)*100),"n/a",(G193/H193-1)*100)</f>
        <v>192.37288135593224</v>
      </c>
      <c r="AL193" s="224">
        <f>IF(ISERROR((H193/I193-1)*100),"n/a",(H193/I193-1)*100)</f>
        <v>-63.803680981595093</v>
      </c>
      <c r="AM193" s="224">
        <f>IF(ISERROR((I193/J193-1)*100),"n/a",(I193/J193-1)*100)</f>
        <v>18.115942028985501</v>
      </c>
      <c r="AN193" s="224">
        <f>IF(ISERROR((J193/K193-1)*100),"n/a",(J193/K193-1)*100)</f>
        <v>15.966386554621836</v>
      </c>
      <c r="AO193" s="224">
        <f>IF(ISERROR((K193/L193-1)*100),"n/a",(K193/L193-1)*100)</f>
        <v>12.264150943396213</v>
      </c>
      <c r="AP193" s="224">
        <f>IF(ISERROR((L193/M193-1)*100),"n/a",(L193/M193-1)*100)</f>
        <v>7.6176563636362493</v>
      </c>
      <c r="AQ193" s="224">
        <f>IF(ISERROR((M193/N193-1)*100),"n/a",(M193/N193-1)*100)</f>
        <v>0</v>
      </c>
      <c r="AR193" s="224">
        <f>IF(ISERROR((N193/O193-1)*100),"n/a",(N193/O193-1)*100)</f>
        <v>4.7619047619047894</v>
      </c>
      <c r="AS193" s="224">
        <f>IF(ISERROR((O193/Q193-1)*100),"n/a",(O193/Q193-1)*100)</f>
        <v>12.90322580645169</v>
      </c>
      <c r="AT193" s="224">
        <f>IF(ISERROR((Q193/R193-1)*100),"n/a",(Q193/R193-1)*100)</f>
        <v>24.000000000000178</v>
      </c>
      <c r="AU193" s="224">
        <f>IF(ISERROR((R193/T193-1)*100),"n/a",(R193/T193-1)*100)</f>
        <v>31.57894736842135</v>
      </c>
      <c r="AV193" s="224">
        <f>IF(ISERROR((T193/U193-1)*100),"n/a",(T193/U193-1)*100)</f>
        <v>26.666666666666217</v>
      </c>
      <c r="AW193" s="224">
        <f>IF(ISERROR((U193/V193-1)*100),"n/a",(U193/V193-1)*100)</f>
        <v>18.421052631578917</v>
      </c>
      <c r="AX193" s="224">
        <f>IF(ISERROR((V193/W193-1)*100),"n/a",(V193/W193-1)*100)</f>
        <v>28.813559322033889</v>
      </c>
      <c r="AY193" s="224">
        <f>IF(ISERROR((W193/X193-1)*100),"n/a",(W193/X193-1)*100)</f>
        <v>37.209302325581326</v>
      </c>
      <c r="AZ193" s="224">
        <f>IF(ISERROR((X193/Y193-1)*100),"n/a",(X193/Y193-1)*100)</f>
        <v>79.166666666666558</v>
      </c>
      <c r="BA193" s="224">
        <f>IF(ISERROR((Y193/Z193-1)*100),"n/a",(Y193/Z193-1)*100)</f>
        <v>200.00000000000031</v>
      </c>
      <c r="BB193" s="224">
        <f>IF(ISERROR((Z193/AA193-1)*100),"n/a",(Z193/AA193-1)*100)</f>
        <v>0</v>
      </c>
      <c r="BC193" s="224">
        <f>IF(ISERROR((AA193/AB193-1)*100),"n/a",(AA193/AB193-1)*100)</f>
        <v>20.000000000000128</v>
      </c>
      <c r="BD193" s="224">
        <f>IF(ISERROR((AB193/AC193-1)*100),"n/a",(AB193/AC193-1)*100)</f>
        <v>24.999999999999957</v>
      </c>
      <c r="BE193" s="224">
        <f>IF(ISERROR((AC193/AD193-1)*100),"n/a",(AC193/AD193-1)*100)</f>
        <v>0</v>
      </c>
      <c r="BF193" s="224">
        <f>IF(ISERROR((AD193/AE193-1)*100),"n/a",(AD193/AE193-1)*100)</f>
        <v>0</v>
      </c>
      <c r="BG193" s="224">
        <f>AVERAGE(AG193:BF193)</f>
        <v>28.79266796283984</v>
      </c>
      <c r="BH193" s="182">
        <f t="shared" si="2"/>
        <v>54.396332937733078</v>
      </c>
    </row>
    <row r="194" spans="1:60" ht="11.25" customHeight="1" x14ac:dyDescent="0.2">
      <c r="A194" s="208" t="s">
        <v>786</v>
      </c>
      <c r="B194" s="240" t="s">
        <v>787</v>
      </c>
      <c r="C194" s="215">
        <v>4.3600000000000003</v>
      </c>
      <c r="D194" s="216">
        <v>4.08</v>
      </c>
      <c r="E194" s="216">
        <v>3.81</v>
      </c>
      <c r="F194" s="216">
        <v>3.54</v>
      </c>
      <c r="G194" s="216">
        <v>3.3</v>
      </c>
      <c r="H194" s="216">
        <v>3.0794930875576001</v>
      </c>
      <c r="I194" s="216">
        <v>2.8741935483871002</v>
      </c>
      <c r="J194" s="217">
        <v>2.6825806451612899</v>
      </c>
      <c r="K194" s="275">
        <v>2.50921658986175</v>
      </c>
      <c r="L194" s="241">
        <v>2.3419354838709698</v>
      </c>
      <c r="M194" s="241">
        <v>2.12903225806452</v>
      </c>
      <c r="N194" s="241">
        <v>2.0187788018433199</v>
      </c>
      <c r="O194" s="241">
        <v>1.9389400921658999</v>
      </c>
      <c r="P194" s="249"/>
      <c r="Q194" s="241">
        <v>1.81157834101382</v>
      </c>
      <c r="R194" s="242">
        <v>1.74504608294931</v>
      </c>
      <c r="S194" s="249"/>
      <c r="T194" s="267">
        <v>1.6347926267281101</v>
      </c>
      <c r="U194" s="282">
        <v>1.6119815668202799</v>
      </c>
      <c r="V194" s="245">
        <v>1.6119815668202799</v>
      </c>
      <c r="W194" s="244">
        <v>1.6119815668202799</v>
      </c>
      <c r="X194" s="245">
        <v>1.5663594470046101</v>
      </c>
      <c r="Y194" s="245">
        <v>1.5663594470046101</v>
      </c>
      <c r="Z194" s="245">
        <v>1.5663594470046101</v>
      </c>
      <c r="AA194" s="245">
        <v>1.5663594470046101</v>
      </c>
      <c r="AB194" s="245">
        <v>1.5663594470046101</v>
      </c>
      <c r="AC194" s="245">
        <v>1.5663594470046101</v>
      </c>
      <c r="AD194" s="245">
        <v>1.5663594470046101</v>
      </c>
      <c r="AE194" s="245">
        <v>1.5663594470046101</v>
      </c>
      <c r="AF194" s="223">
        <f>SUM(C194:AE194)</f>
        <v>61.222407834101404</v>
      </c>
      <c r="AG194" s="224">
        <f>IF(ISERROR((C194/D194-1)*100),"n/a",(C194/D194-1)*100)</f>
        <v>6.8627450980392135</v>
      </c>
      <c r="AH194" s="224">
        <f>IF(ISERROR((D194/E194-1)*100),"n/a",(D194/E194-1)*100)</f>
        <v>7.0866141732283561</v>
      </c>
      <c r="AI194" s="224">
        <f>IF(ISERROR((E194/F194-1)*100),"n/a",(E194/F194-1)*100)</f>
        <v>7.6271186440677985</v>
      </c>
      <c r="AJ194" s="224">
        <f>IF(ISERROR((F194/G194-1)*100),"n/a",(F194/G194-1)*100)</f>
        <v>7.2727272727272751</v>
      </c>
      <c r="AK194" s="224">
        <f>IF(ISERROR((G194/H194-1)*100),"n/a",(G194/H194-1)*100)</f>
        <v>7.1604938271606189</v>
      </c>
      <c r="AL194" s="224">
        <f>IF(ISERROR((H194/I194-1)*100),"n/a",(H194/I194-1)*100)</f>
        <v>7.1428571428568954</v>
      </c>
      <c r="AM194" s="224">
        <f>IF(ISERROR((I194/J194-1)*100),"n/a",(I194/J194-1)*100)</f>
        <v>7.1428571428572951</v>
      </c>
      <c r="AN194" s="224">
        <f>IF(ISERROR((J194/K194-1)*100),"n/a",(J194/K194-1)*100)</f>
        <v>6.9090909090909314</v>
      </c>
      <c r="AO194" s="224">
        <f>IF(ISERROR((K194/L194-1)*100),"n/a",(K194/L194-1)*100)</f>
        <v>7.1428571428570065</v>
      </c>
      <c r="AP194" s="224">
        <f>IF(ISERROR((L194/M194-1)*100),"n/a",(L194/M194-1)*100)</f>
        <v>9.999999999999897</v>
      </c>
      <c r="AQ194" s="224">
        <f>IF(ISERROR((M194/N194-1)*100),"n/a",(M194/N194-1)*100)</f>
        <v>5.4613935969868965</v>
      </c>
      <c r="AR194" s="224">
        <f>IF(ISERROR((N194/O194-1)*100),"n/a",(N194/O194-1)*100)</f>
        <v>4.1176470588235592</v>
      </c>
      <c r="AS194" s="224">
        <f>IF(ISERROR((O194/Q194-1)*100),"n/a",(O194/Q194-1)*100)</f>
        <v>7.0304302203571201</v>
      </c>
      <c r="AT194" s="224">
        <f>IF(ISERROR((Q194/R194-1)*100),"n/a",(Q194/R194-1)*100)</f>
        <v>3.812636165576988</v>
      </c>
      <c r="AU194" s="224">
        <f>IF(ISERROR((R194/T194-1)*100),"n/a",(R194/T194-1)*100)</f>
        <v>6.7441860465117243</v>
      </c>
      <c r="AV194" s="224">
        <f>IF(ISERROR((T194/U194-1)*100),"n/a",(T194/U194-1)*100)</f>
        <v>1.4150943396223914</v>
      </c>
      <c r="AW194" s="224">
        <f>IF(ISERROR((U194/V194-1)*100),"n/a",(U194/V194-1)*100)</f>
        <v>0</v>
      </c>
      <c r="AX194" s="224">
        <f>IF(ISERROR((V194/W194-1)*100),"n/a",(V194/W194-1)*100)</f>
        <v>0</v>
      </c>
      <c r="AY194" s="224">
        <f>IF(ISERROR((W194/X194-1)*100),"n/a",(W194/X194-1)*100)</f>
        <v>2.9126213592234107</v>
      </c>
      <c r="AZ194" s="224">
        <f>IF(ISERROR((X194/Y194-1)*100),"n/a",(X194/Y194-1)*100)</f>
        <v>0</v>
      </c>
      <c r="BA194" s="224">
        <f>IF(ISERROR((Y194/Z194-1)*100),"n/a",(Y194/Z194-1)*100)</f>
        <v>0</v>
      </c>
      <c r="BB194" s="224">
        <f>IF(ISERROR((Z194/AA194-1)*100),"n/a",(Z194/AA194-1)*100)</f>
        <v>0</v>
      </c>
      <c r="BC194" s="224">
        <f>IF(ISERROR((AA194/AB194-1)*100),"n/a",(AA194/AB194-1)*100)</f>
        <v>0</v>
      </c>
      <c r="BD194" s="224">
        <f>IF(ISERROR((AB194/AC194-1)*100),"n/a",(AB194/AC194-1)*100)</f>
        <v>0</v>
      </c>
      <c r="BE194" s="224">
        <f>IF(ISERROR((AC194/AD194-1)*100),"n/a",(AC194/AD194-1)*100)</f>
        <v>0</v>
      </c>
      <c r="BF194" s="224">
        <f>IF(ISERROR((AD194/AE194-1)*100),"n/a",(AD194/AE194-1)*100)</f>
        <v>0</v>
      </c>
      <c r="BG194" s="224">
        <f>AVERAGE(AG194:BF194)</f>
        <v>4.0708219284610534</v>
      </c>
      <c r="BH194" s="182">
        <f t="shared" si="2"/>
        <v>3.4427071677869923</v>
      </c>
    </row>
    <row r="195" spans="1:60" ht="11.25" customHeight="1" x14ac:dyDescent="0.2">
      <c r="A195" s="236" t="s">
        <v>5589</v>
      </c>
      <c r="B195" s="97" t="s">
        <v>5579</v>
      </c>
      <c r="C195" s="215">
        <v>3.1949999999999998</v>
      </c>
      <c r="D195" s="216">
        <v>2.895</v>
      </c>
      <c r="E195" s="216">
        <v>2.71</v>
      </c>
      <c r="F195" s="216">
        <v>2.52</v>
      </c>
      <c r="G195" s="216">
        <v>0.6</v>
      </c>
      <c r="H195" s="231">
        <v>0</v>
      </c>
      <c r="I195" s="231">
        <v>0</v>
      </c>
      <c r="J195" s="254">
        <v>0</v>
      </c>
      <c r="K195" s="228">
        <v>0</v>
      </c>
      <c r="L195" s="231">
        <v>0</v>
      </c>
      <c r="M195" s="231">
        <v>0</v>
      </c>
      <c r="N195" s="231">
        <v>0</v>
      </c>
      <c r="O195" s="231">
        <v>0</v>
      </c>
      <c r="P195" s="237"/>
      <c r="Q195" s="231">
        <v>0</v>
      </c>
      <c r="R195" s="227">
        <v>0</v>
      </c>
      <c r="S195" s="237"/>
      <c r="T195" s="266">
        <v>0</v>
      </c>
      <c r="U195" s="266">
        <v>0</v>
      </c>
      <c r="V195" s="229">
        <v>0</v>
      </c>
      <c r="W195" s="229">
        <v>0</v>
      </c>
      <c r="X195" s="229">
        <v>0</v>
      </c>
      <c r="Y195" s="229">
        <v>0</v>
      </c>
      <c r="Z195" s="229">
        <v>0</v>
      </c>
      <c r="AA195" s="229">
        <v>0</v>
      </c>
      <c r="AB195" s="229">
        <v>0</v>
      </c>
      <c r="AC195" s="229">
        <v>0</v>
      </c>
      <c r="AD195" s="229">
        <v>0</v>
      </c>
      <c r="AE195" s="229">
        <v>0</v>
      </c>
      <c r="AF195" s="223">
        <f>SUM(C195:AE195)</f>
        <v>11.92</v>
      </c>
      <c r="AG195" s="224">
        <f>IF(ISERROR((C195/D195-1)*100),"n/a",(C195/D195-1)*100)</f>
        <v>10.362694300518127</v>
      </c>
      <c r="AH195" s="224">
        <f>IF(ISERROR((D195/E195-1)*100),"n/a",(D195/E195-1)*100)</f>
        <v>6.8265682656826643</v>
      </c>
      <c r="AI195" s="224">
        <f>IF(ISERROR((E195/F195-1)*100),"n/a",(E195/F195-1)*100)</f>
        <v>7.5396825396825351</v>
      </c>
      <c r="AJ195" s="224">
        <f>IF(ISERROR((F195/G195-1)*100),"n/a",(F195/G195-1)*100)</f>
        <v>320</v>
      </c>
      <c r="AK195" s="224" t="str">
        <f>IF(ISERROR((G195/H195-1)*100),"n/a",(G195/H195-1)*100)</f>
        <v>n/a</v>
      </c>
      <c r="AL195" s="224" t="str">
        <f>IF(ISERROR((H195/I195-1)*100),"n/a",(H195/I195-1)*100)</f>
        <v>n/a</v>
      </c>
      <c r="AM195" s="224" t="str">
        <f>IF(ISERROR((I195/J195-1)*100),"n/a",(I195/J195-1)*100)</f>
        <v>n/a</v>
      </c>
      <c r="AN195" s="224" t="str">
        <f>IF(ISERROR((J195/K195-1)*100),"n/a",(J195/K195-1)*100)</f>
        <v>n/a</v>
      </c>
      <c r="AO195" s="224" t="str">
        <f>IF(ISERROR((K195/L195-1)*100),"n/a",(K195/L195-1)*100)</f>
        <v>n/a</v>
      </c>
      <c r="AP195" s="224" t="str">
        <f>IF(ISERROR((L195/M195-1)*100),"n/a",(L195/M195-1)*100)</f>
        <v>n/a</v>
      </c>
      <c r="AQ195" s="224" t="str">
        <f>IF(ISERROR((M195/N195-1)*100),"n/a",(M195/N195-1)*100)</f>
        <v>n/a</v>
      </c>
      <c r="AR195" s="224" t="str">
        <f>IF(ISERROR((N195/O195-1)*100),"n/a",(N195/O195-1)*100)</f>
        <v>n/a</v>
      </c>
      <c r="AS195" s="224" t="str">
        <f>IF(ISERROR((O195/Q195-1)*100),"n/a",(O195/Q195-1)*100)</f>
        <v>n/a</v>
      </c>
      <c r="AT195" s="224" t="str">
        <f>IF(ISERROR((Q195/R195-1)*100),"n/a",(Q195/R195-1)*100)</f>
        <v>n/a</v>
      </c>
      <c r="AU195" s="224" t="str">
        <f>IF(ISERROR((R195/T195-1)*100),"n/a",(R195/T195-1)*100)</f>
        <v>n/a</v>
      </c>
      <c r="AV195" s="224" t="str">
        <f>IF(ISERROR((T195/U195-1)*100),"n/a",(T195/U195-1)*100)</f>
        <v>n/a</v>
      </c>
      <c r="AW195" s="224" t="str">
        <f>IF(ISERROR((U195/V195-1)*100),"n/a",(U195/V195-1)*100)</f>
        <v>n/a</v>
      </c>
      <c r="AX195" s="224" t="str">
        <f>IF(ISERROR((V195/W195-1)*100),"n/a",(V195/W195-1)*100)</f>
        <v>n/a</v>
      </c>
      <c r="AY195" s="224" t="str">
        <f>IF(ISERROR((W195/X195-1)*100),"n/a",(W195/X195-1)*100)</f>
        <v>n/a</v>
      </c>
      <c r="AZ195" s="224" t="str">
        <f>IF(ISERROR((X195/Y195-1)*100),"n/a",(X195/Y195-1)*100)</f>
        <v>n/a</v>
      </c>
      <c r="BA195" s="224" t="str">
        <f>IF(ISERROR((Y195/Z195-1)*100),"n/a",(Y195/Z195-1)*100)</f>
        <v>n/a</v>
      </c>
      <c r="BB195" s="224" t="str">
        <f>IF(ISERROR((Z195/AA195-1)*100),"n/a",(Z195/AA195-1)*100)</f>
        <v>n/a</v>
      </c>
      <c r="BC195" s="224" t="str">
        <f>IF(ISERROR((AA195/AB195-1)*100),"n/a",(AA195/AB195-1)*100)</f>
        <v>n/a</v>
      </c>
      <c r="BD195" s="224" t="str">
        <f>IF(ISERROR((AB195/AC195-1)*100),"n/a",(AB195/AC195-1)*100)</f>
        <v>n/a</v>
      </c>
      <c r="BE195" s="224" t="str">
        <f>IF(ISERROR((AC195/AD195-1)*100),"n/a",(AC195/AD195-1)*100)</f>
        <v>n/a</v>
      </c>
      <c r="BF195" s="224" t="str">
        <f>IF(ISERROR((AD195/AE195-1)*100),"n/a",(AD195/AE195-1)*100)</f>
        <v>n/a</v>
      </c>
      <c r="BG195" s="224">
        <f>AVERAGE(AG195:BF195)</f>
        <v>86.182236276470832</v>
      </c>
      <c r="BH195" s="182">
        <f t="shared" ref="BH195:BH256" si="3">STDEV(AG195:BF195)</f>
        <v>155.88598705656369</v>
      </c>
    </row>
    <row r="196" spans="1:60" ht="11.25" customHeight="1" x14ac:dyDescent="0.2">
      <c r="A196" s="252" t="s">
        <v>1850</v>
      </c>
      <c r="B196" s="119" t="s">
        <v>789</v>
      </c>
      <c r="C196" s="215">
        <v>4.22</v>
      </c>
      <c r="D196" s="216">
        <v>4.1399999999999997</v>
      </c>
      <c r="E196" s="216">
        <v>4.0599999999999996</v>
      </c>
      <c r="F196" s="216">
        <v>3.98</v>
      </c>
      <c r="G196" s="216">
        <v>3.9</v>
      </c>
      <c r="H196" s="216">
        <v>3.82</v>
      </c>
      <c r="I196" s="216">
        <v>3.7450000000000001</v>
      </c>
      <c r="J196" s="217">
        <v>3.6360000000000001</v>
      </c>
      <c r="K196" s="253">
        <v>3.49</v>
      </c>
      <c r="L196" s="218">
        <v>3.36</v>
      </c>
      <c r="M196" s="218">
        <v>3.24</v>
      </c>
      <c r="N196" s="218">
        <v>3.15</v>
      </c>
      <c r="O196" s="218">
        <v>3.09</v>
      </c>
      <c r="P196" s="219"/>
      <c r="Q196" s="218">
        <v>3.03</v>
      </c>
      <c r="R196" s="246">
        <v>2.97</v>
      </c>
      <c r="S196" s="219"/>
      <c r="T196" s="281">
        <v>2.91</v>
      </c>
      <c r="U196" s="281">
        <v>2.82</v>
      </c>
      <c r="V196" s="247">
        <v>2.7</v>
      </c>
      <c r="W196" s="247">
        <v>2.58</v>
      </c>
      <c r="X196" s="247">
        <v>2.196558</v>
      </c>
      <c r="Y196" s="247">
        <v>2.0396610000000002</v>
      </c>
      <c r="Z196" s="222">
        <v>1.9176299999999999</v>
      </c>
      <c r="AA196" s="222">
        <v>1.9176299999999999</v>
      </c>
      <c r="AB196" s="222">
        <v>1.9176299999999999</v>
      </c>
      <c r="AC196" s="222">
        <v>1.9176299999999999</v>
      </c>
      <c r="AD196" s="222">
        <v>1.9176299999999999</v>
      </c>
      <c r="AE196" s="222">
        <v>1.9176299999999999</v>
      </c>
      <c r="AF196" s="223">
        <f>SUM(C196:AE196)</f>
        <v>80.582999000000015</v>
      </c>
      <c r="AG196" s="224">
        <f>IF(ISERROR((C196/D196-1)*100),"n/a",(C196/D196-1)*100)</f>
        <v>1.9323671497584627</v>
      </c>
      <c r="AH196" s="224">
        <f>IF(ISERROR((D196/E196-1)*100),"n/a",(D196/E196-1)*100)</f>
        <v>1.9704433497536922</v>
      </c>
      <c r="AI196" s="224">
        <f>IF(ISERROR((E196/F196-1)*100),"n/a",(E196/F196-1)*100)</f>
        <v>2.0100502512562679</v>
      </c>
      <c r="AJ196" s="224">
        <f>IF(ISERROR((F196/G196-1)*100),"n/a",(F196/G196-1)*100)</f>
        <v>2.051282051282044</v>
      </c>
      <c r="AK196" s="224">
        <f>IF(ISERROR((G196/H196-1)*100),"n/a",(G196/H196-1)*100)</f>
        <v>2.0942408376963373</v>
      </c>
      <c r="AL196" s="224">
        <f>IF(ISERROR((H196/I196-1)*100),"n/a",(H196/I196-1)*100)</f>
        <v>2.0026702269692942</v>
      </c>
      <c r="AM196" s="224">
        <f>IF(ISERROR((I196/J196-1)*100),"n/a",(I196/J196-1)*100)</f>
        <v>2.9977997799780054</v>
      </c>
      <c r="AN196" s="224">
        <f>IF(ISERROR((J196/K196-1)*100),"n/a",(J196/K196-1)*100)</f>
        <v>4.183381088825211</v>
      </c>
      <c r="AO196" s="224">
        <f>IF(ISERROR((K196/L196-1)*100),"n/a",(K196/L196-1)*100)</f>
        <v>3.8690476190476275</v>
      </c>
      <c r="AP196" s="224">
        <f>IF(ISERROR((L196/M196-1)*100),"n/a",(L196/M196-1)*100)</f>
        <v>3.7037037037036979</v>
      </c>
      <c r="AQ196" s="224">
        <f>IF(ISERROR((M196/N196-1)*100),"n/a",(M196/N196-1)*100)</f>
        <v>2.8571428571428692</v>
      </c>
      <c r="AR196" s="224">
        <f>IF(ISERROR((N196/O196-1)*100),"n/a",(N196/O196-1)*100)</f>
        <v>1.9417475728155331</v>
      </c>
      <c r="AS196" s="224">
        <f>IF(ISERROR((O196/Q196-1)*100),"n/a",(O196/Q196-1)*100)</f>
        <v>1.980198019801982</v>
      </c>
      <c r="AT196" s="224">
        <f>IF(ISERROR((Q196/R196-1)*100),"n/a",(Q196/R196-1)*100)</f>
        <v>2.020202020202011</v>
      </c>
      <c r="AU196" s="224">
        <f>IF(ISERROR((R196/T196-1)*100),"n/a",(R196/T196-1)*100)</f>
        <v>2.0618556701030855</v>
      </c>
      <c r="AV196" s="224">
        <f>IF(ISERROR((T196/U196-1)*100),"n/a",(T196/U196-1)*100)</f>
        <v>3.1914893617021489</v>
      </c>
      <c r="AW196" s="224">
        <f>IF(ISERROR((U196/V196-1)*100),"n/a",(U196/V196-1)*100)</f>
        <v>4.4444444444444287</v>
      </c>
      <c r="AX196" s="224">
        <f>IF(ISERROR((V196/W196-1)*100),"n/a",(V196/W196-1)*100)</f>
        <v>4.6511627906976827</v>
      </c>
      <c r="AY196" s="224">
        <f>IF(ISERROR((W196/X196-1)*100),"n/a",(W196/X196-1)*100)</f>
        <v>17.456493295419474</v>
      </c>
      <c r="AZ196" s="224">
        <f>IF(ISERROR((X196/Y196-1)*100),"n/a",(X196/Y196-1)*100)</f>
        <v>7.6923076923076872</v>
      </c>
      <c r="BA196" s="224">
        <f>IF(ISERROR((Y196/Z196-1)*100),"n/a",(Y196/Z196-1)*100)</f>
        <v>6.3636363636363713</v>
      </c>
      <c r="BB196" s="224">
        <f>IF(ISERROR((Z196/AA196-1)*100),"n/a",(Z196/AA196-1)*100)</f>
        <v>0</v>
      </c>
      <c r="BC196" s="224">
        <f>IF(ISERROR((AA196/AB196-1)*100),"n/a",(AA196/AB196-1)*100)</f>
        <v>0</v>
      </c>
      <c r="BD196" s="224">
        <f>IF(ISERROR((AB196/AC196-1)*100),"n/a",(AB196/AC196-1)*100)</f>
        <v>0</v>
      </c>
      <c r="BE196" s="224">
        <f>IF(ISERROR((AC196/AD196-1)*100),"n/a",(AC196/AD196-1)*100)</f>
        <v>0</v>
      </c>
      <c r="BF196" s="224">
        <f>IF(ISERROR((AD196/AE196-1)*100),"n/a",(AD196/AE196-1)*100)</f>
        <v>0</v>
      </c>
      <c r="BG196" s="224">
        <f>AVERAGE(AG196:BF196)</f>
        <v>3.1336794671747663</v>
      </c>
      <c r="BH196" s="182">
        <f t="shared" si="3"/>
        <v>3.4886846791330721</v>
      </c>
    </row>
    <row r="197" spans="1:60" ht="11.25" customHeight="1" x14ac:dyDescent="0.2">
      <c r="A197" s="236" t="s">
        <v>1444</v>
      </c>
      <c r="B197" s="97" t="s">
        <v>1445</v>
      </c>
      <c r="C197" s="215">
        <v>0.96</v>
      </c>
      <c r="D197" s="216">
        <v>0.88</v>
      </c>
      <c r="E197" s="216">
        <v>0.8</v>
      </c>
      <c r="F197" s="216">
        <v>0.68</v>
      </c>
      <c r="G197" s="216">
        <v>0.44</v>
      </c>
      <c r="H197" s="216">
        <v>0.42</v>
      </c>
      <c r="I197" s="216">
        <v>0.35</v>
      </c>
      <c r="J197" s="217">
        <v>0.3</v>
      </c>
      <c r="K197" s="254">
        <v>0.24</v>
      </c>
      <c r="L197" s="231">
        <v>0.42</v>
      </c>
      <c r="M197" s="216">
        <v>0.96</v>
      </c>
      <c r="N197" s="216">
        <v>0.94</v>
      </c>
      <c r="O197" s="216">
        <v>0.86</v>
      </c>
      <c r="P197" s="191"/>
      <c r="Q197" s="216">
        <v>0.8</v>
      </c>
      <c r="R197" s="232">
        <v>0.67</v>
      </c>
      <c r="S197" s="191"/>
      <c r="T197" s="266">
        <v>0.64</v>
      </c>
      <c r="U197" s="266">
        <v>0.64</v>
      </c>
      <c r="V197" s="202">
        <v>0.64</v>
      </c>
      <c r="W197" s="202">
        <v>0.56000000000000005</v>
      </c>
      <c r="X197" s="202">
        <v>0.45</v>
      </c>
      <c r="Y197" s="202">
        <v>0.3</v>
      </c>
      <c r="Z197" s="202">
        <v>0.2</v>
      </c>
      <c r="AA197" s="229">
        <v>0.1</v>
      </c>
      <c r="AB197" s="229">
        <v>0.1</v>
      </c>
      <c r="AC197" s="229">
        <v>0.1</v>
      </c>
      <c r="AD197" s="202">
        <v>0.1</v>
      </c>
      <c r="AE197" s="202">
        <v>0.05</v>
      </c>
      <c r="AF197" s="223">
        <f>SUM(C197:AE197)</f>
        <v>13.6</v>
      </c>
      <c r="AG197" s="224">
        <f>IF(ISERROR((C197/D197-1)*100),"n/a",(C197/D197-1)*100)</f>
        <v>9.0909090909090828</v>
      </c>
      <c r="AH197" s="224">
        <f>IF(ISERROR((D197/E197-1)*100),"n/a",(D197/E197-1)*100)</f>
        <v>9.9999999999999858</v>
      </c>
      <c r="AI197" s="224">
        <f>IF(ISERROR((E197/F197-1)*100),"n/a",(E197/F197-1)*100)</f>
        <v>17.647058823529417</v>
      </c>
      <c r="AJ197" s="224">
        <f>IF(ISERROR((F197/G197-1)*100),"n/a",(F197/G197-1)*100)</f>
        <v>54.545454545454561</v>
      </c>
      <c r="AK197" s="224">
        <f>IF(ISERROR((G197/H197-1)*100),"n/a",(G197/H197-1)*100)</f>
        <v>4.7619047619047672</v>
      </c>
      <c r="AL197" s="224">
        <f>IF(ISERROR((H197/I197-1)*100),"n/a",(H197/I197-1)*100)</f>
        <v>19.999999999999996</v>
      </c>
      <c r="AM197" s="224">
        <f>IF(ISERROR((I197/J197-1)*100),"n/a",(I197/J197-1)*100)</f>
        <v>16.666666666666675</v>
      </c>
      <c r="AN197" s="224">
        <f>IF(ISERROR((J197/K197-1)*100),"n/a",(J197/K197-1)*100)</f>
        <v>25</v>
      </c>
      <c r="AO197" s="224">
        <f>IF(ISERROR((K197/L197-1)*100),"n/a",(K197/L197-1)*100)</f>
        <v>-42.857142857142861</v>
      </c>
      <c r="AP197" s="224">
        <f>IF(ISERROR((L197/M197-1)*100),"n/a",(L197/M197-1)*100)</f>
        <v>-56.25</v>
      </c>
      <c r="AQ197" s="224">
        <f>IF(ISERROR((M197/N197-1)*100),"n/a",(M197/N197-1)*100)</f>
        <v>2.1276595744680771</v>
      </c>
      <c r="AR197" s="224">
        <f>IF(ISERROR((N197/O197-1)*100),"n/a",(N197/O197-1)*100)</f>
        <v>9.302325581395344</v>
      </c>
      <c r="AS197" s="224">
        <f>IF(ISERROR((O197/Q197-1)*100),"n/a",(O197/Q197-1)*100)</f>
        <v>7.4999999999999956</v>
      </c>
      <c r="AT197" s="224">
        <f>IF(ISERROR((Q197/R197-1)*100),"n/a",(Q197/R197-1)*100)</f>
        <v>19.402985074626855</v>
      </c>
      <c r="AU197" s="224">
        <f>IF(ISERROR((R197/T197-1)*100),"n/a",(R197/T197-1)*100)</f>
        <v>4.6875</v>
      </c>
      <c r="AV197" s="224">
        <f>IF(ISERROR((T197/U197-1)*100),"n/a",(T197/U197-1)*100)</f>
        <v>0</v>
      </c>
      <c r="AW197" s="224">
        <f>IF(ISERROR((U197/V197-1)*100),"n/a",(U197/V197-1)*100)</f>
        <v>0</v>
      </c>
      <c r="AX197" s="224">
        <f>IF(ISERROR((V197/W197-1)*100),"n/a",(V197/W197-1)*100)</f>
        <v>14.285714285714279</v>
      </c>
      <c r="AY197" s="224">
        <f>IF(ISERROR((W197/X197-1)*100),"n/a",(W197/X197-1)*100)</f>
        <v>24.444444444444446</v>
      </c>
      <c r="AZ197" s="224">
        <f>IF(ISERROR((X197/Y197-1)*100),"n/a",(X197/Y197-1)*100)</f>
        <v>50</v>
      </c>
      <c r="BA197" s="224">
        <f>IF(ISERROR((Y197/Z197-1)*100),"n/a",(Y197/Z197-1)*100)</f>
        <v>49.999999999999979</v>
      </c>
      <c r="BB197" s="224">
        <f>IF(ISERROR((Z197/AA197-1)*100),"n/a",(Z197/AA197-1)*100)</f>
        <v>100</v>
      </c>
      <c r="BC197" s="224">
        <f>IF(ISERROR((AA197/AB197-1)*100),"n/a",(AA197/AB197-1)*100)</f>
        <v>0</v>
      </c>
      <c r="BD197" s="224">
        <f>IF(ISERROR((AB197/AC197-1)*100),"n/a",(AB197/AC197-1)*100)</f>
        <v>0</v>
      </c>
      <c r="BE197" s="224">
        <f>IF(ISERROR((AC197/AD197-1)*100),"n/a",(AC197/AD197-1)*100)</f>
        <v>0</v>
      </c>
      <c r="BF197" s="224">
        <f>IF(ISERROR((AD197/AE197-1)*100),"n/a",(AD197/AE197-1)*100)</f>
        <v>100</v>
      </c>
      <c r="BG197" s="224">
        <f>AVERAGE(AG197:BF197)</f>
        <v>16.936749230460407</v>
      </c>
      <c r="BH197" s="182">
        <f t="shared" si="3"/>
        <v>33.873117055221343</v>
      </c>
    </row>
    <row r="198" spans="1:60" ht="11.25" customHeight="1" x14ac:dyDescent="0.2">
      <c r="A198" s="239" t="s">
        <v>1446</v>
      </c>
      <c r="B198" s="240" t="s">
        <v>1447</v>
      </c>
      <c r="C198" s="215">
        <v>1.1599999999999999</v>
      </c>
      <c r="D198" s="216">
        <v>1.08</v>
      </c>
      <c r="E198" s="216">
        <v>1</v>
      </c>
      <c r="F198" s="216">
        <v>0.88</v>
      </c>
      <c r="G198" s="216">
        <v>0.72</v>
      </c>
      <c r="H198" s="216">
        <v>0.64</v>
      </c>
      <c r="I198" s="216">
        <v>0.56000000000000005</v>
      </c>
      <c r="J198" s="254">
        <v>0</v>
      </c>
      <c r="K198" s="254">
        <v>0</v>
      </c>
      <c r="L198" s="259">
        <v>0</v>
      </c>
      <c r="M198" s="259">
        <v>0</v>
      </c>
      <c r="N198" s="259">
        <v>0</v>
      </c>
      <c r="O198" s="259">
        <v>0</v>
      </c>
      <c r="P198" s="286"/>
      <c r="Q198" s="259">
        <v>0</v>
      </c>
      <c r="R198" s="250">
        <v>0</v>
      </c>
      <c r="S198" s="286"/>
      <c r="T198" s="280">
        <v>0</v>
      </c>
      <c r="U198" s="280">
        <v>0</v>
      </c>
      <c r="V198" s="245">
        <v>0</v>
      </c>
      <c r="W198" s="245">
        <v>0</v>
      </c>
      <c r="X198" s="245">
        <v>0</v>
      </c>
      <c r="Y198" s="245">
        <v>0</v>
      </c>
      <c r="Z198" s="245">
        <v>0</v>
      </c>
      <c r="AA198" s="245">
        <v>0</v>
      </c>
      <c r="AB198" s="245">
        <v>0</v>
      </c>
      <c r="AC198" s="245">
        <v>0</v>
      </c>
      <c r="AD198" s="245">
        <v>0</v>
      </c>
      <c r="AE198" s="245">
        <v>0</v>
      </c>
      <c r="AF198" s="223">
        <f>SUM(C198:AE198)</f>
        <v>6.0399999999999991</v>
      </c>
      <c r="AG198" s="224">
        <f>IF(ISERROR((C198/D198-1)*100),"n/a",(C198/D198-1)*100)</f>
        <v>7.4074074074073959</v>
      </c>
      <c r="AH198" s="224">
        <f>IF(ISERROR((D198/E198-1)*100),"n/a",(D198/E198-1)*100)</f>
        <v>8.0000000000000071</v>
      </c>
      <c r="AI198" s="224">
        <f>IF(ISERROR((E198/F198-1)*100),"n/a",(E198/F198-1)*100)</f>
        <v>13.636363636363647</v>
      </c>
      <c r="AJ198" s="224">
        <f>IF(ISERROR((F198/G198-1)*100),"n/a",(F198/G198-1)*100)</f>
        <v>22.222222222222232</v>
      </c>
      <c r="AK198" s="224">
        <f>IF(ISERROR((G198/H198-1)*100),"n/a",(G198/H198-1)*100)</f>
        <v>12.5</v>
      </c>
      <c r="AL198" s="224">
        <f>IF(ISERROR((H198/I198-1)*100),"n/a",(H198/I198-1)*100)</f>
        <v>14.285714285714279</v>
      </c>
      <c r="AM198" s="224" t="str">
        <f>IF(ISERROR((I198/J198-1)*100),"n/a",(I198/J198-1)*100)</f>
        <v>n/a</v>
      </c>
      <c r="AN198" s="224" t="str">
        <f>IF(ISERROR((J198/K198-1)*100),"n/a",(J198/K198-1)*100)</f>
        <v>n/a</v>
      </c>
      <c r="AO198" s="224" t="str">
        <f>IF(ISERROR((K198/L198-1)*100),"n/a",(K198/L198-1)*100)</f>
        <v>n/a</v>
      </c>
      <c r="AP198" s="224" t="str">
        <f>IF(ISERROR((L198/M198-1)*100),"n/a",(L198/M198-1)*100)</f>
        <v>n/a</v>
      </c>
      <c r="AQ198" s="224" t="str">
        <f>IF(ISERROR((M198/N198-1)*100),"n/a",(M198/N198-1)*100)</f>
        <v>n/a</v>
      </c>
      <c r="AR198" s="224" t="str">
        <f>IF(ISERROR((N198/O198-1)*100),"n/a",(N198/O198-1)*100)</f>
        <v>n/a</v>
      </c>
      <c r="AS198" s="224" t="str">
        <f>IF(ISERROR((O198/Q198-1)*100),"n/a",(O198/Q198-1)*100)</f>
        <v>n/a</v>
      </c>
      <c r="AT198" s="224" t="str">
        <f>IF(ISERROR((Q198/R198-1)*100),"n/a",(Q198/R198-1)*100)</f>
        <v>n/a</v>
      </c>
      <c r="AU198" s="224" t="str">
        <f>IF(ISERROR((R198/T198-1)*100),"n/a",(R198/T198-1)*100)</f>
        <v>n/a</v>
      </c>
      <c r="AV198" s="224" t="str">
        <f>IF(ISERROR((T198/U198-1)*100),"n/a",(T198/U198-1)*100)</f>
        <v>n/a</v>
      </c>
      <c r="AW198" s="224" t="str">
        <f>IF(ISERROR((U198/V198-1)*100),"n/a",(U198/V198-1)*100)</f>
        <v>n/a</v>
      </c>
      <c r="AX198" s="224" t="str">
        <f>IF(ISERROR((V198/W198-1)*100),"n/a",(V198/W198-1)*100)</f>
        <v>n/a</v>
      </c>
      <c r="AY198" s="224" t="str">
        <f>IF(ISERROR((W198/X198-1)*100),"n/a",(W198/X198-1)*100)</f>
        <v>n/a</v>
      </c>
      <c r="AZ198" s="224" t="str">
        <f>IF(ISERROR((X198/Y198-1)*100),"n/a",(X198/Y198-1)*100)</f>
        <v>n/a</v>
      </c>
      <c r="BA198" s="224" t="str">
        <f>IF(ISERROR((Y198/Z198-1)*100),"n/a",(Y198/Z198-1)*100)</f>
        <v>n/a</v>
      </c>
      <c r="BB198" s="224" t="str">
        <f>IF(ISERROR((Z198/AA198-1)*100),"n/a",(Z198/AA198-1)*100)</f>
        <v>n/a</v>
      </c>
      <c r="BC198" s="224" t="str">
        <f>IF(ISERROR((AA198/AB198-1)*100),"n/a",(AA198/AB198-1)*100)</f>
        <v>n/a</v>
      </c>
      <c r="BD198" s="224" t="str">
        <f>IF(ISERROR((AB198/AC198-1)*100),"n/a",(AB198/AC198-1)*100)</f>
        <v>n/a</v>
      </c>
      <c r="BE198" s="224" t="str">
        <f>IF(ISERROR((AC198/AD198-1)*100),"n/a",(AC198/AD198-1)*100)</f>
        <v>n/a</v>
      </c>
      <c r="BF198" s="224" t="str">
        <f>IF(ISERROR((AD198/AE198-1)*100),"n/a",(AD198/AE198-1)*100)</f>
        <v>n/a</v>
      </c>
      <c r="BG198" s="224">
        <f>AVERAGE(AG198:BF198)</f>
        <v>13.008617925284595</v>
      </c>
      <c r="BH198" s="182">
        <f t="shared" si="3"/>
        <v>5.3597397122085972</v>
      </c>
    </row>
    <row r="199" spans="1:60" ht="11.25" customHeight="1" x14ac:dyDescent="0.2">
      <c r="A199" s="256" t="s">
        <v>1449</v>
      </c>
      <c r="B199" s="119" t="s">
        <v>1450</v>
      </c>
      <c r="C199" s="215">
        <v>0.51</v>
      </c>
      <c r="D199" s="216">
        <v>0.45</v>
      </c>
      <c r="E199" s="216">
        <v>0.41</v>
      </c>
      <c r="F199" s="216">
        <v>0.4</v>
      </c>
      <c r="G199" s="216">
        <v>0.3</v>
      </c>
      <c r="H199" s="231">
        <v>0</v>
      </c>
      <c r="I199" s="231">
        <v>0</v>
      </c>
      <c r="J199" s="254">
        <v>0</v>
      </c>
      <c r="K199" s="221">
        <v>0</v>
      </c>
      <c r="L199" s="231">
        <v>0</v>
      </c>
      <c r="M199" s="231">
        <v>0</v>
      </c>
      <c r="N199" s="231">
        <v>0</v>
      </c>
      <c r="O199" s="231">
        <v>0</v>
      </c>
      <c r="P199" s="237"/>
      <c r="Q199" s="231">
        <v>0</v>
      </c>
      <c r="R199" s="227">
        <v>0</v>
      </c>
      <c r="S199" s="237"/>
      <c r="T199" s="227">
        <v>0</v>
      </c>
      <c r="U199" s="238">
        <v>0</v>
      </c>
      <c r="V199" s="229">
        <v>0</v>
      </c>
      <c r="W199" s="229">
        <v>0</v>
      </c>
      <c r="X199" s="229">
        <v>0</v>
      </c>
      <c r="Y199" s="229">
        <v>0</v>
      </c>
      <c r="Z199" s="229">
        <v>0</v>
      </c>
      <c r="AA199" s="229">
        <v>0</v>
      </c>
      <c r="AB199" s="229">
        <v>0</v>
      </c>
      <c r="AC199" s="229">
        <v>0</v>
      </c>
      <c r="AD199" s="229">
        <v>0</v>
      </c>
      <c r="AE199" s="229">
        <v>0</v>
      </c>
      <c r="AF199" s="223">
        <f>SUM(C199:AE199)</f>
        <v>2.0699999999999998</v>
      </c>
      <c r="AG199" s="224">
        <f>IF(ISERROR((C199/D199-1)*100),"n/a",(C199/D199-1)*100)</f>
        <v>13.33333333333333</v>
      </c>
      <c r="AH199" s="224">
        <f>IF(ISERROR((D199/E199-1)*100),"n/a",(D199/E199-1)*100)</f>
        <v>9.7560975609756184</v>
      </c>
      <c r="AI199" s="224">
        <f>IF(ISERROR((E199/F199-1)*100),"n/a",(E199/F199-1)*100)</f>
        <v>2.4999999999999911</v>
      </c>
      <c r="AJ199" s="224">
        <f>IF(ISERROR((F199/G199-1)*100),"n/a",(F199/G199-1)*100)</f>
        <v>33.33333333333335</v>
      </c>
      <c r="AK199" s="224" t="str">
        <f>IF(ISERROR((G199/H199-1)*100),"n/a",(G199/H199-1)*100)</f>
        <v>n/a</v>
      </c>
      <c r="AL199" s="224" t="str">
        <f>IF(ISERROR((H199/I199-1)*100),"n/a",(H199/I199-1)*100)</f>
        <v>n/a</v>
      </c>
      <c r="AM199" s="224" t="str">
        <f>IF(ISERROR((I199/J199-1)*100),"n/a",(I199/J199-1)*100)</f>
        <v>n/a</v>
      </c>
      <c r="AN199" s="224" t="str">
        <f>IF(ISERROR((J199/K199-1)*100),"n/a",(J199/K199-1)*100)</f>
        <v>n/a</v>
      </c>
      <c r="AO199" s="224" t="str">
        <f>IF(ISERROR((K199/L199-1)*100),"n/a",(K199/L199-1)*100)</f>
        <v>n/a</v>
      </c>
      <c r="AP199" s="224" t="str">
        <f>IF(ISERROR((L199/M199-1)*100),"n/a",(L199/M199-1)*100)</f>
        <v>n/a</v>
      </c>
      <c r="AQ199" s="224" t="str">
        <f>IF(ISERROR((M199/N199-1)*100),"n/a",(M199/N199-1)*100)</f>
        <v>n/a</v>
      </c>
      <c r="AR199" s="224" t="str">
        <f>IF(ISERROR((N199/O199-1)*100),"n/a",(N199/O199-1)*100)</f>
        <v>n/a</v>
      </c>
      <c r="AS199" s="224" t="str">
        <f>IF(ISERROR((O199/Q199-1)*100),"n/a",(O199/Q199-1)*100)</f>
        <v>n/a</v>
      </c>
      <c r="AT199" s="224" t="str">
        <f>IF(ISERROR((Q199/R199-1)*100),"n/a",(Q199/R199-1)*100)</f>
        <v>n/a</v>
      </c>
      <c r="AU199" s="224" t="str">
        <f>IF(ISERROR((R199/T199-1)*100),"n/a",(R199/T199-1)*100)</f>
        <v>n/a</v>
      </c>
      <c r="AV199" s="224" t="str">
        <f>IF(ISERROR((T199/U199-1)*100),"n/a",(T199/U199-1)*100)</f>
        <v>n/a</v>
      </c>
      <c r="AW199" s="224" t="str">
        <f>IF(ISERROR((U199/V199-1)*100),"n/a",(U199/V199-1)*100)</f>
        <v>n/a</v>
      </c>
      <c r="AX199" s="224" t="str">
        <f>IF(ISERROR((V199/W199-1)*100),"n/a",(V199/W199-1)*100)</f>
        <v>n/a</v>
      </c>
      <c r="AY199" s="224" t="str">
        <f>IF(ISERROR((W199/X199-1)*100),"n/a",(W199/X199-1)*100)</f>
        <v>n/a</v>
      </c>
      <c r="AZ199" s="224" t="str">
        <f>IF(ISERROR((X199/Y199-1)*100),"n/a",(X199/Y199-1)*100)</f>
        <v>n/a</v>
      </c>
      <c r="BA199" s="224" t="str">
        <f>IF(ISERROR((Y199/Z199-1)*100),"n/a",(Y199/Z199-1)*100)</f>
        <v>n/a</v>
      </c>
      <c r="BB199" s="224" t="str">
        <f>IF(ISERROR((Z199/AA199-1)*100),"n/a",(Z199/AA199-1)*100)</f>
        <v>n/a</v>
      </c>
      <c r="BC199" s="224" t="str">
        <f>IF(ISERROR((AA199/AB199-1)*100),"n/a",(AA199/AB199-1)*100)</f>
        <v>n/a</v>
      </c>
      <c r="BD199" s="224" t="str">
        <f>IF(ISERROR((AB199/AC199-1)*100),"n/a",(AB199/AC199-1)*100)</f>
        <v>n/a</v>
      </c>
      <c r="BE199" s="224" t="str">
        <f>IF(ISERROR((AC199/AD199-1)*100),"n/a",(AC199/AD199-1)*100)</f>
        <v>n/a</v>
      </c>
      <c r="BF199" s="224" t="str">
        <f>IF(ISERROR((AD199/AE199-1)*100),"n/a",(AD199/AE199-1)*100)</f>
        <v>n/a</v>
      </c>
      <c r="BG199" s="224">
        <f>AVERAGE(AG199:BF199)</f>
        <v>14.730691056910572</v>
      </c>
      <c r="BH199" s="182">
        <f t="shared" si="3"/>
        <v>13.195293257466011</v>
      </c>
    </row>
    <row r="200" spans="1:60" ht="11.25" customHeight="1" x14ac:dyDescent="0.2">
      <c r="A200" s="127" t="s">
        <v>1851</v>
      </c>
      <c r="B200" s="97" t="s">
        <v>277</v>
      </c>
      <c r="C200" s="215">
        <v>0.57499999999999996</v>
      </c>
      <c r="D200" s="216">
        <v>0.56499999999999995</v>
      </c>
      <c r="E200" s="216">
        <v>0.55500000000000005</v>
      </c>
      <c r="F200" s="216">
        <v>0.52500000000000002</v>
      </c>
      <c r="G200" s="216">
        <v>0.44500000000000001</v>
      </c>
      <c r="H200" s="216">
        <v>0.38500000000000001</v>
      </c>
      <c r="I200" s="216">
        <v>0.375</v>
      </c>
      <c r="J200" s="217">
        <v>0.36499999999999999</v>
      </c>
      <c r="K200" s="223">
        <v>0.34</v>
      </c>
      <c r="L200" s="216">
        <v>0.315</v>
      </c>
      <c r="M200" s="216">
        <v>0.30499999999999999</v>
      </c>
      <c r="N200" s="216">
        <v>0.29499999999999998</v>
      </c>
      <c r="O200" s="216">
        <v>0.28875000000000001</v>
      </c>
      <c r="P200" s="226"/>
      <c r="Q200" s="231">
        <v>0.28499999999999998</v>
      </c>
      <c r="R200" s="232">
        <v>0.28249999999999997</v>
      </c>
      <c r="S200" s="226"/>
      <c r="T200" s="223">
        <v>0.27679999999999999</v>
      </c>
      <c r="U200" s="202">
        <v>0.27100000000000002</v>
      </c>
      <c r="V200" s="202">
        <v>0.2606</v>
      </c>
      <c r="W200" s="202">
        <v>0.2422</v>
      </c>
      <c r="X200" s="202">
        <v>0.221</v>
      </c>
      <c r="Y200" s="202">
        <v>0.2</v>
      </c>
      <c r="Z200" s="202">
        <v>0.17899999999999999</v>
      </c>
      <c r="AA200" s="202">
        <v>0.15260000000000001</v>
      </c>
      <c r="AB200" s="202">
        <v>0.121</v>
      </c>
      <c r="AC200" s="202">
        <v>8.9399999999999993E-2</v>
      </c>
      <c r="AD200" s="202">
        <v>3.6799999999999999E-2</v>
      </c>
      <c r="AE200" s="202">
        <v>0</v>
      </c>
      <c r="AF200" s="223">
        <f>SUM(C200:AE200)</f>
        <v>7.9516500000000008</v>
      </c>
      <c r="AG200" s="224">
        <f>IF(ISERROR((C200/D200-1)*100),"n/a",(C200/D200-1)*100)</f>
        <v>1.7699115044247815</v>
      </c>
      <c r="AH200" s="224">
        <f>IF(ISERROR((D200/E200-1)*100),"n/a",(D200/E200-1)*100)</f>
        <v>1.8018018018017834</v>
      </c>
      <c r="AI200" s="224">
        <f>IF(ISERROR((E200/F200-1)*100),"n/a",(E200/F200-1)*100)</f>
        <v>5.7142857142857162</v>
      </c>
      <c r="AJ200" s="224">
        <f>IF(ISERROR((F200/G200-1)*100),"n/a",(F200/G200-1)*100)</f>
        <v>17.977528089887642</v>
      </c>
      <c r="AK200" s="224">
        <f>IF(ISERROR((G200/H200-1)*100),"n/a",(G200/H200-1)*100)</f>
        <v>15.58441558441559</v>
      </c>
      <c r="AL200" s="224">
        <f>IF(ISERROR((H200/I200-1)*100),"n/a",(H200/I200-1)*100)</f>
        <v>2.6666666666666616</v>
      </c>
      <c r="AM200" s="224">
        <f>IF(ISERROR((I200/J200-1)*100),"n/a",(I200/J200-1)*100)</f>
        <v>2.7397260273972712</v>
      </c>
      <c r="AN200" s="224">
        <f>IF(ISERROR((J200/K200-1)*100),"n/a",(J200/K200-1)*100)</f>
        <v>7.3529411764705843</v>
      </c>
      <c r="AO200" s="224">
        <f>IF(ISERROR((K200/L200-1)*100),"n/a",(K200/L200-1)*100)</f>
        <v>7.9365079365079527</v>
      </c>
      <c r="AP200" s="224">
        <f>IF(ISERROR((L200/M200-1)*100),"n/a",(L200/M200-1)*100)</f>
        <v>3.2786885245901676</v>
      </c>
      <c r="AQ200" s="224">
        <f>IF(ISERROR((M200/N200-1)*100),"n/a",(M200/N200-1)*100)</f>
        <v>3.3898305084745894</v>
      </c>
      <c r="AR200" s="224">
        <f>IF(ISERROR((N200/O200-1)*100),"n/a",(N200/O200-1)*100)</f>
        <v>2.1645021645021467</v>
      </c>
      <c r="AS200" s="224">
        <f>IF(ISERROR((O200/Q200-1)*100),"n/a",(O200/Q200-1)*100)</f>
        <v>1.3157894736842257</v>
      </c>
      <c r="AT200" s="224">
        <f>IF(ISERROR((Q200/R200-1)*100),"n/a",(Q200/R200-1)*100)</f>
        <v>0.88495575221239076</v>
      </c>
      <c r="AU200" s="224">
        <f>IF(ISERROR((R200/T200-1)*100),"n/a",(R200/T200-1)*100)</f>
        <v>2.0592485549132844</v>
      </c>
      <c r="AV200" s="224">
        <f>IF(ISERROR((T200/U200-1)*100),"n/a",(T200/U200-1)*100)</f>
        <v>2.1402214022140154</v>
      </c>
      <c r="AW200" s="224">
        <f>IF(ISERROR((U200/V200-1)*100),"n/a",(U200/V200-1)*100)</f>
        <v>3.9907904834996177</v>
      </c>
      <c r="AX200" s="224">
        <f>IF(ISERROR((V200/W200-1)*100),"n/a",(V200/W200-1)*100)</f>
        <v>7.597027250206434</v>
      </c>
      <c r="AY200" s="224">
        <f>IF(ISERROR((W200/X200-1)*100),"n/a",(W200/X200-1)*100)</f>
        <v>9.5927601809954623</v>
      </c>
      <c r="AZ200" s="224">
        <f>IF(ISERROR((X200/Y200-1)*100),"n/a",(X200/Y200-1)*100)</f>
        <v>10.499999999999998</v>
      </c>
      <c r="BA200" s="224">
        <f>IF(ISERROR((Y200/Z200-1)*100),"n/a",(Y200/Z200-1)*100)</f>
        <v>11.73184357541901</v>
      </c>
      <c r="BB200" s="224">
        <f>IF(ISERROR((Z200/AA200-1)*100),"n/a",(Z200/AA200-1)*100)</f>
        <v>17.300131061598933</v>
      </c>
      <c r="BC200" s="224">
        <f>IF(ISERROR((AA200/AB200-1)*100),"n/a",(AA200/AB200-1)*100)</f>
        <v>26.115702479338854</v>
      </c>
      <c r="BD200" s="224">
        <f>IF(ISERROR((AB200/AC200-1)*100),"n/a",(AB200/AC200-1)*100)</f>
        <v>35.34675615212528</v>
      </c>
      <c r="BE200" s="224">
        <f>IF(ISERROR((AC200/AD200-1)*100),"n/a",(AC200/AD200-1)*100)</f>
        <v>142.93478260869566</v>
      </c>
      <c r="BF200" s="224" t="str">
        <f>IF(ISERROR((AD200/AE200-1)*100),"n/a",(AD200/AE200-1)*100)</f>
        <v>n/a</v>
      </c>
      <c r="BG200" s="224">
        <f>AVERAGE(AG200:BF200)</f>
        <v>13.755472586973124</v>
      </c>
      <c r="BH200" s="182">
        <f t="shared" si="3"/>
        <v>28.224784156584164</v>
      </c>
    </row>
    <row r="201" spans="1:60" ht="11.25" customHeight="1" x14ac:dyDescent="0.2">
      <c r="A201" s="233" t="s">
        <v>278</v>
      </c>
      <c r="B201" s="240" t="s">
        <v>279</v>
      </c>
      <c r="C201" s="215">
        <v>2.6</v>
      </c>
      <c r="D201" s="216">
        <v>2.2799999999999998</v>
      </c>
      <c r="E201" s="216">
        <v>2.12</v>
      </c>
      <c r="F201" s="216">
        <v>2.04</v>
      </c>
      <c r="G201" s="216">
        <v>1.92</v>
      </c>
      <c r="H201" s="216">
        <v>1.88</v>
      </c>
      <c r="I201" s="216">
        <v>1.84</v>
      </c>
      <c r="J201" s="217">
        <v>1.64</v>
      </c>
      <c r="K201" s="235">
        <v>1.48</v>
      </c>
      <c r="L201" s="216">
        <v>1.4</v>
      </c>
      <c r="M201" s="216">
        <v>1.32</v>
      </c>
      <c r="N201" s="216">
        <v>1.1000000000000001</v>
      </c>
      <c r="O201" s="216">
        <v>0.92</v>
      </c>
      <c r="P201" s="226" t="s">
        <v>1737</v>
      </c>
      <c r="Q201" s="216">
        <v>0.8</v>
      </c>
      <c r="R201" s="232">
        <v>0.7</v>
      </c>
      <c r="S201" s="226"/>
      <c r="T201" s="223">
        <v>0.62</v>
      </c>
      <c r="U201" s="202">
        <v>0.56000000000000005</v>
      </c>
      <c r="V201" s="202">
        <v>0.52</v>
      </c>
      <c r="W201" s="202">
        <v>0.46</v>
      </c>
      <c r="X201" s="202">
        <v>0.4</v>
      </c>
      <c r="Y201" s="202">
        <v>0.35</v>
      </c>
      <c r="Z201" s="202">
        <v>0.32</v>
      </c>
      <c r="AA201" s="202">
        <v>0.28999999999999998</v>
      </c>
      <c r="AB201" s="202">
        <v>0.27</v>
      </c>
      <c r="AC201" s="202">
        <v>0.26</v>
      </c>
      <c r="AD201" s="202">
        <v>0.24</v>
      </c>
      <c r="AE201" s="202">
        <v>0.21</v>
      </c>
      <c r="AF201" s="223">
        <f>SUM(C201:AE201)</f>
        <v>28.540000000000003</v>
      </c>
      <c r="AG201" s="224">
        <f>IF(ISERROR((C201/D201-1)*100),"n/a",(C201/D201-1)*100)</f>
        <v>14.035087719298268</v>
      </c>
      <c r="AH201" s="224">
        <f>IF(ISERROR((D201/E201-1)*100),"n/a",(D201/E201-1)*100)</f>
        <v>7.5471698113207308</v>
      </c>
      <c r="AI201" s="224">
        <f>IF(ISERROR((E201/F201-1)*100),"n/a",(E201/F201-1)*100)</f>
        <v>3.9215686274509887</v>
      </c>
      <c r="AJ201" s="224">
        <f>IF(ISERROR((F201/G201-1)*100),"n/a",(F201/G201-1)*100)</f>
        <v>6.25</v>
      </c>
      <c r="AK201" s="224">
        <f>IF(ISERROR((G201/H201-1)*100),"n/a",(G201/H201-1)*100)</f>
        <v>2.1276595744680771</v>
      </c>
      <c r="AL201" s="224">
        <f>IF(ISERROR((H201/I201-1)*100),"n/a",(H201/I201-1)*100)</f>
        <v>2.1739130434782483</v>
      </c>
      <c r="AM201" s="224">
        <f>IF(ISERROR((I201/J201-1)*100),"n/a",(I201/J201-1)*100)</f>
        <v>12.195121951219523</v>
      </c>
      <c r="AN201" s="224">
        <f>IF(ISERROR((J201/K201-1)*100),"n/a",(J201/K201-1)*100)</f>
        <v>10.810810810810811</v>
      </c>
      <c r="AO201" s="224">
        <f>IF(ISERROR((K201/L201-1)*100),"n/a",(K201/L201-1)*100)</f>
        <v>5.7142857142857162</v>
      </c>
      <c r="AP201" s="224">
        <f>IF(ISERROR((L201/M201-1)*100),"n/a",(L201/M201-1)*100)</f>
        <v>6.0606060606060552</v>
      </c>
      <c r="AQ201" s="224">
        <f>IF(ISERROR((M201/N201-1)*100),"n/a",(M201/N201-1)*100)</f>
        <v>19.999999999999996</v>
      </c>
      <c r="AR201" s="224">
        <f>IF(ISERROR((N201/O201-1)*100),"n/a",(N201/O201-1)*100)</f>
        <v>19.565217391304344</v>
      </c>
      <c r="AS201" s="224">
        <f>IF(ISERROR((O201/Q201-1)*100),"n/a",(O201/Q201-1)*100)</f>
        <v>14.999999999999991</v>
      </c>
      <c r="AT201" s="224">
        <f>IF(ISERROR((Q201/R201-1)*100),"n/a",(Q201/R201-1)*100)</f>
        <v>14.285714285714302</v>
      </c>
      <c r="AU201" s="224">
        <f>IF(ISERROR((R201/T201-1)*100),"n/a",(R201/T201-1)*100)</f>
        <v>12.903225806451601</v>
      </c>
      <c r="AV201" s="224">
        <f>IF(ISERROR((T201/U201-1)*100),"n/a",(T201/U201-1)*100)</f>
        <v>10.714285714285698</v>
      </c>
      <c r="AW201" s="224">
        <f>IF(ISERROR((U201/V201-1)*100),"n/a",(U201/V201-1)*100)</f>
        <v>7.6923076923077094</v>
      </c>
      <c r="AX201" s="224">
        <f>IF(ISERROR((V201/W201-1)*100),"n/a",(V201/W201-1)*100)</f>
        <v>13.043478260869556</v>
      </c>
      <c r="AY201" s="224">
        <f>IF(ISERROR((W201/X201-1)*100),"n/a",(W201/X201-1)*100)</f>
        <v>14.999999999999991</v>
      </c>
      <c r="AZ201" s="224">
        <f>IF(ISERROR((X201/Y201-1)*100),"n/a",(X201/Y201-1)*100)</f>
        <v>14.285714285714302</v>
      </c>
      <c r="BA201" s="224">
        <f>IF(ISERROR((Y201/Z201-1)*100),"n/a",(Y201/Z201-1)*100)</f>
        <v>9.375</v>
      </c>
      <c r="BB201" s="224">
        <f>IF(ISERROR((Z201/AA201-1)*100),"n/a",(Z201/AA201-1)*100)</f>
        <v>10.344827586206918</v>
      </c>
      <c r="BC201" s="224">
        <f>IF(ISERROR((AA201/AB201-1)*100),"n/a",(AA201/AB201-1)*100)</f>
        <v>7.4074074074073959</v>
      </c>
      <c r="BD201" s="224">
        <f>IF(ISERROR((AB201/AC201-1)*100),"n/a",(AB201/AC201-1)*100)</f>
        <v>3.8461538461538547</v>
      </c>
      <c r="BE201" s="224">
        <f>IF(ISERROR((AC201/AD201-1)*100),"n/a",(AC201/AD201-1)*100)</f>
        <v>8.3333333333333481</v>
      </c>
      <c r="BF201" s="224">
        <f>IF(ISERROR((AD201/AE201-1)*100),"n/a",(AD201/AE201-1)*100)</f>
        <v>14.285714285714279</v>
      </c>
      <c r="BG201" s="224">
        <f>AVERAGE(AG201:BF201)</f>
        <v>10.266100123400065</v>
      </c>
      <c r="BH201" s="182">
        <f t="shared" si="3"/>
        <v>4.9073489489161704</v>
      </c>
    </row>
    <row r="202" spans="1:60" ht="11.25" customHeight="1" x14ac:dyDescent="0.2">
      <c r="A202" s="127" t="s">
        <v>1852</v>
      </c>
      <c r="B202" s="97" t="s">
        <v>281</v>
      </c>
      <c r="C202" s="215">
        <v>3.4</v>
      </c>
      <c r="D202" s="216">
        <v>3.32</v>
      </c>
      <c r="E202" s="216">
        <v>3.24</v>
      </c>
      <c r="F202" s="216">
        <v>3.16</v>
      </c>
      <c r="G202" s="216">
        <v>3.1</v>
      </c>
      <c r="H202" s="216">
        <v>3.06</v>
      </c>
      <c r="I202" s="216">
        <v>2.96</v>
      </c>
      <c r="J202" s="217">
        <v>2.86</v>
      </c>
      <c r="K202" s="217">
        <v>2.76</v>
      </c>
      <c r="L202" s="216">
        <v>2.68</v>
      </c>
      <c r="M202" s="216">
        <v>2.6</v>
      </c>
      <c r="N202" s="216">
        <v>2.52</v>
      </c>
      <c r="O202" s="216">
        <v>2.46</v>
      </c>
      <c r="P202" s="226"/>
      <c r="Q202" s="216">
        <v>2.42</v>
      </c>
      <c r="R202" s="232">
        <v>2.4</v>
      </c>
      <c r="S202" s="226"/>
      <c r="T202" s="260">
        <v>2.38</v>
      </c>
      <c r="U202" s="260">
        <v>2.36</v>
      </c>
      <c r="V202" s="202">
        <v>2.34</v>
      </c>
      <c r="W202" s="202">
        <v>2.3199999999999998</v>
      </c>
      <c r="X202" s="202">
        <v>2.2999999999999998</v>
      </c>
      <c r="Y202" s="202">
        <v>2.2799999999999998</v>
      </c>
      <c r="Z202" s="202">
        <v>2.2599999999999998</v>
      </c>
      <c r="AA202" s="202">
        <v>2.2400000000000002</v>
      </c>
      <c r="AB202" s="202">
        <v>2.2200000000000002</v>
      </c>
      <c r="AC202" s="202">
        <v>2.2000000000000002</v>
      </c>
      <c r="AD202" s="202">
        <v>2.1800000000000002</v>
      </c>
      <c r="AE202" s="202">
        <v>2.14</v>
      </c>
      <c r="AF202" s="223">
        <f>SUM(C202:AE202)</f>
        <v>70.160000000000011</v>
      </c>
      <c r="AG202" s="224">
        <f>IF(ISERROR((C202/D202-1)*100),"n/a",(C202/D202-1)*100)</f>
        <v>2.4096385542168752</v>
      </c>
      <c r="AH202" s="224">
        <f>IF(ISERROR((D202/E202-1)*100),"n/a",(D202/E202-1)*100)</f>
        <v>2.4691358024691246</v>
      </c>
      <c r="AI202" s="224">
        <f>IF(ISERROR((E202/F202-1)*100),"n/a",(E202/F202-1)*100)</f>
        <v>2.5316455696202445</v>
      </c>
      <c r="AJ202" s="224">
        <f>IF(ISERROR((F202/G202-1)*100),"n/a",(F202/G202-1)*100)</f>
        <v>1.9354838709677358</v>
      </c>
      <c r="AK202" s="224">
        <f>IF(ISERROR((G202/H202-1)*100),"n/a",(G202/H202-1)*100)</f>
        <v>1.3071895424836555</v>
      </c>
      <c r="AL202" s="224">
        <f>IF(ISERROR((H202/I202-1)*100),"n/a",(H202/I202-1)*100)</f>
        <v>3.3783783783783772</v>
      </c>
      <c r="AM202" s="224">
        <f>IF(ISERROR((I202/J202-1)*100),"n/a",(I202/J202-1)*100)</f>
        <v>3.4965034965035002</v>
      </c>
      <c r="AN202" s="224">
        <f>IF(ISERROR((J202/K202-1)*100),"n/a",(J202/K202-1)*100)</f>
        <v>3.6231884057970953</v>
      </c>
      <c r="AO202" s="224">
        <f>IF(ISERROR((K202/L202-1)*100),"n/a",(K202/L202-1)*100)</f>
        <v>2.9850746268656581</v>
      </c>
      <c r="AP202" s="224">
        <f>IF(ISERROR((L202/M202-1)*100),"n/a",(L202/M202-1)*100)</f>
        <v>3.0769230769230882</v>
      </c>
      <c r="AQ202" s="224">
        <f>IF(ISERROR((M202/N202-1)*100),"n/a",(M202/N202-1)*100)</f>
        <v>3.1746031746031855</v>
      </c>
      <c r="AR202" s="224">
        <f>IF(ISERROR((N202/O202-1)*100),"n/a",(N202/O202-1)*100)</f>
        <v>2.4390243902439046</v>
      </c>
      <c r="AS202" s="224">
        <f>IF(ISERROR((O202/Q202-1)*100),"n/a",(O202/Q202-1)*100)</f>
        <v>1.6528925619834656</v>
      </c>
      <c r="AT202" s="224">
        <f>IF(ISERROR((Q202/R202-1)*100),"n/a",(Q202/R202-1)*100)</f>
        <v>0.83333333333333037</v>
      </c>
      <c r="AU202" s="224">
        <f>IF(ISERROR((R202/T202-1)*100),"n/a",(R202/T202-1)*100)</f>
        <v>0.84033613445377853</v>
      </c>
      <c r="AV202" s="224">
        <f>IF(ISERROR((T202/U202-1)*100),"n/a",(T202/U202-1)*100)</f>
        <v>0.84745762711864181</v>
      </c>
      <c r="AW202" s="224">
        <f>IF(ISERROR((U202/V202-1)*100),"n/a",(U202/V202-1)*100)</f>
        <v>0.85470085470085166</v>
      </c>
      <c r="AX202" s="224">
        <f>IF(ISERROR((V202/W202-1)*100),"n/a",(V202/W202-1)*100)</f>
        <v>0.86206896551723755</v>
      </c>
      <c r="AY202" s="224">
        <f>IF(ISERROR((W202/X202-1)*100),"n/a",(W202/X202-1)*100)</f>
        <v>0.86956521739129933</v>
      </c>
      <c r="AZ202" s="224">
        <f>IF(ISERROR((X202/Y202-1)*100),"n/a",(X202/Y202-1)*100)</f>
        <v>0.87719298245614308</v>
      </c>
      <c r="BA202" s="224">
        <f>IF(ISERROR((Y202/Z202-1)*100),"n/a",(Y202/Z202-1)*100)</f>
        <v>0.88495575221239076</v>
      </c>
      <c r="BB202" s="224">
        <f>IF(ISERROR((Z202/AA202-1)*100),"n/a",(Z202/AA202-1)*100)</f>
        <v>0.89285714285711748</v>
      </c>
      <c r="BC202" s="224">
        <f>IF(ISERROR((AA202/AB202-1)*100),"n/a",(AA202/AB202-1)*100)</f>
        <v>0.9009009009008917</v>
      </c>
      <c r="BD202" s="224">
        <f>IF(ISERROR((AB202/AC202-1)*100),"n/a",(AB202/AC202-1)*100)</f>
        <v>0.90909090909090384</v>
      </c>
      <c r="BE202" s="224">
        <f>IF(ISERROR((AC202/AD202-1)*100),"n/a",(AC202/AD202-1)*100)</f>
        <v>0.91743119266054496</v>
      </c>
      <c r="BF202" s="224">
        <f>IF(ISERROR((AD202/AE202-1)*100),"n/a",(AD202/AE202-1)*100)</f>
        <v>1.8691588785046731</v>
      </c>
      <c r="BG202" s="224">
        <f>AVERAGE(AG202:BF202)</f>
        <v>1.801489667009758</v>
      </c>
      <c r="BH202" s="182">
        <f t="shared" si="3"/>
        <v>1.0190798364661837</v>
      </c>
    </row>
    <row r="203" spans="1:60" ht="11.25" customHeight="1" x14ac:dyDescent="0.2">
      <c r="A203" s="236" t="s">
        <v>790</v>
      </c>
      <c r="B203" s="97" t="s">
        <v>791</v>
      </c>
      <c r="C203" s="215">
        <v>1.22</v>
      </c>
      <c r="D203" s="216">
        <v>1.06</v>
      </c>
      <c r="E203" s="216">
        <v>1</v>
      </c>
      <c r="F203" s="216">
        <v>0.9</v>
      </c>
      <c r="G203" s="216">
        <v>0.75</v>
      </c>
      <c r="H203" s="216">
        <v>0.72</v>
      </c>
      <c r="I203" s="216">
        <v>0.62</v>
      </c>
      <c r="J203" s="217">
        <v>0.47</v>
      </c>
      <c r="K203" s="217">
        <v>0.44</v>
      </c>
      <c r="L203" s="216">
        <v>0.41</v>
      </c>
      <c r="M203" s="216">
        <v>0.26250000000000001</v>
      </c>
      <c r="N203" s="254">
        <v>0.21</v>
      </c>
      <c r="O203" s="254">
        <v>0.21</v>
      </c>
      <c r="P203" s="217"/>
      <c r="Q203" s="231">
        <v>0.21</v>
      </c>
      <c r="R203" s="228">
        <v>0.21</v>
      </c>
      <c r="S203" s="217"/>
      <c r="T203" s="261">
        <v>0.21</v>
      </c>
      <c r="U203" s="266">
        <v>0.21</v>
      </c>
      <c r="V203" s="229">
        <v>0.21</v>
      </c>
      <c r="W203" s="202">
        <v>0.21</v>
      </c>
      <c r="X203" s="202">
        <v>0.18</v>
      </c>
      <c r="Y203" s="202">
        <v>0.14000000000000001</v>
      </c>
      <c r="Z203" s="229">
        <v>0</v>
      </c>
      <c r="AA203" s="229">
        <v>0</v>
      </c>
      <c r="AB203" s="229">
        <v>0</v>
      </c>
      <c r="AC203" s="229">
        <v>0</v>
      </c>
      <c r="AD203" s="229">
        <v>0</v>
      </c>
      <c r="AE203" s="229">
        <v>0</v>
      </c>
      <c r="AF203" s="223">
        <f>SUM(C203:AE203)</f>
        <v>9.852500000000008</v>
      </c>
      <c r="AG203" s="224">
        <f>IF(ISERROR((C203/D203-1)*100),"n/a",(C203/D203-1)*100)</f>
        <v>15.094339622641506</v>
      </c>
      <c r="AH203" s="224">
        <f>IF(ISERROR((D203/E203-1)*100),"n/a",(D203/E203-1)*100)</f>
        <v>6.0000000000000053</v>
      </c>
      <c r="AI203" s="224">
        <f>IF(ISERROR((E203/F203-1)*100),"n/a",(E203/F203-1)*100)</f>
        <v>11.111111111111116</v>
      </c>
      <c r="AJ203" s="224">
        <f>IF(ISERROR((F203/G203-1)*100),"n/a",(F203/G203-1)*100)</f>
        <v>19.999999999999996</v>
      </c>
      <c r="AK203" s="224">
        <f>IF(ISERROR((G203/H203-1)*100),"n/a",(G203/H203-1)*100)</f>
        <v>4.1666666666666741</v>
      </c>
      <c r="AL203" s="224">
        <f>IF(ISERROR((H203/I203-1)*100),"n/a",(H203/I203-1)*100)</f>
        <v>16.129032258064502</v>
      </c>
      <c r="AM203" s="224">
        <f>IF(ISERROR((I203/J203-1)*100),"n/a",(I203/J203-1)*100)</f>
        <v>31.914893617021288</v>
      </c>
      <c r="AN203" s="224">
        <f>IF(ISERROR((J203/K203-1)*100),"n/a",(J203/K203-1)*100)</f>
        <v>6.8181818181818121</v>
      </c>
      <c r="AO203" s="224">
        <f>IF(ISERROR((K203/L203-1)*100),"n/a",(K203/L203-1)*100)</f>
        <v>7.3170731707317138</v>
      </c>
      <c r="AP203" s="224">
        <f>IF(ISERROR((L203/M203-1)*100),"n/a",(L203/M203-1)*100)</f>
        <v>56.190476190476168</v>
      </c>
      <c r="AQ203" s="224">
        <f>IF(ISERROR((M203/N203-1)*100),"n/a",(M203/N203-1)*100)</f>
        <v>25</v>
      </c>
      <c r="AR203" s="224">
        <f>IF(ISERROR((N203/O203-1)*100),"n/a",(N203/O203-1)*100)</f>
        <v>0</v>
      </c>
      <c r="AS203" s="224">
        <f>IF(ISERROR((O203/Q203-1)*100),"n/a",(O203/Q203-1)*100)</f>
        <v>0</v>
      </c>
      <c r="AT203" s="224">
        <f>IF(ISERROR((Q203/R203-1)*100),"n/a",(Q203/R203-1)*100)</f>
        <v>0</v>
      </c>
      <c r="AU203" s="224">
        <f>IF(ISERROR((R203/T203-1)*100),"n/a",(R203/T203-1)*100)</f>
        <v>0</v>
      </c>
      <c r="AV203" s="224">
        <f>IF(ISERROR((T203/U203-1)*100),"n/a",(T203/U203-1)*100)</f>
        <v>0</v>
      </c>
      <c r="AW203" s="224">
        <f>IF(ISERROR((U203/V203-1)*100),"n/a",(U203/V203-1)*100)</f>
        <v>0</v>
      </c>
      <c r="AX203" s="224">
        <f>IF(ISERROR((V203/W203-1)*100),"n/a",(V203/W203-1)*100)</f>
        <v>0</v>
      </c>
      <c r="AY203" s="224">
        <f>IF(ISERROR((W203/X203-1)*100),"n/a",(W203/X203-1)*100)</f>
        <v>16.666666666666675</v>
      </c>
      <c r="AZ203" s="224">
        <f>IF(ISERROR((X203/Y203-1)*100),"n/a",(X203/Y203-1)*100)</f>
        <v>28.571428571428559</v>
      </c>
      <c r="BA203" s="224" t="str">
        <f>IF(ISERROR((Y203/Z203-1)*100),"n/a",(Y203/Z203-1)*100)</f>
        <v>n/a</v>
      </c>
      <c r="BB203" s="224" t="str">
        <f>IF(ISERROR((Z203/AA203-1)*100),"n/a",(Z203/AA203-1)*100)</f>
        <v>n/a</v>
      </c>
      <c r="BC203" s="224" t="str">
        <f>IF(ISERROR((AA203/AB203-1)*100),"n/a",(AA203/AB203-1)*100)</f>
        <v>n/a</v>
      </c>
      <c r="BD203" s="224" t="str">
        <f>IF(ISERROR((AB203/AC203-1)*100),"n/a",(AB203/AC203-1)*100)</f>
        <v>n/a</v>
      </c>
      <c r="BE203" s="224" t="str">
        <f>IF(ISERROR((AC203/AD203-1)*100),"n/a",(AC203/AD203-1)*100)</f>
        <v>n/a</v>
      </c>
      <c r="BF203" s="224" t="str">
        <f>IF(ISERROR((AD203/AE203-1)*100),"n/a",(AD203/AE203-1)*100)</f>
        <v>n/a</v>
      </c>
      <c r="BG203" s="224">
        <f>AVERAGE(AG203:BF203)</f>
        <v>12.248993484649501</v>
      </c>
      <c r="BH203" s="182">
        <f t="shared" si="3"/>
        <v>14.616334345519206</v>
      </c>
    </row>
    <row r="204" spans="1:60" ht="11.25" customHeight="1" x14ac:dyDescent="0.2">
      <c r="A204" s="225" t="s">
        <v>1853</v>
      </c>
      <c r="B204" s="97" t="s">
        <v>283</v>
      </c>
      <c r="C204" s="215">
        <v>1.24</v>
      </c>
      <c r="D204" s="216">
        <v>1.21</v>
      </c>
      <c r="E204" s="216">
        <v>1.2</v>
      </c>
      <c r="F204" s="216">
        <v>1.1499999999999999</v>
      </c>
      <c r="G204" s="216">
        <v>1.1000000000000001</v>
      </c>
      <c r="H204" s="216">
        <v>1.04</v>
      </c>
      <c r="I204" s="216">
        <v>1</v>
      </c>
      <c r="J204" s="217">
        <v>0.94</v>
      </c>
      <c r="K204" s="254">
        <v>0.88</v>
      </c>
      <c r="L204" s="216">
        <v>0.82</v>
      </c>
      <c r="M204" s="231">
        <v>0.8</v>
      </c>
      <c r="N204" s="216">
        <v>0.77</v>
      </c>
      <c r="O204" s="231">
        <v>0.76</v>
      </c>
      <c r="P204" s="226"/>
      <c r="Q204" s="216">
        <v>0.73</v>
      </c>
      <c r="R204" s="227">
        <v>0.72</v>
      </c>
      <c r="S204" s="226"/>
      <c r="T204" s="260">
        <v>0.69</v>
      </c>
      <c r="U204" s="260">
        <v>0.68</v>
      </c>
      <c r="V204" s="202">
        <v>0.67</v>
      </c>
      <c r="W204" s="202">
        <v>0.64</v>
      </c>
      <c r="X204" s="202">
        <v>0.6</v>
      </c>
      <c r="Y204" s="202">
        <v>0.5</v>
      </c>
      <c r="Z204" s="202">
        <v>0.41499999999999998</v>
      </c>
      <c r="AA204" s="202">
        <v>0.375</v>
      </c>
      <c r="AB204" s="202">
        <v>0.32</v>
      </c>
      <c r="AC204" s="202">
        <v>0.27500000000000002</v>
      </c>
      <c r="AD204" s="202">
        <v>0.23</v>
      </c>
      <c r="AE204" s="202">
        <v>0.19</v>
      </c>
      <c r="AF204" s="223">
        <f>SUM(C204:AE204)</f>
        <v>19.945000000000004</v>
      </c>
      <c r="AG204" s="224">
        <f>IF(ISERROR((C204/D204-1)*100),"n/a",(C204/D204-1)*100)</f>
        <v>2.4793388429751984</v>
      </c>
      <c r="AH204" s="224">
        <f>IF(ISERROR((D204/E204-1)*100),"n/a",(D204/E204-1)*100)</f>
        <v>0.83333333333333037</v>
      </c>
      <c r="AI204" s="224">
        <f>IF(ISERROR((E204/F204-1)*100),"n/a",(E204/F204-1)*100)</f>
        <v>4.3478260869565188</v>
      </c>
      <c r="AJ204" s="224">
        <f>IF(ISERROR((F204/G204-1)*100),"n/a",(F204/G204-1)*100)</f>
        <v>4.5454545454545192</v>
      </c>
      <c r="AK204" s="224">
        <f>IF(ISERROR((G204/H204-1)*100),"n/a",(G204/H204-1)*100)</f>
        <v>5.7692307692307709</v>
      </c>
      <c r="AL204" s="224">
        <f>IF(ISERROR((H204/I204-1)*100),"n/a",(H204/I204-1)*100)</f>
        <v>4.0000000000000036</v>
      </c>
      <c r="AM204" s="224">
        <f>IF(ISERROR((I204/J204-1)*100),"n/a",(I204/J204-1)*100)</f>
        <v>6.3829787234042534</v>
      </c>
      <c r="AN204" s="224">
        <f>IF(ISERROR((J204/K204-1)*100),"n/a",(J204/K204-1)*100)</f>
        <v>6.8181818181818121</v>
      </c>
      <c r="AO204" s="224">
        <f>IF(ISERROR((K204/L204-1)*100),"n/a",(K204/L204-1)*100)</f>
        <v>7.3170731707317138</v>
      </c>
      <c r="AP204" s="224">
        <f>IF(ISERROR((L204/M204-1)*100),"n/a",(L204/M204-1)*100)</f>
        <v>2.4999999999999911</v>
      </c>
      <c r="AQ204" s="224">
        <f>IF(ISERROR((M204/N204-1)*100),"n/a",(M204/N204-1)*100)</f>
        <v>3.8961038961039085</v>
      </c>
      <c r="AR204" s="224">
        <f>IF(ISERROR((N204/O204-1)*100),"n/a",(N204/O204-1)*100)</f>
        <v>1.3157894736842035</v>
      </c>
      <c r="AS204" s="224">
        <f>IF(ISERROR((O204/Q204-1)*100),"n/a",(O204/Q204-1)*100)</f>
        <v>4.1095890410958846</v>
      </c>
      <c r="AT204" s="224">
        <f>IF(ISERROR((Q204/R204-1)*100),"n/a",(Q204/R204-1)*100)</f>
        <v>1.388888888888884</v>
      </c>
      <c r="AU204" s="224">
        <f>IF(ISERROR((R204/T204-1)*100),"n/a",(R204/T204-1)*100)</f>
        <v>4.3478260869565188</v>
      </c>
      <c r="AV204" s="224">
        <f>IF(ISERROR((T204/U204-1)*100),"n/a",(T204/U204-1)*100)</f>
        <v>1.4705882352941124</v>
      </c>
      <c r="AW204" s="224">
        <f>IF(ISERROR((U204/V204-1)*100),"n/a",(U204/V204-1)*100)</f>
        <v>1.4925373134328401</v>
      </c>
      <c r="AX204" s="224">
        <f>IF(ISERROR((V204/W204-1)*100),"n/a",(V204/W204-1)*100)</f>
        <v>4.6875</v>
      </c>
      <c r="AY204" s="224">
        <f>IF(ISERROR((W204/X204-1)*100),"n/a",(W204/X204-1)*100)</f>
        <v>6.6666666666666652</v>
      </c>
      <c r="AZ204" s="224">
        <f>IF(ISERROR((X204/Y204-1)*100),"n/a",(X204/Y204-1)*100)</f>
        <v>19.999999999999996</v>
      </c>
      <c r="BA204" s="224">
        <f>IF(ISERROR((Y204/Z204-1)*100),"n/a",(Y204/Z204-1)*100)</f>
        <v>20.481927710843383</v>
      </c>
      <c r="BB204" s="224">
        <f>IF(ISERROR((Z204/AA204-1)*100),"n/a",(Z204/AA204-1)*100)</f>
        <v>10.666666666666668</v>
      </c>
      <c r="BC204" s="224">
        <f>IF(ISERROR((AA204/AB204-1)*100),"n/a",(AA204/AB204-1)*100)</f>
        <v>17.1875</v>
      </c>
      <c r="BD204" s="224">
        <f>IF(ISERROR((AB204/AC204-1)*100),"n/a",(AB204/AC204-1)*100)</f>
        <v>16.36363636363636</v>
      </c>
      <c r="BE204" s="224">
        <f>IF(ISERROR((AC204/AD204-1)*100),"n/a",(AC204/AD204-1)*100)</f>
        <v>19.565217391304344</v>
      </c>
      <c r="BF204" s="224">
        <f>IF(ISERROR((AD204/AE204-1)*100),"n/a",(AD204/AE204-1)*100)</f>
        <v>21.052631578947366</v>
      </c>
      <c r="BG204" s="224">
        <f>AVERAGE(AG204:BF204)</f>
        <v>7.6802494847611253</v>
      </c>
      <c r="BH204" s="182">
        <f t="shared" si="3"/>
        <v>6.8028948368694913</v>
      </c>
    </row>
    <row r="205" spans="1:60" ht="11.25" customHeight="1" x14ac:dyDescent="0.2">
      <c r="A205" s="233" t="s">
        <v>1854</v>
      </c>
      <c r="B205" s="240" t="s">
        <v>793</v>
      </c>
      <c r="C205" s="215">
        <v>5.75</v>
      </c>
      <c r="D205" s="216">
        <v>5.21</v>
      </c>
      <c r="E205" s="216">
        <v>5.0199999999999996</v>
      </c>
      <c r="F205" s="216">
        <v>4.55</v>
      </c>
      <c r="G205" s="216">
        <v>3.27</v>
      </c>
      <c r="H205" s="216">
        <v>3.04</v>
      </c>
      <c r="I205" s="216">
        <v>2.91</v>
      </c>
      <c r="J205" s="217">
        <v>2.64</v>
      </c>
      <c r="K205" s="217">
        <v>2.52</v>
      </c>
      <c r="L205" s="241">
        <v>2.44</v>
      </c>
      <c r="M205" s="241">
        <v>2.34</v>
      </c>
      <c r="N205" s="241">
        <v>2.2200000000000002</v>
      </c>
      <c r="O205" s="241">
        <v>2.14</v>
      </c>
      <c r="P205" s="249"/>
      <c r="Q205" s="241">
        <v>2.1</v>
      </c>
      <c r="R205" s="250">
        <v>2.08</v>
      </c>
      <c r="S205" s="249"/>
      <c r="T205" s="282">
        <v>2.08</v>
      </c>
      <c r="U205" s="282">
        <v>2.08</v>
      </c>
      <c r="V205" s="244">
        <v>2.08</v>
      </c>
      <c r="W205" s="244">
        <v>2</v>
      </c>
      <c r="X205" s="244">
        <v>1.96</v>
      </c>
      <c r="Y205" s="244">
        <v>1.94</v>
      </c>
      <c r="Z205" s="244">
        <v>1.92</v>
      </c>
      <c r="AA205" s="244">
        <v>1.9</v>
      </c>
      <c r="AB205" s="244">
        <v>1.88</v>
      </c>
      <c r="AC205" s="244">
        <v>1.8</v>
      </c>
      <c r="AD205" s="244">
        <v>1.58</v>
      </c>
      <c r="AE205" s="244">
        <v>1.48</v>
      </c>
      <c r="AF205" s="223">
        <f>SUM(C205:AE205)</f>
        <v>70.929999999999993</v>
      </c>
      <c r="AG205" s="224">
        <f>IF(ISERROR((C205/D205-1)*100),"n/a",(C205/D205-1)*100)</f>
        <v>10.364683301343568</v>
      </c>
      <c r="AH205" s="224">
        <f>IF(ISERROR((D205/E205-1)*100),"n/a",(D205/E205-1)*100)</f>
        <v>3.7848605577689431</v>
      </c>
      <c r="AI205" s="224">
        <f>IF(ISERROR((E205/F205-1)*100),"n/a",(E205/F205-1)*100)</f>
        <v>10.329670329670314</v>
      </c>
      <c r="AJ205" s="224">
        <f>IF(ISERROR((F205/G205-1)*100),"n/a",(F205/G205-1)*100)</f>
        <v>39.14373088685015</v>
      </c>
      <c r="AK205" s="224">
        <f>IF(ISERROR((G205/H205-1)*100),"n/a",(G205/H205-1)*100)</f>
        <v>7.5657894736842035</v>
      </c>
      <c r="AL205" s="224">
        <f>IF(ISERROR((H205/I205-1)*100),"n/a",(H205/I205-1)*100)</f>
        <v>4.4673539518900407</v>
      </c>
      <c r="AM205" s="224">
        <f>IF(ISERROR((I205/J205-1)*100),"n/a",(I205/J205-1)*100)</f>
        <v>10.22727272727273</v>
      </c>
      <c r="AN205" s="224">
        <f>IF(ISERROR((J205/K205-1)*100),"n/a",(J205/K205-1)*100)</f>
        <v>4.7619047619047672</v>
      </c>
      <c r="AO205" s="224">
        <f>IF(ISERROR((K205/L205-1)*100),"n/a",(K205/L205-1)*100)</f>
        <v>3.2786885245901676</v>
      </c>
      <c r="AP205" s="224">
        <f>IF(ISERROR((L205/M205-1)*100),"n/a",(L205/M205-1)*100)</f>
        <v>4.2735042735042805</v>
      </c>
      <c r="AQ205" s="224">
        <f>IF(ISERROR((M205/N205-1)*100),"n/a",(M205/N205-1)*100)</f>
        <v>5.4054054054053946</v>
      </c>
      <c r="AR205" s="224">
        <f>IF(ISERROR((N205/O205-1)*100),"n/a",(N205/O205-1)*100)</f>
        <v>3.7383177570093462</v>
      </c>
      <c r="AS205" s="224">
        <f>IF(ISERROR((O205/Q205-1)*100),"n/a",(O205/Q205-1)*100)</f>
        <v>1.904761904761898</v>
      </c>
      <c r="AT205" s="224">
        <f>IF(ISERROR((Q205/R205-1)*100),"n/a",(Q205/R205-1)*100)</f>
        <v>0.96153846153845812</v>
      </c>
      <c r="AU205" s="224">
        <f>IF(ISERROR((R205/T205-1)*100),"n/a",(R205/T205-1)*100)</f>
        <v>0</v>
      </c>
      <c r="AV205" s="224">
        <f>IF(ISERROR((T205/U205-1)*100),"n/a",(T205/U205-1)*100)</f>
        <v>0</v>
      </c>
      <c r="AW205" s="224">
        <f>IF(ISERROR((U205/V205-1)*100),"n/a",(U205/V205-1)*100)</f>
        <v>0</v>
      </c>
      <c r="AX205" s="224">
        <f>IF(ISERROR((V205/W205-1)*100),"n/a",(V205/W205-1)*100)</f>
        <v>4.0000000000000036</v>
      </c>
      <c r="AY205" s="224">
        <f>IF(ISERROR((W205/X205-1)*100),"n/a",(W205/X205-1)*100)</f>
        <v>2.0408163265306145</v>
      </c>
      <c r="AZ205" s="224">
        <f>IF(ISERROR((X205/Y205-1)*100),"n/a",(X205/Y205-1)*100)</f>
        <v>1.0309278350515427</v>
      </c>
      <c r="BA205" s="224">
        <f>IF(ISERROR((Y205/Z205-1)*100),"n/a",(Y205/Z205-1)*100)</f>
        <v>1.0416666666666741</v>
      </c>
      <c r="BB205" s="224">
        <f>IF(ISERROR((Z205/AA205-1)*100),"n/a",(Z205/AA205-1)*100)</f>
        <v>1.0526315789473717</v>
      </c>
      <c r="BC205" s="224">
        <f>IF(ISERROR((AA205/AB205-1)*100),"n/a",(AA205/AB205-1)*100)</f>
        <v>1.0638297872340496</v>
      </c>
      <c r="BD205" s="224">
        <f>IF(ISERROR((AB205/AC205-1)*100),"n/a",(AB205/AC205-1)*100)</f>
        <v>4.4444444444444287</v>
      </c>
      <c r="BE205" s="224">
        <f>IF(ISERROR((AC205/AD205-1)*100),"n/a",(AC205/AD205-1)*100)</f>
        <v>13.924050632911399</v>
      </c>
      <c r="BF205" s="224">
        <f>IF(ISERROR((AD205/AE205-1)*100),"n/a",(AD205/AE205-1)*100)</f>
        <v>6.7567567567567544</v>
      </c>
      <c r="BG205" s="224">
        <f>AVERAGE(AG205:BF205)</f>
        <v>5.5985617825283498</v>
      </c>
      <c r="BH205" s="182">
        <f t="shared" si="3"/>
        <v>7.7738355021732497</v>
      </c>
    </row>
    <row r="206" spans="1:60" ht="11.25" customHeight="1" x14ac:dyDescent="0.2">
      <c r="A206" s="257" t="s">
        <v>2578</v>
      </c>
      <c r="B206" s="240" t="s">
        <v>2579</v>
      </c>
      <c r="C206" s="215">
        <v>1.26</v>
      </c>
      <c r="D206" s="216">
        <v>1.18</v>
      </c>
      <c r="E206" s="216">
        <v>1.1000000000000001</v>
      </c>
      <c r="F206" s="216">
        <v>1.03</v>
      </c>
      <c r="G206" s="231">
        <v>1</v>
      </c>
      <c r="H206" s="216">
        <v>1</v>
      </c>
      <c r="I206" s="216">
        <v>0.88</v>
      </c>
      <c r="J206" s="217">
        <v>0.8</v>
      </c>
      <c r="K206" s="235">
        <v>0.6</v>
      </c>
      <c r="L206" s="216">
        <v>0.36</v>
      </c>
      <c r="M206" s="231">
        <v>0.24</v>
      </c>
      <c r="N206" s="231">
        <v>0.24</v>
      </c>
      <c r="O206" s="231">
        <v>0.24</v>
      </c>
      <c r="P206" s="237"/>
      <c r="Q206" s="231">
        <v>0.24</v>
      </c>
      <c r="R206" s="227">
        <v>0.24</v>
      </c>
      <c r="S206" s="237"/>
      <c r="T206" s="266">
        <v>0.24</v>
      </c>
      <c r="U206" s="266">
        <v>0.24</v>
      </c>
      <c r="V206" s="202">
        <v>0.24</v>
      </c>
      <c r="W206" s="202">
        <v>0.18</v>
      </c>
      <c r="X206" s="229">
        <v>0</v>
      </c>
      <c r="Y206" s="229">
        <v>0</v>
      </c>
      <c r="Z206" s="229">
        <v>0</v>
      </c>
      <c r="AA206" s="229">
        <v>0</v>
      </c>
      <c r="AB206" s="229">
        <v>0</v>
      </c>
      <c r="AC206" s="229">
        <v>0</v>
      </c>
      <c r="AD206" s="229">
        <v>0</v>
      </c>
      <c r="AE206" s="229">
        <v>0</v>
      </c>
      <c r="AF206" s="223">
        <f>SUM(C206:AE206)</f>
        <v>11.31</v>
      </c>
      <c r="AG206" s="224">
        <f>IF(ISERROR((C206/D206-1)*100),"n/a",(C206/D206-1)*100)</f>
        <v>6.7796610169491567</v>
      </c>
      <c r="AH206" s="224">
        <f>IF(ISERROR((D206/E206-1)*100),"n/a",(D206/E206-1)*100)</f>
        <v>7.2727272727272529</v>
      </c>
      <c r="AI206" s="224">
        <f>IF(ISERROR((E206/F206-1)*100),"n/a",(E206/F206-1)*100)</f>
        <v>6.7961165048543659</v>
      </c>
      <c r="AJ206" s="224">
        <f>IF(ISERROR((F206/G206-1)*100),"n/a",(F206/G206-1)*100)</f>
        <v>3.0000000000000027</v>
      </c>
      <c r="AK206" s="224">
        <f>IF(ISERROR((G206/H206-1)*100),"n/a",(G206/H206-1)*100)</f>
        <v>0</v>
      </c>
      <c r="AL206" s="224">
        <f>IF(ISERROR((H206/I206-1)*100),"n/a",(H206/I206-1)*100)</f>
        <v>13.636363636363647</v>
      </c>
      <c r="AM206" s="224">
        <f>IF(ISERROR((I206/J206-1)*100),"n/a",(I206/J206-1)*100)</f>
        <v>9.9999999999999858</v>
      </c>
      <c r="AN206" s="224">
        <f>IF(ISERROR((J206/K206-1)*100),"n/a",(J206/K206-1)*100)</f>
        <v>33.33333333333335</v>
      </c>
      <c r="AO206" s="224">
        <f>IF(ISERROR((K206/L206-1)*100),"n/a",(K206/L206-1)*100)</f>
        <v>66.666666666666671</v>
      </c>
      <c r="AP206" s="224">
        <f>IF(ISERROR((L206/M206-1)*100),"n/a",(L206/M206-1)*100)</f>
        <v>50</v>
      </c>
      <c r="AQ206" s="224">
        <f>IF(ISERROR((M206/N206-1)*100),"n/a",(M206/N206-1)*100)</f>
        <v>0</v>
      </c>
      <c r="AR206" s="224">
        <f>IF(ISERROR((N206/O206-1)*100),"n/a",(N206/O206-1)*100)</f>
        <v>0</v>
      </c>
      <c r="AS206" s="224">
        <f>IF(ISERROR((O206/Q206-1)*100),"n/a",(O206/Q206-1)*100)</f>
        <v>0</v>
      </c>
      <c r="AT206" s="224">
        <f>IF(ISERROR((Q206/R206-1)*100),"n/a",(Q206/R206-1)*100)</f>
        <v>0</v>
      </c>
      <c r="AU206" s="224">
        <f>IF(ISERROR((R206/T206-1)*100),"n/a",(R206/T206-1)*100)</f>
        <v>0</v>
      </c>
      <c r="AV206" s="224">
        <f>IF(ISERROR((T206/U206-1)*100),"n/a",(T206/U206-1)*100)</f>
        <v>0</v>
      </c>
      <c r="AW206" s="224">
        <f>IF(ISERROR((U206/V206-1)*100),"n/a",(U206/V206-1)*100)</f>
        <v>0</v>
      </c>
      <c r="AX206" s="224">
        <f>IF(ISERROR((V206/W206-1)*100),"n/a",(V206/W206-1)*100)</f>
        <v>33.333333333333329</v>
      </c>
      <c r="AY206" s="224" t="str">
        <f>IF(ISERROR((W206/X206-1)*100),"n/a",(W206/X206-1)*100)</f>
        <v>n/a</v>
      </c>
      <c r="AZ206" s="224" t="str">
        <f>IF(ISERROR((X206/Y206-1)*100),"n/a",(X206/Y206-1)*100)</f>
        <v>n/a</v>
      </c>
      <c r="BA206" s="224" t="str">
        <f>IF(ISERROR((Y206/Z206-1)*100),"n/a",(Y206/Z206-1)*100)</f>
        <v>n/a</v>
      </c>
      <c r="BB206" s="224" t="str">
        <f>IF(ISERROR((Z206/AA206-1)*100),"n/a",(Z206/AA206-1)*100)</f>
        <v>n/a</v>
      </c>
      <c r="BC206" s="224" t="str">
        <f>IF(ISERROR((AA206/AB206-1)*100),"n/a",(AA206/AB206-1)*100)</f>
        <v>n/a</v>
      </c>
      <c r="BD206" s="224" t="str">
        <f>IF(ISERROR((AB206/AC206-1)*100),"n/a",(AB206/AC206-1)*100)</f>
        <v>n/a</v>
      </c>
      <c r="BE206" s="224" t="str">
        <f>IF(ISERROR((AC206/AD206-1)*100),"n/a",(AC206/AD206-1)*100)</f>
        <v>n/a</v>
      </c>
      <c r="BF206" s="224" t="str">
        <f>IF(ISERROR((AD206/AE206-1)*100),"n/a",(AD206/AE206-1)*100)</f>
        <v>n/a</v>
      </c>
      <c r="BG206" s="224">
        <f>AVERAGE(AG206:BF206)</f>
        <v>12.823233431345987</v>
      </c>
      <c r="BH206" s="182">
        <f t="shared" si="3"/>
        <v>19.773459579326449</v>
      </c>
    </row>
    <row r="207" spans="1:60" ht="11.25" customHeight="1" x14ac:dyDescent="0.2">
      <c r="A207" s="252" t="s">
        <v>795</v>
      </c>
      <c r="B207" s="119" t="s">
        <v>796</v>
      </c>
      <c r="C207" s="215">
        <v>3.31</v>
      </c>
      <c r="D207" s="216">
        <v>3.12</v>
      </c>
      <c r="E207" s="216">
        <v>2.95</v>
      </c>
      <c r="F207" s="216">
        <v>2.8</v>
      </c>
      <c r="G207" s="216">
        <v>2.65</v>
      </c>
      <c r="H207" s="216">
        <v>2.5499999999999998</v>
      </c>
      <c r="I207" s="216">
        <v>2.4500000000000002</v>
      </c>
      <c r="J207" s="217">
        <v>2.42</v>
      </c>
      <c r="K207" s="217">
        <v>2.17</v>
      </c>
      <c r="L207" s="218">
        <v>1.92</v>
      </c>
      <c r="M207" s="218">
        <v>1.67</v>
      </c>
      <c r="N207" s="218">
        <v>1.42</v>
      </c>
      <c r="O207" s="218">
        <v>1.35</v>
      </c>
      <c r="P207" s="219"/>
      <c r="Q207" s="218">
        <v>1.3</v>
      </c>
      <c r="R207" s="246">
        <v>1.28</v>
      </c>
      <c r="S207" s="219"/>
      <c r="T207" s="281">
        <v>1.26</v>
      </c>
      <c r="U207" s="281">
        <v>1.24</v>
      </c>
      <c r="V207" s="247">
        <v>1.22</v>
      </c>
      <c r="W207" s="247">
        <v>1.1599999999999999</v>
      </c>
      <c r="X207" s="247">
        <v>1.08</v>
      </c>
      <c r="Y207" s="247">
        <v>1</v>
      </c>
      <c r="Z207" s="247">
        <v>0.8</v>
      </c>
      <c r="AA207" s="222">
        <v>0</v>
      </c>
      <c r="AB207" s="222">
        <v>0</v>
      </c>
      <c r="AC207" s="222">
        <v>0</v>
      </c>
      <c r="AD207" s="247">
        <v>1.1100000000000001</v>
      </c>
      <c r="AE207" s="247">
        <v>1.07</v>
      </c>
      <c r="AF207" s="223">
        <f>SUM(C207:AE207)</f>
        <v>43.3</v>
      </c>
      <c r="AG207" s="224">
        <f>IF(ISERROR((C207/D207-1)*100),"n/a",(C207/D207-1)*100)</f>
        <v>6.0897435897435903</v>
      </c>
      <c r="AH207" s="224">
        <f>IF(ISERROR((D207/E207-1)*100),"n/a",(D207/E207-1)*100)</f>
        <v>5.7627118644067776</v>
      </c>
      <c r="AI207" s="224">
        <f>IF(ISERROR((E207/F207-1)*100),"n/a",(E207/F207-1)*100)</f>
        <v>5.3571428571428603</v>
      </c>
      <c r="AJ207" s="224">
        <f>IF(ISERROR((F207/G207-1)*100),"n/a",(F207/G207-1)*100)</f>
        <v>5.6603773584905648</v>
      </c>
      <c r="AK207" s="224">
        <f>IF(ISERROR((G207/H207-1)*100),"n/a",(G207/H207-1)*100)</f>
        <v>3.9215686274509887</v>
      </c>
      <c r="AL207" s="224">
        <f>IF(ISERROR((H207/I207-1)*100),"n/a",(H207/I207-1)*100)</f>
        <v>4.0816326530612068</v>
      </c>
      <c r="AM207" s="224">
        <f>IF(ISERROR((I207/J207-1)*100),"n/a",(I207/J207-1)*100)</f>
        <v>1.2396694214876103</v>
      </c>
      <c r="AN207" s="224">
        <f>IF(ISERROR((J207/K207-1)*100),"n/a",(J207/K207-1)*100)</f>
        <v>11.520737327188947</v>
      </c>
      <c r="AO207" s="224">
        <f>IF(ISERROR((K207/L207-1)*100),"n/a",(K207/L207-1)*100)</f>
        <v>13.020833333333325</v>
      </c>
      <c r="AP207" s="224">
        <f>IF(ISERROR((L207/M207-1)*100),"n/a",(L207/M207-1)*100)</f>
        <v>14.970059880239518</v>
      </c>
      <c r="AQ207" s="224">
        <f>IF(ISERROR((M207/N207-1)*100),"n/a",(M207/N207-1)*100)</f>
        <v>17.6056338028169</v>
      </c>
      <c r="AR207" s="224">
        <f>IF(ISERROR((N207/O207-1)*100),"n/a",(N207/O207-1)*100)</f>
        <v>5.1851851851851816</v>
      </c>
      <c r="AS207" s="224">
        <f>IF(ISERROR((O207/Q207-1)*100),"n/a",(O207/Q207-1)*100)</f>
        <v>3.8461538461538547</v>
      </c>
      <c r="AT207" s="224">
        <f>IF(ISERROR((Q207/R207-1)*100),"n/a",(Q207/R207-1)*100)</f>
        <v>1.5625</v>
      </c>
      <c r="AU207" s="224">
        <f>IF(ISERROR((R207/T207-1)*100),"n/a",(R207/T207-1)*100)</f>
        <v>1.5873015873015817</v>
      </c>
      <c r="AV207" s="224">
        <f>IF(ISERROR((T207/U207-1)*100),"n/a",(T207/U207-1)*100)</f>
        <v>1.6129032258064502</v>
      </c>
      <c r="AW207" s="224">
        <f>IF(ISERROR((U207/V207-1)*100),"n/a",(U207/V207-1)*100)</f>
        <v>1.6393442622950838</v>
      </c>
      <c r="AX207" s="224">
        <f>IF(ISERROR((V207/W207-1)*100),"n/a",(V207/W207-1)*100)</f>
        <v>5.1724137931034475</v>
      </c>
      <c r="AY207" s="224">
        <f>IF(ISERROR((W207/X207-1)*100),"n/a",(W207/X207-1)*100)</f>
        <v>7.4074074074073959</v>
      </c>
      <c r="AZ207" s="224">
        <f>IF(ISERROR((X207/Y207-1)*100),"n/a",(X207/Y207-1)*100)</f>
        <v>8.0000000000000071</v>
      </c>
      <c r="BA207" s="224">
        <f>IF(ISERROR((Y207/Z207-1)*100),"n/a",(Y207/Z207-1)*100)</f>
        <v>25</v>
      </c>
      <c r="BB207" s="224" t="str">
        <f>IF(ISERROR((Z207/AA207-1)*100),"n/a",(Z207/AA207-1)*100)</f>
        <v>n/a</v>
      </c>
      <c r="BC207" s="224" t="str">
        <f>IF(ISERROR((AA207/AB207-1)*100),"n/a",(AA207/AB207-1)*100)</f>
        <v>n/a</v>
      </c>
      <c r="BD207" s="224" t="str">
        <f>IF(ISERROR((AB207/AC207-1)*100),"n/a",(AB207/AC207-1)*100)</f>
        <v>n/a</v>
      </c>
      <c r="BE207" s="224">
        <f>IF(ISERROR((AC207/AD207-1)*100),"n/a",(AC207/AD207-1)*100)</f>
        <v>-100</v>
      </c>
      <c r="BF207" s="224">
        <f>IF(ISERROR((AD207/AE207-1)*100),"n/a",(AD207/AE207-1)*100)</f>
        <v>3.7383177570093462</v>
      </c>
      <c r="BG207" s="224">
        <f>AVERAGE(AG207:BF207)</f>
        <v>2.347027729548897</v>
      </c>
      <c r="BH207" s="182">
        <f t="shared" si="3"/>
        <v>23.071794525387389</v>
      </c>
    </row>
    <row r="208" spans="1:60" ht="11.25" customHeight="1" x14ac:dyDescent="0.2">
      <c r="A208" s="225" t="s">
        <v>1855</v>
      </c>
      <c r="B208" s="97" t="s">
        <v>798</v>
      </c>
      <c r="C208" s="215">
        <v>2.0225</v>
      </c>
      <c r="D208" s="216">
        <v>1.88</v>
      </c>
      <c r="E208" s="216">
        <v>1.7524999999999999</v>
      </c>
      <c r="F208" s="216">
        <v>1.5925</v>
      </c>
      <c r="G208" s="216">
        <v>1.43</v>
      </c>
      <c r="H208" s="216">
        <v>1.33375</v>
      </c>
      <c r="I208" s="216">
        <v>1.1937500000000001</v>
      </c>
      <c r="J208" s="217">
        <v>1.069</v>
      </c>
      <c r="K208" s="217">
        <v>0.94374999999999998</v>
      </c>
      <c r="L208" s="216">
        <v>0.82499999999999996</v>
      </c>
      <c r="M208" s="216">
        <v>0.72499999999999998</v>
      </c>
      <c r="N208" s="216">
        <v>0.61250000000000004</v>
      </c>
      <c r="O208" s="216">
        <v>0.484375</v>
      </c>
      <c r="P208" s="226"/>
      <c r="Q208" s="216">
        <v>0.421875</v>
      </c>
      <c r="R208" s="232">
        <v>0.35625000000000001</v>
      </c>
      <c r="S208" s="226"/>
      <c r="T208" s="261">
        <v>0.3</v>
      </c>
      <c r="U208" s="260">
        <v>0.25</v>
      </c>
      <c r="V208" s="202">
        <v>0.1875</v>
      </c>
      <c r="W208" s="202">
        <v>0.13125000000000001</v>
      </c>
      <c r="X208" s="202">
        <v>6.25E-2</v>
      </c>
      <c r="Y208" s="202">
        <v>2.1874999999999999E-2</v>
      </c>
      <c r="Z208" s="229">
        <v>9.3749999999999997E-3</v>
      </c>
      <c r="AA208" s="202">
        <v>0.49</v>
      </c>
      <c r="AB208" s="202">
        <v>0.46750000000000003</v>
      </c>
      <c r="AC208" s="202">
        <v>0.4375</v>
      </c>
      <c r="AD208" s="202">
        <v>0.40562500000000001</v>
      </c>
      <c r="AE208" s="202">
        <v>0.3795</v>
      </c>
      <c r="AF208" s="223">
        <f>SUM(C208:AE208)</f>
        <v>19.785375000000002</v>
      </c>
      <c r="AG208" s="224">
        <f>IF(ISERROR((C208/D208-1)*100),"n/a",(C208/D208-1)*100)</f>
        <v>7.5797872340425565</v>
      </c>
      <c r="AH208" s="224">
        <f>IF(ISERROR((D208/E208-1)*100),"n/a",(D208/E208-1)*100)</f>
        <v>7.2753209700427979</v>
      </c>
      <c r="AI208" s="224">
        <f>IF(ISERROR((E208/F208-1)*100),"n/a",(E208/F208-1)*100)</f>
        <v>10.047095761381474</v>
      </c>
      <c r="AJ208" s="224">
        <f>IF(ISERROR((F208/G208-1)*100),"n/a",(F208/G208-1)*100)</f>
        <v>11.363636363636376</v>
      </c>
      <c r="AK208" s="224">
        <f>IF(ISERROR((G208/H208-1)*100),"n/a",(G208/H208-1)*100)</f>
        <v>7.2164948453608213</v>
      </c>
      <c r="AL208" s="224">
        <f>IF(ISERROR((H208/I208-1)*100),"n/a",(H208/I208-1)*100)</f>
        <v>11.727748691099471</v>
      </c>
      <c r="AM208" s="224">
        <f>IF(ISERROR((I208/J208-1)*100),"n/a",(I208/J208-1)*100)</f>
        <v>11.669784845650156</v>
      </c>
      <c r="AN208" s="224">
        <f>IF(ISERROR((J208/K208-1)*100),"n/a",(J208/K208-1)*100)</f>
        <v>13.271523178807954</v>
      </c>
      <c r="AO208" s="224">
        <f>IF(ISERROR((K208/L208-1)*100),"n/a",(K208/L208-1)*100)</f>
        <v>14.393939393939403</v>
      </c>
      <c r="AP208" s="224">
        <f>IF(ISERROR((L208/M208-1)*100),"n/a",(L208/M208-1)*100)</f>
        <v>13.793103448275868</v>
      </c>
      <c r="AQ208" s="224">
        <f>IF(ISERROR((M208/N208-1)*100),"n/a",(M208/N208-1)*100)</f>
        <v>18.367346938775508</v>
      </c>
      <c r="AR208" s="224">
        <f>IF(ISERROR((N208/O208-1)*100),"n/a",(N208/O208-1)*100)</f>
        <v>26.451612903225818</v>
      </c>
      <c r="AS208" s="224">
        <f>IF(ISERROR((O208/Q208-1)*100),"n/a",(O208/Q208-1)*100)</f>
        <v>14.814814814814813</v>
      </c>
      <c r="AT208" s="224">
        <f>IF(ISERROR((Q208/R208-1)*100),"n/a",(Q208/R208-1)*100)</f>
        <v>18.421052631578938</v>
      </c>
      <c r="AU208" s="224">
        <f>IF(ISERROR((R208/T208-1)*100),"n/a",(R208/T208-1)*100)</f>
        <v>18.75</v>
      </c>
      <c r="AV208" s="224">
        <f>IF(ISERROR((T208/U208-1)*100),"n/a",(T208/U208-1)*100)</f>
        <v>19.999999999999996</v>
      </c>
      <c r="AW208" s="224">
        <f>IF(ISERROR((U208/V208-1)*100),"n/a",(U208/V208-1)*100)</f>
        <v>33.333333333333329</v>
      </c>
      <c r="AX208" s="224">
        <f>IF(ISERROR((V208/W208-1)*100),"n/a",(V208/W208-1)*100)</f>
        <v>42.857142857142861</v>
      </c>
      <c r="AY208" s="224">
        <f>IF(ISERROR((W208/X208-1)*100),"n/a",(W208/X208-1)*100)</f>
        <v>110.00000000000001</v>
      </c>
      <c r="AZ208" s="224">
        <f>IF(ISERROR((X208/Y208-1)*100),"n/a",(X208/Y208-1)*100)</f>
        <v>185.71428571428572</v>
      </c>
      <c r="BA208" s="224">
        <f>IF(ISERROR((Y208/Z208-1)*100),"n/a",(Y208/Z208-1)*100)</f>
        <v>133.33333333333334</v>
      </c>
      <c r="BB208" s="224">
        <f>IF(ISERROR((Z208/AA208-1)*100),"n/a",(Z208/AA208-1)*100)</f>
        <v>-98.08673469387756</v>
      </c>
      <c r="BC208" s="224">
        <f>IF(ISERROR((AA208/AB208-1)*100),"n/a",(AA208/AB208-1)*100)</f>
        <v>4.8128342245989275</v>
      </c>
      <c r="BD208" s="224">
        <f>IF(ISERROR((AB208/AC208-1)*100),"n/a",(AB208/AC208-1)*100)</f>
        <v>6.8571428571428727</v>
      </c>
      <c r="BE208" s="224">
        <f>IF(ISERROR((AC208/AD208-1)*100),"n/a",(AC208/AD208-1)*100)</f>
        <v>7.8582434514637978</v>
      </c>
      <c r="BF208" s="224">
        <f>IF(ISERROR((AD208/AE208-1)*100),"n/a",(AD208/AE208-1)*100)</f>
        <v>6.8840579710145011</v>
      </c>
      <c r="BG208" s="224">
        <f>AVERAGE(AG208:BF208)</f>
        <v>25.334880810348832</v>
      </c>
      <c r="BH208" s="182">
        <f t="shared" si="3"/>
        <v>50.602271103365538</v>
      </c>
    </row>
    <row r="209" spans="1:60" ht="11.25" customHeight="1" x14ac:dyDescent="0.2">
      <c r="A209" s="208" t="s">
        <v>799</v>
      </c>
      <c r="B209" s="240" t="s">
        <v>800</v>
      </c>
      <c r="C209" s="215">
        <v>6.84</v>
      </c>
      <c r="D209" s="216">
        <v>6.52</v>
      </c>
      <c r="E209" s="216">
        <v>5.92</v>
      </c>
      <c r="F209" s="216">
        <v>5.12</v>
      </c>
      <c r="G209" s="216">
        <v>4.5199999999999996</v>
      </c>
      <c r="H209" s="216">
        <v>3.8</v>
      </c>
      <c r="I209" s="216">
        <v>3.2</v>
      </c>
      <c r="J209" s="217">
        <v>3</v>
      </c>
      <c r="K209" s="217">
        <v>2.7</v>
      </c>
      <c r="L209" s="241">
        <v>2.6</v>
      </c>
      <c r="M209" s="241">
        <v>2.5</v>
      </c>
      <c r="N209" s="241">
        <v>1.75</v>
      </c>
      <c r="O209" s="241">
        <v>1.5</v>
      </c>
      <c r="P209" s="249"/>
      <c r="Q209" s="241">
        <v>1.1499999999999999</v>
      </c>
      <c r="R209" s="242">
        <v>1</v>
      </c>
      <c r="S209" s="249"/>
      <c r="T209" s="282">
        <v>0</v>
      </c>
      <c r="U209" s="282">
        <v>0</v>
      </c>
      <c r="V209" s="245">
        <v>0</v>
      </c>
      <c r="W209" s="245">
        <v>0</v>
      </c>
      <c r="X209" s="245">
        <v>0</v>
      </c>
      <c r="Y209" s="245">
        <v>0</v>
      </c>
      <c r="Z209" s="245">
        <v>0</v>
      </c>
      <c r="AA209" s="245">
        <v>0</v>
      </c>
      <c r="AB209" s="245">
        <v>0</v>
      </c>
      <c r="AC209" s="245">
        <v>0</v>
      </c>
      <c r="AD209" s="245">
        <v>0</v>
      </c>
      <c r="AE209" s="245">
        <v>0</v>
      </c>
      <c r="AF209" s="223">
        <f>SUM(C209:AE209)</f>
        <v>52.120000000000005</v>
      </c>
      <c r="AG209" s="224">
        <f>IF(ISERROR((C209/D209-1)*100),"n/a",(C209/D209-1)*100)</f>
        <v>4.9079754601226933</v>
      </c>
      <c r="AH209" s="224">
        <f>IF(ISERROR((D209/E209-1)*100),"n/a",(D209/E209-1)*100)</f>
        <v>10.135135135135132</v>
      </c>
      <c r="AI209" s="224">
        <f>IF(ISERROR((E209/F209-1)*100),"n/a",(E209/F209-1)*100)</f>
        <v>15.625</v>
      </c>
      <c r="AJ209" s="224">
        <f>IF(ISERROR((F209/G209-1)*100),"n/a",(F209/G209-1)*100)</f>
        <v>13.27433628318586</v>
      </c>
      <c r="AK209" s="224">
        <f>IF(ISERROR((G209/H209-1)*100),"n/a",(G209/H209-1)*100)</f>
        <v>18.947368421052623</v>
      </c>
      <c r="AL209" s="224">
        <f>IF(ISERROR((H209/I209-1)*100),"n/a",(H209/I209-1)*100)</f>
        <v>18.749999999999979</v>
      </c>
      <c r="AM209" s="224">
        <f>IF(ISERROR((I209/J209-1)*100),"n/a",(I209/J209-1)*100)</f>
        <v>6.6666666666666652</v>
      </c>
      <c r="AN209" s="224">
        <f>IF(ISERROR((J209/K209-1)*100),"n/a",(J209/K209-1)*100)</f>
        <v>11.111111111111093</v>
      </c>
      <c r="AO209" s="224">
        <f>IF(ISERROR((K209/L209-1)*100),"n/a",(K209/L209-1)*100)</f>
        <v>3.8461538461538547</v>
      </c>
      <c r="AP209" s="224">
        <f>IF(ISERROR((L209/M209-1)*100),"n/a",(L209/M209-1)*100)</f>
        <v>4.0000000000000036</v>
      </c>
      <c r="AQ209" s="224">
        <f>IF(ISERROR((M209/N209-1)*100),"n/a",(M209/N209-1)*100)</f>
        <v>42.857142857142861</v>
      </c>
      <c r="AR209" s="224">
        <f>IF(ISERROR((N209/O209-1)*100),"n/a",(N209/O209-1)*100)</f>
        <v>16.666666666666675</v>
      </c>
      <c r="AS209" s="224">
        <f>IF(ISERROR((O209/Q209-1)*100),"n/a",(O209/Q209-1)*100)</f>
        <v>30.434782608695656</v>
      </c>
      <c r="AT209" s="224">
        <f>IF(ISERROR((Q209/R209-1)*100),"n/a",(Q209/R209-1)*100)</f>
        <v>14.999999999999991</v>
      </c>
      <c r="AU209" s="224" t="str">
        <f>IF(ISERROR((R209/T209-1)*100),"n/a",(R209/T209-1)*100)</f>
        <v>n/a</v>
      </c>
      <c r="AV209" s="224" t="str">
        <f>IF(ISERROR((T209/U209-1)*100),"n/a",(T209/U209-1)*100)</f>
        <v>n/a</v>
      </c>
      <c r="AW209" s="224" t="str">
        <f>IF(ISERROR((U209/V209-1)*100),"n/a",(U209/V209-1)*100)</f>
        <v>n/a</v>
      </c>
      <c r="AX209" s="224" t="str">
        <f>IF(ISERROR((V209/W209-1)*100),"n/a",(V209/W209-1)*100)</f>
        <v>n/a</v>
      </c>
      <c r="AY209" s="224" t="str">
        <f>IF(ISERROR((W209/X209-1)*100),"n/a",(W209/X209-1)*100)</f>
        <v>n/a</v>
      </c>
      <c r="AZ209" s="224" t="str">
        <f>IF(ISERROR((X209/Y209-1)*100),"n/a",(X209/Y209-1)*100)</f>
        <v>n/a</v>
      </c>
      <c r="BA209" s="224" t="str">
        <f>IF(ISERROR((Y209/Z209-1)*100),"n/a",(Y209/Z209-1)*100)</f>
        <v>n/a</v>
      </c>
      <c r="BB209" s="224" t="str">
        <f>IF(ISERROR((Z209/AA209-1)*100),"n/a",(Z209/AA209-1)*100)</f>
        <v>n/a</v>
      </c>
      <c r="BC209" s="224" t="str">
        <f>IF(ISERROR((AA209/AB209-1)*100),"n/a",(AA209/AB209-1)*100)</f>
        <v>n/a</v>
      </c>
      <c r="BD209" s="224" t="str">
        <f>IF(ISERROR((AB209/AC209-1)*100),"n/a",(AB209/AC209-1)*100)</f>
        <v>n/a</v>
      </c>
      <c r="BE209" s="224" t="str">
        <f>IF(ISERROR((AC209/AD209-1)*100),"n/a",(AC209/AD209-1)*100)</f>
        <v>n/a</v>
      </c>
      <c r="BF209" s="224" t="str">
        <f>IF(ISERROR((AD209/AE209-1)*100),"n/a",(AD209/AE209-1)*100)</f>
        <v>n/a</v>
      </c>
      <c r="BG209" s="224">
        <f>AVERAGE(AG209:BF209)</f>
        <v>15.158738503995224</v>
      </c>
      <c r="BH209" s="182">
        <f t="shared" si="3"/>
        <v>10.76026430109266</v>
      </c>
    </row>
    <row r="210" spans="1:60" ht="11.25" customHeight="1" x14ac:dyDescent="0.2">
      <c r="A210" s="236" t="s">
        <v>5569</v>
      </c>
      <c r="B210" s="97" t="s">
        <v>5545</v>
      </c>
      <c r="C210" s="215">
        <v>1</v>
      </c>
      <c r="D210" s="216">
        <v>0.92999999999999994</v>
      </c>
      <c r="E210" s="216">
        <v>0.69000000000000006</v>
      </c>
      <c r="F210" s="216">
        <v>0.54</v>
      </c>
      <c r="G210" s="216">
        <v>0.52</v>
      </c>
      <c r="H210" s="231">
        <v>0.32</v>
      </c>
      <c r="I210" s="231">
        <v>0.32</v>
      </c>
      <c r="J210" s="254">
        <v>0.32</v>
      </c>
      <c r="K210" s="228">
        <v>0.32</v>
      </c>
      <c r="L210" s="231">
        <v>0.32</v>
      </c>
      <c r="M210" s="231">
        <v>0.32</v>
      </c>
      <c r="N210" s="216">
        <v>0.32</v>
      </c>
      <c r="O210" s="216">
        <v>0.24</v>
      </c>
      <c r="P210" s="191"/>
      <c r="Q210" s="216">
        <v>0.2</v>
      </c>
      <c r="R210" s="232">
        <v>0.05</v>
      </c>
      <c r="S210" s="191"/>
      <c r="T210" s="266">
        <v>0</v>
      </c>
      <c r="U210" s="266">
        <v>0</v>
      </c>
      <c r="V210" s="229">
        <v>0</v>
      </c>
      <c r="W210" s="229">
        <v>0</v>
      </c>
      <c r="X210" s="229">
        <v>0</v>
      </c>
      <c r="Y210" s="229">
        <v>0</v>
      </c>
      <c r="Z210" s="229">
        <v>0</v>
      </c>
      <c r="AA210" s="229">
        <v>0</v>
      </c>
      <c r="AB210" s="229">
        <v>0</v>
      </c>
      <c r="AC210" s="229">
        <v>0</v>
      </c>
      <c r="AD210" s="229">
        <v>0</v>
      </c>
      <c r="AE210" s="229">
        <v>0</v>
      </c>
      <c r="AF210" s="223">
        <f>SUM(C210:AE210)</f>
        <v>6.4100000000000019</v>
      </c>
      <c r="AG210" s="224">
        <f>IF(ISERROR((C210/D210-1)*100),"n/a",(C210/D210-1)*100)</f>
        <v>7.526881720430123</v>
      </c>
      <c r="AH210" s="224">
        <f>IF(ISERROR((D210/E210-1)*100),"n/a",(D210/E210-1)*100)</f>
        <v>34.782608695652151</v>
      </c>
      <c r="AI210" s="224">
        <f>IF(ISERROR((E210/F210-1)*100),"n/a",(E210/F210-1)*100)</f>
        <v>27.777777777777789</v>
      </c>
      <c r="AJ210" s="224">
        <f>IF(ISERROR((F210/G210-1)*100),"n/a",(F210/G210-1)*100)</f>
        <v>3.8461538461538547</v>
      </c>
      <c r="AK210" s="224">
        <f>IF(ISERROR((G210/H210-1)*100),"n/a",(G210/H210-1)*100)</f>
        <v>62.5</v>
      </c>
      <c r="AL210" s="224">
        <f>IF(ISERROR((H210/I210-1)*100),"n/a",(H210/I210-1)*100)</f>
        <v>0</v>
      </c>
      <c r="AM210" s="224">
        <f>IF(ISERROR((I210/J210-1)*100),"n/a",(I210/J210-1)*100)</f>
        <v>0</v>
      </c>
      <c r="AN210" s="224">
        <f>IF(ISERROR((J210/K210-1)*100),"n/a",(J210/K210-1)*100)</f>
        <v>0</v>
      </c>
      <c r="AO210" s="224">
        <f>IF(ISERROR((K210/L210-1)*100),"n/a",(K210/L210-1)*100)</f>
        <v>0</v>
      </c>
      <c r="AP210" s="224">
        <f>IF(ISERROR((L210/M210-1)*100),"n/a",(L210/M210-1)*100)</f>
        <v>0</v>
      </c>
      <c r="AQ210" s="224">
        <f>IF(ISERROR((M210/N210-1)*100),"n/a",(M210/N210-1)*100)</f>
        <v>0</v>
      </c>
      <c r="AR210" s="224">
        <f>IF(ISERROR((N210/O210-1)*100),"n/a",(N210/O210-1)*100)</f>
        <v>33.33333333333335</v>
      </c>
      <c r="AS210" s="224">
        <f>IF(ISERROR((O210/Q210-1)*100),"n/a",(O210/Q210-1)*100)</f>
        <v>19.999999999999996</v>
      </c>
      <c r="AT210" s="224">
        <f>IF(ISERROR((Q210/R210-1)*100),"n/a",(Q210/R210-1)*100)</f>
        <v>300</v>
      </c>
      <c r="AU210" s="224" t="str">
        <f>IF(ISERROR((R210/T210-1)*100),"n/a",(R210/T210-1)*100)</f>
        <v>n/a</v>
      </c>
      <c r="AV210" s="224" t="str">
        <f>IF(ISERROR((T210/U210-1)*100),"n/a",(T210/U210-1)*100)</f>
        <v>n/a</v>
      </c>
      <c r="AW210" s="224" t="str">
        <f>IF(ISERROR((U210/V210-1)*100),"n/a",(U210/V210-1)*100)</f>
        <v>n/a</v>
      </c>
      <c r="AX210" s="224" t="str">
        <f>IF(ISERROR((V210/W210-1)*100),"n/a",(V210/W210-1)*100)</f>
        <v>n/a</v>
      </c>
      <c r="AY210" s="224" t="str">
        <f>IF(ISERROR((W210/X210-1)*100),"n/a",(W210/X210-1)*100)</f>
        <v>n/a</v>
      </c>
      <c r="AZ210" s="224" t="str">
        <f>IF(ISERROR((X210/Y210-1)*100),"n/a",(X210/Y210-1)*100)</f>
        <v>n/a</v>
      </c>
      <c r="BA210" s="224" t="str">
        <f>IF(ISERROR((Y210/Z210-1)*100),"n/a",(Y210/Z210-1)*100)</f>
        <v>n/a</v>
      </c>
      <c r="BB210" s="224" t="str">
        <f>IF(ISERROR((Z210/AA210-1)*100),"n/a",(Z210/AA210-1)*100)</f>
        <v>n/a</v>
      </c>
      <c r="BC210" s="224" t="str">
        <f>IF(ISERROR((AA210/AB210-1)*100),"n/a",(AA210/AB210-1)*100)</f>
        <v>n/a</v>
      </c>
      <c r="BD210" s="224" t="str">
        <f>IF(ISERROR((AB210/AC210-1)*100),"n/a",(AB210/AC210-1)*100)</f>
        <v>n/a</v>
      </c>
      <c r="BE210" s="224" t="str">
        <f>IF(ISERROR((AC210/AD210-1)*100),"n/a",(AC210/AD210-1)*100)</f>
        <v>n/a</v>
      </c>
      <c r="BF210" s="224" t="str">
        <f>IF(ISERROR((AD210/AE210-1)*100),"n/a",(AD210/AE210-1)*100)</f>
        <v>n/a</v>
      </c>
      <c r="BG210" s="224">
        <f>AVERAGE(AG210:BF210)</f>
        <v>34.983339669524803</v>
      </c>
      <c r="BH210" s="182">
        <f t="shared" si="3"/>
        <v>78.611295920953481</v>
      </c>
    </row>
    <row r="211" spans="1:60" ht="11.25" customHeight="1" x14ac:dyDescent="0.2">
      <c r="A211" s="208" t="s">
        <v>1856</v>
      </c>
      <c r="B211" s="240" t="s">
        <v>802</v>
      </c>
      <c r="C211" s="215">
        <v>3.32</v>
      </c>
      <c r="D211" s="216">
        <v>3.24</v>
      </c>
      <c r="E211" s="216">
        <v>3.16</v>
      </c>
      <c r="F211" s="216">
        <v>3.04</v>
      </c>
      <c r="G211" s="216">
        <v>2.76</v>
      </c>
      <c r="H211" s="216">
        <v>2.64</v>
      </c>
      <c r="I211" s="216">
        <v>2.52</v>
      </c>
      <c r="J211" s="217">
        <v>2.2400000000000002</v>
      </c>
      <c r="K211" s="235">
        <v>2.04</v>
      </c>
      <c r="L211" s="216">
        <v>1.84</v>
      </c>
      <c r="M211" s="216">
        <v>1.6</v>
      </c>
      <c r="N211" s="216">
        <v>1.4</v>
      </c>
      <c r="O211" s="216">
        <v>1.2</v>
      </c>
      <c r="P211" s="226"/>
      <c r="Q211" s="216">
        <v>1.04</v>
      </c>
      <c r="R211" s="232">
        <v>0.96499999999999997</v>
      </c>
      <c r="S211" s="226"/>
      <c r="T211" s="261">
        <v>0.88</v>
      </c>
      <c r="U211" s="261">
        <v>0.88</v>
      </c>
      <c r="V211" s="229">
        <v>0.88</v>
      </c>
      <c r="W211" s="229">
        <v>0.88</v>
      </c>
      <c r="X211" s="229">
        <v>0.88</v>
      </c>
      <c r="Y211" s="229">
        <v>0.88</v>
      </c>
      <c r="Z211" s="229">
        <v>0.88</v>
      </c>
      <c r="AA211" s="229">
        <v>0.88</v>
      </c>
      <c r="AB211" s="229">
        <v>0.88</v>
      </c>
      <c r="AC211" s="229">
        <v>0.88</v>
      </c>
      <c r="AD211" s="229">
        <v>0.88</v>
      </c>
      <c r="AE211" s="229">
        <v>0.88</v>
      </c>
      <c r="AF211" s="223">
        <f>SUM(C211:AE211)</f>
        <v>43.565000000000033</v>
      </c>
      <c r="AG211" s="224">
        <f>IF(ISERROR((C211/D211-1)*100),"n/a",(C211/D211-1)*100)</f>
        <v>2.4691358024691246</v>
      </c>
      <c r="AH211" s="224">
        <f>IF(ISERROR((D211/E211-1)*100),"n/a",(D211/E211-1)*100)</f>
        <v>2.5316455696202445</v>
      </c>
      <c r="AI211" s="224">
        <f>IF(ISERROR((E211/F211-1)*100),"n/a",(E211/F211-1)*100)</f>
        <v>3.9473684210526327</v>
      </c>
      <c r="AJ211" s="224">
        <f>IF(ISERROR((F211/G211-1)*100),"n/a",(F211/G211-1)*100)</f>
        <v>10.144927536231885</v>
      </c>
      <c r="AK211" s="224">
        <f>IF(ISERROR((G211/H211-1)*100),"n/a",(G211/H211-1)*100)</f>
        <v>4.5454545454545414</v>
      </c>
      <c r="AL211" s="224">
        <f>IF(ISERROR((H211/I211-1)*100),"n/a",(H211/I211-1)*100)</f>
        <v>4.7619047619047672</v>
      </c>
      <c r="AM211" s="224">
        <f>IF(ISERROR((I211/J211-1)*100),"n/a",(I211/J211-1)*100)</f>
        <v>12.5</v>
      </c>
      <c r="AN211" s="224">
        <f>IF(ISERROR((J211/K211-1)*100),"n/a",(J211/K211-1)*100)</f>
        <v>9.8039215686274606</v>
      </c>
      <c r="AO211" s="224">
        <f>IF(ISERROR((K211/L211-1)*100),"n/a",(K211/L211-1)*100)</f>
        <v>10.869565217391308</v>
      </c>
      <c r="AP211" s="224">
        <f>IF(ISERROR((L211/M211-1)*100),"n/a",(L211/M211-1)*100)</f>
        <v>14.999999999999991</v>
      </c>
      <c r="AQ211" s="224">
        <f>IF(ISERROR((M211/N211-1)*100),"n/a",(M211/N211-1)*100)</f>
        <v>14.285714285714302</v>
      </c>
      <c r="AR211" s="224">
        <f>IF(ISERROR((N211/O211-1)*100),"n/a",(N211/O211-1)*100)</f>
        <v>16.666666666666675</v>
      </c>
      <c r="AS211" s="224">
        <f>IF(ISERROR((O211/Q211-1)*100),"n/a",(O211/Q211-1)*100)</f>
        <v>15.384615384615374</v>
      </c>
      <c r="AT211" s="224">
        <f>IF(ISERROR((Q211/R211-1)*100),"n/a",(Q211/R211-1)*100)</f>
        <v>7.7720207253886064</v>
      </c>
      <c r="AU211" s="224">
        <f>IF(ISERROR((R211/T211-1)*100),"n/a",(R211/T211-1)*100)</f>
        <v>9.6590909090908958</v>
      </c>
      <c r="AV211" s="224">
        <f>IF(ISERROR((T211/U211-1)*100),"n/a",(T211/U211-1)*100)</f>
        <v>0</v>
      </c>
      <c r="AW211" s="224">
        <f>IF(ISERROR((U211/V211-1)*100),"n/a",(U211/V211-1)*100)</f>
        <v>0</v>
      </c>
      <c r="AX211" s="224">
        <f>IF(ISERROR((V211/W211-1)*100),"n/a",(V211/W211-1)*100)</f>
        <v>0</v>
      </c>
      <c r="AY211" s="224">
        <f>IF(ISERROR((W211/X211-1)*100),"n/a",(W211/X211-1)*100)</f>
        <v>0</v>
      </c>
      <c r="AZ211" s="224">
        <f>IF(ISERROR((X211/Y211-1)*100),"n/a",(X211/Y211-1)*100)</f>
        <v>0</v>
      </c>
      <c r="BA211" s="224">
        <f>IF(ISERROR((Y211/Z211-1)*100),"n/a",(Y211/Z211-1)*100)</f>
        <v>0</v>
      </c>
      <c r="BB211" s="224">
        <f>IF(ISERROR((Z211/AA211-1)*100),"n/a",(Z211/AA211-1)*100)</f>
        <v>0</v>
      </c>
      <c r="BC211" s="224">
        <f>IF(ISERROR((AA211/AB211-1)*100),"n/a",(AA211/AB211-1)*100)</f>
        <v>0</v>
      </c>
      <c r="BD211" s="224">
        <f>IF(ISERROR((AB211/AC211-1)*100),"n/a",(AB211/AC211-1)*100)</f>
        <v>0</v>
      </c>
      <c r="BE211" s="224">
        <f>IF(ISERROR((AC211/AD211-1)*100),"n/a",(AC211/AD211-1)*100)</f>
        <v>0</v>
      </c>
      <c r="BF211" s="224">
        <f>IF(ISERROR((AD211/AE211-1)*100),"n/a",(AD211/AE211-1)*100)</f>
        <v>0</v>
      </c>
      <c r="BG211" s="224">
        <f>AVERAGE(AG211:BF211)</f>
        <v>5.3977704382395313</v>
      </c>
      <c r="BH211" s="182">
        <f t="shared" si="3"/>
        <v>5.9483524750989236</v>
      </c>
    </row>
    <row r="212" spans="1:60" ht="11.25" customHeight="1" x14ac:dyDescent="0.2">
      <c r="A212" s="203" t="s">
        <v>1857</v>
      </c>
      <c r="B212" s="119" t="s">
        <v>286</v>
      </c>
      <c r="C212" s="215">
        <v>2.1375000000000002</v>
      </c>
      <c r="D212" s="216">
        <v>2.1025</v>
      </c>
      <c r="E212" s="216">
        <v>2.085</v>
      </c>
      <c r="F212" s="216">
        <v>2.0649999999999999</v>
      </c>
      <c r="G212" s="216">
        <v>2.0299999999999998</v>
      </c>
      <c r="H212" s="216">
        <v>2.0049999999999999</v>
      </c>
      <c r="I212" s="216">
        <v>1.97</v>
      </c>
      <c r="J212" s="217">
        <v>1.9450000000000001</v>
      </c>
      <c r="K212" s="217">
        <v>1.925</v>
      </c>
      <c r="L212" s="218">
        <v>1.905</v>
      </c>
      <c r="M212" s="218">
        <v>1.885</v>
      </c>
      <c r="N212" s="218">
        <v>1.76</v>
      </c>
      <c r="O212" s="218">
        <v>1.66</v>
      </c>
      <c r="P212" s="219"/>
      <c r="Q212" s="218">
        <v>1.61</v>
      </c>
      <c r="R212" s="246">
        <v>1.4350000000000001</v>
      </c>
      <c r="S212" s="219"/>
      <c r="T212" s="281">
        <v>1.35</v>
      </c>
      <c r="U212" s="281">
        <v>1.325</v>
      </c>
      <c r="V212" s="247">
        <v>1.23</v>
      </c>
      <c r="W212" s="247">
        <v>1.0874999999999999</v>
      </c>
      <c r="X212" s="247">
        <v>0.93</v>
      </c>
      <c r="Y212" s="247">
        <v>0.84499999999999997</v>
      </c>
      <c r="Z212" s="247">
        <v>0.8075</v>
      </c>
      <c r="AA212" s="247">
        <v>0.78949999999999998</v>
      </c>
      <c r="AB212" s="247">
        <v>0.77849999999999997</v>
      </c>
      <c r="AC212" s="247">
        <v>0.76849999999999996</v>
      </c>
      <c r="AD212" s="247">
        <v>0.72850000000000004</v>
      </c>
      <c r="AE212" s="247">
        <v>0.66649999999999998</v>
      </c>
      <c r="AF212" s="223">
        <f>SUM(C212:AE212)</f>
        <v>39.826499999999996</v>
      </c>
      <c r="AG212" s="224">
        <f>IF(ISERROR((C212/D212-1)*100),"n/a",(C212/D212-1)*100)</f>
        <v>1.6646848989298579</v>
      </c>
      <c r="AH212" s="224">
        <f>IF(ISERROR((D212/E212-1)*100),"n/a",(D212/E212-1)*100)</f>
        <v>0.83932853717025857</v>
      </c>
      <c r="AI212" s="224">
        <f>IF(ISERROR((E212/F212-1)*100),"n/a",(E212/F212-1)*100)</f>
        <v>0.96852300242131761</v>
      </c>
      <c r="AJ212" s="224">
        <f>IF(ISERROR((F212/G212-1)*100),"n/a",(F212/G212-1)*100)</f>
        <v>1.7241379310344973</v>
      </c>
      <c r="AK212" s="224">
        <f>IF(ISERROR((G212/H212-1)*100),"n/a",(G212/H212-1)*100)</f>
        <v>1.2468827930174564</v>
      </c>
      <c r="AL212" s="224">
        <f>IF(ISERROR((H212/I212-1)*100),"n/a",(H212/I212-1)*100)</f>
        <v>1.7766497461928932</v>
      </c>
      <c r="AM212" s="224">
        <f>IF(ISERROR((I212/J212-1)*100),"n/a",(I212/J212-1)*100)</f>
        <v>1.2853470437018011</v>
      </c>
      <c r="AN212" s="224">
        <f>IF(ISERROR((J212/K212-1)*100),"n/a",(J212/K212-1)*100)</f>
        <v>1.0389610389610393</v>
      </c>
      <c r="AO212" s="224">
        <f>IF(ISERROR((K212/L212-1)*100),"n/a",(K212/L212-1)*100)</f>
        <v>1.049868766404205</v>
      </c>
      <c r="AP212" s="224">
        <f>IF(ISERROR((L212/M212-1)*100),"n/a",(L212/M212-1)*100)</f>
        <v>1.0610079575596787</v>
      </c>
      <c r="AQ212" s="224">
        <f>IF(ISERROR((M212/N212-1)*100),"n/a",(M212/N212-1)*100)</f>
        <v>7.1022727272727293</v>
      </c>
      <c r="AR212" s="224">
        <f>IF(ISERROR((N212/O212-1)*100),"n/a",(N212/O212-1)*100)</f>
        <v>6.024096385542177</v>
      </c>
      <c r="AS212" s="224">
        <f>IF(ISERROR((O212/Q212-1)*100),"n/a",(O212/Q212-1)*100)</f>
        <v>3.105590062111796</v>
      </c>
      <c r="AT212" s="224">
        <f>IF(ISERROR((Q212/R212-1)*100),"n/a",(Q212/R212-1)*100)</f>
        <v>12.195121951219523</v>
      </c>
      <c r="AU212" s="224">
        <f>IF(ISERROR((R212/T212-1)*100),"n/a",(R212/T212-1)*100)</f>
        <v>6.2962962962962887</v>
      </c>
      <c r="AV212" s="224">
        <f>IF(ISERROR((T212/U212-1)*100),"n/a",(T212/U212-1)*100)</f>
        <v>1.8867924528301883</v>
      </c>
      <c r="AW212" s="224">
        <f>IF(ISERROR((U212/V212-1)*100),"n/a",(U212/V212-1)*100)</f>
        <v>7.7235772357723498</v>
      </c>
      <c r="AX212" s="224">
        <f>IF(ISERROR((V212/W212-1)*100),"n/a",(V212/W212-1)*100)</f>
        <v>13.103448275862073</v>
      </c>
      <c r="AY212" s="224">
        <f>IF(ISERROR((W212/X212-1)*100),"n/a",(W212/X212-1)*100)</f>
        <v>16.935483870967726</v>
      </c>
      <c r="AZ212" s="224">
        <f>IF(ISERROR((X212/Y212-1)*100),"n/a",(X212/Y212-1)*100)</f>
        <v>10.059171597633142</v>
      </c>
      <c r="BA212" s="224">
        <f>IF(ISERROR((Y212/Z212-1)*100),"n/a",(Y212/Z212-1)*100)</f>
        <v>4.6439628482972006</v>
      </c>
      <c r="BB212" s="224">
        <f>IF(ISERROR((Z212/AA212-1)*100),"n/a",(Z212/AA212-1)*100)</f>
        <v>2.2799240025332512</v>
      </c>
      <c r="BC212" s="224">
        <f>IF(ISERROR((AA212/AB212-1)*100),"n/a",(AA212/AB212-1)*100)</f>
        <v>1.4129736673089255</v>
      </c>
      <c r="BD212" s="224">
        <f>IF(ISERROR((AB212/AC212-1)*100),"n/a",(AB212/AC212-1)*100)</f>
        <v>1.3012361743656387</v>
      </c>
      <c r="BE212" s="224">
        <f>IF(ISERROR((AC212/AD212-1)*100),"n/a",(AC212/AD212-1)*100)</f>
        <v>5.490734385724072</v>
      </c>
      <c r="BF212" s="224">
        <f>IF(ISERROR((AD212/AE212-1)*100),"n/a",(AD212/AE212-1)*100)</f>
        <v>9.3023255813953654</v>
      </c>
      <c r="BG212" s="224">
        <f>AVERAGE(AG212:BF212)</f>
        <v>4.6737845857894404</v>
      </c>
      <c r="BH212" s="182">
        <f t="shared" si="3"/>
        <v>4.4895184681251026</v>
      </c>
    </row>
    <row r="213" spans="1:60" ht="11.25" customHeight="1" x14ac:dyDescent="0.2">
      <c r="A213" s="225" t="s">
        <v>1858</v>
      </c>
      <c r="B213" s="97" t="s">
        <v>804</v>
      </c>
      <c r="C213" s="215">
        <v>0.25</v>
      </c>
      <c r="D213" s="216">
        <v>0.24</v>
      </c>
      <c r="E213" s="216">
        <v>0.23</v>
      </c>
      <c r="F213" s="216">
        <v>0.22</v>
      </c>
      <c r="G213" s="216">
        <v>0.21</v>
      </c>
      <c r="H213" s="216">
        <v>0.2</v>
      </c>
      <c r="I213" s="216">
        <v>0.19</v>
      </c>
      <c r="J213" s="217">
        <v>0.1825</v>
      </c>
      <c r="K213" s="217">
        <v>0.17</v>
      </c>
      <c r="L213" s="216">
        <v>0.16</v>
      </c>
      <c r="M213" s="216">
        <v>0.15</v>
      </c>
      <c r="N213" s="216">
        <v>0.10818999999999999</v>
      </c>
      <c r="O213" s="216">
        <v>7.3599499999999998E-2</v>
      </c>
      <c r="P213" s="226"/>
      <c r="Q213" s="216">
        <v>6.7937999999999998E-2</v>
      </c>
      <c r="R213" s="232">
        <v>6.2276499999999999E-2</v>
      </c>
      <c r="S213" s="226"/>
      <c r="T213" s="260">
        <v>5.6614999999999999E-2</v>
      </c>
      <c r="U213" s="260">
        <v>5.0953499999999999E-2</v>
      </c>
      <c r="V213" s="202">
        <v>4.5291999999999999E-2</v>
      </c>
      <c r="W213" s="229">
        <v>0</v>
      </c>
      <c r="X213" s="229">
        <v>0</v>
      </c>
      <c r="Y213" s="229">
        <v>0</v>
      </c>
      <c r="Z213" s="229">
        <v>0</v>
      </c>
      <c r="AA213" s="229">
        <v>0</v>
      </c>
      <c r="AB213" s="229">
        <v>0</v>
      </c>
      <c r="AC213" s="229">
        <v>0</v>
      </c>
      <c r="AD213" s="229">
        <v>0</v>
      </c>
      <c r="AE213" s="229">
        <v>0</v>
      </c>
      <c r="AF213" s="223">
        <f>SUM(C213:AE213)</f>
        <v>2.6673644999999988</v>
      </c>
      <c r="AG213" s="224">
        <f>IF(ISERROR((C213/D213-1)*100),"n/a",(C213/D213-1)*100)</f>
        <v>4.1666666666666741</v>
      </c>
      <c r="AH213" s="224">
        <f>IF(ISERROR((D213/E213-1)*100),"n/a",(D213/E213-1)*100)</f>
        <v>4.3478260869565188</v>
      </c>
      <c r="AI213" s="224">
        <f>IF(ISERROR((E213/F213-1)*100),"n/a",(E213/F213-1)*100)</f>
        <v>4.5454545454545414</v>
      </c>
      <c r="AJ213" s="224">
        <f>IF(ISERROR((F213/G213-1)*100),"n/a",(F213/G213-1)*100)</f>
        <v>4.7619047619047672</v>
      </c>
      <c r="AK213" s="224">
        <f>IF(ISERROR((G213/H213-1)*100),"n/a",(G213/H213-1)*100)</f>
        <v>4.9999999999999822</v>
      </c>
      <c r="AL213" s="224">
        <f>IF(ISERROR((H213/I213-1)*100),"n/a",(H213/I213-1)*100)</f>
        <v>5.2631578947368363</v>
      </c>
      <c r="AM213" s="224">
        <f>IF(ISERROR((I213/J213-1)*100),"n/a",(I213/J213-1)*100)</f>
        <v>4.1095890410958846</v>
      </c>
      <c r="AN213" s="224">
        <f>IF(ISERROR((J213/K213-1)*100),"n/a",(J213/K213-1)*100)</f>
        <v>7.3529411764705843</v>
      </c>
      <c r="AO213" s="224">
        <f>IF(ISERROR((K213/L213-1)*100),"n/a",(K213/L213-1)*100)</f>
        <v>6.25</v>
      </c>
      <c r="AP213" s="224">
        <f>IF(ISERROR((L213/M213-1)*100),"n/a",(L213/M213-1)*100)</f>
        <v>6.6666666666666652</v>
      </c>
      <c r="AQ213" s="224">
        <f>IF(ISERROR((M213/N213-1)*100),"n/a",(M213/N213-1)*100)</f>
        <v>38.644976430354006</v>
      </c>
      <c r="AR213" s="224">
        <f>IF(ISERROR((N213/O213-1)*100),"n/a",(N213/O213-1)*100)</f>
        <v>46.998281238323635</v>
      </c>
      <c r="AS213" s="224">
        <f>IF(ISERROR((O213/Q213-1)*100),"n/a",(O213/Q213-1)*100)</f>
        <v>8.333333333333325</v>
      </c>
      <c r="AT213" s="224">
        <f>IF(ISERROR((Q213/R213-1)*100),"n/a",(Q213/R213-1)*100)</f>
        <v>9.0909090909090828</v>
      </c>
      <c r="AU213" s="224">
        <f>IF(ISERROR((R213/T213-1)*100),"n/a",(R213/T213-1)*100)</f>
        <v>10.000000000000009</v>
      </c>
      <c r="AV213" s="224">
        <f>IF(ISERROR((T213/U213-1)*100),"n/a",(T213/U213-1)*100)</f>
        <v>11.111111111111116</v>
      </c>
      <c r="AW213" s="224">
        <f>IF(ISERROR((U213/V213-1)*100),"n/a",(U213/V213-1)*100)</f>
        <v>12.5</v>
      </c>
      <c r="AX213" s="224" t="str">
        <f>IF(ISERROR((V213/W213-1)*100),"n/a",(V213/W213-1)*100)</f>
        <v>n/a</v>
      </c>
      <c r="AY213" s="224" t="str">
        <f>IF(ISERROR((W213/X213-1)*100),"n/a",(W213/X213-1)*100)</f>
        <v>n/a</v>
      </c>
      <c r="AZ213" s="224" t="str">
        <f>IF(ISERROR((X213/Y213-1)*100),"n/a",(X213/Y213-1)*100)</f>
        <v>n/a</v>
      </c>
      <c r="BA213" s="224" t="str">
        <f>IF(ISERROR((Y213/Z213-1)*100),"n/a",(Y213/Z213-1)*100)</f>
        <v>n/a</v>
      </c>
      <c r="BB213" s="224" t="str">
        <f>IF(ISERROR((Z213/AA213-1)*100),"n/a",(Z213/AA213-1)*100)</f>
        <v>n/a</v>
      </c>
      <c r="BC213" s="224" t="str">
        <f>IF(ISERROR((AA213/AB213-1)*100),"n/a",(AA213/AB213-1)*100)</f>
        <v>n/a</v>
      </c>
      <c r="BD213" s="224" t="str">
        <f>IF(ISERROR((AB213/AC213-1)*100),"n/a",(AB213/AC213-1)*100)</f>
        <v>n/a</v>
      </c>
      <c r="BE213" s="224" t="str">
        <f>IF(ISERROR((AC213/AD213-1)*100),"n/a",(AC213/AD213-1)*100)</f>
        <v>n/a</v>
      </c>
      <c r="BF213" s="224" t="str">
        <f>IF(ISERROR((AD213/AE213-1)*100),"n/a",(AD213/AE213-1)*100)</f>
        <v>n/a</v>
      </c>
      <c r="BG213" s="224">
        <f>AVERAGE(AG213:BF213)</f>
        <v>11.12604812023433</v>
      </c>
      <c r="BH213" s="182">
        <f t="shared" si="3"/>
        <v>12.289274410163138</v>
      </c>
    </row>
    <row r="214" spans="1:60" ht="11.25" customHeight="1" x14ac:dyDescent="0.2">
      <c r="A214" s="236" t="s">
        <v>1451</v>
      </c>
      <c r="B214" s="97" t="s">
        <v>1452</v>
      </c>
      <c r="C214" s="215">
        <v>3.9449999999999998</v>
      </c>
      <c r="D214" s="216">
        <v>3.64</v>
      </c>
      <c r="E214" s="216">
        <v>3.3</v>
      </c>
      <c r="F214" s="216">
        <v>3</v>
      </c>
      <c r="G214" s="216">
        <v>1.6125</v>
      </c>
      <c r="H214" s="216">
        <v>1.4125000000000001</v>
      </c>
      <c r="I214" s="216">
        <v>1.0149999999999999</v>
      </c>
      <c r="J214" s="217">
        <v>0.75749999999999995</v>
      </c>
      <c r="K214" s="228">
        <v>0.67</v>
      </c>
      <c r="L214" s="231">
        <v>0.67</v>
      </c>
      <c r="M214" s="216">
        <v>0.67</v>
      </c>
      <c r="N214" s="216">
        <v>0.51124999999999998</v>
      </c>
      <c r="O214" s="216">
        <v>0.36625000000000002</v>
      </c>
      <c r="P214" s="217"/>
      <c r="Q214" s="216">
        <v>0.33500000000000002</v>
      </c>
      <c r="R214" s="232">
        <v>0.3175</v>
      </c>
      <c r="S214" s="217"/>
      <c r="T214" s="279">
        <v>0.30499999999999999</v>
      </c>
      <c r="U214" s="279">
        <v>0.28499999999999998</v>
      </c>
      <c r="V214" s="202">
        <v>0.23250000000000001</v>
      </c>
      <c r="W214" s="202">
        <v>0.16500000000000001</v>
      </c>
      <c r="X214" s="202">
        <v>0.11</v>
      </c>
      <c r="Y214" s="202">
        <v>7.4999999999999997E-2</v>
      </c>
      <c r="Z214" s="202">
        <v>5.7500000000000002E-2</v>
      </c>
      <c r="AA214" s="202">
        <v>4.4999999999999998E-2</v>
      </c>
      <c r="AB214" s="202">
        <v>0.04</v>
      </c>
      <c r="AC214" s="202">
        <v>3.875E-2</v>
      </c>
      <c r="AD214" s="202">
        <v>3.2500000000000001E-2</v>
      </c>
      <c r="AE214" s="202">
        <v>7.4999999999999997E-3</v>
      </c>
      <c r="AF214" s="223">
        <f>SUM(C214:AE214)</f>
        <v>23.616250000000008</v>
      </c>
      <c r="AG214" s="224">
        <f>IF(ISERROR((C214/D214-1)*100),"n/a",(C214/D214-1)*100)</f>
        <v>8.3791208791208724</v>
      </c>
      <c r="AH214" s="224">
        <f>IF(ISERROR((D214/E214-1)*100),"n/a",(D214/E214-1)*100)</f>
        <v>10.303030303030303</v>
      </c>
      <c r="AI214" s="224">
        <f>IF(ISERROR((E214/F214-1)*100),"n/a",(E214/F214-1)*100)</f>
        <v>9.9999999999999858</v>
      </c>
      <c r="AJ214" s="224">
        <f>IF(ISERROR((F214/G214-1)*100),"n/a",(F214/G214-1)*100)</f>
        <v>86.04651162790698</v>
      </c>
      <c r="AK214" s="224">
        <f>IF(ISERROR((G214/H214-1)*100),"n/a",(G214/H214-1)*100)</f>
        <v>14.159292035398231</v>
      </c>
      <c r="AL214" s="224">
        <f>IF(ISERROR((H214/I214-1)*100),"n/a",(H214/I214-1)*100)</f>
        <v>39.16256157635469</v>
      </c>
      <c r="AM214" s="224">
        <f>IF(ISERROR((I214/J214-1)*100),"n/a",(I214/J214-1)*100)</f>
        <v>33.993399339933994</v>
      </c>
      <c r="AN214" s="224">
        <f>IF(ISERROR((J214/K214-1)*100),"n/a",(J214/K214-1)*100)</f>
        <v>13.0597014925373</v>
      </c>
      <c r="AO214" s="224">
        <f>IF(ISERROR((K214/L214-1)*100),"n/a",(K214/L214-1)*100)</f>
        <v>0</v>
      </c>
      <c r="AP214" s="224">
        <f>IF(ISERROR((L214/M214-1)*100),"n/a",(L214/M214-1)*100)</f>
        <v>0</v>
      </c>
      <c r="AQ214" s="224">
        <f>IF(ISERROR((M214/N214-1)*100),"n/a",(M214/N214-1)*100)</f>
        <v>31.051344743276289</v>
      </c>
      <c r="AR214" s="224">
        <f>IF(ISERROR((N214/O214-1)*100),"n/a",(N214/O214-1)*100)</f>
        <v>39.590443686006815</v>
      </c>
      <c r="AS214" s="224">
        <f>IF(ISERROR((O214/Q214-1)*100),"n/a",(O214/Q214-1)*100)</f>
        <v>9.3283582089552333</v>
      </c>
      <c r="AT214" s="224">
        <f>IF(ISERROR((Q214/R214-1)*100),"n/a",(Q214/R214-1)*100)</f>
        <v>5.5118110236220597</v>
      </c>
      <c r="AU214" s="224">
        <f>IF(ISERROR((R214/T214-1)*100),"n/a",(R214/T214-1)*100)</f>
        <v>4.0983606557376984</v>
      </c>
      <c r="AV214" s="224">
        <f>IF(ISERROR((T214/U214-1)*100),"n/a",(T214/U214-1)*100)</f>
        <v>7.0175438596491224</v>
      </c>
      <c r="AW214" s="224">
        <f>IF(ISERROR((U214/V214-1)*100),"n/a",(U214/V214-1)*100)</f>
        <v>22.580645161290303</v>
      </c>
      <c r="AX214" s="224">
        <f>IF(ISERROR((V214/W214-1)*100),"n/a",(V214/W214-1)*100)</f>
        <v>40.909090909090921</v>
      </c>
      <c r="AY214" s="224">
        <f>IF(ISERROR((W214/X214-1)*100),"n/a",(W214/X214-1)*100)</f>
        <v>50</v>
      </c>
      <c r="AZ214" s="224">
        <f>IF(ISERROR((X214/Y214-1)*100),"n/a",(X214/Y214-1)*100)</f>
        <v>46.666666666666679</v>
      </c>
      <c r="BA214" s="224">
        <f>IF(ISERROR((Y214/Z214-1)*100),"n/a",(Y214/Z214-1)*100)</f>
        <v>30.434782608695631</v>
      </c>
      <c r="BB214" s="224">
        <f>IF(ISERROR((Z214/AA214-1)*100),"n/a",(Z214/AA214-1)*100)</f>
        <v>27.777777777777789</v>
      </c>
      <c r="BC214" s="224">
        <f>IF(ISERROR((AA214/AB214-1)*100),"n/a",(AA214/AB214-1)*100)</f>
        <v>12.5</v>
      </c>
      <c r="BD214" s="224">
        <f>IF(ISERROR((AB214/AC214-1)*100),"n/a",(AB214/AC214-1)*100)</f>
        <v>3.2258064516129004</v>
      </c>
      <c r="BE214" s="224">
        <f>IF(ISERROR((AC214/AD214-1)*100),"n/a",(AC214/AD214-1)*100)</f>
        <v>19.23076923076923</v>
      </c>
      <c r="BF214" s="224">
        <f>IF(ISERROR((AD214/AE214-1)*100),"n/a",(AD214/AE214-1)*100)</f>
        <v>333.33333333333337</v>
      </c>
      <c r="BG214" s="224">
        <f>AVERAGE(AG214:BF214)</f>
        <v>34.552321214260253</v>
      </c>
      <c r="BH214" s="182">
        <f t="shared" si="3"/>
        <v>64.069320286663995</v>
      </c>
    </row>
    <row r="215" spans="1:60" ht="11.25" customHeight="1" x14ac:dyDescent="0.2">
      <c r="A215" s="127" t="s">
        <v>1859</v>
      </c>
      <c r="B215" s="97" t="s">
        <v>289</v>
      </c>
      <c r="C215" s="215">
        <v>2.16</v>
      </c>
      <c r="D215" s="216">
        <v>2.08</v>
      </c>
      <c r="E215" s="216">
        <v>1.98</v>
      </c>
      <c r="F215" s="216">
        <v>1.88</v>
      </c>
      <c r="G215" s="216">
        <v>1.8</v>
      </c>
      <c r="H215" s="216">
        <v>1.78</v>
      </c>
      <c r="I215" s="216">
        <v>1.7549999999999999</v>
      </c>
      <c r="J215" s="217">
        <v>1.716</v>
      </c>
      <c r="K215" s="223">
        <v>1.6675</v>
      </c>
      <c r="L215" s="216">
        <v>1.59</v>
      </c>
      <c r="M215" s="216">
        <v>1.51</v>
      </c>
      <c r="N215" s="216">
        <v>1.43</v>
      </c>
      <c r="O215" s="216">
        <v>1.35</v>
      </c>
      <c r="P215" s="226"/>
      <c r="Q215" s="216">
        <v>1.2662500000000001</v>
      </c>
      <c r="R215" s="232">
        <v>1.2024999999999999</v>
      </c>
      <c r="S215" s="226"/>
      <c r="T215" s="260">
        <v>1.1425000000000001</v>
      </c>
      <c r="U215" s="260">
        <v>1.0825</v>
      </c>
      <c r="V215" s="202">
        <v>1.0225</v>
      </c>
      <c r="W215" s="202">
        <v>0.95750000000000002</v>
      </c>
      <c r="X215" s="202">
        <v>0.89749999999999996</v>
      </c>
      <c r="Y215" s="202">
        <v>0.83</v>
      </c>
      <c r="Z215" s="202">
        <v>0.75624999999999998</v>
      </c>
      <c r="AA215" s="202">
        <v>0.72124999999999995</v>
      </c>
      <c r="AB215" s="202">
        <v>0.66374999999999995</v>
      </c>
      <c r="AC215" s="202">
        <v>0.578125</v>
      </c>
      <c r="AD215" s="202">
        <v>0.51249999999999996</v>
      </c>
      <c r="AE215" s="202">
        <v>0.46250000000000002</v>
      </c>
      <c r="AF215" s="223">
        <f>SUM(C215:AE215)</f>
        <v>34.794125000000001</v>
      </c>
      <c r="AG215" s="224">
        <f>IF(ISERROR((C215/D215-1)*100),"n/a",(C215/D215-1)*100)</f>
        <v>3.8461538461538547</v>
      </c>
      <c r="AH215" s="224">
        <f>IF(ISERROR((D215/E215-1)*100),"n/a",(D215/E215-1)*100)</f>
        <v>5.0505050505050608</v>
      </c>
      <c r="AI215" s="224">
        <f>IF(ISERROR((E215/F215-1)*100),"n/a",(E215/F215-1)*100)</f>
        <v>5.319148936170226</v>
      </c>
      <c r="AJ215" s="224">
        <f>IF(ISERROR((F215/G215-1)*100),"n/a",(F215/G215-1)*100)</f>
        <v>4.4444444444444287</v>
      </c>
      <c r="AK215" s="224">
        <f>IF(ISERROR((G215/H215-1)*100),"n/a",(G215/H215-1)*100)</f>
        <v>1.1235955056179803</v>
      </c>
      <c r="AL215" s="224">
        <f>IF(ISERROR((H215/I215-1)*100),"n/a",(H215/I215-1)*100)</f>
        <v>1.4245014245014342</v>
      </c>
      <c r="AM215" s="224">
        <f>IF(ISERROR((I215/J215-1)*100),"n/a",(I215/J215-1)*100)</f>
        <v>2.2727272727272707</v>
      </c>
      <c r="AN215" s="224">
        <f>IF(ISERROR((J215/K215-1)*100),"n/a",(J215/K215-1)*100)</f>
        <v>2.9085457271364357</v>
      </c>
      <c r="AO215" s="224">
        <f>IF(ISERROR((K215/L215-1)*100),"n/a",(K215/L215-1)*100)</f>
        <v>4.8742138364779919</v>
      </c>
      <c r="AP215" s="224">
        <f>IF(ISERROR((L215/M215-1)*100),"n/a",(L215/M215-1)*100)</f>
        <v>5.2980132450331174</v>
      </c>
      <c r="AQ215" s="224">
        <f>IF(ISERROR((M215/N215-1)*100),"n/a",(M215/N215-1)*100)</f>
        <v>5.5944055944056048</v>
      </c>
      <c r="AR215" s="224">
        <f>IF(ISERROR((N215/O215-1)*100),"n/a",(N215/O215-1)*100)</f>
        <v>5.9259259259259123</v>
      </c>
      <c r="AS215" s="224">
        <f>IF(ISERROR((O215/Q215-1)*100),"n/a",(O215/Q215-1)*100)</f>
        <v>6.6140177690029667</v>
      </c>
      <c r="AT215" s="224">
        <f>IF(ISERROR((Q215/R215-1)*100),"n/a",(Q215/R215-1)*100)</f>
        <v>5.3014553014553156</v>
      </c>
      <c r="AU215" s="224">
        <f>IF(ISERROR((R215/T215-1)*100),"n/a",(R215/T215-1)*100)</f>
        <v>5.2516411378555672</v>
      </c>
      <c r="AV215" s="224">
        <f>IF(ISERROR((T215/U215-1)*100),"n/a",(T215/U215-1)*100)</f>
        <v>5.5427251732101723</v>
      </c>
      <c r="AW215" s="224">
        <f>IF(ISERROR((U215/V215-1)*100),"n/a",(U215/V215-1)*100)</f>
        <v>5.8679706601467041</v>
      </c>
      <c r="AX215" s="224">
        <f>IF(ISERROR((V215/W215-1)*100),"n/a",(V215/W215-1)*100)</f>
        <v>6.788511749347248</v>
      </c>
      <c r="AY215" s="224">
        <f>IF(ISERROR((W215/X215-1)*100),"n/a",(W215/X215-1)*100)</f>
        <v>6.6852367688022385</v>
      </c>
      <c r="AZ215" s="224">
        <f>IF(ISERROR((X215/Y215-1)*100),"n/a",(X215/Y215-1)*100)</f>
        <v>8.1325301204819169</v>
      </c>
      <c r="BA215" s="224">
        <f>IF(ISERROR((Y215/Z215-1)*100),"n/a",(Y215/Z215-1)*100)</f>
        <v>9.7520661157024726</v>
      </c>
      <c r="BB215" s="224">
        <f>IF(ISERROR((Z215/AA215-1)*100),"n/a",(Z215/AA215-1)*100)</f>
        <v>4.8526863084922045</v>
      </c>
      <c r="BC215" s="224">
        <f>IF(ISERROR((AA215/AB215-1)*100),"n/a",(AA215/AB215-1)*100)</f>
        <v>8.6629001883239187</v>
      </c>
      <c r="BD215" s="224">
        <f>IF(ISERROR((AB215/AC215-1)*100),"n/a",(AB215/AC215-1)*100)</f>
        <v>14.810810810810793</v>
      </c>
      <c r="BE215" s="224">
        <f>IF(ISERROR((AC215/AD215-1)*100),"n/a",(AC215/AD215-1)*100)</f>
        <v>12.804878048780498</v>
      </c>
      <c r="BF215" s="224">
        <f>IF(ISERROR((AD215/AE215-1)*100),"n/a",(AD215/AE215-1)*100)</f>
        <v>10.810810810810789</v>
      </c>
      <c r="BG215" s="224">
        <f>AVERAGE(AG215:BF215)</f>
        <v>6.1523239143200819</v>
      </c>
      <c r="BH215" s="182">
        <f t="shared" si="3"/>
        <v>3.1923128366304461</v>
      </c>
    </row>
    <row r="216" spans="1:60" ht="11.25" customHeight="1" x14ac:dyDescent="0.2">
      <c r="A216" s="257" t="s">
        <v>2864</v>
      </c>
      <c r="B216" s="240" t="s">
        <v>2865</v>
      </c>
      <c r="C216" s="215">
        <v>3.5100000000000002</v>
      </c>
      <c r="D216" s="216">
        <v>3.3899999999999997</v>
      </c>
      <c r="E216" s="216">
        <v>3.2999999999999994</v>
      </c>
      <c r="F216" s="216">
        <v>3.2249999999999996</v>
      </c>
      <c r="G216" s="231">
        <v>1.25</v>
      </c>
      <c r="H216" s="231">
        <v>1.8900000000000001</v>
      </c>
      <c r="I216" s="216">
        <v>4.4850000000000003</v>
      </c>
      <c r="J216" s="217">
        <v>4.2999999999999989</v>
      </c>
      <c r="K216" s="235">
        <v>4.0599999999999996</v>
      </c>
      <c r="L216" s="241">
        <v>3.8224999999999998</v>
      </c>
      <c r="M216" s="241">
        <v>3.6125000000000007</v>
      </c>
      <c r="N216" s="241">
        <v>3.3983000000000003</v>
      </c>
      <c r="O216" s="241">
        <v>3.6464000000000003</v>
      </c>
      <c r="P216" s="206"/>
      <c r="Q216" s="241">
        <v>2.95</v>
      </c>
      <c r="R216" s="242">
        <v>2.7499999999999996</v>
      </c>
      <c r="S216" s="206"/>
      <c r="T216" s="280">
        <v>2.6</v>
      </c>
      <c r="U216" s="280">
        <v>2.79</v>
      </c>
      <c r="V216" s="244">
        <v>3.2800000000000002</v>
      </c>
      <c r="W216" s="244">
        <v>2.9675000000000002</v>
      </c>
      <c r="X216" s="244">
        <v>2.6875</v>
      </c>
      <c r="Y216" s="244">
        <v>2.4375</v>
      </c>
      <c r="Z216" s="244">
        <v>2.1875</v>
      </c>
      <c r="AA216" s="244">
        <v>1.9750000000000001</v>
      </c>
      <c r="AB216" s="244">
        <v>1.8749999999999998</v>
      </c>
      <c r="AC216" s="244">
        <v>1.79</v>
      </c>
      <c r="AD216" s="244">
        <v>1.74</v>
      </c>
      <c r="AE216" s="244">
        <v>1.6600000000000001</v>
      </c>
      <c r="AF216" s="223">
        <f>SUM(C216:AE216)</f>
        <v>77.579700000000003</v>
      </c>
      <c r="AG216" s="224">
        <f>IF(ISERROR((C216/D216-1)*100),"n/a",(C216/D216-1)*100)</f>
        <v>3.539823008849563</v>
      </c>
      <c r="AH216" s="224">
        <f>IF(ISERROR((D216/E216-1)*100),"n/a",(D216/E216-1)*100)</f>
        <v>2.7272727272727337</v>
      </c>
      <c r="AI216" s="224">
        <f>IF(ISERROR((E216/F216-1)*100),"n/a",(E216/F216-1)*100)</f>
        <v>2.3255813953488191</v>
      </c>
      <c r="AJ216" s="224">
        <f>IF(ISERROR((F216/G216-1)*100),"n/a",(F216/G216-1)*100)</f>
        <v>157.99999999999997</v>
      </c>
      <c r="AK216" s="224">
        <f>IF(ISERROR((G216/H216-1)*100),"n/a",(G216/H216-1)*100)</f>
        <v>-33.862433862433875</v>
      </c>
      <c r="AL216" s="224">
        <f>IF(ISERROR((H216/I216-1)*100),"n/a",(H216/I216-1)*100)</f>
        <v>-57.859531772575259</v>
      </c>
      <c r="AM216" s="224">
        <f>IF(ISERROR((I216/J216-1)*100),"n/a",(I216/J216-1)*100)</f>
        <v>4.3023255813953831</v>
      </c>
      <c r="AN216" s="224">
        <f>IF(ISERROR((J216/K216-1)*100),"n/a",(J216/K216-1)*100)</f>
        <v>5.9113300492610765</v>
      </c>
      <c r="AO216" s="224">
        <f>IF(ISERROR((K216/L216-1)*100),"n/a",(K216/L216-1)*100)</f>
        <v>6.2132112491824598</v>
      </c>
      <c r="AP216" s="224">
        <f>IF(ISERROR((L216/M216-1)*100),"n/a",(L216/M216-1)*100)</f>
        <v>5.8131487889273137</v>
      </c>
      <c r="AQ216" s="224">
        <f>IF(ISERROR((M216/N216-1)*100),"n/a",(M216/N216-1)*100)</f>
        <v>6.3031515757879131</v>
      </c>
      <c r="AR216" s="224">
        <f>IF(ISERROR((N216/O216-1)*100),"n/a",(N216/O216-1)*100)</f>
        <v>-6.8039710399297899</v>
      </c>
      <c r="AS216" s="224">
        <f>IF(ISERROR((O216/Q216-1)*100),"n/a",(O216/Q216-1)*100)</f>
        <v>23.60677966101694</v>
      </c>
      <c r="AT216" s="224">
        <f>IF(ISERROR((Q216/R216-1)*100),"n/a",(Q216/R216-1)*100)</f>
        <v>7.2727272727272974</v>
      </c>
      <c r="AU216" s="224">
        <f>IF(ISERROR((R216/T216-1)*100),"n/a",(R216/T216-1)*100)</f>
        <v>5.7692307692307487</v>
      </c>
      <c r="AV216" s="224">
        <f>IF(ISERROR((T216/U216-1)*100),"n/a",(T216/U216-1)*100)</f>
        <v>-6.8100358422939049</v>
      </c>
      <c r="AW216" s="224">
        <f>IF(ISERROR((U216/V216-1)*100),"n/a",(U216/V216-1)*100)</f>
        <v>-14.939024390243905</v>
      </c>
      <c r="AX216" s="224">
        <f>IF(ISERROR((V216/W216-1)*100),"n/a",(V216/W216-1)*100)</f>
        <v>10.530749789384997</v>
      </c>
      <c r="AY216" s="224">
        <f>IF(ISERROR((W216/X216-1)*100),"n/a",(W216/X216-1)*100)</f>
        <v>10.418604651162799</v>
      </c>
      <c r="AZ216" s="224">
        <f>IF(ISERROR((X216/Y216-1)*100),"n/a",(X216/Y216-1)*100)</f>
        <v>10.256410256410264</v>
      </c>
      <c r="BA216" s="224">
        <f>IF(ISERROR((Y216/Z216-1)*100),"n/a",(Y216/Z216-1)*100)</f>
        <v>11.428571428571432</v>
      </c>
      <c r="BB216" s="224">
        <f>IF(ISERROR((Z216/AA216-1)*100),"n/a",(Z216/AA216-1)*100)</f>
        <v>10.759493670886066</v>
      </c>
      <c r="BC216" s="224">
        <f>IF(ISERROR((AA216/AB216-1)*100),"n/a",(AA216/AB216-1)*100)</f>
        <v>5.3333333333333455</v>
      </c>
      <c r="BD216" s="224">
        <f>IF(ISERROR((AB216/AC216-1)*100),"n/a",(AB216/AC216-1)*100)</f>
        <v>4.7486033519552828</v>
      </c>
      <c r="BE216" s="224">
        <f>IF(ISERROR((AC216/AD216-1)*100),"n/a",(AC216/AD216-1)*100)</f>
        <v>2.8735632183908066</v>
      </c>
      <c r="BF216" s="224">
        <f>IF(ISERROR((AD216/AE216-1)*100),"n/a",(AD216/AE216-1)*100)</f>
        <v>4.8192771084337283</v>
      </c>
      <c r="BG216" s="224">
        <f>AVERAGE(AG216:BF216)</f>
        <v>7.0260843069250871</v>
      </c>
      <c r="BH216" s="182">
        <f t="shared" si="3"/>
        <v>34.628675678310373</v>
      </c>
    </row>
    <row r="217" spans="1:60" ht="11.25" customHeight="1" x14ac:dyDescent="0.2">
      <c r="A217" s="256" t="s">
        <v>1453</v>
      </c>
      <c r="B217" s="119" t="s">
        <v>1454</v>
      </c>
      <c r="C217" s="215">
        <v>1.19</v>
      </c>
      <c r="D217" s="216">
        <v>1.1499999999999999</v>
      </c>
      <c r="E217" s="216">
        <v>1.1100000000000001</v>
      </c>
      <c r="F217" s="216">
        <v>1.06</v>
      </c>
      <c r="G217" s="216">
        <v>0.98</v>
      </c>
      <c r="H217" s="216">
        <v>0.92</v>
      </c>
      <c r="I217" s="216">
        <v>0.86</v>
      </c>
      <c r="J217" s="217">
        <v>0.224</v>
      </c>
      <c r="K217" s="228">
        <v>0</v>
      </c>
      <c r="L217" s="231">
        <v>0</v>
      </c>
      <c r="M217" s="231">
        <v>0</v>
      </c>
      <c r="N217" s="231">
        <v>0</v>
      </c>
      <c r="O217" s="231">
        <v>0</v>
      </c>
      <c r="P217" s="237"/>
      <c r="Q217" s="231">
        <v>0</v>
      </c>
      <c r="R217" s="227">
        <v>0</v>
      </c>
      <c r="S217" s="237"/>
      <c r="T217" s="266">
        <v>0</v>
      </c>
      <c r="U217" s="266">
        <v>0</v>
      </c>
      <c r="V217" s="229">
        <v>0</v>
      </c>
      <c r="W217" s="229">
        <v>0</v>
      </c>
      <c r="X217" s="229">
        <v>0</v>
      </c>
      <c r="Y217" s="229">
        <v>0</v>
      </c>
      <c r="Z217" s="229">
        <v>0</v>
      </c>
      <c r="AA217" s="229">
        <v>0</v>
      </c>
      <c r="AB217" s="229">
        <v>0</v>
      </c>
      <c r="AC217" s="229">
        <v>0</v>
      </c>
      <c r="AD217" s="229">
        <v>0</v>
      </c>
      <c r="AE217" s="229">
        <v>0</v>
      </c>
      <c r="AF217" s="223">
        <f>SUM(C217:AE217)</f>
        <v>7.4940000000000007</v>
      </c>
      <c r="AG217" s="224">
        <f>IF(ISERROR((C217/D217-1)*100),"n/a",(C217/D217-1)*100)</f>
        <v>3.4782608695652195</v>
      </c>
      <c r="AH217" s="224">
        <f>IF(ISERROR((D217/E217-1)*100),"n/a",(D217/E217-1)*100)</f>
        <v>3.603603603603589</v>
      </c>
      <c r="AI217" s="224">
        <f>IF(ISERROR((E217/F217-1)*100),"n/a",(E217/F217-1)*100)</f>
        <v>4.7169811320754818</v>
      </c>
      <c r="AJ217" s="224">
        <f>IF(ISERROR((F217/G217-1)*100),"n/a",(F217/G217-1)*100)</f>
        <v>8.163265306122458</v>
      </c>
      <c r="AK217" s="224">
        <f>IF(ISERROR((G217/H217-1)*100),"n/a",(G217/H217-1)*100)</f>
        <v>6.5217391304347672</v>
      </c>
      <c r="AL217" s="224">
        <f>IF(ISERROR((H217/I217-1)*100),"n/a",(H217/I217-1)*100)</f>
        <v>6.976744186046524</v>
      </c>
      <c r="AM217" s="224">
        <f>IF(ISERROR((I217/J217-1)*100),"n/a",(I217/J217-1)*100)</f>
        <v>283.92857142857139</v>
      </c>
      <c r="AN217" s="224" t="str">
        <f>IF(ISERROR((J217/K217-1)*100),"n/a",(J217/K217-1)*100)</f>
        <v>n/a</v>
      </c>
      <c r="AO217" s="224" t="str">
        <f>IF(ISERROR((K217/L217-1)*100),"n/a",(K217/L217-1)*100)</f>
        <v>n/a</v>
      </c>
      <c r="AP217" s="224" t="str">
        <f>IF(ISERROR((L217/M217-1)*100),"n/a",(L217/M217-1)*100)</f>
        <v>n/a</v>
      </c>
      <c r="AQ217" s="224" t="str">
        <f>IF(ISERROR((M217/N217-1)*100),"n/a",(M217/N217-1)*100)</f>
        <v>n/a</v>
      </c>
      <c r="AR217" s="224" t="str">
        <f>IF(ISERROR((N217/O217-1)*100),"n/a",(N217/O217-1)*100)</f>
        <v>n/a</v>
      </c>
      <c r="AS217" s="224" t="str">
        <f>IF(ISERROR((O217/Q217-1)*100),"n/a",(O217/Q217-1)*100)</f>
        <v>n/a</v>
      </c>
      <c r="AT217" s="224" t="str">
        <f>IF(ISERROR((Q217/R217-1)*100),"n/a",(Q217/R217-1)*100)</f>
        <v>n/a</v>
      </c>
      <c r="AU217" s="224" t="str">
        <f>IF(ISERROR((R217/T217-1)*100),"n/a",(R217/T217-1)*100)</f>
        <v>n/a</v>
      </c>
      <c r="AV217" s="224" t="str">
        <f>IF(ISERROR((T217/U217-1)*100),"n/a",(T217/U217-1)*100)</f>
        <v>n/a</v>
      </c>
      <c r="AW217" s="224" t="str">
        <f>IF(ISERROR((U217/V217-1)*100),"n/a",(U217/V217-1)*100)</f>
        <v>n/a</v>
      </c>
      <c r="AX217" s="224" t="str">
        <f>IF(ISERROR((V217/W217-1)*100),"n/a",(V217/W217-1)*100)</f>
        <v>n/a</v>
      </c>
      <c r="AY217" s="224" t="str">
        <f>IF(ISERROR((W217/X217-1)*100),"n/a",(W217/X217-1)*100)</f>
        <v>n/a</v>
      </c>
      <c r="AZ217" s="224" t="str">
        <f>IF(ISERROR((X217/Y217-1)*100),"n/a",(X217/Y217-1)*100)</f>
        <v>n/a</v>
      </c>
      <c r="BA217" s="224" t="str">
        <f>IF(ISERROR((Y217/Z217-1)*100),"n/a",(Y217/Z217-1)*100)</f>
        <v>n/a</v>
      </c>
      <c r="BB217" s="224" t="str">
        <f>IF(ISERROR((Z217/AA217-1)*100),"n/a",(Z217/AA217-1)*100)</f>
        <v>n/a</v>
      </c>
      <c r="BC217" s="224" t="str">
        <f>IF(ISERROR((AA217/AB217-1)*100),"n/a",(AA217/AB217-1)*100)</f>
        <v>n/a</v>
      </c>
      <c r="BD217" s="224" t="str">
        <f>IF(ISERROR((AB217/AC217-1)*100),"n/a",(AB217/AC217-1)*100)</f>
        <v>n/a</v>
      </c>
      <c r="BE217" s="224" t="str">
        <f>IF(ISERROR((AC217/AD217-1)*100),"n/a",(AC217/AD217-1)*100)</f>
        <v>n/a</v>
      </c>
      <c r="BF217" s="224" t="str">
        <f>IF(ISERROR((AD217/AE217-1)*100),"n/a",(AD217/AE217-1)*100)</f>
        <v>n/a</v>
      </c>
      <c r="BG217" s="224">
        <f>AVERAGE(AG217:BF217)</f>
        <v>45.341309379488493</v>
      </c>
      <c r="BH217" s="182">
        <f t="shared" si="3"/>
        <v>105.22180891616058</v>
      </c>
    </row>
    <row r="218" spans="1:60" ht="11.25" customHeight="1" x14ac:dyDescent="0.2">
      <c r="A218" s="248" t="s">
        <v>5629</v>
      </c>
      <c r="B218" s="97" t="s">
        <v>5622</v>
      </c>
      <c r="C218" s="215">
        <v>0.66</v>
      </c>
      <c r="D218" s="216">
        <v>0.54</v>
      </c>
      <c r="E218" s="216">
        <v>0.43999999999999995</v>
      </c>
      <c r="F218" s="216">
        <v>0.36000000000000004</v>
      </c>
      <c r="G218" s="216">
        <v>0.16</v>
      </c>
      <c r="H218" s="231">
        <v>0</v>
      </c>
      <c r="I218" s="231">
        <v>0</v>
      </c>
      <c r="J218" s="254">
        <v>0</v>
      </c>
      <c r="K218" s="228">
        <v>0</v>
      </c>
      <c r="L218" s="231">
        <v>0</v>
      </c>
      <c r="M218" s="231">
        <v>0</v>
      </c>
      <c r="N218" s="231">
        <v>0</v>
      </c>
      <c r="O218" s="231">
        <v>0</v>
      </c>
      <c r="P218" s="237"/>
      <c r="Q218" s="231">
        <v>0</v>
      </c>
      <c r="R218" s="227">
        <v>0</v>
      </c>
      <c r="S218" s="237"/>
      <c r="T218" s="266">
        <v>0</v>
      </c>
      <c r="U218" s="266">
        <v>0</v>
      </c>
      <c r="V218" s="229">
        <v>0</v>
      </c>
      <c r="W218" s="229">
        <v>0</v>
      </c>
      <c r="X218" s="229">
        <v>0</v>
      </c>
      <c r="Y218" s="229">
        <v>0</v>
      </c>
      <c r="Z218" s="229">
        <v>0</v>
      </c>
      <c r="AA218" s="229">
        <v>0</v>
      </c>
      <c r="AB218" s="229">
        <v>0</v>
      </c>
      <c r="AC218" s="229">
        <v>0</v>
      </c>
      <c r="AD218" s="229">
        <v>0</v>
      </c>
      <c r="AE218" s="229">
        <v>0</v>
      </c>
      <c r="AF218" s="223">
        <f>SUM(C218:AE218)</f>
        <v>2.16</v>
      </c>
      <c r="AG218" s="224">
        <f>IF(ISERROR((C218/D218-1)*100),"n/a",(C218/D218-1)*100)</f>
        <v>22.222222222222211</v>
      </c>
      <c r="AH218" s="224">
        <f>IF(ISERROR((D218/E218-1)*100),"n/a",(D218/E218-1)*100)</f>
        <v>22.727272727272751</v>
      </c>
      <c r="AI218" s="224">
        <f>IF(ISERROR((E218/F218-1)*100),"n/a",(E218/F218-1)*100)</f>
        <v>22.222222222222186</v>
      </c>
      <c r="AJ218" s="224">
        <f>IF(ISERROR((F218/G218-1)*100),"n/a",(F218/G218-1)*100)</f>
        <v>125</v>
      </c>
      <c r="AK218" s="224" t="str">
        <f>IF(ISERROR((G218/H218-1)*100),"n/a",(G218/H218-1)*100)</f>
        <v>n/a</v>
      </c>
      <c r="AL218" s="224" t="str">
        <f>IF(ISERROR((H218/I218-1)*100),"n/a",(H218/I218-1)*100)</f>
        <v>n/a</v>
      </c>
      <c r="AM218" s="224" t="str">
        <f>IF(ISERROR((I218/J218-1)*100),"n/a",(I218/J218-1)*100)</f>
        <v>n/a</v>
      </c>
      <c r="AN218" s="224" t="str">
        <f>IF(ISERROR((J218/K218-1)*100),"n/a",(J218/K218-1)*100)</f>
        <v>n/a</v>
      </c>
      <c r="AO218" s="224" t="str">
        <f>IF(ISERROR((K218/L218-1)*100),"n/a",(K218/L218-1)*100)</f>
        <v>n/a</v>
      </c>
      <c r="AP218" s="224" t="str">
        <f>IF(ISERROR((L218/M218-1)*100),"n/a",(L218/M218-1)*100)</f>
        <v>n/a</v>
      </c>
      <c r="AQ218" s="224" t="str">
        <f>IF(ISERROR((M218/N218-1)*100),"n/a",(M218/N218-1)*100)</f>
        <v>n/a</v>
      </c>
      <c r="AR218" s="224" t="str">
        <f>IF(ISERROR((N218/O218-1)*100),"n/a",(N218/O218-1)*100)</f>
        <v>n/a</v>
      </c>
      <c r="AS218" s="224" t="str">
        <f>IF(ISERROR((O218/Q218-1)*100),"n/a",(O218/Q218-1)*100)</f>
        <v>n/a</v>
      </c>
      <c r="AT218" s="224" t="str">
        <f>IF(ISERROR((Q218/R218-1)*100),"n/a",(Q218/R218-1)*100)</f>
        <v>n/a</v>
      </c>
      <c r="AU218" s="224" t="str">
        <f>IF(ISERROR((R218/T218-1)*100),"n/a",(R218/T218-1)*100)</f>
        <v>n/a</v>
      </c>
      <c r="AV218" s="224" t="str">
        <f>IF(ISERROR((T218/U218-1)*100),"n/a",(T218/U218-1)*100)</f>
        <v>n/a</v>
      </c>
      <c r="AW218" s="224" t="str">
        <f>IF(ISERROR((U218/V218-1)*100),"n/a",(U218/V218-1)*100)</f>
        <v>n/a</v>
      </c>
      <c r="AX218" s="224" t="str">
        <f>IF(ISERROR((V218/W218-1)*100),"n/a",(V218/W218-1)*100)</f>
        <v>n/a</v>
      </c>
      <c r="AY218" s="224" t="str">
        <f>IF(ISERROR((W218/X218-1)*100),"n/a",(W218/X218-1)*100)</f>
        <v>n/a</v>
      </c>
      <c r="AZ218" s="224" t="str">
        <f>IF(ISERROR((X218/Y218-1)*100),"n/a",(X218/Y218-1)*100)</f>
        <v>n/a</v>
      </c>
      <c r="BA218" s="224" t="str">
        <f>IF(ISERROR((Y218/Z218-1)*100),"n/a",(Y218/Z218-1)*100)</f>
        <v>n/a</v>
      </c>
      <c r="BB218" s="224" t="str">
        <f>IF(ISERROR((Z218/AA218-1)*100),"n/a",(Z218/AA218-1)*100)</f>
        <v>n/a</v>
      </c>
      <c r="BC218" s="224" t="str">
        <f>IF(ISERROR((AA218/AB218-1)*100),"n/a",(AA218/AB218-1)*100)</f>
        <v>n/a</v>
      </c>
      <c r="BD218" s="224" t="str">
        <f>IF(ISERROR((AB218/AC218-1)*100),"n/a",(AB218/AC218-1)*100)</f>
        <v>n/a</v>
      </c>
      <c r="BE218" s="224" t="str">
        <f>IF(ISERROR((AC218/AD218-1)*100),"n/a",(AC218/AD218-1)*100)</f>
        <v>n/a</v>
      </c>
      <c r="BF218" s="224" t="str">
        <f>IF(ISERROR((AD218/AE218-1)*100),"n/a",(AD218/AE218-1)*100)</f>
        <v>n/a</v>
      </c>
      <c r="BG218" s="224">
        <f>AVERAGE(AG218:BF218)</f>
        <v>48.042929292929287</v>
      </c>
      <c r="BH218" s="182">
        <f t="shared" si="3"/>
        <v>51.305266222308589</v>
      </c>
    </row>
    <row r="219" spans="1:60" ht="11.25" customHeight="1" x14ac:dyDescent="0.2">
      <c r="A219" s="239" t="s">
        <v>1455</v>
      </c>
      <c r="B219" s="240" t="s">
        <v>1456</v>
      </c>
      <c r="C219" s="215">
        <v>1.05</v>
      </c>
      <c r="D219" s="216">
        <v>0.94</v>
      </c>
      <c r="E219" s="216">
        <v>0.86</v>
      </c>
      <c r="F219" s="216">
        <v>0.78</v>
      </c>
      <c r="G219" s="216">
        <v>0.71</v>
      </c>
      <c r="H219" s="216">
        <v>0.66</v>
      </c>
      <c r="I219" s="216">
        <v>0.57999999999999996</v>
      </c>
      <c r="J219" s="217">
        <v>0.26</v>
      </c>
      <c r="K219" s="228">
        <v>0</v>
      </c>
      <c r="L219" s="231">
        <v>0</v>
      </c>
      <c r="M219" s="231">
        <v>0</v>
      </c>
      <c r="N219" s="231">
        <v>0</v>
      </c>
      <c r="O219" s="231">
        <v>0</v>
      </c>
      <c r="P219" s="254"/>
      <c r="Q219" s="231">
        <v>0</v>
      </c>
      <c r="R219" s="227">
        <v>0</v>
      </c>
      <c r="S219" s="254"/>
      <c r="T219" s="266">
        <v>0</v>
      </c>
      <c r="U219" s="266">
        <v>0</v>
      </c>
      <c r="V219" s="229">
        <v>0</v>
      </c>
      <c r="W219" s="229">
        <v>0</v>
      </c>
      <c r="X219" s="229">
        <v>0</v>
      </c>
      <c r="Y219" s="229">
        <v>0</v>
      </c>
      <c r="Z219" s="229">
        <v>0</v>
      </c>
      <c r="AA219" s="229">
        <v>0</v>
      </c>
      <c r="AB219" s="229">
        <v>0</v>
      </c>
      <c r="AC219" s="229">
        <v>0</v>
      </c>
      <c r="AD219" s="229">
        <v>0</v>
      </c>
      <c r="AE219" s="229">
        <v>0</v>
      </c>
      <c r="AF219" s="223">
        <f>SUM(C219:AE219)</f>
        <v>5.84</v>
      </c>
      <c r="AG219" s="224">
        <f>IF(ISERROR((C219/D219-1)*100),"n/a",(C219/D219-1)*100)</f>
        <v>11.702127659574479</v>
      </c>
      <c r="AH219" s="224">
        <f>IF(ISERROR((D219/E219-1)*100),"n/a",(D219/E219-1)*100)</f>
        <v>9.302325581395344</v>
      </c>
      <c r="AI219" s="224">
        <f>IF(ISERROR((E219/F219-1)*100),"n/a",(E219/F219-1)*100)</f>
        <v>10.256410256410241</v>
      </c>
      <c r="AJ219" s="224">
        <f>IF(ISERROR((F219/G219-1)*100),"n/a",(F219/G219-1)*100)</f>
        <v>9.8591549295774747</v>
      </c>
      <c r="AK219" s="224">
        <f>IF(ISERROR((G219/H219-1)*100),"n/a",(G219/H219-1)*100)</f>
        <v>7.575757575757569</v>
      </c>
      <c r="AL219" s="224">
        <f>IF(ISERROR((H219/I219-1)*100),"n/a",(H219/I219-1)*100)</f>
        <v>13.793103448275868</v>
      </c>
      <c r="AM219" s="224">
        <f>IF(ISERROR((I219/J219-1)*100),"n/a",(I219/J219-1)*100)</f>
        <v>123.07692307692304</v>
      </c>
      <c r="AN219" s="224" t="str">
        <f>IF(ISERROR((J219/K219-1)*100),"n/a",(J219/K219-1)*100)</f>
        <v>n/a</v>
      </c>
      <c r="AO219" s="224" t="str">
        <f>IF(ISERROR((K219/L219-1)*100),"n/a",(K219/L219-1)*100)</f>
        <v>n/a</v>
      </c>
      <c r="AP219" s="224" t="str">
        <f>IF(ISERROR((L219/M219-1)*100),"n/a",(L219/M219-1)*100)</f>
        <v>n/a</v>
      </c>
      <c r="AQ219" s="224" t="str">
        <f>IF(ISERROR((M219/N219-1)*100),"n/a",(M219/N219-1)*100)</f>
        <v>n/a</v>
      </c>
      <c r="AR219" s="224" t="str">
        <f>IF(ISERROR((N219/O219-1)*100),"n/a",(N219/O219-1)*100)</f>
        <v>n/a</v>
      </c>
      <c r="AS219" s="224" t="str">
        <f>IF(ISERROR((O219/Q219-1)*100),"n/a",(O219/Q219-1)*100)</f>
        <v>n/a</v>
      </c>
      <c r="AT219" s="224" t="str">
        <f>IF(ISERROR((Q219/R219-1)*100),"n/a",(Q219/R219-1)*100)</f>
        <v>n/a</v>
      </c>
      <c r="AU219" s="224" t="str">
        <f>IF(ISERROR((R219/T219-1)*100),"n/a",(R219/T219-1)*100)</f>
        <v>n/a</v>
      </c>
      <c r="AV219" s="224" t="str">
        <f>IF(ISERROR((T219/U219-1)*100),"n/a",(T219/U219-1)*100)</f>
        <v>n/a</v>
      </c>
      <c r="AW219" s="224" t="str">
        <f>IF(ISERROR((U219/V219-1)*100),"n/a",(U219/V219-1)*100)</f>
        <v>n/a</v>
      </c>
      <c r="AX219" s="224" t="str">
        <f>IF(ISERROR((V219/W219-1)*100),"n/a",(V219/W219-1)*100)</f>
        <v>n/a</v>
      </c>
      <c r="AY219" s="224" t="str">
        <f>IF(ISERROR((W219/X219-1)*100),"n/a",(W219/X219-1)*100)</f>
        <v>n/a</v>
      </c>
      <c r="AZ219" s="224" t="str">
        <f>IF(ISERROR((X219/Y219-1)*100),"n/a",(X219/Y219-1)*100)</f>
        <v>n/a</v>
      </c>
      <c r="BA219" s="224" t="str">
        <f>IF(ISERROR((Y219/Z219-1)*100),"n/a",(Y219/Z219-1)*100)</f>
        <v>n/a</v>
      </c>
      <c r="BB219" s="224" t="str">
        <f>IF(ISERROR((Z219/AA219-1)*100),"n/a",(Z219/AA219-1)*100)</f>
        <v>n/a</v>
      </c>
      <c r="BC219" s="224" t="str">
        <f>IF(ISERROR((AA219/AB219-1)*100),"n/a",(AA219/AB219-1)*100)</f>
        <v>n/a</v>
      </c>
      <c r="BD219" s="224" t="str">
        <f>IF(ISERROR((AB219/AC219-1)*100),"n/a",(AB219/AC219-1)*100)</f>
        <v>n/a</v>
      </c>
      <c r="BE219" s="224" t="str">
        <f>IF(ISERROR((AC219/AD219-1)*100),"n/a",(AC219/AD219-1)*100)</f>
        <v>n/a</v>
      </c>
      <c r="BF219" s="224" t="str">
        <f>IF(ISERROR((AD219/AE219-1)*100),"n/a",(AD219/AE219-1)*100)</f>
        <v>n/a</v>
      </c>
      <c r="BG219" s="224">
        <f>AVERAGE(AG219:BF219)</f>
        <v>26.50940036113057</v>
      </c>
      <c r="BH219" s="182">
        <f t="shared" si="3"/>
        <v>42.626679023380454</v>
      </c>
    </row>
    <row r="220" spans="1:60" ht="11.25" customHeight="1" x14ac:dyDescent="0.2">
      <c r="A220" s="248" t="s">
        <v>1860</v>
      </c>
      <c r="B220" s="97" t="s">
        <v>806</v>
      </c>
      <c r="C220" s="215">
        <v>18.760000000000002</v>
      </c>
      <c r="D220" s="216">
        <v>17.04</v>
      </c>
      <c r="E220" s="216">
        <v>14.49</v>
      </c>
      <c r="F220" s="216">
        <v>12.4</v>
      </c>
      <c r="G220" s="216">
        <v>11.48</v>
      </c>
      <c r="H220" s="216">
        <v>10.64</v>
      </c>
      <c r="I220" s="216">
        <v>9.84</v>
      </c>
      <c r="J220" s="217">
        <v>9.1199999999999992</v>
      </c>
      <c r="K220" s="223">
        <v>8</v>
      </c>
      <c r="L220" s="216">
        <v>7</v>
      </c>
      <c r="M220" s="216">
        <v>6.76</v>
      </c>
      <c r="N220" s="231">
        <v>0</v>
      </c>
      <c r="O220" s="231">
        <v>0</v>
      </c>
      <c r="P220" s="226"/>
      <c r="Q220" s="231">
        <v>0</v>
      </c>
      <c r="R220" s="227">
        <v>0</v>
      </c>
      <c r="S220" s="226"/>
      <c r="T220" s="261">
        <v>0</v>
      </c>
      <c r="U220" s="261">
        <v>0</v>
      </c>
      <c r="V220" s="229">
        <v>0</v>
      </c>
      <c r="W220" s="229">
        <v>0</v>
      </c>
      <c r="X220" s="229">
        <v>0</v>
      </c>
      <c r="Y220" s="229">
        <v>0</v>
      </c>
      <c r="Z220" s="229">
        <v>0</v>
      </c>
      <c r="AA220" s="229">
        <v>0</v>
      </c>
      <c r="AB220" s="229">
        <v>0</v>
      </c>
      <c r="AC220" s="229">
        <v>0</v>
      </c>
      <c r="AD220" s="229">
        <v>0</v>
      </c>
      <c r="AE220" s="229">
        <v>0</v>
      </c>
      <c r="AF220" s="223">
        <f>SUM(C220:AE220)</f>
        <v>125.53000000000002</v>
      </c>
      <c r="AG220" s="224">
        <f>IF(ISERROR((C220/D220-1)*100),"n/a",(C220/D220-1)*100)</f>
        <v>10.093896713615047</v>
      </c>
      <c r="AH220" s="224">
        <f>IF(ISERROR((D220/E220-1)*100),"n/a",(D220/E220-1)*100)</f>
        <v>17.5983436853002</v>
      </c>
      <c r="AI220" s="224">
        <f>IF(ISERROR((E220/F220-1)*100),"n/a",(E220/F220-1)*100)</f>
        <v>16.854838709677409</v>
      </c>
      <c r="AJ220" s="224">
        <f>IF(ISERROR((F220/G220-1)*100),"n/a",(F220/G220-1)*100)</f>
        <v>8.0139372822299659</v>
      </c>
      <c r="AK220" s="224">
        <f>IF(ISERROR((G220/H220-1)*100),"n/a",(G220/H220-1)*100)</f>
        <v>7.8947368421052655</v>
      </c>
      <c r="AL220" s="224">
        <f>IF(ISERROR((H220/I220-1)*100),"n/a",(H220/I220-1)*100)</f>
        <v>8.1300813008130071</v>
      </c>
      <c r="AM220" s="224">
        <f>IF(ISERROR((I220/J220-1)*100),"n/a",(I220/J220-1)*100)</f>
        <v>7.8947368421052655</v>
      </c>
      <c r="AN220" s="224">
        <f>IF(ISERROR((J220/K220-1)*100),"n/a",(J220/K220-1)*100)</f>
        <v>13.999999999999989</v>
      </c>
      <c r="AO220" s="224">
        <f>IF(ISERROR((K220/L220-1)*100),"n/a",(K220/L220-1)*100)</f>
        <v>14.285714285714279</v>
      </c>
      <c r="AP220" s="224">
        <f>IF(ISERROR((L220/M220-1)*100),"n/a",(L220/M220-1)*100)</f>
        <v>3.5502958579881616</v>
      </c>
      <c r="AQ220" s="224" t="str">
        <f>IF(ISERROR((M220/N220-1)*100),"n/a",(M220/N220-1)*100)</f>
        <v>n/a</v>
      </c>
      <c r="AR220" s="224" t="str">
        <f>IF(ISERROR((N220/O220-1)*100),"n/a",(N220/O220-1)*100)</f>
        <v>n/a</v>
      </c>
      <c r="AS220" s="224" t="str">
        <f>IF(ISERROR((O220/Q220-1)*100),"n/a",(O220/Q220-1)*100)</f>
        <v>n/a</v>
      </c>
      <c r="AT220" s="224" t="str">
        <f>IF(ISERROR((Q220/R220-1)*100),"n/a",(Q220/R220-1)*100)</f>
        <v>n/a</v>
      </c>
      <c r="AU220" s="224" t="str">
        <f>IF(ISERROR((R220/T220-1)*100),"n/a",(R220/T220-1)*100)</f>
        <v>n/a</v>
      </c>
      <c r="AV220" s="224" t="str">
        <f>IF(ISERROR((T220/U220-1)*100),"n/a",(T220/U220-1)*100)</f>
        <v>n/a</v>
      </c>
      <c r="AW220" s="224" t="str">
        <f>IF(ISERROR((U220/V220-1)*100),"n/a",(U220/V220-1)*100)</f>
        <v>n/a</v>
      </c>
      <c r="AX220" s="224" t="str">
        <f>IF(ISERROR((V220/W220-1)*100),"n/a",(V220/W220-1)*100)</f>
        <v>n/a</v>
      </c>
      <c r="AY220" s="224" t="str">
        <f>IF(ISERROR((W220/X220-1)*100),"n/a",(W220/X220-1)*100)</f>
        <v>n/a</v>
      </c>
      <c r="AZ220" s="224" t="str">
        <f>IF(ISERROR((X220/Y220-1)*100),"n/a",(X220/Y220-1)*100)</f>
        <v>n/a</v>
      </c>
      <c r="BA220" s="224" t="str">
        <f>IF(ISERROR((Y220/Z220-1)*100),"n/a",(Y220/Z220-1)*100)</f>
        <v>n/a</v>
      </c>
      <c r="BB220" s="224" t="str">
        <f>IF(ISERROR((Z220/AA220-1)*100),"n/a",(Z220/AA220-1)*100)</f>
        <v>n/a</v>
      </c>
      <c r="BC220" s="224" t="str">
        <f>IF(ISERROR((AA220/AB220-1)*100),"n/a",(AA220/AB220-1)*100)</f>
        <v>n/a</v>
      </c>
      <c r="BD220" s="224" t="str">
        <f>IF(ISERROR((AB220/AC220-1)*100),"n/a",(AB220/AC220-1)*100)</f>
        <v>n/a</v>
      </c>
      <c r="BE220" s="224" t="str">
        <f>IF(ISERROR((AC220/AD220-1)*100),"n/a",(AC220/AD220-1)*100)</f>
        <v>n/a</v>
      </c>
      <c r="BF220" s="224" t="str">
        <f>IF(ISERROR((AD220/AE220-1)*100),"n/a",(AD220/AE220-1)*100)</f>
        <v>n/a</v>
      </c>
      <c r="BG220" s="224">
        <f>AVERAGE(AG220:BF220)</f>
        <v>10.831658151954858</v>
      </c>
      <c r="BH220" s="182">
        <f t="shared" si="3"/>
        <v>4.5957376595427428</v>
      </c>
    </row>
    <row r="221" spans="1:60" ht="11.25" customHeight="1" x14ac:dyDescent="0.2">
      <c r="A221" s="236" t="s">
        <v>1457</v>
      </c>
      <c r="B221" s="97" t="s">
        <v>1458</v>
      </c>
      <c r="C221" s="215">
        <v>2.7524999999999999</v>
      </c>
      <c r="D221" s="216">
        <v>2.6875</v>
      </c>
      <c r="E221" s="216">
        <v>2.6124999999999998</v>
      </c>
      <c r="F221" s="216">
        <v>2.4775</v>
      </c>
      <c r="G221" s="216">
        <v>2.41</v>
      </c>
      <c r="H221" s="216">
        <v>2.375</v>
      </c>
      <c r="I221" s="216">
        <v>2.2425000000000002</v>
      </c>
      <c r="J221" s="217">
        <v>2.1237499999999998</v>
      </c>
      <c r="K221" s="228">
        <v>2.0150000000000001</v>
      </c>
      <c r="L221" s="231">
        <v>2.0637500000000002</v>
      </c>
      <c r="M221" s="216">
        <v>2.1575000000000002</v>
      </c>
      <c r="N221" s="216">
        <v>2.15</v>
      </c>
      <c r="O221" s="216">
        <v>1.9675</v>
      </c>
      <c r="P221" s="191"/>
      <c r="Q221" s="216">
        <v>1.58</v>
      </c>
      <c r="R221" s="232">
        <v>1.47</v>
      </c>
      <c r="S221" s="191"/>
      <c r="T221" s="266">
        <v>1.35</v>
      </c>
      <c r="U221" s="266">
        <v>1.7849999999999999</v>
      </c>
      <c r="V221" s="202">
        <v>1.93</v>
      </c>
      <c r="W221" s="202">
        <v>1.85</v>
      </c>
      <c r="X221" s="202">
        <v>1.77</v>
      </c>
      <c r="Y221" s="229">
        <v>1.73</v>
      </c>
      <c r="Z221" s="229">
        <v>1.73</v>
      </c>
      <c r="AA221" s="229">
        <v>1.73</v>
      </c>
      <c r="AB221" s="202">
        <v>1.73</v>
      </c>
      <c r="AC221" s="202">
        <v>1.655</v>
      </c>
      <c r="AD221" s="202">
        <v>1.575</v>
      </c>
      <c r="AE221" s="202">
        <v>1.47</v>
      </c>
      <c r="AF221" s="223">
        <f>SUM(C221:AE221)</f>
        <v>53.389999999999986</v>
      </c>
      <c r="AG221" s="224">
        <f>IF(ISERROR((C221/D221-1)*100),"n/a",(C221/D221-1)*100)</f>
        <v>2.4186046511627923</v>
      </c>
      <c r="AH221" s="224">
        <f>IF(ISERROR((D221/E221-1)*100),"n/a",(D221/E221-1)*100)</f>
        <v>2.8708133971292016</v>
      </c>
      <c r="AI221" s="224">
        <f>IF(ISERROR((E221/F221-1)*100),"n/a",(E221/F221-1)*100)</f>
        <v>5.4490413723511599</v>
      </c>
      <c r="AJ221" s="224">
        <f>IF(ISERROR((F221/G221-1)*100),"n/a",(F221/G221-1)*100)</f>
        <v>2.8008298755186622</v>
      </c>
      <c r="AK221" s="224">
        <f>IF(ISERROR((G221/H221-1)*100),"n/a",(G221/H221-1)*100)</f>
        <v>1.4736842105263159</v>
      </c>
      <c r="AL221" s="224">
        <f>IF(ISERROR((H221/I221-1)*100),"n/a",(H221/I221-1)*100)</f>
        <v>5.9085841694537233</v>
      </c>
      <c r="AM221" s="224">
        <f>IF(ISERROR((I221/J221-1)*100),"n/a",(I221/J221-1)*100)</f>
        <v>5.5915244261330432</v>
      </c>
      <c r="AN221" s="224">
        <f>IF(ISERROR((J221/K221-1)*100),"n/a",(J221/K221-1)*100)</f>
        <v>5.397022332506185</v>
      </c>
      <c r="AO221" s="224">
        <f>IF(ISERROR((K221/L221-1)*100),"n/a",(K221/L221-1)*100)</f>
        <v>-2.3622047244094557</v>
      </c>
      <c r="AP221" s="224">
        <f>IF(ISERROR((L221/M221-1)*100),"n/a",(L221/M221-1)*100)</f>
        <v>-4.3453070683661661</v>
      </c>
      <c r="AQ221" s="224">
        <f>IF(ISERROR((M221/N221-1)*100),"n/a",(M221/N221-1)*100)</f>
        <v>0.34883720930234396</v>
      </c>
      <c r="AR221" s="224">
        <f>IF(ISERROR((N221/O221-1)*100),"n/a",(N221/O221-1)*100)</f>
        <v>9.2757306226175285</v>
      </c>
      <c r="AS221" s="224">
        <f>IF(ISERROR((O221/Q221-1)*100),"n/a",(O221/Q221-1)*100)</f>
        <v>24.525316455696199</v>
      </c>
      <c r="AT221" s="224">
        <f>IF(ISERROR((Q221/R221-1)*100),"n/a",(Q221/R221-1)*100)</f>
        <v>7.4829931972789199</v>
      </c>
      <c r="AU221" s="224">
        <f>IF(ISERROR((R221/T221-1)*100),"n/a",(R221/T221-1)*100)</f>
        <v>8.8888888888888786</v>
      </c>
      <c r="AV221" s="224">
        <f>IF(ISERROR((T221/U221-1)*100),"n/a",(T221/U221-1)*100)</f>
        <v>-24.369747899159655</v>
      </c>
      <c r="AW221" s="224">
        <f>IF(ISERROR((U221/V221-1)*100),"n/a",(U221/V221-1)*100)</f>
        <v>-7.5129533678756522</v>
      </c>
      <c r="AX221" s="224">
        <f>IF(ISERROR((V221/W221-1)*100),"n/a",(V221/W221-1)*100)</f>
        <v>4.3243243243243246</v>
      </c>
      <c r="AY221" s="224">
        <f>IF(ISERROR((W221/X221-1)*100),"n/a",(W221/X221-1)*100)</f>
        <v>4.5197740112994378</v>
      </c>
      <c r="AZ221" s="224">
        <f>IF(ISERROR((X221/Y221-1)*100),"n/a",(X221/Y221-1)*100)</f>
        <v>2.3121387283236983</v>
      </c>
      <c r="BA221" s="224">
        <f>IF(ISERROR((Y221/Z221-1)*100),"n/a",(Y221/Z221-1)*100)</f>
        <v>0</v>
      </c>
      <c r="BB221" s="224">
        <f>IF(ISERROR((Z221/AA221-1)*100),"n/a",(Z221/AA221-1)*100)</f>
        <v>0</v>
      </c>
      <c r="BC221" s="224">
        <f>IF(ISERROR((AA221/AB221-1)*100),"n/a",(AA221/AB221-1)*100)</f>
        <v>0</v>
      </c>
      <c r="BD221" s="224">
        <f>IF(ISERROR((AB221/AC221-1)*100),"n/a",(AB221/AC221-1)*100)</f>
        <v>4.5317220543806602</v>
      </c>
      <c r="BE221" s="224">
        <f>IF(ISERROR((AC221/AD221-1)*100),"n/a",(AC221/AD221-1)*100)</f>
        <v>5.0793650793650835</v>
      </c>
      <c r="BF221" s="224">
        <f>IF(ISERROR((AD221/AE221-1)*100),"n/a",(AD221/AE221-1)*100)</f>
        <v>7.1428571428571397</v>
      </c>
      <c r="BG221" s="224">
        <f>AVERAGE(AG221:BF221)</f>
        <v>2.7596861188193986</v>
      </c>
      <c r="BH221" s="182">
        <f t="shared" si="3"/>
        <v>7.9758956584033163</v>
      </c>
    </row>
    <row r="222" spans="1:60" ht="11.25" customHeight="1" x14ac:dyDescent="0.2">
      <c r="A222" s="225" t="s">
        <v>291</v>
      </c>
      <c r="B222" s="97" t="s">
        <v>292</v>
      </c>
      <c r="C222" s="215">
        <v>5.46</v>
      </c>
      <c r="D222" s="216">
        <v>5.0999999999999996</v>
      </c>
      <c r="E222" s="216">
        <v>4.76</v>
      </c>
      <c r="F222" s="216">
        <v>4.4400000000000004</v>
      </c>
      <c r="G222" s="216">
        <v>4.1399999999999997</v>
      </c>
      <c r="H222" s="216">
        <v>3.86</v>
      </c>
      <c r="I222" s="216">
        <v>3.6</v>
      </c>
      <c r="J222" s="217">
        <v>3.36</v>
      </c>
      <c r="K222" s="217">
        <v>3.13</v>
      </c>
      <c r="L222" s="216">
        <v>2.92</v>
      </c>
      <c r="M222" s="216">
        <v>2.7240000000000002</v>
      </c>
      <c r="N222" s="216">
        <v>2.54</v>
      </c>
      <c r="O222" s="216">
        <v>2.37</v>
      </c>
      <c r="P222" s="226" t="s">
        <v>1737</v>
      </c>
      <c r="Q222" s="216">
        <v>2.21</v>
      </c>
      <c r="R222" s="232">
        <v>2.06</v>
      </c>
      <c r="S222" s="226"/>
      <c r="T222" s="260">
        <v>1.92</v>
      </c>
      <c r="U222" s="260">
        <v>1.8</v>
      </c>
      <c r="V222" s="202">
        <v>1.76</v>
      </c>
      <c r="W222" s="202">
        <v>1.6</v>
      </c>
      <c r="X222" s="202">
        <v>1.44</v>
      </c>
      <c r="Y222" s="202">
        <v>1.3</v>
      </c>
      <c r="Z222" s="202">
        <v>0.86</v>
      </c>
      <c r="AA222" s="202">
        <v>0.76</v>
      </c>
      <c r="AB222" s="202">
        <v>0.68</v>
      </c>
      <c r="AC222" s="202">
        <v>0.61</v>
      </c>
      <c r="AD222" s="202">
        <v>0.54</v>
      </c>
      <c r="AE222" s="202">
        <v>0.48</v>
      </c>
      <c r="AF222" s="223">
        <f>SUM(C222:AE222)</f>
        <v>66.424000000000007</v>
      </c>
      <c r="AG222" s="224">
        <f>IF(ISERROR((C222/D222-1)*100),"n/a",(C222/D222-1)*100)</f>
        <v>7.0588235294117618</v>
      </c>
      <c r="AH222" s="224">
        <f>IF(ISERROR((D222/E222-1)*100),"n/a",(D222/E222-1)*100)</f>
        <v>7.1428571428571397</v>
      </c>
      <c r="AI222" s="224">
        <f>IF(ISERROR((E222/F222-1)*100),"n/a",(E222/F222-1)*100)</f>
        <v>7.2072072072072002</v>
      </c>
      <c r="AJ222" s="224">
        <f>IF(ISERROR((F222/G222-1)*100),"n/a",(F222/G222-1)*100)</f>
        <v>7.2463768115942129</v>
      </c>
      <c r="AK222" s="224">
        <f>IF(ISERROR((G222/H222-1)*100),"n/a",(G222/H222-1)*100)</f>
        <v>7.2538860103626979</v>
      </c>
      <c r="AL222" s="224">
        <f>IF(ISERROR((H222/I222-1)*100),"n/a",(H222/I222-1)*100)</f>
        <v>7.2222222222222188</v>
      </c>
      <c r="AM222" s="224">
        <f>IF(ISERROR((I222/J222-1)*100),"n/a",(I222/J222-1)*100)</f>
        <v>7.1428571428571397</v>
      </c>
      <c r="AN222" s="224">
        <f>IF(ISERROR((J222/K222-1)*100),"n/a",(J222/K222-1)*100)</f>
        <v>7.348242811501593</v>
      </c>
      <c r="AO222" s="224">
        <f>IF(ISERROR((K222/L222-1)*100),"n/a",(K222/L222-1)*100)</f>
        <v>7.1917808219178037</v>
      </c>
      <c r="AP222" s="224">
        <f>IF(ISERROR((L222/M222-1)*100),"n/a",(L222/M222-1)*100)</f>
        <v>7.1953010279001361</v>
      </c>
      <c r="AQ222" s="224">
        <f>IF(ISERROR((M222/N222-1)*100),"n/a",(M222/N222-1)*100)</f>
        <v>7.2440944881889902</v>
      </c>
      <c r="AR222" s="224">
        <f>IF(ISERROR((N222/O222-1)*100),"n/a",(N222/O222-1)*100)</f>
        <v>7.1729957805907185</v>
      </c>
      <c r="AS222" s="224">
        <f>IF(ISERROR((O222/Q222-1)*100),"n/a",(O222/Q222-1)*100)</f>
        <v>7.2398190045248834</v>
      </c>
      <c r="AT222" s="224">
        <f>IF(ISERROR((Q222/R222-1)*100),"n/a",(Q222/R222-1)*100)</f>
        <v>7.2815533980582492</v>
      </c>
      <c r="AU222" s="224">
        <f>IF(ISERROR((R222/T222-1)*100),"n/a",(R222/T222-1)*100)</f>
        <v>7.2916666666666741</v>
      </c>
      <c r="AV222" s="224">
        <f>IF(ISERROR((T222/U222-1)*100),"n/a",(T222/U222-1)*100)</f>
        <v>6.6666666666666652</v>
      </c>
      <c r="AW222" s="224">
        <f>IF(ISERROR((U222/V222-1)*100),"n/a",(U222/V222-1)*100)</f>
        <v>2.2727272727272707</v>
      </c>
      <c r="AX222" s="224">
        <f>IF(ISERROR((V222/W222-1)*100),"n/a",(V222/W222-1)*100)</f>
        <v>9.9999999999999858</v>
      </c>
      <c r="AY222" s="224">
        <f>IF(ISERROR((W222/X222-1)*100),"n/a",(W222/X222-1)*100)</f>
        <v>11.111111111111116</v>
      </c>
      <c r="AZ222" s="224">
        <f>IF(ISERROR((X222/Y222-1)*100),"n/a",(X222/Y222-1)*100)</f>
        <v>10.769230769230752</v>
      </c>
      <c r="BA222" s="224">
        <f>IF(ISERROR((Y222/Z222-1)*100),"n/a",(Y222/Z222-1)*100)</f>
        <v>51.162790697674424</v>
      </c>
      <c r="BB222" s="224">
        <f>IF(ISERROR((Z222/AA222-1)*100),"n/a",(Z222/AA222-1)*100)</f>
        <v>13.157894736842103</v>
      </c>
      <c r="BC222" s="224">
        <f>IF(ISERROR((AA222/AB222-1)*100),"n/a",(AA222/AB222-1)*100)</f>
        <v>11.764705882352944</v>
      </c>
      <c r="BD222" s="224">
        <f>IF(ISERROR((AB222/AC222-1)*100),"n/a",(AB222/AC222-1)*100)</f>
        <v>11.475409836065587</v>
      </c>
      <c r="BE222" s="224">
        <f>IF(ISERROR((AC222/AD222-1)*100),"n/a",(AC222/AD222-1)*100)</f>
        <v>12.962962962962955</v>
      </c>
      <c r="BF222" s="224">
        <f>IF(ISERROR((AD222/AE222-1)*100),"n/a",(AD222/AE222-1)*100)</f>
        <v>12.500000000000021</v>
      </c>
      <c r="BG222" s="224">
        <f>AVERAGE(AG222:BF222)</f>
        <v>10.080122461595973</v>
      </c>
      <c r="BH222" s="182">
        <f t="shared" si="3"/>
        <v>8.7486690325602545</v>
      </c>
    </row>
    <row r="223" spans="1:60" ht="11.25" customHeight="1" x14ac:dyDescent="0.2">
      <c r="A223" s="127" t="s">
        <v>294</v>
      </c>
      <c r="B223" s="97" t="s">
        <v>295</v>
      </c>
      <c r="C223" s="215">
        <v>3.01</v>
      </c>
      <c r="D223" s="216">
        <v>2.86</v>
      </c>
      <c r="E223" s="216">
        <v>2.7</v>
      </c>
      <c r="F223" s="216">
        <v>2.5499999999999998</v>
      </c>
      <c r="G223" s="216">
        <v>2.41</v>
      </c>
      <c r="H223" s="216">
        <v>2.27</v>
      </c>
      <c r="I223" s="216">
        <v>2.14</v>
      </c>
      <c r="J223" s="217">
        <v>2.02</v>
      </c>
      <c r="K223" s="223">
        <v>1.9</v>
      </c>
      <c r="L223" s="216">
        <v>1.78</v>
      </c>
      <c r="M223" s="216">
        <v>1.67</v>
      </c>
      <c r="N223" s="216">
        <v>1.57</v>
      </c>
      <c r="O223" s="216">
        <v>1.47</v>
      </c>
      <c r="P223" s="226"/>
      <c r="Q223" s="216">
        <v>1.3227500000000001</v>
      </c>
      <c r="R223" s="232">
        <v>1.1000000000000001</v>
      </c>
      <c r="S223" s="226"/>
      <c r="T223" s="279">
        <v>1.0249999999999999</v>
      </c>
      <c r="U223" s="260">
        <v>0.95</v>
      </c>
      <c r="V223" s="202">
        <v>0.82499999999999996</v>
      </c>
      <c r="W223" s="202">
        <v>0.77500000000000002</v>
      </c>
      <c r="X223" s="202">
        <v>0.72499999999999998</v>
      </c>
      <c r="Y223" s="202">
        <v>0.67500000000000004</v>
      </c>
      <c r="Z223" s="202">
        <v>0.625</v>
      </c>
      <c r="AA223" s="202">
        <v>0.57499999999999996</v>
      </c>
      <c r="AB223" s="202">
        <v>0.52500000000000002</v>
      </c>
      <c r="AC223" s="202">
        <v>0.45</v>
      </c>
      <c r="AD223" s="229">
        <v>0.4</v>
      </c>
      <c r="AE223" s="202">
        <v>0.1</v>
      </c>
      <c r="AF223" s="223">
        <f>SUM(C223:AE223)</f>
        <v>38.422750000000008</v>
      </c>
      <c r="AG223" s="224">
        <f>IF(ISERROR((C223/D223-1)*100),"n/a",(C223/D223-1)*100)</f>
        <v>5.2447552447552503</v>
      </c>
      <c r="AH223" s="224">
        <f>IF(ISERROR((D223/E223-1)*100),"n/a",(D223/E223-1)*100)</f>
        <v>5.9259259259259123</v>
      </c>
      <c r="AI223" s="224">
        <f>IF(ISERROR((E223/F223-1)*100),"n/a",(E223/F223-1)*100)</f>
        <v>5.8823529411764941</v>
      </c>
      <c r="AJ223" s="224">
        <f>IF(ISERROR((F223/G223-1)*100),"n/a",(F223/G223-1)*100)</f>
        <v>5.8091286307053736</v>
      </c>
      <c r="AK223" s="224">
        <f>IF(ISERROR((G223/H223-1)*100),"n/a",(G223/H223-1)*100)</f>
        <v>6.1674008810572722</v>
      </c>
      <c r="AL223" s="224">
        <f>IF(ISERROR((H223/I223-1)*100),"n/a",(H223/I223-1)*100)</f>
        <v>6.0747663551401709</v>
      </c>
      <c r="AM223" s="224">
        <f>IF(ISERROR((I223/J223-1)*100),"n/a",(I223/J223-1)*100)</f>
        <v>5.9405940594059459</v>
      </c>
      <c r="AN223" s="224">
        <f>IF(ISERROR((J223/K223-1)*100),"n/a",(J223/K223-1)*100)</f>
        <v>6.315789473684208</v>
      </c>
      <c r="AO223" s="224">
        <f>IF(ISERROR((K223/L223-1)*100),"n/a",(K223/L223-1)*100)</f>
        <v>6.7415730337078594</v>
      </c>
      <c r="AP223" s="224">
        <f>IF(ISERROR((L223/M223-1)*100),"n/a",(L223/M223-1)*100)</f>
        <v>6.5868263473053856</v>
      </c>
      <c r="AQ223" s="224">
        <f>IF(ISERROR((M223/N223-1)*100),"n/a",(M223/N223-1)*100)</f>
        <v>6.3694267515923553</v>
      </c>
      <c r="AR223" s="224">
        <f>IF(ISERROR((N223/O223-1)*100),"n/a",(N223/O223-1)*100)</f>
        <v>6.8027210884353817</v>
      </c>
      <c r="AS223" s="224">
        <f>IF(ISERROR((O223/Q223-1)*100),"n/a",(O223/Q223-1)*100)</f>
        <v>11.132111132111122</v>
      </c>
      <c r="AT223" s="224">
        <f>IF(ISERROR((Q223/R223-1)*100),"n/a",(Q223/R223-1)*100)</f>
        <v>20.249999999999989</v>
      </c>
      <c r="AU223" s="224">
        <f>IF(ISERROR((R223/T223-1)*100),"n/a",(R223/T223-1)*100)</f>
        <v>7.317073170731736</v>
      </c>
      <c r="AV223" s="224">
        <f>IF(ISERROR((T223/U223-1)*100),"n/a",(T223/U223-1)*100)</f>
        <v>7.8947368421052655</v>
      </c>
      <c r="AW223" s="224">
        <f>IF(ISERROR((U223/V223-1)*100),"n/a",(U223/V223-1)*100)</f>
        <v>15.151515151515159</v>
      </c>
      <c r="AX223" s="224">
        <f>IF(ISERROR((V223/W223-1)*100),"n/a",(V223/W223-1)*100)</f>
        <v>6.4516129032258007</v>
      </c>
      <c r="AY223" s="224">
        <f>IF(ISERROR((W223/X223-1)*100),"n/a",(W223/X223-1)*100)</f>
        <v>6.8965517241379448</v>
      </c>
      <c r="AZ223" s="224">
        <f>IF(ISERROR((X223/Y223-1)*100),"n/a",(X223/Y223-1)*100)</f>
        <v>7.4074074074073959</v>
      </c>
      <c r="BA223" s="224">
        <f>IF(ISERROR((Y223/Z223-1)*100),"n/a",(Y223/Z223-1)*100)</f>
        <v>8.0000000000000071</v>
      </c>
      <c r="BB223" s="224">
        <f>IF(ISERROR((Z223/AA223-1)*100),"n/a",(Z223/AA223-1)*100)</f>
        <v>8.6956521739130608</v>
      </c>
      <c r="BC223" s="224">
        <f>IF(ISERROR((AA223/AB223-1)*100),"n/a",(AA223/AB223-1)*100)</f>
        <v>9.5238095238095113</v>
      </c>
      <c r="BD223" s="224">
        <f>IF(ISERROR((AB223/AC223-1)*100),"n/a",(AB223/AC223-1)*100)</f>
        <v>16.666666666666675</v>
      </c>
      <c r="BE223" s="224">
        <f>IF(ISERROR((AC223/AD223-1)*100),"n/a",(AC223/AD223-1)*100)</f>
        <v>12.5</v>
      </c>
      <c r="BF223" s="224">
        <f>IF(ISERROR((AD223/AE223-1)*100),"n/a",(AD223/AE223-1)*100)</f>
        <v>300</v>
      </c>
      <c r="BG223" s="224">
        <f>AVERAGE(AG223:BF223)</f>
        <v>19.682630670327509</v>
      </c>
      <c r="BH223" s="182">
        <f t="shared" si="3"/>
        <v>57.296436304307363</v>
      </c>
    </row>
    <row r="224" spans="1:60" ht="11.25" customHeight="1" x14ac:dyDescent="0.2">
      <c r="A224" s="239" t="s">
        <v>1459</v>
      </c>
      <c r="B224" s="240" t="s">
        <v>1460</v>
      </c>
      <c r="C224" s="215">
        <v>1.24</v>
      </c>
      <c r="D224" s="216">
        <v>1.1200000000000001</v>
      </c>
      <c r="E224" s="216">
        <v>1</v>
      </c>
      <c r="F224" s="216">
        <v>0.86</v>
      </c>
      <c r="G224" s="216">
        <v>0.7</v>
      </c>
      <c r="H224" s="216">
        <v>0.64</v>
      </c>
      <c r="I224" s="216">
        <v>0.3</v>
      </c>
      <c r="J224" s="254">
        <v>0</v>
      </c>
      <c r="K224" s="251">
        <v>0</v>
      </c>
      <c r="L224" s="231">
        <v>0</v>
      </c>
      <c r="M224" s="231">
        <v>0</v>
      </c>
      <c r="N224" s="231">
        <v>0</v>
      </c>
      <c r="O224" s="231">
        <v>0</v>
      </c>
      <c r="P224" s="237"/>
      <c r="Q224" s="231">
        <v>0</v>
      </c>
      <c r="R224" s="227">
        <v>0</v>
      </c>
      <c r="S224" s="237"/>
      <c r="T224" s="266">
        <v>0</v>
      </c>
      <c r="U224" s="266">
        <v>0</v>
      </c>
      <c r="V224" s="229">
        <v>0</v>
      </c>
      <c r="W224" s="229">
        <v>0</v>
      </c>
      <c r="X224" s="229">
        <v>0</v>
      </c>
      <c r="Y224" s="229">
        <v>0</v>
      </c>
      <c r="Z224" s="229">
        <v>0</v>
      </c>
      <c r="AA224" s="229">
        <v>0</v>
      </c>
      <c r="AB224" s="229">
        <v>0</v>
      </c>
      <c r="AC224" s="229">
        <v>0</v>
      </c>
      <c r="AD224" s="229">
        <v>0</v>
      </c>
      <c r="AE224" s="229">
        <v>0</v>
      </c>
      <c r="AF224" s="223">
        <f>SUM(C224:AE224)</f>
        <v>5.86</v>
      </c>
      <c r="AG224" s="224">
        <f>IF(ISERROR((C224/D224-1)*100),"n/a",(C224/D224-1)*100)</f>
        <v>10.714285714285698</v>
      </c>
      <c r="AH224" s="224">
        <f>IF(ISERROR((D224/E224-1)*100),"n/a",(D224/E224-1)*100)</f>
        <v>12.000000000000011</v>
      </c>
      <c r="AI224" s="224">
        <f>IF(ISERROR((E224/F224-1)*100),"n/a",(E224/F224-1)*100)</f>
        <v>16.279069767441868</v>
      </c>
      <c r="AJ224" s="224">
        <f>IF(ISERROR((F224/G224-1)*100),"n/a",(F224/G224-1)*100)</f>
        <v>22.857142857142865</v>
      </c>
      <c r="AK224" s="224">
        <f>IF(ISERROR((G224/H224-1)*100),"n/a",(G224/H224-1)*100)</f>
        <v>9.375</v>
      </c>
      <c r="AL224" s="224">
        <f>IF(ISERROR((H224/I224-1)*100),"n/a",(H224/I224-1)*100)</f>
        <v>113.33333333333333</v>
      </c>
      <c r="AM224" s="224" t="str">
        <f>IF(ISERROR((I224/J224-1)*100),"n/a",(I224/J224-1)*100)</f>
        <v>n/a</v>
      </c>
      <c r="AN224" s="224" t="str">
        <f>IF(ISERROR((J224/K224-1)*100),"n/a",(J224/K224-1)*100)</f>
        <v>n/a</v>
      </c>
      <c r="AO224" s="224" t="str">
        <f>IF(ISERROR((K224/L224-1)*100),"n/a",(K224/L224-1)*100)</f>
        <v>n/a</v>
      </c>
      <c r="AP224" s="224" t="str">
        <f>IF(ISERROR((L224/M224-1)*100),"n/a",(L224/M224-1)*100)</f>
        <v>n/a</v>
      </c>
      <c r="AQ224" s="224" t="str">
        <f>IF(ISERROR((M224/N224-1)*100),"n/a",(M224/N224-1)*100)</f>
        <v>n/a</v>
      </c>
      <c r="AR224" s="224" t="str">
        <f>IF(ISERROR((N224/O224-1)*100),"n/a",(N224/O224-1)*100)</f>
        <v>n/a</v>
      </c>
      <c r="AS224" s="224" t="str">
        <f>IF(ISERROR((O224/Q224-1)*100),"n/a",(O224/Q224-1)*100)</f>
        <v>n/a</v>
      </c>
      <c r="AT224" s="224" t="str">
        <f>IF(ISERROR((Q224/R224-1)*100),"n/a",(Q224/R224-1)*100)</f>
        <v>n/a</v>
      </c>
      <c r="AU224" s="224" t="str">
        <f>IF(ISERROR((R224/T224-1)*100),"n/a",(R224/T224-1)*100)</f>
        <v>n/a</v>
      </c>
      <c r="AV224" s="224" t="str">
        <f>IF(ISERROR((T224/U224-1)*100),"n/a",(T224/U224-1)*100)</f>
        <v>n/a</v>
      </c>
      <c r="AW224" s="224" t="str">
        <f>IF(ISERROR((U224/V224-1)*100),"n/a",(U224/V224-1)*100)</f>
        <v>n/a</v>
      </c>
      <c r="AX224" s="224" t="str">
        <f>IF(ISERROR((V224/W224-1)*100),"n/a",(V224/W224-1)*100)</f>
        <v>n/a</v>
      </c>
      <c r="AY224" s="224" t="str">
        <f>IF(ISERROR((W224/X224-1)*100),"n/a",(W224/X224-1)*100)</f>
        <v>n/a</v>
      </c>
      <c r="AZ224" s="224" t="str">
        <f>IF(ISERROR((X224/Y224-1)*100),"n/a",(X224/Y224-1)*100)</f>
        <v>n/a</v>
      </c>
      <c r="BA224" s="224" t="str">
        <f>IF(ISERROR((Y224/Z224-1)*100),"n/a",(Y224/Z224-1)*100)</f>
        <v>n/a</v>
      </c>
      <c r="BB224" s="224" t="str">
        <f>IF(ISERROR((Z224/AA224-1)*100),"n/a",(Z224/AA224-1)*100)</f>
        <v>n/a</v>
      </c>
      <c r="BC224" s="224" t="str">
        <f>IF(ISERROR((AA224/AB224-1)*100),"n/a",(AA224/AB224-1)*100)</f>
        <v>n/a</v>
      </c>
      <c r="BD224" s="224" t="str">
        <f>IF(ISERROR((AB224/AC224-1)*100),"n/a",(AB224/AC224-1)*100)</f>
        <v>n/a</v>
      </c>
      <c r="BE224" s="224" t="str">
        <f>IF(ISERROR((AC224/AD224-1)*100),"n/a",(AC224/AD224-1)*100)</f>
        <v>n/a</v>
      </c>
      <c r="BF224" s="224" t="str">
        <f>IF(ISERROR((AD224/AE224-1)*100),"n/a",(AD224/AE224-1)*100)</f>
        <v>n/a</v>
      </c>
      <c r="BG224" s="224">
        <f>AVERAGE(AG224:BF224)</f>
        <v>30.759805278700629</v>
      </c>
      <c r="BH224" s="182">
        <f t="shared" si="3"/>
        <v>40.747010577943975</v>
      </c>
    </row>
    <row r="225" spans="1:60" ht="11.25" customHeight="1" x14ac:dyDescent="0.2">
      <c r="A225" s="203" t="s">
        <v>1861</v>
      </c>
      <c r="B225" s="119" t="s">
        <v>299</v>
      </c>
      <c r="C225" s="215">
        <v>10.16</v>
      </c>
      <c r="D225" s="216">
        <v>9.66</v>
      </c>
      <c r="E225" s="216">
        <v>9.1300000000000008</v>
      </c>
      <c r="F225" s="216">
        <v>8.69</v>
      </c>
      <c r="G225" s="216">
        <v>8.3475000000000001</v>
      </c>
      <c r="H225" s="216">
        <v>8.1824999999999992</v>
      </c>
      <c r="I225" s="216">
        <v>7.71</v>
      </c>
      <c r="J225" s="217">
        <v>7.33</v>
      </c>
      <c r="K225" s="223">
        <v>6.85</v>
      </c>
      <c r="L225" s="218">
        <v>6.24</v>
      </c>
      <c r="M225" s="218">
        <v>5.62</v>
      </c>
      <c r="N225" s="218">
        <v>5.0199999999999996</v>
      </c>
      <c r="O225" s="218">
        <v>4.7300000000000004</v>
      </c>
      <c r="P225" s="219"/>
      <c r="Q225" s="218">
        <v>4.34</v>
      </c>
      <c r="R225" s="246">
        <v>4.1524999999999999</v>
      </c>
      <c r="S225" s="219"/>
      <c r="T225" s="281">
        <v>4.1275000000000004</v>
      </c>
      <c r="U225" s="281">
        <v>4.1100000000000003</v>
      </c>
      <c r="V225" s="247">
        <v>3.99</v>
      </c>
      <c r="W225" s="247">
        <v>3.63</v>
      </c>
      <c r="X225" s="247">
        <v>3.33</v>
      </c>
      <c r="Y225" s="247">
        <v>3.22</v>
      </c>
      <c r="Z225" s="247">
        <v>3.15</v>
      </c>
      <c r="AA225" s="247">
        <v>3.11</v>
      </c>
      <c r="AB225" s="247">
        <v>3.01</v>
      </c>
      <c r="AC225" s="247">
        <v>2.79</v>
      </c>
      <c r="AD225" s="247">
        <v>2.3199999999999998</v>
      </c>
      <c r="AE225" s="247">
        <v>2.1</v>
      </c>
      <c r="AF225" s="223">
        <f>SUM(C225:AE225)</f>
        <v>145.04999999999998</v>
      </c>
      <c r="AG225" s="224">
        <f>IF(ISERROR((C225/D225-1)*100),"n/a",(C225/D225-1)*100)</f>
        <v>5.1759834368529933</v>
      </c>
      <c r="AH225" s="224">
        <f>IF(ISERROR((D225/E225-1)*100),"n/a",(D225/E225-1)*100)</f>
        <v>5.8050383351588186</v>
      </c>
      <c r="AI225" s="224">
        <f>IF(ISERROR((E225/F225-1)*100),"n/a",(E225/F225-1)*100)</f>
        <v>5.0632911392405111</v>
      </c>
      <c r="AJ225" s="224">
        <f>IF(ISERROR((F225/G225-1)*100),"n/a",(F225/G225-1)*100)</f>
        <v>4.1030248577418327</v>
      </c>
      <c r="AK225" s="224">
        <f>IF(ISERROR((G225/H225-1)*100),"n/a",(G225/H225-1)*100)</f>
        <v>2.0164986251145933</v>
      </c>
      <c r="AL225" s="224">
        <f>IF(ISERROR((H225/I225-1)*100),"n/a",(H225/I225-1)*100)</f>
        <v>6.1284046692607008</v>
      </c>
      <c r="AM225" s="224">
        <f>IF(ISERROR((I225/J225-1)*100),"n/a",(I225/J225-1)*100)</f>
        <v>5.184174624829474</v>
      </c>
      <c r="AN225" s="224">
        <f>IF(ISERROR((J225/K225-1)*100),"n/a",(J225/K225-1)*100)</f>
        <v>7.0072992700729975</v>
      </c>
      <c r="AO225" s="224">
        <f>IF(ISERROR((K225/L225-1)*100),"n/a",(K225/L225-1)*100)</f>
        <v>9.7756410256410131</v>
      </c>
      <c r="AP225" s="224">
        <f>IF(ISERROR((L225/M225-1)*100),"n/a",(L225/M225-1)*100)</f>
        <v>11.032028469750887</v>
      </c>
      <c r="AQ225" s="224">
        <f>IF(ISERROR((M225/N225-1)*100),"n/a",(M225/N225-1)*100)</f>
        <v>11.952191235059772</v>
      </c>
      <c r="AR225" s="224">
        <f>IF(ISERROR((N225/O225-1)*100),"n/a",(N225/O225-1)*100)</f>
        <v>6.1310782241014605</v>
      </c>
      <c r="AS225" s="224">
        <f>IF(ISERROR((O225/Q225-1)*100),"n/a",(O225/Q225-1)*100)</f>
        <v>8.9861751152073843</v>
      </c>
      <c r="AT225" s="224">
        <f>IF(ISERROR((Q225/R225-1)*100),"n/a",(Q225/R225-1)*100)</f>
        <v>4.5153521974714117</v>
      </c>
      <c r="AU225" s="224">
        <f>IF(ISERROR((R225/T225-1)*100),"n/a",(R225/T225-1)*100)</f>
        <v>0.60569351907933111</v>
      </c>
      <c r="AV225" s="224">
        <f>IF(ISERROR((T225/U225-1)*100),"n/a",(T225/U225-1)*100)</f>
        <v>0.42579075425790425</v>
      </c>
      <c r="AW225" s="224">
        <f>IF(ISERROR((U225/V225-1)*100),"n/a",(U225/V225-1)*100)</f>
        <v>3.007518796992481</v>
      </c>
      <c r="AX225" s="224">
        <f>IF(ISERROR((V225/W225-1)*100),"n/a",(V225/W225-1)*100)</f>
        <v>9.9173553719008378</v>
      </c>
      <c r="AY225" s="224">
        <f>IF(ISERROR((W225/X225-1)*100),"n/a",(W225/X225-1)*100)</f>
        <v>9.0090090090090058</v>
      </c>
      <c r="AZ225" s="224">
        <f>IF(ISERROR((X225/Y225-1)*100),"n/a",(X225/Y225-1)*100)</f>
        <v>3.4161490683229712</v>
      </c>
      <c r="BA225" s="224">
        <f>IF(ISERROR((Y225/Z225-1)*100),"n/a",(Y225/Z225-1)*100)</f>
        <v>2.2222222222222365</v>
      </c>
      <c r="BB225" s="224">
        <f>IF(ISERROR((Z225/AA225-1)*100),"n/a",(Z225/AA225-1)*100)</f>
        <v>1.2861736334405238</v>
      </c>
      <c r="BC225" s="224">
        <f>IF(ISERROR((AA225/AB225-1)*100),"n/a",(AA225/AB225-1)*100)</f>
        <v>3.3222591362126241</v>
      </c>
      <c r="BD225" s="224">
        <f>IF(ISERROR((AB225/AC225-1)*100),"n/a",(AB225/AC225-1)*100)</f>
        <v>7.8853046594981935</v>
      </c>
      <c r="BE225" s="224">
        <f>IF(ISERROR((AC225/AD225-1)*100),"n/a",(AC225/AD225-1)*100)</f>
        <v>20.258620689655181</v>
      </c>
      <c r="BF225" s="224">
        <f>IF(ISERROR((AD225/AE225-1)*100),"n/a",(AD225/AE225-1)*100)</f>
        <v>10.47619047619046</v>
      </c>
      <c r="BG225" s="224">
        <f>AVERAGE(AG225:BF225)</f>
        <v>6.3349410985494465</v>
      </c>
      <c r="BH225" s="182">
        <f t="shared" si="3"/>
        <v>4.3669094226956515</v>
      </c>
    </row>
    <row r="226" spans="1:60" ht="11.25" customHeight="1" x14ac:dyDescent="0.2">
      <c r="A226" s="248" t="s">
        <v>3091</v>
      </c>
      <c r="B226" s="97" t="s">
        <v>3092</v>
      </c>
      <c r="C226" s="215">
        <v>1.3150000000000002</v>
      </c>
      <c r="D226" s="216">
        <v>1.2750000000000001</v>
      </c>
      <c r="E226" s="216">
        <v>1.2350000000000001</v>
      </c>
      <c r="F226" s="216">
        <v>0.87000000000000011</v>
      </c>
      <c r="G226" s="231">
        <v>0.61</v>
      </c>
      <c r="H226" s="231">
        <v>1.0674999999999999</v>
      </c>
      <c r="I226" s="231">
        <v>1.22</v>
      </c>
      <c r="J226" s="217">
        <v>1.22</v>
      </c>
      <c r="K226" s="223">
        <v>1.1499999999999999</v>
      </c>
      <c r="L226" s="216">
        <v>1.1399999999999999</v>
      </c>
      <c r="M226" s="216">
        <v>1.02</v>
      </c>
      <c r="N226" s="216">
        <v>0.75</v>
      </c>
      <c r="O226" s="216">
        <v>0.65187499999999998</v>
      </c>
      <c r="P226" s="191"/>
      <c r="Q226" s="216">
        <v>0.625</v>
      </c>
      <c r="R226" s="232">
        <v>0.58750000000000002</v>
      </c>
      <c r="S226" s="191"/>
      <c r="T226" s="279">
        <v>0.54</v>
      </c>
      <c r="U226" s="279">
        <v>0.52625000000000011</v>
      </c>
      <c r="V226" s="202">
        <v>0.48749999999999999</v>
      </c>
      <c r="W226" s="202">
        <v>0.36462500000000003</v>
      </c>
      <c r="X226" s="202">
        <v>0.15195</v>
      </c>
      <c r="Y226" s="229">
        <v>0</v>
      </c>
      <c r="Z226" s="229">
        <v>0</v>
      </c>
      <c r="AA226" s="229">
        <v>0</v>
      </c>
      <c r="AB226" s="229">
        <v>0</v>
      </c>
      <c r="AC226" s="229">
        <v>0</v>
      </c>
      <c r="AD226" s="229">
        <v>0</v>
      </c>
      <c r="AE226" s="229">
        <v>0</v>
      </c>
      <c r="AF226" s="223">
        <f>SUM(C226:AE226)</f>
        <v>16.807200000000002</v>
      </c>
      <c r="AG226" s="224">
        <f>IF(ISERROR((C226/D226-1)*100),"n/a",(C226/D226-1)*100)</f>
        <v>3.1372549019607954</v>
      </c>
      <c r="AH226" s="224">
        <f>IF(ISERROR((D226/E226-1)*100),"n/a",(D226/E226-1)*100)</f>
        <v>3.238866396761142</v>
      </c>
      <c r="AI226" s="224">
        <f>IF(ISERROR((E226/F226-1)*100),"n/a",(E226/F226-1)*100)</f>
        <v>41.954022988505749</v>
      </c>
      <c r="AJ226" s="224">
        <f>IF(ISERROR((F226/G226-1)*100),"n/a",(F226/G226-1)*100)</f>
        <v>42.622950819672155</v>
      </c>
      <c r="AK226" s="224">
        <f>IF(ISERROR((G226/H226-1)*100),"n/a",(G226/H226-1)*100)</f>
        <v>-42.857142857142847</v>
      </c>
      <c r="AL226" s="224">
        <f>IF(ISERROR((H226/I226-1)*100),"n/a",(H226/I226-1)*100)</f>
        <v>-12.500000000000011</v>
      </c>
      <c r="AM226" s="224">
        <f>IF(ISERROR((I226/J226-1)*100),"n/a",(I226/J226-1)*100)</f>
        <v>0</v>
      </c>
      <c r="AN226" s="224">
        <f>IF(ISERROR((J226/K226-1)*100),"n/a",(J226/K226-1)*100)</f>
        <v>6.0869565217391397</v>
      </c>
      <c r="AO226" s="224">
        <f>IF(ISERROR((K226/L226-1)*100),"n/a",(K226/L226-1)*100)</f>
        <v>0.87719298245614308</v>
      </c>
      <c r="AP226" s="224">
        <f>IF(ISERROR((L226/M226-1)*100),"n/a",(L226/M226-1)*100)</f>
        <v>11.764705882352921</v>
      </c>
      <c r="AQ226" s="224">
        <f>IF(ISERROR((M226/N226-1)*100),"n/a",(M226/N226-1)*100)</f>
        <v>36.000000000000007</v>
      </c>
      <c r="AR226" s="224">
        <f>IF(ISERROR((N226/O226-1)*100),"n/a",(N226/O226-1)*100)</f>
        <v>15.052732502396937</v>
      </c>
      <c r="AS226" s="224">
        <f>IF(ISERROR((O226/Q226-1)*100),"n/a",(O226/Q226-1)*100)</f>
        <v>4.2999999999999927</v>
      </c>
      <c r="AT226" s="224">
        <f>IF(ISERROR((Q226/R226-1)*100),"n/a",(Q226/R226-1)*100)</f>
        <v>6.3829787234042534</v>
      </c>
      <c r="AU226" s="224">
        <f>IF(ISERROR((R226/T226-1)*100),"n/a",(R226/T226-1)*100)</f>
        <v>8.7962962962963012</v>
      </c>
      <c r="AV226" s="224">
        <f>IF(ISERROR((T226/U226-1)*100),"n/a",(T226/U226-1)*100)</f>
        <v>2.6128266033254022</v>
      </c>
      <c r="AW226" s="224">
        <f>IF(ISERROR((U226/V226-1)*100),"n/a",(U226/V226-1)*100)</f>
        <v>7.9487179487179649</v>
      </c>
      <c r="AX226" s="224">
        <f>IF(ISERROR((V226/W226-1)*100),"n/a",(V226/W226-1)*100)</f>
        <v>33.699005827905367</v>
      </c>
      <c r="AY226" s="224">
        <f>IF(ISERROR((W226/X226-1)*100),"n/a",(W226/X226-1)*100)</f>
        <v>139.96380388285621</v>
      </c>
      <c r="AZ226" s="224" t="str">
        <f>IF(ISERROR((X226/Y226-1)*100),"n/a",(X226/Y226-1)*100)</f>
        <v>n/a</v>
      </c>
      <c r="BA226" s="224" t="str">
        <f>IF(ISERROR((Y226/Z226-1)*100),"n/a",(Y226/Z226-1)*100)</f>
        <v>n/a</v>
      </c>
      <c r="BB226" s="224" t="str">
        <f>IF(ISERROR((Z226/AA226-1)*100),"n/a",(Z226/AA226-1)*100)</f>
        <v>n/a</v>
      </c>
      <c r="BC226" s="224" t="str">
        <f>IF(ISERROR((AA226/AB226-1)*100),"n/a",(AA226/AB226-1)*100)</f>
        <v>n/a</v>
      </c>
      <c r="BD226" s="224" t="str">
        <f>IF(ISERROR((AB226/AC226-1)*100),"n/a",(AB226/AC226-1)*100)</f>
        <v>n/a</v>
      </c>
      <c r="BE226" s="224" t="str">
        <f>IF(ISERROR((AC226/AD226-1)*100),"n/a",(AC226/AD226-1)*100)</f>
        <v>n/a</v>
      </c>
      <c r="BF226" s="224" t="str">
        <f>IF(ISERROR((AD226/AE226-1)*100),"n/a",(AD226/AE226-1)*100)</f>
        <v>n/a</v>
      </c>
      <c r="BG226" s="224">
        <f>AVERAGE(AG226:BF226)</f>
        <v>16.267429969537243</v>
      </c>
      <c r="BH226" s="182">
        <f t="shared" si="3"/>
        <v>35.895787593494873</v>
      </c>
    </row>
    <row r="227" spans="1:60" ht="11.25" customHeight="1" x14ac:dyDescent="0.2">
      <c r="A227" s="127" t="s">
        <v>1862</v>
      </c>
      <c r="B227" s="97" t="s">
        <v>808</v>
      </c>
      <c r="C227" s="215">
        <v>4.16</v>
      </c>
      <c r="D227" s="216">
        <v>3.76</v>
      </c>
      <c r="E227" s="216">
        <v>3.44</v>
      </c>
      <c r="F227" s="216">
        <v>3.24</v>
      </c>
      <c r="G227" s="216">
        <v>3.04</v>
      </c>
      <c r="H227" s="216">
        <v>2.92</v>
      </c>
      <c r="I227" s="216">
        <v>2.84</v>
      </c>
      <c r="J227" s="217">
        <v>2.64</v>
      </c>
      <c r="K227" s="217">
        <v>2.4</v>
      </c>
      <c r="L227" s="216">
        <v>2.2799999999999998</v>
      </c>
      <c r="M227" s="216">
        <v>2.2000000000000002</v>
      </c>
      <c r="N227" s="216">
        <v>1.96</v>
      </c>
      <c r="O227" s="216">
        <v>1.68</v>
      </c>
      <c r="P227" s="226"/>
      <c r="Q227" s="216">
        <v>1.52</v>
      </c>
      <c r="R227" s="232">
        <v>1.36</v>
      </c>
      <c r="S227" s="226"/>
      <c r="T227" s="260">
        <v>1.08</v>
      </c>
      <c r="U227" s="261">
        <v>1</v>
      </c>
      <c r="V227" s="202">
        <v>1</v>
      </c>
      <c r="W227" s="202">
        <v>0.86</v>
      </c>
      <c r="X227" s="202">
        <v>0.74</v>
      </c>
      <c r="Y227" s="202">
        <v>0.62</v>
      </c>
      <c r="Z227" s="202">
        <v>0.54</v>
      </c>
      <c r="AA227" s="202">
        <v>0.46</v>
      </c>
      <c r="AB227" s="229">
        <v>0.44</v>
      </c>
      <c r="AC227" s="202">
        <v>0.42544999999999999</v>
      </c>
      <c r="AD227" s="229">
        <v>0.38179999999999997</v>
      </c>
      <c r="AE227" s="202">
        <v>0.38179999999999997</v>
      </c>
      <c r="AF227" s="223">
        <f>SUM(C227:AE227)</f>
        <v>47.369049999999994</v>
      </c>
      <c r="AG227" s="224">
        <f>IF(ISERROR((C227/D227-1)*100),"n/a",(C227/D227-1)*100)</f>
        <v>10.638297872340431</v>
      </c>
      <c r="AH227" s="224">
        <f>IF(ISERROR((D227/E227-1)*100),"n/a",(D227/E227-1)*100)</f>
        <v>9.302325581395344</v>
      </c>
      <c r="AI227" s="224">
        <f>IF(ISERROR((E227/F227-1)*100),"n/a",(E227/F227-1)*100)</f>
        <v>6.1728395061728225</v>
      </c>
      <c r="AJ227" s="224">
        <f>IF(ISERROR((F227/G227-1)*100),"n/a",(F227/G227-1)*100)</f>
        <v>6.578947368421062</v>
      </c>
      <c r="AK227" s="224">
        <f>IF(ISERROR((G227/H227-1)*100),"n/a",(G227/H227-1)*100)</f>
        <v>4.1095890410958846</v>
      </c>
      <c r="AL227" s="224">
        <f>IF(ISERROR((H227/I227-1)*100),"n/a",(H227/I227-1)*100)</f>
        <v>2.8169014084507005</v>
      </c>
      <c r="AM227" s="224">
        <f>IF(ISERROR((I227/J227-1)*100),"n/a",(I227/J227-1)*100)</f>
        <v>7.575757575757569</v>
      </c>
      <c r="AN227" s="224">
        <f>IF(ISERROR((J227/K227-1)*100),"n/a",(J227/K227-1)*100)</f>
        <v>10.000000000000009</v>
      </c>
      <c r="AO227" s="224">
        <f>IF(ISERROR((K227/L227-1)*100),"n/a",(K227/L227-1)*100)</f>
        <v>5.2631578947368363</v>
      </c>
      <c r="AP227" s="224">
        <f>IF(ISERROR((L227/M227-1)*100),"n/a",(L227/M227-1)*100)</f>
        <v>3.6363636363636154</v>
      </c>
      <c r="AQ227" s="224">
        <f>IF(ISERROR((M227/N227-1)*100),"n/a",(M227/N227-1)*100)</f>
        <v>12.244897959183687</v>
      </c>
      <c r="AR227" s="224">
        <f>IF(ISERROR((N227/O227-1)*100),"n/a",(N227/O227-1)*100)</f>
        <v>16.666666666666675</v>
      </c>
      <c r="AS227" s="224">
        <f>IF(ISERROR((O227/Q227-1)*100),"n/a",(O227/Q227-1)*100)</f>
        <v>10.526315789473673</v>
      </c>
      <c r="AT227" s="224">
        <f>IF(ISERROR((Q227/R227-1)*100),"n/a",(Q227/R227-1)*100)</f>
        <v>11.764705882352944</v>
      </c>
      <c r="AU227" s="224">
        <f>IF(ISERROR((R227/T227-1)*100),"n/a",(R227/T227-1)*100)</f>
        <v>25.925925925925931</v>
      </c>
      <c r="AV227" s="224">
        <f>IF(ISERROR((T227/U227-1)*100),"n/a",(T227/U227-1)*100)</f>
        <v>8.0000000000000071</v>
      </c>
      <c r="AW227" s="224">
        <f>IF(ISERROR((U227/V227-1)*100),"n/a",(U227/V227-1)*100)</f>
        <v>0</v>
      </c>
      <c r="AX227" s="224">
        <f>IF(ISERROR((V227/W227-1)*100),"n/a",(V227/W227-1)*100)</f>
        <v>16.279069767441868</v>
      </c>
      <c r="AY227" s="224">
        <f>IF(ISERROR((W227/X227-1)*100),"n/a",(W227/X227-1)*100)</f>
        <v>16.216216216216207</v>
      </c>
      <c r="AZ227" s="224">
        <f>IF(ISERROR((X227/Y227-1)*100),"n/a",(X227/Y227-1)*100)</f>
        <v>19.354838709677423</v>
      </c>
      <c r="BA227" s="224">
        <f>IF(ISERROR((Y227/Z227-1)*100),"n/a",(Y227/Z227-1)*100)</f>
        <v>14.814814814814813</v>
      </c>
      <c r="BB227" s="224">
        <f>IF(ISERROR((Z227/AA227-1)*100),"n/a",(Z227/AA227-1)*100)</f>
        <v>17.391304347826097</v>
      </c>
      <c r="BC227" s="224">
        <f>IF(ISERROR((AA227/AB227-1)*100),"n/a",(AA227/AB227-1)*100)</f>
        <v>4.5454545454545414</v>
      </c>
      <c r="BD227" s="224">
        <f>IF(ISERROR((AB227/AC227-1)*100),"n/a",(AB227/AC227-1)*100)</f>
        <v>3.4199083323539714</v>
      </c>
      <c r="BE227" s="224">
        <f>IF(ISERROR((AC227/AD227-1)*100),"n/a",(AC227/AD227-1)*100)</f>
        <v>11.432687270822427</v>
      </c>
      <c r="BF227" s="224">
        <f>IF(ISERROR((AD227/AE227-1)*100),"n/a",(AD227/AE227-1)*100)</f>
        <v>0</v>
      </c>
      <c r="BG227" s="224">
        <f>AVERAGE(AG227:BF227)</f>
        <v>9.7952686966517124</v>
      </c>
      <c r="BH227" s="182">
        <f t="shared" si="3"/>
        <v>6.3569393959600324</v>
      </c>
    </row>
    <row r="228" spans="1:60" ht="11.25" customHeight="1" x14ac:dyDescent="0.2">
      <c r="A228" s="239" t="s">
        <v>809</v>
      </c>
      <c r="B228" s="240" t="s">
        <v>810</v>
      </c>
      <c r="C228" s="215">
        <v>2.44</v>
      </c>
      <c r="D228" s="216">
        <v>2.2949999999999999</v>
      </c>
      <c r="E228" s="216">
        <v>2.17</v>
      </c>
      <c r="F228" s="216">
        <v>2.0499999999999998</v>
      </c>
      <c r="G228" s="216">
        <v>1.93</v>
      </c>
      <c r="H228" s="216">
        <v>1.87</v>
      </c>
      <c r="I228" s="216">
        <v>1.83</v>
      </c>
      <c r="J228" s="217">
        <v>1.79</v>
      </c>
      <c r="K228" s="275">
        <v>1.75</v>
      </c>
      <c r="L228" s="241">
        <v>1.71</v>
      </c>
      <c r="M228" s="241">
        <v>1.67</v>
      </c>
      <c r="N228" s="259">
        <v>1.66</v>
      </c>
      <c r="O228" s="259">
        <v>1.66</v>
      </c>
      <c r="P228" s="276">
        <v>0</v>
      </c>
      <c r="Q228" s="259">
        <v>1.66</v>
      </c>
      <c r="R228" s="242">
        <v>1.66</v>
      </c>
      <c r="S228" s="275">
        <v>0</v>
      </c>
      <c r="T228" s="702">
        <v>1.62</v>
      </c>
      <c r="U228" s="280">
        <v>1.5</v>
      </c>
      <c r="V228" s="244">
        <v>1.5</v>
      </c>
      <c r="W228" s="244">
        <v>1.29</v>
      </c>
      <c r="X228" s="245">
        <v>1.08</v>
      </c>
      <c r="Y228" s="244">
        <v>1.08</v>
      </c>
      <c r="Z228" s="244">
        <v>0.94499999999999995</v>
      </c>
      <c r="AA228" s="244">
        <v>0.8</v>
      </c>
      <c r="AB228" s="244">
        <v>0.67</v>
      </c>
      <c r="AC228" s="244">
        <v>0.63749999999999996</v>
      </c>
      <c r="AD228" s="244">
        <v>0.60750000000000004</v>
      </c>
      <c r="AE228" s="244">
        <v>0.6</v>
      </c>
      <c r="AF228" s="223">
        <f>SUM(C228:AE228)</f>
        <v>40.475000000000001</v>
      </c>
      <c r="AG228" s="224">
        <f>IF(ISERROR((C228/D228-1)*100),"n/a",(C228/D228-1)*100)</f>
        <v>6.3180827886710311</v>
      </c>
      <c r="AH228" s="224">
        <f>IF(ISERROR((D228/E228-1)*100),"n/a",(D228/E228-1)*100)</f>
        <v>5.7603686635944618</v>
      </c>
      <c r="AI228" s="224">
        <f>IF(ISERROR((E228/F228-1)*100),"n/a",(E228/F228-1)*100)</f>
        <v>5.8536585365853711</v>
      </c>
      <c r="AJ228" s="224">
        <f>IF(ISERROR((F228/G228-1)*100),"n/a",(F228/G228-1)*100)</f>
        <v>6.2176165803108807</v>
      </c>
      <c r="AK228" s="224">
        <f>IF(ISERROR((G228/H228-1)*100),"n/a",(G228/H228-1)*100)</f>
        <v>3.2085561497326109</v>
      </c>
      <c r="AL228" s="224">
        <f>IF(ISERROR((H228/I228-1)*100),"n/a",(H228/I228-1)*100)</f>
        <v>2.1857923497267784</v>
      </c>
      <c r="AM228" s="224">
        <f>IF(ISERROR((I228/J228-1)*100),"n/a",(I228/J228-1)*100)</f>
        <v>2.2346368715083775</v>
      </c>
      <c r="AN228" s="224">
        <f>IF(ISERROR((J228/K228-1)*100),"n/a",(J228/K228-1)*100)</f>
        <v>2.2857142857142909</v>
      </c>
      <c r="AO228" s="224">
        <f>IF(ISERROR((K228/L228-1)*100),"n/a",(K228/L228-1)*100)</f>
        <v>2.3391812865497075</v>
      </c>
      <c r="AP228" s="224">
        <f>IF(ISERROR((L228/M228-1)*100),"n/a",(L228/M228-1)*100)</f>
        <v>2.39520958083832</v>
      </c>
      <c r="AQ228" s="224">
        <f>IF(ISERROR((M228/N228-1)*100),"n/a",(M228/N228-1)*100)</f>
        <v>0.60240963855422436</v>
      </c>
      <c r="AR228" s="224">
        <f>IF(ISERROR((N228/O228-1)*100),"n/a",(N228/O228-1)*100)</f>
        <v>0</v>
      </c>
      <c r="AS228" s="224">
        <f>IF(ISERROR((O228/Q228-1)*100),"n/a",(O228/Q228-1)*100)</f>
        <v>0</v>
      </c>
      <c r="AT228" s="224">
        <f>IF(ISERROR((Q228/R228-1)*100),"n/a",(Q228/R228-1)*100)</f>
        <v>0</v>
      </c>
      <c r="AU228" s="224">
        <f>IF(ISERROR((R228/T228-1)*100),"n/a",(R228/T228-1)*100)</f>
        <v>2.4691358024691246</v>
      </c>
      <c r="AV228" s="224">
        <f>IF(ISERROR((T228/U228-1)*100),"n/a",(T228/U228-1)*100)</f>
        <v>8.0000000000000071</v>
      </c>
      <c r="AW228" s="224">
        <f>IF(ISERROR((U228/V228-1)*100),"n/a",(U228/V228-1)*100)</f>
        <v>0</v>
      </c>
      <c r="AX228" s="224">
        <f>IF(ISERROR((V228/W228-1)*100),"n/a",(V228/W228-1)*100)</f>
        <v>16.279069767441868</v>
      </c>
      <c r="AY228" s="224">
        <f>IF(ISERROR((W228/X228-1)*100),"n/a",(W228/X228-1)*100)</f>
        <v>19.444444444444443</v>
      </c>
      <c r="AZ228" s="224">
        <f>IF(ISERROR((X228/Y228-1)*100),"n/a",(X228/Y228-1)*100)</f>
        <v>0</v>
      </c>
      <c r="BA228" s="224">
        <f>IF(ISERROR((Y228/Z228-1)*100),"n/a",(Y228/Z228-1)*100)</f>
        <v>14.285714285714302</v>
      </c>
      <c r="BB228" s="224">
        <f>IF(ISERROR((Z228/AA228-1)*100),"n/a",(Z228/AA228-1)*100)</f>
        <v>18.124999999999993</v>
      </c>
      <c r="BC228" s="224">
        <f>IF(ISERROR((AA228/AB228-1)*100),"n/a",(AA228/AB228-1)*100)</f>
        <v>19.402985074626855</v>
      </c>
      <c r="BD228" s="224">
        <f>IF(ISERROR((AB228/AC228-1)*100),"n/a",(AB228/AC228-1)*100)</f>
        <v>5.0980392156862786</v>
      </c>
      <c r="BE228" s="224">
        <f>IF(ISERROR((AC228/AD228-1)*100),"n/a",(AC228/AD228-1)*100)</f>
        <v>4.9382716049382491</v>
      </c>
      <c r="BF228" s="224">
        <f>IF(ISERROR((AD228/AE228-1)*100),"n/a",(AD228/AE228-1)*100)</f>
        <v>1.2500000000000178</v>
      </c>
      <c r="BG228" s="224">
        <f>AVERAGE(AG228:BF228)</f>
        <v>5.7189956510425848</v>
      </c>
      <c r="BH228" s="182">
        <f t="shared" si="3"/>
        <v>6.3457386908256623</v>
      </c>
    </row>
    <row r="229" spans="1:60" ht="11.25" customHeight="1" x14ac:dyDescent="0.2">
      <c r="A229" s="252" t="s">
        <v>1863</v>
      </c>
      <c r="B229" s="119" t="s">
        <v>812</v>
      </c>
      <c r="C229" s="215">
        <v>3.32</v>
      </c>
      <c r="D229" s="216">
        <v>3.16</v>
      </c>
      <c r="E229" s="216">
        <v>3</v>
      </c>
      <c r="F229" s="216">
        <v>2.84</v>
      </c>
      <c r="G229" s="216">
        <v>2.65</v>
      </c>
      <c r="H229" s="216">
        <v>2.35</v>
      </c>
      <c r="I229" s="216">
        <v>2.2400000000000002</v>
      </c>
      <c r="J229" s="217">
        <v>1.9</v>
      </c>
      <c r="K229" s="223">
        <v>1.42</v>
      </c>
      <c r="L229" s="216">
        <v>1.27</v>
      </c>
      <c r="M229" s="216">
        <v>1.1499999999999999</v>
      </c>
      <c r="N229" s="216">
        <v>1.03</v>
      </c>
      <c r="O229" s="216">
        <v>0.91</v>
      </c>
      <c r="P229" s="226"/>
      <c r="Q229" s="216">
        <v>0.82</v>
      </c>
      <c r="R229" s="232">
        <v>0.74</v>
      </c>
      <c r="S229" s="226"/>
      <c r="T229" s="260">
        <v>0.63</v>
      </c>
      <c r="U229" s="260">
        <v>0.51</v>
      </c>
      <c r="V229" s="229">
        <v>0.48</v>
      </c>
      <c r="W229" s="202">
        <v>0.41</v>
      </c>
      <c r="X229" s="229">
        <v>0</v>
      </c>
      <c r="Y229" s="229">
        <v>0</v>
      </c>
      <c r="Z229" s="229">
        <v>0</v>
      </c>
      <c r="AA229" s="229">
        <v>0</v>
      </c>
      <c r="AB229" s="229">
        <v>0</v>
      </c>
      <c r="AC229" s="229">
        <v>0</v>
      </c>
      <c r="AD229" s="229">
        <v>0</v>
      </c>
      <c r="AE229" s="229">
        <v>0</v>
      </c>
      <c r="AF229" s="223">
        <f>SUM(C229:AE229)</f>
        <v>30.830000000000002</v>
      </c>
      <c r="AG229" s="224">
        <f>IF(ISERROR((C229/D229-1)*100),"n/a",(C229/D229-1)*100)</f>
        <v>5.0632911392404889</v>
      </c>
      <c r="AH229" s="224">
        <f>IF(ISERROR((D229/E229-1)*100),"n/a",(D229/E229-1)*100)</f>
        <v>5.3333333333333455</v>
      </c>
      <c r="AI229" s="224">
        <f>IF(ISERROR((E229/F229-1)*100),"n/a",(E229/F229-1)*100)</f>
        <v>5.6338028169014231</v>
      </c>
      <c r="AJ229" s="224">
        <f>IF(ISERROR((F229/G229-1)*100),"n/a",(F229/G229-1)*100)</f>
        <v>7.1698113207547154</v>
      </c>
      <c r="AK229" s="224">
        <f>IF(ISERROR((G229/H229-1)*100),"n/a",(G229/H229-1)*100)</f>
        <v>12.765957446808507</v>
      </c>
      <c r="AL229" s="224">
        <f>IF(ISERROR((H229/I229-1)*100),"n/a",(H229/I229-1)*100)</f>
        <v>4.9107142857142794</v>
      </c>
      <c r="AM229" s="224">
        <f>IF(ISERROR((I229/J229-1)*100),"n/a",(I229/J229-1)*100)</f>
        <v>17.894736842105274</v>
      </c>
      <c r="AN229" s="224">
        <f>IF(ISERROR((J229/K229-1)*100),"n/a",(J229/K229-1)*100)</f>
        <v>33.802816901408448</v>
      </c>
      <c r="AO229" s="224">
        <f>IF(ISERROR((K229/L229-1)*100),"n/a",(K229/L229-1)*100)</f>
        <v>11.811023622047244</v>
      </c>
      <c r="AP229" s="224">
        <f>IF(ISERROR((L229/M229-1)*100),"n/a",(L229/M229-1)*100)</f>
        <v>10.434782608695659</v>
      </c>
      <c r="AQ229" s="224">
        <f>IF(ISERROR((M229/N229-1)*100),"n/a",(M229/N229-1)*100)</f>
        <v>11.650485436893199</v>
      </c>
      <c r="AR229" s="224">
        <f>IF(ISERROR((N229/O229-1)*100),"n/a",(N229/O229-1)*100)</f>
        <v>13.186813186813184</v>
      </c>
      <c r="AS229" s="224">
        <f>IF(ISERROR((O229/Q229-1)*100),"n/a",(O229/Q229-1)*100)</f>
        <v>10.975609756097571</v>
      </c>
      <c r="AT229" s="224">
        <f>IF(ISERROR((Q229/R229-1)*100),"n/a",(Q229/R229-1)*100)</f>
        <v>10.810810810810811</v>
      </c>
      <c r="AU229" s="224">
        <f>IF(ISERROR((R229/T229-1)*100),"n/a",(R229/T229-1)*100)</f>
        <v>17.460317460317466</v>
      </c>
      <c r="AV229" s="224">
        <f>IF(ISERROR((T229/U229-1)*100),"n/a",(T229/U229-1)*100)</f>
        <v>23.529411764705888</v>
      </c>
      <c r="AW229" s="224">
        <f>IF(ISERROR((U229/V229-1)*100),"n/a",(U229/V229-1)*100)</f>
        <v>6.25</v>
      </c>
      <c r="AX229" s="224">
        <f>IF(ISERROR((V229/W229-1)*100),"n/a",(V229/W229-1)*100)</f>
        <v>17.073170731707311</v>
      </c>
      <c r="AY229" s="224" t="str">
        <f>IF(ISERROR((W229/X229-1)*100),"n/a",(W229/X229-1)*100)</f>
        <v>n/a</v>
      </c>
      <c r="AZ229" s="224" t="str">
        <f>IF(ISERROR((X229/Y229-1)*100),"n/a",(X229/Y229-1)*100)</f>
        <v>n/a</v>
      </c>
      <c r="BA229" s="224" t="str">
        <f>IF(ISERROR((Y229/Z229-1)*100),"n/a",(Y229/Z229-1)*100)</f>
        <v>n/a</v>
      </c>
      <c r="BB229" s="224" t="str">
        <f>IF(ISERROR((Z229/AA229-1)*100),"n/a",(Z229/AA229-1)*100)</f>
        <v>n/a</v>
      </c>
      <c r="BC229" s="224" t="str">
        <f>IF(ISERROR((AA229/AB229-1)*100),"n/a",(AA229/AB229-1)*100)</f>
        <v>n/a</v>
      </c>
      <c r="BD229" s="224" t="str">
        <f>IF(ISERROR((AB229/AC229-1)*100),"n/a",(AB229/AC229-1)*100)</f>
        <v>n/a</v>
      </c>
      <c r="BE229" s="224" t="str">
        <f>IF(ISERROR((AC229/AD229-1)*100),"n/a",(AC229/AD229-1)*100)</f>
        <v>n/a</v>
      </c>
      <c r="BF229" s="224" t="str">
        <f>IF(ISERROR((AD229/AE229-1)*100),"n/a",(AD229/AE229-1)*100)</f>
        <v>n/a</v>
      </c>
      <c r="BG229" s="224">
        <f>AVERAGE(AG229:BF229)</f>
        <v>12.54204941468638</v>
      </c>
      <c r="BH229" s="182">
        <f t="shared" si="3"/>
        <v>7.4364368081138261</v>
      </c>
    </row>
    <row r="230" spans="1:60" ht="11.25" customHeight="1" x14ac:dyDescent="0.2">
      <c r="A230" s="248" t="s">
        <v>1864</v>
      </c>
      <c r="B230" s="97" t="s">
        <v>814</v>
      </c>
      <c r="C230" s="215">
        <v>2.6974999999999998</v>
      </c>
      <c r="D230" s="216">
        <v>2.5950000000000002</v>
      </c>
      <c r="E230" s="216">
        <v>2.48</v>
      </c>
      <c r="F230" s="216">
        <v>2.33</v>
      </c>
      <c r="G230" s="216">
        <v>2.1775000000000002</v>
      </c>
      <c r="H230" s="216">
        <v>2.0499999999999998</v>
      </c>
      <c r="I230" s="216">
        <v>1.93</v>
      </c>
      <c r="J230" s="217">
        <v>1.7350000000000001</v>
      </c>
      <c r="K230" s="223">
        <v>1.58</v>
      </c>
      <c r="L230" s="217">
        <v>1.5</v>
      </c>
      <c r="M230" s="217">
        <v>1.43</v>
      </c>
      <c r="N230" s="217">
        <v>1.39</v>
      </c>
      <c r="O230" s="217">
        <v>1.36</v>
      </c>
      <c r="P230" s="217"/>
      <c r="Q230" s="217">
        <v>1.31</v>
      </c>
      <c r="R230" s="223">
        <v>1.27</v>
      </c>
      <c r="S230" s="217"/>
      <c r="T230" s="260">
        <v>1.23</v>
      </c>
      <c r="U230" s="260">
        <v>1.19</v>
      </c>
      <c r="V230" s="202">
        <v>1.1399999999999999</v>
      </c>
      <c r="W230" s="202">
        <v>1.06</v>
      </c>
      <c r="X230" s="202">
        <v>1</v>
      </c>
      <c r="Y230" s="202">
        <v>0.92</v>
      </c>
      <c r="Z230" s="202">
        <v>0.76</v>
      </c>
      <c r="AA230" s="202">
        <v>0.87</v>
      </c>
      <c r="AB230" s="202">
        <v>1.2</v>
      </c>
      <c r="AC230" s="202">
        <v>1.2</v>
      </c>
      <c r="AD230" s="202">
        <v>1.4350000000000001</v>
      </c>
      <c r="AE230" s="202">
        <v>2.14</v>
      </c>
      <c r="AF230" s="223">
        <f>SUM(C230:AE230)</f>
        <v>41.980000000000011</v>
      </c>
      <c r="AG230" s="224">
        <f>IF(ISERROR((C230/D230-1)*100),"n/a",(C230/D230-1)*100)</f>
        <v>3.9499036608863003</v>
      </c>
      <c r="AH230" s="224">
        <f>IF(ISERROR((D230/E230-1)*100),"n/a",(D230/E230-1)*100)</f>
        <v>4.6370967741935498</v>
      </c>
      <c r="AI230" s="224">
        <f>IF(ISERROR((E230/F230-1)*100),"n/a",(E230/F230-1)*100)</f>
        <v>6.4377682403433445</v>
      </c>
      <c r="AJ230" s="224">
        <f>IF(ISERROR((F230/G230-1)*100),"n/a",(F230/G230-1)*100)</f>
        <v>7.0034443168771388</v>
      </c>
      <c r="AK230" s="224">
        <f>IF(ISERROR((G230/H230-1)*100),"n/a",(G230/H230-1)*100)</f>
        <v>6.2195121951219789</v>
      </c>
      <c r="AL230" s="224">
        <f>IF(ISERROR((H230/I230-1)*100),"n/a",(H230/I230-1)*100)</f>
        <v>6.2176165803108807</v>
      </c>
      <c r="AM230" s="224">
        <f>IF(ISERROR((I230/J230-1)*100),"n/a",(I230/J230-1)*100)</f>
        <v>11.239193083573484</v>
      </c>
      <c r="AN230" s="224">
        <f>IF(ISERROR((J230/K230-1)*100),"n/a",(J230/K230-1)*100)</f>
        <v>9.8101265822784889</v>
      </c>
      <c r="AO230" s="224">
        <f>IF(ISERROR((K230/L230-1)*100),"n/a",(K230/L230-1)*100)</f>
        <v>5.3333333333333455</v>
      </c>
      <c r="AP230" s="224">
        <f>IF(ISERROR((L230/M230-1)*100),"n/a",(L230/M230-1)*100)</f>
        <v>4.8951048951048959</v>
      </c>
      <c r="AQ230" s="224">
        <f>IF(ISERROR((M230/N230-1)*100),"n/a",(M230/N230-1)*100)</f>
        <v>2.877697841726623</v>
      </c>
      <c r="AR230" s="224">
        <f>IF(ISERROR((N230/O230-1)*100),"n/a",(N230/O230-1)*100)</f>
        <v>2.2058823529411686</v>
      </c>
      <c r="AS230" s="224">
        <f>IF(ISERROR((O230/Q230-1)*100),"n/a",(O230/Q230-1)*100)</f>
        <v>3.8167938931297662</v>
      </c>
      <c r="AT230" s="224">
        <f>IF(ISERROR((Q230/R230-1)*100),"n/a",(Q230/R230-1)*100)</f>
        <v>3.1496062992125928</v>
      </c>
      <c r="AU230" s="224">
        <f>IF(ISERROR((R230/T230-1)*100),"n/a",(R230/T230-1)*100)</f>
        <v>3.2520325203251987</v>
      </c>
      <c r="AV230" s="224">
        <f>IF(ISERROR((T230/U230-1)*100),"n/a",(T230/U230-1)*100)</f>
        <v>3.3613445378151363</v>
      </c>
      <c r="AW230" s="224">
        <f>IF(ISERROR((U230/V230-1)*100),"n/a",(U230/V230-1)*100)</f>
        <v>4.3859649122807154</v>
      </c>
      <c r="AX230" s="224">
        <f>IF(ISERROR((V230/W230-1)*100),"n/a",(V230/W230-1)*100)</f>
        <v>7.5471698113207308</v>
      </c>
      <c r="AY230" s="224">
        <f>IF(ISERROR((W230/X230-1)*100),"n/a",(W230/X230-1)*100)</f>
        <v>6.0000000000000053</v>
      </c>
      <c r="AZ230" s="224">
        <f>IF(ISERROR((X230/Y230-1)*100),"n/a",(X230/Y230-1)*100)</f>
        <v>8.6956521739130377</v>
      </c>
      <c r="BA230" s="224">
        <f>IF(ISERROR((Y230/Z230-1)*100),"n/a",(Y230/Z230-1)*100)</f>
        <v>21.052631578947366</v>
      </c>
      <c r="BB230" s="224">
        <f>IF(ISERROR((Z230/AA230-1)*100),"n/a",(Z230/AA230-1)*100)</f>
        <v>-12.643678160919535</v>
      </c>
      <c r="BC230" s="224">
        <f>IF(ISERROR((AA230/AB230-1)*100),"n/a",(AA230/AB230-1)*100)</f>
        <v>-27.500000000000004</v>
      </c>
      <c r="BD230" s="224">
        <f>IF(ISERROR((AB230/AC230-1)*100),"n/a",(AB230/AC230-1)*100)</f>
        <v>0</v>
      </c>
      <c r="BE230" s="224">
        <f>IF(ISERROR((AC230/AD230-1)*100),"n/a",(AC230/AD230-1)*100)</f>
        <v>-16.376306620209068</v>
      </c>
      <c r="BF230" s="224">
        <f>IF(ISERROR((AD230/AE230-1)*100),"n/a",(AD230/AE230-1)*100)</f>
        <v>-32.943925233644869</v>
      </c>
      <c r="BG230" s="224">
        <f>AVERAGE(AG230:BF230)</f>
        <v>1.6393832911100872</v>
      </c>
      <c r="BH230" s="182">
        <f t="shared" si="3"/>
        <v>11.610612057660235</v>
      </c>
    </row>
    <row r="231" spans="1:60" ht="11.25" customHeight="1" x14ac:dyDescent="0.2">
      <c r="A231" s="236" t="s">
        <v>1461</v>
      </c>
      <c r="B231" s="97" t="s">
        <v>1462</v>
      </c>
      <c r="C231" s="215">
        <v>2.4</v>
      </c>
      <c r="D231" s="216">
        <v>2.2000000000000002</v>
      </c>
      <c r="E231" s="216">
        <v>1.92</v>
      </c>
      <c r="F231" s="216">
        <v>1.6</v>
      </c>
      <c r="G231" s="216">
        <v>1.32</v>
      </c>
      <c r="H231" s="216">
        <v>1.1000000000000001</v>
      </c>
      <c r="I231" s="216">
        <v>1.0549999999999999</v>
      </c>
      <c r="J231" s="217">
        <v>0.86</v>
      </c>
      <c r="K231" s="228">
        <v>0.8</v>
      </c>
      <c r="L231" s="231">
        <v>0.8</v>
      </c>
      <c r="M231" s="216">
        <v>0.8</v>
      </c>
      <c r="N231" s="216">
        <v>0.72</v>
      </c>
      <c r="O231" s="216">
        <v>0.6</v>
      </c>
      <c r="P231" s="217"/>
      <c r="Q231" s="216">
        <v>0.4</v>
      </c>
      <c r="R231" s="232">
        <v>0.16</v>
      </c>
      <c r="S231" s="217"/>
      <c r="T231" s="266">
        <v>0.04</v>
      </c>
      <c r="U231" s="266">
        <v>0.05</v>
      </c>
      <c r="V231" s="229">
        <v>0.4</v>
      </c>
      <c r="W231" s="202">
        <v>0.4</v>
      </c>
      <c r="X231" s="229">
        <v>0.2</v>
      </c>
      <c r="Y231" s="229">
        <v>0.2</v>
      </c>
      <c r="Z231" s="229">
        <v>0.2</v>
      </c>
      <c r="AA231" s="202">
        <v>0.2</v>
      </c>
      <c r="AB231" s="202">
        <v>0.13500000000000001</v>
      </c>
      <c r="AC231" s="229">
        <v>0.06</v>
      </c>
      <c r="AD231" s="229">
        <v>0.06</v>
      </c>
      <c r="AE231" s="202">
        <v>0.06</v>
      </c>
      <c r="AF231" s="223">
        <f>SUM(C231:AE231)</f>
        <v>18.739999999999991</v>
      </c>
      <c r="AG231" s="224">
        <f>IF(ISERROR((C231/D231-1)*100),"n/a",(C231/D231-1)*100)</f>
        <v>9.0909090909090828</v>
      </c>
      <c r="AH231" s="224">
        <f>IF(ISERROR((D231/E231-1)*100),"n/a",(D231/E231-1)*100)</f>
        <v>14.583333333333348</v>
      </c>
      <c r="AI231" s="224">
        <f>IF(ISERROR((E231/F231-1)*100),"n/a",(E231/F231-1)*100)</f>
        <v>19.999999999999996</v>
      </c>
      <c r="AJ231" s="224">
        <f>IF(ISERROR((F231/G231-1)*100),"n/a",(F231/G231-1)*100)</f>
        <v>21.212121212121215</v>
      </c>
      <c r="AK231" s="224">
        <f>IF(ISERROR((G231/H231-1)*100),"n/a",(G231/H231-1)*100)</f>
        <v>19.999999999999996</v>
      </c>
      <c r="AL231" s="224">
        <f>IF(ISERROR((H231/I231-1)*100),"n/a",(H231/I231-1)*100)</f>
        <v>4.2654028436019065</v>
      </c>
      <c r="AM231" s="224">
        <f>IF(ISERROR((I231/J231-1)*100),"n/a",(I231/J231-1)*100)</f>
        <v>22.674418604651159</v>
      </c>
      <c r="AN231" s="224">
        <f>IF(ISERROR((J231/K231-1)*100),"n/a",(J231/K231-1)*100)</f>
        <v>7.4999999999999956</v>
      </c>
      <c r="AO231" s="224">
        <f>IF(ISERROR((K231/L231-1)*100),"n/a",(K231/L231-1)*100)</f>
        <v>0</v>
      </c>
      <c r="AP231" s="224">
        <f>IF(ISERROR((L231/M231-1)*100),"n/a",(L231/M231-1)*100)</f>
        <v>0</v>
      </c>
      <c r="AQ231" s="224">
        <f>IF(ISERROR((M231/N231-1)*100),"n/a",(M231/N231-1)*100)</f>
        <v>11.111111111111116</v>
      </c>
      <c r="AR231" s="224">
        <f>IF(ISERROR((N231/O231-1)*100),"n/a",(N231/O231-1)*100)</f>
        <v>19.999999999999996</v>
      </c>
      <c r="AS231" s="224">
        <f>IF(ISERROR((O231/Q231-1)*100),"n/a",(O231/Q231-1)*100)</f>
        <v>49.999999999999979</v>
      </c>
      <c r="AT231" s="224">
        <f>IF(ISERROR((Q231/R231-1)*100),"n/a",(Q231/R231-1)*100)</f>
        <v>150</v>
      </c>
      <c r="AU231" s="224">
        <f>IF(ISERROR((R231/T231-1)*100),"n/a",(R231/T231-1)*100)</f>
        <v>300</v>
      </c>
      <c r="AV231" s="224">
        <f>IF(ISERROR((T231/U231-1)*100),"n/a",(T231/U231-1)*100)</f>
        <v>-20.000000000000007</v>
      </c>
      <c r="AW231" s="224">
        <f>IF(ISERROR((U231/V231-1)*100),"n/a",(U231/V231-1)*100)</f>
        <v>-87.5</v>
      </c>
      <c r="AX231" s="224">
        <f>IF(ISERROR((V231/W231-1)*100),"n/a",(V231/W231-1)*100)</f>
        <v>0</v>
      </c>
      <c r="AY231" s="224">
        <f>IF(ISERROR((W231/X231-1)*100),"n/a",(W231/X231-1)*100)</f>
        <v>100</v>
      </c>
      <c r="AZ231" s="224">
        <f>IF(ISERROR((X231/Y231-1)*100),"n/a",(X231/Y231-1)*100)</f>
        <v>0</v>
      </c>
      <c r="BA231" s="224">
        <f>IF(ISERROR((Y231/Z231-1)*100),"n/a",(Y231/Z231-1)*100)</f>
        <v>0</v>
      </c>
      <c r="BB231" s="224">
        <f>IF(ISERROR((Z231/AA231-1)*100),"n/a",(Z231/AA231-1)*100)</f>
        <v>0</v>
      </c>
      <c r="BC231" s="224">
        <f>IF(ISERROR((AA231/AB231-1)*100),"n/a",(AA231/AB231-1)*100)</f>
        <v>48.148148148148138</v>
      </c>
      <c r="BD231" s="224">
        <f>IF(ISERROR((AB231/AC231-1)*100),"n/a",(AB231/AC231-1)*100)</f>
        <v>125.00000000000004</v>
      </c>
      <c r="BE231" s="224">
        <f>IF(ISERROR((AC231/AD231-1)*100),"n/a",(AC231/AD231-1)*100)</f>
        <v>0</v>
      </c>
      <c r="BF231" s="224">
        <f>IF(ISERROR((AD231/AE231-1)*100),"n/a",(AD231/AE231-1)*100)</f>
        <v>0</v>
      </c>
      <c r="BG231" s="224">
        <f>AVERAGE(AG231:BF231)</f>
        <v>31.38790170553369</v>
      </c>
      <c r="BH231" s="182">
        <f t="shared" si="3"/>
        <v>71.565798114977326</v>
      </c>
    </row>
    <row r="232" spans="1:60" ht="11.25" customHeight="1" x14ac:dyDescent="0.2">
      <c r="A232" s="248" t="s">
        <v>2582</v>
      </c>
      <c r="B232" s="97" t="s">
        <v>2583</v>
      </c>
      <c r="C232" s="215">
        <v>1.6</v>
      </c>
      <c r="D232" s="216">
        <v>1.52</v>
      </c>
      <c r="E232" s="216">
        <v>1.44</v>
      </c>
      <c r="F232" s="216">
        <v>1.35</v>
      </c>
      <c r="G232" s="231">
        <v>1.0909923252611788</v>
      </c>
      <c r="H232" s="216">
        <v>1.0909923252611788</v>
      </c>
      <c r="I232" s="216">
        <v>1.0339469749207248</v>
      </c>
      <c r="J232" s="217">
        <v>0.9840322933728276</v>
      </c>
      <c r="K232" s="223">
        <v>0.9341176118249308</v>
      </c>
      <c r="L232" s="216">
        <v>0.90131653537916989</v>
      </c>
      <c r="M232" s="231">
        <v>0.88420293027703356</v>
      </c>
      <c r="N232" s="231">
        <v>0.88420293027703356</v>
      </c>
      <c r="O232" s="231">
        <v>1.0375123093170031</v>
      </c>
      <c r="P232" s="237"/>
      <c r="Q232" s="231">
        <v>1.4974404464369115</v>
      </c>
      <c r="R232" s="227">
        <v>1.4974404464369115</v>
      </c>
      <c r="S232" s="191"/>
      <c r="T232" s="266">
        <v>1.4974404464369115</v>
      </c>
      <c r="U232" s="279">
        <v>1.4974404464369115</v>
      </c>
      <c r="V232" s="202">
        <v>1.4439604304927363</v>
      </c>
      <c r="W232" s="202">
        <v>1.2549977074899832</v>
      </c>
      <c r="X232" s="229">
        <v>1.1409070068090756</v>
      </c>
      <c r="Y232" s="202">
        <v>1.1409070068090756</v>
      </c>
      <c r="Z232" s="202">
        <v>0.8948989334658688</v>
      </c>
      <c r="AA232" s="202">
        <v>0.68454420408544536</v>
      </c>
      <c r="AB232" s="229">
        <v>0.62749885374499159</v>
      </c>
      <c r="AC232" s="202">
        <v>0.64889799079145438</v>
      </c>
      <c r="AD232" s="229">
        <v>0</v>
      </c>
      <c r="AE232" s="229">
        <v>0</v>
      </c>
      <c r="AF232" s="223">
        <f>SUM(C232:AE232)</f>
        <v>28.57769015532736</v>
      </c>
      <c r="AG232" s="224">
        <f>IF(ISERROR((C232/D232-1)*100),"n/a",(C232/D232-1)*100)</f>
        <v>5.2631578947368363</v>
      </c>
      <c r="AH232" s="224">
        <f>IF(ISERROR((D232/E232-1)*100),"n/a",(D232/E232-1)*100)</f>
        <v>5.555555555555558</v>
      </c>
      <c r="AI232" s="224">
        <f>IF(ISERROR((E232/F232-1)*100),"n/a",(E232/F232-1)*100)</f>
        <v>6.6666666666666652</v>
      </c>
      <c r="AJ232" s="224">
        <f>IF(ISERROR((F232/G232-1)*100),"n/a",(F232/G232-1)*100)</f>
        <v>23.740558823529391</v>
      </c>
      <c r="AK232" s="224">
        <f>IF(ISERROR((G232/H232-1)*100),"n/a",(G232/H232-1)*100)</f>
        <v>0</v>
      </c>
      <c r="AL232" s="224">
        <f>IF(ISERROR((H232/I232-1)*100),"n/a",(H232/I232-1)*100)</f>
        <v>5.5172413793103559</v>
      </c>
      <c r="AM232" s="224">
        <f>IF(ISERROR((I232/J232-1)*100),"n/a",(I232/J232-1)*100)</f>
        <v>5.0724637681159646</v>
      </c>
      <c r="AN232" s="224">
        <f>IF(ISERROR((J232/K232-1)*100),"n/a",(J232/K232-1)*100)</f>
        <v>5.343511450381655</v>
      </c>
      <c r="AO232" s="224">
        <f>IF(ISERROR((K232/L232-1)*100),"n/a",(K232/L232-1)*100)</f>
        <v>3.6392405063291111</v>
      </c>
      <c r="AP232" s="224">
        <f>IF(ISERROR((L232/M232-1)*100),"n/a",(L232/M232-1)*100)</f>
        <v>1.935483870967758</v>
      </c>
      <c r="AQ232" s="224">
        <f>IF(ISERROR((M232/N232-1)*100),"n/a",(M232/N232-1)*100)</f>
        <v>0</v>
      </c>
      <c r="AR232" s="224">
        <f>IF(ISERROR((N232/O232-1)*100),"n/a",(N232/O232-1)*100)</f>
        <v>-14.776632302405501</v>
      </c>
      <c r="AS232" s="224">
        <f>IF(ISERROR((O232/Q232-1)*100),"n/a",(O232/Q232-1)*100)</f>
        <v>-30.714285714285705</v>
      </c>
      <c r="AT232" s="224">
        <f>IF(ISERROR((Q232/R232-1)*100),"n/a",(Q232/R232-1)*100)</f>
        <v>0</v>
      </c>
      <c r="AU232" s="224">
        <f>IF(ISERROR((R232/T232-1)*100),"n/a",(R232/T232-1)*100)</f>
        <v>0</v>
      </c>
      <c r="AV232" s="224">
        <f>IF(ISERROR((T232/U232-1)*100),"n/a",(T232/U232-1)*100)</f>
        <v>0</v>
      </c>
      <c r="AW232" s="224">
        <f>IF(ISERROR((U232/V232-1)*100),"n/a",(U232/V232-1)*100)</f>
        <v>3.7037037037036979</v>
      </c>
      <c r="AX232" s="224">
        <f>IF(ISERROR((V232/W232-1)*100),"n/a",(V232/W232-1)*100)</f>
        <v>15.056818181818166</v>
      </c>
      <c r="AY232" s="224">
        <f>IF(ISERROR((W232/X232-1)*100),"n/a",(W232/X232-1)*100)</f>
        <v>10.000000000000009</v>
      </c>
      <c r="AZ232" s="224">
        <f>IF(ISERROR((X232/Y232-1)*100),"n/a",(X232/Y232-1)*100)</f>
        <v>0</v>
      </c>
      <c r="BA232" s="224">
        <f>IF(ISERROR((Y232/Z232-1)*100),"n/a",(Y232/Z232-1)*100)</f>
        <v>27.490039840637447</v>
      </c>
      <c r="BB232" s="224">
        <f>IF(ISERROR((Z232/AA232-1)*100),"n/a",(Z232/AA232-1)*100)</f>
        <v>30.729166666666675</v>
      </c>
      <c r="BC232" s="224">
        <f>IF(ISERROR((AA232/AB232-1)*100),"n/a",(AA232/AB232-1)*100)</f>
        <v>9.0909090909090828</v>
      </c>
      <c r="BD232" s="224">
        <f>IF(ISERROR((AB232/AC232-1)*100),"n/a",(AB232/AC232-1)*100)</f>
        <v>-3.2977659586158503</v>
      </c>
      <c r="BE232" s="224" t="str">
        <f>IF(ISERROR((AC232/AD232-1)*100),"n/a",(AC232/AD232-1)*100)</f>
        <v>n/a</v>
      </c>
      <c r="BF232" s="224" t="str">
        <f>IF(ISERROR((AD232/AE232-1)*100),"n/a",(AD232/AE232-1)*100)</f>
        <v>n/a</v>
      </c>
      <c r="BG232" s="224">
        <f>AVERAGE(AG232:BF232)</f>
        <v>4.5839930593342206</v>
      </c>
      <c r="BH232" s="182">
        <f t="shared" si="3"/>
        <v>12.440589566178648</v>
      </c>
    </row>
    <row r="233" spans="1:60" ht="11.25" customHeight="1" x14ac:dyDescent="0.2">
      <c r="A233" s="127" t="s">
        <v>1865</v>
      </c>
      <c r="B233" s="97" t="s">
        <v>304</v>
      </c>
      <c r="C233" s="215">
        <v>1.54</v>
      </c>
      <c r="D233" s="216">
        <v>1.46</v>
      </c>
      <c r="E233" s="216">
        <v>1.38</v>
      </c>
      <c r="F233" s="216">
        <v>1.34</v>
      </c>
      <c r="G233" s="216">
        <v>1.1599999999999999</v>
      </c>
      <c r="H233" s="216">
        <v>1.04</v>
      </c>
      <c r="I233" s="216">
        <v>1</v>
      </c>
      <c r="J233" s="217">
        <v>0.9</v>
      </c>
      <c r="K233" s="223">
        <v>0.84</v>
      </c>
      <c r="L233" s="216">
        <v>0.8</v>
      </c>
      <c r="M233" s="216">
        <v>0.72</v>
      </c>
      <c r="N233" s="216">
        <v>0.64</v>
      </c>
      <c r="O233" s="216">
        <v>0.6</v>
      </c>
      <c r="P233" s="226"/>
      <c r="Q233" s="216">
        <v>0.56000000000000005</v>
      </c>
      <c r="R233" s="232">
        <v>0.5</v>
      </c>
      <c r="S233" s="226"/>
      <c r="T233" s="260">
        <v>0.4</v>
      </c>
      <c r="U233" s="260">
        <v>0.38</v>
      </c>
      <c r="V233" s="202">
        <v>0.32</v>
      </c>
      <c r="W233" s="202">
        <v>0.28000000000000003</v>
      </c>
      <c r="X233" s="202">
        <v>0.22</v>
      </c>
      <c r="Y233" s="202">
        <v>0.15</v>
      </c>
      <c r="Z233" s="202">
        <v>0.11</v>
      </c>
      <c r="AA233" s="202">
        <v>0.08</v>
      </c>
      <c r="AB233" s="202">
        <v>0.06</v>
      </c>
      <c r="AC233" s="202">
        <v>0.05</v>
      </c>
      <c r="AD233" s="202">
        <v>3.5000000000000003E-2</v>
      </c>
      <c r="AE233" s="202">
        <v>1.2500000000000001E-2</v>
      </c>
      <c r="AF233" s="223">
        <f>SUM(C233:AE233)</f>
        <v>16.577499999999997</v>
      </c>
      <c r="AG233" s="224">
        <f>IF(ISERROR((C233/D233-1)*100),"n/a",(C233/D233-1)*100)</f>
        <v>5.4794520547945202</v>
      </c>
      <c r="AH233" s="224">
        <f>IF(ISERROR((D233/E233-1)*100),"n/a",(D233/E233-1)*100)</f>
        <v>5.7971014492753659</v>
      </c>
      <c r="AI233" s="224">
        <f>IF(ISERROR((E233/F233-1)*100),"n/a",(E233/F233-1)*100)</f>
        <v>2.9850746268656581</v>
      </c>
      <c r="AJ233" s="224">
        <f>IF(ISERROR((F233/G233-1)*100),"n/a",(F233/G233-1)*100)</f>
        <v>15.517241379310365</v>
      </c>
      <c r="AK233" s="224">
        <f>IF(ISERROR((G233/H233-1)*100),"n/a",(G233/H233-1)*100)</f>
        <v>11.538461538461519</v>
      </c>
      <c r="AL233" s="224">
        <f>IF(ISERROR((H233/I233-1)*100),"n/a",(H233/I233-1)*100)</f>
        <v>4.0000000000000036</v>
      </c>
      <c r="AM233" s="224">
        <f>IF(ISERROR((I233/J233-1)*100),"n/a",(I233/J233-1)*100)</f>
        <v>11.111111111111116</v>
      </c>
      <c r="AN233" s="224">
        <f>IF(ISERROR((J233/K233-1)*100),"n/a",(J233/K233-1)*100)</f>
        <v>7.1428571428571397</v>
      </c>
      <c r="AO233" s="224">
        <f>IF(ISERROR((K233/L233-1)*100),"n/a",(K233/L233-1)*100)</f>
        <v>4.9999999999999822</v>
      </c>
      <c r="AP233" s="224">
        <f>IF(ISERROR((L233/M233-1)*100),"n/a",(L233/M233-1)*100)</f>
        <v>11.111111111111116</v>
      </c>
      <c r="AQ233" s="224">
        <f>IF(ISERROR((M233/N233-1)*100),"n/a",(M233/N233-1)*100)</f>
        <v>12.5</v>
      </c>
      <c r="AR233" s="224">
        <f>IF(ISERROR((N233/O233-1)*100),"n/a",(N233/O233-1)*100)</f>
        <v>6.6666666666666652</v>
      </c>
      <c r="AS233" s="224">
        <f>IF(ISERROR((O233/Q233-1)*100),"n/a",(O233/Q233-1)*100)</f>
        <v>7.1428571428571397</v>
      </c>
      <c r="AT233" s="224">
        <f>IF(ISERROR((Q233/R233-1)*100),"n/a",(Q233/R233-1)*100)</f>
        <v>12.000000000000011</v>
      </c>
      <c r="AU233" s="224">
        <f>IF(ISERROR((R233/T233-1)*100),"n/a",(R233/T233-1)*100)</f>
        <v>25</v>
      </c>
      <c r="AV233" s="224">
        <f>IF(ISERROR((T233/U233-1)*100),"n/a",(T233/U233-1)*100)</f>
        <v>5.2631578947368363</v>
      </c>
      <c r="AW233" s="224">
        <f>IF(ISERROR((U233/V233-1)*100),"n/a",(U233/V233-1)*100)</f>
        <v>18.75</v>
      </c>
      <c r="AX233" s="224">
        <f>IF(ISERROR((V233/W233-1)*100),"n/a",(V233/W233-1)*100)</f>
        <v>14.285714285714279</v>
      </c>
      <c r="AY233" s="224">
        <f>IF(ISERROR((W233/X233-1)*100),"n/a",(W233/X233-1)*100)</f>
        <v>27.272727272727295</v>
      </c>
      <c r="AZ233" s="224">
        <f>IF(ISERROR((X233/Y233-1)*100),"n/a",(X233/Y233-1)*100)</f>
        <v>46.666666666666679</v>
      </c>
      <c r="BA233" s="224">
        <f>IF(ISERROR((Y233/Z233-1)*100),"n/a",(Y233/Z233-1)*100)</f>
        <v>36.363636363636353</v>
      </c>
      <c r="BB233" s="224">
        <f>IF(ISERROR((Z233/AA233-1)*100),"n/a",(Z233/AA233-1)*100)</f>
        <v>37.5</v>
      </c>
      <c r="BC233" s="224">
        <f>IF(ISERROR((AA233/AB233-1)*100),"n/a",(AA233/AB233-1)*100)</f>
        <v>33.33333333333335</v>
      </c>
      <c r="BD233" s="224">
        <f>IF(ISERROR((AB233/AC233-1)*100),"n/a",(AB233/AC233-1)*100)</f>
        <v>19.999999999999996</v>
      </c>
      <c r="BE233" s="224">
        <f>IF(ISERROR((AC233/AD233-1)*100),"n/a",(AC233/AD233-1)*100)</f>
        <v>42.857142857142861</v>
      </c>
      <c r="BF233" s="224">
        <f>IF(ISERROR((AD233/AE233-1)*100),"n/a",(AD233/AE233-1)*100)</f>
        <v>180.00000000000003</v>
      </c>
      <c r="BG233" s="224">
        <f>AVERAGE(AG233:BF233)</f>
        <v>23.280165880664168</v>
      </c>
      <c r="BH233" s="182">
        <f t="shared" si="3"/>
        <v>34.465244061802146</v>
      </c>
    </row>
    <row r="234" spans="1:60" ht="11.25" customHeight="1" x14ac:dyDescent="0.2">
      <c r="A234" s="252" t="s">
        <v>1866</v>
      </c>
      <c r="B234" s="119" t="s">
        <v>817</v>
      </c>
      <c r="C234" s="215">
        <v>1.2</v>
      </c>
      <c r="D234" s="216">
        <v>1.1200000000000001</v>
      </c>
      <c r="E234" s="216">
        <v>1.04</v>
      </c>
      <c r="F234" s="216">
        <v>0.96</v>
      </c>
      <c r="G234" s="216">
        <v>0.8</v>
      </c>
      <c r="H234" s="216">
        <v>0.76</v>
      </c>
      <c r="I234" s="216">
        <v>0.64</v>
      </c>
      <c r="J234" s="217">
        <v>0.52</v>
      </c>
      <c r="K234" s="230">
        <v>0.42</v>
      </c>
      <c r="L234" s="216">
        <v>0.36</v>
      </c>
      <c r="M234" s="216">
        <v>0.3</v>
      </c>
      <c r="N234" s="216">
        <v>0.25</v>
      </c>
      <c r="O234" s="216">
        <v>0.15</v>
      </c>
      <c r="P234" s="226"/>
      <c r="Q234" s="231">
        <v>0</v>
      </c>
      <c r="R234" s="227">
        <v>0</v>
      </c>
      <c r="S234" s="226"/>
      <c r="T234" s="261">
        <v>0</v>
      </c>
      <c r="U234" s="261">
        <v>0</v>
      </c>
      <c r="V234" s="229">
        <v>0</v>
      </c>
      <c r="W234" s="229">
        <v>0</v>
      </c>
      <c r="X234" s="229">
        <v>0</v>
      </c>
      <c r="Y234" s="229">
        <v>0</v>
      </c>
      <c r="Z234" s="229">
        <v>0</v>
      </c>
      <c r="AA234" s="229">
        <v>0</v>
      </c>
      <c r="AB234" s="229">
        <v>0</v>
      </c>
      <c r="AC234" s="229">
        <v>0</v>
      </c>
      <c r="AD234" s="229">
        <v>0</v>
      </c>
      <c r="AE234" s="229">
        <v>0</v>
      </c>
      <c r="AF234" s="223">
        <f>SUM(C234:AE234)</f>
        <v>8.52</v>
      </c>
      <c r="AG234" s="224">
        <f>IF(ISERROR((C234/D234-1)*100),"n/a",(C234/D234-1)*100)</f>
        <v>7.1428571428571397</v>
      </c>
      <c r="AH234" s="224">
        <f>IF(ISERROR((D234/E234-1)*100),"n/a",(D234/E234-1)*100)</f>
        <v>7.6923076923077094</v>
      </c>
      <c r="AI234" s="224">
        <f>IF(ISERROR((E234/F234-1)*100),"n/a",(E234/F234-1)*100)</f>
        <v>8.3333333333333481</v>
      </c>
      <c r="AJ234" s="224">
        <f>IF(ISERROR((F234/G234-1)*100),"n/a",(F234/G234-1)*100)</f>
        <v>19.999999999999996</v>
      </c>
      <c r="AK234" s="224">
        <f>IF(ISERROR((G234/H234-1)*100),"n/a",(G234/H234-1)*100)</f>
        <v>5.2631578947368363</v>
      </c>
      <c r="AL234" s="224">
        <f>IF(ISERROR((H234/I234-1)*100),"n/a",(H234/I234-1)*100)</f>
        <v>18.75</v>
      </c>
      <c r="AM234" s="224">
        <f>IF(ISERROR((I234/J234-1)*100),"n/a",(I234/J234-1)*100)</f>
        <v>23.076923076923084</v>
      </c>
      <c r="AN234" s="224">
        <f>IF(ISERROR((J234/K234-1)*100),"n/a",(J234/K234-1)*100)</f>
        <v>23.809523809523814</v>
      </c>
      <c r="AO234" s="224">
        <f>IF(ISERROR((K234/L234-1)*100),"n/a",(K234/L234-1)*100)</f>
        <v>16.666666666666675</v>
      </c>
      <c r="AP234" s="224">
        <f>IF(ISERROR((L234/M234-1)*100),"n/a",(L234/M234-1)*100)</f>
        <v>19.999999999999996</v>
      </c>
      <c r="AQ234" s="224">
        <f>IF(ISERROR((M234/N234-1)*100),"n/a",(M234/N234-1)*100)</f>
        <v>19.999999999999996</v>
      </c>
      <c r="AR234" s="224">
        <f>IF(ISERROR((N234/O234-1)*100),"n/a",(N234/O234-1)*100)</f>
        <v>66.666666666666671</v>
      </c>
      <c r="AS234" s="224" t="str">
        <f>IF(ISERROR((O234/Q234-1)*100),"n/a",(O234/Q234-1)*100)</f>
        <v>n/a</v>
      </c>
      <c r="AT234" s="224" t="str">
        <f>IF(ISERROR((Q234/R234-1)*100),"n/a",(Q234/R234-1)*100)</f>
        <v>n/a</v>
      </c>
      <c r="AU234" s="224" t="str">
        <f>IF(ISERROR((R234/T234-1)*100),"n/a",(R234/T234-1)*100)</f>
        <v>n/a</v>
      </c>
      <c r="AV234" s="224" t="str">
        <f>IF(ISERROR((T234/U234-1)*100),"n/a",(T234/U234-1)*100)</f>
        <v>n/a</v>
      </c>
      <c r="AW234" s="224" t="str">
        <f>IF(ISERROR((U234/V234-1)*100),"n/a",(U234/V234-1)*100)</f>
        <v>n/a</v>
      </c>
      <c r="AX234" s="224" t="str">
        <f>IF(ISERROR((V234/W234-1)*100),"n/a",(V234/W234-1)*100)</f>
        <v>n/a</v>
      </c>
      <c r="AY234" s="224" t="str">
        <f>IF(ISERROR((W234/X234-1)*100),"n/a",(W234/X234-1)*100)</f>
        <v>n/a</v>
      </c>
      <c r="AZ234" s="224" t="str">
        <f>IF(ISERROR((X234/Y234-1)*100),"n/a",(X234/Y234-1)*100)</f>
        <v>n/a</v>
      </c>
      <c r="BA234" s="224" t="str">
        <f>IF(ISERROR((Y234/Z234-1)*100),"n/a",(Y234/Z234-1)*100)</f>
        <v>n/a</v>
      </c>
      <c r="BB234" s="224" t="str">
        <f>IF(ISERROR((Z234/AA234-1)*100),"n/a",(Z234/AA234-1)*100)</f>
        <v>n/a</v>
      </c>
      <c r="BC234" s="224" t="str">
        <f>IF(ISERROR((AA234/AB234-1)*100),"n/a",(AA234/AB234-1)*100)</f>
        <v>n/a</v>
      </c>
      <c r="BD234" s="224" t="str">
        <f>IF(ISERROR((AB234/AC234-1)*100),"n/a",(AB234/AC234-1)*100)</f>
        <v>n/a</v>
      </c>
      <c r="BE234" s="224" t="str">
        <f>IF(ISERROR((AC234/AD234-1)*100),"n/a",(AC234/AD234-1)*100)</f>
        <v>n/a</v>
      </c>
      <c r="BF234" s="224" t="str">
        <f>IF(ISERROR((AD234/AE234-1)*100),"n/a",(AD234/AE234-1)*100)</f>
        <v>n/a</v>
      </c>
      <c r="BG234" s="224">
        <f>AVERAGE(AG234:BF234)</f>
        <v>19.783453023584602</v>
      </c>
      <c r="BH234" s="182">
        <f t="shared" si="3"/>
        <v>16.191860030684222</v>
      </c>
    </row>
    <row r="235" spans="1:60" ht="11.25" customHeight="1" x14ac:dyDescent="0.2">
      <c r="A235" s="127" t="s">
        <v>1867</v>
      </c>
      <c r="B235" s="97" t="s">
        <v>819</v>
      </c>
      <c r="C235" s="215">
        <v>2.1800000000000002</v>
      </c>
      <c r="D235" s="216">
        <v>2.14</v>
      </c>
      <c r="E235" s="216">
        <v>2.1</v>
      </c>
      <c r="F235" s="216">
        <v>2.06</v>
      </c>
      <c r="G235" s="216">
        <v>1.94</v>
      </c>
      <c r="H235" s="216">
        <v>1.78</v>
      </c>
      <c r="I235" s="216">
        <v>1.68</v>
      </c>
      <c r="J235" s="217">
        <v>1.6</v>
      </c>
      <c r="K235" s="223">
        <v>1.44</v>
      </c>
      <c r="L235" s="216">
        <v>1.2</v>
      </c>
      <c r="M235" s="216">
        <v>1</v>
      </c>
      <c r="N235" s="216">
        <v>0.84</v>
      </c>
      <c r="O235" s="216">
        <v>0.48</v>
      </c>
      <c r="P235" s="226"/>
      <c r="Q235" s="216">
        <v>0.3</v>
      </c>
      <c r="R235" s="227">
        <v>0.24</v>
      </c>
      <c r="S235" s="226"/>
      <c r="T235" s="260">
        <v>0.12</v>
      </c>
      <c r="U235" s="261">
        <v>0</v>
      </c>
      <c r="V235" s="229">
        <v>0</v>
      </c>
      <c r="W235" s="229">
        <v>0</v>
      </c>
      <c r="X235" s="229">
        <v>0</v>
      </c>
      <c r="Y235" s="229">
        <v>0</v>
      </c>
      <c r="Z235" s="229">
        <v>0</v>
      </c>
      <c r="AA235" s="229">
        <v>0</v>
      </c>
      <c r="AB235" s="229">
        <v>0</v>
      </c>
      <c r="AC235" s="229">
        <v>0</v>
      </c>
      <c r="AD235" s="229">
        <v>0</v>
      </c>
      <c r="AE235" s="229">
        <v>0</v>
      </c>
      <c r="AF235" s="223">
        <f>SUM(C235:AE235)</f>
        <v>21.099999999999998</v>
      </c>
      <c r="AG235" s="224">
        <f>IF(ISERROR((C235/D235-1)*100),"n/a",(C235/D235-1)*100)</f>
        <v>1.8691588785046731</v>
      </c>
      <c r="AH235" s="224">
        <f>IF(ISERROR((D235/E235-1)*100),"n/a",(D235/E235-1)*100)</f>
        <v>1.904761904761898</v>
      </c>
      <c r="AI235" s="224">
        <f>IF(ISERROR((E235/F235-1)*100),"n/a",(E235/F235-1)*100)</f>
        <v>1.9417475728155331</v>
      </c>
      <c r="AJ235" s="224">
        <f>IF(ISERROR((F235/G235-1)*100),"n/a",(F235/G235-1)*100)</f>
        <v>6.1855670103092786</v>
      </c>
      <c r="AK235" s="224">
        <f>IF(ISERROR((G235/H235-1)*100),"n/a",(G235/H235-1)*100)</f>
        <v>8.9887640449438209</v>
      </c>
      <c r="AL235" s="224">
        <f>IF(ISERROR((H235/I235-1)*100),"n/a",(H235/I235-1)*100)</f>
        <v>5.9523809523809534</v>
      </c>
      <c r="AM235" s="224">
        <f>IF(ISERROR((I235/J235-1)*100),"n/a",(I235/J235-1)*100)</f>
        <v>4.9999999999999822</v>
      </c>
      <c r="AN235" s="224">
        <f>IF(ISERROR((J235/K235-1)*100),"n/a",(J235/K235-1)*100)</f>
        <v>11.111111111111116</v>
      </c>
      <c r="AO235" s="224">
        <f>IF(ISERROR((K235/L235-1)*100),"n/a",(K235/L235-1)*100)</f>
        <v>19.999999999999996</v>
      </c>
      <c r="AP235" s="224">
        <f>IF(ISERROR((L235/M235-1)*100),"n/a",(L235/M235-1)*100)</f>
        <v>19.999999999999996</v>
      </c>
      <c r="AQ235" s="224">
        <f>IF(ISERROR((M235/N235-1)*100),"n/a",(M235/N235-1)*100)</f>
        <v>19.047619047619047</v>
      </c>
      <c r="AR235" s="224">
        <f>IF(ISERROR((N235/O235-1)*100),"n/a",(N235/O235-1)*100)</f>
        <v>75</v>
      </c>
      <c r="AS235" s="224">
        <f>IF(ISERROR((O235/Q235-1)*100),"n/a",(O235/Q235-1)*100)</f>
        <v>60.000000000000007</v>
      </c>
      <c r="AT235" s="224">
        <f>IF(ISERROR((Q235/R235-1)*100),"n/a",(Q235/R235-1)*100)</f>
        <v>25</v>
      </c>
      <c r="AU235" s="224">
        <f>IF(ISERROR((R235/T235-1)*100),"n/a",(R235/T235-1)*100)</f>
        <v>100</v>
      </c>
      <c r="AV235" s="224" t="str">
        <f>IF(ISERROR((T235/U235-1)*100),"n/a",(T235/U235-1)*100)</f>
        <v>n/a</v>
      </c>
      <c r="AW235" s="224" t="str">
        <f>IF(ISERROR((U235/V235-1)*100),"n/a",(U235/V235-1)*100)</f>
        <v>n/a</v>
      </c>
      <c r="AX235" s="224" t="str">
        <f>IF(ISERROR((V235/W235-1)*100),"n/a",(V235/W235-1)*100)</f>
        <v>n/a</v>
      </c>
      <c r="AY235" s="224" t="str">
        <f>IF(ISERROR((W235/X235-1)*100),"n/a",(W235/X235-1)*100)</f>
        <v>n/a</v>
      </c>
      <c r="AZ235" s="224" t="str">
        <f>IF(ISERROR((X235/Y235-1)*100),"n/a",(X235/Y235-1)*100)</f>
        <v>n/a</v>
      </c>
      <c r="BA235" s="224" t="str">
        <f>IF(ISERROR((Y235/Z235-1)*100),"n/a",(Y235/Z235-1)*100)</f>
        <v>n/a</v>
      </c>
      <c r="BB235" s="224" t="str">
        <f>IF(ISERROR((Z235/AA235-1)*100),"n/a",(Z235/AA235-1)*100)</f>
        <v>n/a</v>
      </c>
      <c r="BC235" s="224" t="str">
        <f>IF(ISERROR((AA235/AB235-1)*100),"n/a",(AA235/AB235-1)*100)</f>
        <v>n/a</v>
      </c>
      <c r="BD235" s="224" t="str">
        <f>IF(ISERROR((AB235/AC235-1)*100),"n/a",(AB235/AC235-1)*100)</f>
        <v>n/a</v>
      </c>
      <c r="BE235" s="224" t="str">
        <f>IF(ISERROR((AC235/AD235-1)*100),"n/a",(AC235/AD235-1)*100)</f>
        <v>n/a</v>
      </c>
      <c r="BF235" s="224" t="str">
        <f>IF(ISERROR((AD235/AE235-1)*100),"n/a",(AD235/AE235-1)*100)</f>
        <v>n/a</v>
      </c>
      <c r="BG235" s="224">
        <f>AVERAGE(AG235:BF235)</f>
        <v>24.133407368163088</v>
      </c>
      <c r="BH235" s="182">
        <f t="shared" si="3"/>
        <v>29.988486513638481</v>
      </c>
    </row>
    <row r="236" spans="1:60" ht="11.25" customHeight="1" x14ac:dyDescent="0.2">
      <c r="A236" s="256" t="s">
        <v>1463</v>
      </c>
      <c r="B236" s="119" t="s">
        <v>1464</v>
      </c>
      <c r="C236" s="215">
        <v>4</v>
      </c>
      <c r="D236" s="216">
        <v>3.6</v>
      </c>
      <c r="E236" s="216">
        <v>3.28</v>
      </c>
      <c r="F236" s="216">
        <v>2.8</v>
      </c>
      <c r="G236" s="216">
        <v>1.75</v>
      </c>
      <c r="H236" s="216">
        <v>1.5</v>
      </c>
      <c r="I236" s="216">
        <v>0.6875</v>
      </c>
      <c r="J236" s="217">
        <v>0.375</v>
      </c>
      <c r="K236" s="221">
        <v>0</v>
      </c>
      <c r="L236" s="255">
        <v>0</v>
      </c>
      <c r="M236" s="255">
        <v>0</v>
      </c>
      <c r="N236" s="255">
        <v>0</v>
      </c>
      <c r="O236" s="255">
        <v>0</v>
      </c>
      <c r="P236" s="269"/>
      <c r="Q236" s="255">
        <v>0</v>
      </c>
      <c r="R236" s="220">
        <v>0</v>
      </c>
      <c r="S236" s="269"/>
      <c r="T236" s="287">
        <v>0</v>
      </c>
      <c r="U236" s="287">
        <v>0</v>
      </c>
      <c r="V236" s="222">
        <v>0</v>
      </c>
      <c r="W236" s="222">
        <v>0</v>
      </c>
      <c r="X236" s="222">
        <v>0</v>
      </c>
      <c r="Y236" s="222">
        <v>0</v>
      </c>
      <c r="Z236" s="222">
        <v>0</v>
      </c>
      <c r="AA236" s="222">
        <v>0</v>
      </c>
      <c r="AB236" s="222">
        <v>0</v>
      </c>
      <c r="AC236" s="222">
        <v>0</v>
      </c>
      <c r="AD236" s="222">
        <v>0</v>
      </c>
      <c r="AE236" s="222">
        <v>0</v>
      </c>
      <c r="AF236" s="223">
        <f>SUM(C236:AE236)</f>
        <v>17.9925</v>
      </c>
      <c r="AG236" s="224">
        <f>IF(ISERROR((C236/D236-1)*100),"n/a",(C236/D236-1)*100)</f>
        <v>11.111111111111116</v>
      </c>
      <c r="AH236" s="224">
        <f>IF(ISERROR((D236/E236-1)*100),"n/a",(D236/E236-1)*100)</f>
        <v>9.7560975609756184</v>
      </c>
      <c r="AI236" s="224">
        <f>IF(ISERROR((E236/F236-1)*100),"n/a",(E236/F236-1)*100)</f>
        <v>17.142857142857149</v>
      </c>
      <c r="AJ236" s="224">
        <f>IF(ISERROR((F236/G236-1)*100),"n/a",(F236/G236-1)*100)</f>
        <v>59.999999999999986</v>
      </c>
      <c r="AK236" s="224">
        <f>IF(ISERROR((G236/H236-1)*100),"n/a",(G236/H236-1)*100)</f>
        <v>16.666666666666675</v>
      </c>
      <c r="AL236" s="224">
        <f>IF(ISERROR((H236/I236-1)*100),"n/a",(H236/I236-1)*100)</f>
        <v>118.18181818181816</v>
      </c>
      <c r="AM236" s="224">
        <f>IF(ISERROR((I236/J236-1)*100),"n/a",(I236/J236-1)*100)</f>
        <v>83.333333333333329</v>
      </c>
      <c r="AN236" s="224" t="str">
        <f>IF(ISERROR((J236/K236-1)*100),"n/a",(J236/K236-1)*100)</f>
        <v>n/a</v>
      </c>
      <c r="AO236" s="224" t="str">
        <f>IF(ISERROR((K236/L236-1)*100),"n/a",(K236/L236-1)*100)</f>
        <v>n/a</v>
      </c>
      <c r="AP236" s="224" t="str">
        <f>IF(ISERROR((L236/M236-1)*100),"n/a",(L236/M236-1)*100)</f>
        <v>n/a</v>
      </c>
      <c r="AQ236" s="224" t="str">
        <f>IF(ISERROR((M236/N236-1)*100),"n/a",(M236/N236-1)*100)</f>
        <v>n/a</v>
      </c>
      <c r="AR236" s="224" t="str">
        <f>IF(ISERROR((N236/O236-1)*100),"n/a",(N236/O236-1)*100)</f>
        <v>n/a</v>
      </c>
      <c r="AS236" s="224" t="str">
        <f>IF(ISERROR((O236/Q236-1)*100),"n/a",(O236/Q236-1)*100)</f>
        <v>n/a</v>
      </c>
      <c r="AT236" s="224" t="str">
        <f>IF(ISERROR((Q236/R236-1)*100),"n/a",(Q236/R236-1)*100)</f>
        <v>n/a</v>
      </c>
      <c r="AU236" s="224" t="str">
        <f>IF(ISERROR((R236/T236-1)*100),"n/a",(R236/T236-1)*100)</f>
        <v>n/a</v>
      </c>
      <c r="AV236" s="224" t="str">
        <f>IF(ISERROR((T236/U236-1)*100),"n/a",(T236/U236-1)*100)</f>
        <v>n/a</v>
      </c>
      <c r="AW236" s="224" t="str">
        <f>IF(ISERROR((U236/V236-1)*100),"n/a",(U236/V236-1)*100)</f>
        <v>n/a</v>
      </c>
      <c r="AX236" s="224" t="str">
        <f>IF(ISERROR((V236/W236-1)*100),"n/a",(V236/W236-1)*100)</f>
        <v>n/a</v>
      </c>
      <c r="AY236" s="224" t="str">
        <f>IF(ISERROR((W236/X236-1)*100),"n/a",(W236/X236-1)*100)</f>
        <v>n/a</v>
      </c>
      <c r="AZ236" s="224" t="str">
        <f>IF(ISERROR((X236/Y236-1)*100),"n/a",(X236/Y236-1)*100)</f>
        <v>n/a</v>
      </c>
      <c r="BA236" s="224" t="str">
        <f>IF(ISERROR((Y236/Z236-1)*100),"n/a",(Y236/Z236-1)*100)</f>
        <v>n/a</v>
      </c>
      <c r="BB236" s="224" t="str">
        <f>IF(ISERROR((Z236/AA236-1)*100),"n/a",(Z236/AA236-1)*100)</f>
        <v>n/a</v>
      </c>
      <c r="BC236" s="224" t="str">
        <f>IF(ISERROR((AA236/AB236-1)*100),"n/a",(AA236/AB236-1)*100)</f>
        <v>n/a</v>
      </c>
      <c r="BD236" s="224" t="str">
        <f>IF(ISERROR((AB236/AC236-1)*100),"n/a",(AB236/AC236-1)*100)</f>
        <v>n/a</v>
      </c>
      <c r="BE236" s="224" t="str">
        <f>IF(ISERROR((AC236/AD236-1)*100),"n/a",(AC236/AD236-1)*100)</f>
        <v>n/a</v>
      </c>
      <c r="BF236" s="224" t="str">
        <f>IF(ISERROR((AD236/AE236-1)*100),"n/a",(AD236/AE236-1)*100)</f>
        <v>n/a</v>
      </c>
      <c r="BG236" s="224">
        <f>AVERAGE(AG236:BF236)</f>
        <v>45.170269142394581</v>
      </c>
      <c r="BH236" s="182">
        <f t="shared" si="3"/>
        <v>42.854808464105751</v>
      </c>
    </row>
    <row r="237" spans="1:60" ht="11.25" customHeight="1" x14ac:dyDescent="0.2">
      <c r="A237" s="127" t="s">
        <v>306</v>
      </c>
      <c r="B237" s="97" t="s">
        <v>307</v>
      </c>
      <c r="C237" s="215">
        <v>0.875</v>
      </c>
      <c r="D237" s="216">
        <v>0.78</v>
      </c>
      <c r="E237" s="216">
        <v>0.7</v>
      </c>
      <c r="F237" s="216">
        <v>0.62</v>
      </c>
      <c r="G237" s="216">
        <v>0.56000000000000005</v>
      </c>
      <c r="H237" s="216">
        <v>0.5</v>
      </c>
      <c r="I237" s="216">
        <v>0.435</v>
      </c>
      <c r="J237" s="217">
        <v>0.38500000000000001</v>
      </c>
      <c r="K237" s="223">
        <v>0.32</v>
      </c>
      <c r="L237" s="216">
        <v>0.3</v>
      </c>
      <c r="M237" s="216">
        <v>0.28000000000000003</v>
      </c>
      <c r="N237" s="231">
        <v>0.25</v>
      </c>
      <c r="O237" s="216">
        <v>0.2</v>
      </c>
      <c r="P237" s="226">
        <v>0</v>
      </c>
      <c r="Q237" s="216">
        <v>0.185</v>
      </c>
      <c r="R237" s="232">
        <v>0.13125000000000001</v>
      </c>
      <c r="S237" s="226">
        <v>0</v>
      </c>
      <c r="T237" s="260">
        <v>0.105</v>
      </c>
      <c r="U237" s="260">
        <v>0.09</v>
      </c>
      <c r="V237" s="202">
        <v>6.5000000000000002E-2</v>
      </c>
      <c r="W237" s="202">
        <v>5.5E-2</v>
      </c>
      <c r="X237" s="202">
        <v>0.05</v>
      </c>
      <c r="Y237" s="202">
        <v>3.875E-2</v>
      </c>
      <c r="Z237" s="202">
        <v>2.5000000000000001E-2</v>
      </c>
      <c r="AA237" s="202">
        <v>1.3125E-2</v>
      </c>
      <c r="AB237" s="202">
        <v>3.1250000000000002E-3</v>
      </c>
      <c r="AC237" s="202">
        <v>2.8249999999999998E-3</v>
      </c>
      <c r="AD237" s="202">
        <v>2.5000000000000001E-3</v>
      </c>
      <c r="AE237" s="202">
        <v>3.2499999999999999E-4</v>
      </c>
      <c r="AF237" s="223">
        <f>SUM(C237:AE237)</f>
        <v>6.9718999999999998</v>
      </c>
      <c r="AG237" s="224">
        <f>IF(ISERROR((C237/D237-1)*100),"n/a",(C237/D237-1)*100)</f>
        <v>12.179487179487181</v>
      </c>
      <c r="AH237" s="224">
        <f>IF(ISERROR((D237/E237-1)*100),"n/a",(D237/E237-1)*100)</f>
        <v>11.428571428571432</v>
      </c>
      <c r="AI237" s="224">
        <f>IF(ISERROR((E237/F237-1)*100),"n/a",(E237/F237-1)*100)</f>
        <v>12.903225806451601</v>
      </c>
      <c r="AJ237" s="224">
        <f>IF(ISERROR((F237/G237-1)*100),"n/a",(F237/G237-1)*100)</f>
        <v>10.714285714285698</v>
      </c>
      <c r="AK237" s="224">
        <f>IF(ISERROR((G237/H237-1)*100),"n/a",(G237/H237-1)*100)</f>
        <v>12.000000000000011</v>
      </c>
      <c r="AL237" s="224">
        <f>IF(ISERROR((H237/I237-1)*100),"n/a",(H237/I237-1)*100)</f>
        <v>14.942528735632177</v>
      </c>
      <c r="AM237" s="224">
        <f>IF(ISERROR((I237/J237-1)*100),"n/a",(I237/J237-1)*100)</f>
        <v>12.987012987012992</v>
      </c>
      <c r="AN237" s="224">
        <f>IF(ISERROR((J237/K237-1)*100),"n/a",(J237/K237-1)*100)</f>
        <v>20.3125</v>
      </c>
      <c r="AO237" s="224">
        <f>IF(ISERROR((K237/L237-1)*100),"n/a",(K237/L237-1)*100)</f>
        <v>6.6666666666666652</v>
      </c>
      <c r="AP237" s="224">
        <f>IF(ISERROR((L237/M237-1)*100),"n/a",(L237/M237-1)*100)</f>
        <v>7.1428571428571397</v>
      </c>
      <c r="AQ237" s="224">
        <f>IF(ISERROR((M237/N237-1)*100),"n/a",(M237/N237-1)*100)</f>
        <v>12.000000000000011</v>
      </c>
      <c r="AR237" s="224">
        <f>IF(ISERROR((N237/O237-1)*100),"n/a",(N237/O237-1)*100)</f>
        <v>25</v>
      </c>
      <c r="AS237" s="224">
        <f>IF(ISERROR((O237/Q237-1)*100),"n/a",(O237/Q237-1)*100)</f>
        <v>8.1081081081081141</v>
      </c>
      <c r="AT237" s="224">
        <f>IF(ISERROR((Q237/R237-1)*100),"n/a",(Q237/R237-1)*100)</f>
        <v>40.952380952380942</v>
      </c>
      <c r="AU237" s="224">
        <f>IF(ISERROR((R237/T237-1)*100),"n/a",(R237/T237-1)*100)</f>
        <v>25</v>
      </c>
      <c r="AV237" s="224">
        <f>IF(ISERROR((T237/U237-1)*100),"n/a",(T237/U237-1)*100)</f>
        <v>16.666666666666675</v>
      </c>
      <c r="AW237" s="224">
        <f>IF(ISERROR((U237/V237-1)*100),"n/a",(U237/V237-1)*100)</f>
        <v>38.46153846153846</v>
      </c>
      <c r="AX237" s="224">
        <f>IF(ISERROR((V237/W237-1)*100),"n/a",(V237/W237-1)*100)</f>
        <v>18.181818181818187</v>
      </c>
      <c r="AY237" s="224">
        <f>IF(ISERROR((W237/X237-1)*100),"n/a",(W237/X237-1)*100)</f>
        <v>9.9999999999999858</v>
      </c>
      <c r="AZ237" s="224">
        <f>IF(ISERROR((X237/Y237-1)*100),"n/a",(X237/Y237-1)*100)</f>
        <v>29.032258064516149</v>
      </c>
      <c r="BA237" s="224">
        <f>IF(ISERROR((Y237/Z237-1)*100),"n/a",(Y237/Z237-1)*100)</f>
        <v>54.999999999999986</v>
      </c>
      <c r="BB237" s="224">
        <f>IF(ISERROR((Z237/AA237-1)*100),"n/a",(Z237/AA237-1)*100)</f>
        <v>90.476190476190482</v>
      </c>
      <c r="BC237" s="224">
        <f>IF(ISERROR((AA237/AB237-1)*100),"n/a",(AA237/AB237-1)*100)</f>
        <v>319.99999999999994</v>
      </c>
      <c r="BD237" s="224">
        <f>IF(ISERROR((AB237/AC237-1)*100),"n/a",(AB237/AC237-1)*100)</f>
        <v>10.619469026548689</v>
      </c>
      <c r="BE237" s="224">
        <f>IF(ISERROR((AC237/AD237-1)*100),"n/a",(AC237/AD237-1)*100)</f>
        <v>12.999999999999989</v>
      </c>
      <c r="BF237" s="224">
        <f>IF(ISERROR((AD237/AE237-1)*100),"n/a",(AD237/AE237-1)*100)</f>
        <v>669.23076923076928</v>
      </c>
      <c r="BG237" s="224">
        <f>AVERAGE(AG237:BF237)</f>
        <v>57.807935954980849</v>
      </c>
      <c r="BH237" s="182">
        <f t="shared" si="3"/>
        <v>138.94580891220323</v>
      </c>
    </row>
    <row r="238" spans="1:60" ht="11.25" customHeight="1" x14ac:dyDescent="0.2">
      <c r="A238" s="225" t="s">
        <v>1868</v>
      </c>
      <c r="B238" s="97" t="s">
        <v>821</v>
      </c>
      <c r="C238" s="215">
        <v>1.1599999999999999</v>
      </c>
      <c r="D238" s="216">
        <v>1</v>
      </c>
      <c r="E238" s="216">
        <v>0.91</v>
      </c>
      <c r="F238" s="216">
        <v>0.79</v>
      </c>
      <c r="G238" s="216">
        <v>0.72</v>
      </c>
      <c r="H238" s="216">
        <v>0.66</v>
      </c>
      <c r="I238" s="216">
        <v>0.6</v>
      </c>
      <c r="J238" s="217">
        <v>0.56000000000000005</v>
      </c>
      <c r="K238" s="223">
        <v>0.52</v>
      </c>
      <c r="L238" s="216">
        <v>0.48</v>
      </c>
      <c r="M238" s="216">
        <v>0.44</v>
      </c>
      <c r="N238" s="216">
        <v>0.42</v>
      </c>
      <c r="O238" s="216">
        <v>0.28000000000000003</v>
      </c>
      <c r="P238" s="226"/>
      <c r="Q238" s="231">
        <v>0.14000000000000001</v>
      </c>
      <c r="R238" s="227">
        <v>0.14000000000000001</v>
      </c>
      <c r="S238" s="226"/>
      <c r="T238" s="261">
        <v>0.14000000000000001</v>
      </c>
      <c r="U238" s="260">
        <v>0.14000000000000001</v>
      </c>
      <c r="V238" s="202">
        <v>0.13750000000000001</v>
      </c>
      <c r="W238" s="202">
        <v>0.1275</v>
      </c>
      <c r="X238" s="202">
        <v>0.12</v>
      </c>
      <c r="Y238" s="229">
        <v>0</v>
      </c>
      <c r="Z238" s="229">
        <v>0</v>
      </c>
      <c r="AA238" s="229">
        <v>0</v>
      </c>
      <c r="AB238" s="229">
        <v>0</v>
      </c>
      <c r="AC238" s="229">
        <v>0</v>
      </c>
      <c r="AD238" s="229">
        <v>0</v>
      </c>
      <c r="AE238" s="229">
        <v>0</v>
      </c>
      <c r="AF238" s="223">
        <f>SUM(C238:AE238)</f>
        <v>9.4850000000000012</v>
      </c>
      <c r="AG238" s="224">
        <f>IF(ISERROR((C238/D238-1)*100),"n/a",(C238/D238-1)*100)</f>
        <v>15.999999999999993</v>
      </c>
      <c r="AH238" s="224">
        <f>IF(ISERROR((D238/E238-1)*100),"n/a",(D238/E238-1)*100)</f>
        <v>9.8901098901098763</v>
      </c>
      <c r="AI238" s="224">
        <f>IF(ISERROR((E238/F238-1)*100),"n/a",(E238/F238-1)*100)</f>
        <v>15.189873417721511</v>
      </c>
      <c r="AJ238" s="224">
        <f>IF(ISERROR((F238/G238-1)*100),"n/a",(F238/G238-1)*100)</f>
        <v>9.7222222222222321</v>
      </c>
      <c r="AK238" s="224">
        <f>IF(ISERROR((G238/H238-1)*100),"n/a",(G238/H238-1)*100)</f>
        <v>9.0909090909090828</v>
      </c>
      <c r="AL238" s="224">
        <f>IF(ISERROR((H238/I238-1)*100),"n/a",(H238/I238-1)*100)</f>
        <v>10.000000000000009</v>
      </c>
      <c r="AM238" s="224">
        <f>IF(ISERROR((I238/J238-1)*100),"n/a",(I238/J238-1)*100)</f>
        <v>7.1428571428571397</v>
      </c>
      <c r="AN238" s="224">
        <f>IF(ISERROR((J238/K238-1)*100),"n/a",(J238/K238-1)*100)</f>
        <v>7.6923076923077094</v>
      </c>
      <c r="AO238" s="224">
        <f>IF(ISERROR((K238/L238-1)*100),"n/a",(K238/L238-1)*100)</f>
        <v>8.3333333333333481</v>
      </c>
      <c r="AP238" s="224">
        <f>IF(ISERROR((L238/M238-1)*100),"n/a",(L238/M238-1)*100)</f>
        <v>9.0909090909090828</v>
      </c>
      <c r="AQ238" s="224">
        <f>IF(ISERROR((M238/N238-1)*100),"n/a",(M238/N238-1)*100)</f>
        <v>4.7619047619047672</v>
      </c>
      <c r="AR238" s="224">
        <f>IF(ISERROR((N238/O238-1)*100),"n/a",(N238/O238-1)*100)</f>
        <v>49.999999999999979</v>
      </c>
      <c r="AS238" s="224">
        <f>IF(ISERROR((O238/Q238-1)*100),"n/a",(O238/Q238-1)*100)</f>
        <v>100</v>
      </c>
      <c r="AT238" s="224">
        <f>IF(ISERROR((Q238/R238-1)*100),"n/a",(Q238/R238-1)*100)</f>
        <v>0</v>
      </c>
      <c r="AU238" s="224">
        <f>IF(ISERROR((R238/T238-1)*100),"n/a",(R238/T238-1)*100)</f>
        <v>0</v>
      </c>
      <c r="AV238" s="224">
        <f>IF(ISERROR((T238/U238-1)*100),"n/a",(T238/U238-1)*100)</f>
        <v>0</v>
      </c>
      <c r="AW238" s="224">
        <f>IF(ISERROR((U238/V238-1)*100),"n/a",(U238/V238-1)*100)</f>
        <v>1.8181818181818299</v>
      </c>
      <c r="AX238" s="224">
        <f>IF(ISERROR((V238/W238-1)*100),"n/a",(V238/W238-1)*100)</f>
        <v>7.8431372549019773</v>
      </c>
      <c r="AY238" s="224">
        <f>IF(ISERROR((W238/X238-1)*100),"n/a",(W238/X238-1)*100)</f>
        <v>6.25</v>
      </c>
      <c r="AZ238" s="224" t="str">
        <f>IF(ISERROR((X238/Y238-1)*100),"n/a",(X238/Y238-1)*100)</f>
        <v>n/a</v>
      </c>
      <c r="BA238" s="224" t="str">
        <f>IF(ISERROR((Y238/Z238-1)*100),"n/a",(Y238/Z238-1)*100)</f>
        <v>n/a</v>
      </c>
      <c r="BB238" s="224" t="str">
        <f>IF(ISERROR((Z238/AA238-1)*100),"n/a",(Z238/AA238-1)*100)</f>
        <v>n/a</v>
      </c>
      <c r="BC238" s="224" t="str">
        <f>IF(ISERROR((AA238/AB238-1)*100),"n/a",(AA238/AB238-1)*100)</f>
        <v>n/a</v>
      </c>
      <c r="BD238" s="224" t="str">
        <f>IF(ISERROR((AB238/AC238-1)*100),"n/a",(AB238/AC238-1)*100)</f>
        <v>n/a</v>
      </c>
      <c r="BE238" s="224" t="str">
        <f>IF(ISERROR((AC238/AD238-1)*100),"n/a",(AC238/AD238-1)*100)</f>
        <v>n/a</v>
      </c>
      <c r="BF238" s="224" t="str">
        <f>IF(ISERROR((AD238/AE238-1)*100),"n/a",(AD238/AE238-1)*100)</f>
        <v>n/a</v>
      </c>
      <c r="BG238" s="224">
        <f>AVERAGE(AG238:BF238)</f>
        <v>14.359249774492556</v>
      </c>
      <c r="BH238" s="182">
        <f t="shared" si="3"/>
        <v>23.372561828762588</v>
      </c>
    </row>
    <row r="239" spans="1:60" ht="11.25" customHeight="1" x14ac:dyDescent="0.2">
      <c r="A239" s="236" t="s">
        <v>1465</v>
      </c>
      <c r="B239" s="97" t="s">
        <v>1466</v>
      </c>
      <c r="C239" s="215">
        <v>0.76</v>
      </c>
      <c r="D239" s="216">
        <v>0.68</v>
      </c>
      <c r="E239" s="216">
        <v>0.6</v>
      </c>
      <c r="F239" s="216">
        <v>0.52</v>
      </c>
      <c r="G239" s="216">
        <v>0.44</v>
      </c>
      <c r="H239" s="216">
        <v>0.36</v>
      </c>
      <c r="I239" s="216">
        <v>0.32</v>
      </c>
      <c r="J239" s="254">
        <v>0.2</v>
      </c>
      <c r="K239" s="228">
        <v>0</v>
      </c>
      <c r="L239" s="231">
        <v>0</v>
      </c>
      <c r="M239" s="231">
        <v>0</v>
      </c>
      <c r="N239" s="231">
        <v>0</v>
      </c>
      <c r="O239" s="231">
        <v>0</v>
      </c>
      <c r="P239" s="237"/>
      <c r="Q239" s="254">
        <v>0</v>
      </c>
      <c r="R239" s="227">
        <v>0</v>
      </c>
      <c r="S239" s="254"/>
      <c r="T239" s="266">
        <v>0</v>
      </c>
      <c r="U239" s="261">
        <v>0</v>
      </c>
      <c r="V239" s="238">
        <v>0</v>
      </c>
      <c r="W239" s="238">
        <v>0</v>
      </c>
      <c r="X239" s="229">
        <v>0</v>
      </c>
      <c r="Y239" s="229">
        <v>0</v>
      </c>
      <c r="Z239" s="229">
        <v>0</v>
      </c>
      <c r="AA239" s="229">
        <v>0</v>
      </c>
      <c r="AB239" s="229">
        <v>0</v>
      </c>
      <c r="AC239" s="229">
        <v>0</v>
      </c>
      <c r="AD239" s="229">
        <v>0</v>
      </c>
      <c r="AE239" s="229">
        <v>0</v>
      </c>
      <c r="AF239" s="223">
        <f>SUM(C239:AE239)</f>
        <v>3.88</v>
      </c>
      <c r="AG239" s="224">
        <f>IF(ISERROR((C239/D239-1)*100),"n/a",(C239/D239-1)*100)</f>
        <v>11.764705882352944</v>
      </c>
      <c r="AH239" s="224">
        <f>IF(ISERROR((D239/E239-1)*100),"n/a",(D239/E239-1)*100)</f>
        <v>13.333333333333353</v>
      </c>
      <c r="AI239" s="224">
        <f>IF(ISERROR((E239/F239-1)*100),"n/a",(E239/F239-1)*100)</f>
        <v>15.384615384615374</v>
      </c>
      <c r="AJ239" s="224">
        <f>IF(ISERROR((F239/G239-1)*100),"n/a",(F239/G239-1)*100)</f>
        <v>18.181818181818187</v>
      </c>
      <c r="AK239" s="224">
        <f>IF(ISERROR((G239/H239-1)*100),"n/a",(G239/H239-1)*100)</f>
        <v>22.222222222222232</v>
      </c>
      <c r="AL239" s="224">
        <f>IF(ISERROR((H239/I239-1)*100),"n/a",(H239/I239-1)*100)</f>
        <v>12.5</v>
      </c>
      <c r="AM239" s="224">
        <f>IF(ISERROR((I239/J239-1)*100),"n/a",(I239/J239-1)*100)</f>
        <v>59.999999999999986</v>
      </c>
      <c r="AN239" s="224" t="str">
        <f>IF(ISERROR((J239/K239-1)*100),"n/a",(J239/K239-1)*100)</f>
        <v>n/a</v>
      </c>
      <c r="AO239" s="224" t="str">
        <f>IF(ISERROR((K239/L239-1)*100),"n/a",(K239/L239-1)*100)</f>
        <v>n/a</v>
      </c>
      <c r="AP239" s="224" t="str">
        <f>IF(ISERROR((L239/M239-1)*100),"n/a",(L239/M239-1)*100)</f>
        <v>n/a</v>
      </c>
      <c r="AQ239" s="224" t="str">
        <f>IF(ISERROR((M239/N239-1)*100),"n/a",(M239/N239-1)*100)</f>
        <v>n/a</v>
      </c>
      <c r="AR239" s="224" t="str">
        <f>IF(ISERROR((N239/O239-1)*100),"n/a",(N239/O239-1)*100)</f>
        <v>n/a</v>
      </c>
      <c r="AS239" s="224" t="str">
        <f>IF(ISERROR((O239/Q239-1)*100),"n/a",(O239/Q239-1)*100)</f>
        <v>n/a</v>
      </c>
      <c r="AT239" s="224" t="str">
        <f>IF(ISERROR((Q239/R239-1)*100),"n/a",(Q239/R239-1)*100)</f>
        <v>n/a</v>
      </c>
      <c r="AU239" s="224" t="str">
        <f>IF(ISERROR((R239/T239-1)*100),"n/a",(R239/T239-1)*100)</f>
        <v>n/a</v>
      </c>
      <c r="AV239" s="224" t="str">
        <f>IF(ISERROR((T239/U239-1)*100),"n/a",(T239/U239-1)*100)</f>
        <v>n/a</v>
      </c>
      <c r="AW239" s="224" t="str">
        <f>IF(ISERROR((U239/V239-1)*100),"n/a",(U239/V239-1)*100)</f>
        <v>n/a</v>
      </c>
      <c r="AX239" s="224" t="str">
        <f>IF(ISERROR((V239/W239-1)*100),"n/a",(V239/W239-1)*100)</f>
        <v>n/a</v>
      </c>
      <c r="AY239" s="224" t="str">
        <f>IF(ISERROR((W239/X239-1)*100),"n/a",(W239/X239-1)*100)</f>
        <v>n/a</v>
      </c>
      <c r="AZ239" s="224" t="str">
        <f>IF(ISERROR((X239/Y239-1)*100),"n/a",(X239/Y239-1)*100)</f>
        <v>n/a</v>
      </c>
      <c r="BA239" s="224" t="str">
        <f>IF(ISERROR((Y239/Z239-1)*100),"n/a",(Y239/Z239-1)*100)</f>
        <v>n/a</v>
      </c>
      <c r="BB239" s="224" t="str">
        <f>IF(ISERROR((Z239/AA239-1)*100),"n/a",(Z239/AA239-1)*100)</f>
        <v>n/a</v>
      </c>
      <c r="BC239" s="224" t="str">
        <f>IF(ISERROR((AA239/AB239-1)*100),"n/a",(AA239/AB239-1)*100)</f>
        <v>n/a</v>
      </c>
      <c r="BD239" s="224" t="str">
        <f>IF(ISERROR((AB239/AC239-1)*100),"n/a",(AB239/AC239-1)*100)</f>
        <v>n/a</v>
      </c>
      <c r="BE239" s="224" t="str">
        <f>IF(ISERROR((AC239/AD239-1)*100),"n/a",(AC239/AD239-1)*100)</f>
        <v>n/a</v>
      </c>
      <c r="BF239" s="224" t="str">
        <f>IF(ISERROR((AD239/AE239-1)*100),"n/a",(AD239/AE239-1)*100)</f>
        <v>n/a</v>
      </c>
      <c r="BG239" s="224">
        <f>AVERAGE(AG239:BF239)</f>
        <v>21.912385000620297</v>
      </c>
      <c r="BH239" s="182">
        <f t="shared" si="3"/>
        <v>17.187494634138542</v>
      </c>
    </row>
    <row r="240" spans="1:60" ht="11.25" customHeight="1" x14ac:dyDescent="0.2">
      <c r="A240" s="236" t="s">
        <v>1467</v>
      </c>
      <c r="B240" s="97" t="s">
        <v>1468</v>
      </c>
      <c r="C240" s="215">
        <v>0.72</v>
      </c>
      <c r="D240" s="216">
        <v>0.64</v>
      </c>
      <c r="E240" s="216">
        <v>0.56000000000000005</v>
      </c>
      <c r="F240" s="216">
        <v>0.46</v>
      </c>
      <c r="G240" s="216">
        <v>0.31</v>
      </c>
      <c r="H240" s="216">
        <v>0.2</v>
      </c>
      <c r="I240" s="216">
        <v>0.14000000000000001</v>
      </c>
      <c r="J240" s="217">
        <v>0.03</v>
      </c>
      <c r="K240" s="251">
        <v>0</v>
      </c>
      <c r="L240" s="231">
        <v>0</v>
      </c>
      <c r="M240" s="231">
        <v>0</v>
      </c>
      <c r="N240" s="231">
        <v>0</v>
      </c>
      <c r="O240" s="231">
        <v>0</v>
      </c>
      <c r="P240" s="254"/>
      <c r="Q240" s="231">
        <v>0</v>
      </c>
      <c r="R240" s="227">
        <v>0</v>
      </c>
      <c r="S240" s="254"/>
      <c r="T240" s="266">
        <v>0</v>
      </c>
      <c r="U240" s="266">
        <v>2.1</v>
      </c>
      <c r="V240" s="229">
        <v>4.2</v>
      </c>
      <c r="W240" s="229">
        <v>4.2</v>
      </c>
      <c r="X240" s="229">
        <v>4.2</v>
      </c>
      <c r="Y240" s="202">
        <v>4.2</v>
      </c>
      <c r="Z240" s="202">
        <v>3.6</v>
      </c>
      <c r="AA240" s="202">
        <v>3.3</v>
      </c>
      <c r="AB240" s="202">
        <v>3</v>
      </c>
      <c r="AC240" s="202">
        <v>2.6</v>
      </c>
      <c r="AD240" s="202">
        <v>2.2000000000000002</v>
      </c>
      <c r="AE240" s="202">
        <v>1.8</v>
      </c>
      <c r="AF240" s="223">
        <f>SUM(C240:AE240)</f>
        <v>38.46</v>
      </c>
      <c r="AG240" s="224">
        <f>IF(ISERROR((C240/D240-1)*100),"n/a",(C240/D240-1)*100)</f>
        <v>12.5</v>
      </c>
      <c r="AH240" s="224">
        <f>IF(ISERROR((D240/E240-1)*100),"n/a",(D240/E240-1)*100)</f>
        <v>14.285714285714279</v>
      </c>
      <c r="AI240" s="224">
        <f>IF(ISERROR((E240/F240-1)*100),"n/a",(E240/F240-1)*100)</f>
        <v>21.739130434782616</v>
      </c>
      <c r="AJ240" s="224">
        <f>IF(ISERROR((F240/G240-1)*100),"n/a",(F240/G240-1)*100)</f>
        <v>48.387096774193552</v>
      </c>
      <c r="AK240" s="224">
        <f>IF(ISERROR((G240/H240-1)*100),"n/a",(G240/H240-1)*100)</f>
        <v>54.999999999999986</v>
      </c>
      <c r="AL240" s="224">
        <f>IF(ISERROR((H240/I240-1)*100),"n/a",(H240/I240-1)*100)</f>
        <v>42.857142857142861</v>
      </c>
      <c r="AM240" s="224">
        <f>IF(ISERROR((I240/J240-1)*100),"n/a",(I240/J240-1)*100)</f>
        <v>366.66666666666669</v>
      </c>
      <c r="AN240" s="224" t="str">
        <f>IF(ISERROR((J240/K240-1)*100),"n/a",(J240/K240-1)*100)</f>
        <v>n/a</v>
      </c>
      <c r="AO240" s="224" t="str">
        <f>IF(ISERROR((K240/L240-1)*100),"n/a",(K240/L240-1)*100)</f>
        <v>n/a</v>
      </c>
      <c r="AP240" s="224" t="str">
        <f>IF(ISERROR((L240/M240-1)*100),"n/a",(L240/M240-1)*100)</f>
        <v>n/a</v>
      </c>
      <c r="AQ240" s="224" t="str">
        <f>IF(ISERROR((M240/N240-1)*100),"n/a",(M240/N240-1)*100)</f>
        <v>n/a</v>
      </c>
      <c r="AR240" s="224" t="str">
        <f>IF(ISERROR((N240/O240-1)*100),"n/a",(N240/O240-1)*100)</f>
        <v>n/a</v>
      </c>
      <c r="AS240" s="224" t="str">
        <f>IF(ISERROR((O240/Q240-1)*100),"n/a",(O240/Q240-1)*100)</f>
        <v>n/a</v>
      </c>
      <c r="AT240" s="224" t="str">
        <f>IF(ISERROR((Q240/R240-1)*100),"n/a",(Q240/R240-1)*100)</f>
        <v>n/a</v>
      </c>
      <c r="AU240" s="224" t="str">
        <f>IF(ISERROR((R240/T240-1)*100),"n/a",(R240/T240-1)*100)</f>
        <v>n/a</v>
      </c>
      <c r="AV240" s="224">
        <f>IF(ISERROR((T240/U240-1)*100),"n/a",(T240/U240-1)*100)</f>
        <v>-100</v>
      </c>
      <c r="AW240" s="224">
        <f>IF(ISERROR((U240/V240-1)*100),"n/a",(U240/V240-1)*100)</f>
        <v>-50</v>
      </c>
      <c r="AX240" s="224">
        <f>IF(ISERROR((V240/W240-1)*100),"n/a",(V240/W240-1)*100)</f>
        <v>0</v>
      </c>
      <c r="AY240" s="224">
        <f>IF(ISERROR((W240/X240-1)*100),"n/a",(W240/X240-1)*100)</f>
        <v>0</v>
      </c>
      <c r="AZ240" s="224">
        <f>IF(ISERROR((X240/Y240-1)*100),"n/a",(X240/Y240-1)*100)</f>
        <v>0</v>
      </c>
      <c r="BA240" s="224">
        <f>IF(ISERROR((Y240/Z240-1)*100),"n/a",(Y240/Z240-1)*100)</f>
        <v>16.666666666666675</v>
      </c>
      <c r="BB240" s="224">
        <f>IF(ISERROR((Z240/AA240-1)*100),"n/a",(Z240/AA240-1)*100)</f>
        <v>9.0909090909091042</v>
      </c>
      <c r="BC240" s="224">
        <f>IF(ISERROR((AA240/AB240-1)*100),"n/a",(AA240/AB240-1)*100)</f>
        <v>9.9999999999999858</v>
      </c>
      <c r="BD240" s="224">
        <f>IF(ISERROR((AB240/AC240-1)*100),"n/a",(AB240/AC240-1)*100)</f>
        <v>15.384615384615374</v>
      </c>
      <c r="BE240" s="224">
        <f>IF(ISERROR((AC240/AD240-1)*100),"n/a",(AC240/AD240-1)*100)</f>
        <v>18.181818181818166</v>
      </c>
      <c r="BF240" s="224">
        <f>IF(ISERROR((AD240/AE240-1)*100),"n/a",(AD240/AE240-1)*100)</f>
        <v>22.222222222222232</v>
      </c>
      <c r="BG240" s="224">
        <f>AVERAGE(AG240:BF240)</f>
        <v>27.943443475818423</v>
      </c>
      <c r="BH240" s="182">
        <f t="shared" si="3"/>
        <v>91.538123709201429</v>
      </c>
    </row>
    <row r="241" spans="1:60" ht="11.25" customHeight="1" x14ac:dyDescent="0.2">
      <c r="A241" s="252" t="s">
        <v>1869</v>
      </c>
      <c r="B241" s="119" t="s">
        <v>823</v>
      </c>
      <c r="C241" s="215">
        <v>1.24</v>
      </c>
      <c r="D241" s="216">
        <v>1.2</v>
      </c>
      <c r="E241" s="216">
        <v>1.1599999999999999</v>
      </c>
      <c r="F241" s="216">
        <v>1.1200000000000001</v>
      </c>
      <c r="G241" s="216">
        <v>1.04</v>
      </c>
      <c r="H241" s="216">
        <v>1</v>
      </c>
      <c r="I241" s="216">
        <v>0.96</v>
      </c>
      <c r="J241" s="217">
        <v>0.78</v>
      </c>
      <c r="K241" s="253">
        <v>0.68</v>
      </c>
      <c r="L241" s="218">
        <v>0.6</v>
      </c>
      <c r="M241" s="218">
        <v>0.54</v>
      </c>
      <c r="N241" s="218">
        <v>0.5</v>
      </c>
      <c r="O241" s="218">
        <v>0.48</v>
      </c>
      <c r="P241" s="219"/>
      <c r="Q241" s="218">
        <v>0.43</v>
      </c>
      <c r="R241" s="220">
        <v>0.4</v>
      </c>
      <c r="S241" s="219"/>
      <c r="T241" s="283">
        <v>0.4</v>
      </c>
      <c r="U241" s="283">
        <v>0.3</v>
      </c>
      <c r="V241" s="247">
        <v>1.1200000000000001</v>
      </c>
      <c r="W241" s="247">
        <v>1.08</v>
      </c>
      <c r="X241" s="247">
        <v>1.04</v>
      </c>
      <c r="Y241" s="247">
        <v>1.02</v>
      </c>
      <c r="Z241" s="222">
        <v>1</v>
      </c>
      <c r="AA241" s="222">
        <v>1</v>
      </c>
      <c r="AB241" s="247">
        <v>1</v>
      </c>
      <c r="AC241" s="247">
        <v>0.92</v>
      </c>
      <c r="AD241" s="222">
        <v>0.91</v>
      </c>
      <c r="AE241" s="247">
        <v>0.93</v>
      </c>
      <c r="AF241" s="223">
        <f>SUM(C241:AE241)</f>
        <v>22.850000000000005</v>
      </c>
      <c r="AG241" s="224">
        <f>IF(ISERROR((C241/D241-1)*100),"n/a",(C241/D241-1)*100)</f>
        <v>3.3333333333333437</v>
      </c>
      <c r="AH241" s="224">
        <f>IF(ISERROR((D241/E241-1)*100),"n/a",(D241/E241-1)*100)</f>
        <v>3.4482758620689724</v>
      </c>
      <c r="AI241" s="224">
        <f>IF(ISERROR((E241/F241-1)*100),"n/a",(E241/F241-1)*100)</f>
        <v>3.5714285714285587</v>
      </c>
      <c r="AJ241" s="224">
        <f>IF(ISERROR((F241/G241-1)*100),"n/a",(F241/G241-1)*100)</f>
        <v>7.6923076923077094</v>
      </c>
      <c r="AK241" s="224">
        <f>IF(ISERROR((G241/H241-1)*100),"n/a",(G241/H241-1)*100)</f>
        <v>4.0000000000000036</v>
      </c>
      <c r="AL241" s="224">
        <f>IF(ISERROR((H241/I241-1)*100),"n/a",(H241/I241-1)*100)</f>
        <v>4.1666666666666741</v>
      </c>
      <c r="AM241" s="224">
        <f>IF(ISERROR((I241/J241-1)*100),"n/a",(I241/J241-1)*100)</f>
        <v>23.076923076923062</v>
      </c>
      <c r="AN241" s="224">
        <f>IF(ISERROR((J241/K241-1)*100),"n/a",(J241/K241-1)*100)</f>
        <v>14.705882352941169</v>
      </c>
      <c r="AO241" s="224">
        <f>IF(ISERROR((K241/L241-1)*100),"n/a",(K241/L241-1)*100)</f>
        <v>13.333333333333353</v>
      </c>
      <c r="AP241" s="224">
        <f>IF(ISERROR((L241/M241-1)*100),"n/a",(L241/M241-1)*100)</f>
        <v>11.111111111111093</v>
      </c>
      <c r="AQ241" s="224">
        <f>IF(ISERROR((M241/N241-1)*100),"n/a",(M241/N241-1)*100)</f>
        <v>8.0000000000000071</v>
      </c>
      <c r="AR241" s="224">
        <f>IF(ISERROR((N241/O241-1)*100),"n/a",(N241/O241-1)*100)</f>
        <v>4.1666666666666741</v>
      </c>
      <c r="AS241" s="224">
        <f>IF(ISERROR((O241/Q241-1)*100),"n/a",(O241/Q241-1)*100)</f>
        <v>11.627906976744185</v>
      </c>
      <c r="AT241" s="224">
        <f>IF(ISERROR((Q241/R241-1)*100),"n/a",(Q241/R241-1)*100)</f>
        <v>7.4999999999999956</v>
      </c>
      <c r="AU241" s="224">
        <f>IF(ISERROR((R241/T241-1)*100),"n/a",(R241/T241-1)*100)</f>
        <v>0</v>
      </c>
      <c r="AV241" s="224">
        <f>IF(ISERROR((T241/U241-1)*100),"n/a",(T241/U241-1)*100)</f>
        <v>33.33333333333335</v>
      </c>
      <c r="AW241" s="224">
        <f>IF(ISERROR((U241/V241-1)*100),"n/a",(U241/V241-1)*100)</f>
        <v>-73.214285714285722</v>
      </c>
      <c r="AX241" s="224">
        <f>IF(ISERROR((V241/W241-1)*100),"n/a",(V241/W241-1)*100)</f>
        <v>3.7037037037036979</v>
      </c>
      <c r="AY241" s="224">
        <f>IF(ISERROR((W241/X241-1)*100),"n/a",(W241/X241-1)*100)</f>
        <v>3.8461538461538547</v>
      </c>
      <c r="AZ241" s="224">
        <f>IF(ISERROR((X241/Y241-1)*100),"n/a",(X241/Y241-1)*100)</f>
        <v>1.9607843137254832</v>
      </c>
      <c r="BA241" s="224">
        <f>IF(ISERROR((Y241/Z241-1)*100),"n/a",(Y241/Z241-1)*100)</f>
        <v>2.0000000000000018</v>
      </c>
      <c r="BB241" s="224">
        <f>IF(ISERROR((Z241/AA241-1)*100),"n/a",(Z241/AA241-1)*100)</f>
        <v>0</v>
      </c>
      <c r="BC241" s="224">
        <f>IF(ISERROR((AA241/AB241-1)*100),"n/a",(AA241/AB241-1)*100)</f>
        <v>0</v>
      </c>
      <c r="BD241" s="224">
        <f>IF(ISERROR((AB241/AC241-1)*100),"n/a",(AB241/AC241-1)*100)</f>
        <v>8.6956521739130377</v>
      </c>
      <c r="BE241" s="224">
        <f>IF(ISERROR((AC241/AD241-1)*100),"n/a",(AC241/AD241-1)*100)</f>
        <v>1.098901098901095</v>
      </c>
      <c r="BF241" s="224">
        <f>IF(ISERROR((AD241/AE241-1)*100),"n/a",(AD241/AE241-1)*100)</f>
        <v>-2.1505376344086002</v>
      </c>
      <c r="BG241" s="224">
        <f>AVERAGE(AG241:BF241)</f>
        <v>3.8079823370984993</v>
      </c>
      <c r="BH241" s="182">
        <f t="shared" si="3"/>
        <v>17.508142469021799</v>
      </c>
    </row>
    <row r="242" spans="1:60" ht="11.25" customHeight="1" x14ac:dyDescent="0.2">
      <c r="A242" s="236" t="s">
        <v>1469</v>
      </c>
      <c r="B242" s="97" t="s">
        <v>1470</v>
      </c>
      <c r="C242" s="215">
        <v>0.53500000000000003</v>
      </c>
      <c r="D242" s="216">
        <v>0.51500000000000001</v>
      </c>
      <c r="E242" s="216">
        <v>0.5</v>
      </c>
      <c r="F242" s="216">
        <v>0.47499999999999998</v>
      </c>
      <c r="G242" s="216">
        <v>0.45500000000000002</v>
      </c>
      <c r="H242" s="216">
        <v>0.44</v>
      </c>
      <c r="I242" s="216">
        <v>0.4</v>
      </c>
      <c r="J242" s="217">
        <v>0.35</v>
      </c>
      <c r="K242" s="217">
        <v>0.32</v>
      </c>
      <c r="L242" s="231">
        <v>0.28000000000000003</v>
      </c>
      <c r="M242" s="231">
        <v>0.28000000000000003</v>
      </c>
      <c r="N242" s="216">
        <v>0.28000000000000003</v>
      </c>
      <c r="O242" s="216">
        <v>0.23</v>
      </c>
      <c r="P242" s="217"/>
      <c r="Q242" s="216">
        <v>0.18</v>
      </c>
      <c r="R242" s="232">
        <v>0.12</v>
      </c>
      <c r="S242" s="217"/>
      <c r="T242" s="266">
        <v>0.06</v>
      </c>
      <c r="U242" s="266">
        <v>0.18</v>
      </c>
      <c r="V242" s="229">
        <v>0.68</v>
      </c>
      <c r="W242" s="229">
        <v>0.68</v>
      </c>
      <c r="X242" s="202">
        <v>0.68</v>
      </c>
      <c r="Y242" s="202">
        <v>0.66500000000000004</v>
      </c>
      <c r="Z242" s="202">
        <v>0.64500000000000002</v>
      </c>
      <c r="AA242" s="202">
        <v>0.625</v>
      </c>
      <c r="AB242" s="202">
        <v>0.60499999999999998</v>
      </c>
      <c r="AC242" s="202">
        <v>0.58499999999999996</v>
      </c>
      <c r="AD242" s="202">
        <v>0.56499999999999995</v>
      </c>
      <c r="AE242" s="202">
        <v>0.51500000000000001</v>
      </c>
      <c r="AF242" s="223">
        <f>SUM(C242:AE242)</f>
        <v>11.845000000000001</v>
      </c>
      <c r="AG242" s="224">
        <f>IF(ISERROR((C242/D242-1)*100),"n/a",(C242/D242-1)*100)</f>
        <v>3.8834951456310662</v>
      </c>
      <c r="AH242" s="224">
        <f>IF(ISERROR((D242/E242-1)*100),"n/a",(D242/E242-1)*100)</f>
        <v>3.0000000000000027</v>
      </c>
      <c r="AI242" s="224">
        <f>IF(ISERROR((E242/F242-1)*100),"n/a",(E242/F242-1)*100)</f>
        <v>5.2631578947368363</v>
      </c>
      <c r="AJ242" s="224">
        <f>IF(ISERROR((F242/G242-1)*100),"n/a",(F242/G242-1)*100)</f>
        <v>4.39560439560438</v>
      </c>
      <c r="AK242" s="224">
        <f>IF(ISERROR((G242/H242-1)*100),"n/a",(G242/H242-1)*100)</f>
        <v>3.4090909090909172</v>
      </c>
      <c r="AL242" s="224">
        <f>IF(ISERROR((H242/I242-1)*100),"n/a",(H242/I242-1)*100)</f>
        <v>9.9999999999999858</v>
      </c>
      <c r="AM242" s="224">
        <f>IF(ISERROR((I242/J242-1)*100),"n/a",(I242/J242-1)*100)</f>
        <v>14.285714285714302</v>
      </c>
      <c r="AN242" s="224">
        <f>IF(ISERROR((J242/K242-1)*100),"n/a",(J242/K242-1)*100)</f>
        <v>9.375</v>
      </c>
      <c r="AO242" s="224">
        <f>IF(ISERROR((K242/L242-1)*100),"n/a",(K242/L242-1)*100)</f>
        <v>14.285714285714279</v>
      </c>
      <c r="AP242" s="224">
        <f>IF(ISERROR((L242/M242-1)*100),"n/a",(L242/M242-1)*100)</f>
        <v>0</v>
      </c>
      <c r="AQ242" s="224">
        <f>IF(ISERROR((M242/N242-1)*100),"n/a",(M242/N242-1)*100)</f>
        <v>0</v>
      </c>
      <c r="AR242" s="224">
        <f>IF(ISERROR((N242/O242-1)*100),"n/a",(N242/O242-1)*100)</f>
        <v>21.739130434782616</v>
      </c>
      <c r="AS242" s="224">
        <f>IF(ISERROR((O242/Q242-1)*100),"n/a",(O242/Q242-1)*100)</f>
        <v>27.777777777777789</v>
      </c>
      <c r="AT242" s="224">
        <f>IF(ISERROR((Q242/R242-1)*100),"n/a",(Q242/R242-1)*100)</f>
        <v>50</v>
      </c>
      <c r="AU242" s="224">
        <f>IF(ISERROR((R242/T242-1)*100),"n/a",(R242/T242-1)*100)</f>
        <v>100</v>
      </c>
      <c r="AV242" s="224">
        <f>IF(ISERROR((T242/U242-1)*100),"n/a",(T242/U242-1)*100)</f>
        <v>-66.666666666666671</v>
      </c>
      <c r="AW242" s="224">
        <f>IF(ISERROR((U242/V242-1)*100),"n/a",(U242/V242-1)*100)</f>
        <v>-73.529411764705884</v>
      </c>
      <c r="AX242" s="224">
        <f>IF(ISERROR((V242/W242-1)*100),"n/a",(V242/W242-1)*100)</f>
        <v>0</v>
      </c>
      <c r="AY242" s="224">
        <f>IF(ISERROR((W242/X242-1)*100),"n/a",(W242/X242-1)*100)</f>
        <v>0</v>
      </c>
      <c r="AZ242" s="224">
        <f>IF(ISERROR((X242/Y242-1)*100),"n/a",(X242/Y242-1)*100)</f>
        <v>2.2556390977443552</v>
      </c>
      <c r="BA242" s="224">
        <f>IF(ISERROR((Y242/Z242-1)*100),"n/a",(Y242/Z242-1)*100)</f>
        <v>3.1007751937984551</v>
      </c>
      <c r="BB242" s="224">
        <f>IF(ISERROR((Z242/AA242-1)*100),"n/a",(Z242/AA242-1)*100)</f>
        <v>3.2000000000000028</v>
      </c>
      <c r="BC242" s="224">
        <f>IF(ISERROR((AA242/AB242-1)*100),"n/a",(AA242/AB242-1)*100)</f>
        <v>3.3057851239669533</v>
      </c>
      <c r="BD242" s="224">
        <f>IF(ISERROR((AB242/AC242-1)*100),"n/a",(AB242/AC242-1)*100)</f>
        <v>3.4188034188034289</v>
      </c>
      <c r="BE242" s="224">
        <f>IF(ISERROR((AC242/AD242-1)*100),"n/a",(AC242/AD242-1)*100)</f>
        <v>3.539823008849563</v>
      </c>
      <c r="BF242" s="224">
        <f>IF(ISERROR((AD242/AE242-1)*100),"n/a",(AD242/AE242-1)*100)</f>
        <v>9.7087378640776656</v>
      </c>
      <c r="BG242" s="224">
        <f>AVERAGE(AG242:BF242)</f>
        <v>5.990314246343079</v>
      </c>
      <c r="BH242" s="182">
        <f t="shared" si="3"/>
        <v>30.656393567684646</v>
      </c>
    </row>
    <row r="243" spans="1:60" ht="11.25" customHeight="1" x14ac:dyDescent="0.2">
      <c r="A243" s="236" t="s">
        <v>1870</v>
      </c>
      <c r="B243" s="97" t="s">
        <v>825</v>
      </c>
      <c r="C243" s="215">
        <v>1.6</v>
      </c>
      <c r="D243" s="216">
        <v>1.46</v>
      </c>
      <c r="E243" s="216">
        <v>1.36</v>
      </c>
      <c r="F243" s="216">
        <v>1.26</v>
      </c>
      <c r="G243" s="216">
        <v>1.17</v>
      </c>
      <c r="H243" s="216">
        <v>1.08</v>
      </c>
      <c r="I243" s="216">
        <v>1.02</v>
      </c>
      <c r="J243" s="217">
        <v>0.91</v>
      </c>
      <c r="K243" s="223">
        <v>0.77</v>
      </c>
      <c r="L243" s="216">
        <v>0.56499999999999995</v>
      </c>
      <c r="M243" s="231">
        <v>0</v>
      </c>
      <c r="N243" s="231">
        <v>0</v>
      </c>
      <c r="O243" s="231">
        <v>0</v>
      </c>
      <c r="P243" s="254"/>
      <c r="Q243" s="231">
        <v>0</v>
      </c>
      <c r="R243" s="227">
        <v>0</v>
      </c>
      <c r="S243" s="254"/>
      <c r="T243" s="266">
        <v>0</v>
      </c>
      <c r="U243" s="266">
        <v>0</v>
      </c>
      <c r="V243" s="229">
        <v>0</v>
      </c>
      <c r="W243" s="229">
        <v>0</v>
      </c>
      <c r="X243" s="229">
        <v>0</v>
      </c>
      <c r="Y243" s="229">
        <v>0</v>
      </c>
      <c r="Z243" s="229">
        <v>0</v>
      </c>
      <c r="AA243" s="229">
        <v>0</v>
      </c>
      <c r="AB243" s="229">
        <v>0</v>
      </c>
      <c r="AC243" s="229">
        <v>0</v>
      </c>
      <c r="AD243" s="229">
        <v>0</v>
      </c>
      <c r="AE243" s="229">
        <v>0</v>
      </c>
      <c r="AF243" s="223">
        <f>SUM(C243:AE243)</f>
        <v>11.194999999999999</v>
      </c>
      <c r="AG243" s="224">
        <f>IF(ISERROR((C243/D243-1)*100),"n/a",(C243/D243-1)*100)</f>
        <v>9.5890410958904262</v>
      </c>
      <c r="AH243" s="224">
        <f>IF(ISERROR((D243/E243-1)*100),"n/a",(D243/E243-1)*100)</f>
        <v>7.3529411764705843</v>
      </c>
      <c r="AI243" s="224">
        <f>IF(ISERROR((E243/F243-1)*100),"n/a",(E243/F243-1)*100)</f>
        <v>7.9365079365079527</v>
      </c>
      <c r="AJ243" s="224">
        <f>IF(ISERROR((F243/G243-1)*100),"n/a",(F243/G243-1)*100)</f>
        <v>7.6923076923077094</v>
      </c>
      <c r="AK243" s="224">
        <f>IF(ISERROR((G243/H243-1)*100),"n/a",(G243/H243-1)*100)</f>
        <v>8.333333333333325</v>
      </c>
      <c r="AL243" s="224">
        <f>IF(ISERROR((H243/I243-1)*100),"n/a",(H243/I243-1)*100)</f>
        <v>5.8823529411764719</v>
      </c>
      <c r="AM243" s="224">
        <f>IF(ISERROR((I243/J243-1)*100),"n/a",(I243/J243-1)*100)</f>
        <v>12.087912087912089</v>
      </c>
      <c r="AN243" s="224">
        <f>IF(ISERROR((J243/K243-1)*100),"n/a",(J243/K243-1)*100)</f>
        <v>18.181818181818187</v>
      </c>
      <c r="AO243" s="224">
        <f>IF(ISERROR((K243/L243-1)*100),"n/a",(K243/L243-1)*100)</f>
        <v>36.283185840707979</v>
      </c>
      <c r="AP243" s="224" t="str">
        <f>IF(ISERROR((L243/M243-1)*100),"n/a",(L243/M243-1)*100)</f>
        <v>n/a</v>
      </c>
      <c r="AQ243" s="224" t="str">
        <f>IF(ISERROR((M243/N243-1)*100),"n/a",(M243/N243-1)*100)</f>
        <v>n/a</v>
      </c>
      <c r="AR243" s="224" t="str">
        <f>IF(ISERROR((N243/O243-1)*100),"n/a",(N243/O243-1)*100)</f>
        <v>n/a</v>
      </c>
      <c r="AS243" s="224" t="str">
        <f>IF(ISERROR((O243/Q243-1)*100),"n/a",(O243/Q243-1)*100)</f>
        <v>n/a</v>
      </c>
      <c r="AT243" s="224" t="str">
        <f>IF(ISERROR((Q243/R243-1)*100),"n/a",(Q243/R243-1)*100)</f>
        <v>n/a</v>
      </c>
      <c r="AU243" s="224" t="str">
        <f>IF(ISERROR((R243/T243-1)*100),"n/a",(R243/T243-1)*100)</f>
        <v>n/a</v>
      </c>
      <c r="AV243" s="224" t="str">
        <f>IF(ISERROR((T243/U243-1)*100),"n/a",(T243/U243-1)*100)</f>
        <v>n/a</v>
      </c>
      <c r="AW243" s="224" t="str">
        <f>IF(ISERROR((U243/V243-1)*100),"n/a",(U243/V243-1)*100)</f>
        <v>n/a</v>
      </c>
      <c r="AX243" s="224" t="str">
        <f>IF(ISERROR((V243/W243-1)*100),"n/a",(V243/W243-1)*100)</f>
        <v>n/a</v>
      </c>
      <c r="AY243" s="224" t="str">
        <f>IF(ISERROR((W243/X243-1)*100),"n/a",(W243/X243-1)*100)</f>
        <v>n/a</v>
      </c>
      <c r="AZ243" s="224" t="str">
        <f>IF(ISERROR((X243/Y243-1)*100),"n/a",(X243/Y243-1)*100)</f>
        <v>n/a</v>
      </c>
      <c r="BA243" s="224" t="str">
        <f>IF(ISERROR((Y243/Z243-1)*100),"n/a",(Y243/Z243-1)*100)</f>
        <v>n/a</v>
      </c>
      <c r="BB243" s="224" t="str">
        <f>IF(ISERROR((Z243/AA243-1)*100),"n/a",(Z243/AA243-1)*100)</f>
        <v>n/a</v>
      </c>
      <c r="BC243" s="224" t="str">
        <f>IF(ISERROR((AA243/AB243-1)*100),"n/a",(AA243/AB243-1)*100)</f>
        <v>n/a</v>
      </c>
      <c r="BD243" s="224" t="str">
        <f>IF(ISERROR((AB243/AC243-1)*100),"n/a",(AB243/AC243-1)*100)</f>
        <v>n/a</v>
      </c>
      <c r="BE243" s="224" t="str">
        <f>IF(ISERROR((AC243/AD243-1)*100),"n/a",(AC243/AD243-1)*100)</f>
        <v>n/a</v>
      </c>
      <c r="BF243" s="224" t="str">
        <f>IF(ISERROR((AD243/AE243-1)*100),"n/a",(AD243/AE243-1)*100)</f>
        <v>n/a</v>
      </c>
      <c r="BG243" s="224">
        <f>AVERAGE(AG243:BF243)</f>
        <v>12.593266698458301</v>
      </c>
      <c r="BH243" s="182">
        <f t="shared" si="3"/>
        <v>9.6051687911923338</v>
      </c>
    </row>
    <row r="244" spans="1:60" ht="11.25" customHeight="1" x14ac:dyDescent="0.2">
      <c r="A244" s="239" t="s">
        <v>827</v>
      </c>
      <c r="B244" s="240" t="s">
        <v>828</v>
      </c>
      <c r="C244" s="215">
        <v>1.42</v>
      </c>
      <c r="D244" s="216">
        <v>1.38</v>
      </c>
      <c r="E244" s="216">
        <v>1.36</v>
      </c>
      <c r="F244" s="216">
        <v>1.33</v>
      </c>
      <c r="G244" s="216">
        <v>1.27</v>
      </c>
      <c r="H244" s="216">
        <v>1.22</v>
      </c>
      <c r="I244" s="216">
        <v>1.1499999999999999</v>
      </c>
      <c r="J244" s="217">
        <v>1.1000000000000001</v>
      </c>
      <c r="K244" s="223">
        <v>0.97</v>
      </c>
      <c r="L244" s="216">
        <v>0.92749999999999999</v>
      </c>
      <c r="M244" s="231">
        <v>0</v>
      </c>
      <c r="N244" s="231">
        <v>0</v>
      </c>
      <c r="O244" s="231">
        <v>0</v>
      </c>
      <c r="P244" s="254"/>
      <c r="Q244" s="231">
        <v>0</v>
      </c>
      <c r="R244" s="227">
        <v>0</v>
      </c>
      <c r="S244" s="254"/>
      <c r="T244" s="266">
        <v>0</v>
      </c>
      <c r="U244" s="266">
        <v>0</v>
      </c>
      <c r="V244" s="229">
        <v>0</v>
      </c>
      <c r="W244" s="229">
        <v>0</v>
      </c>
      <c r="X244" s="229">
        <v>0</v>
      </c>
      <c r="Y244" s="229">
        <v>0</v>
      </c>
      <c r="Z244" s="229">
        <v>0</v>
      </c>
      <c r="AA244" s="229">
        <v>0</v>
      </c>
      <c r="AB244" s="229">
        <v>0</v>
      </c>
      <c r="AC244" s="229">
        <v>0</v>
      </c>
      <c r="AD244" s="229">
        <v>0</v>
      </c>
      <c r="AE244" s="229">
        <v>0</v>
      </c>
      <c r="AF244" s="223">
        <f>SUM(C244:AE244)</f>
        <v>12.1275</v>
      </c>
      <c r="AG244" s="224">
        <f>IF(ISERROR((C244/D244-1)*100),"n/a",(C244/D244-1)*100)</f>
        <v>2.898550724637694</v>
      </c>
      <c r="AH244" s="224">
        <f>IF(ISERROR((D244/E244-1)*100),"n/a",(D244/E244-1)*100)</f>
        <v>1.4705882352941124</v>
      </c>
      <c r="AI244" s="224">
        <f>IF(ISERROR((E244/F244-1)*100),"n/a",(E244/F244-1)*100)</f>
        <v>2.2556390977443552</v>
      </c>
      <c r="AJ244" s="224">
        <f>IF(ISERROR((F244/G244-1)*100),"n/a",(F244/G244-1)*100)</f>
        <v>4.7244094488189115</v>
      </c>
      <c r="AK244" s="224">
        <f>IF(ISERROR((G244/H244-1)*100),"n/a",(G244/H244-1)*100)</f>
        <v>4.0983606557376984</v>
      </c>
      <c r="AL244" s="224">
        <f>IF(ISERROR((H244/I244-1)*100),"n/a",(H244/I244-1)*100)</f>
        <v>6.0869565217391397</v>
      </c>
      <c r="AM244" s="224">
        <f>IF(ISERROR((I244/J244-1)*100),"n/a",(I244/J244-1)*100)</f>
        <v>4.5454545454545192</v>
      </c>
      <c r="AN244" s="224">
        <f>IF(ISERROR((J244/K244-1)*100),"n/a",(J244/K244-1)*100)</f>
        <v>13.402061855670123</v>
      </c>
      <c r="AO244" s="224">
        <f>IF(ISERROR((K244/L244-1)*100),"n/a",(K244/L244-1)*100)</f>
        <v>4.5822102425876032</v>
      </c>
      <c r="AP244" s="224" t="str">
        <f>IF(ISERROR((L244/M244-1)*100),"n/a",(L244/M244-1)*100)</f>
        <v>n/a</v>
      </c>
      <c r="AQ244" s="224" t="str">
        <f>IF(ISERROR((M244/N244-1)*100),"n/a",(M244/N244-1)*100)</f>
        <v>n/a</v>
      </c>
      <c r="AR244" s="224" t="str">
        <f>IF(ISERROR((N244/O244-1)*100),"n/a",(N244/O244-1)*100)</f>
        <v>n/a</v>
      </c>
      <c r="AS244" s="224" t="str">
        <f>IF(ISERROR((O244/Q244-1)*100),"n/a",(O244/Q244-1)*100)</f>
        <v>n/a</v>
      </c>
      <c r="AT244" s="224" t="str">
        <f>IF(ISERROR((Q244/R244-1)*100),"n/a",(Q244/R244-1)*100)</f>
        <v>n/a</v>
      </c>
      <c r="AU244" s="224" t="str">
        <f>IF(ISERROR((R244/T244-1)*100),"n/a",(R244/T244-1)*100)</f>
        <v>n/a</v>
      </c>
      <c r="AV244" s="224" t="str">
        <f>IF(ISERROR((T244/U244-1)*100),"n/a",(T244/U244-1)*100)</f>
        <v>n/a</v>
      </c>
      <c r="AW244" s="224" t="str">
        <f>IF(ISERROR((U244/V244-1)*100),"n/a",(U244/V244-1)*100)</f>
        <v>n/a</v>
      </c>
      <c r="AX244" s="224" t="str">
        <f>IF(ISERROR((V244/W244-1)*100),"n/a",(V244/W244-1)*100)</f>
        <v>n/a</v>
      </c>
      <c r="AY244" s="224" t="str">
        <f>IF(ISERROR((W244/X244-1)*100),"n/a",(W244/X244-1)*100)</f>
        <v>n/a</v>
      </c>
      <c r="AZ244" s="224" t="str">
        <f>IF(ISERROR((X244/Y244-1)*100),"n/a",(X244/Y244-1)*100)</f>
        <v>n/a</v>
      </c>
      <c r="BA244" s="224" t="str">
        <f>IF(ISERROR((Y244/Z244-1)*100),"n/a",(Y244/Z244-1)*100)</f>
        <v>n/a</v>
      </c>
      <c r="BB244" s="224" t="str">
        <f>IF(ISERROR((Z244/AA244-1)*100),"n/a",(Z244/AA244-1)*100)</f>
        <v>n/a</v>
      </c>
      <c r="BC244" s="224" t="str">
        <f>IF(ISERROR((AA244/AB244-1)*100),"n/a",(AA244/AB244-1)*100)</f>
        <v>n/a</v>
      </c>
      <c r="BD244" s="224" t="str">
        <f>IF(ISERROR((AB244/AC244-1)*100),"n/a",(AB244/AC244-1)*100)</f>
        <v>n/a</v>
      </c>
      <c r="BE244" s="224" t="str">
        <f>IF(ISERROR((AC244/AD244-1)*100),"n/a",(AC244/AD244-1)*100)</f>
        <v>n/a</v>
      </c>
      <c r="BF244" s="224" t="str">
        <f>IF(ISERROR((AD244/AE244-1)*100),"n/a",(AD244/AE244-1)*100)</f>
        <v>n/a</v>
      </c>
      <c r="BG244" s="224">
        <f>AVERAGE(AG244:BF244)</f>
        <v>4.8960257030760168</v>
      </c>
      <c r="BH244" s="182">
        <f t="shared" si="3"/>
        <v>3.4884315736290046</v>
      </c>
    </row>
    <row r="245" spans="1:60" ht="11.25" customHeight="1" x14ac:dyDescent="0.2">
      <c r="A245" s="127" t="s">
        <v>829</v>
      </c>
      <c r="B245" s="97" t="s">
        <v>830</v>
      </c>
      <c r="C245" s="215">
        <v>1.63</v>
      </c>
      <c r="D245" s="216">
        <v>1.54</v>
      </c>
      <c r="E245" s="216">
        <v>1.46</v>
      </c>
      <c r="F245" s="216">
        <v>1.35</v>
      </c>
      <c r="G245" s="216">
        <v>1.23</v>
      </c>
      <c r="H245" s="216">
        <v>1.1399999999999999</v>
      </c>
      <c r="I245" s="217">
        <v>1.06</v>
      </c>
      <c r="J245" s="217">
        <v>0.98</v>
      </c>
      <c r="K245" s="223">
        <v>0.86</v>
      </c>
      <c r="L245" s="217">
        <v>0.76</v>
      </c>
      <c r="M245" s="217">
        <v>0.706666666666667</v>
      </c>
      <c r="N245" s="254">
        <v>0.66666666666666696</v>
      </c>
      <c r="O245" s="254">
        <v>0.66666666666666696</v>
      </c>
      <c r="P245" s="254"/>
      <c r="Q245" s="254">
        <v>0.66666666666666696</v>
      </c>
      <c r="R245" s="228">
        <v>0.66666666666666696</v>
      </c>
      <c r="S245" s="254"/>
      <c r="T245" s="261">
        <v>0.66666666666666696</v>
      </c>
      <c r="U245" s="261">
        <v>0.66666666666666696</v>
      </c>
      <c r="V245" s="202">
        <v>0.66666666666666696</v>
      </c>
      <c r="W245" s="202">
        <v>0.62</v>
      </c>
      <c r="X245" s="202">
        <v>0.586666666666667</v>
      </c>
      <c r="Y245" s="229">
        <v>0.53333333333333299</v>
      </c>
      <c r="Z245" s="229">
        <v>0.53333333333333299</v>
      </c>
      <c r="AA245" s="202">
        <v>0.53333333333333299</v>
      </c>
      <c r="AB245" s="202">
        <v>0.50909090909090904</v>
      </c>
      <c r="AC245" s="202">
        <v>0.47727272727272702</v>
      </c>
      <c r="AD245" s="202">
        <v>0.22727272727272699</v>
      </c>
      <c r="AE245" s="202">
        <v>0</v>
      </c>
      <c r="AF245" s="223">
        <f>SUM(C245:AE245)</f>
        <v>21.403636363636366</v>
      </c>
      <c r="AG245" s="224">
        <f>IF(ISERROR((C245/D245-1)*100),"n/a",(C245/D245-1)*100)</f>
        <v>5.8441558441558294</v>
      </c>
      <c r="AH245" s="224">
        <f>IF(ISERROR((D245/E245-1)*100),"n/a",(D245/E245-1)*100)</f>
        <v>5.4794520547945202</v>
      </c>
      <c r="AI245" s="224">
        <f>IF(ISERROR((E245/F245-1)*100),"n/a",(E245/F245-1)*100)</f>
        <v>8.1481481481481488</v>
      </c>
      <c r="AJ245" s="224">
        <f>IF(ISERROR((F245/G245-1)*100),"n/a",(F245/G245-1)*100)</f>
        <v>9.7560975609756184</v>
      </c>
      <c r="AK245" s="224">
        <f>IF(ISERROR((G245/H245-1)*100),"n/a",(G245/H245-1)*100)</f>
        <v>7.8947368421052655</v>
      </c>
      <c r="AL245" s="224">
        <f>IF(ISERROR((H245/I245-1)*100),"n/a",(H245/I245-1)*100)</f>
        <v>7.5471698113207308</v>
      </c>
      <c r="AM245" s="224">
        <f>IF(ISERROR((I245/J245-1)*100),"n/a",(I245/J245-1)*100)</f>
        <v>8.163265306122458</v>
      </c>
      <c r="AN245" s="224">
        <f>IF(ISERROR((J245/K245-1)*100),"n/a",(J245/K245-1)*100)</f>
        <v>13.953488372093027</v>
      </c>
      <c r="AO245" s="224">
        <f>IF(ISERROR((K245/L245-1)*100),"n/a",(K245/L245-1)*100)</f>
        <v>13.157894736842103</v>
      </c>
      <c r="AP245" s="224">
        <f>IF(ISERROR((L245/M245-1)*100),"n/a",(L245/M245-1)*100)</f>
        <v>7.5471698113207086</v>
      </c>
      <c r="AQ245" s="224">
        <f>IF(ISERROR((M245/N245-1)*100),"n/a",(M245/N245-1)*100)</f>
        <v>6.0000000000000053</v>
      </c>
      <c r="AR245" s="224">
        <f>IF(ISERROR((N245/O245-1)*100),"n/a",(N245/O245-1)*100)</f>
        <v>0</v>
      </c>
      <c r="AS245" s="224">
        <f>IF(ISERROR((O245/Q245-1)*100),"n/a",(O245/Q245-1)*100)</f>
        <v>0</v>
      </c>
      <c r="AT245" s="224">
        <f>IF(ISERROR((Q245/R245-1)*100),"n/a",(Q245/R245-1)*100)</f>
        <v>0</v>
      </c>
      <c r="AU245" s="224">
        <f>IF(ISERROR((R245/T245-1)*100),"n/a",(R245/T245-1)*100)</f>
        <v>0</v>
      </c>
      <c r="AV245" s="224">
        <f>IF(ISERROR((T245/U245-1)*100),"n/a",(T245/U245-1)*100)</f>
        <v>0</v>
      </c>
      <c r="AW245" s="224">
        <f>IF(ISERROR((U245/V245-1)*100),"n/a",(U245/V245-1)*100)</f>
        <v>0</v>
      </c>
      <c r="AX245" s="224">
        <f>IF(ISERROR((V245/W245-1)*100),"n/a",(V245/W245-1)*100)</f>
        <v>7.5268817204301453</v>
      </c>
      <c r="AY245" s="224">
        <f>IF(ISERROR((W245/X245-1)*100),"n/a",(W245/X245-1)*100)</f>
        <v>5.6818181818181213</v>
      </c>
      <c r="AZ245" s="224">
        <f>IF(ISERROR((X245/Y245-1)*100),"n/a",(X245/Y245-1)*100)</f>
        <v>10.000000000000142</v>
      </c>
      <c r="BA245" s="224">
        <f>IF(ISERROR((Y245/Z245-1)*100),"n/a",(Y245/Z245-1)*100)</f>
        <v>0</v>
      </c>
      <c r="BB245" s="224">
        <f>IF(ISERROR((Z245/AA245-1)*100),"n/a",(Z245/AA245-1)*100)</f>
        <v>0</v>
      </c>
      <c r="BC245" s="224">
        <f>IF(ISERROR((AA245/AB245-1)*100),"n/a",(AA245/AB245-1)*100)</f>
        <v>4.7619047619047006</v>
      </c>
      <c r="BD245" s="224">
        <f>IF(ISERROR((AB245/AC245-1)*100),"n/a",(AB245/AC245-1)*100)</f>
        <v>6.6666666666667096</v>
      </c>
      <c r="BE245" s="224">
        <f>IF(ISERROR((AC245/AD245-1)*100),"n/a",(AC245/AD245-1)*100)</f>
        <v>110.00000000000014</v>
      </c>
      <c r="BF245" s="224" t="str">
        <f>IF(ISERROR((AD245/AE245-1)*100),"n/a",(AD245/AE245-1)*100)</f>
        <v>n/a</v>
      </c>
      <c r="BG245" s="224">
        <f>AVERAGE(AG245:BF245)</f>
        <v>9.525153992747935</v>
      </c>
      <c r="BH245" s="182">
        <f t="shared" si="3"/>
        <v>21.370063640043764</v>
      </c>
    </row>
    <row r="246" spans="1:60" ht="11.25" customHeight="1" x14ac:dyDescent="0.2">
      <c r="A246" s="127" t="s">
        <v>1871</v>
      </c>
      <c r="B246" s="97" t="s">
        <v>311</v>
      </c>
      <c r="C246" s="215">
        <v>4.34</v>
      </c>
      <c r="D246" s="216">
        <v>4.0999999999999996</v>
      </c>
      <c r="E246" s="216">
        <v>3.83</v>
      </c>
      <c r="F246" s="216">
        <v>3.49</v>
      </c>
      <c r="G246" s="216">
        <v>3.23</v>
      </c>
      <c r="H246" s="216">
        <v>3.03</v>
      </c>
      <c r="I246" s="216">
        <v>2.8</v>
      </c>
      <c r="J246" s="217">
        <v>2.48</v>
      </c>
      <c r="K246" s="223">
        <v>2.1800000000000002</v>
      </c>
      <c r="L246" s="216">
        <v>1.94</v>
      </c>
      <c r="M246" s="216">
        <v>1.71</v>
      </c>
      <c r="N246" s="216">
        <v>1.52</v>
      </c>
      <c r="O246" s="216">
        <v>1.36</v>
      </c>
      <c r="P246" s="226"/>
      <c r="Q246" s="216">
        <v>1.2</v>
      </c>
      <c r="R246" s="232">
        <v>1.04</v>
      </c>
      <c r="S246" s="226"/>
      <c r="T246" s="260">
        <v>0.89</v>
      </c>
      <c r="U246" s="260">
        <v>0.78</v>
      </c>
      <c r="V246" s="202">
        <v>0.66</v>
      </c>
      <c r="W246" s="202">
        <v>0.42</v>
      </c>
      <c r="X246" s="202">
        <v>0.23</v>
      </c>
      <c r="Y246" s="202">
        <v>0.2</v>
      </c>
      <c r="Z246" s="202">
        <v>0.18</v>
      </c>
      <c r="AA246" s="202">
        <v>0.15332999999999999</v>
      </c>
      <c r="AB246" s="202">
        <v>0.12667</v>
      </c>
      <c r="AC246" s="202">
        <v>0.1</v>
      </c>
      <c r="AD246" s="202">
        <v>7.0000000000000007E-2</v>
      </c>
      <c r="AE246" s="202">
        <v>6.6669999999999993E-2</v>
      </c>
      <c r="AF246" s="223">
        <f>SUM(C246:AE246)</f>
        <v>42.126670000000004</v>
      </c>
      <c r="AG246" s="224">
        <f>IF(ISERROR((C246/D246-1)*100),"n/a",(C246/D246-1)*100)</f>
        <v>5.8536585365853711</v>
      </c>
      <c r="AH246" s="224">
        <f>IF(ISERROR((D246/E246-1)*100),"n/a",(D246/E246-1)*100)</f>
        <v>7.0496083550913635</v>
      </c>
      <c r="AI246" s="224">
        <f>IF(ISERROR((E246/F246-1)*100),"n/a",(E246/F246-1)*100)</f>
        <v>9.7421203438395452</v>
      </c>
      <c r="AJ246" s="224">
        <f>IF(ISERROR((F246/G246-1)*100),"n/a",(F246/G246-1)*100)</f>
        <v>8.0495356037151744</v>
      </c>
      <c r="AK246" s="224">
        <f>IF(ISERROR((G246/H246-1)*100),"n/a",(G246/H246-1)*100)</f>
        <v>6.6006600660066139</v>
      </c>
      <c r="AL246" s="224">
        <f>IF(ISERROR((H246/I246-1)*100),"n/a",(H246/I246-1)*100)</f>
        <v>8.2142857142857082</v>
      </c>
      <c r="AM246" s="224">
        <f>IF(ISERROR((I246/J246-1)*100),"n/a",(I246/J246-1)*100)</f>
        <v>12.903225806451601</v>
      </c>
      <c r="AN246" s="224">
        <f>IF(ISERROR((J246/K246-1)*100),"n/a",(J246/K246-1)*100)</f>
        <v>13.761467889908241</v>
      </c>
      <c r="AO246" s="224">
        <f>IF(ISERROR((K246/L246-1)*100),"n/a",(K246/L246-1)*100)</f>
        <v>12.371134020618557</v>
      </c>
      <c r="AP246" s="224">
        <f>IF(ISERROR((L246/M246-1)*100),"n/a",(L246/M246-1)*100)</f>
        <v>13.450292397660824</v>
      </c>
      <c r="AQ246" s="224">
        <f>IF(ISERROR((M246/N246-1)*100),"n/a",(M246/N246-1)*100)</f>
        <v>12.5</v>
      </c>
      <c r="AR246" s="224">
        <f>IF(ISERROR((N246/O246-1)*100),"n/a",(N246/O246-1)*100)</f>
        <v>11.764705882352944</v>
      </c>
      <c r="AS246" s="224">
        <f>IF(ISERROR((O246/Q246-1)*100),"n/a",(O246/Q246-1)*100)</f>
        <v>13.333333333333353</v>
      </c>
      <c r="AT246" s="224">
        <f>IF(ISERROR((Q246/R246-1)*100),"n/a",(Q246/R246-1)*100)</f>
        <v>15.384615384615374</v>
      </c>
      <c r="AU246" s="224">
        <f>IF(ISERROR((R246/T246-1)*100),"n/a",(R246/T246-1)*100)</f>
        <v>16.853932584269661</v>
      </c>
      <c r="AV246" s="224">
        <f>IF(ISERROR((T246/U246-1)*100),"n/a",(T246/U246-1)*100)</f>
        <v>14.102564102564097</v>
      </c>
      <c r="AW246" s="224">
        <f>IF(ISERROR((U246/V246-1)*100),"n/a",(U246/V246-1)*100)</f>
        <v>18.181818181818187</v>
      </c>
      <c r="AX246" s="224">
        <f>IF(ISERROR((V246/W246-1)*100),"n/a",(V246/W246-1)*100)</f>
        <v>57.14285714285716</v>
      </c>
      <c r="AY246" s="224">
        <f>IF(ISERROR((W246/X246-1)*100),"n/a",(W246/X246-1)*100)</f>
        <v>82.608695652173907</v>
      </c>
      <c r="AZ246" s="224">
        <f>IF(ISERROR((X246/Y246-1)*100),"n/a",(X246/Y246-1)*100)</f>
        <v>14.999999999999991</v>
      </c>
      <c r="BA246" s="224">
        <f>IF(ISERROR((Y246/Z246-1)*100),"n/a",(Y246/Z246-1)*100)</f>
        <v>11.111111111111116</v>
      </c>
      <c r="BB246" s="224">
        <f>IF(ISERROR((Z246/AA246-1)*100),"n/a",(Z246/AA246-1)*100)</f>
        <v>17.39385638818236</v>
      </c>
      <c r="BC246" s="224">
        <f>IF(ISERROR((AA246/AB246-1)*100),"n/a",(AA246/AB246-1)*100)</f>
        <v>21.046814557511627</v>
      </c>
      <c r="BD246" s="224">
        <f>IF(ISERROR((AB246/AC246-1)*100),"n/a",(AB246/AC246-1)*100)</f>
        <v>26.669999999999995</v>
      </c>
      <c r="BE246" s="224">
        <f>IF(ISERROR((AC246/AD246-1)*100),"n/a",(AC246/AD246-1)*100)</f>
        <v>42.857142857142861</v>
      </c>
      <c r="BF246" s="224">
        <f>IF(ISERROR((AD246/AE246-1)*100),"n/a",(AD246/AE246-1)*100)</f>
        <v>4.9947502624869022</v>
      </c>
      <c r="BG246" s="224">
        <f>AVERAGE(AG246:BF246)</f>
        <v>18.420853314407026</v>
      </c>
      <c r="BH246" s="182">
        <f t="shared" si="3"/>
        <v>17.321773409526262</v>
      </c>
    </row>
    <row r="247" spans="1:60" ht="11.25" customHeight="1" x14ac:dyDescent="0.2">
      <c r="A247" s="236" t="s">
        <v>1473</v>
      </c>
      <c r="B247" s="97" t="s">
        <v>1474</v>
      </c>
      <c r="C247" s="215">
        <v>5.66</v>
      </c>
      <c r="D247" s="216">
        <v>5.28</v>
      </c>
      <c r="E247" s="216">
        <v>4.82</v>
      </c>
      <c r="F247" s="216">
        <v>3.8</v>
      </c>
      <c r="G247" s="216">
        <v>2.8</v>
      </c>
      <c r="H247" s="231">
        <v>2.6</v>
      </c>
      <c r="I247" s="216">
        <v>2.6</v>
      </c>
      <c r="J247" s="217">
        <v>2.2999999999999998</v>
      </c>
      <c r="K247" s="223">
        <v>1.8</v>
      </c>
      <c r="L247" s="241">
        <v>1.3</v>
      </c>
      <c r="M247" s="241">
        <v>0.9</v>
      </c>
      <c r="N247" s="241">
        <v>0.7</v>
      </c>
      <c r="O247" s="241">
        <v>0.57999999999999996</v>
      </c>
      <c r="P247" s="206"/>
      <c r="Q247" s="241">
        <v>0.54</v>
      </c>
      <c r="R247" s="242">
        <v>0.5</v>
      </c>
      <c r="S247" s="206"/>
      <c r="T247" s="702">
        <v>0.46</v>
      </c>
      <c r="U247" s="702">
        <v>0.44</v>
      </c>
      <c r="V247" s="244">
        <v>0.42</v>
      </c>
      <c r="W247" s="244">
        <v>0.38</v>
      </c>
      <c r="X247" s="244">
        <v>0.34</v>
      </c>
      <c r="Y247" s="244">
        <v>0.3</v>
      </c>
      <c r="Z247" s="244">
        <v>0.26</v>
      </c>
      <c r="AA247" s="244">
        <v>0.2</v>
      </c>
      <c r="AB247" s="244">
        <v>0.1</v>
      </c>
      <c r="AC247" s="245">
        <v>0</v>
      </c>
      <c r="AD247" s="245">
        <v>0</v>
      </c>
      <c r="AE247" s="245">
        <v>0</v>
      </c>
      <c r="AF247" s="223">
        <f>SUM(C247:AE247)</f>
        <v>39.080000000000013</v>
      </c>
      <c r="AG247" s="224">
        <f>IF(ISERROR((C247/D247-1)*100),"n/a",(C247/D247-1)*100)</f>
        <v>7.1969696969697017</v>
      </c>
      <c r="AH247" s="224">
        <f>IF(ISERROR((D247/E247-1)*100),"n/a",(D247/E247-1)*100)</f>
        <v>9.5435684647302779</v>
      </c>
      <c r="AI247" s="224">
        <f>IF(ISERROR((E247/F247-1)*100),"n/a",(E247/F247-1)*100)</f>
        <v>26.842105263157912</v>
      </c>
      <c r="AJ247" s="224">
        <f>IF(ISERROR((F247/G247-1)*100),"n/a",(F247/G247-1)*100)</f>
        <v>35.714285714285722</v>
      </c>
      <c r="AK247" s="224">
        <f>IF(ISERROR((G247/H247-1)*100),"n/a",(G247/H247-1)*100)</f>
        <v>7.6923076923076872</v>
      </c>
      <c r="AL247" s="224">
        <f>IF(ISERROR((H247/I247-1)*100),"n/a",(H247/I247-1)*100)</f>
        <v>0</v>
      </c>
      <c r="AM247" s="224">
        <f>IF(ISERROR((I247/J247-1)*100),"n/a",(I247/J247-1)*100)</f>
        <v>13.043478260869579</v>
      </c>
      <c r="AN247" s="224">
        <f>IF(ISERROR((J247/K247-1)*100),"n/a",(J247/K247-1)*100)</f>
        <v>27.777777777777768</v>
      </c>
      <c r="AO247" s="224">
        <f>IF(ISERROR((K247/L247-1)*100),"n/a",(K247/L247-1)*100)</f>
        <v>38.46153846153846</v>
      </c>
      <c r="AP247" s="224">
        <f>IF(ISERROR((L247/M247-1)*100),"n/a",(L247/M247-1)*100)</f>
        <v>44.444444444444443</v>
      </c>
      <c r="AQ247" s="224">
        <f>IF(ISERROR((M247/N247-1)*100),"n/a",(M247/N247-1)*100)</f>
        <v>28.57142857142858</v>
      </c>
      <c r="AR247" s="224">
        <f>IF(ISERROR((N247/O247-1)*100),"n/a",(N247/O247-1)*100)</f>
        <v>20.68965517241379</v>
      </c>
      <c r="AS247" s="224">
        <f>IF(ISERROR((O247/Q247-1)*100),"n/a",(O247/Q247-1)*100)</f>
        <v>7.4074074074073959</v>
      </c>
      <c r="AT247" s="224">
        <f>IF(ISERROR((Q247/R247-1)*100),"n/a",(Q247/R247-1)*100)</f>
        <v>8.0000000000000071</v>
      </c>
      <c r="AU247" s="224">
        <f>IF(ISERROR((R247/T247-1)*100),"n/a",(R247/T247-1)*100)</f>
        <v>8.6956521739130377</v>
      </c>
      <c r="AV247" s="224">
        <f>IF(ISERROR((T247/U247-1)*100),"n/a",(T247/U247-1)*100)</f>
        <v>4.5454545454545414</v>
      </c>
      <c r="AW247" s="224">
        <f>IF(ISERROR((U247/V247-1)*100),"n/a",(U247/V247-1)*100)</f>
        <v>4.7619047619047672</v>
      </c>
      <c r="AX247" s="224">
        <f>IF(ISERROR((V247/W247-1)*100),"n/a",(V247/W247-1)*100)</f>
        <v>10.526315789473673</v>
      </c>
      <c r="AY247" s="224">
        <f>IF(ISERROR((W247/X247-1)*100),"n/a",(W247/X247-1)*100)</f>
        <v>11.764705882352944</v>
      </c>
      <c r="AZ247" s="224">
        <f>IF(ISERROR((X247/Y247-1)*100),"n/a",(X247/Y247-1)*100)</f>
        <v>13.333333333333353</v>
      </c>
      <c r="BA247" s="224">
        <f>IF(ISERROR((Y247/Z247-1)*100),"n/a",(Y247/Z247-1)*100)</f>
        <v>15.384615384615374</v>
      </c>
      <c r="BB247" s="224">
        <f>IF(ISERROR((Z247/AA247-1)*100),"n/a",(Z247/AA247-1)*100)</f>
        <v>30.000000000000004</v>
      </c>
      <c r="BC247" s="224">
        <f>IF(ISERROR((AA247/AB247-1)*100),"n/a",(AA247/AB247-1)*100)</f>
        <v>100</v>
      </c>
      <c r="BD247" s="224" t="str">
        <f>IF(ISERROR((AB247/AC247-1)*100),"n/a",(AB247/AC247-1)*100)</f>
        <v>n/a</v>
      </c>
      <c r="BE247" s="224" t="str">
        <f>IF(ISERROR((AC247/AD247-1)*100),"n/a",(AC247/AD247-1)*100)</f>
        <v>n/a</v>
      </c>
      <c r="BF247" s="224" t="str">
        <f>IF(ISERROR((AD247/AE247-1)*100),"n/a",(AD247/AE247-1)*100)</f>
        <v>n/a</v>
      </c>
      <c r="BG247" s="224">
        <f>AVERAGE(AG247:BF247)</f>
        <v>20.6259542955817</v>
      </c>
      <c r="BH247" s="182">
        <f t="shared" si="3"/>
        <v>21.165352964821817</v>
      </c>
    </row>
    <row r="248" spans="1:60" ht="11.25" customHeight="1" x14ac:dyDescent="0.2">
      <c r="A248" s="225" t="s">
        <v>1872</v>
      </c>
      <c r="B248" s="97" t="s">
        <v>314</v>
      </c>
      <c r="C248" s="215">
        <v>1.06</v>
      </c>
      <c r="D248" s="216">
        <v>1</v>
      </c>
      <c r="E248" s="216">
        <v>0.9</v>
      </c>
      <c r="F248" s="216">
        <v>0.78</v>
      </c>
      <c r="G248" s="216">
        <v>0.7</v>
      </c>
      <c r="H248" s="216">
        <v>0.62</v>
      </c>
      <c r="I248" s="216">
        <v>0.57999999999999996</v>
      </c>
      <c r="J248" s="217">
        <v>0.46750000000000003</v>
      </c>
      <c r="K248" s="223">
        <v>0.42249999999999999</v>
      </c>
      <c r="L248" s="216">
        <v>0.39750000000000002</v>
      </c>
      <c r="M248" s="216">
        <v>0.38250000000000001</v>
      </c>
      <c r="N248" s="216">
        <v>0.34749999999999998</v>
      </c>
      <c r="O248" s="216">
        <v>0.30499999999999999</v>
      </c>
      <c r="P248" s="226"/>
      <c r="Q248" s="216">
        <v>0.28499999999999998</v>
      </c>
      <c r="R248" s="232">
        <v>0.26750000000000002</v>
      </c>
      <c r="S248" s="226"/>
      <c r="T248" s="260">
        <v>0.25750000000000001</v>
      </c>
      <c r="U248" s="261">
        <v>0.25</v>
      </c>
      <c r="V248" s="202">
        <v>0.2475</v>
      </c>
      <c r="W248" s="202">
        <v>0.23499999999999999</v>
      </c>
      <c r="X248" s="202">
        <v>0.215</v>
      </c>
      <c r="Y248" s="202">
        <v>0.19</v>
      </c>
      <c r="Z248" s="202">
        <v>0.155</v>
      </c>
      <c r="AA248" s="202">
        <v>0.13750000000000001</v>
      </c>
      <c r="AB248" s="202">
        <v>0.1275</v>
      </c>
      <c r="AC248" s="202">
        <v>0.11749999999999999</v>
      </c>
      <c r="AD248" s="202">
        <v>0.1075</v>
      </c>
      <c r="AE248" s="202">
        <v>9.6250000000000002E-2</v>
      </c>
      <c r="AF248" s="223">
        <f>SUM(C248:AE248)</f>
        <v>10.651249999999997</v>
      </c>
      <c r="AG248" s="224">
        <f>IF(ISERROR((C248/D248-1)*100),"n/a",(C248/D248-1)*100)</f>
        <v>6.0000000000000053</v>
      </c>
      <c r="AH248" s="224">
        <f>IF(ISERROR((D248/E248-1)*100),"n/a",(D248/E248-1)*100)</f>
        <v>11.111111111111116</v>
      </c>
      <c r="AI248" s="224">
        <f>IF(ISERROR((E248/F248-1)*100),"n/a",(E248/F248-1)*100)</f>
        <v>15.384615384615374</v>
      </c>
      <c r="AJ248" s="224">
        <f>IF(ISERROR((F248/G248-1)*100),"n/a",(F248/G248-1)*100)</f>
        <v>11.428571428571432</v>
      </c>
      <c r="AK248" s="224">
        <f>IF(ISERROR((G248/H248-1)*100),"n/a",(G248/H248-1)*100)</f>
        <v>12.903225806451601</v>
      </c>
      <c r="AL248" s="224">
        <f>IF(ISERROR((H248/I248-1)*100),"n/a",(H248/I248-1)*100)</f>
        <v>6.8965517241379448</v>
      </c>
      <c r="AM248" s="224">
        <f>IF(ISERROR((I248/J248-1)*100),"n/a",(I248/J248-1)*100)</f>
        <v>24.064171122994637</v>
      </c>
      <c r="AN248" s="224">
        <f>IF(ISERROR((J248/K248-1)*100),"n/a",(J248/K248-1)*100)</f>
        <v>10.650887573964507</v>
      </c>
      <c r="AO248" s="224">
        <f>IF(ISERROR((K248/L248-1)*100),"n/a",(K248/L248-1)*100)</f>
        <v>6.2893081761006275</v>
      </c>
      <c r="AP248" s="224">
        <f>IF(ISERROR((L248/M248-1)*100),"n/a",(L248/M248-1)*100)</f>
        <v>3.9215686274509887</v>
      </c>
      <c r="AQ248" s="224">
        <f>IF(ISERROR((M248/N248-1)*100),"n/a",(M248/N248-1)*100)</f>
        <v>10.07194244604317</v>
      </c>
      <c r="AR248" s="224">
        <f>IF(ISERROR((N248/O248-1)*100),"n/a",(N248/O248-1)*100)</f>
        <v>13.934426229508201</v>
      </c>
      <c r="AS248" s="224">
        <f>IF(ISERROR((O248/Q248-1)*100),"n/a",(O248/Q248-1)*100)</f>
        <v>7.0175438596491224</v>
      </c>
      <c r="AT248" s="224">
        <f>IF(ISERROR((Q248/R248-1)*100),"n/a",(Q248/R248-1)*100)</f>
        <v>6.5420560747663448</v>
      </c>
      <c r="AU248" s="224">
        <f>IF(ISERROR((R248/T248-1)*100),"n/a",(R248/T248-1)*100)</f>
        <v>3.8834951456310662</v>
      </c>
      <c r="AV248" s="224">
        <f>IF(ISERROR((T248/U248-1)*100),"n/a",(T248/U248-1)*100)</f>
        <v>3.0000000000000027</v>
      </c>
      <c r="AW248" s="224">
        <f>IF(ISERROR((U248/V248-1)*100),"n/a",(U248/V248-1)*100)</f>
        <v>1.0101010101010166</v>
      </c>
      <c r="AX248" s="224">
        <f>IF(ISERROR((V248/W248-1)*100),"n/a",(V248/W248-1)*100)</f>
        <v>5.319148936170226</v>
      </c>
      <c r="AY248" s="224">
        <f>IF(ISERROR((W248/X248-1)*100),"n/a",(W248/X248-1)*100)</f>
        <v>9.302325581395344</v>
      </c>
      <c r="AZ248" s="224">
        <f>IF(ISERROR((X248/Y248-1)*100),"n/a",(X248/Y248-1)*100)</f>
        <v>13.157894736842103</v>
      </c>
      <c r="BA248" s="224">
        <f>IF(ISERROR((Y248/Z248-1)*100),"n/a",(Y248/Z248-1)*100)</f>
        <v>22.580645161290324</v>
      </c>
      <c r="BB248" s="224">
        <f>IF(ISERROR((Z248/AA248-1)*100),"n/a",(Z248/AA248-1)*100)</f>
        <v>12.72727272727272</v>
      </c>
      <c r="BC248" s="224">
        <f>IF(ISERROR((AA248/AB248-1)*100),"n/a",(AA248/AB248-1)*100)</f>
        <v>7.8431372549019773</v>
      </c>
      <c r="BD248" s="224">
        <f>IF(ISERROR((AB248/AC248-1)*100),"n/a",(AB248/AC248-1)*100)</f>
        <v>8.5106382978723527</v>
      </c>
      <c r="BE248" s="224">
        <f>IF(ISERROR((AC248/AD248-1)*100),"n/a",(AC248/AD248-1)*100)</f>
        <v>9.302325581395344</v>
      </c>
      <c r="BF248" s="224">
        <f>IF(ISERROR((AD248/AE248-1)*100),"n/a",(AD248/AE248-1)*100)</f>
        <v>11.688311688311682</v>
      </c>
      <c r="BG248" s="224">
        <f>AVERAGE(AG248:BF248)</f>
        <v>9.7900490648672776</v>
      </c>
      <c r="BH248" s="182">
        <f t="shared" si="3"/>
        <v>5.3888007103782813</v>
      </c>
    </row>
    <row r="249" spans="1:60" ht="11.25" customHeight="1" x14ac:dyDescent="0.2">
      <c r="A249" s="248" t="s">
        <v>5614</v>
      </c>
      <c r="B249" s="97" t="s">
        <v>5602</v>
      </c>
      <c r="C249" s="215">
        <v>3.32</v>
      </c>
      <c r="D249" s="216">
        <v>3.16</v>
      </c>
      <c r="E249" s="216">
        <v>3</v>
      </c>
      <c r="F249" s="216">
        <v>2.75</v>
      </c>
      <c r="G249" s="216">
        <v>2.3940000000000001</v>
      </c>
      <c r="H249" s="231">
        <v>2.0819999999999999</v>
      </c>
      <c r="I249" s="231">
        <v>2.0819999999999999</v>
      </c>
      <c r="J249" s="217">
        <v>2.5165283000000001</v>
      </c>
      <c r="K249" s="235">
        <v>1.5034284459681981</v>
      </c>
      <c r="L249" s="216">
        <v>1.3623006054669358</v>
      </c>
      <c r="M249" s="216">
        <v>1.4573006476891768</v>
      </c>
      <c r="N249" s="216">
        <v>1.4153950735089214</v>
      </c>
      <c r="O249" s="216">
        <v>1.1284807966853716</v>
      </c>
      <c r="P249" s="191"/>
      <c r="Q249" s="216">
        <v>1.0923125137380252</v>
      </c>
      <c r="R249" s="227">
        <v>0</v>
      </c>
      <c r="S249" s="237"/>
      <c r="T249" s="266">
        <v>0</v>
      </c>
      <c r="U249" s="266">
        <v>0</v>
      </c>
      <c r="V249" s="229">
        <v>0</v>
      </c>
      <c r="W249" s="229">
        <v>0</v>
      </c>
      <c r="X249" s="229">
        <v>0</v>
      </c>
      <c r="Y249" s="229">
        <v>0</v>
      </c>
      <c r="Z249" s="229">
        <v>0</v>
      </c>
      <c r="AA249" s="229">
        <v>0</v>
      </c>
      <c r="AB249" s="229">
        <v>0</v>
      </c>
      <c r="AC249" s="229">
        <v>0</v>
      </c>
      <c r="AD249" s="229">
        <v>0</v>
      </c>
      <c r="AE249" s="229">
        <v>0</v>
      </c>
      <c r="AF249" s="223">
        <f>SUM(C249:AE249)</f>
        <v>29.263746383056631</v>
      </c>
      <c r="AG249" s="224">
        <f>IF(ISERROR((C249/D249-1)*100),"n/a",(C249/D249-1)*100)</f>
        <v>5.0632911392404889</v>
      </c>
      <c r="AH249" s="224">
        <f>IF(ISERROR((D249/E249-1)*100),"n/a",(D249/E249-1)*100)</f>
        <v>5.3333333333333455</v>
      </c>
      <c r="AI249" s="224">
        <f>IF(ISERROR((E249/F249-1)*100),"n/a",(E249/F249-1)*100)</f>
        <v>9.0909090909090828</v>
      </c>
      <c r="AJ249" s="224">
        <f>IF(ISERROR((F249/G249-1)*100),"n/a",(F249/G249-1)*100)</f>
        <v>14.8705096073517</v>
      </c>
      <c r="AK249" s="224">
        <f>IF(ISERROR((G249/H249-1)*100),"n/a",(G249/H249-1)*100)</f>
        <v>14.985590778098</v>
      </c>
      <c r="AL249" s="224">
        <f>IF(ISERROR((H249/I249-1)*100),"n/a",(H249/I249-1)*100)</f>
        <v>0</v>
      </c>
      <c r="AM249" s="224">
        <f>IF(ISERROR((I249/J249-1)*100),"n/a",(I249/J249-1)*100)</f>
        <v>-17.26697450610828</v>
      </c>
      <c r="AN249" s="224">
        <f>IF(ISERROR((J249/K249-1)*100),"n/a",(J249/K249-1)*100)</f>
        <v>67.385970828786085</v>
      </c>
      <c r="AO249" s="224">
        <f>IF(ISERROR((K249/L249-1)*100),"n/a",(K249/L249-1)*100)</f>
        <v>10.359522702618928</v>
      </c>
      <c r="AP249" s="224">
        <f>IF(ISERROR((L249/M249-1)*100),"n/a",(L249/M249-1)*100)</f>
        <v>-6.5189048239895691</v>
      </c>
      <c r="AQ249" s="224">
        <f>IF(ISERROR((M249/N249-1)*100),"n/a",(M249/N249-1)*100)</f>
        <v>2.9606980386307935</v>
      </c>
      <c r="AR249" s="224">
        <f>IF(ISERROR((N249/O249-1)*100),"n/a",(N249/O249-1)*100)</f>
        <v>25.42482580707517</v>
      </c>
      <c r="AS249" s="224">
        <f>IF(ISERROR((O249/Q249-1)*100),"n/a",(O249/Q249-1)*100)</f>
        <v>3.3111662177680357</v>
      </c>
      <c r="AT249" s="224" t="str">
        <f>IF(ISERROR((Q249/R249-1)*100),"n/a",(Q249/R249-1)*100)</f>
        <v>n/a</v>
      </c>
      <c r="AU249" s="224" t="str">
        <f>IF(ISERROR((R249/T249-1)*100),"n/a",(R249/T249-1)*100)</f>
        <v>n/a</v>
      </c>
      <c r="AV249" s="224" t="str">
        <f>IF(ISERROR((T249/U249-1)*100),"n/a",(T249/U249-1)*100)</f>
        <v>n/a</v>
      </c>
      <c r="AW249" s="224" t="str">
        <f>IF(ISERROR((U249/V249-1)*100),"n/a",(U249/V249-1)*100)</f>
        <v>n/a</v>
      </c>
      <c r="AX249" s="224" t="str">
        <f>IF(ISERROR((V249/W249-1)*100),"n/a",(V249/W249-1)*100)</f>
        <v>n/a</v>
      </c>
      <c r="AY249" s="224" t="str">
        <f>IF(ISERROR((W249/X249-1)*100),"n/a",(W249/X249-1)*100)</f>
        <v>n/a</v>
      </c>
      <c r="AZ249" s="224" t="str">
        <f>IF(ISERROR((X249/Y249-1)*100),"n/a",(X249/Y249-1)*100)</f>
        <v>n/a</v>
      </c>
      <c r="BA249" s="224" t="str">
        <f>IF(ISERROR((Y249/Z249-1)*100),"n/a",(Y249/Z249-1)*100)</f>
        <v>n/a</v>
      </c>
      <c r="BB249" s="224" t="str">
        <f>IF(ISERROR((Z249/AA249-1)*100),"n/a",(Z249/AA249-1)*100)</f>
        <v>n/a</v>
      </c>
      <c r="BC249" s="224" t="str">
        <f>IF(ISERROR((AA249/AB249-1)*100),"n/a",(AA249/AB249-1)*100)</f>
        <v>n/a</v>
      </c>
      <c r="BD249" s="224" t="str">
        <f>IF(ISERROR((AB249/AC249-1)*100),"n/a",(AB249/AC249-1)*100)</f>
        <v>n/a</v>
      </c>
      <c r="BE249" s="224" t="str">
        <f>IF(ISERROR((AC249/AD249-1)*100),"n/a",(AC249/AD249-1)*100)</f>
        <v>n/a</v>
      </c>
      <c r="BF249" s="224" t="str">
        <f>IF(ISERROR((AD249/AE249-1)*100),"n/a",(AD249/AE249-1)*100)</f>
        <v>n/a</v>
      </c>
      <c r="BG249" s="224">
        <f>AVERAGE(AG249:BF249)</f>
        <v>10.384610631824138</v>
      </c>
      <c r="BH249" s="182">
        <f t="shared" si="3"/>
        <v>20.073798861464123</v>
      </c>
    </row>
    <row r="250" spans="1:60" ht="11.25" customHeight="1" x14ac:dyDescent="0.2">
      <c r="A250" s="97" t="s">
        <v>1873</v>
      </c>
      <c r="B250" s="97" t="s">
        <v>832</v>
      </c>
      <c r="C250" s="215">
        <v>0.74</v>
      </c>
      <c r="D250" s="216">
        <v>0.72</v>
      </c>
      <c r="E250" s="216">
        <v>0.7</v>
      </c>
      <c r="F250" s="216">
        <v>0.64</v>
      </c>
      <c r="G250" s="216">
        <v>0.56000000000000005</v>
      </c>
      <c r="H250" s="216">
        <v>0.5</v>
      </c>
      <c r="I250" s="216">
        <v>0.45</v>
      </c>
      <c r="J250" s="217">
        <v>0.4</v>
      </c>
      <c r="K250" s="217">
        <v>0.37</v>
      </c>
      <c r="L250" s="216">
        <v>0.34</v>
      </c>
      <c r="M250" s="216">
        <v>0.3</v>
      </c>
      <c r="N250" s="216">
        <v>0.27</v>
      </c>
      <c r="O250" s="216">
        <v>0.255</v>
      </c>
      <c r="P250" s="226"/>
      <c r="Q250" s="216">
        <v>0.245</v>
      </c>
      <c r="R250" s="232">
        <v>0.23333499999999999</v>
      </c>
      <c r="S250" s="226"/>
      <c r="T250" s="261">
        <v>0.22666500000000001</v>
      </c>
      <c r="U250" s="260">
        <v>0.22666500000000001</v>
      </c>
      <c r="V250" s="202">
        <v>0.22</v>
      </c>
      <c r="W250" s="202">
        <v>0.20666499999999999</v>
      </c>
      <c r="X250" s="202">
        <v>0.19333500000000001</v>
      </c>
      <c r="Y250" s="202">
        <v>0.17833499999999999</v>
      </c>
      <c r="Z250" s="202">
        <v>0.16250000000000001</v>
      </c>
      <c r="AA250" s="202">
        <v>0.14749999999999999</v>
      </c>
      <c r="AB250" s="202">
        <v>0.13</v>
      </c>
      <c r="AC250" s="202">
        <v>0.1128</v>
      </c>
      <c r="AD250" s="202">
        <v>0.1008</v>
      </c>
      <c r="AE250" s="202">
        <v>8.7999999999999995E-2</v>
      </c>
      <c r="AF250" s="223">
        <f>SUM(C250:AE250)</f>
        <v>8.7165999999999997</v>
      </c>
      <c r="AG250" s="224">
        <f>IF(ISERROR((C250/D250-1)*100),"n/a",(C250/D250-1)*100)</f>
        <v>2.7777777777777901</v>
      </c>
      <c r="AH250" s="224">
        <f>IF(ISERROR((D250/E250-1)*100),"n/a",(D250/E250-1)*100)</f>
        <v>2.8571428571428692</v>
      </c>
      <c r="AI250" s="224">
        <f>IF(ISERROR((E250/F250-1)*100),"n/a",(E250/F250-1)*100)</f>
        <v>9.375</v>
      </c>
      <c r="AJ250" s="224">
        <f>IF(ISERROR((F250/G250-1)*100),"n/a",(F250/G250-1)*100)</f>
        <v>14.285714285714279</v>
      </c>
      <c r="AK250" s="224">
        <f>IF(ISERROR((G250/H250-1)*100),"n/a",(G250/H250-1)*100)</f>
        <v>12.000000000000011</v>
      </c>
      <c r="AL250" s="224">
        <f>IF(ISERROR((H250/I250-1)*100),"n/a",(H250/I250-1)*100)</f>
        <v>11.111111111111116</v>
      </c>
      <c r="AM250" s="224">
        <f>IF(ISERROR((I250/J250-1)*100),"n/a",(I250/J250-1)*100)</f>
        <v>12.5</v>
      </c>
      <c r="AN250" s="224">
        <f>IF(ISERROR((J250/K250-1)*100),"n/a",(J250/K250-1)*100)</f>
        <v>8.1081081081081141</v>
      </c>
      <c r="AO250" s="224">
        <f>IF(ISERROR((K250/L250-1)*100),"n/a",(K250/L250-1)*100)</f>
        <v>8.8235294117646959</v>
      </c>
      <c r="AP250" s="224">
        <f>IF(ISERROR((L250/M250-1)*100),"n/a",(L250/M250-1)*100)</f>
        <v>13.333333333333353</v>
      </c>
      <c r="AQ250" s="224">
        <f>IF(ISERROR((M250/N250-1)*100),"n/a",(M250/N250-1)*100)</f>
        <v>11.111111111111093</v>
      </c>
      <c r="AR250" s="224">
        <f>IF(ISERROR((N250/O250-1)*100),"n/a",(N250/O250-1)*100)</f>
        <v>5.8823529411764719</v>
      </c>
      <c r="AS250" s="224">
        <f>IF(ISERROR((O250/Q250-1)*100),"n/a",(O250/Q250-1)*100)</f>
        <v>4.081632653061229</v>
      </c>
      <c r="AT250" s="224">
        <f>IF(ISERROR((Q250/R250-1)*100),"n/a",(Q250/R250-1)*100)</f>
        <v>4.9992500053571032</v>
      </c>
      <c r="AU250" s="224">
        <f>IF(ISERROR((R250/T250-1)*100),"n/a",(R250/T250-1)*100)</f>
        <v>2.9426686960933424</v>
      </c>
      <c r="AV250" s="224">
        <f>IF(ISERROR((T250/U250-1)*100),"n/a",(T250/U250-1)*100)</f>
        <v>0</v>
      </c>
      <c r="AW250" s="224">
        <f>IF(ISERROR((U250/V250-1)*100),"n/a",(U250/V250-1)*100)</f>
        <v>3.029545454545457</v>
      </c>
      <c r="AX250" s="224">
        <f>IF(ISERROR((V250/W250-1)*100),"n/a",(V250/W250-1)*100)</f>
        <v>6.4524713908983289</v>
      </c>
      <c r="AY250" s="224">
        <f>IF(ISERROR((W250/X250-1)*100),"n/a",(W250/X250-1)*100)</f>
        <v>6.8947681485504342</v>
      </c>
      <c r="AZ250" s="224">
        <f>IF(ISERROR((X250/Y250-1)*100),"n/a",(X250/Y250-1)*100)</f>
        <v>8.4111363445201537</v>
      </c>
      <c r="BA250" s="224">
        <f>IF(ISERROR((Y250/Z250-1)*100),"n/a",(Y250/Z250-1)*100)</f>
        <v>9.7446153846153738</v>
      </c>
      <c r="BB250" s="224">
        <f>IF(ISERROR((Z250/AA250-1)*100),"n/a",(Z250/AA250-1)*100)</f>
        <v>10.169491525423746</v>
      </c>
      <c r="BC250" s="224">
        <f>IF(ISERROR((AA250/AB250-1)*100),"n/a",(AA250/AB250-1)*100)</f>
        <v>13.461538461538458</v>
      </c>
      <c r="BD250" s="224">
        <f>IF(ISERROR((AB250/AC250-1)*100),"n/a",(AB250/AC250-1)*100)</f>
        <v>15.248226950354615</v>
      </c>
      <c r="BE250" s="224">
        <f>IF(ISERROR((AC250/AD250-1)*100),"n/a",(AC250/AD250-1)*100)</f>
        <v>11.904761904761907</v>
      </c>
      <c r="BF250" s="224">
        <f>IF(ISERROR((AD250/AE250-1)*100),"n/a",(AD250/AE250-1)*100)</f>
        <v>14.54545454545455</v>
      </c>
      <c r="BG250" s="224">
        <f>AVERAGE(AG250:BF250)</f>
        <v>8.6173362462467118</v>
      </c>
      <c r="BH250" s="182">
        <f t="shared" si="3"/>
        <v>4.3130997901303125</v>
      </c>
    </row>
    <row r="251" spans="1:60" ht="11.25" customHeight="1" x14ac:dyDescent="0.2">
      <c r="A251" s="289" t="s">
        <v>1874</v>
      </c>
      <c r="B251" s="240" t="s">
        <v>317</v>
      </c>
      <c r="C251" s="215">
        <v>0.99</v>
      </c>
      <c r="D251" s="216">
        <v>0.96</v>
      </c>
      <c r="E251" s="216">
        <v>0.93</v>
      </c>
      <c r="F251" s="216">
        <v>0.81499999999999995</v>
      </c>
      <c r="G251" s="216">
        <v>0.68</v>
      </c>
      <c r="H251" s="216">
        <v>0.64</v>
      </c>
      <c r="I251" s="216">
        <v>0.59</v>
      </c>
      <c r="J251" s="217">
        <v>0.45750000000000002</v>
      </c>
      <c r="K251" s="235">
        <v>0.33500000000000002</v>
      </c>
      <c r="L251" s="216">
        <v>0.315</v>
      </c>
      <c r="M251" s="216">
        <v>0.29249999999999998</v>
      </c>
      <c r="N251" s="216">
        <v>0.245</v>
      </c>
      <c r="O251" s="216">
        <v>0.19750000000000001</v>
      </c>
      <c r="P251" s="226">
        <v>0</v>
      </c>
      <c r="Q251" s="216">
        <v>0.17374999999999999</v>
      </c>
      <c r="R251" s="232">
        <v>0.16250000000000001</v>
      </c>
      <c r="S251" s="226">
        <v>0</v>
      </c>
      <c r="T251" s="279">
        <v>0.15</v>
      </c>
      <c r="U251" s="260">
        <v>0.14374999999999999</v>
      </c>
      <c r="V251" s="202">
        <v>0.13875000000000001</v>
      </c>
      <c r="W251" s="202">
        <v>0.13</v>
      </c>
      <c r="X251" s="202">
        <v>0.11625000000000001</v>
      </c>
      <c r="Y251" s="202">
        <v>0.105</v>
      </c>
      <c r="Z251" s="202">
        <v>9.5000000000000001E-2</v>
      </c>
      <c r="AA251" s="202">
        <v>7.8750000000000001E-2</v>
      </c>
      <c r="AB251" s="202">
        <v>6.6250000000000003E-2</v>
      </c>
      <c r="AC251" s="202">
        <v>5.5E-2</v>
      </c>
      <c r="AD251" s="202">
        <v>4.7500000000000001E-2</v>
      </c>
      <c r="AE251" s="202">
        <v>0.04</v>
      </c>
      <c r="AF251" s="223">
        <f>SUM(C251:AE251)</f>
        <v>8.9500000000000011</v>
      </c>
      <c r="AG251" s="224">
        <f>IF(ISERROR((C251/D251-1)*100),"n/a",(C251/D251-1)*100)</f>
        <v>3.125</v>
      </c>
      <c r="AH251" s="224">
        <f>IF(ISERROR((D251/E251-1)*100),"n/a",(D251/E251-1)*100)</f>
        <v>3.2258064516129004</v>
      </c>
      <c r="AI251" s="224">
        <f>IF(ISERROR((E251/F251-1)*100),"n/a",(E251/F251-1)*100)</f>
        <v>14.110429447852768</v>
      </c>
      <c r="AJ251" s="224">
        <f>IF(ISERROR((F251/G251-1)*100),"n/a",(F251/G251-1)*100)</f>
        <v>19.852941176470562</v>
      </c>
      <c r="AK251" s="224">
        <f>IF(ISERROR((G251/H251-1)*100),"n/a",(G251/H251-1)*100)</f>
        <v>6.25</v>
      </c>
      <c r="AL251" s="224">
        <f>IF(ISERROR((H251/I251-1)*100),"n/a",(H251/I251-1)*100)</f>
        <v>8.4745762711864394</v>
      </c>
      <c r="AM251" s="224">
        <f>IF(ISERROR((I251/J251-1)*100),"n/a",(I251/J251-1)*100)</f>
        <v>28.961748633879768</v>
      </c>
      <c r="AN251" s="224">
        <f>IF(ISERROR((J251/K251-1)*100),"n/a",(J251/K251-1)*100)</f>
        <v>36.567164179104481</v>
      </c>
      <c r="AO251" s="224">
        <f>IF(ISERROR((K251/L251-1)*100),"n/a",(K251/L251-1)*100)</f>
        <v>6.3492063492063489</v>
      </c>
      <c r="AP251" s="224">
        <f>IF(ISERROR((L251/M251-1)*100),"n/a",(L251/M251-1)*100)</f>
        <v>7.6923076923077094</v>
      </c>
      <c r="AQ251" s="224">
        <f>IF(ISERROR((M251/N251-1)*100),"n/a",(M251/N251-1)*100)</f>
        <v>19.387755102040806</v>
      </c>
      <c r="AR251" s="224">
        <f>IF(ISERROR((N251/O251-1)*100),"n/a",(N251/O251-1)*100)</f>
        <v>24.050632911392398</v>
      </c>
      <c r="AS251" s="224">
        <f>IF(ISERROR((O251/Q251-1)*100),"n/a",(O251/Q251-1)*100)</f>
        <v>13.669064748201443</v>
      </c>
      <c r="AT251" s="224">
        <f>IF(ISERROR((Q251/R251-1)*100),"n/a",(Q251/R251-1)*100)</f>
        <v>6.9230769230769207</v>
      </c>
      <c r="AU251" s="224">
        <f>IF(ISERROR((R251/T251-1)*100),"n/a",(R251/T251-1)*100)</f>
        <v>8.3333333333333481</v>
      </c>
      <c r="AV251" s="224">
        <f>IF(ISERROR((T251/U251-1)*100),"n/a",(T251/U251-1)*100)</f>
        <v>4.3478260869565188</v>
      </c>
      <c r="AW251" s="224">
        <f>IF(ISERROR((U251/V251-1)*100),"n/a",(U251/V251-1)*100)</f>
        <v>3.603603603603589</v>
      </c>
      <c r="AX251" s="224">
        <f>IF(ISERROR((V251/W251-1)*100),"n/a",(V251/W251-1)*100)</f>
        <v>6.7307692307692291</v>
      </c>
      <c r="AY251" s="224">
        <f>IF(ISERROR((W251/X251-1)*100),"n/a",(W251/X251-1)*100)</f>
        <v>11.827956989247301</v>
      </c>
      <c r="AZ251" s="224">
        <f>IF(ISERROR((X251/Y251-1)*100),"n/a",(X251/Y251-1)*100)</f>
        <v>10.714285714285721</v>
      </c>
      <c r="BA251" s="224">
        <f>IF(ISERROR((Y251/Z251-1)*100),"n/a",(Y251/Z251-1)*100)</f>
        <v>10.526315789473673</v>
      </c>
      <c r="BB251" s="224">
        <f>IF(ISERROR((Z251/AA251-1)*100),"n/a",(Z251/AA251-1)*100)</f>
        <v>20.634920634920629</v>
      </c>
      <c r="BC251" s="224">
        <f>IF(ISERROR((AA251/AB251-1)*100),"n/a",(AA251/AB251-1)*100)</f>
        <v>18.867924528301884</v>
      </c>
      <c r="BD251" s="224">
        <f>IF(ISERROR((AB251/AC251-1)*100),"n/a",(AB251/AC251-1)*100)</f>
        <v>20.45454545454546</v>
      </c>
      <c r="BE251" s="224">
        <f>IF(ISERROR((AC251/AD251-1)*100),"n/a",(AC251/AD251-1)*100)</f>
        <v>15.789473684210531</v>
      </c>
      <c r="BF251" s="224">
        <f>IF(ISERROR((AD251/AE251-1)*100),"n/a",(AD251/AE251-1)*100)</f>
        <v>18.75</v>
      </c>
      <c r="BG251" s="224">
        <f>AVERAGE(AG251:BF251)</f>
        <v>13.431564035999248</v>
      </c>
      <c r="BH251" s="182">
        <f t="shared" si="3"/>
        <v>8.5121674620552046</v>
      </c>
    </row>
    <row r="252" spans="1:60" ht="11.25" customHeight="1" x14ac:dyDescent="0.2">
      <c r="A252" s="291" t="s">
        <v>5608</v>
      </c>
      <c r="B252" s="97" t="s">
        <v>5597</v>
      </c>
      <c r="C252" s="215">
        <v>0.27700000000000002</v>
      </c>
      <c r="D252" s="216">
        <v>0.23699999999999999</v>
      </c>
      <c r="E252" s="216">
        <v>0.215</v>
      </c>
      <c r="F252" s="216">
        <v>0.20499999999999999</v>
      </c>
      <c r="G252" s="216">
        <v>0.17</v>
      </c>
      <c r="H252" s="231">
        <v>0.12</v>
      </c>
      <c r="I252" s="216">
        <v>0.19</v>
      </c>
      <c r="J252" s="254">
        <v>0</v>
      </c>
      <c r="K252" s="254">
        <v>0</v>
      </c>
      <c r="L252" s="231">
        <v>0</v>
      </c>
      <c r="M252" s="231">
        <v>0</v>
      </c>
      <c r="N252" s="231">
        <v>0</v>
      </c>
      <c r="O252" s="231">
        <v>0</v>
      </c>
      <c r="P252" s="237"/>
      <c r="Q252" s="231">
        <v>0</v>
      </c>
      <c r="R252" s="227">
        <v>0</v>
      </c>
      <c r="S252" s="237"/>
      <c r="T252" s="266">
        <v>0</v>
      </c>
      <c r="U252" s="266">
        <v>0</v>
      </c>
      <c r="V252" s="229">
        <v>0</v>
      </c>
      <c r="W252" s="229">
        <v>0</v>
      </c>
      <c r="X252" s="229">
        <v>0</v>
      </c>
      <c r="Y252" s="229">
        <v>0</v>
      </c>
      <c r="Z252" s="229">
        <v>0</v>
      </c>
      <c r="AA252" s="229">
        <v>0</v>
      </c>
      <c r="AB252" s="229">
        <v>0</v>
      </c>
      <c r="AC252" s="229">
        <v>0</v>
      </c>
      <c r="AD252" s="229">
        <v>0</v>
      </c>
      <c r="AE252" s="229">
        <v>0</v>
      </c>
      <c r="AF252" s="223">
        <f>SUM(C252:AE252)</f>
        <v>1.4139999999999997</v>
      </c>
      <c r="AG252" s="224">
        <f>IF(ISERROR((C252/D252-1)*100),"n/a",(C252/D252-1)*100)</f>
        <v>16.877637130801702</v>
      </c>
      <c r="AH252" s="224">
        <f>IF(ISERROR((D252/E252-1)*100),"n/a",(D252/E252-1)*100)</f>
        <v>10.232558139534875</v>
      </c>
      <c r="AI252" s="224">
        <f>IF(ISERROR((E252/F252-1)*100),"n/a",(E252/F252-1)*100)</f>
        <v>4.8780487804878092</v>
      </c>
      <c r="AJ252" s="224">
        <f>IF(ISERROR((F252/G252-1)*100),"n/a",(F252/G252-1)*100)</f>
        <v>20.588235294117641</v>
      </c>
      <c r="AK252" s="224">
        <f>IF(ISERROR((G252/H252-1)*100),"n/a",(G252/H252-1)*100)</f>
        <v>41.666666666666671</v>
      </c>
      <c r="AL252" s="224">
        <f>IF(ISERROR((H252/I252-1)*100),"n/a",(H252/I252-1)*100)</f>
        <v>-36.842105263157897</v>
      </c>
      <c r="AM252" s="224" t="str">
        <f>IF(ISERROR((I252/J252-1)*100),"n/a",(I252/J252-1)*100)</f>
        <v>n/a</v>
      </c>
      <c r="AN252" s="224" t="str">
        <f>IF(ISERROR((J252/K252-1)*100),"n/a",(J252/K252-1)*100)</f>
        <v>n/a</v>
      </c>
      <c r="AO252" s="224" t="str">
        <f>IF(ISERROR((K252/L252-1)*100),"n/a",(K252/L252-1)*100)</f>
        <v>n/a</v>
      </c>
      <c r="AP252" s="224" t="str">
        <f>IF(ISERROR((L252/M252-1)*100),"n/a",(L252/M252-1)*100)</f>
        <v>n/a</v>
      </c>
      <c r="AQ252" s="224" t="str">
        <f>IF(ISERROR((M252/N252-1)*100),"n/a",(M252/N252-1)*100)</f>
        <v>n/a</v>
      </c>
      <c r="AR252" s="224" t="str">
        <f>IF(ISERROR((N252/O252-1)*100),"n/a",(N252/O252-1)*100)</f>
        <v>n/a</v>
      </c>
      <c r="AS252" s="224" t="str">
        <f>IF(ISERROR((O252/Q252-1)*100),"n/a",(O252/Q252-1)*100)</f>
        <v>n/a</v>
      </c>
      <c r="AT252" s="224" t="str">
        <f>IF(ISERROR((Q252/R252-1)*100),"n/a",(Q252/R252-1)*100)</f>
        <v>n/a</v>
      </c>
      <c r="AU252" s="224" t="str">
        <f>IF(ISERROR((R252/T252-1)*100),"n/a",(R252/T252-1)*100)</f>
        <v>n/a</v>
      </c>
      <c r="AV252" s="224" t="str">
        <f>IF(ISERROR((T252/U252-1)*100),"n/a",(T252/U252-1)*100)</f>
        <v>n/a</v>
      </c>
      <c r="AW252" s="224" t="str">
        <f>IF(ISERROR((U252/V252-1)*100),"n/a",(U252/V252-1)*100)</f>
        <v>n/a</v>
      </c>
      <c r="AX252" s="224" t="str">
        <f>IF(ISERROR((V252/W252-1)*100),"n/a",(V252/W252-1)*100)</f>
        <v>n/a</v>
      </c>
      <c r="AY252" s="224" t="str">
        <f>IF(ISERROR((W252/X252-1)*100),"n/a",(W252/X252-1)*100)</f>
        <v>n/a</v>
      </c>
      <c r="AZ252" s="224" t="str">
        <f>IF(ISERROR((X252/Y252-1)*100),"n/a",(X252/Y252-1)*100)</f>
        <v>n/a</v>
      </c>
      <c r="BA252" s="224" t="str">
        <f>IF(ISERROR((Y252/Z252-1)*100),"n/a",(Y252/Z252-1)*100)</f>
        <v>n/a</v>
      </c>
      <c r="BB252" s="224" t="str">
        <f>IF(ISERROR((Z252/AA252-1)*100),"n/a",(Z252/AA252-1)*100)</f>
        <v>n/a</v>
      </c>
      <c r="BC252" s="224" t="str">
        <f>IF(ISERROR((AA252/AB252-1)*100),"n/a",(AA252/AB252-1)*100)</f>
        <v>n/a</v>
      </c>
      <c r="BD252" s="224" t="str">
        <f>IF(ISERROR((AB252/AC252-1)*100),"n/a",(AB252/AC252-1)*100)</f>
        <v>n/a</v>
      </c>
      <c r="BE252" s="224" t="str">
        <f>IF(ISERROR((AC252/AD252-1)*100),"n/a",(AC252/AD252-1)*100)</f>
        <v>n/a</v>
      </c>
      <c r="BF252" s="224" t="str">
        <f>IF(ISERROR((AD252/AE252-1)*100),"n/a",(AD252/AE252-1)*100)</f>
        <v>n/a</v>
      </c>
      <c r="BG252" s="224">
        <f>AVERAGE(AG252:BF252)</f>
        <v>9.5668401247418</v>
      </c>
      <c r="BH252" s="182">
        <f t="shared" si="3"/>
        <v>26.005906733383661</v>
      </c>
    </row>
    <row r="253" spans="1:60" ht="11.25" customHeight="1" x14ac:dyDescent="0.2">
      <c r="A253" s="290" t="s">
        <v>1875</v>
      </c>
      <c r="B253" s="97" t="s">
        <v>834</v>
      </c>
      <c r="C253" s="215">
        <v>1.23</v>
      </c>
      <c r="D253" s="216">
        <v>1.2</v>
      </c>
      <c r="E253" s="216">
        <v>1.19</v>
      </c>
      <c r="F253" s="216">
        <v>1.1399999999999999</v>
      </c>
      <c r="G253" s="216">
        <v>1.07</v>
      </c>
      <c r="H253" s="216">
        <v>1.03</v>
      </c>
      <c r="I253" s="216">
        <v>0.99</v>
      </c>
      <c r="J253" s="217">
        <v>0.94</v>
      </c>
      <c r="K253" s="217">
        <v>0.85</v>
      </c>
      <c r="L253" s="217">
        <v>0.81</v>
      </c>
      <c r="M253" s="217">
        <v>0.8</v>
      </c>
      <c r="N253" s="217">
        <v>0.77</v>
      </c>
      <c r="O253" s="217">
        <v>0.74</v>
      </c>
      <c r="P253" s="217"/>
      <c r="Q253" s="217">
        <v>0.56999999999999995</v>
      </c>
      <c r="R253" s="223">
        <v>0.47</v>
      </c>
      <c r="S253" s="217"/>
      <c r="T253" s="260">
        <v>0.4</v>
      </c>
      <c r="U253" s="260">
        <v>0.4</v>
      </c>
      <c r="V253" s="202">
        <v>0.54</v>
      </c>
      <c r="W253" s="202">
        <v>0.46</v>
      </c>
      <c r="X253" s="202">
        <v>0.34</v>
      </c>
      <c r="Y253" s="202">
        <v>0.4</v>
      </c>
      <c r="Z253" s="202">
        <v>0.64</v>
      </c>
      <c r="AA253" s="202">
        <v>0.64</v>
      </c>
      <c r="AB253" s="202">
        <v>0.57999999999999996</v>
      </c>
      <c r="AC253" s="202">
        <v>0.48</v>
      </c>
      <c r="AD253" s="202">
        <v>0.42</v>
      </c>
      <c r="AE253" s="202">
        <v>0.16</v>
      </c>
      <c r="AF253" s="223">
        <f>SUM(C253:AE253)</f>
        <v>19.260000000000005</v>
      </c>
      <c r="AG253" s="224">
        <f>IF(ISERROR((C253/D253-1)*100),"n/a",(C253/D253-1)*100)</f>
        <v>2.5000000000000133</v>
      </c>
      <c r="AH253" s="224">
        <f>IF(ISERROR((D253/E253-1)*100),"n/a",(D253/E253-1)*100)</f>
        <v>0.84033613445377853</v>
      </c>
      <c r="AI253" s="224">
        <f>IF(ISERROR((E253/F253-1)*100),"n/a",(E253/F253-1)*100)</f>
        <v>4.3859649122807154</v>
      </c>
      <c r="AJ253" s="224">
        <f>IF(ISERROR((F253/G253-1)*100),"n/a",(F253/G253-1)*100)</f>
        <v>6.5420560747663448</v>
      </c>
      <c r="AK253" s="224">
        <f>IF(ISERROR((G253/H253-1)*100),"n/a",(G253/H253-1)*100)</f>
        <v>3.8834951456310662</v>
      </c>
      <c r="AL253" s="224">
        <f>IF(ISERROR((H253/I253-1)*100),"n/a",(H253/I253-1)*100)</f>
        <v>4.0404040404040442</v>
      </c>
      <c r="AM253" s="224">
        <f>IF(ISERROR((I253/J253-1)*100),"n/a",(I253/J253-1)*100)</f>
        <v>5.319148936170226</v>
      </c>
      <c r="AN253" s="224">
        <f>IF(ISERROR((J253/K253-1)*100),"n/a",(J253/K253-1)*100)</f>
        <v>10.588235294117654</v>
      </c>
      <c r="AO253" s="224">
        <f>IF(ISERROR((K253/L253-1)*100),"n/a",(K253/L253-1)*100)</f>
        <v>4.9382716049382713</v>
      </c>
      <c r="AP253" s="224">
        <f>IF(ISERROR((L253/M253-1)*100),"n/a",(L253/M253-1)*100)</f>
        <v>1.2499999999999956</v>
      </c>
      <c r="AQ253" s="224">
        <f>IF(ISERROR((M253/N253-1)*100),"n/a",(M253/N253-1)*100)</f>
        <v>3.8961038961039085</v>
      </c>
      <c r="AR253" s="224">
        <f>IF(ISERROR((N253/O253-1)*100),"n/a",(N253/O253-1)*100)</f>
        <v>4.0540540540540571</v>
      </c>
      <c r="AS253" s="224">
        <f>IF(ISERROR((O253/Q253-1)*100),"n/a",(O253/Q253-1)*100)</f>
        <v>29.824561403508774</v>
      </c>
      <c r="AT253" s="224">
        <f>IF(ISERROR((Q253/R253-1)*100),"n/a",(Q253/R253-1)*100)</f>
        <v>21.276595744680836</v>
      </c>
      <c r="AU253" s="224">
        <f>IF(ISERROR((R253/T253-1)*100),"n/a",(R253/T253-1)*100)</f>
        <v>17.499999999999982</v>
      </c>
      <c r="AV253" s="224">
        <f>IF(ISERROR((T253/U253-1)*100),"n/a",(T253/U253-1)*100)</f>
        <v>0</v>
      </c>
      <c r="AW253" s="224">
        <f>IF(ISERROR((U253/V253-1)*100),"n/a",(U253/V253-1)*100)</f>
        <v>-25.925925925925931</v>
      </c>
      <c r="AX253" s="224">
        <f>IF(ISERROR((V253/W253-1)*100),"n/a",(V253/W253-1)*100)</f>
        <v>17.391304347826097</v>
      </c>
      <c r="AY253" s="224">
        <f>IF(ISERROR((W253/X253-1)*100),"n/a",(W253/X253-1)*100)</f>
        <v>35.294117647058812</v>
      </c>
      <c r="AZ253" s="224">
        <f>IF(ISERROR((X253/Y253-1)*100),"n/a",(X253/Y253-1)*100)</f>
        <v>-15.000000000000002</v>
      </c>
      <c r="BA253" s="224">
        <f>IF(ISERROR((Y253/Z253-1)*100),"n/a",(Y253/Z253-1)*100)</f>
        <v>-37.5</v>
      </c>
      <c r="BB253" s="224">
        <f>IF(ISERROR((Z253/AA253-1)*100),"n/a",(Z253/AA253-1)*100)</f>
        <v>0</v>
      </c>
      <c r="BC253" s="224">
        <f>IF(ISERROR((AA253/AB253-1)*100),"n/a",(AA253/AB253-1)*100)</f>
        <v>10.344827586206918</v>
      </c>
      <c r="BD253" s="224">
        <f>IF(ISERROR((AB253/AC253-1)*100),"n/a",(AB253/AC253-1)*100)</f>
        <v>20.833333333333325</v>
      </c>
      <c r="BE253" s="224">
        <f>IF(ISERROR((AC253/AD253-1)*100),"n/a",(AC253/AD253-1)*100)</f>
        <v>14.285714285714279</v>
      </c>
      <c r="BF253" s="224">
        <f>IF(ISERROR((AD253/AE253-1)*100),"n/a",(AD253/AE253-1)*100)</f>
        <v>162.5</v>
      </c>
      <c r="BG253" s="224">
        <f>AVERAGE(AG253:BF253)</f>
        <v>11.656253789050892</v>
      </c>
      <c r="BH253" s="182">
        <f t="shared" si="3"/>
        <v>34.302857004206814</v>
      </c>
    </row>
    <row r="254" spans="1:60" ht="11.25" customHeight="1" x14ac:dyDescent="0.2">
      <c r="A254" s="290" t="s">
        <v>836</v>
      </c>
      <c r="B254" s="97" t="s">
        <v>837</v>
      </c>
      <c r="C254" s="215">
        <v>1.51</v>
      </c>
      <c r="D254" s="216">
        <v>1.42</v>
      </c>
      <c r="E254" s="216">
        <v>1.34</v>
      </c>
      <c r="F254" s="216">
        <v>1.23</v>
      </c>
      <c r="G254" s="216">
        <v>1.1100000000000001</v>
      </c>
      <c r="H254" s="216">
        <v>1.05</v>
      </c>
      <c r="I254" s="216">
        <v>0.92</v>
      </c>
      <c r="J254" s="217">
        <v>0.68</v>
      </c>
      <c r="K254" s="217">
        <v>0.6</v>
      </c>
      <c r="L254" s="217">
        <v>0.53</v>
      </c>
      <c r="M254" s="217">
        <v>0.52</v>
      </c>
      <c r="N254" s="217">
        <v>0.51</v>
      </c>
      <c r="O254" s="217">
        <v>0.47</v>
      </c>
      <c r="P254" s="217"/>
      <c r="Q254" s="217">
        <v>0.36</v>
      </c>
      <c r="R254" s="223">
        <v>0.28000000000000003</v>
      </c>
      <c r="S254" s="217"/>
      <c r="T254" s="260">
        <v>0.04</v>
      </c>
      <c r="U254" s="260">
        <v>0.04</v>
      </c>
      <c r="V254" s="202">
        <v>0.75</v>
      </c>
      <c r="W254" s="202">
        <v>1.7</v>
      </c>
      <c r="X254" s="202">
        <v>1.58</v>
      </c>
      <c r="Y254" s="202">
        <v>1.46</v>
      </c>
      <c r="Z254" s="202">
        <v>1.31</v>
      </c>
      <c r="AA254" s="202">
        <v>1.1299999999999999</v>
      </c>
      <c r="AB254" s="202">
        <v>0.98</v>
      </c>
      <c r="AC254" s="202">
        <v>0.83</v>
      </c>
      <c r="AD254" s="202">
        <v>0.87</v>
      </c>
      <c r="AE254" s="202">
        <v>0.32</v>
      </c>
      <c r="AF254" s="223">
        <f>SUM(C254:AE254)</f>
        <v>23.539999999999992</v>
      </c>
      <c r="AG254" s="224">
        <f>IF(ISERROR((C254/D254-1)*100),"n/a",(C254/D254-1)*100)</f>
        <v>6.3380281690140983</v>
      </c>
      <c r="AH254" s="224">
        <f>IF(ISERROR((D254/E254-1)*100),"n/a",(D254/E254-1)*100)</f>
        <v>5.9701492537313383</v>
      </c>
      <c r="AI254" s="224">
        <f>IF(ISERROR((E254/F254-1)*100),"n/a",(E254/F254-1)*100)</f>
        <v>8.9430894308943252</v>
      </c>
      <c r="AJ254" s="224">
        <f>IF(ISERROR((F254/G254-1)*100),"n/a",(F254/G254-1)*100)</f>
        <v>10.810810810810789</v>
      </c>
      <c r="AK254" s="224">
        <f>IF(ISERROR((G254/H254-1)*100),"n/a",(G254/H254-1)*100)</f>
        <v>5.7142857142857162</v>
      </c>
      <c r="AL254" s="224">
        <f>IF(ISERROR((H254/I254-1)*100),"n/a",(H254/I254-1)*100)</f>
        <v>14.130434782608692</v>
      </c>
      <c r="AM254" s="224">
        <f>IF(ISERROR((I254/J254-1)*100),"n/a",(I254/J254-1)*100)</f>
        <v>35.294117647058812</v>
      </c>
      <c r="AN254" s="224">
        <f>IF(ISERROR((J254/K254-1)*100),"n/a",(J254/K254-1)*100)</f>
        <v>13.333333333333353</v>
      </c>
      <c r="AO254" s="224">
        <f>IF(ISERROR((K254/L254-1)*100),"n/a",(K254/L254-1)*100)</f>
        <v>13.207547169811317</v>
      </c>
      <c r="AP254" s="224">
        <f>IF(ISERROR((L254/M254-1)*100),"n/a",(L254/M254-1)*100)</f>
        <v>1.9230769230769162</v>
      </c>
      <c r="AQ254" s="224">
        <f>IF(ISERROR((M254/N254-1)*100),"n/a",(M254/N254-1)*100)</f>
        <v>1.9607843137254832</v>
      </c>
      <c r="AR254" s="224">
        <f>IF(ISERROR((N254/O254-1)*100),"n/a",(N254/O254-1)*100)</f>
        <v>8.5106382978723527</v>
      </c>
      <c r="AS254" s="224">
        <f>IF(ISERROR((O254/Q254-1)*100),"n/a",(O254/Q254-1)*100)</f>
        <v>30.555555555555557</v>
      </c>
      <c r="AT254" s="224">
        <f>IF(ISERROR((Q254/R254-1)*100),"n/a",(Q254/R254-1)*100)</f>
        <v>28.571428571428559</v>
      </c>
      <c r="AU254" s="224">
        <f>IF(ISERROR((R254/T254-1)*100),"n/a",(R254/T254-1)*100)</f>
        <v>600.00000000000011</v>
      </c>
      <c r="AV254" s="224">
        <f>IF(ISERROR((T254/U254-1)*100),"n/a",(T254/U254-1)*100)</f>
        <v>0</v>
      </c>
      <c r="AW254" s="224">
        <f>IF(ISERROR((U254/V254-1)*100),"n/a",(U254/V254-1)*100)</f>
        <v>-94.666666666666671</v>
      </c>
      <c r="AX254" s="224">
        <f>IF(ISERROR((V254/W254-1)*100),"n/a",(V254/W254-1)*100)</f>
        <v>-55.882352941176471</v>
      </c>
      <c r="AY254" s="224">
        <f>IF(ISERROR((W254/X254-1)*100),"n/a",(W254/X254-1)*100)</f>
        <v>7.5949367088607556</v>
      </c>
      <c r="AZ254" s="224">
        <f>IF(ISERROR((X254/Y254-1)*100),"n/a",(X254/Y254-1)*100)</f>
        <v>8.2191780821917924</v>
      </c>
      <c r="BA254" s="224">
        <f>IF(ISERROR((Y254/Z254-1)*100),"n/a",(Y254/Z254-1)*100)</f>
        <v>11.450381679389299</v>
      </c>
      <c r="BB254" s="224">
        <f>IF(ISERROR((Z254/AA254-1)*100),"n/a",(Z254/AA254-1)*100)</f>
        <v>15.929203539823034</v>
      </c>
      <c r="BC254" s="224">
        <f>IF(ISERROR((AA254/AB254-1)*100),"n/a",(AA254/AB254-1)*100)</f>
        <v>15.306122448979576</v>
      </c>
      <c r="BD254" s="224">
        <f>IF(ISERROR((AB254/AC254-1)*100),"n/a",(AB254/AC254-1)*100)</f>
        <v>18.07228915662651</v>
      </c>
      <c r="BE254" s="224">
        <f>IF(ISERROR((AC254/AD254-1)*100),"n/a",(AC254/AD254-1)*100)</f>
        <v>-4.5977011494252924</v>
      </c>
      <c r="BF254" s="224">
        <f>IF(ISERROR((AD254/AE254-1)*100),"n/a",(AD254/AE254-1)*100)</f>
        <v>171.875</v>
      </c>
      <c r="BG254" s="224">
        <f>AVERAGE(AG254:BF254)</f>
        <v>33.790910416608071</v>
      </c>
      <c r="BH254" s="182">
        <f t="shared" si="3"/>
        <v>122.79464145823691</v>
      </c>
    </row>
    <row r="255" spans="1:60" ht="11.25" customHeight="1" x14ac:dyDescent="0.2">
      <c r="A255" s="114" t="s">
        <v>1876</v>
      </c>
      <c r="B255" s="97" t="s">
        <v>839</v>
      </c>
      <c r="C255" s="215">
        <v>1.95</v>
      </c>
      <c r="D255" s="216">
        <v>1.2</v>
      </c>
      <c r="E255" s="216">
        <v>0.85</v>
      </c>
      <c r="F255" s="216">
        <v>0.56000000000000005</v>
      </c>
      <c r="G255" s="216">
        <v>0.48</v>
      </c>
      <c r="H255" s="216">
        <v>0.42499999999999999</v>
      </c>
      <c r="I255" s="216">
        <v>0.39500000000000002</v>
      </c>
      <c r="J255" s="217">
        <v>0.33</v>
      </c>
      <c r="K255" s="223">
        <v>0.29499999999999998</v>
      </c>
      <c r="L255" s="216">
        <v>0.27500000000000002</v>
      </c>
      <c r="M255" s="216">
        <v>0.25</v>
      </c>
      <c r="N255" s="216">
        <v>0.22500000000000001</v>
      </c>
      <c r="O255" s="216">
        <v>0.21</v>
      </c>
      <c r="P255" s="226"/>
      <c r="Q255" s="231">
        <v>0.2</v>
      </c>
      <c r="R255" s="227">
        <v>0.2</v>
      </c>
      <c r="S255" s="226"/>
      <c r="T255" s="260">
        <v>0.2</v>
      </c>
      <c r="U255" s="260">
        <v>0.19</v>
      </c>
      <c r="V255" s="229">
        <v>0.18</v>
      </c>
      <c r="W255" s="202">
        <v>0.15</v>
      </c>
      <c r="X255" s="202">
        <v>0.14000000000000001</v>
      </c>
      <c r="Y255" s="202">
        <v>2.5000000000000001E-2</v>
      </c>
      <c r="Z255" s="229">
        <v>0</v>
      </c>
      <c r="AA255" s="229">
        <v>0</v>
      </c>
      <c r="AB255" s="229">
        <v>0</v>
      </c>
      <c r="AC255" s="229">
        <v>0</v>
      </c>
      <c r="AD255" s="229">
        <v>0</v>
      </c>
      <c r="AE255" s="229">
        <v>0</v>
      </c>
      <c r="AF255" s="223">
        <f>SUM(C255:AE255)</f>
        <v>8.7300000000000022</v>
      </c>
      <c r="AG255" s="224">
        <f>IF(ISERROR((C255/D255-1)*100),"n/a",(C255/D255-1)*100)</f>
        <v>62.5</v>
      </c>
      <c r="AH255" s="224">
        <f>IF(ISERROR((D255/E255-1)*100),"n/a",(D255/E255-1)*100)</f>
        <v>41.176470588235304</v>
      </c>
      <c r="AI255" s="224">
        <f>IF(ISERROR((E255/F255-1)*100),"n/a",(E255/F255-1)*100)</f>
        <v>51.785714285714256</v>
      </c>
      <c r="AJ255" s="224">
        <f>IF(ISERROR((F255/G255-1)*100),"n/a",(F255/G255-1)*100)</f>
        <v>16.666666666666675</v>
      </c>
      <c r="AK255" s="224">
        <f>IF(ISERROR((G255/H255-1)*100),"n/a",(G255/H255-1)*100)</f>
        <v>12.941176470588234</v>
      </c>
      <c r="AL255" s="224">
        <f>IF(ISERROR((H255/I255-1)*100),"n/a",(H255/I255-1)*100)</f>
        <v>7.5949367088607556</v>
      </c>
      <c r="AM255" s="224">
        <f>IF(ISERROR((I255/J255-1)*100),"n/a",(I255/J255-1)*100)</f>
        <v>19.696969696969703</v>
      </c>
      <c r="AN255" s="224">
        <f>IF(ISERROR((J255/K255-1)*100),"n/a",(J255/K255-1)*100)</f>
        <v>11.86440677966103</v>
      </c>
      <c r="AO255" s="224">
        <f>IF(ISERROR((K255/L255-1)*100),"n/a",(K255/L255-1)*100)</f>
        <v>7.2727272727272529</v>
      </c>
      <c r="AP255" s="224">
        <f>IF(ISERROR((L255/M255-1)*100),"n/a",(L255/M255-1)*100)</f>
        <v>10.000000000000009</v>
      </c>
      <c r="AQ255" s="224">
        <f>IF(ISERROR((M255/N255-1)*100),"n/a",(M255/N255-1)*100)</f>
        <v>11.111111111111116</v>
      </c>
      <c r="AR255" s="224">
        <f>IF(ISERROR((N255/O255-1)*100),"n/a",(N255/O255-1)*100)</f>
        <v>7.1428571428571397</v>
      </c>
      <c r="AS255" s="224">
        <f>IF(ISERROR((O255/Q255-1)*100),"n/a",(O255/Q255-1)*100)</f>
        <v>4.9999999999999822</v>
      </c>
      <c r="AT255" s="224">
        <f>IF(ISERROR((Q255/R255-1)*100),"n/a",(Q255/R255-1)*100)</f>
        <v>0</v>
      </c>
      <c r="AU255" s="224">
        <f>IF(ISERROR((R255/T255-1)*100),"n/a",(R255/T255-1)*100)</f>
        <v>0</v>
      </c>
      <c r="AV255" s="224">
        <f>IF(ISERROR((T255/U255-1)*100),"n/a",(T255/U255-1)*100)</f>
        <v>5.2631578947368363</v>
      </c>
      <c r="AW255" s="224">
        <f>IF(ISERROR((U255/V255-1)*100),"n/a",(U255/V255-1)*100)</f>
        <v>5.555555555555558</v>
      </c>
      <c r="AX255" s="224">
        <f>IF(ISERROR((V255/W255-1)*100),"n/a",(V255/W255-1)*100)</f>
        <v>19.999999999999996</v>
      </c>
      <c r="AY255" s="224">
        <f>IF(ISERROR((W255/X255-1)*100),"n/a",(W255/X255-1)*100)</f>
        <v>7.1428571428571397</v>
      </c>
      <c r="AZ255" s="224">
        <f>IF(ISERROR((X255/Y255-1)*100),"n/a",(X255/Y255-1)*100)</f>
        <v>460.00000000000006</v>
      </c>
      <c r="BA255" s="224" t="str">
        <f>IF(ISERROR((Y255/Z255-1)*100),"n/a",(Y255/Z255-1)*100)</f>
        <v>n/a</v>
      </c>
      <c r="BB255" s="224" t="str">
        <f>IF(ISERROR((Z255/AA255-1)*100),"n/a",(Z255/AA255-1)*100)</f>
        <v>n/a</v>
      </c>
      <c r="BC255" s="224" t="str">
        <f>IF(ISERROR((AA255/AB255-1)*100),"n/a",(AA255/AB255-1)*100)</f>
        <v>n/a</v>
      </c>
      <c r="BD255" s="224" t="str">
        <f>IF(ISERROR((AB255/AC255-1)*100),"n/a",(AB255/AC255-1)*100)</f>
        <v>n/a</v>
      </c>
      <c r="BE255" s="224" t="str">
        <f>IF(ISERROR((AC255/AD255-1)*100),"n/a",(AC255/AD255-1)*100)</f>
        <v>n/a</v>
      </c>
      <c r="BF255" s="224" t="str">
        <f>IF(ISERROR((AD255/AE255-1)*100),"n/a",(AD255/AE255-1)*100)</f>
        <v>n/a</v>
      </c>
      <c r="BG255" s="224">
        <f>AVERAGE(AG255:BF255)</f>
        <v>38.135730365827058</v>
      </c>
      <c r="BH255" s="182">
        <f t="shared" si="3"/>
        <v>100.70552647088451</v>
      </c>
    </row>
    <row r="256" spans="1:60" ht="11.25" customHeight="1" x14ac:dyDescent="0.2">
      <c r="A256" s="114" t="s">
        <v>1877</v>
      </c>
      <c r="B256" s="97" t="s">
        <v>844</v>
      </c>
      <c r="C256" s="215">
        <v>0.89124999999999999</v>
      </c>
      <c r="D256" s="216">
        <v>0.88124999999999998</v>
      </c>
      <c r="E256" s="216">
        <v>0.84</v>
      </c>
      <c r="F256" s="216">
        <v>0.78</v>
      </c>
      <c r="G256" s="216">
        <v>0.69</v>
      </c>
      <c r="H256" s="216">
        <v>0.65</v>
      </c>
      <c r="I256" s="216">
        <v>0.6</v>
      </c>
      <c r="J256" s="217">
        <v>0.54</v>
      </c>
      <c r="K256" s="217">
        <v>0.48499999999999999</v>
      </c>
      <c r="L256" s="216">
        <v>0.45</v>
      </c>
      <c r="M256" s="216">
        <v>0.43</v>
      </c>
      <c r="N256" s="216">
        <v>0.42</v>
      </c>
      <c r="O256" s="231">
        <v>0.4</v>
      </c>
      <c r="P256" s="226"/>
      <c r="Q256" s="216">
        <v>0.38500000000000001</v>
      </c>
      <c r="R256" s="227">
        <v>0.38</v>
      </c>
      <c r="S256" s="226"/>
      <c r="T256" s="260">
        <v>0.36</v>
      </c>
      <c r="U256" s="261">
        <v>0.36</v>
      </c>
      <c r="V256" s="202">
        <v>0.33</v>
      </c>
      <c r="W256" s="202">
        <v>0.315</v>
      </c>
      <c r="X256" s="202">
        <v>0.29375000000000001</v>
      </c>
      <c r="Y256" s="202">
        <v>0.23749999999999999</v>
      </c>
      <c r="Z256" s="229">
        <v>0</v>
      </c>
      <c r="AA256" s="229">
        <v>6.25E-2</v>
      </c>
      <c r="AB256" s="229">
        <v>0.1125</v>
      </c>
      <c r="AC256" s="202">
        <v>0.17499999999999999</v>
      </c>
      <c r="AD256" s="229">
        <v>8.7499999999999994E-2</v>
      </c>
      <c r="AE256" s="202">
        <v>0.1</v>
      </c>
      <c r="AF256" s="223">
        <f>SUM(C256:AE256)</f>
        <v>11.25625</v>
      </c>
      <c r="AG256" s="224">
        <f>IF(ISERROR((C256/D256-1)*100),"n/a",(C256/D256-1)*100)</f>
        <v>1.134751773049647</v>
      </c>
      <c r="AH256" s="224">
        <f>IF(ISERROR((D256/E256-1)*100),"n/a",(D256/E256-1)*100)</f>
        <v>4.9107142857142794</v>
      </c>
      <c r="AI256" s="224">
        <f>IF(ISERROR((E256/F256-1)*100),"n/a",(E256/F256-1)*100)</f>
        <v>7.6923076923076872</v>
      </c>
      <c r="AJ256" s="224">
        <f>IF(ISERROR((F256/G256-1)*100),"n/a",(F256/G256-1)*100)</f>
        <v>13.043478260869579</v>
      </c>
      <c r="AK256" s="224">
        <f>IF(ISERROR((G256/H256-1)*100),"n/a",(G256/H256-1)*100)</f>
        <v>6.153846153846132</v>
      </c>
      <c r="AL256" s="224">
        <f>IF(ISERROR((H256/I256-1)*100),"n/a",(H256/I256-1)*100)</f>
        <v>8.3333333333333481</v>
      </c>
      <c r="AM256" s="224">
        <f>IF(ISERROR((I256/J256-1)*100),"n/a",(I256/J256-1)*100)</f>
        <v>11.111111111111093</v>
      </c>
      <c r="AN256" s="224">
        <f>IF(ISERROR((J256/K256-1)*100),"n/a",(J256/K256-1)*100)</f>
        <v>11.340206185567014</v>
      </c>
      <c r="AO256" s="224">
        <f>IF(ISERROR((K256/L256-1)*100),"n/a",(K256/L256-1)*100)</f>
        <v>7.7777777777777724</v>
      </c>
      <c r="AP256" s="224">
        <f>IF(ISERROR((L256/M256-1)*100),"n/a",(L256/M256-1)*100)</f>
        <v>4.6511627906976827</v>
      </c>
      <c r="AQ256" s="224">
        <f>IF(ISERROR((M256/N256-1)*100),"n/a",(M256/N256-1)*100)</f>
        <v>2.3809523809523725</v>
      </c>
      <c r="AR256" s="224">
        <f>IF(ISERROR((N256/O256-1)*100),"n/a",(N256/O256-1)*100)</f>
        <v>4.9999999999999822</v>
      </c>
      <c r="AS256" s="224">
        <f>IF(ISERROR((O256/Q256-1)*100),"n/a",(O256/Q256-1)*100)</f>
        <v>3.8961038961039085</v>
      </c>
      <c r="AT256" s="224">
        <f>IF(ISERROR((Q256/R256-1)*100),"n/a",(Q256/R256-1)*100)</f>
        <v>1.3157894736842035</v>
      </c>
      <c r="AU256" s="224">
        <f>IF(ISERROR((R256/T256-1)*100),"n/a",(R256/T256-1)*100)</f>
        <v>5.555555555555558</v>
      </c>
      <c r="AV256" s="224">
        <f>IF(ISERROR((T256/U256-1)*100),"n/a",(T256/U256-1)*100)</f>
        <v>0</v>
      </c>
      <c r="AW256" s="224">
        <f>IF(ISERROR((U256/V256-1)*100),"n/a",(U256/V256-1)*100)</f>
        <v>9.0909090909090828</v>
      </c>
      <c r="AX256" s="224">
        <f>IF(ISERROR((V256/W256-1)*100),"n/a",(V256/W256-1)*100)</f>
        <v>4.7619047619047672</v>
      </c>
      <c r="AY256" s="224">
        <f>IF(ISERROR((W256/X256-1)*100),"n/a",(W256/X256-1)*100)</f>
        <v>7.2340425531914887</v>
      </c>
      <c r="AZ256" s="224">
        <f>IF(ISERROR((X256/Y256-1)*100),"n/a",(X256/Y256-1)*100)</f>
        <v>23.684210526315795</v>
      </c>
      <c r="BA256" s="224" t="str">
        <f>IF(ISERROR((Y256/Z256-1)*100),"n/a",(Y256/Z256-1)*100)</f>
        <v>n/a</v>
      </c>
      <c r="BB256" s="224">
        <f>IF(ISERROR((Z256/AA256-1)*100),"n/a",(Z256/AA256-1)*100)</f>
        <v>-100</v>
      </c>
      <c r="BC256" s="224">
        <f>IF(ISERROR((AA256/AB256-1)*100),"n/a",(AA256/AB256-1)*100)</f>
        <v>-44.444444444444443</v>
      </c>
      <c r="BD256" s="224">
        <f>IF(ISERROR((AB256/AC256-1)*100),"n/a",(AB256/AC256-1)*100)</f>
        <v>-35.714285714285708</v>
      </c>
      <c r="BE256" s="224">
        <f>IF(ISERROR((AC256/AD256-1)*100),"n/a",(AC256/AD256-1)*100)</f>
        <v>100</v>
      </c>
      <c r="BF256" s="224">
        <f>IF(ISERROR((AD256/AE256-1)*100),"n/a",(AD256/AE256-1)*100)</f>
        <v>-12.500000000000011</v>
      </c>
      <c r="BG256" s="224">
        <f>AVERAGE(AG256:BF256)</f>
        <v>1.8563770977664495</v>
      </c>
      <c r="BH256" s="182">
        <f t="shared" si="3"/>
        <v>32.154677113843761</v>
      </c>
    </row>
    <row r="257" spans="1:60" ht="11.25" customHeight="1" x14ac:dyDescent="0.2">
      <c r="A257" s="123" t="s">
        <v>1878</v>
      </c>
      <c r="B257" s="127" t="s">
        <v>846</v>
      </c>
      <c r="C257" s="36">
        <v>0.98</v>
      </c>
      <c r="D257" s="181">
        <v>0.94</v>
      </c>
      <c r="E257" s="181">
        <v>0.92</v>
      </c>
      <c r="F257" s="181">
        <v>0.9</v>
      </c>
      <c r="G257" s="181">
        <v>0.85</v>
      </c>
      <c r="H257" s="181">
        <v>0.81</v>
      </c>
      <c r="I257" s="181">
        <v>0.76</v>
      </c>
      <c r="J257" s="217">
        <v>0.72</v>
      </c>
      <c r="K257" s="217">
        <v>0.66</v>
      </c>
      <c r="L257" s="216">
        <v>0.62</v>
      </c>
      <c r="M257" s="216">
        <v>0.59</v>
      </c>
      <c r="N257" s="216">
        <v>0.54</v>
      </c>
      <c r="O257" s="216">
        <v>0.46</v>
      </c>
      <c r="P257" s="226"/>
      <c r="Q257" s="231">
        <v>0.42</v>
      </c>
      <c r="R257" s="232">
        <v>0.4</v>
      </c>
      <c r="S257" s="226"/>
      <c r="T257" s="261">
        <v>0.38</v>
      </c>
      <c r="U257" s="261">
        <v>0.38</v>
      </c>
      <c r="V257" s="202">
        <v>0.38</v>
      </c>
      <c r="W257" s="202">
        <v>0.37667</v>
      </c>
      <c r="X257" s="202">
        <v>0.34666999999999998</v>
      </c>
      <c r="Y257" s="202">
        <v>0.33333000000000002</v>
      </c>
      <c r="Z257" s="202">
        <v>0.30221999999999999</v>
      </c>
      <c r="AA257" s="202">
        <v>0.28888999999999998</v>
      </c>
      <c r="AB257" s="202">
        <v>0.22222</v>
      </c>
      <c r="AC257" s="202">
        <v>8.5930000000000006E-2</v>
      </c>
      <c r="AD257" s="229">
        <v>0</v>
      </c>
      <c r="AE257" s="229">
        <v>0</v>
      </c>
      <c r="AF257" s="223">
        <f>SUM(C257:AE257)</f>
        <v>13.665930000000003</v>
      </c>
      <c r="AG257" s="224">
        <f>IF(ISERROR((C257/D257-1)*100),"n/a",(C257/D257-1)*100)</f>
        <v>4.2553191489361764</v>
      </c>
      <c r="AH257" s="224">
        <f>IF(ISERROR((D257/E257-1)*100),"n/a",(D257/E257-1)*100)</f>
        <v>2.1739130434782483</v>
      </c>
      <c r="AI257" s="224">
        <f>IF(ISERROR((E257/F257-1)*100),"n/a",(E257/F257-1)*100)</f>
        <v>2.2222222222222143</v>
      </c>
      <c r="AJ257" s="224">
        <f>IF(ISERROR((F257/G257-1)*100),"n/a",(F257/G257-1)*100)</f>
        <v>5.8823529411764719</v>
      </c>
      <c r="AK257" s="224">
        <f>IF(ISERROR((G257/H257-1)*100),"n/a",(G257/H257-1)*100)</f>
        <v>4.9382716049382713</v>
      </c>
      <c r="AL257" s="224">
        <f>IF(ISERROR((H257/I257-1)*100),"n/a",(H257/I257-1)*100)</f>
        <v>6.578947368421062</v>
      </c>
      <c r="AM257" s="224">
        <f>IF(ISERROR((I257/J257-1)*100),"n/a",(I257/J257-1)*100)</f>
        <v>5.555555555555558</v>
      </c>
      <c r="AN257" s="224">
        <f>IF(ISERROR((J257/K257-1)*100),"n/a",(J257/K257-1)*100)</f>
        <v>9.0909090909090828</v>
      </c>
      <c r="AO257" s="224">
        <f>IF(ISERROR((K257/L257-1)*100),"n/a",(K257/L257-1)*100)</f>
        <v>6.4516129032258229</v>
      </c>
      <c r="AP257" s="224">
        <f>IF(ISERROR((L257/M257-1)*100),"n/a",(L257/M257-1)*100)</f>
        <v>5.0847457627118731</v>
      </c>
      <c r="AQ257" s="224">
        <f>IF(ISERROR((M257/N257-1)*100),"n/a",(M257/N257-1)*100)</f>
        <v>9.259259259259256</v>
      </c>
      <c r="AR257" s="224">
        <f>IF(ISERROR((N257/O257-1)*100),"n/a",(N257/O257-1)*100)</f>
        <v>17.391304347826097</v>
      </c>
      <c r="AS257" s="224">
        <f>IF(ISERROR((O257/Q257-1)*100),"n/a",(O257/Q257-1)*100)</f>
        <v>9.5238095238095344</v>
      </c>
      <c r="AT257" s="224">
        <f>IF(ISERROR((Q257/R257-1)*100),"n/a",(Q257/R257-1)*100)</f>
        <v>4.9999999999999822</v>
      </c>
      <c r="AU257" s="224">
        <f>IF(ISERROR((R257/T257-1)*100),"n/a",(R257/T257-1)*100)</f>
        <v>5.2631578947368363</v>
      </c>
      <c r="AV257" s="224">
        <f>IF(ISERROR((T257/U257-1)*100),"n/a",(T257/U257-1)*100)</f>
        <v>0</v>
      </c>
      <c r="AW257" s="224">
        <f>IF(ISERROR((U257/V257-1)*100),"n/a",(U257/V257-1)*100)</f>
        <v>0</v>
      </c>
      <c r="AX257" s="224">
        <f>IF(ISERROR((V257/W257-1)*100),"n/a",(V257/W257-1)*100)</f>
        <v>0.88406297289405078</v>
      </c>
      <c r="AY257" s="224">
        <f>IF(ISERROR((W257/X257-1)*100),"n/a",(W257/X257-1)*100)</f>
        <v>8.6537629445870845</v>
      </c>
      <c r="AZ257" s="224">
        <f>IF(ISERROR((X257/Y257-1)*100),"n/a",(X257/Y257-1)*100)</f>
        <v>4.0020400204001882</v>
      </c>
      <c r="BA257" s="224">
        <f>IF(ISERROR((Y257/Z257-1)*100),"n/a",(Y257/Z257-1)*100)</f>
        <v>10.293825689894787</v>
      </c>
      <c r="BB257" s="224">
        <f>IF(ISERROR((Z257/AA257-1)*100),"n/a",(Z257/AA257-1)*100)</f>
        <v>4.6142130222576183</v>
      </c>
      <c r="BC257" s="224">
        <f>IF(ISERROR((AA257/AB257-1)*100),"n/a",(AA257/AB257-1)*100)</f>
        <v>30.001800018000168</v>
      </c>
      <c r="BD257" s="224">
        <f>IF(ISERROR((AB257/AC257-1)*100),"n/a",(AB257/AC257-1)*100)</f>
        <v>158.60584196438961</v>
      </c>
      <c r="BE257" s="224" t="str">
        <f>IF(ISERROR((AC257/AD257-1)*100),"n/a",(AC257/AD257-1)*100)</f>
        <v>n/a</v>
      </c>
      <c r="BF257" s="224" t="str">
        <f>IF(ISERROR((AD257/AE257-1)*100),"n/a",(AD257/AE257-1)*100)</f>
        <v>n/a</v>
      </c>
      <c r="BG257" s="224">
        <f>AVERAGE(AG257:BF257)</f>
        <v>13.155288637484583</v>
      </c>
      <c r="BH257" s="182">
        <f t="shared" ref="BH257:BH318" si="4">STDEV(AG257:BF257)</f>
        <v>31.598023141122617</v>
      </c>
    </row>
    <row r="258" spans="1:60" ht="11.25" customHeight="1" x14ac:dyDescent="0.2">
      <c r="A258" s="123" t="s">
        <v>318</v>
      </c>
      <c r="B258" s="127" t="s">
        <v>319</v>
      </c>
      <c r="C258" s="36">
        <v>18.600000000000001</v>
      </c>
      <c r="D258" s="181">
        <v>17.600000000000001</v>
      </c>
      <c r="E258" s="181">
        <v>16.600000000000001</v>
      </c>
      <c r="F258" s="181">
        <v>15.65</v>
      </c>
      <c r="G258" s="181">
        <v>15</v>
      </c>
      <c r="H258" s="181">
        <v>14.4</v>
      </c>
      <c r="I258" s="181">
        <v>14.2</v>
      </c>
      <c r="J258" s="217">
        <v>13.9</v>
      </c>
      <c r="K258" s="253">
        <v>13.55</v>
      </c>
      <c r="L258" s="218">
        <v>13.05</v>
      </c>
      <c r="M258" s="218">
        <v>12.8</v>
      </c>
      <c r="N258" s="218">
        <v>12.6</v>
      </c>
      <c r="O258" s="218">
        <v>12.4</v>
      </c>
      <c r="P258" s="219"/>
      <c r="Q258" s="218">
        <v>12</v>
      </c>
      <c r="R258" s="246">
        <v>11.65</v>
      </c>
      <c r="S258" s="219"/>
      <c r="T258" s="281">
        <v>11.25</v>
      </c>
      <c r="U258" s="281">
        <v>10.9</v>
      </c>
      <c r="V258" s="247">
        <v>10.199999999999999</v>
      </c>
      <c r="W258" s="247">
        <v>9.15</v>
      </c>
      <c r="X258" s="247">
        <v>8.25</v>
      </c>
      <c r="Y258" s="247">
        <v>7.6</v>
      </c>
      <c r="Z258" s="247">
        <v>6.9</v>
      </c>
      <c r="AA258" s="247">
        <v>6.1</v>
      </c>
      <c r="AB258" s="247">
        <v>5.5</v>
      </c>
      <c r="AC258" s="247">
        <v>5.35</v>
      </c>
      <c r="AD258" s="247">
        <v>5.0999999999999996</v>
      </c>
      <c r="AE258" s="247">
        <v>4.9000000000000004</v>
      </c>
      <c r="AF258" s="223">
        <f>SUM(C258:AE258)</f>
        <v>305.2000000000001</v>
      </c>
      <c r="AG258" s="224">
        <f>IF(ISERROR((C258/D258-1)*100),"n/a",(C258/D258-1)*100)</f>
        <v>5.6818181818181879</v>
      </c>
      <c r="AH258" s="224">
        <f>IF(ISERROR((D258/E258-1)*100),"n/a",(D258/E258-1)*100)</f>
        <v>6.024096385542177</v>
      </c>
      <c r="AI258" s="224">
        <f>IF(ISERROR((E258/F258-1)*100),"n/a",(E258/F258-1)*100)</f>
        <v>6.0702875399361034</v>
      </c>
      <c r="AJ258" s="224">
        <f>IF(ISERROR((F258/G258-1)*100),"n/a",(F258/G258-1)*100)</f>
        <v>4.3333333333333446</v>
      </c>
      <c r="AK258" s="224">
        <f>IF(ISERROR((G258/H258-1)*100),"n/a",(G258/H258-1)*100)</f>
        <v>4.1666666666666741</v>
      </c>
      <c r="AL258" s="224">
        <f>IF(ISERROR((H258/I258-1)*100),"n/a",(H258/I258-1)*100)</f>
        <v>1.4084507042253502</v>
      </c>
      <c r="AM258" s="224">
        <f>IF(ISERROR((I258/J258-1)*100),"n/a",(I258/J258-1)*100)</f>
        <v>2.1582733812949506</v>
      </c>
      <c r="AN258" s="224">
        <f>IF(ISERROR((J258/K258-1)*100),"n/a",(J258/K258-1)*100)</f>
        <v>2.5830258302582898</v>
      </c>
      <c r="AO258" s="224">
        <f>IF(ISERROR((K258/L258-1)*100),"n/a",(K258/L258-1)*100)</f>
        <v>3.8314176245210829</v>
      </c>
      <c r="AP258" s="224">
        <f>IF(ISERROR((L258/M258-1)*100),"n/a",(L258/M258-1)*100)</f>
        <v>1.953125</v>
      </c>
      <c r="AQ258" s="224">
        <f>IF(ISERROR((M258/N258-1)*100),"n/a",(M258/N258-1)*100)</f>
        <v>1.5873015873016039</v>
      </c>
      <c r="AR258" s="224">
        <f>IF(ISERROR((N258/O258-1)*100),"n/a",(N258/O258-1)*100)</f>
        <v>1.6129032258064502</v>
      </c>
      <c r="AS258" s="224">
        <f>IF(ISERROR((O258/Q258-1)*100),"n/a",(O258/Q258-1)*100)</f>
        <v>3.3333333333333437</v>
      </c>
      <c r="AT258" s="224">
        <f>IF(ISERROR((Q258/R258-1)*100),"n/a",(Q258/R258-1)*100)</f>
        <v>3.0042918454935563</v>
      </c>
      <c r="AU258" s="224">
        <f>IF(ISERROR((R258/T258-1)*100),"n/a",(R258/T258-1)*100)</f>
        <v>3.5555555555555562</v>
      </c>
      <c r="AV258" s="224">
        <f>IF(ISERROR((T258/U258-1)*100),"n/a",(T258/U258-1)*100)</f>
        <v>3.2110091743119185</v>
      </c>
      <c r="AW258" s="224">
        <f>IF(ISERROR((U258/V258-1)*100),"n/a",(U258/V258-1)*100)</f>
        <v>6.8627450980392357</v>
      </c>
      <c r="AX258" s="224">
        <f>IF(ISERROR((V258/W258-1)*100),"n/a",(V258/W258-1)*100)</f>
        <v>11.475409836065564</v>
      </c>
      <c r="AY258" s="224">
        <f>IF(ISERROR((W258/X258-1)*100),"n/a",(W258/X258-1)*100)</f>
        <v>10.909090909090914</v>
      </c>
      <c r="AZ258" s="224">
        <f>IF(ISERROR((X258/Y258-1)*100),"n/a",(X258/Y258-1)*100)</f>
        <v>8.5526315789473664</v>
      </c>
      <c r="BA258" s="224">
        <f>IF(ISERROR((Y258/Z258-1)*100),"n/a",(Y258/Z258-1)*100)</f>
        <v>10.144927536231862</v>
      </c>
      <c r="BB258" s="224">
        <f>IF(ISERROR((Z258/AA258-1)*100),"n/a",(Z258/AA258-1)*100)</f>
        <v>13.11475409836067</v>
      </c>
      <c r="BC258" s="224">
        <f>IF(ISERROR((AA258/AB258-1)*100),"n/a",(AA258/AB258-1)*100)</f>
        <v>10.909090909090914</v>
      </c>
      <c r="BD258" s="224">
        <f>IF(ISERROR((AB258/AC258-1)*100),"n/a",(AB258/AC258-1)*100)</f>
        <v>2.8037383177570208</v>
      </c>
      <c r="BE258" s="224">
        <f>IF(ISERROR((AC258/AD258-1)*100),"n/a",(AC258/AD258-1)*100)</f>
        <v>4.9019607843137303</v>
      </c>
      <c r="BF258" s="224">
        <f>IF(ISERROR((AD258/AE258-1)*100),"n/a",(AD258/AE258-1)*100)</f>
        <v>4.0816326530612068</v>
      </c>
      <c r="BG258" s="224">
        <f>AVERAGE(AG258:BF258)</f>
        <v>5.3181104265521952</v>
      </c>
      <c r="BH258" s="182">
        <f t="shared" si="4"/>
        <v>3.4620898351567404</v>
      </c>
    </row>
    <row r="259" spans="1:60" ht="11.25" customHeight="1" x14ac:dyDescent="0.2">
      <c r="A259" s="123" t="s">
        <v>1879</v>
      </c>
      <c r="B259" s="127" t="s">
        <v>848</v>
      </c>
      <c r="C259" s="36">
        <v>2.02</v>
      </c>
      <c r="D259" s="181">
        <v>1.94</v>
      </c>
      <c r="E259" s="181">
        <v>1.83</v>
      </c>
      <c r="F259" s="181">
        <v>1.77</v>
      </c>
      <c r="G259" s="181">
        <v>1.56</v>
      </c>
      <c r="H259" s="181">
        <v>1.35</v>
      </c>
      <c r="I259" s="181">
        <v>1.26</v>
      </c>
      <c r="J259" s="217">
        <v>1.2</v>
      </c>
      <c r="K259" s="217">
        <v>0.80233200000000005</v>
      </c>
      <c r="L259" s="216">
        <v>0.69220800000000005</v>
      </c>
      <c r="M259" s="216">
        <v>0.62927999999999995</v>
      </c>
      <c r="N259" s="216">
        <v>0.52392279600000002</v>
      </c>
      <c r="O259" s="216">
        <v>0.42694288200000002</v>
      </c>
      <c r="P259" s="226"/>
      <c r="Q259" s="216">
        <v>0.37518460199999998</v>
      </c>
      <c r="R259" s="227">
        <v>0.31048675199999998</v>
      </c>
      <c r="S259" s="226"/>
      <c r="T259" s="260">
        <v>0.44556957000000003</v>
      </c>
      <c r="U259" s="261">
        <v>0.38813990399999998</v>
      </c>
      <c r="V259" s="229">
        <v>0.67922123400000001</v>
      </c>
      <c r="W259" s="202">
        <v>0.77624834399999998</v>
      </c>
      <c r="X259" s="202">
        <v>0.75685078800000005</v>
      </c>
      <c r="Y259" s="202">
        <v>0.16171709400000001</v>
      </c>
      <c r="Z259" s="229">
        <v>0</v>
      </c>
      <c r="AA259" s="229">
        <v>0</v>
      </c>
      <c r="AB259" s="229">
        <v>0</v>
      </c>
      <c r="AC259" s="229">
        <v>0</v>
      </c>
      <c r="AD259" s="229">
        <v>0</v>
      </c>
      <c r="AE259" s="229">
        <v>0</v>
      </c>
      <c r="AF259" s="223">
        <f>SUM(C259:AE259)</f>
        <v>19.898103966000001</v>
      </c>
      <c r="AG259" s="224">
        <f>IF(ISERROR((C259/D259-1)*100),"n/a",(C259/D259-1)*100)</f>
        <v>4.1237113402061931</v>
      </c>
      <c r="AH259" s="224">
        <f>IF(ISERROR((D259/E259-1)*100),"n/a",(D259/E259-1)*100)</f>
        <v>6.0109289617486183</v>
      </c>
      <c r="AI259" s="224">
        <f>IF(ISERROR((E259/F259-1)*100),"n/a",(E259/F259-1)*100)</f>
        <v>3.3898305084745894</v>
      </c>
      <c r="AJ259" s="224">
        <f>IF(ISERROR((F259/G259-1)*100),"n/a",(F259/G259-1)*100)</f>
        <v>13.461538461538458</v>
      </c>
      <c r="AK259" s="224">
        <f>IF(ISERROR((G259/H259-1)*100),"n/a",(G259/H259-1)*100)</f>
        <v>15.555555555555545</v>
      </c>
      <c r="AL259" s="224">
        <f>IF(ISERROR((H259/I259-1)*100),"n/a",(H259/I259-1)*100)</f>
        <v>7.1428571428571397</v>
      </c>
      <c r="AM259" s="224">
        <f>IF(ISERROR((I259/J259-1)*100),"n/a",(I259/J259-1)*100)</f>
        <v>5.0000000000000044</v>
      </c>
      <c r="AN259" s="224">
        <f>IF(ISERROR((J259/K259-1)*100),"n/a",(J259/K259-1)*100)</f>
        <v>49.564020879137296</v>
      </c>
      <c r="AO259" s="224">
        <f>IF(ISERROR((K259/L259-1)*100),"n/a",(K259/L259-1)*100)</f>
        <v>15.909090909090917</v>
      </c>
      <c r="AP259" s="224">
        <f>IF(ISERROR((L259/M259-1)*100),"n/a",(L259/M259-1)*100)</f>
        <v>10.000000000000009</v>
      </c>
      <c r="AQ259" s="224">
        <f>IF(ISERROR((M259/N259-1)*100),"n/a",(M259/N259-1)*100)</f>
        <v>20.109299462510876</v>
      </c>
      <c r="AR259" s="224">
        <f>IF(ISERROR((N259/O259-1)*100),"n/a",(N259/O259-1)*100)</f>
        <v>22.714962138659089</v>
      </c>
      <c r="AS259" s="224">
        <f>IF(ISERROR((O259/Q259-1)*100),"n/a",(O259/Q259-1)*100)</f>
        <v>13.795416902530565</v>
      </c>
      <c r="AT259" s="224">
        <f>IF(ISERROR((Q259/R259-1)*100),"n/a",(Q259/R259-1)*100)</f>
        <v>20.837555735711398</v>
      </c>
      <c r="AU259" s="224">
        <f>IF(ISERROR((R259/T259-1)*100),"n/a",(R259/T259-1)*100)</f>
        <v>-30.316885868126054</v>
      </c>
      <c r="AV259" s="224">
        <f>IF(ISERROR((T259/U259-1)*100),"n/a",(T259/U259-1)*100)</f>
        <v>14.796125162127115</v>
      </c>
      <c r="AW259" s="224">
        <f>IF(ISERROR((U259/V259-1)*100),"n/a",(U259/V259-1)*100)</f>
        <v>-42.855157558280929</v>
      </c>
      <c r="AX259" s="224">
        <f>IF(ISERROR((V259/W259-1)*100),"n/a",(V259/W259-1)*100)</f>
        <v>-12.499493332252442</v>
      </c>
      <c r="AY259" s="224">
        <f>IF(ISERROR((W259/X259-1)*100),"n/a",(W259/X259-1)*100)</f>
        <v>2.5629300130952437</v>
      </c>
      <c r="AZ259" s="224">
        <f>IF(ISERROR((X259/Y259-1)*100),"n/a",(X259/Y259-1)*100)</f>
        <v>368.00914441363881</v>
      </c>
      <c r="BA259" s="224" t="str">
        <f>IF(ISERROR((Y259/Z259-1)*100),"n/a",(Y259/Z259-1)*100)</f>
        <v>n/a</v>
      </c>
      <c r="BB259" s="224" t="str">
        <f>IF(ISERROR((Z259/AA259-1)*100),"n/a",(Z259/AA259-1)*100)</f>
        <v>n/a</v>
      </c>
      <c r="BC259" s="224" t="str">
        <f>IF(ISERROR((AA259/AB259-1)*100),"n/a",(AA259/AB259-1)*100)</f>
        <v>n/a</v>
      </c>
      <c r="BD259" s="224" t="str">
        <f>IF(ISERROR((AB259/AC259-1)*100),"n/a",(AB259/AC259-1)*100)</f>
        <v>n/a</v>
      </c>
      <c r="BE259" s="224" t="str">
        <f>IF(ISERROR((AC259/AD259-1)*100),"n/a",(AC259/AD259-1)*100)</f>
        <v>n/a</v>
      </c>
      <c r="BF259" s="224" t="str">
        <f>IF(ISERROR((AD259/AE259-1)*100),"n/a",(AD259/AE259-1)*100)</f>
        <v>n/a</v>
      </c>
      <c r="BG259" s="224">
        <f>AVERAGE(AG259:BF259)</f>
        <v>25.365571541411121</v>
      </c>
      <c r="BH259" s="182">
        <f t="shared" si="4"/>
        <v>82.913491161319484</v>
      </c>
    </row>
    <row r="260" spans="1:60" ht="11.25" customHeight="1" x14ac:dyDescent="0.2">
      <c r="A260" s="55" t="s">
        <v>1880</v>
      </c>
      <c r="B260" s="127" t="s">
        <v>851</v>
      </c>
      <c r="C260" s="36">
        <v>1.46</v>
      </c>
      <c r="D260" s="181">
        <v>1.42</v>
      </c>
      <c r="E260" s="181">
        <v>1.38</v>
      </c>
      <c r="F260" s="181">
        <v>1.32</v>
      </c>
      <c r="G260" s="181">
        <v>1.26</v>
      </c>
      <c r="H260" s="181">
        <v>1.22</v>
      </c>
      <c r="I260" s="181">
        <v>1.18</v>
      </c>
      <c r="J260" s="217">
        <v>1.06</v>
      </c>
      <c r="K260" s="217">
        <v>0.94</v>
      </c>
      <c r="L260" s="217">
        <v>0.89659999999999995</v>
      </c>
      <c r="M260" s="217">
        <v>0.85680000000000001</v>
      </c>
      <c r="N260" s="217">
        <v>0.81699999999999995</v>
      </c>
      <c r="O260" s="254">
        <v>0.7772</v>
      </c>
      <c r="P260" s="254"/>
      <c r="Q260" s="254">
        <v>0.7772</v>
      </c>
      <c r="R260" s="228">
        <v>0.7772</v>
      </c>
      <c r="S260" s="254"/>
      <c r="T260" s="261">
        <v>0.7772</v>
      </c>
      <c r="U260" s="260">
        <v>0.7772</v>
      </c>
      <c r="V260" s="202">
        <v>0.74719999999999998</v>
      </c>
      <c r="W260" s="202">
        <v>0.66749999999999998</v>
      </c>
      <c r="X260" s="202">
        <v>0.61780000000000002</v>
      </c>
      <c r="Y260" s="202">
        <v>0.5081</v>
      </c>
      <c r="Z260" s="202">
        <v>0.42670000000000002</v>
      </c>
      <c r="AA260" s="202">
        <v>0.36830000000000002</v>
      </c>
      <c r="AB260" s="202">
        <v>0.31219999999999998</v>
      </c>
      <c r="AC260" s="229">
        <v>0.19919999999999999</v>
      </c>
      <c r="AD260" s="202">
        <v>0.21920000000000001</v>
      </c>
      <c r="AE260" s="202">
        <v>0.1661</v>
      </c>
      <c r="AF260" s="223">
        <f>SUM(C260:AE260)</f>
        <v>21.928700000000003</v>
      </c>
      <c r="AG260" s="224">
        <f>IF(ISERROR((C260/D260-1)*100),"n/a",(C260/D260-1)*100)</f>
        <v>2.8169014084507005</v>
      </c>
      <c r="AH260" s="224">
        <f>IF(ISERROR((D260/E260-1)*100),"n/a",(D260/E260-1)*100)</f>
        <v>2.898550724637694</v>
      </c>
      <c r="AI260" s="224">
        <f>IF(ISERROR((E260/F260-1)*100),"n/a",(E260/F260-1)*100)</f>
        <v>4.5454545454545414</v>
      </c>
      <c r="AJ260" s="224">
        <f>IF(ISERROR((F260/G260-1)*100),"n/a",(F260/G260-1)*100)</f>
        <v>4.7619047619047672</v>
      </c>
      <c r="AK260" s="224">
        <f>IF(ISERROR((G260/H260-1)*100),"n/a",(G260/H260-1)*100)</f>
        <v>3.2786885245901676</v>
      </c>
      <c r="AL260" s="224">
        <f>IF(ISERROR((H260/I260-1)*100),"n/a",(H260/I260-1)*100)</f>
        <v>3.3898305084745894</v>
      </c>
      <c r="AM260" s="224">
        <f>IF(ISERROR((I260/J260-1)*100),"n/a",(I260/J260-1)*100)</f>
        <v>11.32075471698113</v>
      </c>
      <c r="AN260" s="224">
        <f>IF(ISERROR((J260/K260-1)*100),"n/a",(J260/K260-1)*100)</f>
        <v>12.765957446808528</v>
      </c>
      <c r="AO260" s="224">
        <f>IF(ISERROR((K260/L260-1)*100),"n/a",(K260/L260-1)*100)</f>
        <v>4.840508587999115</v>
      </c>
      <c r="AP260" s="224">
        <f>IF(ISERROR((L260/M260-1)*100),"n/a",(L260/M260-1)*100)</f>
        <v>4.6451914098972757</v>
      </c>
      <c r="AQ260" s="224">
        <f>IF(ISERROR((M260/N260-1)*100),"n/a",(M260/N260-1)*100)</f>
        <v>4.8714810281517806</v>
      </c>
      <c r="AR260" s="224">
        <f>IF(ISERROR((N260/O260-1)*100),"n/a",(N260/O260-1)*100)</f>
        <v>5.1209469891919657</v>
      </c>
      <c r="AS260" s="224">
        <f>IF(ISERROR((O260/Q260-1)*100),"n/a",(O260/Q260-1)*100)</f>
        <v>0</v>
      </c>
      <c r="AT260" s="224">
        <f>IF(ISERROR((Q260/R260-1)*100),"n/a",(Q260/R260-1)*100)</f>
        <v>0</v>
      </c>
      <c r="AU260" s="224">
        <f>IF(ISERROR((R260/T260-1)*100),"n/a",(R260/T260-1)*100)</f>
        <v>0</v>
      </c>
      <c r="AV260" s="224">
        <f>IF(ISERROR((T260/U260-1)*100),"n/a",(T260/U260-1)*100)</f>
        <v>0</v>
      </c>
      <c r="AW260" s="224">
        <f>IF(ISERROR((U260/V260-1)*100),"n/a",(U260/V260-1)*100)</f>
        <v>4.0149892933618814</v>
      </c>
      <c r="AX260" s="224">
        <f>IF(ISERROR((V260/W260-1)*100),"n/a",(V260/W260-1)*100)</f>
        <v>11.940074906367037</v>
      </c>
      <c r="AY260" s="224">
        <f>IF(ISERROR((W260/X260-1)*100),"n/a",(W260/X260-1)*100)</f>
        <v>8.044674651990924</v>
      </c>
      <c r="AZ260" s="224">
        <f>IF(ISERROR((X260/Y260-1)*100),"n/a",(X260/Y260-1)*100)</f>
        <v>21.590238142098016</v>
      </c>
      <c r="BA260" s="224">
        <f>IF(ISERROR((Y260/Z260-1)*100),"n/a",(Y260/Z260-1)*100)</f>
        <v>19.076634637918911</v>
      </c>
      <c r="BB260" s="224">
        <f>IF(ISERROR((Z260/AA260-1)*100),"n/a",(Z260/AA260-1)*100)</f>
        <v>15.856638609828956</v>
      </c>
      <c r="BC260" s="224">
        <f>IF(ISERROR((AA260/AB260-1)*100),"n/a",(AA260/AB260-1)*100)</f>
        <v>17.969250480461252</v>
      </c>
      <c r="BD260" s="224">
        <f>IF(ISERROR((AB260/AC260-1)*100),"n/a",(AB260/AC260-1)*100)</f>
        <v>56.726907630522085</v>
      </c>
      <c r="BE260" s="224">
        <f>IF(ISERROR((AC260/AD260-1)*100),"n/a",(AC260/AD260-1)*100)</f>
        <v>-9.1240875912408814</v>
      </c>
      <c r="BF260" s="224">
        <f>IF(ISERROR((AD260/AE260-1)*100),"n/a",(AD260/AE260-1)*100)</f>
        <v>31.968693558097527</v>
      </c>
      <c r="BG260" s="224">
        <f>AVERAGE(AG260:BF260)</f>
        <v>9.3584686527672289</v>
      </c>
      <c r="BH260" s="182">
        <f t="shared" si="4"/>
        <v>12.871482884318022</v>
      </c>
    </row>
    <row r="261" spans="1:60" ht="11.25" customHeight="1" x14ac:dyDescent="0.2">
      <c r="A261" s="123" t="s">
        <v>1881</v>
      </c>
      <c r="B261" s="127" t="s">
        <v>853</v>
      </c>
      <c r="C261" s="36">
        <v>1.52</v>
      </c>
      <c r="D261" s="181">
        <v>1.44</v>
      </c>
      <c r="E261" s="181">
        <v>1.36</v>
      </c>
      <c r="F261" s="181">
        <v>1.28</v>
      </c>
      <c r="G261" s="181">
        <v>1.1599999999999999</v>
      </c>
      <c r="H261" s="181">
        <v>1.03</v>
      </c>
      <c r="I261" s="181">
        <v>0.99</v>
      </c>
      <c r="J261" s="217">
        <v>0.95</v>
      </c>
      <c r="K261" s="275">
        <v>0.91</v>
      </c>
      <c r="L261" s="241">
        <v>0.87</v>
      </c>
      <c r="M261" s="241">
        <v>0.83</v>
      </c>
      <c r="N261" s="241">
        <v>0.78</v>
      </c>
      <c r="O261" s="241">
        <v>0.72</v>
      </c>
      <c r="P261" s="249"/>
      <c r="Q261" s="241">
        <v>0.54</v>
      </c>
      <c r="R261" s="242">
        <v>0.39124199999999998</v>
      </c>
      <c r="S261" s="249"/>
      <c r="T261" s="267">
        <v>0.29389999999999999</v>
      </c>
      <c r="U261" s="267">
        <v>0.25180000000000002</v>
      </c>
      <c r="V261" s="245">
        <v>0</v>
      </c>
      <c r="W261" s="245">
        <v>0</v>
      </c>
      <c r="X261" s="245">
        <v>0</v>
      </c>
      <c r="Y261" s="245">
        <v>0</v>
      </c>
      <c r="Z261" s="245">
        <v>0</v>
      </c>
      <c r="AA261" s="245">
        <v>0</v>
      </c>
      <c r="AB261" s="245">
        <v>0</v>
      </c>
      <c r="AC261" s="245">
        <v>0</v>
      </c>
      <c r="AD261" s="245">
        <v>0</v>
      </c>
      <c r="AE261" s="245">
        <v>0</v>
      </c>
      <c r="AF261" s="223">
        <f>SUM(C261:AE261)</f>
        <v>15.316941999999999</v>
      </c>
      <c r="AG261" s="224">
        <f>IF(ISERROR((C261/D261-1)*100),"n/a",(C261/D261-1)*100)</f>
        <v>5.555555555555558</v>
      </c>
      <c r="AH261" s="224">
        <f>IF(ISERROR((D261/E261-1)*100),"n/a",(D261/E261-1)*100)</f>
        <v>5.8823529411764497</v>
      </c>
      <c r="AI261" s="224">
        <f>IF(ISERROR((E261/F261-1)*100),"n/a",(E261/F261-1)*100)</f>
        <v>6.25</v>
      </c>
      <c r="AJ261" s="224">
        <f>IF(ISERROR((F261/G261-1)*100),"n/a",(F261/G261-1)*100)</f>
        <v>10.344827586206918</v>
      </c>
      <c r="AK261" s="224">
        <f>IF(ISERROR((G261/H261-1)*100),"n/a",(G261/H261-1)*100)</f>
        <v>12.621359223300965</v>
      </c>
      <c r="AL261" s="224">
        <f>IF(ISERROR((H261/I261-1)*100),"n/a",(H261/I261-1)*100)</f>
        <v>4.0404040404040442</v>
      </c>
      <c r="AM261" s="224">
        <f>IF(ISERROR((I261/J261-1)*100),"n/a",(I261/J261-1)*100)</f>
        <v>4.2105263157894868</v>
      </c>
      <c r="AN261" s="224">
        <f>IF(ISERROR((J261/K261-1)*100),"n/a",(J261/K261-1)*100)</f>
        <v>4.39560439560438</v>
      </c>
      <c r="AO261" s="224">
        <f>IF(ISERROR((K261/L261-1)*100),"n/a",(K261/L261-1)*100)</f>
        <v>4.5977011494252817</v>
      </c>
      <c r="AP261" s="224">
        <f>IF(ISERROR((L261/M261-1)*100),"n/a",(L261/M261-1)*100)</f>
        <v>4.8192771084337505</v>
      </c>
      <c r="AQ261" s="224">
        <f>IF(ISERROR((M261/N261-1)*100),"n/a",(M261/N261-1)*100)</f>
        <v>6.4102564102564097</v>
      </c>
      <c r="AR261" s="224">
        <f>IF(ISERROR((N261/O261-1)*100),"n/a",(N261/O261-1)*100)</f>
        <v>8.3333333333333481</v>
      </c>
      <c r="AS261" s="224">
        <f>IF(ISERROR((O261/Q261-1)*100),"n/a",(O261/Q261-1)*100)</f>
        <v>33.333333333333329</v>
      </c>
      <c r="AT261" s="224">
        <f>IF(ISERROR((Q261/R261-1)*100),"n/a",(Q261/R261-1)*100)</f>
        <v>38.021991503979649</v>
      </c>
      <c r="AU261" s="224">
        <f>IF(ISERROR((R261/T261-1)*100),"n/a",(R261/T261-1)*100)</f>
        <v>33.120789384144267</v>
      </c>
      <c r="AV261" s="224">
        <f>IF(ISERROR((T261/U261-1)*100),"n/a",(T261/U261-1)*100)</f>
        <v>16.719618745035735</v>
      </c>
      <c r="AW261" s="224" t="str">
        <f>IF(ISERROR((U261/V261-1)*100),"n/a",(U261/V261-1)*100)</f>
        <v>n/a</v>
      </c>
      <c r="AX261" s="224" t="str">
        <f>IF(ISERROR((V261/W261-1)*100),"n/a",(V261/W261-1)*100)</f>
        <v>n/a</v>
      </c>
      <c r="AY261" s="224" t="str">
        <f>IF(ISERROR((W261/X261-1)*100),"n/a",(W261/X261-1)*100)</f>
        <v>n/a</v>
      </c>
      <c r="AZ261" s="224" t="str">
        <f>IF(ISERROR((X261/Y261-1)*100),"n/a",(X261/Y261-1)*100)</f>
        <v>n/a</v>
      </c>
      <c r="BA261" s="224" t="str">
        <f>IF(ISERROR((Y261/Z261-1)*100),"n/a",(Y261/Z261-1)*100)</f>
        <v>n/a</v>
      </c>
      <c r="BB261" s="224" t="str">
        <f>IF(ISERROR((Z261/AA261-1)*100),"n/a",(Z261/AA261-1)*100)</f>
        <v>n/a</v>
      </c>
      <c r="BC261" s="224" t="str">
        <f>IF(ISERROR((AA261/AB261-1)*100),"n/a",(AA261/AB261-1)*100)</f>
        <v>n/a</v>
      </c>
      <c r="BD261" s="224" t="str">
        <f>IF(ISERROR((AB261/AC261-1)*100),"n/a",(AB261/AC261-1)*100)</f>
        <v>n/a</v>
      </c>
      <c r="BE261" s="224" t="str">
        <f>IF(ISERROR((AC261/AD261-1)*100),"n/a",(AC261/AD261-1)*100)</f>
        <v>n/a</v>
      </c>
      <c r="BF261" s="224" t="str">
        <f>IF(ISERROR((AD261/AE261-1)*100),"n/a",(AD261/AE261-1)*100)</f>
        <v>n/a</v>
      </c>
      <c r="BG261" s="224">
        <f>AVERAGE(AG261:BF261)</f>
        <v>12.416058189123724</v>
      </c>
      <c r="BH261" s="182">
        <f t="shared" si="4"/>
        <v>11.678747273885705</v>
      </c>
    </row>
    <row r="262" spans="1:60" ht="11.25" customHeight="1" x14ac:dyDescent="0.2">
      <c r="A262" s="116" t="s">
        <v>1475</v>
      </c>
      <c r="B262" s="127" t="s">
        <v>1476</v>
      </c>
      <c r="C262" s="36">
        <v>0.55000000000000004</v>
      </c>
      <c r="D262" s="181">
        <v>0.53</v>
      </c>
      <c r="E262" s="181">
        <v>0.51</v>
      </c>
      <c r="F262" s="181">
        <v>0.49</v>
      </c>
      <c r="G262" s="181">
        <v>0.47</v>
      </c>
      <c r="H262" s="238">
        <v>0.46</v>
      </c>
      <c r="I262" s="202">
        <v>0.46</v>
      </c>
      <c r="J262" s="254">
        <v>0</v>
      </c>
      <c r="K262" s="276">
        <v>0</v>
      </c>
      <c r="L262" s="259">
        <v>0</v>
      </c>
      <c r="M262" s="259">
        <v>0</v>
      </c>
      <c r="N262" s="259">
        <v>0</v>
      </c>
      <c r="O262" s="259">
        <v>0</v>
      </c>
      <c r="P262" s="286"/>
      <c r="Q262" s="259">
        <v>0</v>
      </c>
      <c r="R262" s="250">
        <v>0</v>
      </c>
      <c r="S262" s="286"/>
      <c r="T262" s="280">
        <v>0</v>
      </c>
      <c r="U262" s="280">
        <v>0</v>
      </c>
      <c r="V262" s="245">
        <v>0</v>
      </c>
      <c r="W262" s="245">
        <v>0</v>
      </c>
      <c r="X262" s="245">
        <v>0</v>
      </c>
      <c r="Y262" s="245">
        <v>0</v>
      </c>
      <c r="Z262" s="245">
        <v>0</v>
      </c>
      <c r="AA262" s="245">
        <v>0</v>
      </c>
      <c r="AB262" s="245">
        <v>0</v>
      </c>
      <c r="AC262" s="245">
        <v>0</v>
      </c>
      <c r="AD262" s="245">
        <v>0</v>
      </c>
      <c r="AE262" s="245">
        <v>0</v>
      </c>
      <c r="AF262" s="223">
        <f>SUM(C262:AE262)</f>
        <v>3.4699999999999998</v>
      </c>
      <c r="AG262" s="224">
        <f>IF(ISERROR((C262/D262-1)*100),"n/a",(C262/D262-1)*100)</f>
        <v>3.7735849056603765</v>
      </c>
      <c r="AH262" s="224">
        <f>IF(ISERROR((D262/E262-1)*100),"n/a",(D262/E262-1)*100)</f>
        <v>3.9215686274509887</v>
      </c>
      <c r="AI262" s="224">
        <f>IF(ISERROR((E262/F262-1)*100),"n/a",(E262/F262-1)*100)</f>
        <v>4.081632653061229</v>
      </c>
      <c r="AJ262" s="224">
        <f>IF(ISERROR((F262/G262-1)*100),"n/a",(F262/G262-1)*100)</f>
        <v>4.2553191489361764</v>
      </c>
      <c r="AK262" s="224">
        <f>IF(ISERROR((G262/H262-1)*100),"n/a",(G262/H262-1)*100)</f>
        <v>2.1739130434782483</v>
      </c>
      <c r="AL262" s="224">
        <f>IF(ISERROR((H262/I262-1)*100),"n/a",(H262/I262-1)*100)</f>
        <v>0</v>
      </c>
      <c r="AM262" s="224" t="str">
        <f>IF(ISERROR((I262/J262-1)*100),"n/a",(I262/J262-1)*100)</f>
        <v>n/a</v>
      </c>
      <c r="AN262" s="224" t="str">
        <f>IF(ISERROR((J262/K262-1)*100),"n/a",(J262/K262-1)*100)</f>
        <v>n/a</v>
      </c>
      <c r="AO262" s="224" t="str">
        <f>IF(ISERROR((K262/L262-1)*100),"n/a",(K262/L262-1)*100)</f>
        <v>n/a</v>
      </c>
      <c r="AP262" s="224" t="str">
        <f>IF(ISERROR((L262/M262-1)*100),"n/a",(L262/M262-1)*100)</f>
        <v>n/a</v>
      </c>
      <c r="AQ262" s="224" t="str">
        <f>IF(ISERROR((M262/N262-1)*100),"n/a",(M262/N262-1)*100)</f>
        <v>n/a</v>
      </c>
      <c r="AR262" s="224" t="str">
        <f>IF(ISERROR((N262/O262-1)*100),"n/a",(N262/O262-1)*100)</f>
        <v>n/a</v>
      </c>
      <c r="AS262" s="224" t="str">
        <f>IF(ISERROR((O262/Q262-1)*100),"n/a",(O262/Q262-1)*100)</f>
        <v>n/a</v>
      </c>
      <c r="AT262" s="224" t="str">
        <f>IF(ISERROR((Q262/R262-1)*100),"n/a",(Q262/R262-1)*100)</f>
        <v>n/a</v>
      </c>
      <c r="AU262" s="224" t="str">
        <f>IF(ISERROR((R262/T262-1)*100),"n/a",(R262/T262-1)*100)</f>
        <v>n/a</v>
      </c>
      <c r="AV262" s="224" t="str">
        <f>IF(ISERROR((T262/U262-1)*100),"n/a",(T262/U262-1)*100)</f>
        <v>n/a</v>
      </c>
      <c r="AW262" s="224" t="str">
        <f>IF(ISERROR((U262/V262-1)*100),"n/a",(U262/V262-1)*100)</f>
        <v>n/a</v>
      </c>
      <c r="AX262" s="224" t="str">
        <f>IF(ISERROR((V262/W262-1)*100),"n/a",(V262/W262-1)*100)</f>
        <v>n/a</v>
      </c>
      <c r="AY262" s="224" t="str">
        <f>IF(ISERROR((W262/X262-1)*100),"n/a",(W262/X262-1)*100)</f>
        <v>n/a</v>
      </c>
      <c r="AZ262" s="224" t="str">
        <f>IF(ISERROR((X262/Y262-1)*100),"n/a",(X262/Y262-1)*100)</f>
        <v>n/a</v>
      </c>
      <c r="BA262" s="224" t="str">
        <f>IF(ISERROR((Y262/Z262-1)*100),"n/a",(Y262/Z262-1)*100)</f>
        <v>n/a</v>
      </c>
      <c r="BB262" s="224" t="str">
        <f>IF(ISERROR((Z262/AA262-1)*100),"n/a",(Z262/AA262-1)*100)</f>
        <v>n/a</v>
      </c>
      <c r="BC262" s="224" t="str">
        <f>IF(ISERROR((AA262/AB262-1)*100),"n/a",(AA262/AB262-1)*100)</f>
        <v>n/a</v>
      </c>
      <c r="BD262" s="224" t="str">
        <f>IF(ISERROR((AB262/AC262-1)*100),"n/a",(AB262/AC262-1)*100)</f>
        <v>n/a</v>
      </c>
      <c r="BE262" s="224" t="str">
        <f>IF(ISERROR((AC262/AD262-1)*100),"n/a",(AC262/AD262-1)*100)</f>
        <v>n/a</v>
      </c>
      <c r="BF262" s="224" t="str">
        <f>IF(ISERROR((AD262/AE262-1)*100),"n/a",(AD262/AE262-1)*100)</f>
        <v>n/a</v>
      </c>
      <c r="BG262" s="224">
        <f>AVERAGE(AG262:BF262)</f>
        <v>3.0343363964311698</v>
      </c>
      <c r="BH262" s="182">
        <f t="shared" si="4"/>
        <v>1.6654623042409398</v>
      </c>
    </row>
    <row r="263" spans="1:60" ht="11.25" customHeight="1" x14ac:dyDescent="0.2">
      <c r="A263" s="114" t="s">
        <v>1882</v>
      </c>
      <c r="B263" s="97" t="s">
        <v>856</v>
      </c>
      <c r="C263" s="215">
        <v>1.7050000000000001</v>
      </c>
      <c r="D263" s="216">
        <v>1.43</v>
      </c>
      <c r="E263" s="216">
        <v>1.2549999999999999</v>
      </c>
      <c r="F263" s="216">
        <v>1.155</v>
      </c>
      <c r="G263" s="216">
        <v>1.06</v>
      </c>
      <c r="H263" s="216">
        <v>0.98</v>
      </c>
      <c r="I263" s="216">
        <v>0.90749999999999997</v>
      </c>
      <c r="J263" s="217">
        <v>0.86399999999999999</v>
      </c>
      <c r="K263" s="223">
        <v>0.82</v>
      </c>
      <c r="L263" s="216">
        <v>0.69699999999999995</v>
      </c>
      <c r="M263" s="216">
        <v>0.48299999999999998</v>
      </c>
      <c r="N263" s="216">
        <v>0.39100000000000001</v>
      </c>
      <c r="O263" s="216">
        <v>8.5000000000000006E-2</v>
      </c>
      <c r="P263" s="226"/>
      <c r="Q263" s="231">
        <v>0</v>
      </c>
      <c r="R263" s="227">
        <v>0</v>
      </c>
      <c r="S263" s="226"/>
      <c r="T263" s="261">
        <v>0</v>
      </c>
      <c r="U263" s="261">
        <v>0.25</v>
      </c>
      <c r="V263" s="202">
        <v>2.88</v>
      </c>
      <c r="W263" s="202">
        <v>2.84</v>
      </c>
      <c r="X263" s="202">
        <v>2.8</v>
      </c>
      <c r="Y263" s="229">
        <v>2.78</v>
      </c>
      <c r="Z263" s="229">
        <v>2.78</v>
      </c>
      <c r="AA263" s="202">
        <v>2.78</v>
      </c>
      <c r="AB263" s="202">
        <v>2.72</v>
      </c>
      <c r="AC263" s="202">
        <v>2.6320000000000001</v>
      </c>
      <c r="AD263" s="202">
        <v>2.48</v>
      </c>
      <c r="AE263" s="202">
        <v>2.4</v>
      </c>
      <c r="AF263" s="223">
        <f>SUM(C263:AE263)</f>
        <v>39.174500000000002</v>
      </c>
      <c r="AG263" s="224">
        <f>IF(ISERROR((C263/D263-1)*100),"n/a",(C263/D263-1)*100)</f>
        <v>19.230769230769251</v>
      </c>
      <c r="AH263" s="224">
        <f>IF(ISERROR((D263/E263-1)*100),"n/a",(D263/E263-1)*100)</f>
        <v>13.94422310756973</v>
      </c>
      <c r="AI263" s="224">
        <f>IF(ISERROR((E263/F263-1)*100),"n/a",(E263/F263-1)*100)</f>
        <v>8.6580086580086544</v>
      </c>
      <c r="AJ263" s="224">
        <f>IF(ISERROR((F263/G263-1)*100),"n/a",(F263/G263-1)*100)</f>
        <v>8.9622641509433887</v>
      </c>
      <c r="AK263" s="224">
        <f>IF(ISERROR((G263/H263-1)*100),"n/a",(G263/H263-1)*100)</f>
        <v>8.163265306122458</v>
      </c>
      <c r="AL263" s="224">
        <f>IF(ISERROR((H263/I263-1)*100),"n/a",(H263/I263-1)*100)</f>
        <v>7.9889807162534465</v>
      </c>
      <c r="AM263" s="224">
        <f>IF(ISERROR((I263/J263-1)*100),"n/a",(I263/J263-1)*100)</f>
        <v>5.0347222222222099</v>
      </c>
      <c r="AN263" s="224">
        <f>IF(ISERROR((J263/K263-1)*100),"n/a",(J263/K263-1)*100)</f>
        <v>5.3658536585365901</v>
      </c>
      <c r="AO263" s="224">
        <f>IF(ISERROR((K263/L263-1)*100),"n/a",(K263/L263-1)*100)</f>
        <v>17.647058823529417</v>
      </c>
      <c r="AP263" s="224">
        <f>IF(ISERROR((L263/M263-1)*100),"n/a",(L263/M263-1)*100)</f>
        <v>44.306418219461683</v>
      </c>
      <c r="AQ263" s="224">
        <f>IF(ISERROR((M263/N263-1)*100),"n/a",(M263/N263-1)*100)</f>
        <v>23.529411764705866</v>
      </c>
      <c r="AR263" s="224">
        <f>IF(ISERROR((N263/O263-1)*100),"n/a",(N263/O263-1)*100)</f>
        <v>359.99999999999994</v>
      </c>
      <c r="AS263" s="224" t="str">
        <f>IF(ISERROR((O263/Q263-1)*100),"n/a",(O263/Q263-1)*100)</f>
        <v>n/a</v>
      </c>
      <c r="AT263" s="224" t="str">
        <f>IF(ISERROR((Q263/R263-1)*100),"n/a",(Q263/R263-1)*100)</f>
        <v>n/a</v>
      </c>
      <c r="AU263" s="224" t="str">
        <f>IF(ISERROR((R263/T263-1)*100),"n/a",(R263/T263-1)*100)</f>
        <v>n/a</v>
      </c>
      <c r="AV263" s="224">
        <f>IF(ISERROR((T263/U263-1)*100),"n/a",(T263/U263-1)*100)</f>
        <v>-100</v>
      </c>
      <c r="AW263" s="224">
        <f>IF(ISERROR((U263/V263-1)*100),"n/a",(U263/V263-1)*100)</f>
        <v>-91.319444444444443</v>
      </c>
      <c r="AX263" s="224">
        <f>IF(ISERROR((V263/W263-1)*100),"n/a",(V263/W263-1)*100)</f>
        <v>1.4084507042253502</v>
      </c>
      <c r="AY263" s="224">
        <f>IF(ISERROR((W263/X263-1)*100),"n/a",(W263/X263-1)*100)</f>
        <v>1.4285714285714235</v>
      </c>
      <c r="AZ263" s="224">
        <f>IF(ISERROR((X263/Y263-1)*100),"n/a",(X263/Y263-1)*100)</f>
        <v>0.7194244604316502</v>
      </c>
      <c r="BA263" s="224">
        <f>IF(ISERROR((Y263/Z263-1)*100),"n/a",(Y263/Z263-1)*100)</f>
        <v>0</v>
      </c>
      <c r="BB263" s="224">
        <f>IF(ISERROR((Z263/AA263-1)*100),"n/a",(Z263/AA263-1)*100)</f>
        <v>0</v>
      </c>
      <c r="BC263" s="224">
        <f>IF(ISERROR((AA263/AB263-1)*100),"n/a",(AA263/AB263-1)*100)</f>
        <v>2.2058823529411686</v>
      </c>
      <c r="BD263" s="224">
        <f>IF(ISERROR((AB263/AC263-1)*100),"n/a",(AB263/AC263-1)*100)</f>
        <v>3.3434650455927084</v>
      </c>
      <c r="BE263" s="224">
        <f>IF(ISERROR((AC263/AD263-1)*100),"n/a",(AC263/AD263-1)*100)</f>
        <v>6.1290322580645151</v>
      </c>
      <c r="BF263" s="224">
        <f>IF(ISERROR((AD263/AE263-1)*100),"n/a",(AD263/AE263-1)*100)</f>
        <v>3.3333333333333437</v>
      </c>
      <c r="BG263" s="224">
        <f>AVERAGE(AG263:BF263)</f>
        <v>15.220856130297321</v>
      </c>
      <c r="BH263" s="182">
        <f t="shared" si="4"/>
        <v>81.578810898712476</v>
      </c>
    </row>
    <row r="264" spans="1:60" ht="11.25" customHeight="1" x14ac:dyDescent="0.2">
      <c r="A264" s="234" t="s">
        <v>1883</v>
      </c>
      <c r="B264" s="240" t="s">
        <v>858</v>
      </c>
      <c r="C264" s="215">
        <v>1.43</v>
      </c>
      <c r="D264" s="216">
        <v>1.39</v>
      </c>
      <c r="E264" s="216">
        <v>1.34</v>
      </c>
      <c r="F264" s="216">
        <v>1.25</v>
      </c>
      <c r="G264" s="216">
        <v>1.1299999999999999</v>
      </c>
      <c r="H264" s="216">
        <v>1.04</v>
      </c>
      <c r="I264" s="216">
        <v>1</v>
      </c>
      <c r="J264" s="217">
        <v>0.84</v>
      </c>
      <c r="K264" s="235">
        <v>0.69</v>
      </c>
      <c r="L264" s="216">
        <v>0.54</v>
      </c>
      <c r="M264" s="216">
        <v>0.41</v>
      </c>
      <c r="N264" s="216">
        <v>0.28999999999999998</v>
      </c>
      <c r="O264" s="216">
        <v>0.18</v>
      </c>
      <c r="P264" s="216"/>
      <c r="Q264" s="216">
        <v>0.1</v>
      </c>
      <c r="R264" s="232">
        <v>0.04</v>
      </c>
      <c r="S264" s="216"/>
      <c r="T264" s="260">
        <v>0.04</v>
      </c>
      <c r="U264" s="260">
        <v>0.47</v>
      </c>
      <c r="V264" s="202">
        <v>0.92</v>
      </c>
      <c r="W264" s="202">
        <v>0.92</v>
      </c>
      <c r="X264" s="202">
        <v>0.92</v>
      </c>
      <c r="Y264" s="202">
        <v>0.92</v>
      </c>
      <c r="Z264" s="202">
        <v>0.92</v>
      </c>
      <c r="AA264" s="202">
        <v>0.89810000000000001</v>
      </c>
      <c r="AB264" s="202">
        <v>0.85533999999999999</v>
      </c>
      <c r="AC264" s="202">
        <v>0.81459999999999999</v>
      </c>
      <c r="AD264" s="202">
        <v>0.77744000000000002</v>
      </c>
      <c r="AE264" s="202">
        <v>0.72562000000000004</v>
      </c>
      <c r="AF264" s="223">
        <f>SUM(C264:AE264)</f>
        <v>20.851099999999995</v>
      </c>
      <c r="AG264" s="224">
        <f>IF(ISERROR((C264/D264-1)*100),"n/a",(C264/D264-1)*100)</f>
        <v>2.877697841726623</v>
      </c>
      <c r="AH264" s="224">
        <f>IF(ISERROR((D264/E264-1)*100),"n/a",(D264/E264-1)*100)</f>
        <v>3.731343283582067</v>
      </c>
      <c r="AI264" s="224">
        <f>IF(ISERROR((E264/F264-1)*100),"n/a",(E264/F264-1)*100)</f>
        <v>7.2000000000000064</v>
      </c>
      <c r="AJ264" s="224">
        <f>IF(ISERROR((F264/G264-1)*100),"n/a",(F264/G264-1)*100)</f>
        <v>10.619469026548689</v>
      </c>
      <c r="AK264" s="224">
        <f>IF(ISERROR((G264/H264-1)*100),"n/a",(G264/H264-1)*100)</f>
        <v>8.6538461538461462</v>
      </c>
      <c r="AL264" s="224">
        <f>IF(ISERROR((H264/I264-1)*100),"n/a",(H264/I264-1)*100)</f>
        <v>4.0000000000000036</v>
      </c>
      <c r="AM264" s="224">
        <f>IF(ISERROR((I264/J264-1)*100),"n/a",(I264/J264-1)*100)</f>
        <v>19.047619047619047</v>
      </c>
      <c r="AN264" s="224">
        <f>IF(ISERROR((J264/K264-1)*100),"n/a",(J264/K264-1)*100)</f>
        <v>21.739130434782616</v>
      </c>
      <c r="AO264" s="224">
        <f>IF(ISERROR((K264/L264-1)*100),"n/a",(K264/L264-1)*100)</f>
        <v>27.777777777777768</v>
      </c>
      <c r="AP264" s="224">
        <f>IF(ISERROR((L264/M264-1)*100),"n/a",(L264/M264-1)*100)</f>
        <v>31.707317073170739</v>
      </c>
      <c r="AQ264" s="224">
        <f>IF(ISERROR((M264/N264-1)*100),"n/a",(M264/N264-1)*100)</f>
        <v>41.37931034482758</v>
      </c>
      <c r="AR264" s="224">
        <f>IF(ISERROR((N264/O264-1)*100),"n/a",(N264/O264-1)*100)</f>
        <v>61.111111111111114</v>
      </c>
      <c r="AS264" s="224">
        <f>IF(ISERROR((O264/Q264-1)*100),"n/a",(O264/Q264-1)*100)</f>
        <v>79.999999999999986</v>
      </c>
      <c r="AT264" s="224">
        <f>IF(ISERROR((Q264/R264-1)*100),"n/a",(Q264/R264-1)*100)</f>
        <v>150</v>
      </c>
      <c r="AU264" s="224">
        <f>IF(ISERROR((R264/T264-1)*100),"n/a",(R264/T264-1)*100)</f>
        <v>0</v>
      </c>
      <c r="AV264" s="224">
        <f>IF(ISERROR((T264/U264-1)*100),"n/a",(T264/U264-1)*100)</f>
        <v>-91.489361702127653</v>
      </c>
      <c r="AW264" s="224">
        <f>IF(ISERROR((U264/V264-1)*100),"n/a",(U264/V264-1)*100)</f>
        <v>-48.913043478260875</v>
      </c>
      <c r="AX264" s="224">
        <f>IF(ISERROR((V264/W264-1)*100),"n/a",(V264/W264-1)*100)</f>
        <v>0</v>
      </c>
      <c r="AY264" s="224">
        <f>IF(ISERROR((W264/X264-1)*100),"n/a",(W264/X264-1)*100)</f>
        <v>0</v>
      </c>
      <c r="AZ264" s="224">
        <f>IF(ISERROR((X264/Y264-1)*100),"n/a",(X264/Y264-1)*100)</f>
        <v>0</v>
      </c>
      <c r="BA264" s="224">
        <f>IF(ISERROR((Y264/Z264-1)*100),"n/a",(Y264/Z264-1)*100)</f>
        <v>0</v>
      </c>
      <c r="BB264" s="224">
        <f>IF(ISERROR((Z264/AA264-1)*100),"n/a",(Z264/AA264-1)*100)</f>
        <v>2.4384812381694765</v>
      </c>
      <c r="BC264" s="224">
        <f>IF(ISERROR((AA264/AB264-1)*100),"n/a",(AA264/AB264-1)*100)</f>
        <v>4.9991816119905552</v>
      </c>
      <c r="BD264" s="224">
        <f>IF(ISERROR((AB264/AC264-1)*100),"n/a",(AB264/AC264-1)*100)</f>
        <v>5.00122759636632</v>
      </c>
      <c r="BE264" s="224">
        <f>IF(ISERROR((AC264/AD264-1)*100),"n/a",(AC264/AD264-1)*100)</f>
        <v>4.7797900802634352</v>
      </c>
      <c r="BF264" s="224">
        <f>IF(ISERROR((AD264/AE264-1)*100),"n/a",(AD264/AE264-1)*100)</f>
        <v>7.1414790110526205</v>
      </c>
      <c r="BG264" s="224">
        <f>AVERAGE(AG264:BF264)</f>
        <v>13.607783709709471</v>
      </c>
      <c r="BH264" s="182">
        <f t="shared" si="4"/>
        <v>41.624513094896038</v>
      </c>
    </row>
    <row r="265" spans="1:60" ht="11.25" customHeight="1" x14ac:dyDescent="0.2">
      <c r="A265" s="97" t="s">
        <v>1884</v>
      </c>
      <c r="B265" s="97" t="s">
        <v>322</v>
      </c>
      <c r="C265" s="215">
        <v>4.43</v>
      </c>
      <c r="D265" s="216">
        <v>4.37</v>
      </c>
      <c r="E265" s="216">
        <v>4.33</v>
      </c>
      <c r="F265" s="216">
        <v>4.29</v>
      </c>
      <c r="G265" s="216">
        <v>4.25</v>
      </c>
      <c r="H265" s="216">
        <v>4.21</v>
      </c>
      <c r="I265" s="216">
        <v>4.1100000000000003</v>
      </c>
      <c r="J265" s="217">
        <v>4.0199999999999996</v>
      </c>
      <c r="K265" s="217">
        <v>3.94</v>
      </c>
      <c r="L265" s="216">
        <v>3.8</v>
      </c>
      <c r="M265" s="216">
        <v>3.55</v>
      </c>
      <c r="N265" s="216">
        <v>3.21</v>
      </c>
      <c r="O265" s="216">
        <v>2.97</v>
      </c>
      <c r="P265" s="226"/>
      <c r="Q265" s="216">
        <v>2.8</v>
      </c>
      <c r="R265" s="232">
        <v>2.7</v>
      </c>
      <c r="S265" s="226"/>
      <c r="T265" s="260">
        <v>2.65</v>
      </c>
      <c r="U265" s="260">
        <v>2.61</v>
      </c>
      <c r="V265" s="202">
        <v>2.48</v>
      </c>
      <c r="W265" s="202">
        <v>2.335</v>
      </c>
      <c r="X265" s="202">
        <v>2.2400000000000002</v>
      </c>
      <c r="Y265" s="202">
        <v>2.12</v>
      </c>
      <c r="Z265" s="202">
        <v>1.9750000000000001</v>
      </c>
      <c r="AA265" s="202">
        <v>1.9450000000000001</v>
      </c>
      <c r="AB265" s="202">
        <v>1.925</v>
      </c>
      <c r="AC265" s="202">
        <v>1.89</v>
      </c>
      <c r="AD265" s="202">
        <v>1.82</v>
      </c>
      <c r="AE265" s="202">
        <v>1.77</v>
      </c>
      <c r="AF265" s="223">
        <f>SUM(C265:AE265)</f>
        <v>82.739999999999966</v>
      </c>
      <c r="AG265" s="224">
        <f>IF(ISERROR((C265/D265-1)*100),"n/a",(C265/D265-1)*100)</f>
        <v>1.3729977116704761</v>
      </c>
      <c r="AH265" s="224">
        <f>IF(ISERROR((D265/E265-1)*100),"n/a",(D265/E265-1)*100)</f>
        <v>0.92378752886836946</v>
      </c>
      <c r="AI265" s="224">
        <f>IF(ISERROR((E265/F265-1)*100),"n/a",(E265/F265-1)*100)</f>
        <v>0.93240093240092303</v>
      </c>
      <c r="AJ265" s="224">
        <f>IF(ISERROR((F265/G265-1)*100),"n/a",(F265/G265-1)*100)</f>
        <v>0.94117647058824527</v>
      </c>
      <c r="AK265" s="224">
        <f>IF(ISERROR((G265/H265-1)*100),"n/a",(G265/H265-1)*100)</f>
        <v>0.95011876484560887</v>
      </c>
      <c r="AL265" s="224">
        <f>IF(ISERROR((H265/I265-1)*100),"n/a",(H265/I265-1)*100)</f>
        <v>2.4330900243308973</v>
      </c>
      <c r="AM265" s="224">
        <f>IF(ISERROR((I265/J265-1)*100),"n/a",(I265/J265-1)*100)</f>
        <v>2.2388059701492713</v>
      </c>
      <c r="AN265" s="224">
        <f>IF(ISERROR((J265/K265-1)*100),"n/a",(J265/K265-1)*100)</f>
        <v>2.0304568527918621</v>
      </c>
      <c r="AO265" s="224">
        <f>IF(ISERROR((K265/L265-1)*100),"n/a",(K265/L265-1)*100)</f>
        <v>3.6842105263158009</v>
      </c>
      <c r="AP265" s="224">
        <f>IF(ISERROR((L265/M265-1)*100),"n/a",(L265/M265-1)*100)</f>
        <v>7.0422535211267512</v>
      </c>
      <c r="AQ265" s="224">
        <f>IF(ISERROR((M265/N265-1)*100),"n/a",(M265/N265-1)*100)</f>
        <v>10.59190031152648</v>
      </c>
      <c r="AR265" s="224">
        <f>IF(ISERROR((N265/O265-1)*100),"n/a",(N265/O265-1)*100)</f>
        <v>8.0808080808080653</v>
      </c>
      <c r="AS265" s="224">
        <f>IF(ISERROR((O265/Q265-1)*100),"n/a",(O265/Q265-1)*100)</f>
        <v>6.0714285714285943</v>
      </c>
      <c r="AT265" s="224">
        <f>IF(ISERROR((Q265/R265-1)*100),"n/a",(Q265/R265-1)*100)</f>
        <v>3.7037037037036979</v>
      </c>
      <c r="AU265" s="224">
        <f>IF(ISERROR((R265/T265-1)*100),"n/a",(R265/T265-1)*100)</f>
        <v>1.8867924528301883</v>
      </c>
      <c r="AV265" s="224">
        <f>IF(ISERROR((T265/U265-1)*100),"n/a",(T265/U265-1)*100)</f>
        <v>1.5325670498084198</v>
      </c>
      <c r="AW265" s="224">
        <f>IF(ISERROR((U265/V265-1)*100),"n/a",(U265/V265-1)*100)</f>
        <v>5.2419354838709742</v>
      </c>
      <c r="AX265" s="224">
        <f>IF(ISERROR((V265/W265-1)*100),"n/a",(V265/W265-1)*100)</f>
        <v>6.2098501070663836</v>
      </c>
      <c r="AY265" s="224">
        <f>IF(ISERROR((W265/X265-1)*100),"n/a",(W265/X265-1)*100)</f>
        <v>4.2410714285714191</v>
      </c>
      <c r="AZ265" s="224">
        <f>IF(ISERROR((X265/Y265-1)*100),"n/a",(X265/Y265-1)*100)</f>
        <v>5.6603773584905648</v>
      </c>
      <c r="BA265" s="224">
        <f>IF(ISERROR((Y265/Z265-1)*100),"n/a",(Y265/Z265-1)*100)</f>
        <v>7.3417721518987289</v>
      </c>
      <c r="BB265" s="224">
        <f>IF(ISERROR((Z265/AA265-1)*100),"n/a",(Z265/AA265-1)*100)</f>
        <v>1.5424164524421524</v>
      </c>
      <c r="BC265" s="224">
        <f>IF(ISERROR((AA265/AB265-1)*100),"n/a",(AA265/AB265-1)*100)</f>
        <v>1.0389610389610393</v>
      </c>
      <c r="BD265" s="224">
        <f>IF(ISERROR((AB265/AC265-1)*100),"n/a",(AB265/AC265-1)*100)</f>
        <v>1.8518518518518601</v>
      </c>
      <c r="BE265" s="224">
        <f>IF(ISERROR((AC265/AD265-1)*100),"n/a",(AC265/AD265-1)*100)</f>
        <v>3.8461538461538325</v>
      </c>
      <c r="BF265" s="224">
        <f>IF(ISERROR((AD265/AE265-1)*100),"n/a",(AD265/AE265-1)*100)</f>
        <v>2.8248587570621542</v>
      </c>
      <c r="BG265" s="224">
        <f>AVERAGE(AG265:BF265)</f>
        <v>3.6236825749831829</v>
      </c>
      <c r="BH265" s="182">
        <f t="shared" si="4"/>
        <v>2.6519067124067681</v>
      </c>
    </row>
    <row r="266" spans="1:60" ht="11.25" customHeight="1" x14ac:dyDescent="0.2">
      <c r="A266" s="114" t="s">
        <v>1885</v>
      </c>
      <c r="B266" s="97" t="s">
        <v>860</v>
      </c>
      <c r="C266" s="215">
        <v>1.1200000000000001</v>
      </c>
      <c r="D266" s="216">
        <v>1.06</v>
      </c>
      <c r="E266" s="216">
        <v>1</v>
      </c>
      <c r="F266" s="216">
        <v>0.8</v>
      </c>
      <c r="G266" s="216">
        <v>0.55500000000000005</v>
      </c>
      <c r="H266" s="216">
        <v>0.42</v>
      </c>
      <c r="I266" s="216">
        <v>0.32500000000000001</v>
      </c>
      <c r="J266" s="217">
        <v>0.26500000000000001</v>
      </c>
      <c r="K266" s="217">
        <v>0.215</v>
      </c>
      <c r="L266" s="216">
        <v>0.185</v>
      </c>
      <c r="M266" s="216">
        <v>0.13500000000000001</v>
      </c>
      <c r="N266" s="216">
        <v>0.115</v>
      </c>
      <c r="O266" s="216">
        <v>7.4999999999999997E-2</v>
      </c>
      <c r="P266" s="226"/>
      <c r="Q266" s="231">
        <v>0</v>
      </c>
      <c r="R266" s="227">
        <v>0</v>
      </c>
      <c r="S266" s="226"/>
      <c r="T266" s="261">
        <v>0</v>
      </c>
      <c r="U266" s="261">
        <v>0</v>
      </c>
      <c r="V266" s="229">
        <v>0</v>
      </c>
      <c r="W266" s="229">
        <v>0</v>
      </c>
      <c r="X266" s="229">
        <v>0</v>
      </c>
      <c r="Y266" s="229">
        <v>0</v>
      </c>
      <c r="Z266" s="229">
        <v>0</v>
      </c>
      <c r="AA266" s="229">
        <v>0</v>
      </c>
      <c r="AB266" s="229">
        <v>0</v>
      </c>
      <c r="AC266" s="229">
        <v>0</v>
      </c>
      <c r="AD266" s="229">
        <v>0</v>
      </c>
      <c r="AE266" s="229">
        <v>0</v>
      </c>
      <c r="AF266" s="223">
        <f>SUM(C266:AE266)</f>
        <v>6.27</v>
      </c>
      <c r="AG266" s="224">
        <f>IF(ISERROR((C266/D266-1)*100),"n/a",(C266/D266-1)*100)</f>
        <v>5.6603773584905648</v>
      </c>
      <c r="AH266" s="224">
        <f>IF(ISERROR((D266/E266-1)*100),"n/a",(D266/E266-1)*100)</f>
        <v>6.0000000000000053</v>
      </c>
      <c r="AI266" s="224">
        <f>IF(ISERROR((E266/F266-1)*100),"n/a",(E266/F266-1)*100)</f>
        <v>25</v>
      </c>
      <c r="AJ266" s="224">
        <f>IF(ISERROR((F266/G266-1)*100),"n/a",(F266/G266-1)*100)</f>
        <v>44.144144144144136</v>
      </c>
      <c r="AK266" s="224">
        <f>IF(ISERROR((G266/H266-1)*100),"n/a",(G266/H266-1)*100)</f>
        <v>32.14285714285716</v>
      </c>
      <c r="AL266" s="224">
        <f>IF(ISERROR((H266/I266-1)*100),"n/a",(H266/I266-1)*100)</f>
        <v>29.230769230769216</v>
      </c>
      <c r="AM266" s="224">
        <f>IF(ISERROR((I266/J266-1)*100),"n/a",(I266/J266-1)*100)</f>
        <v>22.641509433962259</v>
      </c>
      <c r="AN266" s="224">
        <f>IF(ISERROR((J266/K266-1)*100),"n/a",(J266/K266-1)*100)</f>
        <v>23.255813953488392</v>
      </c>
      <c r="AO266" s="224">
        <f>IF(ISERROR((K266/L266-1)*100),"n/a",(K266/L266-1)*100)</f>
        <v>16.216216216216207</v>
      </c>
      <c r="AP266" s="224">
        <f>IF(ISERROR((L266/M266-1)*100),"n/a",(L266/M266-1)*100)</f>
        <v>37.037037037037024</v>
      </c>
      <c r="AQ266" s="224">
        <f>IF(ISERROR((M266/N266-1)*100),"n/a",(M266/N266-1)*100)</f>
        <v>17.391304347826097</v>
      </c>
      <c r="AR266" s="224">
        <f>IF(ISERROR((N266/O266-1)*100),"n/a",(N266/O266-1)*100)</f>
        <v>53.333333333333343</v>
      </c>
      <c r="AS266" s="224" t="str">
        <f>IF(ISERROR((O266/Q266-1)*100),"n/a",(O266/Q266-1)*100)</f>
        <v>n/a</v>
      </c>
      <c r="AT266" s="224" t="str">
        <f>IF(ISERROR((Q266/R266-1)*100),"n/a",(Q266/R266-1)*100)</f>
        <v>n/a</v>
      </c>
      <c r="AU266" s="224" t="str">
        <f>IF(ISERROR((R266/T266-1)*100),"n/a",(R266/T266-1)*100)</f>
        <v>n/a</v>
      </c>
      <c r="AV266" s="224" t="str">
        <f>IF(ISERROR((T266/U266-1)*100),"n/a",(T266/U266-1)*100)</f>
        <v>n/a</v>
      </c>
      <c r="AW266" s="224" t="str">
        <f>IF(ISERROR((U266/V266-1)*100),"n/a",(U266/V266-1)*100)</f>
        <v>n/a</v>
      </c>
      <c r="AX266" s="224" t="str">
        <f>IF(ISERROR((V266/W266-1)*100),"n/a",(V266/W266-1)*100)</f>
        <v>n/a</v>
      </c>
      <c r="AY266" s="224" t="str">
        <f>IF(ISERROR((W266/X266-1)*100),"n/a",(W266/X266-1)*100)</f>
        <v>n/a</v>
      </c>
      <c r="AZ266" s="224" t="str">
        <f>IF(ISERROR((X266/Y266-1)*100),"n/a",(X266/Y266-1)*100)</f>
        <v>n/a</v>
      </c>
      <c r="BA266" s="224" t="str">
        <f>IF(ISERROR((Y266/Z266-1)*100),"n/a",(Y266/Z266-1)*100)</f>
        <v>n/a</v>
      </c>
      <c r="BB266" s="224" t="str">
        <f>IF(ISERROR((Z266/AA266-1)*100),"n/a",(Z266/AA266-1)*100)</f>
        <v>n/a</v>
      </c>
      <c r="BC266" s="224" t="str">
        <f>IF(ISERROR((AA266/AB266-1)*100),"n/a",(AA266/AB266-1)*100)</f>
        <v>n/a</v>
      </c>
      <c r="BD266" s="224" t="str">
        <f>IF(ISERROR((AB266/AC266-1)*100),"n/a",(AB266/AC266-1)*100)</f>
        <v>n/a</v>
      </c>
      <c r="BE266" s="224" t="str">
        <f>IF(ISERROR((AC266/AD266-1)*100),"n/a",(AC266/AD266-1)*100)</f>
        <v>n/a</v>
      </c>
      <c r="BF266" s="224" t="str">
        <f>IF(ISERROR((AD266/AE266-1)*100),"n/a",(AD266/AE266-1)*100)</f>
        <v>n/a</v>
      </c>
      <c r="BG266" s="224">
        <f>AVERAGE(AG266:BF266)</f>
        <v>26.004446849843703</v>
      </c>
      <c r="BH266" s="182">
        <f t="shared" si="4"/>
        <v>14.300832531062646</v>
      </c>
    </row>
    <row r="267" spans="1:60" ht="11.25" customHeight="1" x14ac:dyDescent="0.2">
      <c r="A267" s="97" t="s">
        <v>1886</v>
      </c>
      <c r="B267" s="97" t="s">
        <v>864</v>
      </c>
      <c r="C267" s="215">
        <v>1.075</v>
      </c>
      <c r="D267" s="216">
        <v>0.97499999999999998</v>
      </c>
      <c r="E267" s="216">
        <v>0.87749999999999995</v>
      </c>
      <c r="F267" s="216">
        <v>0.79</v>
      </c>
      <c r="G267" s="216">
        <v>0.71250000000000002</v>
      </c>
      <c r="H267" s="216">
        <v>0.64500000000000002</v>
      </c>
      <c r="I267" s="216">
        <v>0.58499999999999996</v>
      </c>
      <c r="J267" s="217">
        <v>0.52749999999999997</v>
      </c>
      <c r="K267" s="223">
        <v>0.47749999999999998</v>
      </c>
      <c r="L267" s="217">
        <v>0.43</v>
      </c>
      <c r="M267" s="217">
        <v>0.2</v>
      </c>
      <c r="N267" s="231">
        <v>0</v>
      </c>
      <c r="O267" s="231">
        <v>0</v>
      </c>
      <c r="P267" s="226"/>
      <c r="Q267" s="231">
        <v>0</v>
      </c>
      <c r="R267" s="227">
        <v>0</v>
      </c>
      <c r="S267" s="226"/>
      <c r="T267" s="261">
        <v>0</v>
      </c>
      <c r="U267" s="261">
        <v>0</v>
      </c>
      <c r="V267" s="229">
        <v>0</v>
      </c>
      <c r="W267" s="229">
        <v>0</v>
      </c>
      <c r="X267" s="229">
        <v>0</v>
      </c>
      <c r="Y267" s="229">
        <v>0</v>
      </c>
      <c r="Z267" s="229">
        <v>0</v>
      </c>
      <c r="AA267" s="229">
        <v>0</v>
      </c>
      <c r="AB267" s="229">
        <v>0</v>
      </c>
      <c r="AC267" s="229">
        <v>0</v>
      </c>
      <c r="AD267" s="229">
        <v>0</v>
      </c>
      <c r="AE267" s="229">
        <v>0</v>
      </c>
      <c r="AF267" s="223">
        <f>SUM(C267:AE267)</f>
        <v>7.294999999999999</v>
      </c>
      <c r="AG267" s="224">
        <f>IF(ISERROR((C267/D267-1)*100),"n/a",(C267/D267-1)*100)</f>
        <v>10.256410256410264</v>
      </c>
      <c r="AH267" s="224">
        <f>IF(ISERROR((D267/E267-1)*100),"n/a",(D267/E267-1)*100)</f>
        <v>11.111111111111116</v>
      </c>
      <c r="AI267" s="224">
        <f>IF(ISERROR((E267/F267-1)*100),"n/a",(E267/F267-1)*100)</f>
        <v>11.075949367088601</v>
      </c>
      <c r="AJ267" s="224">
        <f>IF(ISERROR((F267/G267-1)*100),"n/a",(F267/G267-1)*100)</f>
        <v>10.877192982456151</v>
      </c>
      <c r="AK267" s="224">
        <f>IF(ISERROR((G267/H267-1)*100),"n/a",(G267/H267-1)*100)</f>
        <v>10.465116279069765</v>
      </c>
      <c r="AL267" s="224">
        <f>IF(ISERROR((H267/I267-1)*100),"n/a",(H267/I267-1)*100)</f>
        <v>10.256410256410264</v>
      </c>
      <c r="AM267" s="224">
        <f>IF(ISERROR((I267/J267-1)*100),"n/a",(I267/J267-1)*100)</f>
        <v>10.90047393364928</v>
      </c>
      <c r="AN267" s="224">
        <f>IF(ISERROR((J267/K267-1)*100),"n/a",(J267/K267-1)*100)</f>
        <v>10.471204188481664</v>
      </c>
      <c r="AO267" s="224">
        <f>IF(ISERROR((K267/L267-1)*100),"n/a",(K267/L267-1)*100)</f>
        <v>11.046511627906973</v>
      </c>
      <c r="AP267" s="224">
        <f>IF(ISERROR((L267/M267-1)*100),"n/a",(L267/M267-1)*100)</f>
        <v>114.99999999999999</v>
      </c>
      <c r="AQ267" s="224" t="str">
        <f>IF(ISERROR((M267/N267-1)*100),"n/a",(M267/N267-1)*100)</f>
        <v>n/a</v>
      </c>
      <c r="AR267" s="224" t="str">
        <f>IF(ISERROR((N267/O267-1)*100),"n/a",(N267/O267-1)*100)</f>
        <v>n/a</v>
      </c>
      <c r="AS267" s="224" t="str">
        <f>IF(ISERROR((O267/Q267-1)*100),"n/a",(O267/Q267-1)*100)</f>
        <v>n/a</v>
      </c>
      <c r="AT267" s="224" t="str">
        <f>IF(ISERROR((Q267/R267-1)*100),"n/a",(Q267/R267-1)*100)</f>
        <v>n/a</v>
      </c>
      <c r="AU267" s="224" t="str">
        <f>IF(ISERROR((R267/T267-1)*100),"n/a",(R267/T267-1)*100)</f>
        <v>n/a</v>
      </c>
      <c r="AV267" s="224" t="str">
        <f>IF(ISERROR((T267/U267-1)*100),"n/a",(T267/U267-1)*100)</f>
        <v>n/a</v>
      </c>
      <c r="AW267" s="224" t="str">
        <f>IF(ISERROR((U267/V267-1)*100),"n/a",(U267/V267-1)*100)</f>
        <v>n/a</v>
      </c>
      <c r="AX267" s="224" t="str">
        <f>IF(ISERROR((V267/W267-1)*100),"n/a",(V267/W267-1)*100)</f>
        <v>n/a</v>
      </c>
      <c r="AY267" s="224" t="str">
        <f>IF(ISERROR((W267/X267-1)*100),"n/a",(W267/X267-1)*100)</f>
        <v>n/a</v>
      </c>
      <c r="AZ267" s="224" t="str">
        <f>IF(ISERROR((X267/Y267-1)*100),"n/a",(X267/Y267-1)*100)</f>
        <v>n/a</v>
      </c>
      <c r="BA267" s="224" t="str">
        <f>IF(ISERROR((Y267/Z267-1)*100),"n/a",(Y267/Z267-1)*100)</f>
        <v>n/a</v>
      </c>
      <c r="BB267" s="224" t="str">
        <f>IF(ISERROR((Z267/AA267-1)*100),"n/a",(Z267/AA267-1)*100)</f>
        <v>n/a</v>
      </c>
      <c r="BC267" s="224" t="str">
        <f>IF(ISERROR((AA267/AB267-1)*100),"n/a",(AA267/AB267-1)*100)</f>
        <v>n/a</v>
      </c>
      <c r="BD267" s="224" t="str">
        <f>IF(ISERROR((AB267/AC267-1)*100),"n/a",(AB267/AC267-1)*100)</f>
        <v>n/a</v>
      </c>
      <c r="BE267" s="224" t="str">
        <f>IF(ISERROR((AC267/AD267-1)*100),"n/a",(AC267/AD267-1)*100)</f>
        <v>n/a</v>
      </c>
      <c r="BF267" s="224" t="str">
        <f>IF(ISERROR((AD267/AE267-1)*100),"n/a",(AD267/AE267-1)*100)</f>
        <v>n/a</v>
      </c>
      <c r="BG267" s="224">
        <f>AVERAGE(AG267:BF267)</f>
        <v>21.146038000258407</v>
      </c>
      <c r="BH267" s="182">
        <f t="shared" si="4"/>
        <v>32.978605809609029</v>
      </c>
    </row>
    <row r="268" spans="1:60" ht="11.25" customHeight="1" x14ac:dyDescent="0.2">
      <c r="A268" s="127" t="s">
        <v>324</v>
      </c>
      <c r="B268" s="97" t="s">
        <v>325</v>
      </c>
      <c r="C268" s="215">
        <v>0.92749999999999999</v>
      </c>
      <c r="D268" s="216">
        <v>0.87250000000000005</v>
      </c>
      <c r="E268" s="216">
        <v>0.80500000000000005</v>
      </c>
      <c r="F268" s="216">
        <v>0.73750000000000004</v>
      </c>
      <c r="G268" s="216">
        <v>0.66500000000000004</v>
      </c>
      <c r="H268" s="216">
        <v>0.64749999999999996</v>
      </c>
      <c r="I268" s="216">
        <v>0.63500000000000001</v>
      </c>
      <c r="J268" s="217">
        <v>0.61499999999999999</v>
      </c>
      <c r="K268" s="223">
        <v>0.59</v>
      </c>
      <c r="L268" s="216">
        <v>0.55000000000000004</v>
      </c>
      <c r="M268" s="216">
        <v>0.51</v>
      </c>
      <c r="N268" s="216">
        <v>0.46</v>
      </c>
      <c r="O268" s="216">
        <v>0.38500000000000001</v>
      </c>
      <c r="P268" s="226"/>
      <c r="Q268" s="216">
        <v>0.33</v>
      </c>
      <c r="R268" s="232">
        <v>0.29499999999999998</v>
      </c>
      <c r="S268" s="226"/>
      <c r="T268" s="260">
        <v>0.27750000000000002</v>
      </c>
      <c r="U268" s="260">
        <v>0.27</v>
      </c>
      <c r="V268" s="202">
        <v>0.26250000000000001</v>
      </c>
      <c r="W268" s="202">
        <v>0.25600000000000001</v>
      </c>
      <c r="X268" s="202">
        <v>0.24879999999999999</v>
      </c>
      <c r="Y268" s="202">
        <v>0.2414</v>
      </c>
      <c r="Z268" s="202">
        <v>0.2288</v>
      </c>
      <c r="AA268" s="202">
        <v>0.22389999999999999</v>
      </c>
      <c r="AB268" s="202">
        <v>0.21879999999999999</v>
      </c>
      <c r="AC268" s="202">
        <v>0.21390000000000001</v>
      </c>
      <c r="AD268" s="202">
        <v>0.20880000000000001</v>
      </c>
      <c r="AE268" s="202">
        <v>0.2039</v>
      </c>
      <c r="AF268" s="223">
        <f>SUM(C268:AE268)</f>
        <v>11.879300000000001</v>
      </c>
      <c r="AG268" s="224">
        <f>IF(ISERROR((C268/D268-1)*100),"n/a",(C268/D268-1)*100)</f>
        <v>6.3037249283667496</v>
      </c>
      <c r="AH268" s="224">
        <f>IF(ISERROR((D268/E268-1)*100),"n/a",(D268/E268-1)*100)</f>
        <v>8.3850931677018625</v>
      </c>
      <c r="AI268" s="224">
        <f>IF(ISERROR((E268/F268-1)*100),"n/a",(E268/F268-1)*100)</f>
        <v>9.1525423728813671</v>
      </c>
      <c r="AJ268" s="224">
        <f>IF(ISERROR((F268/G268-1)*100),"n/a",(F268/G268-1)*100)</f>
        <v>10.902255639097746</v>
      </c>
      <c r="AK268" s="224">
        <f>IF(ISERROR((G268/H268-1)*100),"n/a",(G268/H268-1)*100)</f>
        <v>2.7027027027027195</v>
      </c>
      <c r="AL268" s="224">
        <f>IF(ISERROR((H268/I268-1)*100),"n/a",(H268/I268-1)*100)</f>
        <v>1.9685039370078705</v>
      </c>
      <c r="AM268" s="224">
        <f>IF(ISERROR((I268/J268-1)*100),"n/a",(I268/J268-1)*100)</f>
        <v>3.2520325203251987</v>
      </c>
      <c r="AN268" s="224">
        <f>IF(ISERROR((J268/K268-1)*100),"n/a",(J268/K268-1)*100)</f>
        <v>4.2372881355932313</v>
      </c>
      <c r="AO268" s="224">
        <f>IF(ISERROR((K268/L268-1)*100),"n/a",(K268/L268-1)*100)</f>
        <v>7.2727272727272529</v>
      </c>
      <c r="AP268" s="224">
        <f>IF(ISERROR((L268/M268-1)*100),"n/a",(L268/M268-1)*100)</f>
        <v>7.8431372549019773</v>
      </c>
      <c r="AQ268" s="224">
        <f>IF(ISERROR((M268/N268-1)*100),"n/a",(M268/N268-1)*100)</f>
        <v>10.869565217391308</v>
      </c>
      <c r="AR268" s="224">
        <f>IF(ISERROR((N268/O268-1)*100),"n/a",(N268/O268-1)*100)</f>
        <v>19.480519480519476</v>
      </c>
      <c r="AS268" s="224">
        <f>IF(ISERROR((O268/Q268-1)*100),"n/a",(O268/Q268-1)*100)</f>
        <v>16.666666666666675</v>
      </c>
      <c r="AT268" s="224">
        <f>IF(ISERROR((Q268/R268-1)*100),"n/a",(Q268/R268-1)*100)</f>
        <v>11.86440677966103</v>
      </c>
      <c r="AU268" s="224">
        <f>IF(ISERROR((R268/T268-1)*100),"n/a",(R268/T268-1)*100)</f>
        <v>6.3063063063062863</v>
      </c>
      <c r="AV268" s="224">
        <f>IF(ISERROR((T268/U268-1)*100),"n/a",(T268/U268-1)*100)</f>
        <v>2.7777777777777901</v>
      </c>
      <c r="AW268" s="224">
        <f>IF(ISERROR((U268/V268-1)*100),"n/a",(U268/V268-1)*100)</f>
        <v>2.8571428571428692</v>
      </c>
      <c r="AX268" s="224">
        <f>IF(ISERROR((V268/W268-1)*100),"n/a",(V268/W268-1)*100)</f>
        <v>2.5390625</v>
      </c>
      <c r="AY268" s="224">
        <f>IF(ISERROR((W268/X268-1)*100),"n/a",(W268/X268-1)*100)</f>
        <v>2.893890675241173</v>
      </c>
      <c r="AZ268" s="224">
        <f>IF(ISERROR((X268/Y268-1)*100),"n/a",(X268/Y268-1)*100)</f>
        <v>3.0654515327257714</v>
      </c>
      <c r="BA268" s="224">
        <f>IF(ISERROR((Y268/Z268-1)*100),"n/a",(Y268/Z268-1)*100)</f>
        <v>5.5069930069929995</v>
      </c>
      <c r="BB268" s="224">
        <f>IF(ISERROR((Z268/AA268-1)*100),"n/a",(Z268/AA268-1)*100)</f>
        <v>2.188476998660116</v>
      </c>
      <c r="BC268" s="224">
        <f>IF(ISERROR((AA268/AB268-1)*100),"n/a",(AA268/AB268-1)*100)</f>
        <v>2.3308957952467901</v>
      </c>
      <c r="BD268" s="224">
        <f>IF(ISERROR((AB268/AC268-1)*100),"n/a",(AB268/AC268-1)*100)</f>
        <v>2.2907900888265553</v>
      </c>
      <c r="BE268" s="224">
        <f>IF(ISERROR((AC268/AD268-1)*100),"n/a",(AC268/AD268-1)*100)</f>
        <v>2.4425287356321768</v>
      </c>
      <c r="BF268" s="224">
        <f>IF(ISERROR((AD268/AE268-1)*100),"n/a",(AD268/AE268-1)*100)</f>
        <v>2.4031387935262494</v>
      </c>
      <c r="BG268" s="224">
        <f>AVERAGE(AG268:BF268)</f>
        <v>6.0962931209085847</v>
      </c>
      <c r="BH268" s="182">
        <f t="shared" si="4"/>
        <v>4.7078368389499783</v>
      </c>
    </row>
    <row r="269" spans="1:60" ht="11.25" customHeight="1" x14ac:dyDescent="0.2">
      <c r="A269" s="119" t="s">
        <v>1887</v>
      </c>
      <c r="B269" s="119" t="s">
        <v>868</v>
      </c>
      <c r="C269" s="215">
        <v>0.72</v>
      </c>
      <c r="D269" s="216">
        <v>0.68</v>
      </c>
      <c r="E269" s="216">
        <v>0.62</v>
      </c>
      <c r="F269" s="216">
        <v>0.59</v>
      </c>
      <c r="G269" s="216">
        <v>0.55000000000000004</v>
      </c>
      <c r="H269" s="216">
        <v>0.52</v>
      </c>
      <c r="I269" s="216">
        <v>0.51</v>
      </c>
      <c r="J269" s="217">
        <v>0.47</v>
      </c>
      <c r="K269" s="253">
        <v>0.43</v>
      </c>
      <c r="L269" s="253">
        <v>0.39</v>
      </c>
      <c r="M269" s="253">
        <v>0.35</v>
      </c>
      <c r="N269" s="269">
        <v>0.32</v>
      </c>
      <c r="O269" s="253">
        <v>0.32</v>
      </c>
      <c r="P269" s="707" t="s">
        <v>1737</v>
      </c>
      <c r="Q269" s="253">
        <v>0.28000000000000003</v>
      </c>
      <c r="R269" s="230">
        <v>0.17</v>
      </c>
      <c r="S269" s="253"/>
      <c r="T269" s="283">
        <v>0.12</v>
      </c>
      <c r="U269" s="283">
        <v>0.26</v>
      </c>
      <c r="V269" s="247">
        <v>0.6</v>
      </c>
      <c r="W269" s="247">
        <v>0.59499999999999997</v>
      </c>
      <c r="X269" s="247">
        <v>0.58499999999999996</v>
      </c>
      <c r="Y269" s="247">
        <v>0.55400000000000005</v>
      </c>
      <c r="Z269" s="247">
        <v>0.52</v>
      </c>
      <c r="AA269" s="247">
        <v>0.496</v>
      </c>
      <c r="AB269" s="247">
        <v>0.45750000000000002</v>
      </c>
      <c r="AC269" s="247">
        <v>0.4224</v>
      </c>
      <c r="AD269" s="247">
        <v>0.39679999999999999</v>
      </c>
      <c r="AE269" s="247">
        <v>0.38400000000000001</v>
      </c>
      <c r="AF269" s="223">
        <f>SUM(C269:AE269)</f>
        <v>12.310699999999999</v>
      </c>
      <c r="AG269" s="224">
        <f>IF(ISERROR((C269/D269-1)*100),"n/a",(C269/D269-1)*100)</f>
        <v>5.8823529411764497</v>
      </c>
      <c r="AH269" s="224">
        <f>IF(ISERROR((D269/E269-1)*100),"n/a",(D269/E269-1)*100)</f>
        <v>9.6774193548387224</v>
      </c>
      <c r="AI269" s="224">
        <f>IF(ISERROR((E269/F269-1)*100),"n/a",(E269/F269-1)*100)</f>
        <v>5.0847457627118731</v>
      </c>
      <c r="AJ269" s="224">
        <f>IF(ISERROR((F269/G269-1)*100),"n/a",(F269/G269-1)*100)</f>
        <v>7.2727272727272529</v>
      </c>
      <c r="AK269" s="224">
        <f>IF(ISERROR((G269/H269-1)*100),"n/a",(G269/H269-1)*100)</f>
        <v>5.7692307692307709</v>
      </c>
      <c r="AL269" s="224">
        <f>IF(ISERROR((H269/I269-1)*100),"n/a",(H269/I269-1)*100)</f>
        <v>1.9607843137254832</v>
      </c>
      <c r="AM269" s="224">
        <f>IF(ISERROR((I269/J269-1)*100),"n/a",(I269/J269-1)*100)</f>
        <v>8.5106382978723527</v>
      </c>
      <c r="AN269" s="224">
        <f>IF(ISERROR((J269/K269-1)*100),"n/a",(J269/K269-1)*100)</f>
        <v>9.302325581395344</v>
      </c>
      <c r="AO269" s="224">
        <f>IF(ISERROR((K269/L269-1)*100),"n/a",(K269/L269-1)*100)</f>
        <v>10.256410256410241</v>
      </c>
      <c r="AP269" s="224">
        <f>IF(ISERROR((L269/M269-1)*100),"n/a",(L269/M269-1)*100)</f>
        <v>11.428571428571432</v>
      </c>
      <c r="AQ269" s="224">
        <f>IF(ISERROR((M269/N269-1)*100),"n/a",(M269/N269-1)*100)</f>
        <v>9.375</v>
      </c>
      <c r="AR269" s="224">
        <f>IF(ISERROR((N269/O269-1)*100),"n/a",(N269/O269-1)*100)</f>
        <v>0</v>
      </c>
      <c r="AS269" s="224">
        <f>IF(ISERROR((O269/Q269-1)*100),"n/a",(O269/Q269-1)*100)</f>
        <v>14.285714285714279</v>
      </c>
      <c r="AT269" s="224">
        <f>IF(ISERROR((Q269/R269-1)*100),"n/a",(Q269/R269-1)*100)</f>
        <v>64.705882352941188</v>
      </c>
      <c r="AU269" s="224">
        <f>IF(ISERROR((R269/T269-1)*100),"n/a",(R269/T269-1)*100)</f>
        <v>41.666666666666671</v>
      </c>
      <c r="AV269" s="224">
        <f>IF(ISERROR((T269/U269-1)*100),"n/a",(T269/U269-1)*100)</f>
        <v>-53.846153846153854</v>
      </c>
      <c r="AW269" s="224">
        <f>IF(ISERROR((U269/V269-1)*100),"n/a",(U269/V269-1)*100)</f>
        <v>-56.666666666666664</v>
      </c>
      <c r="AX269" s="224">
        <f>IF(ISERROR((V269/W269-1)*100),"n/a",(V269/W269-1)*100)</f>
        <v>0.84033613445377853</v>
      </c>
      <c r="AY269" s="224">
        <f>IF(ISERROR((W269/X269-1)*100),"n/a",(W269/X269-1)*100)</f>
        <v>1.7094017094017033</v>
      </c>
      <c r="AZ269" s="224">
        <f>IF(ISERROR((X269/Y269-1)*100),"n/a",(X269/Y269-1)*100)</f>
        <v>5.5956678700360918</v>
      </c>
      <c r="BA269" s="224">
        <f>IF(ISERROR((Y269/Z269-1)*100),"n/a",(Y269/Z269-1)*100)</f>
        <v>6.5384615384615374</v>
      </c>
      <c r="BB269" s="224">
        <f>IF(ISERROR((Z269/AA269-1)*100),"n/a",(Z269/AA269-1)*100)</f>
        <v>4.8387096774193505</v>
      </c>
      <c r="BC269" s="224">
        <f>IF(ISERROR((AA269/AB269-1)*100),"n/a",(AA269/AB269-1)*100)</f>
        <v>8.4153005464480799</v>
      </c>
      <c r="BD269" s="224">
        <f>IF(ISERROR((AB269/AC269-1)*100),"n/a",(AB269/AC269-1)*100)</f>
        <v>8.3096590909091042</v>
      </c>
      <c r="BE269" s="224">
        <f>IF(ISERROR((AC269/AD269-1)*100),"n/a",(AC269/AD269-1)*100)</f>
        <v>6.4516129032258007</v>
      </c>
      <c r="BF269" s="224">
        <f>IF(ISERROR((AD269/AE269-1)*100),"n/a",(AD269/AE269-1)*100)</f>
        <v>3.3333333333333215</v>
      </c>
      <c r="BG269" s="224">
        <f>AVERAGE(AG269:BF269)</f>
        <v>5.4114665990327024</v>
      </c>
      <c r="BH269" s="182">
        <f t="shared" si="4"/>
        <v>22.357708312867032</v>
      </c>
    </row>
    <row r="270" spans="1:60" ht="11.25" customHeight="1" x14ac:dyDescent="0.2">
      <c r="A270" s="289" t="s">
        <v>1478</v>
      </c>
      <c r="B270" s="240" t="s">
        <v>1479</v>
      </c>
      <c r="C270" s="215">
        <v>0.92</v>
      </c>
      <c r="D270" s="216">
        <v>0.82</v>
      </c>
      <c r="E270" s="216">
        <v>0.78</v>
      </c>
      <c r="F270" s="216">
        <v>0.6</v>
      </c>
      <c r="G270" s="216">
        <v>0.57999999999999996</v>
      </c>
      <c r="H270" s="216">
        <v>0.52</v>
      </c>
      <c r="I270" s="216">
        <v>0.4</v>
      </c>
      <c r="J270" s="217">
        <v>0.18</v>
      </c>
      <c r="K270" s="276">
        <v>0</v>
      </c>
      <c r="L270" s="259">
        <v>0</v>
      </c>
      <c r="M270" s="259">
        <v>0</v>
      </c>
      <c r="N270" s="259">
        <v>0</v>
      </c>
      <c r="O270" s="259">
        <v>0</v>
      </c>
      <c r="P270" s="206"/>
      <c r="Q270" s="276">
        <v>0</v>
      </c>
      <c r="R270" s="250">
        <v>0</v>
      </c>
      <c r="S270" s="275"/>
      <c r="T270" s="280">
        <v>0.13</v>
      </c>
      <c r="U270" s="282">
        <v>0.8</v>
      </c>
      <c r="V270" s="243">
        <v>0.8</v>
      </c>
      <c r="W270" s="243">
        <v>0.78</v>
      </c>
      <c r="X270" s="244">
        <v>0.76</v>
      </c>
      <c r="Y270" s="244">
        <v>0.74</v>
      </c>
      <c r="Z270" s="244">
        <v>0.72</v>
      </c>
      <c r="AA270" s="244">
        <v>0.7</v>
      </c>
      <c r="AB270" s="244">
        <v>0.68</v>
      </c>
      <c r="AC270" s="244">
        <v>0.66</v>
      </c>
      <c r="AD270" s="244">
        <v>0.64</v>
      </c>
      <c r="AE270" s="244">
        <v>0.62</v>
      </c>
      <c r="AF270" s="223">
        <f>SUM(C270:AE270)</f>
        <v>12.83</v>
      </c>
      <c r="AG270" s="224">
        <f>IF(ISERROR((C270/D270-1)*100),"n/a",(C270/D270-1)*100)</f>
        <v>12.195121951219523</v>
      </c>
      <c r="AH270" s="224">
        <f>IF(ISERROR((D270/E270-1)*100),"n/a",(D270/E270-1)*100)</f>
        <v>5.12820512820511</v>
      </c>
      <c r="AI270" s="224">
        <f>IF(ISERROR((E270/F270-1)*100),"n/a",(E270/F270-1)*100)</f>
        <v>30.000000000000004</v>
      </c>
      <c r="AJ270" s="224">
        <f>IF(ISERROR((F270/G270-1)*100),"n/a",(F270/G270-1)*100)</f>
        <v>3.4482758620689724</v>
      </c>
      <c r="AK270" s="224">
        <f>IF(ISERROR((G270/H270-1)*100),"n/a",(G270/H270-1)*100)</f>
        <v>11.538461538461519</v>
      </c>
      <c r="AL270" s="224">
        <f>IF(ISERROR((H270/I270-1)*100),"n/a",(H270/I270-1)*100)</f>
        <v>30.000000000000004</v>
      </c>
      <c r="AM270" s="224">
        <f>IF(ISERROR((I270/J270-1)*100),"n/a",(I270/J270-1)*100)</f>
        <v>122.22222222222223</v>
      </c>
      <c r="AN270" s="224" t="str">
        <f>IF(ISERROR((J270/K270-1)*100),"n/a",(J270/K270-1)*100)</f>
        <v>n/a</v>
      </c>
      <c r="AO270" s="224" t="str">
        <f>IF(ISERROR((K270/L270-1)*100),"n/a",(K270/L270-1)*100)</f>
        <v>n/a</v>
      </c>
      <c r="AP270" s="224" t="str">
        <f>IF(ISERROR((L270/M270-1)*100),"n/a",(L270/M270-1)*100)</f>
        <v>n/a</v>
      </c>
      <c r="AQ270" s="224" t="str">
        <f>IF(ISERROR((M270/N270-1)*100),"n/a",(M270/N270-1)*100)</f>
        <v>n/a</v>
      </c>
      <c r="AR270" s="224" t="str">
        <f>IF(ISERROR((N270/O270-1)*100),"n/a",(N270/O270-1)*100)</f>
        <v>n/a</v>
      </c>
      <c r="AS270" s="224" t="str">
        <f>IF(ISERROR((O270/Q270-1)*100),"n/a",(O270/Q270-1)*100)</f>
        <v>n/a</v>
      </c>
      <c r="AT270" s="224" t="str">
        <f>IF(ISERROR((Q270/R270-1)*100),"n/a",(Q270/R270-1)*100)</f>
        <v>n/a</v>
      </c>
      <c r="AU270" s="224">
        <f>IF(ISERROR((R270/T270-1)*100),"n/a",(R270/T270-1)*100)</f>
        <v>-100</v>
      </c>
      <c r="AV270" s="224">
        <f>IF(ISERROR((T270/U270-1)*100),"n/a",(T270/U270-1)*100)</f>
        <v>-83.75</v>
      </c>
      <c r="AW270" s="224">
        <f>IF(ISERROR((U270/V270-1)*100),"n/a",(U270/V270-1)*100)</f>
        <v>0</v>
      </c>
      <c r="AX270" s="224">
        <f>IF(ISERROR((V270/W270-1)*100),"n/a",(V270/W270-1)*100)</f>
        <v>2.5641025641025772</v>
      </c>
      <c r="AY270" s="224">
        <f>IF(ISERROR((W270/X270-1)*100),"n/a",(W270/X270-1)*100)</f>
        <v>2.6315789473684292</v>
      </c>
      <c r="AZ270" s="224">
        <f>IF(ISERROR((X270/Y270-1)*100),"n/a",(X270/Y270-1)*100)</f>
        <v>2.7027027027026973</v>
      </c>
      <c r="BA270" s="224">
        <f>IF(ISERROR((Y270/Z270-1)*100),"n/a",(Y270/Z270-1)*100)</f>
        <v>2.7777777777777901</v>
      </c>
      <c r="BB270" s="224">
        <f>IF(ISERROR((Z270/AA270-1)*100),"n/a",(Z270/AA270-1)*100)</f>
        <v>2.8571428571428692</v>
      </c>
      <c r="BC270" s="224">
        <f>IF(ISERROR((AA270/AB270-1)*100),"n/a",(AA270/AB270-1)*100)</f>
        <v>2.9411764705882248</v>
      </c>
      <c r="BD270" s="224">
        <f>IF(ISERROR((AB270/AC270-1)*100),"n/a",(AB270/AC270-1)*100)</f>
        <v>3.0303030303030276</v>
      </c>
      <c r="BE270" s="224">
        <f>IF(ISERROR((AC270/AD270-1)*100),"n/a",(AC270/AD270-1)*100)</f>
        <v>3.125</v>
      </c>
      <c r="BF270" s="224">
        <f>IF(ISERROR((AD270/AE270-1)*100),"n/a",(AD270/AE270-1)*100)</f>
        <v>3.2258064516129004</v>
      </c>
      <c r="BG270" s="224">
        <f>AVERAGE(AG270:BF270)</f>
        <v>2.9809409212513622</v>
      </c>
      <c r="BH270" s="182">
        <f t="shared" si="4"/>
        <v>43.447436045426322</v>
      </c>
    </row>
    <row r="271" spans="1:60" ht="11.25" customHeight="1" x14ac:dyDescent="0.2">
      <c r="A271" s="147" t="s">
        <v>1888</v>
      </c>
      <c r="B271" s="119" t="s">
        <v>870</v>
      </c>
      <c r="C271" s="215">
        <v>0.63500000000000001</v>
      </c>
      <c r="D271" s="216">
        <v>0.60499999999999998</v>
      </c>
      <c r="E271" s="216">
        <v>0.6</v>
      </c>
      <c r="F271" s="216">
        <v>0.56000000000000005</v>
      </c>
      <c r="G271" s="216">
        <v>0.48</v>
      </c>
      <c r="H271" s="216">
        <v>0.44</v>
      </c>
      <c r="I271" s="216">
        <v>0.36</v>
      </c>
      <c r="J271" s="217">
        <v>0.2</v>
      </c>
      <c r="K271" s="230">
        <v>0.14000000000000001</v>
      </c>
      <c r="L271" s="216">
        <v>0.12</v>
      </c>
      <c r="M271" s="231">
        <v>0.1</v>
      </c>
      <c r="N271" s="216">
        <v>7.4999999999999997E-2</v>
      </c>
      <c r="O271" s="231">
        <v>0</v>
      </c>
      <c r="P271" s="226"/>
      <c r="Q271" s="231">
        <v>0</v>
      </c>
      <c r="R271" s="227">
        <v>0.2</v>
      </c>
      <c r="S271" s="226"/>
      <c r="T271" s="261">
        <v>0.56000000000000005</v>
      </c>
      <c r="U271" s="261">
        <v>0.56000000000000005</v>
      </c>
      <c r="V271" s="202">
        <v>0.56000000000000005</v>
      </c>
      <c r="W271" s="202">
        <v>0.53</v>
      </c>
      <c r="X271" s="202">
        <v>0.49</v>
      </c>
      <c r="Y271" s="202">
        <v>0.45</v>
      </c>
      <c r="Z271" s="202">
        <v>0.41</v>
      </c>
      <c r="AA271" s="202">
        <v>0.38500000000000001</v>
      </c>
      <c r="AB271" s="202">
        <v>0.34499999999999997</v>
      </c>
      <c r="AC271" s="202">
        <v>0.26500000000000001</v>
      </c>
      <c r="AD271" s="229">
        <v>0</v>
      </c>
      <c r="AE271" s="202">
        <v>6.5000000000000002E-2</v>
      </c>
      <c r="AF271" s="223">
        <f>SUM(C271:AE271)</f>
        <v>9.1350000000000016</v>
      </c>
      <c r="AG271" s="224">
        <f>IF(ISERROR((C271/D271-1)*100),"n/a",(C271/D271-1)*100)</f>
        <v>4.9586776859504189</v>
      </c>
      <c r="AH271" s="224">
        <f>IF(ISERROR((D271/E271-1)*100),"n/a",(D271/E271-1)*100)</f>
        <v>0.83333333333333037</v>
      </c>
      <c r="AI271" s="224">
        <f>IF(ISERROR((E271/F271-1)*100),"n/a",(E271/F271-1)*100)</f>
        <v>7.1428571428571397</v>
      </c>
      <c r="AJ271" s="224">
        <f>IF(ISERROR((F271/G271-1)*100),"n/a",(F271/G271-1)*100)</f>
        <v>16.666666666666675</v>
      </c>
      <c r="AK271" s="224">
        <f>IF(ISERROR((G271/H271-1)*100),"n/a",(G271/H271-1)*100)</f>
        <v>9.0909090909090828</v>
      </c>
      <c r="AL271" s="224">
        <f>IF(ISERROR((H271/I271-1)*100),"n/a",(H271/I271-1)*100)</f>
        <v>22.222222222222232</v>
      </c>
      <c r="AM271" s="224">
        <f>IF(ISERROR((I271/J271-1)*100),"n/a",(I271/J271-1)*100)</f>
        <v>79.999999999999986</v>
      </c>
      <c r="AN271" s="224">
        <f>IF(ISERROR((J271/K271-1)*100),"n/a",(J271/K271-1)*100)</f>
        <v>42.857142857142861</v>
      </c>
      <c r="AO271" s="224">
        <f>IF(ISERROR((K271/L271-1)*100),"n/a",(K271/L271-1)*100)</f>
        <v>16.666666666666675</v>
      </c>
      <c r="AP271" s="224">
        <f>IF(ISERROR((L271/M271-1)*100),"n/a",(L271/M271-1)*100)</f>
        <v>19.999999999999996</v>
      </c>
      <c r="AQ271" s="224">
        <f>IF(ISERROR((M271/N271-1)*100),"n/a",(M271/N271-1)*100)</f>
        <v>33.33333333333335</v>
      </c>
      <c r="AR271" s="224" t="str">
        <f>IF(ISERROR((N271/O271-1)*100),"n/a",(N271/O271-1)*100)</f>
        <v>n/a</v>
      </c>
      <c r="AS271" s="224" t="str">
        <f>IF(ISERROR((O271/Q271-1)*100),"n/a",(O271/Q271-1)*100)</f>
        <v>n/a</v>
      </c>
      <c r="AT271" s="224">
        <f>IF(ISERROR((Q271/R271-1)*100),"n/a",(Q271/R271-1)*100)</f>
        <v>-100</v>
      </c>
      <c r="AU271" s="224">
        <f>IF(ISERROR((R271/T271-1)*100),"n/a",(R271/T271-1)*100)</f>
        <v>-64.285714285714278</v>
      </c>
      <c r="AV271" s="224">
        <f>IF(ISERROR((T271/U271-1)*100),"n/a",(T271/U271-1)*100)</f>
        <v>0</v>
      </c>
      <c r="AW271" s="224">
        <f>IF(ISERROR((U271/V271-1)*100),"n/a",(U271/V271-1)*100)</f>
        <v>0</v>
      </c>
      <c r="AX271" s="224">
        <f>IF(ISERROR((V271/W271-1)*100),"n/a",(V271/W271-1)*100)</f>
        <v>5.6603773584905648</v>
      </c>
      <c r="AY271" s="224">
        <f>IF(ISERROR((W271/X271-1)*100),"n/a",(W271/X271-1)*100)</f>
        <v>8.163265306122458</v>
      </c>
      <c r="AZ271" s="224">
        <f>IF(ISERROR((X271/Y271-1)*100),"n/a",(X271/Y271-1)*100)</f>
        <v>8.8888888888888786</v>
      </c>
      <c r="BA271" s="224">
        <f>IF(ISERROR((Y271/Z271-1)*100),"n/a",(Y271/Z271-1)*100)</f>
        <v>9.7560975609756184</v>
      </c>
      <c r="BB271" s="224">
        <f>IF(ISERROR((Z271/AA271-1)*100),"n/a",(Z271/AA271-1)*100)</f>
        <v>6.4935064935064846</v>
      </c>
      <c r="BC271" s="224">
        <f>IF(ISERROR((AA271/AB271-1)*100),"n/a",(AA271/AB271-1)*100)</f>
        <v>11.594202898550732</v>
      </c>
      <c r="BD271" s="224">
        <f>IF(ISERROR((AB271/AC271-1)*100),"n/a",(AB271/AC271-1)*100)</f>
        <v>30.188679245283012</v>
      </c>
      <c r="BE271" s="224" t="str">
        <f>IF(ISERROR((AC271/AD271-1)*100),"n/a",(AC271/AD271-1)*100)</f>
        <v>n/a</v>
      </c>
      <c r="BF271" s="224">
        <f>IF(ISERROR((AD271/AE271-1)*100),"n/a",(AD271/AE271-1)*100)</f>
        <v>-100</v>
      </c>
      <c r="BG271" s="224">
        <f>AVERAGE(AG271:BF271)</f>
        <v>3.0535266289210967</v>
      </c>
      <c r="BH271" s="182">
        <f t="shared" si="4"/>
        <v>40.583918139890237</v>
      </c>
    </row>
    <row r="272" spans="1:60" ht="11.25" customHeight="1" x14ac:dyDescent="0.2">
      <c r="A272" s="265" t="s">
        <v>1480</v>
      </c>
      <c r="B272" s="97" t="s">
        <v>1481</v>
      </c>
      <c r="C272" s="215">
        <v>0.68</v>
      </c>
      <c r="D272" s="216">
        <v>0.61</v>
      </c>
      <c r="E272" s="216">
        <v>0.55000000000000004</v>
      </c>
      <c r="F272" s="216">
        <v>0.5</v>
      </c>
      <c r="G272" s="216">
        <v>0.43</v>
      </c>
      <c r="H272" s="216">
        <v>0.39</v>
      </c>
      <c r="I272" s="216">
        <v>0.34</v>
      </c>
      <c r="J272" s="217">
        <v>0.3</v>
      </c>
      <c r="K272" s="223">
        <v>0.24</v>
      </c>
      <c r="L272" s="231">
        <v>0</v>
      </c>
      <c r="M272" s="231">
        <v>0</v>
      </c>
      <c r="N272" s="231">
        <v>0</v>
      </c>
      <c r="O272" s="231">
        <v>0</v>
      </c>
      <c r="P272" s="254"/>
      <c r="Q272" s="231">
        <v>0</v>
      </c>
      <c r="R272" s="227">
        <v>0</v>
      </c>
      <c r="S272" s="254"/>
      <c r="T272" s="266">
        <v>0</v>
      </c>
      <c r="U272" s="266">
        <v>0</v>
      </c>
      <c r="V272" s="229">
        <v>0</v>
      </c>
      <c r="W272" s="229">
        <v>0</v>
      </c>
      <c r="X272" s="229">
        <v>0</v>
      </c>
      <c r="Y272" s="229">
        <v>0</v>
      </c>
      <c r="Z272" s="229">
        <v>0</v>
      </c>
      <c r="AA272" s="229">
        <v>0</v>
      </c>
      <c r="AB272" s="229">
        <v>0</v>
      </c>
      <c r="AC272" s="229">
        <v>0</v>
      </c>
      <c r="AD272" s="229">
        <v>0</v>
      </c>
      <c r="AE272" s="229">
        <v>0</v>
      </c>
      <c r="AF272" s="223">
        <f>SUM(C272:AE272)</f>
        <v>4.04</v>
      </c>
      <c r="AG272" s="224">
        <f>IF(ISERROR((C272/D272-1)*100),"n/a",(C272/D272-1)*100)</f>
        <v>11.475409836065587</v>
      </c>
      <c r="AH272" s="224">
        <f>IF(ISERROR((D272/E272-1)*100),"n/a",(D272/E272-1)*100)</f>
        <v>10.909090909090891</v>
      </c>
      <c r="AI272" s="224">
        <f>IF(ISERROR((E272/F272-1)*100),"n/a",(E272/F272-1)*100)</f>
        <v>10.000000000000009</v>
      </c>
      <c r="AJ272" s="224">
        <f>IF(ISERROR((F272/G272-1)*100),"n/a",(F272/G272-1)*100)</f>
        <v>16.279069767441868</v>
      </c>
      <c r="AK272" s="224">
        <f>IF(ISERROR((G272/H272-1)*100),"n/a",(G272/H272-1)*100)</f>
        <v>10.256410256410241</v>
      </c>
      <c r="AL272" s="224">
        <f>IF(ISERROR((H272/I272-1)*100),"n/a",(H272/I272-1)*100)</f>
        <v>14.705882352941169</v>
      </c>
      <c r="AM272" s="224">
        <f>IF(ISERROR((I272/J272-1)*100),"n/a",(I272/J272-1)*100)</f>
        <v>13.333333333333353</v>
      </c>
      <c r="AN272" s="224">
        <f>IF(ISERROR((J272/K272-1)*100),"n/a",(J272/K272-1)*100)</f>
        <v>25</v>
      </c>
      <c r="AO272" s="224" t="str">
        <f>IF(ISERROR((K272/L272-1)*100),"n/a",(K272/L272-1)*100)</f>
        <v>n/a</v>
      </c>
      <c r="AP272" s="224" t="str">
        <f>IF(ISERROR((L272/M272-1)*100),"n/a",(L272/M272-1)*100)</f>
        <v>n/a</v>
      </c>
      <c r="AQ272" s="224" t="str">
        <f>IF(ISERROR((M272/N272-1)*100),"n/a",(M272/N272-1)*100)</f>
        <v>n/a</v>
      </c>
      <c r="AR272" s="224" t="str">
        <f>IF(ISERROR((N272/O272-1)*100),"n/a",(N272/O272-1)*100)</f>
        <v>n/a</v>
      </c>
      <c r="AS272" s="224" t="str">
        <f>IF(ISERROR((O272/Q272-1)*100),"n/a",(O272/Q272-1)*100)</f>
        <v>n/a</v>
      </c>
      <c r="AT272" s="224" t="str">
        <f>IF(ISERROR((Q272/R272-1)*100),"n/a",(Q272/R272-1)*100)</f>
        <v>n/a</v>
      </c>
      <c r="AU272" s="224" t="str">
        <f>IF(ISERROR((R272/T272-1)*100),"n/a",(R272/T272-1)*100)</f>
        <v>n/a</v>
      </c>
      <c r="AV272" s="224" t="str">
        <f>IF(ISERROR((T272/U272-1)*100),"n/a",(T272/U272-1)*100)</f>
        <v>n/a</v>
      </c>
      <c r="AW272" s="224" t="str">
        <f>IF(ISERROR((U272/V272-1)*100),"n/a",(U272/V272-1)*100)</f>
        <v>n/a</v>
      </c>
      <c r="AX272" s="224" t="str">
        <f>IF(ISERROR((V272/W272-1)*100),"n/a",(V272/W272-1)*100)</f>
        <v>n/a</v>
      </c>
      <c r="AY272" s="224" t="str">
        <f>IF(ISERROR((W272/X272-1)*100),"n/a",(W272/X272-1)*100)</f>
        <v>n/a</v>
      </c>
      <c r="AZ272" s="224" t="str">
        <f>IF(ISERROR((X272/Y272-1)*100),"n/a",(X272/Y272-1)*100)</f>
        <v>n/a</v>
      </c>
      <c r="BA272" s="224" t="str">
        <f>IF(ISERROR((Y272/Z272-1)*100),"n/a",(Y272/Z272-1)*100)</f>
        <v>n/a</v>
      </c>
      <c r="BB272" s="224" t="str">
        <f>IF(ISERROR((Z272/AA272-1)*100),"n/a",(Z272/AA272-1)*100)</f>
        <v>n/a</v>
      </c>
      <c r="BC272" s="224" t="str">
        <f>IF(ISERROR((AA272/AB272-1)*100),"n/a",(AA272/AB272-1)*100)</f>
        <v>n/a</v>
      </c>
      <c r="BD272" s="224" t="str">
        <f>IF(ISERROR((AB272/AC272-1)*100),"n/a",(AB272/AC272-1)*100)</f>
        <v>n/a</v>
      </c>
      <c r="BE272" s="224" t="str">
        <f>IF(ISERROR((AC272/AD272-1)*100),"n/a",(AC272/AD272-1)*100)</f>
        <v>n/a</v>
      </c>
      <c r="BF272" s="224" t="str">
        <f>IF(ISERROR((AD272/AE272-1)*100),"n/a",(AD272/AE272-1)*100)</f>
        <v>n/a</v>
      </c>
      <c r="BG272" s="224">
        <f>AVERAGE(AG272:BF272)</f>
        <v>13.99489955691039</v>
      </c>
      <c r="BH272" s="182">
        <f t="shared" si="4"/>
        <v>4.9724728527845805</v>
      </c>
    </row>
    <row r="273" spans="1:60" ht="11.25" customHeight="1" x14ac:dyDescent="0.2">
      <c r="A273" s="234" t="s">
        <v>1889</v>
      </c>
      <c r="B273" s="240" t="s">
        <v>872</v>
      </c>
      <c r="C273" s="215">
        <v>1.1599999999999999</v>
      </c>
      <c r="D273" s="216">
        <v>1.08</v>
      </c>
      <c r="E273" s="216">
        <v>1</v>
      </c>
      <c r="F273" s="216">
        <v>0.92</v>
      </c>
      <c r="G273" s="216">
        <v>0.84</v>
      </c>
      <c r="H273" s="216">
        <v>0.76</v>
      </c>
      <c r="I273" s="216">
        <v>0.68</v>
      </c>
      <c r="J273" s="217">
        <v>0.6</v>
      </c>
      <c r="K273" s="235">
        <v>0.51666699999999999</v>
      </c>
      <c r="L273" s="216">
        <v>0.48</v>
      </c>
      <c r="M273" s="216">
        <v>0.45333333333333298</v>
      </c>
      <c r="N273" s="216">
        <v>0.42666666666666703</v>
      </c>
      <c r="O273" s="216">
        <v>0.4</v>
      </c>
      <c r="P273" s="226"/>
      <c r="Q273" s="231">
        <v>0.37333333333333302</v>
      </c>
      <c r="R273" s="227">
        <v>0.37333333333333302</v>
      </c>
      <c r="S273" s="226"/>
      <c r="T273" s="261">
        <v>0.37333333333333302</v>
      </c>
      <c r="U273" s="261">
        <v>0.37333333333333302</v>
      </c>
      <c r="V273" s="229">
        <v>0.37333333333333302</v>
      </c>
      <c r="W273" s="229">
        <v>0.37333333333333302</v>
      </c>
      <c r="X273" s="229">
        <v>0.37333333333333302</v>
      </c>
      <c r="Y273" s="229">
        <v>0.37333333333333302</v>
      </c>
      <c r="Z273" s="229">
        <v>0.37333333333333302</v>
      </c>
      <c r="AA273" s="229">
        <v>0.37333333333333302</v>
      </c>
      <c r="AB273" s="229">
        <v>0.37333333333333302</v>
      </c>
      <c r="AC273" s="202">
        <v>0.37333333333333302</v>
      </c>
      <c r="AD273" s="202">
        <v>0.36666666666666697</v>
      </c>
      <c r="AE273" s="202">
        <v>0.34</v>
      </c>
      <c r="AF273" s="223">
        <f>SUM(C273:AE273)</f>
        <v>14.503333666666665</v>
      </c>
      <c r="AG273" s="224">
        <f>IF(ISERROR((C273/D273-1)*100),"n/a",(C273/D273-1)*100)</f>
        <v>7.4074074074073959</v>
      </c>
      <c r="AH273" s="224">
        <f>IF(ISERROR((D273/E273-1)*100),"n/a",(D273/E273-1)*100)</f>
        <v>8.0000000000000071</v>
      </c>
      <c r="AI273" s="224">
        <f>IF(ISERROR((E273/F273-1)*100),"n/a",(E273/F273-1)*100)</f>
        <v>8.6956521739130377</v>
      </c>
      <c r="AJ273" s="224">
        <f>IF(ISERROR((F273/G273-1)*100),"n/a",(F273/G273-1)*100)</f>
        <v>9.5238095238095344</v>
      </c>
      <c r="AK273" s="224">
        <f>IF(ISERROR((G273/H273-1)*100),"n/a",(G273/H273-1)*100)</f>
        <v>10.526315789473673</v>
      </c>
      <c r="AL273" s="224">
        <f>IF(ISERROR((H273/I273-1)*100),"n/a",(H273/I273-1)*100)</f>
        <v>11.764705882352944</v>
      </c>
      <c r="AM273" s="224">
        <f>IF(ISERROR((I273/J273-1)*100),"n/a",(I273/J273-1)*100)</f>
        <v>13.333333333333353</v>
      </c>
      <c r="AN273" s="224">
        <f>IF(ISERROR((J273/K273-1)*100),"n/a",(J273/K273-1)*100)</f>
        <v>16.128957336156557</v>
      </c>
      <c r="AO273" s="224">
        <f>IF(ISERROR((K273/L273-1)*100),"n/a",(K273/L273-1)*100)</f>
        <v>7.6389583333333455</v>
      </c>
      <c r="AP273" s="224">
        <f>IF(ISERROR((L273/M273-1)*100),"n/a",(L273/M273-1)*100)</f>
        <v>5.8823529411765607</v>
      </c>
      <c r="AQ273" s="224">
        <f>IF(ISERROR((M273/N273-1)*100),"n/a",(M273/N273-1)*100)</f>
        <v>6.2499999999998224</v>
      </c>
      <c r="AR273" s="224">
        <f>IF(ISERROR((N273/O273-1)*100),"n/a",(N273/O273-1)*100)</f>
        <v>6.666666666666754</v>
      </c>
      <c r="AS273" s="224">
        <f>IF(ISERROR((O273/Q273-1)*100),"n/a",(O273/Q273-1)*100)</f>
        <v>7.1428571428572285</v>
      </c>
      <c r="AT273" s="224">
        <f>IF(ISERROR((Q273/R273-1)*100),"n/a",(Q273/R273-1)*100)</f>
        <v>0</v>
      </c>
      <c r="AU273" s="224">
        <f>IF(ISERROR((R273/T273-1)*100),"n/a",(R273/T273-1)*100)</f>
        <v>0</v>
      </c>
      <c r="AV273" s="224">
        <f>IF(ISERROR((T273/U273-1)*100),"n/a",(T273/U273-1)*100)</f>
        <v>0</v>
      </c>
      <c r="AW273" s="224">
        <f>IF(ISERROR((U273/V273-1)*100),"n/a",(U273/V273-1)*100)</f>
        <v>0</v>
      </c>
      <c r="AX273" s="224">
        <f>IF(ISERROR((V273/W273-1)*100),"n/a",(V273/W273-1)*100)</f>
        <v>0</v>
      </c>
      <c r="AY273" s="224">
        <f>IF(ISERROR((W273/X273-1)*100),"n/a",(W273/X273-1)*100)</f>
        <v>0</v>
      </c>
      <c r="AZ273" s="224">
        <f>IF(ISERROR((X273/Y273-1)*100),"n/a",(X273/Y273-1)*100)</f>
        <v>0</v>
      </c>
      <c r="BA273" s="224">
        <f>IF(ISERROR((Y273/Z273-1)*100),"n/a",(Y273/Z273-1)*100)</f>
        <v>0</v>
      </c>
      <c r="BB273" s="224">
        <f>IF(ISERROR((Z273/AA273-1)*100),"n/a",(Z273/AA273-1)*100)</f>
        <v>0</v>
      </c>
      <c r="BC273" s="224">
        <f>IF(ISERROR((AA273/AB273-1)*100),"n/a",(AA273/AB273-1)*100)</f>
        <v>0</v>
      </c>
      <c r="BD273" s="224">
        <f>IF(ISERROR((AB273/AC273-1)*100),"n/a",(AB273/AC273-1)*100)</f>
        <v>0</v>
      </c>
      <c r="BE273" s="224">
        <f>IF(ISERROR((AC273/AD273-1)*100),"n/a",(AC273/AD273-1)*100)</f>
        <v>1.8181818181816523</v>
      </c>
      <c r="BF273" s="224">
        <f>IF(ISERROR((AD273/AE273-1)*100),"n/a",(AD273/AE273-1)*100)</f>
        <v>7.8431372549020439</v>
      </c>
      <c r="BG273" s="224">
        <f>AVERAGE(AG273:BF273)</f>
        <v>4.9470129078293814</v>
      </c>
      <c r="BH273" s="182">
        <f t="shared" si="4"/>
        <v>5.0132904005653378</v>
      </c>
    </row>
    <row r="274" spans="1:60" ht="11.25" customHeight="1" x14ac:dyDescent="0.2">
      <c r="A274" s="147" t="s">
        <v>1890</v>
      </c>
      <c r="B274" s="119" t="s">
        <v>875</v>
      </c>
      <c r="C274" s="215">
        <v>2.44</v>
      </c>
      <c r="D274" s="216">
        <v>2.3199999999999998</v>
      </c>
      <c r="E274" s="216">
        <v>2.2000000000000002</v>
      </c>
      <c r="F274" s="216">
        <v>2.08</v>
      </c>
      <c r="G274" s="216">
        <v>2</v>
      </c>
      <c r="H274" s="216">
        <v>1.92</v>
      </c>
      <c r="I274" s="216">
        <v>1.84</v>
      </c>
      <c r="J274" s="217">
        <v>1.76</v>
      </c>
      <c r="K274" s="253">
        <v>1.68</v>
      </c>
      <c r="L274" s="218">
        <v>1.6</v>
      </c>
      <c r="M274" s="218">
        <v>1.52</v>
      </c>
      <c r="N274" s="218">
        <v>1.32</v>
      </c>
      <c r="O274" s="218">
        <v>1.24</v>
      </c>
      <c r="P274" s="219"/>
      <c r="Q274" s="218">
        <v>1.2</v>
      </c>
      <c r="R274" s="246">
        <v>1.1599999999999999</v>
      </c>
      <c r="S274" s="219"/>
      <c r="T274" s="283">
        <v>1.1200000000000001</v>
      </c>
      <c r="U274" s="281">
        <v>1.1200000000000001</v>
      </c>
      <c r="V274" s="247">
        <v>1.08</v>
      </c>
      <c r="W274" s="247">
        <v>0.96</v>
      </c>
      <c r="X274" s="247">
        <v>0.84</v>
      </c>
      <c r="Y274" s="222">
        <v>0.8</v>
      </c>
      <c r="Z274" s="222">
        <v>0.8</v>
      </c>
      <c r="AA274" s="222">
        <v>1.28</v>
      </c>
      <c r="AB274" s="247">
        <v>1.28</v>
      </c>
      <c r="AC274" s="247">
        <v>1.24</v>
      </c>
      <c r="AD274" s="247">
        <v>1.2</v>
      </c>
      <c r="AE274" s="247">
        <v>1.1000000000000001</v>
      </c>
      <c r="AF274" s="223">
        <f>SUM(C274:AE274)</f>
        <v>39.100000000000009</v>
      </c>
      <c r="AG274" s="224">
        <f>IF(ISERROR((C274/D274-1)*100),"n/a",(C274/D274-1)*100)</f>
        <v>5.1724137931034475</v>
      </c>
      <c r="AH274" s="224">
        <f>IF(ISERROR((D274/E274-1)*100),"n/a",(D274/E274-1)*100)</f>
        <v>5.4545454545454453</v>
      </c>
      <c r="AI274" s="224">
        <f>IF(ISERROR((E274/F274-1)*100),"n/a",(E274/F274-1)*100)</f>
        <v>5.7692307692307709</v>
      </c>
      <c r="AJ274" s="224">
        <f>IF(ISERROR((F274/G274-1)*100),"n/a",(F274/G274-1)*100)</f>
        <v>4.0000000000000036</v>
      </c>
      <c r="AK274" s="224">
        <f>IF(ISERROR((G274/H274-1)*100),"n/a",(G274/H274-1)*100)</f>
        <v>4.1666666666666741</v>
      </c>
      <c r="AL274" s="224">
        <f>IF(ISERROR((H274/I274-1)*100),"n/a",(H274/I274-1)*100)</f>
        <v>4.3478260869565188</v>
      </c>
      <c r="AM274" s="224">
        <f>IF(ISERROR((I274/J274-1)*100),"n/a",(I274/J274-1)*100)</f>
        <v>4.5454545454545414</v>
      </c>
      <c r="AN274" s="224">
        <f>IF(ISERROR((J274/K274-1)*100),"n/a",(J274/K274-1)*100)</f>
        <v>4.7619047619047672</v>
      </c>
      <c r="AO274" s="224">
        <f>IF(ISERROR((K274/L274-1)*100),"n/a",(K274/L274-1)*100)</f>
        <v>4.9999999999999822</v>
      </c>
      <c r="AP274" s="224">
        <f>IF(ISERROR((L274/M274-1)*100),"n/a",(L274/M274-1)*100)</f>
        <v>5.2631578947368363</v>
      </c>
      <c r="AQ274" s="224">
        <f>IF(ISERROR((M274/N274-1)*100),"n/a",(M274/N274-1)*100)</f>
        <v>15.151515151515138</v>
      </c>
      <c r="AR274" s="224">
        <f>IF(ISERROR((N274/O274-1)*100),"n/a",(N274/O274-1)*100)</f>
        <v>6.4516129032258229</v>
      </c>
      <c r="AS274" s="224">
        <f>IF(ISERROR((O274/Q274-1)*100),"n/a",(O274/Q274-1)*100)</f>
        <v>3.3333333333333437</v>
      </c>
      <c r="AT274" s="224">
        <f>IF(ISERROR((Q274/R274-1)*100),"n/a",(Q274/R274-1)*100)</f>
        <v>3.4482758620689724</v>
      </c>
      <c r="AU274" s="224">
        <f>IF(ISERROR((R274/T274-1)*100),"n/a",(R274/T274-1)*100)</f>
        <v>3.5714285714285587</v>
      </c>
      <c r="AV274" s="224">
        <f>IF(ISERROR((T274/U274-1)*100),"n/a",(T274/U274-1)*100)</f>
        <v>0</v>
      </c>
      <c r="AW274" s="224">
        <f>IF(ISERROR((U274/V274-1)*100),"n/a",(U274/V274-1)*100)</f>
        <v>3.7037037037036979</v>
      </c>
      <c r="AX274" s="224">
        <f>IF(ISERROR((V274/W274-1)*100),"n/a",(V274/W274-1)*100)</f>
        <v>12.500000000000021</v>
      </c>
      <c r="AY274" s="224">
        <f>IF(ISERROR((W274/X274-1)*100),"n/a",(W274/X274-1)*100)</f>
        <v>14.285714285714279</v>
      </c>
      <c r="AZ274" s="224">
        <f>IF(ISERROR((X274/Y274-1)*100),"n/a",(X274/Y274-1)*100)</f>
        <v>4.9999999999999822</v>
      </c>
      <c r="BA274" s="224">
        <f>IF(ISERROR((Y274/Z274-1)*100),"n/a",(Y274/Z274-1)*100)</f>
        <v>0</v>
      </c>
      <c r="BB274" s="224">
        <f>IF(ISERROR((Z274/AA274-1)*100),"n/a",(Z274/AA274-1)*100)</f>
        <v>-37.5</v>
      </c>
      <c r="BC274" s="224">
        <f>IF(ISERROR((AA274/AB274-1)*100),"n/a",(AA274/AB274-1)*100)</f>
        <v>0</v>
      </c>
      <c r="BD274" s="224">
        <f>IF(ISERROR((AB274/AC274-1)*100),"n/a",(AB274/AC274-1)*100)</f>
        <v>3.2258064516129004</v>
      </c>
      <c r="BE274" s="224">
        <f>IF(ISERROR((AC274/AD274-1)*100),"n/a",(AC274/AD274-1)*100)</f>
        <v>3.3333333333333437</v>
      </c>
      <c r="BF274" s="224">
        <f>IF(ISERROR((AD274/AE274-1)*100),"n/a",(AD274/AE274-1)*100)</f>
        <v>9.0909090909090828</v>
      </c>
      <c r="BG274" s="224">
        <f>AVERAGE(AG274:BF274)</f>
        <v>3.6183397176709273</v>
      </c>
      <c r="BH274" s="182">
        <f t="shared" si="4"/>
        <v>9.1958677723763422</v>
      </c>
    </row>
    <row r="275" spans="1:60" ht="11.25" customHeight="1" x14ac:dyDescent="0.2">
      <c r="A275" s="97" t="s">
        <v>876</v>
      </c>
      <c r="B275" s="97" t="s">
        <v>877</v>
      </c>
      <c r="C275" s="215">
        <v>0.38</v>
      </c>
      <c r="D275" s="216">
        <v>0.34</v>
      </c>
      <c r="E275" s="216">
        <v>0.3</v>
      </c>
      <c r="F275" s="216">
        <v>0.27</v>
      </c>
      <c r="G275" s="216">
        <v>0.25</v>
      </c>
      <c r="H275" s="216">
        <v>0.23</v>
      </c>
      <c r="I275" s="217">
        <v>0.21</v>
      </c>
      <c r="J275" s="217">
        <v>0.19750000000000001</v>
      </c>
      <c r="K275" s="217">
        <v>0.1925</v>
      </c>
      <c r="L275" s="217">
        <v>0.1875</v>
      </c>
      <c r="M275" s="217">
        <v>0.1825</v>
      </c>
      <c r="N275" s="254">
        <v>0.17749999999999999</v>
      </c>
      <c r="O275" s="254">
        <v>0.17499999999999999</v>
      </c>
      <c r="P275" s="254"/>
      <c r="Q275" s="254">
        <v>0.17499999999999999</v>
      </c>
      <c r="R275" s="223">
        <v>0.17499999999999999</v>
      </c>
      <c r="S275" s="217"/>
      <c r="T275" s="260">
        <v>0.17374999999999999</v>
      </c>
      <c r="U275" s="260">
        <v>0.17</v>
      </c>
      <c r="V275" s="202">
        <v>0.16250000000000001</v>
      </c>
      <c r="W275" s="202">
        <v>0.16</v>
      </c>
      <c r="X275" s="202">
        <v>0.115</v>
      </c>
      <c r="Y275" s="202">
        <v>0.11</v>
      </c>
      <c r="Z275" s="202">
        <v>0.10249999999999999</v>
      </c>
      <c r="AA275" s="202">
        <v>8.7499999999999994E-2</v>
      </c>
      <c r="AB275" s="202">
        <v>7.4999999999999997E-2</v>
      </c>
      <c r="AC275" s="202">
        <v>4.6249999999999999E-2</v>
      </c>
      <c r="AD275" s="202">
        <v>1.4999999999999999E-2</v>
      </c>
      <c r="AE275" s="202">
        <v>0</v>
      </c>
      <c r="AF275" s="223">
        <f>SUM(C275:AE275)</f>
        <v>4.66</v>
      </c>
      <c r="AG275" s="224">
        <f>IF(ISERROR((C275/D275-1)*100),"n/a",(C275/D275-1)*100)</f>
        <v>11.764705882352944</v>
      </c>
      <c r="AH275" s="224">
        <f>IF(ISERROR((D275/E275-1)*100),"n/a",(D275/E275-1)*100)</f>
        <v>13.333333333333353</v>
      </c>
      <c r="AI275" s="224">
        <f>IF(ISERROR((E275/F275-1)*100),"n/a",(E275/F275-1)*100)</f>
        <v>11.111111111111093</v>
      </c>
      <c r="AJ275" s="224">
        <f>IF(ISERROR((F275/G275-1)*100),"n/a",(F275/G275-1)*100)</f>
        <v>8.0000000000000071</v>
      </c>
      <c r="AK275" s="224">
        <f>IF(ISERROR((G275/H275-1)*100),"n/a",(G275/H275-1)*100)</f>
        <v>8.6956521739130377</v>
      </c>
      <c r="AL275" s="224">
        <f>IF(ISERROR((H275/I275-1)*100),"n/a",(H275/I275-1)*100)</f>
        <v>9.5238095238095344</v>
      </c>
      <c r="AM275" s="224">
        <f>IF(ISERROR((I275/J275-1)*100),"n/a",(I275/J275-1)*100)</f>
        <v>6.3291139240506222</v>
      </c>
      <c r="AN275" s="224">
        <f>IF(ISERROR((J275/K275-1)*100),"n/a",(J275/K275-1)*100)</f>
        <v>2.5974025974025983</v>
      </c>
      <c r="AO275" s="224">
        <f>IF(ISERROR((K275/L275-1)*100),"n/a",(K275/L275-1)*100)</f>
        <v>2.6666666666666616</v>
      </c>
      <c r="AP275" s="224">
        <f>IF(ISERROR((L275/M275-1)*100),"n/a",(L275/M275-1)*100)</f>
        <v>2.7397260273972712</v>
      </c>
      <c r="AQ275" s="224">
        <f>IF(ISERROR((M275/N275-1)*100),"n/a",(M275/N275-1)*100)</f>
        <v>2.8169014084507005</v>
      </c>
      <c r="AR275" s="224">
        <f>IF(ISERROR((N275/O275-1)*100),"n/a",(N275/O275-1)*100)</f>
        <v>1.4285714285714235</v>
      </c>
      <c r="AS275" s="224">
        <f>IF(ISERROR((O275/Q275-1)*100),"n/a",(O275/Q275-1)*100)</f>
        <v>0</v>
      </c>
      <c r="AT275" s="224">
        <f>IF(ISERROR((Q275/R275-1)*100),"n/a",(Q275/R275-1)*100)</f>
        <v>0</v>
      </c>
      <c r="AU275" s="224">
        <f>IF(ISERROR((R275/T275-1)*100),"n/a",(R275/T275-1)*100)</f>
        <v>0.7194244604316502</v>
      </c>
      <c r="AV275" s="224">
        <f>IF(ISERROR((T275/U275-1)*100),"n/a",(T275/U275-1)*100)</f>
        <v>2.2058823529411686</v>
      </c>
      <c r="AW275" s="224">
        <f>IF(ISERROR((U275/V275-1)*100),"n/a",(U275/V275-1)*100)</f>
        <v>4.6153846153846212</v>
      </c>
      <c r="AX275" s="224">
        <f>IF(ISERROR((V275/W275-1)*100),"n/a",(V275/W275-1)*100)</f>
        <v>1.5625</v>
      </c>
      <c r="AY275" s="224">
        <f>IF(ISERROR((W275/X275-1)*100),"n/a",(W275/X275-1)*100)</f>
        <v>39.130434782608688</v>
      </c>
      <c r="AZ275" s="224">
        <f>IF(ISERROR((X275/Y275-1)*100),"n/a",(X275/Y275-1)*100)</f>
        <v>4.5454545454545414</v>
      </c>
      <c r="BA275" s="224">
        <f>IF(ISERROR((Y275/Z275-1)*100),"n/a",(Y275/Z275-1)*100)</f>
        <v>7.3170731707317138</v>
      </c>
      <c r="BB275" s="224">
        <f>IF(ISERROR((Z275/AA275-1)*100),"n/a",(Z275/AA275-1)*100)</f>
        <v>17.142857142857149</v>
      </c>
      <c r="BC275" s="224">
        <f>IF(ISERROR((AA275/AB275-1)*100),"n/a",(AA275/AB275-1)*100)</f>
        <v>16.666666666666675</v>
      </c>
      <c r="BD275" s="224">
        <f>IF(ISERROR((AB275/AC275-1)*100),"n/a",(AB275/AC275-1)*100)</f>
        <v>62.162162162162147</v>
      </c>
      <c r="BE275" s="224">
        <f>IF(ISERROR((AC275/AD275-1)*100),"n/a",(AC275/AD275-1)*100)</f>
        <v>208.33333333333334</v>
      </c>
      <c r="BF275" s="224" t="str">
        <f>IF(ISERROR((AD275/AE275-1)*100),"n/a",(AD275/AE275-1)*100)</f>
        <v>n/a</v>
      </c>
      <c r="BG275" s="224">
        <f>AVERAGE(AG275:BF275)</f>
        <v>17.816326692385235</v>
      </c>
      <c r="BH275" s="182">
        <f t="shared" si="4"/>
        <v>41.971669876824429</v>
      </c>
    </row>
    <row r="276" spans="1:60" ht="11.25" customHeight="1" x14ac:dyDescent="0.2">
      <c r="A276" s="114" t="s">
        <v>1891</v>
      </c>
      <c r="B276" s="97" t="s">
        <v>328</v>
      </c>
      <c r="C276" s="215">
        <v>5.92</v>
      </c>
      <c r="D276" s="216">
        <v>5.58</v>
      </c>
      <c r="E276" s="216">
        <v>5.22</v>
      </c>
      <c r="F276" s="216">
        <v>4.97</v>
      </c>
      <c r="G276" s="216">
        <v>4.67</v>
      </c>
      <c r="H276" s="216">
        <v>4.32</v>
      </c>
      <c r="I276" s="216">
        <v>3.99</v>
      </c>
      <c r="J276" s="217">
        <v>3.63</v>
      </c>
      <c r="K276" s="217">
        <v>3.28</v>
      </c>
      <c r="L276" s="241">
        <v>2.97</v>
      </c>
      <c r="M276" s="241">
        <v>2.69</v>
      </c>
      <c r="N276" s="241">
        <v>2.42</v>
      </c>
      <c r="O276" s="241">
        <v>2.19</v>
      </c>
      <c r="P276" s="249" t="s">
        <v>1737</v>
      </c>
      <c r="Q276" s="241">
        <v>2</v>
      </c>
      <c r="R276" s="242">
        <v>1.83</v>
      </c>
      <c r="S276" s="249"/>
      <c r="T276" s="267">
        <v>1.64</v>
      </c>
      <c r="U276" s="267">
        <v>1.49</v>
      </c>
      <c r="V276" s="244">
        <v>1.34</v>
      </c>
      <c r="W276" s="244">
        <v>1.1000000000000001</v>
      </c>
      <c r="X276" s="244">
        <v>0.89</v>
      </c>
      <c r="Y276" s="244">
        <v>0.78</v>
      </c>
      <c r="Z276" s="244">
        <v>0.7</v>
      </c>
      <c r="AA276" s="244">
        <v>0.63</v>
      </c>
      <c r="AB276" s="244">
        <v>0.59</v>
      </c>
      <c r="AC276" s="244">
        <v>0.55000000000000004</v>
      </c>
      <c r="AD276" s="244">
        <v>0.51</v>
      </c>
      <c r="AE276" s="244">
        <v>0.47</v>
      </c>
      <c r="AF276" s="223">
        <f>SUM(C276:AE276)</f>
        <v>66.370000000000019</v>
      </c>
      <c r="AG276" s="224">
        <f>IF(ISERROR((C276/D276-1)*100),"n/a",(C276/D276-1)*100)</f>
        <v>6.0931899641577081</v>
      </c>
      <c r="AH276" s="224">
        <f>IF(ISERROR((D276/E276-1)*100),"n/a",(D276/E276-1)*100)</f>
        <v>6.8965517241379448</v>
      </c>
      <c r="AI276" s="224">
        <f>IF(ISERROR((E276/F276-1)*100),"n/a",(E276/F276-1)*100)</f>
        <v>5.0301810865191143</v>
      </c>
      <c r="AJ276" s="224">
        <f>IF(ISERROR((F276/G276-1)*100),"n/a",(F276/G276-1)*100)</f>
        <v>6.4239828693790191</v>
      </c>
      <c r="AK276" s="224">
        <f>IF(ISERROR((G276/H276-1)*100),"n/a",(G276/H276-1)*100)</f>
        <v>8.101851851851837</v>
      </c>
      <c r="AL276" s="224">
        <f>IF(ISERROR((H276/I276-1)*100),"n/a",(H276/I276-1)*100)</f>
        <v>8.2706766917293173</v>
      </c>
      <c r="AM276" s="224">
        <f>IF(ISERROR((I276/J276-1)*100),"n/a",(I276/J276-1)*100)</f>
        <v>9.9173553719008378</v>
      </c>
      <c r="AN276" s="224">
        <f>IF(ISERROR((J276/K276-1)*100),"n/a",(J276/K276-1)*100)</f>
        <v>10.670731707317071</v>
      </c>
      <c r="AO276" s="224">
        <f>IF(ISERROR((K276/L276-1)*100),"n/a",(K276/L276-1)*100)</f>
        <v>10.437710437710424</v>
      </c>
      <c r="AP276" s="224">
        <f>IF(ISERROR((L276/M276-1)*100),"n/a",(L276/M276-1)*100)</f>
        <v>10.408921933085512</v>
      </c>
      <c r="AQ276" s="224">
        <f>IF(ISERROR((M276/N276-1)*100),"n/a",(M276/N276-1)*100)</f>
        <v>11.157024793388427</v>
      </c>
      <c r="AR276" s="224">
        <f>IF(ISERROR((N276/O276-1)*100),"n/a",(N276/O276-1)*100)</f>
        <v>10.502283105022837</v>
      </c>
      <c r="AS276" s="224">
        <f>IF(ISERROR((O276/Q276-1)*100),"n/a",(O276/Q276-1)*100)</f>
        <v>9.4999999999999964</v>
      </c>
      <c r="AT276" s="224">
        <f>IF(ISERROR((Q276/R276-1)*100),"n/a",(Q276/R276-1)*100)</f>
        <v>9.2896174863387859</v>
      </c>
      <c r="AU276" s="224">
        <f>IF(ISERROR((R276/T276-1)*100),"n/a",(R276/T276-1)*100)</f>
        <v>11.585365853658548</v>
      </c>
      <c r="AV276" s="224">
        <f>IF(ISERROR((T276/U276-1)*100),"n/a",(T276/U276-1)*100)</f>
        <v>10.067114093959727</v>
      </c>
      <c r="AW276" s="224">
        <f>IF(ISERROR((U276/V276-1)*100),"n/a",(U276/V276-1)*100)</f>
        <v>11.194029850746269</v>
      </c>
      <c r="AX276" s="224">
        <f>IF(ISERROR((V276/W276-1)*100),"n/a",(V276/W276-1)*100)</f>
        <v>21.818181818181827</v>
      </c>
      <c r="AY276" s="224">
        <f>IF(ISERROR((W276/X276-1)*100),"n/a",(W276/X276-1)*100)</f>
        <v>23.59550561797754</v>
      </c>
      <c r="AZ276" s="224">
        <f>IF(ISERROR((X276/Y276-1)*100),"n/a",(X276/Y276-1)*100)</f>
        <v>14.102564102564097</v>
      </c>
      <c r="BA276" s="224">
        <f>IF(ISERROR((Y276/Z276-1)*100),"n/a",(Y276/Z276-1)*100)</f>
        <v>11.428571428571432</v>
      </c>
      <c r="BB276" s="224">
        <f>IF(ISERROR((Z276/AA276-1)*100),"n/a",(Z276/AA276-1)*100)</f>
        <v>11.111111111111093</v>
      </c>
      <c r="BC276" s="224">
        <f>IF(ISERROR((AA276/AB276-1)*100),"n/a",(AA276/AB276-1)*100)</f>
        <v>6.7796610169491567</v>
      </c>
      <c r="BD276" s="224">
        <f>IF(ISERROR((AB276/AC276-1)*100),"n/a",(AB276/AC276-1)*100)</f>
        <v>7.2727272727272529</v>
      </c>
      <c r="BE276" s="224">
        <f>IF(ISERROR((AC276/AD276-1)*100),"n/a",(AC276/AD276-1)*100)</f>
        <v>7.8431372549019773</v>
      </c>
      <c r="BF276" s="224">
        <f>IF(ISERROR((AD276/AE276-1)*100),"n/a",(AD276/AE276-1)*100)</f>
        <v>8.5106382978723527</v>
      </c>
      <c r="BG276" s="224">
        <f>AVERAGE(AG276:BF276)</f>
        <v>10.308026413144621</v>
      </c>
      <c r="BH276" s="182">
        <f t="shared" si="4"/>
        <v>4.209063610275031</v>
      </c>
    </row>
    <row r="277" spans="1:60" ht="11.25" customHeight="1" x14ac:dyDescent="0.2">
      <c r="A277" s="265" t="s">
        <v>5568</v>
      </c>
      <c r="B277" s="97" t="s">
        <v>4192</v>
      </c>
      <c r="C277" s="215">
        <v>2.1800000000000002</v>
      </c>
      <c r="D277" s="216">
        <v>2.1</v>
      </c>
      <c r="E277" s="216">
        <v>2.02</v>
      </c>
      <c r="F277" s="216">
        <v>1.88</v>
      </c>
      <c r="G277" s="216">
        <v>1.78</v>
      </c>
      <c r="H277" s="231">
        <v>1.76</v>
      </c>
      <c r="I277" s="216">
        <v>1.76</v>
      </c>
      <c r="J277" s="217">
        <v>1.7</v>
      </c>
      <c r="K277" s="228">
        <v>1.68</v>
      </c>
      <c r="L277" s="231">
        <v>1.68</v>
      </c>
      <c r="M277" s="231">
        <v>1.68</v>
      </c>
      <c r="N277" s="231">
        <v>1.68</v>
      </c>
      <c r="O277" s="231">
        <v>1.68</v>
      </c>
      <c r="P277" s="237"/>
      <c r="Q277" s="231">
        <v>1.68</v>
      </c>
      <c r="R277" s="232">
        <v>1.68</v>
      </c>
      <c r="S277" s="191"/>
      <c r="T277" s="279">
        <v>1.6</v>
      </c>
      <c r="U277" s="279">
        <v>1.52</v>
      </c>
      <c r="V277" s="202">
        <v>1.32</v>
      </c>
      <c r="W277" s="202">
        <v>0.91999999999999993</v>
      </c>
      <c r="X277" s="202">
        <v>0.6</v>
      </c>
      <c r="Y277" s="202">
        <v>0.4</v>
      </c>
      <c r="Z277" s="202">
        <v>0.30000000000000004</v>
      </c>
      <c r="AA277" s="229">
        <v>0.28000000000000003</v>
      </c>
      <c r="AB277" s="202">
        <v>0.28000000000000003</v>
      </c>
      <c r="AC277" s="202">
        <v>0.27</v>
      </c>
      <c r="AD277" s="202">
        <v>0.26</v>
      </c>
      <c r="AE277" s="202">
        <v>0.25</v>
      </c>
      <c r="AF277" s="223">
        <f>SUM(C277:AE277)</f>
        <v>34.94</v>
      </c>
      <c r="AG277" s="224">
        <f>IF(ISERROR((C277/D277-1)*100),"n/a",(C277/D277-1)*100)</f>
        <v>3.8095238095238182</v>
      </c>
      <c r="AH277" s="224">
        <f>IF(ISERROR((D277/E277-1)*100),"n/a",(D277/E277-1)*100)</f>
        <v>3.9603960396039639</v>
      </c>
      <c r="AI277" s="224">
        <f>IF(ISERROR((E277/F277-1)*100),"n/a",(E277/F277-1)*100)</f>
        <v>7.4468085106383031</v>
      </c>
      <c r="AJ277" s="224">
        <f>IF(ISERROR((F277/G277-1)*100),"n/a",(F277/G277-1)*100)</f>
        <v>5.6179775280898792</v>
      </c>
      <c r="AK277" s="224">
        <f>IF(ISERROR((G277/H277-1)*100),"n/a",(G277/H277-1)*100)</f>
        <v>1.1363636363636465</v>
      </c>
      <c r="AL277" s="224">
        <f>IF(ISERROR((H277/I277-1)*100),"n/a",(H277/I277-1)*100)</f>
        <v>0</v>
      </c>
      <c r="AM277" s="224">
        <f>IF(ISERROR((I277/J277-1)*100),"n/a",(I277/J277-1)*100)</f>
        <v>3.529411764705892</v>
      </c>
      <c r="AN277" s="224">
        <f>IF(ISERROR((J277/K277-1)*100),"n/a",(J277/K277-1)*100)</f>
        <v>1.1904761904761862</v>
      </c>
      <c r="AO277" s="224">
        <f>IF(ISERROR((K277/L277-1)*100),"n/a",(K277/L277-1)*100)</f>
        <v>0</v>
      </c>
      <c r="AP277" s="224">
        <f>IF(ISERROR((L277/M277-1)*100),"n/a",(L277/M277-1)*100)</f>
        <v>0</v>
      </c>
      <c r="AQ277" s="224">
        <f>IF(ISERROR((M277/N277-1)*100),"n/a",(M277/N277-1)*100)</f>
        <v>0</v>
      </c>
      <c r="AR277" s="224">
        <f>IF(ISERROR((N277/O277-1)*100),"n/a",(N277/O277-1)*100)</f>
        <v>0</v>
      </c>
      <c r="AS277" s="224">
        <f>IF(ISERROR((O277/Q277-1)*100),"n/a",(O277/Q277-1)*100)</f>
        <v>0</v>
      </c>
      <c r="AT277" s="224">
        <f>IF(ISERROR((Q277/R277-1)*100),"n/a",(Q277/R277-1)*100)</f>
        <v>0</v>
      </c>
      <c r="AU277" s="224">
        <f>IF(ISERROR((R277/T277-1)*100),"n/a",(R277/T277-1)*100)</f>
        <v>4.9999999999999822</v>
      </c>
      <c r="AV277" s="224">
        <f>IF(ISERROR((T277/U277-1)*100),"n/a",(T277/U277-1)*100)</f>
        <v>5.2631578947368363</v>
      </c>
      <c r="AW277" s="224">
        <f>IF(ISERROR((U277/V277-1)*100),"n/a",(U277/V277-1)*100)</f>
        <v>15.151515151515138</v>
      </c>
      <c r="AX277" s="224">
        <f>IF(ISERROR((V277/W277-1)*100),"n/a",(V277/W277-1)*100)</f>
        <v>43.478260869565233</v>
      </c>
      <c r="AY277" s="224">
        <f>IF(ISERROR((W277/X277-1)*100),"n/a",(W277/X277-1)*100)</f>
        <v>53.333333333333321</v>
      </c>
      <c r="AZ277" s="224">
        <f>IF(ISERROR((X277/Y277-1)*100),"n/a",(X277/Y277-1)*100)</f>
        <v>49.999999999999979</v>
      </c>
      <c r="BA277" s="224">
        <f>IF(ISERROR((Y277/Z277-1)*100),"n/a",(Y277/Z277-1)*100)</f>
        <v>33.333333333333329</v>
      </c>
      <c r="BB277" s="224">
        <f>IF(ISERROR((Z277/AA277-1)*100),"n/a",(Z277/AA277-1)*100)</f>
        <v>7.1428571428571397</v>
      </c>
      <c r="BC277" s="224">
        <f>IF(ISERROR((AA277/AB277-1)*100),"n/a",(AA277/AB277-1)*100)</f>
        <v>0</v>
      </c>
      <c r="BD277" s="224">
        <f>IF(ISERROR((AB277/AC277-1)*100),"n/a",(AB277/AC277-1)*100)</f>
        <v>3.7037037037036979</v>
      </c>
      <c r="BE277" s="224">
        <f>IF(ISERROR((AC277/AD277-1)*100),"n/a",(AC277/AD277-1)*100)</f>
        <v>3.8461538461538547</v>
      </c>
      <c r="BF277" s="224">
        <f>IF(ISERROR((AD277/AE277-1)*100),"n/a",(AD277/AE277-1)*100)</f>
        <v>4.0000000000000036</v>
      </c>
      <c r="BG277" s="224">
        <f>AVERAGE(AG277:BF277)</f>
        <v>9.6516643367153918</v>
      </c>
      <c r="BH277" s="182">
        <f t="shared" si="4"/>
        <v>16.042535459142691</v>
      </c>
    </row>
    <row r="278" spans="1:60" ht="11.25" customHeight="1" x14ac:dyDescent="0.2">
      <c r="A278" s="114" t="s">
        <v>1892</v>
      </c>
      <c r="B278" s="97" t="s">
        <v>879</v>
      </c>
      <c r="C278" s="215">
        <v>0.76</v>
      </c>
      <c r="D278" s="216">
        <v>0.63</v>
      </c>
      <c r="E278" s="216">
        <v>0.5</v>
      </c>
      <c r="F278" s="216">
        <v>0.37</v>
      </c>
      <c r="G278" s="216">
        <v>0.33</v>
      </c>
      <c r="H278" s="216">
        <v>0.30499999999999999</v>
      </c>
      <c r="I278" s="216">
        <v>0.29249999999999998</v>
      </c>
      <c r="J278" s="217">
        <v>0.28199999999999997</v>
      </c>
      <c r="K278" s="223">
        <v>0.25</v>
      </c>
      <c r="L278" s="216">
        <v>0.21</v>
      </c>
      <c r="M278" s="216">
        <v>0.17</v>
      </c>
      <c r="N278" s="216">
        <v>0.13</v>
      </c>
      <c r="O278" s="216">
        <v>0.105</v>
      </c>
      <c r="P278" s="226"/>
      <c r="Q278" s="216">
        <v>8.5000000000000006E-2</v>
      </c>
      <c r="R278" s="232">
        <v>0.02</v>
      </c>
      <c r="S278" s="226"/>
      <c r="T278" s="261">
        <v>0</v>
      </c>
      <c r="U278" s="261">
        <v>0</v>
      </c>
      <c r="V278" s="229">
        <v>0</v>
      </c>
      <c r="W278" s="229">
        <v>0</v>
      </c>
      <c r="X278" s="229">
        <v>0</v>
      </c>
      <c r="Y278" s="229">
        <v>0</v>
      </c>
      <c r="Z278" s="229">
        <v>0</v>
      </c>
      <c r="AA278" s="229">
        <v>0</v>
      </c>
      <c r="AB278" s="229">
        <v>0</v>
      </c>
      <c r="AC278" s="229">
        <v>0</v>
      </c>
      <c r="AD278" s="229">
        <v>0</v>
      </c>
      <c r="AE278" s="229">
        <v>0</v>
      </c>
      <c r="AF278" s="223">
        <f>SUM(C278:AE278)</f>
        <v>4.4395000000000007</v>
      </c>
      <c r="AG278" s="224">
        <f>IF(ISERROR((C278/D278-1)*100),"n/a",(C278/D278-1)*100)</f>
        <v>20.634920634920629</v>
      </c>
      <c r="AH278" s="224">
        <f>IF(ISERROR((D278/E278-1)*100),"n/a",(D278/E278-1)*100)</f>
        <v>26</v>
      </c>
      <c r="AI278" s="224">
        <f>IF(ISERROR((E278/F278-1)*100),"n/a",(E278/F278-1)*100)</f>
        <v>35.13513513513513</v>
      </c>
      <c r="AJ278" s="224">
        <f>IF(ISERROR((F278/G278-1)*100),"n/a",(F278/G278-1)*100)</f>
        <v>12.12121212121211</v>
      </c>
      <c r="AK278" s="224">
        <f>IF(ISERROR((G278/H278-1)*100),"n/a",(G278/H278-1)*100)</f>
        <v>8.196721311475418</v>
      </c>
      <c r="AL278" s="224">
        <f>IF(ISERROR((H278/I278-1)*100),"n/a",(H278/I278-1)*100)</f>
        <v>4.2735042735042805</v>
      </c>
      <c r="AM278" s="224">
        <f>IF(ISERROR((I278/J278-1)*100),"n/a",(I278/J278-1)*100)</f>
        <v>3.7234042553191626</v>
      </c>
      <c r="AN278" s="224">
        <f>IF(ISERROR((J278/K278-1)*100),"n/a",(J278/K278-1)*100)</f>
        <v>12.79999999999999</v>
      </c>
      <c r="AO278" s="224">
        <f>IF(ISERROR((K278/L278-1)*100),"n/a",(K278/L278-1)*100)</f>
        <v>19.047619047619047</v>
      </c>
      <c r="AP278" s="224">
        <f>IF(ISERROR((L278/M278-1)*100),"n/a",(L278/M278-1)*100)</f>
        <v>23.529411764705866</v>
      </c>
      <c r="AQ278" s="224">
        <f>IF(ISERROR((M278/N278-1)*100),"n/a",(M278/N278-1)*100)</f>
        <v>30.76923076923077</v>
      </c>
      <c r="AR278" s="224">
        <f>IF(ISERROR((N278/O278-1)*100),"n/a",(N278/O278-1)*100)</f>
        <v>23.809523809523814</v>
      </c>
      <c r="AS278" s="224">
        <f>IF(ISERROR((O278/Q278-1)*100),"n/a",(O278/Q278-1)*100)</f>
        <v>23.529411764705866</v>
      </c>
      <c r="AT278" s="224">
        <f>IF(ISERROR((Q278/R278-1)*100),"n/a",(Q278/R278-1)*100)</f>
        <v>325</v>
      </c>
      <c r="AU278" s="224" t="str">
        <f>IF(ISERROR((R278/T278-1)*100),"n/a",(R278/T278-1)*100)</f>
        <v>n/a</v>
      </c>
      <c r="AV278" s="224" t="str">
        <f>IF(ISERROR((T278/U278-1)*100),"n/a",(T278/U278-1)*100)</f>
        <v>n/a</v>
      </c>
      <c r="AW278" s="224" t="str">
        <f>IF(ISERROR((U278/V278-1)*100),"n/a",(U278/V278-1)*100)</f>
        <v>n/a</v>
      </c>
      <c r="AX278" s="224" t="str">
        <f>IF(ISERROR((V278/W278-1)*100),"n/a",(V278/W278-1)*100)</f>
        <v>n/a</v>
      </c>
      <c r="AY278" s="224" t="str">
        <f>IF(ISERROR((W278/X278-1)*100),"n/a",(W278/X278-1)*100)</f>
        <v>n/a</v>
      </c>
      <c r="AZ278" s="224" t="str">
        <f>IF(ISERROR((X278/Y278-1)*100),"n/a",(X278/Y278-1)*100)</f>
        <v>n/a</v>
      </c>
      <c r="BA278" s="224" t="str">
        <f>IF(ISERROR((Y278/Z278-1)*100),"n/a",(Y278/Z278-1)*100)</f>
        <v>n/a</v>
      </c>
      <c r="BB278" s="224" t="str">
        <f>IF(ISERROR((Z278/AA278-1)*100),"n/a",(Z278/AA278-1)*100)</f>
        <v>n/a</v>
      </c>
      <c r="BC278" s="224" t="str">
        <f>IF(ISERROR((AA278/AB278-1)*100),"n/a",(AA278/AB278-1)*100)</f>
        <v>n/a</v>
      </c>
      <c r="BD278" s="224" t="str">
        <f>IF(ISERROR((AB278/AC278-1)*100),"n/a",(AB278/AC278-1)*100)</f>
        <v>n/a</v>
      </c>
      <c r="BE278" s="224" t="str">
        <f>IF(ISERROR((AC278/AD278-1)*100),"n/a",(AC278/AD278-1)*100)</f>
        <v>n/a</v>
      </c>
      <c r="BF278" s="224" t="str">
        <f>IF(ISERROR((AD278/AE278-1)*100),"n/a",(AD278/AE278-1)*100)</f>
        <v>n/a</v>
      </c>
      <c r="BG278" s="224">
        <f>AVERAGE(AG278:BF278)</f>
        <v>40.612149634810862</v>
      </c>
      <c r="BH278" s="182">
        <f t="shared" si="4"/>
        <v>82.398757325504221</v>
      </c>
    </row>
    <row r="279" spans="1:60" ht="11.25" customHeight="1" x14ac:dyDescent="0.2">
      <c r="A279" s="265" t="s">
        <v>1482</v>
      </c>
      <c r="B279" s="97" t="s">
        <v>1483</v>
      </c>
      <c r="C279" s="215">
        <v>6.0199999999999997E-2</v>
      </c>
      <c r="D279" s="216">
        <v>5.5E-2</v>
      </c>
      <c r="E279" s="216">
        <v>5.0999999999999997E-2</v>
      </c>
      <c r="F279" s="216">
        <v>4.7E-2</v>
      </c>
      <c r="G279" s="216">
        <v>4.2999999999999997E-2</v>
      </c>
      <c r="H279" s="216">
        <v>0.03</v>
      </c>
      <c r="I279" s="231">
        <v>0</v>
      </c>
      <c r="J279" s="254">
        <v>0</v>
      </c>
      <c r="K279" s="228">
        <v>0</v>
      </c>
      <c r="L279" s="231">
        <v>0</v>
      </c>
      <c r="M279" s="231">
        <v>0</v>
      </c>
      <c r="N279" s="231">
        <v>0</v>
      </c>
      <c r="O279" s="231">
        <v>0</v>
      </c>
      <c r="P279" s="237"/>
      <c r="Q279" s="254">
        <v>0</v>
      </c>
      <c r="R279" s="227">
        <v>0</v>
      </c>
      <c r="S279" s="237"/>
      <c r="T279" s="266">
        <v>0</v>
      </c>
      <c r="U279" s="261">
        <v>0</v>
      </c>
      <c r="V279" s="238">
        <v>0</v>
      </c>
      <c r="W279" s="238">
        <v>0</v>
      </c>
      <c r="X279" s="229">
        <v>0</v>
      </c>
      <c r="Y279" s="229">
        <v>0</v>
      </c>
      <c r="Z279" s="229">
        <v>0</v>
      </c>
      <c r="AA279" s="229">
        <v>0</v>
      </c>
      <c r="AB279" s="229">
        <v>0</v>
      </c>
      <c r="AC279" s="229">
        <v>0</v>
      </c>
      <c r="AD279" s="229">
        <v>0</v>
      </c>
      <c r="AE279" s="229">
        <v>0</v>
      </c>
      <c r="AF279" s="223">
        <f>SUM(C279:AE279)</f>
        <v>0.28620000000000001</v>
      </c>
      <c r="AG279" s="224">
        <f>IF(ISERROR((C279/D279-1)*100),"n/a",(C279/D279-1)*100)</f>
        <v>9.4545454545454497</v>
      </c>
      <c r="AH279" s="224">
        <f>IF(ISERROR((D279/E279-1)*100),"n/a",(D279/E279-1)*100)</f>
        <v>7.8431372549019773</v>
      </c>
      <c r="AI279" s="224">
        <f>IF(ISERROR((E279/F279-1)*100),"n/a",(E279/F279-1)*100)</f>
        <v>8.5106382978723296</v>
      </c>
      <c r="AJ279" s="224">
        <f>IF(ISERROR((F279/G279-1)*100),"n/a",(F279/G279-1)*100)</f>
        <v>9.3023255813953654</v>
      </c>
      <c r="AK279" s="224">
        <f>IF(ISERROR((G279/H279-1)*100),"n/a",(G279/H279-1)*100)</f>
        <v>43.333333333333336</v>
      </c>
      <c r="AL279" s="224" t="str">
        <f>IF(ISERROR((H279/I279-1)*100),"n/a",(H279/I279-1)*100)</f>
        <v>n/a</v>
      </c>
      <c r="AM279" s="224" t="str">
        <f>IF(ISERROR((I279/J279-1)*100),"n/a",(I279/J279-1)*100)</f>
        <v>n/a</v>
      </c>
      <c r="AN279" s="224" t="str">
        <f>IF(ISERROR((J279/K279-1)*100),"n/a",(J279/K279-1)*100)</f>
        <v>n/a</v>
      </c>
      <c r="AO279" s="224" t="str">
        <f>IF(ISERROR((K279/L279-1)*100),"n/a",(K279/L279-1)*100)</f>
        <v>n/a</v>
      </c>
      <c r="AP279" s="224" t="str">
        <f>IF(ISERROR((L279/M279-1)*100),"n/a",(L279/M279-1)*100)</f>
        <v>n/a</v>
      </c>
      <c r="AQ279" s="224" t="str">
        <f>IF(ISERROR((M279/N279-1)*100),"n/a",(M279/N279-1)*100)</f>
        <v>n/a</v>
      </c>
      <c r="AR279" s="224" t="str">
        <f>IF(ISERROR((N279/O279-1)*100),"n/a",(N279/O279-1)*100)</f>
        <v>n/a</v>
      </c>
      <c r="AS279" s="224" t="str">
        <f>IF(ISERROR((O279/Q279-1)*100),"n/a",(O279/Q279-1)*100)</f>
        <v>n/a</v>
      </c>
      <c r="AT279" s="224" t="str">
        <f>IF(ISERROR((Q279/R279-1)*100),"n/a",(Q279/R279-1)*100)</f>
        <v>n/a</v>
      </c>
      <c r="AU279" s="224" t="str">
        <f>IF(ISERROR((R279/T279-1)*100),"n/a",(R279/T279-1)*100)</f>
        <v>n/a</v>
      </c>
      <c r="AV279" s="224" t="str">
        <f>IF(ISERROR((T279/U279-1)*100),"n/a",(T279/U279-1)*100)</f>
        <v>n/a</v>
      </c>
      <c r="AW279" s="224" t="str">
        <f>IF(ISERROR((U279/V279-1)*100),"n/a",(U279/V279-1)*100)</f>
        <v>n/a</v>
      </c>
      <c r="AX279" s="224" t="str">
        <f>IF(ISERROR((V279/W279-1)*100),"n/a",(V279/W279-1)*100)</f>
        <v>n/a</v>
      </c>
      <c r="AY279" s="224" t="str">
        <f>IF(ISERROR((W279/X279-1)*100),"n/a",(W279/X279-1)*100)</f>
        <v>n/a</v>
      </c>
      <c r="AZ279" s="224" t="str">
        <f>IF(ISERROR((X279/Y279-1)*100),"n/a",(X279/Y279-1)*100)</f>
        <v>n/a</v>
      </c>
      <c r="BA279" s="224" t="str">
        <f>IF(ISERROR((Y279/Z279-1)*100),"n/a",(Y279/Z279-1)*100)</f>
        <v>n/a</v>
      </c>
      <c r="BB279" s="224" t="str">
        <f>IF(ISERROR((Z279/AA279-1)*100),"n/a",(Z279/AA279-1)*100)</f>
        <v>n/a</v>
      </c>
      <c r="BC279" s="224" t="str">
        <f>IF(ISERROR((AA279/AB279-1)*100),"n/a",(AA279/AB279-1)*100)</f>
        <v>n/a</v>
      </c>
      <c r="BD279" s="224" t="str">
        <f>IF(ISERROR((AB279/AC279-1)*100),"n/a",(AB279/AC279-1)*100)</f>
        <v>n/a</v>
      </c>
      <c r="BE279" s="224" t="str">
        <f>IF(ISERROR((AC279/AD279-1)*100),"n/a",(AC279/AD279-1)*100)</f>
        <v>n/a</v>
      </c>
      <c r="BF279" s="224" t="str">
        <f>IF(ISERROR((AD279/AE279-1)*100),"n/a",(AD279/AE279-1)*100)</f>
        <v>n/a</v>
      </c>
      <c r="BG279" s="224">
        <f>AVERAGE(AG279:BF279)</f>
        <v>15.688795984409694</v>
      </c>
      <c r="BH279" s="182">
        <f t="shared" si="4"/>
        <v>15.467333624338915</v>
      </c>
    </row>
    <row r="280" spans="1:60" ht="11.25" customHeight="1" x14ac:dyDescent="0.2">
      <c r="A280" s="118" t="s">
        <v>330</v>
      </c>
      <c r="B280" s="119" t="s">
        <v>331</v>
      </c>
      <c r="C280" s="36">
        <v>1.1000000000000001</v>
      </c>
      <c r="D280" s="181">
        <v>1.02</v>
      </c>
      <c r="E280" s="181">
        <v>0.94</v>
      </c>
      <c r="F280" s="181">
        <v>0.84</v>
      </c>
      <c r="G280" s="181">
        <v>0.75</v>
      </c>
      <c r="H280" s="181">
        <v>0.7</v>
      </c>
      <c r="I280" s="181">
        <v>0.64</v>
      </c>
      <c r="J280" s="217">
        <v>0.52800000000000002</v>
      </c>
      <c r="K280" s="223">
        <v>0.48</v>
      </c>
      <c r="L280" s="216">
        <v>0.44</v>
      </c>
      <c r="M280" s="216">
        <v>0.4</v>
      </c>
      <c r="N280" s="216">
        <v>0.36666666666666697</v>
      </c>
      <c r="O280" s="216">
        <v>0.33333333333333298</v>
      </c>
      <c r="P280" s="226"/>
      <c r="Q280" s="216">
        <v>0.3</v>
      </c>
      <c r="R280" s="232">
        <v>0.28000000000000003</v>
      </c>
      <c r="S280" s="226"/>
      <c r="T280" s="260">
        <v>0.266666666666667</v>
      </c>
      <c r="U280" s="260">
        <v>0.25333333333333302</v>
      </c>
      <c r="V280" s="202">
        <v>0.24666666666666701</v>
      </c>
      <c r="W280" s="202">
        <v>0.22</v>
      </c>
      <c r="X280" s="202">
        <v>0.193333333333333</v>
      </c>
      <c r="Y280" s="202">
        <v>0.17333333333333301</v>
      </c>
      <c r="Z280" s="202">
        <v>0.124443333333333</v>
      </c>
      <c r="AA280" s="202">
        <v>7.3556666666666701E-2</v>
      </c>
      <c r="AB280" s="202">
        <v>6.4443333333333297E-2</v>
      </c>
      <c r="AC280" s="202">
        <v>5.9266666666666697E-2</v>
      </c>
      <c r="AD280" s="202">
        <v>5.5306666666666698E-2</v>
      </c>
      <c r="AE280" s="229">
        <v>4.3453333333333302E-2</v>
      </c>
      <c r="AF280" s="223">
        <f>SUM(C280:AE280)</f>
        <v>10.891803333333336</v>
      </c>
      <c r="AG280" s="224">
        <f>IF(ISERROR((C280/D280-1)*100),"n/a",(C280/D280-1)*100)</f>
        <v>7.8431372549019773</v>
      </c>
      <c r="AH280" s="224">
        <f>IF(ISERROR((D280/E280-1)*100),"n/a",(D280/E280-1)*100)</f>
        <v>8.5106382978723527</v>
      </c>
      <c r="AI280" s="224">
        <f>IF(ISERROR((E280/F280-1)*100),"n/a",(E280/F280-1)*100)</f>
        <v>11.904761904761907</v>
      </c>
      <c r="AJ280" s="224">
        <f>IF(ISERROR((F280/G280-1)*100),"n/a",(F280/G280-1)*100)</f>
        <v>11.999999999999989</v>
      </c>
      <c r="AK280" s="224">
        <f>IF(ISERROR((G280/H280-1)*100),"n/a",(G280/H280-1)*100)</f>
        <v>7.1428571428571397</v>
      </c>
      <c r="AL280" s="224">
        <f>IF(ISERROR((H280/I280-1)*100),"n/a",(H280/I280-1)*100)</f>
        <v>9.375</v>
      </c>
      <c r="AM280" s="224">
        <f>IF(ISERROR((I280/J280-1)*100),"n/a",(I280/J280-1)*100)</f>
        <v>21.212121212121215</v>
      </c>
      <c r="AN280" s="224">
        <f>IF(ISERROR((J280/K280-1)*100),"n/a",(J280/K280-1)*100)</f>
        <v>10.000000000000009</v>
      </c>
      <c r="AO280" s="224">
        <f>IF(ISERROR((K280/L280-1)*100),"n/a",(K280/L280-1)*100)</f>
        <v>9.0909090909090828</v>
      </c>
      <c r="AP280" s="224">
        <f>IF(ISERROR((L280/M280-1)*100),"n/a",(L280/M280-1)*100)</f>
        <v>9.9999999999999858</v>
      </c>
      <c r="AQ280" s="224">
        <f>IF(ISERROR((M280/N280-1)*100),"n/a",(M280/N280-1)*100)</f>
        <v>9.0909090909090153</v>
      </c>
      <c r="AR280" s="224">
        <f>IF(ISERROR((N280/O280-1)*100),"n/a",(N280/O280-1)*100)</f>
        <v>10.00000000000021</v>
      </c>
      <c r="AS280" s="224">
        <f>IF(ISERROR((O280/Q280-1)*100),"n/a",(O280/Q280-1)*100)</f>
        <v>11.111111111111004</v>
      </c>
      <c r="AT280" s="224">
        <f>IF(ISERROR((Q280/R280-1)*100),"n/a",(Q280/R280-1)*100)</f>
        <v>7.1428571428571397</v>
      </c>
      <c r="AU280" s="224">
        <f>IF(ISERROR((R280/T280-1)*100),"n/a",(R280/T280-1)*100)</f>
        <v>4.9999999999998712</v>
      </c>
      <c r="AV280" s="224">
        <f>IF(ISERROR((T280/U280-1)*100),"n/a",(T280/U280-1)*100)</f>
        <v>5.2631578947371027</v>
      </c>
      <c r="AW280" s="224">
        <f>IF(ISERROR((U280/V280-1)*100),"n/a",(U280/V280-1)*100)</f>
        <v>2.7027027027024308</v>
      </c>
      <c r="AX280" s="224">
        <f>IF(ISERROR((V280/W280-1)*100),"n/a",(V280/W280-1)*100)</f>
        <v>12.121212121212267</v>
      </c>
      <c r="AY280" s="224">
        <f>IF(ISERROR((W280/X280-1)*100),"n/a",(W280/X280-1)*100)</f>
        <v>13.793103448276067</v>
      </c>
      <c r="AZ280" s="224">
        <f>IF(ISERROR((X280/Y280-1)*100),"n/a",(X280/Y280-1)*100)</f>
        <v>11.538461538461565</v>
      </c>
      <c r="BA280" s="224">
        <f>IF(ISERROR((Y280/Z280-1)*100),"n/a",(Y280/Z280-1)*100)</f>
        <v>39.286957919267238</v>
      </c>
      <c r="BB280" s="224">
        <f>IF(ISERROR((Z280/AA280-1)*100),"n/a",(Z280/AA280-1)*100)</f>
        <v>69.180223863687345</v>
      </c>
      <c r="BC280" s="224">
        <f>IF(ISERROR((AA280/AB280-1)*100),"n/a",(AA280/AB280-1)*100)</f>
        <v>14.141623131433413</v>
      </c>
      <c r="BD280" s="224">
        <f>IF(ISERROR((AB280/AC280-1)*100),"n/a",(AB280/AC280-1)*100)</f>
        <v>8.7345331833519566</v>
      </c>
      <c r="BE280" s="224">
        <f>IF(ISERROR((AC280/AD280-1)*100),"n/a",(AC280/AD280-1)*100)</f>
        <v>7.1600771456123313</v>
      </c>
      <c r="BF280" s="224">
        <f>IF(ISERROR((AD280/AE280-1)*100),"n/a",(AD280/AE280-1)*100)</f>
        <v>27.278306228904746</v>
      </c>
      <c r="BG280" s="224">
        <f>AVERAGE(AG280:BF280)</f>
        <v>13.870179285613359</v>
      </c>
      <c r="BH280" s="182">
        <f t="shared" si="4"/>
        <v>13.531748900408671</v>
      </c>
    </row>
    <row r="281" spans="1:60" ht="11.25" customHeight="1" x14ac:dyDescent="0.2">
      <c r="A281" s="265" t="s">
        <v>1484</v>
      </c>
      <c r="B281" s="97" t="s">
        <v>1485</v>
      </c>
      <c r="C281" s="215">
        <v>7.2</v>
      </c>
      <c r="D281" s="216">
        <v>6.88</v>
      </c>
      <c r="E281" s="216">
        <v>6.6</v>
      </c>
      <c r="F281" s="216">
        <v>6.32</v>
      </c>
      <c r="G281" s="216">
        <v>6.04</v>
      </c>
      <c r="H281" s="216">
        <v>5.8</v>
      </c>
      <c r="I281" s="216">
        <v>5.56</v>
      </c>
      <c r="J281" s="217">
        <v>5.32</v>
      </c>
      <c r="K281" s="223">
        <v>5.08</v>
      </c>
      <c r="L281" s="231">
        <v>4.84</v>
      </c>
      <c r="M281" s="231">
        <v>9.1</v>
      </c>
      <c r="N281" s="216">
        <v>10.199999999999999</v>
      </c>
      <c r="O281" s="216">
        <v>9.8000000000000007</v>
      </c>
      <c r="P281" s="217"/>
      <c r="Q281" s="216">
        <v>9.8000000000000007</v>
      </c>
      <c r="R281" s="232">
        <v>9.4</v>
      </c>
      <c r="S281" s="217"/>
      <c r="T281" s="279">
        <v>9</v>
      </c>
      <c r="U281" s="279">
        <v>8.6</v>
      </c>
      <c r="V281" s="202">
        <v>8.6</v>
      </c>
      <c r="W281" s="202">
        <v>8.1999999999999993</v>
      </c>
      <c r="X281" s="202">
        <v>7.8</v>
      </c>
      <c r="Y281" s="202">
        <v>7.4</v>
      </c>
      <c r="Z281" s="202">
        <v>7</v>
      </c>
      <c r="AA281" s="202">
        <v>5.8</v>
      </c>
      <c r="AB281" s="202">
        <v>5.6</v>
      </c>
      <c r="AC281" s="202">
        <v>5.6</v>
      </c>
      <c r="AD281" s="202">
        <v>5.4</v>
      </c>
      <c r="AE281" s="202">
        <v>5.2</v>
      </c>
      <c r="AF281" s="223">
        <f>SUM(C281:AE281)</f>
        <v>192.14</v>
      </c>
      <c r="AG281" s="224">
        <f>IF(ISERROR((C281/D281-1)*100),"n/a",(C281/D281-1)*100)</f>
        <v>4.6511627906976827</v>
      </c>
      <c r="AH281" s="224">
        <f>IF(ISERROR((D281/E281-1)*100),"n/a",(D281/E281-1)*100)</f>
        <v>4.2424242424242475</v>
      </c>
      <c r="AI281" s="224">
        <f>IF(ISERROR((E281/F281-1)*100),"n/a",(E281/F281-1)*100)</f>
        <v>4.4303797468354222</v>
      </c>
      <c r="AJ281" s="224">
        <f>IF(ISERROR((F281/G281-1)*100),"n/a",(F281/G281-1)*100)</f>
        <v>4.635761589403975</v>
      </c>
      <c r="AK281" s="224">
        <f>IF(ISERROR((G281/H281-1)*100),"n/a",(G281/H281-1)*100)</f>
        <v>4.1379310344827669</v>
      </c>
      <c r="AL281" s="224">
        <f>IF(ISERROR((H281/I281-1)*100),"n/a",(H281/I281-1)*100)</f>
        <v>4.3165467625899234</v>
      </c>
      <c r="AM281" s="224">
        <f>IF(ISERROR((I281/J281-1)*100),"n/a",(I281/J281-1)*100)</f>
        <v>4.5112781954887105</v>
      </c>
      <c r="AN281" s="224">
        <f>IF(ISERROR((J281/K281-1)*100),"n/a",(J281/K281-1)*100)</f>
        <v>4.7244094488189115</v>
      </c>
      <c r="AO281" s="224">
        <f>IF(ISERROR((K281/L281-1)*100),"n/a",(K281/L281-1)*100)</f>
        <v>4.9586776859504189</v>
      </c>
      <c r="AP281" s="224">
        <f>IF(ISERROR((L281/M281-1)*100),"n/a",(L281/M281-1)*100)</f>
        <v>-46.81318681318681</v>
      </c>
      <c r="AQ281" s="224">
        <f>IF(ISERROR((M281/N281-1)*100),"n/a",(M281/N281-1)*100)</f>
        <v>-10.784313725490192</v>
      </c>
      <c r="AR281" s="224">
        <f>IF(ISERROR((N281/O281-1)*100),"n/a",(N281/O281-1)*100)</f>
        <v>4.0816326530612068</v>
      </c>
      <c r="AS281" s="224">
        <f>IF(ISERROR((O281/Q281-1)*100),"n/a",(O281/Q281-1)*100)</f>
        <v>0</v>
      </c>
      <c r="AT281" s="224">
        <f>IF(ISERROR((Q281/R281-1)*100),"n/a",(Q281/R281-1)*100)</f>
        <v>4.2553191489361764</v>
      </c>
      <c r="AU281" s="224">
        <f>IF(ISERROR((R281/T281-1)*100),"n/a",(R281/T281-1)*100)</f>
        <v>4.4444444444444509</v>
      </c>
      <c r="AV281" s="224">
        <f>IF(ISERROR((T281/U281-1)*100),"n/a",(T281/U281-1)*100)</f>
        <v>4.6511627906976827</v>
      </c>
      <c r="AW281" s="224">
        <f>IF(ISERROR((U281/V281-1)*100),"n/a",(U281/V281-1)*100)</f>
        <v>0</v>
      </c>
      <c r="AX281" s="224">
        <f>IF(ISERROR((V281/W281-1)*100),"n/a",(V281/W281-1)*100)</f>
        <v>4.8780487804878092</v>
      </c>
      <c r="AY281" s="224">
        <f>IF(ISERROR((W281/X281-1)*100),"n/a",(W281/X281-1)*100)</f>
        <v>5.1282051282051322</v>
      </c>
      <c r="AZ281" s="224">
        <f>IF(ISERROR((X281/Y281-1)*100),"n/a",(X281/Y281-1)*100)</f>
        <v>5.4054054054053946</v>
      </c>
      <c r="BA281" s="224">
        <f>IF(ISERROR((Y281/Z281-1)*100),"n/a",(Y281/Z281-1)*100)</f>
        <v>5.7142857142857162</v>
      </c>
      <c r="BB281" s="224">
        <f>IF(ISERROR((Z281/AA281-1)*100),"n/a",(Z281/AA281-1)*100)</f>
        <v>20.68965517241379</v>
      </c>
      <c r="BC281" s="224">
        <f>IF(ISERROR((AA281/AB281-1)*100),"n/a",(AA281/AB281-1)*100)</f>
        <v>3.5714285714285809</v>
      </c>
      <c r="BD281" s="224">
        <f>IF(ISERROR((AB281/AC281-1)*100),"n/a",(AB281/AC281-1)*100)</f>
        <v>0</v>
      </c>
      <c r="BE281" s="224">
        <f>IF(ISERROR((AC281/AD281-1)*100),"n/a",(AC281/AD281-1)*100)</f>
        <v>3.7037037037036979</v>
      </c>
      <c r="BF281" s="224">
        <f>IF(ISERROR((AD281/AE281-1)*100),"n/a",(AD281/AE281-1)*100)</f>
        <v>3.8461538461538547</v>
      </c>
      <c r="BG281" s="224">
        <f>AVERAGE(AG281:BF281)</f>
        <v>2.0530967814322518</v>
      </c>
      <c r="BH281" s="182">
        <f t="shared" si="4"/>
        <v>11.026136571341496</v>
      </c>
    </row>
    <row r="282" spans="1:60" ht="11.25" customHeight="1" x14ac:dyDescent="0.2">
      <c r="A282" s="265" t="s">
        <v>880</v>
      </c>
      <c r="B282" s="97" t="s">
        <v>881</v>
      </c>
      <c r="C282" s="215">
        <v>1.04</v>
      </c>
      <c r="D282" s="216">
        <v>1</v>
      </c>
      <c r="E282" s="216">
        <v>0.8</v>
      </c>
      <c r="F282" s="216">
        <v>0.72</v>
      </c>
      <c r="G282" s="216">
        <v>0.64</v>
      </c>
      <c r="H282" s="216">
        <v>0.56000000000000005</v>
      </c>
      <c r="I282" s="216">
        <v>0.48</v>
      </c>
      <c r="J282" s="217">
        <v>0.44</v>
      </c>
      <c r="K282" s="223">
        <v>0.35</v>
      </c>
      <c r="L282" s="216">
        <v>0.1</v>
      </c>
      <c r="M282" s="231">
        <v>0</v>
      </c>
      <c r="N282" s="231">
        <v>0</v>
      </c>
      <c r="O282" s="231">
        <v>0</v>
      </c>
      <c r="P282" s="217"/>
      <c r="Q282" s="274">
        <v>0.25</v>
      </c>
      <c r="R282" s="227">
        <v>0</v>
      </c>
      <c r="S282" s="217"/>
      <c r="T282" s="266">
        <v>0</v>
      </c>
      <c r="U282" s="266">
        <v>0.75</v>
      </c>
      <c r="V282" s="229">
        <v>1</v>
      </c>
      <c r="W282" s="202">
        <v>1</v>
      </c>
      <c r="X282" s="229">
        <v>0</v>
      </c>
      <c r="Y282" s="229">
        <v>0</v>
      </c>
      <c r="Z282" s="229">
        <v>0</v>
      </c>
      <c r="AA282" s="229">
        <v>0</v>
      </c>
      <c r="AB282" s="229">
        <v>0</v>
      </c>
      <c r="AC282" s="229">
        <v>0</v>
      </c>
      <c r="AD282" s="229">
        <v>0</v>
      </c>
      <c r="AE282" s="229">
        <v>0</v>
      </c>
      <c r="AF282" s="223">
        <f>SUM(C282:AE282)</f>
        <v>9.129999999999999</v>
      </c>
      <c r="AG282" s="224">
        <f>IF(ISERROR((C282/D282-1)*100),"n/a",(C282/D282-1)*100)</f>
        <v>4.0000000000000036</v>
      </c>
      <c r="AH282" s="224">
        <f>IF(ISERROR((D282/E282-1)*100),"n/a",(D282/E282-1)*100)</f>
        <v>25</v>
      </c>
      <c r="AI282" s="224">
        <f>IF(ISERROR((E282/F282-1)*100),"n/a",(E282/F282-1)*100)</f>
        <v>11.111111111111116</v>
      </c>
      <c r="AJ282" s="224">
        <f>IF(ISERROR((F282/G282-1)*100),"n/a",(F282/G282-1)*100)</f>
        <v>12.5</v>
      </c>
      <c r="AK282" s="224">
        <f>IF(ISERROR((G282/H282-1)*100),"n/a",(G282/H282-1)*100)</f>
        <v>14.285714285714279</v>
      </c>
      <c r="AL282" s="224">
        <f>IF(ISERROR((H282/I282-1)*100),"n/a",(H282/I282-1)*100)</f>
        <v>16.666666666666675</v>
      </c>
      <c r="AM282" s="224">
        <f>IF(ISERROR((I282/J282-1)*100),"n/a",(I282/J282-1)*100)</f>
        <v>9.0909090909090828</v>
      </c>
      <c r="AN282" s="224">
        <f>IF(ISERROR((J282/K282-1)*100),"n/a",(J282/K282-1)*100)</f>
        <v>25.714285714285733</v>
      </c>
      <c r="AO282" s="224">
        <f>IF(ISERROR((K282/L282-1)*100),"n/a",(K282/L282-1)*100)</f>
        <v>249.99999999999994</v>
      </c>
      <c r="AP282" s="224" t="str">
        <f>IF(ISERROR((L282/M282-1)*100),"n/a",(L282/M282-1)*100)</f>
        <v>n/a</v>
      </c>
      <c r="AQ282" s="224" t="str">
        <f>IF(ISERROR((M282/N282-1)*100),"n/a",(M282/N282-1)*100)</f>
        <v>n/a</v>
      </c>
      <c r="AR282" s="224" t="str">
        <f>IF(ISERROR((N282/O282-1)*100),"n/a",(N282/O282-1)*100)</f>
        <v>n/a</v>
      </c>
      <c r="AS282" s="224">
        <f>IF(ISERROR((O282/Q282-1)*100),"n/a",(O282/Q282-1)*100)</f>
        <v>-100</v>
      </c>
      <c r="AT282" s="224" t="str">
        <f>IF(ISERROR((Q282/R282-1)*100),"n/a",(Q282/R282-1)*100)</f>
        <v>n/a</v>
      </c>
      <c r="AU282" s="224" t="str">
        <f>IF(ISERROR((R282/T282-1)*100),"n/a",(R282/T282-1)*100)</f>
        <v>n/a</v>
      </c>
      <c r="AV282" s="224">
        <f>IF(ISERROR((T282/U282-1)*100),"n/a",(T282/U282-1)*100)</f>
        <v>-100</v>
      </c>
      <c r="AW282" s="224">
        <f>IF(ISERROR((U282/V282-1)*100),"n/a",(U282/V282-1)*100)</f>
        <v>-25</v>
      </c>
      <c r="AX282" s="224">
        <f>IF(ISERROR((V282/W282-1)*100),"n/a",(V282/W282-1)*100)</f>
        <v>0</v>
      </c>
      <c r="AY282" s="224" t="str">
        <f>IF(ISERROR((W282/X282-1)*100),"n/a",(W282/X282-1)*100)</f>
        <v>n/a</v>
      </c>
      <c r="AZ282" s="224" t="str">
        <f>IF(ISERROR((X282/Y282-1)*100),"n/a",(X282/Y282-1)*100)</f>
        <v>n/a</v>
      </c>
      <c r="BA282" s="224" t="str">
        <f>IF(ISERROR((Y282/Z282-1)*100),"n/a",(Y282/Z282-1)*100)</f>
        <v>n/a</v>
      </c>
      <c r="BB282" s="224" t="str">
        <f>IF(ISERROR((Z282/AA282-1)*100),"n/a",(Z282/AA282-1)*100)</f>
        <v>n/a</v>
      </c>
      <c r="BC282" s="224" t="str">
        <f>IF(ISERROR((AA282/AB282-1)*100),"n/a",(AA282/AB282-1)*100)</f>
        <v>n/a</v>
      </c>
      <c r="BD282" s="224" t="str">
        <f>IF(ISERROR((AB282/AC282-1)*100),"n/a",(AB282/AC282-1)*100)</f>
        <v>n/a</v>
      </c>
      <c r="BE282" s="224" t="str">
        <f>IF(ISERROR((AC282/AD282-1)*100),"n/a",(AC282/AD282-1)*100)</f>
        <v>n/a</v>
      </c>
      <c r="BF282" s="224" t="str">
        <f>IF(ISERROR((AD282/AE282-1)*100),"n/a",(AD282/AE282-1)*100)</f>
        <v>n/a</v>
      </c>
      <c r="BG282" s="224">
        <f>AVERAGE(AG282:BF282)</f>
        <v>11.028360528360526</v>
      </c>
      <c r="BH282" s="182">
        <f t="shared" si="4"/>
        <v>83.511632798063857</v>
      </c>
    </row>
    <row r="283" spans="1:60" ht="11.25" customHeight="1" x14ac:dyDescent="0.2">
      <c r="A283" s="291" t="s">
        <v>2870</v>
      </c>
      <c r="B283" s="97" t="s">
        <v>2871</v>
      </c>
      <c r="C283" s="215">
        <v>0.90400000000000003</v>
      </c>
      <c r="D283" s="216">
        <v>0.82</v>
      </c>
      <c r="E283" s="216">
        <v>0.74399999999999999</v>
      </c>
      <c r="F283" s="216">
        <v>0.67600000000000005</v>
      </c>
      <c r="G283" s="216">
        <v>0.46199999999999997</v>
      </c>
      <c r="H283" s="231">
        <v>0.154</v>
      </c>
      <c r="I283" s="216">
        <v>0.53600000000000003</v>
      </c>
      <c r="J283" s="217">
        <v>0.44800000000000001</v>
      </c>
      <c r="K283" s="217">
        <v>0.374</v>
      </c>
      <c r="L283" s="216">
        <v>0.312</v>
      </c>
      <c r="M283" s="216">
        <v>0.26</v>
      </c>
      <c r="N283" s="216">
        <v>0.216</v>
      </c>
      <c r="O283" s="216">
        <v>0.18</v>
      </c>
      <c r="P283" s="191"/>
      <c r="Q283" s="216">
        <v>0.15</v>
      </c>
      <c r="R283" s="232">
        <v>0.11249999999999999</v>
      </c>
      <c r="S283" s="191"/>
      <c r="T283" s="266">
        <v>0</v>
      </c>
      <c r="U283" s="266">
        <v>0</v>
      </c>
      <c r="V283" s="229">
        <v>0</v>
      </c>
      <c r="W283" s="229">
        <v>0</v>
      </c>
      <c r="X283" s="229">
        <v>0</v>
      </c>
      <c r="Y283" s="229">
        <v>0</v>
      </c>
      <c r="Z283" s="229">
        <v>0</v>
      </c>
      <c r="AA283" s="229">
        <v>0</v>
      </c>
      <c r="AB283" s="229">
        <v>0</v>
      </c>
      <c r="AC283" s="229">
        <v>0</v>
      </c>
      <c r="AD283" s="229">
        <v>0</v>
      </c>
      <c r="AE283" s="229">
        <v>0</v>
      </c>
      <c r="AF283" s="223">
        <f>SUM(C283:AE283)</f>
        <v>6.3484999999999996</v>
      </c>
      <c r="AG283" s="224">
        <f>IF(ISERROR((C283/D283-1)*100),"n/a",(C283/D283-1)*100)</f>
        <v>10.243902439024399</v>
      </c>
      <c r="AH283" s="224">
        <f>IF(ISERROR((D283/E283-1)*100),"n/a",(D283/E283-1)*100)</f>
        <v>10.215053763440851</v>
      </c>
      <c r="AI283" s="224">
        <f>IF(ISERROR((E283/F283-1)*100),"n/a",(E283/F283-1)*100)</f>
        <v>10.059171597633121</v>
      </c>
      <c r="AJ283" s="224">
        <f>IF(ISERROR((F283/G283-1)*100),"n/a",(F283/G283-1)*100)</f>
        <v>46.320346320346339</v>
      </c>
      <c r="AK283" s="224">
        <f>IF(ISERROR((G283/H283-1)*100),"n/a",(G283/H283-1)*100)</f>
        <v>200</v>
      </c>
      <c r="AL283" s="224">
        <f>IF(ISERROR((H283/I283-1)*100),"n/a",(H283/I283-1)*100)</f>
        <v>-71.268656716417908</v>
      </c>
      <c r="AM283" s="224">
        <f>IF(ISERROR((I283/J283-1)*100),"n/a",(I283/J283-1)*100)</f>
        <v>19.642857142857139</v>
      </c>
      <c r="AN283" s="224">
        <f>IF(ISERROR((J283/K283-1)*100),"n/a",(J283/K283-1)*100)</f>
        <v>19.786096256684505</v>
      </c>
      <c r="AO283" s="224">
        <f>IF(ISERROR((K283/L283-1)*100),"n/a",(K283/L283-1)*100)</f>
        <v>19.871794871794869</v>
      </c>
      <c r="AP283" s="224">
        <f>IF(ISERROR((L283/M283-1)*100),"n/a",(L283/M283-1)*100)</f>
        <v>19.999999999999996</v>
      </c>
      <c r="AQ283" s="224">
        <f>IF(ISERROR((M283/N283-1)*100),"n/a",(M283/N283-1)*100)</f>
        <v>20.370370370370374</v>
      </c>
      <c r="AR283" s="224">
        <f>IF(ISERROR((N283/O283-1)*100),"n/a",(N283/O283-1)*100)</f>
        <v>19.999999999999996</v>
      </c>
      <c r="AS283" s="224">
        <f>IF(ISERROR((O283/Q283-1)*100),"n/a",(O283/Q283-1)*100)</f>
        <v>19.999999999999996</v>
      </c>
      <c r="AT283" s="224">
        <f>IF(ISERROR((Q283/R283-1)*100),"n/a",(Q283/R283-1)*100)</f>
        <v>33.33333333333335</v>
      </c>
      <c r="AU283" s="224" t="str">
        <f>IF(ISERROR((R283/T283-1)*100),"n/a",(R283/T283-1)*100)</f>
        <v>n/a</v>
      </c>
      <c r="AV283" s="224" t="str">
        <f>IF(ISERROR((T283/U283-1)*100),"n/a",(T283/U283-1)*100)</f>
        <v>n/a</v>
      </c>
      <c r="AW283" s="224" t="str">
        <f>IF(ISERROR((U283/V283-1)*100),"n/a",(U283/V283-1)*100)</f>
        <v>n/a</v>
      </c>
      <c r="AX283" s="224" t="str">
        <f>IF(ISERROR((V283/W283-1)*100),"n/a",(V283/W283-1)*100)</f>
        <v>n/a</v>
      </c>
      <c r="AY283" s="224" t="str">
        <f>IF(ISERROR((W283/X283-1)*100),"n/a",(W283/X283-1)*100)</f>
        <v>n/a</v>
      </c>
      <c r="AZ283" s="224" t="str">
        <f>IF(ISERROR((X283/Y283-1)*100),"n/a",(X283/Y283-1)*100)</f>
        <v>n/a</v>
      </c>
      <c r="BA283" s="224" t="str">
        <f>IF(ISERROR((Y283/Z283-1)*100),"n/a",(Y283/Z283-1)*100)</f>
        <v>n/a</v>
      </c>
      <c r="BB283" s="224" t="str">
        <f>IF(ISERROR((Z283/AA283-1)*100),"n/a",(Z283/AA283-1)*100)</f>
        <v>n/a</v>
      </c>
      <c r="BC283" s="224" t="str">
        <f>IF(ISERROR((AA283/AB283-1)*100),"n/a",(AA283/AB283-1)*100)</f>
        <v>n/a</v>
      </c>
      <c r="BD283" s="224" t="str">
        <f>IF(ISERROR((AB283/AC283-1)*100),"n/a",(AB283/AC283-1)*100)</f>
        <v>n/a</v>
      </c>
      <c r="BE283" s="224" t="str">
        <f>IF(ISERROR((AC283/AD283-1)*100),"n/a",(AC283/AD283-1)*100)</f>
        <v>n/a</v>
      </c>
      <c r="BF283" s="224" t="str">
        <f>IF(ISERROR((AD283/AE283-1)*100),"n/a",(AD283/AE283-1)*100)</f>
        <v>n/a</v>
      </c>
      <c r="BG283" s="224">
        <f>AVERAGE(AG283:BF283)</f>
        <v>27.041019241361937</v>
      </c>
      <c r="BH283" s="182">
        <f t="shared" si="4"/>
        <v>56.293541355192353</v>
      </c>
    </row>
    <row r="284" spans="1:60" ht="11.25" customHeight="1" x14ac:dyDescent="0.2">
      <c r="A284" s="97" t="s">
        <v>1893</v>
      </c>
      <c r="B284" s="97" t="s">
        <v>883</v>
      </c>
      <c r="C284" s="215">
        <v>3.16</v>
      </c>
      <c r="D284" s="216">
        <v>3.08</v>
      </c>
      <c r="E284" s="216">
        <v>3</v>
      </c>
      <c r="F284" s="216">
        <v>2.92</v>
      </c>
      <c r="G284" s="216">
        <v>2.84</v>
      </c>
      <c r="H284" s="216">
        <v>2.72</v>
      </c>
      <c r="I284" s="216">
        <v>2.52</v>
      </c>
      <c r="J284" s="217">
        <v>2.2799999999999998</v>
      </c>
      <c r="K284" s="217">
        <v>2.08</v>
      </c>
      <c r="L284" s="217">
        <v>1.84</v>
      </c>
      <c r="M284" s="217">
        <v>1.29</v>
      </c>
      <c r="N284" s="231">
        <v>0</v>
      </c>
      <c r="O284" s="231">
        <v>0</v>
      </c>
      <c r="P284" s="226"/>
      <c r="Q284" s="231">
        <v>0</v>
      </c>
      <c r="R284" s="227">
        <v>0</v>
      </c>
      <c r="S284" s="226"/>
      <c r="T284" s="261">
        <v>0</v>
      </c>
      <c r="U284" s="261">
        <v>0</v>
      </c>
      <c r="V284" s="229">
        <v>0</v>
      </c>
      <c r="W284" s="229">
        <v>0</v>
      </c>
      <c r="X284" s="229">
        <v>0</v>
      </c>
      <c r="Y284" s="229">
        <v>0</v>
      </c>
      <c r="Z284" s="229">
        <v>0</v>
      </c>
      <c r="AA284" s="229">
        <v>0</v>
      </c>
      <c r="AB284" s="229">
        <v>0</v>
      </c>
      <c r="AC284" s="229">
        <v>0</v>
      </c>
      <c r="AD284" s="229">
        <v>0</v>
      </c>
      <c r="AE284" s="229">
        <v>0</v>
      </c>
      <c r="AF284" s="223">
        <f>SUM(C284:AE284)</f>
        <v>27.73</v>
      </c>
      <c r="AG284" s="224">
        <f>IF(ISERROR((C284/D284-1)*100),"n/a",(C284/D284-1)*100)</f>
        <v>2.5974025974025983</v>
      </c>
      <c r="AH284" s="224">
        <f>IF(ISERROR((D284/E284-1)*100),"n/a",(D284/E284-1)*100)</f>
        <v>2.6666666666666616</v>
      </c>
      <c r="AI284" s="224">
        <f>IF(ISERROR((E284/F284-1)*100),"n/a",(E284/F284-1)*100)</f>
        <v>2.7397260273972712</v>
      </c>
      <c r="AJ284" s="224">
        <f>IF(ISERROR((F284/G284-1)*100),"n/a",(F284/G284-1)*100)</f>
        <v>2.8169014084507005</v>
      </c>
      <c r="AK284" s="224">
        <f>IF(ISERROR((G284/H284-1)*100),"n/a",(G284/H284-1)*100)</f>
        <v>4.4117647058823373</v>
      </c>
      <c r="AL284" s="224">
        <f>IF(ISERROR((H284/I284-1)*100),"n/a",(H284/I284-1)*100)</f>
        <v>7.9365079365079527</v>
      </c>
      <c r="AM284" s="224">
        <f>IF(ISERROR((I284/J284-1)*100),"n/a",(I284/J284-1)*100)</f>
        <v>10.526315789473696</v>
      </c>
      <c r="AN284" s="224">
        <f>IF(ISERROR((J284/K284-1)*100),"n/a",(J284/K284-1)*100)</f>
        <v>9.6153846153846025</v>
      </c>
      <c r="AO284" s="224">
        <f>IF(ISERROR((K284/L284-1)*100),"n/a",(K284/L284-1)*100)</f>
        <v>13.043478260869556</v>
      </c>
      <c r="AP284" s="224">
        <f>IF(ISERROR((L284/M284-1)*100),"n/a",(L284/M284-1)*100)</f>
        <v>42.635658914728694</v>
      </c>
      <c r="AQ284" s="224" t="str">
        <f>IF(ISERROR((M284/N284-1)*100),"n/a",(M284/N284-1)*100)</f>
        <v>n/a</v>
      </c>
      <c r="AR284" s="224" t="str">
        <f>IF(ISERROR((N284/O284-1)*100),"n/a",(N284/O284-1)*100)</f>
        <v>n/a</v>
      </c>
      <c r="AS284" s="224" t="str">
        <f>IF(ISERROR((O284/Q284-1)*100),"n/a",(O284/Q284-1)*100)</f>
        <v>n/a</v>
      </c>
      <c r="AT284" s="224" t="str">
        <f>IF(ISERROR((Q284/R284-1)*100),"n/a",(Q284/R284-1)*100)</f>
        <v>n/a</v>
      </c>
      <c r="AU284" s="224" t="str">
        <f>IF(ISERROR((R284/T284-1)*100),"n/a",(R284/T284-1)*100)</f>
        <v>n/a</v>
      </c>
      <c r="AV284" s="224" t="str">
        <f>IF(ISERROR((T284/U284-1)*100),"n/a",(T284/U284-1)*100)</f>
        <v>n/a</v>
      </c>
      <c r="AW284" s="224" t="str">
        <f>IF(ISERROR((U284/V284-1)*100),"n/a",(U284/V284-1)*100)</f>
        <v>n/a</v>
      </c>
      <c r="AX284" s="224" t="str">
        <f>IF(ISERROR((V284/W284-1)*100),"n/a",(V284/W284-1)*100)</f>
        <v>n/a</v>
      </c>
      <c r="AY284" s="224" t="str">
        <f>IF(ISERROR((W284/X284-1)*100),"n/a",(W284/X284-1)*100)</f>
        <v>n/a</v>
      </c>
      <c r="AZ284" s="224" t="str">
        <f>IF(ISERROR((X284/Y284-1)*100),"n/a",(X284/Y284-1)*100)</f>
        <v>n/a</v>
      </c>
      <c r="BA284" s="224" t="str">
        <f>IF(ISERROR((Y284/Z284-1)*100),"n/a",(Y284/Z284-1)*100)</f>
        <v>n/a</v>
      </c>
      <c r="BB284" s="224" t="str">
        <f>IF(ISERROR((Z284/AA284-1)*100),"n/a",(Z284/AA284-1)*100)</f>
        <v>n/a</v>
      </c>
      <c r="BC284" s="224" t="str">
        <f>IF(ISERROR((AA284/AB284-1)*100),"n/a",(AA284/AB284-1)*100)</f>
        <v>n/a</v>
      </c>
      <c r="BD284" s="224" t="str">
        <f>IF(ISERROR((AB284/AC284-1)*100),"n/a",(AB284/AC284-1)*100)</f>
        <v>n/a</v>
      </c>
      <c r="BE284" s="224" t="str">
        <f>IF(ISERROR((AC284/AD284-1)*100),"n/a",(AC284/AD284-1)*100)</f>
        <v>n/a</v>
      </c>
      <c r="BF284" s="224" t="str">
        <f>IF(ISERROR((AD284/AE284-1)*100),"n/a",(AD284/AE284-1)*100)</f>
        <v>n/a</v>
      </c>
      <c r="BG284" s="224">
        <f>AVERAGE(AG284:BF284)</f>
        <v>9.8989806922764068</v>
      </c>
      <c r="BH284" s="182">
        <f t="shared" si="4"/>
        <v>12.12455251791131</v>
      </c>
    </row>
    <row r="285" spans="1:60" ht="11.25" customHeight="1" x14ac:dyDescent="0.2">
      <c r="A285" s="116" t="s">
        <v>1486</v>
      </c>
      <c r="B285" s="97" t="s">
        <v>1487</v>
      </c>
      <c r="C285" s="36">
        <v>2.42</v>
      </c>
      <c r="D285" s="181">
        <v>2.38</v>
      </c>
      <c r="E285" s="181">
        <v>2.2599999999999998</v>
      </c>
      <c r="F285" s="181">
        <v>2.1</v>
      </c>
      <c r="G285" s="181">
        <v>2.04</v>
      </c>
      <c r="H285" s="181">
        <v>1.98</v>
      </c>
      <c r="I285" s="238">
        <v>1.96</v>
      </c>
      <c r="J285" s="217">
        <v>1.96</v>
      </c>
      <c r="K285" s="223">
        <v>1.94</v>
      </c>
      <c r="L285" s="216">
        <v>1.86</v>
      </c>
      <c r="M285" s="216">
        <v>1.73</v>
      </c>
      <c r="N285" s="216">
        <v>1.61</v>
      </c>
      <c r="O285" s="216">
        <v>1.42</v>
      </c>
      <c r="P285" s="191"/>
      <c r="Q285" s="216">
        <v>1.27</v>
      </c>
      <c r="R285" s="232">
        <v>1.17</v>
      </c>
      <c r="S285" s="191"/>
      <c r="T285" s="279">
        <v>1.05</v>
      </c>
      <c r="U285" s="279">
        <v>0.9</v>
      </c>
      <c r="V285" s="202">
        <v>0.82499999999999996</v>
      </c>
      <c r="W285" s="202">
        <v>0.76</v>
      </c>
      <c r="X285" s="202">
        <v>0.69</v>
      </c>
      <c r="Y285" s="202">
        <v>0.64</v>
      </c>
      <c r="Z285" s="202">
        <v>0.58499999999999996</v>
      </c>
      <c r="AA285" s="229">
        <v>0.55000000000000004</v>
      </c>
      <c r="AB285" s="229">
        <v>0.55000000000000004</v>
      </c>
      <c r="AC285" s="229">
        <v>0.55000000000000004</v>
      </c>
      <c r="AD285" s="229">
        <v>0.55000000000000004</v>
      </c>
      <c r="AE285" s="229">
        <v>0.55000000000000004</v>
      </c>
      <c r="AF285" s="223">
        <f>SUM(C285:AE285)</f>
        <v>36.29999999999999</v>
      </c>
      <c r="AG285" s="224">
        <f>IF(ISERROR((C285/D285-1)*100),"n/a",(C285/D285-1)*100)</f>
        <v>1.6806722689075571</v>
      </c>
      <c r="AH285" s="224">
        <f>IF(ISERROR((D285/E285-1)*100),"n/a",(D285/E285-1)*100)</f>
        <v>5.3097345132743445</v>
      </c>
      <c r="AI285" s="224">
        <f>IF(ISERROR((E285/F285-1)*100),"n/a",(E285/F285-1)*100)</f>
        <v>7.6190476190476142</v>
      </c>
      <c r="AJ285" s="224">
        <f>IF(ISERROR((F285/G285-1)*100),"n/a",(F285/G285-1)*100)</f>
        <v>2.941176470588247</v>
      </c>
      <c r="AK285" s="224">
        <f>IF(ISERROR((G285/H285-1)*100),"n/a",(G285/H285-1)*100)</f>
        <v>3.0303030303030276</v>
      </c>
      <c r="AL285" s="224">
        <f>IF(ISERROR((H285/I285-1)*100),"n/a",(H285/I285-1)*100)</f>
        <v>1.0204081632652962</v>
      </c>
      <c r="AM285" s="224">
        <f>IF(ISERROR((I285/J285-1)*100),"n/a",(I285/J285-1)*100)</f>
        <v>0</v>
      </c>
      <c r="AN285" s="224">
        <f>IF(ISERROR((J285/K285-1)*100),"n/a",(J285/K285-1)*100)</f>
        <v>1.0309278350515427</v>
      </c>
      <c r="AO285" s="224">
        <f>IF(ISERROR((K285/L285-1)*100),"n/a",(K285/L285-1)*100)</f>
        <v>4.3010752688172005</v>
      </c>
      <c r="AP285" s="224">
        <f>IF(ISERROR((L285/M285-1)*100),"n/a",(L285/M285-1)*100)</f>
        <v>7.5144508670520249</v>
      </c>
      <c r="AQ285" s="224">
        <f>IF(ISERROR((M285/N285-1)*100),"n/a",(M285/N285-1)*100)</f>
        <v>7.4534161490683148</v>
      </c>
      <c r="AR285" s="224">
        <f>IF(ISERROR((N285/O285-1)*100),"n/a",(N285/O285-1)*100)</f>
        <v>13.380281690140849</v>
      </c>
      <c r="AS285" s="224">
        <f>IF(ISERROR((O285/Q285-1)*100),"n/a",(O285/Q285-1)*100)</f>
        <v>11.811023622047244</v>
      </c>
      <c r="AT285" s="224">
        <f>IF(ISERROR((Q285/R285-1)*100),"n/a",(Q285/R285-1)*100)</f>
        <v>8.5470085470085611</v>
      </c>
      <c r="AU285" s="224">
        <f>IF(ISERROR((R285/T285-1)*100),"n/a",(R285/T285-1)*100)</f>
        <v>11.428571428571409</v>
      </c>
      <c r="AV285" s="224">
        <f>IF(ISERROR((T285/U285-1)*100),"n/a",(T285/U285-1)*100)</f>
        <v>16.666666666666675</v>
      </c>
      <c r="AW285" s="224">
        <f>IF(ISERROR((U285/V285-1)*100),"n/a",(U285/V285-1)*100)</f>
        <v>9.0909090909091042</v>
      </c>
      <c r="AX285" s="224">
        <f>IF(ISERROR((V285/W285-1)*100),"n/a",(V285/W285-1)*100)</f>
        <v>8.5526315789473664</v>
      </c>
      <c r="AY285" s="224">
        <f>IF(ISERROR((W285/X285-1)*100),"n/a",(W285/X285-1)*100)</f>
        <v>10.144927536231885</v>
      </c>
      <c r="AZ285" s="224">
        <f>IF(ISERROR((X285/Y285-1)*100),"n/a",(X285/Y285-1)*100)</f>
        <v>7.8125</v>
      </c>
      <c r="BA285" s="224">
        <f>IF(ISERROR((Y285/Z285-1)*100),"n/a",(Y285/Z285-1)*100)</f>
        <v>9.4017094017094127</v>
      </c>
      <c r="BB285" s="224">
        <f>IF(ISERROR((Z285/AA285-1)*100),"n/a",(Z285/AA285-1)*100)</f>
        <v>6.3636363636363491</v>
      </c>
      <c r="BC285" s="224">
        <f>IF(ISERROR((AA285/AB285-1)*100),"n/a",(AA285/AB285-1)*100)</f>
        <v>0</v>
      </c>
      <c r="BD285" s="224">
        <f>IF(ISERROR((AB285/AC285-1)*100),"n/a",(AB285/AC285-1)*100)</f>
        <v>0</v>
      </c>
      <c r="BE285" s="224">
        <f>IF(ISERROR((AC285/AD285-1)*100),"n/a",(AC285/AD285-1)*100)</f>
        <v>0</v>
      </c>
      <c r="BF285" s="224">
        <f>IF(ISERROR((AD285/AE285-1)*100),"n/a",(AD285/AE285-1)*100)</f>
        <v>0</v>
      </c>
      <c r="BG285" s="224">
        <f>AVERAGE(AG285:BF285)</f>
        <v>5.9654260812016933</v>
      </c>
      <c r="BH285" s="182">
        <f t="shared" si="4"/>
        <v>4.7450571812354596</v>
      </c>
    </row>
    <row r="286" spans="1:60" ht="11.25" customHeight="1" x14ac:dyDescent="0.2">
      <c r="A286" s="114" t="s">
        <v>1894</v>
      </c>
      <c r="B286" s="97" t="s">
        <v>886</v>
      </c>
      <c r="C286" s="215">
        <v>1.05</v>
      </c>
      <c r="D286" s="216">
        <v>0.94499999999999995</v>
      </c>
      <c r="E286" s="216">
        <v>0.88249999999999995</v>
      </c>
      <c r="F286" s="216">
        <v>0.82</v>
      </c>
      <c r="G286" s="216">
        <v>0.78</v>
      </c>
      <c r="H286" s="216">
        <v>0.73499999999999999</v>
      </c>
      <c r="I286" s="216">
        <v>0.67749999999999999</v>
      </c>
      <c r="J286" s="217">
        <v>0.63</v>
      </c>
      <c r="K286" s="223">
        <v>0.59</v>
      </c>
      <c r="L286" s="216">
        <v>0.55500000000000005</v>
      </c>
      <c r="M286" s="216">
        <v>0.53166666666666695</v>
      </c>
      <c r="N286" s="216">
        <v>0.49333333333333301</v>
      </c>
      <c r="O286" s="216">
        <v>0.44</v>
      </c>
      <c r="P286" s="226"/>
      <c r="Q286" s="216">
        <v>0.38</v>
      </c>
      <c r="R286" s="232">
        <v>0.29555999999999999</v>
      </c>
      <c r="S286" s="226"/>
      <c r="T286" s="260">
        <v>0.27111111111111103</v>
      </c>
      <c r="U286" s="261">
        <v>0.24888888888888899</v>
      </c>
      <c r="V286" s="202">
        <v>0.24444444444444399</v>
      </c>
      <c r="W286" s="202">
        <v>0.23111111111111099</v>
      </c>
      <c r="X286" s="202">
        <v>0.21333333333333299</v>
      </c>
      <c r="Y286" s="229">
        <v>0.19555555555555601</v>
      </c>
      <c r="Z286" s="229">
        <v>0.19555555555555601</v>
      </c>
      <c r="AA286" s="202">
        <v>0.168888888888889</v>
      </c>
      <c r="AB286" s="229">
        <v>0.16</v>
      </c>
      <c r="AC286" s="229">
        <v>0.16</v>
      </c>
      <c r="AD286" s="229">
        <v>0.16</v>
      </c>
      <c r="AE286" s="229">
        <v>0.16</v>
      </c>
      <c r="AF286" s="223">
        <f>SUM(C286:AE286)</f>
        <v>12.214448888888889</v>
      </c>
      <c r="AG286" s="224">
        <f>IF(ISERROR((C286/D286-1)*100),"n/a",(C286/D286-1)*100)</f>
        <v>11.111111111111116</v>
      </c>
      <c r="AH286" s="224">
        <f>IF(ISERROR((D286/E286-1)*100),"n/a",(D286/E286-1)*100)</f>
        <v>7.0821529745042522</v>
      </c>
      <c r="AI286" s="224">
        <f>IF(ISERROR((E286/F286-1)*100),"n/a",(E286/F286-1)*100)</f>
        <v>7.6219512195121908</v>
      </c>
      <c r="AJ286" s="224">
        <f>IF(ISERROR((F286/G286-1)*100),"n/a",(F286/G286-1)*100)</f>
        <v>5.12820512820511</v>
      </c>
      <c r="AK286" s="224">
        <f>IF(ISERROR((G286/H286-1)*100),"n/a",(G286/H286-1)*100)</f>
        <v>6.1224489795918435</v>
      </c>
      <c r="AL286" s="224">
        <f>IF(ISERROR((H286/I286-1)*100),"n/a",(H286/I286-1)*100)</f>
        <v>8.4870848708487046</v>
      </c>
      <c r="AM286" s="224">
        <f>IF(ISERROR((I286/J286-1)*100),"n/a",(I286/J286-1)*100)</f>
        <v>7.5396825396825351</v>
      </c>
      <c r="AN286" s="224">
        <f>IF(ISERROR((J286/K286-1)*100),"n/a",(J286/K286-1)*100)</f>
        <v>6.7796610169491567</v>
      </c>
      <c r="AO286" s="224">
        <f>IF(ISERROR((K286/L286-1)*100),"n/a",(K286/L286-1)*100)</f>
        <v>6.3063063063062863</v>
      </c>
      <c r="AP286" s="224">
        <f>IF(ISERROR((L286/M286-1)*100),"n/a",(L286/M286-1)*100)</f>
        <v>4.388714733542276</v>
      </c>
      <c r="AQ286" s="224">
        <f>IF(ISERROR((M286/N286-1)*100),"n/a",(M286/N286-1)*100)</f>
        <v>7.7702702702703963</v>
      </c>
      <c r="AR286" s="224">
        <f>IF(ISERROR((N286/O286-1)*100),"n/a",(N286/O286-1)*100)</f>
        <v>12.121212121212043</v>
      </c>
      <c r="AS286" s="224">
        <f>IF(ISERROR((O286/Q286-1)*100),"n/a",(O286/Q286-1)*100)</f>
        <v>15.789473684210531</v>
      </c>
      <c r="AT286" s="224">
        <f>IF(ISERROR((Q286/R286-1)*100),"n/a",(Q286/R286-1)*100)</f>
        <v>28.569495195560979</v>
      </c>
      <c r="AU286" s="224">
        <f>IF(ISERROR((R286/T286-1)*100),"n/a",(R286/T286-1)*100)</f>
        <v>9.0180327868852661</v>
      </c>
      <c r="AV286" s="224">
        <f>IF(ISERROR((T286/U286-1)*100),"n/a",(T286/U286-1)*100)</f>
        <v>8.9285714285713524</v>
      </c>
      <c r="AW286" s="224">
        <f>IF(ISERROR((U286/V286-1)*100),"n/a",(U286/V286-1)*100)</f>
        <v>1.8181818181820519</v>
      </c>
      <c r="AX286" s="224">
        <f>IF(ISERROR((V286/W286-1)*100),"n/a",(V286/W286-1)*100)</f>
        <v>5.7692307692306377</v>
      </c>
      <c r="AY286" s="224">
        <f>IF(ISERROR((W286/X286-1)*100),"n/a",(W286/X286-1)*100)</f>
        <v>8.33333333333346</v>
      </c>
      <c r="AZ286" s="224">
        <f>IF(ISERROR((X286/Y286-1)*100),"n/a",(X286/Y286-1)*100)</f>
        <v>9.0909090909086601</v>
      </c>
      <c r="BA286" s="224">
        <f>IF(ISERROR((Y286/Z286-1)*100),"n/a",(Y286/Z286-1)*100)</f>
        <v>0</v>
      </c>
      <c r="BB286" s="224">
        <f>IF(ISERROR((Z286/AA286-1)*100),"n/a",(Z286/AA286-1)*100)</f>
        <v>15.789473684210709</v>
      </c>
      <c r="BC286" s="224">
        <f>IF(ISERROR((AA286/AB286-1)*100),"n/a",(AA286/AB286-1)*100)</f>
        <v>5.5555555555556246</v>
      </c>
      <c r="BD286" s="224">
        <f>IF(ISERROR((AB286/AC286-1)*100),"n/a",(AB286/AC286-1)*100)</f>
        <v>0</v>
      </c>
      <c r="BE286" s="224">
        <f>IF(ISERROR((AC286/AD286-1)*100),"n/a",(AC286/AD286-1)*100)</f>
        <v>0</v>
      </c>
      <c r="BF286" s="224">
        <f>IF(ISERROR((AD286/AE286-1)*100),"n/a",(AD286/AE286-1)*100)</f>
        <v>0</v>
      </c>
      <c r="BG286" s="224">
        <f>AVERAGE(AG286:BF286)</f>
        <v>7.6585022545532775</v>
      </c>
      <c r="BH286" s="182">
        <f t="shared" si="4"/>
        <v>6.0236614643032382</v>
      </c>
    </row>
    <row r="287" spans="1:60" ht="11.25" customHeight="1" x14ac:dyDescent="0.2">
      <c r="A287" s="265" t="s">
        <v>3793</v>
      </c>
      <c r="B287" s="97" t="s">
        <v>3794</v>
      </c>
      <c r="C287" s="215">
        <v>2.99</v>
      </c>
      <c r="D287" s="216">
        <v>2.8600000000000003</v>
      </c>
      <c r="E287" s="216">
        <v>2.6500000000000004</v>
      </c>
      <c r="F287" s="216">
        <v>2.41</v>
      </c>
      <c r="G287" s="216">
        <v>2.2749999999999999</v>
      </c>
      <c r="H287" s="231">
        <v>1.8774999999999999</v>
      </c>
      <c r="I287" s="216">
        <v>2.0449999999999999</v>
      </c>
      <c r="J287" s="217">
        <v>1.875</v>
      </c>
      <c r="K287" s="228">
        <v>1.85</v>
      </c>
      <c r="L287" s="231">
        <v>1.85</v>
      </c>
      <c r="M287" s="216">
        <v>2.7350000000000003</v>
      </c>
      <c r="N287" s="216">
        <v>2.5274999999999999</v>
      </c>
      <c r="O287" s="216">
        <v>2.34</v>
      </c>
      <c r="P287" s="191"/>
      <c r="Q287" s="216">
        <v>2.0575000000000001</v>
      </c>
      <c r="R287" s="232">
        <v>2</v>
      </c>
      <c r="S287" s="191"/>
      <c r="T287" s="279">
        <v>1.9575</v>
      </c>
      <c r="U287" s="266">
        <v>1.95</v>
      </c>
      <c r="V287" s="202">
        <v>1.95</v>
      </c>
      <c r="W287" s="202">
        <v>1.8725000000000001</v>
      </c>
      <c r="X287" s="202">
        <v>1.7186000000000001</v>
      </c>
      <c r="Y287" s="229">
        <v>0</v>
      </c>
      <c r="Z287" s="229">
        <v>0</v>
      </c>
      <c r="AA287" s="229">
        <v>0</v>
      </c>
      <c r="AB287" s="229">
        <v>0</v>
      </c>
      <c r="AC287" s="229">
        <v>0</v>
      </c>
      <c r="AD287" s="229">
        <v>0</v>
      </c>
      <c r="AE287" s="229">
        <v>0</v>
      </c>
      <c r="AF287" s="223">
        <f>SUM(C287:AE287)</f>
        <v>43.791100000000014</v>
      </c>
      <c r="AG287" s="224">
        <f>IF(ISERROR((C287/D287-1)*100),"n/a",(C287/D287-1)*100)</f>
        <v>4.5454545454545414</v>
      </c>
      <c r="AH287" s="224">
        <f>IF(ISERROR((D287/E287-1)*100),"n/a",(D287/E287-1)*100)</f>
        <v>7.9245283018867907</v>
      </c>
      <c r="AI287" s="224">
        <f>IF(ISERROR((E287/F287-1)*100),"n/a",(E287/F287-1)*100)</f>
        <v>9.9585062240663991</v>
      </c>
      <c r="AJ287" s="224">
        <f>IF(ISERROR((F287/G287-1)*100),"n/a",(F287/G287-1)*100)</f>
        <v>5.9340659340659352</v>
      </c>
      <c r="AK287" s="224">
        <f>IF(ISERROR((G287/H287-1)*100),"n/a",(G287/H287-1)*100)</f>
        <v>21.171770972037287</v>
      </c>
      <c r="AL287" s="224">
        <f>IF(ISERROR((H287/I287-1)*100),"n/a",(H287/I287-1)*100)</f>
        <v>-8.1907090464547689</v>
      </c>
      <c r="AM287" s="224">
        <f>IF(ISERROR((I287/J287-1)*100),"n/a",(I287/J287-1)*100)</f>
        <v>9.0666666666666664</v>
      </c>
      <c r="AN287" s="224">
        <f>IF(ISERROR((J287/K287-1)*100),"n/a",(J287/K287-1)*100)</f>
        <v>1.3513513513513375</v>
      </c>
      <c r="AO287" s="224">
        <f>IF(ISERROR((K287/L287-1)*100),"n/a",(K287/L287-1)*100)</f>
        <v>0</v>
      </c>
      <c r="AP287" s="224">
        <f>IF(ISERROR((L287/M287-1)*100),"n/a",(L287/M287-1)*100)</f>
        <v>-32.358318098720297</v>
      </c>
      <c r="AQ287" s="224">
        <f>IF(ISERROR((M287/N287-1)*100),"n/a",(M287/N287-1)*100)</f>
        <v>8.2096933728981405</v>
      </c>
      <c r="AR287" s="224">
        <f>IF(ISERROR((N287/O287-1)*100),"n/a",(N287/O287-1)*100)</f>
        <v>8.0128205128205074</v>
      </c>
      <c r="AS287" s="224">
        <f>IF(ISERROR((O287/Q287-1)*100),"n/a",(O287/Q287-1)*100)</f>
        <v>13.730255164034011</v>
      </c>
      <c r="AT287" s="224">
        <f>IF(ISERROR((Q287/R287-1)*100),"n/a",(Q287/R287-1)*100)</f>
        <v>2.8750000000000053</v>
      </c>
      <c r="AU287" s="224">
        <f>IF(ISERROR((R287/T287-1)*100),"n/a",(R287/T287-1)*100)</f>
        <v>2.1711366538952781</v>
      </c>
      <c r="AV287" s="224">
        <f>IF(ISERROR((T287/U287-1)*100),"n/a",(T287/U287-1)*100)</f>
        <v>0.38461538461538325</v>
      </c>
      <c r="AW287" s="224">
        <f>IF(ISERROR((U287/V287-1)*100),"n/a",(U287/V287-1)*100)</f>
        <v>0</v>
      </c>
      <c r="AX287" s="224">
        <f>IF(ISERROR((V287/W287-1)*100),"n/a",(V287/W287-1)*100)</f>
        <v>4.1388518024032095</v>
      </c>
      <c r="AY287" s="224">
        <f>IF(ISERROR((W287/X287-1)*100),"n/a",(W287/X287-1)*100)</f>
        <v>8.9549633422553185</v>
      </c>
      <c r="AZ287" s="224" t="str">
        <f>IF(ISERROR((X287/Y287-1)*100),"n/a",(X287/Y287-1)*100)</f>
        <v>n/a</v>
      </c>
      <c r="BA287" s="224" t="str">
        <f>IF(ISERROR((Y287/Z287-1)*100),"n/a",(Y287/Z287-1)*100)</f>
        <v>n/a</v>
      </c>
      <c r="BB287" s="224" t="str">
        <f>IF(ISERROR((Z287/AA287-1)*100),"n/a",(Z287/AA287-1)*100)</f>
        <v>n/a</v>
      </c>
      <c r="BC287" s="224" t="str">
        <f>IF(ISERROR((AA287/AB287-1)*100),"n/a",(AA287/AB287-1)*100)</f>
        <v>n/a</v>
      </c>
      <c r="BD287" s="224" t="str">
        <f>IF(ISERROR((AB287/AC287-1)*100),"n/a",(AB287/AC287-1)*100)</f>
        <v>n/a</v>
      </c>
      <c r="BE287" s="224" t="str">
        <f>IF(ISERROR((AC287/AD287-1)*100),"n/a",(AC287/AD287-1)*100)</f>
        <v>n/a</v>
      </c>
      <c r="BF287" s="224" t="str">
        <f>IF(ISERROR((AD287/AE287-1)*100),"n/a",(AD287/AE287-1)*100)</f>
        <v>n/a</v>
      </c>
      <c r="BG287" s="224">
        <f>AVERAGE(AG287:BF287)</f>
        <v>3.5726659517513553</v>
      </c>
      <c r="BH287" s="182">
        <f t="shared" si="4"/>
        <v>10.677924928877449</v>
      </c>
    </row>
    <row r="288" spans="1:60" ht="11.25" customHeight="1" x14ac:dyDescent="0.2">
      <c r="A288" s="265" t="s">
        <v>1488</v>
      </c>
      <c r="B288" s="97" t="s">
        <v>1489</v>
      </c>
      <c r="C288" s="215">
        <v>3.1</v>
      </c>
      <c r="D288" s="216">
        <v>3.04</v>
      </c>
      <c r="E288" s="216">
        <v>2.9</v>
      </c>
      <c r="F288" s="216">
        <v>2.8050000000000002</v>
      </c>
      <c r="G288" s="216">
        <v>2.66</v>
      </c>
      <c r="H288" s="231">
        <v>2.5</v>
      </c>
      <c r="I288" s="216">
        <v>2.74</v>
      </c>
      <c r="J288" s="217">
        <v>2.57</v>
      </c>
      <c r="K288" s="223">
        <v>2.5</v>
      </c>
      <c r="L288" s="216">
        <v>2.3199999999999998</v>
      </c>
      <c r="M288" s="216">
        <v>2.1800000000000002</v>
      </c>
      <c r="N288" s="216">
        <v>2.08</v>
      </c>
      <c r="O288" s="231">
        <v>0</v>
      </c>
      <c r="P288" s="237"/>
      <c r="Q288" s="231">
        <v>0</v>
      </c>
      <c r="R288" s="227">
        <v>0</v>
      </c>
      <c r="S288" s="237"/>
      <c r="T288" s="266">
        <v>0</v>
      </c>
      <c r="U288" s="266">
        <v>0</v>
      </c>
      <c r="V288" s="229">
        <v>0</v>
      </c>
      <c r="W288" s="229">
        <v>0</v>
      </c>
      <c r="X288" s="229">
        <v>0</v>
      </c>
      <c r="Y288" s="229">
        <v>0</v>
      </c>
      <c r="Z288" s="229">
        <v>0</v>
      </c>
      <c r="AA288" s="229">
        <v>0</v>
      </c>
      <c r="AB288" s="229">
        <v>0</v>
      </c>
      <c r="AC288" s="229">
        <v>0</v>
      </c>
      <c r="AD288" s="229">
        <v>0</v>
      </c>
      <c r="AE288" s="229">
        <v>0</v>
      </c>
      <c r="AF288" s="223">
        <f>SUM(C288:AE288)</f>
        <v>31.395000000000003</v>
      </c>
      <c r="AG288" s="224">
        <f>IF(ISERROR((C288/D288-1)*100),"n/a",(C288/D288-1)*100)</f>
        <v>1.9736842105263275</v>
      </c>
      <c r="AH288" s="224">
        <f>IF(ISERROR((D288/E288-1)*100),"n/a",(D288/E288-1)*100)</f>
        <v>4.8275862068965614</v>
      </c>
      <c r="AI288" s="224">
        <f>IF(ISERROR((E288/F288-1)*100),"n/a",(E288/F288-1)*100)</f>
        <v>3.3868092691621943</v>
      </c>
      <c r="AJ288" s="224">
        <f>IF(ISERROR((F288/G288-1)*100),"n/a",(F288/G288-1)*100)</f>
        <v>5.4511278195488622</v>
      </c>
      <c r="AK288" s="224">
        <f>IF(ISERROR((G288/H288-1)*100),"n/a",(G288/H288-1)*100)</f>
        <v>6.4000000000000057</v>
      </c>
      <c r="AL288" s="224">
        <f>IF(ISERROR((H288/I288-1)*100),"n/a",(H288/I288-1)*100)</f>
        <v>-8.7591240875912533</v>
      </c>
      <c r="AM288" s="224">
        <f>IF(ISERROR((I288/J288-1)*100),"n/a",(I288/J288-1)*100)</f>
        <v>6.6147859922179197</v>
      </c>
      <c r="AN288" s="224">
        <f>IF(ISERROR((J288/K288-1)*100),"n/a",(J288/K288-1)*100)</f>
        <v>2.8000000000000025</v>
      </c>
      <c r="AO288" s="224">
        <f>IF(ISERROR((K288/L288-1)*100),"n/a",(K288/L288-1)*100)</f>
        <v>7.7586206896551824</v>
      </c>
      <c r="AP288" s="224">
        <f>IF(ISERROR((L288/M288-1)*100),"n/a",(L288/M288-1)*100)</f>
        <v>6.4220183486238369</v>
      </c>
      <c r="AQ288" s="224">
        <f>IF(ISERROR((M288/N288-1)*100),"n/a",(M288/N288-1)*100)</f>
        <v>4.8076923076923128</v>
      </c>
      <c r="AR288" s="224" t="str">
        <f>IF(ISERROR((N288/O288-1)*100),"n/a",(N288/O288-1)*100)</f>
        <v>n/a</v>
      </c>
      <c r="AS288" s="224" t="str">
        <f>IF(ISERROR((O288/Q288-1)*100),"n/a",(O288/Q288-1)*100)</f>
        <v>n/a</v>
      </c>
      <c r="AT288" s="224" t="str">
        <f>IF(ISERROR((Q288/R288-1)*100),"n/a",(Q288/R288-1)*100)</f>
        <v>n/a</v>
      </c>
      <c r="AU288" s="224" t="str">
        <f>IF(ISERROR((R288/T288-1)*100),"n/a",(R288/T288-1)*100)</f>
        <v>n/a</v>
      </c>
      <c r="AV288" s="224" t="str">
        <f>IF(ISERROR((T288/U288-1)*100),"n/a",(T288/U288-1)*100)</f>
        <v>n/a</v>
      </c>
      <c r="AW288" s="224" t="str">
        <f>IF(ISERROR((U288/V288-1)*100),"n/a",(U288/V288-1)*100)</f>
        <v>n/a</v>
      </c>
      <c r="AX288" s="224" t="str">
        <f>IF(ISERROR((V288/W288-1)*100),"n/a",(V288/W288-1)*100)</f>
        <v>n/a</v>
      </c>
      <c r="AY288" s="224" t="str">
        <f>IF(ISERROR((W288/X288-1)*100),"n/a",(W288/X288-1)*100)</f>
        <v>n/a</v>
      </c>
      <c r="AZ288" s="224" t="str">
        <f>IF(ISERROR((X288/Y288-1)*100),"n/a",(X288/Y288-1)*100)</f>
        <v>n/a</v>
      </c>
      <c r="BA288" s="224" t="str">
        <f>IF(ISERROR((Y288/Z288-1)*100),"n/a",(Y288/Z288-1)*100)</f>
        <v>n/a</v>
      </c>
      <c r="BB288" s="224" t="str">
        <f>IF(ISERROR((Z288/AA288-1)*100),"n/a",(Z288/AA288-1)*100)</f>
        <v>n/a</v>
      </c>
      <c r="BC288" s="224" t="str">
        <f>IF(ISERROR((AA288/AB288-1)*100),"n/a",(AA288/AB288-1)*100)</f>
        <v>n/a</v>
      </c>
      <c r="BD288" s="224" t="str">
        <f>IF(ISERROR((AB288/AC288-1)*100),"n/a",(AB288/AC288-1)*100)</f>
        <v>n/a</v>
      </c>
      <c r="BE288" s="224" t="str">
        <f>IF(ISERROR((AC288/AD288-1)*100),"n/a",(AC288/AD288-1)*100)</f>
        <v>n/a</v>
      </c>
      <c r="BF288" s="224" t="str">
        <f>IF(ISERROR((AD288/AE288-1)*100),"n/a",(AD288/AE288-1)*100)</f>
        <v>n/a</v>
      </c>
      <c r="BG288" s="224">
        <f>AVERAGE(AG288:BF288)</f>
        <v>3.7893818869756326</v>
      </c>
      <c r="BH288" s="182">
        <f t="shared" si="4"/>
        <v>4.5195441368132103</v>
      </c>
    </row>
    <row r="289" spans="1:60" ht="11.25" customHeight="1" x14ac:dyDescent="0.2">
      <c r="A289" s="278" t="s">
        <v>1490</v>
      </c>
      <c r="B289" s="119" t="s">
        <v>1491</v>
      </c>
      <c r="C289" s="215">
        <v>0.94</v>
      </c>
      <c r="D289" s="216">
        <v>0.86</v>
      </c>
      <c r="E289" s="216">
        <v>0.78</v>
      </c>
      <c r="F289" s="216">
        <v>0.72</v>
      </c>
      <c r="G289" s="216">
        <v>0.66</v>
      </c>
      <c r="H289" s="216">
        <v>0.62</v>
      </c>
      <c r="I289" s="216">
        <v>0.56000000000000005</v>
      </c>
      <c r="J289" s="217">
        <v>0.52</v>
      </c>
      <c r="K289" s="253">
        <v>0.48</v>
      </c>
      <c r="L289" s="255">
        <v>0</v>
      </c>
      <c r="M289" s="255">
        <v>0</v>
      </c>
      <c r="N289" s="255">
        <v>0</v>
      </c>
      <c r="O289" s="255">
        <v>0</v>
      </c>
      <c r="P289" s="269"/>
      <c r="Q289" s="255">
        <v>0</v>
      </c>
      <c r="R289" s="220">
        <v>0</v>
      </c>
      <c r="S289" s="269"/>
      <c r="T289" s="287">
        <v>0</v>
      </c>
      <c r="U289" s="287">
        <v>0</v>
      </c>
      <c r="V289" s="222">
        <v>0</v>
      </c>
      <c r="W289" s="222">
        <v>0</v>
      </c>
      <c r="X289" s="222">
        <v>0</v>
      </c>
      <c r="Y289" s="222">
        <v>0</v>
      </c>
      <c r="Z289" s="222">
        <v>0</v>
      </c>
      <c r="AA289" s="222">
        <v>0</v>
      </c>
      <c r="AB289" s="222">
        <v>0</v>
      </c>
      <c r="AC289" s="222">
        <v>0</v>
      </c>
      <c r="AD289" s="222">
        <v>0</v>
      </c>
      <c r="AE289" s="222">
        <v>0</v>
      </c>
      <c r="AF289" s="223">
        <f>SUM(C289:AE289)</f>
        <v>6.1400000000000006</v>
      </c>
      <c r="AG289" s="224">
        <f>IF(ISERROR((C289/D289-1)*100),"n/a",(C289/D289-1)*100)</f>
        <v>9.302325581395344</v>
      </c>
      <c r="AH289" s="224">
        <f>IF(ISERROR((D289/E289-1)*100),"n/a",(D289/E289-1)*100)</f>
        <v>10.256410256410241</v>
      </c>
      <c r="AI289" s="224">
        <f>IF(ISERROR((E289/F289-1)*100),"n/a",(E289/F289-1)*100)</f>
        <v>8.3333333333333481</v>
      </c>
      <c r="AJ289" s="224">
        <f>IF(ISERROR((F289/G289-1)*100),"n/a",(F289/G289-1)*100)</f>
        <v>9.0909090909090828</v>
      </c>
      <c r="AK289" s="224">
        <f>IF(ISERROR((G289/H289-1)*100),"n/a",(G289/H289-1)*100)</f>
        <v>6.4516129032258229</v>
      </c>
      <c r="AL289" s="224">
        <f>IF(ISERROR((H289/I289-1)*100),"n/a",(H289/I289-1)*100)</f>
        <v>10.714285714285698</v>
      </c>
      <c r="AM289" s="224">
        <f>IF(ISERROR((I289/J289-1)*100),"n/a",(I289/J289-1)*100)</f>
        <v>7.6923076923077094</v>
      </c>
      <c r="AN289" s="224">
        <f>IF(ISERROR((J289/K289-1)*100),"n/a",(J289/K289-1)*100)</f>
        <v>8.3333333333333481</v>
      </c>
      <c r="AO289" s="224" t="str">
        <f>IF(ISERROR((K289/L289-1)*100),"n/a",(K289/L289-1)*100)</f>
        <v>n/a</v>
      </c>
      <c r="AP289" s="224" t="str">
        <f>IF(ISERROR((L289/M289-1)*100),"n/a",(L289/M289-1)*100)</f>
        <v>n/a</v>
      </c>
      <c r="AQ289" s="224" t="str">
        <f>IF(ISERROR((M289/N289-1)*100),"n/a",(M289/N289-1)*100)</f>
        <v>n/a</v>
      </c>
      <c r="AR289" s="224" t="str">
        <f>IF(ISERROR((N289/O289-1)*100),"n/a",(N289/O289-1)*100)</f>
        <v>n/a</v>
      </c>
      <c r="AS289" s="224" t="str">
        <f>IF(ISERROR((O289/Q289-1)*100),"n/a",(O289/Q289-1)*100)</f>
        <v>n/a</v>
      </c>
      <c r="AT289" s="224" t="str">
        <f>IF(ISERROR((Q289/R289-1)*100),"n/a",(Q289/R289-1)*100)</f>
        <v>n/a</v>
      </c>
      <c r="AU289" s="224" t="str">
        <f>IF(ISERROR((R289/T289-1)*100),"n/a",(R289/T289-1)*100)</f>
        <v>n/a</v>
      </c>
      <c r="AV289" s="224" t="str">
        <f>IF(ISERROR((T289/U289-1)*100),"n/a",(T289/U289-1)*100)</f>
        <v>n/a</v>
      </c>
      <c r="AW289" s="224" t="str">
        <f>IF(ISERROR((U289/V289-1)*100),"n/a",(U289/V289-1)*100)</f>
        <v>n/a</v>
      </c>
      <c r="AX289" s="224" t="str">
        <f>IF(ISERROR((V289/W289-1)*100),"n/a",(V289/W289-1)*100)</f>
        <v>n/a</v>
      </c>
      <c r="AY289" s="224" t="str">
        <f>IF(ISERROR((W289/X289-1)*100),"n/a",(W289/X289-1)*100)</f>
        <v>n/a</v>
      </c>
      <c r="AZ289" s="224" t="str">
        <f>IF(ISERROR((X289/Y289-1)*100),"n/a",(X289/Y289-1)*100)</f>
        <v>n/a</v>
      </c>
      <c r="BA289" s="224" t="str">
        <f>IF(ISERROR((Y289/Z289-1)*100),"n/a",(Y289/Z289-1)*100)</f>
        <v>n/a</v>
      </c>
      <c r="BB289" s="224" t="str">
        <f>IF(ISERROR((Z289/AA289-1)*100),"n/a",(Z289/AA289-1)*100)</f>
        <v>n/a</v>
      </c>
      <c r="BC289" s="224" t="str">
        <f>IF(ISERROR((AA289/AB289-1)*100),"n/a",(AA289/AB289-1)*100)</f>
        <v>n/a</v>
      </c>
      <c r="BD289" s="224" t="str">
        <f>IF(ISERROR((AB289/AC289-1)*100),"n/a",(AB289/AC289-1)*100)</f>
        <v>n/a</v>
      </c>
      <c r="BE289" s="224" t="str">
        <f>IF(ISERROR((AC289/AD289-1)*100),"n/a",(AC289/AD289-1)*100)</f>
        <v>n/a</v>
      </c>
      <c r="BF289" s="224" t="str">
        <f>IF(ISERROR((AD289/AE289-1)*100),"n/a",(AD289/AE289-1)*100)</f>
        <v>n/a</v>
      </c>
      <c r="BG289" s="224">
        <f>AVERAGE(AG289:BF289)</f>
        <v>8.7718147381500735</v>
      </c>
      <c r="BH289" s="182">
        <f t="shared" si="4"/>
        <v>1.3780775537102556</v>
      </c>
    </row>
    <row r="290" spans="1:60" ht="11.25" customHeight="1" x14ac:dyDescent="0.2">
      <c r="A290" s="97" t="s">
        <v>1895</v>
      </c>
      <c r="B290" s="97" t="s">
        <v>334</v>
      </c>
      <c r="C290" s="215">
        <v>4.09</v>
      </c>
      <c r="D290" s="216">
        <v>3.95</v>
      </c>
      <c r="E290" s="216">
        <v>3.7450000000000001</v>
      </c>
      <c r="F290" s="216">
        <v>3.5</v>
      </c>
      <c r="G290" s="216">
        <v>3.2349999999999999</v>
      </c>
      <c r="H290" s="216">
        <v>3.1324999999999998</v>
      </c>
      <c r="I290" s="216">
        <v>3.0074999999999998</v>
      </c>
      <c r="J290" s="217">
        <v>2.835</v>
      </c>
      <c r="K290" s="217">
        <v>2.6825000000000001</v>
      </c>
      <c r="L290" s="216">
        <v>2.5874999999999999</v>
      </c>
      <c r="M290" s="216">
        <v>2.42</v>
      </c>
      <c r="N290" s="216">
        <v>2.2999999999999998</v>
      </c>
      <c r="O290" s="216">
        <v>2.15</v>
      </c>
      <c r="P290" s="226"/>
      <c r="Q290" s="216">
        <v>1.9350000000000001</v>
      </c>
      <c r="R290" s="232">
        <v>1.8</v>
      </c>
      <c r="S290" s="226"/>
      <c r="T290" s="260">
        <v>1.63</v>
      </c>
      <c r="U290" s="260">
        <v>1.59</v>
      </c>
      <c r="V290" s="202">
        <v>1.5349999999999999</v>
      </c>
      <c r="W290" s="202">
        <v>1.4325000000000001</v>
      </c>
      <c r="X290" s="202">
        <v>1.325</v>
      </c>
      <c r="Y290" s="202">
        <v>1.2375</v>
      </c>
      <c r="Z290" s="202">
        <v>1.1950000000000001</v>
      </c>
      <c r="AA290" s="202">
        <v>1.175</v>
      </c>
      <c r="AB290" s="202">
        <v>1.155</v>
      </c>
      <c r="AC290" s="202">
        <v>1.1299999999999999</v>
      </c>
      <c r="AD290" s="202">
        <v>1.085</v>
      </c>
      <c r="AE290" s="202">
        <v>1.03</v>
      </c>
      <c r="AF290" s="223">
        <f>SUM(C290:AE290)</f>
        <v>58.89</v>
      </c>
      <c r="AG290" s="224">
        <f>IF(ISERROR((C290/D290-1)*100),"n/a",(C290/D290-1)*100)</f>
        <v>3.5443037974683511</v>
      </c>
      <c r="AH290" s="224">
        <f>IF(ISERROR((D290/E290-1)*100),"n/a",(D290/E290-1)*100)</f>
        <v>5.4739652870493982</v>
      </c>
      <c r="AI290" s="224">
        <f>IF(ISERROR((E290/F290-1)*100),"n/a",(E290/F290-1)*100)</f>
        <v>7.0000000000000062</v>
      </c>
      <c r="AJ290" s="224">
        <f>IF(ISERROR((F290/G290-1)*100),"n/a",(F290/G290-1)*100)</f>
        <v>8.1916537867078976</v>
      </c>
      <c r="AK290" s="224">
        <f>IF(ISERROR((G290/H290-1)*100),"n/a",(G290/H290-1)*100)</f>
        <v>3.2721468475658488</v>
      </c>
      <c r="AL290" s="224">
        <f>IF(ISERROR((H290/I290-1)*100),"n/a",(H290/I290-1)*100)</f>
        <v>4.1562759767248547</v>
      </c>
      <c r="AM290" s="224">
        <f>IF(ISERROR((I290/J290-1)*100),"n/a",(I290/J290-1)*100)</f>
        <v>6.0846560846560704</v>
      </c>
      <c r="AN290" s="224">
        <f>IF(ISERROR((J290/K290-1)*100),"n/a",(J290/K290-1)*100)</f>
        <v>5.6849953401677533</v>
      </c>
      <c r="AO290" s="224">
        <f>IF(ISERROR((K290/L290-1)*100),"n/a",(K290/L290-1)*100)</f>
        <v>3.6714975845410613</v>
      </c>
      <c r="AP290" s="224">
        <f>IF(ISERROR((L290/M290-1)*100),"n/a",(L290/M290-1)*100)</f>
        <v>6.9214876033057759</v>
      </c>
      <c r="AQ290" s="224">
        <f>IF(ISERROR((M290/N290-1)*100),"n/a",(M290/N290-1)*100)</f>
        <v>5.2173913043478404</v>
      </c>
      <c r="AR290" s="224">
        <f>IF(ISERROR((N290/O290-1)*100),"n/a",(N290/O290-1)*100)</f>
        <v>6.9767441860465018</v>
      </c>
      <c r="AS290" s="224">
        <f>IF(ISERROR((O290/Q290-1)*100),"n/a",(O290/Q290-1)*100)</f>
        <v>11.111111111111093</v>
      </c>
      <c r="AT290" s="224">
        <f>IF(ISERROR((Q290/R290-1)*100),"n/a",(Q290/R290-1)*100)</f>
        <v>7.4999999999999956</v>
      </c>
      <c r="AU290" s="224">
        <f>IF(ISERROR((R290/T290-1)*100),"n/a",(R290/T290-1)*100)</f>
        <v>10.429447852760742</v>
      </c>
      <c r="AV290" s="224">
        <f>IF(ISERROR((T290/U290-1)*100),"n/a",(T290/U290-1)*100)</f>
        <v>2.5157232704402288</v>
      </c>
      <c r="AW290" s="224">
        <f>IF(ISERROR((U290/V290-1)*100),"n/a",(U290/V290-1)*100)</f>
        <v>3.5830618892508159</v>
      </c>
      <c r="AX290" s="224">
        <f>IF(ISERROR((V290/W290-1)*100),"n/a",(V290/W290-1)*100)</f>
        <v>7.1553228621291209</v>
      </c>
      <c r="AY290" s="224">
        <f>IF(ISERROR((W290/X290-1)*100),"n/a",(W290/X290-1)*100)</f>
        <v>8.1132075471698215</v>
      </c>
      <c r="AZ290" s="224">
        <f>IF(ISERROR((X290/Y290-1)*100),"n/a",(X290/Y290-1)*100)</f>
        <v>7.0707070707070718</v>
      </c>
      <c r="BA290" s="224">
        <f>IF(ISERROR((Y290/Z290-1)*100),"n/a",(Y290/Z290-1)*100)</f>
        <v>3.5564853556485421</v>
      </c>
      <c r="BB290" s="224">
        <f>IF(ISERROR((Z290/AA290-1)*100),"n/a",(Z290/AA290-1)*100)</f>
        <v>1.7021276595744705</v>
      </c>
      <c r="BC290" s="224">
        <f>IF(ISERROR((AA290/AB290-1)*100),"n/a",(AA290/AB290-1)*100)</f>
        <v>1.7316017316017396</v>
      </c>
      <c r="BD290" s="224">
        <f>IF(ISERROR((AB290/AC290-1)*100),"n/a",(AB290/AC290-1)*100)</f>
        <v>2.212389380530988</v>
      </c>
      <c r="BE290" s="224">
        <f>IF(ISERROR((AC290/AD290-1)*100),"n/a",(AC290/AD290-1)*100)</f>
        <v>4.1474654377880116</v>
      </c>
      <c r="BF290" s="224">
        <f>IF(ISERROR((AD290/AE290-1)*100),"n/a",(AD290/AE290-1)*100)</f>
        <v>5.3398058252427161</v>
      </c>
      <c r="BG290" s="224">
        <f>AVERAGE(AG290:BF290)</f>
        <v>5.4755221074052587</v>
      </c>
      <c r="BH290" s="182">
        <f t="shared" si="4"/>
        <v>2.510302470266975</v>
      </c>
    </row>
    <row r="291" spans="1:60" ht="11.25" customHeight="1" x14ac:dyDescent="0.2">
      <c r="A291" s="119" t="s">
        <v>1896</v>
      </c>
      <c r="B291" s="119" t="s">
        <v>338</v>
      </c>
      <c r="C291" s="215">
        <v>0.745</v>
      </c>
      <c r="D291" s="216">
        <v>0.72499999999999998</v>
      </c>
      <c r="E291" s="216">
        <v>0.70499999999999996</v>
      </c>
      <c r="F291" s="216">
        <v>0.68500000000000005</v>
      </c>
      <c r="G291" s="216">
        <v>0.63500000000000001</v>
      </c>
      <c r="H291" s="216">
        <v>0.59</v>
      </c>
      <c r="I291" s="216">
        <v>0.55000000000000004</v>
      </c>
      <c r="J291" s="217">
        <v>0.51</v>
      </c>
      <c r="K291" s="223">
        <v>0.47</v>
      </c>
      <c r="L291" s="216">
        <v>0.43</v>
      </c>
      <c r="M291" s="216">
        <v>0.40500000000000003</v>
      </c>
      <c r="N291" s="216">
        <v>0.37</v>
      </c>
      <c r="O291" s="216">
        <v>0.33</v>
      </c>
      <c r="P291" s="226"/>
      <c r="Q291" s="216">
        <v>0.312</v>
      </c>
      <c r="R291" s="232">
        <v>0.28320000000000001</v>
      </c>
      <c r="S291" s="226"/>
      <c r="T291" s="228">
        <v>0.26879999999999998</v>
      </c>
      <c r="U291" s="202">
        <v>0.25919999999999999</v>
      </c>
      <c r="V291" s="202">
        <v>0.25600000000000001</v>
      </c>
      <c r="W291" s="202">
        <v>0.198656</v>
      </c>
      <c r="X291" s="202">
        <v>0.18677759999999999</v>
      </c>
      <c r="Y291" s="229">
        <v>0.18350079999999999</v>
      </c>
      <c r="Z291" s="202">
        <v>0.18087935999999999</v>
      </c>
      <c r="AA291" s="229">
        <v>0.17825791999999999</v>
      </c>
      <c r="AB291" s="202">
        <v>0.17039360000000001</v>
      </c>
      <c r="AC291" s="229">
        <v>0.16777216</v>
      </c>
      <c r="AD291" s="202">
        <v>0.16252928</v>
      </c>
      <c r="AE291" s="229">
        <v>0.15728639999999999</v>
      </c>
      <c r="AF291" s="223">
        <f>SUM(C291:AE291)</f>
        <v>10.115253119999998</v>
      </c>
      <c r="AG291" s="224">
        <f>IF(ISERROR((C291/D291-1)*100),"n/a",(C291/D291-1)*100)</f>
        <v>2.7586206896551779</v>
      </c>
      <c r="AH291" s="224">
        <f>IF(ISERROR((D291/E291-1)*100),"n/a",(D291/E291-1)*100)</f>
        <v>2.8368794326241176</v>
      </c>
      <c r="AI291" s="224">
        <f>IF(ISERROR((E291/F291-1)*100),"n/a",(E291/F291-1)*100)</f>
        <v>2.9197080291970767</v>
      </c>
      <c r="AJ291" s="224">
        <f>IF(ISERROR((F291/G291-1)*100),"n/a",(F291/G291-1)*100)</f>
        <v>7.8740157480315043</v>
      </c>
      <c r="AK291" s="224">
        <f>IF(ISERROR((G291/H291-1)*100),"n/a",(G291/H291-1)*100)</f>
        <v>7.6271186440677985</v>
      </c>
      <c r="AL291" s="224">
        <f>IF(ISERROR((H291/I291-1)*100),"n/a",(H291/I291-1)*100)</f>
        <v>7.2727272727272529</v>
      </c>
      <c r="AM291" s="224">
        <f>IF(ISERROR((I291/J291-1)*100),"n/a",(I291/J291-1)*100)</f>
        <v>7.8431372549019773</v>
      </c>
      <c r="AN291" s="224">
        <f>IF(ISERROR((J291/K291-1)*100),"n/a",(J291/K291-1)*100)</f>
        <v>8.5106382978723527</v>
      </c>
      <c r="AO291" s="224">
        <f>IF(ISERROR((K291/L291-1)*100),"n/a",(K291/L291-1)*100)</f>
        <v>9.302325581395344</v>
      </c>
      <c r="AP291" s="224">
        <f>IF(ISERROR((L291/M291-1)*100),"n/a",(L291/M291-1)*100)</f>
        <v>6.1728395061728225</v>
      </c>
      <c r="AQ291" s="224">
        <f>IF(ISERROR((M291/N291-1)*100),"n/a",(M291/N291-1)*100)</f>
        <v>9.4594594594594739</v>
      </c>
      <c r="AR291" s="224">
        <f>IF(ISERROR((N291/O291-1)*100),"n/a",(N291/O291-1)*100)</f>
        <v>12.12121212121211</v>
      </c>
      <c r="AS291" s="224">
        <f>IF(ISERROR((O291/Q291-1)*100),"n/a",(O291/Q291-1)*100)</f>
        <v>5.7692307692307709</v>
      </c>
      <c r="AT291" s="224">
        <f>IF(ISERROR((Q291/R291-1)*100),"n/a",(Q291/R291-1)*100)</f>
        <v>10.169491525423723</v>
      </c>
      <c r="AU291" s="224">
        <f>IF(ISERROR((R291/T291-1)*100),"n/a",(R291/T291-1)*100)</f>
        <v>5.3571428571428603</v>
      </c>
      <c r="AV291" s="224">
        <f>IF(ISERROR((T291/U291-1)*100),"n/a",(T291/U291-1)*100)</f>
        <v>3.7037037037036979</v>
      </c>
      <c r="AW291" s="224">
        <f>IF(ISERROR((U291/V291-1)*100),"n/a",(U291/V291-1)*100)</f>
        <v>1.2499999999999956</v>
      </c>
      <c r="AX291" s="224">
        <f>IF(ISERROR((V291/W291-1)*100),"n/a",(V291/W291-1)*100)</f>
        <v>28.865979381443307</v>
      </c>
      <c r="AY291" s="224">
        <f>IF(ISERROR((W291/X291-1)*100),"n/a",(W291/X291-1)*100)</f>
        <v>6.3596491228070207</v>
      </c>
      <c r="AZ291" s="224">
        <f>IF(ISERROR((X291/Y291-1)*100),"n/a",(X291/Y291-1)*100)</f>
        <v>1.7857142857142794</v>
      </c>
      <c r="BA291" s="224">
        <f>IF(ISERROR((Y291/Z291-1)*100),"n/a",(Y291/Z291-1)*100)</f>
        <v>1.449275362318847</v>
      </c>
      <c r="BB291" s="224">
        <f>IF(ISERROR((Z291/AA291-1)*100),"n/a",(Z291/AA291-1)*100)</f>
        <v>1.4705882352941124</v>
      </c>
      <c r="BC291" s="224">
        <f>IF(ISERROR((AA291/AB291-1)*100),"n/a",(AA291/AB291-1)*100)</f>
        <v>4.615384615384599</v>
      </c>
      <c r="BD291" s="224">
        <f>IF(ISERROR((AB291/AC291-1)*100),"n/a",(AB291/AC291-1)*100)</f>
        <v>1.5625</v>
      </c>
      <c r="BE291" s="224">
        <f>IF(ISERROR((AC291/AD291-1)*100),"n/a",(AC291/AD291-1)*100)</f>
        <v>3.2258064516129004</v>
      </c>
      <c r="BF291" s="224">
        <f>IF(ISERROR((AD291/AE291-1)*100),"n/a",(AD291/AE291-1)*100)</f>
        <v>3.3333333333333437</v>
      </c>
      <c r="BG291" s="224">
        <f>AVERAGE(AG291:BF291)</f>
        <v>6.2929416031048637</v>
      </c>
      <c r="BH291" s="182">
        <f t="shared" si="4"/>
        <v>5.548659906157539</v>
      </c>
    </row>
    <row r="292" spans="1:60" ht="11.25" customHeight="1" x14ac:dyDescent="0.2">
      <c r="A292" s="265" t="s">
        <v>1492</v>
      </c>
      <c r="B292" s="97" t="s">
        <v>1493</v>
      </c>
      <c r="C292" s="215">
        <v>3.45</v>
      </c>
      <c r="D292" s="216">
        <v>2.98</v>
      </c>
      <c r="E292" s="216">
        <v>2.92</v>
      </c>
      <c r="F292" s="216">
        <v>2.86</v>
      </c>
      <c r="G292" s="216">
        <v>2.62</v>
      </c>
      <c r="H292" s="216">
        <v>2.4</v>
      </c>
      <c r="I292" s="216">
        <v>2.2799999999999998</v>
      </c>
      <c r="J292" s="217">
        <v>2.1</v>
      </c>
      <c r="K292" s="228">
        <v>2.04</v>
      </c>
      <c r="L292" s="216">
        <v>2.04</v>
      </c>
      <c r="M292" s="216">
        <v>2.0099999999999998</v>
      </c>
      <c r="N292" s="216">
        <v>1.89</v>
      </c>
      <c r="O292" s="216">
        <v>1.8</v>
      </c>
      <c r="P292" s="217"/>
      <c r="Q292" s="216">
        <v>1.75</v>
      </c>
      <c r="R292" s="232">
        <v>1.6</v>
      </c>
      <c r="S292" s="217"/>
      <c r="T292" s="279">
        <v>1.5</v>
      </c>
      <c r="U292" s="266">
        <v>0.75</v>
      </c>
      <c r="V292" s="229">
        <v>0.75</v>
      </c>
      <c r="W292" s="202">
        <v>0.75</v>
      </c>
      <c r="X292" s="202">
        <v>0.5</v>
      </c>
      <c r="Y292" s="229">
        <v>0.25</v>
      </c>
      <c r="Z292" s="229">
        <v>0.25</v>
      </c>
      <c r="AA292" s="202">
        <v>0.25</v>
      </c>
      <c r="AB292" s="229">
        <v>0</v>
      </c>
      <c r="AC292" s="229">
        <v>0</v>
      </c>
      <c r="AD292" s="229">
        <v>0</v>
      </c>
      <c r="AE292" s="229">
        <v>0</v>
      </c>
      <c r="AF292" s="223">
        <f>SUM(C292:AE292)</f>
        <v>39.74</v>
      </c>
      <c r="AG292" s="224">
        <f>IF(ISERROR((C292/D292-1)*100),"n/a",(C292/D292-1)*100)</f>
        <v>15.771812080536929</v>
      </c>
      <c r="AH292" s="224">
        <f>IF(ISERROR((D292/E292-1)*100),"n/a",(D292/E292-1)*100)</f>
        <v>2.0547945205479534</v>
      </c>
      <c r="AI292" s="224">
        <f>IF(ISERROR((E292/F292-1)*100),"n/a",(E292/F292-1)*100)</f>
        <v>2.0979020979021046</v>
      </c>
      <c r="AJ292" s="224">
        <f>IF(ISERROR((F292/G292-1)*100),"n/a",(F292/G292-1)*100)</f>
        <v>9.1603053435114425</v>
      </c>
      <c r="AK292" s="224">
        <f>IF(ISERROR((G292/H292-1)*100),"n/a",(G292/H292-1)*100)</f>
        <v>9.1666666666666785</v>
      </c>
      <c r="AL292" s="224">
        <f>IF(ISERROR((H292/I292-1)*100),"n/a",(H292/I292-1)*100)</f>
        <v>5.2631578947368363</v>
      </c>
      <c r="AM292" s="224">
        <f>IF(ISERROR((I292/J292-1)*100),"n/a",(I292/J292-1)*100)</f>
        <v>8.5714285714285623</v>
      </c>
      <c r="AN292" s="224">
        <f>IF(ISERROR((J292/K292-1)*100),"n/a",(J292/K292-1)*100)</f>
        <v>2.941176470588247</v>
      </c>
      <c r="AO292" s="224">
        <f>IF(ISERROR((K292/L292-1)*100),"n/a",(K292/L292-1)*100)</f>
        <v>0</v>
      </c>
      <c r="AP292" s="224">
        <f>IF(ISERROR((L292/M292-1)*100),"n/a",(L292/M292-1)*100)</f>
        <v>1.4925373134328401</v>
      </c>
      <c r="AQ292" s="224">
        <f>IF(ISERROR((M292/N292-1)*100),"n/a",(M292/N292-1)*100)</f>
        <v>6.3492063492063489</v>
      </c>
      <c r="AR292" s="224">
        <f>IF(ISERROR((N292/O292-1)*100),"n/a",(N292/O292-1)*100)</f>
        <v>4.9999999999999822</v>
      </c>
      <c r="AS292" s="224">
        <f>IF(ISERROR((O292/Q292-1)*100),"n/a",(O292/Q292-1)*100)</f>
        <v>2.8571428571428692</v>
      </c>
      <c r="AT292" s="224">
        <f>IF(ISERROR((Q292/R292-1)*100),"n/a",(Q292/R292-1)*100)</f>
        <v>9.375</v>
      </c>
      <c r="AU292" s="224">
        <f>IF(ISERROR((R292/T292-1)*100),"n/a",(R292/T292-1)*100)</f>
        <v>6.6666666666666652</v>
      </c>
      <c r="AV292" s="224">
        <f>IF(ISERROR((T292/U292-1)*100),"n/a",(T292/U292-1)*100)</f>
        <v>100</v>
      </c>
      <c r="AW292" s="224">
        <f>IF(ISERROR((U292/V292-1)*100),"n/a",(U292/V292-1)*100)</f>
        <v>0</v>
      </c>
      <c r="AX292" s="224">
        <f>IF(ISERROR((V292/W292-1)*100),"n/a",(V292/W292-1)*100)</f>
        <v>0</v>
      </c>
      <c r="AY292" s="224">
        <f>IF(ISERROR((W292/X292-1)*100),"n/a",(W292/X292-1)*100)</f>
        <v>50</v>
      </c>
      <c r="AZ292" s="224">
        <f>IF(ISERROR((X292/Y292-1)*100),"n/a",(X292/Y292-1)*100)</f>
        <v>100</v>
      </c>
      <c r="BA292" s="224">
        <f>IF(ISERROR((Y292/Z292-1)*100),"n/a",(Y292/Z292-1)*100)</f>
        <v>0</v>
      </c>
      <c r="BB292" s="224">
        <f>IF(ISERROR((Z292/AA292-1)*100),"n/a",(Z292/AA292-1)*100)</f>
        <v>0</v>
      </c>
      <c r="BC292" s="224" t="str">
        <f>IF(ISERROR((AA292/AB292-1)*100),"n/a",(AA292/AB292-1)*100)</f>
        <v>n/a</v>
      </c>
      <c r="BD292" s="224" t="str">
        <f>IF(ISERROR((AB292/AC292-1)*100),"n/a",(AB292/AC292-1)*100)</f>
        <v>n/a</v>
      </c>
      <c r="BE292" s="224" t="str">
        <f>IF(ISERROR((AC292/AD292-1)*100),"n/a",(AC292/AD292-1)*100)</f>
        <v>n/a</v>
      </c>
      <c r="BF292" s="224" t="str">
        <f>IF(ISERROR((AD292/AE292-1)*100),"n/a",(AD292/AE292-1)*100)</f>
        <v>n/a</v>
      </c>
      <c r="BG292" s="224">
        <f>AVERAGE(AG292:BF292)</f>
        <v>15.307627128743976</v>
      </c>
      <c r="BH292" s="182">
        <f t="shared" si="4"/>
        <v>29.348526125386208</v>
      </c>
    </row>
    <row r="293" spans="1:60" ht="11.25" customHeight="1" x14ac:dyDescent="0.2">
      <c r="A293" s="114" t="s">
        <v>1897</v>
      </c>
      <c r="B293" s="97" t="s">
        <v>888</v>
      </c>
      <c r="C293" s="215">
        <v>14</v>
      </c>
      <c r="D293" s="216">
        <v>11.5</v>
      </c>
      <c r="E293" s="216">
        <v>10.5</v>
      </c>
      <c r="F293" s="216">
        <v>9</v>
      </c>
      <c r="G293" s="216">
        <v>6.5</v>
      </c>
      <c r="H293" s="216">
        <v>5</v>
      </c>
      <c r="I293" s="216">
        <v>4.1500000000000004</v>
      </c>
      <c r="J293" s="217">
        <v>3.15</v>
      </c>
      <c r="K293" s="223">
        <v>2.9</v>
      </c>
      <c r="L293" s="231">
        <v>2.6</v>
      </c>
      <c r="M293" s="216">
        <v>2.5499999999999998</v>
      </c>
      <c r="N293" s="216">
        <v>2.25</v>
      </c>
      <c r="O293" s="216">
        <v>2.0499999999999998</v>
      </c>
      <c r="P293" s="226"/>
      <c r="Q293" s="216">
        <v>1.77</v>
      </c>
      <c r="R293" s="227">
        <v>1.4</v>
      </c>
      <c r="S293" s="226"/>
      <c r="T293" s="261">
        <v>1.4</v>
      </c>
      <c r="U293" s="261">
        <v>1.4</v>
      </c>
      <c r="V293" s="229">
        <v>1.4</v>
      </c>
      <c r="W293" s="202">
        <v>1.4</v>
      </c>
      <c r="X293" s="202">
        <v>1.3</v>
      </c>
      <c r="Y293" s="229">
        <v>1</v>
      </c>
      <c r="Z293" s="202">
        <v>1</v>
      </c>
      <c r="AA293" s="202">
        <v>0.74</v>
      </c>
      <c r="AB293" s="229">
        <v>0.48</v>
      </c>
      <c r="AC293" s="229">
        <v>0.48</v>
      </c>
      <c r="AD293" s="202">
        <v>0.48</v>
      </c>
      <c r="AE293" s="202">
        <v>0.24</v>
      </c>
      <c r="AF293" s="223">
        <f>SUM(C293:AE293)</f>
        <v>90.640000000000015</v>
      </c>
      <c r="AG293" s="224">
        <f>IF(ISERROR((C293/D293-1)*100),"n/a",(C293/D293-1)*100)</f>
        <v>21.739130434782616</v>
      </c>
      <c r="AH293" s="224">
        <f>IF(ISERROR((D293/E293-1)*100),"n/a",(D293/E293-1)*100)</f>
        <v>9.5238095238095344</v>
      </c>
      <c r="AI293" s="224">
        <f>IF(ISERROR((E293/F293-1)*100),"n/a",(E293/F293-1)*100)</f>
        <v>16.666666666666675</v>
      </c>
      <c r="AJ293" s="224">
        <f>IF(ISERROR((F293/G293-1)*100),"n/a",(F293/G293-1)*100)</f>
        <v>38.46153846153846</v>
      </c>
      <c r="AK293" s="224">
        <f>IF(ISERROR((G293/H293-1)*100),"n/a",(G293/H293-1)*100)</f>
        <v>30.000000000000004</v>
      </c>
      <c r="AL293" s="224">
        <f>IF(ISERROR((H293/I293-1)*100),"n/a",(H293/I293-1)*100)</f>
        <v>20.481927710843362</v>
      </c>
      <c r="AM293" s="224">
        <f>IF(ISERROR((I293/J293-1)*100),"n/a",(I293/J293-1)*100)</f>
        <v>31.746031746031768</v>
      </c>
      <c r="AN293" s="224">
        <f>IF(ISERROR((J293/K293-1)*100),"n/a",(J293/K293-1)*100)</f>
        <v>8.6206896551724199</v>
      </c>
      <c r="AO293" s="224">
        <f>IF(ISERROR((K293/L293-1)*100),"n/a",(K293/L293-1)*100)</f>
        <v>11.538461538461542</v>
      </c>
      <c r="AP293" s="224">
        <f>IF(ISERROR((L293/M293-1)*100),"n/a",(L293/M293-1)*100)</f>
        <v>1.9607843137255054</v>
      </c>
      <c r="AQ293" s="224">
        <f>IF(ISERROR((M293/N293-1)*100),"n/a",(M293/N293-1)*100)</f>
        <v>13.33333333333333</v>
      </c>
      <c r="AR293" s="224">
        <f>IF(ISERROR((N293/O293-1)*100),"n/a",(N293/O293-1)*100)</f>
        <v>9.7560975609756184</v>
      </c>
      <c r="AS293" s="224">
        <f>IF(ISERROR((O293/Q293-1)*100),"n/a",(O293/Q293-1)*100)</f>
        <v>15.81920903954801</v>
      </c>
      <c r="AT293" s="224">
        <f>IF(ISERROR((Q293/R293-1)*100),"n/a",(Q293/R293-1)*100)</f>
        <v>26.428571428571445</v>
      </c>
      <c r="AU293" s="224">
        <f>IF(ISERROR((R293/T293-1)*100),"n/a",(R293/T293-1)*100)</f>
        <v>0</v>
      </c>
      <c r="AV293" s="224">
        <f>IF(ISERROR((T293/U293-1)*100),"n/a",(T293/U293-1)*100)</f>
        <v>0</v>
      </c>
      <c r="AW293" s="224">
        <f>IF(ISERROR((U293/V293-1)*100),"n/a",(U293/V293-1)*100)</f>
        <v>0</v>
      </c>
      <c r="AX293" s="224">
        <f>IF(ISERROR((V293/W293-1)*100),"n/a",(V293/W293-1)*100)</f>
        <v>0</v>
      </c>
      <c r="AY293" s="224">
        <f>IF(ISERROR((W293/X293-1)*100),"n/a",(W293/X293-1)*100)</f>
        <v>7.6923076923076872</v>
      </c>
      <c r="AZ293" s="224">
        <f>IF(ISERROR((X293/Y293-1)*100),"n/a",(X293/Y293-1)*100)</f>
        <v>30.000000000000004</v>
      </c>
      <c r="BA293" s="224">
        <f>IF(ISERROR((Y293/Z293-1)*100),"n/a",(Y293/Z293-1)*100)</f>
        <v>0</v>
      </c>
      <c r="BB293" s="224">
        <f>IF(ISERROR((Z293/AA293-1)*100),"n/a",(Z293/AA293-1)*100)</f>
        <v>35.13513513513513</v>
      </c>
      <c r="BC293" s="224">
        <f>IF(ISERROR((AA293/AB293-1)*100),"n/a",(AA293/AB293-1)*100)</f>
        <v>54.166666666666671</v>
      </c>
      <c r="BD293" s="224">
        <f>IF(ISERROR((AB293/AC293-1)*100),"n/a",(AB293/AC293-1)*100)</f>
        <v>0</v>
      </c>
      <c r="BE293" s="224">
        <f>IF(ISERROR((AC293/AD293-1)*100),"n/a",(AC293/AD293-1)*100)</f>
        <v>0</v>
      </c>
      <c r="BF293" s="224">
        <f>IF(ISERROR((AD293/AE293-1)*100),"n/a",(AD293/AE293-1)*100)</f>
        <v>100</v>
      </c>
      <c r="BG293" s="224">
        <f>AVERAGE(AG293:BF293)</f>
        <v>18.579629265675759</v>
      </c>
      <c r="BH293" s="182">
        <f t="shared" si="4"/>
        <v>22.120634958409681</v>
      </c>
    </row>
    <row r="294" spans="1:60" ht="11.25" customHeight="1" x14ac:dyDescent="0.2">
      <c r="A294" s="234" t="s">
        <v>889</v>
      </c>
      <c r="B294" s="240" t="s">
        <v>890</v>
      </c>
      <c r="C294" s="215">
        <v>1.88</v>
      </c>
      <c r="D294" s="216">
        <v>1.8</v>
      </c>
      <c r="E294" s="216">
        <v>1.72</v>
      </c>
      <c r="F294" s="216">
        <v>1.64</v>
      </c>
      <c r="G294" s="216">
        <v>1.56</v>
      </c>
      <c r="H294" s="216">
        <v>1.48</v>
      </c>
      <c r="I294" s="216">
        <v>1.4</v>
      </c>
      <c r="J294" s="217">
        <v>1.28</v>
      </c>
      <c r="K294" s="235">
        <v>1.1200000000000001</v>
      </c>
      <c r="L294" s="216">
        <v>1</v>
      </c>
      <c r="M294" s="216">
        <v>0.9</v>
      </c>
      <c r="N294" s="216">
        <v>0.8</v>
      </c>
      <c r="O294" s="216">
        <v>0.72499999999999998</v>
      </c>
      <c r="P294" s="226"/>
      <c r="Q294" s="231">
        <v>0.5</v>
      </c>
      <c r="R294" s="227">
        <v>1.69</v>
      </c>
      <c r="S294" s="226"/>
      <c r="T294" s="260">
        <v>1.905</v>
      </c>
      <c r="U294" s="260">
        <v>1.885</v>
      </c>
      <c r="V294" s="202">
        <v>1.865</v>
      </c>
      <c r="W294" s="202">
        <v>1.84</v>
      </c>
      <c r="X294" s="202">
        <v>1.81</v>
      </c>
      <c r="Y294" s="202">
        <v>1.74</v>
      </c>
      <c r="Z294" s="202">
        <v>1.7</v>
      </c>
      <c r="AA294" s="202">
        <v>1.6625000000000001</v>
      </c>
      <c r="AB294" s="229">
        <v>1.65</v>
      </c>
      <c r="AC294" s="202">
        <v>0.86250000000000004</v>
      </c>
      <c r="AD294" s="202">
        <v>0.55000000000000004</v>
      </c>
      <c r="AE294" s="229">
        <v>0.4</v>
      </c>
      <c r="AF294" s="223">
        <f>SUM(C294:AE294)</f>
        <v>37.364999999999995</v>
      </c>
      <c r="AG294" s="224">
        <f>IF(ISERROR((C294/D294-1)*100),"n/a",(C294/D294-1)*100)</f>
        <v>4.4444444444444287</v>
      </c>
      <c r="AH294" s="224">
        <f>IF(ISERROR((D294/E294-1)*100),"n/a",(D294/E294-1)*100)</f>
        <v>4.6511627906976827</v>
      </c>
      <c r="AI294" s="224">
        <f>IF(ISERROR((E294/F294-1)*100),"n/a",(E294/F294-1)*100)</f>
        <v>4.8780487804878092</v>
      </c>
      <c r="AJ294" s="224">
        <f>IF(ISERROR((F294/G294-1)*100),"n/a",(F294/G294-1)*100)</f>
        <v>5.12820512820511</v>
      </c>
      <c r="AK294" s="224">
        <f>IF(ISERROR((G294/H294-1)*100),"n/a",(G294/H294-1)*100)</f>
        <v>5.4054054054054168</v>
      </c>
      <c r="AL294" s="224">
        <f>IF(ISERROR((H294/I294-1)*100),"n/a",(H294/I294-1)*100)</f>
        <v>5.7142857142857162</v>
      </c>
      <c r="AM294" s="224">
        <f>IF(ISERROR((I294/J294-1)*100),"n/a",(I294/J294-1)*100)</f>
        <v>9.375</v>
      </c>
      <c r="AN294" s="224">
        <f>IF(ISERROR((J294/K294-1)*100),"n/a",(J294/K294-1)*100)</f>
        <v>14.285714285714279</v>
      </c>
      <c r="AO294" s="224">
        <f>IF(ISERROR((K294/L294-1)*100),"n/a",(K294/L294-1)*100)</f>
        <v>12.000000000000011</v>
      </c>
      <c r="AP294" s="224">
        <f>IF(ISERROR((L294/M294-1)*100),"n/a",(L294/M294-1)*100)</f>
        <v>11.111111111111116</v>
      </c>
      <c r="AQ294" s="224">
        <f>IF(ISERROR((M294/N294-1)*100),"n/a",(M294/N294-1)*100)</f>
        <v>12.5</v>
      </c>
      <c r="AR294" s="224">
        <f>IF(ISERROR((N294/O294-1)*100),"n/a",(N294/O294-1)*100)</f>
        <v>10.344827586206895</v>
      </c>
      <c r="AS294" s="224">
        <f>IF(ISERROR((O294/Q294-1)*100),"n/a",(O294/Q294-1)*100)</f>
        <v>44.999999999999993</v>
      </c>
      <c r="AT294" s="224">
        <f>IF(ISERROR((Q294/R294-1)*100),"n/a",(Q294/R294-1)*100)</f>
        <v>-70.414201183431956</v>
      </c>
      <c r="AU294" s="224">
        <f>IF(ISERROR((R294/T294-1)*100),"n/a",(R294/T294-1)*100)</f>
        <v>-11.286089238845154</v>
      </c>
      <c r="AV294" s="224">
        <f>IF(ISERROR((T294/U294-1)*100),"n/a",(T294/U294-1)*100)</f>
        <v>1.0610079575596787</v>
      </c>
      <c r="AW294" s="224">
        <f>IF(ISERROR((U294/V294-1)*100),"n/a",(U294/V294-1)*100)</f>
        <v>1.072386058981234</v>
      </c>
      <c r="AX294" s="224">
        <f>IF(ISERROR((V294/W294-1)*100),"n/a",(V294/W294-1)*100)</f>
        <v>1.3586956521739024</v>
      </c>
      <c r="AY294" s="224">
        <f>IF(ISERROR((W294/X294-1)*100),"n/a",(W294/X294-1)*100)</f>
        <v>1.6574585635359185</v>
      </c>
      <c r="AZ294" s="224">
        <f>IF(ISERROR((X294/Y294-1)*100),"n/a",(X294/Y294-1)*100)</f>
        <v>4.0229885057471382</v>
      </c>
      <c r="BA294" s="224">
        <f>IF(ISERROR((Y294/Z294-1)*100),"n/a",(Y294/Z294-1)*100)</f>
        <v>2.3529411764705799</v>
      </c>
      <c r="BB294" s="224">
        <f>IF(ISERROR((Z294/AA294-1)*100),"n/a",(Z294/AA294-1)*100)</f>
        <v>2.2556390977443552</v>
      </c>
      <c r="BC294" s="224">
        <f>IF(ISERROR((AA294/AB294-1)*100),"n/a",(AA294/AB294-1)*100)</f>
        <v>0.75757575757577911</v>
      </c>
      <c r="BD294" s="224">
        <f>IF(ISERROR((AB294/AC294-1)*100),"n/a",(AB294/AC294-1)*100)</f>
        <v>91.304347826086939</v>
      </c>
      <c r="BE294" s="224">
        <f>IF(ISERROR((AC294/AD294-1)*100),"n/a",(AC294/AD294-1)*100)</f>
        <v>56.818181818181813</v>
      </c>
      <c r="BF294" s="224">
        <f>IF(ISERROR((AD294/AE294-1)*100),"n/a",(AD294/AE294-1)*100)</f>
        <v>37.5</v>
      </c>
      <c r="BG294" s="224">
        <f>AVERAGE(AG294:BF294)</f>
        <v>10.126889893782257</v>
      </c>
      <c r="BH294" s="182">
        <f t="shared" si="4"/>
        <v>27.148091408102612</v>
      </c>
    </row>
    <row r="295" spans="1:60" ht="11.25" customHeight="1" x14ac:dyDescent="0.2">
      <c r="A295" s="265" t="s">
        <v>1898</v>
      </c>
      <c r="B295" s="97" t="s">
        <v>892</v>
      </c>
      <c r="C295" s="215">
        <v>0.30396000000000001</v>
      </c>
      <c r="D295" s="216">
        <v>0.30120999999999998</v>
      </c>
      <c r="E295" s="216">
        <v>0.29820999999999998</v>
      </c>
      <c r="F295" s="216">
        <v>0.29520999999999997</v>
      </c>
      <c r="G295" s="216">
        <v>0.29232000000000002</v>
      </c>
      <c r="H295" s="216">
        <v>0.28943999999999998</v>
      </c>
      <c r="I295" s="216">
        <v>0.28657100000000002</v>
      </c>
      <c r="J295" s="217">
        <v>0.28373599999999999</v>
      </c>
      <c r="K295" s="217">
        <v>0.27448499999999998</v>
      </c>
      <c r="L295" s="216">
        <v>0.25590000000000002</v>
      </c>
      <c r="M295" s="216">
        <v>0.24859999999999999</v>
      </c>
      <c r="N295" s="216">
        <v>0.18079999999999999</v>
      </c>
      <c r="O295" s="231">
        <v>0</v>
      </c>
      <c r="P295" s="254"/>
      <c r="Q295" s="231">
        <v>0</v>
      </c>
      <c r="R295" s="227">
        <v>0</v>
      </c>
      <c r="S295" s="254"/>
      <c r="T295" s="266">
        <v>0</v>
      </c>
      <c r="U295" s="266">
        <v>0</v>
      </c>
      <c r="V295" s="229">
        <v>0</v>
      </c>
      <c r="W295" s="229">
        <v>0</v>
      </c>
      <c r="X295" s="229">
        <v>0</v>
      </c>
      <c r="Y295" s="229">
        <v>0</v>
      </c>
      <c r="Z295" s="229">
        <v>0</v>
      </c>
      <c r="AA295" s="229">
        <v>0</v>
      </c>
      <c r="AB295" s="229">
        <v>0</v>
      </c>
      <c r="AC295" s="229">
        <v>0</v>
      </c>
      <c r="AD295" s="229">
        <v>0</v>
      </c>
      <c r="AE295" s="229">
        <v>0</v>
      </c>
      <c r="AF295" s="223">
        <f>SUM(C295:AE295)</f>
        <v>3.3104420000000001</v>
      </c>
      <c r="AG295" s="224">
        <f>IF(ISERROR((C295/D295-1)*100),"n/a",(C295/D295-1)*100)</f>
        <v>0.91298429667010517</v>
      </c>
      <c r="AH295" s="224">
        <f>IF(ISERROR((D295/E295-1)*100),"n/a",(D295/E295-1)*100)</f>
        <v>1.0060024814727786</v>
      </c>
      <c r="AI295" s="224">
        <f>IF(ISERROR((E295/F295-1)*100),"n/a",(E295/F295-1)*100)</f>
        <v>1.0162257376105099</v>
      </c>
      <c r="AJ295" s="224">
        <f>IF(ISERROR((F295/G295-1)*100),"n/a",(F295/G295-1)*100)</f>
        <v>0.98864258347015621</v>
      </c>
      <c r="AK295" s="224">
        <f>IF(ISERROR((G295/H295-1)*100),"n/a",(G295/H295-1)*100)</f>
        <v>0.99502487562190822</v>
      </c>
      <c r="AL295" s="224">
        <f>IF(ISERROR((H295/I295-1)*100),"n/a",(H295/I295-1)*100)</f>
        <v>1.001148057549428</v>
      </c>
      <c r="AM295" s="224">
        <f>IF(ISERROR((I295/J295-1)*100),"n/a",(I295/J295-1)*100)</f>
        <v>0.99916824090000578</v>
      </c>
      <c r="AN295" s="224">
        <f>IF(ISERROR((J295/K295-1)*100),"n/a",(J295/K295-1)*100)</f>
        <v>3.3703116745906092</v>
      </c>
      <c r="AO295" s="224">
        <f>IF(ISERROR((K295/L295-1)*100),"n/a",(K295/L295-1)*100)</f>
        <v>7.2626025791324489</v>
      </c>
      <c r="AP295" s="224">
        <f>IF(ISERROR((L295/M295-1)*100),"n/a",(L295/M295-1)*100)</f>
        <v>2.9364440868865804</v>
      </c>
      <c r="AQ295" s="224">
        <f>IF(ISERROR((M295/N295-1)*100),"n/a",(M295/N295-1)*100)</f>
        <v>37.5</v>
      </c>
      <c r="AR295" s="224" t="str">
        <f>IF(ISERROR((N295/O295-1)*100),"n/a",(N295/O295-1)*100)</f>
        <v>n/a</v>
      </c>
      <c r="AS295" s="224" t="str">
        <f>IF(ISERROR((O295/Q295-1)*100),"n/a",(O295/Q295-1)*100)</f>
        <v>n/a</v>
      </c>
      <c r="AT295" s="224" t="str">
        <f>IF(ISERROR((Q295/R295-1)*100),"n/a",(Q295/R295-1)*100)</f>
        <v>n/a</v>
      </c>
      <c r="AU295" s="224" t="str">
        <f>IF(ISERROR((R295/T295-1)*100),"n/a",(R295/T295-1)*100)</f>
        <v>n/a</v>
      </c>
      <c r="AV295" s="224" t="str">
        <f>IF(ISERROR((T295/U295-1)*100),"n/a",(T295/U295-1)*100)</f>
        <v>n/a</v>
      </c>
      <c r="AW295" s="224" t="str">
        <f>IF(ISERROR((U295/V295-1)*100),"n/a",(U295/V295-1)*100)</f>
        <v>n/a</v>
      </c>
      <c r="AX295" s="224" t="str">
        <f>IF(ISERROR((V295/W295-1)*100),"n/a",(V295/W295-1)*100)</f>
        <v>n/a</v>
      </c>
      <c r="AY295" s="224" t="str">
        <f>IF(ISERROR((W295/X295-1)*100),"n/a",(W295/X295-1)*100)</f>
        <v>n/a</v>
      </c>
      <c r="AZ295" s="224" t="str">
        <f>IF(ISERROR((X295/Y295-1)*100),"n/a",(X295/Y295-1)*100)</f>
        <v>n/a</v>
      </c>
      <c r="BA295" s="224" t="str">
        <f>IF(ISERROR((Y295/Z295-1)*100),"n/a",(Y295/Z295-1)*100)</f>
        <v>n/a</v>
      </c>
      <c r="BB295" s="224" t="str">
        <f>IF(ISERROR((Z295/AA295-1)*100),"n/a",(Z295/AA295-1)*100)</f>
        <v>n/a</v>
      </c>
      <c r="BC295" s="224" t="str">
        <f>IF(ISERROR((AA295/AB295-1)*100),"n/a",(AA295/AB295-1)*100)</f>
        <v>n/a</v>
      </c>
      <c r="BD295" s="224" t="str">
        <f>IF(ISERROR((AB295/AC295-1)*100),"n/a",(AB295/AC295-1)*100)</f>
        <v>n/a</v>
      </c>
      <c r="BE295" s="224" t="str">
        <f>IF(ISERROR((AC295/AD295-1)*100),"n/a",(AC295/AD295-1)*100)</f>
        <v>n/a</v>
      </c>
      <c r="BF295" s="224" t="str">
        <f>IF(ISERROR((AD295/AE295-1)*100),"n/a",(AD295/AE295-1)*100)</f>
        <v>n/a</v>
      </c>
      <c r="BG295" s="224">
        <f>AVERAGE(AG295:BF295)</f>
        <v>5.27168678308223</v>
      </c>
      <c r="BH295" s="182">
        <f t="shared" si="4"/>
        <v>10.863360544922296</v>
      </c>
    </row>
    <row r="296" spans="1:60" ht="11.25" customHeight="1" x14ac:dyDescent="0.2">
      <c r="A296" s="97" t="s">
        <v>1899</v>
      </c>
      <c r="B296" s="97" t="s">
        <v>341</v>
      </c>
      <c r="C296" s="215">
        <v>8.83</v>
      </c>
      <c r="D296" s="216">
        <v>8.01</v>
      </c>
      <c r="E296" s="216">
        <v>7.3</v>
      </c>
      <c r="F296" s="216">
        <v>6.78</v>
      </c>
      <c r="G296" s="216">
        <v>6.39</v>
      </c>
      <c r="H296" s="216">
        <v>5.94</v>
      </c>
      <c r="I296" s="216">
        <v>5.68</v>
      </c>
      <c r="J296" s="217">
        <v>5.36</v>
      </c>
      <c r="K296" s="217">
        <v>5.0599999999999996</v>
      </c>
      <c r="L296" s="216">
        <v>4.83</v>
      </c>
      <c r="M296" s="216">
        <v>4.59</v>
      </c>
      <c r="N296" s="216">
        <v>4.17</v>
      </c>
      <c r="O296" s="216">
        <v>3.59</v>
      </c>
      <c r="P296" s="226"/>
      <c r="Q296" s="216">
        <v>3.06</v>
      </c>
      <c r="R296" s="232">
        <v>2.52</v>
      </c>
      <c r="S296" s="226"/>
      <c r="T296" s="260">
        <v>2.08</v>
      </c>
      <c r="U296" s="260">
        <v>1.78</v>
      </c>
      <c r="V296" s="202">
        <v>1.55</v>
      </c>
      <c r="W296" s="202">
        <v>1.34</v>
      </c>
      <c r="X296" s="202">
        <v>1.1100000000000001</v>
      </c>
      <c r="Y296" s="202">
        <v>0.92</v>
      </c>
      <c r="Z296" s="202">
        <v>0.78500000000000003</v>
      </c>
      <c r="AA296" s="202">
        <v>0.73499999999999999</v>
      </c>
      <c r="AB296" s="202">
        <v>0.71499999999999997</v>
      </c>
      <c r="AC296" s="202">
        <v>0.69499999999999995</v>
      </c>
      <c r="AD296" s="202">
        <v>0.67</v>
      </c>
      <c r="AE296" s="202">
        <v>0.63</v>
      </c>
      <c r="AF296" s="223">
        <f>SUM(C296:AE296)</f>
        <v>95.12</v>
      </c>
      <c r="AG296" s="224">
        <f>IF(ISERROR((C296/D296-1)*100),"n/a",(C296/D296-1)*100)</f>
        <v>10.237203495630464</v>
      </c>
      <c r="AH296" s="224">
        <f>IF(ISERROR((D296/E296-1)*100),"n/a",(D296/E296-1)*100)</f>
        <v>9.7260273972602729</v>
      </c>
      <c r="AI296" s="224">
        <f>IF(ISERROR((E296/F296-1)*100),"n/a",(E296/F296-1)*100)</f>
        <v>7.6696165191740384</v>
      </c>
      <c r="AJ296" s="224">
        <f>IF(ISERROR((F296/G296-1)*100),"n/a",(F296/G296-1)*100)</f>
        <v>6.1032863849765251</v>
      </c>
      <c r="AK296" s="224">
        <f>IF(ISERROR((G296/H296-1)*100),"n/a",(G296/H296-1)*100)</f>
        <v>7.575757575757569</v>
      </c>
      <c r="AL296" s="224">
        <f>IF(ISERROR((H296/I296-1)*100),"n/a",(H296/I296-1)*100)</f>
        <v>4.5774647887323994</v>
      </c>
      <c r="AM296" s="224">
        <f>IF(ISERROR((I296/J296-1)*100),"n/a",(I296/J296-1)*100)</f>
        <v>5.9701492537313383</v>
      </c>
      <c r="AN296" s="224">
        <f>IF(ISERROR((J296/K296-1)*100),"n/a",(J296/K296-1)*100)</f>
        <v>5.9288537549407216</v>
      </c>
      <c r="AO296" s="224">
        <f>IF(ISERROR((K296/L296-1)*100),"n/a",(K296/L296-1)*100)</f>
        <v>4.761904761904745</v>
      </c>
      <c r="AP296" s="224">
        <f>IF(ISERROR((L296/M296-1)*100),"n/a",(L296/M296-1)*100)</f>
        <v>5.2287581699346442</v>
      </c>
      <c r="AQ296" s="224">
        <f>IF(ISERROR((M296/N296-1)*100),"n/a",(M296/N296-1)*100)</f>
        <v>10.07194244604317</v>
      </c>
      <c r="AR296" s="224">
        <f>IF(ISERROR((N296/O296-1)*100),"n/a",(N296/O296-1)*100)</f>
        <v>16.15598885793872</v>
      </c>
      <c r="AS296" s="224">
        <f>IF(ISERROR((O296/Q296-1)*100),"n/a",(O296/Q296-1)*100)</f>
        <v>17.320261437908478</v>
      </c>
      <c r="AT296" s="224">
        <f>IF(ISERROR((Q296/R296-1)*100),"n/a",(Q296/R296-1)*100)</f>
        <v>21.42857142857142</v>
      </c>
      <c r="AU296" s="224">
        <f>IF(ISERROR((R296/T296-1)*100),"n/a",(R296/T296-1)*100)</f>
        <v>21.153846153846146</v>
      </c>
      <c r="AV296" s="224">
        <f>IF(ISERROR((T296/U296-1)*100),"n/a",(T296/U296-1)*100)</f>
        <v>16.853932584269661</v>
      </c>
      <c r="AW296" s="224">
        <f>IF(ISERROR((U296/V296-1)*100),"n/a",(U296/V296-1)*100)</f>
        <v>14.838709677419359</v>
      </c>
      <c r="AX296" s="224">
        <f>IF(ISERROR((V296/W296-1)*100),"n/a",(V296/W296-1)*100)</f>
        <v>15.671641791044767</v>
      </c>
      <c r="AY296" s="224">
        <f>IF(ISERROR((W296/X296-1)*100),"n/a",(W296/X296-1)*100)</f>
        <v>20.72072072072071</v>
      </c>
      <c r="AZ296" s="224">
        <f>IF(ISERROR((X296/Y296-1)*100),"n/a",(X296/Y296-1)*100)</f>
        <v>20.65217391304348</v>
      </c>
      <c r="BA296" s="224">
        <f>IF(ISERROR((Y296/Z296-1)*100),"n/a",(Y296/Z296-1)*100)</f>
        <v>17.197452229299358</v>
      </c>
      <c r="BB296" s="224">
        <f>IF(ISERROR((Z296/AA296-1)*100),"n/a",(Z296/AA296-1)*100)</f>
        <v>6.8027210884353817</v>
      </c>
      <c r="BC296" s="224">
        <f>IF(ISERROR((AA296/AB296-1)*100),"n/a",(AA296/AB296-1)*100)</f>
        <v>2.7972027972027913</v>
      </c>
      <c r="BD296" s="224">
        <f>IF(ISERROR((AB296/AC296-1)*100),"n/a",(AB296/AC296-1)*100)</f>
        <v>2.877697841726623</v>
      </c>
      <c r="BE296" s="224">
        <f>IF(ISERROR((AC296/AD296-1)*100),"n/a",(AC296/AD296-1)*100)</f>
        <v>3.731343283582067</v>
      </c>
      <c r="BF296" s="224">
        <f>IF(ISERROR((AD296/AE296-1)*100),"n/a",(AD296/AE296-1)*100)</f>
        <v>6.3492063492063489</v>
      </c>
      <c r="BG296" s="224">
        <f>AVERAGE(AG296:BF296)</f>
        <v>10.86163210393466</v>
      </c>
      <c r="BH296" s="182">
        <f t="shared" si="4"/>
        <v>6.3701379791072421</v>
      </c>
    </row>
    <row r="297" spans="1:60" ht="11.25" customHeight="1" x14ac:dyDescent="0.2">
      <c r="A297" s="265" t="s">
        <v>1494</v>
      </c>
      <c r="B297" s="97" t="s">
        <v>1495</v>
      </c>
      <c r="C297" s="215">
        <v>1.68</v>
      </c>
      <c r="D297" s="216">
        <v>1.64</v>
      </c>
      <c r="E297" s="216">
        <v>1.56</v>
      </c>
      <c r="F297" s="216">
        <v>1.4750000000000001</v>
      </c>
      <c r="G297" s="216">
        <v>1.39</v>
      </c>
      <c r="H297" s="216">
        <v>1.355</v>
      </c>
      <c r="I297" s="216">
        <v>1.335</v>
      </c>
      <c r="J297" s="254">
        <v>1.32</v>
      </c>
      <c r="K297" s="217">
        <v>1.32</v>
      </c>
      <c r="L297" s="216">
        <v>1.2</v>
      </c>
      <c r="M297" s="216">
        <v>1.04</v>
      </c>
      <c r="N297" s="216">
        <v>0.87340146272993702</v>
      </c>
      <c r="O297" s="216">
        <v>0.19700066487724399</v>
      </c>
      <c r="P297" s="191"/>
      <c r="Q297" s="231">
        <v>0</v>
      </c>
      <c r="R297" s="227">
        <v>0</v>
      </c>
      <c r="S297" s="237"/>
      <c r="T297" s="266">
        <v>0</v>
      </c>
      <c r="U297" s="266">
        <v>0</v>
      </c>
      <c r="V297" s="229">
        <v>0</v>
      </c>
      <c r="W297" s="229">
        <v>0</v>
      </c>
      <c r="X297" s="229">
        <v>0</v>
      </c>
      <c r="Y297" s="229">
        <v>0</v>
      </c>
      <c r="Z297" s="229">
        <v>0</v>
      </c>
      <c r="AA297" s="229">
        <v>0</v>
      </c>
      <c r="AB297" s="229">
        <v>0</v>
      </c>
      <c r="AC297" s="229">
        <v>0</v>
      </c>
      <c r="AD297" s="229">
        <v>0</v>
      </c>
      <c r="AE297" s="229">
        <v>0</v>
      </c>
      <c r="AF297" s="223">
        <f>SUM(C297:AE297)</f>
        <v>16.385402127607179</v>
      </c>
      <c r="AG297" s="224">
        <f>IF(ISERROR((C297/D297-1)*100),"n/a",(C297/D297-1)*100)</f>
        <v>2.4390243902439046</v>
      </c>
      <c r="AH297" s="224">
        <f>IF(ISERROR((D297/E297-1)*100),"n/a",(D297/E297-1)*100)</f>
        <v>5.12820512820511</v>
      </c>
      <c r="AI297" s="224">
        <f>IF(ISERROR((E297/F297-1)*100),"n/a",(E297/F297-1)*100)</f>
        <v>5.7627118644067776</v>
      </c>
      <c r="AJ297" s="224">
        <f>IF(ISERROR((F297/G297-1)*100),"n/a",(F297/G297-1)*100)</f>
        <v>6.1151079136690711</v>
      </c>
      <c r="AK297" s="224">
        <f>IF(ISERROR((G297/H297-1)*100),"n/a",(G297/H297-1)*100)</f>
        <v>2.5830258302582898</v>
      </c>
      <c r="AL297" s="224">
        <f>IF(ISERROR((H297/I297-1)*100),"n/a",(H297/I297-1)*100)</f>
        <v>1.4981273408239737</v>
      </c>
      <c r="AM297" s="224">
        <f>IF(ISERROR((I297/J297-1)*100),"n/a",(I297/J297-1)*100)</f>
        <v>1.1363636363636243</v>
      </c>
      <c r="AN297" s="224">
        <f>IF(ISERROR((J297/K297-1)*100),"n/a",(J297/K297-1)*100)</f>
        <v>0</v>
      </c>
      <c r="AO297" s="224">
        <f>IF(ISERROR((K297/L297-1)*100),"n/a",(K297/L297-1)*100)</f>
        <v>10.000000000000009</v>
      </c>
      <c r="AP297" s="224">
        <f>IF(ISERROR((L297/M297-1)*100),"n/a",(L297/M297-1)*100)</f>
        <v>15.384615384615374</v>
      </c>
      <c r="AQ297" s="224">
        <f>IF(ISERROR((M297/N297-1)*100),"n/a",(M297/N297-1)*100)</f>
        <v>19.074680359400386</v>
      </c>
      <c r="AR297" s="224">
        <f>IF(ISERROR((N297/O297-1)*100),"n/a",(N297/O297-1)*100)</f>
        <v>343.34950000000003</v>
      </c>
      <c r="AS297" s="224" t="str">
        <f>IF(ISERROR((O297/Q297-1)*100),"n/a",(O297/Q297-1)*100)</f>
        <v>n/a</v>
      </c>
      <c r="AT297" s="224" t="str">
        <f>IF(ISERROR((Q297/R297-1)*100),"n/a",(Q297/R297-1)*100)</f>
        <v>n/a</v>
      </c>
      <c r="AU297" s="224" t="str">
        <f>IF(ISERROR((R297/T297-1)*100),"n/a",(R297/T297-1)*100)</f>
        <v>n/a</v>
      </c>
      <c r="AV297" s="224" t="str">
        <f>IF(ISERROR((T297/U297-1)*100),"n/a",(T297/U297-1)*100)</f>
        <v>n/a</v>
      </c>
      <c r="AW297" s="224" t="str">
        <f>IF(ISERROR((U297/V297-1)*100),"n/a",(U297/V297-1)*100)</f>
        <v>n/a</v>
      </c>
      <c r="AX297" s="224" t="str">
        <f>IF(ISERROR((V297/W297-1)*100),"n/a",(V297/W297-1)*100)</f>
        <v>n/a</v>
      </c>
      <c r="AY297" s="224" t="str">
        <f>IF(ISERROR((W297/X297-1)*100),"n/a",(W297/X297-1)*100)</f>
        <v>n/a</v>
      </c>
      <c r="AZ297" s="224" t="str">
        <f>IF(ISERROR((X297/Y297-1)*100),"n/a",(X297/Y297-1)*100)</f>
        <v>n/a</v>
      </c>
      <c r="BA297" s="224" t="str">
        <f>IF(ISERROR((Y297/Z297-1)*100),"n/a",(Y297/Z297-1)*100)</f>
        <v>n/a</v>
      </c>
      <c r="BB297" s="224" t="str">
        <f>IF(ISERROR((Z297/AA297-1)*100),"n/a",(Z297/AA297-1)*100)</f>
        <v>n/a</v>
      </c>
      <c r="BC297" s="224" t="str">
        <f>IF(ISERROR((AA297/AB297-1)*100),"n/a",(AA297/AB297-1)*100)</f>
        <v>n/a</v>
      </c>
      <c r="BD297" s="224" t="str">
        <f>IF(ISERROR((AB297/AC297-1)*100),"n/a",(AB297/AC297-1)*100)</f>
        <v>n/a</v>
      </c>
      <c r="BE297" s="224" t="str">
        <f>IF(ISERROR((AC297/AD297-1)*100),"n/a",(AC297/AD297-1)*100)</f>
        <v>n/a</v>
      </c>
      <c r="BF297" s="224" t="str">
        <f>IF(ISERROR((AD297/AE297-1)*100),"n/a",(AD297/AE297-1)*100)</f>
        <v>n/a</v>
      </c>
      <c r="BG297" s="224">
        <f>AVERAGE(AG297:BF297)</f>
        <v>34.37261348733221</v>
      </c>
      <c r="BH297" s="182">
        <f t="shared" si="4"/>
        <v>97.479484427668993</v>
      </c>
    </row>
    <row r="298" spans="1:60" ht="11.25" customHeight="1" x14ac:dyDescent="0.2">
      <c r="A298" s="289" t="s">
        <v>1496</v>
      </c>
      <c r="B298" s="240" t="s">
        <v>1497</v>
      </c>
      <c r="C298" s="215">
        <v>0.47499999999999998</v>
      </c>
      <c r="D298" s="216">
        <v>0.45500000000000002</v>
      </c>
      <c r="E298" s="216">
        <v>0.435</v>
      </c>
      <c r="F298" s="216">
        <v>0.41499999999999998</v>
      </c>
      <c r="G298" s="216">
        <v>0.39500000000000002</v>
      </c>
      <c r="H298" s="216">
        <v>0.37</v>
      </c>
      <c r="I298" s="216">
        <v>0.35499999999999998</v>
      </c>
      <c r="J298" s="217">
        <v>0.34</v>
      </c>
      <c r="K298" s="217">
        <v>8.5000000000000006E-2</v>
      </c>
      <c r="L298" s="259">
        <v>0</v>
      </c>
      <c r="M298" s="259">
        <v>0</v>
      </c>
      <c r="N298" s="259">
        <v>0</v>
      </c>
      <c r="O298" s="259">
        <v>0</v>
      </c>
      <c r="P298" s="276"/>
      <c r="Q298" s="259">
        <v>0</v>
      </c>
      <c r="R298" s="250">
        <v>0</v>
      </c>
      <c r="S298" s="276"/>
      <c r="T298" s="280">
        <v>0</v>
      </c>
      <c r="U298" s="280">
        <v>0</v>
      </c>
      <c r="V298" s="245">
        <v>0</v>
      </c>
      <c r="W298" s="245">
        <v>0</v>
      </c>
      <c r="X298" s="245">
        <v>0</v>
      </c>
      <c r="Y298" s="245">
        <v>0</v>
      </c>
      <c r="Z298" s="245">
        <v>0</v>
      </c>
      <c r="AA298" s="245">
        <v>0</v>
      </c>
      <c r="AB298" s="245">
        <v>0</v>
      </c>
      <c r="AC298" s="245">
        <v>0</v>
      </c>
      <c r="AD298" s="245">
        <v>0</v>
      </c>
      <c r="AE298" s="245">
        <v>0</v>
      </c>
      <c r="AF298" s="223">
        <f>SUM(C298:AE298)</f>
        <v>3.3249999999999997</v>
      </c>
      <c r="AG298" s="224">
        <f>IF(ISERROR((C298/D298-1)*100),"n/a",(C298/D298-1)*100)</f>
        <v>4.39560439560438</v>
      </c>
      <c r="AH298" s="224">
        <f>IF(ISERROR((D298/E298-1)*100),"n/a",(D298/E298-1)*100)</f>
        <v>4.5977011494252817</v>
      </c>
      <c r="AI298" s="224">
        <f>IF(ISERROR((E298/F298-1)*100),"n/a",(E298/F298-1)*100)</f>
        <v>4.8192771084337505</v>
      </c>
      <c r="AJ298" s="224">
        <f>IF(ISERROR((F298/G298-1)*100),"n/a",(F298/G298-1)*100)</f>
        <v>5.0632911392404889</v>
      </c>
      <c r="AK298" s="224">
        <f>IF(ISERROR((G298/H298-1)*100),"n/a",(G298/H298-1)*100)</f>
        <v>6.7567567567567544</v>
      </c>
      <c r="AL298" s="224">
        <f>IF(ISERROR((H298/I298-1)*100),"n/a",(H298/I298-1)*100)</f>
        <v>4.2253521126760507</v>
      </c>
      <c r="AM298" s="224">
        <f>IF(ISERROR((I298/J298-1)*100),"n/a",(I298/J298-1)*100)</f>
        <v>4.4117647058823373</v>
      </c>
      <c r="AN298" s="224">
        <f>IF(ISERROR((J298/K298-1)*100),"n/a",(J298/K298-1)*100)</f>
        <v>300</v>
      </c>
      <c r="AO298" s="224" t="str">
        <f>IF(ISERROR((K298/L298-1)*100),"n/a",(K298/L298-1)*100)</f>
        <v>n/a</v>
      </c>
      <c r="AP298" s="224" t="str">
        <f>IF(ISERROR((L298/M298-1)*100),"n/a",(L298/M298-1)*100)</f>
        <v>n/a</v>
      </c>
      <c r="AQ298" s="224" t="str">
        <f>IF(ISERROR((M298/N298-1)*100),"n/a",(M298/N298-1)*100)</f>
        <v>n/a</v>
      </c>
      <c r="AR298" s="224" t="str">
        <f>IF(ISERROR((N298/O298-1)*100),"n/a",(N298/O298-1)*100)</f>
        <v>n/a</v>
      </c>
      <c r="AS298" s="224" t="str">
        <f>IF(ISERROR((O298/Q298-1)*100),"n/a",(O298/Q298-1)*100)</f>
        <v>n/a</v>
      </c>
      <c r="AT298" s="224" t="str">
        <f>IF(ISERROR((Q298/R298-1)*100),"n/a",(Q298/R298-1)*100)</f>
        <v>n/a</v>
      </c>
      <c r="AU298" s="224" t="str">
        <f>IF(ISERROR((R298/T298-1)*100),"n/a",(R298/T298-1)*100)</f>
        <v>n/a</v>
      </c>
      <c r="AV298" s="224" t="str">
        <f>IF(ISERROR((T298/U298-1)*100),"n/a",(T298/U298-1)*100)</f>
        <v>n/a</v>
      </c>
      <c r="AW298" s="224" t="str">
        <f>IF(ISERROR((U298/V298-1)*100),"n/a",(U298/V298-1)*100)</f>
        <v>n/a</v>
      </c>
      <c r="AX298" s="224" t="str">
        <f>IF(ISERROR((V298/W298-1)*100),"n/a",(V298/W298-1)*100)</f>
        <v>n/a</v>
      </c>
      <c r="AY298" s="224" t="str">
        <f>IF(ISERROR((W298/X298-1)*100),"n/a",(W298/X298-1)*100)</f>
        <v>n/a</v>
      </c>
      <c r="AZ298" s="224" t="str">
        <f>IF(ISERROR((X298/Y298-1)*100),"n/a",(X298/Y298-1)*100)</f>
        <v>n/a</v>
      </c>
      <c r="BA298" s="224" t="str">
        <f>IF(ISERROR((Y298/Z298-1)*100),"n/a",(Y298/Z298-1)*100)</f>
        <v>n/a</v>
      </c>
      <c r="BB298" s="224" t="str">
        <f>IF(ISERROR((Z298/AA298-1)*100),"n/a",(Z298/AA298-1)*100)</f>
        <v>n/a</v>
      </c>
      <c r="BC298" s="224" t="str">
        <f>IF(ISERROR((AA298/AB298-1)*100),"n/a",(AA298/AB298-1)*100)</f>
        <v>n/a</v>
      </c>
      <c r="BD298" s="224" t="str">
        <f>IF(ISERROR((AB298/AC298-1)*100),"n/a",(AB298/AC298-1)*100)</f>
        <v>n/a</v>
      </c>
      <c r="BE298" s="224" t="str">
        <f>IF(ISERROR((AC298/AD298-1)*100),"n/a",(AC298/AD298-1)*100)</f>
        <v>n/a</v>
      </c>
      <c r="BF298" s="224" t="str">
        <f>IF(ISERROR((AD298/AE298-1)*100),"n/a",(AD298/AE298-1)*100)</f>
        <v>n/a</v>
      </c>
      <c r="BG298" s="224">
        <f>AVERAGE(AG298:BF298)</f>
        <v>41.783718421002376</v>
      </c>
      <c r="BH298" s="182">
        <f t="shared" si="4"/>
        <v>104.3382278747836</v>
      </c>
    </row>
    <row r="299" spans="1:60" ht="11.25" customHeight="1" x14ac:dyDescent="0.2">
      <c r="A299" s="114" t="s">
        <v>1900</v>
      </c>
      <c r="B299" s="97" t="s">
        <v>894</v>
      </c>
      <c r="C299" s="215">
        <v>1.1399999999999999</v>
      </c>
      <c r="D299" s="216">
        <v>1.01</v>
      </c>
      <c r="E299" s="216">
        <v>1</v>
      </c>
      <c r="F299" s="216">
        <v>0.93</v>
      </c>
      <c r="G299" s="216">
        <v>0.91</v>
      </c>
      <c r="H299" s="216">
        <v>0.88</v>
      </c>
      <c r="I299" s="216">
        <v>0.84</v>
      </c>
      <c r="J299" s="217">
        <v>0.71</v>
      </c>
      <c r="K299" s="223">
        <v>0.55000000000000004</v>
      </c>
      <c r="L299" s="216">
        <v>0.41</v>
      </c>
      <c r="M299" s="216">
        <v>0.3</v>
      </c>
      <c r="N299" s="216">
        <v>7.0000000000000007E-2</v>
      </c>
      <c r="O299" s="231">
        <v>0</v>
      </c>
      <c r="P299" s="226"/>
      <c r="Q299" s="231">
        <v>0</v>
      </c>
      <c r="R299" s="227">
        <v>0</v>
      </c>
      <c r="S299" s="226"/>
      <c r="T299" s="261">
        <v>0</v>
      </c>
      <c r="U299" s="261">
        <v>0</v>
      </c>
      <c r="V299" s="229">
        <v>0</v>
      </c>
      <c r="W299" s="229">
        <v>0</v>
      </c>
      <c r="X299" s="229">
        <v>0</v>
      </c>
      <c r="Y299" s="229">
        <v>0</v>
      </c>
      <c r="Z299" s="229">
        <v>0</v>
      </c>
      <c r="AA299" s="229">
        <v>0</v>
      </c>
      <c r="AB299" s="229">
        <v>0</v>
      </c>
      <c r="AC299" s="229">
        <v>0</v>
      </c>
      <c r="AD299" s="229">
        <v>0</v>
      </c>
      <c r="AE299" s="229">
        <v>0</v>
      </c>
      <c r="AF299" s="223">
        <f>SUM(C299:AE299)</f>
        <v>8.75</v>
      </c>
      <c r="AG299" s="224">
        <f>IF(ISERROR((C299/D299-1)*100),"n/a",(C299/D299-1)*100)</f>
        <v>12.871287128712861</v>
      </c>
      <c r="AH299" s="224">
        <f>IF(ISERROR((D299/E299-1)*100),"n/a",(D299/E299-1)*100)</f>
        <v>1.0000000000000009</v>
      </c>
      <c r="AI299" s="224">
        <f>IF(ISERROR((E299/F299-1)*100),"n/a",(E299/F299-1)*100)</f>
        <v>7.5268817204301008</v>
      </c>
      <c r="AJ299" s="224">
        <f>IF(ISERROR((F299/G299-1)*100),"n/a",(F299/G299-1)*100)</f>
        <v>2.19780219780219</v>
      </c>
      <c r="AK299" s="224">
        <f>IF(ISERROR((G299/H299-1)*100),"n/a",(G299/H299-1)*100)</f>
        <v>3.4090909090909172</v>
      </c>
      <c r="AL299" s="224">
        <f>IF(ISERROR((H299/I299-1)*100),"n/a",(H299/I299-1)*100)</f>
        <v>4.7619047619047672</v>
      </c>
      <c r="AM299" s="224">
        <f>IF(ISERROR((I299/J299-1)*100),"n/a",(I299/J299-1)*100)</f>
        <v>18.309859154929576</v>
      </c>
      <c r="AN299" s="224">
        <f>IF(ISERROR((J299/K299-1)*100),"n/a",(J299/K299-1)*100)</f>
        <v>29.090909090909079</v>
      </c>
      <c r="AO299" s="224">
        <f>IF(ISERROR((K299/L299-1)*100),"n/a",(K299/L299-1)*100)</f>
        <v>34.146341463414643</v>
      </c>
      <c r="AP299" s="224">
        <f>IF(ISERROR((L299/M299-1)*100),"n/a",(L299/M299-1)*100)</f>
        <v>36.666666666666671</v>
      </c>
      <c r="AQ299" s="224">
        <f>IF(ISERROR((M299/N299-1)*100),"n/a",(M299/N299-1)*100)</f>
        <v>328.57142857142856</v>
      </c>
      <c r="AR299" s="224" t="str">
        <f>IF(ISERROR((N299/O299-1)*100),"n/a",(N299/O299-1)*100)</f>
        <v>n/a</v>
      </c>
      <c r="AS299" s="224" t="str">
        <f>IF(ISERROR((O299/Q299-1)*100),"n/a",(O299/Q299-1)*100)</f>
        <v>n/a</v>
      </c>
      <c r="AT299" s="224" t="str">
        <f>IF(ISERROR((Q299/R299-1)*100),"n/a",(Q299/R299-1)*100)</f>
        <v>n/a</v>
      </c>
      <c r="AU299" s="224" t="str">
        <f>IF(ISERROR((R299/T299-1)*100),"n/a",(R299/T299-1)*100)</f>
        <v>n/a</v>
      </c>
      <c r="AV299" s="224" t="str">
        <f>IF(ISERROR((T299/U299-1)*100),"n/a",(T299/U299-1)*100)</f>
        <v>n/a</v>
      </c>
      <c r="AW299" s="224" t="str">
        <f>IF(ISERROR((U299/V299-1)*100),"n/a",(U299/V299-1)*100)</f>
        <v>n/a</v>
      </c>
      <c r="AX299" s="224" t="str">
        <f>IF(ISERROR((V299/W299-1)*100),"n/a",(V299/W299-1)*100)</f>
        <v>n/a</v>
      </c>
      <c r="AY299" s="224" t="str">
        <f>IF(ISERROR((W299/X299-1)*100),"n/a",(W299/X299-1)*100)</f>
        <v>n/a</v>
      </c>
      <c r="AZ299" s="224" t="str">
        <f>IF(ISERROR((X299/Y299-1)*100),"n/a",(X299/Y299-1)*100)</f>
        <v>n/a</v>
      </c>
      <c r="BA299" s="224" t="str">
        <f>IF(ISERROR((Y299/Z299-1)*100),"n/a",(Y299/Z299-1)*100)</f>
        <v>n/a</v>
      </c>
      <c r="BB299" s="224" t="str">
        <f>IF(ISERROR((Z299/AA299-1)*100),"n/a",(Z299/AA299-1)*100)</f>
        <v>n/a</v>
      </c>
      <c r="BC299" s="224" t="str">
        <f>IF(ISERROR((AA299/AB299-1)*100),"n/a",(AA299/AB299-1)*100)</f>
        <v>n/a</v>
      </c>
      <c r="BD299" s="224" t="str">
        <f>IF(ISERROR((AB299/AC299-1)*100),"n/a",(AB299/AC299-1)*100)</f>
        <v>n/a</v>
      </c>
      <c r="BE299" s="224" t="str">
        <f>IF(ISERROR((AC299/AD299-1)*100),"n/a",(AC299/AD299-1)*100)</f>
        <v>n/a</v>
      </c>
      <c r="BF299" s="224" t="str">
        <f>IF(ISERROR((AD299/AE299-1)*100),"n/a",(AD299/AE299-1)*100)</f>
        <v>n/a</v>
      </c>
      <c r="BG299" s="224">
        <f>AVERAGE(AG299:BF299)</f>
        <v>43.504742878662675</v>
      </c>
      <c r="BH299" s="182">
        <f t="shared" si="4"/>
        <v>95.443331594201197</v>
      </c>
    </row>
    <row r="300" spans="1:60" ht="11.25" customHeight="1" x14ac:dyDescent="0.2">
      <c r="A300" s="97" t="s">
        <v>1901</v>
      </c>
      <c r="B300" s="97" t="s">
        <v>896</v>
      </c>
      <c r="C300" s="215">
        <v>9.1999999999999993</v>
      </c>
      <c r="D300" s="216">
        <v>9</v>
      </c>
      <c r="E300" s="216">
        <v>8.36</v>
      </c>
      <c r="F300" s="216">
        <v>7.6</v>
      </c>
      <c r="G300" s="216">
        <v>6.6</v>
      </c>
      <c r="H300" s="216">
        <v>6</v>
      </c>
      <c r="I300" s="216">
        <v>5.44</v>
      </c>
      <c r="J300" s="217">
        <v>4.12</v>
      </c>
      <c r="K300" s="223">
        <v>3.56</v>
      </c>
      <c r="L300" s="216">
        <v>2.76</v>
      </c>
      <c r="M300" s="216">
        <v>2.36</v>
      </c>
      <c r="N300" s="216">
        <v>1.88</v>
      </c>
      <c r="O300" s="216">
        <v>1.56</v>
      </c>
      <c r="P300" s="226"/>
      <c r="Q300" s="216">
        <v>1.1599999999999999</v>
      </c>
      <c r="R300" s="232">
        <v>1.04</v>
      </c>
      <c r="S300" s="226"/>
      <c r="T300" s="223">
        <v>0.97199999999999998</v>
      </c>
      <c r="U300" s="202">
        <v>0.92200000000000004</v>
      </c>
      <c r="V300" s="229">
        <v>0.9</v>
      </c>
      <c r="W300" s="202">
        <v>0.9</v>
      </c>
      <c r="X300" s="202">
        <v>0.67500000000000004</v>
      </c>
      <c r="Y300" s="202">
        <v>0.4</v>
      </c>
      <c r="Z300" s="202">
        <v>0.32500000000000001</v>
      </c>
      <c r="AA300" s="202">
        <v>0.26</v>
      </c>
      <c r="AB300" s="202">
        <v>0.21</v>
      </c>
      <c r="AC300" s="202">
        <v>0.17</v>
      </c>
      <c r="AD300" s="229">
        <v>0.16</v>
      </c>
      <c r="AE300" s="202">
        <v>0.11334</v>
      </c>
      <c r="AF300" s="223">
        <f>SUM(C300:AE300)</f>
        <v>76.64734</v>
      </c>
      <c r="AG300" s="224">
        <f>IF(ISERROR((C300/D300-1)*100),"n/a",(C300/D300-1)*100)</f>
        <v>2.2222222222222143</v>
      </c>
      <c r="AH300" s="224">
        <f>IF(ISERROR((D300/E300-1)*100),"n/a",(D300/E300-1)*100)</f>
        <v>7.6555023923445153</v>
      </c>
      <c r="AI300" s="224">
        <f>IF(ISERROR((E300/F300-1)*100),"n/a",(E300/F300-1)*100)</f>
        <v>9.9999999999999858</v>
      </c>
      <c r="AJ300" s="224">
        <f>IF(ISERROR((F300/G300-1)*100),"n/a",(F300/G300-1)*100)</f>
        <v>15.151515151515159</v>
      </c>
      <c r="AK300" s="224">
        <f>IF(ISERROR((G300/H300-1)*100),"n/a",(G300/H300-1)*100)</f>
        <v>9.9999999999999858</v>
      </c>
      <c r="AL300" s="224">
        <f>IF(ISERROR((H300/I300-1)*100),"n/a",(H300/I300-1)*100)</f>
        <v>10.294117647058808</v>
      </c>
      <c r="AM300" s="224">
        <f>IF(ISERROR((I300/J300-1)*100),"n/a",(I300/J300-1)*100)</f>
        <v>32.038834951456316</v>
      </c>
      <c r="AN300" s="224">
        <f>IF(ISERROR((J300/K300-1)*100),"n/a",(J300/K300-1)*100)</f>
        <v>15.730337078651679</v>
      </c>
      <c r="AO300" s="224">
        <f>IF(ISERROR((K300/L300-1)*100),"n/a",(K300/L300-1)*100)</f>
        <v>28.98550724637683</v>
      </c>
      <c r="AP300" s="224">
        <f>IF(ISERROR((L300/M300-1)*100),"n/a",(L300/M300-1)*100)</f>
        <v>16.949152542372879</v>
      </c>
      <c r="AQ300" s="224">
        <f>IF(ISERROR((M300/N300-1)*100),"n/a",(M300/N300-1)*100)</f>
        <v>25.531914893617014</v>
      </c>
      <c r="AR300" s="224">
        <f>IF(ISERROR((N300/O300-1)*100),"n/a",(N300/O300-1)*100)</f>
        <v>20.512820512820507</v>
      </c>
      <c r="AS300" s="224">
        <f>IF(ISERROR((O300/Q300-1)*100),"n/a",(O300/Q300-1)*100)</f>
        <v>34.48275862068968</v>
      </c>
      <c r="AT300" s="224">
        <f>IF(ISERROR((Q300/R300-1)*100),"n/a",(Q300/R300-1)*100)</f>
        <v>11.538461538461519</v>
      </c>
      <c r="AU300" s="224">
        <f>IF(ISERROR((R300/T300-1)*100),"n/a",(R300/T300-1)*100)</f>
        <v>6.9958847736625529</v>
      </c>
      <c r="AV300" s="224">
        <f>IF(ISERROR((T300/U300-1)*100),"n/a",(T300/U300-1)*100)</f>
        <v>5.4229934924078016</v>
      </c>
      <c r="AW300" s="224">
        <f>IF(ISERROR((U300/V300-1)*100),"n/a",(U300/V300-1)*100)</f>
        <v>2.4444444444444491</v>
      </c>
      <c r="AX300" s="224">
        <f>IF(ISERROR((V300/W300-1)*100),"n/a",(V300/W300-1)*100)</f>
        <v>0</v>
      </c>
      <c r="AY300" s="224">
        <f>IF(ISERROR((W300/X300-1)*100),"n/a",(W300/X300-1)*100)</f>
        <v>33.333333333333329</v>
      </c>
      <c r="AZ300" s="224">
        <f>IF(ISERROR((X300/Y300-1)*100),"n/a",(X300/Y300-1)*100)</f>
        <v>68.75</v>
      </c>
      <c r="BA300" s="224">
        <f>IF(ISERROR((Y300/Z300-1)*100),"n/a",(Y300/Z300-1)*100)</f>
        <v>23.076923076923084</v>
      </c>
      <c r="BB300" s="224">
        <f>IF(ISERROR((Z300/AA300-1)*100),"n/a",(Z300/AA300-1)*100)</f>
        <v>25</v>
      </c>
      <c r="BC300" s="224">
        <f>IF(ISERROR((AA300/AB300-1)*100),"n/a",(AA300/AB300-1)*100)</f>
        <v>23.809523809523814</v>
      </c>
      <c r="BD300" s="224">
        <f>IF(ISERROR((AB300/AC300-1)*100),"n/a",(AB300/AC300-1)*100)</f>
        <v>23.529411764705866</v>
      </c>
      <c r="BE300" s="224">
        <f>IF(ISERROR((AC300/AD300-1)*100),"n/a",(AC300/AD300-1)*100)</f>
        <v>6.25</v>
      </c>
      <c r="BF300" s="224">
        <f>IF(ISERROR((AD300/AE300-1)*100),"n/a",(AD300/AE300-1)*100)</f>
        <v>41.168166578436562</v>
      </c>
      <c r="BG300" s="224">
        <f>AVERAGE(AG300:BF300)</f>
        <v>19.264377925808638</v>
      </c>
      <c r="BH300" s="182">
        <f t="shared" si="4"/>
        <v>15.073455202709608</v>
      </c>
    </row>
    <row r="301" spans="1:60" ht="11.25" customHeight="1" x14ac:dyDescent="0.2">
      <c r="A301" s="114" t="s">
        <v>1902</v>
      </c>
      <c r="B301" s="97" t="s">
        <v>898</v>
      </c>
      <c r="C301" s="215">
        <v>0.23</v>
      </c>
      <c r="D301" s="216">
        <v>0.21</v>
      </c>
      <c r="E301" s="216">
        <v>0.2</v>
      </c>
      <c r="F301" s="216">
        <v>0.18</v>
      </c>
      <c r="G301" s="216">
        <v>0.17</v>
      </c>
      <c r="H301" s="216">
        <v>0.16</v>
      </c>
      <c r="I301" s="216">
        <v>0.14000000000000001</v>
      </c>
      <c r="J301" s="217">
        <v>0.1048</v>
      </c>
      <c r="K301" s="223">
        <v>9.7299999999999998E-2</v>
      </c>
      <c r="L301" s="216">
        <v>8.2000000000000003E-2</v>
      </c>
      <c r="M301" s="216">
        <v>7.1599999999999997E-2</v>
      </c>
      <c r="N301" s="216">
        <v>6.1400000000000003E-2</v>
      </c>
      <c r="O301" s="216">
        <v>5.33E-2</v>
      </c>
      <c r="P301" s="226" t="s">
        <v>1737</v>
      </c>
      <c r="Q301" s="216">
        <v>4.4299999999999999E-2</v>
      </c>
      <c r="R301" s="232">
        <v>3.5400000000000001E-2</v>
      </c>
      <c r="S301" s="226"/>
      <c r="T301" s="260">
        <v>2.8299999999999999E-2</v>
      </c>
      <c r="U301" s="260">
        <v>2.52E-2</v>
      </c>
      <c r="V301" s="202">
        <v>2.1000000000000001E-2</v>
      </c>
      <c r="W301" s="229">
        <v>1.6799999999999999E-2</v>
      </c>
      <c r="X301" s="202">
        <v>1.6799999999999999E-2</v>
      </c>
      <c r="Y301" s="229">
        <v>1.04E-2</v>
      </c>
      <c r="Z301" s="202">
        <v>1.04E-2</v>
      </c>
      <c r="AA301" s="229">
        <v>1.04E-2</v>
      </c>
      <c r="AB301" s="202">
        <v>1.04E-2</v>
      </c>
      <c r="AC301" s="202">
        <v>1.04E-2</v>
      </c>
      <c r="AD301" s="202">
        <v>1.04E-2</v>
      </c>
      <c r="AE301" s="202">
        <v>1.04E-2</v>
      </c>
      <c r="AF301" s="223">
        <f>SUM(C301:AE301)</f>
        <v>2.0210000000000004</v>
      </c>
      <c r="AG301" s="224">
        <f>IF(ISERROR((C301/D301-1)*100),"n/a",(C301/D301-1)*100)</f>
        <v>9.5238095238095344</v>
      </c>
      <c r="AH301" s="224">
        <f>IF(ISERROR((D301/E301-1)*100),"n/a",(D301/E301-1)*100)</f>
        <v>4.9999999999999822</v>
      </c>
      <c r="AI301" s="224">
        <f>IF(ISERROR((E301/F301-1)*100),"n/a",(E301/F301-1)*100)</f>
        <v>11.111111111111116</v>
      </c>
      <c r="AJ301" s="224">
        <f>IF(ISERROR((F301/G301-1)*100),"n/a",(F301/G301-1)*100)</f>
        <v>5.8823529411764497</v>
      </c>
      <c r="AK301" s="224">
        <f>IF(ISERROR((G301/H301-1)*100),"n/a",(G301/H301-1)*100)</f>
        <v>6.25</v>
      </c>
      <c r="AL301" s="224">
        <f>IF(ISERROR((H301/I301-1)*100),"n/a",(H301/I301-1)*100)</f>
        <v>14.285714285714279</v>
      </c>
      <c r="AM301" s="224">
        <f>IF(ISERROR((I301/J301-1)*100),"n/a",(I301/J301-1)*100)</f>
        <v>33.587786259542</v>
      </c>
      <c r="AN301" s="224">
        <f>IF(ISERROR((J301/K301-1)*100),"n/a",(J301/K301-1)*100)</f>
        <v>7.7081192189105918</v>
      </c>
      <c r="AO301" s="224">
        <f>IF(ISERROR((K301/L301-1)*100),"n/a",(K301/L301-1)*100)</f>
        <v>18.658536585365848</v>
      </c>
      <c r="AP301" s="224">
        <f>IF(ISERROR((L301/M301-1)*100),"n/a",(L301/M301-1)*100)</f>
        <v>14.525139664804488</v>
      </c>
      <c r="AQ301" s="224">
        <f>IF(ISERROR((M301/N301-1)*100),"n/a",(M301/N301-1)*100)</f>
        <v>16.612377850162851</v>
      </c>
      <c r="AR301" s="224">
        <f>IF(ISERROR((N301/O301-1)*100),"n/a",(N301/O301-1)*100)</f>
        <v>15.196998123827399</v>
      </c>
      <c r="AS301" s="224">
        <f>IF(ISERROR((O301/Q301-1)*100),"n/a",(O301/Q301-1)*100)</f>
        <v>20.316027088036126</v>
      </c>
      <c r="AT301" s="224">
        <f>IF(ISERROR((Q301/R301-1)*100),"n/a",(Q301/R301-1)*100)</f>
        <v>25.141242937853093</v>
      </c>
      <c r="AU301" s="224">
        <f>IF(ISERROR((R301/T301-1)*100),"n/a",(R301/T301-1)*100)</f>
        <v>25.088339222614842</v>
      </c>
      <c r="AV301" s="224">
        <f>IF(ISERROR((T301/U301-1)*100),"n/a",(T301/U301-1)*100)</f>
        <v>12.301587301587302</v>
      </c>
      <c r="AW301" s="224">
        <f>IF(ISERROR((U301/V301-1)*100),"n/a",(U301/V301-1)*100)</f>
        <v>19.999999999999996</v>
      </c>
      <c r="AX301" s="224">
        <f>IF(ISERROR((V301/W301-1)*100),"n/a",(V301/W301-1)*100)</f>
        <v>25.000000000000021</v>
      </c>
      <c r="AY301" s="224">
        <f>IF(ISERROR((W301/X301-1)*100),"n/a",(W301/X301-1)*100)</f>
        <v>0</v>
      </c>
      <c r="AZ301" s="224">
        <f>IF(ISERROR((X301/Y301-1)*100),"n/a",(X301/Y301-1)*100)</f>
        <v>61.53846153846154</v>
      </c>
      <c r="BA301" s="224">
        <f>IF(ISERROR((Y301/Z301-1)*100),"n/a",(Y301/Z301-1)*100)</f>
        <v>0</v>
      </c>
      <c r="BB301" s="224">
        <f>IF(ISERROR((Z301/AA301-1)*100),"n/a",(Z301/AA301-1)*100)</f>
        <v>0</v>
      </c>
      <c r="BC301" s="224">
        <f>IF(ISERROR((AA301/AB301-1)*100),"n/a",(AA301/AB301-1)*100)</f>
        <v>0</v>
      </c>
      <c r="BD301" s="224">
        <f>IF(ISERROR((AB301/AC301-1)*100),"n/a",(AB301/AC301-1)*100)</f>
        <v>0</v>
      </c>
      <c r="BE301" s="224">
        <f>IF(ISERROR((AC301/AD301-1)*100),"n/a",(AC301/AD301-1)*100)</f>
        <v>0</v>
      </c>
      <c r="BF301" s="224">
        <f>IF(ISERROR((AD301/AE301-1)*100),"n/a",(AD301/AE301-1)*100)</f>
        <v>0</v>
      </c>
      <c r="BG301" s="224">
        <f>AVERAGE(AG301:BF301)</f>
        <v>13.374138602037593</v>
      </c>
      <c r="BH301" s="182">
        <f t="shared" si="4"/>
        <v>13.794930813540377</v>
      </c>
    </row>
    <row r="302" spans="1:60" ht="11.25" customHeight="1" x14ac:dyDescent="0.2">
      <c r="A302" s="278" t="s">
        <v>1498</v>
      </c>
      <c r="B302" s="119" t="s">
        <v>1499</v>
      </c>
      <c r="C302" s="215">
        <v>2.9028</v>
      </c>
      <c r="D302" s="216">
        <v>2.6381999999999999</v>
      </c>
      <c r="E302" s="216">
        <v>2.3733</v>
      </c>
      <c r="F302" s="216">
        <v>2.1844999999999999</v>
      </c>
      <c r="G302" s="216">
        <v>1.9142999999999999</v>
      </c>
      <c r="H302" s="216">
        <v>1.7347999999999999</v>
      </c>
      <c r="I302" s="216">
        <v>1.5616000000000001</v>
      </c>
      <c r="J302" s="217">
        <v>1.3577999999999999</v>
      </c>
      <c r="K302" s="217">
        <v>0.58099999999999996</v>
      </c>
      <c r="L302" s="255">
        <v>0</v>
      </c>
      <c r="M302" s="255">
        <v>0</v>
      </c>
      <c r="N302" s="255">
        <v>0</v>
      </c>
      <c r="O302" s="255">
        <v>0</v>
      </c>
      <c r="P302" s="269"/>
      <c r="Q302" s="255">
        <v>0</v>
      </c>
      <c r="R302" s="220">
        <v>0</v>
      </c>
      <c r="S302" s="253"/>
      <c r="T302" s="287">
        <v>0</v>
      </c>
      <c r="U302" s="287">
        <v>0</v>
      </c>
      <c r="V302" s="222">
        <v>0</v>
      </c>
      <c r="W302" s="222">
        <v>0</v>
      </c>
      <c r="X302" s="222">
        <v>0</v>
      </c>
      <c r="Y302" s="222">
        <v>0</v>
      </c>
      <c r="Z302" s="222">
        <v>0</v>
      </c>
      <c r="AA302" s="222">
        <v>0</v>
      </c>
      <c r="AB302" s="222">
        <v>0</v>
      </c>
      <c r="AC302" s="222">
        <v>0</v>
      </c>
      <c r="AD302" s="222">
        <v>0</v>
      </c>
      <c r="AE302" s="222">
        <v>0</v>
      </c>
      <c r="AF302" s="223">
        <f>SUM(C302:AE302)</f>
        <v>17.2483</v>
      </c>
      <c r="AG302" s="224">
        <f>IF(ISERROR((C302/D302-1)*100),"n/a",(C302/D302-1)*100)</f>
        <v>10.029565612917901</v>
      </c>
      <c r="AH302" s="224">
        <f>IF(ISERROR((D302/E302-1)*100),"n/a",(D302/E302-1)*100)</f>
        <v>11.161673619011502</v>
      </c>
      <c r="AI302" s="224">
        <f>IF(ISERROR((E302/F302-1)*100),"n/a",(E302/F302-1)*100)</f>
        <v>8.642710002288867</v>
      </c>
      <c r="AJ302" s="224">
        <f>IF(ISERROR((F302/G302-1)*100),"n/a",(F302/G302-1)*100)</f>
        <v>14.114820038656429</v>
      </c>
      <c r="AK302" s="224">
        <f>IF(ISERROR((G302/H302-1)*100),"n/a",(G302/H302-1)*100)</f>
        <v>10.347014065021899</v>
      </c>
      <c r="AL302" s="224">
        <f>IF(ISERROR((H302/I302-1)*100),"n/a",(H302/I302-1)*100)</f>
        <v>11.091188524590144</v>
      </c>
      <c r="AM302" s="224">
        <f>IF(ISERROR((I302/J302-1)*100),"n/a",(I302/J302-1)*100)</f>
        <v>15.009574311386075</v>
      </c>
      <c r="AN302" s="224">
        <f>IF(ISERROR((J302/K302-1)*100),"n/a",(J302/K302-1)*100)</f>
        <v>133.70051635111878</v>
      </c>
      <c r="AO302" s="224" t="str">
        <f>IF(ISERROR((K302/L302-1)*100),"n/a",(K302/L302-1)*100)</f>
        <v>n/a</v>
      </c>
      <c r="AP302" s="224" t="str">
        <f>IF(ISERROR((L302/M302-1)*100),"n/a",(L302/M302-1)*100)</f>
        <v>n/a</v>
      </c>
      <c r="AQ302" s="224" t="str">
        <f>IF(ISERROR((M302/N302-1)*100),"n/a",(M302/N302-1)*100)</f>
        <v>n/a</v>
      </c>
      <c r="AR302" s="224" t="str">
        <f>IF(ISERROR((N302/O302-1)*100),"n/a",(N302/O302-1)*100)</f>
        <v>n/a</v>
      </c>
      <c r="AS302" s="224" t="str">
        <f>IF(ISERROR((O302/Q302-1)*100),"n/a",(O302/Q302-1)*100)</f>
        <v>n/a</v>
      </c>
      <c r="AT302" s="224" t="str">
        <f>IF(ISERROR((Q302/R302-1)*100),"n/a",(Q302/R302-1)*100)</f>
        <v>n/a</v>
      </c>
      <c r="AU302" s="224" t="str">
        <f>IF(ISERROR((R302/T302-1)*100),"n/a",(R302/T302-1)*100)</f>
        <v>n/a</v>
      </c>
      <c r="AV302" s="224" t="str">
        <f>IF(ISERROR((T302/U302-1)*100),"n/a",(T302/U302-1)*100)</f>
        <v>n/a</v>
      </c>
      <c r="AW302" s="224" t="str">
        <f>IF(ISERROR((U302/V302-1)*100),"n/a",(U302/V302-1)*100)</f>
        <v>n/a</v>
      </c>
      <c r="AX302" s="224" t="str">
        <f>IF(ISERROR((V302/W302-1)*100),"n/a",(V302/W302-1)*100)</f>
        <v>n/a</v>
      </c>
      <c r="AY302" s="224" t="str">
        <f>IF(ISERROR((W302/X302-1)*100),"n/a",(W302/X302-1)*100)</f>
        <v>n/a</v>
      </c>
      <c r="AZ302" s="224" t="str">
        <f>IF(ISERROR((X302/Y302-1)*100),"n/a",(X302/Y302-1)*100)</f>
        <v>n/a</v>
      </c>
      <c r="BA302" s="224" t="str">
        <f>IF(ISERROR((Y302/Z302-1)*100),"n/a",(Y302/Z302-1)*100)</f>
        <v>n/a</v>
      </c>
      <c r="BB302" s="224" t="str">
        <f>IF(ISERROR((Z302/AA302-1)*100),"n/a",(Z302/AA302-1)*100)</f>
        <v>n/a</v>
      </c>
      <c r="BC302" s="224" t="str">
        <f>IF(ISERROR((AA302/AB302-1)*100),"n/a",(AA302/AB302-1)*100)</f>
        <v>n/a</v>
      </c>
      <c r="BD302" s="224" t="str">
        <f>IF(ISERROR((AB302/AC302-1)*100),"n/a",(AB302/AC302-1)*100)</f>
        <v>n/a</v>
      </c>
      <c r="BE302" s="224" t="str">
        <f>IF(ISERROR((AC302/AD302-1)*100),"n/a",(AC302/AD302-1)*100)</f>
        <v>n/a</v>
      </c>
      <c r="BF302" s="224" t="str">
        <f>IF(ISERROR((AD302/AE302-1)*100),"n/a",(AD302/AE302-1)*100)</f>
        <v>n/a</v>
      </c>
      <c r="BG302" s="224">
        <f>AVERAGE(AG302:BF302)</f>
        <v>26.76213281562395</v>
      </c>
      <c r="BH302" s="182">
        <f t="shared" si="4"/>
        <v>43.260995727022603</v>
      </c>
    </row>
    <row r="303" spans="1:60" ht="11.25" customHeight="1" x14ac:dyDescent="0.2">
      <c r="A303" s="97" t="s">
        <v>1903</v>
      </c>
      <c r="B303" s="97" t="s">
        <v>900</v>
      </c>
      <c r="C303" s="215">
        <v>0.53</v>
      </c>
      <c r="D303" s="216">
        <v>0.51</v>
      </c>
      <c r="E303" s="216">
        <v>0.49</v>
      </c>
      <c r="F303" s="216">
        <v>0.44</v>
      </c>
      <c r="G303" s="216">
        <v>0.36499999999999999</v>
      </c>
      <c r="H303" s="216">
        <v>0.32500000000000001</v>
      </c>
      <c r="I303" s="216">
        <v>0.3</v>
      </c>
      <c r="J303" s="217">
        <v>0.26</v>
      </c>
      <c r="K303" s="217">
        <v>0.21</v>
      </c>
      <c r="L303" s="217">
        <v>0.17</v>
      </c>
      <c r="M303" s="217">
        <v>0.15</v>
      </c>
      <c r="N303" s="217">
        <v>0.13</v>
      </c>
      <c r="O303" s="254">
        <v>0.12</v>
      </c>
      <c r="P303" s="254"/>
      <c r="Q303" s="254">
        <v>0.12</v>
      </c>
      <c r="R303" s="228">
        <v>0.12</v>
      </c>
      <c r="S303" s="254"/>
      <c r="T303" s="261">
        <v>0.12</v>
      </c>
      <c r="U303" s="261">
        <v>0.12</v>
      </c>
      <c r="V303" s="229">
        <v>0.12</v>
      </c>
      <c r="W303" s="229">
        <v>0.12</v>
      </c>
      <c r="X303" s="202">
        <v>0.12</v>
      </c>
      <c r="Y303" s="202">
        <v>0.05</v>
      </c>
      <c r="Z303" s="229">
        <v>0</v>
      </c>
      <c r="AA303" s="229">
        <v>0</v>
      </c>
      <c r="AB303" s="229">
        <v>0</v>
      </c>
      <c r="AC303" s="229">
        <v>0</v>
      </c>
      <c r="AD303" s="229">
        <v>0</v>
      </c>
      <c r="AE303" s="229">
        <v>0</v>
      </c>
      <c r="AF303" s="223">
        <f>SUM(C303:AE303)</f>
        <v>4.8899999999999997</v>
      </c>
      <c r="AG303" s="224">
        <f>IF(ISERROR((C303/D303-1)*100),"n/a",(C303/D303-1)*100)</f>
        <v>3.9215686274509887</v>
      </c>
      <c r="AH303" s="224">
        <f>IF(ISERROR((D303/E303-1)*100),"n/a",(D303/E303-1)*100)</f>
        <v>4.081632653061229</v>
      </c>
      <c r="AI303" s="224">
        <f>IF(ISERROR((E303/F303-1)*100),"n/a",(E303/F303-1)*100)</f>
        <v>11.363636363636353</v>
      </c>
      <c r="AJ303" s="224">
        <f>IF(ISERROR((F303/G303-1)*100),"n/a",(F303/G303-1)*100)</f>
        <v>20.547945205479444</v>
      </c>
      <c r="AK303" s="224">
        <f>IF(ISERROR((G303/H303-1)*100),"n/a",(G303/H303-1)*100)</f>
        <v>12.307692307692308</v>
      </c>
      <c r="AL303" s="224">
        <f>IF(ISERROR((H303/I303-1)*100),"n/a",(H303/I303-1)*100)</f>
        <v>8.3333333333333481</v>
      </c>
      <c r="AM303" s="224">
        <f>IF(ISERROR((I303/J303-1)*100),"n/a",(I303/J303-1)*100)</f>
        <v>15.384615384615374</v>
      </c>
      <c r="AN303" s="224">
        <f>IF(ISERROR((J303/K303-1)*100),"n/a",(J303/K303-1)*100)</f>
        <v>23.809523809523814</v>
      </c>
      <c r="AO303" s="224">
        <f>IF(ISERROR((K303/L303-1)*100),"n/a",(K303/L303-1)*100)</f>
        <v>23.529411764705866</v>
      </c>
      <c r="AP303" s="224">
        <f>IF(ISERROR((L303/M303-1)*100),"n/a",(L303/M303-1)*100)</f>
        <v>13.333333333333353</v>
      </c>
      <c r="AQ303" s="224">
        <f>IF(ISERROR((M303/N303-1)*100),"n/a",(M303/N303-1)*100)</f>
        <v>15.384615384615374</v>
      </c>
      <c r="AR303" s="224">
        <f>IF(ISERROR((N303/O303-1)*100),"n/a",(N303/O303-1)*100)</f>
        <v>8.3333333333333481</v>
      </c>
      <c r="AS303" s="224">
        <f>IF(ISERROR((O303/Q303-1)*100),"n/a",(O303/Q303-1)*100)</f>
        <v>0</v>
      </c>
      <c r="AT303" s="224">
        <f>IF(ISERROR((Q303/R303-1)*100),"n/a",(Q303/R303-1)*100)</f>
        <v>0</v>
      </c>
      <c r="AU303" s="224">
        <f>IF(ISERROR((R303/T303-1)*100),"n/a",(R303/T303-1)*100)</f>
        <v>0</v>
      </c>
      <c r="AV303" s="224">
        <f>IF(ISERROR((T303/U303-1)*100),"n/a",(T303/U303-1)*100)</f>
        <v>0</v>
      </c>
      <c r="AW303" s="224">
        <f>IF(ISERROR((U303/V303-1)*100),"n/a",(U303/V303-1)*100)</f>
        <v>0</v>
      </c>
      <c r="AX303" s="224">
        <f>IF(ISERROR((V303/W303-1)*100),"n/a",(V303/W303-1)*100)</f>
        <v>0</v>
      </c>
      <c r="AY303" s="224">
        <f>IF(ISERROR((W303/X303-1)*100),"n/a",(W303/X303-1)*100)</f>
        <v>0</v>
      </c>
      <c r="AZ303" s="224">
        <f>IF(ISERROR((X303/Y303-1)*100),"n/a",(X303/Y303-1)*100)</f>
        <v>140</v>
      </c>
      <c r="BA303" s="224" t="str">
        <f>IF(ISERROR((Y303/Z303-1)*100),"n/a",(Y303/Z303-1)*100)</f>
        <v>n/a</v>
      </c>
      <c r="BB303" s="224" t="str">
        <f>IF(ISERROR((Z303/AA303-1)*100),"n/a",(Z303/AA303-1)*100)</f>
        <v>n/a</v>
      </c>
      <c r="BC303" s="224" t="str">
        <f>IF(ISERROR((AA303/AB303-1)*100),"n/a",(AA303/AB303-1)*100)</f>
        <v>n/a</v>
      </c>
      <c r="BD303" s="224" t="str">
        <f>IF(ISERROR((AB303/AC303-1)*100),"n/a",(AB303/AC303-1)*100)</f>
        <v>n/a</v>
      </c>
      <c r="BE303" s="224" t="str">
        <f>IF(ISERROR((AC303/AD303-1)*100),"n/a",(AC303/AD303-1)*100)</f>
        <v>n/a</v>
      </c>
      <c r="BF303" s="224" t="str">
        <f>IF(ISERROR((AD303/AE303-1)*100),"n/a",(AD303/AE303-1)*100)</f>
        <v>n/a</v>
      </c>
      <c r="BG303" s="224">
        <f>AVERAGE(AG303:BF303)</f>
        <v>15.016532075039041</v>
      </c>
      <c r="BH303" s="182">
        <f t="shared" si="4"/>
        <v>30.552378990561444</v>
      </c>
    </row>
    <row r="304" spans="1:60" ht="11.25" customHeight="1" x14ac:dyDescent="0.2">
      <c r="A304" s="97" t="s">
        <v>1904</v>
      </c>
      <c r="B304" s="97" t="s">
        <v>903</v>
      </c>
      <c r="C304" s="215">
        <v>0.96</v>
      </c>
      <c r="D304" s="216">
        <v>0.92</v>
      </c>
      <c r="E304" s="216">
        <v>0.88</v>
      </c>
      <c r="F304" s="216">
        <v>0.84</v>
      </c>
      <c r="G304" s="216">
        <v>0.81</v>
      </c>
      <c r="H304" s="216">
        <v>0.8</v>
      </c>
      <c r="I304" s="216">
        <v>0.74</v>
      </c>
      <c r="J304" s="217">
        <v>0.72</v>
      </c>
      <c r="K304" s="217">
        <v>0.51</v>
      </c>
      <c r="L304" s="216">
        <v>0.47</v>
      </c>
      <c r="M304" s="216">
        <v>0.43</v>
      </c>
      <c r="N304" s="216">
        <v>0.34</v>
      </c>
      <c r="O304" s="231">
        <v>0.32</v>
      </c>
      <c r="P304" s="226"/>
      <c r="Q304" s="216">
        <v>0.3</v>
      </c>
      <c r="R304" s="232">
        <v>0.13</v>
      </c>
      <c r="S304" s="226"/>
      <c r="T304" s="228">
        <v>0</v>
      </c>
      <c r="U304" s="229">
        <v>0.1</v>
      </c>
      <c r="V304" s="229">
        <v>0.77</v>
      </c>
      <c r="W304" s="202">
        <v>0.84</v>
      </c>
      <c r="X304" s="202">
        <v>0.79</v>
      </c>
      <c r="Y304" s="202">
        <v>0.71</v>
      </c>
      <c r="Z304" s="202">
        <v>0.63</v>
      </c>
      <c r="AA304" s="202">
        <v>0.55000000000000004</v>
      </c>
      <c r="AB304" s="202">
        <v>0.47</v>
      </c>
      <c r="AC304" s="202">
        <v>0.39</v>
      </c>
      <c r="AD304" s="202">
        <v>0.30499999999999999</v>
      </c>
      <c r="AE304" s="229">
        <v>0.28000000000000003</v>
      </c>
      <c r="AF304" s="223">
        <f>SUM(C304:AE304)</f>
        <v>15.005000000000004</v>
      </c>
      <c r="AG304" s="224">
        <f>IF(ISERROR((C304/D304-1)*100),"n/a",(C304/D304-1)*100)</f>
        <v>4.3478260869565188</v>
      </c>
      <c r="AH304" s="224">
        <f>IF(ISERROR((D304/E304-1)*100),"n/a",(D304/E304-1)*100)</f>
        <v>4.5454545454545414</v>
      </c>
      <c r="AI304" s="224">
        <f>IF(ISERROR((E304/F304-1)*100),"n/a",(E304/F304-1)*100)</f>
        <v>4.7619047619047672</v>
      </c>
      <c r="AJ304" s="224">
        <f>IF(ISERROR((F304/G304-1)*100),"n/a",(F304/G304-1)*100)</f>
        <v>3.7037037037036979</v>
      </c>
      <c r="AK304" s="224">
        <f>IF(ISERROR((G304/H304-1)*100),"n/a",(G304/H304-1)*100)</f>
        <v>1.2499999999999956</v>
      </c>
      <c r="AL304" s="224">
        <f>IF(ISERROR((H304/I304-1)*100),"n/a",(H304/I304-1)*100)</f>
        <v>8.1081081081081141</v>
      </c>
      <c r="AM304" s="224">
        <f>IF(ISERROR((I304/J304-1)*100),"n/a",(I304/J304-1)*100)</f>
        <v>2.7777777777777901</v>
      </c>
      <c r="AN304" s="224">
        <f>IF(ISERROR((J304/K304-1)*100),"n/a",(J304/K304-1)*100)</f>
        <v>41.176470588235283</v>
      </c>
      <c r="AO304" s="224">
        <f>IF(ISERROR((K304/L304-1)*100),"n/a",(K304/L304-1)*100)</f>
        <v>8.5106382978723527</v>
      </c>
      <c r="AP304" s="224">
        <f>IF(ISERROR((L304/M304-1)*100),"n/a",(L304/M304-1)*100)</f>
        <v>9.302325581395344</v>
      </c>
      <c r="AQ304" s="224">
        <f>IF(ISERROR((M304/N304-1)*100),"n/a",(M304/N304-1)*100)</f>
        <v>26.470588235294112</v>
      </c>
      <c r="AR304" s="224">
        <f>IF(ISERROR((N304/O304-1)*100),"n/a",(N304/O304-1)*100)</f>
        <v>6.25</v>
      </c>
      <c r="AS304" s="224">
        <f>IF(ISERROR((O304/Q304-1)*100),"n/a",(O304/Q304-1)*100)</f>
        <v>6.6666666666666652</v>
      </c>
      <c r="AT304" s="224">
        <f>IF(ISERROR((Q304/R304-1)*100),"n/a",(Q304/R304-1)*100)</f>
        <v>130.76923076923075</v>
      </c>
      <c r="AU304" s="224" t="str">
        <f>IF(ISERROR((R304/T304-1)*100),"n/a",(R304/T304-1)*100)</f>
        <v>n/a</v>
      </c>
      <c r="AV304" s="224">
        <f>IF(ISERROR((T304/U304-1)*100),"n/a",(T304/U304-1)*100)</f>
        <v>-100</v>
      </c>
      <c r="AW304" s="224">
        <f>IF(ISERROR((U304/V304-1)*100),"n/a",(U304/V304-1)*100)</f>
        <v>-87.012987012987011</v>
      </c>
      <c r="AX304" s="224">
        <f>IF(ISERROR((V304/W304-1)*100),"n/a",(V304/W304-1)*100)</f>
        <v>-8.333333333333325</v>
      </c>
      <c r="AY304" s="224">
        <f>IF(ISERROR((W304/X304-1)*100),"n/a",(W304/X304-1)*100)</f>
        <v>6.3291139240506222</v>
      </c>
      <c r="AZ304" s="224">
        <f>IF(ISERROR((X304/Y304-1)*100),"n/a",(X304/Y304-1)*100)</f>
        <v>11.267605633802823</v>
      </c>
      <c r="BA304" s="224">
        <f>IF(ISERROR((Y304/Z304-1)*100),"n/a",(Y304/Z304-1)*100)</f>
        <v>12.698412698412698</v>
      </c>
      <c r="BB304" s="224">
        <f>IF(ISERROR((Z304/AA304-1)*100),"n/a",(Z304/AA304-1)*100)</f>
        <v>14.545454545454529</v>
      </c>
      <c r="BC304" s="224">
        <f>IF(ISERROR((AA304/AB304-1)*100),"n/a",(AA304/AB304-1)*100)</f>
        <v>17.021276595744705</v>
      </c>
      <c r="BD304" s="224">
        <f>IF(ISERROR((AB304/AC304-1)*100),"n/a",(AB304/AC304-1)*100)</f>
        <v>20.512820512820507</v>
      </c>
      <c r="BE304" s="224">
        <f>IF(ISERROR((AC304/AD304-1)*100),"n/a",(AC304/AD304-1)*100)</f>
        <v>27.868852459016402</v>
      </c>
      <c r="BF304" s="224">
        <f>IF(ISERROR((AD304/AE304-1)*100),"n/a",(AD304/AE304-1)*100)</f>
        <v>8.9285714285714199</v>
      </c>
      <c r="BG304" s="224">
        <f>AVERAGE(AG304:BF304)</f>
        <v>7.298659302966132</v>
      </c>
      <c r="BH304" s="182">
        <f t="shared" si="4"/>
        <v>39.950963032758494</v>
      </c>
    </row>
    <row r="305" spans="1:60" ht="11.25" customHeight="1" x14ac:dyDescent="0.2">
      <c r="A305" s="114" t="s">
        <v>1905</v>
      </c>
      <c r="B305" s="97" t="s">
        <v>907</v>
      </c>
      <c r="C305" s="215">
        <v>2.08</v>
      </c>
      <c r="D305" s="216">
        <v>1.88</v>
      </c>
      <c r="E305" s="216">
        <v>1.7</v>
      </c>
      <c r="F305" s="216">
        <v>1.54</v>
      </c>
      <c r="G305" s="216">
        <v>1.375</v>
      </c>
      <c r="H305" s="216">
        <v>1.2749999999999999</v>
      </c>
      <c r="I305" s="216">
        <v>1.2</v>
      </c>
      <c r="J305" s="217">
        <v>1.05</v>
      </c>
      <c r="K305" s="217">
        <v>0.92</v>
      </c>
      <c r="L305" s="216">
        <v>0.84</v>
      </c>
      <c r="M305" s="216">
        <v>0.75</v>
      </c>
      <c r="N305" s="216">
        <v>0.63</v>
      </c>
      <c r="O305" s="216">
        <v>0.45</v>
      </c>
      <c r="P305" s="226"/>
      <c r="Q305" s="231">
        <v>0.4</v>
      </c>
      <c r="R305" s="232">
        <v>0.35</v>
      </c>
      <c r="S305" s="226"/>
      <c r="T305" s="261">
        <v>0.2</v>
      </c>
      <c r="U305" s="261">
        <v>0.47</v>
      </c>
      <c r="V305" s="202">
        <v>2.12</v>
      </c>
      <c r="W305" s="202">
        <v>2</v>
      </c>
      <c r="X305" s="202">
        <v>1.5</v>
      </c>
      <c r="Y305" s="202">
        <v>1.1599999999999999</v>
      </c>
      <c r="Z305" s="202">
        <v>1.1200000000000001</v>
      </c>
      <c r="AA305" s="202">
        <v>1.08</v>
      </c>
      <c r="AB305" s="202">
        <v>1.04</v>
      </c>
      <c r="AC305" s="202">
        <v>1</v>
      </c>
      <c r="AD305" s="202">
        <v>0.96</v>
      </c>
      <c r="AE305" s="202">
        <v>0.9</v>
      </c>
      <c r="AF305" s="223">
        <f>SUM(C305:AE305)</f>
        <v>29.990000000000002</v>
      </c>
      <c r="AG305" s="224">
        <f>IF(ISERROR((C305/D305-1)*100),"n/a",(C305/D305-1)*100)</f>
        <v>10.638297872340431</v>
      </c>
      <c r="AH305" s="224">
        <f>IF(ISERROR((D305/E305-1)*100),"n/a",(D305/E305-1)*100)</f>
        <v>10.588235294117654</v>
      </c>
      <c r="AI305" s="224">
        <f>IF(ISERROR((E305/F305-1)*100),"n/a",(E305/F305-1)*100)</f>
        <v>10.389610389610393</v>
      </c>
      <c r="AJ305" s="224">
        <f>IF(ISERROR((F305/G305-1)*100),"n/a",(F305/G305-1)*100)</f>
        <v>12.000000000000011</v>
      </c>
      <c r="AK305" s="224">
        <f>IF(ISERROR((G305/H305-1)*100),"n/a",(G305/H305-1)*100)</f>
        <v>7.8431372549019773</v>
      </c>
      <c r="AL305" s="224">
        <f>IF(ISERROR((H305/I305-1)*100),"n/a",(H305/I305-1)*100)</f>
        <v>6.25</v>
      </c>
      <c r="AM305" s="224">
        <f>IF(ISERROR((I305/J305-1)*100),"n/a",(I305/J305-1)*100)</f>
        <v>14.285714285714279</v>
      </c>
      <c r="AN305" s="224">
        <f>IF(ISERROR((J305/K305-1)*100),"n/a",(J305/K305-1)*100)</f>
        <v>14.130434782608692</v>
      </c>
      <c r="AO305" s="224">
        <f>IF(ISERROR((K305/L305-1)*100),"n/a",(K305/L305-1)*100)</f>
        <v>9.5238095238095344</v>
      </c>
      <c r="AP305" s="224">
        <f>IF(ISERROR((L305/M305-1)*100),"n/a",(L305/M305-1)*100)</f>
        <v>11.999999999999989</v>
      </c>
      <c r="AQ305" s="224">
        <f>IF(ISERROR((M305/N305-1)*100),"n/a",(M305/N305-1)*100)</f>
        <v>19.047619047619047</v>
      </c>
      <c r="AR305" s="224">
        <f>IF(ISERROR((N305/O305-1)*100),"n/a",(N305/O305-1)*100)</f>
        <v>39.999999999999993</v>
      </c>
      <c r="AS305" s="224">
        <f>IF(ISERROR((O305/Q305-1)*100),"n/a",(O305/Q305-1)*100)</f>
        <v>12.5</v>
      </c>
      <c r="AT305" s="224">
        <f>IF(ISERROR((Q305/R305-1)*100),"n/a",(Q305/R305-1)*100)</f>
        <v>14.285714285714302</v>
      </c>
      <c r="AU305" s="224">
        <f>IF(ISERROR((R305/T305-1)*100),"n/a",(R305/T305-1)*100)</f>
        <v>74.999999999999972</v>
      </c>
      <c r="AV305" s="224">
        <f>IF(ISERROR((T305/U305-1)*100),"n/a",(T305/U305-1)*100)</f>
        <v>-57.446808510638292</v>
      </c>
      <c r="AW305" s="224">
        <f>IF(ISERROR((U305/V305-1)*100),"n/a",(U305/V305-1)*100)</f>
        <v>-77.830188679245282</v>
      </c>
      <c r="AX305" s="224">
        <f>IF(ISERROR((V305/W305-1)*100),"n/a",(V305/W305-1)*100)</f>
        <v>6.0000000000000053</v>
      </c>
      <c r="AY305" s="224">
        <f>IF(ISERROR((W305/X305-1)*100),"n/a",(W305/X305-1)*100)</f>
        <v>33.333333333333329</v>
      </c>
      <c r="AZ305" s="224">
        <f>IF(ISERROR((X305/Y305-1)*100),"n/a",(X305/Y305-1)*100)</f>
        <v>29.31034482758621</v>
      </c>
      <c r="BA305" s="224">
        <f>IF(ISERROR((Y305/Z305-1)*100),"n/a",(Y305/Z305-1)*100)</f>
        <v>3.5714285714285587</v>
      </c>
      <c r="BB305" s="224">
        <f>IF(ISERROR((Z305/AA305-1)*100),"n/a",(Z305/AA305-1)*100)</f>
        <v>3.7037037037036979</v>
      </c>
      <c r="BC305" s="224">
        <f>IF(ISERROR((AA305/AB305-1)*100),"n/a",(AA305/AB305-1)*100)</f>
        <v>3.8461538461538547</v>
      </c>
      <c r="BD305" s="224">
        <f>IF(ISERROR((AB305/AC305-1)*100),"n/a",(AB305/AC305-1)*100)</f>
        <v>4.0000000000000036</v>
      </c>
      <c r="BE305" s="224">
        <f>IF(ISERROR((AC305/AD305-1)*100),"n/a",(AC305/AD305-1)*100)</f>
        <v>4.1666666666666741</v>
      </c>
      <c r="BF305" s="224">
        <f>IF(ISERROR((AD305/AE305-1)*100),"n/a",(AD305/AE305-1)*100)</f>
        <v>6.6666666666666652</v>
      </c>
      <c r="BG305" s="224">
        <f>AVERAGE(AG305:BF305)</f>
        <v>8.7616874293112197</v>
      </c>
      <c r="BH305" s="182">
        <f t="shared" si="4"/>
        <v>27.314032111877463</v>
      </c>
    </row>
    <row r="306" spans="1:60" ht="11.25" customHeight="1" x14ac:dyDescent="0.2">
      <c r="A306" s="234" t="s">
        <v>1906</v>
      </c>
      <c r="B306" s="240" t="s">
        <v>909</v>
      </c>
      <c r="C306" s="215">
        <v>5.43</v>
      </c>
      <c r="D306" s="216">
        <v>5.25</v>
      </c>
      <c r="E306" s="216">
        <v>5.0199999999999996</v>
      </c>
      <c r="F306" s="216">
        <v>4.78</v>
      </c>
      <c r="G306" s="216">
        <v>4.5999999999999996</v>
      </c>
      <c r="H306" s="216">
        <v>4.2300000000000004</v>
      </c>
      <c r="I306" s="216">
        <v>3.61</v>
      </c>
      <c r="J306" s="217">
        <v>3.02</v>
      </c>
      <c r="K306" s="217">
        <v>2.52</v>
      </c>
      <c r="L306" s="241">
        <v>2.1</v>
      </c>
      <c r="M306" s="241">
        <v>1.7</v>
      </c>
      <c r="N306" s="241">
        <v>1</v>
      </c>
      <c r="O306" s="241">
        <v>0.5</v>
      </c>
      <c r="P306" s="249"/>
      <c r="Q306" s="241">
        <v>0.1</v>
      </c>
      <c r="R306" s="250">
        <v>0</v>
      </c>
      <c r="S306" s="249"/>
      <c r="T306" s="282">
        <v>0</v>
      </c>
      <c r="U306" s="282">
        <v>0</v>
      </c>
      <c r="V306" s="245">
        <v>0</v>
      </c>
      <c r="W306" s="245">
        <v>0</v>
      </c>
      <c r="X306" s="245">
        <v>0</v>
      </c>
      <c r="Y306" s="245">
        <v>0</v>
      </c>
      <c r="Z306" s="245">
        <v>0</v>
      </c>
      <c r="AA306" s="245">
        <v>0</v>
      </c>
      <c r="AB306" s="245">
        <v>0</v>
      </c>
      <c r="AC306" s="245">
        <v>0</v>
      </c>
      <c r="AD306" s="245">
        <v>0</v>
      </c>
      <c r="AE306" s="245">
        <v>0</v>
      </c>
      <c r="AF306" s="223">
        <f>SUM(C306:AE306)</f>
        <v>43.860000000000014</v>
      </c>
      <c r="AG306" s="224">
        <f>IF(ISERROR((C306/D306-1)*100),"n/a",(C306/D306-1)*100)</f>
        <v>3.4285714285714253</v>
      </c>
      <c r="AH306" s="224">
        <f>IF(ISERROR((D306/E306-1)*100),"n/a",(D306/E306-1)*100)</f>
        <v>4.5816733067729265</v>
      </c>
      <c r="AI306" s="224">
        <f>IF(ISERROR((E306/F306-1)*100),"n/a",(E306/F306-1)*100)</f>
        <v>5.0209205020920411</v>
      </c>
      <c r="AJ306" s="224">
        <f>IF(ISERROR((F306/G306-1)*100),"n/a",(F306/G306-1)*100)</f>
        <v>3.9130434782608914</v>
      </c>
      <c r="AK306" s="224">
        <f>IF(ISERROR((G306/H306-1)*100),"n/a",(G306/H306-1)*100)</f>
        <v>8.7470449172576625</v>
      </c>
      <c r="AL306" s="224">
        <f>IF(ISERROR((H306/I306-1)*100),"n/a",(H306/I306-1)*100)</f>
        <v>17.174515235457079</v>
      </c>
      <c r="AM306" s="224">
        <f>IF(ISERROR((I306/J306-1)*100),"n/a",(I306/J306-1)*100)</f>
        <v>19.536423841059602</v>
      </c>
      <c r="AN306" s="224">
        <f>IF(ISERROR((J306/K306-1)*100),"n/a",(J306/K306-1)*100)</f>
        <v>19.841269841269838</v>
      </c>
      <c r="AO306" s="224">
        <f>IF(ISERROR((K306/L306-1)*100),"n/a",(K306/L306-1)*100)</f>
        <v>19.999999999999996</v>
      </c>
      <c r="AP306" s="224">
        <f>IF(ISERROR((L306/M306-1)*100),"n/a",(L306/M306-1)*100)</f>
        <v>23.529411764705888</v>
      </c>
      <c r="AQ306" s="224">
        <f>IF(ISERROR((M306/N306-1)*100),"n/a",(M306/N306-1)*100)</f>
        <v>70</v>
      </c>
      <c r="AR306" s="224">
        <f>IF(ISERROR((N306/O306-1)*100),"n/a",(N306/O306-1)*100)</f>
        <v>100</v>
      </c>
      <c r="AS306" s="224">
        <f>IF(ISERROR((O306/Q306-1)*100),"n/a",(O306/Q306-1)*100)</f>
        <v>400</v>
      </c>
      <c r="AT306" s="224" t="str">
        <f>IF(ISERROR((Q306/R306-1)*100),"n/a",(Q306/R306-1)*100)</f>
        <v>n/a</v>
      </c>
      <c r="AU306" s="224" t="str">
        <f>IF(ISERROR((R306/T306-1)*100),"n/a",(R306/T306-1)*100)</f>
        <v>n/a</v>
      </c>
      <c r="AV306" s="224" t="str">
        <f>IF(ISERROR((T306/U306-1)*100),"n/a",(T306/U306-1)*100)</f>
        <v>n/a</v>
      </c>
      <c r="AW306" s="224" t="str">
        <f>IF(ISERROR((U306/V306-1)*100),"n/a",(U306/V306-1)*100)</f>
        <v>n/a</v>
      </c>
      <c r="AX306" s="224" t="str">
        <f>IF(ISERROR((V306/W306-1)*100),"n/a",(V306/W306-1)*100)</f>
        <v>n/a</v>
      </c>
      <c r="AY306" s="224" t="str">
        <f>IF(ISERROR((W306/X306-1)*100),"n/a",(W306/X306-1)*100)</f>
        <v>n/a</v>
      </c>
      <c r="AZ306" s="224" t="str">
        <f>IF(ISERROR((X306/Y306-1)*100),"n/a",(X306/Y306-1)*100)</f>
        <v>n/a</v>
      </c>
      <c r="BA306" s="224" t="str">
        <f>IF(ISERROR((Y306/Z306-1)*100),"n/a",(Y306/Z306-1)*100)</f>
        <v>n/a</v>
      </c>
      <c r="BB306" s="224" t="str">
        <f>IF(ISERROR((Z306/AA306-1)*100),"n/a",(Z306/AA306-1)*100)</f>
        <v>n/a</v>
      </c>
      <c r="BC306" s="224" t="str">
        <f>IF(ISERROR((AA306/AB306-1)*100),"n/a",(AA306/AB306-1)*100)</f>
        <v>n/a</v>
      </c>
      <c r="BD306" s="224" t="str">
        <f>IF(ISERROR((AB306/AC306-1)*100),"n/a",(AB306/AC306-1)*100)</f>
        <v>n/a</v>
      </c>
      <c r="BE306" s="224" t="str">
        <f>IF(ISERROR((AC306/AD306-1)*100),"n/a",(AC306/AD306-1)*100)</f>
        <v>n/a</v>
      </c>
      <c r="BF306" s="224" t="str">
        <f>IF(ISERROR((AD306/AE306-1)*100),"n/a",(AD306/AE306-1)*100)</f>
        <v>n/a</v>
      </c>
      <c r="BG306" s="224">
        <f>AVERAGE(AG306:BF306)</f>
        <v>53.520990331957485</v>
      </c>
      <c r="BH306" s="182">
        <f t="shared" si="4"/>
        <v>107.94878065413273</v>
      </c>
    </row>
    <row r="307" spans="1:60" ht="11.25" customHeight="1" x14ac:dyDescent="0.2">
      <c r="A307" s="265" t="s">
        <v>910</v>
      </c>
      <c r="B307" s="97" t="s">
        <v>911</v>
      </c>
      <c r="C307" s="215">
        <v>2.37</v>
      </c>
      <c r="D307" s="216">
        <v>2.2599999999999998</v>
      </c>
      <c r="E307" s="216">
        <v>2.1800000000000002</v>
      </c>
      <c r="F307" s="216">
        <v>2.02</v>
      </c>
      <c r="G307" s="216">
        <v>1.62</v>
      </c>
      <c r="H307" s="216">
        <v>1.28</v>
      </c>
      <c r="I307" s="216">
        <v>1.2</v>
      </c>
      <c r="J307" s="217">
        <v>1.01</v>
      </c>
      <c r="K307" s="223">
        <v>0.8</v>
      </c>
      <c r="L307" s="216">
        <v>0.66</v>
      </c>
      <c r="M307" s="216">
        <v>0.15</v>
      </c>
      <c r="N307" s="254">
        <v>0</v>
      </c>
      <c r="O307" s="254">
        <v>0</v>
      </c>
      <c r="P307" s="217"/>
      <c r="Q307" s="254">
        <v>0</v>
      </c>
      <c r="R307" s="228">
        <v>0</v>
      </c>
      <c r="S307" s="217"/>
      <c r="T307" s="261">
        <v>0</v>
      </c>
      <c r="U307" s="261">
        <v>0</v>
      </c>
      <c r="V307" s="229">
        <v>0</v>
      </c>
      <c r="W307" s="229">
        <v>0</v>
      </c>
      <c r="X307" s="229">
        <v>0</v>
      </c>
      <c r="Y307" s="229">
        <v>0</v>
      </c>
      <c r="Z307" s="229">
        <v>0</v>
      </c>
      <c r="AA307" s="229">
        <v>0</v>
      </c>
      <c r="AB307" s="229">
        <v>0</v>
      </c>
      <c r="AC307" s="229">
        <v>0</v>
      </c>
      <c r="AD307" s="229">
        <v>0</v>
      </c>
      <c r="AE307" s="229">
        <v>0</v>
      </c>
      <c r="AF307" s="223">
        <f>SUM(C307:AE307)</f>
        <v>15.549999999999999</v>
      </c>
      <c r="AG307" s="224">
        <f>IF(ISERROR((C307/D307-1)*100),"n/a",(C307/D307-1)*100)</f>
        <v>4.8672566371681603</v>
      </c>
      <c r="AH307" s="224">
        <f>IF(ISERROR((D307/E307-1)*100),"n/a",(D307/E307-1)*100)</f>
        <v>3.6697247706421798</v>
      </c>
      <c r="AI307" s="224">
        <f>IF(ISERROR((E307/F307-1)*100),"n/a",(E307/F307-1)*100)</f>
        <v>7.9207920792079278</v>
      </c>
      <c r="AJ307" s="224">
        <f>IF(ISERROR((F307/G307-1)*100),"n/a",(F307/G307-1)*100)</f>
        <v>24.691358024691358</v>
      </c>
      <c r="AK307" s="224">
        <f>IF(ISERROR((G307/H307-1)*100),"n/a",(G307/H307-1)*100)</f>
        <v>26.5625</v>
      </c>
      <c r="AL307" s="224">
        <f>IF(ISERROR((H307/I307-1)*100),"n/a",(H307/I307-1)*100)</f>
        <v>6.6666666666666652</v>
      </c>
      <c r="AM307" s="224">
        <f>IF(ISERROR((I307/J307-1)*100),"n/a",(I307/J307-1)*100)</f>
        <v>18.811881188118807</v>
      </c>
      <c r="AN307" s="224">
        <f>IF(ISERROR((J307/K307-1)*100),"n/a",(J307/K307-1)*100)</f>
        <v>26.249999999999996</v>
      </c>
      <c r="AO307" s="224">
        <f>IF(ISERROR((K307/L307-1)*100),"n/a",(K307/L307-1)*100)</f>
        <v>21.212121212121215</v>
      </c>
      <c r="AP307" s="224">
        <f>IF(ISERROR((L307/M307-1)*100),"n/a",(L307/M307-1)*100)</f>
        <v>340.00000000000006</v>
      </c>
      <c r="AQ307" s="224" t="str">
        <f>IF(ISERROR((M307/N307-1)*100),"n/a",(M307/N307-1)*100)</f>
        <v>n/a</v>
      </c>
      <c r="AR307" s="224" t="str">
        <f>IF(ISERROR((N307/O307-1)*100),"n/a",(N307/O307-1)*100)</f>
        <v>n/a</v>
      </c>
      <c r="AS307" s="224" t="str">
        <f>IF(ISERROR((O307/Q307-1)*100),"n/a",(O307/Q307-1)*100)</f>
        <v>n/a</v>
      </c>
      <c r="AT307" s="224" t="str">
        <f>IF(ISERROR((Q307/R307-1)*100),"n/a",(Q307/R307-1)*100)</f>
        <v>n/a</v>
      </c>
      <c r="AU307" s="224" t="str">
        <f>IF(ISERROR((R307/T307-1)*100),"n/a",(R307/T307-1)*100)</f>
        <v>n/a</v>
      </c>
      <c r="AV307" s="224" t="str">
        <f>IF(ISERROR((T307/U307-1)*100),"n/a",(T307/U307-1)*100)</f>
        <v>n/a</v>
      </c>
      <c r="AW307" s="224" t="str">
        <f>IF(ISERROR((U307/V307-1)*100),"n/a",(U307/V307-1)*100)</f>
        <v>n/a</v>
      </c>
      <c r="AX307" s="224" t="str">
        <f>IF(ISERROR((V307/W307-1)*100),"n/a",(V307/W307-1)*100)</f>
        <v>n/a</v>
      </c>
      <c r="AY307" s="224" t="str">
        <f>IF(ISERROR((W307/X307-1)*100),"n/a",(W307/X307-1)*100)</f>
        <v>n/a</v>
      </c>
      <c r="AZ307" s="224" t="str">
        <f>IF(ISERROR((X307/Y307-1)*100),"n/a",(X307/Y307-1)*100)</f>
        <v>n/a</v>
      </c>
      <c r="BA307" s="224" t="str">
        <f>IF(ISERROR((Y307/Z307-1)*100),"n/a",(Y307/Z307-1)*100)</f>
        <v>n/a</v>
      </c>
      <c r="BB307" s="224" t="str">
        <f>IF(ISERROR((Z307/AA307-1)*100),"n/a",(Z307/AA307-1)*100)</f>
        <v>n/a</v>
      </c>
      <c r="BC307" s="224" t="str">
        <f>IF(ISERROR((AA307/AB307-1)*100),"n/a",(AA307/AB307-1)*100)</f>
        <v>n/a</v>
      </c>
      <c r="BD307" s="224" t="str">
        <f>IF(ISERROR((AB307/AC307-1)*100),"n/a",(AB307/AC307-1)*100)</f>
        <v>n/a</v>
      </c>
      <c r="BE307" s="224" t="str">
        <f>IF(ISERROR((AC307/AD307-1)*100),"n/a",(AC307/AD307-1)*100)</f>
        <v>n/a</v>
      </c>
      <c r="BF307" s="224" t="str">
        <f>IF(ISERROR((AD307/AE307-1)*100),"n/a",(AD307/AE307-1)*100)</f>
        <v>n/a</v>
      </c>
      <c r="BG307" s="224">
        <f>AVERAGE(AG307:BF307)</f>
        <v>48.06523005786164</v>
      </c>
      <c r="BH307" s="182">
        <f t="shared" si="4"/>
        <v>102.98317558440003</v>
      </c>
    </row>
    <row r="308" spans="1:60" ht="11.25" customHeight="1" x14ac:dyDescent="0.2">
      <c r="A308" s="265" t="s">
        <v>1500</v>
      </c>
      <c r="B308" s="97" t="s">
        <v>1501</v>
      </c>
      <c r="C308" s="215">
        <v>2.06</v>
      </c>
      <c r="D308" s="216">
        <v>1.87</v>
      </c>
      <c r="E308" s="216">
        <v>1.69</v>
      </c>
      <c r="F308" s="216">
        <v>1.5</v>
      </c>
      <c r="G308" s="216">
        <v>1.325</v>
      </c>
      <c r="H308" s="216">
        <v>1.175</v>
      </c>
      <c r="I308" s="216">
        <v>0.97499999999999998</v>
      </c>
      <c r="J308" s="217">
        <v>0.77500000000000002</v>
      </c>
      <c r="K308" s="217">
        <v>0.35</v>
      </c>
      <c r="L308" s="231">
        <v>0</v>
      </c>
      <c r="M308" s="231">
        <v>0</v>
      </c>
      <c r="N308" s="231">
        <v>0</v>
      </c>
      <c r="O308" s="231">
        <v>0</v>
      </c>
      <c r="P308" s="254"/>
      <c r="Q308" s="231">
        <v>0</v>
      </c>
      <c r="R308" s="227">
        <v>0</v>
      </c>
      <c r="S308" s="254"/>
      <c r="T308" s="266">
        <v>0</v>
      </c>
      <c r="U308" s="266">
        <v>0</v>
      </c>
      <c r="V308" s="229">
        <v>0</v>
      </c>
      <c r="W308" s="229">
        <v>0</v>
      </c>
      <c r="X308" s="229">
        <v>0</v>
      </c>
      <c r="Y308" s="229">
        <v>0</v>
      </c>
      <c r="Z308" s="229">
        <v>0</v>
      </c>
      <c r="AA308" s="229">
        <v>0</v>
      </c>
      <c r="AB308" s="229">
        <v>0</v>
      </c>
      <c r="AC308" s="229">
        <v>0</v>
      </c>
      <c r="AD308" s="229">
        <v>0</v>
      </c>
      <c r="AE308" s="229">
        <v>0</v>
      </c>
      <c r="AF308" s="223">
        <f>SUM(C308:AE308)</f>
        <v>11.72</v>
      </c>
      <c r="AG308" s="224">
        <f>IF(ISERROR((C308/D308-1)*100),"n/a",(C308/D308-1)*100)</f>
        <v>10.160427807486627</v>
      </c>
      <c r="AH308" s="224">
        <f>IF(ISERROR((D308/E308-1)*100),"n/a",(D308/E308-1)*100)</f>
        <v>10.650887573964507</v>
      </c>
      <c r="AI308" s="224">
        <f>IF(ISERROR((E308/F308-1)*100),"n/a",(E308/F308-1)*100)</f>
        <v>12.666666666666671</v>
      </c>
      <c r="AJ308" s="224">
        <f>IF(ISERROR((F308/G308-1)*100),"n/a",(F308/G308-1)*100)</f>
        <v>13.207547169811317</v>
      </c>
      <c r="AK308" s="224">
        <f>IF(ISERROR((G308/H308-1)*100),"n/a",(G308/H308-1)*100)</f>
        <v>12.765957446808507</v>
      </c>
      <c r="AL308" s="224">
        <f>IF(ISERROR((H308/I308-1)*100),"n/a",(H308/I308-1)*100)</f>
        <v>20.512820512820529</v>
      </c>
      <c r="AM308" s="224">
        <f>IF(ISERROR((I308/J308-1)*100),"n/a",(I308/J308-1)*100)</f>
        <v>25.806451612903224</v>
      </c>
      <c r="AN308" s="224">
        <f>IF(ISERROR((J308/K308-1)*100),"n/a",(J308/K308-1)*100)</f>
        <v>121.42857142857144</v>
      </c>
      <c r="AO308" s="224" t="str">
        <f>IF(ISERROR((K308/L308-1)*100),"n/a",(K308/L308-1)*100)</f>
        <v>n/a</v>
      </c>
      <c r="AP308" s="224" t="str">
        <f>IF(ISERROR((L308/M308-1)*100),"n/a",(L308/M308-1)*100)</f>
        <v>n/a</v>
      </c>
      <c r="AQ308" s="224" t="str">
        <f>IF(ISERROR((M308/N308-1)*100),"n/a",(M308/N308-1)*100)</f>
        <v>n/a</v>
      </c>
      <c r="AR308" s="224" t="str">
        <f>IF(ISERROR((N308/O308-1)*100),"n/a",(N308/O308-1)*100)</f>
        <v>n/a</v>
      </c>
      <c r="AS308" s="224" t="str">
        <f>IF(ISERROR((O308/Q308-1)*100),"n/a",(O308/Q308-1)*100)</f>
        <v>n/a</v>
      </c>
      <c r="AT308" s="224" t="str">
        <f>IF(ISERROR((Q308/R308-1)*100),"n/a",(Q308/R308-1)*100)</f>
        <v>n/a</v>
      </c>
      <c r="AU308" s="224" t="str">
        <f>IF(ISERROR((R308/T308-1)*100),"n/a",(R308/T308-1)*100)</f>
        <v>n/a</v>
      </c>
      <c r="AV308" s="224" t="str">
        <f>IF(ISERROR((T308/U308-1)*100),"n/a",(T308/U308-1)*100)</f>
        <v>n/a</v>
      </c>
      <c r="AW308" s="224" t="str">
        <f>IF(ISERROR((U308/V308-1)*100),"n/a",(U308/V308-1)*100)</f>
        <v>n/a</v>
      </c>
      <c r="AX308" s="224" t="str">
        <f>IF(ISERROR((V308/W308-1)*100),"n/a",(V308/W308-1)*100)</f>
        <v>n/a</v>
      </c>
      <c r="AY308" s="224" t="str">
        <f>IF(ISERROR((W308/X308-1)*100),"n/a",(W308/X308-1)*100)</f>
        <v>n/a</v>
      </c>
      <c r="AZ308" s="224" t="str">
        <f>IF(ISERROR((X308/Y308-1)*100),"n/a",(X308/Y308-1)*100)</f>
        <v>n/a</v>
      </c>
      <c r="BA308" s="224" t="str">
        <f>IF(ISERROR((Y308/Z308-1)*100),"n/a",(Y308/Z308-1)*100)</f>
        <v>n/a</v>
      </c>
      <c r="BB308" s="224" t="str">
        <f>IF(ISERROR((Z308/AA308-1)*100),"n/a",(Z308/AA308-1)*100)</f>
        <v>n/a</v>
      </c>
      <c r="BC308" s="224" t="str">
        <f>IF(ISERROR((AA308/AB308-1)*100),"n/a",(AA308/AB308-1)*100)</f>
        <v>n/a</v>
      </c>
      <c r="BD308" s="224" t="str">
        <f>IF(ISERROR((AB308/AC308-1)*100),"n/a",(AB308/AC308-1)*100)</f>
        <v>n/a</v>
      </c>
      <c r="BE308" s="224" t="str">
        <f>IF(ISERROR((AC308/AD308-1)*100),"n/a",(AC308/AD308-1)*100)</f>
        <v>n/a</v>
      </c>
      <c r="BF308" s="224" t="str">
        <f>IF(ISERROR((AD308/AE308-1)*100),"n/a",(AD308/AE308-1)*100)</f>
        <v>n/a</v>
      </c>
      <c r="BG308" s="224">
        <f>AVERAGE(AG308:BF308)</f>
        <v>28.399916277379106</v>
      </c>
      <c r="BH308" s="182">
        <f t="shared" si="4"/>
        <v>37.973174494808426</v>
      </c>
    </row>
    <row r="309" spans="1:60" ht="11.25" customHeight="1" x14ac:dyDescent="0.2">
      <c r="A309" s="97" t="s">
        <v>1907</v>
      </c>
      <c r="B309" s="97" t="s">
        <v>913</v>
      </c>
      <c r="C309" s="215">
        <v>1.4</v>
      </c>
      <c r="D309" s="216">
        <v>1.36</v>
      </c>
      <c r="E309" s="216">
        <v>1.32</v>
      </c>
      <c r="F309" s="216">
        <v>1.28</v>
      </c>
      <c r="G309" s="216">
        <v>1.24</v>
      </c>
      <c r="H309" s="216">
        <v>1.2</v>
      </c>
      <c r="I309" s="216">
        <v>1.1499999999999999</v>
      </c>
      <c r="J309" s="217">
        <v>1.1399999999999999</v>
      </c>
      <c r="K309" s="217">
        <v>1.1000000000000001</v>
      </c>
      <c r="L309" s="216">
        <v>1.06</v>
      </c>
      <c r="M309" s="216">
        <v>1</v>
      </c>
      <c r="N309" s="216">
        <v>0.92</v>
      </c>
      <c r="O309" s="216">
        <v>0.78</v>
      </c>
      <c r="P309" s="226"/>
      <c r="Q309" s="216">
        <v>0.55000000000000004</v>
      </c>
      <c r="R309" s="232">
        <v>0.46</v>
      </c>
      <c r="S309" s="226"/>
      <c r="T309" s="260">
        <v>0.35</v>
      </c>
      <c r="U309" s="261">
        <v>0.23749999999999999</v>
      </c>
      <c r="V309" s="229">
        <v>0.36749999999999999</v>
      </c>
      <c r="W309" s="229">
        <v>0.42</v>
      </c>
      <c r="X309" s="229">
        <v>0.42</v>
      </c>
      <c r="Y309" s="229">
        <v>0.42</v>
      </c>
      <c r="Z309" s="229">
        <v>0.42</v>
      </c>
      <c r="AA309" s="229">
        <v>0.42</v>
      </c>
      <c r="AB309" s="229">
        <v>0.42</v>
      </c>
      <c r="AC309" s="229">
        <v>0.42</v>
      </c>
      <c r="AD309" s="202">
        <v>0.42</v>
      </c>
      <c r="AE309" s="229">
        <v>0.35749999999999998</v>
      </c>
      <c r="AF309" s="223">
        <f>SUM(C309:AE309)</f>
        <v>20.632500000000018</v>
      </c>
      <c r="AG309" s="224">
        <f>IF(ISERROR((C309/D309-1)*100),"n/a",(C309/D309-1)*100)</f>
        <v>2.9411764705882248</v>
      </c>
      <c r="AH309" s="224">
        <f>IF(ISERROR((D309/E309-1)*100),"n/a",(D309/E309-1)*100)</f>
        <v>3.0303030303030276</v>
      </c>
      <c r="AI309" s="224">
        <f>IF(ISERROR((E309/F309-1)*100),"n/a",(E309/F309-1)*100)</f>
        <v>3.125</v>
      </c>
      <c r="AJ309" s="224">
        <f>IF(ISERROR((F309/G309-1)*100),"n/a",(F309/G309-1)*100)</f>
        <v>3.2258064516129004</v>
      </c>
      <c r="AK309" s="224">
        <f>IF(ISERROR((G309/H309-1)*100),"n/a",(G309/H309-1)*100)</f>
        <v>3.3333333333333437</v>
      </c>
      <c r="AL309" s="224">
        <f>IF(ISERROR((H309/I309-1)*100),"n/a",(H309/I309-1)*100)</f>
        <v>4.3478260869565188</v>
      </c>
      <c r="AM309" s="224">
        <f>IF(ISERROR((I309/J309-1)*100),"n/a",(I309/J309-1)*100)</f>
        <v>0.87719298245614308</v>
      </c>
      <c r="AN309" s="224">
        <f>IF(ISERROR((J309/K309-1)*100),"n/a",(J309/K309-1)*100)</f>
        <v>3.6363636363636154</v>
      </c>
      <c r="AO309" s="224">
        <f>IF(ISERROR((K309/L309-1)*100),"n/a",(K309/L309-1)*100)</f>
        <v>3.7735849056603765</v>
      </c>
      <c r="AP309" s="224">
        <f>IF(ISERROR((L309/M309-1)*100),"n/a",(L309/M309-1)*100)</f>
        <v>6.0000000000000053</v>
      </c>
      <c r="AQ309" s="224">
        <f>IF(ISERROR((M309/N309-1)*100),"n/a",(M309/N309-1)*100)</f>
        <v>8.6956521739130377</v>
      </c>
      <c r="AR309" s="224">
        <f>IF(ISERROR((N309/O309-1)*100),"n/a",(N309/O309-1)*100)</f>
        <v>17.948717948717952</v>
      </c>
      <c r="AS309" s="224">
        <f>IF(ISERROR((O309/Q309-1)*100),"n/a",(O309/Q309-1)*100)</f>
        <v>41.81818181818182</v>
      </c>
      <c r="AT309" s="224">
        <f>IF(ISERROR((Q309/R309-1)*100),"n/a",(Q309/R309-1)*100)</f>
        <v>19.565217391304344</v>
      </c>
      <c r="AU309" s="224">
        <f>IF(ISERROR((R309/T309-1)*100),"n/a",(R309/T309-1)*100)</f>
        <v>31.428571428571452</v>
      </c>
      <c r="AV309" s="224">
        <f>IF(ISERROR((T309/U309-1)*100),"n/a",(T309/U309-1)*100)</f>
        <v>47.368421052631568</v>
      </c>
      <c r="AW309" s="224">
        <f>IF(ISERROR((U309/V309-1)*100),"n/a",(U309/V309-1)*100)</f>
        <v>-35.374149659863953</v>
      </c>
      <c r="AX309" s="224">
        <f>IF(ISERROR((V309/W309-1)*100),"n/a",(V309/W309-1)*100)</f>
        <v>-12.5</v>
      </c>
      <c r="AY309" s="224">
        <f>IF(ISERROR((W309/X309-1)*100),"n/a",(W309/X309-1)*100)</f>
        <v>0</v>
      </c>
      <c r="AZ309" s="224">
        <f>IF(ISERROR((X309/Y309-1)*100),"n/a",(X309/Y309-1)*100)</f>
        <v>0</v>
      </c>
      <c r="BA309" s="224">
        <f>IF(ISERROR((Y309/Z309-1)*100),"n/a",(Y309/Z309-1)*100)</f>
        <v>0</v>
      </c>
      <c r="BB309" s="224">
        <f>IF(ISERROR((Z309/AA309-1)*100),"n/a",(Z309/AA309-1)*100)</f>
        <v>0</v>
      </c>
      <c r="BC309" s="224">
        <f>IF(ISERROR((AA309/AB309-1)*100),"n/a",(AA309/AB309-1)*100)</f>
        <v>0</v>
      </c>
      <c r="BD309" s="224">
        <f>IF(ISERROR((AB309/AC309-1)*100),"n/a",(AB309/AC309-1)*100)</f>
        <v>0</v>
      </c>
      <c r="BE309" s="224">
        <f>IF(ISERROR((AC309/AD309-1)*100),"n/a",(AC309/AD309-1)*100)</f>
        <v>0</v>
      </c>
      <c r="BF309" s="224">
        <f>IF(ISERROR((AD309/AE309-1)*100),"n/a",(AD309/AE309-1)*100)</f>
        <v>17.48251748251748</v>
      </c>
      <c r="BG309" s="224">
        <f>AVERAGE(AG309:BF309)</f>
        <v>6.566296789740302</v>
      </c>
      <c r="BH309" s="182">
        <f t="shared" si="4"/>
        <v>16.106271538041543</v>
      </c>
    </row>
    <row r="310" spans="1:60" ht="11.25" customHeight="1" x14ac:dyDescent="0.2">
      <c r="A310" s="119" t="s">
        <v>1908</v>
      </c>
      <c r="B310" s="119" t="s">
        <v>915</v>
      </c>
      <c r="C310" s="215">
        <v>1.35</v>
      </c>
      <c r="D310" s="216">
        <v>1.31</v>
      </c>
      <c r="E310" s="216">
        <v>1.28</v>
      </c>
      <c r="F310" s="216">
        <v>1.27</v>
      </c>
      <c r="G310" s="216">
        <v>1.2350000000000001</v>
      </c>
      <c r="H310" s="216">
        <v>1.22</v>
      </c>
      <c r="I310" s="216">
        <v>1.21</v>
      </c>
      <c r="J310" s="217">
        <v>1.17</v>
      </c>
      <c r="K310" s="230">
        <v>1.1299999999999999</v>
      </c>
      <c r="L310" s="216">
        <v>1.0900000000000001</v>
      </c>
      <c r="M310" s="216">
        <v>1.0449999999999999</v>
      </c>
      <c r="N310" s="216">
        <v>0.99</v>
      </c>
      <c r="O310" s="231">
        <v>0.96</v>
      </c>
      <c r="P310" s="226"/>
      <c r="Q310" s="216">
        <v>0.95</v>
      </c>
      <c r="R310" s="232">
        <v>0.92</v>
      </c>
      <c r="S310" s="226"/>
      <c r="T310" s="261">
        <v>0.86</v>
      </c>
      <c r="U310" s="261">
        <v>0.86</v>
      </c>
      <c r="V310" s="202">
        <v>0.86</v>
      </c>
      <c r="W310" s="202">
        <v>0.78</v>
      </c>
      <c r="X310" s="202">
        <v>0.72</v>
      </c>
      <c r="Y310" s="202">
        <v>0.62</v>
      </c>
      <c r="Z310" s="202">
        <v>0.56000000000000005</v>
      </c>
      <c r="AA310" s="202">
        <v>0.52</v>
      </c>
      <c r="AB310" s="202">
        <v>0.5</v>
      </c>
      <c r="AC310" s="202">
        <v>0.48</v>
      </c>
      <c r="AD310" s="202">
        <v>0.44</v>
      </c>
      <c r="AE310" s="202">
        <v>0.38</v>
      </c>
      <c r="AF310" s="223">
        <f>SUM(C310:AE310)</f>
        <v>24.71</v>
      </c>
      <c r="AG310" s="224">
        <f>IF(ISERROR((C310/D310-1)*100),"n/a",(C310/D310-1)*100)</f>
        <v>3.0534351145038219</v>
      </c>
      <c r="AH310" s="224">
        <f>IF(ISERROR((D310/E310-1)*100),"n/a",(D310/E310-1)*100)</f>
        <v>2.34375</v>
      </c>
      <c r="AI310" s="224">
        <f>IF(ISERROR((E310/F310-1)*100),"n/a",(E310/F310-1)*100)</f>
        <v>0.78740157480314821</v>
      </c>
      <c r="AJ310" s="224">
        <f>IF(ISERROR((F310/G310-1)*100),"n/a",(F310/G310-1)*100)</f>
        <v>2.8340080971659853</v>
      </c>
      <c r="AK310" s="224">
        <f>IF(ISERROR((G310/H310-1)*100),"n/a",(G310/H310-1)*100)</f>
        <v>1.2295081967213184</v>
      </c>
      <c r="AL310" s="224">
        <f>IF(ISERROR((H310/I310-1)*100),"n/a",(H310/I310-1)*100)</f>
        <v>0.82644628099173278</v>
      </c>
      <c r="AM310" s="224">
        <f>IF(ISERROR((I310/J310-1)*100),"n/a",(I310/J310-1)*100)</f>
        <v>3.4188034188034289</v>
      </c>
      <c r="AN310" s="224">
        <f>IF(ISERROR((J310/K310-1)*100),"n/a",(J310/K310-1)*100)</f>
        <v>3.539823008849563</v>
      </c>
      <c r="AO310" s="224">
        <f>IF(ISERROR((K310/L310-1)*100),"n/a",(K310/L310-1)*100)</f>
        <v>3.6697247706421798</v>
      </c>
      <c r="AP310" s="224">
        <f>IF(ISERROR((L310/M310-1)*100),"n/a",(L310/M310-1)*100)</f>
        <v>4.3062200956937913</v>
      </c>
      <c r="AQ310" s="224">
        <f>IF(ISERROR((M310/N310-1)*100),"n/a",(M310/N310-1)*100)</f>
        <v>5.555555555555558</v>
      </c>
      <c r="AR310" s="224">
        <f>IF(ISERROR((N310/O310-1)*100),"n/a",(N310/O310-1)*100)</f>
        <v>3.125</v>
      </c>
      <c r="AS310" s="224">
        <f>IF(ISERROR((O310/Q310-1)*100),"n/a",(O310/Q310-1)*100)</f>
        <v>1.0526315789473717</v>
      </c>
      <c r="AT310" s="224">
        <f>IF(ISERROR((Q310/R310-1)*100),"n/a",(Q310/R310-1)*100)</f>
        <v>3.2608695652173836</v>
      </c>
      <c r="AU310" s="224">
        <f>IF(ISERROR((R310/T310-1)*100),"n/a",(R310/T310-1)*100)</f>
        <v>6.976744186046524</v>
      </c>
      <c r="AV310" s="224">
        <f>IF(ISERROR((T310/U310-1)*100),"n/a",(T310/U310-1)*100)</f>
        <v>0</v>
      </c>
      <c r="AW310" s="224">
        <f>IF(ISERROR((U310/V310-1)*100),"n/a",(U310/V310-1)*100)</f>
        <v>0</v>
      </c>
      <c r="AX310" s="224">
        <f>IF(ISERROR((V310/W310-1)*100),"n/a",(V310/W310-1)*100)</f>
        <v>10.256410256410241</v>
      </c>
      <c r="AY310" s="224">
        <f>IF(ISERROR((W310/X310-1)*100),"n/a",(W310/X310-1)*100)</f>
        <v>8.3333333333333481</v>
      </c>
      <c r="AZ310" s="224">
        <f>IF(ISERROR((X310/Y310-1)*100),"n/a",(X310/Y310-1)*100)</f>
        <v>16.129032258064502</v>
      </c>
      <c r="BA310" s="224">
        <f>IF(ISERROR((Y310/Z310-1)*100),"n/a",(Y310/Z310-1)*100)</f>
        <v>10.714285714285698</v>
      </c>
      <c r="BB310" s="224">
        <f>IF(ISERROR((Z310/AA310-1)*100),"n/a",(Z310/AA310-1)*100)</f>
        <v>7.6923076923077094</v>
      </c>
      <c r="BC310" s="224">
        <f>IF(ISERROR((AA310/AB310-1)*100),"n/a",(AA310/AB310-1)*100)</f>
        <v>4.0000000000000036</v>
      </c>
      <c r="BD310" s="224">
        <f>IF(ISERROR((AB310/AC310-1)*100),"n/a",(AB310/AC310-1)*100)</f>
        <v>4.1666666666666741</v>
      </c>
      <c r="BE310" s="224">
        <f>IF(ISERROR((AC310/AD310-1)*100),"n/a",(AC310/AD310-1)*100)</f>
        <v>9.0909090909090828</v>
      </c>
      <c r="BF310" s="224">
        <f>IF(ISERROR((AD310/AE310-1)*100),"n/a",(AD310/AE310-1)*100)</f>
        <v>15.789473684210531</v>
      </c>
      <c r="BG310" s="224">
        <f>AVERAGE(AG310:BF310)</f>
        <v>5.082782313081907</v>
      </c>
      <c r="BH310" s="182">
        <f t="shared" si="4"/>
        <v>4.4059107229056638</v>
      </c>
    </row>
    <row r="311" spans="1:60" ht="11.25" customHeight="1" x14ac:dyDescent="0.2">
      <c r="A311" s="265" t="s">
        <v>5567</v>
      </c>
      <c r="B311" s="97" t="s">
        <v>2946</v>
      </c>
      <c r="C311" s="215">
        <v>0.72</v>
      </c>
      <c r="D311" s="216">
        <v>0.69</v>
      </c>
      <c r="E311" s="216">
        <v>0.66</v>
      </c>
      <c r="F311" s="216">
        <v>0.63</v>
      </c>
      <c r="G311" s="216">
        <v>0.6</v>
      </c>
      <c r="H311" s="231">
        <v>0.44</v>
      </c>
      <c r="I311" s="216">
        <v>1.5</v>
      </c>
      <c r="J311" s="217">
        <v>1.48</v>
      </c>
      <c r="K311" s="223">
        <v>1.46</v>
      </c>
      <c r="L311" s="216">
        <v>1.4</v>
      </c>
      <c r="M311" s="216">
        <v>1.24</v>
      </c>
      <c r="N311" s="216">
        <v>1.1000000000000001</v>
      </c>
      <c r="O311" s="216">
        <v>0.84</v>
      </c>
      <c r="P311" s="191"/>
      <c r="Q311" s="216">
        <v>0.62</v>
      </c>
      <c r="R311" s="232">
        <v>0.47499999999999998</v>
      </c>
      <c r="S311" s="191"/>
      <c r="T311" s="266">
        <v>0.4</v>
      </c>
      <c r="U311" s="266">
        <v>0.4</v>
      </c>
      <c r="V311" s="202">
        <v>1.29</v>
      </c>
      <c r="W311" s="202">
        <v>1.06</v>
      </c>
      <c r="X311" s="202">
        <v>0.81</v>
      </c>
      <c r="Y311" s="202">
        <v>0.625</v>
      </c>
      <c r="Z311" s="202">
        <v>0.40500000000000003</v>
      </c>
      <c r="AA311" s="202">
        <v>0.19500000000000001</v>
      </c>
      <c r="AB311" s="202">
        <v>0.13500000000000001</v>
      </c>
      <c r="AC311" s="202">
        <v>0.11499999999999999</v>
      </c>
      <c r="AD311" s="202">
        <v>9.7500000000000003E-2</v>
      </c>
      <c r="AE311" s="202">
        <v>8.7500000000000008E-2</v>
      </c>
      <c r="AF311" s="223">
        <f>SUM(C311:AE311)</f>
        <v>19.474999999999998</v>
      </c>
      <c r="AG311" s="224">
        <f>IF(ISERROR((C311/D311-1)*100),"n/a",(C311/D311-1)*100)</f>
        <v>4.3478260869565188</v>
      </c>
      <c r="AH311" s="224">
        <f>IF(ISERROR((D311/E311-1)*100),"n/a",(D311/E311-1)*100)</f>
        <v>4.5454545454545414</v>
      </c>
      <c r="AI311" s="224">
        <f>IF(ISERROR((E311/F311-1)*100),"n/a",(E311/F311-1)*100)</f>
        <v>4.7619047619047672</v>
      </c>
      <c r="AJ311" s="224">
        <f>IF(ISERROR((F311/G311-1)*100),"n/a",(F311/G311-1)*100)</f>
        <v>5.0000000000000044</v>
      </c>
      <c r="AK311" s="224">
        <f>IF(ISERROR((G311/H311-1)*100),"n/a",(G311/H311-1)*100)</f>
        <v>36.363636363636353</v>
      </c>
      <c r="AL311" s="224">
        <f>IF(ISERROR((H311/I311-1)*100),"n/a",(H311/I311-1)*100)</f>
        <v>-70.666666666666671</v>
      </c>
      <c r="AM311" s="224">
        <f>IF(ISERROR((I311/J311-1)*100),"n/a",(I311/J311-1)*100)</f>
        <v>1.3513513513513598</v>
      </c>
      <c r="AN311" s="224">
        <f>IF(ISERROR((J311/K311-1)*100),"n/a",(J311/K311-1)*100)</f>
        <v>1.3698630136986356</v>
      </c>
      <c r="AO311" s="224">
        <f>IF(ISERROR((K311/L311-1)*100),"n/a",(K311/L311-1)*100)</f>
        <v>4.2857142857142927</v>
      </c>
      <c r="AP311" s="224">
        <f>IF(ISERROR((L311/M311-1)*100),"n/a",(L311/M311-1)*100)</f>
        <v>12.903225806451601</v>
      </c>
      <c r="AQ311" s="224">
        <f>IF(ISERROR((M311/N311-1)*100),"n/a",(M311/N311-1)*100)</f>
        <v>12.72727272727272</v>
      </c>
      <c r="AR311" s="224">
        <f>IF(ISERROR((N311/O311-1)*100),"n/a",(N311/O311-1)*100)</f>
        <v>30.952380952380977</v>
      </c>
      <c r="AS311" s="224">
        <f>IF(ISERROR((O311/Q311-1)*100),"n/a",(O311/Q311-1)*100)</f>
        <v>35.483870967741929</v>
      </c>
      <c r="AT311" s="224">
        <f>IF(ISERROR((Q311/R311-1)*100),"n/a",(Q311/R311-1)*100)</f>
        <v>30.526315789473692</v>
      </c>
      <c r="AU311" s="224">
        <f>IF(ISERROR((R311/T311-1)*100),"n/a",(R311/T311-1)*100)</f>
        <v>18.749999999999979</v>
      </c>
      <c r="AV311" s="224">
        <f>IF(ISERROR((T311/U311-1)*100),"n/a",(T311/U311-1)*100)</f>
        <v>0</v>
      </c>
      <c r="AW311" s="224">
        <f>IF(ISERROR((U311/V311-1)*100),"n/a",(U311/V311-1)*100)</f>
        <v>-68.992248062015506</v>
      </c>
      <c r="AX311" s="224">
        <f>IF(ISERROR((V311/W311-1)*100),"n/a",(V311/W311-1)*100)</f>
        <v>21.698113207547177</v>
      </c>
      <c r="AY311" s="224">
        <f>IF(ISERROR((W311/X311-1)*100),"n/a",(W311/X311-1)*100)</f>
        <v>30.864197530864203</v>
      </c>
      <c r="AZ311" s="224">
        <f>IF(ISERROR((X311/Y311-1)*100),"n/a",(X311/Y311-1)*100)</f>
        <v>29.600000000000005</v>
      </c>
      <c r="BA311" s="224">
        <f>IF(ISERROR((Y311/Z311-1)*100),"n/a",(Y311/Z311-1)*100)</f>
        <v>54.320987654320987</v>
      </c>
      <c r="BB311" s="224">
        <f>IF(ISERROR((Z311/AA311-1)*100),"n/a",(Z311/AA311-1)*100)</f>
        <v>107.69230769230771</v>
      </c>
      <c r="BC311" s="224">
        <f>IF(ISERROR((AA311/AB311-1)*100),"n/a",(AA311/AB311-1)*100)</f>
        <v>44.444444444444443</v>
      </c>
      <c r="BD311" s="224">
        <f>IF(ISERROR((AB311/AC311-1)*100),"n/a",(AB311/AC311-1)*100)</f>
        <v>17.391304347826097</v>
      </c>
      <c r="BE311" s="224">
        <f>IF(ISERROR((AC311/AD311-1)*100),"n/a",(AC311/AD311-1)*100)</f>
        <v>17.948717948717928</v>
      </c>
      <c r="BF311" s="224">
        <f>IF(ISERROR((AD311/AE311-1)*100),"n/a",(AD311/AE311-1)*100)</f>
        <v>11.428571428571432</v>
      </c>
      <c r="BG311" s="224">
        <f>AVERAGE(AG311:BF311)</f>
        <v>15.349944083767507</v>
      </c>
      <c r="BH311" s="182">
        <f t="shared" si="4"/>
        <v>33.744182835026947</v>
      </c>
    </row>
    <row r="312" spans="1:60" ht="11.25" customHeight="1" x14ac:dyDescent="0.2">
      <c r="A312" s="97" t="s">
        <v>1909</v>
      </c>
      <c r="B312" s="97" t="s">
        <v>917</v>
      </c>
      <c r="C312" s="215">
        <v>0.80500000000000005</v>
      </c>
      <c r="D312" s="216">
        <v>0.75</v>
      </c>
      <c r="E312" s="216">
        <v>0.72</v>
      </c>
      <c r="F312" s="216">
        <v>0.66</v>
      </c>
      <c r="G312" s="216">
        <v>0.56000000000000005</v>
      </c>
      <c r="H312" s="216">
        <v>0.53</v>
      </c>
      <c r="I312" s="216">
        <v>0.51</v>
      </c>
      <c r="J312" s="217">
        <v>0.46</v>
      </c>
      <c r="K312" s="223">
        <v>0.4</v>
      </c>
      <c r="L312" s="216">
        <v>0.34250000000000003</v>
      </c>
      <c r="M312" s="216">
        <v>0.27500000000000002</v>
      </c>
      <c r="N312" s="216">
        <v>0.17499999999999999</v>
      </c>
      <c r="O312" s="216">
        <v>0.14499999999999999</v>
      </c>
      <c r="P312" s="226"/>
      <c r="Q312" s="216">
        <v>0.1125</v>
      </c>
      <c r="R312" s="232">
        <v>6.7000000000000004E-2</v>
      </c>
      <c r="S312" s="226"/>
      <c r="T312" s="261">
        <v>5.4539999999999998E-2</v>
      </c>
      <c r="U312" s="260">
        <v>5.4539999999999998E-2</v>
      </c>
      <c r="V312" s="229">
        <v>4.9364999999999999E-2</v>
      </c>
      <c r="W312" s="202">
        <v>5.5294999999999997E-2</v>
      </c>
      <c r="X312" s="202">
        <v>1.052E-2</v>
      </c>
      <c r="Y312" s="229">
        <v>0</v>
      </c>
      <c r="Z312" s="229">
        <v>0</v>
      </c>
      <c r="AA312" s="229">
        <v>0</v>
      </c>
      <c r="AB312" s="229">
        <v>0</v>
      </c>
      <c r="AC312" s="229">
        <v>0</v>
      </c>
      <c r="AD312" s="229">
        <v>0</v>
      </c>
      <c r="AE312" s="229">
        <v>0</v>
      </c>
      <c r="AF312" s="223">
        <f>SUM(C312:AE312)</f>
        <v>6.7362600000000006</v>
      </c>
      <c r="AG312" s="224">
        <f>IF(ISERROR((C312/D312-1)*100),"n/a",(C312/D312-1)*100)</f>
        <v>7.3333333333333472</v>
      </c>
      <c r="AH312" s="224">
        <f>IF(ISERROR((D312/E312-1)*100),"n/a",(D312/E312-1)*100)</f>
        <v>4.1666666666666741</v>
      </c>
      <c r="AI312" s="224">
        <f>IF(ISERROR((E312/F312-1)*100),"n/a",(E312/F312-1)*100)</f>
        <v>9.0909090909090828</v>
      </c>
      <c r="AJ312" s="224">
        <f>IF(ISERROR((F312/G312-1)*100),"n/a",(F312/G312-1)*100)</f>
        <v>17.857142857142861</v>
      </c>
      <c r="AK312" s="224">
        <f>IF(ISERROR((G312/H312-1)*100),"n/a",(G312/H312-1)*100)</f>
        <v>5.6603773584905648</v>
      </c>
      <c r="AL312" s="224">
        <f>IF(ISERROR((H312/I312-1)*100),"n/a",(H312/I312-1)*100)</f>
        <v>3.9215686274509887</v>
      </c>
      <c r="AM312" s="224">
        <f>IF(ISERROR((I312/J312-1)*100),"n/a",(I312/J312-1)*100)</f>
        <v>10.869565217391308</v>
      </c>
      <c r="AN312" s="224">
        <f>IF(ISERROR((J312/K312-1)*100),"n/a",(J312/K312-1)*100)</f>
        <v>14.999999999999991</v>
      </c>
      <c r="AO312" s="224">
        <f>IF(ISERROR((K312/L312-1)*100),"n/a",(K312/L312-1)*100)</f>
        <v>16.788321167883204</v>
      </c>
      <c r="AP312" s="224">
        <f>IF(ISERROR((L312/M312-1)*100),"n/a",(L312/M312-1)*100)</f>
        <v>24.545454545454536</v>
      </c>
      <c r="AQ312" s="224">
        <f>IF(ISERROR((M312/N312-1)*100),"n/a",(M312/N312-1)*100)</f>
        <v>57.14285714285716</v>
      </c>
      <c r="AR312" s="224">
        <f>IF(ISERROR((N312/O312-1)*100),"n/a",(N312/O312-1)*100)</f>
        <v>20.68965517241379</v>
      </c>
      <c r="AS312" s="224">
        <f>IF(ISERROR((O312/Q312-1)*100),"n/a",(O312/Q312-1)*100)</f>
        <v>28.888888888888875</v>
      </c>
      <c r="AT312" s="224">
        <f>IF(ISERROR((Q312/R312-1)*100),"n/a",(Q312/R312-1)*100)</f>
        <v>67.910447761194021</v>
      </c>
      <c r="AU312" s="224">
        <f>IF(ISERROR((R312/T312-1)*100),"n/a",(R312/T312-1)*100)</f>
        <v>22.845617895122849</v>
      </c>
      <c r="AV312" s="224">
        <f>IF(ISERROR((T312/U312-1)*100),"n/a",(T312/U312-1)*100)</f>
        <v>0</v>
      </c>
      <c r="AW312" s="224">
        <f>IF(ISERROR((U312/V312-1)*100),"n/a",(U312/V312-1)*100)</f>
        <v>10.483135824977218</v>
      </c>
      <c r="AX312" s="224">
        <f>IF(ISERROR((V312/W312-1)*100),"n/a",(V312/W312-1)*100)</f>
        <v>-10.724296952708201</v>
      </c>
      <c r="AY312" s="224">
        <f>IF(ISERROR((W312/X312-1)*100),"n/a",(W312/X312-1)*100)</f>
        <v>425.61787072243345</v>
      </c>
      <c r="AZ312" s="224" t="str">
        <f>IF(ISERROR((X312/Y312-1)*100),"n/a",(X312/Y312-1)*100)</f>
        <v>n/a</v>
      </c>
      <c r="BA312" s="224" t="str">
        <f>IF(ISERROR((Y312/Z312-1)*100),"n/a",(Y312/Z312-1)*100)</f>
        <v>n/a</v>
      </c>
      <c r="BB312" s="224" t="str">
        <f>IF(ISERROR((Z312/AA312-1)*100),"n/a",(Z312/AA312-1)*100)</f>
        <v>n/a</v>
      </c>
      <c r="BC312" s="224" t="str">
        <f>IF(ISERROR((AA312/AB312-1)*100),"n/a",(AA312/AB312-1)*100)</f>
        <v>n/a</v>
      </c>
      <c r="BD312" s="224" t="str">
        <f>IF(ISERROR((AB312/AC312-1)*100),"n/a",(AB312/AC312-1)*100)</f>
        <v>n/a</v>
      </c>
      <c r="BE312" s="224" t="str">
        <f>IF(ISERROR((AC312/AD312-1)*100),"n/a",(AC312/AD312-1)*100)</f>
        <v>n/a</v>
      </c>
      <c r="BF312" s="224" t="str">
        <f>IF(ISERROR((AD312/AE312-1)*100),"n/a",(AD312/AE312-1)*100)</f>
        <v>n/a</v>
      </c>
      <c r="BG312" s="224">
        <f>AVERAGE(AG312:BF312)</f>
        <v>38.846711332626406</v>
      </c>
      <c r="BH312" s="182">
        <f t="shared" si="4"/>
        <v>95.484858338936178</v>
      </c>
    </row>
    <row r="313" spans="1:60" ht="11.25" customHeight="1" x14ac:dyDescent="0.2">
      <c r="A313" s="55" t="s">
        <v>1910</v>
      </c>
      <c r="B313" s="97" t="s">
        <v>921</v>
      </c>
      <c r="C313" s="36">
        <v>2.88</v>
      </c>
      <c r="D313" s="181">
        <v>2.75</v>
      </c>
      <c r="E313" s="181">
        <v>2.63</v>
      </c>
      <c r="F313" s="181">
        <v>2.5099999999999998</v>
      </c>
      <c r="G313" s="181">
        <v>2.06</v>
      </c>
      <c r="H313" s="181">
        <v>1.86</v>
      </c>
      <c r="I313" s="181">
        <v>1.78</v>
      </c>
      <c r="J313" s="217">
        <v>1.67</v>
      </c>
      <c r="K313" s="217">
        <v>1.2450000000000001</v>
      </c>
      <c r="L313" s="216">
        <v>1.2</v>
      </c>
      <c r="M313" s="216">
        <v>1.08</v>
      </c>
      <c r="N313" s="216">
        <v>1.04</v>
      </c>
      <c r="O313" s="216">
        <v>1</v>
      </c>
      <c r="P313" s="226"/>
      <c r="Q313" s="216">
        <v>0.83333333333333304</v>
      </c>
      <c r="R313" s="232">
        <v>0.66666666666666696</v>
      </c>
      <c r="S313" s="226"/>
      <c r="T313" s="260">
        <v>0.6</v>
      </c>
      <c r="U313" s="260">
        <v>0.57499999999999996</v>
      </c>
      <c r="V313" s="202">
        <v>0.51666666666666705</v>
      </c>
      <c r="W313" s="202">
        <v>0.46250000000000002</v>
      </c>
      <c r="X313" s="202">
        <v>0.41249999999999998</v>
      </c>
      <c r="Y313" s="202">
        <v>0.375</v>
      </c>
      <c r="Z313" s="202">
        <v>0.34166666666666701</v>
      </c>
      <c r="AA313" s="229">
        <v>0</v>
      </c>
      <c r="AB313" s="229">
        <v>0</v>
      </c>
      <c r="AC313" s="229">
        <v>0</v>
      </c>
      <c r="AD313" s="229">
        <v>0</v>
      </c>
      <c r="AE313" s="229">
        <v>0</v>
      </c>
      <c r="AF313" s="223">
        <f>SUM(C313:AE313)</f>
        <v>28.488333333333333</v>
      </c>
      <c r="AG313" s="224">
        <f>IF(ISERROR((C313/D313-1)*100),"n/a",(C313/D313-1)*100)</f>
        <v>4.7272727272727133</v>
      </c>
      <c r="AH313" s="224">
        <f>IF(ISERROR((D313/E313-1)*100),"n/a",(D313/E313-1)*100)</f>
        <v>4.5627376425855459</v>
      </c>
      <c r="AI313" s="224">
        <f>IF(ISERROR((E313/F313-1)*100),"n/a",(E313/F313-1)*100)</f>
        <v>4.7808764940239001</v>
      </c>
      <c r="AJ313" s="224">
        <f>IF(ISERROR((F313/G313-1)*100),"n/a",(F313/G313-1)*100)</f>
        <v>21.844660194174747</v>
      </c>
      <c r="AK313" s="224">
        <f>IF(ISERROR((G313/H313-1)*100),"n/a",(G313/H313-1)*100)</f>
        <v>10.752688172043001</v>
      </c>
      <c r="AL313" s="224">
        <f>IF(ISERROR((H313/I313-1)*100),"n/a",(H313/I313-1)*100)</f>
        <v>4.4943820224719211</v>
      </c>
      <c r="AM313" s="224">
        <f>IF(ISERROR((I313/J313-1)*100),"n/a",(I313/J313-1)*100)</f>
        <v>6.5868263473053856</v>
      </c>
      <c r="AN313" s="224">
        <f>IF(ISERROR((J313/K313-1)*100),"n/a",(J313/K313-1)*100)</f>
        <v>34.136546184738933</v>
      </c>
      <c r="AO313" s="224">
        <f>IF(ISERROR((K313/L313-1)*100),"n/a",(K313/L313-1)*100)</f>
        <v>3.7500000000000089</v>
      </c>
      <c r="AP313" s="224">
        <f>IF(ISERROR((L313/M313-1)*100),"n/a",(L313/M313-1)*100)</f>
        <v>11.111111111111093</v>
      </c>
      <c r="AQ313" s="224">
        <f>IF(ISERROR((M313/N313-1)*100),"n/a",(M313/N313-1)*100)</f>
        <v>3.8461538461538547</v>
      </c>
      <c r="AR313" s="224">
        <f>IF(ISERROR((N313/O313-1)*100),"n/a",(N313/O313-1)*100)</f>
        <v>4.0000000000000036</v>
      </c>
      <c r="AS313" s="224">
        <f>IF(ISERROR((O313/Q313-1)*100),"n/a",(O313/Q313-1)*100)</f>
        <v>20.000000000000039</v>
      </c>
      <c r="AT313" s="224">
        <f>IF(ISERROR((Q313/R313-1)*100),"n/a",(Q313/R313-1)*100)</f>
        <v>24.999999999999911</v>
      </c>
      <c r="AU313" s="224">
        <f>IF(ISERROR((R313/T313-1)*100),"n/a",(R313/T313-1)*100)</f>
        <v>11.11111111111116</v>
      </c>
      <c r="AV313" s="224">
        <f>IF(ISERROR((T313/U313-1)*100),"n/a",(T313/U313-1)*100)</f>
        <v>4.3478260869565188</v>
      </c>
      <c r="AW313" s="224">
        <f>IF(ISERROR((U313/V313-1)*100),"n/a",(U313/V313-1)*100)</f>
        <v>11.290322580645062</v>
      </c>
      <c r="AX313" s="224">
        <f>IF(ISERROR((V313/W313-1)*100),"n/a",(V313/W313-1)*100)</f>
        <v>11.711711711711793</v>
      </c>
      <c r="AY313" s="224">
        <f>IF(ISERROR((W313/X313-1)*100),"n/a",(W313/X313-1)*100)</f>
        <v>12.121212121212132</v>
      </c>
      <c r="AZ313" s="224">
        <f>IF(ISERROR((X313/Y313-1)*100),"n/a",(X313/Y313-1)*100)</f>
        <v>9.9999999999999858</v>
      </c>
      <c r="BA313" s="224">
        <f>IF(ISERROR((Y313/Z313-1)*100),"n/a",(Y313/Z313-1)*100)</f>
        <v>9.7560975609755083</v>
      </c>
      <c r="BB313" s="224" t="str">
        <f>IF(ISERROR((Z313/AA313-1)*100),"n/a",(Z313/AA313-1)*100)</f>
        <v>n/a</v>
      </c>
      <c r="BC313" s="224" t="str">
        <f>IF(ISERROR((AA313/AB313-1)*100),"n/a",(AA313/AB313-1)*100)</f>
        <v>n/a</v>
      </c>
      <c r="BD313" s="224" t="str">
        <f>IF(ISERROR((AB313/AC313-1)*100),"n/a",(AB313/AC313-1)*100)</f>
        <v>n/a</v>
      </c>
      <c r="BE313" s="224" t="str">
        <f>IF(ISERROR((AC313/AD313-1)*100),"n/a",(AC313/AD313-1)*100)</f>
        <v>n/a</v>
      </c>
      <c r="BF313" s="224" t="str">
        <f>IF(ISERROR((AD313/AE313-1)*100),"n/a",(AD313/AE313-1)*100)</f>
        <v>n/a</v>
      </c>
      <c r="BG313" s="224">
        <f>AVERAGE(AG313:BF313)</f>
        <v>10.949120757833011</v>
      </c>
      <c r="BH313" s="182">
        <f t="shared" si="4"/>
        <v>8.1011934225779711</v>
      </c>
    </row>
    <row r="314" spans="1:60" ht="11.25" customHeight="1" x14ac:dyDescent="0.2">
      <c r="A314" s="114" t="s">
        <v>922</v>
      </c>
      <c r="B314" s="97" t="s">
        <v>923</v>
      </c>
      <c r="C314" s="215">
        <v>1.1576</v>
      </c>
      <c r="D314" s="216">
        <v>1.1024</v>
      </c>
      <c r="E314" s="216">
        <v>1.05</v>
      </c>
      <c r="F314" s="216">
        <v>1</v>
      </c>
      <c r="G314" s="216">
        <v>0.7752</v>
      </c>
      <c r="H314" s="216">
        <v>0.70479999999999998</v>
      </c>
      <c r="I314" s="216">
        <v>0.64080000000000004</v>
      </c>
      <c r="J314" s="217">
        <v>0.55720000000000003</v>
      </c>
      <c r="K314" s="217">
        <v>0.53080000000000005</v>
      </c>
      <c r="L314" s="241">
        <v>0.49199999999999999</v>
      </c>
      <c r="M314" s="241">
        <v>0.33193600000000001</v>
      </c>
      <c r="N314" s="241">
        <v>0.28780359999999999</v>
      </c>
      <c r="O314" s="241">
        <v>0.26139960000000001</v>
      </c>
      <c r="P314" s="249"/>
      <c r="Q314" s="241">
        <v>0.23763600000000001</v>
      </c>
      <c r="R314" s="242">
        <v>0.18859999999999999</v>
      </c>
      <c r="S314" s="249"/>
      <c r="T314" s="282">
        <v>0.15087999999999999</v>
      </c>
      <c r="U314" s="282">
        <v>0.15087999999999999</v>
      </c>
      <c r="V314" s="245">
        <v>0.15087999999999999</v>
      </c>
      <c r="W314" s="245">
        <v>0.15087999999999999</v>
      </c>
      <c r="X314" s="245">
        <v>0.15087999999999999</v>
      </c>
      <c r="Y314" s="245">
        <v>0.15087999999999999</v>
      </c>
      <c r="Z314" s="245">
        <v>0.15087999999999999</v>
      </c>
      <c r="AA314" s="245">
        <v>0.15087999999999999</v>
      </c>
      <c r="AB314" s="245">
        <v>0.15087999999999999</v>
      </c>
      <c r="AC314" s="245">
        <v>0.15087999999999999</v>
      </c>
      <c r="AD314" s="245">
        <v>0.15087999999999999</v>
      </c>
      <c r="AE314" s="244">
        <v>0.15087999999999999</v>
      </c>
      <c r="AF314" s="223">
        <f>SUM(C314:AE314)</f>
        <v>11.12873520000001</v>
      </c>
      <c r="AG314" s="224">
        <f>IF(ISERROR((C314/D314-1)*100),"n/a",(C314/D314-1)*100)</f>
        <v>5.00725689404935</v>
      </c>
      <c r="AH314" s="224">
        <f>IF(ISERROR((D314/E314-1)*100),"n/a",(D314/E314-1)*100)</f>
        <v>4.9904761904761896</v>
      </c>
      <c r="AI314" s="224">
        <f>IF(ISERROR((E314/F314-1)*100),"n/a",(E314/F314-1)*100)</f>
        <v>5.0000000000000044</v>
      </c>
      <c r="AJ314" s="224">
        <f>IF(ISERROR((F314/G314-1)*100),"n/a",(F314/G314-1)*100)</f>
        <v>28.998968008255943</v>
      </c>
      <c r="AK314" s="224">
        <f>IF(ISERROR((G314/H314-1)*100),"n/a",(G314/H314-1)*100)</f>
        <v>9.988649262202042</v>
      </c>
      <c r="AL314" s="224">
        <f>IF(ISERROR((H314/I314-1)*100),"n/a",(H314/I314-1)*100)</f>
        <v>9.9875156054931136</v>
      </c>
      <c r="AM314" s="224">
        <f>IF(ISERROR((I314/J314-1)*100),"n/a",(I314/J314-1)*100)</f>
        <v>15.003589375448678</v>
      </c>
      <c r="AN314" s="224">
        <f>IF(ISERROR((J314/K314-1)*100),"n/a",(J314/K314-1)*100)</f>
        <v>4.9736247174076764</v>
      </c>
      <c r="AO314" s="224">
        <f>IF(ISERROR((K314/L314-1)*100),"n/a",(K314/L314-1)*100)</f>
        <v>7.8861788617886397</v>
      </c>
      <c r="AP314" s="224">
        <f>IF(ISERROR((L314/M314-1)*100),"n/a",(L314/M314-1)*100)</f>
        <v>48.221343873517775</v>
      </c>
      <c r="AQ314" s="224">
        <f>IF(ISERROR((M314/N314-1)*100),"n/a",(M314/N314-1)*100)</f>
        <v>15.334207077326356</v>
      </c>
      <c r="AR314" s="224">
        <f>IF(ISERROR((N314/O314-1)*100),"n/a",(N314/O314-1)*100)</f>
        <v>10.1010101010101</v>
      </c>
      <c r="AS314" s="224">
        <f>IF(ISERROR((O314/Q314-1)*100),"n/a",(O314/Q314-1)*100)</f>
        <v>9.9999999999999858</v>
      </c>
      <c r="AT314" s="224">
        <f>IF(ISERROR((Q314/R314-1)*100),"n/a",(Q314/R314-1)*100)</f>
        <v>26.000000000000021</v>
      </c>
      <c r="AU314" s="224">
        <f>IF(ISERROR((R314/T314-1)*100),"n/a",(R314/T314-1)*100)</f>
        <v>25</v>
      </c>
      <c r="AV314" s="224">
        <f>IF(ISERROR((T314/U314-1)*100),"n/a",(T314/U314-1)*100)</f>
        <v>0</v>
      </c>
      <c r="AW314" s="224">
        <f>IF(ISERROR((U314/V314-1)*100),"n/a",(U314/V314-1)*100)</f>
        <v>0</v>
      </c>
      <c r="AX314" s="224">
        <f>IF(ISERROR((V314/W314-1)*100),"n/a",(V314/W314-1)*100)</f>
        <v>0</v>
      </c>
      <c r="AY314" s="224">
        <f>IF(ISERROR((W314/X314-1)*100),"n/a",(W314/X314-1)*100)</f>
        <v>0</v>
      </c>
      <c r="AZ314" s="224">
        <f>IF(ISERROR((X314/Y314-1)*100),"n/a",(X314/Y314-1)*100)</f>
        <v>0</v>
      </c>
      <c r="BA314" s="224">
        <f>IF(ISERROR((Y314/Z314-1)*100),"n/a",(Y314/Z314-1)*100)</f>
        <v>0</v>
      </c>
      <c r="BB314" s="224">
        <f>IF(ISERROR((Z314/AA314-1)*100),"n/a",(Z314/AA314-1)*100)</f>
        <v>0</v>
      </c>
      <c r="BC314" s="224">
        <f>IF(ISERROR((AA314/AB314-1)*100),"n/a",(AA314/AB314-1)*100)</f>
        <v>0</v>
      </c>
      <c r="BD314" s="224">
        <f>IF(ISERROR((AB314/AC314-1)*100),"n/a",(AB314/AC314-1)*100)</f>
        <v>0</v>
      </c>
      <c r="BE314" s="224">
        <f>IF(ISERROR((AC314/AD314-1)*100),"n/a",(AC314/AD314-1)*100)</f>
        <v>0</v>
      </c>
      <c r="BF314" s="224">
        <f>IF(ISERROR((AD314/AE314-1)*100),"n/a",(AD314/AE314-1)*100)</f>
        <v>0</v>
      </c>
      <c r="BG314" s="224">
        <f>AVERAGE(AG314:BF314)</f>
        <v>8.7112623064221495</v>
      </c>
      <c r="BH314" s="182">
        <f t="shared" si="4"/>
        <v>11.86238695590418</v>
      </c>
    </row>
    <row r="315" spans="1:60" ht="11.25" customHeight="1" x14ac:dyDescent="0.2">
      <c r="A315" s="278" t="s">
        <v>924</v>
      </c>
      <c r="B315" s="119" t="s">
        <v>925</v>
      </c>
      <c r="C315" s="215">
        <v>1.5449999999999999</v>
      </c>
      <c r="D315" s="216">
        <v>1.335</v>
      </c>
      <c r="E315" s="216">
        <v>1.19</v>
      </c>
      <c r="F315" s="216">
        <v>1.1000000000000001</v>
      </c>
      <c r="G315" s="216">
        <v>1.06</v>
      </c>
      <c r="H315" s="216">
        <v>1.04</v>
      </c>
      <c r="I315" s="216">
        <v>1.02</v>
      </c>
      <c r="J315" s="217">
        <v>0.98</v>
      </c>
      <c r="K315" s="230">
        <v>0.92</v>
      </c>
      <c r="L315" s="216">
        <v>0.84</v>
      </c>
      <c r="M315" s="231">
        <v>0.8</v>
      </c>
      <c r="N315" s="231">
        <v>0.8</v>
      </c>
      <c r="O315" s="231">
        <v>0.8</v>
      </c>
      <c r="P315" s="217"/>
      <c r="Q315" s="216">
        <v>0.8</v>
      </c>
      <c r="R315" s="227">
        <v>0.6</v>
      </c>
      <c r="S315" s="217"/>
      <c r="T315" s="266">
        <v>0.6</v>
      </c>
      <c r="U315" s="279">
        <v>0.6</v>
      </c>
      <c r="V315" s="202">
        <v>0.57750000000000001</v>
      </c>
      <c r="W315" s="202">
        <v>0.54749999999999999</v>
      </c>
      <c r="X315" s="202">
        <v>0.51</v>
      </c>
      <c r="Y315" s="202">
        <v>0.45500000000000002</v>
      </c>
      <c r="Z315" s="202">
        <v>0.41</v>
      </c>
      <c r="AA315" s="202">
        <v>0.37</v>
      </c>
      <c r="AB315" s="202">
        <v>0.33</v>
      </c>
      <c r="AC315" s="202">
        <v>0.30499999999999999</v>
      </c>
      <c r="AD315" s="202">
        <v>0.28125</v>
      </c>
      <c r="AE315" s="202">
        <v>0.25624999999999998</v>
      </c>
      <c r="AF315" s="223">
        <f>SUM(C315:AE315)</f>
        <v>20.072500000000005</v>
      </c>
      <c r="AG315" s="224">
        <f>IF(ISERROR((C315/D315-1)*100),"n/a",(C315/D315-1)*100)</f>
        <v>15.730337078651679</v>
      </c>
      <c r="AH315" s="224">
        <f>IF(ISERROR((D315/E315-1)*100),"n/a",(D315/E315-1)*100)</f>
        <v>12.184873949579833</v>
      </c>
      <c r="AI315" s="224">
        <f>IF(ISERROR((E315/F315-1)*100),"n/a",(E315/F315-1)*100)</f>
        <v>8.1818181818181799</v>
      </c>
      <c r="AJ315" s="224">
        <f>IF(ISERROR((F315/G315-1)*100),"n/a",(F315/G315-1)*100)</f>
        <v>3.7735849056603765</v>
      </c>
      <c r="AK315" s="224">
        <f>IF(ISERROR((G315/H315-1)*100),"n/a",(G315/H315-1)*100)</f>
        <v>1.9230769230769162</v>
      </c>
      <c r="AL315" s="224">
        <f>IF(ISERROR((H315/I315-1)*100),"n/a",(H315/I315-1)*100)</f>
        <v>1.9607843137254832</v>
      </c>
      <c r="AM315" s="224">
        <f>IF(ISERROR((I315/J315-1)*100),"n/a",(I315/J315-1)*100)</f>
        <v>4.081632653061229</v>
      </c>
      <c r="AN315" s="224">
        <f>IF(ISERROR((J315/K315-1)*100),"n/a",(J315/K315-1)*100)</f>
        <v>6.5217391304347672</v>
      </c>
      <c r="AO315" s="224">
        <f>IF(ISERROR((K315/L315-1)*100),"n/a",(K315/L315-1)*100)</f>
        <v>9.5238095238095344</v>
      </c>
      <c r="AP315" s="224">
        <f>IF(ISERROR((L315/M315-1)*100),"n/a",(L315/M315-1)*100)</f>
        <v>4.9999999999999822</v>
      </c>
      <c r="AQ315" s="224">
        <f>IF(ISERROR((M315/N315-1)*100),"n/a",(M315/N315-1)*100)</f>
        <v>0</v>
      </c>
      <c r="AR315" s="224">
        <f>IF(ISERROR((N315/O315-1)*100),"n/a",(N315/O315-1)*100)</f>
        <v>0</v>
      </c>
      <c r="AS315" s="224">
        <f>IF(ISERROR((O315/Q315-1)*100),"n/a",(O315/Q315-1)*100)</f>
        <v>0</v>
      </c>
      <c r="AT315" s="224">
        <f>IF(ISERROR((Q315/R315-1)*100),"n/a",(Q315/R315-1)*100)</f>
        <v>33.33333333333335</v>
      </c>
      <c r="AU315" s="224">
        <f>IF(ISERROR((R315/T315-1)*100),"n/a",(R315/T315-1)*100)</f>
        <v>0</v>
      </c>
      <c r="AV315" s="224">
        <f>IF(ISERROR((T315/U315-1)*100),"n/a",(T315/U315-1)*100)</f>
        <v>0</v>
      </c>
      <c r="AW315" s="224">
        <f>IF(ISERROR((U315/V315-1)*100),"n/a",(U315/V315-1)*100)</f>
        <v>3.8961038961038863</v>
      </c>
      <c r="AX315" s="224">
        <f>IF(ISERROR((V315/W315-1)*100),"n/a",(V315/W315-1)*100)</f>
        <v>5.4794520547945202</v>
      </c>
      <c r="AY315" s="224">
        <f>IF(ISERROR((W315/X315-1)*100),"n/a",(W315/X315-1)*100)</f>
        <v>7.3529411764705843</v>
      </c>
      <c r="AZ315" s="224">
        <f>IF(ISERROR((X315/Y315-1)*100),"n/a",(X315/Y315-1)*100)</f>
        <v>12.087912087912089</v>
      </c>
      <c r="BA315" s="224">
        <f>IF(ISERROR((Y315/Z315-1)*100),"n/a",(Y315/Z315-1)*100)</f>
        <v>10.975609756097571</v>
      </c>
      <c r="BB315" s="224">
        <f>IF(ISERROR((Z315/AA315-1)*100),"n/a",(Z315/AA315-1)*100)</f>
        <v>10.810810810810811</v>
      </c>
      <c r="BC315" s="224">
        <f>IF(ISERROR((AA315/AB315-1)*100),"n/a",(AA315/AB315-1)*100)</f>
        <v>12.12121212121211</v>
      </c>
      <c r="BD315" s="224">
        <f>IF(ISERROR((AB315/AC315-1)*100),"n/a",(AB315/AC315-1)*100)</f>
        <v>8.196721311475418</v>
      </c>
      <c r="BE315" s="224">
        <f>IF(ISERROR((AC315/AD315-1)*100),"n/a",(AC315/AD315-1)*100)</f>
        <v>8.4444444444444322</v>
      </c>
      <c r="BF315" s="224">
        <f>IF(ISERROR((AD315/AE315-1)*100),"n/a",(AD315/AE315-1)*100)</f>
        <v>9.7560975609756184</v>
      </c>
      <c r="BG315" s="224">
        <f>AVERAGE(AG315:BF315)</f>
        <v>7.359088277440323</v>
      </c>
      <c r="BH315" s="182">
        <f t="shared" si="4"/>
        <v>7.0026022471093512</v>
      </c>
    </row>
    <row r="316" spans="1:60" ht="11.25" customHeight="1" x14ac:dyDescent="0.2">
      <c r="A316" s="240" t="s">
        <v>1911</v>
      </c>
      <c r="B316" s="240" t="s">
        <v>343</v>
      </c>
      <c r="C316" s="215">
        <v>1.1599999999999999</v>
      </c>
      <c r="D316" s="216">
        <v>1.1299999999999999</v>
      </c>
      <c r="E316" s="216">
        <v>1.1000000000000001</v>
      </c>
      <c r="F316" s="216">
        <v>1.04</v>
      </c>
      <c r="G316" s="216">
        <v>0.98</v>
      </c>
      <c r="H316" s="216">
        <v>0.93</v>
      </c>
      <c r="I316" s="216">
        <v>0.84</v>
      </c>
      <c r="J316" s="217">
        <v>0.75</v>
      </c>
      <c r="K316" s="235">
        <v>0.68</v>
      </c>
      <c r="L316" s="216">
        <v>0.57999999999999996</v>
      </c>
      <c r="M316" s="216">
        <v>0.5</v>
      </c>
      <c r="N316" s="216">
        <v>0.4</v>
      </c>
      <c r="O316" s="216">
        <v>0.34</v>
      </c>
      <c r="P316" s="226"/>
      <c r="Q316" s="216">
        <v>0.3</v>
      </c>
      <c r="R316" s="232">
        <v>0.255</v>
      </c>
      <c r="S316" s="226"/>
      <c r="T316" s="260">
        <v>0.21</v>
      </c>
      <c r="U316" s="260">
        <v>0.19</v>
      </c>
      <c r="V316" s="202">
        <v>0.185</v>
      </c>
      <c r="W316" s="202">
        <v>0.15</v>
      </c>
      <c r="X316" s="202">
        <v>0.14000000000000001</v>
      </c>
      <c r="Y316" s="202">
        <v>0.13</v>
      </c>
      <c r="Z316" s="202">
        <v>0.1125</v>
      </c>
      <c r="AA316" s="202">
        <v>0.105</v>
      </c>
      <c r="AB316" s="202">
        <v>9.7500000000000003E-2</v>
      </c>
      <c r="AC316" s="202">
        <v>9.2499999999999999E-2</v>
      </c>
      <c r="AD316" s="202">
        <v>8.7499999999999994E-2</v>
      </c>
      <c r="AE316" s="202">
        <v>8.2500000000000004E-2</v>
      </c>
      <c r="AF316" s="223">
        <f>SUM(C316:AE316)</f>
        <v>12.567500000000004</v>
      </c>
      <c r="AG316" s="224">
        <f>IF(ISERROR((C316/D316-1)*100),"n/a",(C316/D316-1)*100)</f>
        <v>2.6548672566371723</v>
      </c>
      <c r="AH316" s="224">
        <f>IF(ISERROR((D316/E316-1)*100),"n/a",(D316/E316-1)*100)</f>
        <v>2.7272727272727115</v>
      </c>
      <c r="AI316" s="224">
        <f>IF(ISERROR((E316/F316-1)*100),"n/a",(E316/F316-1)*100)</f>
        <v>5.7692307692307709</v>
      </c>
      <c r="AJ316" s="224">
        <f>IF(ISERROR((F316/G316-1)*100),"n/a",(F316/G316-1)*100)</f>
        <v>6.1224489795918435</v>
      </c>
      <c r="AK316" s="224">
        <f>IF(ISERROR((G316/H316-1)*100),"n/a",(G316/H316-1)*100)</f>
        <v>5.3763440860215006</v>
      </c>
      <c r="AL316" s="224">
        <f>IF(ISERROR((H316/I316-1)*100),"n/a",(H316/I316-1)*100)</f>
        <v>10.714285714285721</v>
      </c>
      <c r="AM316" s="224">
        <f>IF(ISERROR((I316/J316-1)*100),"n/a",(I316/J316-1)*100)</f>
        <v>11.999999999999989</v>
      </c>
      <c r="AN316" s="224">
        <f>IF(ISERROR((J316/K316-1)*100),"n/a",(J316/K316-1)*100)</f>
        <v>10.294117647058808</v>
      </c>
      <c r="AO316" s="224">
        <f>IF(ISERROR((K316/L316-1)*100),"n/a",(K316/L316-1)*100)</f>
        <v>17.24137931034484</v>
      </c>
      <c r="AP316" s="224">
        <f>IF(ISERROR((L316/M316-1)*100),"n/a",(L316/M316-1)*100)</f>
        <v>15.999999999999993</v>
      </c>
      <c r="AQ316" s="224">
        <f>IF(ISERROR((M316/N316-1)*100),"n/a",(M316/N316-1)*100)</f>
        <v>25</v>
      </c>
      <c r="AR316" s="224">
        <f>IF(ISERROR((N316/O316-1)*100),"n/a",(N316/O316-1)*100)</f>
        <v>17.647058823529417</v>
      </c>
      <c r="AS316" s="224">
        <f>IF(ISERROR((O316/Q316-1)*100),"n/a",(O316/Q316-1)*100)</f>
        <v>13.333333333333353</v>
      </c>
      <c r="AT316" s="224">
        <f>IF(ISERROR((Q316/R316-1)*100),"n/a",(Q316/R316-1)*100)</f>
        <v>17.647058823529417</v>
      </c>
      <c r="AU316" s="224">
        <f>IF(ISERROR((R316/T316-1)*100),"n/a",(R316/T316-1)*100)</f>
        <v>21.428571428571441</v>
      </c>
      <c r="AV316" s="224">
        <f>IF(ISERROR((T316/U316-1)*100),"n/a",(T316/U316-1)*100)</f>
        <v>10.526315789473673</v>
      </c>
      <c r="AW316" s="224">
        <f>IF(ISERROR((U316/V316-1)*100),"n/a",(U316/V316-1)*100)</f>
        <v>2.7027027027026973</v>
      </c>
      <c r="AX316" s="224">
        <f>IF(ISERROR((V316/W316-1)*100),"n/a",(V316/W316-1)*100)</f>
        <v>23.333333333333339</v>
      </c>
      <c r="AY316" s="224">
        <f>IF(ISERROR((W316/X316-1)*100),"n/a",(W316/X316-1)*100)</f>
        <v>7.1428571428571397</v>
      </c>
      <c r="AZ316" s="224">
        <f>IF(ISERROR((X316/Y316-1)*100),"n/a",(X316/Y316-1)*100)</f>
        <v>7.6923076923077094</v>
      </c>
      <c r="BA316" s="224">
        <f>IF(ISERROR((Y316/Z316-1)*100),"n/a",(Y316/Z316-1)*100)</f>
        <v>15.555555555555568</v>
      </c>
      <c r="BB316" s="224">
        <f>IF(ISERROR((Z316/AA316-1)*100),"n/a",(Z316/AA316-1)*100)</f>
        <v>7.1428571428571397</v>
      </c>
      <c r="BC316" s="224">
        <f>IF(ISERROR((AA316/AB316-1)*100),"n/a",(AA316/AB316-1)*100)</f>
        <v>7.6923076923076872</v>
      </c>
      <c r="BD316" s="224">
        <f>IF(ISERROR((AB316/AC316-1)*100),"n/a",(AB316/AC316-1)*100)</f>
        <v>5.4054054054054168</v>
      </c>
      <c r="BE316" s="224">
        <f>IF(ISERROR((AC316/AD316-1)*100),"n/a",(AC316/AD316-1)*100)</f>
        <v>5.7142857142857162</v>
      </c>
      <c r="BF316" s="224">
        <f>IF(ISERROR((AD316/AE316-1)*100),"n/a",(AD316/AE316-1)*100)</f>
        <v>6.0606060606060552</v>
      </c>
      <c r="BG316" s="224">
        <f>AVERAGE(AG316:BF316)</f>
        <v>10.881711658888428</v>
      </c>
      <c r="BH316" s="182">
        <f t="shared" si="4"/>
        <v>6.5170539881535801</v>
      </c>
    </row>
    <row r="317" spans="1:60" ht="11.25" customHeight="1" x14ac:dyDescent="0.2">
      <c r="A317" s="278" t="s">
        <v>1505</v>
      </c>
      <c r="B317" s="119" t="s">
        <v>1506</v>
      </c>
      <c r="C317" s="215">
        <v>0.49</v>
      </c>
      <c r="D317" s="216">
        <v>0.45</v>
      </c>
      <c r="E317" s="216">
        <v>0.41</v>
      </c>
      <c r="F317" s="216">
        <v>0.37</v>
      </c>
      <c r="G317" s="216">
        <v>0.33</v>
      </c>
      <c r="H317" s="216">
        <v>0.28999999999999998</v>
      </c>
      <c r="I317" s="216">
        <v>0.25</v>
      </c>
      <c r="J317" s="217">
        <v>0.06</v>
      </c>
      <c r="K317" s="254">
        <v>0</v>
      </c>
      <c r="L317" s="255">
        <v>0</v>
      </c>
      <c r="M317" s="255">
        <v>0</v>
      </c>
      <c r="N317" s="255">
        <v>0</v>
      </c>
      <c r="O317" s="255">
        <v>0</v>
      </c>
      <c r="P317" s="269"/>
      <c r="Q317" s="255">
        <v>0</v>
      </c>
      <c r="R317" s="220">
        <v>0</v>
      </c>
      <c r="S317" s="269"/>
      <c r="T317" s="287">
        <v>0</v>
      </c>
      <c r="U317" s="287">
        <v>0</v>
      </c>
      <c r="V317" s="222">
        <v>0</v>
      </c>
      <c r="W317" s="222">
        <v>0</v>
      </c>
      <c r="X317" s="222">
        <v>0</v>
      </c>
      <c r="Y317" s="222">
        <v>0</v>
      </c>
      <c r="Z317" s="222">
        <v>0</v>
      </c>
      <c r="AA317" s="222">
        <v>0</v>
      </c>
      <c r="AB317" s="222">
        <v>0</v>
      </c>
      <c r="AC317" s="222">
        <v>0</v>
      </c>
      <c r="AD317" s="222">
        <v>0</v>
      </c>
      <c r="AE317" s="222">
        <v>0</v>
      </c>
      <c r="AF317" s="223">
        <f>SUM(C317:AE317)</f>
        <v>2.65</v>
      </c>
      <c r="AG317" s="224">
        <f>IF(ISERROR((C317/D317-1)*100),"n/a",(C317/D317-1)*100)</f>
        <v>8.8888888888888786</v>
      </c>
      <c r="AH317" s="224">
        <f>IF(ISERROR((D317/E317-1)*100),"n/a",(D317/E317-1)*100)</f>
        <v>9.7560975609756184</v>
      </c>
      <c r="AI317" s="224">
        <f>IF(ISERROR((E317/F317-1)*100),"n/a",(E317/F317-1)*100)</f>
        <v>10.810810810810811</v>
      </c>
      <c r="AJ317" s="224">
        <f>IF(ISERROR((F317/G317-1)*100),"n/a",(F317/G317-1)*100)</f>
        <v>12.12121212121211</v>
      </c>
      <c r="AK317" s="224">
        <f>IF(ISERROR((G317/H317-1)*100),"n/a",(G317/H317-1)*100)</f>
        <v>13.793103448275868</v>
      </c>
      <c r="AL317" s="224">
        <f>IF(ISERROR((H317/I317-1)*100),"n/a",(H317/I317-1)*100)</f>
        <v>15.999999999999993</v>
      </c>
      <c r="AM317" s="224">
        <f>IF(ISERROR((I317/J317-1)*100),"n/a",(I317/J317-1)*100)</f>
        <v>316.66666666666669</v>
      </c>
      <c r="AN317" s="224" t="str">
        <f>IF(ISERROR((J317/K317-1)*100),"n/a",(J317/K317-1)*100)</f>
        <v>n/a</v>
      </c>
      <c r="AO317" s="224" t="str">
        <f>IF(ISERROR((K317/L317-1)*100),"n/a",(K317/L317-1)*100)</f>
        <v>n/a</v>
      </c>
      <c r="AP317" s="224" t="str">
        <f>IF(ISERROR((L317/M317-1)*100),"n/a",(L317/M317-1)*100)</f>
        <v>n/a</v>
      </c>
      <c r="AQ317" s="224" t="str">
        <f>IF(ISERROR((M317/N317-1)*100),"n/a",(M317/N317-1)*100)</f>
        <v>n/a</v>
      </c>
      <c r="AR317" s="224" t="str">
        <f>IF(ISERROR((N317/O317-1)*100),"n/a",(N317/O317-1)*100)</f>
        <v>n/a</v>
      </c>
      <c r="AS317" s="224" t="str">
        <f>IF(ISERROR((O317/Q317-1)*100),"n/a",(O317/Q317-1)*100)</f>
        <v>n/a</v>
      </c>
      <c r="AT317" s="224" t="str">
        <f>IF(ISERROR((Q317/R317-1)*100),"n/a",(Q317/R317-1)*100)</f>
        <v>n/a</v>
      </c>
      <c r="AU317" s="224" t="str">
        <f>IF(ISERROR((R317/T317-1)*100),"n/a",(R317/T317-1)*100)</f>
        <v>n/a</v>
      </c>
      <c r="AV317" s="224" t="str">
        <f>IF(ISERROR((T317/U317-1)*100),"n/a",(T317/U317-1)*100)</f>
        <v>n/a</v>
      </c>
      <c r="AW317" s="224" t="str">
        <f>IF(ISERROR((U317/V317-1)*100),"n/a",(U317/V317-1)*100)</f>
        <v>n/a</v>
      </c>
      <c r="AX317" s="224" t="str">
        <f>IF(ISERROR((V317/W317-1)*100),"n/a",(V317/W317-1)*100)</f>
        <v>n/a</v>
      </c>
      <c r="AY317" s="224" t="str">
        <f>IF(ISERROR((W317/X317-1)*100),"n/a",(W317/X317-1)*100)</f>
        <v>n/a</v>
      </c>
      <c r="AZ317" s="224" t="str">
        <f>IF(ISERROR((X317/Y317-1)*100),"n/a",(X317/Y317-1)*100)</f>
        <v>n/a</v>
      </c>
      <c r="BA317" s="224" t="str">
        <f>IF(ISERROR((Y317/Z317-1)*100),"n/a",(Y317/Z317-1)*100)</f>
        <v>n/a</v>
      </c>
      <c r="BB317" s="224" t="str">
        <f>IF(ISERROR((Z317/AA317-1)*100),"n/a",(Z317/AA317-1)*100)</f>
        <v>n/a</v>
      </c>
      <c r="BC317" s="224" t="str">
        <f>IF(ISERROR((AA317/AB317-1)*100),"n/a",(AA317/AB317-1)*100)</f>
        <v>n/a</v>
      </c>
      <c r="BD317" s="224" t="str">
        <f>IF(ISERROR((AB317/AC317-1)*100),"n/a",(AB317/AC317-1)*100)</f>
        <v>n/a</v>
      </c>
      <c r="BE317" s="224" t="str">
        <f>IF(ISERROR((AC317/AD317-1)*100),"n/a",(AC317/AD317-1)*100)</f>
        <v>n/a</v>
      </c>
      <c r="BF317" s="224" t="str">
        <f>IF(ISERROR((AD317/AE317-1)*100),"n/a",(AD317/AE317-1)*100)</f>
        <v>n/a</v>
      </c>
      <c r="BG317" s="224">
        <f>AVERAGE(AG317:BF317)</f>
        <v>55.43382564240428</v>
      </c>
      <c r="BH317" s="182">
        <f t="shared" si="4"/>
        <v>115.21838358961223</v>
      </c>
    </row>
    <row r="318" spans="1:60" ht="11.25" customHeight="1" x14ac:dyDescent="0.2">
      <c r="A318" s="265" t="s">
        <v>927</v>
      </c>
      <c r="B318" s="97" t="s">
        <v>928</v>
      </c>
      <c r="C318" s="215">
        <v>0.72</v>
      </c>
      <c r="D318" s="216">
        <v>0.68</v>
      </c>
      <c r="E318" s="216">
        <v>0.64</v>
      </c>
      <c r="F318" s="216">
        <v>0.6</v>
      </c>
      <c r="G318" s="216">
        <v>0.48</v>
      </c>
      <c r="H318" s="216">
        <v>0.36</v>
      </c>
      <c r="I318" s="216">
        <v>0.32</v>
      </c>
      <c r="J318" s="217">
        <v>0.28000000000000003</v>
      </c>
      <c r="K318" s="217">
        <v>0.24</v>
      </c>
      <c r="L318" s="216">
        <v>0.06</v>
      </c>
      <c r="M318" s="231">
        <v>0</v>
      </c>
      <c r="N318" s="231">
        <v>0</v>
      </c>
      <c r="O318" s="231">
        <v>0</v>
      </c>
      <c r="P318" s="217"/>
      <c r="Q318" s="231">
        <v>0</v>
      </c>
      <c r="R318" s="227">
        <v>0</v>
      </c>
      <c r="S318" s="254"/>
      <c r="T318" s="266">
        <v>0</v>
      </c>
      <c r="U318" s="266">
        <v>0</v>
      </c>
      <c r="V318" s="229">
        <v>0</v>
      </c>
      <c r="W318" s="229">
        <v>0</v>
      </c>
      <c r="X318" s="229">
        <v>0</v>
      </c>
      <c r="Y318" s="229">
        <v>0.5</v>
      </c>
      <c r="Z318" s="202">
        <v>1.0868</v>
      </c>
      <c r="AA318" s="229">
        <v>0</v>
      </c>
      <c r="AB318" s="229">
        <v>0</v>
      </c>
      <c r="AC318" s="229">
        <v>0</v>
      </c>
      <c r="AD318" s="229">
        <v>0</v>
      </c>
      <c r="AE318" s="229">
        <v>0</v>
      </c>
      <c r="AF318" s="223">
        <f>SUM(C318:AE318)</f>
        <v>5.9668000000000001</v>
      </c>
      <c r="AG318" s="224">
        <f>IF(ISERROR((C318/D318-1)*100),"n/a",(C318/D318-1)*100)</f>
        <v>5.8823529411764497</v>
      </c>
      <c r="AH318" s="224">
        <f>IF(ISERROR((D318/E318-1)*100),"n/a",(D318/E318-1)*100)</f>
        <v>6.25</v>
      </c>
      <c r="AI318" s="224">
        <f>IF(ISERROR((E318/F318-1)*100),"n/a",(E318/F318-1)*100)</f>
        <v>6.6666666666666652</v>
      </c>
      <c r="AJ318" s="224">
        <f>IF(ISERROR((F318/G318-1)*100),"n/a",(F318/G318-1)*100)</f>
        <v>25</v>
      </c>
      <c r="AK318" s="224">
        <f>IF(ISERROR((G318/H318-1)*100),"n/a",(G318/H318-1)*100)</f>
        <v>33.333333333333329</v>
      </c>
      <c r="AL318" s="224">
        <f>IF(ISERROR((H318/I318-1)*100),"n/a",(H318/I318-1)*100)</f>
        <v>12.5</v>
      </c>
      <c r="AM318" s="224">
        <f>IF(ISERROR((I318/J318-1)*100),"n/a",(I318/J318-1)*100)</f>
        <v>14.285714285714279</v>
      </c>
      <c r="AN318" s="224">
        <f>IF(ISERROR((J318/K318-1)*100),"n/a",(J318/K318-1)*100)</f>
        <v>16.666666666666675</v>
      </c>
      <c r="AO318" s="224">
        <f>IF(ISERROR((K318/L318-1)*100),"n/a",(K318/L318-1)*100)</f>
        <v>300</v>
      </c>
      <c r="AP318" s="224" t="str">
        <f>IF(ISERROR((L318/M318-1)*100),"n/a",(L318/M318-1)*100)</f>
        <v>n/a</v>
      </c>
      <c r="AQ318" s="224" t="str">
        <f>IF(ISERROR((M318/N318-1)*100),"n/a",(M318/N318-1)*100)</f>
        <v>n/a</v>
      </c>
      <c r="AR318" s="224" t="str">
        <f>IF(ISERROR((N318/O318-1)*100),"n/a",(N318/O318-1)*100)</f>
        <v>n/a</v>
      </c>
      <c r="AS318" s="224" t="str">
        <f>IF(ISERROR((O318/Q318-1)*100),"n/a",(O318/Q318-1)*100)</f>
        <v>n/a</v>
      </c>
      <c r="AT318" s="224" t="str">
        <f>IF(ISERROR((Q318/R318-1)*100),"n/a",(Q318/R318-1)*100)</f>
        <v>n/a</v>
      </c>
      <c r="AU318" s="224" t="str">
        <f>IF(ISERROR((R318/T318-1)*100),"n/a",(R318/T318-1)*100)</f>
        <v>n/a</v>
      </c>
      <c r="AV318" s="224" t="str">
        <f>IF(ISERROR((T318/U318-1)*100),"n/a",(T318/U318-1)*100)</f>
        <v>n/a</v>
      </c>
      <c r="AW318" s="224" t="str">
        <f>IF(ISERROR((U318/V318-1)*100),"n/a",(U318/V318-1)*100)</f>
        <v>n/a</v>
      </c>
      <c r="AX318" s="224" t="str">
        <f>IF(ISERROR((V318/W318-1)*100),"n/a",(V318/W318-1)*100)</f>
        <v>n/a</v>
      </c>
      <c r="AY318" s="224" t="str">
        <f>IF(ISERROR((W318/X318-1)*100),"n/a",(W318/X318-1)*100)</f>
        <v>n/a</v>
      </c>
      <c r="AZ318" s="224">
        <f>IF(ISERROR((X318/Y318-1)*100),"n/a",(X318/Y318-1)*100)</f>
        <v>-100</v>
      </c>
      <c r="BA318" s="224">
        <f>IF(ISERROR((Y318/Z318-1)*100),"n/a",(Y318/Z318-1)*100)</f>
        <v>-53.993375046006634</v>
      </c>
      <c r="BB318" s="224" t="str">
        <f>IF(ISERROR((Z318/AA318-1)*100),"n/a",(Z318/AA318-1)*100)</f>
        <v>n/a</v>
      </c>
      <c r="BC318" s="224" t="str">
        <f>IF(ISERROR((AA318/AB318-1)*100),"n/a",(AA318/AB318-1)*100)</f>
        <v>n/a</v>
      </c>
      <c r="BD318" s="224" t="str">
        <f>IF(ISERROR((AB318/AC318-1)*100),"n/a",(AB318/AC318-1)*100)</f>
        <v>n/a</v>
      </c>
      <c r="BE318" s="224" t="str">
        <f>IF(ISERROR((AC318/AD318-1)*100),"n/a",(AC318/AD318-1)*100)</f>
        <v>n/a</v>
      </c>
      <c r="BF318" s="224" t="str">
        <f>IF(ISERROR((AD318/AE318-1)*100),"n/a",(AD318/AE318-1)*100)</f>
        <v>n/a</v>
      </c>
      <c r="BG318" s="224">
        <f>AVERAGE(AG318:BF318)</f>
        <v>24.235578077050068</v>
      </c>
      <c r="BH318" s="182">
        <f t="shared" si="4"/>
        <v>99.471914829741266</v>
      </c>
    </row>
    <row r="319" spans="1:60" ht="11.25" customHeight="1" x14ac:dyDescent="0.2">
      <c r="A319" s="97" t="s">
        <v>344</v>
      </c>
      <c r="B319" s="97" t="s">
        <v>345</v>
      </c>
      <c r="C319" s="215">
        <v>1.68</v>
      </c>
      <c r="D319" s="216">
        <v>1.6</v>
      </c>
      <c r="E319" s="216">
        <v>1.52</v>
      </c>
      <c r="F319" s="216">
        <v>1.44</v>
      </c>
      <c r="G319" s="216">
        <v>1.36</v>
      </c>
      <c r="H319" s="216">
        <v>1.28</v>
      </c>
      <c r="I319" s="216">
        <v>1.2</v>
      </c>
      <c r="J319" s="217">
        <v>1.1200000000000001</v>
      </c>
      <c r="K319" s="223">
        <v>0.87</v>
      </c>
      <c r="L319" s="216">
        <v>0.81</v>
      </c>
      <c r="M319" s="216">
        <v>0.78</v>
      </c>
      <c r="N319" s="216">
        <v>0.75</v>
      </c>
      <c r="O319" s="216">
        <v>0.73</v>
      </c>
      <c r="P319" s="226"/>
      <c r="Q319" s="216">
        <v>0.71</v>
      </c>
      <c r="R319" s="232">
        <v>0.69</v>
      </c>
      <c r="S319" s="226"/>
      <c r="T319" s="260">
        <v>0.68</v>
      </c>
      <c r="U319" s="260">
        <v>0.66</v>
      </c>
      <c r="V319" s="202">
        <v>0.64400000000000002</v>
      </c>
      <c r="W319" s="202">
        <v>0.60399999999999998</v>
      </c>
      <c r="X319" s="202">
        <v>0.56599999999999995</v>
      </c>
      <c r="Y319" s="202">
        <v>0.53600000000000003</v>
      </c>
      <c r="Z319" s="202">
        <v>0.51</v>
      </c>
      <c r="AA319" s="202">
        <v>0.48531999999999997</v>
      </c>
      <c r="AB319" s="202">
        <v>0.46</v>
      </c>
      <c r="AC319" s="202">
        <v>0.42902000000000001</v>
      </c>
      <c r="AD319" s="202">
        <v>0.41</v>
      </c>
      <c r="AE319" s="202">
        <v>0.4</v>
      </c>
      <c r="AF319" s="223">
        <f>SUM(C319:AE319)</f>
        <v>22.924340000000001</v>
      </c>
      <c r="AG319" s="224">
        <f>IF(ISERROR((C319/D319-1)*100),"n/a",(C319/D319-1)*100)</f>
        <v>4.9999999999999822</v>
      </c>
      <c r="AH319" s="224">
        <f>IF(ISERROR((D319/E319-1)*100),"n/a",(D319/E319-1)*100)</f>
        <v>5.2631578947368363</v>
      </c>
      <c r="AI319" s="224">
        <f>IF(ISERROR((E319/F319-1)*100),"n/a",(E319/F319-1)*100)</f>
        <v>5.555555555555558</v>
      </c>
      <c r="AJ319" s="224">
        <f>IF(ISERROR((F319/G319-1)*100),"n/a",(F319/G319-1)*100)</f>
        <v>5.8823529411764497</v>
      </c>
      <c r="AK319" s="224">
        <f>IF(ISERROR((G319/H319-1)*100),"n/a",(G319/H319-1)*100)</f>
        <v>6.25</v>
      </c>
      <c r="AL319" s="224">
        <f>IF(ISERROR((H319/I319-1)*100),"n/a",(H319/I319-1)*100)</f>
        <v>6.6666666666666652</v>
      </c>
      <c r="AM319" s="224">
        <f>IF(ISERROR((I319/J319-1)*100),"n/a",(I319/J319-1)*100)</f>
        <v>7.1428571428571397</v>
      </c>
      <c r="AN319" s="224">
        <f>IF(ISERROR((J319/K319-1)*100),"n/a",(J319/K319-1)*100)</f>
        <v>28.735632183908066</v>
      </c>
      <c r="AO319" s="224">
        <f>IF(ISERROR((K319/L319-1)*100),"n/a",(K319/L319-1)*100)</f>
        <v>7.4074074074073959</v>
      </c>
      <c r="AP319" s="224">
        <f>IF(ISERROR((L319/M319-1)*100),"n/a",(L319/M319-1)*100)</f>
        <v>3.8461538461538547</v>
      </c>
      <c r="AQ319" s="224">
        <f>IF(ISERROR((M319/N319-1)*100),"n/a",(M319/N319-1)*100)</f>
        <v>4.0000000000000036</v>
      </c>
      <c r="AR319" s="224">
        <f>IF(ISERROR((N319/O319-1)*100),"n/a",(N319/O319-1)*100)</f>
        <v>2.7397260273972712</v>
      </c>
      <c r="AS319" s="224">
        <f>IF(ISERROR((O319/Q319-1)*100),"n/a",(O319/Q319-1)*100)</f>
        <v>2.8169014084507005</v>
      </c>
      <c r="AT319" s="224">
        <f>IF(ISERROR((Q319/R319-1)*100),"n/a",(Q319/R319-1)*100)</f>
        <v>2.898550724637694</v>
      </c>
      <c r="AU319" s="224">
        <f>IF(ISERROR((R319/T319-1)*100),"n/a",(R319/T319-1)*100)</f>
        <v>1.4705882352941124</v>
      </c>
      <c r="AV319" s="224">
        <f>IF(ISERROR((T319/U319-1)*100),"n/a",(T319/U319-1)*100)</f>
        <v>3.0303030303030276</v>
      </c>
      <c r="AW319" s="224">
        <f>IF(ISERROR((U319/V319-1)*100),"n/a",(U319/V319-1)*100)</f>
        <v>2.4844720496894457</v>
      </c>
      <c r="AX319" s="224">
        <f>IF(ISERROR((V319/W319-1)*100),"n/a",(V319/W319-1)*100)</f>
        <v>6.6225165562914023</v>
      </c>
      <c r="AY319" s="224">
        <f>IF(ISERROR((W319/X319-1)*100),"n/a",(W319/X319-1)*100)</f>
        <v>6.7137809187279185</v>
      </c>
      <c r="AZ319" s="224">
        <f>IF(ISERROR((X319/Y319-1)*100),"n/a",(X319/Y319-1)*100)</f>
        <v>5.5970149253731227</v>
      </c>
      <c r="BA319" s="224">
        <f>IF(ISERROR((Y319/Z319-1)*100),"n/a",(Y319/Z319-1)*100)</f>
        <v>5.0980392156862786</v>
      </c>
      <c r="BB319" s="224">
        <f>IF(ISERROR((Z319/AA319-1)*100),"n/a",(Z319/AA319-1)*100)</f>
        <v>5.0853045413335574</v>
      </c>
      <c r="BC319" s="224">
        <f>IF(ISERROR((AA319/AB319-1)*100),"n/a",(AA319/AB319-1)*100)</f>
        <v>5.5043478260869527</v>
      </c>
      <c r="BD319" s="224">
        <f>IF(ISERROR((AB319/AC319-1)*100),"n/a",(AB319/AC319-1)*100)</f>
        <v>7.2211085730268909</v>
      </c>
      <c r="BE319" s="224">
        <f>IF(ISERROR((AC319/AD319-1)*100),"n/a",(AC319/AD319-1)*100)</f>
        <v>4.6390243902439066</v>
      </c>
      <c r="BF319" s="224">
        <f>IF(ISERROR((AD319/AE319-1)*100),"n/a",(AD319/AE319-1)*100)</f>
        <v>2.4999999999999911</v>
      </c>
      <c r="BG319" s="224">
        <f>AVERAGE(AG319:BF319)</f>
        <v>5.7758254638847797</v>
      </c>
      <c r="BH319" s="182">
        <f t="shared" ref="BH319:BH381" si="5">STDEV(AG319:BF319)</f>
        <v>4.9816154933276868</v>
      </c>
    </row>
    <row r="320" spans="1:60" ht="11.25" customHeight="1" x14ac:dyDescent="0.2">
      <c r="A320" s="147" t="s">
        <v>1912</v>
      </c>
      <c r="B320" s="147" t="s">
        <v>930</v>
      </c>
      <c r="C320" s="215">
        <v>5.38</v>
      </c>
      <c r="D320" s="216">
        <v>4.9800000000000004</v>
      </c>
      <c r="E320" s="216">
        <v>4.58</v>
      </c>
      <c r="F320" s="216">
        <v>4.2699999999999996</v>
      </c>
      <c r="G320" s="216">
        <v>3.99</v>
      </c>
      <c r="H320" s="216">
        <v>3.71</v>
      </c>
      <c r="I320" s="216">
        <v>3.43</v>
      </c>
      <c r="J320" s="217">
        <v>3.15</v>
      </c>
      <c r="K320" s="217">
        <v>2.87</v>
      </c>
      <c r="L320" s="218">
        <v>2.59</v>
      </c>
      <c r="M320" s="218">
        <v>2.2400000000000002</v>
      </c>
      <c r="N320" s="218">
        <v>2.06</v>
      </c>
      <c r="O320" s="218">
        <v>1.85</v>
      </c>
      <c r="P320" s="219"/>
      <c r="Q320" s="218">
        <v>1.68</v>
      </c>
      <c r="R320" s="246">
        <v>1.52</v>
      </c>
      <c r="S320" s="219"/>
      <c r="T320" s="281">
        <v>1.44</v>
      </c>
      <c r="U320" s="283">
        <v>1.4</v>
      </c>
      <c r="V320" s="247">
        <v>1.36</v>
      </c>
      <c r="W320" s="222">
        <v>1.32</v>
      </c>
      <c r="X320" s="222">
        <v>1.32</v>
      </c>
      <c r="Y320" s="222">
        <v>1.32</v>
      </c>
      <c r="Z320" s="222">
        <v>1.32</v>
      </c>
      <c r="AA320" s="222">
        <v>1.32</v>
      </c>
      <c r="AB320" s="222">
        <v>1.32</v>
      </c>
      <c r="AC320" s="222">
        <v>1.32</v>
      </c>
      <c r="AD320" s="247">
        <v>1.3</v>
      </c>
      <c r="AE320" s="247">
        <v>1.26</v>
      </c>
      <c r="AF320" s="223">
        <f>SUM(C320:AE320)</f>
        <v>64.300000000000011</v>
      </c>
      <c r="AG320" s="224">
        <f>IF(ISERROR((C320/D320-1)*100),"n/a",(C320/D320-1)*100)</f>
        <v>8.0321285140562146</v>
      </c>
      <c r="AH320" s="224">
        <f>IF(ISERROR((D320/E320-1)*100),"n/a",(D320/E320-1)*100)</f>
        <v>8.7336244541484689</v>
      </c>
      <c r="AI320" s="224">
        <f>IF(ISERROR((E320/F320-1)*100),"n/a",(E320/F320-1)*100)</f>
        <v>7.2599531615925139</v>
      </c>
      <c r="AJ320" s="224">
        <f>IF(ISERROR((F320/G320-1)*100),"n/a",(F320/G320-1)*100)</f>
        <v>7.0175438596491002</v>
      </c>
      <c r="AK320" s="224">
        <f>IF(ISERROR((G320/H320-1)*100),"n/a",(G320/H320-1)*100)</f>
        <v>7.547169811320753</v>
      </c>
      <c r="AL320" s="224">
        <f>IF(ISERROR((H320/I320-1)*100),"n/a",(H320/I320-1)*100)</f>
        <v>8.1632653061224367</v>
      </c>
      <c r="AM320" s="224">
        <f>IF(ISERROR((I320/J320-1)*100),"n/a",(I320/J320-1)*100)</f>
        <v>8.8888888888889017</v>
      </c>
      <c r="AN320" s="224">
        <f>IF(ISERROR((J320/K320-1)*100),"n/a",(J320/K320-1)*100)</f>
        <v>9.7560975609755971</v>
      </c>
      <c r="AO320" s="224">
        <f>IF(ISERROR((K320/L320-1)*100),"n/a",(K320/L320-1)*100)</f>
        <v>10.810810810810811</v>
      </c>
      <c r="AP320" s="224">
        <f>IF(ISERROR((L320/M320-1)*100),"n/a",(L320/M320-1)*100)</f>
        <v>15.624999999999979</v>
      </c>
      <c r="AQ320" s="224">
        <f>IF(ISERROR((M320/N320-1)*100),"n/a",(M320/N320-1)*100)</f>
        <v>8.7378640776699221</v>
      </c>
      <c r="AR320" s="224">
        <f>IF(ISERROR((N320/O320-1)*100),"n/a",(N320/O320-1)*100)</f>
        <v>11.351351351351347</v>
      </c>
      <c r="AS320" s="224">
        <f>IF(ISERROR((O320/Q320-1)*100),"n/a",(O320/Q320-1)*100)</f>
        <v>10.119047619047628</v>
      </c>
      <c r="AT320" s="224">
        <f>IF(ISERROR((Q320/R320-1)*100),"n/a",(Q320/R320-1)*100)</f>
        <v>10.526315789473673</v>
      </c>
      <c r="AU320" s="224">
        <f>IF(ISERROR((R320/T320-1)*100),"n/a",(R320/T320-1)*100)</f>
        <v>5.555555555555558</v>
      </c>
      <c r="AV320" s="224">
        <f>IF(ISERROR((T320/U320-1)*100),"n/a",(T320/U320-1)*100)</f>
        <v>2.8571428571428692</v>
      </c>
      <c r="AW320" s="224">
        <f>IF(ISERROR((U320/V320-1)*100),"n/a",(U320/V320-1)*100)</f>
        <v>2.9411764705882248</v>
      </c>
      <c r="AX320" s="224">
        <f>IF(ISERROR((V320/W320-1)*100),"n/a",(V320/W320-1)*100)</f>
        <v>3.0303030303030276</v>
      </c>
      <c r="AY320" s="224">
        <f>IF(ISERROR((W320/X320-1)*100),"n/a",(W320/X320-1)*100)</f>
        <v>0</v>
      </c>
      <c r="AZ320" s="224">
        <f>IF(ISERROR((X320/Y320-1)*100),"n/a",(X320/Y320-1)*100)</f>
        <v>0</v>
      </c>
      <c r="BA320" s="224">
        <f>IF(ISERROR((Y320/Z320-1)*100),"n/a",(Y320/Z320-1)*100)</f>
        <v>0</v>
      </c>
      <c r="BB320" s="224">
        <f>IF(ISERROR((Z320/AA320-1)*100),"n/a",(Z320/AA320-1)*100)</f>
        <v>0</v>
      </c>
      <c r="BC320" s="224">
        <f>IF(ISERROR((AA320/AB320-1)*100),"n/a",(AA320/AB320-1)*100)</f>
        <v>0</v>
      </c>
      <c r="BD320" s="224">
        <f>IF(ISERROR((AB320/AC320-1)*100),"n/a",(AB320/AC320-1)*100)</f>
        <v>0</v>
      </c>
      <c r="BE320" s="224">
        <f>IF(ISERROR((AC320/AD320-1)*100),"n/a",(AC320/AD320-1)*100)</f>
        <v>1.538461538461533</v>
      </c>
      <c r="BF320" s="224">
        <f>IF(ISERROR((AD320/AE320-1)*100),"n/a",(AD320/AE320-1)*100)</f>
        <v>3.1746031746031855</v>
      </c>
      <c r="BG320" s="224">
        <f>AVERAGE(AG320:BF320)</f>
        <v>5.833319378144683</v>
      </c>
      <c r="BH320" s="182">
        <f t="shared" si="5"/>
        <v>4.4923954988721739</v>
      </c>
    </row>
    <row r="321" spans="1:60" ht="11.25" customHeight="1" x14ac:dyDescent="0.2">
      <c r="A321" s="265" t="s">
        <v>931</v>
      </c>
      <c r="B321" s="97" t="s">
        <v>932</v>
      </c>
      <c r="C321" s="215">
        <v>1.29</v>
      </c>
      <c r="D321" s="216">
        <v>1.26</v>
      </c>
      <c r="E321" s="216">
        <v>1.18</v>
      </c>
      <c r="F321" s="216">
        <v>1.0900000000000001</v>
      </c>
      <c r="G321" s="216">
        <v>0.97</v>
      </c>
      <c r="H321" s="216">
        <v>0.77</v>
      </c>
      <c r="I321" s="216">
        <v>0.76</v>
      </c>
      <c r="J321" s="217">
        <v>0.72</v>
      </c>
      <c r="K321" s="217">
        <v>0.54</v>
      </c>
      <c r="L321" s="216">
        <v>0.44</v>
      </c>
      <c r="M321" s="216">
        <v>0.36</v>
      </c>
      <c r="N321" s="216">
        <v>0.32</v>
      </c>
      <c r="O321" s="216">
        <v>0.24</v>
      </c>
      <c r="P321" s="191"/>
      <c r="Q321" s="216">
        <v>0.12</v>
      </c>
      <c r="R321" s="227">
        <v>0</v>
      </c>
      <c r="S321" s="237"/>
      <c r="T321" s="266">
        <v>0</v>
      </c>
      <c r="U321" s="266">
        <v>0</v>
      </c>
      <c r="V321" s="229">
        <v>0.20250000000000001</v>
      </c>
      <c r="W321" s="229">
        <v>0.27</v>
      </c>
      <c r="X321" s="202">
        <v>0.27</v>
      </c>
      <c r="Y321" s="202">
        <v>0.255</v>
      </c>
      <c r="Z321" s="202">
        <v>0.25</v>
      </c>
      <c r="AA321" s="202">
        <v>0.23499999999999999</v>
      </c>
      <c r="AB321" s="202">
        <v>0.22</v>
      </c>
      <c r="AC321" s="202">
        <v>0.21</v>
      </c>
      <c r="AD321" s="202">
        <v>0.20250000000000001</v>
      </c>
      <c r="AE321" s="202">
        <v>0.16500000000000001</v>
      </c>
      <c r="AF321" s="223">
        <f>SUM(C321:AE321)</f>
        <v>12.339999999999998</v>
      </c>
      <c r="AG321" s="224">
        <f>IF(ISERROR((C321/D321-1)*100),"n/a",(C321/D321-1)*100)</f>
        <v>2.3809523809523725</v>
      </c>
      <c r="AH321" s="224">
        <f>IF(ISERROR((D321/E321-1)*100),"n/a",(D321/E321-1)*100)</f>
        <v>6.7796610169491567</v>
      </c>
      <c r="AI321" s="224">
        <f>IF(ISERROR((E321/F321-1)*100),"n/a",(E321/F321-1)*100)</f>
        <v>8.2568807339449499</v>
      </c>
      <c r="AJ321" s="224">
        <f>IF(ISERROR((F321/G321-1)*100),"n/a",(F321/G321-1)*100)</f>
        <v>12.371134020618557</v>
      </c>
      <c r="AK321" s="224">
        <f>IF(ISERROR((G321/H321-1)*100),"n/a",(G321/H321-1)*100)</f>
        <v>25.97402597402596</v>
      </c>
      <c r="AL321" s="224">
        <f>IF(ISERROR((H321/I321-1)*100),"n/a",(H321/I321-1)*100)</f>
        <v>1.3157894736842035</v>
      </c>
      <c r="AM321" s="224">
        <f>IF(ISERROR((I321/J321-1)*100),"n/a",(I321/J321-1)*100)</f>
        <v>5.555555555555558</v>
      </c>
      <c r="AN321" s="224">
        <f>IF(ISERROR((J321/K321-1)*100),"n/a",(J321/K321-1)*100)</f>
        <v>33.333333333333329</v>
      </c>
      <c r="AO321" s="224">
        <f>IF(ISERROR((K321/L321-1)*100),"n/a",(K321/L321-1)*100)</f>
        <v>22.72727272727273</v>
      </c>
      <c r="AP321" s="224">
        <f>IF(ISERROR((L321/M321-1)*100),"n/a",(L321/M321-1)*100)</f>
        <v>22.222222222222232</v>
      </c>
      <c r="AQ321" s="224">
        <f>IF(ISERROR((M321/N321-1)*100),"n/a",(M321/N321-1)*100)</f>
        <v>12.5</v>
      </c>
      <c r="AR321" s="224">
        <f>IF(ISERROR((N321/O321-1)*100),"n/a",(N321/O321-1)*100)</f>
        <v>33.33333333333335</v>
      </c>
      <c r="AS321" s="224">
        <f>IF(ISERROR((O321/Q321-1)*100),"n/a",(O321/Q321-1)*100)</f>
        <v>100</v>
      </c>
      <c r="AT321" s="224" t="str">
        <f>IF(ISERROR((Q321/R321-1)*100),"n/a",(Q321/R321-1)*100)</f>
        <v>n/a</v>
      </c>
      <c r="AU321" s="224" t="str">
        <f>IF(ISERROR((R321/T321-1)*100),"n/a",(R321/T321-1)*100)</f>
        <v>n/a</v>
      </c>
      <c r="AV321" s="224" t="str">
        <f>IF(ISERROR((T321/U321-1)*100),"n/a",(T321/U321-1)*100)</f>
        <v>n/a</v>
      </c>
      <c r="AW321" s="224">
        <f>IF(ISERROR((U321/V321-1)*100),"n/a",(U321/V321-1)*100)</f>
        <v>-100</v>
      </c>
      <c r="AX321" s="224">
        <f>IF(ISERROR((V321/W321-1)*100),"n/a",(V321/W321-1)*100)</f>
        <v>-25</v>
      </c>
      <c r="AY321" s="224">
        <f>IF(ISERROR((W321/X321-1)*100),"n/a",(W321/X321-1)*100)</f>
        <v>0</v>
      </c>
      <c r="AZ321" s="224">
        <f>IF(ISERROR((X321/Y321-1)*100),"n/a",(X321/Y321-1)*100)</f>
        <v>5.8823529411764719</v>
      </c>
      <c r="BA321" s="224">
        <f>IF(ISERROR((Y321/Z321-1)*100),"n/a",(Y321/Z321-1)*100)</f>
        <v>2.0000000000000018</v>
      </c>
      <c r="BB321" s="224">
        <f>IF(ISERROR((Z321/AA321-1)*100),"n/a",(Z321/AA321-1)*100)</f>
        <v>6.3829787234042534</v>
      </c>
      <c r="BC321" s="224">
        <f>IF(ISERROR((AA321/AB321-1)*100),"n/a",(AA321/AB321-1)*100)</f>
        <v>6.8181818181818121</v>
      </c>
      <c r="BD321" s="224">
        <f>IF(ISERROR((AB321/AC321-1)*100),"n/a",(AB321/AC321-1)*100)</f>
        <v>4.7619047619047672</v>
      </c>
      <c r="BE321" s="224">
        <f>IF(ISERROR((AC321/AD321-1)*100),"n/a",(AC321/AD321-1)*100)</f>
        <v>3.7037037037036979</v>
      </c>
      <c r="BF321" s="224">
        <f>IF(ISERROR((AD321/AE321-1)*100),"n/a",(AD321/AE321-1)*100)</f>
        <v>22.72727272727273</v>
      </c>
      <c r="BG321" s="224">
        <f>AVERAGE(AG321:BF321)</f>
        <v>9.3055024107624398</v>
      </c>
      <c r="BH321" s="182">
        <f t="shared" si="5"/>
        <v>32.808713615369044</v>
      </c>
    </row>
    <row r="322" spans="1:60" ht="11.25" customHeight="1" x14ac:dyDescent="0.2">
      <c r="A322" s="114" t="s">
        <v>1913</v>
      </c>
      <c r="B322" s="97" t="s">
        <v>934</v>
      </c>
      <c r="C322" s="215">
        <v>0.78</v>
      </c>
      <c r="D322" s="216">
        <v>0.72</v>
      </c>
      <c r="E322" s="216">
        <v>0.66049999999999998</v>
      </c>
      <c r="F322" s="216">
        <v>0.64</v>
      </c>
      <c r="G322" s="216">
        <v>0.56000000000000005</v>
      </c>
      <c r="H322" s="216">
        <v>0.48</v>
      </c>
      <c r="I322" s="216">
        <v>0.44</v>
      </c>
      <c r="J322" s="217">
        <v>0.34</v>
      </c>
      <c r="K322" s="223">
        <v>0.26769199999999999</v>
      </c>
      <c r="L322" s="216">
        <v>0.2</v>
      </c>
      <c r="M322" s="216">
        <v>0.1867</v>
      </c>
      <c r="N322" s="216">
        <v>0.1794</v>
      </c>
      <c r="O322" s="216">
        <v>0.17249999999999999</v>
      </c>
      <c r="P322" s="226"/>
      <c r="Q322" s="216">
        <v>0.16600000000000001</v>
      </c>
      <c r="R322" s="227">
        <v>0.15959999999999999</v>
      </c>
      <c r="S322" s="226"/>
      <c r="T322" s="261">
        <v>0.2447</v>
      </c>
      <c r="U322" s="261">
        <v>0.4708</v>
      </c>
      <c r="V322" s="229">
        <v>0.61360000000000003</v>
      </c>
      <c r="W322" s="229">
        <v>0.61360000000000003</v>
      </c>
      <c r="X322" s="202">
        <v>0.61360000000000003</v>
      </c>
      <c r="Y322" s="229">
        <v>0.52600000000000002</v>
      </c>
      <c r="Z322" s="202">
        <v>0.52600000000000002</v>
      </c>
      <c r="AA322" s="202">
        <v>0.45779999999999998</v>
      </c>
      <c r="AB322" s="202">
        <v>0.38</v>
      </c>
      <c r="AC322" s="202">
        <v>0.37040000000000001</v>
      </c>
      <c r="AD322" s="202">
        <v>0.3654</v>
      </c>
      <c r="AE322" s="202">
        <v>0.34100000000000003</v>
      </c>
      <c r="AF322" s="223">
        <f>SUM(C322:AE322)</f>
        <v>11.475292000000001</v>
      </c>
      <c r="AG322" s="224">
        <f>IF(ISERROR((C322/D322-1)*100),"n/a",(C322/D322-1)*100)</f>
        <v>8.3333333333333481</v>
      </c>
      <c r="AH322" s="224">
        <f>IF(ISERROR((D322/E322-1)*100),"n/a",(D322/E322-1)*100)</f>
        <v>9.0083270249810674</v>
      </c>
      <c r="AI322" s="224">
        <f>IF(ISERROR((E322/F322-1)*100),"n/a",(E322/F322-1)*100)</f>
        <v>3.2031249999999956</v>
      </c>
      <c r="AJ322" s="224">
        <f>IF(ISERROR((F322/G322-1)*100),"n/a",(F322/G322-1)*100)</f>
        <v>14.285714285714279</v>
      </c>
      <c r="AK322" s="224">
        <f>IF(ISERROR((G322/H322-1)*100),"n/a",(G322/H322-1)*100)</f>
        <v>16.666666666666675</v>
      </c>
      <c r="AL322" s="224">
        <f>IF(ISERROR((H322/I322-1)*100),"n/a",(H322/I322-1)*100)</f>
        <v>9.0909090909090828</v>
      </c>
      <c r="AM322" s="224">
        <f>IF(ISERROR((I322/J322-1)*100),"n/a",(I322/J322-1)*100)</f>
        <v>29.411764705882337</v>
      </c>
      <c r="AN322" s="224">
        <f>IF(ISERROR((J322/K322-1)*100),"n/a",(J322/K322-1)*100)</f>
        <v>27.011640243264658</v>
      </c>
      <c r="AO322" s="224">
        <f>IF(ISERROR((K322/L322-1)*100),"n/a",(K322/L322-1)*100)</f>
        <v>33.845999999999975</v>
      </c>
      <c r="AP322" s="224">
        <f>IF(ISERROR((L322/M322-1)*100),"n/a",(L322/M322-1)*100)</f>
        <v>7.1237279057311254</v>
      </c>
      <c r="AQ322" s="224">
        <f>IF(ISERROR((M322/N322-1)*100),"n/a",(M322/N322-1)*100)</f>
        <v>4.0691192865105918</v>
      </c>
      <c r="AR322" s="224">
        <f>IF(ISERROR((N322/O322-1)*100),"n/a",(N322/O322-1)*100)</f>
        <v>4.0000000000000036</v>
      </c>
      <c r="AS322" s="224">
        <f>IF(ISERROR((O322/Q322-1)*100),"n/a",(O322/Q322-1)*100)</f>
        <v>3.9156626506023917</v>
      </c>
      <c r="AT322" s="224">
        <f>IF(ISERROR((Q322/R322-1)*100),"n/a",(Q322/R322-1)*100)</f>
        <v>4.0100250626566414</v>
      </c>
      <c r="AU322" s="224">
        <f>IF(ISERROR((R322/T322-1)*100),"n/a",(R322/T322-1)*100)</f>
        <v>-34.777278299959136</v>
      </c>
      <c r="AV322" s="224">
        <f>IF(ISERROR((T322/U322-1)*100),"n/a",(T322/U322-1)*100)</f>
        <v>-48.02463891248938</v>
      </c>
      <c r="AW322" s="224">
        <f>IF(ISERROR((U322/V322-1)*100),"n/a",(U322/V322-1)*100)</f>
        <v>-23.272490221642773</v>
      </c>
      <c r="AX322" s="224">
        <f>IF(ISERROR((V322/W322-1)*100),"n/a",(V322/W322-1)*100)</f>
        <v>0</v>
      </c>
      <c r="AY322" s="224">
        <f>IF(ISERROR((W322/X322-1)*100),"n/a",(W322/X322-1)*100)</f>
        <v>0</v>
      </c>
      <c r="AZ322" s="224">
        <f>IF(ISERROR((X322/Y322-1)*100),"n/a",(X322/Y322-1)*100)</f>
        <v>16.653992395437257</v>
      </c>
      <c r="BA322" s="224">
        <f>IF(ISERROR((Y322/Z322-1)*100),"n/a",(Y322/Z322-1)*100)</f>
        <v>0</v>
      </c>
      <c r="BB322" s="224">
        <f>IF(ISERROR((Z322/AA322-1)*100),"n/a",(Z322/AA322-1)*100)</f>
        <v>14.897335080821339</v>
      </c>
      <c r="BC322" s="224">
        <f>IF(ISERROR((AA322/AB322-1)*100),"n/a",(AA322/AB322-1)*100)</f>
        <v>20.473684210526311</v>
      </c>
      <c r="BD322" s="224">
        <f>IF(ISERROR((AB322/AC322-1)*100),"n/a",(AB322/AC322-1)*100)</f>
        <v>2.591792656587466</v>
      </c>
      <c r="BE322" s="224">
        <f>IF(ISERROR((AC322/AD322-1)*100),"n/a",(AC322/AD322-1)*100)</f>
        <v>1.3683634373289566</v>
      </c>
      <c r="BF322" s="224">
        <f>IF(ISERROR((AD322/AE322-1)*100),"n/a",(AD322/AE322-1)*100)</f>
        <v>7.1554252199413471</v>
      </c>
      <c r="BG322" s="224">
        <f>AVERAGE(AG322:BF322)</f>
        <v>5.0400846470309055</v>
      </c>
      <c r="BH322" s="182">
        <f t="shared" si="5"/>
        <v>17.838751621901764</v>
      </c>
    </row>
    <row r="323" spans="1:60" ht="11.25" customHeight="1" x14ac:dyDescent="0.2">
      <c r="A323" s="114" t="s">
        <v>1914</v>
      </c>
      <c r="B323" s="97" t="s">
        <v>936</v>
      </c>
      <c r="C323" s="215">
        <v>0.72</v>
      </c>
      <c r="D323" s="216">
        <v>0.68</v>
      </c>
      <c r="E323" s="216">
        <v>0.62</v>
      </c>
      <c r="F323" s="216">
        <v>0.56000000000000005</v>
      </c>
      <c r="G323" s="216">
        <v>0.505</v>
      </c>
      <c r="H323" s="216">
        <v>0.46500000000000002</v>
      </c>
      <c r="I323" s="216">
        <v>0.46</v>
      </c>
      <c r="J323" s="217">
        <v>0.44500000000000001</v>
      </c>
      <c r="K323" s="223">
        <v>0.43</v>
      </c>
      <c r="L323" s="216">
        <v>0.41</v>
      </c>
      <c r="M323" s="216">
        <v>0.39</v>
      </c>
      <c r="N323" s="216">
        <v>0.37</v>
      </c>
      <c r="O323" s="216">
        <v>0.35</v>
      </c>
      <c r="P323" s="226"/>
      <c r="Q323" s="216">
        <v>0.33</v>
      </c>
      <c r="R323" s="232">
        <v>0.32</v>
      </c>
      <c r="S323" s="226"/>
      <c r="T323" s="260">
        <v>0.28999999999999998</v>
      </c>
      <c r="U323" s="260">
        <v>0.27</v>
      </c>
      <c r="V323" s="202">
        <v>0.25</v>
      </c>
      <c r="W323" s="202">
        <v>0.23</v>
      </c>
      <c r="X323" s="202">
        <v>0.21</v>
      </c>
      <c r="Y323" s="202">
        <v>0.19</v>
      </c>
      <c r="Z323" s="229">
        <v>0.18</v>
      </c>
      <c r="AA323" s="202">
        <v>0.18</v>
      </c>
      <c r="AB323" s="229">
        <v>0.15</v>
      </c>
      <c r="AC323" s="229">
        <v>0.15</v>
      </c>
      <c r="AD323" s="202">
        <v>0.16</v>
      </c>
      <c r="AE323" s="202">
        <v>5.7500000000000002E-2</v>
      </c>
      <c r="AF323" s="223">
        <f>SUM(C323:AE323)</f>
        <v>9.3725000000000005</v>
      </c>
      <c r="AG323" s="224">
        <f>IF(ISERROR((C323/D323-1)*100),"n/a",(C323/D323-1)*100)</f>
        <v>5.8823529411764497</v>
      </c>
      <c r="AH323" s="224">
        <f>IF(ISERROR((D323/E323-1)*100),"n/a",(D323/E323-1)*100)</f>
        <v>9.6774193548387224</v>
      </c>
      <c r="AI323" s="224">
        <f>IF(ISERROR((E323/F323-1)*100),"n/a",(E323/F323-1)*100)</f>
        <v>10.714285714285698</v>
      </c>
      <c r="AJ323" s="224">
        <f>IF(ISERROR((F323/G323-1)*100),"n/a",(F323/G323-1)*100)</f>
        <v>10.891089108910901</v>
      </c>
      <c r="AK323" s="224">
        <f>IF(ISERROR((G323/H323-1)*100),"n/a",(G323/H323-1)*100)</f>
        <v>8.602150537634401</v>
      </c>
      <c r="AL323" s="224">
        <f>IF(ISERROR((H323/I323-1)*100),"n/a",(H323/I323-1)*100)</f>
        <v>1.0869565217391353</v>
      </c>
      <c r="AM323" s="224">
        <f>IF(ISERROR((I323/J323-1)*100),"n/a",(I323/J323-1)*100)</f>
        <v>3.3707865168539408</v>
      </c>
      <c r="AN323" s="224">
        <f>IF(ISERROR((J323/K323-1)*100),"n/a",(J323/K323-1)*100)</f>
        <v>3.488372093023262</v>
      </c>
      <c r="AO323" s="224">
        <f>IF(ISERROR((K323/L323-1)*100),"n/a",(K323/L323-1)*100)</f>
        <v>4.8780487804878092</v>
      </c>
      <c r="AP323" s="224">
        <f>IF(ISERROR((L323/M323-1)*100),"n/a",(L323/M323-1)*100)</f>
        <v>5.12820512820511</v>
      </c>
      <c r="AQ323" s="224">
        <f>IF(ISERROR((M323/N323-1)*100),"n/a",(M323/N323-1)*100)</f>
        <v>5.4054054054054168</v>
      </c>
      <c r="AR323" s="224">
        <f>IF(ISERROR((N323/O323-1)*100),"n/a",(N323/O323-1)*100)</f>
        <v>5.7142857142857162</v>
      </c>
      <c r="AS323" s="224">
        <f>IF(ISERROR((O323/Q323-1)*100),"n/a",(O323/Q323-1)*100)</f>
        <v>6.0606060606060552</v>
      </c>
      <c r="AT323" s="224">
        <f>IF(ISERROR((Q323/R323-1)*100),"n/a",(Q323/R323-1)*100)</f>
        <v>3.125</v>
      </c>
      <c r="AU323" s="224">
        <f>IF(ISERROR((R323/T323-1)*100),"n/a",(R323/T323-1)*100)</f>
        <v>10.344827586206918</v>
      </c>
      <c r="AV323" s="224">
        <f>IF(ISERROR((T323/U323-1)*100),"n/a",(T323/U323-1)*100)</f>
        <v>7.4074074074073959</v>
      </c>
      <c r="AW323" s="224">
        <f>IF(ISERROR((U323/V323-1)*100),"n/a",(U323/V323-1)*100)</f>
        <v>8.0000000000000071</v>
      </c>
      <c r="AX323" s="224">
        <f>IF(ISERROR((V323/W323-1)*100),"n/a",(V323/W323-1)*100)</f>
        <v>8.6956521739130377</v>
      </c>
      <c r="AY323" s="224">
        <f>IF(ISERROR((W323/X323-1)*100),"n/a",(W323/X323-1)*100)</f>
        <v>9.5238095238095344</v>
      </c>
      <c r="AZ323" s="224">
        <f>IF(ISERROR((X323/Y323-1)*100),"n/a",(X323/Y323-1)*100)</f>
        <v>10.526315789473673</v>
      </c>
      <c r="BA323" s="224">
        <f>IF(ISERROR((Y323/Z323-1)*100),"n/a",(Y323/Z323-1)*100)</f>
        <v>5.555555555555558</v>
      </c>
      <c r="BB323" s="224">
        <f>IF(ISERROR((Z323/AA323-1)*100),"n/a",(Z323/AA323-1)*100)</f>
        <v>0</v>
      </c>
      <c r="BC323" s="224">
        <f>IF(ISERROR((AA323/AB323-1)*100),"n/a",(AA323/AB323-1)*100)</f>
        <v>19.999999999999996</v>
      </c>
      <c r="BD323" s="224">
        <f>IF(ISERROR((AB323/AC323-1)*100),"n/a",(AB323/AC323-1)*100)</f>
        <v>0</v>
      </c>
      <c r="BE323" s="224">
        <f>IF(ISERROR((AC323/AD323-1)*100),"n/a",(AC323/AD323-1)*100)</f>
        <v>-6.25</v>
      </c>
      <c r="BF323" s="224">
        <f>IF(ISERROR((AD323/AE323-1)*100),"n/a",(AD323/AE323-1)*100)</f>
        <v>178.26086956521738</v>
      </c>
      <c r="BG323" s="224">
        <f>AVERAGE(AG323:BF323)</f>
        <v>12.92651544150139</v>
      </c>
      <c r="BH323" s="182">
        <f t="shared" si="5"/>
        <v>34.073005630778027</v>
      </c>
    </row>
    <row r="324" spans="1:60" ht="12" customHeight="1" x14ac:dyDescent="0.2">
      <c r="A324" s="289" t="s">
        <v>1507</v>
      </c>
      <c r="B324" s="240" t="s">
        <v>1508</v>
      </c>
      <c r="C324" s="215">
        <v>0.44</v>
      </c>
      <c r="D324" s="216">
        <v>0.26</v>
      </c>
      <c r="E324" s="216">
        <v>0.17</v>
      </c>
      <c r="F324" s="216">
        <v>0.1</v>
      </c>
      <c r="G324" s="216">
        <v>0.04</v>
      </c>
      <c r="H324" s="231">
        <v>1.5890407040721598E-2</v>
      </c>
      <c r="I324" s="231">
        <v>9.5342442244329306E-2</v>
      </c>
      <c r="J324" s="254">
        <v>0.190684884488659</v>
      </c>
      <c r="K324" s="251">
        <v>0.190684884488659</v>
      </c>
      <c r="L324" s="216">
        <v>0.232646364724517</v>
      </c>
      <c r="M324" s="231">
        <v>0.21485271072169301</v>
      </c>
      <c r="N324" s="231">
        <v>0.21485271072169301</v>
      </c>
      <c r="O324" s="231">
        <v>0.21485271072169301</v>
      </c>
      <c r="P324" s="237"/>
      <c r="Q324" s="231">
        <v>0.21485271072169301</v>
      </c>
      <c r="R324" s="227">
        <v>0.21485271072169301</v>
      </c>
      <c r="S324" s="237"/>
      <c r="T324" s="266">
        <v>0.21485271072169301</v>
      </c>
      <c r="U324" s="266">
        <v>0.46551420656366899</v>
      </c>
      <c r="V324" s="229">
        <v>1.2174986940896</v>
      </c>
      <c r="W324" s="202">
        <v>1.2174986940896</v>
      </c>
      <c r="X324" s="229">
        <v>1.0742635536084699</v>
      </c>
      <c r="Y324" s="229">
        <v>1.0742635536084699</v>
      </c>
      <c r="Z324" s="229">
        <v>1.0742635536084699</v>
      </c>
      <c r="AA324" s="229">
        <v>1.0742635536084699</v>
      </c>
      <c r="AB324" s="229">
        <v>1.0742635536084699</v>
      </c>
      <c r="AC324" s="229">
        <v>1.0742635536084699</v>
      </c>
      <c r="AD324" s="202">
        <v>1.34282944201058</v>
      </c>
      <c r="AE324" s="202">
        <v>0.67141472100529098</v>
      </c>
      <c r="AF324" s="223">
        <f>SUM(C324:AE324)</f>
        <v>14.384702326726602</v>
      </c>
      <c r="AG324" s="224">
        <f>IF(ISERROR((C324/D324-1)*100),"n/a",(C324/D324-1)*100)</f>
        <v>69.230769230769226</v>
      </c>
      <c r="AH324" s="224">
        <f>IF(ISERROR((D324/E324-1)*100),"n/a",(D324/E324-1)*100)</f>
        <v>52.941176470588225</v>
      </c>
      <c r="AI324" s="224">
        <f>IF(ISERROR((E324/F324-1)*100),"n/a",(E324/F324-1)*100)</f>
        <v>70</v>
      </c>
      <c r="AJ324" s="224">
        <f>IF(ISERROR((F324/G324-1)*100),"n/a",(F324/G324-1)*100)</f>
        <v>150</v>
      </c>
      <c r="AK324" s="224">
        <f>IF(ISERROR((G324/H324-1)*100),"n/a",(G324/H324-1)*100)</f>
        <v>151.72419999999926</v>
      </c>
      <c r="AL324" s="224">
        <f>IF(ISERROR((H324/I324-1)*100),"n/a",(H324/I324-1)*100)</f>
        <v>-83.333333333333286</v>
      </c>
      <c r="AM324" s="224">
        <f>IF(ISERROR((I324/J324-1)*100),"n/a",(I324/J324-1)*100)</f>
        <v>-50.000000000000099</v>
      </c>
      <c r="AN324" s="224">
        <f>IF(ISERROR((J324/K324-1)*100),"n/a",(J324/K324-1)*100)</f>
        <v>0</v>
      </c>
      <c r="AO324" s="224">
        <f>IF(ISERROR((K324/L324-1)*100),"n/a",(K324/L324-1)*100)</f>
        <v>-18.036593989141302</v>
      </c>
      <c r="AP324" s="224">
        <f>IF(ISERROR((L324/M324-1)*100),"n/a",(L324/M324-1)*100)</f>
        <v>8.2817917181751568</v>
      </c>
      <c r="AQ324" s="224">
        <f>IF(ISERROR((M324/N324-1)*100),"n/a",(M324/N324-1)*100)</f>
        <v>0</v>
      </c>
      <c r="AR324" s="224">
        <f>IF(ISERROR((N324/O324-1)*100),"n/a",(N324/O324-1)*100)</f>
        <v>0</v>
      </c>
      <c r="AS324" s="224">
        <f>IF(ISERROR((O324/Q324-1)*100),"n/a",(O324/Q324-1)*100)</f>
        <v>0</v>
      </c>
      <c r="AT324" s="224">
        <f>IF(ISERROR((Q324/R324-1)*100),"n/a",(Q324/R324-1)*100)</f>
        <v>0</v>
      </c>
      <c r="AU324" s="224">
        <f>IF(ISERROR((R324/T324-1)*100),"n/a",(R324/T324-1)*100)</f>
        <v>0</v>
      </c>
      <c r="AV324" s="224">
        <f>IF(ISERROR((T324/U324-1)*100),"n/a",(T324/U324-1)*100)</f>
        <v>-53.846153846153925</v>
      </c>
      <c r="AW324" s="224">
        <f>IF(ISERROR((U324/V324-1)*100),"n/a",(U324/V324-1)*100)</f>
        <v>-61.764705882353077</v>
      </c>
      <c r="AX324" s="224">
        <f>IF(ISERROR((V324/W324-1)*100),"n/a",(V324/W324-1)*100)</f>
        <v>0</v>
      </c>
      <c r="AY324" s="224">
        <f>IF(ISERROR((W324/X324-1)*100),"n/a",(W324/X324-1)*100)</f>
        <v>13.333333333333396</v>
      </c>
      <c r="AZ324" s="224">
        <f>IF(ISERROR((X324/Y324-1)*100),"n/a",(X324/Y324-1)*100)</f>
        <v>0</v>
      </c>
      <c r="BA324" s="224">
        <f>IF(ISERROR((Y324/Z324-1)*100),"n/a",(Y324/Z324-1)*100)</f>
        <v>0</v>
      </c>
      <c r="BB324" s="224">
        <f>IF(ISERROR((Z324/AA324-1)*100),"n/a",(Z324/AA324-1)*100)</f>
        <v>0</v>
      </c>
      <c r="BC324" s="224">
        <f>IF(ISERROR((AA324/AB324-1)*100),"n/a",(AA324/AB324-1)*100)</f>
        <v>0</v>
      </c>
      <c r="BD324" s="224">
        <f>IF(ISERROR((AB324/AC324-1)*100),"n/a",(AB324/AC324-1)*100)</f>
        <v>0</v>
      </c>
      <c r="BE324" s="224">
        <f>IF(ISERROR((AC324/AD324-1)*100),"n/a",(AC324/AD324-1)*100)</f>
        <v>-19.999999999999552</v>
      </c>
      <c r="BF324" s="224">
        <f>IF(ISERROR((AD324/AE324-1)*100),"n/a",(AD324/AE324-1)*100)</f>
        <v>99.999999999999716</v>
      </c>
      <c r="BG324" s="224">
        <f>AVERAGE(AG324:BF324)</f>
        <v>12.635787834687836</v>
      </c>
      <c r="BH324" s="182">
        <f t="shared" si="5"/>
        <v>56.919267439594194</v>
      </c>
    </row>
    <row r="325" spans="1:60" ht="11.25" customHeight="1" x14ac:dyDescent="0.2">
      <c r="A325" s="114" t="s">
        <v>1915</v>
      </c>
      <c r="B325" s="97" t="s">
        <v>938</v>
      </c>
      <c r="C325" s="215">
        <v>1.43</v>
      </c>
      <c r="D325" s="216">
        <v>1.375</v>
      </c>
      <c r="E325" s="216">
        <v>1.2975000000000001</v>
      </c>
      <c r="F325" s="216">
        <v>1.29</v>
      </c>
      <c r="G325" s="216">
        <v>1.2849999999999999</v>
      </c>
      <c r="H325" s="216">
        <v>1.27</v>
      </c>
      <c r="I325" s="216">
        <v>1.2625</v>
      </c>
      <c r="J325" s="217">
        <v>1.2324999999999999</v>
      </c>
      <c r="K325" s="217">
        <v>1.2024999999999999</v>
      </c>
      <c r="L325" s="216">
        <v>1.17</v>
      </c>
      <c r="M325" s="216">
        <v>1.1299999999999999</v>
      </c>
      <c r="N325" s="216">
        <v>1.075</v>
      </c>
      <c r="O325" s="216">
        <v>1</v>
      </c>
      <c r="P325" s="226"/>
      <c r="Q325" s="216">
        <v>0.25</v>
      </c>
      <c r="R325" s="227">
        <v>0</v>
      </c>
      <c r="S325" s="226"/>
      <c r="T325" s="261">
        <v>0</v>
      </c>
      <c r="U325" s="261">
        <v>0</v>
      </c>
      <c r="V325" s="229">
        <v>0</v>
      </c>
      <c r="W325" s="229">
        <v>0</v>
      </c>
      <c r="X325" s="229">
        <v>0</v>
      </c>
      <c r="Y325" s="229">
        <v>0</v>
      </c>
      <c r="Z325" s="229">
        <v>0</v>
      </c>
      <c r="AA325" s="229">
        <v>0</v>
      </c>
      <c r="AB325" s="229">
        <v>0</v>
      </c>
      <c r="AC325" s="229">
        <v>0</v>
      </c>
      <c r="AD325" s="229">
        <v>0</v>
      </c>
      <c r="AE325" s="229">
        <v>0</v>
      </c>
      <c r="AF325" s="223">
        <f>SUM(C325:AE325)</f>
        <v>16.27</v>
      </c>
      <c r="AG325" s="224">
        <f>IF(ISERROR((C325/D325-1)*100),"n/a",(C325/D325-1)*100)</f>
        <v>4.0000000000000036</v>
      </c>
      <c r="AH325" s="224">
        <f>IF(ISERROR((D325/E325-1)*100),"n/a",(D325/E325-1)*100)</f>
        <v>5.9730250481695446</v>
      </c>
      <c r="AI325" s="224">
        <f>IF(ISERROR((E325/F325-1)*100),"n/a",(E325/F325-1)*100)</f>
        <v>0.58139534883721034</v>
      </c>
      <c r="AJ325" s="224">
        <f>IF(ISERROR((F325/G325-1)*100),"n/a",(F325/G325-1)*100)</f>
        <v>0.38910505836575737</v>
      </c>
      <c r="AK325" s="224">
        <f>IF(ISERROR((G325/H325-1)*100),"n/a",(G325/H325-1)*100)</f>
        <v>1.1811023622047223</v>
      </c>
      <c r="AL325" s="224">
        <f>IF(ISERROR((H325/I325-1)*100),"n/a",(H325/I325-1)*100)</f>
        <v>0.59405940594059459</v>
      </c>
      <c r="AM325" s="224">
        <f>IF(ISERROR((I325/J325-1)*100),"n/a",(I325/J325-1)*100)</f>
        <v>2.4340770791074995</v>
      </c>
      <c r="AN325" s="224">
        <f>IF(ISERROR((J325/K325-1)*100),"n/a",(J325/K325-1)*100)</f>
        <v>2.4948024948024949</v>
      </c>
      <c r="AO325" s="224">
        <f>IF(ISERROR((K325/L325-1)*100),"n/a",(K325/L325-1)*100)</f>
        <v>2.7777777777777679</v>
      </c>
      <c r="AP325" s="224">
        <f>IF(ISERROR((L325/M325-1)*100),"n/a",(L325/M325-1)*100)</f>
        <v>3.539823008849563</v>
      </c>
      <c r="AQ325" s="224">
        <f>IF(ISERROR((M325/N325-1)*100),"n/a",(M325/N325-1)*100)</f>
        <v>5.1162790697674376</v>
      </c>
      <c r="AR325" s="224">
        <f>IF(ISERROR((N325/O325-1)*100),"n/a",(N325/O325-1)*100)</f>
        <v>7.4999999999999956</v>
      </c>
      <c r="AS325" s="224">
        <f>IF(ISERROR((O325/Q325-1)*100),"n/a",(O325/Q325-1)*100)</f>
        <v>300</v>
      </c>
      <c r="AT325" s="224" t="str">
        <f>IF(ISERROR((Q325/R325-1)*100),"n/a",(Q325/R325-1)*100)</f>
        <v>n/a</v>
      </c>
      <c r="AU325" s="224" t="str">
        <f>IF(ISERROR((R325/T325-1)*100),"n/a",(R325/T325-1)*100)</f>
        <v>n/a</v>
      </c>
      <c r="AV325" s="224" t="str">
        <f>IF(ISERROR((T325/U325-1)*100),"n/a",(T325/U325-1)*100)</f>
        <v>n/a</v>
      </c>
      <c r="AW325" s="224" t="str">
        <f>IF(ISERROR((U325/V325-1)*100),"n/a",(U325/V325-1)*100)</f>
        <v>n/a</v>
      </c>
      <c r="AX325" s="224" t="str">
        <f>IF(ISERROR((V325/W325-1)*100),"n/a",(V325/W325-1)*100)</f>
        <v>n/a</v>
      </c>
      <c r="AY325" s="224" t="str">
        <f>IF(ISERROR((W325/X325-1)*100),"n/a",(W325/X325-1)*100)</f>
        <v>n/a</v>
      </c>
      <c r="AZ325" s="224" t="str">
        <f>IF(ISERROR((X325/Y325-1)*100),"n/a",(X325/Y325-1)*100)</f>
        <v>n/a</v>
      </c>
      <c r="BA325" s="224" t="str">
        <f>IF(ISERROR((Y325/Z325-1)*100),"n/a",(Y325/Z325-1)*100)</f>
        <v>n/a</v>
      </c>
      <c r="BB325" s="224" t="str">
        <f>IF(ISERROR((Z325/AA325-1)*100),"n/a",(Z325/AA325-1)*100)</f>
        <v>n/a</v>
      </c>
      <c r="BC325" s="224" t="str">
        <f>IF(ISERROR((AA325/AB325-1)*100),"n/a",(AA325/AB325-1)*100)</f>
        <v>n/a</v>
      </c>
      <c r="BD325" s="224" t="str">
        <f>IF(ISERROR((AB325/AC325-1)*100),"n/a",(AB325/AC325-1)*100)</f>
        <v>n/a</v>
      </c>
      <c r="BE325" s="224" t="str">
        <f>IF(ISERROR((AC325/AD325-1)*100),"n/a",(AC325/AD325-1)*100)</f>
        <v>n/a</v>
      </c>
      <c r="BF325" s="224" t="str">
        <f>IF(ISERROR((AD325/AE325-1)*100),"n/a",(AD325/AE325-1)*100)</f>
        <v>n/a</v>
      </c>
      <c r="BG325" s="224">
        <f>AVERAGE(AG325:BF325)</f>
        <v>25.890880511832506</v>
      </c>
      <c r="BH325" s="182">
        <f t="shared" si="5"/>
        <v>82.388483125995663</v>
      </c>
    </row>
    <row r="326" spans="1:60" ht="11.25" customHeight="1" x14ac:dyDescent="0.2">
      <c r="A326" s="114" t="s">
        <v>1916</v>
      </c>
      <c r="B326" s="97" t="s">
        <v>940</v>
      </c>
      <c r="C326" s="215">
        <v>1.04</v>
      </c>
      <c r="D326" s="216">
        <v>0.96</v>
      </c>
      <c r="E326" s="216">
        <v>0.92</v>
      </c>
      <c r="F326" s="216">
        <v>0.88</v>
      </c>
      <c r="G326" s="216">
        <v>0.84</v>
      </c>
      <c r="H326" s="216">
        <v>0.8</v>
      </c>
      <c r="I326" s="216">
        <v>0.72</v>
      </c>
      <c r="J326" s="217">
        <v>0.6</v>
      </c>
      <c r="K326" s="217">
        <v>0.42</v>
      </c>
      <c r="L326" s="216">
        <v>0.34</v>
      </c>
      <c r="M326" s="216">
        <v>0.26</v>
      </c>
      <c r="N326" s="216">
        <v>0.18</v>
      </c>
      <c r="O326" s="231">
        <v>0</v>
      </c>
      <c r="P326" s="226"/>
      <c r="Q326" s="231">
        <v>0</v>
      </c>
      <c r="R326" s="227">
        <v>0</v>
      </c>
      <c r="S326" s="226"/>
      <c r="T326" s="261">
        <v>0</v>
      </c>
      <c r="U326" s="261">
        <v>0.04</v>
      </c>
      <c r="V326" s="229">
        <v>0.34</v>
      </c>
      <c r="W326" s="202">
        <v>0.83</v>
      </c>
      <c r="X326" s="202">
        <v>0.76190999999999998</v>
      </c>
      <c r="Y326" s="202">
        <v>0.67989999999999995</v>
      </c>
      <c r="Z326" s="202">
        <v>0.58960999999999997</v>
      </c>
      <c r="AA326" s="202">
        <v>0.50800000000000001</v>
      </c>
      <c r="AB326" s="202">
        <v>0.37716</v>
      </c>
      <c r="AC326" s="202">
        <v>0.31398999999999999</v>
      </c>
      <c r="AD326" s="202">
        <v>0.28028999999999998</v>
      </c>
      <c r="AE326" s="202">
        <v>0.24875</v>
      </c>
      <c r="AF326" s="223">
        <f>SUM(C326:AE326)</f>
        <v>12.929609999999998</v>
      </c>
      <c r="AG326" s="224">
        <f>IF(ISERROR((C326/D326-1)*100),"n/a",(C326/D326-1)*100)</f>
        <v>8.3333333333333481</v>
      </c>
      <c r="AH326" s="224">
        <f>IF(ISERROR((D326/E326-1)*100),"n/a",(D326/E326-1)*100)</f>
        <v>4.3478260869565188</v>
      </c>
      <c r="AI326" s="224">
        <f>IF(ISERROR((E326/F326-1)*100),"n/a",(E326/F326-1)*100)</f>
        <v>4.5454545454545414</v>
      </c>
      <c r="AJ326" s="224">
        <f>IF(ISERROR((F326/G326-1)*100),"n/a",(F326/G326-1)*100)</f>
        <v>4.7619047619047672</v>
      </c>
      <c r="AK326" s="224">
        <f>IF(ISERROR((G326/H326-1)*100),"n/a",(G326/H326-1)*100)</f>
        <v>4.9999999999999822</v>
      </c>
      <c r="AL326" s="224">
        <f>IF(ISERROR((H326/I326-1)*100),"n/a",(H326/I326-1)*100)</f>
        <v>11.111111111111116</v>
      </c>
      <c r="AM326" s="224">
        <f>IF(ISERROR((I326/J326-1)*100),"n/a",(I326/J326-1)*100)</f>
        <v>19.999999999999996</v>
      </c>
      <c r="AN326" s="224">
        <f>IF(ISERROR((J326/K326-1)*100),"n/a",(J326/K326-1)*100)</f>
        <v>42.857142857142861</v>
      </c>
      <c r="AO326" s="224">
        <f>IF(ISERROR((K326/L326-1)*100),"n/a",(K326/L326-1)*100)</f>
        <v>23.529411764705866</v>
      </c>
      <c r="AP326" s="224">
        <f>IF(ISERROR((L326/M326-1)*100),"n/a",(L326/M326-1)*100)</f>
        <v>30.76923076923077</v>
      </c>
      <c r="AQ326" s="224">
        <f>IF(ISERROR((M326/N326-1)*100),"n/a",(M326/N326-1)*100)</f>
        <v>44.444444444444464</v>
      </c>
      <c r="AR326" s="224" t="str">
        <f>IF(ISERROR((N326/O326-1)*100),"n/a",(N326/O326-1)*100)</f>
        <v>n/a</v>
      </c>
      <c r="AS326" s="224" t="str">
        <f>IF(ISERROR((O326/Q326-1)*100),"n/a",(O326/Q326-1)*100)</f>
        <v>n/a</v>
      </c>
      <c r="AT326" s="224" t="str">
        <f>IF(ISERROR((Q326/R326-1)*100),"n/a",(Q326/R326-1)*100)</f>
        <v>n/a</v>
      </c>
      <c r="AU326" s="224" t="str">
        <f>IF(ISERROR((R326/T326-1)*100),"n/a",(R326/T326-1)*100)</f>
        <v>n/a</v>
      </c>
      <c r="AV326" s="224">
        <f>IF(ISERROR((T326/U326-1)*100),"n/a",(T326/U326-1)*100)</f>
        <v>-100</v>
      </c>
      <c r="AW326" s="224">
        <f>IF(ISERROR((U326/V326-1)*100),"n/a",(U326/V326-1)*100)</f>
        <v>-88.235294117647058</v>
      </c>
      <c r="AX326" s="224">
        <f>IF(ISERROR((V326/W326-1)*100),"n/a",(V326/W326-1)*100)</f>
        <v>-59.036144578313255</v>
      </c>
      <c r="AY326" s="224">
        <f>IF(ISERROR((W326/X326-1)*100),"n/a",(W326/X326-1)*100)</f>
        <v>8.9367510598364674</v>
      </c>
      <c r="AZ326" s="224">
        <f>IF(ISERROR((X326/Y326-1)*100),"n/a",(X326/Y326-1)*100)</f>
        <v>12.062067951169286</v>
      </c>
      <c r="BA326" s="224">
        <f>IF(ISERROR((Y326/Z326-1)*100),"n/a",(Y326/Z326-1)*100)</f>
        <v>15.31351232170417</v>
      </c>
      <c r="BB326" s="224">
        <f>IF(ISERROR((Z326/AA326-1)*100),"n/a",(Z326/AA326-1)*100)</f>
        <v>16.064960629921245</v>
      </c>
      <c r="BC326" s="224">
        <f>IF(ISERROR((AA326/AB326-1)*100),"n/a",(AA326/AB326-1)*100)</f>
        <v>34.690847385724901</v>
      </c>
      <c r="BD326" s="224">
        <f>IF(ISERROR((AB326/AC326-1)*100),"n/a",(AB326/AC326-1)*100)</f>
        <v>20.118475110672307</v>
      </c>
      <c r="BE326" s="224">
        <f>IF(ISERROR((AC326/AD326-1)*100),"n/a",(AC326/AD326-1)*100)</f>
        <v>12.023261621891624</v>
      </c>
      <c r="BF326" s="224">
        <f>IF(ISERROR((AD326/AE326-1)*100),"n/a",(AD326/AE326-1)*100)</f>
        <v>12.679396984924619</v>
      </c>
      <c r="BG326" s="224">
        <f>AVERAGE(AG326:BF326)</f>
        <v>3.8326224565531151</v>
      </c>
      <c r="BH326" s="182">
        <f t="shared" si="5"/>
        <v>37.525622311208977</v>
      </c>
    </row>
    <row r="327" spans="1:60" ht="11.25" customHeight="1" x14ac:dyDescent="0.2">
      <c r="A327" s="97" t="s">
        <v>1917</v>
      </c>
      <c r="B327" s="97" t="s">
        <v>347</v>
      </c>
      <c r="C327" s="215">
        <v>6.71</v>
      </c>
      <c r="D327" s="216">
        <v>6.67</v>
      </c>
      <c r="E327" s="216">
        <v>6.63</v>
      </c>
      <c r="F327" s="216">
        <v>6.59</v>
      </c>
      <c r="G327" s="216">
        <v>6.55</v>
      </c>
      <c r="H327" s="216">
        <v>6.51</v>
      </c>
      <c r="I327" s="216">
        <v>6.43</v>
      </c>
      <c r="J327" s="217">
        <v>6.21</v>
      </c>
      <c r="K327" s="217">
        <v>5.9</v>
      </c>
      <c r="L327" s="241">
        <v>5.5</v>
      </c>
      <c r="M327" s="241">
        <v>5</v>
      </c>
      <c r="N327" s="241">
        <v>4.25</v>
      </c>
      <c r="O327" s="241">
        <v>3.7</v>
      </c>
      <c r="P327" s="249"/>
      <c r="Q327" s="241">
        <v>3.3</v>
      </c>
      <c r="R327" s="242">
        <v>2.9</v>
      </c>
      <c r="S327" s="249"/>
      <c r="T327" s="267">
        <v>2.5</v>
      </c>
      <c r="U327" s="267">
        <v>2.15</v>
      </c>
      <c r="V327" s="244">
        <v>1.9</v>
      </c>
      <c r="W327" s="244">
        <v>1.5</v>
      </c>
      <c r="X327" s="244">
        <v>1.1000000000000001</v>
      </c>
      <c r="Y327" s="244">
        <v>0.78</v>
      </c>
      <c r="Z327" s="244">
        <v>0.7</v>
      </c>
      <c r="AA327" s="244">
        <v>0.63</v>
      </c>
      <c r="AB327" s="244">
        <v>0.59</v>
      </c>
      <c r="AC327" s="244">
        <v>0.55000000000000004</v>
      </c>
      <c r="AD327" s="244">
        <v>0.51</v>
      </c>
      <c r="AE327" s="244">
        <v>0.47</v>
      </c>
      <c r="AF327" s="223">
        <f>SUM(C327:AE327)</f>
        <v>96.23</v>
      </c>
      <c r="AG327" s="224">
        <f>IF(ISERROR((C327/D327-1)*100),"n/a",(C327/D327-1)*100)</f>
        <v>0.59970014992503096</v>
      </c>
      <c r="AH327" s="224">
        <f>IF(ISERROR((D327/E327-1)*100),"n/a",(D327/E327-1)*100)</f>
        <v>0.60331825037707176</v>
      </c>
      <c r="AI327" s="224">
        <f>IF(ISERROR((E327/F327-1)*100),"n/a",(E327/F327-1)*100)</f>
        <v>0.60698027314112224</v>
      </c>
      <c r="AJ327" s="224">
        <f>IF(ISERROR((F327/G327-1)*100),"n/a",(F327/G327-1)*100)</f>
        <v>0.61068702290076882</v>
      </c>
      <c r="AK327" s="224">
        <f>IF(ISERROR((G327/H327-1)*100),"n/a",(G327/H327-1)*100)</f>
        <v>0.61443932411673341</v>
      </c>
      <c r="AL327" s="224">
        <f>IF(ISERROR((H327/I327-1)*100),"n/a",(H327/I327-1)*100)</f>
        <v>1.2441679626749691</v>
      </c>
      <c r="AM327" s="224">
        <f>IF(ISERROR((I327/J327-1)*100),"n/a",(I327/J327-1)*100)</f>
        <v>3.5426731078904927</v>
      </c>
      <c r="AN327" s="224">
        <f>IF(ISERROR((J327/K327-1)*100),"n/a",(J327/K327-1)*100)</f>
        <v>5.2542372881355881</v>
      </c>
      <c r="AO327" s="224">
        <f>IF(ISERROR((K327/L327-1)*100),"n/a",(K327/L327-1)*100)</f>
        <v>7.2727272727272751</v>
      </c>
      <c r="AP327" s="224">
        <f>IF(ISERROR((L327/M327-1)*100),"n/a",(L327/M327-1)*100)</f>
        <v>10.000000000000009</v>
      </c>
      <c r="AQ327" s="224">
        <f>IF(ISERROR((M327/N327-1)*100),"n/a",(M327/N327-1)*100)</f>
        <v>17.647058823529417</v>
      </c>
      <c r="AR327" s="224">
        <f>IF(ISERROR((N327/O327-1)*100),"n/a",(N327/O327-1)*100)</f>
        <v>14.864864864864868</v>
      </c>
      <c r="AS327" s="224">
        <f>IF(ISERROR((O327/Q327-1)*100),"n/a",(O327/Q327-1)*100)</f>
        <v>12.121212121212132</v>
      </c>
      <c r="AT327" s="224">
        <f>IF(ISERROR((Q327/R327-1)*100),"n/a",(Q327/R327-1)*100)</f>
        <v>13.793103448275868</v>
      </c>
      <c r="AU327" s="224">
        <f>IF(ISERROR((R327/T327-1)*100),"n/a",(R327/T327-1)*100)</f>
        <v>15.999999999999993</v>
      </c>
      <c r="AV327" s="224">
        <f>IF(ISERROR((T327/U327-1)*100),"n/a",(T327/U327-1)*100)</f>
        <v>16.279069767441868</v>
      </c>
      <c r="AW327" s="224">
        <f>IF(ISERROR((U327/V327-1)*100),"n/a",(U327/V327-1)*100)</f>
        <v>13.157894736842103</v>
      </c>
      <c r="AX327" s="224">
        <f>IF(ISERROR((V327/W327-1)*100),"n/a",(V327/W327-1)*100)</f>
        <v>26.666666666666661</v>
      </c>
      <c r="AY327" s="224">
        <f>IF(ISERROR((W327/X327-1)*100),"n/a",(W327/X327-1)*100)</f>
        <v>36.363636363636353</v>
      </c>
      <c r="AZ327" s="224">
        <f>IF(ISERROR((X327/Y327-1)*100),"n/a",(X327/Y327-1)*100)</f>
        <v>41.025641025641036</v>
      </c>
      <c r="BA327" s="224">
        <f>IF(ISERROR((Y327/Z327-1)*100),"n/a",(Y327/Z327-1)*100)</f>
        <v>11.428571428571432</v>
      </c>
      <c r="BB327" s="224">
        <f>IF(ISERROR((Z327/AA327-1)*100),"n/a",(Z327/AA327-1)*100)</f>
        <v>11.111111111111093</v>
      </c>
      <c r="BC327" s="224">
        <f>IF(ISERROR((AA327/AB327-1)*100),"n/a",(AA327/AB327-1)*100)</f>
        <v>6.7796610169491567</v>
      </c>
      <c r="BD327" s="224">
        <f>IF(ISERROR((AB327/AC327-1)*100),"n/a",(AB327/AC327-1)*100)</f>
        <v>7.2727272727272529</v>
      </c>
      <c r="BE327" s="224">
        <f>IF(ISERROR((AC327/AD327-1)*100),"n/a",(AC327/AD327-1)*100)</f>
        <v>7.8431372549019773</v>
      </c>
      <c r="BF327" s="224">
        <f>IF(ISERROR((AD327/AE327-1)*100),"n/a",(AD327/AE327-1)*100)</f>
        <v>8.5106382978723527</v>
      </c>
      <c r="BG327" s="224">
        <f>AVERAGE(AG327:BF327)</f>
        <v>11.20053557123587</v>
      </c>
      <c r="BH327" s="182">
        <f t="shared" si="5"/>
        <v>10.395735472864898</v>
      </c>
    </row>
    <row r="328" spans="1:60" ht="11.25" customHeight="1" x14ac:dyDescent="0.2">
      <c r="A328" s="119" t="s">
        <v>1918</v>
      </c>
      <c r="B328" s="119" t="s">
        <v>942</v>
      </c>
      <c r="C328" s="215">
        <v>1.4</v>
      </c>
      <c r="D328" s="216">
        <v>1.32</v>
      </c>
      <c r="E328" s="216">
        <v>1.26</v>
      </c>
      <c r="F328" s="216">
        <v>1.2</v>
      </c>
      <c r="G328" s="216">
        <v>1.1499999999999999</v>
      </c>
      <c r="H328" s="216">
        <v>1.1000000000000001</v>
      </c>
      <c r="I328" s="216">
        <v>1.05</v>
      </c>
      <c r="J328" s="217">
        <v>0.75</v>
      </c>
      <c r="K328" s="230">
        <v>0.66</v>
      </c>
      <c r="L328" s="216">
        <v>0.59</v>
      </c>
      <c r="M328" s="216">
        <v>0.57999999999999996</v>
      </c>
      <c r="N328" s="216">
        <v>0.52</v>
      </c>
      <c r="O328" s="216">
        <v>0.43</v>
      </c>
      <c r="P328" s="226"/>
      <c r="Q328" s="216">
        <v>0.4</v>
      </c>
      <c r="R328" s="227">
        <v>0.38</v>
      </c>
      <c r="S328" s="226"/>
      <c r="T328" s="260">
        <v>0.36</v>
      </c>
      <c r="U328" s="261">
        <v>0.34</v>
      </c>
      <c r="V328" s="229">
        <v>0.66</v>
      </c>
      <c r="W328" s="202">
        <v>0.64817999999999998</v>
      </c>
      <c r="X328" s="202">
        <v>0.63636000000000004</v>
      </c>
      <c r="Y328" s="202">
        <v>0.60909000000000002</v>
      </c>
      <c r="Z328" s="229">
        <v>0.58182</v>
      </c>
      <c r="AA328" s="202">
        <v>0.49106</v>
      </c>
      <c r="AB328" s="202">
        <v>0.32117000000000001</v>
      </c>
      <c r="AC328" s="229">
        <v>0.2979</v>
      </c>
      <c r="AD328" s="202">
        <v>0.29193999999999998</v>
      </c>
      <c r="AE328" s="202">
        <v>0.17634</v>
      </c>
      <c r="AF328" s="223">
        <f>SUM(C328:AE328)</f>
        <v>18.203859999999999</v>
      </c>
      <c r="AG328" s="224">
        <f>IF(ISERROR((C328/D328-1)*100),"n/a",(C328/D328-1)*100)</f>
        <v>6.0606060606060552</v>
      </c>
      <c r="AH328" s="224">
        <f>IF(ISERROR((D328/E328-1)*100),"n/a",(D328/E328-1)*100)</f>
        <v>4.7619047619047672</v>
      </c>
      <c r="AI328" s="224">
        <f>IF(ISERROR((E328/F328-1)*100),"n/a",(E328/F328-1)*100)</f>
        <v>5.0000000000000044</v>
      </c>
      <c r="AJ328" s="224">
        <f>IF(ISERROR((F328/G328-1)*100),"n/a",(F328/G328-1)*100)</f>
        <v>4.3478260869565188</v>
      </c>
      <c r="AK328" s="224">
        <f>IF(ISERROR((G328/H328-1)*100),"n/a",(G328/H328-1)*100)</f>
        <v>4.5454545454545192</v>
      </c>
      <c r="AL328" s="224">
        <f>IF(ISERROR((H328/I328-1)*100),"n/a",(H328/I328-1)*100)</f>
        <v>4.7619047619047672</v>
      </c>
      <c r="AM328" s="224">
        <f>IF(ISERROR((I328/J328-1)*100),"n/a",(I328/J328-1)*100)</f>
        <v>40.000000000000014</v>
      </c>
      <c r="AN328" s="224">
        <f>IF(ISERROR((J328/K328-1)*100),"n/a",(J328/K328-1)*100)</f>
        <v>13.636363636363624</v>
      </c>
      <c r="AO328" s="224">
        <f>IF(ISERROR((K328/L328-1)*100),"n/a",(K328/L328-1)*100)</f>
        <v>11.86440677966103</v>
      </c>
      <c r="AP328" s="224">
        <f>IF(ISERROR((L328/M328-1)*100),"n/a",(L328/M328-1)*100)</f>
        <v>1.7241379310344751</v>
      </c>
      <c r="AQ328" s="224">
        <f>IF(ISERROR((M328/N328-1)*100),"n/a",(M328/N328-1)*100)</f>
        <v>11.538461538461519</v>
      </c>
      <c r="AR328" s="224">
        <f>IF(ISERROR((N328/O328-1)*100),"n/a",(N328/O328-1)*100)</f>
        <v>20.930232558139551</v>
      </c>
      <c r="AS328" s="224">
        <f>IF(ISERROR((O328/Q328-1)*100),"n/a",(O328/Q328-1)*100)</f>
        <v>7.4999999999999956</v>
      </c>
      <c r="AT328" s="224">
        <f>IF(ISERROR((Q328/R328-1)*100),"n/a",(Q328/R328-1)*100)</f>
        <v>5.2631578947368363</v>
      </c>
      <c r="AU328" s="224">
        <f>IF(ISERROR((R328/T328-1)*100),"n/a",(R328/T328-1)*100)</f>
        <v>5.555555555555558</v>
      </c>
      <c r="AV328" s="224">
        <f>IF(ISERROR((T328/U328-1)*100),"n/a",(T328/U328-1)*100)</f>
        <v>5.8823529411764497</v>
      </c>
      <c r="AW328" s="224">
        <f>IF(ISERROR((U328/V328-1)*100),"n/a",(U328/V328-1)*100)</f>
        <v>-48.484848484848484</v>
      </c>
      <c r="AX328" s="224">
        <f>IF(ISERROR((V328/W328-1)*100),"n/a",(V328/W328-1)*100)</f>
        <v>1.8235675275386498</v>
      </c>
      <c r="AY328" s="224">
        <f>IF(ISERROR((W328/X328-1)*100),"n/a",(W328/X328-1)*100)</f>
        <v>1.8574391853667604</v>
      </c>
      <c r="AZ328" s="224">
        <f>IF(ISERROR((X328/Y328-1)*100),"n/a",(X328/Y328-1)*100)</f>
        <v>4.4771708614490535</v>
      </c>
      <c r="BA328" s="224">
        <f>IF(ISERROR((Y328/Z328-1)*100),"n/a",(Y328/Z328-1)*100)</f>
        <v>4.6870166030731131</v>
      </c>
      <c r="BB328" s="224">
        <f>IF(ISERROR((Z328/AA328-1)*100),"n/a",(Z328/AA328-1)*100)</f>
        <v>18.482466501038573</v>
      </c>
      <c r="BC328" s="224">
        <f>IF(ISERROR((AA328/AB328-1)*100),"n/a",(AA328/AB328-1)*100)</f>
        <v>52.897219541053019</v>
      </c>
      <c r="BD328" s="224">
        <f>IF(ISERROR((AB328/AC328-1)*100),"n/a",(AB328/AC328-1)*100)</f>
        <v>7.8113460892917042</v>
      </c>
      <c r="BE328" s="224">
        <f>IF(ISERROR((AC328/AD328-1)*100),"n/a",(AC328/AD328-1)*100)</f>
        <v>2.0415153798725827</v>
      </c>
      <c r="BF328" s="224">
        <f>IF(ISERROR((AD328/AE328-1)*100),"n/a",(AD328/AE328-1)*100)</f>
        <v>65.555177498015183</v>
      </c>
      <c r="BG328" s="224">
        <f>AVERAGE(AG328:BF328)</f>
        <v>10.173862913607921</v>
      </c>
      <c r="BH328" s="182">
        <f t="shared" si="5"/>
        <v>20.007718882789728</v>
      </c>
    </row>
    <row r="329" spans="1:60" ht="11.25" customHeight="1" x14ac:dyDescent="0.2">
      <c r="A329" s="114" t="s">
        <v>1919</v>
      </c>
      <c r="B329" s="97" t="s">
        <v>945</v>
      </c>
      <c r="C329" s="215">
        <v>1.92</v>
      </c>
      <c r="D329" s="216">
        <v>1.8</v>
      </c>
      <c r="E329" s="216">
        <v>1.68</v>
      </c>
      <c r="F329" s="216">
        <v>1.52</v>
      </c>
      <c r="G329" s="216">
        <v>1.32</v>
      </c>
      <c r="H329" s="216">
        <v>1.2</v>
      </c>
      <c r="I329" s="216">
        <v>1.1000000000000001</v>
      </c>
      <c r="J329" s="217">
        <v>0.96</v>
      </c>
      <c r="K329" s="235">
        <v>0.8</v>
      </c>
      <c r="L329" s="216">
        <v>0.68</v>
      </c>
      <c r="M329" s="216">
        <v>0.57999999999999996</v>
      </c>
      <c r="N329" s="231">
        <v>0.52</v>
      </c>
      <c r="O329" s="216">
        <v>0.13</v>
      </c>
      <c r="P329" s="226"/>
      <c r="Q329" s="231">
        <v>0</v>
      </c>
      <c r="R329" s="227">
        <v>0</v>
      </c>
      <c r="S329" s="226"/>
      <c r="T329" s="261">
        <v>0</v>
      </c>
      <c r="U329" s="261">
        <v>0</v>
      </c>
      <c r="V329" s="229">
        <v>0</v>
      </c>
      <c r="W329" s="229">
        <v>0</v>
      </c>
      <c r="X329" s="229">
        <v>0</v>
      </c>
      <c r="Y329" s="229">
        <v>0</v>
      </c>
      <c r="Z329" s="229">
        <v>0</v>
      </c>
      <c r="AA329" s="229">
        <v>0</v>
      </c>
      <c r="AB329" s="229">
        <v>0</v>
      </c>
      <c r="AC329" s="229">
        <v>0</v>
      </c>
      <c r="AD329" s="229">
        <v>0</v>
      </c>
      <c r="AE329" s="229">
        <v>0</v>
      </c>
      <c r="AF329" s="223">
        <f>SUM(C329:AE329)</f>
        <v>14.21</v>
      </c>
      <c r="AG329" s="224">
        <f>IF(ISERROR((C329/D329-1)*100),"n/a",(C329/D329-1)*100)</f>
        <v>6.6666666666666652</v>
      </c>
      <c r="AH329" s="224">
        <f>IF(ISERROR((D329/E329-1)*100),"n/a",(D329/E329-1)*100)</f>
        <v>7.1428571428571397</v>
      </c>
      <c r="AI329" s="224">
        <f>IF(ISERROR((E329/F329-1)*100),"n/a",(E329/F329-1)*100)</f>
        <v>10.526315789473673</v>
      </c>
      <c r="AJ329" s="224">
        <f>IF(ISERROR((F329/G329-1)*100),"n/a",(F329/G329-1)*100)</f>
        <v>15.151515151515138</v>
      </c>
      <c r="AK329" s="224">
        <f>IF(ISERROR((G329/H329-1)*100),"n/a",(G329/H329-1)*100)</f>
        <v>10.000000000000009</v>
      </c>
      <c r="AL329" s="224">
        <f>IF(ISERROR((H329/I329-1)*100),"n/a",(H329/I329-1)*100)</f>
        <v>9.0909090909090828</v>
      </c>
      <c r="AM329" s="224">
        <f>IF(ISERROR((I329/J329-1)*100),"n/a",(I329/J329-1)*100)</f>
        <v>14.583333333333348</v>
      </c>
      <c r="AN329" s="224">
        <f>IF(ISERROR((J329/K329-1)*100),"n/a",(J329/K329-1)*100)</f>
        <v>19.999999999999996</v>
      </c>
      <c r="AO329" s="224">
        <f>IF(ISERROR((K329/L329-1)*100),"n/a",(K329/L329-1)*100)</f>
        <v>17.647058823529417</v>
      </c>
      <c r="AP329" s="224">
        <f>IF(ISERROR((L329/M329-1)*100),"n/a",(L329/M329-1)*100)</f>
        <v>17.24137931034484</v>
      </c>
      <c r="AQ329" s="224">
        <f>IF(ISERROR((M329/N329-1)*100),"n/a",(M329/N329-1)*100)</f>
        <v>11.538461538461519</v>
      </c>
      <c r="AR329" s="224">
        <f>IF(ISERROR((N329/O329-1)*100),"n/a",(N329/O329-1)*100)</f>
        <v>300</v>
      </c>
      <c r="AS329" s="224" t="str">
        <f>IF(ISERROR((O329/Q329-1)*100),"n/a",(O329/Q329-1)*100)</f>
        <v>n/a</v>
      </c>
      <c r="AT329" s="224" t="str">
        <f>IF(ISERROR((Q329/R329-1)*100),"n/a",(Q329/R329-1)*100)</f>
        <v>n/a</v>
      </c>
      <c r="AU329" s="224" t="str">
        <f>IF(ISERROR((R329/T329-1)*100),"n/a",(R329/T329-1)*100)</f>
        <v>n/a</v>
      </c>
      <c r="AV329" s="224" t="str">
        <f>IF(ISERROR((T329/U329-1)*100),"n/a",(T329/U329-1)*100)</f>
        <v>n/a</v>
      </c>
      <c r="AW329" s="224" t="str">
        <f>IF(ISERROR((U329/V329-1)*100),"n/a",(U329/V329-1)*100)</f>
        <v>n/a</v>
      </c>
      <c r="AX329" s="224" t="str">
        <f>IF(ISERROR((V329/W329-1)*100),"n/a",(V329/W329-1)*100)</f>
        <v>n/a</v>
      </c>
      <c r="AY329" s="224" t="str">
        <f>IF(ISERROR((W329/X329-1)*100),"n/a",(W329/X329-1)*100)</f>
        <v>n/a</v>
      </c>
      <c r="AZ329" s="224" t="str">
        <f>IF(ISERROR((X329/Y329-1)*100),"n/a",(X329/Y329-1)*100)</f>
        <v>n/a</v>
      </c>
      <c r="BA329" s="224" t="str">
        <f>IF(ISERROR((Y329/Z329-1)*100),"n/a",(Y329/Z329-1)*100)</f>
        <v>n/a</v>
      </c>
      <c r="BB329" s="224" t="str">
        <f>IF(ISERROR((Z329/AA329-1)*100),"n/a",(Z329/AA329-1)*100)</f>
        <v>n/a</v>
      </c>
      <c r="BC329" s="224" t="str">
        <f>IF(ISERROR((AA329/AB329-1)*100),"n/a",(AA329/AB329-1)*100)</f>
        <v>n/a</v>
      </c>
      <c r="BD329" s="224" t="str">
        <f>IF(ISERROR((AB329/AC329-1)*100),"n/a",(AB329/AC329-1)*100)</f>
        <v>n/a</v>
      </c>
      <c r="BE329" s="224" t="str">
        <f>IF(ISERROR((AC329/AD329-1)*100),"n/a",(AC329/AD329-1)*100)</f>
        <v>n/a</v>
      </c>
      <c r="BF329" s="224" t="str">
        <f>IF(ISERROR((AD329/AE329-1)*100),"n/a",(AD329/AE329-1)*100)</f>
        <v>n/a</v>
      </c>
      <c r="BG329" s="224">
        <f>AVERAGE(AG329:BF329)</f>
        <v>36.632374737257571</v>
      </c>
      <c r="BH329" s="182">
        <f t="shared" si="5"/>
        <v>83.049713600804822</v>
      </c>
    </row>
    <row r="330" spans="1:60" ht="11.25" customHeight="1" x14ac:dyDescent="0.2">
      <c r="A330" s="147" t="s">
        <v>1920</v>
      </c>
      <c r="B330" s="119" t="s">
        <v>947</v>
      </c>
      <c r="C330" s="215">
        <v>3.46</v>
      </c>
      <c r="D330" s="216">
        <v>3.35</v>
      </c>
      <c r="E330" s="216">
        <v>3.2</v>
      </c>
      <c r="F330" s="216">
        <v>3.04</v>
      </c>
      <c r="G330" s="216">
        <v>2.88</v>
      </c>
      <c r="H330" s="216">
        <v>2.72</v>
      </c>
      <c r="I330" s="216">
        <v>2.56</v>
      </c>
      <c r="J330" s="217">
        <v>2.4</v>
      </c>
      <c r="K330" s="217">
        <v>2.2400000000000002</v>
      </c>
      <c r="L330" s="218">
        <v>2.08</v>
      </c>
      <c r="M330" s="218">
        <v>1.92</v>
      </c>
      <c r="N330" s="218">
        <v>1.76</v>
      </c>
      <c r="O330" s="218">
        <v>1.57</v>
      </c>
      <c r="P330" s="219"/>
      <c r="Q330" s="218">
        <v>1.37</v>
      </c>
      <c r="R330" s="220">
        <v>1.2</v>
      </c>
      <c r="S330" s="219"/>
      <c r="T330" s="287">
        <v>1.2</v>
      </c>
      <c r="U330" s="283">
        <v>1.2</v>
      </c>
      <c r="V330" s="222">
        <v>1.2</v>
      </c>
      <c r="W330" s="222">
        <v>1.2</v>
      </c>
      <c r="X330" s="222">
        <v>1.2</v>
      </c>
      <c r="Y330" s="222">
        <v>1.2</v>
      </c>
      <c r="Z330" s="222">
        <v>1.2</v>
      </c>
      <c r="AA330" s="222">
        <v>1.6950000000000001</v>
      </c>
      <c r="AB330" s="222">
        <v>1.86</v>
      </c>
      <c r="AC330" s="222">
        <v>1.86</v>
      </c>
      <c r="AD330" s="222">
        <v>1.86</v>
      </c>
      <c r="AE330" s="222">
        <v>1.86</v>
      </c>
      <c r="AF330" s="223">
        <f>SUM(C330:AE330)</f>
        <v>53.285000000000011</v>
      </c>
      <c r="AG330" s="224">
        <f>IF(ISERROR((C330/D330-1)*100),"n/a",(C330/D330-1)*100)</f>
        <v>3.2835820895522394</v>
      </c>
      <c r="AH330" s="224">
        <f>IF(ISERROR((D330/E330-1)*100),"n/a",(D330/E330-1)*100)</f>
        <v>4.6875</v>
      </c>
      <c r="AI330" s="224">
        <f>IF(ISERROR((E330/F330-1)*100),"n/a",(E330/F330-1)*100)</f>
        <v>5.2631578947368363</v>
      </c>
      <c r="AJ330" s="224">
        <f>IF(ISERROR((F330/G330-1)*100),"n/a",(F330/G330-1)*100)</f>
        <v>5.555555555555558</v>
      </c>
      <c r="AK330" s="224">
        <f>IF(ISERROR((G330/H330-1)*100),"n/a",(G330/H330-1)*100)</f>
        <v>5.8823529411764497</v>
      </c>
      <c r="AL330" s="224">
        <f>IF(ISERROR((H330/I330-1)*100),"n/a",(H330/I330-1)*100)</f>
        <v>6.25</v>
      </c>
      <c r="AM330" s="224">
        <f>IF(ISERROR((I330/J330-1)*100),"n/a",(I330/J330-1)*100)</f>
        <v>6.6666666666666652</v>
      </c>
      <c r="AN330" s="224">
        <f>IF(ISERROR((J330/K330-1)*100),"n/a",(J330/K330-1)*100)</f>
        <v>7.1428571428571397</v>
      </c>
      <c r="AO330" s="224">
        <f>IF(ISERROR((K330/L330-1)*100),"n/a",(K330/L330-1)*100)</f>
        <v>7.6923076923077094</v>
      </c>
      <c r="AP330" s="224">
        <f>IF(ISERROR((L330/M330-1)*100),"n/a",(L330/M330-1)*100)</f>
        <v>8.3333333333333481</v>
      </c>
      <c r="AQ330" s="224">
        <f>IF(ISERROR((M330/N330-1)*100),"n/a",(M330/N330-1)*100)</f>
        <v>9.0909090909090828</v>
      </c>
      <c r="AR330" s="224">
        <f>IF(ISERROR((N330/O330-1)*100),"n/a",(N330/O330-1)*100)</f>
        <v>12.101910828025474</v>
      </c>
      <c r="AS330" s="224">
        <f>IF(ISERROR((O330/Q330-1)*100),"n/a",(O330/Q330-1)*100)</f>
        <v>14.598540145985407</v>
      </c>
      <c r="AT330" s="224">
        <f>IF(ISERROR((Q330/R330-1)*100),"n/a",(Q330/R330-1)*100)</f>
        <v>14.166666666666682</v>
      </c>
      <c r="AU330" s="224">
        <f>IF(ISERROR((R330/T330-1)*100),"n/a",(R330/T330-1)*100)</f>
        <v>0</v>
      </c>
      <c r="AV330" s="224">
        <f>IF(ISERROR((T330/U330-1)*100),"n/a",(T330/U330-1)*100)</f>
        <v>0</v>
      </c>
      <c r="AW330" s="224">
        <f>IF(ISERROR((U330/V330-1)*100),"n/a",(U330/V330-1)*100)</f>
        <v>0</v>
      </c>
      <c r="AX330" s="224">
        <f>IF(ISERROR((V330/W330-1)*100),"n/a",(V330/W330-1)*100)</f>
        <v>0</v>
      </c>
      <c r="AY330" s="224">
        <f>IF(ISERROR((W330/X330-1)*100),"n/a",(W330/X330-1)*100)</f>
        <v>0</v>
      </c>
      <c r="AZ330" s="224">
        <f>IF(ISERROR((X330/Y330-1)*100),"n/a",(X330/Y330-1)*100)</f>
        <v>0</v>
      </c>
      <c r="BA330" s="224">
        <f>IF(ISERROR((Y330/Z330-1)*100),"n/a",(Y330/Z330-1)*100)</f>
        <v>0</v>
      </c>
      <c r="BB330" s="224">
        <f>IF(ISERROR((Z330/AA330-1)*100),"n/a",(Z330/AA330-1)*100)</f>
        <v>-29.20353982300885</v>
      </c>
      <c r="BC330" s="224">
        <f>IF(ISERROR((AA330/AB330-1)*100),"n/a",(AA330/AB330-1)*100)</f>
        <v>-8.8709677419354875</v>
      </c>
      <c r="BD330" s="224">
        <f>IF(ISERROR((AB330/AC330-1)*100),"n/a",(AB330/AC330-1)*100)</f>
        <v>0</v>
      </c>
      <c r="BE330" s="224">
        <f>IF(ISERROR((AC330/AD330-1)*100),"n/a",(AC330/AD330-1)*100)</f>
        <v>0</v>
      </c>
      <c r="BF330" s="224">
        <f>IF(ISERROR((AD330/AE330-1)*100),"n/a",(AD330/AE330-1)*100)</f>
        <v>0</v>
      </c>
      <c r="BG330" s="224">
        <f>AVERAGE(AG330:BF330)</f>
        <v>2.7938781724164707</v>
      </c>
      <c r="BH330" s="182">
        <f t="shared" si="5"/>
        <v>8.3918268098289914</v>
      </c>
    </row>
    <row r="331" spans="1:60" ht="11.25" customHeight="1" x14ac:dyDescent="0.2">
      <c r="A331" s="97" t="s">
        <v>1921</v>
      </c>
      <c r="B331" s="97" t="s">
        <v>949</v>
      </c>
      <c r="C331" s="215">
        <v>2.82</v>
      </c>
      <c r="D331" s="216">
        <v>2.71</v>
      </c>
      <c r="E331" s="216">
        <v>2.52</v>
      </c>
      <c r="F331" s="216">
        <v>2.34</v>
      </c>
      <c r="G331" s="216">
        <v>2.12</v>
      </c>
      <c r="H331" s="216">
        <v>2</v>
      </c>
      <c r="I331" s="216">
        <v>1.93</v>
      </c>
      <c r="J331" s="217">
        <v>1.66</v>
      </c>
      <c r="K331" s="223">
        <v>1.45</v>
      </c>
      <c r="L331" s="216">
        <v>1.34</v>
      </c>
      <c r="M331" s="216">
        <v>1.24</v>
      </c>
      <c r="N331" s="216">
        <v>1.07</v>
      </c>
      <c r="O331" s="216">
        <v>0.89</v>
      </c>
      <c r="P331" s="226"/>
      <c r="Q331" s="216">
        <v>0.77</v>
      </c>
      <c r="R331" s="232">
        <v>0.66</v>
      </c>
      <c r="S331" s="226"/>
      <c r="T331" s="260">
        <v>0.56999999999999995</v>
      </c>
      <c r="U331" s="261">
        <v>0.48</v>
      </c>
      <c r="V331" s="229">
        <v>0.48</v>
      </c>
      <c r="W331" s="202">
        <v>0.46</v>
      </c>
      <c r="X331" s="202">
        <v>0.38</v>
      </c>
      <c r="Y331" s="229">
        <v>0.32</v>
      </c>
      <c r="Z331" s="202">
        <v>0.28222000000000003</v>
      </c>
      <c r="AA331" s="229">
        <v>0.24887999999999999</v>
      </c>
      <c r="AB331" s="229">
        <v>0.24887999999999999</v>
      </c>
      <c r="AC331" s="229">
        <v>0.24887999999999999</v>
      </c>
      <c r="AD331" s="229">
        <v>0.24887999999999999</v>
      </c>
      <c r="AE331" s="202">
        <v>0.24887999999999999</v>
      </c>
      <c r="AF331" s="223">
        <f>SUM(C331:AE331)</f>
        <v>29.736619999999995</v>
      </c>
      <c r="AG331" s="224">
        <f>IF(ISERROR((C331/D331-1)*100),"n/a",(C331/D331-1)*100)</f>
        <v>4.0590405904058935</v>
      </c>
      <c r="AH331" s="224">
        <f>IF(ISERROR((D331/E331-1)*100),"n/a",(D331/E331-1)*100)</f>
        <v>7.5396825396825351</v>
      </c>
      <c r="AI331" s="224">
        <f>IF(ISERROR((E331/F331-1)*100),"n/a",(E331/F331-1)*100)</f>
        <v>7.6923076923077094</v>
      </c>
      <c r="AJ331" s="224">
        <f>IF(ISERROR((F331/G331-1)*100),"n/a",(F331/G331-1)*100)</f>
        <v>10.377358490566024</v>
      </c>
      <c r="AK331" s="224">
        <f>IF(ISERROR((G331/H331-1)*100),"n/a",(G331/H331-1)*100)</f>
        <v>6.0000000000000053</v>
      </c>
      <c r="AL331" s="224">
        <f>IF(ISERROR((H331/I331-1)*100),"n/a",(H331/I331-1)*100)</f>
        <v>3.62694300518136</v>
      </c>
      <c r="AM331" s="224">
        <f>IF(ISERROR((I331/J331-1)*100),"n/a",(I331/J331-1)*100)</f>
        <v>16.265060240963859</v>
      </c>
      <c r="AN331" s="224">
        <f>IF(ISERROR((J331/K331-1)*100),"n/a",(J331/K331-1)*100)</f>
        <v>14.482758620689662</v>
      </c>
      <c r="AO331" s="224">
        <f>IF(ISERROR((K331/L331-1)*100),"n/a",(K331/L331-1)*100)</f>
        <v>8.2089552238805865</v>
      </c>
      <c r="AP331" s="224">
        <f>IF(ISERROR((L331/M331-1)*100),"n/a",(L331/M331-1)*100)</f>
        <v>8.064516129032274</v>
      </c>
      <c r="AQ331" s="224">
        <f>IF(ISERROR((M331/N331-1)*100),"n/a",(M331/N331-1)*100)</f>
        <v>15.887850467289709</v>
      </c>
      <c r="AR331" s="224">
        <f>IF(ISERROR((N331/O331-1)*100),"n/a",(N331/O331-1)*100)</f>
        <v>20.2247191011236</v>
      </c>
      <c r="AS331" s="224">
        <f>IF(ISERROR((O331/Q331-1)*100),"n/a",(O331/Q331-1)*100)</f>
        <v>15.58441558441559</v>
      </c>
      <c r="AT331" s="224">
        <f>IF(ISERROR((Q331/R331-1)*100),"n/a",(Q331/R331-1)*100)</f>
        <v>16.666666666666675</v>
      </c>
      <c r="AU331" s="224">
        <f>IF(ISERROR((R331/T331-1)*100),"n/a",(R331/T331-1)*100)</f>
        <v>15.789473684210531</v>
      </c>
      <c r="AV331" s="224">
        <f>IF(ISERROR((T331/U331-1)*100),"n/a",(T331/U331-1)*100)</f>
        <v>18.75</v>
      </c>
      <c r="AW331" s="224">
        <f>IF(ISERROR((U331/V331-1)*100),"n/a",(U331/V331-1)*100)</f>
        <v>0</v>
      </c>
      <c r="AX331" s="224">
        <f>IF(ISERROR((V331/W331-1)*100),"n/a",(V331/W331-1)*100)</f>
        <v>4.3478260869565188</v>
      </c>
      <c r="AY331" s="224">
        <f>IF(ISERROR((W331/X331-1)*100),"n/a",(W331/X331-1)*100)</f>
        <v>21.052631578947366</v>
      </c>
      <c r="AZ331" s="224">
        <f>IF(ISERROR((X331/Y331-1)*100),"n/a",(X331/Y331-1)*100)</f>
        <v>18.75</v>
      </c>
      <c r="BA331" s="224">
        <f>IF(ISERROR((Y331/Z331-1)*100),"n/a",(Y331/Z331-1)*100)</f>
        <v>13.38671958046913</v>
      </c>
      <c r="BB331" s="224">
        <f>IF(ISERROR((Z331/AA331-1)*100),"n/a",(Z331/AA331-1)*100)</f>
        <v>13.396014143362267</v>
      </c>
      <c r="BC331" s="224">
        <f>IF(ISERROR((AA331/AB331-1)*100),"n/a",(AA331/AB331-1)*100)</f>
        <v>0</v>
      </c>
      <c r="BD331" s="224">
        <f>IF(ISERROR((AB331/AC331-1)*100),"n/a",(AB331/AC331-1)*100)</f>
        <v>0</v>
      </c>
      <c r="BE331" s="224">
        <f>IF(ISERROR((AC331/AD331-1)*100),"n/a",(AC331/AD331-1)*100)</f>
        <v>0</v>
      </c>
      <c r="BF331" s="224">
        <f>IF(ISERROR((AD331/AE331-1)*100),"n/a",(AD331/AE331-1)*100)</f>
        <v>0</v>
      </c>
      <c r="BG331" s="224">
        <f>AVERAGE(AG331:BF331)</f>
        <v>10.005882285621205</v>
      </c>
      <c r="BH331" s="182">
        <f t="shared" si="5"/>
        <v>7.0663323759990488</v>
      </c>
    </row>
    <row r="332" spans="1:60" ht="11.25" customHeight="1" x14ac:dyDescent="0.2">
      <c r="A332" s="289" t="s">
        <v>1509</v>
      </c>
      <c r="B332" s="240" t="s">
        <v>1510</v>
      </c>
      <c r="C332" s="215">
        <v>7.6</v>
      </c>
      <c r="D332" s="216">
        <v>7.44</v>
      </c>
      <c r="E332" s="216">
        <v>7.2</v>
      </c>
      <c r="F332" s="216">
        <v>6.8</v>
      </c>
      <c r="G332" s="216">
        <v>5.46</v>
      </c>
      <c r="H332" s="216">
        <v>4.2300000000000004</v>
      </c>
      <c r="I332" s="216">
        <v>2.1800000000000002</v>
      </c>
      <c r="J332" s="217">
        <v>1.1000000000000001</v>
      </c>
      <c r="K332" s="235">
        <v>0.3</v>
      </c>
      <c r="L332" s="231">
        <v>0</v>
      </c>
      <c r="M332" s="231">
        <v>0</v>
      </c>
      <c r="N332" s="231">
        <v>0</v>
      </c>
      <c r="O332" s="231">
        <v>0</v>
      </c>
      <c r="P332" s="254"/>
      <c r="Q332" s="231">
        <v>0</v>
      </c>
      <c r="R332" s="227">
        <v>0</v>
      </c>
      <c r="S332" s="217"/>
      <c r="T332" s="266">
        <v>0</v>
      </c>
      <c r="U332" s="266">
        <v>0</v>
      </c>
      <c r="V332" s="229">
        <v>0</v>
      </c>
      <c r="W332" s="229">
        <v>0</v>
      </c>
      <c r="X332" s="229">
        <v>0</v>
      </c>
      <c r="Y332" s="229">
        <v>0</v>
      </c>
      <c r="Z332" s="229">
        <v>0</v>
      </c>
      <c r="AA332" s="229">
        <v>0</v>
      </c>
      <c r="AB332" s="229">
        <v>0</v>
      </c>
      <c r="AC332" s="229">
        <v>0</v>
      </c>
      <c r="AD332" s="229">
        <v>0</v>
      </c>
      <c r="AE332" s="229">
        <v>0</v>
      </c>
      <c r="AF332" s="223">
        <f>SUM(C332:AE332)</f>
        <v>42.31</v>
      </c>
      <c r="AG332" s="224">
        <f>IF(ISERROR((C332/D332-1)*100),"n/a",(C332/D332-1)*100)</f>
        <v>2.1505376344086002</v>
      </c>
      <c r="AH332" s="224">
        <f>IF(ISERROR((D332/E332-1)*100),"n/a",(D332/E332-1)*100)</f>
        <v>3.3333333333333437</v>
      </c>
      <c r="AI332" s="224">
        <f>IF(ISERROR((E332/F332-1)*100),"n/a",(E332/F332-1)*100)</f>
        <v>5.8823529411764719</v>
      </c>
      <c r="AJ332" s="224">
        <f>IF(ISERROR((F332/G332-1)*100),"n/a",(F332/G332-1)*100)</f>
        <v>24.542124542124544</v>
      </c>
      <c r="AK332" s="224">
        <f>IF(ISERROR((G332/H332-1)*100),"n/a",(G332/H332-1)*100)</f>
        <v>29.078014184397148</v>
      </c>
      <c r="AL332" s="224">
        <f>IF(ISERROR((H332/I332-1)*100),"n/a",(H332/I332-1)*100)</f>
        <v>94.036697247706428</v>
      </c>
      <c r="AM332" s="224">
        <f>IF(ISERROR((I332/J332-1)*100),"n/a",(I332/J332-1)*100)</f>
        <v>98.181818181818173</v>
      </c>
      <c r="AN332" s="224">
        <f>IF(ISERROR((J332/K332-1)*100),"n/a",(J332/K332-1)*100)</f>
        <v>266.66666666666669</v>
      </c>
      <c r="AO332" s="224" t="str">
        <f>IF(ISERROR((K332/L332-1)*100),"n/a",(K332/L332-1)*100)</f>
        <v>n/a</v>
      </c>
      <c r="AP332" s="224" t="str">
        <f>IF(ISERROR((L332/M332-1)*100),"n/a",(L332/M332-1)*100)</f>
        <v>n/a</v>
      </c>
      <c r="AQ332" s="224" t="str">
        <f>IF(ISERROR((M332/N332-1)*100),"n/a",(M332/N332-1)*100)</f>
        <v>n/a</v>
      </c>
      <c r="AR332" s="224" t="str">
        <f>IF(ISERROR((N332/O332-1)*100),"n/a",(N332/O332-1)*100)</f>
        <v>n/a</v>
      </c>
      <c r="AS332" s="224" t="str">
        <f>IF(ISERROR((O332/Q332-1)*100),"n/a",(O332/Q332-1)*100)</f>
        <v>n/a</v>
      </c>
      <c r="AT332" s="224" t="str">
        <f>IF(ISERROR((Q332/R332-1)*100),"n/a",(Q332/R332-1)*100)</f>
        <v>n/a</v>
      </c>
      <c r="AU332" s="224" t="str">
        <f>IF(ISERROR((R332/T332-1)*100),"n/a",(R332/T332-1)*100)</f>
        <v>n/a</v>
      </c>
      <c r="AV332" s="224" t="str">
        <f>IF(ISERROR((T332/U332-1)*100),"n/a",(T332/U332-1)*100)</f>
        <v>n/a</v>
      </c>
      <c r="AW332" s="224" t="str">
        <f>IF(ISERROR((U332/V332-1)*100),"n/a",(U332/V332-1)*100)</f>
        <v>n/a</v>
      </c>
      <c r="AX332" s="224" t="str">
        <f>IF(ISERROR((V332/W332-1)*100),"n/a",(V332/W332-1)*100)</f>
        <v>n/a</v>
      </c>
      <c r="AY332" s="224" t="str">
        <f>IF(ISERROR((W332/X332-1)*100),"n/a",(W332/X332-1)*100)</f>
        <v>n/a</v>
      </c>
      <c r="AZ332" s="224" t="str">
        <f>IF(ISERROR((X332/Y332-1)*100),"n/a",(X332/Y332-1)*100)</f>
        <v>n/a</v>
      </c>
      <c r="BA332" s="224" t="str">
        <f>IF(ISERROR((Y332/Z332-1)*100),"n/a",(Y332/Z332-1)*100)</f>
        <v>n/a</v>
      </c>
      <c r="BB332" s="224" t="str">
        <f>IF(ISERROR((Z332/AA332-1)*100),"n/a",(Z332/AA332-1)*100)</f>
        <v>n/a</v>
      </c>
      <c r="BC332" s="224" t="str">
        <f>IF(ISERROR((AA332/AB332-1)*100),"n/a",(AA332/AB332-1)*100)</f>
        <v>n/a</v>
      </c>
      <c r="BD332" s="224" t="str">
        <f>IF(ISERROR((AB332/AC332-1)*100),"n/a",(AB332/AC332-1)*100)</f>
        <v>n/a</v>
      </c>
      <c r="BE332" s="224" t="str">
        <f>IF(ISERROR((AC332/AD332-1)*100),"n/a",(AC332/AD332-1)*100)</f>
        <v>n/a</v>
      </c>
      <c r="BF332" s="224" t="str">
        <f>IF(ISERROR((AD332/AE332-1)*100),"n/a",(AD332/AE332-1)*100)</f>
        <v>n/a</v>
      </c>
      <c r="BG332" s="224">
        <f>AVERAGE(AG332:BF332)</f>
        <v>65.483943091453924</v>
      </c>
      <c r="BH332" s="182">
        <f t="shared" si="5"/>
        <v>90.068776359845586</v>
      </c>
    </row>
    <row r="333" spans="1:60" ht="11.25" customHeight="1" x14ac:dyDescent="0.2">
      <c r="A333" s="147" t="s">
        <v>1922</v>
      </c>
      <c r="B333" s="119" t="s">
        <v>951</v>
      </c>
      <c r="C333" s="215">
        <v>2.34</v>
      </c>
      <c r="D333" s="216">
        <v>2.2599999999999998</v>
      </c>
      <c r="E333" s="216">
        <v>2.2000000000000002</v>
      </c>
      <c r="F333" s="216">
        <v>2.0099999999999998</v>
      </c>
      <c r="G333" s="216">
        <v>1.9</v>
      </c>
      <c r="H333" s="216">
        <v>1.82</v>
      </c>
      <c r="I333" s="216">
        <v>1.7</v>
      </c>
      <c r="J333" s="217">
        <v>1.46</v>
      </c>
      <c r="K333" s="217">
        <v>1.25</v>
      </c>
      <c r="L333" s="218">
        <v>1.1299999999999999</v>
      </c>
      <c r="M333" s="218">
        <v>1.02</v>
      </c>
      <c r="N333" s="218">
        <v>0.94</v>
      </c>
      <c r="O333" s="218">
        <v>0.87</v>
      </c>
      <c r="P333" s="219"/>
      <c r="Q333" s="218">
        <v>0.82</v>
      </c>
      <c r="R333" s="246">
        <v>0.75</v>
      </c>
      <c r="S333" s="219"/>
      <c r="T333" s="283">
        <v>0.72</v>
      </c>
      <c r="U333" s="281">
        <v>0.72</v>
      </c>
      <c r="V333" s="247">
        <v>0.71</v>
      </c>
      <c r="W333" s="247">
        <v>0.67</v>
      </c>
      <c r="X333" s="247">
        <v>0.63</v>
      </c>
      <c r="Y333" s="247">
        <v>0.59</v>
      </c>
      <c r="Z333" s="247">
        <v>0.55000000000000004</v>
      </c>
      <c r="AA333" s="247">
        <v>0.51</v>
      </c>
      <c r="AB333" s="247">
        <v>0.47</v>
      </c>
      <c r="AC333" s="247">
        <v>0.43</v>
      </c>
      <c r="AD333" s="222">
        <v>0.4</v>
      </c>
      <c r="AE333" s="222">
        <v>0.4</v>
      </c>
      <c r="AF333" s="223">
        <f>SUM(C333:AE333)</f>
        <v>29.269999999999996</v>
      </c>
      <c r="AG333" s="224">
        <f>IF(ISERROR((C333/D333-1)*100),"n/a",(C333/D333-1)*100)</f>
        <v>3.539823008849563</v>
      </c>
      <c r="AH333" s="224">
        <f>IF(ISERROR((D333/E333-1)*100),"n/a",(D333/E333-1)*100)</f>
        <v>2.7272727272727115</v>
      </c>
      <c r="AI333" s="224">
        <f>IF(ISERROR((E333/F333-1)*100),"n/a",(E333/F333-1)*100)</f>
        <v>9.4527363184079718</v>
      </c>
      <c r="AJ333" s="224">
        <f>IF(ISERROR((F333/G333-1)*100),"n/a",(F333/G333-1)*100)</f>
        <v>5.7894736842105221</v>
      </c>
      <c r="AK333" s="224">
        <f>IF(ISERROR((G333/H333-1)*100),"n/a",(G333/H333-1)*100)</f>
        <v>4.39560439560438</v>
      </c>
      <c r="AL333" s="224">
        <f>IF(ISERROR((H333/I333-1)*100),"n/a",(H333/I333-1)*100)</f>
        <v>7.0588235294117618</v>
      </c>
      <c r="AM333" s="224">
        <f>IF(ISERROR((I333/J333-1)*100),"n/a",(I333/J333-1)*100)</f>
        <v>16.43835616438356</v>
      </c>
      <c r="AN333" s="224">
        <f>IF(ISERROR((J333/K333-1)*100),"n/a",(J333/K333-1)*100)</f>
        <v>16.799999999999994</v>
      </c>
      <c r="AO333" s="224">
        <f>IF(ISERROR((K333/L333-1)*100),"n/a",(K333/L333-1)*100)</f>
        <v>10.619469026548689</v>
      </c>
      <c r="AP333" s="224">
        <f>IF(ISERROR((L333/M333-1)*100),"n/a",(L333/M333-1)*100)</f>
        <v>10.784313725490179</v>
      </c>
      <c r="AQ333" s="224">
        <f>IF(ISERROR((M333/N333-1)*100),"n/a",(M333/N333-1)*100)</f>
        <v>8.5106382978723527</v>
      </c>
      <c r="AR333" s="224">
        <f>IF(ISERROR((N333/O333-1)*100),"n/a",(N333/O333-1)*100)</f>
        <v>8.045977011494255</v>
      </c>
      <c r="AS333" s="224">
        <f>IF(ISERROR((O333/Q333-1)*100),"n/a",(O333/Q333-1)*100)</f>
        <v>6.0975609756097615</v>
      </c>
      <c r="AT333" s="224">
        <f>IF(ISERROR((Q333/R333-1)*100),"n/a",(Q333/R333-1)*100)</f>
        <v>9.3333333333333268</v>
      </c>
      <c r="AU333" s="224">
        <f>IF(ISERROR((R333/T333-1)*100),"n/a",(R333/T333-1)*100)</f>
        <v>4.1666666666666741</v>
      </c>
      <c r="AV333" s="224">
        <f>IF(ISERROR((T333/U333-1)*100),"n/a",(T333/U333-1)*100)</f>
        <v>0</v>
      </c>
      <c r="AW333" s="224">
        <f>IF(ISERROR((U333/V333-1)*100),"n/a",(U333/V333-1)*100)</f>
        <v>1.4084507042253502</v>
      </c>
      <c r="AX333" s="224">
        <f>IF(ISERROR((V333/W333-1)*100),"n/a",(V333/W333-1)*100)</f>
        <v>5.9701492537313383</v>
      </c>
      <c r="AY333" s="224">
        <f>IF(ISERROR((W333/X333-1)*100),"n/a",(W333/X333-1)*100)</f>
        <v>6.3492063492063489</v>
      </c>
      <c r="AZ333" s="224">
        <f>IF(ISERROR((X333/Y333-1)*100),"n/a",(X333/Y333-1)*100)</f>
        <v>6.7796610169491567</v>
      </c>
      <c r="BA333" s="224">
        <f>IF(ISERROR((Y333/Z333-1)*100),"n/a",(Y333/Z333-1)*100)</f>
        <v>7.2727272727272529</v>
      </c>
      <c r="BB333" s="224">
        <f>IF(ISERROR((Z333/AA333-1)*100),"n/a",(Z333/AA333-1)*100)</f>
        <v>7.8431372549019773</v>
      </c>
      <c r="BC333" s="224">
        <f>IF(ISERROR((AA333/AB333-1)*100),"n/a",(AA333/AB333-1)*100)</f>
        <v>8.5106382978723527</v>
      </c>
      <c r="BD333" s="224">
        <f>IF(ISERROR((AB333/AC333-1)*100),"n/a",(AB333/AC333-1)*100)</f>
        <v>9.302325581395344</v>
      </c>
      <c r="BE333" s="224">
        <f>IF(ISERROR((AC333/AD333-1)*100),"n/a",(AC333/AD333-1)*100)</f>
        <v>7.4999999999999956</v>
      </c>
      <c r="BF333" s="224">
        <f>IF(ISERROR((AD333/AE333-1)*100),"n/a",(AD333/AE333-1)*100)</f>
        <v>0</v>
      </c>
      <c r="BG333" s="224">
        <f>AVERAGE(AG333:BF333)</f>
        <v>7.1037055613909548</v>
      </c>
      <c r="BH333" s="182">
        <f t="shared" si="5"/>
        <v>4.0686114617488629</v>
      </c>
    </row>
    <row r="334" spans="1:60" ht="11.25" customHeight="1" x14ac:dyDescent="0.2">
      <c r="A334" s="147" t="s">
        <v>1923</v>
      </c>
      <c r="B334" s="119" t="s">
        <v>954</v>
      </c>
      <c r="C334" s="215">
        <v>3.22</v>
      </c>
      <c r="D334" s="216">
        <v>3.14</v>
      </c>
      <c r="E334" s="216">
        <v>2.91</v>
      </c>
      <c r="F334" s="216">
        <v>2.66</v>
      </c>
      <c r="G334" s="216">
        <v>2.57</v>
      </c>
      <c r="H334" s="216">
        <v>2.5299999999999998</v>
      </c>
      <c r="I334" s="216">
        <v>2.5049999999999999</v>
      </c>
      <c r="J334" s="217">
        <v>2.4249999999999998</v>
      </c>
      <c r="K334" s="230">
        <v>2.1</v>
      </c>
      <c r="L334" s="216">
        <v>1.85</v>
      </c>
      <c r="M334" s="216">
        <v>1.71</v>
      </c>
      <c r="N334" s="216">
        <v>1.68</v>
      </c>
      <c r="O334" s="216">
        <v>1.4</v>
      </c>
      <c r="P334" s="226"/>
      <c r="Q334" s="216">
        <v>0.86</v>
      </c>
      <c r="R334" s="232">
        <v>0.6</v>
      </c>
      <c r="S334" s="226"/>
      <c r="T334" s="261">
        <v>0.56000000000000005</v>
      </c>
      <c r="U334" s="260">
        <v>0.56000000000000005</v>
      </c>
      <c r="V334" s="202">
        <v>0.51</v>
      </c>
      <c r="W334" s="202">
        <v>0.38</v>
      </c>
      <c r="X334" s="202">
        <v>0.31</v>
      </c>
      <c r="Y334" s="202">
        <v>0.28000000000000003</v>
      </c>
      <c r="Z334" s="202">
        <v>0.24</v>
      </c>
      <c r="AA334" s="229">
        <v>0.2</v>
      </c>
      <c r="AB334" s="229">
        <v>0.2</v>
      </c>
      <c r="AC334" s="229">
        <v>0.2</v>
      </c>
      <c r="AD334" s="202">
        <v>0.2</v>
      </c>
      <c r="AE334" s="202">
        <v>0.17</v>
      </c>
      <c r="AF334" s="223">
        <f>SUM(C334:AE334)</f>
        <v>35.970000000000027</v>
      </c>
      <c r="AG334" s="224">
        <f>IF(ISERROR((C334/D334-1)*100),"n/a",(C334/D334-1)*100)</f>
        <v>2.5477707006369421</v>
      </c>
      <c r="AH334" s="224">
        <f>IF(ISERROR((D334/E334-1)*100),"n/a",(D334/E334-1)*100)</f>
        <v>7.9037800687285165</v>
      </c>
      <c r="AI334" s="224">
        <f>IF(ISERROR((E334/F334-1)*100),"n/a",(E334/F334-1)*100)</f>
        <v>9.3984962406014958</v>
      </c>
      <c r="AJ334" s="224">
        <f>IF(ISERROR((F334/G334-1)*100),"n/a",(F334/G334-1)*100)</f>
        <v>3.5019455252918386</v>
      </c>
      <c r="AK334" s="224">
        <f>IF(ISERROR((G334/H334-1)*100),"n/a",(G334/H334-1)*100)</f>
        <v>1.5810276679841806</v>
      </c>
      <c r="AL334" s="224">
        <f>IF(ISERROR((H334/I334-1)*100),"n/a",(H334/I334-1)*100)</f>
        <v>0.99800399201597223</v>
      </c>
      <c r="AM334" s="224">
        <f>IF(ISERROR((I334/J334-1)*100),"n/a",(I334/J334-1)*100)</f>
        <v>3.2989690721649589</v>
      </c>
      <c r="AN334" s="224">
        <f>IF(ISERROR((J334/K334-1)*100),"n/a",(J334/K334-1)*100)</f>
        <v>15.476190476190466</v>
      </c>
      <c r="AO334" s="224">
        <f>IF(ISERROR((K334/L334-1)*100),"n/a",(K334/L334-1)*100)</f>
        <v>13.513513513513509</v>
      </c>
      <c r="AP334" s="224">
        <f>IF(ISERROR((L334/M334-1)*100),"n/a",(L334/M334-1)*100)</f>
        <v>8.1871345029239873</v>
      </c>
      <c r="AQ334" s="224">
        <f>IF(ISERROR((M334/N334-1)*100),"n/a",(M334/N334-1)*100)</f>
        <v>1.7857142857142794</v>
      </c>
      <c r="AR334" s="224">
        <f>IF(ISERROR((N334/O334-1)*100),"n/a",(N334/O334-1)*100)</f>
        <v>19.999999999999996</v>
      </c>
      <c r="AS334" s="224">
        <f>IF(ISERROR((O334/Q334-1)*100),"n/a",(O334/Q334-1)*100)</f>
        <v>62.790697674418603</v>
      </c>
      <c r="AT334" s="224">
        <f>IF(ISERROR((Q334/R334-1)*100),"n/a",(Q334/R334-1)*100)</f>
        <v>43.333333333333336</v>
      </c>
      <c r="AU334" s="224">
        <f>IF(ISERROR((R334/T334-1)*100),"n/a",(R334/T334-1)*100)</f>
        <v>7.1428571428571397</v>
      </c>
      <c r="AV334" s="224">
        <f>IF(ISERROR((T334/U334-1)*100),"n/a",(T334/U334-1)*100)</f>
        <v>0</v>
      </c>
      <c r="AW334" s="224">
        <f>IF(ISERROR((U334/V334-1)*100),"n/a",(U334/V334-1)*100)</f>
        <v>9.8039215686274606</v>
      </c>
      <c r="AX334" s="224">
        <f>IF(ISERROR((V334/W334-1)*100),"n/a",(V334/W334-1)*100)</f>
        <v>34.210526315789465</v>
      </c>
      <c r="AY334" s="224">
        <f>IF(ISERROR((W334/X334-1)*100),"n/a",(W334/X334-1)*100)</f>
        <v>22.580645161290324</v>
      </c>
      <c r="AZ334" s="224">
        <f>IF(ISERROR((X334/Y334-1)*100),"n/a",(X334/Y334-1)*100)</f>
        <v>10.714285714285698</v>
      </c>
      <c r="BA334" s="224">
        <f>IF(ISERROR((Y334/Z334-1)*100),"n/a",(Y334/Z334-1)*100)</f>
        <v>16.666666666666675</v>
      </c>
      <c r="BB334" s="224">
        <f>IF(ISERROR((Z334/AA334-1)*100),"n/a",(Z334/AA334-1)*100)</f>
        <v>19.999999999999996</v>
      </c>
      <c r="BC334" s="224">
        <f>IF(ISERROR((AA334/AB334-1)*100),"n/a",(AA334/AB334-1)*100)</f>
        <v>0</v>
      </c>
      <c r="BD334" s="224">
        <f>IF(ISERROR((AB334/AC334-1)*100),"n/a",(AB334/AC334-1)*100)</f>
        <v>0</v>
      </c>
      <c r="BE334" s="224">
        <f>IF(ISERROR((AC334/AD334-1)*100),"n/a",(AC334/AD334-1)*100)</f>
        <v>0</v>
      </c>
      <c r="BF334" s="224">
        <f>IF(ISERROR((AD334/AE334-1)*100),"n/a",(AD334/AE334-1)*100)</f>
        <v>17.647058823529417</v>
      </c>
      <c r="BG334" s="224">
        <f>AVERAGE(AG334:BF334)</f>
        <v>12.810866863329393</v>
      </c>
      <c r="BH334" s="182">
        <f t="shared" si="5"/>
        <v>14.914461846555646</v>
      </c>
    </row>
    <row r="335" spans="1:60" ht="11.25" customHeight="1" x14ac:dyDescent="0.2">
      <c r="A335" s="97" t="s">
        <v>955</v>
      </c>
      <c r="B335" s="97" t="s">
        <v>956</v>
      </c>
      <c r="C335" s="215">
        <v>4.32</v>
      </c>
      <c r="D335" s="216">
        <v>3.74</v>
      </c>
      <c r="E335" s="216">
        <v>3.24</v>
      </c>
      <c r="F335" s="216">
        <v>2.82</v>
      </c>
      <c r="G335" s="216">
        <v>2.4500000000000002</v>
      </c>
      <c r="H335" s="216">
        <v>2.1800000000000002</v>
      </c>
      <c r="I335" s="216">
        <v>1.94</v>
      </c>
      <c r="J335" s="217">
        <v>1.64</v>
      </c>
      <c r="K335" s="223">
        <v>1.41</v>
      </c>
      <c r="L335" s="216">
        <v>1.24</v>
      </c>
      <c r="M335" s="216">
        <v>1.05</v>
      </c>
      <c r="N335" s="216">
        <v>0.82</v>
      </c>
      <c r="O335" s="216">
        <v>0.7</v>
      </c>
      <c r="P335" s="226"/>
      <c r="Q335" s="216">
        <v>0.62</v>
      </c>
      <c r="R335" s="232">
        <v>0.15</v>
      </c>
      <c r="S335" s="226"/>
      <c r="T335" s="261">
        <v>0</v>
      </c>
      <c r="U335" s="261">
        <v>0</v>
      </c>
      <c r="V335" s="229">
        <v>0</v>
      </c>
      <c r="W335" s="229">
        <v>0</v>
      </c>
      <c r="X335" s="229">
        <v>0</v>
      </c>
      <c r="Y335" s="229">
        <v>0</v>
      </c>
      <c r="Z335" s="229">
        <v>0</v>
      </c>
      <c r="AA335" s="229">
        <v>0</v>
      </c>
      <c r="AB335" s="229">
        <v>0</v>
      </c>
      <c r="AC335" s="229">
        <v>0</v>
      </c>
      <c r="AD335" s="229">
        <v>0</v>
      </c>
      <c r="AE335" s="229">
        <v>0</v>
      </c>
      <c r="AF335" s="223">
        <f>SUM(C335:AE335)</f>
        <v>28.32</v>
      </c>
      <c r="AG335" s="224">
        <f>IF(ISERROR((C335/D335-1)*100),"n/a",(C335/D335-1)*100)</f>
        <v>15.508021390374328</v>
      </c>
      <c r="AH335" s="224">
        <f>IF(ISERROR((D335/E335-1)*100),"n/a",(D335/E335-1)*100)</f>
        <v>15.432098765432102</v>
      </c>
      <c r="AI335" s="224">
        <f>IF(ISERROR((E335/F335-1)*100),"n/a",(E335/F335-1)*100)</f>
        <v>14.893617021276606</v>
      </c>
      <c r="AJ335" s="224">
        <f>IF(ISERROR((F335/G335-1)*100),"n/a",(F335/G335-1)*100)</f>
        <v>15.102040816326511</v>
      </c>
      <c r="AK335" s="224">
        <f>IF(ISERROR((G335/H335-1)*100),"n/a",(G335/H335-1)*100)</f>
        <v>12.385321100917434</v>
      </c>
      <c r="AL335" s="224">
        <f>IF(ISERROR((H335/I335-1)*100),"n/a",(H335/I335-1)*100)</f>
        <v>12.371134020618557</v>
      </c>
      <c r="AM335" s="224">
        <f>IF(ISERROR((I335/J335-1)*100),"n/a",(I335/J335-1)*100)</f>
        <v>18.292682926829261</v>
      </c>
      <c r="AN335" s="224">
        <f>IF(ISERROR((J335/K335-1)*100),"n/a",(J335/K335-1)*100)</f>
        <v>16.312056737588641</v>
      </c>
      <c r="AO335" s="224">
        <f>IF(ISERROR((K335/L335-1)*100),"n/a",(K335/L335-1)*100)</f>
        <v>13.709677419354826</v>
      </c>
      <c r="AP335" s="224">
        <f>IF(ISERROR((L335/M335-1)*100),"n/a",(L335/M335-1)*100)</f>
        <v>18.095238095238098</v>
      </c>
      <c r="AQ335" s="224">
        <f>IF(ISERROR((M335/N335-1)*100),"n/a",(M335/N335-1)*100)</f>
        <v>28.04878048780488</v>
      </c>
      <c r="AR335" s="224">
        <f>IF(ISERROR((N335/O335-1)*100),"n/a",(N335/O335-1)*100)</f>
        <v>17.142857142857149</v>
      </c>
      <c r="AS335" s="224">
        <f>IF(ISERROR((O335/Q335-1)*100),"n/a",(O335/Q335-1)*100)</f>
        <v>12.903225806451601</v>
      </c>
      <c r="AT335" s="224">
        <f>IF(ISERROR((Q335/R335-1)*100),"n/a",(Q335/R335-1)*100)</f>
        <v>313.33333333333337</v>
      </c>
      <c r="AU335" s="224" t="str">
        <f>IF(ISERROR((R335/T335-1)*100),"n/a",(R335/T335-1)*100)</f>
        <v>n/a</v>
      </c>
      <c r="AV335" s="224" t="str">
        <f>IF(ISERROR((T335/U335-1)*100),"n/a",(T335/U335-1)*100)</f>
        <v>n/a</v>
      </c>
      <c r="AW335" s="224" t="str">
        <f>IF(ISERROR((U335/V335-1)*100),"n/a",(U335/V335-1)*100)</f>
        <v>n/a</v>
      </c>
      <c r="AX335" s="224" t="str">
        <f>IF(ISERROR((V335/W335-1)*100),"n/a",(V335/W335-1)*100)</f>
        <v>n/a</v>
      </c>
      <c r="AY335" s="224" t="str">
        <f>IF(ISERROR((W335/X335-1)*100),"n/a",(W335/X335-1)*100)</f>
        <v>n/a</v>
      </c>
      <c r="AZ335" s="224" t="str">
        <f>IF(ISERROR((X335/Y335-1)*100),"n/a",(X335/Y335-1)*100)</f>
        <v>n/a</v>
      </c>
      <c r="BA335" s="224" t="str">
        <f>IF(ISERROR((Y335/Z335-1)*100),"n/a",(Y335/Z335-1)*100)</f>
        <v>n/a</v>
      </c>
      <c r="BB335" s="224" t="str">
        <f>IF(ISERROR((Z335/AA335-1)*100),"n/a",(Z335/AA335-1)*100)</f>
        <v>n/a</v>
      </c>
      <c r="BC335" s="224" t="str">
        <f>IF(ISERROR((AA335/AB335-1)*100),"n/a",(AA335/AB335-1)*100)</f>
        <v>n/a</v>
      </c>
      <c r="BD335" s="224" t="str">
        <f>IF(ISERROR((AB335/AC335-1)*100),"n/a",(AB335/AC335-1)*100)</f>
        <v>n/a</v>
      </c>
      <c r="BE335" s="224" t="str">
        <f>IF(ISERROR((AC335/AD335-1)*100),"n/a",(AC335/AD335-1)*100)</f>
        <v>n/a</v>
      </c>
      <c r="BF335" s="224" t="str">
        <f>IF(ISERROR((AD335/AE335-1)*100),"n/a",(AD335/AE335-1)*100)</f>
        <v>n/a</v>
      </c>
      <c r="BG335" s="224">
        <f>AVERAGE(AG335:BF335)</f>
        <v>37.395006076028814</v>
      </c>
      <c r="BH335" s="182">
        <f t="shared" si="5"/>
        <v>79.517076676120325</v>
      </c>
    </row>
    <row r="336" spans="1:60" ht="11.25" customHeight="1" x14ac:dyDescent="0.2">
      <c r="A336" s="265" t="s">
        <v>1511</v>
      </c>
      <c r="B336" s="97" t="s">
        <v>1512</v>
      </c>
      <c r="C336" s="215">
        <v>1.1599999999999999</v>
      </c>
      <c r="D336" s="216">
        <v>1.1200000000000001</v>
      </c>
      <c r="E336" s="216">
        <v>1.04</v>
      </c>
      <c r="F336" s="216">
        <v>0.88</v>
      </c>
      <c r="G336" s="216">
        <v>0.68</v>
      </c>
      <c r="H336" s="216">
        <v>0.6</v>
      </c>
      <c r="I336" s="216">
        <v>0.52</v>
      </c>
      <c r="J336" s="217">
        <v>0.44</v>
      </c>
      <c r="K336" s="223">
        <v>0.22</v>
      </c>
      <c r="L336" s="231">
        <v>0</v>
      </c>
      <c r="M336" s="231">
        <v>0</v>
      </c>
      <c r="N336" s="231">
        <v>0</v>
      </c>
      <c r="O336" s="231">
        <v>0</v>
      </c>
      <c r="P336" s="237"/>
      <c r="Q336" s="231">
        <v>0</v>
      </c>
      <c r="R336" s="227">
        <v>0</v>
      </c>
      <c r="S336" s="237"/>
      <c r="T336" s="266">
        <v>0</v>
      </c>
      <c r="U336" s="266">
        <v>0</v>
      </c>
      <c r="V336" s="229">
        <v>0</v>
      </c>
      <c r="W336" s="229">
        <v>0</v>
      </c>
      <c r="X336" s="229">
        <v>0</v>
      </c>
      <c r="Y336" s="229">
        <v>0</v>
      </c>
      <c r="Z336" s="229">
        <v>0</v>
      </c>
      <c r="AA336" s="229">
        <v>0</v>
      </c>
      <c r="AB336" s="229">
        <v>0</v>
      </c>
      <c r="AC336" s="229">
        <v>0</v>
      </c>
      <c r="AD336" s="229">
        <v>0</v>
      </c>
      <c r="AE336" s="229">
        <v>0</v>
      </c>
      <c r="AF336" s="223">
        <f>SUM(C336:AE336)</f>
        <v>6.66</v>
      </c>
      <c r="AG336" s="224">
        <f>IF(ISERROR((C336/D336-1)*100),"n/a",(C336/D336-1)*100)</f>
        <v>3.5714285714285587</v>
      </c>
      <c r="AH336" s="224">
        <f>IF(ISERROR((D336/E336-1)*100),"n/a",(D336/E336-1)*100)</f>
        <v>7.6923076923077094</v>
      </c>
      <c r="AI336" s="224">
        <f>IF(ISERROR((E336/F336-1)*100),"n/a",(E336/F336-1)*100)</f>
        <v>18.181818181818187</v>
      </c>
      <c r="AJ336" s="224">
        <f>IF(ISERROR((F336/G336-1)*100),"n/a",(F336/G336-1)*100)</f>
        <v>29.411764705882337</v>
      </c>
      <c r="AK336" s="224">
        <f>IF(ISERROR((G336/H336-1)*100),"n/a",(G336/H336-1)*100)</f>
        <v>13.333333333333353</v>
      </c>
      <c r="AL336" s="224">
        <f>IF(ISERROR((H336/I336-1)*100),"n/a",(H336/I336-1)*100)</f>
        <v>15.384615384615374</v>
      </c>
      <c r="AM336" s="224">
        <f>IF(ISERROR((I336/J336-1)*100),"n/a",(I336/J336-1)*100)</f>
        <v>18.181818181818187</v>
      </c>
      <c r="AN336" s="224">
        <f>IF(ISERROR((J336/K336-1)*100),"n/a",(J336/K336-1)*100)</f>
        <v>100</v>
      </c>
      <c r="AO336" s="224" t="str">
        <f>IF(ISERROR((K336/L336-1)*100),"n/a",(K336/L336-1)*100)</f>
        <v>n/a</v>
      </c>
      <c r="AP336" s="224" t="str">
        <f>IF(ISERROR((L336/M336-1)*100),"n/a",(L336/M336-1)*100)</f>
        <v>n/a</v>
      </c>
      <c r="AQ336" s="224" t="str">
        <f>IF(ISERROR((M336/N336-1)*100),"n/a",(M336/N336-1)*100)</f>
        <v>n/a</v>
      </c>
      <c r="AR336" s="224" t="str">
        <f>IF(ISERROR((N336/O336-1)*100),"n/a",(N336/O336-1)*100)</f>
        <v>n/a</v>
      </c>
      <c r="AS336" s="224" t="str">
        <f>IF(ISERROR((O336/Q336-1)*100),"n/a",(O336/Q336-1)*100)</f>
        <v>n/a</v>
      </c>
      <c r="AT336" s="224" t="str">
        <f>IF(ISERROR((Q336/R336-1)*100),"n/a",(Q336/R336-1)*100)</f>
        <v>n/a</v>
      </c>
      <c r="AU336" s="224" t="str">
        <f>IF(ISERROR((R336/T336-1)*100),"n/a",(R336/T336-1)*100)</f>
        <v>n/a</v>
      </c>
      <c r="AV336" s="224" t="str">
        <f>IF(ISERROR((T336/U336-1)*100),"n/a",(T336/U336-1)*100)</f>
        <v>n/a</v>
      </c>
      <c r="AW336" s="224" t="str">
        <f>IF(ISERROR((U336/V336-1)*100),"n/a",(U336/V336-1)*100)</f>
        <v>n/a</v>
      </c>
      <c r="AX336" s="224" t="str">
        <f>IF(ISERROR((V336/W336-1)*100),"n/a",(V336/W336-1)*100)</f>
        <v>n/a</v>
      </c>
      <c r="AY336" s="224" t="str">
        <f>IF(ISERROR((W336/X336-1)*100),"n/a",(W336/X336-1)*100)</f>
        <v>n/a</v>
      </c>
      <c r="AZ336" s="224" t="str">
        <f>IF(ISERROR((X336/Y336-1)*100),"n/a",(X336/Y336-1)*100)</f>
        <v>n/a</v>
      </c>
      <c r="BA336" s="224" t="str">
        <f>IF(ISERROR((Y336/Z336-1)*100),"n/a",(Y336/Z336-1)*100)</f>
        <v>n/a</v>
      </c>
      <c r="BB336" s="224" t="str">
        <f>IF(ISERROR((Z336/AA336-1)*100),"n/a",(Z336/AA336-1)*100)</f>
        <v>n/a</v>
      </c>
      <c r="BC336" s="224" t="str">
        <f>IF(ISERROR((AA336/AB336-1)*100),"n/a",(AA336/AB336-1)*100)</f>
        <v>n/a</v>
      </c>
      <c r="BD336" s="224" t="str">
        <f>IF(ISERROR((AB336/AC336-1)*100),"n/a",(AB336/AC336-1)*100)</f>
        <v>n/a</v>
      </c>
      <c r="BE336" s="224" t="str">
        <f>IF(ISERROR((AC336/AD336-1)*100),"n/a",(AC336/AD336-1)*100)</f>
        <v>n/a</v>
      </c>
      <c r="BF336" s="224" t="str">
        <f>IF(ISERROR((AD336/AE336-1)*100),"n/a",(AD336/AE336-1)*100)</f>
        <v>n/a</v>
      </c>
      <c r="BG336" s="224">
        <f>AVERAGE(AG336:BF336)</f>
        <v>25.719635756400464</v>
      </c>
      <c r="BH336" s="182">
        <f t="shared" si="5"/>
        <v>30.985255683392712</v>
      </c>
    </row>
    <row r="337" spans="1:60" ht="11.25" customHeight="1" x14ac:dyDescent="0.2">
      <c r="A337" s="706" t="s">
        <v>958</v>
      </c>
      <c r="B337" s="119" t="s">
        <v>959</v>
      </c>
      <c r="C337" s="215">
        <v>1.71</v>
      </c>
      <c r="D337" s="216">
        <v>1.55</v>
      </c>
      <c r="E337" s="216">
        <v>1.41</v>
      </c>
      <c r="F337" s="216">
        <v>1.28</v>
      </c>
      <c r="G337" s="216">
        <v>1.1599999999999999</v>
      </c>
      <c r="H337" s="216">
        <v>1.04</v>
      </c>
      <c r="I337" s="216">
        <v>1.02</v>
      </c>
      <c r="J337" s="217">
        <v>0.89</v>
      </c>
      <c r="K337" s="217">
        <v>0.77</v>
      </c>
      <c r="L337" s="253">
        <v>0.67</v>
      </c>
      <c r="M337" s="253">
        <v>0.61</v>
      </c>
      <c r="N337" s="253">
        <v>0.55000000000000004</v>
      </c>
      <c r="O337" s="253">
        <v>0.5</v>
      </c>
      <c r="P337" s="253"/>
      <c r="Q337" s="253">
        <v>2</v>
      </c>
      <c r="R337" s="220">
        <v>0</v>
      </c>
      <c r="S337" s="253"/>
      <c r="T337" s="287">
        <v>0</v>
      </c>
      <c r="U337" s="281">
        <v>0.05</v>
      </c>
      <c r="V337" s="247">
        <v>0.1</v>
      </c>
      <c r="W337" s="247">
        <v>0.09</v>
      </c>
      <c r="X337" s="247">
        <v>0.08</v>
      </c>
      <c r="Y337" s="222">
        <v>0</v>
      </c>
      <c r="Z337" s="222">
        <v>0</v>
      </c>
      <c r="AA337" s="222">
        <v>0</v>
      </c>
      <c r="AB337" s="222">
        <v>0</v>
      </c>
      <c r="AC337" s="222">
        <v>0</v>
      </c>
      <c r="AD337" s="222">
        <v>0</v>
      </c>
      <c r="AE337" s="222">
        <v>0</v>
      </c>
      <c r="AF337" s="223">
        <f>SUM(C337:AE337)</f>
        <v>15.48</v>
      </c>
      <c r="AG337" s="224">
        <f>IF(ISERROR((C337/D337-1)*100),"n/a",(C337/D337-1)*100)</f>
        <v>10.322580645161295</v>
      </c>
      <c r="AH337" s="224">
        <f>IF(ISERROR((D337/E337-1)*100),"n/a",(D337/E337-1)*100)</f>
        <v>9.9290780141844124</v>
      </c>
      <c r="AI337" s="224">
        <f>IF(ISERROR((E337/F337-1)*100),"n/a",(E337/F337-1)*100)</f>
        <v>10.15625</v>
      </c>
      <c r="AJ337" s="224">
        <f>IF(ISERROR((F337/G337-1)*100),"n/a",(F337/G337-1)*100)</f>
        <v>10.344827586206918</v>
      </c>
      <c r="AK337" s="224">
        <f>IF(ISERROR((G337/H337-1)*100),"n/a",(G337/H337-1)*100)</f>
        <v>11.538461538461519</v>
      </c>
      <c r="AL337" s="224">
        <f>IF(ISERROR((H337/I337-1)*100),"n/a",(H337/I337-1)*100)</f>
        <v>1.9607843137254832</v>
      </c>
      <c r="AM337" s="224">
        <f>IF(ISERROR((I337/J337-1)*100),"n/a",(I337/J337-1)*100)</f>
        <v>14.606741573033698</v>
      </c>
      <c r="AN337" s="224">
        <f>IF(ISERROR((J337/K337-1)*100),"n/a",(J337/K337-1)*100)</f>
        <v>15.58441558441559</v>
      </c>
      <c r="AO337" s="224">
        <f>IF(ISERROR((K337/L337-1)*100),"n/a",(K337/L337-1)*100)</f>
        <v>14.925373134328357</v>
      </c>
      <c r="AP337" s="224">
        <f>IF(ISERROR((L337/M337-1)*100),"n/a",(L337/M337-1)*100)</f>
        <v>9.8360655737705027</v>
      </c>
      <c r="AQ337" s="224">
        <f>IF(ISERROR((M337/N337-1)*100),"n/a",(M337/N337-1)*100)</f>
        <v>10.909090909090891</v>
      </c>
      <c r="AR337" s="224">
        <f>IF(ISERROR((N337/O337-1)*100),"n/a",(N337/O337-1)*100)</f>
        <v>10.000000000000009</v>
      </c>
      <c r="AS337" s="224">
        <f>IF(ISERROR((O337/Q337-1)*100),"n/a",(O337/Q337-1)*100)</f>
        <v>-75</v>
      </c>
      <c r="AT337" s="224" t="str">
        <f>IF(ISERROR((Q337/R337-1)*100),"n/a",(Q337/R337-1)*100)</f>
        <v>n/a</v>
      </c>
      <c r="AU337" s="224" t="str">
        <f>IF(ISERROR((R337/T337-1)*100),"n/a",(R337/T337-1)*100)</f>
        <v>n/a</v>
      </c>
      <c r="AV337" s="224">
        <f>IF(ISERROR((T337/U337-1)*100),"n/a",(T337/U337-1)*100)</f>
        <v>-100</v>
      </c>
      <c r="AW337" s="224">
        <f>IF(ISERROR((U337/V337-1)*100),"n/a",(U337/V337-1)*100)</f>
        <v>-50</v>
      </c>
      <c r="AX337" s="224">
        <f>IF(ISERROR((V337/W337-1)*100),"n/a",(V337/W337-1)*100)</f>
        <v>11.111111111111116</v>
      </c>
      <c r="AY337" s="224">
        <f>IF(ISERROR((W337/X337-1)*100),"n/a",(W337/X337-1)*100)</f>
        <v>12.5</v>
      </c>
      <c r="AZ337" s="224" t="str">
        <f>IF(ISERROR((X337/Y337-1)*100),"n/a",(X337/Y337-1)*100)</f>
        <v>n/a</v>
      </c>
      <c r="BA337" s="224" t="str">
        <f>IF(ISERROR((Y337/Z337-1)*100),"n/a",(Y337/Z337-1)*100)</f>
        <v>n/a</v>
      </c>
      <c r="BB337" s="224" t="str">
        <f>IF(ISERROR((Z337/AA337-1)*100),"n/a",(Z337/AA337-1)*100)</f>
        <v>n/a</v>
      </c>
      <c r="BC337" s="224" t="str">
        <f>IF(ISERROR((AA337/AB337-1)*100),"n/a",(AA337/AB337-1)*100)</f>
        <v>n/a</v>
      </c>
      <c r="BD337" s="224" t="str">
        <f>IF(ISERROR((AB337/AC337-1)*100),"n/a",(AB337/AC337-1)*100)</f>
        <v>n/a</v>
      </c>
      <c r="BE337" s="224" t="str">
        <f>IF(ISERROR((AC337/AD337-1)*100),"n/a",(AC337/AD337-1)*100)</f>
        <v>n/a</v>
      </c>
      <c r="BF337" s="224" t="str">
        <f>IF(ISERROR((AD337/AE337-1)*100),"n/a",(AD337/AE337-1)*100)</f>
        <v>n/a</v>
      </c>
      <c r="BG337" s="224">
        <f>AVERAGE(AG337:BF337)</f>
        <v>-4.1926600009711894</v>
      </c>
      <c r="BH337" s="182">
        <f t="shared" si="5"/>
        <v>35.04721462832336</v>
      </c>
    </row>
    <row r="338" spans="1:60" ht="11.25" customHeight="1" x14ac:dyDescent="0.2">
      <c r="A338" s="291" t="s">
        <v>5672</v>
      </c>
      <c r="B338" s="97" t="s">
        <v>5666</v>
      </c>
      <c r="C338" s="215">
        <v>0.66</v>
      </c>
      <c r="D338" s="216">
        <v>0.64</v>
      </c>
      <c r="E338" s="216">
        <v>0.60000000000000009</v>
      </c>
      <c r="F338" s="216">
        <v>0.52</v>
      </c>
      <c r="G338" s="231">
        <v>0.48</v>
      </c>
      <c r="H338" s="231">
        <v>0.6</v>
      </c>
      <c r="I338" s="231">
        <v>0.72</v>
      </c>
      <c r="J338" s="254">
        <v>0.72</v>
      </c>
      <c r="K338" s="254">
        <v>0.7200000000000002</v>
      </c>
      <c r="L338" s="231">
        <v>0.7200000000000002</v>
      </c>
      <c r="M338" s="216">
        <v>0.7200000000000002</v>
      </c>
      <c r="N338" s="216">
        <v>0.71333000000000013</v>
      </c>
      <c r="O338" s="216">
        <v>0.21332000000000001</v>
      </c>
      <c r="P338" s="237"/>
      <c r="Q338" s="231">
        <v>0</v>
      </c>
      <c r="R338" s="227">
        <v>0</v>
      </c>
      <c r="S338" s="237"/>
      <c r="T338" s="266">
        <v>0</v>
      </c>
      <c r="U338" s="266">
        <v>0</v>
      </c>
      <c r="V338" s="229">
        <v>0</v>
      </c>
      <c r="W338" s="229">
        <v>0</v>
      </c>
      <c r="X338" s="229">
        <v>0</v>
      </c>
      <c r="Y338" s="229">
        <v>0</v>
      </c>
      <c r="Z338" s="229">
        <v>0</v>
      </c>
      <c r="AA338" s="229">
        <v>0</v>
      </c>
      <c r="AB338" s="229">
        <v>0</v>
      </c>
      <c r="AC338" s="229">
        <v>0</v>
      </c>
      <c r="AD338" s="229">
        <v>0</v>
      </c>
      <c r="AE338" s="229">
        <v>0</v>
      </c>
      <c r="AF338" s="223">
        <f>SUM(C338:AE338)</f>
        <v>8.0266500000000018</v>
      </c>
      <c r="AG338" s="224">
        <f>IF(ISERROR((C338/D338-1)*100),"n/a",(C338/D338-1)*100)</f>
        <v>3.125</v>
      </c>
      <c r="AH338" s="224">
        <f>IF(ISERROR((D338/E338-1)*100),"n/a",(D338/E338-1)*100)</f>
        <v>6.666666666666643</v>
      </c>
      <c r="AI338" s="224">
        <f>IF(ISERROR((E338/F338-1)*100),"n/a",(E338/F338-1)*100)</f>
        <v>15.384615384615397</v>
      </c>
      <c r="AJ338" s="224">
        <f>IF(ISERROR((F338/G338-1)*100),"n/a",(F338/G338-1)*100)</f>
        <v>8.3333333333333481</v>
      </c>
      <c r="AK338" s="224">
        <f>IF(ISERROR((G338/H338-1)*100),"n/a",(G338/H338-1)*100)</f>
        <v>-19.999999999999996</v>
      </c>
      <c r="AL338" s="224">
        <f>IF(ISERROR((H338/I338-1)*100),"n/a",(H338/I338-1)*100)</f>
        <v>-16.666666666666664</v>
      </c>
      <c r="AM338" s="224">
        <f>IF(ISERROR((I338/J338-1)*100),"n/a",(I338/J338-1)*100)</f>
        <v>0</v>
      </c>
      <c r="AN338" s="224">
        <f>IF(ISERROR((J338/K338-1)*100),"n/a",(J338/K338-1)*100)</f>
        <v>-3.3306690738754696E-14</v>
      </c>
      <c r="AO338" s="224">
        <f>IF(ISERROR((K338/L338-1)*100),"n/a",(K338/L338-1)*100)</f>
        <v>0</v>
      </c>
      <c r="AP338" s="224">
        <f>IF(ISERROR((L338/M338-1)*100),"n/a",(L338/M338-1)*100)</f>
        <v>0</v>
      </c>
      <c r="AQ338" s="224">
        <f>IF(ISERROR((M338/N338-1)*100),"n/a",(M338/N338-1)*100)</f>
        <v>0.93505109836962141</v>
      </c>
      <c r="AR338" s="224">
        <f>IF(ISERROR((N338/O338-1)*100),"n/a",(N338/O338-1)*100)</f>
        <v>234.39433714607168</v>
      </c>
      <c r="AS338" s="224" t="str">
        <f>IF(ISERROR((O338/Q338-1)*100),"n/a",(O338/Q338-1)*100)</f>
        <v>n/a</v>
      </c>
      <c r="AT338" s="224" t="str">
        <f>IF(ISERROR((Q338/R338-1)*100),"n/a",(Q338/R338-1)*100)</f>
        <v>n/a</v>
      </c>
      <c r="AU338" s="224" t="str">
        <f>IF(ISERROR((R338/T338-1)*100),"n/a",(R338/T338-1)*100)</f>
        <v>n/a</v>
      </c>
      <c r="AV338" s="224" t="str">
        <f>IF(ISERROR((T338/U338-1)*100),"n/a",(T338/U338-1)*100)</f>
        <v>n/a</v>
      </c>
      <c r="AW338" s="224" t="str">
        <f>IF(ISERROR((U338/V338-1)*100),"n/a",(U338/V338-1)*100)</f>
        <v>n/a</v>
      </c>
      <c r="AX338" s="224" t="str">
        <f>IF(ISERROR((V338/W338-1)*100),"n/a",(V338/W338-1)*100)</f>
        <v>n/a</v>
      </c>
      <c r="AY338" s="224" t="str">
        <f>IF(ISERROR((W338/X338-1)*100),"n/a",(W338/X338-1)*100)</f>
        <v>n/a</v>
      </c>
      <c r="AZ338" s="224" t="str">
        <f>IF(ISERROR((X338/Y338-1)*100),"n/a",(X338/Y338-1)*100)</f>
        <v>n/a</v>
      </c>
      <c r="BA338" s="224" t="str">
        <f>IF(ISERROR((Y338/Z338-1)*100),"n/a",(Y338/Z338-1)*100)</f>
        <v>n/a</v>
      </c>
      <c r="BB338" s="224" t="str">
        <f>IF(ISERROR((Z338/AA338-1)*100),"n/a",(Z338/AA338-1)*100)</f>
        <v>n/a</v>
      </c>
      <c r="BC338" s="224" t="str">
        <f>IF(ISERROR((AA338/AB338-1)*100),"n/a",(AA338/AB338-1)*100)</f>
        <v>n/a</v>
      </c>
      <c r="BD338" s="224" t="str">
        <f>IF(ISERROR((AB338/AC338-1)*100),"n/a",(AB338/AC338-1)*100)</f>
        <v>n/a</v>
      </c>
      <c r="BE338" s="224" t="str">
        <f>IF(ISERROR((AC338/AD338-1)*100),"n/a",(AC338/AD338-1)*100)</f>
        <v>n/a</v>
      </c>
      <c r="BF338" s="224" t="str">
        <f>IF(ISERROR((AD338/AE338-1)*100),"n/a",(AD338/AE338-1)*100)</f>
        <v>n/a</v>
      </c>
      <c r="BG338" s="224">
        <f>AVERAGE(AG338:BF338)</f>
        <v>19.347694746865834</v>
      </c>
      <c r="BH338" s="182">
        <f t="shared" si="5"/>
        <v>68.415640678992588</v>
      </c>
    </row>
    <row r="339" spans="1:60" ht="11.25" customHeight="1" x14ac:dyDescent="0.2">
      <c r="A339" s="291" t="s">
        <v>1924</v>
      </c>
      <c r="B339" s="97" t="s">
        <v>962</v>
      </c>
      <c r="C339" s="215">
        <v>0.43</v>
      </c>
      <c r="D339" s="216">
        <v>0.40500000000000003</v>
      </c>
      <c r="E339" s="216">
        <v>0.39</v>
      </c>
      <c r="F339" s="216">
        <v>0.35</v>
      </c>
      <c r="G339" s="216">
        <v>0.29499999999999998</v>
      </c>
      <c r="H339" s="216">
        <v>0.245</v>
      </c>
      <c r="I339" s="216">
        <v>0.2276</v>
      </c>
      <c r="J339" s="217">
        <v>0.1515</v>
      </c>
      <c r="K339" s="217">
        <v>0.12</v>
      </c>
      <c r="L339" s="216">
        <v>3.8600000000000002E-2</v>
      </c>
      <c r="M339" s="216">
        <v>3.04E-2</v>
      </c>
      <c r="N339" s="216">
        <v>6.7999999999999996E-3</v>
      </c>
      <c r="O339" s="231">
        <v>0</v>
      </c>
      <c r="P339" s="226"/>
      <c r="Q339" s="231">
        <v>0</v>
      </c>
      <c r="R339" s="227">
        <v>0</v>
      </c>
      <c r="S339" s="226"/>
      <c r="T339" s="261">
        <v>0</v>
      </c>
      <c r="U339" s="261">
        <v>0</v>
      </c>
      <c r="V339" s="229">
        <v>0</v>
      </c>
      <c r="W339" s="229">
        <v>0</v>
      </c>
      <c r="X339" s="229">
        <v>0</v>
      </c>
      <c r="Y339" s="229">
        <v>0</v>
      </c>
      <c r="Z339" s="229">
        <v>0</v>
      </c>
      <c r="AA339" s="229">
        <v>0</v>
      </c>
      <c r="AB339" s="229">
        <v>0</v>
      </c>
      <c r="AC339" s="229">
        <v>0</v>
      </c>
      <c r="AD339" s="229">
        <v>0</v>
      </c>
      <c r="AE339" s="229">
        <v>0</v>
      </c>
      <c r="AF339" s="223">
        <f>SUM(C339:AE339)</f>
        <v>2.6899000000000006</v>
      </c>
      <c r="AG339" s="224">
        <f>IF(ISERROR((C339/D339-1)*100),"n/a",(C339/D339-1)*100)</f>
        <v>6.1728395061728225</v>
      </c>
      <c r="AH339" s="224">
        <f>IF(ISERROR((D339/E339-1)*100),"n/a",(D339/E339-1)*100)</f>
        <v>3.8461538461538547</v>
      </c>
      <c r="AI339" s="224">
        <f>IF(ISERROR((E339/F339-1)*100),"n/a",(E339/F339-1)*100)</f>
        <v>11.428571428571432</v>
      </c>
      <c r="AJ339" s="224">
        <f>IF(ISERROR((F339/G339-1)*100),"n/a",(F339/G339-1)*100)</f>
        <v>18.644067796610166</v>
      </c>
      <c r="AK339" s="224">
        <f>IF(ISERROR((G339/H339-1)*100),"n/a",(G339/H339-1)*100)</f>
        <v>20.408163265306122</v>
      </c>
      <c r="AL339" s="224">
        <f>IF(ISERROR((H339/I339-1)*100),"n/a",(H339/I339-1)*100)</f>
        <v>7.6449912126537845</v>
      </c>
      <c r="AM339" s="224">
        <f>IF(ISERROR((I339/J339-1)*100),"n/a",(I339/J339-1)*100)</f>
        <v>50.231023102310225</v>
      </c>
      <c r="AN339" s="224">
        <f>IF(ISERROR((J339/K339-1)*100),"n/a",(J339/K339-1)*100)</f>
        <v>26.249999999999996</v>
      </c>
      <c r="AO339" s="224">
        <f>IF(ISERROR((K339/L339-1)*100),"n/a",(K339/L339-1)*100)</f>
        <v>210.88082901554398</v>
      </c>
      <c r="AP339" s="224">
        <f>IF(ISERROR((L339/M339-1)*100),"n/a",(L339/M339-1)*100)</f>
        <v>26.973684210526329</v>
      </c>
      <c r="AQ339" s="224">
        <f>IF(ISERROR((M339/N339-1)*100),"n/a",(M339/N339-1)*100)</f>
        <v>347.05882352941177</v>
      </c>
      <c r="AR339" s="224" t="str">
        <f>IF(ISERROR((N339/O339-1)*100),"n/a",(N339/O339-1)*100)</f>
        <v>n/a</v>
      </c>
      <c r="AS339" s="224" t="str">
        <f>IF(ISERROR((O339/Q339-1)*100),"n/a",(O339/Q339-1)*100)</f>
        <v>n/a</v>
      </c>
      <c r="AT339" s="224" t="str">
        <f>IF(ISERROR((Q339/R339-1)*100),"n/a",(Q339/R339-1)*100)</f>
        <v>n/a</v>
      </c>
      <c r="AU339" s="224" t="str">
        <f>IF(ISERROR((R339/T339-1)*100),"n/a",(R339/T339-1)*100)</f>
        <v>n/a</v>
      </c>
      <c r="AV339" s="224" t="str">
        <f>IF(ISERROR((T339/U339-1)*100),"n/a",(T339/U339-1)*100)</f>
        <v>n/a</v>
      </c>
      <c r="AW339" s="224" t="str">
        <f>IF(ISERROR((U339/V339-1)*100),"n/a",(U339/V339-1)*100)</f>
        <v>n/a</v>
      </c>
      <c r="AX339" s="224" t="str">
        <f>IF(ISERROR((V339/W339-1)*100),"n/a",(V339/W339-1)*100)</f>
        <v>n/a</v>
      </c>
      <c r="AY339" s="224" t="str">
        <f>IF(ISERROR((W339/X339-1)*100),"n/a",(W339/X339-1)*100)</f>
        <v>n/a</v>
      </c>
      <c r="AZ339" s="224" t="str">
        <f>IF(ISERROR((X339/Y339-1)*100),"n/a",(X339/Y339-1)*100)</f>
        <v>n/a</v>
      </c>
      <c r="BA339" s="224" t="str">
        <f>IF(ISERROR((Y339/Z339-1)*100),"n/a",(Y339/Z339-1)*100)</f>
        <v>n/a</v>
      </c>
      <c r="BB339" s="224" t="str">
        <f>IF(ISERROR((Z339/AA339-1)*100),"n/a",(Z339/AA339-1)*100)</f>
        <v>n/a</v>
      </c>
      <c r="BC339" s="224" t="str">
        <f>IF(ISERROR((AA339/AB339-1)*100),"n/a",(AA339/AB339-1)*100)</f>
        <v>n/a</v>
      </c>
      <c r="BD339" s="224" t="str">
        <f>IF(ISERROR((AB339/AC339-1)*100),"n/a",(AB339/AC339-1)*100)</f>
        <v>n/a</v>
      </c>
      <c r="BE339" s="224" t="str">
        <f>IF(ISERROR((AC339/AD339-1)*100),"n/a",(AC339/AD339-1)*100)</f>
        <v>n/a</v>
      </c>
      <c r="BF339" s="224" t="str">
        <f>IF(ISERROR((AD339/AE339-1)*100),"n/a",(AD339/AE339-1)*100)</f>
        <v>n/a</v>
      </c>
      <c r="BG339" s="224">
        <f>AVERAGE(AG339:BF339)</f>
        <v>66.321740628478224</v>
      </c>
      <c r="BH339" s="182">
        <f t="shared" si="5"/>
        <v>110.21891496117112</v>
      </c>
    </row>
    <row r="340" spans="1:60" ht="11.25" customHeight="1" x14ac:dyDescent="0.2">
      <c r="A340" s="114" t="s">
        <v>1925</v>
      </c>
      <c r="B340" s="97" t="s">
        <v>964</v>
      </c>
      <c r="C340" s="215">
        <v>1.4039999999999999</v>
      </c>
      <c r="D340" s="216">
        <v>1.276</v>
      </c>
      <c r="E340" s="216">
        <v>1.1599999999999999</v>
      </c>
      <c r="F340" s="216">
        <v>1.056</v>
      </c>
      <c r="G340" s="216">
        <v>0.88</v>
      </c>
      <c r="H340" s="216">
        <v>0.67600000000000005</v>
      </c>
      <c r="I340" s="216">
        <v>0.58799999999999997</v>
      </c>
      <c r="J340" s="217">
        <v>0.53600000000000003</v>
      </c>
      <c r="K340" s="223">
        <v>0.50800000000000001</v>
      </c>
      <c r="L340" s="216">
        <v>0.496</v>
      </c>
      <c r="M340" s="216">
        <v>0.47199999999999998</v>
      </c>
      <c r="N340" s="216">
        <v>0.44</v>
      </c>
      <c r="O340" s="216">
        <v>0.4</v>
      </c>
      <c r="P340" s="226"/>
      <c r="Q340" s="231">
        <v>0.36399999999999999</v>
      </c>
      <c r="R340" s="227">
        <v>0.37824999999999998</v>
      </c>
      <c r="S340" s="226"/>
      <c r="T340" s="260">
        <v>0.38300000000000001</v>
      </c>
      <c r="U340" s="260">
        <v>0.32555000000000001</v>
      </c>
      <c r="V340" s="202">
        <v>0.2681</v>
      </c>
      <c r="W340" s="202">
        <v>0.21448</v>
      </c>
      <c r="X340" s="202">
        <v>0.16852</v>
      </c>
      <c r="Y340" s="202">
        <v>0.13788</v>
      </c>
      <c r="Z340" s="202">
        <v>0.13022</v>
      </c>
      <c r="AA340" s="202">
        <v>0.12256</v>
      </c>
      <c r="AB340" s="229">
        <v>0.1149</v>
      </c>
      <c r="AC340" s="229">
        <v>0.1149</v>
      </c>
      <c r="AD340" s="229">
        <v>0.1149</v>
      </c>
      <c r="AE340" s="229">
        <v>0.1149</v>
      </c>
      <c r="AF340" s="223">
        <f>SUM(C340:AE340)</f>
        <v>12.84416</v>
      </c>
      <c r="AG340" s="224">
        <f>IF(ISERROR((C340/D340-1)*100),"n/a",(C340/D340-1)*100)</f>
        <v>10.03134796238243</v>
      </c>
      <c r="AH340" s="224">
        <f>IF(ISERROR((D340/E340-1)*100),"n/a",(D340/E340-1)*100)</f>
        <v>10.000000000000009</v>
      </c>
      <c r="AI340" s="224">
        <f>IF(ISERROR((E340/F340-1)*100),"n/a",(E340/F340-1)*100)</f>
        <v>9.8484848484848406</v>
      </c>
      <c r="AJ340" s="224">
        <f>IF(ISERROR((F340/G340-1)*100),"n/a",(F340/G340-1)*100)</f>
        <v>19.999999999999996</v>
      </c>
      <c r="AK340" s="224">
        <f>IF(ISERROR((G340/H340-1)*100),"n/a",(G340/H340-1)*100)</f>
        <v>30.177514792899409</v>
      </c>
      <c r="AL340" s="224">
        <f>IF(ISERROR((H340/I340-1)*100),"n/a",(H340/I340-1)*100)</f>
        <v>14.96598639455784</v>
      </c>
      <c r="AM340" s="224">
        <f>IF(ISERROR((I340/J340-1)*100),"n/a",(I340/J340-1)*100)</f>
        <v>9.7014925373134275</v>
      </c>
      <c r="AN340" s="224">
        <f>IF(ISERROR((J340/K340-1)*100),"n/a",(J340/K340-1)*100)</f>
        <v>5.5118110236220597</v>
      </c>
      <c r="AO340" s="224">
        <f>IF(ISERROR((K340/L340-1)*100),"n/a",(K340/L340-1)*100)</f>
        <v>2.4193548387096753</v>
      </c>
      <c r="AP340" s="224">
        <f>IF(ISERROR((L340/M340-1)*100),"n/a",(L340/M340-1)*100)</f>
        <v>5.0847457627118731</v>
      </c>
      <c r="AQ340" s="224">
        <f>IF(ISERROR((M340/N340-1)*100),"n/a",(M340/N340-1)*100)</f>
        <v>7.2727272727272751</v>
      </c>
      <c r="AR340" s="224">
        <f>IF(ISERROR((N340/O340-1)*100),"n/a",(N340/O340-1)*100)</f>
        <v>9.9999999999999858</v>
      </c>
      <c r="AS340" s="224">
        <f>IF(ISERROR((O340/Q340-1)*100),"n/a",(O340/Q340-1)*100)</f>
        <v>9.8901098901098994</v>
      </c>
      <c r="AT340" s="224">
        <f>IF(ISERROR((Q340/R340-1)*100),"n/a",(Q340/R340-1)*100)</f>
        <v>-3.7673496364838077</v>
      </c>
      <c r="AU340" s="224">
        <f>IF(ISERROR((R340/T340-1)*100),"n/a",(R340/T340-1)*100)</f>
        <v>-1.2402088772845987</v>
      </c>
      <c r="AV340" s="224">
        <f>IF(ISERROR((T340/U340-1)*100),"n/a",(T340/U340-1)*100)</f>
        <v>17.647058823529417</v>
      </c>
      <c r="AW340" s="224">
        <f>IF(ISERROR((U340/V340-1)*100),"n/a",(U340/V340-1)*100)</f>
        <v>21.42857142857142</v>
      </c>
      <c r="AX340" s="224">
        <f>IF(ISERROR((V340/W340-1)*100),"n/a",(V340/W340-1)*100)</f>
        <v>25</v>
      </c>
      <c r="AY340" s="224">
        <f>IF(ISERROR((W340/X340-1)*100),"n/a",(W340/X340-1)*100)</f>
        <v>27.27272727272727</v>
      </c>
      <c r="AZ340" s="224">
        <f>IF(ISERROR((X340/Y340-1)*100),"n/a",(X340/Y340-1)*100)</f>
        <v>22.222222222222232</v>
      </c>
      <c r="BA340" s="224">
        <f>IF(ISERROR((Y340/Z340-1)*100),"n/a",(Y340/Z340-1)*100)</f>
        <v>5.8823529411764719</v>
      </c>
      <c r="BB340" s="224">
        <f>IF(ISERROR((Z340/AA340-1)*100),"n/a",(Z340/AA340-1)*100)</f>
        <v>6.25</v>
      </c>
      <c r="BC340" s="224">
        <f>IF(ISERROR((AA340/AB340-1)*100),"n/a",(AA340/AB340-1)*100)</f>
        <v>6.6666666666666652</v>
      </c>
      <c r="BD340" s="224">
        <f>IF(ISERROR((AB340/AC340-1)*100),"n/a",(AB340/AC340-1)*100)</f>
        <v>0</v>
      </c>
      <c r="BE340" s="224">
        <f>IF(ISERROR((AC340/AD340-1)*100),"n/a",(AC340/AD340-1)*100)</f>
        <v>0</v>
      </c>
      <c r="BF340" s="224">
        <f>IF(ISERROR((AD340/AE340-1)*100),"n/a",(AD340/AE340-1)*100)</f>
        <v>0</v>
      </c>
      <c r="BG340" s="224">
        <f>AVERAGE(AG340:BF340)</f>
        <v>10.471754467870918</v>
      </c>
      <c r="BH340" s="182">
        <f t="shared" si="5"/>
        <v>9.2847618517666781</v>
      </c>
    </row>
    <row r="341" spans="1:60" ht="11.25" customHeight="1" x14ac:dyDescent="0.2">
      <c r="A341" s="97" t="s">
        <v>1926</v>
      </c>
      <c r="B341" s="97" t="s">
        <v>351</v>
      </c>
      <c r="C341" s="215">
        <v>6.11</v>
      </c>
      <c r="D341" s="216">
        <v>5.7</v>
      </c>
      <c r="E341" s="216">
        <v>5.33</v>
      </c>
      <c r="F341" s="216">
        <v>4.97</v>
      </c>
      <c r="G341" s="216">
        <v>4.6399999999999997</v>
      </c>
      <c r="H341" s="216">
        <v>4.3499999999999996</v>
      </c>
      <c r="I341" s="216">
        <v>4.07</v>
      </c>
      <c r="J341" s="217">
        <v>3.34</v>
      </c>
      <c r="K341" s="223">
        <v>2.73</v>
      </c>
      <c r="L341" s="216">
        <v>2.2999999999999998</v>
      </c>
      <c r="M341" s="216">
        <v>2.0049999999999999</v>
      </c>
      <c r="N341" s="216">
        <v>1.7450000000000001</v>
      </c>
      <c r="O341" s="216">
        <v>1.56</v>
      </c>
      <c r="P341" s="226" t="s">
        <v>1737</v>
      </c>
      <c r="Q341" s="216">
        <v>1.46</v>
      </c>
      <c r="R341" s="232">
        <v>1.38</v>
      </c>
      <c r="S341" s="226"/>
      <c r="T341" s="260">
        <v>1.27</v>
      </c>
      <c r="U341" s="261">
        <v>1.24</v>
      </c>
      <c r="V341" s="202">
        <v>1.1499999999999999</v>
      </c>
      <c r="W341" s="202">
        <v>0.91</v>
      </c>
      <c r="X341" s="202">
        <v>0.70499999999999996</v>
      </c>
      <c r="Y341" s="202">
        <v>0.58499999999999996</v>
      </c>
      <c r="Z341" s="202">
        <v>0.5</v>
      </c>
      <c r="AA341" s="202">
        <v>0.46500000000000002</v>
      </c>
      <c r="AB341" s="202">
        <v>0.44500000000000001</v>
      </c>
      <c r="AC341" s="202">
        <v>0.41</v>
      </c>
      <c r="AD341" s="202">
        <v>0.37</v>
      </c>
      <c r="AE341" s="202">
        <v>0.315</v>
      </c>
      <c r="AF341" s="223">
        <f>SUM(C341:AE341)</f>
        <v>60.055</v>
      </c>
      <c r="AG341" s="224">
        <f>IF(ISERROR((C341/D341-1)*100),"n/a",(C341/D341-1)*100)</f>
        <v>7.192982456140351</v>
      </c>
      <c r="AH341" s="224">
        <f>IF(ISERROR((D341/E341-1)*100),"n/a",(D341/E341-1)*100)</f>
        <v>6.9418386491557182</v>
      </c>
      <c r="AI341" s="224">
        <f>IF(ISERROR((E341/F341-1)*100),"n/a",(E341/F341-1)*100)</f>
        <v>7.2434607645875282</v>
      </c>
      <c r="AJ341" s="224">
        <f>IF(ISERROR((F341/G341-1)*100),"n/a",(F341/G341-1)*100)</f>
        <v>7.1120689655172376</v>
      </c>
      <c r="AK341" s="224">
        <f>IF(ISERROR((G341/H341-1)*100),"n/a",(G341/H341-1)*100)</f>
        <v>6.6666666666666652</v>
      </c>
      <c r="AL341" s="224">
        <f>IF(ISERROR((H341/I341-1)*100),"n/a",(H341/I341-1)*100)</f>
        <v>6.8796068796068699</v>
      </c>
      <c r="AM341" s="224">
        <f>IF(ISERROR((I341/J341-1)*100),"n/a",(I341/J341-1)*100)</f>
        <v>21.856287425149713</v>
      </c>
      <c r="AN341" s="224">
        <f>IF(ISERROR((J341/K341-1)*100),"n/a",(J341/K341-1)*100)</f>
        <v>22.344322344322332</v>
      </c>
      <c r="AO341" s="224">
        <f>IF(ISERROR((K341/L341-1)*100),"n/a",(K341/L341-1)*100)</f>
        <v>18.695652173913047</v>
      </c>
      <c r="AP341" s="224">
        <f>IF(ISERROR((L341/M341-1)*100),"n/a",(L341/M341-1)*100)</f>
        <v>14.71321695760599</v>
      </c>
      <c r="AQ341" s="224">
        <f>IF(ISERROR((M341/N341-1)*100),"n/a",(M341/N341-1)*100)</f>
        <v>14.899713467048702</v>
      </c>
      <c r="AR341" s="224">
        <f>IF(ISERROR((N341/O341-1)*100),"n/a",(N341/O341-1)*100)</f>
        <v>11.858974358974361</v>
      </c>
      <c r="AS341" s="224">
        <f>IF(ISERROR((O341/Q341-1)*100),"n/a",(O341/Q341-1)*100)</f>
        <v>6.8493150684931559</v>
      </c>
      <c r="AT341" s="224">
        <f>IF(ISERROR((Q341/R341-1)*100),"n/a",(Q341/R341-1)*100)</f>
        <v>5.7971014492753659</v>
      </c>
      <c r="AU341" s="224">
        <f>IF(ISERROR((R341/T341-1)*100),"n/a",(R341/T341-1)*100)</f>
        <v>8.6614173228346303</v>
      </c>
      <c r="AV341" s="224">
        <f>IF(ISERROR((T341/U341-1)*100),"n/a",(T341/U341-1)*100)</f>
        <v>2.4193548387096753</v>
      </c>
      <c r="AW341" s="224">
        <f>IF(ISERROR((U341/V341-1)*100),"n/a",(U341/V341-1)*100)</f>
        <v>7.8260869565217384</v>
      </c>
      <c r="AX341" s="224">
        <f>IF(ISERROR((V341/W341-1)*100),"n/a",(V341/W341-1)*100)</f>
        <v>26.373626373626369</v>
      </c>
      <c r="AY341" s="224">
        <f>IF(ISERROR((W341/X341-1)*100),"n/a",(W341/X341-1)*100)</f>
        <v>29.078014184397173</v>
      </c>
      <c r="AZ341" s="224">
        <f>IF(ISERROR((X341/Y341-1)*100),"n/a",(X341/Y341-1)*100)</f>
        <v>20.512820512820507</v>
      </c>
      <c r="BA341" s="224">
        <f>IF(ISERROR((Y341/Z341-1)*100),"n/a",(Y341/Z341-1)*100)</f>
        <v>16.999999999999993</v>
      </c>
      <c r="BB341" s="224">
        <f>IF(ISERROR((Z341/AA341-1)*100),"n/a",(Z341/AA341-1)*100)</f>
        <v>7.5268817204301008</v>
      </c>
      <c r="BC341" s="224">
        <f>IF(ISERROR((AA341/AB341-1)*100),"n/a",(AA341/AB341-1)*100)</f>
        <v>4.4943820224719211</v>
      </c>
      <c r="BD341" s="224">
        <f>IF(ISERROR((AB341/AC341-1)*100),"n/a",(AB341/AC341-1)*100)</f>
        <v>8.5365853658536661</v>
      </c>
      <c r="BE341" s="224">
        <f>IF(ISERROR((AC341/AD341-1)*100),"n/a",(AC341/AD341-1)*100)</f>
        <v>10.810810810810811</v>
      </c>
      <c r="BF341" s="224">
        <f>IF(ISERROR((AD341/AE341-1)*100),"n/a",(AD341/AE341-1)*100)</f>
        <v>17.460317460317466</v>
      </c>
      <c r="BG341" s="224">
        <f>AVERAGE(AG341:BF341)</f>
        <v>12.298134815201966</v>
      </c>
      <c r="BH341" s="182">
        <f t="shared" si="5"/>
        <v>7.2470438071139718</v>
      </c>
    </row>
    <row r="342" spans="1:60" ht="11.25" customHeight="1" x14ac:dyDescent="0.2">
      <c r="A342" s="265" t="s">
        <v>1513</v>
      </c>
      <c r="B342" s="97" t="s">
        <v>1514</v>
      </c>
      <c r="C342" s="215">
        <v>1.28</v>
      </c>
      <c r="D342" s="216">
        <v>1.1599999999999999</v>
      </c>
      <c r="E342" s="216">
        <v>1.04</v>
      </c>
      <c r="F342" s="216">
        <v>0.92</v>
      </c>
      <c r="G342" s="216">
        <v>0.84</v>
      </c>
      <c r="H342" s="216">
        <v>0.76</v>
      </c>
      <c r="I342" s="216">
        <v>0.68</v>
      </c>
      <c r="J342" s="254">
        <v>0.6</v>
      </c>
      <c r="K342" s="217">
        <v>0.6</v>
      </c>
      <c r="L342" s="231">
        <v>0</v>
      </c>
      <c r="M342" s="231">
        <v>0</v>
      </c>
      <c r="N342" s="231">
        <v>0</v>
      </c>
      <c r="O342" s="231">
        <v>0</v>
      </c>
      <c r="P342" s="237"/>
      <c r="Q342" s="231">
        <v>0</v>
      </c>
      <c r="R342" s="227">
        <v>0</v>
      </c>
      <c r="S342" s="237"/>
      <c r="T342" s="266">
        <v>0</v>
      </c>
      <c r="U342" s="266">
        <v>0</v>
      </c>
      <c r="V342" s="229">
        <v>0</v>
      </c>
      <c r="W342" s="229">
        <v>0</v>
      </c>
      <c r="X342" s="229">
        <v>0</v>
      </c>
      <c r="Y342" s="229">
        <v>0</v>
      </c>
      <c r="Z342" s="229">
        <v>0</v>
      </c>
      <c r="AA342" s="229">
        <v>0</v>
      </c>
      <c r="AB342" s="229">
        <v>0</v>
      </c>
      <c r="AC342" s="229">
        <v>0</v>
      </c>
      <c r="AD342" s="229">
        <v>0</v>
      </c>
      <c r="AE342" s="229">
        <v>0</v>
      </c>
      <c r="AF342" s="223">
        <f>SUM(C342:AE342)</f>
        <v>7.879999999999999</v>
      </c>
      <c r="AG342" s="224">
        <f>IF(ISERROR((C342/D342-1)*100),"n/a",(C342/D342-1)*100)</f>
        <v>10.344827586206918</v>
      </c>
      <c r="AH342" s="224">
        <f>IF(ISERROR((D342/E342-1)*100),"n/a",(D342/E342-1)*100)</f>
        <v>11.538461538461519</v>
      </c>
      <c r="AI342" s="224">
        <f>IF(ISERROR((E342/F342-1)*100),"n/a",(E342/F342-1)*100)</f>
        <v>13.043478260869556</v>
      </c>
      <c r="AJ342" s="224">
        <f>IF(ISERROR((F342/G342-1)*100),"n/a",(F342/G342-1)*100)</f>
        <v>9.5238095238095344</v>
      </c>
      <c r="AK342" s="224">
        <f>IF(ISERROR((G342/H342-1)*100),"n/a",(G342/H342-1)*100)</f>
        <v>10.526315789473673</v>
      </c>
      <c r="AL342" s="224">
        <f>IF(ISERROR((H342/I342-1)*100),"n/a",(H342/I342-1)*100)</f>
        <v>11.764705882352944</v>
      </c>
      <c r="AM342" s="224">
        <f>IF(ISERROR((I342/J342-1)*100),"n/a",(I342/J342-1)*100)</f>
        <v>13.333333333333353</v>
      </c>
      <c r="AN342" s="224">
        <f>IF(ISERROR((J342/K342-1)*100),"n/a",(J342/K342-1)*100)</f>
        <v>0</v>
      </c>
      <c r="AO342" s="224" t="str">
        <f>IF(ISERROR((K342/L342-1)*100),"n/a",(K342/L342-1)*100)</f>
        <v>n/a</v>
      </c>
      <c r="AP342" s="224" t="str">
        <f>IF(ISERROR((L342/M342-1)*100),"n/a",(L342/M342-1)*100)</f>
        <v>n/a</v>
      </c>
      <c r="AQ342" s="224" t="str">
        <f>IF(ISERROR((M342/N342-1)*100),"n/a",(M342/N342-1)*100)</f>
        <v>n/a</v>
      </c>
      <c r="AR342" s="224" t="str">
        <f>IF(ISERROR((N342/O342-1)*100),"n/a",(N342/O342-1)*100)</f>
        <v>n/a</v>
      </c>
      <c r="AS342" s="224" t="str">
        <f>IF(ISERROR((O342/Q342-1)*100),"n/a",(O342/Q342-1)*100)</f>
        <v>n/a</v>
      </c>
      <c r="AT342" s="224" t="str">
        <f>IF(ISERROR((Q342/R342-1)*100),"n/a",(Q342/R342-1)*100)</f>
        <v>n/a</v>
      </c>
      <c r="AU342" s="224" t="str">
        <f>IF(ISERROR((R342/T342-1)*100),"n/a",(R342/T342-1)*100)</f>
        <v>n/a</v>
      </c>
      <c r="AV342" s="224" t="str">
        <f>IF(ISERROR((T342/U342-1)*100),"n/a",(T342/U342-1)*100)</f>
        <v>n/a</v>
      </c>
      <c r="AW342" s="224" t="str">
        <f>IF(ISERROR((U342/V342-1)*100),"n/a",(U342/V342-1)*100)</f>
        <v>n/a</v>
      </c>
      <c r="AX342" s="224" t="str">
        <f>IF(ISERROR((V342/W342-1)*100),"n/a",(V342/W342-1)*100)</f>
        <v>n/a</v>
      </c>
      <c r="AY342" s="224" t="str">
        <f>IF(ISERROR((W342/X342-1)*100),"n/a",(W342/X342-1)*100)</f>
        <v>n/a</v>
      </c>
      <c r="AZ342" s="224" t="str">
        <f>IF(ISERROR((X342/Y342-1)*100),"n/a",(X342/Y342-1)*100)</f>
        <v>n/a</v>
      </c>
      <c r="BA342" s="224" t="str">
        <f>IF(ISERROR((Y342/Z342-1)*100),"n/a",(Y342/Z342-1)*100)</f>
        <v>n/a</v>
      </c>
      <c r="BB342" s="224" t="str">
        <f>IF(ISERROR((Z342/AA342-1)*100),"n/a",(Z342/AA342-1)*100)</f>
        <v>n/a</v>
      </c>
      <c r="BC342" s="224" t="str">
        <f>IF(ISERROR((AA342/AB342-1)*100),"n/a",(AA342/AB342-1)*100)</f>
        <v>n/a</v>
      </c>
      <c r="BD342" s="224" t="str">
        <f>IF(ISERROR((AB342/AC342-1)*100),"n/a",(AB342/AC342-1)*100)</f>
        <v>n/a</v>
      </c>
      <c r="BE342" s="224" t="str">
        <f>IF(ISERROR((AC342/AD342-1)*100),"n/a",(AC342/AD342-1)*100)</f>
        <v>n/a</v>
      </c>
      <c r="BF342" s="224" t="str">
        <f>IF(ISERROR((AD342/AE342-1)*100),"n/a",(AD342/AE342-1)*100)</f>
        <v>n/a</v>
      </c>
      <c r="BG342" s="224">
        <f>AVERAGE(AG342:BF342)</f>
        <v>10.009366489313438</v>
      </c>
      <c r="BH342" s="182">
        <f t="shared" si="5"/>
        <v>4.250661993604723</v>
      </c>
    </row>
    <row r="343" spans="1:60" ht="11.25" customHeight="1" x14ac:dyDescent="0.2">
      <c r="A343" s="147" t="s">
        <v>1927</v>
      </c>
      <c r="B343" s="119" t="s">
        <v>966</v>
      </c>
      <c r="C343" s="215">
        <v>1.76</v>
      </c>
      <c r="D343" s="216">
        <v>1.72</v>
      </c>
      <c r="E343" s="216">
        <v>1.68</v>
      </c>
      <c r="F343" s="216">
        <v>1.6</v>
      </c>
      <c r="G343" s="216">
        <v>1.18</v>
      </c>
      <c r="H343" s="216">
        <v>1.08</v>
      </c>
      <c r="I343" s="216">
        <v>1.04</v>
      </c>
      <c r="J343" s="217">
        <v>0.96</v>
      </c>
      <c r="K343" s="230">
        <v>0.92</v>
      </c>
      <c r="L343" s="218">
        <v>0.88</v>
      </c>
      <c r="M343" s="218">
        <v>0.84</v>
      </c>
      <c r="N343" s="218">
        <v>0.8</v>
      </c>
      <c r="O343" s="218">
        <v>0.6</v>
      </c>
      <c r="P343" s="219" t="s">
        <v>1737</v>
      </c>
      <c r="Q343" s="218">
        <v>0.56000000000000005</v>
      </c>
      <c r="R343" s="246">
        <v>0.52</v>
      </c>
      <c r="S343" s="219"/>
      <c r="T343" s="281">
        <v>0.48</v>
      </c>
      <c r="U343" s="281">
        <v>0.44</v>
      </c>
      <c r="V343" s="247">
        <v>0.4</v>
      </c>
      <c r="W343" s="247">
        <v>0.36</v>
      </c>
      <c r="X343" s="247">
        <v>0.32</v>
      </c>
      <c r="Y343" s="247">
        <v>0.24</v>
      </c>
      <c r="Z343" s="247">
        <v>4.4999999999999998E-2</v>
      </c>
      <c r="AA343" s="222">
        <v>0</v>
      </c>
      <c r="AB343" s="222">
        <v>0</v>
      </c>
      <c r="AC343" s="222">
        <v>0</v>
      </c>
      <c r="AD343" s="222">
        <v>1.2500000000000001E-2</v>
      </c>
      <c r="AE343" s="247">
        <v>0.05</v>
      </c>
      <c r="AF343" s="223">
        <f>SUM(C343:AE343)</f>
        <v>18.487500000000001</v>
      </c>
      <c r="AG343" s="224">
        <f>IF(ISERROR((C343/D343-1)*100),"n/a",(C343/D343-1)*100)</f>
        <v>2.3255813953488413</v>
      </c>
      <c r="AH343" s="224">
        <f>IF(ISERROR((D343/E343-1)*100),"n/a",(D343/E343-1)*100)</f>
        <v>2.3809523809523725</v>
      </c>
      <c r="AI343" s="224">
        <f>IF(ISERROR((E343/F343-1)*100),"n/a",(E343/F343-1)*100)</f>
        <v>4.9999999999999822</v>
      </c>
      <c r="AJ343" s="224">
        <f>IF(ISERROR((F343/G343-1)*100),"n/a",(F343/G343-1)*100)</f>
        <v>35.593220338983066</v>
      </c>
      <c r="AK343" s="224">
        <f>IF(ISERROR((G343/H343-1)*100),"n/a",(G343/H343-1)*100)</f>
        <v>9.259259259259256</v>
      </c>
      <c r="AL343" s="224">
        <f>IF(ISERROR((H343/I343-1)*100),"n/a",(H343/I343-1)*100)</f>
        <v>3.8461538461538547</v>
      </c>
      <c r="AM343" s="224">
        <f>IF(ISERROR((I343/J343-1)*100),"n/a",(I343/J343-1)*100)</f>
        <v>8.3333333333333481</v>
      </c>
      <c r="AN343" s="224">
        <f>IF(ISERROR((J343/K343-1)*100),"n/a",(J343/K343-1)*100)</f>
        <v>4.3478260869565188</v>
      </c>
      <c r="AO343" s="224">
        <f>IF(ISERROR((K343/L343-1)*100),"n/a",(K343/L343-1)*100)</f>
        <v>4.5454545454545414</v>
      </c>
      <c r="AP343" s="224">
        <f>IF(ISERROR((L343/M343-1)*100),"n/a",(L343/M343-1)*100)</f>
        <v>4.7619047619047672</v>
      </c>
      <c r="AQ343" s="224">
        <f>IF(ISERROR((M343/N343-1)*100),"n/a",(M343/N343-1)*100)</f>
        <v>4.9999999999999822</v>
      </c>
      <c r="AR343" s="224">
        <f>IF(ISERROR((N343/O343-1)*100),"n/a",(N343/O343-1)*100)</f>
        <v>33.33333333333335</v>
      </c>
      <c r="AS343" s="224">
        <f>IF(ISERROR((O343/Q343-1)*100),"n/a",(O343/Q343-1)*100)</f>
        <v>7.1428571428571397</v>
      </c>
      <c r="AT343" s="224">
        <f>IF(ISERROR((Q343/R343-1)*100),"n/a",(Q343/R343-1)*100)</f>
        <v>7.6923076923077094</v>
      </c>
      <c r="AU343" s="224">
        <f>IF(ISERROR((R343/T343-1)*100),"n/a",(R343/T343-1)*100)</f>
        <v>8.3333333333333481</v>
      </c>
      <c r="AV343" s="224">
        <f>IF(ISERROR((T343/U343-1)*100),"n/a",(T343/U343-1)*100)</f>
        <v>9.0909090909090828</v>
      </c>
      <c r="AW343" s="224">
        <f>IF(ISERROR((U343/V343-1)*100),"n/a",(U343/V343-1)*100)</f>
        <v>9.9999999999999858</v>
      </c>
      <c r="AX343" s="224">
        <f>IF(ISERROR((V343/W343-1)*100),"n/a",(V343/W343-1)*100)</f>
        <v>11.111111111111116</v>
      </c>
      <c r="AY343" s="224">
        <f>IF(ISERROR((W343/X343-1)*100),"n/a",(W343/X343-1)*100)</f>
        <v>12.5</v>
      </c>
      <c r="AZ343" s="224">
        <f>IF(ISERROR((X343/Y343-1)*100),"n/a",(X343/Y343-1)*100)</f>
        <v>33.33333333333335</v>
      </c>
      <c r="BA343" s="224">
        <f>IF(ISERROR((Y343/Z343-1)*100),"n/a",(Y343/Z343-1)*100)</f>
        <v>433.33333333333331</v>
      </c>
      <c r="BB343" s="224" t="str">
        <f>IF(ISERROR((Z343/AA343-1)*100),"n/a",(Z343/AA343-1)*100)</f>
        <v>n/a</v>
      </c>
      <c r="BC343" s="224" t="str">
        <f>IF(ISERROR((AA343/AB343-1)*100),"n/a",(AA343/AB343-1)*100)</f>
        <v>n/a</v>
      </c>
      <c r="BD343" s="224" t="str">
        <f>IF(ISERROR((AB343/AC343-1)*100),"n/a",(AB343/AC343-1)*100)</f>
        <v>n/a</v>
      </c>
      <c r="BE343" s="224">
        <f>IF(ISERROR((AC343/AD343-1)*100),"n/a",(AC343/AD343-1)*100)</f>
        <v>-100</v>
      </c>
      <c r="BF343" s="224">
        <f>IF(ISERROR((AD343/AE343-1)*100),"n/a",(AD343/AE343-1)*100)</f>
        <v>-75</v>
      </c>
      <c r="BG343" s="224">
        <f>AVERAGE(AG343:BF343)</f>
        <v>20.707139318211517</v>
      </c>
      <c r="BH343" s="182">
        <f t="shared" si="5"/>
        <v>94.859964959377038</v>
      </c>
    </row>
    <row r="344" spans="1:60" ht="11.25" customHeight="1" x14ac:dyDescent="0.2">
      <c r="A344" s="265" t="s">
        <v>1516</v>
      </c>
      <c r="B344" s="97" t="s">
        <v>1517</v>
      </c>
      <c r="C344" s="215">
        <v>0.9</v>
      </c>
      <c r="D344" s="216">
        <v>0.85</v>
      </c>
      <c r="E344" s="216">
        <v>0.8</v>
      </c>
      <c r="F344" s="216">
        <v>0.75</v>
      </c>
      <c r="G344" s="216">
        <v>0.7</v>
      </c>
      <c r="H344" s="216">
        <v>0.65</v>
      </c>
      <c r="I344" s="216">
        <v>0.6</v>
      </c>
      <c r="J344" s="217">
        <v>0.55000000000000004</v>
      </c>
      <c r="K344" s="223">
        <v>0.5</v>
      </c>
      <c r="L344" s="231">
        <v>0</v>
      </c>
      <c r="M344" s="231">
        <v>0</v>
      </c>
      <c r="N344" s="231">
        <v>0</v>
      </c>
      <c r="O344" s="231">
        <v>0</v>
      </c>
      <c r="P344" s="254"/>
      <c r="Q344" s="231">
        <v>0</v>
      </c>
      <c r="R344" s="227">
        <v>0</v>
      </c>
      <c r="S344" s="254"/>
      <c r="T344" s="266">
        <v>0</v>
      </c>
      <c r="U344" s="266">
        <v>0</v>
      </c>
      <c r="V344" s="229">
        <v>0</v>
      </c>
      <c r="W344" s="229">
        <v>0</v>
      </c>
      <c r="X344" s="229">
        <v>0</v>
      </c>
      <c r="Y344" s="229">
        <v>0</v>
      </c>
      <c r="Z344" s="229">
        <v>0</v>
      </c>
      <c r="AA344" s="229">
        <v>0</v>
      </c>
      <c r="AB344" s="229">
        <v>0</v>
      </c>
      <c r="AC344" s="229">
        <v>0</v>
      </c>
      <c r="AD344" s="229">
        <v>0</v>
      </c>
      <c r="AE344" s="229">
        <v>0</v>
      </c>
      <c r="AF344" s="223">
        <f>SUM(C344:AE344)</f>
        <v>6.3</v>
      </c>
      <c r="AG344" s="224">
        <f>IF(ISERROR((C344/D344-1)*100),"n/a",(C344/D344-1)*100)</f>
        <v>5.8823529411764719</v>
      </c>
      <c r="AH344" s="224">
        <f>IF(ISERROR((D344/E344-1)*100),"n/a",(D344/E344-1)*100)</f>
        <v>6.25</v>
      </c>
      <c r="AI344" s="224">
        <f>IF(ISERROR((E344/F344-1)*100),"n/a",(E344/F344-1)*100)</f>
        <v>6.6666666666666652</v>
      </c>
      <c r="AJ344" s="224">
        <f>IF(ISERROR((F344/G344-1)*100),"n/a",(F344/G344-1)*100)</f>
        <v>7.1428571428571397</v>
      </c>
      <c r="AK344" s="224">
        <f>IF(ISERROR((G344/H344-1)*100),"n/a",(G344/H344-1)*100)</f>
        <v>7.6923076923076872</v>
      </c>
      <c r="AL344" s="224">
        <f>IF(ISERROR((H344/I344-1)*100),"n/a",(H344/I344-1)*100)</f>
        <v>8.3333333333333481</v>
      </c>
      <c r="AM344" s="224">
        <f>IF(ISERROR((I344/J344-1)*100),"n/a",(I344/J344-1)*100)</f>
        <v>9.0909090909090828</v>
      </c>
      <c r="AN344" s="224">
        <f>IF(ISERROR((J344/K344-1)*100),"n/a",(J344/K344-1)*100)</f>
        <v>10.000000000000009</v>
      </c>
      <c r="AO344" s="224" t="str">
        <f>IF(ISERROR((K344/L344-1)*100),"n/a",(K344/L344-1)*100)</f>
        <v>n/a</v>
      </c>
      <c r="AP344" s="224" t="str">
        <f>IF(ISERROR((L344/M344-1)*100),"n/a",(L344/M344-1)*100)</f>
        <v>n/a</v>
      </c>
      <c r="AQ344" s="224" t="str">
        <f>IF(ISERROR((M344/N344-1)*100),"n/a",(M344/N344-1)*100)</f>
        <v>n/a</v>
      </c>
      <c r="AR344" s="224" t="str">
        <f>IF(ISERROR((N344/O344-1)*100),"n/a",(N344/O344-1)*100)</f>
        <v>n/a</v>
      </c>
      <c r="AS344" s="224" t="str">
        <f>IF(ISERROR((O344/Q344-1)*100),"n/a",(O344/Q344-1)*100)</f>
        <v>n/a</v>
      </c>
      <c r="AT344" s="224" t="str">
        <f>IF(ISERROR((Q344/R344-1)*100),"n/a",(Q344/R344-1)*100)</f>
        <v>n/a</v>
      </c>
      <c r="AU344" s="224" t="str">
        <f>IF(ISERROR((R344/T344-1)*100),"n/a",(R344/T344-1)*100)</f>
        <v>n/a</v>
      </c>
      <c r="AV344" s="224" t="str">
        <f>IF(ISERROR((T344/U344-1)*100),"n/a",(T344/U344-1)*100)</f>
        <v>n/a</v>
      </c>
      <c r="AW344" s="224" t="str">
        <f>IF(ISERROR((U344/V344-1)*100),"n/a",(U344/V344-1)*100)</f>
        <v>n/a</v>
      </c>
      <c r="AX344" s="224" t="str">
        <f>IF(ISERROR((V344/W344-1)*100),"n/a",(V344/W344-1)*100)</f>
        <v>n/a</v>
      </c>
      <c r="AY344" s="224" t="str">
        <f>IF(ISERROR((W344/X344-1)*100),"n/a",(W344/X344-1)*100)</f>
        <v>n/a</v>
      </c>
      <c r="AZ344" s="224" t="str">
        <f>IF(ISERROR((X344/Y344-1)*100),"n/a",(X344/Y344-1)*100)</f>
        <v>n/a</v>
      </c>
      <c r="BA344" s="224" t="str">
        <f>IF(ISERROR((Y344/Z344-1)*100),"n/a",(Y344/Z344-1)*100)</f>
        <v>n/a</v>
      </c>
      <c r="BB344" s="224" t="str">
        <f>IF(ISERROR((Z344/AA344-1)*100),"n/a",(Z344/AA344-1)*100)</f>
        <v>n/a</v>
      </c>
      <c r="BC344" s="224" t="str">
        <f>IF(ISERROR((AA344/AB344-1)*100),"n/a",(AA344/AB344-1)*100)</f>
        <v>n/a</v>
      </c>
      <c r="BD344" s="224" t="str">
        <f>IF(ISERROR((AB344/AC344-1)*100),"n/a",(AB344/AC344-1)*100)</f>
        <v>n/a</v>
      </c>
      <c r="BE344" s="224" t="str">
        <f>IF(ISERROR((AC344/AD344-1)*100),"n/a",(AC344/AD344-1)*100)</f>
        <v>n/a</v>
      </c>
      <c r="BF344" s="224" t="str">
        <f>IF(ISERROR((AD344/AE344-1)*100),"n/a",(AD344/AE344-1)*100)</f>
        <v>n/a</v>
      </c>
      <c r="BG344" s="224">
        <f>AVERAGE(AG344:BF344)</f>
        <v>7.6323033584062996</v>
      </c>
      <c r="BH344" s="182">
        <f t="shared" si="5"/>
        <v>1.4329620905717755</v>
      </c>
    </row>
    <row r="345" spans="1:60" ht="11.25" customHeight="1" x14ac:dyDescent="0.2">
      <c r="A345" s="265" t="s">
        <v>1519</v>
      </c>
      <c r="B345" s="97" t="s">
        <v>1520</v>
      </c>
      <c r="C345" s="215">
        <v>1.51</v>
      </c>
      <c r="D345" s="216">
        <v>1.48</v>
      </c>
      <c r="E345" s="216">
        <v>1.45</v>
      </c>
      <c r="F345" s="216">
        <v>1.39</v>
      </c>
      <c r="G345" s="216">
        <v>1.07</v>
      </c>
      <c r="H345" s="231">
        <v>1.04</v>
      </c>
      <c r="I345" s="231">
        <v>1.04</v>
      </c>
      <c r="J345" s="217">
        <v>1.04</v>
      </c>
      <c r="K345" s="223">
        <v>1</v>
      </c>
      <c r="L345" s="216">
        <v>0.84807186176747296</v>
      </c>
      <c r="M345" s="216">
        <v>0.74499130398358104</v>
      </c>
      <c r="N345" s="216">
        <v>0.65596718589749303</v>
      </c>
      <c r="O345" s="216">
        <v>0.59037046730774301</v>
      </c>
      <c r="P345" s="191"/>
      <c r="Q345" s="216">
        <v>0.52779208101992103</v>
      </c>
      <c r="R345" s="232">
        <v>0.38722768404188701</v>
      </c>
      <c r="S345" s="191"/>
      <c r="T345" s="232">
        <v>0.20652143148900601</v>
      </c>
      <c r="U345" s="266">
        <v>0</v>
      </c>
      <c r="V345" s="202">
        <v>0.335597326169635</v>
      </c>
      <c r="W345" s="202">
        <v>0.25019682159240603</v>
      </c>
      <c r="X345" s="229">
        <v>0.230335046378705</v>
      </c>
      <c r="Y345" s="229">
        <v>0.230335046378705</v>
      </c>
      <c r="Z345" s="229">
        <v>2.8791880797338101E-2</v>
      </c>
      <c r="AA345" s="229">
        <v>2.8791880797338101E-2</v>
      </c>
      <c r="AB345" s="229">
        <v>2.8791880797338101E-2</v>
      </c>
      <c r="AC345" s="229">
        <v>2.8791880797338101E-2</v>
      </c>
      <c r="AD345" s="229">
        <v>2.8791880797338101E-2</v>
      </c>
      <c r="AE345" s="229">
        <v>2.8791880797338101E-2</v>
      </c>
      <c r="AF345" s="223">
        <f>SUM(C345:AE345)</f>
        <v>16.20015754081059</v>
      </c>
      <c r="AG345" s="224">
        <f>IF(ISERROR((C345/D345-1)*100),"n/a",(C345/D345-1)*100)</f>
        <v>2.0270270270270396</v>
      </c>
      <c r="AH345" s="224">
        <f>IF(ISERROR((D345/E345-1)*100),"n/a",(D345/E345-1)*100)</f>
        <v>2.0689655172413834</v>
      </c>
      <c r="AI345" s="224">
        <f>IF(ISERROR((E345/F345-1)*100),"n/a",(E345/F345-1)*100)</f>
        <v>4.3165467625899234</v>
      </c>
      <c r="AJ345" s="224">
        <f>IF(ISERROR((F345/G345-1)*100),"n/a",(F345/G345-1)*100)</f>
        <v>29.906542056074748</v>
      </c>
      <c r="AK345" s="224">
        <f>IF(ISERROR((G345/H345-1)*100),"n/a",(G345/H345-1)*100)</f>
        <v>2.8846153846153966</v>
      </c>
      <c r="AL345" s="224">
        <f>IF(ISERROR((H345/I345-1)*100),"n/a",(H345/I345-1)*100)</f>
        <v>0</v>
      </c>
      <c r="AM345" s="224">
        <f>IF(ISERROR((I345/J345-1)*100),"n/a",(I345/J345-1)*100)</f>
        <v>0</v>
      </c>
      <c r="AN345" s="224">
        <f>IF(ISERROR((J345/K345-1)*100),"n/a",(J345/K345-1)*100)</f>
        <v>4.0000000000000036</v>
      </c>
      <c r="AO345" s="224">
        <f>IF(ISERROR((K345/L345-1)*100),"n/a",(K345/L345-1)*100)</f>
        <v>17.914535911602169</v>
      </c>
      <c r="AP345" s="224">
        <f>IF(ISERROR((L345/M345-1)*100),"n/a",(L345/M345-1)*100)</f>
        <v>13.836477987421404</v>
      </c>
      <c r="AQ345" s="224">
        <f>IF(ISERROR((M345/N345-1)*100),"n/a",(M345/N345-1)*100)</f>
        <v>13.571428571428523</v>
      </c>
      <c r="AR345" s="224">
        <f>IF(ISERROR((N345/O345-1)*100),"n/a",(N345/O345-1)*100)</f>
        <v>11.111111111111249</v>
      </c>
      <c r="AS345" s="224">
        <f>IF(ISERROR((O345/Q345-1)*100),"n/a",(O345/Q345-1)*100)</f>
        <v>11.856636076633364</v>
      </c>
      <c r="AT345" s="224">
        <f>IF(ISERROR((Q345/R345-1)*100),"n/a",(Q345/R345-1)*100)</f>
        <v>36.300193082999968</v>
      </c>
      <c r="AU345" s="224">
        <f>IF(ISERROR((R345/T345-1)*100),"n/a",(R345/T345-1)*100)</f>
        <v>87.500000000000355</v>
      </c>
      <c r="AV345" s="224" t="str">
        <f>IF(ISERROR((T345/U345-1)*100),"n/a",(T345/U345-1)*100)</f>
        <v>n/a</v>
      </c>
      <c r="AW345" s="224">
        <f>IF(ISERROR((U345/V345-1)*100),"n/a",(U345/V345-1)*100)</f>
        <v>-100</v>
      </c>
      <c r="AX345" s="224">
        <f>IF(ISERROR((V345/W345-1)*100),"n/a",(V345/W345-1)*100)</f>
        <v>34.133329126120707</v>
      </c>
      <c r="AY345" s="224">
        <f>IF(ISERROR((W345/X345-1)*100),"n/a",(W345/X345-1)*100)</f>
        <v>8.6229931249998781</v>
      </c>
      <c r="AZ345" s="224">
        <f>IF(ISERROR((X345/Y345-1)*100),"n/a",(X345/Y345-1)*100)</f>
        <v>0</v>
      </c>
      <c r="BA345" s="224">
        <f>IF(ISERROR((Y345/Z345-1)*100),"n/a",(Y345/Z345-1)*100)</f>
        <v>700.00000000000068</v>
      </c>
      <c r="BB345" s="224">
        <f>IF(ISERROR((Z345/AA345-1)*100),"n/a",(Z345/AA345-1)*100)</f>
        <v>0</v>
      </c>
      <c r="BC345" s="224">
        <f>IF(ISERROR((AA345/AB345-1)*100),"n/a",(AA345/AB345-1)*100)</f>
        <v>0</v>
      </c>
      <c r="BD345" s="224">
        <f>IF(ISERROR((AB345/AC345-1)*100),"n/a",(AB345/AC345-1)*100)</f>
        <v>0</v>
      </c>
      <c r="BE345" s="224">
        <f>IF(ISERROR((AC345/AD345-1)*100),"n/a",(AC345/AD345-1)*100)</f>
        <v>0</v>
      </c>
      <c r="BF345" s="224">
        <f>IF(ISERROR((AD345/AE345-1)*100),"n/a",(AD345/AE345-1)*100)</f>
        <v>0</v>
      </c>
      <c r="BG345" s="224">
        <f>AVERAGE(AG345:BF345)</f>
        <v>35.202016069594677</v>
      </c>
      <c r="BH345" s="182">
        <f t="shared" si="5"/>
        <v>141.58922232709594</v>
      </c>
    </row>
    <row r="346" spans="1:60" ht="11.25" customHeight="1" x14ac:dyDescent="0.2">
      <c r="A346" s="265" t="s">
        <v>1521</v>
      </c>
      <c r="B346" s="97" t="s">
        <v>1522</v>
      </c>
      <c r="C346" s="215">
        <v>1.6</v>
      </c>
      <c r="D346" s="216">
        <v>1.3</v>
      </c>
      <c r="E346" s="216">
        <v>1.2</v>
      </c>
      <c r="F346" s="216">
        <v>1.1388008427126199</v>
      </c>
      <c r="G346" s="216">
        <v>0.85410063203446795</v>
      </c>
      <c r="H346" s="216">
        <v>0.56940042135631197</v>
      </c>
      <c r="I346" s="216">
        <v>0.47450035113026001</v>
      </c>
      <c r="J346" s="217">
        <v>0.42705031601723398</v>
      </c>
      <c r="K346" s="235">
        <v>0.308425228234669</v>
      </c>
      <c r="L346" s="231">
        <v>0.23725017556513001</v>
      </c>
      <c r="M346" s="231">
        <v>0.23725017556513001</v>
      </c>
      <c r="N346" s="231">
        <v>0.23725017556513001</v>
      </c>
      <c r="O346" s="231">
        <v>0.23725017556513001</v>
      </c>
      <c r="P346" s="254"/>
      <c r="Q346" s="231">
        <v>0.23725017556513001</v>
      </c>
      <c r="R346" s="227">
        <v>0.23725017556513001</v>
      </c>
      <c r="S346" s="217"/>
      <c r="T346" s="232">
        <v>0.23725017556513001</v>
      </c>
      <c r="U346" s="266">
        <v>0</v>
      </c>
      <c r="V346" s="229">
        <v>0</v>
      </c>
      <c r="W346" s="229">
        <v>0.23725017556513001</v>
      </c>
      <c r="X346" s="202">
        <v>0.23725017556513001</v>
      </c>
      <c r="Y346" s="229">
        <v>0.118625087782565</v>
      </c>
      <c r="Z346" s="202">
        <v>0.118625087782565</v>
      </c>
      <c r="AA346" s="229">
        <v>7.9051758498301303E-2</v>
      </c>
      <c r="AB346" s="229">
        <v>7.9051758498301303E-2</v>
      </c>
      <c r="AC346" s="229">
        <v>7.9051758498301303E-2</v>
      </c>
      <c r="AD346" s="229">
        <v>7.9051758498301303E-2</v>
      </c>
      <c r="AE346" s="202">
        <v>0.49983866988061598</v>
      </c>
      <c r="AF346" s="223">
        <f>SUM(C346:AE346)</f>
        <v>11.060825251010687</v>
      </c>
      <c r="AG346" s="224">
        <f>IF(ISERROR((C346/D346-1)*100),"n/a",(C346/D346-1)*100)</f>
        <v>23.076923076923084</v>
      </c>
      <c r="AH346" s="224">
        <f>IF(ISERROR((D346/E346-1)*100),"n/a",(D346/E346-1)*100)</f>
        <v>8.3333333333333481</v>
      </c>
      <c r="AI346" s="224">
        <f>IF(ISERROR((E346/F346-1)*100),"n/a",(E346/F346-1)*100)</f>
        <v>5.3740000000003452</v>
      </c>
      <c r="AJ346" s="224">
        <f>IF(ISERROR((F346/G346-1)*100),"n/a",(F346/G346-1)*100)</f>
        <v>33.33333333333286</v>
      </c>
      <c r="AK346" s="224">
        <f>IF(ISERROR((G346/H346-1)*100),"n/a",(G346/H346-1)*100)</f>
        <v>50</v>
      </c>
      <c r="AL346" s="224">
        <f>IF(ISERROR((H346/I346-1)*100),"n/a",(H346/I346-1)*100)</f>
        <v>19.999999999999996</v>
      </c>
      <c r="AM346" s="224">
        <f>IF(ISERROR((I346/J346-1)*100),"n/a",(I346/J346-1)*100)</f>
        <v>11.111111111111116</v>
      </c>
      <c r="AN346" s="224">
        <f>IF(ISERROR((J346/K346-1)*100),"n/a",(J346/K346-1)*100)</f>
        <v>38.46153846153846</v>
      </c>
      <c r="AO346" s="224">
        <f>IF(ISERROR((K346/L346-1)*100),"n/a",(K346/L346-1)*100)</f>
        <v>30.000000000000004</v>
      </c>
      <c r="AP346" s="224">
        <f>IF(ISERROR((L346/M346-1)*100),"n/a",(L346/M346-1)*100)</f>
        <v>0</v>
      </c>
      <c r="AQ346" s="224">
        <f>IF(ISERROR((M346/N346-1)*100),"n/a",(M346/N346-1)*100)</f>
        <v>0</v>
      </c>
      <c r="AR346" s="224">
        <f>IF(ISERROR((N346/O346-1)*100),"n/a",(N346/O346-1)*100)</f>
        <v>0</v>
      </c>
      <c r="AS346" s="224">
        <f>IF(ISERROR((O346/Q346-1)*100),"n/a",(O346/Q346-1)*100)</f>
        <v>0</v>
      </c>
      <c r="AT346" s="224">
        <f>IF(ISERROR((Q346/R346-1)*100),"n/a",(Q346/R346-1)*100)</f>
        <v>0</v>
      </c>
      <c r="AU346" s="224">
        <f>IF(ISERROR((R346/T346-1)*100),"n/a",(R346/T346-1)*100)</f>
        <v>0</v>
      </c>
      <c r="AV346" s="224" t="str">
        <f>IF(ISERROR((T346/U346-1)*100),"n/a",(T346/U346-1)*100)</f>
        <v>n/a</v>
      </c>
      <c r="AW346" s="224" t="str">
        <f>IF(ISERROR((U346/V346-1)*100),"n/a",(U346/V346-1)*100)</f>
        <v>n/a</v>
      </c>
      <c r="AX346" s="224">
        <f>IF(ISERROR((V346/W346-1)*100),"n/a",(V346/W346-1)*100)</f>
        <v>-100</v>
      </c>
      <c r="AY346" s="224">
        <f>IF(ISERROR((W346/X346-1)*100),"n/a",(W346/X346-1)*100)</f>
        <v>0</v>
      </c>
      <c r="AZ346" s="224">
        <f>IF(ISERROR((X346/Y346-1)*100),"n/a",(X346/Y346-1)*100)</f>
        <v>100</v>
      </c>
      <c r="BA346" s="224">
        <f>IF(ISERROR((Y346/Z346-1)*100),"n/a",(Y346/Z346-1)*100)</f>
        <v>0</v>
      </c>
      <c r="BB346" s="224">
        <f>IF(ISERROR((Z346/AA346-1)*100),"n/a",(Z346/AA346-1)*100)</f>
        <v>50.060024009603879</v>
      </c>
      <c r="BC346" s="224">
        <f>IF(ISERROR((AA346/AB346-1)*100),"n/a",(AA346/AB346-1)*100)</f>
        <v>0</v>
      </c>
      <c r="BD346" s="224">
        <f>IF(ISERROR((AB346/AC346-1)*100),"n/a",(AB346/AC346-1)*100)</f>
        <v>0</v>
      </c>
      <c r="BE346" s="224">
        <f>IF(ISERROR((AC346/AD346-1)*100),"n/a",(AC346/AD346-1)*100)</f>
        <v>0</v>
      </c>
      <c r="BF346" s="224">
        <f>IF(ISERROR((AD346/AE346-1)*100),"n/a",(AD346/AE346-1)*100)</f>
        <v>-84.184545281944196</v>
      </c>
      <c r="BG346" s="224">
        <f>AVERAGE(AG346:BF346)</f>
        <v>7.7319049184957871</v>
      </c>
      <c r="BH346" s="182">
        <f t="shared" si="5"/>
        <v>39.177962817028977</v>
      </c>
    </row>
    <row r="347" spans="1:60" ht="11.25" customHeight="1" x14ac:dyDescent="0.2">
      <c r="A347" s="147" t="s">
        <v>1928</v>
      </c>
      <c r="B347" s="119" t="s">
        <v>968</v>
      </c>
      <c r="C347" s="215">
        <v>3.14</v>
      </c>
      <c r="D347" s="216">
        <v>2.9849999999999999</v>
      </c>
      <c r="E347" s="216">
        <v>2.835</v>
      </c>
      <c r="F347" s="216">
        <v>2.5990000000000002</v>
      </c>
      <c r="G347" s="216">
        <v>2.4159999999999999</v>
      </c>
      <c r="H347" s="216">
        <v>2.2999999999999998</v>
      </c>
      <c r="I347" s="216">
        <v>2</v>
      </c>
      <c r="J347" s="217">
        <v>1.8</v>
      </c>
      <c r="K347" s="217">
        <v>1.68</v>
      </c>
      <c r="L347" s="218">
        <v>1.56</v>
      </c>
      <c r="M347" s="218">
        <v>1.44</v>
      </c>
      <c r="N347" s="218">
        <v>1.28</v>
      </c>
      <c r="O347" s="218">
        <v>0.64</v>
      </c>
      <c r="P347" s="219" t="s">
        <v>1737</v>
      </c>
      <c r="Q347" s="218">
        <v>0.52</v>
      </c>
      <c r="R347" s="246">
        <v>0.46</v>
      </c>
      <c r="S347" s="219"/>
      <c r="T347" s="281">
        <v>0.43</v>
      </c>
      <c r="U347" s="281">
        <v>0.39</v>
      </c>
      <c r="V347" s="247">
        <v>0.37</v>
      </c>
      <c r="W347" s="247">
        <v>0.34</v>
      </c>
      <c r="X347" s="247">
        <v>0.3</v>
      </c>
      <c r="Y347" s="247">
        <v>0.25</v>
      </c>
      <c r="Z347" s="222">
        <v>0</v>
      </c>
      <c r="AA347" s="222">
        <v>0</v>
      </c>
      <c r="AB347" s="222">
        <v>0</v>
      </c>
      <c r="AC347" s="222">
        <v>0</v>
      </c>
      <c r="AD347" s="222">
        <v>0</v>
      </c>
      <c r="AE347" s="222">
        <v>0</v>
      </c>
      <c r="AF347" s="223">
        <f>SUM(C347:AE347)</f>
        <v>29.735000000000007</v>
      </c>
      <c r="AG347" s="224">
        <f>IF(ISERROR((C347/D347-1)*100),"n/a",(C347/D347-1)*100)</f>
        <v>5.1926298157453976</v>
      </c>
      <c r="AH347" s="224">
        <f>IF(ISERROR((D347/E347-1)*100),"n/a",(D347/E347-1)*100)</f>
        <v>5.2910052910052796</v>
      </c>
      <c r="AI347" s="224">
        <f>IF(ISERROR((E347/F347-1)*100),"n/a",(E347/F347-1)*100)</f>
        <v>9.080415544440168</v>
      </c>
      <c r="AJ347" s="224">
        <f>IF(ISERROR((F347/G347-1)*100),"n/a",(F347/G347-1)*100)</f>
        <v>7.5745033112582849</v>
      </c>
      <c r="AK347" s="224">
        <f>IF(ISERROR((G347/H347-1)*100),"n/a",(G347/H347-1)*100)</f>
        <v>5.0434782608695716</v>
      </c>
      <c r="AL347" s="224">
        <f>IF(ISERROR((H347/I347-1)*100),"n/a",(H347/I347-1)*100)</f>
        <v>14.999999999999991</v>
      </c>
      <c r="AM347" s="224">
        <f>IF(ISERROR((I347/J347-1)*100),"n/a",(I347/J347-1)*100)</f>
        <v>11.111111111111116</v>
      </c>
      <c r="AN347" s="224">
        <f>IF(ISERROR((J347/K347-1)*100),"n/a",(J347/K347-1)*100)</f>
        <v>7.1428571428571397</v>
      </c>
      <c r="AO347" s="224">
        <f>IF(ISERROR((K347/L347-1)*100),"n/a",(K347/L347-1)*100)</f>
        <v>7.6923076923076872</v>
      </c>
      <c r="AP347" s="224">
        <f>IF(ISERROR((L347/M347-1)*100),"n/a",(L347/M347-1)*100)</f>
        <v>8.3333333333333481</v>
      </c>
      <c r="AQ347" s="224">
        <f>IF(ISERROR((M347/N347-1)*100),"n/a",(M347/N347-1)*100)</f>
        <v>12.5</v>
      </c>
      <c r="AR347" s="224">
        <f>IF(ISERROR((N347/O347-1)*100),"n/a",(N347/O347-1)*100)</f>
        <v>100</v>
      </c>
      <c r="AS347" s="224">
        <f>IF(ISERROR((O347/Q347-1)*100),"n/a",(O347/Q347-1)*100)</f>
        <v>23.076923076923084</v>
      </c>
      <c r="AT347" s="224">
        <f>IF(ISERROR((Q347/R347-1)*100),"n/a",(Q347/R347-1)*100)</f>
        <v>13.043478260869556</v>
      </c>
      <c r="AU347" s="224">
        <f>IF(ISERROR((R347/T347-1)*100),"n/a",(R347/T347-1)*100)</f>
        <v>6.976744186046524</v>
      </c>
      <c r="AV347" s="224">
        <f>IF(ISERROR((T347/U347-1)*100),"n/a",(T347/U347-1)*100)</f>
        <v>10.256410256410241</v>
      </c>
      <c r="AW347" s="224">
        <f>IF(ISERROR((U347/V347-1)*100),"n/a",(U347/V347-1)*100)</f>
        <v>5.4054054054054168</v>
      </c>
      <c r="AX347" s="224">
        <f>IF(ISERROR((V347/W347-1)*100),"n/a",(V347/W347-1)*100)</f>
        <v>8.8235294117646959</v>
      </c>
      <c r="AY347" s="224">
        <f>IF(ISERROR((W347/X347-1)*100),"n/a",(W347/X347-1)*100)</f>
        <v>13.333333333333353</v>
      </c>
      <c r="AZ347" s="224">
        <f>IF(ISERROR((X347/Y347-1)*100),"n/a",(X347/Y347-1)*100)</f>
        <v>19.999999999999996</v>
      </c>
      <c r="BA347" s="224" t="str">
        <f>IF(ISERROR((Y347/Z347-1)*100),"n/a",(Y347/Z347-1)*100)</f>
        <v>n/a</v>
      </c>
      <c r="BB347" s="224" t="str">
        <f>IF(ISERROR((Z347/AA347-1)*100),"n/a",(Z347/AA347-1)*100)</f>
        <v>n/a</v>
      </c>
      <c r="BC347" s="224" t="str">
        <f>IF(ISERROR((AA347/AB347-1)*100),"n/a",(AA347/AB347-1)*100)</f>
        <v>n/a</v>
      </c>
      <c r="BD347" s="224" t="str">
        <f>IF(ISERROR((AB347/AC347-1)*100),"n/a",(AB347/AC347-1)*100)</f>
        <v>n/a</v>
      </c>
      <c r="BE347" s="224" t="str">
        <f>IF(ISERROR((AC347/AD347-1)*100),"n/a",(AC347/AD347-1)*100)</f>
        <v>n/a</v>
      </c>
      <c r="BF347" s="224" t="str">
        <f>IF(ISERROR((AD347/AE347-1)*100),"n/a",(AD347/AE347-1)*100)</f>
        <v>n/a</v>
      </c>
      <c r="BG347" s="224">
        <f>AVERAGE(AG347:BF347)</f>
        <v>14.743873271684043</v>
      </c>
      <c r="BH347" s="182">
        <f t="shared" si="5"/>
        <v>20.645281851522835</v>
      </c>
    </row>
    <row r="348" spans="1:60" ht="11.25" customHeight="1" x14ac:dyDescent="0.2">
      <c r="A348" s="114" t="s">
        <v>1929</v>
      </c>
      <c r="B348" s="97" t="s">
        <v>353</v>
      </c>
      <c r="C348" s="215">
        <v>2.3199999999999998</v>
      </c>
      <c r="D348" s="216">
        <v>2.2000000000000002</v>
      </c>
      <c r="E348" s="216">
        <v>2.08</v>
      </c>
      <c r="F348" s="216">
        <v>1.96</v>
      </c>
      <c r="G348" s="216">
        <v>1.84</v>
      </c>
      <c r="H348" s="216">
        <v>1.72</v>
      </c>
      <c r="I348" s="216">
        <v>1.6</v>
      </c>
      <c r="J348" s="217">
        <v>1.48</v>
      </c>
      <c r="K348" s="217">
        <v>1.24</v>
      </c>
      <c r="L348" s="216">
        <v>1.1200000000000001</v>
      </c>
      <c r="M348" s="216">
        <v>1</v>
      </c>
      <c r="N348" s="216">
        <v>0.88</v>
      </c>
      <c r="O348" s="216">
        <v>0.73</v>
      </c>
      <c r="P348" s="226"/>
      <c r="Q348" s="216">
        <v>0.46</v>
      </c>
      <c r="R348" s="232">
        <v>0.42</v>
      </c>
      <c r="S348" s="226"/>
      <c r="T348" s="260">
        <v>0.38</v>
      </c>
      <c r="U348" s="260">
        <v>0.34</v>
      </c>
      <c r="V348" s="202">
        <v>0.3</v>
      </c>
      <c r="W348" s="202">
        <v>0.26</v>
      </c>
      <c r="X348" s="202">
        <v>0.22</v>
      </c>
      <c r="Y348" s="202">
        <v>0.18</v>
      </c>
      <c r="Z348" s="202">
        <v>0.16</v>
      </c>
      <c r="AA348" s="229">
        <v>0.14000000000000001</v>
      </c>
      <c r="AB348" s="202">
        <v>0.14000000000000001</v>
      </c>
      <c r="AC348" s="202">
        <v>0.12</v>
      </c>
      <c r="AD348" s="202">
        <v>0.1</v>
      </c>
      <c r="AE348" s="202">
        <v>0.08</v>
      </c>
      <c r="AF348" s="223">
        <f>SUM(C348:AE348)</f>
        <v>23.470000000000002</v>
      </c>
      <c r="AG348" s="224">
        <f>IF(ISERROR((C348/D348-1)*100),"n/a",(C348/D348-1)*100)</f>
        <v>5.4545454545454453</v>
      </c>
      <c r="AH348" s="224">
        <f>IF(ISERROR((D348/E348-1)*100),"n/a",(D348/E348-1)*100)</f>
        <v>5.7692307692307709</v>
      </c>
      <c r="AI348" s="224">
        <f>IF(ISERROR((E348/F348-1)*100),"n/a",(E348/F348-1)*100)</f>
        <v>6.1224489795918435</v>
      </c>
      <c r="AJ348" s="224">
        <f>IF(ISERROR((F348/G348-1)*100),"n/a",(F348/G348-1)*100)</f>
        <v>6.5217391304347672</v>
      </c>
      <c r="AK348" s="224">
        <f>IF(ISERROR((G348/H348-1)*100),"n/a",(G348/H348-1)*100)</f>
        <v>6.976744186046524</v>
      </c>
      <c r="AL348" s="224">
        <f>IF(ISERROR((H348/I348-1)*100),"n/a",(H348/I348-1)*100)</f>
        <v>7.4999999999999956</v>
      </c>
      <c r="AM348" s="224">
        <f>IF(ISERROR((I348/J348-1)*100),"n/a",(I348/J348-1)*100)</f>
        <v>8.1081081081081141</v>
      </c>
      <c r="AN348" s="224">
        <f>IF(ISERROR((J348/K348-1)*100),"n/a",(J348/K348-1)*100)</f>
        <v>19.354838709677423</v>
      </c>
      <c r="AO348" s="224">
        <f>IF(ISERROR((K348/L348-1)*100),"n/a",(K348/L348-1)*100)</f>
        <v>10.714285714285698</v>
      </c>
      <c r="AP348" s="224">
        <f>IF(ISERROR((L348/M348-1)*100),"n/a",(L348/M348-1)*100)</f>
        <v>12.000000000000011</v>
      </c>
      <c r="AQ348" s="224">
        <f>IF(ISERROR((M348/N348-1)*100),"n/a",(M348/N348-1)*100)</f>
        <v>13.636363636363647</v>
      </c>
      <c r="AR348" s="224">
        <f>IF(ISERROR((N348/O348-1)*100),"n/a",(N348/O348-1)*100)</f>
        <v>20.547945205479444</v>
      </c>
      <c r="AS348" s="224">
        <f>IF(ISERROR((O348/Q348-1)*100),"n/a",(O348/Q348-1)*100)</f>
        <v>58.695652173913039</v>
      </c>
      <c r="AT348" s="224">
        <f>IF(ISERROR((Q348/R348-1)*100),"n/a",(Q348/R348-1)*100)</f>
        <v>9.5238095238095344</v>
      </c>
      <c r="AU348" s="224">
        <f>IF(ISERROR((R348/T348-1)*100),"n/a",(R348/T348-1)*100)</f>
        <v>10.526315789473673</v>
      </c>
      <c r="AV348" s="224">
        <f>IF(ISERROR((T348/U348-1)*100),"n/a",(T348/U348-1)*100)</f>
        <v>11.764705882352944</v>
      </c>
      <c r="AW348" s="224">
        <f>IF(ISERROR((U348/V348-1)*100),"n/a",(U348/V348-1)*100)</f>
        <v>13.333333333333353</v>
      </c>
      <c r="AX348" s="224">
        <f>IF(ISERROR((V348/W348-1)*100),"n/a",(V348/W348-1)*100)</f>
        <v>15.384615384615374</v>
      </c>
      <c r="AY348" s="224">
        <f>IF(ISERROR((W348/X348-1)*100),"n/a",(W348/X348-1)*100)</f>
        <v>18.181818181818187</v>
      </c>
      <c r="AZ348" s="224">
        <f>IF(ISERROR((X348/Y348-1)*100),"n/a",(X348/Y348-1)*100)</f>
        <v>22.222222222222232</v>
      </c>
      <c r="BA348" s="224">
        <f>IF(ISERROR((Y348/Z348-1)*100),"n/a",(Y348/Z348-1)*100)</f>
        <v>12.5</v>
      </c>
      <c r="BB348" s="224">
        <f>IF(ISERROR((Z348/AA348-1)*100),"n/a",(Z348/AA348-1)*100)</f>
        <v>14.285714285714279</v>
      </c>
      <c r="BC348" s="224">
        <f>IF(ISERROR((AA348/AB348-1)*100),"n/a",(AA348/AB348-1)*100)</f>
        <v>0</v>
      </c>
      <c r="BD348" s="224">
        <f>IF(ISERROR((AB348/AC348-1)*100),"n/a",(AB348/AC348-1)*100)</f>
        <v>16.666666666666675</v>
      </c>
      <c r="BE348" s="224">
        <f>IF(ISERROR((AC348/AD348-1)*100),"n/a",(AC348/AD348-1)*100)</f>
        <v>19.999999999999996</v>
      </c>
      <c r="BF348" s="224">
        <f>IF(ISERROR((AD348/AE348-1)*100),"n/a",(AD348/AE348-1)*100)</f>
        <v>25</v>
      </c>
      <c r="BG348" s="224">
        <f>AVERAGE(AG348:BF348)</f>
        <v>14.261196282218576</v>
      </c>
      <c r="BH348" s="182">
        <f t="shared" si="5"/>
        <v>10.870957275494503</v>
      </c>
    </row>
    <row r="349" spans="1:60" ht="11.25" customHeight="1" x14ac:dyDescent="0.2">
      <c r="A349" s="97" t="s">
        <v>356</v>
      </c>
      <c r="B349" s="97" t="s">
        <v>357</v>
      </c>
      <c r="C349" s="215">
        <v>5.14</v>
      </c>
      <c r="D349" s="216">
        <v>4.91</v>
      </c>
      <c r="E349" s="216">
        <v>4.7</v>
      </c>
      <c r="F349" s="216">
        <v>4.45</v>
      </c>
      <c r="G349" s="216">
        <v>4.1900000000000004</v>
      </c>
      <c r="H349" s="216">
        <v>3.98</v>
      </c>
      <c r="I349" s="216">
        <v>3.75</v>
      </c>
      <c r="J349" s="217">
        <v>3.54</v>
      </c>
      <c r="K349" s="217">
        <v>3.32</v>
      </c>
      <c r="L349" s="216">
        <v>3.15</v>
      </c>
      <c r="M349" s="216">
        <v>2.95</v>
      </c>
      <c r="N349" s="216">
        <v>2.76</v>
      </c>
      <c r="O349" s="216">
        <v>2.59</v>
      </c>
      <c r="P349" s="226"/>
      <c r="Q349" s="216">
        <v>2.4</v>
      </c>
      <c r="R349" s="232">
        <v>2.25</v>
      </c>
      <c r="S349" s="226"/>
      <c r="T349" s="260">
        <v>2.11</v>
      </c>
      <c r="U349" s="260">
        <v>1.93</v>
      </c>
      <c r="V349" s="202">
        <v>1.7949999999999999</v>
      </c>
      <c r="W349" s="202">
        <v>1.62</v>
      </c>
      <c r="X349" s="202">
        <v>1.4550000000000001</v>
      </c>
      <c r="Y349" s="202">
        <v>1.2749999999999999</v>
      </c>
      <c r="Z349" s="202">
        <v>1.095</v>
      </c>
      <c r="AA349" s="202">
        <v>0.92500000000000004</v>
      </c>
      <c r="AB349" s="202">
        <v>0.79500000000000004</v>
      </c>
      <c r="AC349" s="202">
        <v>0.7</v>
      </c>
      <c r="AD349" s="202">
        <v>0.62</v>
      </c>
      <c r="AE349" s="202">
        <v>0.54500000000000004</v>
      </c>
      <c r="AF349" s="223">
        <f>SUM(C349:AE349)</f>
        <v>68.945000000000007</v>
      </c>
      <c r="AG349" s="224">
        <f>IF(ISERROR((C349/D349-1)*100),"n/a",(C349/D349-1)*100)</f>
        <v>4.6843177189409335</v>
      </c>
      <c r="AH349" s="224">
        <f>IF(ISERROR((D349/E349-1)*100),"n/a",(D349/E349-1)*100)</f>
        <v>4.4680851063829685</v>
      </c>
      <c r="AI349" s="224">
        <f>IF(ISERROR((E349/F349-1)*100),"n/a",(E349/F349-1)*100)</f>
        <v>5.6179775280898792</v>
      </c>
      <c r="AJ349" s="224">
        <f>IF(ISERROR((F349/G349-1)*100),"n/a",(F349/G349-1)*100)</f>
        <v>6.2052505966587068</v>
      </c>
      <c r="AK349" s="224">
        <f>IF(ISERROR((G349/H349-1)*100),"n/a",(G349/H349-1)*100)</f>
        <v>5.276381909547756</v>
      </c>
      <c r="AL349" s="224">
        <f>IF(ISERROR((H349/I349-1)*100),"n/a",(H349/I349-1)*100)</f>
        <v>6.133333333333324</v>
      </c>
      <c r="AM349" s="224">
        <f>IF(ISERROR((I349/J349-1)*100),"n/a",(I349/J349-1)*100)</f>
        <v>5.9322033898305149</v>
      </c>
      <c r="AN349" s="224">
        <f>IF(ISERROR((J349/K349-1)*100),"n/a",(J349/K349-1)*100)</f>
        <v>6.6265060240964013</v>
      </c>
      <c r="AO349" s="224">
        <f>IF(ISERROR((K349/L349-1)*100),"n/a",(K349/L349-1)*100)</f>
        <v>5.3968253968253999</v>
      </c>
      <c r="AP349" s="224">
        <f>IF(ISERROR((L349/M349-1)*100),"n/a",(L349/M349-1)*100)</f>
        <v>6.7796610169491345</v>
      </c>
      <c r="AQ349" s="224">
        <f>IF(ISERROR((M349/N349-1)*100),"n/a",(M349/N349-1)*100)</f>
        <v>6.8840579710145011</v>
      </c>
      <c r="AR349" s="224">
        <f>IF(ISERROR((N349/O349-1)*100),"n/a",(N349/O349-1)*100)</f>
        <v>6.5637065637065506</v>
      </c>
      <c r="AS349" s="224">
        <f>IF(ISERROR((O349/Q349-1)*100),"n/a",(O349/Q349-1)*100)</f>
        <v>7.9166666666666607</v>
      </c>
      <c r="AT349" s="224">
        <f>IF(ISERROR((Q349/R349-1)*100),"n/a",(Q349/R349-1)*100)</f>
        <v>6.6666666666666652</v>
      </c>
      <c r="AU349" s="224">
        <f>IF(ISERROR((R349/T349-1)*100),"n/a",(R349/T349-1)*100)</f>
        <v>6.6350710900473953</v>
      </c>
      <c r="AV349" s="224">
        <f>IF(ISERROR((T349/U349-1)*100),"n/a",(T349/U349-1)*100)</f>
        <v>9.32642487046631</v>
      </c>
      <c r="AW349" s="224">
        <f>IF(ISERROR((U349/V349-1)*100),"n/a",(U349/V349-1)*100)</f>
        <v>7.5208913649025044</v>
      </c>
      <c r="AX349" s="224">
        <f>IF(ISERROR((V349/W349-1)*100),"n/a",(V349/W349-1)*100)</f>
        <v>10.80246913580245</v>
      </c>
      <c r="AY349" s="224">
        <f>IF(ISERROR((W349/X349-1)*100),"n/a",(W349/X349-1)*100)</f>
        <v>11.340206185567014</v>
      </c>
      <c r="AZ349" s="224">
        <f>IF(ISERROR((X349/Y349-1)*100),"n/a",(X349/Y349-1)*100)</f>
        <v>14.117647058823547</v>
      </c>
      <c r="BA349" s="224">
        <f>IF(ISERROR((Y349/Z349-1)*100),"n/a",(Y349/Z349-1)*100)</f>
        <v>16.43835616438356</v>
      </c>
      <c r="BB349" s="224">
        <f>IF(ISERROR((Z349/AA349-1)*100),"n/a",(Z349/AA349-1)*100)</f>
        <v>18.378378378378368</v>
      </c>
      <c r="BC349" s="224">
        <f>IF(ISERROR((AA349/AB349-1)*100),"n/a",(AA349/AB349-1)*100)</f>
        <v>16.35220125786163</v>
      </c>
      <c r="BD349" s="224">
        <f>IF(ISERROR((AB349/AC349-1)*100),"n/a",(AB349/AC349-1)*100)</f>
        <v>13.571428571428591</v>
      </c>
      <c r="BE349" s="224">
        <f>IF(ISERROR((AC349/AD349-1)*100),"n/a",(AC349/AD349-1)*100)</f>
        <v>12.903225806451601</v>
      </c>
      <c r="BF349" s="224">
        <f>IF(ISERROR((AD349/AE349-1)*100),"n/a",(AD349/AE349-1)*100)</f>
        <v>13.761467889908241</v>
      </c>
      <c r="BG349" s="224">
        <f>AVERAGE(AG349:BF349)</f>
        <v>9.0884387562588671</v>
      </c>
      <c r="BH349" s="182">
        <f t="shared" si="5"/>
        <v>4.1435535616282362</v>
      </c>
    </row>
    <row r="350" spans="1:60" ht="11.25" customHeight="1" x14ac:dyDescent="0.2">
      <c r="A350" s="265" t="s">
        <v>5566</v>
      </c>
      <c r="B350" s="97" t="s">
        <v>5546</v>
      </c>
      <c r="C350" s="215">
        <v>0.58000000000000007</v>
      </c>
      <c r="D350" s="216">
        <v>0.52</v>
      </c>
      <c r="E350" s="216">
        <v>0.43999999999999995</v>
      </c>
      <c r="F350" s="216">
        <v>0.4</v>
      </c>
      <c r="G350" s="216">
        <v>0.32</v>
      </c>
      <c r="H350" s="216">
        <v>7.0000000000000007E-2</v>
      </c>
      <c r="I350" s="231">
        <v>0</v>
      </c>
      <c r="J350" s="254">
        <v>0</v>
      </c>
      <c r="K350" s="254">
        <v>0</v>
      </c>
      <c r="L350" s="231">
        <v>0</v>
      </c>
      <c r="M350" s="231">
        <v>0</v>
      </c>
      <c r="N350" s="231">
        <v>0</v>
      </c>
      <c r="O350" s="231">
        <v>0</v>
      </c>
      <c r="P350" s="237"/>
      <c r="Q350" s="231">
        <v>0</v>
      </c>
      <c r="R350" s="227">
        <v>0</v>
      </c>
      <c r="S350" s="237"/>
      <c r="T350" s="266">
        <v>0</v>
      </c>
      <c r="U350" s="266">
        <v>0</v>
      </c>
      <c r="V350" s="229">
        <v>0</v>
      </c>
      <c r="W350" s="229">
        <v>0.48</v>
      </c>
      <c r="X350" s="272">
        <v>0.64</v>
      </c>
      <c r="Y350" s="272">
        <v>0.60000000000000009</v>
      </c>
      <c r="Z350" s="272">
        <v>0.52</v>
      </c>
      <c r="AA350" s="272">
        <v>0.32</v>
      </c>
      <c r="AB350" s="229">
        <v>0.08</v>
      </c>
      <c r="AC350" s="229">
        <v>0.08</v>
      </c>
      <c r="AD350" s="202">
        <v>0.08</v>
      </c>
      <c r="AE350" s="202">
        <v>0.02</v>
      </c>
      <c r="AF350" s="223">
        <f>SUM(C350:AE350)</f>
        <v>5.15</v>
      </c>
      <c r="AG350" s="224">
        <f>IF(ISERROR((C350/D350-1)*100),"n/a",(C350/D350-1)*100)</f>
        <v>11.538461538461542</v>
      </c>
      <c r="AH350" s="224">
        <f>IF(ISERROR((D350/E350-1)*100),"n/a",(D350/E350-1)*100)</f>
        <v>18.181818181818208</v>
      </c>
      <c r="AI350" s="224">
        <f>IF(ISERROR((E350/F350-1)*100),"n/a",(E350/F350-1)*100)</f>
        <v>9.9999999999999858</v>
      </c>
      <c r="AJ350" s="224">
        <f>IF(ISERROR((F350/G350-1)*100),"n/a",(F350/G350-1)*100)</f>
        <v>25</v>
      </c>
      <c r="AK350" s="224">
        <f>IF(ISERROR((G350/H350-1)*100),"n/a",(G350/H350-1)*100)</f>
        <v>357.14285714285711</v>
      </c>
      <c r="AL350" s="224" t="str">
        <f>IF(ISERROR((H350/I350-1)*100),"n/a",(H350/I350-1)*100)</f>
        <v>n/a</v>
      </c>
      <c r="AM350" s="224" t="str">
        <f>IF(ISERROR((I350/J350-1)*100),"n/a",(I350/J350-1)*100)</f>
        <v>n/a</v>
      </c>
      <c r="AN350" s="224" t="str">
        <f>IF(ISERROR((J350/K350-1)*100),"n/a",(J350/K350-1)*100)</f>
        <v>n/a</v>
      </c>
      <c r="AO350" s="224" t="str">
        <f>IF(ISERROR((K350/L350-1)*100),"n/a",(K350/L350-1)*100)</f>
        <v>n/a</v>
      </c>
      <c r="AP350" s="224" t="str">
        <f>IF(ISERROR((L350/M350-1)*100),"n/a",(L350/M350-1)*100)</f>
        <v>n/a</v>
      </c>
      <c r="AQ350" s="224" t="str">
        <f>IF(ISERROR((M350/N350-1)*100),"n/a",(M350/N350-1)*100)</f>
        <v>n/a</v>
      </c>
      <c r="AR350" s="224" t="str">
        <f>IF(ISERROR((N350/O350-1)*100),"n/a",(N350/O350-1)*100)</f>
        <v>n/a</v>
      </c>
      <c r="AS350" s="224" t="str">
        <f>IF(ISERROR((O350/Q350-1)*100),"n/a",(O350/Q350-1)*100)</f>
        <v>n/a</v>
      </c>
      <c r="AT350" s="224" t="str">
        <f>IF(ISERROR((Q350/R350-1)*100),"n/a",(Q350/R350-1)*100)</f>
        <v>n/a</v>
      </c>
      <c r="AU350" s="224" t="str">
        <f>IF(ISERROR((R350/T350-1)*100),"n/a",(R350/T350-1)*100)</f>
        <v>n/a</v>
      </c>
      <c r="AV350" s="224" t="str">
        <f>IF(ISERROR((T350/U350-1)*100),"n/a",(T350/U350-1)*100)</f>
        <v>n/a</v>
      </c>
      <c r="AW350" s="224" t="str">
        <f>IF(ISERROR((U350/V350-1)*100),"n/a",(U350/V350-1)*100)</f>
        <v>n/a</v>
      </c>
      <c r="AX350" s="224">
        <f>IF(ISERROR((V350/W350-1)*100),"n/a",(V350/W350-1)*100)</f>
        <v>-100</v>
      </c>
      <c r="AY350" s="224">
        <f>IF(ISERROR((W350/X350-1)*100),"n/a",(W350/X350-1)*100)</f>
        <v>-25</v>
      </c>
      <c r="AZ350" s="224">
        <f>IF(ISERROR((X350/Y350-1)*100),"n/a",(X350/Y350-1)*100)</f>
        <v>6.666666666666643</v>
      </c>
      <c r="BA350" s="224">
        <f>IF(ISERROR((Y350/Z350-1)*100),"n/a",(Y350/Z350-1)*100)</f>
        <v>15.384615384615397</v>
      </c>
      <c r="BB350" s="224">
        <f>IF(ISERROR((Z350/AA350-1)*100),"n/a",(Z350/AA350-1)*100)</f>
        <v>62.5</v>
      </c>
      <c r="BC350" s="224">
        <f>IF(ISERROR((AA350/AB350-1)*100),"n/a",(AA350/AB350-1)*100)</f>
        <v>300</v>
      </c>
      <c r="BD350" s="224">
        <f>IF(ISERROR((AB350/AC350-1)*100),"n/a",(AB350/AC350-1)*100)</f>
        <v>0</v>
      </c>
      <c r="BE350" s="224">
        <f>IF(ISERROR((AC350/AD350-1)*100),"n/a",(AC350/AD350-1)*100)</f>
        <v>0</v>
      </c>
      <c r="BF350" s="224">
        <f>IF(ISERROR((AD350/AE350-1)*100),"n/a",(AD350/AE350-1)*100)</f>
        <v>300</v>
      </c>
      <c r="BG350" s="224">
        <f>AVERAGE(AG350:BF350)</f>
        <v>70.101029922458494</v>
      </c>
      <c r="BH350" s="182">
        <f t="shared" si="5"/>
        <v>139.98734951184244</v>
      </c>
    </row>
    <row r="351" spans="1:60" ht="11.25" customHeight="1" x14ac:dyDescent="0.2">
      <c r="A351" s="147" t="s">
        <v>969</v>
      </c>
      <c r="B351" s="119" t="s">
        <v>970</v>
      </c>
      <c r="C351" s="215">
        <v>5.55</v>
      </c>
      <c r="D351" s="216">
        <v>4.5999999999999996</v>
      </c>
      <c r="E351" s="216">
        <v>4.05</v>
      </c>
      <c r="F351" s="216">
        <v>4</v>
      </c>
      <c r="G351" s="216">
        <v>3.7</v>
      </c>
      <c r="H351" s="216">
        <v>3.6</v>
      </c>
      <c r="I351" s="216">
        <v>3.3</v>
      </c>
      <c r="J351" s="217">
        <v>2.48</v>
      </c>
      <c r="K351" s="230">
        <v>2.04</v>
      </c>
      <c r="L351" s="218">
        <v>1.84</v>
      </c>
      <c r="M351" s="218">
        <v>1.68</v>
      </c>
      <c r="N351" s="218">
        <v>1.56</v>
      </c>
      <c r="O351" s="218">
        <v>1.36</v>
      </c>
      <c r="P351" s="219"/>
      <c r="Q351" s="218">
        <v>1.1499999999999999</v>
      </c>
      <c r="R351" s="246">
        <v>0.8</v>
      </c>
      <c r="S351" s="219"/>
      <c r="T351" s="283">
        <v>0.2</v>
      </c>
      <c r="U351" s="283">
        <v>0.53</v>
      </c>
      <c r="V351" s="222">
        <v>1.52</v>
      </c>
      <c r="W351" s="247">
        <v>1.44</v>
      </c>
      <c r="X351" s="222">
        <v>1.36</v>
      </c>
      <c r="Y351" s="222">
        <v>1.36</v>
      </c>
      <c r="Z351" s="222">
        <v>1.36</v>
      </c>
      <c r="AA351" s="222">
        <v>1.36</v>
      </c>
      <c r="AB351" s="247">
        <v>1.36</v>
      </c>
      <c r="AC351" s="247">
        <v>1.34</v>
      </c>
      <c r="AD351" s="247">
        <v>1.2333000000000001</v>
      </c>
      <c r="AE351" s="247">
        <v>1.06</v>
      </c>
      <c r="AF351" s="223">
        <f>SUM(C351:AE351)</f>
        <v>55.833300000000008</v>
      </c>
      <c r="AG351" s="224">
        <f>IF(ISERROR((C351/D351-1)*100),"n/a",(C351/D351-1)*100)</f>
        <v>20.65217391304348</v>
      </c>
      <c r="AH351" s="224">
        <f>IF(ISERROR((D351/E351-1)*100),"n/a",(D351/E351-1)*100)</f>
        <v>13.58024691358024</v>
      </c>
      <c r="AI351" s="224">
        <f>IF(ISERROR((E351/F351-1)*100),"n/a",(E351/F351-1)*100)</f>
        <v>1.2499999999999956</v>
      </c>
      <c r="AJ351" s="224">
        <f>IF(ISERROR((F351/G351-1)*100),"n/a",(F351/G351-1)*100)</f>
        <v>8.108108108108091</v>
      </c>
      <c r="AK351" s="224">
        <f>IF(ISERROR((G351/H351-1)*100),"n/a",(G351/H351-1)*100)</f>
        <v>2.7777777777777901</v>
      </c>
      <c r="AL351" s="224">
        <f>IF(ISERROR((H351/I351-1)*100),"n/a",(H351/I351-1)*100)</f>
        <v>9.0909090909091042</v>
      </c>
      <c r="AM351" s="224">
        <f>IF(ISERROR((I351/J351-1)*100),"n/a",(I351/J351-1)*100)</f>
        <v>33.064516129032249</v>
      </c>
      <c r="AN351" s="224">
        <f>IF(ISERROR((J351/K351-1)*100),"n/a",(J351/K351-1)*100)</f>
        <v>21.568627450980383</v>
      </c>
      <c r="AO351" s="224">
        <f>IF(ISERROR((K351/L351-1)*100),"n/a",(K351/L351-1)*100)</f>
        <v>10.869565217391308</v>
      </c>
      <c r="AP351" s="224">
        <f>IF(ISERROR((L351/M351-1)*100),"n/a",(L351/M351-1)*100)</f>
        <v>9.5238095238095344</v>
      </c>
      <c r="AQ351" s="224">
        <f>IF(ISERROR((M351/N351-1)*100),"n/a",(M351/N351-1)*100)</f>
        <v>7.6923076923076872</v>
      </c>
      <c r="AR351" s="224">
        <f>IF(ISERROR((N351/O351-1)*100),"n/a",(N351/O351-1)*100)</f>
        <v>14.705882352941169</v>
      </c>
      <c r="AS351" s="224">
        <f>IF(ISERROR((O351/Q351-1)*100),"n/a",(O351/Q351-1)*100)</f>
        <v>18.260869565217419</v>
      </c>
      <c r="AT351" s="224">
        <f>IF(ISERROR((Q351/R351-1)*100),"n/a",(Q351/R351-1)*100)</f>
        <v>43.749999999999979</v>
      </c>
      <c r="AU351" s="224">
        <f>IF(ISERROR((R351/T351-1)*100),"n/a",(R351/T351-1)*100)</f>
        <v>300</v>
      </c>
      <c r="AV351" s="224">
        <f>IF(ISERROR((T351/U351-1)*100),"n/a",(T351/U351-1)*100)</f>
        <v>-62.264150943396224</v>
      </c>
      <c r="AW351" s="224">
        <f>IF(ISERROR((U351/V351-1)*100),"n/a",(U351/V351-1)*100)</f>
        <v>-65.131578947368425</v>
      </c>
      <c r="AX351" s="224">
        <f>IF(ISERROR((V351/W351-1)*100),"n/a",(V351/W351-1)*100)</f>
        <v>5.555555555555558</v>
      </c>
      <c r="AY351" s="224">
        <f>IF(ISERROR((W351/X351-1)*100),"n/a",(W351/X351-1)*100)</f>
        <v>5.8823529411764497</v>
      </c>
      <c r="AZ351" s="224">
        <f>IF(ISERROR((X351/Y351-1)*100),"n/a",(X351/Y351-1)*100)</f>
        <v>0</v>
      </c>
      <c r="BA351" s="224">
        <f>IF(ISERROR((Y351/Z351-1)*100),"n/a",(Y351/Z351-1)*100)</f>
        <v>0</v>
      </c>
      <c r="BB351" s="224">
        <f>IF(ISERROR((Z351/AA351-1)*100),"n/a",(Z351/AA351-1)*100)</f>
        <v>0</v>
      </c>
      <c r="BC351" s="224">
        <f>IF(ISERROR((AA351/AB351-1)*100),"n/a",(AA351/AB351-1)*100)</f>
        <v>0</v>
      </c>
      <c r="BD351" s="224">
        <f>IF(ISERROR((AB351/AC351-1)*100),"n/a",(AB351/AC351-1)*100)</f>
        <v>1.4925373134328401</v>
      </c>
      <c r="BE351" s="224">
        <f>IF(ISERROR((AC351/AD351-1)*100),"n/a",(AC351/AD351-1)*100)</f>
        <v>8.6515851779777933</v>
      </c>
      <c r="BF351" s="224">
        <f>IF(ISERROR((AD351/AE351-1)*100),"n/a",(AD351/AE351-1)*100)</f>
        <v>16.349056603773594</v>
      </c>
      <c r="BG351" s="224">
        <f>AVERAGE(AG351:BF351)</f>
        <v>16.362698132163462</v>
      </c>
      <c r="BH351" s="182">
        <f t="shared" si="5"/>
        <v>62.169597771090572</v>
      </c>
    </row>
    <row r="352" spans="1:60" ht="11.25" customHeight="1" x14ac:dyDescent="0.2">
      <c r="A352" s="265" t="s">
        <v>5590</v>
      </c>
      <c r="B352" s="97" t="s">
        <v>5580</v>
      </c>
      <c r="C352" s="215">
        <v>3.2</v>
      </c>
      <c r="D352" s="216">
        <v>2.8</v>
      </c>
      <c r="E352" s="216">
        <v>2.48</v>
      </c>
      <c r="F352" s="216">
        <v>2.2000000000000002</v>
      </c>
      <c r="G352" s="216">
        <v>0.5</v>
      </c>
      <c r="H352" s="231">
        <v>0</v>
      </c>
      <c r="I352" s="231">
        <v>0</v>
      </c>
      <c r="J352" s="254">
        <v>0</v>
      </c>
      <c r="K352" s="228">
        <v>0</v>
      </c>
      <c r="L352" s="231">
        <v>0</v>
      </c>
      <c r="M352" s="231">
        <v>0</v>
      </c>
      <c r="N352" s="231">
        <v>0</v>
      </c>
      <c r="O352" s="231">
        <v>0</v>
      </c>
      <c r="P352" s="237"/>
      <c r="Q352" s="231">
        <v>0</v>
      </c>
      <c r="R352" s="227">
        <v>0</v>
      </c>
      <c r="S352" s="237"/>
      <c r="T352" s="266">
        <v>0</v>
      </c>
      <c r="U352" s="266">
        <v>0</v>
      </c>
      <c r="V352" s="229">
        <v>0</v>
      </c>
      <c r="W352" s="229">
        <v>0</v>
      </c>
      <c r="X352" s="229">
        <v>0</v>
      </c>
      <c r="Y352" s="229">
        <v>0</v>
      </c>
      <c r="Z352" s="229">
        <v>0</v>
      </c>
      <c r="AA352" s="229">
        <v>0</v>
      </c>
      <c r="AB352" s="229">
        <v>0</v>
      </c>
      <c r="AC352" s="229">
        <v>0</v>
      </c>
      <c r="AD352" s="229">
        <v>0</v>
      </c>
      <c r="AE352" s="229">
        <v>0</v>
      </c>
      <c r="AF352" s="223">
        <f>SUM(C352:AE352)</f>
        <v>11.18</v>
      </c>
      <c r="AG352" s="224">
        <f>IF(ISERROR((C352/D352-1)*100),"n/a",(C352/D352-1)*100)</f>
        <v>14.285714285714302</v>
      </c>
      <c r="AH352" s="224">
        <f>IF(ISERROR((D352/E352-1)*100),"n/a",(D352/E352-1)*100)</f>
        <v>12.903225806451601</v>
      </c>
      <c r="AI352" s="224">
        <f>IF(ISERROR((E352/F352-1)*100),"n/a",(E352/F352-1)*100)</f>
        <v>12.72727272727272</v>
      </c>
      <c r="AJ352" s="224">
        <f>IF(ISERROR((F352/G352-1)*100),"n/a",(F352/G352-1)*100)</f>
        <v>340.00000000000006</v>
      </c>
      <c r="AK352" s="224" t="str">
        <f>IF(ISERROR((G352/H352-1)*100),"n/a",(G352/H352-1)*100)</f>
        <v>n/a</v>
      </c>
      <c r="AL352" s="224" t="str">
        <f>IF(ISERROR((H352/I352-1)*100),"n/a",(H352/I352-1)*100)</f>
        <v>n/a</v>
      </c>
      <c r="AM352" s="224" t="str">
        <f>IF(ISERROR((I352/J352-1)*100),"n/a",(I352/J352-1)*100)</f>
        <v>n/a</v>
      </c>
      <c r="AN352" s="224" t="str">
        <f>IF(ISERROR((J352/K352-1)*100),"n/a",(J352/K352-1)*100)</f>
        <v>n/a</v>
      </c>
      <c r="AO352" s="224" t="str">
        <f>IF(ISERROR((K352/L352-1)*100),"n/a",(K352/L352-1)*100)</f>
        <v>n/a</v>
      </c>
      <c r="AP352" s="224" t="str">
        <f>IF(ISERROR((L352/M352-1)*100),"n/a",(L352/M352-1)*100)</f>
        <v>n/a</v>
      </c>
      <c r="AQ352" s="224" t="str">
        <f>IF(ISERROR((M352/N352-1)*100),"n/a",(M352/N352-1)*100)</f>
        <v>n/a</v>
      </c>
      <c r="AR352" s="224" t="str">
        <f>IF(ISERROR((N352/O352-1)*100),"n/a",(N352/O352-1)*100)</f>
        <v>n/a</v>
      </c>
      <c r="AS352" s="224" t="str">
        <f>IF(ISERROR((O352/Q352-1)*100),"n/a",(O352/Q352-1)*100)</f>
        <v>n/a</v>
      </c>
      <c r="AT352" s="224" t="str">
        <f>IF(ISERROR((Q352/R352-1)*100),"n/a",(Q352/R352-1)*100)</f>
        <v>n/a</v>
      </c>
      <c r="AU352" s="224" t="str">
        <f>IF(ISERROR((R352/T352-1)*100),"n/a",(R352/T352-1)*100)</f>
        <v>n/a</v>
      </c>
      <c r="AV352" s="224" t="str">
        <f>IF(ISERROR((T352/U352-1)*100),"n/a",(T352/U352-1)*100)</f>
        <v>n/a</v>
      </c>
      <c r="AW352" s="224" t="str">
        <f>IF(ISERROR((U352/V352-1)*100),"n/a",(U352/V352-1)*100)</f>
        <v>n/a</v>
      </c>
      <c r="AX352" s="224" t="str">
        <f>IF(ISERROR((V352/W352-1)*100),"n/a",(V352/W352-1)*100)</f>
        <v>n/a</v>
      </c>
      <c r="AY352" s="224" t="str">
        <f>IF(ISERROR((W352/X352-1)*100),"n/a",(W352/X352-1)*100)</f>
        <v>n/a</v>
      </c>
      <c r="AZ352" s="224" t="str">
        <f>IF(ISERROR((X352/Y352-1)*100),"n/a",(X352/Y352-1)*100)</f>
        <v>n/a</v>
      </c>
      <c r="BA352" s="224" t="str">
        <f>IF(ISERROR((Y352/Z352-1)*100),"n/a",(Y352/Z352-1)*100)</f>
        <v>n/a</v>
      </c>
      <c r="BB352" s="224" t="str">
        <f>IF(ISERROR((Z352/AA352-1)*100),"n/a",(Z352/AA352-1)*100)</f>
        <v>n/a</v>
      </c>
      <c r="BC352" s="224" t="str">
        <f>IF(ISERROR((AA352/AB352-1)*100),"n/a",(AA352/AB352-1)*100)</f>
        <v>n/a</v>
      </c>
      <c r="BD352" s="224" t="str">
        <f>IF(ISERROR((AB352/AC352-1)*100),"n/a",(AB352/AC352-1)*100)</f>
        <v>n/a</v>
      </c>
      <c r="BE352" s="224" t="str">
        <f>IF(ISERROR((AC352/AD352-1)*100),"n/a",(AC352/AD352-1)*100)</f>
        <v>n/a</v>
      </c>
      <c r="BF352" s="224" t="str">
        <f>IF(ISERROR((AD352/AE352-1)*100),"n/a",(AD352/AE352-1)*100)</f>
        <v>n/a</v>
      </c>
      <c r="BG352" s="224">
        <f>AVERAGE(AG352:BF352)</f>
        <v>94.979053204859667</v>
      </c>
      <c r="BH352" s="182">
        <f t="shared" si="5"/>
        <v>163.34878445540338</v>
      </c>
    </row>
    <row r="353" spans="1:60" ht="11.25" customHeight="1" x14ac:dyDescent="0.2">
      <c r="A353" s="114" t="s">
        <v>973</v>
      </c>
      <c r="B353" s="97" t="s">
        <v>974</v>
      </c>
      <c r="C353" s="215">
        <v>1.34</v>
      </c>
      <c r="D353" s="216">
        <v>1.25</v>
      </c>
      <c r="E353" s="216">
        <v>1.1299999999999999</v>
      </c>
      <c r="F353" s="216">
        <v>1.03</v>
      </c>
      <c r="G353" s="216">
        <v>0.99</v>
      </c>
      <c r="H353" s="216">
        <v>0.95</v>
      </c>
      <c r="I353" s="216">
        <v>0.91</v>
      </c>
      <c r="J353" s="217">
        <v>0.87</v>
      </c>
      <c r="K353" s="235">
        <v>0.82</v>
      </c>
      <c r="L353" s="216">
        <v>0.74</v>
      </c>
      <c r="M353" s="216">
        <v>0.66</v>
      </c>
      <c r="N353" s="216">
        <v>0.57499999999999996</v>
      </c>
      <c r="O353" s="216">
        <v>0.25</v>
      </c>
      <c r="P353" s="226"/>
      <c r="Q353" s="231">
        <v>0</v>
      </c>
      <c r="R353" s="227">
        <v>0</v>
      </c>
      <c r="S353" s="226"/>
      <c r="T353" s="261">
        <v>0</v>
      </c>
      <c r="U353" s="261">
        <v>0</v>
      </c>
      <c r="V353" s="229">
        <v>0</v>
      </c>
      <c r="W353" s="229">
        <v>0</v>
      </c>
      <c r="X353" s="229">
        <v>0</v>
      </c>
      <c r="Y353" s="229">
        <v>0</v>
      </c>
      <c r="Z353" s="229">
        <v>0</v>
      </c>
      <c r="AA353" s="229">
        <v>0</v>
      </c>
      <c r="AB353" s="229">
        <v>0</v>
      </c>
      <c r="AC353" s="229">
        <v>0</v>
      </c>
      <c r="AD353" s="229">
        <v>0</v>
      </c>
      <c r="AE353" s="229">
        <v>0</v>
      </c>
      <c r="AF353" s="223">
        <f>SUM(C353:AE353)</f>
        <v>11.515000000000001</v>
      </c>
      <c r="AG353" s="224">
        <f>IF(ISERROR((C353/D353-1)*100),"n/a",(C353/D353-1)*100)</f>
        <v>7.2000000000000064</v>
      </c>
      <c r="AH353" s="224">
        <f>IF(ISERROR((D353/E353-1)*100),"n/a",(D353/E353-1)*100)</f>
        <v>10.619469026548689</v>
      </c>
      <c r="AI353" s="224">
        <f>IF(ISERROR((E353/F353-1)*100),"n/a",(E353/F353-1)*100)</f>
        <v>9.7087378640776656</v>
      </c>
      <c r="AJ353" s="224">
        <f>IF(ISERROR((F353/G353-1)*100),"n/a",(F353/G353-1)*100)</f>
        <v>4.0404040404040442</v>
      </c>
      <c r="AK353" s="224">
        <f>IF(ISERROR((G353/H353-1)*100),"n/a",(G353/H353-1)*100)</f>
        <v>4.2105263157894868</v>
      </c>
      <c r="AL353" s="224">
        <f>IF(ISERROR((H353/I353-1)*100),"n/a",(H353/I353-1)*100)</f>
        <v>4.39560439560438</v>
      </c>
      <c r="AM353" s="224">
        <f>IF(ISERROR((I353/J353-1)*100),"n/a",(I353/J353-1)*100)</f>
        <v>4.5977011494252817</v>
      </c>
      <c r="AN353" s="224">
        <f>IF(ISERROR((J353/K353-1)*100),"n/a",(J353/K353-1)*100)</f>
        <v>6.0975609756097615</v>
      </c>
      <c r="AO353" s="224">
        <f>IF(ISERROR((K353/L353-1)*100),"n/a",(K353/L353-1)*100)</f>
        <v>10.810810810810811</v>
      </c>
      <c r="AP353" s="224">
        <f>IF(ISERROR((L353/M353-1)*100),"n/a",(L353/M353-1)*100)</f>
        <v>12.12121212121211</v>
      </c>
      <c r="AQ353" s="224">
        <f>IF(ISERROR((M353/N353-1)*100),"n/a",(M353/N353-1)*100)</f>
        <v>14.782608695652177</v>
      </c>
      <c r="AR353" s="224">
        <f>IF(ISERROR((N353/O353-1)*100),"n/a",(N353/O353-1)*100)</f>
        <v>129.99999999999997</v>
      </c>
      <c r="AS353" s="224" t="str">
        <f>IF(ISERROR((O353/Q353-1)*100),"n/a",(O353/Q353-1)*100)</f>
        <v>n/a</v>
      </c>
      <c r="AT353" s="224" t="str">
        <f>IF(ISERROR((Q353/R353-1)*100),"n/a",(Q353/R353-1)*100)</f>
        <v>n/a</v>
      </c>
      <c r="AU353" s="224" t="str">
        <f>IF(ISERROR((R353/T353-1)*100),"n/a",(R353/T353-1)*100)</f>
        <v>n/a</v>
      </c>
      <c r="AV353" s="224" t="str">
        <f>IF(ISERROR((T353/U353-1)*100),"n/a",(T353/U353-1)*100)</f>
        <v>n/a</v>
      </c>
      <c r="AW353" s="224" t="str">
        <f>IF(ISERROR((U353/V353-1)*100),"n/a",(U353/V353-1)*100)</f>
        <v>n/a</v>
      </c>
      <c r="AX353" s="224" t="str">
        <f>IF(ISERROR((V353/W353-1)*100),"n/a",(V353/W353-1)*100)</f>
        <v>n/a</v>
      </c>
      <c r="AY353" s="224" t="str">
        <f>IF(ISERROR((W353/X353-1)*100),"n/a",(W353/X353-1)*100)</f>
        <v>n/a</v>
      </c>
      <c r="AZ353" s="224" t="str">
        <f>IF(ISERROR((X353/Y353-1)*100),"n/a",(X353/Y353-1)*100)</f>
        <v>n/a</v>
      </c>
      <c r="BA353" s="224" t="str">
        <f>IF(ISERROR((Y353/Z353-1)*100),"n/a",(Y353/Z353-1)*100)</f>
        <v>n/a</v>
      </c>
      <c r="BB353" s="224" t="str">
        <f>IF(ISERROR((Z353/AA353-1)*100),"n/a",(Z353/AA353-1)*100)</f>
        <v>n/a</v>
      </c>
      <c r="BC353" s="224" t="str">
        <f>IF(ISERROR((AA353/AB353-1)*100),"n/a",(AA353/AB353-1)*100)</f>
        <v>n/a</v>
      </c>
      <c r="BD353" s="224" t="str">
        <f>IF(ISERROR((AB353/AC353-1)*100),"n/a",(AB353/AC353-1)*100)</f>
        <v>n/a</v>
      </c>
      <c r="BE353" s="224" t="str">
        <f>IF(ISERROR((AC353/AD353-1)*100),"n/a",(AC353/AD353-1)*100)</f>
        <v>n/a</v>
      </c>
      <c r="BF353" s="224" t="str">
        <f>IF(ISERROR((AD353/AE353-1)*100),"n/a",(AD353/AE353-1)*100)</f>
        <v>n/a</v>
      </c>
      <c r="BG353" s="224">
        <f>AVERAGE(AG353:BF353)</f>
        <v>18.215386282927867</v>
      </c>
      <c r="BH353" s="182">
        <f t="shared" si="5"/>
        <v>35.382694688976059</v>
      </c>
    </row>
    <row r="354" spans="1:60" ht="11.25" customHeight="1" x14ac:dyDescent="0.2">
      <c r="A354" s="265" t="s">
        <v>1524</v>
      </c>
      <c r="B354" s="97" t="s">
        <v>1525</v>
      </c>
      <c r="C354" s="215">
        <v>0.64500000000000002</v>
      </c>
      <c r="D354" s="216">
        <v>0.58499999999999996</v>
      </c>
      <c r="E354" s="216">
        <v>0.52500000000000002</v>
      </c>
      <c r="F354" s="216">
        <v>0.47</v>
      </c>
      <c r="G354" s="216">
        <v>0.43</v>
      </c>
      <c r="H354" s="216">
        <v>0.38</v>
      </c>
      <c r="I354" s="231">
        <v>0.32</v>
      </c>
      <c r="J354" s="254">
        <v>0.32</v>
      </c>
      <c r="K354" s="254">
        <v>0.32</v>
      </c>
      <c r="L354" s="231">
        <v>0.32</v>
      </c>
      <c r="M354" s="231">
        <v>0.32</v>
      </c>
      <c r="N354" s="216">
        <v>0.32</v>
      </c>
      <c r="O354" s="216">
        <v>0.28999999999999998</v>
      </c>
      <c r="P354" s="191"/>
      <c r="Q354" s="231">
        <v>0.2</v>
      </c>
      <c r="R354" s="227">
        <v>0.2</v>
      </c>
      <c r="S354" s="191"/>
      <c r="T354" s="266">
        <v>0.2</v>
      </c>
      <c r="U354" s="279">
        <v>0.2</v>
      </c>
      <c r="V354" s="229">
        <v>0.15</v>
      </c>
      <c r="W354" s="229">
        <v>0</v>
      </c>
      <c r="X354" s="229">
        <v>0</v>
      </c>
      <c r="Y354" s="229">
        <v>0</v>
      </c>
      <c r="Z354" s="229">
        <v>0</v>
      </c>
      <c r="AA354" s="229">
        <v>0</v>
      </c>
      <c r="AB354" s="229">
        <v>0</v>
      </c>
      <c r="AC354" s="229">
        <v>0</v>
      </c>
      <c r="AD354" s="229">
        <v>0</v>
      </c>
      <c r="AE354" s="229">
        <v>0</v>
      </c>
      <c r="AF354" s="223">
        <f>SUM(C354:AE354)</f>
        <v>6.1950000000000012</v>
      </c>
      <c r="AG354" s="224">
        <f>IF(ISERROR((C354/D354-1)*100),"n/a",(C354/D354-1)*100)</f>
        <v>10.256410256410264</v>
      </c>
      <c r="AH354" s="224">
        <f>IF(ISERROR((D354/E354-1)*100),"n/a",(D354/E354-1)*100)</f>
        <v>11.428571428571409</v>
      </c>
      <c r="AI354" s="224">
        <f>IF(ISERROR((E354/F354-1)*100),"n/a",(E354/F354-1)*100)</f>
        <v>11.702127659574479</v>
      </c>
      <c r="AJ354" s="224">
        <f>IF(ISERROR((F354/G354-1)*100),"n/a",(F354/G354-1)*100)</f>
        <v>9.302325581395344</v>
      </c>
      <c r="AK354" s="224">
        <f>IF(ISERROR((G354/H354-1)*100),"n/a",(G354/H354-1)*100)</f>
        <v>13.157894736842103</v>
      </c>
      <c r="AL354" s="224">
        <f>IF(ISERROR((H354/I354-1)*100),"n/a",(H354/I354-1)*100)</f>
        <v>18.75</v>
      </c>
      <c r="AM354" s="224">
        <f>IF(ISERROR((I354/J354-1)*100),"n/a",(I354/J354-1)*100)</f>
        <v>0</v>
      </c>
      <c r="AN354" s="224">
        <f>IF(ISERROR((J354/K354-1)*100),"n/a",(J354/K354-1)*100)</f>
        <v>0</v>
      </c>
      <c r="AO354" s="224">
        <f>IF(ISERROR((K354/L354-1)*100),"n/a",(K354/L354-1)*100)</f>
        <v>0</v>
      </c>
      <c r="AP354" s="224">
        <f>IF(ISERROR((L354/M354-1)*100),"n/a",(L354/M354-1)*100)</f>
        <v>0</v>
      </c>
      <c r="AQ354" s="224">
        <f>IF(ISERROR((M354/N354-1)*100),"n/a",(M354/N354-1)*100)</f>
        <v>0</v>
      </c>
      <c r="AR354" s="224">
        <f>IF(ISERROR((N354/O354-1)*100),"n/a",(N354/O354-1)*100)</f>
        <v>10.344827586206918</v>
      </c>
      <c r="AS354" s="224">
        <f>IF(ISERROR((O354/Q354-1)*100),"n/a",(O354/Q354-1)*100)</f>
        <v>44.999999999999972</v>
      </c>
      <c r="AT354" s="224">
        <f>IF(ISERROR((Q354/R354-1)*100),"n/a",(Q354/R354-1)*100)</f>
        <v>0</v>
      </c>
      <c r="AU354" s="224">
        <f>IF(ISERROR((R354/T354-1)*100),"n/a",(R354/T354-1)*100)</f>
        <v>0</v>
      </c>
      <c r="AV354" s="224">
        <f>IF(ISERROR((T354/U354-1)*100),"n/a",(T354/U354-1)*100)</f>
        <v>0</v>
      </c>
      <c r="AW354" s="224">
        <f>IF(ISERROR((U354/V354-1)*100),"n/a",(U354/V354-1)*100)</f>
        <v>33.33333333333335</v>
      </c>
      <c r="AX354" s="224" t="str">
        <f>IF(ISERROR((V354/W354-1)*100),"n/a",(V354/W354-1)*100)</f>
        <v>n/a</v>
      </c>
      <c r="AY354" s="224" t="str">
        <f>IF(ISERROR((W354/X354-1)*100),"n/a",(W354/X354-1)*100)</f>
        <v>n/a</v>
      </c>
      <c r="AZ354" s="224" t="str">
        <f>IF(ISERROR((X354/Y354-1)*100),"n/a",(X354/Y354-1)*100)</f>
        <v>n/a</v>
      </c>
      <c r="BA354" s="224" t="str">
        <f>IF(ISERROR((Y354/Z354-1)*100),"n/a",(Y354/Z354-1)*100)</f>
        <v>n/a</v>
      </c>
      <c r="BB354" s="224" t="str">
        <f>IF(ISERROR((Z354/AA354-1)*100),"n/a",(Z354/AA354-1)*100)</f>
        <v>n/a</v>
      </c>
      <c r="BC354" s="224" t="str">
        <f>IF(ISERROR((AA354/AB354-1)*100),"n/a",(AA354/AB354-1)*100)</f>
        <v>n/a</v>
      </c>
      <c r="BD354" s="224" t="str">
        <f>IF(ISERROR((AB354/AC354-1)*100),"n/a",(AB354/AC354-1)*100)</f>
        <v>n/a</v>
      </c>
      <c r="BE354" s="224" t="str">
        <f>IF(ISERROR((AC354/AD354-1)*100),"n/a",(AC354/AD354-1)*100)</f>
        <v>n/a</v>
      </c>
      <c r="BF354" s="224" t="str">
        <f>IF(ISERROR((AD354/AE354-1)*100),"n/a",(AD354/AE354-1)*100)</f>
        <v>n/a</v>
      </c>
      <c r="BG354" s="224">
        <f>AVERAGE(AG354:BF354)</f>
        <v>9.6044406224902268</v>
      </c>
      <c r="BH354" s="182">
        <f t="shared" si="5"/>
        <v>12.89120038443934</v>
      </c>
    </row>
    <row r="355" spans="1:60" ht="11.25" customHeight="1" x14ac:dyDescent="0.2">
      <c r="A355" s="265" t="s">
        <v>1526</v>
      </c>
      <c r="B355" s="97" t="s">
        <v>1527</v>
      </c>
      <c r="C355" s="215">
        <v>1.56</v>
      </c>
      <c r="D355" s="216">
        <v>1.52</v>
      </c>
      <c r="E355" s="216">
        <v>1.44</v>
      </c>
      <c r="F355" s="216">
        <v>1.2</v>
      </c>
      <c r="G355" s="216">
        <v>0.98</v>
      </c>
      <c r="H355" s="216">
        <v>0.8</v>
      </c>
      <c r="I355" s="216">
        <v>0.72</v>
      </c>
      <c r="J355" s="217">
        <v>0.6</v>
      </c>
      <c r="K355" s="228">
        <v>0.48</v>
      </c>
      <c r="L355" s="216">
        <v>0.48</v>
      </c>
      <c r="M355" s="216">
        <v>0.45</v>
      </c>
      <c r="N355" s="216">
        <v>0.41</v>
      </c>
      <c r="O355" s="216">
        <v>0.1</v>
      </c>
      <c r="P355" s="217"/>
      <c r="Q355" s="231">
        <v>0</v>
      </c>
      <c r="R355" s="227">
        <v>0</v>
      </c>
      <c r="S355" s="254"/>
      <c r="T355" s="266">
        <v>0</v>
      </c>
      <c r="U355" s="266">
        <v>0</v>
      </c>
      <c r="V355" s="229">
        <v>0</v>
      </c>
      <c r="W355" s="229">
        <v>0</v>
      </c>
      <c r="X355" s="229">
        <v>0</v>
      </c>
      <c r="Y355" s="229">
        <v>0</v>
      </c>
      <c r="Z355" s="229">
        <v>0</v>
      </c>
      <c r="AA355" s="229">
        <v>0</v>
      </c>
      <c r="AB355" s="229">
        <v>0</v>
      </c>
      <c r="AC355" s="229">
        <v>0</v>
      </c>
      <c r="AD355" s="229">
        <v>0</v>
      </c>
      <c r="AE355" s="229">
        <v>0</v>
      </c>
      <c r="AF355" s="223">
        <f>SUM(C355:AE355)</f>
        <v>10.739999999999998</v>
      </c>
      <c r="AG355" s="224">
        <f>IF(ISERROR((C355/D355-1)*100),"n/a",(C355/D355-1)*100)</f>
        <v>2.6315789473684292</v>
      </c>
      <c r="AH355" s="224">
        <f>IF(ISERROR((D355/E355-1)*100),"n/a",(D355/E355-1)*100)</f>
        <v>5.555555555555558</v>
      </c>
      <c r="AI355" s="224">
        <f>IF(ISERROR((E355/F355-1)*100),"n/a",(E355/F355-1)*100)</f>
        <v>19.999999999999996</v>
      </c>
      <c r="AJ355" s="224">
        <f>IF(ISERROR((F355/G355-1)*100),"n/a",(F355/G355-1)*100)</f>
        <v>22.448979591836739</v>
      </c>
      <c r="AK355" s="224">
        <f>IF(ISERROR((G355/H355-1)*100),"n/a",(G355/H355-1)*100)</f>
        <v>22.499999999999986</v>
      </c>
      <c r="AL355" s="224">
        <f>IF(ISERROR((H355/I355-1)*100),"n/a",(H355/I355-1)*100)</f>
        <v>11.111111111111116</v>
      </c>
      <c r="AM355" s="224">
        <f>IF(ISERROR((I355/J355-1)*100),"n/a",(I355/J355-1)*100)</f>
        <v>19.999999999999996</v>
      </c>
      <c r="AN355" s="224">
        <f>IF(ISERROR((J355/K355-1)*100),"n/a",(J355/K355-1)*100)</f>
        <v>25</v>
      </c>
      <c r="AO355" s="224">
        <f>IF(ISERROR((K355/L355-1)*100),"n/a",(K355/L355-1)*100)</f>
        <v>0</v>
      </c>
      <c r="AP355" s="224">
        <f>IF(ISERROR((L355/M355-1)*100),"n/a",(L355/M355-1)*100)</f>
        <v>6.6666666666666652</v>
      </c>
      <c r="AQ355" s="224">
        <f>IF(ISERROR((M355/N355-1)*100),"n/a",(M355/N355-1)*100)</f>
        <v>9.7560975609756184</v>
      </c>
      <c r="AR355" s="224">
        <f>IF(ISERROR((N355/O355-1)*100),"n/a",(N355/O355-1)*100)</f>
        <v>309.99999999999994</v>
      </c>
      <c r="AS355" s="224" t="str">
        <f>IF(ISERROR((O355/Q355-1)*100),"n/a",(O355/Q355-1)*100)</f>
        <v>n/a</v>
      </c>
      <c r="AT355" s="224" t="str">
        <f>IF(ISERROR((Q355/R355-1)*100),"n/a",(Q355/R355-1)*100)</f>
        <v>n/a</v>
      </c>
      <c r="AU355" s="224" t="str">
        <f>IF(ISERROR((R355/T355-1)*100),"n/a",(R355/T355-1)*100)</f>
        <v>n/a</v>
      </c>
      <c r="AV355" s="224" t="str">
        <f>IF(ISERROR((T355/U355-1)*100),"n/a",(T355/U355-1)*100)</f>
        <v>n/a</v>
      </c>
      <c r="AW355" s="224" t="str">
        <f>IF(ISERROR((U355/V355-1)*100),"n/a",(U355/V355-1)*100)</f>
        <v>n/a</v>
      </c>
      <c r="AX355" s="224" t="str">
        <f>IF(ISERROR((V355/W355-1)*100),"n/a",(V355/W355-1)*100)</f>
        <v>n/a</v>
      </c>
      <c r="AY355" s="224" t="str">
        <f>IF(ISERROR((W355/X355-1)*100),"n/a",(W355/X355-1)*100)</f>
        <v>n/a</v>
      </c>
      <c r="AZ355" s="224" t="str">
        <f>IF(ISERROR((X355/Y355-1)*100),"n/a",(X355/Y355-1)*100)</f>
        <v>n/a</v>
      </c>
      <c r="BA355" s="224" t="str">
        <f>IF(ISERROR((Y355/Z355-1)*100),"n/a",(Y355/Z355-1)*100)</f>
        <v>n/a</v>
      </c>
      <c r="BB355" s="224" t="str">
        <f>IF(ISERROR((Z355/AA355-1)*100),"n/a",(Z355/AA355-1)*100)</f>
        <v>n/a</v>
      </c>
      <c r="BC355" s="224" t="str">
        <f>IF(ISERROR((AA355/AB355-1)*100),"n/a",(AA355/AB355-1)*100)</f>
        <v>n/a</v>
      </c>
      <c r="BD355" s="224" t="str">
        <f>IF(ISERROR((AB355/AC355-1)*100),"n/a",(AB355/AC355-1)*100)</f>
        <v>n/a</v>
      </c>
      <c r="BE355" s="224" t="str">
        <f>IF(ISERROR((AC355/AD355-1)*100),"n/a",(AC355/AD355-1)*100)</f>
        <v>n/a</v>
      </c>
      <c r="BF355" s="224" t="str">
        <f>IF(ISERROR((AD355/AE355-1)*100),"n/a",(AD355/AE355-1)*100)</f>
        <v>n/a</v>
      </c>
      <c r="BG355" s="224">
        <f>AVERAGE(AG355:BF355)</f>
        <v>37.972499119459506</v>
      </c>
      <c r="BH355" s="182">
        <f t="shared" si="5"/>
        <v>86.093580423577308</v>
      </c>
    </row>
    <row r="356" spans="1:60" ht="11.25" customHeight="1" x14ac:dyDescent="0.2">
      <c r="A356" s="265" t="s">
        <v>5565</v>
      </c>
      <c r="B356" s="97" t="s">
        <v>5547</v>
      </c>
      <c r="C356" s="215">
        <v>1.81</v>
      </c>
      <c r="D356" s="216">
        <v>1.4000000000000001</v>
      </c>
      <c r="E356" s="216">
        <v>0.66</v>
      </c>
      <c r="F356" s="216">
        <v>0.54</v>
      </c>
      <c r="G356" s="216">
        <v>0.43999999999999995</v>
      </c>
      <c r="H356" s="231">
        <v>0.4</v>
      </c>
      <c r="I356" s="231">
        <v>0.4</v>
      </c>
      <c r="J356" s="254">
        <v>0.4</v>
      </c>
      <c r="K356" s="254">
        <v>0.4</v>
      </c>
      <c r="L356" s="216">
        <v>0.4</v>
      </c>
      <c r="M356" s="216">
        <v>0.30000000000000004</v>
      </c>
      <c r="N356" s="231">
        <v>0</v>
      </c>
      <c r="O356" s="231">
        <v>0</v>
      </c>
      <c r="P356" s="237"/>
      <c r="Q356" s="231">
        <v>0</v>
      </c>
      <c r="R356" s="227">
        <v>0</v>
      </c>
      <c r="S356" s="237"/>
      <c r="T356" s="266">
        <v>0</v>
      </c>
      <c r="U356" s="266">
        <v>0</v>
      </c>
      <c r="V356" s="229">
        <v>0</v>
      </c>
      <c r="W356" s="229">
        <v>0</v>
      </c>
      <c r="X356" s="229">
        <v>0</v>
      </c>
      <c r="Y356" s="229">
        <v>0</v>
      </c>
      <c r="Z356" s="229">
        <v>0</v>
      </c>
      <c r="AA356" s="229">
        <v>0</v>
      </c>
      <c r="AB356" s="229">
        <v>0</v>
      </c>
      <c r="AC356" s="229">
        <v>0</v>
      </c>
      <c r="AD356" s="229">
        <v>0</v>
      </c>
      <c r="AE356" s="229">
        <v>0</v>
      </c>
      <c r="AF356" s="223">
        <f>SUM(C356:AE356)</f>
        <v>7.1500000000000012</v>
      </c>
      <c r="AG356" s="224">
        <f>IF(ISERROR((C356/D356-1)*100),"n/a",(C356/D356-1)*100)</f>
        <v>29.28571428571427</v>
      </c>
      <c r="AH356" s="224">
        <f>IF(ISERROR((D356/E356-1)*100),"n/a",(D356/E356-1)*100)</f>
        <v>112.12121212121211</v>
      </c>
      <c r="AI356" s="224">
        <f>IF(ISERROR((E356/F356-1)*100),"n/a",(E356/F356-1)*100)</f>
        <v>22.222222222222211</v>
      </c>
      <c r="AJ356" s="224">
        <f>IF(ISERROR((F356/G356-1)*100),"n/a",(F356/G356-1)*100)</f>
        <v>22.727272727272751</v>
      </c>
      <c r="AK356" s="224">
        <f>IF(ISERROR((G356/H356-1)*100),"n/a",(G356/H356-1)*100)</f>
        <v>9.9999999999999858</v>
      </c>
      <c r="AL356" s="224">
        <f>IF(ISERROR((H356/I356-1)*100),"n/a",(H356/I356-1)*100)</f>
        <v>0</v>
      </c>
      <c r="AM356" s="224">
        <f>IF(ISERROR((I356/J356-1)*100),"n/a",(I356/J356-1)*100)</f>
        <v>0</v>
      </c>
      <c r="AN356" s="224">
        <f>IF(ISERROR((J356/K356-1)*100),"n/a",(J356/K356-1)*100)</f>
        <v>0</v>
      </c>
      <c r="AO356" s="224">
        <f>IF(ISERROR((K356/L356-1)*100),"n/a",(K356/L356-1)*100)</f>
        <v>0</v>
      </c>
      <c r="AP356" s="224">
        <f>IF(ISERROR((L356/M356-1)*100),"n/a",(L356/M356-1)*100)</f>
        <v>33.333333333333329</v>
      </c>
      <c r="AQ356" s="224" t="str">
        <f>IF(ISERROR((M356/N356-1)*100),"n/a",(M356/N356-1)*100)</f>
        <v>n/a</v>
      </c>
      <c r="AR356" s="224" t="str">
        <f>IF(ISERROR((N356/O356-1)*100),"n/a",(N356/O356-1)*100)</f>
        <v>n/a</v>
      </c>
      <c r="AS356" s="224" t="str">
        <f>IF(ISERROR((O356/Q356-1)*100),"n/a",(O356/Q356-1)*100)</f>
        <v>n/a</v>
      </c>
      <c r="AT356" s="224" t="str">
        <f>IF(ISERROR((Q356/R356-1)*100),"n/a",(Q356/R356-1)*100)</f>
        <v>n/a</v>
      </c>
      <c r="AU356" s="224" t="str">
        <f>IF(ISERROR((R356/T356-1)*100),"n/a",(R356/T356-1)*100)</f>
        <v>n/a</v>
      </c>
      <c r="AV356" s="224" t="str">
        <f>IF(ISERROR((T356/U356-1)*100),"n/a",(T356/U356-1)*100)</f>
        <v>n/a</v>
      </c>
      <c r="AW356" s="224" t="str">
        <f>IF(ISERROR((U356/V356-1)*100),"n/a",(U356/V356-1)*100)</f>
        <v>n/a</v>
      </c>
      <c r="AX356" s="224" t="str">
        <f>IF(ISERROR((V356/W356-1)*100),"n/a",(V356/W356-1)*100)</f>
        <v>n/a</v>
      </c>
      <c r="AY356" s="224" t="str">
        <f>IF(ISERROR((W356/X356-1)*100),"n/a",(W356/X356-1)*100)</f>
        <v>n/a</v>
      </c>
      <c r="AZ356" s="224" t="str">
        <f>IF(ISERROR((X356/Y356-1)*100),"n/a",(X356/Y356-1)*100)</f>
        <v>n/a</v>
      </c>
      <c r="BA356" s="224" t="str">
        <f>IF(ISERROR((Y356/Z356-1)*100),"n/a",(Y356/Z356-1)*100)</f>
        <v>n/a</v>
      </c>
      <c r="BB356" s="224" t="str">
        <f>IF(ISERROR((Z356/AA356-1)*100),"n/a",(Z356/AA356-1)*100)</f>
        <v>n/a</v>
      </c>
      <c r="BC356" s="224" t="str">
        <f>IF(ISERROR((AA356/AB356-1)*100),"n/a",(AA356/AB356-1)*100)</f>
        <v>n/a</v>
      </c>
      <c r="BD356" s="224" t="str">
        <f>IF(ISERROR((AB356/AC356-1)*100),"n/a",(AB356/AC356-1)*100)</f>
        <v>n/a</v>
      </c>
      <c r="BE356" s="224" t="str">
        <f>IF(ISERROR((AC356/AD356-1)*100),"n/a",(AC356/AD356-1)*100)</f>
        <v>n/a</v>
      </c>
      <c r="BF356" s="224" t="str">
        <f>IF(ISERROR((AD356/AE356-1)*100),"n/a",(AD356/AE356-1)*100)</f>
        <v>n/a</v>
      </c>
      <c r="BG356" s="224">
        <f>AVERAGE(AG356:BF356)</f>
        <v>22.968975468975465</v>
      </c>
      <c r="BH356" s="182">
        <f t="shared" si="5"/>
        <v>33.951841915400536</v>
      </c>
    </row>
    <row r="357" spans="1:60" ht="11.25" customHeight="1" x14ac:dyDescent="0.2">
      <c r="A357" s="265" t="s">
        <v>1528</v>
      </c>
      <c r="B357" s="97" t="s">
        <v>1529</v>
      </c>
      <c r="C357" s="215">
        <v>0.73</v>
      </c>
      <c r="D357" s="216">
        <v>0.69</v>
      </c>
      <c r="E357" s="216">
        <v>0.65</v>
      </c>
      <c r="F357" s="216">
        <v>0.61</v>
      </c>
      <c r="G357" s="216">
        <v>0.56999999999999995</v>
      </c>
      <c r="H357" s="216">
        <v>0.53</v>
      </c>
      <c r="I357" s="231">
        <v>0.5</v>
      </c>
      <c r="J357" s="254">
        <v>0.63500000000000001</v>
      </c>
      <c r="K357" s="217">
        <v>0.67</v>
      </c>
      <c r="L357" s="231">
        <v>0.64</v>
      </c>
      <c r="M357" s="231">
        <v>1.58</v>
      </c>
      <c r="N357" s="216">
        <v>2.0299999999999998</v>
      </c>
      <c r="O357" s="216">
        <v>1.62</v>
      </c>
      <c r="P357" s="191"/>
      <c r="Q357" s="216">
        <v>0.84</v>
      </c>
      <c r="R357" s="232">
        <v>0.71</v>
      </c>
      <c r="S357" s="191"/>
      <c r="T357" s="279">
        <v>0.23</v>
      </c>
      <c r="U357" s="266">
        <v>0</v>
      </c>
      <c r="V357" s="229">
        <v>0</v>
      </c>
      <c r="W357" s="202">
        <v>0.24</v>
      </c>
      <c r="X357" s="202">
        <v>0.19</v>
      </c>
      <c r="Y357" s="229">
        <v>0</v>
      </c>
      <c r="Z357" s="229">
        <v>0</v>
      </c>
      <c r="AA357" s="229">
        <v>0</v>
      </c>
      <c r="AB357" s="229">
        <v>0</v>
      </c>
      <c r="AC357" s="229">
        <v>0</v>
      </c>
      <c r="AD357" s="229">
        <v>0</v>
      </c>
      <c r="AE357" s="229">
        <v>0</v>
      </c>
      <c r="AF357" s="223">
        <f>SUM(C357:AE357)</f>
        <v>13.664999999999999</v>
      </c>
      <c r="AG357" s="224">
        <f>IF(ISERROR((C357/D357-1)*100),"n/a",(C357/D357-1)*100)</f>
        <v>5.7971014492753659</v>
      </c>
      <c r="AH357" s="224">
        <f>IF(ISERROR((D357/E357-1)*100),"n/a",(D357/E357-1)*100)</f>
        <v>6.153846153846132</v>
      </c>
      <c r="AI357" s="224">
        <f>IF(ISERROR((E357/F357-1)*100),"n/a",(E357/F357-1)*100)</f>
        <v>6.5573770491803351</v>
      </c>
      <c r="AJ357" s="224">
        <f>IF(ISERROR((F357/G357-1)*100),"n/a",(F357/G357-1)*100)</f>
        <v>7.0175438596491224</v>
      </c>
      <c r="AK357" s="224">
        <f>IF(ISERROR((G357/H357-1)*100),"n/a",(G357/H357-1)*100)</f>
        <v>7.5471698113207308</v>
      </c>
      <c r="AL357" s="224">
        <f>IF(ISERROR((H357/I357-1)*100),"n/a",(H357/I357-1)*100)</f>
        <v>6.0000000000000053</v>
      </c>
      <c r="AM357" s="224">
        <f>IF(ISERROR((I357/J357-1)*100),"n/a",(I357/J357-1)*100)</f>
        <v>-21.259842519685044</v>
      </c>
      <c r="AN357" s="224">
        <f>IF(ISERROR((J357/K357-1)*100),"n/a",(J357/K357-1)*100)</f>
        <v>-5.2238805970149294</v>
      </c>
      <c r="AO357" s="224">
        <f>IF(ISERROR((K357/L357-1)*100),"n/a",(K357/L357-1)*100)</f>
        <v>4.6875</v>
      </c>
      <c r="AP357" s="224">
        <f>IF(ISERROR((L357/M357-1)*100),"n/a",(L357/M357-1)*100)</f>
        <v>-59.493670886075954</v>
      </c>
      <c r="AQ357" s="224">
        <f>IF(ISERROR((M357/N357-1)*100),"n/a",(M357/N357-1)*100)</f>
        <v>-22.167487684729046</v>
      </c>
      <c r="AR357" s="224">
        <f>IF(ISERROR((N357/O357-1)*100),"n/a",(N357/O357-1)*100)</f>
        <v>25.308641975308621</v>
      </c>
      <c r="AS357" s="224">
        <f>IF(ISERROR((O357/Q357-1)*100),"n/a",(O357/Q357-1)*100)</f>
        <v>92.85714285714289</v>
      </c>
      <c r="AT357" s="224">
        <f>IF(ISERROR((Q357/R357-1)*100),"n/a",(Q357/R357-1)*100)</f>
        <v>18.309859154929576</v>
      </c>
      <c r="AU357" s="224">
        <f>IF(ISERROR((R357/T357-1)*100),"n/a",(R357/T357-1)*100)</f>
        <v>208.695652173913</v>
      </c>
      <c r="AV357" s="224" t="str">
        <f>IF(ISERROR((T357/U357-1)*100),"n/a",(T357/U357-1)*100)</f>
        <v>n/a</v>
      </c>
      <c r="AW357" s="224" t="str">
        <f>IF(ISERROR((U357/V357-1)*100),"n/a",(U357/V357-1)*100)</f>
        <v>n/a</v>
      </c>
      <c r="AX357" s="224">
        <f>IF(ISERROR((V357/W357-1)*100),"n/a",(V357/W357-1)*100)</f>
        <v>-100</v>
      </c>
      <c r="AY357" s="224">
        <f>IF(ISERROR((W357/X357-1)*100),"n/a",(W357/X357-1)*100)</f>
        <v>26.315789473684205</v>
      </c>
      <c r="AZ357" s="224" t="str">
        <f>IF(ISERROR((X357/Y357-1)*100),"n/a",(X357/Y357-1)*100)</f>
        <v>n/a</v>
      </c>
      <c r="BA357" s="224" t="str">
        <f>IF(ISERROR((Y357/Z357-1)*100),"n/a",(Y357/Z357-1)*100)</f>
        <v>n/a</v>
      </c>
      <c r="BB357" s="224" t="str">
        <f>IF(ISERROR((Z357/AA357-1)*100),"n/a",(Z357/AA357-1)*100)</f>
        <v>n/a</v>
      </c>
      <c r="BC357" s="224" t="str">
        <f>IF(ISERROR((AA357/AB357-1)*100),"n/a",(AA357/AB357-1)*100)</f>
        <v>n/a</v>
      </c>
      <c r="BD357" s="224" t="str">
        <f>IF(ISERROR((AB357/AC357-1)*100),"n/a",(AB357/AC357-1)*100)</f>
        <v>n/a</v>
      </c>
      <c r="BE357" s="224" t="str">
        <f>IF(ISERROR((AC357/AD357-1)*100),"n/a",(AC357/AD357-1)*100)</f>
        <v>n/a</v>
      </c>
      <c r="BF357" s="224" t="str">
        <f>IF(ISERROR((AD357/AE357-1)*100),"n/a",(AD357/AE357-1)*100)</f>
        <v>n/a</v>
      </c>
      <c r="BG357" s="224">
        <f>AVERAGE(AG357:BF357)</f>
        <v>12.182514251220297</v>
      </c>
      <c r="BH357" s="182">
        <f t="shared" si="5"/>
        <v>64.279861325856302</v>
      </c>
    </row>
    <row r="358" spans="1:60" ht="11.25" customHeight="1" x14ac:dyDescent="0.2">
      <c r="A358" s="97" t="s">
        <v>1930</v>
      </c>
      <c r="B358" s="97" t="s">
        <v>976</v>
      </c>
      <c r="C358" s="36">
        <v>0.74</v>
      </c>
      <c r="D358" s="181">
        <v>0.60499999999999998</v>
      </c>
      <c r="E358" s="181">
        <v>0.53499999999999992</v>
      </c>
      <c r="F358" s="181">
        <v>0.47000000000000003</v>
      </c>
      <c r="G358" s="181">
        <v>0.39</v>
      </c>
      <c r="H358" s="181">
        <v>0.35</v>
      </c>
      <c r="I358" s="181">
        <v>0.31</v>
      </c>
      <c r="J358" s="202">
        <v>0.28399999999999997</v>
      </c>
      <c r="K358" s="202">
        <v>0.22599999999999998</v>
      </c>
      <c r="L358" s="181">
        <v>0.21000000000000002</v>
      </c>
      <c r="M358" s="181">
        <v>0.20400000000000001</v>
      </c>
      <c r="N358" s="181">
        <v>0.19</v>
      </c>
      <c r="O358" s="181">
        <v>0.16999999999999998</v>
      </c>
      <c r="P358" s="273">
        <v>0</v>
      </c>
      <c r="Q358" s="181">
        <v>0.15</v>
      </c>
      <c r="R358" s="181">
        <v>0.12</v>
      </c>
      <c r="S358" s="273">
        <v>0</v>
      </c>
      <c r="T358" s="202">
        <v>0.08</v>
      </c>
      <c r="U358" s="229">
        <v>0.06</v>
      </c>
      <c r="V358" s="229">
        <v>0.06</v>
      </c>
      <c r="W358" s="202">
        <v>5.4000000000000006E-2</v>
      </c>
      <c r="X358" s="229">
        <v>4.8000000000000001E-2</v>
      </c>
      <c r="Y358" s="202">
        <v>3.5999999999999997E-2</v>
      </c>
      <c r="Z358" s="229">
        <v>0</v>
      </c>
      <c r="AA358" s="229">
        <v>0</v>
      </c>
      <c r="AB358" s="229">
        <v>0</v>
      </c>
      <c r="AC358" s="229">
        <v>0</v>
      </c>
      <c r="AD358" s="229">
        <v>0</v>
      </c>
      <c r="AE358" s="229">
        <v>0</v>
      </c>
      <c r="AF358" s="223">
        <f>SUM(C358:AE358)</f>
        <v>5.2919999999999998</v>
      </c>
      <c r="AG358" s="224">
        <f>IF(ISERROR((C358/D358-1)*100),"n/a",(C358/D358-1)*100)</f>
        <v>22.314049586776854</v>
      </c>
      <c r="AH358" s="224">
        <f>IF(ISERROR((D358/E358-1)*100),"n/a",(D358/E358-1)*100)</f>
        <v>13.084112149532734</v>
      </c>
      <c r="AI358" s="224">
        <f>IF(ISERROR((E358/F358-1)*100),"n/a",(E358/F358-1)*100)</f>
        <v>13.829787234042534</v>
      </c>
      <c r="AJ358" s="224">
        <f>IF(ISERROR((F358/G358-1)*100),"n/a",(F358/G358-1)*100)</f>
        <v>20.512820512820507</v>
      </c>
      <c r="AK358" s="224">
        <f>IF(ISERROR((G358/H358-1)*100),"n/a",(G358/H358-1)*100)</f>
        <v>11.428571428571432</v>
      </c>
      <c r="AL358" s="224">
        <f>IF(ISERROR((H358/I358-1)*100),"n/a",(H358/I358-1)*100)</f>
        <v>12.903225806451601</v>
      </c>
      <c r="AM358" s="224">
        <f>IF(ISERROR((I358/J358-1)*100),"n/a",(I358/J358-1)*100)</f>
        <v>9.1549295774647987</v>
      </c>
      <c r="AN358" s="224">
        <f>IF(ISERROR((J358/K358-1)*100),"n/a",(J358/K358-1)*100)</f>
        <v>25.663716814159287</v>
      </c>
      <c r="AO358" s="224">
        <f>IF(ISERROR((K358/L358-1)*100),"n/a",(K358/L358-1)*100)</f>
        <v>7.619047619047592</v>
      </c>
      <c r="AP358" s="224">
        <f>IF(ISERROR((L358/M358-1)*100),"n/a",(L358/M358-1)*100)</f>
        <v>2.941176470588247</v>
      </c>
      <c r="AQ358" s="224">
        <f>IF(ISERROR((M358/N358-1)*100),"n/a",(M358/N358-1)*100)</f>
        <v>7.3684210526315796</v>
      </c>
      <c r="AR358" s="224">
        <f>IF(ISERROR((N358/O358-1)*100),"n/a",(N358/O358-1)*100)</f>
        <v>11.764705882352944</v>
      </c>
      <c r="AS358" s="224">
        <f>IF(ISERROR((O358/Q358-1)*100),"n/a",(O358/Q358-1)*100)</f>
        <v>13.33333333333333</v>
      </c>
      <c r="AT358" s="224">
        <f>IF(ISERROR((Q358/R358-1)*100),"n/a",(Q358/R358-1)*100)</f>
        <v>25</v>
      </c>
      <c r="AU358" s="224">
        <f>IF(ISERROR((R358/T358-1)*100),"n/a",(R358/T358-1)*100)</f>
        <v>50</v>
      </c>
      <c r="AV358" s="224">
        <f>IF(ISERROR((T358/U358-1)*100),"n/a",(T358/U358-1)*100)</f>
        <v>33.33333333333335</v>
      </c>
      <c r="AW358" s="224">
        <f>IF(ISERROR((U358/V358-1)*100),"n/a",(U358/V358-1)*100)</f>
        <v>0</v>
      </c>
      <c r="AX358" s="224">
        <f>IF(ISERROR((V358/W358-1)*100),"n/a",(V358/W358-1)*100)</f>
        <v>11.111111111111093</v>
      </c>
      <c r="AY358" s="224">
        <f>IF(ISERROR((W358/X358-1)*100),"n/a",(W358/X358-1)*100)</f>
        <v>12.5</v>
      </c>
      <c r="AZ358" s="224">
        <f>IF(ISERROR((X358/Y358-1)*100),"n/a",(X358/Y358-1)*100)</f>
        <v>33.33333333333335</v>
      </c>
      <c r="BA358" s="224" t="str">
        <f>IF(ISERROR((Y358/Z358-1)*100),"n/a",(Y358/Z358-1)*100)</f>
        <v>n/a</v>
      </c>
      <c r="BB358" s="224" t="str">
        <f>IF(ISERROR((Z358/AA358-1)*100),"n/a",(Z358/AA358-1)*100)</f>
        <v>n/a</v>
      </c>
      <c r="BC358" s="224" t="str">
        <f>IF(ISERROR((AA358/AB358-1)*100),"n/a",(AA358/AB358-1)*100)</f>
        <v>n/a</v>
      </c>
      <c r="BD358" s="224" t="str">
        <f>IF(ISERROR((AB358/AC358-1)*100),"n/a",(AB358/AC358-1)*100)</f>
        <v>n/a</v>
      </c>
      <c r="BE358" s="224" t="str">
        <f>IF(ISERROR((AC358/AD358-1)*100),"n/a",(AC358/AD358-1)*100)</f>
        <v>n/a</v>
      </c>
      <c r="BF358" s="224" t="str">
        <f>IF(ISERROR((AD358/AE358-1)*100),"n/a",(AD358/AE358-1)*100)</f>
        <v>n/a</v>
      </c>
      <c r="BG358" s="224">
        <f>AVERAGE(AG358:BF358)</f>
        <v>16.859783762277566</v>
      </c>
      <c r="BH358" s="182">
        <f t="shared" si="5"/>
        <v>11.920255110959108</v>
      </c>
    </row>
    <row r="359" spans="1:60" ht="11.25" customHeight="1" x14ac:dyDescent="0.2">
      <c r="A359" s="236" t="s">
        <v>1530</v>
      </c>
      <c r="B359" s="97" t="s">
        <v>1531</v>
      </c>
      <c r="C359" s="215">
        <v>0.82</v>
      </c>
      <c r="D359" s="216">
        <v>0.8</v>
      </c>
      <c r="E359" s="216">
        <v>0.76</v>
      </c>
      <c r="F359" s="216">
        <v>0.68</v>
      </c>
      <c r="G359" s="216">
        <v>0.56000000000000005</v>
      </c>
      <c r="H359" s="231">
        <v>0.48</v>
      </c>
      <c r="I359" s="216">
        <v>0.48</v>
      </c>
      <c r="J359" s="217">
        <v>0.24</v>
      </c>
      <c r="K359" s="228">
        <v>0</v>
      </c>
      <c r="L359" s="231">
        <v>0</v>
      </c>
      <c r="M359" s="231">
        <v>0</v>
      </c>
      <c r="N359" s="231">
        <v>0</v>
      </c>
      <c r="O359" s="231">
        <v>0</v>
      </c>
      <c r="P359" s="237"/>
      <c r="Q359" s="231">
        <v>0</v>
      </c>
      <c r="R359" s="227">
        <v>0</v>
      </c>
      <c r="S359" s="237"/>
      <c r="T359" s="266">
        <v>0</v>
      </c>
      <c r="U359" s="266">
        <v>0</v>
      </c>
      <c r="V359" s="229">
        <v>0</v>
      </c>
      <c r="W359" s="229">
        <v>0</v>
      </c>
      <c r="X359" s="229">
        <v>0</v>
      </c>
      <c r="Y359" s="229">
        <v>0</v>
      </c>
      <c r="Z359" s="229">
        <v>0</v>
      </c>
      <c r="AA359" s="229">
        <v>0</v>
      </c>
      <c r="AB359" s="229">
        <v>0</v>
      </c>
      <c r="AC359" s="229">
        <v>0</v>
      </c>
      <c r="AD359" s="229">
        <v>0</v>
      </c>
      <c r="AE359" s="229">
        <v>0</v>
      </c>
      <c r="AF359" s="223">
        <f>SUM(C359:AE359)</f>
        <v>4.82</v>
      </c>
      <c r="AG359" s="224">
        <f>IF(ISERROR((C359/D359-1)*100),"n/a",(C359/D359-1)*100)</f>
        <v>2.4999999999999911</v>
      </c>
      <c r="AH359" s="224">
        <f>IF(ISERROR((D359/E359-1)*100),"n/a",(D359/E359-1)*100)</f>
        <v>5.2631578947368363</v>
      </c>
      <c r="AI359" s="224">
        <f>IF(ISERROR((E359/F359-1)*100),"n/a",(E359/F359-1)*100)</f>
        <v>11.764705882352944</v>
      </c>
      <c r="AJ359" s="224">
        <f>IF(ISERROR((F359/G359-1)*100),"n/a",(F359/G359-1)*100)</f>
        <v>21.42857142857142</v>
      </c>
      <c r="AK359" s="224">
        <f>IF(ISERROR((G359/H359-1)*100),"n/a",(G359/H359-1)*100)</f>
        <v>16.666666666666675</v>
      </c>
      <c r="AL359" s="224">
        <f>IF(ISERROR((H359/I359-1)*100),"n/a",(H359/I359-1)*100)</f>
        <v>0</v>
      </c>
      <c r="AM359" s="224">
        <f>IF(ISERROR((I359/J359-1)*100),"n/a",(I359/J359-1)*100)</f>
        <v>100</v>
      </c>
      <c r="AN359" s="224" t="str">
        <f>IF(ISERROR((J359/K359-1)*100),"n/a",(J359/K359-1)*100)</f>
        <v>n/a</v>
      </c>
      <c r="AO359" s="224" t="str">
        <f>IF(ISERROR((K359/L359-1)*100),"n/a",(K359/L359-1)*100)</f>
        <v>n/a</v>
      </c>
      <c r="AP359" s="224" t="str">
        <f>IF(ISERROR((L359/M359-1)*100),"n/a",(L359/M359-1)*100)</f>
        <v>n/a</v>
      </c>
      <c r="AQ359" s="224" t="str">
        <f>IF(ISERROR((M359/N359-1)*100),"n/a",(M359/N359-1)*100)</f>
        <v>n/a</v>
      </c>
      <c r="AR359" s="224" t="str">
        <f>IF(ISERROR((N359/O359-1)*100),"n/a",(N359/O359-1)*100)</f>
        <v>n/a</v>
      </c>
      <c r="AS359" s="224" t="str">
        <f>IF(ISERROR((O359/Q359-1)*100),"n/a",(O359/Q359-1)*100)</f>
        <v>n/a</v>
      </c>
      <c r="AT359" s="224" t="str">
        <f>IF(ISERROR((Q359/R359-1)*100),"n/a",(Q359/R359-1)*100)</f>
        <v>n/a</v>
      </c>
      <c r="AU359" s="224" t="str">
        <f>IF(ISERROR((R359/T359-1)*100),"n/a",(R359/T359-1)*100)</f>
        <v>n/a</v>
      </c>
      <c r="AV359" s="224" t="str">
        <f>IF(ISERROR((T359/U359-1)*100),"n/a",(T359/U359-1)*100)</f>
        <v>n/a</v>
      </c>
      <c r="AW359" s="224" t="str">
        <f>IF(ISERROR((U359/V359-1)*100),"n/a",(U359/V359-1)*100)</f>
        <v>n/a</v>
      </c>
      <c r="AX359" s="224" t="str">
        <f>IF(ISERROR((V359/W359-1)*100),"n/a",(V359/W359-1)*100)</f>
        <v>n/a</v>
      </c>
      <c r="AY359" s="224" t="str">
        <f>IF(ISERROR((W359/X359-1)*100),"n/a",(W359/X359-1)*100)</f>
        <v>n/a</v>
      </c>
      <c r="AZ359" s="224" t="str">
        <f>IF(ISERROR((X359/Y359-1)*100),"n/a",(X359/Y359-1)*100)</f>
        <v>n/a</v>
      </c>
      <c r="BA359" s="224" t="str">
        <f>IF(ISERROR((Y359/Z359-1)*100),"n/a",(Y359/Z359-1)*100)</f>
        <v>n/a</v>
      </c>
      <c r="BB359" s="224" t="str">
        <f>IF(ISERROR((Z359/AA359-1)*100),"n/a",(Z359/AA359-1)*100)</f>
        <v>n/a</v>
      </c>
      <c r="BC359" s="224" t="str">
        <f>IF(ISERROR((AA359/AB359-1)*100),"n/a",(AA359/AB359-1)*100)</f>
        <v>n/a</v>
      </c>
      <c r="BD359" s="224" t="str">
        <f>IF(ISERROR((AB359/AC359-1)*100),"n/a",(AB359/AC359-1)*100)</f>
        <v>n/a</v>
      </c>
      <c r="BE359" s="224" t="str">
        <f>IF(ISERROR((AC359/AD359-1)*100),"n/a",(AC359/AD359-1)*100)</f>
        <v>n/a</v>
      </c>
      <c r="BF359" s="224" t="str">
        <f>IF(ISERROR((AD359/AE359-1)*100),"n/a",(AD359/AE359-1)*100)</f>
        <v>n/a</v>
      </c>
      <c r="BG359" s="224">
        <f>AVERAGE(AG359:BF359)</f>
        <v>22.517585981761126</v>
      </c>
      <c r="BH359" s="182">
        <f t="shared" si="5"/>
        <v>35.02387004517616</v>
      </c>
    </row>
    <row r="360" spans="1:60" ht="11.25" customHeight="1" x14ac:dyDescent="0.2">
      <c r="A360" s="208" t="s">
        <v>1931</v>
      </c>
      <c r="B360" s="240" t="s">
        <v>360</v>
      </c>
      <c r="C360" s="215">
        <v>5</v>
      </c>
      <c r="D360" s="216">
        <v>4.84</v>
      </c>
      <c r="E360" s="216">
        <v>4.7</v>
      </c>
      <c r="F360" s="216">
        <v>4.62</v>
      </c>
      <c r="G360" s="216">
        <v>4.49</v>
      </c>
      <c r="H360" s="216">
        <v>4.24</v>
      </c>
      <c r="I360" s="216">
        <v>4.09</v>
      </c>
      <c r="J360" s="217">
        <v>3.97</v>
      </c>
      <c r="K360" s="217">
        <v>3.83</v>
      </c>
      <c r="L360" s="241">
        <v>3.64</v>
      </c>
      <c r="M360" s="241">
        <v>3.48</v>
      </c>
      <c r="N360" s="241">
        <v>3.2561100000000001</v>
      </c>
      <c r="O360" s="241">
        <v>3.03837526</v>
      </c>
      <c r="P360" s="249"/>
      <c r="Q360" s="241">
        <v>2.7987557600000001</v>
      </c>
      <c r="R360" s="242">
        <v>2.6837384000000002</v>
      </c>
      <c r="S360" s="249"/>
      <c r="T360" s="267">
        <v>2.4728732400000002</v>
      </c>
      <c r="U360" s="267">
        <v>2.2811776400000001</v>
      </c>
      <c r="V360" s="244">
        <v>2.1757450600000001</v>
      </c>
      <c r="W360" s="244">
        <v>1.99363424</v>
      </c>
      <c r="X360" s="244">
        <v>1.84027776</v>
      </c>
      <c r="Y360" s="244">
        <v>1.6773365</v>
      </c>
      <c r="Z360" s="244">
        <v>1.47605612</v>
      </c>
      <c r="AA360" s="244">
        <v>1.26519096</v>
      </c>
      <c r="AB360" s="244">
        <v>1.1310040400000001</v>
      </c>
      <c r="AC360" s="244">
        <v>1.0639105799999999</v>
      </c>
      <c r="AD360" s="244">
        <v>1.0255714600000001</v>
      </c>
      <c r="AE360" s="244">
        <v>0.98723234000000004</v>
      </c>
      <c r="AF360" s="223">
        <f>SUM(C360:AE360)</f>
        <v>78.066989359999994</v>
      </c>
      <c r="AG360" s="224">
        <f>IF(ISERROR((C360/D360-1)*100),"n/a",(C360/D360-1)*100)</f>
        <v>3.3057851239669533</v>
      </c>
      <c r="AH360" s="224">
        <f>IF(ISERROR((D360/E360-1)*100),"n/a",(D360/E360-1)*100)</f>
        <v>2.9787234042553123</v>
      </c>
      <c r="AI360" s="224">
        <f>IF(ISERROR((E360/F360-1)*100),"n/a",(E360/F360-1)*100)</f>
        <v>1.7316017316017396</v>
      </c>
      <c r="AJ360" s="224">
        <f>IF(ISERROR((F360/G360-1)*100),"n/a",(F360/G360-1)*100)</f>
        <v>2.8953229398663627</v>
      </c>
      <c r="AK360" s="224">
        <f>IF(ISERROR((G360/H360-1)*100),"n/a",(G360/H360-1)*100)</f>
        <v>5.89622641509433</v>
      </c>
      <c r="AL360" s="224">
        <f>IF(ISERROR((H360/I360-1)*100),"n/a",(H360/I360-1)*100)</f>
        <v>3.6674816625916984</v>
      </c>
      <c r="AM360" s="224">
        <f>IF(ISERROR((I360/J360-1)*100),"n/a",(I360/J360-1)*100)</f>
        <v>3.0226700251889005</v>
      </c>
      <c r="AN360" s="224">
        <f>IF(ISERROR((J360/K360-1)*100),"n/a",(J360/K360-1)*100)</f>
        <v>3.6553524804177506</v>
      </c>
      <c r="AO360" s="224">
        <f>IF(ISERROR((K360/L360-1)*100),"n/a",(K360/L360-1)*100)</f>
        <v>5.2197802197802234</v>
      </c>
      <c r="AP360" s="224">
        <f>IF(ISERROR((L360/M360-1)*100),"n/a",(L360/M360-1)*100)</f>
        <v>4.5977011494252817</v>
      </c>
      <c r="AQ360" s="224">
        <f>IF(ISERROR((M360/N360-1)*100),"n/a",(M360/N360-1)*100)</f>
        <v>6.8759962040594536</v>
      </c>
      <c r="AR360" s="224">
        <f>IF(ISERROR((N360/O360-1)*100),"n/a",(N360/O360-1)*100)</f>
        <v>7.1661569545560466</v>
      </c>
      <c r="AS360" s="224">
        <f>IF(ISERROR((O360/Q360-1)*100),"n/a",(O360/Q360-1)*100)</f>
        <v>8.5616438356164402</v>
      </c>
      <c r="AT360" s="224">
        <f>IF(ISERROR((Q360/R360-1)*100),"n/a",(Q360/R360-1)*100)</f>
        <v>4.2857142857142927</v>
      </c>
      <c r="AU360" s="224">
        <f>IF(ISERROR((R360/T360-1)*100),"n/a",(R360/T360-1)*100)</f>
        <v>8.5271317829457303</v>
      </c>
      <c r="AV360" s="224">
        <f>IF(ISERROR((T360/U360-1)*100),"n/a",(T360/U360-1)*100)</f>
        <v>8.4033613445378066</v>
      </c>
      <c r="AW360" s="224">
        <f>IF(ISERROR((U360/V360-1)*100),"n/a",(U360/V360-1)*100)</f>
        <v>4.8458149779735615</v>
      </c>
      <c r="AX360" s="224">
        <f>IF(ISERROR((V360/W360-1)*100),"n/a",(V360/W360-1)*100)</f>
        <v>9.1346153846153975</v>
      </c>
      <c r="AY360" s="224">
        <f>IF(ISERROR((W360/X360-1)*100),"n/a",(W360/X360-1)*100)</f>
        <v>8.333333333333325</v>
      </c>
      <c r="AZ360" s="224">
        <f>IF(ISERROR((X360/Y360-1)*100),"n/a",(X360/Y360-1)*100)</f>
        <v>9.7142857142857189</v>
      </c>
      <c r="BA360" s="224">
        <f>IF(ISERROR((Y360/Z360-1)*100),"n/a",(Y360/Z360-1)*100)</f>
        <v>13.636363636363647</v>
      </c>
      <c r="BB360" s="224">
        <f>IF(ISERROR((Z360/AA360-1)*100),"n/a",(Z360/AA360-1)*100)</f>
        <v>16.666666666666675</v>
      </c>
      <c r="BC360" s="224">
        <f>IF(ISERROR((AA360/AB360-1)*100),"n/a",(AA360/AB360-1)*100)</f>
        <v>11.864406779661007</v>
      </c>
      <c r="BD360" s="224">
        <f>IF(ISERROR((AB360/AC360-1)*100),"n/a",(AB360/AC360-1)*100)</f>
        <v>6.3063063063063307</v>
      </c>
      <c r="BE360" s="224">
        <f>IF(ISERROR((AC360/AD360-1)*100),"n/a",(AC360/AD360-1)*100)</f>
        <v>3.738317757009324</v>
      </c>
      <c r="BF360" s="224">
        <f>IF(ISERROR((AD360/AE360-1)*100),"n/a",(AD360/AE360-1)*100)</f>
        <v>3.8834951456310662</v>
      </c>
      <c r="BG360" s="224">
        <f>AVERAGE(AG360:BF360)</f>
        <v>6.4967021254409385</v>
      </c>
      <c r="BH360" s="182">
        <f t="shared" si="5"/>
        <v>3.6363703685947888</v>
      </c>
    </row>
    <row r="361" spans="1:60" ht="11.25" customHeight="1" x14ac:dyDescent="0.2">
      <c r="A361" s="265" t="s">
        <v>1532</v>
      </c>
      <c r="B361" s="97" t="s">
        <v>1533</v>
      </c>
      <c r="C361" s="215">
        <v>1.165</v>
      </c>
      <c r="D361" s="216">
        <v>1.145</v>
      </c>
      <c r="E361" s="216">
        <v>1.125</v>
      </c>
      <c r="F361" s="216">
        <v>1.1025</v>
      </c>
      <c r="G361" s="216">
        <v>1.0725</v>
      </c>
      <c r="H361" s="216">
        <v>1.0375000000000001</v>
      </c>
      <c r="I361" s="216">
        <v>0.95</v>
      </c>
      <c r="J361" s="217">
        <v>0.72499999999999998</v>
      </c>
      <c r="K361" s="228">
        <v>0.5</v>
      </c>
      <c r="L361" s="231">
        <v>0.5</v>
      </c>
      <c r="M361" s="216">
        <v>1.93</v>
      </c>
      <c r="N361" s="216">
        <v>1.7</v>
      </c>
      <c r="O361" s="216">
        <v>1.56</v>
      </c>
      <c r="P361" s="217"/>
      <c r="Q361" s="216">
        <v>1.34</v>
      </c>
      <c r="R361" s="232">
        <v>0.74</v>
      </c>
      <c r="S361" s="217"/>
      <c r="T361" s="266">
        <v>0</v>
      </c>
      <c r="U361" s="266">
        <v>0</v>
      </c>
      <c r="V361" s="229">
        <v>0</v>
      </c>
      <c r="W361" s="229">
        <v>0</v>
      </c>
      <c r="X361" s="229">
        <v>0</v>
      </c>
      <c r="Y361" s="229">
        <v>0</v>
      </c>
      <c r="Z361" s="229">
        <v>0</v>
      </c>
      <c r="AA361" s="229">
        <v>0</v>
      </c>
      <c r="AB361" s="229">
        <v>0</v>
      </c>
      <c r="AC361" s="229">
        <v>0</v>
      </c>
      <c r="AD361" s="229">
        <v>0</v>
      </c>
      <c r="AE361" s="229">
        <v>0</v>
      </c>
      <c r="AF361" s="223">
        <f>SUM(C361:AE361)</f>
        <v>16.592499999999998</v>
      </c>
      <c r="AG361" s="224">
        <f>IF(ISERROR((C361/D361-1)*100),"n/a",(C361/D361-1)*100)</f>
        <v>1.7467248908296984</v>
      </c>
      <c r="AH361" s="224">
        <f>IF(ISERROR((D361/E361-1)*100),"n/a",(D361/E361-1)*100)</f>
        <v>1.7777777777777892</v>
      </c>
      <c r="AI361" s="224">
        <f>IF(ISERROR((E361/F361-1)*100),"n/a",(E361/F361-1)*100)</f>
        <v>2.0408163265306145</v>
      </c>
      <c r="AJ361" s="224">
        <f>IF(ISERROR((F361/G361-1)*100),"n/a",(F361/G361-1)*100)</f>
        <v>2.7972027972027913</v>
      </c>
      <c r="AK361" s="224">
        <f>IF(ISERROR((G361/H361-1)*100),"n/a",(G361/H361-1)*100)</f>
        <v>3.3734939759036076</v>
      </c>
      <c r="AL361" s="224">
        <f>IF(ISERROR((H361/I361-1)*100),"n/a",(H361/I361-1)*100)</f>
        <v>9.2105263157894903</v>
      </c>
      <c r="AM361" s="224">
        <f>IF(ISERROR((I361/J361-1)*100),"n/a",(I361/J361-1)*100)</f>
        <v>31.034482758620683</v>
      </c>
      <c r="AN361" s="224">
        <f>IF(ISERROR((J361/K361-1)*100),"n/a",(J361/K361-1)*100)</f>
        <v>44.999999999999993</v>
      </c>
      <c r="AO361" s="224">
        <f>IF(ISERROR((K361/L361-1)*100),"n/a",(K361/L361-1)*100)</f>
        <v>0</v>
      </c>
      <c r="AP361" s="224">
        <f>IF(ISERROR((L361/M361-1)*100),"n/a",(L361/M361-1)*100)</f>
        <v>-74.093264248704656</v>
      </c>
      <c r="AQ361" s="224">
        <f>IF(ISERROR((M361/N361-1)*100),"n/a",(M361/N361-1)*100)</f>
        <v>13.529411764705879</v>
      </c>
      <c r="AR361" s="224">
        <f>IF(ISERROR((N361/O361-1)*100),"n/a",(N361/O361-1)*100)</f>
        <v>8.9743589743589638</v>
      </c>
      <c r="AS361" s="224">
        <f>IF(ISERROR((O361/Q361-1)*100),"n/a",(O361/Q361-1)*100)</f>
        <v>16.417910447761198</v>
      </c>
      <c r="AT361" s="224">
        <f>IF(ISERROR((Q361/R361-1)*100),"n/a",(Q361/R361-1)*100)</f>
        <v>81.081081081081095</v>
      </c>
      <c r="AU361" s="224" t="str">
        <f>IF(ISERROR((R361/T361-1)*100),"n/a",(R361/T361-1)*100)</f>
        <v>n/a</v>
      </c>
      <c r="AV361" s="224" t="str">
        <f>IF(ISERROR((T361/U361-1)*100),"n/a",(T361/U361-1)*100)</f>
        <v>n/a</v>
      </c>
      <c r="AW361" s="224" t="str">
        <f>IF(ISERROR((U361/V361-1)*100),"n/a",(U361/V361-1)*100)</f>
        <v>n/a</v>
      </c>
      <c r="AX361" s="224" t="str">
        <f>IF(ISERROR((V361/W361-1)*100),"n/a",(V361/W361-1)*100)</f>
        <v>n/a</v>
      </c>
      <c r="AY361" s="224" t="str">
        <f>IF(ISERROR((W361/X361-1)*100),"n/a",(W361/X361-1)*100)</f>
        <v>n/a</v>
      </c>
      <c r="AZ361" s="224" t="str">
        <f>IF(ISERROR((X361/Y361-1)*100),"n/a",(X361/Y361-1)*100)</f>
        <v>n/a</v>
      </c>
      <c r="BA361" s="224" t="str">
        <f>IF(ISERROR((Y361/Z361-1)*100),"n/a",(Y361/Z361-1)*100)</f>
        <v>n/a</v>
      </c>
      <c r="BB361" s="224" t="str">
        <f>IF(ISERROR((Z361/AA361-1)*100),"n/a",(Z361/AA361-1)*100)</f>
        <v>n/a</v>
      </c>
      <c r="BC361" s="224" t="str">
        <f>IF(ISERROR((AA361/AB361-1)*100),"n/a",(AA361/AB361-1)*100)</f>
        <v>n/a</v>
      </c>
      <c r="BD361" s="224" t="str">
        <f>IF(ISERROR((AB361/AC361-1)*100),"n/a",(AB361/AC361-1)*100)</f>
        <v>n/a</v>
      </c>
      <c r="BE361" s="224" t="str">
        <f>IF(ISERROR((AC361/AD361-1)*100),"n/a",(AC361/AD361-1)*100)</f>
        <v>n/a</v>
      </c>
      <c r="BF361" s="224" t="str">
        <f>IF(ISERROR((AD361/AE361-1)*100),"n/a",(AD361/AE361-1)*100)</f>
        <v>n/a</v>
      </c>
      <c r="BG361" s="224">
        <f>AVERAGE(AG361:BF361)</f>
        <v>10.206465918704083</v>
      </c>
      <c r="BH361" s="182">
        <f t="shared" si="5"/>
        <v>33.098027297633209</v>
      </c>
    </row>
    <row r="362" spans="1:60" ht="11.25" customHeight="1" x14ac:dyDescent="0.2">
      <c r="A362" s="278" t="s">
        <v>977</v>
      </c>
      <c r="B362" s="97" t="s">
        <v>978</v>
      </c>
      <c r="C362" s="215">
        <v>0.68</v>
      </c>
      <c r="D362" s="216">
        <v>0.6</v>
      </c>
      <c r="E362" s="216">
        <v>0.56000000000000005</v>
      </c>
      <c r="F362" s="216">
        <v>0.52</v>
      </c>
      <c r="G362" s="216">
        <v>0.44</v>
      </c>
      <c r="H362" s="216">
        <v>0.36</v>
      </c>
      <c r="I362" s="216">
        <v>0.32</v>
      </c>
      <c r="J362" s="217">
        <v>0.28000000000000003</v>
      </c>
      <c r="K362" s="217">
        <v>0.24</v>
      </c>
      <c r="L362" s="216">
        <v>0.1</v>
      </c>
      <c r="M362" s="231">
        <v>0</v>
      </c>
      <c r="N362" s="231">
        <v>0</v>
      </c>
      <c r="O362" s="231">
        <v>0</v>
      </c>
      <c r="P362" s="217"/>
      <c r="Q362" s="231">
        <v>0</v>
      </c>
      <c r="R362" s="227">
        <v>0</v>
      </c>
      <c r="S362" s="254"/>
      <c r="T362" s="266">
        <v>0</v>
      </c>
      <c r="U362" s="266">
        <v>0</v>
      </c>
      <c r="V362" s="229">
        <v>0</v>
      </c>
      <c r="W362" s="229">
        <v>0</v>
      </c>
      <c r="X362" s="229">
        <v>0</v>
      </c>
      <c r="Y362" s="229">
        <v>0</v>
      </c>
      <c r="Z362" s="229">
        <v>0</v>
      </c>
      <c r="AA362" s="229">
        <v>0</v>
      </c>
      <c r="AB362" s="229">
        <v>0</v>
      </c>
      <c r="AC362" s="229">
        <v>0</v>
      </c>
      <c r="AD362" s="229">
        <v>0</v>
      </c>
      <c r="AE362" s="229">
        <v>0</v>
      </c>
      <c r="AF362" s="223">
        <f>SUM(C362:AE362)</f>
        <v>4.0999999999999996</v>
      </c>
      <c r="AG362" s="224">
        <f>IF(ISERROR((C362/D362-1)*100),"n/a",(C362/D362-1)*100)</f>
        <v>13.333333333333353</v>
      </c>
      <c r="AH362" s="224">
        <f>IF(ISERROR((D362/E362-1)*100),"n/a",(D362/E362-1)*100)</f>
        <v>7.1428571428571397</v>
      </c>
      <c r="AI362" s="224">
        <f>IF(ISERROR((E362/F362-1)*100),"n/a",(E362/F362-1)*100)</f>
        <v>7.6923076923077094</v>
      </c>
      <c r="AJ362" s="224">
        <f>IF(ISERROR((F362/G362-1)*100),"n/a",(F362/G362-1)*100)</f>
        <v>18.181818181818187</v>
      </c>
      <c r="AK362" s="224">
        <f>IF(ISERROR((G362/H362-1)*100),"n/a",(G362/H362-1)*100)</f>
        <v>22.222222222222232</v>
      </c>
      <c r="AL362" s="224">
        <f>IF(ISERROR((H362/I362-1)*100),"n/a",(H362/I362-1)*100)</f>
        <v>12.5</v>
      </c>
      <c r="AM362" s="224">
        <f>IF(ISERROR((I362/J362-1)*100),"n/a",(I362/J362-1)*100)</f>
        <v>14.285714285714279</v>
      </c>
      <c r="AN362" s="224">
        <f>IF(ISERROR((J362/K362-1)*100),"n/a",(J362/K362-1)*100)</f>
        <v>16.666666666666675</v>
      </c>
      <c r="AO362" s="224">
        <f>IF(ISERROR((K362/L362-1)*100),"n/a",(K362/L362-1)*100)</f>
        <v>140</v>
      </c>
      <c r="AP362" s="224" t="str">
        <f>IF(ISERROR((L362/M362-1)*100),"n/a",(L362/M362-1)*100)</f>
        <v>n/a</v>
      </c>
      <c r="AQ362" s="224" t="str">
        <f>IF(ISERROR((M362/N362-1)*100),"n/a",(M362/N362-1)*100)</f>
        <v>n/a</v>
      </c>
      <c r="AR362" s="224" t="str">
        <f>IF(ISERROR((N362/O362-1)*100),"n/a",(N362/O362-1)*100)</f>
        <v>n/a</v>
      </c>
      <c r="AS362" s="224" t="str">
        <f>IF(ISERROR((O362/Q362-1)*100),"n/a",(O362/Q362-1)*100)</f>
        <v>n/a</v>
      </c>
      <c r="AT362" s="224" t="str">
        <f>IF(ISERROR((Q362/R362-1)*100),"n/a",(Q362/R362-1)*100)</f>
        <v>n/a</v>
      </c>
      <c r="AU362" s="224" t="str">
        <f>IF(ISERROR((R362/T362-1)*100),"n/a",(R362/T362-1)*100)</f>
        <v>n/a</v>
      </c>
      <c r="AV362" s="224" t="str">
        <f>IF(ISERROR((T362/U362-1)*100),"n/a",(T362/U362-1)*100)</f>
        <v>n/a</v>
      </c>
      <c r="AW362" s="224" t="str">
        <f>IF(ISERROR((U362/V362-1)*100),"n/a",(U362/V362-1)*100)</f>
        <v>n/a</v>
      </c>
      <c r="AX362" s="224" t="str">
        <f>IF(ISERROR((V362/W362-1)*100),"n/a",(V362/W362-1)*100)</f>
        <v>n/a</v>
      </c>
      <c r="AY362" s="224" t="str">
        <f>IF(ISERROR((W362/X362-1)*100),"n/a",(W362/X362-1)*100)</f>
        <v>n/a</v>
      </c>
      <c r="AZ362" s="224" t="str">
        <f>IF(ISERROR((X362/Y362-1)*100),"n/a",(X362/Y362-1)*100)</f>
        <v>n/a</v>
      </c>
      <c r="BA362" s="224" t="str">
        <f>IF(ISERROR((Y362/Z362-1)*100),"n/a",(Y362/Z362-1)*100)</f>
        <v>n/a</v>
      </c>
      <c r="BB362" s="224" t="str">
        <f>IF(ISERROR((Z362/AA362-1)*100),"n/a",(Z362/AA362-1)*100)</f>
        <v>n/a</v>
      </c>
      <c r="BC362" s="224" t="str">
        <f>IF(ISERROR((AA362/AB362-1)*100),"n/a",(AA362/AB362-1)*100)</f>
        <v>n/a</v>
      </c>
      <c r="BD362" s="224" t="str">
        <f>IF(ISERROR((AB362/AC362-1)*100),"n/a",(AB362/AC362-1)*100)</f>
        <v>n/a</v>
      </c>
      <c r="BE362" s="224" t="str">
        <f>IF(ISERROR((AC362/AD362-1)*100),"n/a",(AC362/AD362-1)*100)</f>
        <v>n/a</v>
      </c>
      <c r="BF362" s="224" t="str">
        <f>IF(ISERROR((AD362/AE362-1)*100),"n/a",(AD362/AE362-1)*100)</f>
        <v>n/a</v>
      </c>
      <c r="BG362" s="224">
        <f>AVERAGE(AG362:BF362)</f>
        <v>28.002768836102174</v>
      </c>
      <c r="BH362" s="182">
        <f t="shared" si="5"/>
        <v>42.268619128885035</v>
      </c>
    </row>
    <row r="363" spans="1:60" ht="11.25" customHeight="1" x14ac:dyDescent="0.2">
      <c r="A363" s="265" t="s">
        <v>1534</v>
      </c>
      <c r="B363" s="97" t="s">
        <v>1535</v>
      </c>
      <c r="C363" s="215">
        <v>0.72</v>
      </c>
      <c r="D363" s="216">
        <v>0.64</v>
      </c>
      <c r="E363" s="216">
        <v>0.56000000000000005</v>
      </c>
      <c r="F363" s="216">
        <v>0.48</v>
      </c>
      <c r="G363" s="216">
        <v>0.38</v>
      </c>
      <c r="H363" s="216">
        <v>0.32</v>
      </c>
      <c r="I363" s="231">
        <v>0.24</v>
      </c>
      <c r="J363" s="254">
        <v>0.24</v>
      </c>
      <c r="K363" s="254">
        <v>0.24</v>
      </c>
      <c r="L363" s="231">
        <v>0.24</v>
      </c>
      <c r="M363" s="231">
        <v>0.24</v>
      </c>
      <c r="N363" s="216">
        <v>0.3</v>
      </c>
      <c r="O363" s="231">
        <v>0.24</v>
      </c>
      <c r="P363" s="237"/>
      <c r="Q363" s="231">
        <v>0.24</v>
      </c>
      <c r="R363" s="232">
        <v>0.24</v>
      </c>
      <c r="S363" s="191"/>
      <c r="T363" s="279">
        <v>0.23</v>
      </c>
      <c r="U363" s="279">
        <v>0.19</v>
      </c>
      <c r="V363" s="202">
        <v>0.15</v>
      </c>
      <c r="W363" s="202">
        <v>0.11</v>
      </c>
      <c r="X363" s="202">
        <v>0.08</v>
      </c>
      <c r="Y363" s="229">
        <v>0.06</v>
      </c>
      <c r="Z363" s="202">
        <v>1.3333333333333299E-2</v>
      </c>
      <c r="AA363" s="229">
        <v>0</v>
      </c>
      <c r="AB363" s="229">
        <v>0</v>
      </c>
      <c r="AC363" s="229">
        <v>0</v>
      </c>
      <c r="AD363" s="229">
        <v>0</v>
      </c>
      <c r="AE363" s="229">
        <v>0</v>
      </c>
      <c r="AF363" s="223">
        <f>SUM(C363:AE363)</f>
        <v>6.153333333333336</v>
      </c>
      <c r="AG363" s="224">
        <f>IF(ISERROR((C363/D363-1)*100),"n/a",(C363/D363-1)*100)</f>
        <v>12.5</v>
      </c>
      <c r="AH363" s="224">
        <f>IF(ISERROR((D363/E363-1)*100),"n/a",(D363/E363-1)*100)</f>
        <v>14.285714285714279</v>
      </c>
      <c r="AI363" s="224">
        <f>IF(ISERROR((E363/F363-1)*100),"n/a",(E363/F363-1)*100)</f>
        <v>16.666666666666675</v>
      </c>
      <c r="AJ363" s="224">
        <f>IF(ISERROR((F363/G363-1)*100),"n/a",(F363/G363-1)*100)</f>
        <v>26.315789473684205</v>
      </c>
      <c r="AK363" s="224">
        <f>IF(ISERROR((G363/H363-1)*100),"n/a",(G363/H363-1)*100)</f>
        <v>18.75</v>
      </c>
      <c r="AL363" s="224">
        <f>IF(ISERROR((H363/I363-1)*100),"n/a",(H363/I363-1)*100)</f>
        <v>33.33333333333335</v>
      </c>
      <c r="AM363" s="224">
        <f>IF(ISERROR((I363/J363-1)*100),"n/a",(I363/J363-1)*100)</f>
        <v>0</v>
      </c>
      <c r="AN363" s="224">
        <f>IF(ISERROR((J363/K363-1)*100),"n/a",(J363/K363-1)*100)</f>
        <v>0</v>
      </c>
      <c r="AO363" s="224">
        <f>IF(ISERROR((K363/L363-1)*100),"n/a",(K363/L363-1)*100)</f>
        <v>0</v>
      </c>
      <c r="AP363" s="224">
        <f>IF(ISERROR((L363/M363-1)*100),"n/a",(L363/M363-1)*100)</f>
        <v>0</v>
      </c>
      <c r="AQ363" s="224">
        <f>IF(ISERROR((M363/N363-1)*100),"n/a",(M363/N363-1)*100)</f>
        <v>-19.999999999999996</v>
      </c>
      <c r="AR363" s="224">
        <f>IF(ISERROR((N363/O363-1)*100),"n/a",(N363/O363-1)*100)</f>
        <v>25</v>
      </c>
      <c r="AS363" s="224">
        <f>IF(ISERROR((O363/Q363-1)*100),"n/a",(O363/Q363-1)*100)</f>
        <v>0</v>
      </c>
      <c r="AT363" s="224">
        <f>IF(ISERROR((Q363/R363-1)*100),"n/a",(Q363/R363-1)*100)</f>
        <v>0</v>
      </c>
      <c r="AU363" s="224">
        <f>IF(ISERROR((R363/T363-1)*100),"n/a",(R363/T363-1)*100)</f>
        <v>4.3478260869565188</v>
      </c>
      <c r="AV363" s="224">
        <f>IF(ISERROR((T363/U363-1)*100),"n/a",(T363/U363-1)*100)</f>
        <v>21.052631578947366</v>
      </c>
      <c r="AW363" s="224">
        <f>IF(ISERROR((U363/V363-1)*100),"n/a",(U363/V363-1)*100)</f>
        <v>26.666666666666682</v>
      </c>
      <c r="AX363" s="224">
        <f>IF(ISERROR((V363/W363-1)*100),"n/a",(V363/W363-1)*100)</f>
        <v>36.363636363636353</v>
      </c>
      <c r="AY363" s="224">
        <f>IF(ISERROR((W363/X363-1)*100),"n/a",(W363/X363-1)*100)</f>
        <v>37.5</v>
      </c>
      <c r="AZ363" s="224">
        <f>IF(ISERROR((X363/Y363-1)*100),"n/a",(X363/Y363-1)*100)</f>
        <v>33.33333333333335</v>
      </c>
      <c r="BA363" s="224">
        <f>IF(ISERROR((Y363/Z363-1)*100),"n/a",(Y363/Z363-1)*100)</f>
        <v>350.00000000000114</v>
      </c>
      <c r="BB363" s="224" t="str">
        <f>IF(ISERROR((Z363/AA363-1)*100),"n/a",(Z363/AA363-1)*100)</f>
        <v>n/a</v>
      </c>
      <c r="BC363" s="224" t="str">
        <f>IF(ISERROR((AA363/AB363-1)*100),"n/a",(AA363/AB363-1)*100)</f>
        <v>n/a</v>
      </c>
      <c r="BD363" s="224" t="str">
        <f>IF(ISERROR((AB363/AC363-1)*100),"n/a",(AB363/AC363-1)*100)</f>
        <v>n/a</v>
      </c>
      <c r="BE363" s="224" t="str">
        <f>IF(ISERROR((AC363/AD363-1)*100),"n/a",(AC363/AD363-1)*100)</f>
        <v>n/a</v>
      </c>
      <c r="BF363" s="224" t="str">
        <f>IF(ISERROR((AD363/AE363-1)*100),"n/a",(AD363/AE363-1)*100)</f>
        <v>n/a</v>
      </c>
      <c r="BG363" s="224">
        <f>AVERAGE(AG363:BF363)</f>
        <v>30.29121894233047</v>
      </c>
      <c r="BH363" s="182">
        <f t="shared" si="5"/>
        <v>74.854021305404871</v>
      </c>
    </row>
    <row r="364" spans="1:60" ht="11.25" customHeight="1" x14ac:dyDescent="0.2">
      <c r="A364" s="97" t="s">
        <v>1932</v>
      </c>
      <c r="B364" s="97" t="s">
        <v>363</v>
      </c>
      <c r="C364" s="215">
        <v>2.04</v>
      </c>
      <c r="D364" s="216">
        <v>1.94</v>
      </c>
      <c r="E364" s="216">
        <v>1.84</v>
      </c>
      <c r="F364" s="216">
        <v>1.76</v>
      </c>
      <c r="G364" s="216">
        <v>1.68</v>
      </c>
      <c r="H364" s="216">
        <v>1.64</v>
      </c>
      <c r="I364" s="216">
        <v>1.6</v>
      </c>
      <c r="J364" s="217">
        <v>1.56</v>
      </c>
      <c r="K364" s="217">
        <v>1.48</v>
      </c>
      <c r="L364" s="216">
        <v>1.4</v>
      </c>
      <c r="M364" s="216">
        <v>1.32</v>
      </c>
      <c r="N364" s="216">
        <v>1.22</v>
      </c>
      <c r="O364" s="216">
        <v>1.1200000000000001</v>
      </c>
      <c r="P364" s="226"/>
      <c r="Q364" s="216">
        <v>1.02</v>
      </c>
      <c r="R364" s="232">
        <v>0.94</v>
      </c>
      <c r="S364" s="226"/>
      <c r="T364" s="260">
        <v>0.88</v>
      </c>
      <c r="U364" s="260">
        <v>0.82</v>
      </c>
      <c r="V364" s="202">
        <v>0.76</v>
      </c>
      <c r="W364" s="202">
        <v>0.68</v>
      </c>
      <c r="X364" s="202">
        <v>0.62</v>
      </c>
      <c r="Y364" s="202">
        <v>0.56000000000000005</v>
      </c>
      <c r="Z364" s="202">
        <v>0.5</v>
      </c>
      <c r="AA364" s="202">
        <v>0.44</v>
      </c>
      <c r="AB364" s="202">
        <v>0.4</v>
      </c>
      <c r="AC364" s="202">
        <v>0.36</v>
      </c>
      <c r="AD364" s="202">
        <v>0.34</v>
      </c>
      <c r="AE364" s="202">
        <v>0.32</v>
      </c>
      <c r="AF364" s="223">
        <f>SUM(C364:AE364)</f>
        <v>29.240000000000002</v>
      </c>
      <c r="AG364" s="224">
        <f>IF(ISERROR((C364/D364-1)*100),"n/a",(C364/D364-1)*100)</f>
        <v>5.1546391752577359</v>
      </c>
      <c r="AH364" s="224">
        <f>IF(ISERROR((D364/E364-1)*100),"n/a",(D364/E364-1)*100)</f>
        <v>5.4347826086956541</v>
      </c>
      <c r="AI364" s="224">
        <f>IF(ISERROR((E364/F364-1)*100),"n/a",(E364/F364-1)*100)</f>
        <v>4.5454545454545414</v>
      </c>
      <c r="AJ364" s="224">
        <f>IF(ISERROR((F364/G364-1)*100),"n/a",(F364/G364-1)*100)</f>
        <v>4.7619047619047672</v>
      </c>
      <c r="AK364" s="224">
        <f>IF(ISERROR((G364/H364-1)*100),"n/a",(G364/H364-1)*100)</f>
        <v>2.4390243902439046</v>
      </c>
      <c r="AL364" s="224">
        <f>IF(ISERROR((H364/I364-1)*100),"n/a",(H364/I364-1)*100)</f>
        <v>2.4999999999999911</v>
      </c>
      <c r="AM364" s="224">
        <f>IF(ISERROR((I364/J364-1)*100),"n/a",(I364/J364-1)*100)</f>
        <v>2.5641025641025772</v>
      </c>
      <c r="AN364" s="224">
        <f>IF(ISERROR((J364/K364-1)*100),"n/a",(J364/K364-1)*100)</f>
        <v>5.4054054054054168</v>
      </c>
      <c r="AO364" s="224">
        <f>IF(ISERROR((K364/L364-1)*100),"n/a",(K364/L364-1)*100)</f>
        <v>5.7142857142857162</v>
      </c>
      <c r="AP364" s="224">
        <f>IF(ISERROR((L364/M364-1)*100),"n/a",(L364/M364-1)*100)</f>
        <v>6.0606060606060552</v>
      </c>
      <c r="AQ364" s="224">
        <f>IF(ISERROR((M364/N364-1)*100),"n/a",(M364/N364-1)*100)</f>
        <v>8.196721311475418</v>
      </c>
      <c r="AR364" s="224">
        <f>IF(ISERROR((N364/O364-1)*100),"n/a",(N364/O364-1)*100)</f>
        <v>8.9285714285714199</v>
      </c>
      <c r="AS364" s="224">
        <f>IF(ISERROR((O364/Q364-1)*100),"n/a",(O364/Q364-1)*100)</f>
        <v>9.8039215686274606</v>
      </c>
      <c r="AT364" s="224">
        <f>IF(ISERROR((Q364/R364-1)*100),"n/a",(Q364/R364-1)*100)</f>
        <v>8.5106382978723527</v>
      </c>
      <c r="AU364" s="224">
        <f>IF(ISERROR((R364/T364-1)*100),"n/a",(R364/T364-1)*100)</f>
        <v>6.8181818181818121</v>
      </c>
      <c r="AV364" s="224">
        <f>IF(ISERROR((T364/U364-1)*100),"n/a",(T364/U364-1)*100)</f>
        <v>7.3170731707317138</v>
      </c>
      <c r="AW364" s="224">
        <f>IF(ISERROR((U364/V364-1)*100),"n/a",(U364/V364-1)*100)</f>
        <v>7.8947368421052655</v>
      </c>
      <c r="AX364" s="224">
        <f>IF(ISERROR((V364/W364-1)*100),"n/a",(V364/W364-1)*100)</f>
        <v>11.764705882352944</v>
      </c>
      <c r="AY364" s="224">
        <f>IF(ISERROR((W364/X364-1)*100),"n/a",(W364/X364-1)*100)</f>
        <v>9.6774193548387224</v>
      </c>
      <c r="AZ364" s="224">
        <f>IF(ISERROR((X364/Y364-1)*100),"n/a",(X364/Y364-1)*100)</f>
        <v>10.714285714285698</v>
      </c>
      <c r="BA364" s="224">
        <f>IF(ISERROR((Y364/Z364-1)*100),"n/a",(Y364/Z364-1)*100)</f>
        <v>12.000000000000011</v>
      </c>
      <c r="BB364" s="224">
        <f>IF(ISERROR((Z364/AA364-1)*100),"n/a",(Z364/AA364-1)*100)</f>
        <v>13.636363636363647</v>
      </c>
      <c r="BC364" s="224">
        <f>IF(ISERROR((AA364/AB364-1)*100),"n/a",(AA364/AB364-1)*100)</f>
        <v>9.9999999999999858</v>
      </c>
      <c r="BD364" s="224">
        <f>IF(ISERROR((AB364/AC364-1)*100),"n/a",(AB364/AC364-1)*100)</f>
        <v>11.111111111111116</v>
      </c>
      <c r="BE364" s="224">
        <f>IF(ISERROR((AC364/AD364-1)*100),"n/a",(AC364/AD364-1)*100)</f>
        <v>5.8823529411764497</v>
      </c>
      <c r="BF364" s="224">
        <f>IF(ISERROR((AD364/AE364-1)*100),"n/a",(AD364/AE364-1)*100)</f>
        <v>6.25</v>
      </c>
      <c r="BG364" s="224">
        <f>AVERAGE(AG364:BF364)</f>
        <v>7.426395703986552</v>
      </c>
      <c r="BH364" s="182">
        <f t="shared" si="5"/>
        <v>3.0634667069630721</v>
      </c>
    </row>
    <row r="365" spans="1:60" ht="11.25" customHeight="1" x14ac:dyDescent="0.2">
      <c r="A365" s="114" t="s">
        <v>1933</v>
      </c>
      <c r="B365" s="97" t="s">
        <v>980</v>
      </c>
      <c r="C365" s="215">
        <v>1.34</v>
      </c>
      <c r="D365" s="216">
        <v>1.22</v>
      </c>
      <c r="E365" s="216">
        <v>1.1000000000000001</v>
      </c>
      <c r="F365" s="216">
        <v>0.94</v>
      </c>
      <c r="G365" s="216">
        <v>0.78</v>
      </c>
      <c r="H365" s="216">
        <v>0.68</v>
      </c>
      <c r="I365" s="216">
        <v>0.6</v>
      </c>
      <c r="J365" s="217">
        <v>0.53</v>
      </c>
      <c r="K365" s="217">
        <v>0.49</v>
      </c>
      <c r="L365" s="216">
        <v>0.45</v>
      </c>
      <c r="M365" s="216">
        <v>0.39500000000000002</v>
      </c>
      <c r="N365" s="216">
        <v>0.34</v>
      </c>
      <c r="O365" s="216">
        <v>0.3075</v>
      </c>
      <c r="P365" s="226"/>
      <c r="Q365" s="216">
        <v>0.2475</v>
      </c>
      <c r="R365" s="232">
        <v>0.215</v>
      </c>
      <c r="S365" s="226"/>
      <c r="T365" s="260">
        <v>0.19500000000000001</v>
      </c>
      <c r="U365" s="260">
        <v>0.1825</v>
      </c>
      <c r="V365" s="202">
        <v>0.17249999999999999</v>
      </c>
      <c r="W365" s="202">
        <v>0.14499999999999999</v>
      </c>
      <c r="X365" s="202">
        <v>9.7500000000000003E-2</v>
      </c>
      <c r="Y365" s="229">
        <v>0</v>
      </c>
      <c r="Z365" s="229">
        <v>0</v>
      </c>
      <c r="AA365" s="229">
        <v>0</v>
      </c>
      <c r="AB365" s="229">
        <v>0</v>
      </c>
      <c r="AC365" s="229">
        <v>0</v>
      </c>
      <c r="AD365" s="229">
        <v>0</v>
      </c>
      <c r="AE365" s="229">
        <v>0</v>
      </c>
      <c r="AF365" s="223">
        <f>SUM(C365:AE365)</f>
        <v>10.427499999999997</v>
      </c>
      <c r="AG365" s="224">
        <f>IF(ISERROR((C365/D365-1)*100),"n/a",(C365/D365-1)*100)</f>
        <v>9.8360655737705027</v>
      </c>
      <c r="AH365" s="224">
        <f>IF(ISERROR((D365/E365-1)*100),"n/a",(D365/E365-1)*100)</f>
        <v>10.909090909090891</v>
      </c>
      <c r="AI365" s="224">
        <f>IF(ISERROR((E365/F365-1)*100),"n/a",(E365/F365-1)*100)</f>
        <v>17.021276595744705</v>
      </c>
      <c r="AJ365" s="224">
        <f>IF(ISERROR((F365/G365-1)*100),"n/a",(F365/G365-1)*100)</f>
        <v>20.512820512820507</v>
      </c>
      <c r="AK365" s="224">
        <f>IF(ISERROR((G365/H365-1)*100),"n/a",(G365/H365-1)*100)</f>
        <v>14.705882352941169</v>
      </c>
      <c r="AL365" s="224">
        <f>IF(ISERROR((H365/I365-1)*100),"n/a",(H365/I365-1)*100)</f>
        <v>13.333333333333353</v>
      </c>
      <c r="AM365" s="224">
        <f>IF(ISERROR((I365/J365-1)*100),"n/a",(I365/J365-1)*100)</f>
        <v>13.207547169811317</v>
      </c>
      <c r="AN365" s="224">
        <f>IF(ISERROR((J365/K365-1)*100),"n/a",(J365/K365-1)*100)</f>
        <v>8.163265306122458</v>
      </c>
      <c r="AO365" s="224">
        <f>IF(ISERROR((K365/L365-1)*100),"n/a",(K365/L365-1)*100)</f>
        <v>8.8888888888888786</v>
      </c>
      <c r="AP365" s="224">
        <f>IF(ISERROR((L365/M365-1)*100),"n/a",(L365/M365-1)*100)</f>
        <v>13.924050632911399</v>
      </c>
      <c r="AQ365" s="224">
        <f>IF(ISERROR((M365/N365-1)*100),"n/a",(M365/N365-1)*100)</f>
        <v>16.176470588235283</v>
      </c>
      <c r="AR365" s="224">
        <f>IF(ISERROR((N365/O365-1)*100),"n/a",(N365/O365-1)*100)</f>
        <v>10.569105691056912</v>
      </c>
      <c r="AS365" s="224">
        <f>IF(ISERROR((O365/Q365-1)*100),"n/a",(O365/Q365-1)*100)</f>
        <v>24.242424242424242</v>
      </c>
      <c r="AT365" s="224">
        <f>IF(ISERROR((Q365/R365-1)*100),"n/a",(Q365/R365-1)*100)</f>
        <v>15.116279069767447</v>
      </c>
      <c r="AU365" s="224">
        <f>IF(ISERROR((R365/T365-1)*100),"n/a",(R365/T365-1)*100)</f>
        <v>10.256410256410241</v>
      </c>
      <c r="AV365" s="224">
        <f>IF(ISERROR((T365/U365-1)*100),"n/a",(T365/U365-1)*100)</f>
        <v>6.8493150684931559</v>
      </c>
      <c r="AW365" s="224">
        <f>IF(ISERROR((U365/V365-1)*100),"n/a",(U365/V365-1)*100)</f>
        <v>5.7971014492753659</v>
      </c>
      <c r="AX365" s="224">
        <f>IF(ISERROR((V365/W365-1)*100),"n/a",(V365/W365-1)*100)</f>
        <v>18.965517241379317</v>
      </c>
      <c r="AY365" s="224">
        <f>IF(ISERROR((W365/X365-1)*100),"n/a",(W365/X365-1)*100)</f>
        <v>48.717948717948701</v>
      </c>
      <c r="AZ365" s="224" t="str">
        <f>IF(ISERROR((X365/Y365-1)*100),"n/a",(X365/Y365-1)*100)</f>
        <v>n/a</v>
      </c>
      <c r="BA365" s="224" t="str">
        <f>IF(ISERROR((Y365/Z365-1)*100),"n/a",(Y365/Z365-1)*100)</f>
        <v>n/a</v>
      </c>
      <c r="BB365" s="224" t="str">
        <f>IF(ISERROR((Z365/AA365-1)*100),"n/a",(Z365/AA365-1)*100)</f>
        <v>n/a</v>
      </c>
      <c r="BC365" s="224" t="str">
        <f>IF(ISERROR((AA365/AB365-1)*100),"n/a",(AA365/AB365-1)*100)</f>
        <v>n/a</v>
      </c>
      <c r="BD365" s="224" t="str">
        <f>IF(ISERROR((AB365/AC365-1)*100),"n/a",(AB365/AC365-1)*100)</f>
        <v>n/a</v>
      </c>
      <c r="BE365" s="224" t="str">
        <f>IF(ISERROR((AC365/AD365-1)*100),"n/a",(AC365/AD365-1)*100)</f>
        <v>n/a</v>
      </c>
      <c r="BF365" s="224" t="str">
        <f>IF(ISERROR((AD365/AE365-1)*100),"n/a",(AD365/AE365-1)*100)</f>
        <v>n/a</v>
      </c>
      <c r="BG365" s="224">
        <f>AVERAGE(AG365:BF365)</f>
        <v>15.115410189496096</v>
      </c>
      <c r="BH365" s="182">
        <f t="shared" si="5"/>
        <v>9.4329616206285927</v>
      </c>
    </row>
    <row r="366" spans="1:60" ht="11.25" customHeight="1" x14ac:dyDescent="0.2">
      <c r="A366" s="278" t="s">
        <v>1536</v>
      </c>
      <c r="B366" s="119" t="s">
        <v>1537</v>
      </c>
      <c r="C366" s="215">
        <v>1.08</v>
      </c>
      <c r="D366" s="216">
        <v>1.01</v>
      </c>
      <c r="E366" s="216">
        <v>0.96</v>
      </c>
      <c r="F366" s="216">
        <v>0.82</v>
      </c>
      <c r="G366" s="216">
        <v>0.68</v>
      </c>
      <c r="H366" s="231">
        <v>0.44950000000000001</v>
      </c>
      <c r="I366" s="216">
        <v>1.3646799999999999</v>
      </c>
      <c r="J366" s="217">
        <v>1.27</v>
      </c>
      <c r="K366" s="230">
        <v>1.21</v>
      </c>
      <c r="L366" s="218">
        <v>1.135</v>
      </c>
      <c r="M366" s="218">
        <v>1.0774999999999999</v>
      </c>
      <c r="N366" s="218">
        <v>1.02</v>
      </c>
      <c r="O366" s="255">
        <v>0.96</v>
      </c>
      <c r="P366" s="270"/>
      <c r="Q366" s="255">
        <v>0.96</v>
      </c>
      <c r="R366" s="220">
        <v>0.96</v>
      </c>
      <c r="S366" s="186"/>
      <c r="T366" s="287">
        <v>0.96</v>
      </c>
      <c r="U366" s="287">
        <v>1.91</v>
      </c>
      <c r="V366" s="247">
        <v>3.28</v>
      </c>
      <c r="W366" s="247">
        <v>3.16</v>
      </c>
      <c r="X366" s="247">
        <v>3.03</v>
      </c>
      <c r="Y366" s="247">
        <v>2.25</v>
      </c>
      <c r="Z366" s="247">
        <v>1.125</v>
      </c>
      <c r="AA366" s="222">
        <v>0</v>
      </c>
      <c r="AB366" s="222">
        <v>0</v>
      </c>
      <c r="AC366" s="222">
        <v>0</v>
      </c>
      <c r="AD366" s="222">
        <v>0</v>
      </c>
      <c r="AE366" s="222">
        <v>0</v>
      </c>
      <c r="AF366" s="223">
        <f>SUM(C366:AE366)</f>
        <v>30.671680000000002</v>
      </c>
      <c r="AG366" s="224">
        <f>IF(ISERROR((C366/D366-1)*100),"n/a",(C366/D366-1)*100)</f>
        <v>6.9306930693069368</v>
      </c>
      <c r="AH366" s="224">
        <f>IF(ISERROR((D366/E366-1)*100),"n/a",(D366/E366-1)*100)</f>
        <v>5.2083333333333481</v>
      </c>
      <c r="AI366" s="224">
        <f>IF(ISERROR((E366/F366-1)*100),"n/a",(E366/F366-1)*100)</f>
        <v>17.073170731707311</v>
      </c>
      <c r="AJ366" s="224">
        <f>IF(ISERROR((F366/G366-1)*100),"n/a",(F366/G366-1)*100)</f>
        <v>20.588235294117641</v>
      </c>
      <c r="AK366" s="224">
        <f>IF(ISERROR((G366/H366-1)*100),"n/a",(G366/H366-1)*100)</f>
        <v>51.279199110122377</v>
      </c>
      <c r="AL366" s="224">
        <f>IF(ISERROR((H366/I366-1)*100),"n/a",(H366/I366-1)*100)</f>
        <v>-67.061875311428309</v>
      </c>
      <c r="AM366" s="224">
        <f>IF(ISERROR((I366/J366-1)*100),"n/a",(I366/J366-1)*100)</f>
        <v>7.455118110236203</v>
      </c>
      <c r="AN366" s="224">
        <f>IF(ISERROR((J366/K366-1)*100),"n/a",(J366/K366-1)*100)</f>
        <v>4.9586776859504189</v>
      </c>
      <c r="AO366" s="224">
        <f>IF(ISERROR((K366/L366-1)*100),"n/a",(K366/L366-1)*100)</f>
        <v>6.6079295154185091</v>
      </c>
      <c r="AP366" s="224">
        <f>IF(ISERROR((L366/M366-1)*100),"n/a",(L366/M366-1)*100)</f>
        <v>5.3364269141531473</v>
      </c>
      <c r="AQ366" s="224">
        <f>IF(ISERROR((M366/N366-1)*100),"n/a",(M366/N366-1)*100)</f>
        <v>5.6372549019607643</v>
      </c>
      <c r="AR366" s="224">
        <f>IF(ISERROR((N366/O366-1)*100),"n/a",(N366/O366-1)*100)</f>
        <v>6.25</v>
      </c>
      <c r="AS366" s="224">
        <f>IF(ISERROR((O366/Q366-1)*100),"n/a",(O366/Q366-1)*100)</f>
        <v>0</v>
      </c>
      <c r="AT366" s="224">
        <f>IF(ISERROR((Q366/R366-1)*100),"n/a",(Q366/R366-1)*100)</f>
        <v>0</v>
      </c>
      <c r="AU366" s="224">
        <f>IF(ISERROR((R366/T366-1)*100),"n/a",(R366/T366-1)*100)</f>
        <v>0</v>
      </c>
      <c r="AV366" s="224">
        <f>IF(ISERROR((T366/U366-1)*100),"n/a",(T366/U366-1)*100)</f>
        <v>-49.738219895287962</v>
      </c>
      <c r="AW366" s="224">
        <f>IF(ISERROR((U366/V366-1)*100),"n/a",(U366/V366-1)*100)</f>
        <v>-41.768292682926834</v>
      </c>
      <c r="AX366" s="224">
        <f>IF(ISERROR((V366/W366-1)*100),"n/a",(V366/W366-1)*100)</f>
        <v>3.7974683544303778</v>
      </c>
      <c r="AY366" s="224">
        <f>IF(ISERROR((W366/X366-1)*100),"n/a",(W366/X366-1)*100)</f>
        <v>4.290429042904309</v>
      </c>
      <c r="AZ366" s="224">
        <f>IF(ISERROR((X366/Y366-1)*100),"n/a",(X366/Y366-1)*100)</f>
        <v>34.666666666666671</v>
      </c>
      <c r="BA366" s="224">
        <f>IF(ISERROR((Y366/Z366-1)*100),"n/a",(Y366/Z366-1)*100)</f>
        <v>100</v>
      </c>
      <c r="BB366" s="224" t="str">
        <f>IF(ISERROR((Z366/AA366-1)*100),"n/a",(Z366/AA366-1)*100)</f>
        <v>n/a</v>
      </c>
      <c r="BC366" s="224" t="str">
        <f>IF(ISERROR((AA366/AB366-1)*100),"n/a",(AA366/AB366-1)*100)</f>
        <v>n/a</v>
      </c>
      <c r="BD366" s="224" t="str">
        <f>IF(ISERROR((AB366/AC366-1)*100),"n/a",(AB366/AC366-1)*100)</f>
        <v>n/a</v>
      </c>
      <c r="BE366" s="224" t="str">
        <f>IF(ISERROR((AC366/AD366-1)*100),"n/a",(AC366/AD366-1)*100)</f>
        <v>n/a</v>
      </c>
      <c r="BF366" s="224" t="str">
        <f>IF(ISERROR((AD366/AE366-1)*100),"n/a",(AD366/AE366-1)*100)</f>
        <v>n/a</v>
      </c>
      <c r="BG366" s="224">
        <f>AVERAGE(AG366:BF366)</f>
        <v>5.7862483257459481</v>
      </c>
      <c r="BH366" s="182">
        <f t="shared" si="5"/>
        <v>33.830847511645921</v>
      </c>
    </row>
    <row r="367" spans="1:60" ht="11.25" customHeight="1" x14ac:dyDescent="0.2">
      <c r="A367" s="291" t="s">
        <v>5618</v>
      </c>
      <c r="B367" s="97" t="s">
        <v>5605</v>
      </c>
      <c r="C367" s="215">
        <v>2.09</v>
      </c>
      <c r="D367" s="216">
        <v>2.02</v>
      </c>
      <c r="E367" s="216">
        <v>1.94</v>
      </c>
      <c r="F367" s="216">
        <v>1.8599999999999999</v>
      </c>
      <c r="G367" s="216">
        <v>1.6600000000000001</v>
      </c>
      <c r="H367" s="231">
        <v>0.96000000000000008</v>
      </c>
      <c r="I367" s="216">
        <v>1.1200000000000001</v>
      </c>
      <c r="J367" s="254">
        <v>0</v>
      </c>
      <c r="K367" s="228">
        <v>0</v>
      </c>
      <c r="L367" s="231">
        <v>0</v>
      </c>
      <c r="M367" s="231">
        <v>0</v>
      </c>
      <c r="N367" s="231">
        <v>0</v>
      </c>
      <c r="O367" s="231">
        <v>0</v>
      </c>
      <c r="P367" s="237"/>
      <c r="Q367" s="231">
        <v>0</v>
      </c>
      <c r="R367" s="227">
        <v>0</v>
      </c>
      <c r="S367" s="237"/>
      <c r="T367" s="266">
        <v>0</v>
      </c>
      <c r="U367" s="266">
        <v>0</v>
      </c>
      <c r="V367" s="229">
        <v>0</v>
      </c>
      <c r="W367" s="229">
        <v>0</v>
      </c>
      <c r="X367" s="229">
        <v>0</v>
      </c>
      <c r="Y367" s="229">
        <v>0</v>
      </c>
      <c r="Z367" s="229">
        <v>0</v>
      </c>
      <c r="AA367" s="229">
        <v>0</v>
      </c>
      <c r="AB367" s="229">
        <v>0</v>
      </c>
      <c r="AC367" s="229">
        <v>0</v>
      </c>
      <c r="AD367" s="229">
        <v>0</v>
      </c>
      <c r="AE367" s="229">
        <v>0</v>
      </c>
      <c r="AF367" s="223">
        <f>SUM(C367:AE367)</f>
        <v>11.649999999999999</v>
      </c>
      <c r="AG367" s="224">
        <f>IF(ISERROR((C367/D367-1)*100),"n/a",(C367/D367-1)*100)</f>
        <v>3.4653465346534684</v>
      </c>
      <c r="AH367" s="224">
        <f>IF(ISERROR((D367/E367-1)*100),"n/a",(D367/E367-1)*100)</f>
        <v>4.1237113402061931</v>
      </c>
      <c r="AI367" s="224">
        <f>IF(ISERROR((E367/F367-1)*100),"n/a",(E367/F367-1)*100)</f>
        <v>4.3010752688172005</v>
      </c>
      <c r="AJ367" s="224">
        <f>IF(ISERROR((F367/G367-1)*100),"n/a",(F367/G367-1)*100)</f>
        <v>12.04819277108431</v>
      </c>
      <c r="AK367" s="224">
        <f>IF(ISERROR((G367/H367-1)*100),"n/a",(G367/H367-1)*100)</f>
        <v>72.916666666666671</v>
      </c>
      <c r="AL367" s="224">
        <f>IF(ISERROR((H367/I367-1)*100),"n/a",(H367/I367-1)*100)</f>
        <v>-14.28571428571429</v>
      </c>
      <c r="AM367" s="224" t="str">
        <f>IF(ISERROR((I367/J367-1)*100),"n/a",(I367/J367-1)*100)</f>
        <v>n/a</v>
      </c>
      <c r="AN367" s="224" t="str">
        <f>IF(ISERROR((J367/K367-1)*100),"n/a",(J367/K367-1)*100)</f>
        <v>n/a</v>
      </c>
      <c r="AO367" s="224" t="str">
        <f>IF(ISERROR((K367/L367-1)*100),"n/a",(K367/L367-1)*100)</f>
        <v>n/a</v>
      </c>
      <c r="AP367" s="224" t="str">
        <f>IF(ISERROR((L367/M367-1)*100),"n/a",(L367/M367-1)*100)</f>
        <v>n/a</v>
      </c>
      <c r="AQ367" s="224" t="str">
        <f>IF(ISERROR((M367/N367-1)*100),"n/a",(M367/N367-1)*100)</f>
        <v>n/a</v>
      </c>
      <c r="AR367" s="224" t="str">
        <f>IF(ISERROR((N367/O367-1)*100),"n/a",(N367/O367-1)*100)</f>
        <v>n/a</v>
      </c>
      <c r="AS367" s="224" t="str">
        <f>IF(ISERROR((O367/Q367-1)*100),"n/a",(O367/Q367-1)*100)</f>
        <v>n/a</v>
      </c>
      <c r="AT367" s="224" t="str">
        <f>IF(ISERROR((Q367/R367-1)*100),"n/a",(Q367/R367-1)*100)</f>
        <v>n/a</v>
      </c>
      <c r="AU367" s="224" t="str">
        <f>IF(ISERROR((R367/T367-1)*100),"n/a",(R367/T367-1)*100)</f>
        <v>n/a</v>
      </c>
      <c r="AV367" s="224" t="str">
        <f>IF(ISERROR((T367/U367-1)*100),"n/a",(T367/U367-1)*100)</f>
        <v>n/a</v>
      </c>
      <c r="AW367" s="224" t="str">
        <f>IF(ISERROR((U367/V367-1)*100),"n/a",(U367/V367-1)*100)</f>
        <v>n/a</v>
      </c>
      <c r="AX367" s="224" t="str">
        <f>IF(ISERROR((V367/W367-1)*100),"n/a",(V367/W367-1)*100)</f>
        <v>n/a</v>
      </c>
      <c r="AY367" s="224" t="str">
        <f>IF(ISERROR((W367/X367-1)*100),"n/a",(W367/X367-1)*100)</f>
        <v>n/a</v>
      </c>
      <c r="AZ367" s="224" t="str">
        <f>IF(ISERROR((X367/Y367-1)*100),"n/a",(X367/Y367-1)*100)</f>
        <v>n/a</v>
      </c>
      <c r="BA367" s="224" t="str">
        <f>IF(ISERROR((Y367/Z367-1)*100),"n/a",(Y367/Z367-1)*100)</f>
        <v>n/a</v>
      </c>
      <c r="BB367" s="224" t="str">
        <f>IF(ISERROR((Z367/AA367-1)*100),"n/a",(Z367/AA367-1)*100)</f>
        <v>n/a</v>
      </c>
      <c r="BC367" s="224" t="str">
        <f>IF(ISERROR((AA367/AB367-1)*100),"n/a",(AA367/AB367-1)*100)</f>
        <v>n/a</v>
      </c>
      <c r="BD367" s="224" t="str">
        <f>IF(ISERROR((AB367/AC367-1)*100),"n/a",(AB367/AC367-1)*100)</f>
        <v>n/a</v>
      </c>
      <c r="BE367" s="224" t="str">
        <f>IF(ISERROR((AC367/AD367-1)*100),"n/a",(AC367/AD367-1)*100)</f>
        <v>n/a</v>
      </c>
      <c r="BF367" s="224" t="str">
        <f>IF(ISERROR((AD367/AE367-1)*100),"n/a",(AD367/AE367-1)*100)</f>
        <v>n/a</v>
      </c>
      <c r="BG367" s="224">
        <f>AVERAGE(AG367:BF367)</f>
        <v>13.761546382618924</v>
      </c>
      <c r="BH367" s="182">
        <f t="shared" si="5"/>
        <v>30.256611762472104</v>
      </c>
    </row>
    <row r="368" spans="1:60" ht="11.25" customHeight="1" x14ac:dyDescent="0.2">
      <c r="A368" s="147" t="s">
        <v>1934</v>
      </c>
      <c r="B368" s="119" t="s">
        <v>982</v>
      </c>
      <c r="C368" s="215">
        <v>1.9630000000000001</v>
      </c>
      <c r="D368" s="216">
        <v>1.85</v>
      </c>
      <c r="E368" s="216">
        <v>1.76</v>
      </c>
      <c r="F368" s="216">
        <v>1.68</v>
      </c>
      <c r="G368" s="216">
        <v>1.6</v>
      </c>
      <c r="H368" s="216">
        <v>1.55</v>
      </c>
      <c r="I368" s="216">
        <v>1.51</v>
      </c>
      <c r="J368" s="217">
        <v>1.45</v>
      </c>
      <c r="K368" s="217">
        <v>1.4</v>
      </c>
      <c r="L368" s="218">
        <v>1.33</v>
      </c>
      <c r="M368" s="218">
        <v>1.24</v>
      </c>
      <c r="N368" s="218">
        <v>1.1000000000000001</v>
      </c>
      <c r="O368" s="218">
        <v>0.99</v>
      </c>
      <c r="P368" s="219"/>
      <c r="Q368" s="218">
        <v>0.97</v>
      </c>
      <c r="R368" s="246">
        <v>0.95</v>
      </c>
      <c r="S368" s="219"/>
      <c r="T368" s="281">
        <v>0.93</v>
      </c>
      <c r="U368" s="283">
        <v>0.92</v>
      </c>
      <c r="V368" s="247">
        <v>0.90500000000000003</v>
      </c>
      <c r="W368" s="222">
        <v>0.86</v>
      </c>
      <c r="X368" s="222">
        <v>0.86</v>
      </c>
      <c r="Y368" s="222">
        <v>0.86</v>
      </c>
      <c r="Z368" s="247">
        <v>0.85499999999999998</v>
      </c>
      <c r="AA368" s="222">
        <v>0.84</v>
      </c>
      <c r="AB368" s="247">
        <v>0.83499999999999996</v>
      </c>
      <c r="AC368" s="222">
        <v>0.82</v>
      </c>
      <c r="AD368" s="247">
        <v>0.79</v>
      </c>
      <c r="AE368" s="247">
        <v>0.76500000000000001</v>
      </c>
      <c r="AF368" s="223">
        <f>SUM(C368:AE368)</f>
        <v>31.582999999999998</v>
      </c>
      <c r="AG368" s="224">
        <f>IF(ISERROR((C368/D368-1)*100),"n/a",(C368/D368-1)*100)</f>
        <v>6.1081081081081123</v>
      </c>
      <c r="AH368" s="224">
        <f>IF(ISERROR((D368/E368-1)*100),"n/a",(D368/E368-1)*100)</f>
        <v>5.1136363636363757</v>
      </c>
      <c r="AI368" s="224">
        <f>IF(ISERROR((E368/F368-1)*100),"n/a",(E368/F368-1)*100)</f>
        <v>4.7619047619047672</v>
      </c>
      <c r="AJ368" s="224">
        <f>IF(ISERROR((F368/G368-1)*100),"n/a",(F368/G368-1)*100)</f>
        <v>4.9999999999999822</v>
      </c>
      <c r="AK368" s="224">
        <f>IF(ISERROR((G368/H368-1)*100),"n/a",(G368/H368-1)*100)</f>
        <v>3.2258064516129004</v>
      </c>
      <c r="AL368" s="224">
        <f>IF(ISERROR((H368/I368-1)*100),"n/a",(H368/I368-1)*100)</f>
        <v>2.6490066225165476</v>
      </c>
      <c r="AM368" s="224">
        <f>IF(ISERROR((I368/J368-1)*100),"n/a",(I368/J368-1)*100)</f>
        <v>4.1379310344827669</v>
      </c>
      <c r="AN368" s="224">
        <f>IF(ISERROR((J368/K368-1)*100),"n/a",(J368/K368-1)*100)</f>
        <v>3.5714285714285809</v>
      </c>
      <c r="AO368" s="224">
        <f>IF(ISERROR((K368/L368-1)*100),"n/a",(K368/L368-1)*100)</f>
        <v>5.2631578947368363</v>
      </c>
      <c r="AP368" s="224">
        <f>IF(ISERROR((L368/M368-1)*100),"n/a",(L368/M368-1)*100)</f>
        <v>7.258064516129048</v>
      </c>
      <c r="AQ368" s="224">
        <f>IF(ISERROR((M368/N368-1)*100),"n/a",(M368/N368-1)*100)</f>
        <v>12.72727272727272</v>
      </c>
      <c r="AR368" s="224">
        <f>IF(ISERROR((N368/O368-1)*100),"n/a",(N368/O368-1)*100)</f>
        <v>11.111111111111116</v>
      </c>
      <c r="AS368" s="224">
        <f>IF(ISERROR((O368/Q368-1)*100),"n/a",(O368/Q368-1)*100)</f>
        <v>2.0618556701030855</v>
      </c>
      <c r="AT368" s="224">
        <f>IF(ISERROR((Q368/R368-1)*100),"n/a",(Q368/R368-1)*100)</f>
        <v>2.1052631578947434</v>
      </c>
      <c r="AU368" s="224">
        <f>IF(ISERROR((R368/T368-1)*100),"n/a",(R368/T368-1)*100)</f>
        <v>2.1505376344086002</v>
      </c>
      <c r="AV368" s="224">
        <f>IF(ISERROR((T368/U368-1)*100),"n/a",(T368/U368-1)*100)</f>
        <v>1.0869565217391353</v>
      </c>
      <c r="AW368" s="224">
        <f>IF(ISERROR((U368/V368-1)*100),"n/a",(U368/V368-1)*100)</f>
        <v>1.6574585635359185</v>
      </c>
      <c r="AX368" s="224">
        <f>IF(ISERROR((V368/W368-1)*100),"n/a",(V368/W368-1)*100)</f>
        <v>5.232558139534893</v>
      </c>
      <c r="AY368" s="224">
        <f>IF(ISERROR((W368/X368-1)*100),"n/a",(W368/X368-1)*100)</f>
        <v>0</v>
      </c>
      <c r="AZ368" s="224">
        <f>IF(ISERROR((X368/Y368-1)*100),"n/a",(X368/Y368-1)*100)</f>
        <v>0</v>
      </c>
      <c r="BA368" s="224">
        <f>IF(ISERROR((Y368/Z368-1)*100),"n/a",(Y368/Z368-1)*100)</f>
        <v>0.58479532163742132</v>
      </c>
      <c r="BB368" s="224">
        <f>IF(ISERROR((Z368/AA368-1)*100),"n/a",(Z368/AA368-1)*100)</f>
        <v>1.7857142857142794</v>
      </c>
      <c r="BC368" s="224">
        <f>IF(ISERROR((AA368/AB368-1)*100),"n/a",(AA368/AB368-1)*100)</f>
        <v>0.59880239520957446</v>
      </c>
      <c r="BD368" s="224">
        <f>IF(ISERROR((AB368/AC368-1)*100),"n/a",(AB368/AC368-1)*100)</f>
        <v>1.8292682926829285</v>
      </c>
      <c r="BE368" s="224">
        <f>IF(ISERROR((AC368/AD368-1)*100),"n/a",(AC368/AD368-1)*100)</f>
        <v>3.7974683544303778</v>
      </c>
      <c r="BF368" s="224">
        <f>IF(ISERROR((AD368/AE368-1)*100),"n/a",(AD368/AE368-1)*100)</f>
        <v>3.2679738562091609</v>
      </c>
      <c r="BG368" s="224">
        <f>AVERAGE(AG368:BF368)</f>
        <v>3.7340800136938408</v>
      </c>
      <c r="BH368" s="182">
        <f t="shared" si="5"/>
        <v>3.0898576435530698</v>
      </c>
    </row>
    <row r="369" spans="1:60" ht="11.25" customHeight="1" x14ac:dyDescent="0.2">
      <c r="A369" s="97" t="s">
        <v>1935</v>
      </c>
      <c r="B369" s="97" t="s">
        <v>984</v>
      </c>
      <c r="C369" s="215">
        <v>2.1800000000000002</v>
      </c>
      <c r="D369" s="216">
        <v>2.09</v>
      </c>
      <c r="E369" s="216">
        <v>1.92</v>
      </c>
      <c r="F369" s="216">
        <v>1.61</v>
      </c>
      <c r="G369" s="216">
        <v>1.36</v>
      </c>
      <c r="H369" s="216">
        <v>1.22</v>
      </c>
      <c r="I369" s="216">
        <v>1.19</v>
      </c>
      <c r="J369" s="217">
        <v>1.1399999999999999</v>
      </c>
      <c r="K369" s="217">
        <v>1.06</v>
      </c>
      <c r="L369" s="216">
        <v>0.95</v>
      </c>
      <c r="M369" s="216">
        <v>0.76</v>
      </c>
      <c r="N369" s="216">
        <v>0.61</v>
      </c>
      <c r="O369" s="216">
        <v>0.49</v>
      </c>
      <c r="P369" s="226" t="s">
        <v>1737</v>
      </c>
      <c r="Q369" s="216">
        <v>0.37</v>
      </c>
      <c r="R369" s="232">
        <v>0.26</v>
      </c>
      <c r="S369" s="226"/>
      <c r="T369" s="260">
        <v>0.15</v>
      </c>
      <c r="U369" s="261">
        <v>0</v>
      </c>
      <c r="V369" s="229">
        <v>0.47</v>
      </c>
      <c r="W369" s="229">
        <v>0.56000000000000005</v>
      </c>
      <c r="X369" s="202">
        <v>0.52</v>
      </c>
      <c r="Y369" s="202">
        <v>0.4</v>
      </c>
      <c r="Z369" s="202">
        <v>0.3</v>
      </c>
      <c r="AA369" s="202">
        <v>0.14000000000000001</v>
      </c>
      <c r="AB369" s="229">
        <v>0</v>
      </c>
      <c r="AC369" s="229">
        <v>0</v>
      </c>
      <c r="AD369" s="229">
        <v>0</v>
      </c>
      <c r="AE369" s="229">
        <v>0</v>
      </c>
      <c r="AF369" s="223">
        <f>SUM(C369:AE369)</f>
        <v>19.749999999999996</v>
      </c>
      <c r="AG369" s="224">
        <f>IF(ISERROR((C369/D369-1)*100),"n/a",(C369/D369-1)*100)</f>
        <v>4.3062200956937913</v>
      </c>
      <c r="AH369" s="224">
        <f>IF(ISERROR((D369/E369-1)*100),"n/a",(D369/E369-1)*100)</f>
        <v>8.854166666666675</v>
      </c>
      <c r="AI369" s="224">
        <f>IF(ISERROR((E369/F369-1)*100),"n/a",(E369/F369-1)*100)</f>
        <v>19.254658385093148</v>
      </c>
      <c r="AJ369" s="224">
        <f>IF(ISERROR((F369/G369-1)*100),"n/a",(F369/G369-1)*100)</f>
        <v>18.382352941176471</v>
      </c>
      <c r="AK369" s="224">
        <f>IF(ISERROR((G369/H369-1)*100),"n/a",(G369/H369-1)*100)</f>
        <v>11.475409836065587</v>
      </c>
      <c r="AL369" s="224">
        <f>IF(ISERROR((H369/I369-1)*100),"n/a",(H369/I369-1)*100)</f>
        <v>2.5210084033613578</v>
      </c>
      <c r="AM369" s="224">
        <f>IF(ISERROR((I369/J369-1)*100),"n/a",(I369/J369-1)*100)</f>
        <v>4.3859649122807154</v>
      </c>
      <c r="AN369" s="224">
        <f>IF(ISERROR((J369/K369-1)*100),"n/a",(J369/K369-1)*100)</f>
        <v>7.5471698113207308</v>
      </c>
      <c r="AO369" s="224">
        <f>IF(ISERROR((K369/L369-1)*100),"n/a",(K369/L369-1)*100)</f>
        <v>11.578947368421066</v>
      </c>
      <c r="AP369" s="224">
        <f>IF(ISERROR((L369/M369-1)*100),"n/a",(L369/M369-1)*100)</f>
        <v>25</v>
      </c>
      <c r="AQ369" s="224">
        <f>IF(ISERROR((M369/N369-1)*100),"n/a",(M369/N369-1)*100)</f>
        <v>24.590163934426236</v>
      </c>
      <c r="AR369" s="224">
        <f>IF(ISERROR((N369/O369-1)*100),"n/a",(N369/O369-1)*100)</f>
        <v>24.489795918367353</v>
      </c>
      <c r="AS369" s="224">
        <f>IF(ISERROR((O369/Q369-1)*100),"n/a",(O369/Q369-1)*100)</f>
        <v>32.432432432432435</v>
      </c>
      <c r="AT369" s="224">
        <f>IF(ISERROR((Q369/R369-1)*100),"n/a",(Q369/R369-1)*100)</f>
        <v>42.307692307692292</v>
      </c>
      <c r="AU369" s="224">
        <f>IF(ISERROR((R369/T369-1)*100),"n/a",(R369/T369-1)*100)</f>
        <v>73.333333333333343</v>
      </c>
      <c r="AV369" s="224" t="str">
        <f>IF(ISERROR((T369/U369-1)*100),"n/a",(T369/U369-1)*100)</f>
        <v>n/a</v>
      </c>
      <c r="AW369" s="224">
        <f>IF(ISERROR((U369/V369-1)*100),"n/a",(U369/V369-1)*100)</f>
        <v>-100</v>
      </c>
      <c r="AX369" s="224">
        <f>IF(ISERROR((V369/W369-1)*100),"n/a",(V369/W369-1)*100)</f>
        <v>-16.07142857142858</v>
      </c>
      <c r="AY369" s="224">
        <f>IF(ISERROR((W369/X369-1)*100),"n/a",(W369/X369-1)*100)</f>
        <v>7.6923076923077094</v>
      </c>
      <c r="AZ369" s="224">
        <f>IF(ISERROR((X369/Y369-1)*100),"n/a",(X369/Y369-1)*100)</f>
        <v>30.000000000000004</v>
      </c>
      <c r="BA369" s="224">
        <f>IF(ISERROR((Y369/Z369-1)*100),"n/a",(Y369/Z369-1)*100)</f>
        <v>33.33333333333335</v>
      </c>
      <c r="BB369" s="224">
        <f>IF(ISERROR((Z369/AA369-1)*100),"n/a",(Z369/AA369-1)*100)</f>
        <v>114.28571428571428</v>
      </c>
      <c r="BC369" s="224" t="str">
        <f>IF(ISERROR((AA369/AB369-1)*100),"n/a",(AA369/AB369-1)*100)</f>
        <v>n/a</v>
      </c>
      <c r="BD369" s="224" t="str">
        <f>IF(ISERROR((AB369/AC369-1)*100),"n/a",(AB369/AC369-1)*100)</f>
        <v>n/a</v>
      </c>
      <c r="BE369" s="224" t="str">
        <f>IF(ISERROR((AC369/AD369-1)*100),"n/a",(AC369/AD369-1)*100)</f>
        <v>n/a</v>
      </c>
      <c r="BF369" s="224" t="str">
        <f>IF(ISERROR((AD369/AE369-1)*100),"n/a",(AD369/AE369-1)*100)</f>
        <v>n/a</v>
      </c>
      <c r="BG369" s="224">
        <f>AVERAGE(AG369:BF369)</f>
        <v>18.080916337440858</v>
      </c>
      <c r="BH369" s="182">
        <f t="shared" si="5"/>
        <v>38.553467339661708</v>
      </c>
    </row>
    <row r="370" spans="1:60" ht="11.25" customHeight="1" x14ac:dyDescent="0.2">
      <c r="A370" s="265" t="s">
        <v>5564</v>
      </c>
      <c r="B370" s="97" t="s">
        <v>2881</v>
      </c>
      <c r="C370" s="215">
        <v>6.2</v>
      </c>
      <c r="D370" s="216">
        <v>5.3999999999999995</v>
      </c>
      <c r="E370" s="216">
        <v>5</v>
      </c>
      <c r="F370" s="216">
        <v>4.6999999999999993</v>
      </c>
      <c r="G370" s="216">
        <v>3.5</v>
      </c>
      <c r="H370" s="231">
        <v>2.5</v>
      </c>
      <c r="I370" s="216">
        <v>3.84</v>
      </c>
      <c r="J370" s="217">
        <v>3.6500000000000004</v>
      </c>
      <c r="K370" s="223">
        <v>3.32</v>
      </c>
      <c r="L370" s="216">
        <v>3.02</v>
      </c>
      <c r="M370" s="216">
        <v>2.75</v>
      </c>
      <c r="N370" s="216">
        <v>2.5</v>
      </c>
      <c r="O370" s="231">
        <v>0</v>
      </c>
      <c r="P370" s="237"/>
      <c r="Q370" s="231">
        <v>0</v>
      </c>
      <c r="R370" s="227">
        <v>0</v>
      </c>
      <c r="S370" s="237"/>
      <c r="T370" s="266">
        <v>0</v>
      </c>
      <c r="U370" s="266">
        <v>0</v>
      </c>
      <c r="V370" s="229">
        <v>0</v>
      </c>
      <c r="W370" s="229">
        <v>0</v>
      </c>
      <c r="X370" s="229">
        <v>0</v>
      </c>
      <c r="Y370" s="229">
        <v>0</v>
      </c>
      <c r="Z370" s="229">
        <v>0</v>
      </c>
      <c r="AA370" s="229">
        <v>0</v>
      </c>
      <c r="AB370" s="229">
        <v>0</v>
      </c>
      <c r="AC370" s="229">
        <v>0</v>
      </c>
      <c r="AD370" s="229">
        <v>0</v>
      </c>
      <c r="AE370" s="229">
        <v>0</v>
      </c>
      <c r="AF370" s="223">
        <f>SUM(C370:AE370)</f>
        <v>46.38</v>
      </c>
      <c r="AG370" s="224">
        <f>IF(ISERROR((C370/D370-1)*100),"n/a",(C370/D370-1)*100)</f>
        <v>14.814814814814836</v>
      </c>
      <c r="AH370" s="224">
        <f>IF(ISERROR((D370/E370-1)*100),"n/a",(D370/E370-1)*100)</f>
        <v>7.9999999999999849</v>
      </c>
      <c r="AI370" s="224">
        <f>IF(ISERROR((E370/F370-1)*100),"n/a",(E370/F370-1)*100)</f>
        <v>6.3829787234042756</v>
      </c>
      <c r="AJ370" s="224">
        <f>IF(ISERROR((F370/G370-1)*100),"n/a",(F370/G370-1)*100)</f>
        <v>34.285714285714278</v>
      </c>
      <c r="AK370" s="224">
        <f>IF(ISERROR((G370/H370-1)*100),"n/a",(G370/H370-1)*100)</f>
        <v>39.999999999999993</v>
      </c>
      <c r="AL370" s="224">
        <f>IF(ISERROR((H370/I370-1)*100),"n/a",(H370/I370-1)*100)</f>
        <v>-34.895833333333329</v>
      </c>
      <c r="AM370" s="224">
        <f>IF(ISERROR((I370/J370-1)*100),"n/a",(I370/J370-1)*100)</f>
        <v>5.2054794520547842</v>
      </c>
      <c r="AN370" s="224">
        <f>IF(ISERROR((J370/K370-1)*100),"n/a",(J370/K370-1)*100)</f>
        <v>9.93975903614459</v>
      </c>
      <c r="AO370" s="224">
        <f>IF(ISERROR((K370/L370-1)*100),"n/a",(K370/L370-1)*100)</f>
        <v>9.9337748344370702</v>
      </c>
      <c r="AP370" s="224">
        <f>IF(ISERROR((L370/M370-1)*100),"n/a",(L370/M370-1)*100)</f>
        <v>9.8181818181818148</v>
      </c>
      <c r="AQ370" s="224">
        <f>IF(ISERROR((M370/N370-1)*100),"n/a",(M370/N370-1)*100)</f>
        <v>10.000000000000009</v>
      </c>
      <c r="AR370" s="224" t="str">
        <f>IF(ISERROR((N370/O370-1)*100),"n/a",(N370/O370-1)*100)</f>
        <v>n/a</v>
      </c>
      <c r="AS370" s="224" t="str">
        <f>IF(ISERROR((O370/Q370-1)*100),"n/a",(O370/Q370-1)*100)</f>
        <v>n/a</v>
      </c>
      <c r="AT370" s="224" t="str">
        <f>IF(ISERROR((Q370/R370-1)*100),"n/a",(Q370/R370-1)*100)</f>
        <v>n/a</v>
      </c>
      <c r="AU370" s="224" t="str">
        <f>IF(ISERROR((R370/T370-1)*100),"n/a",(R370/T370-1)*100)</f>
        <v>n/a</v>
      </c>
      <c r="AV370" s="224" t="str">
        <f>IF(ISERROR((T370/U370-1)*100),"n/a",(T370/U370-1)*100)</f>
        <v>n/a</v>
      </c>
      <c r="AW370" s="224" t="str">
        <f>IF(ISERROR((U370/V370-1)*100),"n/a",(U370/V370-1)*100)</f>
        <v>n/a</v>
      </c>
      <c r="AX370" s="224" t="str">
        <f>IF(ISERROR((V370/W370-1)*100),"n/a",(V370/W370-1)*100)</f>
        <v>n/a</v>
      </c>
      <c r="AY370" s="224" t="str">
        <f>IF(ISERROR((W370/X370-1)*100),"n/a",(W370/X370-1)*100)</f>
        <v>n/a</v>
      </c>
      <c r="AZ370" s="224" t="str">
        <f>IF(ISERROR((X370/Y370-1)*100),"n/a",(X370/Y370-1)*100)</f>
        <v>n/a</v>
      </c>
      <c r="BA370" s="224" t="str">
        <f>IF(ISERROR((Y370/Z370-1)*100),"n/a",(Y370/Z370-1)*100)</f>
        <v>n/a</v>
      </c>
      <c r="BB370" s="224" t="str">
        <f>IF(ISERROR((Z370/AA370-1)*100),"n/a",(Z370/AA370-1)*100)</f>
        <v>n/a</v>
      </c>
      <c r="BC370" s="224" t="str">
        <f>IF(ISERROR((AA370/AB370-1)*100),"n/a",(AA370/AB370-1)*100)</f>
        <v>n/a</v>
      </c>
      <c r="BD370" s="224" t="str">
        <f>IF(ISERROR((AB370/AC370-1)*100),"n/a",(AB370/AC370-1)*100)</f>
        <v>n/a</v>
      </c>
      <c r="BE370" s="224" t="str">
        <f>IF(ISERROR((AC370/AD370-1)*100),"n/a",(AC370/AD370-1)*100)</f>
        <v>n/a</v>
      </c>
      <c r="BF370" s="224" t="str">
        <f>IF(ISERROR((AD370/AE370-1)*100),"n/a",(AD370/AE370-1)*100)</f>
        <v>n/a</v>
      </c>
      <c r="BG370" s="224">
        <f>AVERAGE(AG370:BF370)</f>
        <v>10.316806330128939</v>
      </c>
      <c r="BH370" s="182">
        <f t="shared" si="5"/>
        <v>18.888148466171526</v>
      </c>
    </row>
    <row r="371" spans="1:60" ht="11.25" customHeight="1" x14ac:dyDescent="0.2">
      <c r="A371" s="147" t="s">
        <v>1936</v>
      </c>
      <c r="B371" s="119" t="s">
        <v>986</v>
      </c>
      <c r="C371" s="215">
        <v>0.56040000000000001</v>
      </c>
      <c r="D371" s="216">
        <v>0.5595</v>
      </c>
      <c r="E371" s="216">
        <v>0.55349999999999999</v>
      </c>
      <c r="F371" s="216">
        <v>0.54630000000000001</v>
      </c>
      <c r="G371" s="216">
        <v>0.54059999999999997</v>
      </c>
      <c r="H371" s="216">
        <v>0.5373</v>
      </c>
      <c r="I371" s="216">
        <v>0.5343</v>
      </c>
      <c r="J371" s="217">
        <v>0.53190000000000004</v>
      </c>
      <c r="K371" s="217">
        <v>0.52380000000000004</v>
      </c>
      <c r="L371" s="253">
        <v>0.49530000000000002</v>
      </c>
      <c r="M371" s="253">
        <v>0.46500000000000002</v>
      </c>
      <c r="N371" s="269">
        <v>0.36</v>
      </c>
      <c r="O371" s="253">
        <v>1.49</v>
      </c>
      <c r="P371" s="253"/>
      <c r="Q371" s="255">
        <v>0</v>
      </c>
      <c r="R371" s="220">
        <v>0</v>
      </c>
      <c r="S371" s="219"/>
      <c r="T371" s="283">
        <v>0</v>
      </c>
      <c r="U371" s="283">
        <v>0</v>
      </c>
      <c r="V371" s="222">
        <v>0</v>
      </c>
      <c r="W371" s="222">
        <v>0</v>
      </c>
      <c r="X371" s="222">
        <v>0</v>
      </c>
      <c r="Y371" s="222">
        <v>0</v>
      </c>
      <c r="Z371" s="222">
        <v>0</v>
      </c>
      <c r="AA371" s="222">
        <v>0</v>
      </c>
      <c r="AB371" s="222">
        <v>0</v>
      </c>
      <c r="AC371" s="222">
        <v>0</v>
      </c>
      <c r="AD371" s="222">
        <v>0</v>
      </c>
      <c r="AE371" s="222">
        <v>0</v>
      </c>
      <c r="AF371" s="223">
        <f>SUM(C371:AE371)</f>
        <v>7.6979000000000015</v>
      </c>
      <c r="AG371" s="224">
        <f>IF(ISERROR((C371/D371-1)*100),"n/a",(C371/D371-1)*100)</f>
        <v>0.16085790884718953</v>
      </c>
      <c r="AH371" s="224">
        <f>IF(ISERROR((D371/E371-1)*100),"n/a",(D371/E371-1)*100)</f>
        <v>1.084010840108407</v>
      </c>
      <c r="AI371" s="224">
        <f>IF(ISERROR((E371/F371-1)*100),"n/a",(E371/F371-1)*100)</f>
        <v>1.3179571663920919</v>
      </c>
      <c r="AJ371" s="224">
        <f>IF(ISERROR((F371/G371-1)*100),"n/a",(F371/G371-1)*100)</f>
        <v>1.0543840177580588</v>
      </c>
      <c r="AK371" s="224">
        <f>IF(ISERROR((G371/H371-1)*100),"n/a",(G371/H371-1)*100)</f>
        <v>0.61418202121719112</v>
      </c>
      <c r="AL371" s="224">
        <f>IF(ISERROR((H371/I371-1)*100),"n/a",(H371/I371-1)*100)</f>
        <v>0.56148231330712672</v>
      </c>
      <c r="AM371" s="224">
        <f>IF(ISERROR((I371/J371-1)*100),"n/a",(I371/J371-1)*100)</f>
        <v>0.45121263395373479</v>
      </c>
      <c r="AN371" s="224">
        <f>IF(ISERROR((J371/K371-1)*100),"n/a",(J371/K371-1)*100)</f>
        <v>1.5463917525773141</v>
      </c>
      <c r="AO371" s="224">
        <f>IF(ISERROR((K371/L371-1)*100),"n/a",(K371/L371-1)*100)</f>
        <v>5.754088431253801</v>
      </c>
      <c r="AP371" s="224">
        <f>IF(ISERROR((L371/M371-1)*100),"n/a",(L371/M371-1)*100)</f>
        <v>6.5161290322580667</v>
      </c>
      <c r="AQ371" s="224">
        <f>IF(ISERROR((M371/N371-1)*100),"n/a",(M371/N371-1)*100)</f>
        <v>29.166666666666675</v>
      </c>
      <c r="AR371" s="224">
        <f>IF(ISERROR((N371/O371-1)*100),"n/a",(N371/O371-1)*100)</f>
        <v>-75.838926174496649</v>
      </c>
      <c r="AS371" s="224" t="str">
        <f>IF(ISERROR((O371/Q371-1)*100),"n/a",(O371/Q371-1)*100)</f>
        <v>n/a</v>
      </c>
      <c r="AT371" s="224" t="str">
        <f>IF(ISERROR((Q371/R371-1)*100),"n/a",(Q371/R371-1)*100)</f>
        <v>n/a</v>
      </c>
      <c r="AU371" s="224" t="str">
        <f>IF(ISERROR((R371/T371-1)*100),"n/a",(R371/T371-1)*100)</f>
        <v>n/a</v>
      </c>
      <c r="AV371" s="224" t="str">
        <f>IF(ISERROR((T371/U371-1)*100),"n/a",(T371/U371-1)*100)</f>
        <v>n/a</v>
      </c>
      <c r="AW371" s="224" t="str">
        <f>IF(ISERROR((U371/V371-1)*100),"n/a",(U371/V371-1)*100)</f>
        <v>n/a</v>
      </c>
      <c r="AX371" s="224" t="str">
        <f>IF(ISERROR((V371/W371-1)*100),"n/a",(V371/W371-1)*100)</f>
        <v>n/a</v>
      </c>
      <c r="AY371" s="224" t="str">
        <f>IF(ISERROR((W371/X371-1)*100),"n/a",(W371/X371-1)*100)</f>
        <v>n/a</v>
      </c>
      <c r="AZ371" s="224" t="str">
        <f>IF(ISERROR((X371/Y371-1)*100),"n/a",(X371/Y371-1)*100)</f>
        <v>n/a</v>
      </c>
      <c r="BA371" s="224" t="str">
        <f>IF(ISERROR((Y371/Z371-1)*100),"n/a",(Y371/Z371-1)*100)</f>
        <v>n/a</v>
      </c>
      <c r="BB371" s="224" t="str">
        <f>IF(ISERROR((Z371/AA371-1)*100),"n/a",(Z371/AA371-1)*100)</f>
        <v>n/a</v>
      </c>
      <c r="BC371" s="224" t="str">
        <f>IF(ISERROR((AA371/AB371-1)*100),"n/a",(AA371/AB371-1)*100)</f>
        <v>n/a</v>
      </c>
      <c r="BD371" s="224" t="str">
        <f>IF(ISERROR((AB371/AC371-1)*100),"n/a",(AB371/AC371-1)*100)</f>
        <v>n/a</v>
      </c>
      <c r="BE371" s="224" t="str">
        <f>IF(ISERROR((AC371/AD371-1)*100),"n/a",(AC371/AD371-1)*100)</f>
        <v>n/a</v>
      </c>
      <c r="BF371" s="224" t="str">
        <f>IF(ISERROR((AD371/AE371-1)*100),"n/a",(AD371/AE371-1)*100)</f>
        <v>n/a</v>
      </c>
      <c r="BG371" s="224">
        <f>AVERAGE(AG371:BF371)</f>
        <v>-2.3009636158464155</v>
      </c>
      <c r="BH371" s="182">
        <f t="shared" si="5"/>
        <v>24.53496675433955</v>
      </c>
    </row>
    <row r="372" spans="1:60" ht="11.25" customHeight="1" x14ac:dyDescent="0.2">
      <c r="A372" s="97" t="s">
        <v>1937</v>
      </c>
      <c r="B372" s="97" t="s">
        <v>988</v>
      </c>
      <c r="C372" s="215">
        <v>0.8</v>
      </c>
      <c r="D372" s="216">
        <v>0.76190476190476197</v>
      </c>
      <c r="E372" s="216">
        <v>0.72562358276644001</v>
      </c>
      <c r="F372" s="216">
        <v>0.69107007882518101</v>
      </c>
      <c r="G372" s="216">
        <v>0.62689928579141396</v>
      </c>
      <c r="H372" s="216">
        <v>0.596972317309302</v>
      </c>
      <c r="I372" s="216">
        <v>0.568545064104097</v>
      </c>
      <c r="J372" s="217">
        <v>0.54147148962295</v>
      </c>
      <c r="K372" s="217">
        <v>0.49113060283260801</v>
      </c>
      <c r="L372" s="216">
        <v>0.49113060283260801</v>
      </c>
      <c r="M372" s="216">
        <v>0.44435625970569198</v>
      </c>
      <c r="N372" s="216">
        <v>0.42319643781494498</v>
      </c>
      <c r="O372" s="216">
        <v>0.40303892327691698</v>
      </c>
      <c r="P372" s="226">
        <v>0</v>
      </c>
      <c r="Q372" s="216">
        <v>0.38386144259488197</v>
      </c>
      <c r="R372" s="232">
        <v>0.36557490178193103</v>
      </c>
      <c r="S372" s="226">
        <v>0</v>
      </c>
      <c r="T372" s="260">
        <v>0.34815702734133702</v>
      </c>
      <c r="U372" s="260">
        <v>0.331585545776373</v>
      </c>
      <c r="V372" s="202">
        <v>0.315793636596857</v>
      </c>
      <c r="W372" s="202">
        <v>0.30075902630606299</v>
      </c>
      <c r="X372" s="202">
        <v>0.25627885334203998</v>
      </c>
      <c r="Y372" s="202">
        <v>0.24407297713558801</v>
      </c>
      <c r="Z372" s="202">
        <v>0.232468485340768</v>
      </c>
      <c r="AA372" s="202">
        <v>0.21488355967472</v>
      </c>
      <c r="AB372" s="202">
        <v>0.189146534206553</v>
      </c>
      <c r="AC372" s="229">
        <v>0.177185666464099</v>
      </c>
      <c r="AD372" s="229">
        <v>0.17717921224539401</v>
      </c>
      <c r="AE372" s="229">
        <v>0.17717921224539401</v>
      </c>
      <c r="AF372" s="223">
        <f>SUM(C372:AE372)</f>
        <v>11.279465487838911</v>
      </c>
      <c r="AG372" s="224">
        <f>IF(ISERROR((C372/D372-1)*100),"n/a",(C372/D372-1)*100)</f>
        <v>5.0000000000000044</v>
      </c>
      <c r="AH372" s="224">
        <f>IF(ISERROR((D372/E372-1)*100),"n/a",(D372/E372-1)*100)</f>
        <v>5.0000000000000044</v>
      </c>
      <c r="AI372" s="224">
        <f>IF(ISERROR((E372/F372-1)*100),"n/a",(E372/F372-1)*100)</f>
        <v>4.9999999999999822</v>
      </c>
      <c r="AJ372" s="224">
        <f>IF(ISERROR((F372/G372-1)*100),"n/a",(F372/G372-1)*100)</f>
        <v>10.236220472440994</v>
      </c>
      <c r="AK372" s="224">
        <f>IF(ISERROR((G372/H372-1)*100),"n/a",(G372/H372-1)*100)</f>
        <v>5.0131249999999961</v>
      </c>
      <c r="AL372" s="224">
        <f>IF(ISERROR((H372/I372-1)*100),"n/a",(H372/I372-1)*100)</f>
        <v>5.0000000000000266</v>
      </c>
      <c r="AM372" s="224">
        <f>IF(ISERROR((I372/J372-1)*100),"n/a",(I372/J372-1)*100)</f>
        <v>4.9999999999999156</v>
      </c>
      <c r="AN372" s="224">
        <f>IF(ISERROR((J372/K372-1)*100),"n/a",(J372/K372-1)*100)</f>
        <v>10.249999999999936</v>
      </c>
      <c r="AO372" s="224">
        <f>IF(ISERROR((K372/L372-1)*100),"n/a",(K372/L372-1)*100)</f>
        <v>0</v>
      </c>
      <c r="AP372" s="224">
        <f>IF(ISERROR((L372/M372-1)*100),"n/a",(L372/M372-1)*100)</f>
        <v>10.526315789473939</v>
      </c>
      <c r="AQ372" s="224">
        <f>IF(ISERROR((M372/N372-1)*100),"n/a",(M372/N372-1)*100)</f>
        <v>4.9999999999999378</v>
      </c>
      <c r="AR372" s="224">
        <f>IF(ISERROR((N372/O372-1)*100),"n/a",(N372/O372-1)*100)</f>
        <v>5.0013815971263753</v>
      </c>
      <c r="AS372" s="224">
        <f>IF(ISERROR((O372/Q372-1)*100),"n/a",(O372/Q372-1)*100)</f>
        <v>4.9959382615759163</v>
      </c>
      <c r="AT372" s="224">
        <f>IF(ISERROR((Q372/R372-1)*100),"n/a",(Q372/R372-1)*100)</f>
        <v>5.0021324559800018</v>
      </c>
      <c r="AU372" s="224">
        <f>IF(ISERROR((R372/T372-1)*100),"n/a",(R372/T372-1)*100)</f>
        <v>5.0028788945045033</v>
      </c>
      <c r="AV372" s="224">
        <f>IF(ISERROR((T372/U372-1)*100),"n/a",(T372/U372-1)*100)</f>
        <v>4.9976489554644621</v>
      </c>
      <c r="AW372" s="224">
        <f>IF(ISERROR((U372/V372-1)*100),"n/a",(U372/V372-1)*100)</f>
        <v>5.0007053180985972</v>
      </c>
      <c r="AX372" s="224">
        <f>IF(ISERROR((V372/W372-1)*100),"n/a",(V372/W372-1)*100)</f>
        <v>4.9988891357475751</v>
      </c>
      <c r="AY372" s="224">
        <f>IF(ISERROR((W372/X372-1)*100),"n/a",(W372/X372-1)*100)</f>
        <v>17.356162002433351</v>
      </c>
      <c r="AZ372" s="224">
        <f>IF(ISERROR((X372/Y372-1)*100),"n/a",(X372/Y372-1)*100)</f>
        <v>5.0009125752874084</v>
      </c>
      <c r="BA372" s="224">
        <f>IF(ISERROR((Y372/Z372-1)*100),"n/a",(Y372/Z372-1)*100)</f>
        <v>4.9918558972883442</v>
      </c>
      <c r="BB372" s="224">
        <f>IF(ISERROR((Z372/AA372-1)*100),"n/a",(Z372/AA372-1)*100)</f>
        <v>8.1834672194872393</v>
      </c>
      <c r="BC372" s="224">
        <f>IF(ISERROR((AA372/AB372-1)*100),"n/a",(AA372/AB372-1)*100)</f>
        <v>13.606924163919111</v>
      </c>
      <c r="BD372" s="224">
        <f>IF(ISERROR((AB372/AC372-1)*100),"n/a",(AB372/AC372-1)*100)</f>
        <v>6.7504714016342282</v>
      </c>
      <c r="BE372" s="224">
        <f>IF(ISERROR((AC372/AD372-1)*100),"n/a",(AC372/AD372-1)*100)</f>
        <v>3.6427629535040751E-3</v>
      </c>
      <c r="BF372" s="224">
        <f>IF(ISERROR((AD372/AE372-1)*100),"n/a",(AD372/AE372-1)*100)</f>
        <v>0</v>
      </c>
      <c r="BG372" s="224">
        <f>AVERAGE(AG372:BF372)</f>
        <v>6.0353335347467425</v>
      </c>
      <c r="BH372" s="182">
        <f t="shared" si="5"/>
        <v>3.8604001219237332</v>
      </c>
    </row>
    <row r="373" spans="1:60" ht="11.25" customHeight="1" x14ac:dyDescent="0.2">
      <c r="A373" s="265" t="s">
        <v>1538</v>
      </c>
      <c r="B373" s="97" t="s">
        <v>1539</v>
      </c>
      <c r="C373" s="215">
        <v>4.5999999999999996</v>
      </c>
      <c r="D373" s="216">
        <v>4.3</v>
      </c>
      <c r="E373" s="216">
        <v>4.2</v>
      </c>
      <c r="F373" s="216">
        <v>4.05</v>
      </c>
      <c r="G373" s="216">
        <v>3.45</v>
      </c>
      <c r="H373" s="216">
        <v>2.8</v>
      </c>
      <c r="I373" s="216">
        <v>2.5499999999999998</v>
      </c>
      <c r="J373" s="217">
        <v>2.35</v>
      </c>
      <c r="K373" s="217">
        <v>2.0499999999999998</v>
      </c>
      <c r="L373" s="216">
        <v>1.1000000000000001</v>
      </c>
      <c r="M373" s="231">
        <v>0</v>
      </c>
      <c r="N373" s="231">
        <v>0</v>
      </c>
      <c r="O373" s="231">
        <v>0</v>
      </c>
      <c r="P373" s="254"/>
      <c r="Q373" s="231">
        <v>0</v>
      </c>
      <c r="R373" s="227">
        <v>0</v>
      </c>
      <c r="S373" s="254"/>
      <c r="T373" s="266">
        <v>0</v>
      </c>
      <c r="U373" s="266">
        <v>0</v>
      </c>
      <c r="V373" s="229">
        <v>0</v>
      </c>
      <c r="W373" s="229">
        <v>0</v>
      </c>
      <c r="X373" s="229">
        <v>0</v>
      </c>
      <c r="Y373" s="229">
        <v>0</v>
      </c>
      <c r="Z373" s="229">
        <v>0</v>
      </c>
      <c r="AA373" s="229">
        <v>0</v>
      </c>
      <c r="AB373" s="229">
        <v>0</v>
      </c>
      <c r="AC373" s="229">
        <v>0</v>
      </c>
      <c r="AD373" s="229">
        <v>0</v>
      </c>
      <c r="AE373" s="229">
        <v>0</v>
      </c>
      <c r="AF373" s="223">
        <f>SUM(C373:AE373)</f>
        <v>31.450000000000003</v>
      </c>
      <c r="AG373" s="224">
        <f>IF(ISERROR((C373/D373-1)*100),"n/a",(C373/D373-1)*100)</f>
        <v>6.9767441860465018</v>
      </c>
      <c r="AH373" s="224">
        <f>IF(ISERROR((D373/E373-1)*100),"n/a",(D373/E373-1)*100)</f>
        <v>2.3809523809523725</v>
      </c>
      <c r="AI373" s="224">
        <f>IF(ISERROR((E373/F373-1)*100),"n/a",(E373/F373-1)*100)</f>
        <v>3.7037037037037202</v>
      </c>
      <c r="AJ373" s="224">
        <f>IF(ISERROR((F373/G373-1)*100),"n/a",(F373/G373-1)*100)</f>
        <v>17.391304347826075</v>
      </c>
      <c r="AK373" s="224">
        <f>IF(ISERROR((G373/H373-1)*100),"n/a",(G373/H373-1)*100)</f>
        <v>23.214285714285722</v>
      </c>
      <c r="AL373" s="224">
        <f>IF(ISERROR((H373/I373-1)*100),"n/a",(H373/I373-1)*100)</f>
        <v>9.8039215686274606</v>
      </c>
      <c r="AM373" s="224">
        <f>IF(ISERROR((I373/J373-1)*100),"n/a",(I373/J373-1)*100)</f>
        <v>8.5106382978723296</v>
      </c>
      <c r="AN373" s="224">
        <f>IF(ISERROR((J373/K373-1)*100),"n/a",(J373/K373-1)*100)</f>
        <v>14.634146341463428</v>
      </c>
      <c r="AO373" s="224">
        <f>IF(ISERROR((K373/L373-1)*100),"n/a",(K373/L373-1)*100)</f>
        <v>86.363636363636331</v>
      </c>
      <c r="AP373" s="224" t="str">
        <f>IF(ISERROR((L373/M373-1)*100),"n/a",(L373/M373-1)*100)</f>
        <v>n/a</v>
      </c>
      <c r="AQ373" s="224" t="str">
        <f>IF(ISERROR((M373/N373-1)*100),"n/a",(M373/N373-1)*100)</f>
        <v>n/a</v>
      </c>
      <c r="AR373" s="224" t="str">
        <f>IF(ISERROR((N373/O373-1)*100),"n/a",(N373/O373-1)*100)</f>
        <v>n/a</v>
      </c>
      <c r="AS373" s="224" t="str">
        <f>IF(ISERROR((O373/Q373-1)*100),"n/a",(O373/Q373-1)*100)</f>
        <v>n/a</v>
      </c>
      <c r="AT373" s="224" t="str">
        <f>IF(ISERROR((Q373/R373-1)*100),"n/a",(Q373/R373-1)*100)</f>
        <v>n/a</v>
      </c>
      <c r="AU373" s="224" t="str">
        <f>IF(ISERROR((R373/T373-1)*100),"n/a",(R373/T373-1)*100)</f>
        <v>n/a</v>
      </c>
      <c r="AV373" s="224" t="str">
        <f>IF(ISERROR((T373/U373-1)*100),"n/a",(T373/U373-1)*100)</f>
        <v>n/a</v>
      </c>
      <c r="AW373" s="224" t="str">
        <f>IF(ISERROR((U373/V373-1)*100),"n/a",(U373/V373-1)*100)</f>
        <v>n/a</v>
      </c>
      <c r="AX373" s="224" t="str">
        <f>IF(ISERROR((V373/W373-1)*100),"n/a",(V373/W373-1)*100)</f>
        <v>n/a</v>
      </c>
      <c r="AY373" s="224" t="str">
        <f>IF(ISERROR((W373/X373-1)*100),"n/a",(W373/X373-1)*100)</f>
        <v>n/a</v>
      </c>
      <c r="AZ373" s="224" t="str">
        <f>IF(ISERROR((X373/Y373-1)*100),"n/a",(X373/Y373-1)*100)</f>
        <v>n/a</v>
      </c>
      <c r="BA373" s="224" t="str">
        <f>IF(ISERROR((Y373/Z373-1)*100),"n/a",(Y373/Z373-1)*100)</f>
        <v>n/a</v>
      </c>
      <c r="BB373" s="224" t="str">
        <f>IF(ISERROR((Z373/AA373-1)*100),"n/a",(Z373/AA373-1)*100)</f>
        <v>n/a</v>
      </c>
      <c r="BC373" s="224" t="str">
        <f>IF(ISERROR((AA373/AB373-1)*100),"n/a",(AA373/AB373-1)*100)</f>
        <v>n/a</v>
      </c>
      <c r="BD373" s="224" t="str">
        <f>IF(ISERROR((AB373/AC373-1)*100),"n/a",(AB373/AC373-1)*100)</f>
        <v>n/a</v>
      </c>
      <c r="BE373" s="224" t="str">
        <f>IF(ISERROR((AC373/AD373-1)*100),"n/a",(AC373/AD373-1)*100)</f>
        <v>n/a</v>
      </c>
      <c r="BF373" s="224" t="str">
        <f>IF(ISERROR((AD373/AE373-1)*100),"n/a",(AD373/AE373-1)*100)</f>
        <v>n/a</v>
      </c>
      <c r="BG373" s="224">
        <f>AVERAGE(AG373:BF373)</f>
        <v>19.219925878268214</v>
      </c>
      <c r="BH373" s="182">
        <f t="shared" si="5"/>
        <v>26.043606829473521</v>
      </c>
    </row>
    <row r="374" spans="1:60" ht="11.25" customHeight="1" x14ac:dyDescent="0.2">
      <c r="A374" s="265" t="s">
        <v>1542</v>
      </c>
      <c r="B374" s="97" t="s">
        <v>1543</v>
      </c>
      <c r="C374" s="215">
        <v>1.63</v>
      </c>
      <c r="D374" s="216">
        <v>1.54</v>
      </c>
      <c r="E374" s="216">
        <v>1.46</v>
      </c>
      <c r="F374" s="216">
        <v>1.44</v>
      </c>
      <c r="G374" s="216">
        <v>1.4</v>
      </c>
      <c r="H374" s="216">
        <v>1.36</v>
      </c>
      <c r="I374" s="216">
        <v>1.32</v>
      </c>
      <c r="J374" s="254">
        <v>1.28</v>
      </c>
      <c r="K374" s="254">
        <v>1.28</v>
      </c>
      <c r="L374" s="231">
        <v>1.28</v>
      </c>
      <c r="M374" s="231">
        <v>1.28</v>
      </c>
      <c r="N374" s="216">
        <v>1.28</v>
      </c>
      <c r="O374" s="216">
        <v>0.68</v>
      </c>
      <c r="P374" s="191"/>
      <c r="Q374" s="216">
        <v>0.36</v>
      </c>
      <c r="R374" s="227">
        <v>0</v>
      </c>
      <c r="S374" s="237"/>
      <c r="T374" s="266">
        <v>0</v>
      </c>
      <c r="U374" s="266">
        <v>0</v>
      </c>
      <c r="V374" s="229">
        <v>0</v>
      </c>
      <c r="W374" s="229">
        <v>0</v>
      </c>
      <c r="X374" s="229">
        <v>0</v>
      </c>
      <c r="Y374" s="229">
        <v>0</v>
      </c>
      <c r="Z374" s="229">
        <v>0</v>
      </c>
      <c r="AA374" s="229">
        <v>0</v>
      </c>
      <c r="AB374" s="229">
        <v>0</v>
      </c>
      <c r="AC374" s="229">
        <v>0</v>
      </c>
      <c r="AD374" s="229">
        <v>0</v>
      </c>
      <c r="AE374" s="229">
        <v>0</v>
      </c>
      <c r="AF374" s="223">
        <f>SUM(C374:AE374)</f>
        <v>17.589999999999996</v>
      </c>
      <c r="AG374" s="224">
        <f>IF(ISERROR((C374/D374-1)*100),"n/a",(C374/D374-1)*100)</f>
        <v>5.8441558441558294</v>
      </c>
      <c r="AH374" s="224">
        <f>IF(ISERROR((D374/E374-1)*100),"n/a",(D374/E374-1)*100)</f>
        <v>5.4794520547945202</v>
      </c>
      <c r="AI374" s="224">
        <f>IF(ISERROR((E374/F374-1)*100),"n/a",(E374/F374-1)*100)</f>
        <v>1.388888888888884</v>
      </c>
      <c r="AJ374" s="224">
        <f>IF(ISERROR((F374/G374-1)*100),"n/a",(F374/G374-1)*100)</f>
        <v>2.8571428571428692</v>
      </c>
      <c r="AK374" s="224">
        <f>IF(ISERROR((G374/H374-1)*100),"n/a",(G374/H374-1)*100)</f>
        <v>2.9411764705882248</v>
      </c>
      <c r="AL374" s="224">
        <f>IF(ISERROR((H374/I374-1)*100),"n/a",(H374/I374-1)*100)</f>
        <v>3.0303030303030276</v>
      </c>
      <c r="AM374" s="224">
        <f>IF(ISERROR((I374/J374-1)*100),"n/a",(I374/J374-1)*100)</f>
        <v>3.125</v>
      </c>
      <c r="AN374" s="224">
        <f>IF(ISERROR((J374/K374-1)*100),"n/a",(J374/K374-1)*100)</f>
        <v>0</v>
      </c>
      <c r="AO374" s="224">
        <f>IF(ISERROR((K374/L374-1)*100),"n/a",(K374/L374-1)*100)</f>
        <v>0</v>
      </c>
      <c r="AP374" s="224">
        <f>IF(ISERROR((L374/M374-1)*100),"n/a",(L374/M374-1)*100)</f>
        <v>0</v>
      </c>
      <c r="AQ374" s="224">
        <f>IF(ISERROR((M374/N374-1)*100),"n/a",(M374/N374-1)*100)</f>
        <v>0</v>
      </c>
      <c r="AR374" s="224">
        <f>IF(ISERROR((N374/O374-1)*100),"n/a",(N374/O374-1)*100)</f>
        <v>88.235294117647058</v>
      </c>
      <c r="AS374" s="224">
        <f>IF(ISERROR((O374/Q374-1)*100),"n/a",(O374/Q374-1)*100)</f>
        <v>88.8888888888889</v>
      </c>
      <c r="AT374" s="224" t="str">
        <f>IF(ISERROR((Q374/R374-1)*100),"n/a",(Q374/R374-1)*100)</f>
        <v>n/a</v>
      </c>
      <c r="AU374" s="224" t="str">
        <f>IF(ISERROR((R374/T374-1)*100),"n/a",(R374/T374-1)*100)</f>
        <v>n/a</v>
      </c>
      <c r="AV374" s="224" t="str">
        <f>IF(ISERROR((T374/U374-1)*100),"n/a",(T374/U374-1)*100)</f>
        <v>n/a</v>
      </c>
      <c r="AW374" s="224" t="str">
        <f>IF(ISERROR((U374/V374-1)*100),"n/a",(U374/V374-1)*100)</f>
        <v>n/a</v>
      </c>
      <c r="AX374" s="224" t="str">
        <f>IF(ISERROR((V374/W374-1)*100),"n/a",(V374/W374-1)*100)</f>
        <v>n/a</v>
      </c>
      <c r="AY374" s="224" t="str">
        <f>IF(ISERROR((W374/X374-1)*100),"n/a",(W374/X374-1)*100)</f>
        <v>n/a</v>
      </c>
      <c r="AZ374" s="224" t="str">
        <f>IF(ISERROR((X374/Y374-1)*100),"n/a",(X374/Y374-1)*100)</f>
        <v>n/a</v>
      </c>
      <c r="BA374" s="224" t="str">
        <f>IF(ISERROR((Y374/Z374-1)*100),"n/a",(Y374/Z374-1)*100)</f>
        <v>n/a</v>
      </c>
      <c r="BB374" s="224" t="str">
        <f>IF(ISERROR((Z374/AA374-1)*100),"n/a",(Z374/AA374-1)*100)</f>
        <v>n/a</v>
      </c>
      <c r="BC374" s="224" t="str">
        <f>IF(ISERROR((AA374/AB374-1)*100),"n/a",(AA374/AB374-1)*100)</f>
        <v>n/a</v>
      </c>
      <c r="BD374" s="224" t="str">
        <f>IF(ISERROR((AB374/AC374-1)*100),"n/a",(AB374/AC374-1)*100)</f>
        <v>n/a</v>
      </c>
      <c r="BE374" s="224" t="str">
        <f>IF(ISERROR((AC374/AD374-1)*100),"n/a",(AC374/AD374-1)*100)</f>
        <v>n/a</v>
      </c>
      <c r="BF374" s="224" t="str">
        <f>IF(ISERROR((AD374/AE374-1)*100),"n/a",(AD374/AE374-1)*100)</f>
        <v>n/a</v>
      </c>
      <c r="BG374" s="224">
        <f>AVERAGE(AG374:BF374)</f>
        <v>15.522330934800717</v>
      </c>
      <c r="BH374" s="182">
        <f t="shared" si="5"/>
        <v>32.476036751446664</v>
      </c>
    </row>
    <row r="375" spans="1:60" ht="11.25" customHeight="1" x14ac:dyDescent="0.2">
      <c r="A375" s="97" t="s">
        <v>1938</v>
      </c>
      <c r="B375" s="97" t="s">
        <v>365</v>
      </c>
      <c r="C375" s="215">
        <v>3</v>
      </c>
      <c r="D375" s="216">
        <v>2.84</v>
      </c>
      <c r="E375" s="216">
        <v>2.56</v>
      </c>
      <c r="F375" s="216">
        <v>2.2400000000000002</v>
      </c>
      <c r="G375" s="216">
        <v>2.04</v>
      </c>
      <c r="H375" s="216">
        <v>1.96</v>
      </c>
      <c r="I375" s="216">
        <v>1.88</v>
      </c>
      <c r="J375" s="217">
        <v>1.56</v>
      </c>
      <c r="K375" s="223">
        <v>1.4</v>
      </c>
      <c r="L375" s="216">
        <v>1.28</v>
      </c>
      <c r="M375" s="216">
        <v>1.1599999999999999</v>
      </c>
      <c r="N375" s="216">
        <v>0.92</v>
      </c>
      <c r="O375" s="216">
        <v>0.8</v>
      </c>
      <c r="P375" s="226" t="s">
        <v>1737</v>
      </c>
      <c r="Q375" s="216">
        <v>0.68</v>
      </c>
      <c r="R375" s="232">
        <v>0.62</v>
      </c>
      <c r="S375" s="226"/>
      <c r="T375" s="260">
        <v>0.56000000000000005</v>
      </c>
      <c r="U375" s="260">
        <v>0.54</v>
      </c>
      <c r="V375" s="202">
        <v>0.5</v>
      </c>
      <c r="W375" s="202">
        <v>0.44</v>
      </c>
      <c r="X375" s="202">
        <v>0.38</v>
      </c>
      <c r="Y375" s="202">
        <v>0.36</v>
      </c>
      <c r="Z375" s="202">
        <v>0.33500000000000002</v>
      </c>
      <c r="AA375" s="202">
        <v>0.32</v>
      </c>
      <c r="AB375" s="202">
        <v>0.3</v>
      </c>
      <c r="AC375" s="202">
        <v>0.29499999999999998</v>
      </c>
      <c r="AD375" s="202">
        <v>0.28000000000000003</v>
      </c>
      <c r="AE375" s="202">
        <v>0.24</v>
      </c>
      <c r="AF375" s="223">
        <f>SUM(C375:AE375)</f>
        <v>29.490000000000002</v>
      </c>
      <c r="AG375" s="224">
        <f>IF(ISERROR((C375/D375-1)*100),"n/a",(C375/D375-1)*100)</f>
        <v>5.6338028169014231</v>
      </c>
      <c r="AH375" s="224">
        <f>IF(ISERROR((D375/E375-1)*100),"n/a",(D375/E375-1)*100)</f>
        <v>10.9375</v>
      </c>
      <c r="AI375" s="224">
        <f>IF(ISERROR((E375/F375-1)*100),"n/a",(E375/F375-1)*100)</f>
        <v>14.285714285714279</v>
      </c>
      <c r="AJ375" s="224">
        <f>IF(ISERROR((F375/G375-1)*100),"n/a",(F375/G375-1)*100)</f>
        <v>9.8039215686274606</v>
      </c>
      <c r="AK375" s="224">
        <f>IF(ISERROR((G375/H375-1)*100),"n/a",(G375/H375-1)*100)</f>
        <v>4.081632653061229</v>
      </c>
      <c r="AL375" s="224">
        <f>IF(ISERROR((H375/I375-1)*100),"n/a",(H375/I375-1)*100)</f>
        <v>4.2553191489361764</v>
      </c>
      <c r="AM375" s="224">
        <f>IF(ISERROR((I375/J375-1)*100),"n/a",(I375/J375-1)*100)</f>
        <v>20.512820512820507</v>
      </c>
      <c r="AN375" s="224">
        <f>IF(ISERROR((J375/K375-1)*100),"n/a",(J375/K375-1)*100)</f>
        <v>11.428571428571432</v>
      </c>
      <c r="AO375" s="224">
        <f>IF(ISERROR((K375/L375-1)*100),"n/a",(K375/L375-1)*100)</f>
        <v>9.375</v>
      </c>
      <c r="AP375" s="224">
        <f>IF(ISERROR((L375/M375-1)*100),"n/a",(L375/M375-1)*100)</f>
        <v>10.344827586206918</v>
      </c>
      <c r="AQ375" s="224">
        <f>IF(ISERROR((M375/N375-1)*100),"n/a",(M375/N375-1)*100)</f>
        <v>26.086956521739111</v>
      </c>
      <c r="AR375" s="224">
        <f>IF(ISERROR((N375/O375-1)*100),"n/a",(N375/O375-1)*100)</f>
        <v>14.999999999999991</v>
      </c>
      <c r="AS375" s="224">
        <f>IF(ISERROR((O375/Q375-1)*100),"n/a",(O375/Q375-1)*100)</f>
        <v>17.647058823529417</v>
      </c>
      <c r="AT375" s="224">
        <f>IF(ISERROR((Q375/R375-1)*100),"n/a",(Q375/R375-1)*100)</f>
        <v>9.6774193548387224</v>
      </c>
      <c r="AU375" s="224">
        <f>IF(ISERROR((R375/T375-1)*100),"n/a",(R375/T375-1)*100)</f>
        <v>10.714285714285698</v>
      </c>
      <c r="AV375" s="224">
        <f>IF(ISERROR((T375/U375-1)*100),"n/a",(T375/U375-1)*100)</f>
        <v>3.7037037037036979</v>
      </c>
      <c r="AW375" s="224">
        <f>IF(ISERROR((U375/V375-1)*100),"n/a",(U375/V375-1)*100)</f>
        <v>8.0000000000000071</v>
      </c>
      <c r="AX375" s="224">
        <f>IF(ISERROR((V375/W375-1)*100),"n/a",(V375/W375-1)*100)</f>
        <v>13.636363636363647</v>
      </c>
      <c r="AY375" s="224">
        <f>IF(ISERROR((W375/X375-1)*100),"n/a",(W375/X375-1)*100)</f>
        <v>15.789473684210531</v>
      </c>
      <c r="AZ375" s="224">
        <f>IF(ISERROR((X375/Y375-1)*100),"n/a",(X375/Y375-1)*100)</f>
        <v>5.555555555555558</v>
      </c>
      <c r="BA375" s="224">
        <f>IF(ISERROR((Y375/Z375-1)*100),"n/a",(Y375/Z375-1)*100)</f>
        <v>7.4626865671641784</v>
      </c>
      <c r="BB375" s="224">
        <f>IF(ISERROR((Z375/AA375-1)*100),"n/a",(Z375/AA375-1)*100)</f>
        <v>4.6875</v>
      </c>
      <c r="BC375" s="224">
        <f>IF(ISERROR((AA375/AB375-1)*100),"n/a",(AA375/AB375-1)*100)</f>
        <v>6.6666666666666652</v>
      </c>
      <c r="BD375" s="224">
        <f>IF(ISERROR((AB375/AC375-1)*100),"n/a",(AB375/AC375-1)*100)</f>
        <v>1.6949152542372836</v>
      </c>
      <c r="BE375" s="224">
        <f>IF(ISERROR((AC375/AD375-1)*100),"n/a",(AC375/AD375-1)*100)</f>
        <v>5.3571428571428381</v>
      </c>
      <c r="BF375" s="224">
        <f>IF(ISERROR((AD375/AE375-1)*100),"n/a",(AD375/AE375-1)*100)</f>
        <v>16.666666666666675</v>
      </c>
      <c r="BG375" s="224">
        <f>AVERAGE(AG375:BF375)</f>
        <v>10.346365577190133</v>
      </c>
      <c r="BH375" s="182">
        <f t="shared" si="5"/>
        <v>5.8312729330411184</v>
      </c>
    </row>
    <row r="376" spans="1:60" ht="11.25" customHeight="1" x14ac:dyDescent="0.2">
      <c r="A376" s="291" t="s">
        <v>5628</v>
      </c>
      <c r="B376" s="97" t="s">
        <v>5623</v>
      </c>
      <c r="C376" s="215">
        <v>0.54</v>
      </c>
      <c r="D376" s="216">
        <v>0.5</v>
      </c>
      <c r="E376" s="216">
        <v>0.48</v>
      </c>
      <c r="F376" s="216">
        <v>0.43999999999999995</v>
      </c>
      <c r="G376" s="216">
        <v>0.26</v>
      </c>
      <c r="H376" s="216">
        <v>0.16</v>
      </c>
      <c r="I376" s="216">
        <v>0.15</v>
      </c>
      <c r="J376" s="254">
        <v>0</v>
      </c>
      <c r="K376" s="228">
        <v>0</v>
      </c>
      <c r="L376" s="231">
        <v>0</v>
      </c>
      <c r="M376" s="231">
        <v>0</v>
      </c>
      <c r="N376" s="231">
        <v>0</v>
      </c>
      <c r="O376" s="231">
        <v>0</v>
      </c>
      <c r="P376" s="237"/>
      <c r="Q376" s="231">
        <v>0</v>
      </c>
      <c r="R376" s="231">
        <v>0</v>
      </c>
      <c r="S376" s="237"/>
      <c r="T376" s="231">
        <v>0</v>
      </c>
      <c r="U376" s="238">
        <v>0</v>
      </c>
      <c r="V376" s="229">
        <v>0</v>
      </c>
      <c r="W376" s="229">
        <v>0</v>
      </c>
      <c r="X376" s="229">
        <v>0</v>
      </c>
      <c r="Y376" s="229">
        <v>0</v>
      </c>
      <c r="Z376" s="229">
        <v>0</v>
      </c>
      <c r="AA376" s="229">
        <v>0</v>
      </c>
      <c r="AB376" s="229">
        <v>0</v>
      </c>
      <c r="AC376" s="229">
        <v>0</v>
      </c>
      <c r="AD376" s="229">
        <v>0</v>
      </c>
      <c r="AE376" s="229">
        <v>0</v>
      </c>
      <c r="AF376" s="223">
        <f>SUM(C376:AE376)</f>
        <v>2.5299999999999998</v>
      </c>
      <c r="AG376" s="224">
        <f>IF(ISERROR((C376/D376-1)*100),"n/a",(C376/D376-1)*100)</f>
        <v>8.0000000000000071</v>
      </c>
      <c r="AH376" s="224">
        <f>IF(ISERROR((D376/E376-1)*100),"n/a",(D376/E376-1)*100)</f>
        <v>4.1666666666666741</v>
      </c>
      <c r="AI376" s="224">
        <f>IF(ISERROR((E376/F376-1)*100),"n/a",(E376/F376-1)*100)</f>
        <v>9.0909090909091042</v>
      </c>
      <c r="AJ376" s="224">
        <f>IF(ISERROR((F376/G376-1)*100),"n/a",(F376/G376-1)*100)</f>
        <v>69.230769230769212</v>
      </c>
      <c r="AK376" s="224">
        <f>IF(ISERROR((G376/H376-1)*100),"n/a",(G376/H376-1)*100)</f>
        <v>62.5</v>
      </c>
      <c r="AL376" s="224">
        <f>IF(ISERROR((H376/I376-1)*100),"n/a",(H376/I376-1)*100)</f>
        <v>6.6666666666666652</v>
      </c>
      <c r="AM376" s="224" t="str">
        <f>IF(ISERROR((I376/J376-1)*100),"n/a",(I376/J376-1)*100)</f>
        <v>n/a</v>
      </c>
      <c r="AN376" s="224" t="str">
        <f>IF(ISERROR((J376/K376-1)*100),"n/a",(J376/K376-1)*100)</f>
        <v>n/a</v>
      </c>
      <c r="AO376" s="224" t="str">
        <f>IF(ISERROR((K376/L376-1)*100),"n/a",(K376/L376-1)*100)</f>
        <v>n/a</v>
      </c>
      <c r="AP376" s="224" t="str">
        <f>IF(ISERROR((L376/M376-1)*100),"n/a",(L376/M376-1)*100)</f>
        <v>n/a</v>
      </c>
      <c r="AQ376" s="224" t="str">
        <f>IF(ISERROR((M376/N376-1)*100),"n/a",(M376/N376-1)*100)</f>
        <v>n/a</v>
      </c>
      <c r="AR376" s="224" t="str">
        <f>IF(ISERROR((N376/O376-1)*100),"n/a",(N376/O376-1)*100)</f>
        <v>n/a</v>
      </c>
      <c r="AS376" s="224" t="str">
        <f>IF(ISERROR((O376/Q376-1)*100),"n/a",(O376/Q376-1)*100)</f>
        <v>n/a</v>
      </c>
      <c r="AT376" s="224" t="str">
        <f>IF(ISERROR((Q376/R376-1)*100),"n/a",(Q376/R376-1)*100)</f>
        <v>n/a</v>
      </c>
      <c r="AU376" s="224" t="str">
        <f>IF(ISERROR((R376/T376-1)*100),"n/a",(R376/T376-1)*100)</f>
        <v>n/a</v>
      </c>
      <c r="AV376" s="224" t="str">
        <f>IF(ISERROR((T376/U376-1)*100),"n/a",(T376/U376-1)*100)</f>
        <v>n/a</v>
      </c>
      <c r="AW376" s="224" t="str">
        <f>IF(ISERROR((U376/V376-1)*100),"n/a",(U376/V376-1)*100)</f>
        <v>n/a</v>
      </c>
      <c r="AX376" s="224" t="str">
        <f>IF(ISERROR((V376/W376-1)*100),"n/a",(V376/W376-1)*100)</f>
        <v>n/a</v>
      </c>
      <c r="AY376" s="224" t="str">
        <f>IF(ISERROR((W376/X376-1)*100),"n/a",(W376/X376-1)*100)</f>
        <v>n/a</v>
      </c>
      <c r="AZ376" s="224" t="str">
        <f>IF(ISERROR((X376/Y376-1)*100),"n/a",(X376/Y376-1)*100)</f>
        <v>n/a</v>
      </c>
      <c r="BA376" s="224" t="str">
        <f>IF(ISERROR((Y376/Z376-1)*100),"n/a",(Y376/Z376-1)*100)</f>
        <v>n/a</v>
      </c>
      <c r="BB376" s="224" t="str">
        <f>IF(ISERROR((Z376/AA376-1)*100),"n/a",(Z376/AA376-1)*100)</f>
        <v>n/a</v>
      </c>
      <c r="BC376" s="224" t="str">
        <f>IF(ISERROR((AA376/AB376-1)*100),"n/a",(AA376/AB376-1)*100)</f>
        <v>n/a</v>
      </c>
      <c r="BD376" s="224" t="str">
        <f>IF(ISERROR((AB376/AC376-1)*100),"n/a",(AB376/AC376-1)*100)</f>
        <v>n/a</v>
      </c>
      <c r="BE376" s="224" t="str">
        <f>IF(ISERROR((AC376/AD376-1)*100),"n/a",(AC376/AD376-1)*100)</f>
        <v>n/a</v>
      </c>
      <c r="BF376" s="224" t="str">
        <f>IF(ISERROR((AD376/AE376-1)*100),"n/a",(AD376/AE376-1)*100)</f>
        <v>n/a</v>
      </c>
      <c r="BG376" s="224">
        <f>AVERAGE(AG376:BF376)</f>
        <v>26.609168609168609</v>
      </c>
      <c r="BH376" s="182">
        <f t="shared" si="5"/>
        <v>30.52642287432894</v>
      </c>
    </row>
    <row r="377" spans="1:60" ht="11.25" customHeight="1" x14ac:dyDescent="0.2">
      <c r="A377" s="119" t="s">
        <v>1939</v>
      </c>
      <c r="B377" s="186" t="s">
        <v>990</v>
      </c>
      <c r="C377" s="215">
        <v>2.9</v>
      </c>
      <c r="D377" s="216">
        <v>2.7</v>
      </c>
      <c r="E377" s="216">
        <v>2.5</v>
      </c>
      <c r="F377" s="216">
        <v>2.2599999999999998</v>
      </c>
      <c r="G377" s="216">
        <v>2.02</v>
      </c>
      <c r="H377" s="216">
        <v>1.92</v>
      </c>
      <c r="I377" s="216">
        <v>1.82</v>
      </c>
      <c r="J377" s="217">
        <v>1.6</v>
      </c>
      <c r="K377" s="217">
        <v>1.4</v>
      </c>
      <c r="L377" s="218">
        <v>1.24</v>
      </c>
      <c r="M377" s="218">
        <v>1.08</v>
      </c>
      <c r="N377" s="218">
        <v>0.94</v>
      </c>
      <c r="O377" s="218">
        <v>0.84</v>
      </c>
      <c r="P377" s="219"/>
      <c r="Q377" s="218">
        <v>0.76</v>
      </c>
      <c r="R377" s="246">
        <v>0.66</v>
      </c>
      <c r="S377" s="219"/>
      <c r="T377" s="281">
        <v>0.15</v>
      </c>
      <c r="U377" s="283">
        <v>0</v>
      </c>
      <c r="V377" s="222">
        <v>0</v>
      </c>
      <c r="W377" s="222">
        <v>0</v>
      </c>
      <c r="X377" s="222">
        <v>0</v>
      </c>
      <c r="Y377" s="222">
        <v>0</v>
      </c>
      <c r="Z377" s="222">
        <v>0</v>
      </c>
      <c r="AA377" s="222">
        <v>0</v>
      </c>
      <c r="AB377" s="222">
        <v>0</v>
      </c>
      <c r="AC377" s="222">
        <v>0</v>
      </c>
      <c r="AD377" s="222">
        <v>0</v>
      </c>
      <c r="AE377" s="222">
        <v>0</v>
      </c>
      <c r="AF377" s="223">
        <f>SUM(C377:AE377)</f>
        <v>24.79</v>
      </c>
      <c r="AG377" s="224">
        <f>IF(ISERROR((C377/D377-1)*100),"n/a",(C377/D377-1)*100)</f>
        <v>7.4074074074073959</v>
      </c>
      <c r="AH377" s="224">
        <f>IF(ISERROR((D377/E377-1)*100),"n/a",(D377/E377-1)*100)</f>
        <v>8.0000000000000071</v>
      </c>
      <c r="AI377" s="224">
        <f>IF(ISERROR((E377/F377-1)*100),"n/a",(E377/F377-1)*100)</f>
        <v>10.619469026548689</v>
      </c>
      <c r="AJ377" s="224">
        <f>IF(ISERROR((F377/G377-1)*100),"n/a",(F377/G377-1)*100)</f>
        <v>11.88118811881187</v>
      </c>
      <c r="AK377" s="224">
        <f>IF(ISERROR((G377/H377-1)*100),"n/a",(G377/H377-1)*100)</f>
        <v>5.2083333333333481</v>
      </c>
      <c r="AL377" s="224">
        <f>IF(ISERROR((H377/I377-1)*100),"n/a",(H377/I377-1)*100)</f>
        <v>5.4945054945054972</v>
      </c>
      <c r="AM377" s="224">
        <f>IF(ISERROR((I377/J377-1)*100),"n/a",(I377/J377-1)*100)</f>
        <v>13.749999999999996</v>
      </c>
      <c r="AN377" s="224">
        <f>IF(ISERROR((J377/K377-1)*100),"n/a",(J377/K377-1)*100)</f>
        <v>14.285714285714302</v>
      </c>
      <c r="AO377" s="224">
        <f>IF(ISERROR((K377/L377-1)*100),"n/a",(K377/L377-1)*100)</f>
        <v>12.903225806451601</v>
      </c>
      <c r="AP377" s="224">
        <f>IF(ISERROR((L377/M377-1)*100),"n/a",(L377/M377-1)*100)</f>
        <v>14.814814814814813</v>
      </c>
      <c r="AQ377" s="224">
        <f>IF(ISERROR((M377/N377-1)*100),"n/a",(M377/N377-1)*100)</f>
        <v>14.893617021276606</v>
      </c>
      <c r="AR377" s="224">
        <f>IF(ISERROR((N377/O377-1)*100),"n/a",(N377/O377-1)*100)</f>
        <v>11.904761904761907</v>
      </c>
      <c r="AS377" s="224">
        <f>IF(ISERROR((O377/Q377-1)*100),"n/a",(O377/Q377-1)*100)</f>
        <v>10.526315789473673</v>
      </c>
      <c r="AT377" s="224">
        <f>IF(ISERROR((Q377/R377-1)*100),"n/a",(Q377/R377-1)*100)</f>
        <v>15.151515151515138</v>
      </c>
      <c r="AU377" s="224">
        <f>IF(ISERROR((R377/T377-1)*100),"n/a",(R377/T377-1)*100)</f>
        <v>340.00000000000006</v>
      </c>
      <c r="AV377" s="224" t="str">
        <f>IF(ISERROR((T377/U377-1)*100),"n/a",(T377/U377-1)*100)</f>
        <v>n/a</v>
      </c>
      <c r="AW377" s="224" t="str">
        <f>IF(ISERROR((U377/V377-1)*100),"n/a",(U377/V377-1)*100)</f>
        <v>n/a</v>
      </c>
      <c r="AX377" s="224" t="str">
        <f>IF(ISERROR((V377/W377-1)*100),"n/a",(V377/W377-1)*100)</f>
        <v>n/a</v>
      </c>
      <c r="AY377" s="224" t="str">
        <f>IF(ISERROR((W377/X377-1)*100),"n/a",(W377/X377-1)*100)</f>
        <v>n/a</v>
      </c>
      <c r="AZ377" s="224" t="str">
        <f>IF(ISERROR((X377/Y377-1)*100),"n/a",(X377/Y377-1)*100)</f>
        <v>n/a</v>
      </c>
      <c r="BA377" s="224" t="str">
        <f>IF(ISERROR((Y377/Z377-1)*100),"n/a",(Y377/Z377-1)*100)</f>
        <v>n/a</v>
      </c>
      <c r="BB377" s="224" t="str">
        <f>IF(ISERROR((Z377/AA377-1)*100),"n/a",(Z377/AA377-1)*100)</f>
        <v>n/a</v>
      </c>
      <c r="BC377" s="224" t="str">
        <f>IF(ISERROR((AA377/AB377-1)*100),"n/a",(AA377/AB377-1)*100)</f>
        <v>n/a</v>
      </c>
      <c r="BD377" s="224" t="str">
        <f>IF(ISERROR((AB377/AC377-1)*100),"n/a",(AB377/AC377-1)*100)</f>
        <v>n/a</v>
      </c>
      <c r="BE377" s="224" t="str">
        <f>IF(ISERROR((AC377/AD377-1)*100),"n/a",(AC377/AD377-1)*100)</f>
        <v>n/a</v>
      </c>
      <c r="BF377" s="224" t="str">
        <f>IF(ISERROR((AD377/AE377-1)*100),"n/a",(AD377/AE377-1)*100)</f>
        <v>n/a</v>
      </c>
      <c r="BG377" s="224">
        <f>AVERAGE(AG377:BF377)</f>
        <v>33.122724543640992</v>
      </c>
      <c r="BH377" s="182">
        <f t="shared" si="5"/>
        <v>84.960675598094767</v>
      </c>
    </row>
    <row r="378" spans="1:60" ht="11.25" customHeight="1" x14ac:dyDescent="0.2">
      <c r="A378" s="114" t="s">
        <v>1940</v>
      </c>
      <c r="B378" s="191" t="s">
        <v>992</v>
      </c>
      <c r="C378" s="215">
        <v>4.8</v>
      </c>
      <c r="D378" s="216">
        <v>4.6399999999999997</v>
      </c>
      <c r="E378" s="216">
        <v>4.5599999999999996</v>
      </c>
      <c r="F378" s="216">
        <v>4.4800000000000004</v>
      </c>
      <c r="G378" s="216">
        <v>4.08</v>
      </c>
      <c r="H378" s="216">
        <v>3.4</v>
      </c>
      <c r="I378" s="216">
        <v>2.87</v>
      </c>
      <c r="J378" s="217">
        <v>2.5099999999999998</v>
      </c>
      <c r="K378" s="217">
        <v>2.2000000000000002</v>
      </c>
      <c r="L378" s="216">
        <v>2.06</v>
      </c>
      <c r="M378" s="216">
        <v>1.94</v>
      </c>
      <c r="N378" s="216">
        <v>1.78</v>
      </c>
      <c r="O378" s="216">
        <v>1.58</v>
      </c>
      <c r="P378" s="226"/>
      <c r="Q378" s="216">
        <v>1.4</v>
      </c>
      <c r="R378" s="232">
        <v>1.06</v>
      </c>
      <c r="S378" s="226"/>
      <c r="T378" s="260">
        <v>0.94</v>
      </c>
      <c r="U378" s="260">
        <v>0.84</v>
      </c>
      <c r="V378" s="202">
        <v>0.7</v>
      </c>
      <c r="W378" s="202">
        <v>0.52</v>
      </c>
      <c r="X378" s="202">
        <v>0.38</v>
      </c>
      <c r="Y378" s="202">
        <v>0.28000000000000003</v>
      </c>
      <c r="Z378" s="202">
        <v>0.22</v>
      </c>
      <c r="AA378" s="202">
        <v>0.18</v>
      </c>
      <c r="AB378" s="202">
        <v>0.13</v>
      </c>
      <c r="AC378" s="229">
        <v>0.1</v>
      </c>
      <c r="AD378" s="229">
        <v>0.1</v>
      </c>
      <c r="AE378" s="229">
        <v>0.38500000000000001</v>
      </c>
      <c r="AF378" s="223">
        <f>SUM(C378:AE378)</f>
        <v>48.135000000000019</v>
      </c>
      <c r="AG378" s="224">
        <f>IF(ISERROR((C378/D378-1)*100),"n/a",(C378/D378-1)*100)</f>
        <v>3.4482758620689724</v>
      </c>
      <c r="AH378" s="224">
        <f>IF(ISERROR((D378/E378-1)*100),"n/a",(D378/E378-1)*100)</f>
        <v>1.7543859649122862</v>
      </c>
      <c r="AI378" s="224">
        <f>IF(ISERROR((E378/F378-1)*100),"n/a",(E378/F378-1)*100)</f>
        <v>1.7857142857142572</v>
      </c>
      <c r="AJ378" s="224">
        <f>IF(ISERROR((F378/G378-1)*100),"n/a",(F378/G378-1)*100)</f>
        <v>9.8039215686274606</v>
      </c>
      <c r="AK378" s="224">
        <f>IF(ISERROR((G378/H378-1)*100),"n/a",(G378/H378-1)*100)</f>
        <v>19.999999999999996</v>
      </c>
      <c r="AL378" s="224">
        <f>IF(ISERROR((H378/I378-1)*100),"n/a",(H378/I378-1)*100)</f>
        <v>18.466898954703815</v>
      </c>
      <c r="AM378" s="224">
        <f>IF(ISERROR((I378/J378-1)*100),"n/a",(I378/J378-1)*100)</f>
        <v>14.342629482071722</v>
      </c>
      <c r="AN378" s="224">
        <f>IF(ISERROR((J378/K378-1)*100),"n/a",(J378/K378-1)*100)</f>
        <v>14.090909090909065</v>
      </c>
      <c r="AO378" s="224">
        <f>IF(ISERROR((K378/L378-1)*100),"n/a",(K378/L378-1)*100)</f>
        <v>6.7961165048543659</v>
      </c>
      <c r="AP378" s="224">
        <f>IF(ISERROR((L378/M378-1)*100),"n/a",(L378/M378-1)*100)</f>
        <v>6.1855670103092786</v>
      </c>
      <c r="AQ378" s="224">
        <f>IF(ISERROR((M378/N378-1)*100),"n/a",(M378/N378-1)*100)</f>
        <v>8.9887640449438209</v>
      </c>
      <c r="AR378" s="224">
        <f>IF(ISERROR((N378/O378-1)*100),"n/a",(N378/O378-1)*100)</f>
        <v>12.658227848101266</v>
      </c>
      <c r="AS378" s="224">
        <f>IF(ISERROR((O378/Q378-1)*100),"n/a",(O378/Q378-1)*100)</f>
        <v>12.857142857142879</v>
      </c>
      <c r="AT378" s="224">
        <f>IF(ISERROR((Q378/R378-1)*100),"n/a",(Q378/R378-1)*100)</f>
        <v>32.075471698113198</v>
      </c>
      <c r="AU378" s="224">
        <f>IF(ISERROR((R378/T378-1)*100),"n/a",(R378/T378-1)*100)</f>
        <v>12.765957446808528</v>
      </c>
      <c r="AV378" s="224">
        <f>IF(ISERROR((T378/U378-1)*100),"n/a",(T378/U378-1)*100)</f>
        <v>11.904761904761907</v>
      </c>
      <c r="AW378" s="224">
        <f>IF(ISERROR((U378/V378-1)*100),"n/a",(U378/V378-1)*100)</f>
        <v>19.999999999999996</v>
      </c>
      <c r="AX378" s="224">
        <f>IF(ISERROR((V378/W378-1)*100),"n/a",(V378/W378-1)*100)</f>
        <v>34.615384615384606</v>
      </c>
      <c r="AY378" s="224">
        <f>IF(ISERROR((W378/X378-1)*100),"n/a",(W378/X378-1)*100)</f>
        <v>36.842105263157897</v>
      </c>
      <c r="AZ378" s="224">
        <f>IF(ISERROR((X378/Y378-1)*100),"n/a",(X378/Y378-1)*100)</f>
        <v>35.714285714285701</v>
      </c>
      <c r="BA378" s="224">
        <f>IF(ISERROR((Y378/Z378-1)*100),"n/a",(Y378/Z378-1)*100)</f>
        <v>27.272727272727295</v>
      </c>
      <c r="BB378" s="224">
        <f>IF(ISERROR((Z378/AA378-1)*100),"n/a",(Z378/AA378-1)*100)</f>
        <v>22.222222222222232</v>
      </c>
      <c r="BC378" s="224">
        <f>IF(ISERROR((AA378/AB378-1)*100),"n/a",(AA378/AB378-1)*100)</f>
        <v>38.46153846153846</v>
      </c>
      <c r="BD378" s="224">
        <f>IF(ISERROR((AB378/AC378-1)*100),"n/a",(AB378/AC378-1)*100)</f>
        <v>30.000000000000004</v>
      </c>
      <c r="BE378" s="224">
        <f>IF(ISERROR((AC378/AD378-1)*100),"n/a",(AC378/AD378-1)*100)</f>
        <v>0</v>
      </c>
      <c r="BF378" s="224">
        <f>IF(ISERROR((AD378/AE378-1)*100),"n/a",(AD378/AE378-1)*100)</f>
        <v>-74.025974025974023</v>
      </c>
      <c r="BG378" s="224">
        <f>AVERAGE(AG378:BF378)</f>
        <v>13.80873207874558</v>
      </c>
      <c r="BH378" s="182">
        <f t="shared" si="5"/>
        <v>21.404680374424146</v>
      </c>
    </row>
    <row r="379" spans="1:60" ht="11.25" customHeight="1" x14ac:dyDescent="0.2">
      <c r="A379" s="97" t="s">
        <v>993</v>
      </c>
      <c r="B379" s="191" t="s">
        <v>994</v>
      </c>
      <c r="C379" s="215">
        <v>4.9000000000000004</v>
      </c>
      <c r="D379" s="216">
        <v>4.5</v>
      </c>
      <c r="E379" s="216">
        <v>4.32</v>
      </c>
      <c r="F379" s="216">
        <v>3.96</v>
      </c>
      <c r="G379" s="216">
        <v>3.38</v>
      </c>
      <c r="H379" s="216">
        <v>3.08</v>
      </c>
      <c r="I379" s="216">
        <v>2.82</v>
      </c>
      <c r="J379" s="217">
        <v>2.2999999999999998</v>
      </c>
      <c r="K379" s="217">
        <v>1.88</v>
      </c>
      <c r="L379" s="216">
        <v>1.58</v>
      </c>
      <c r="M379" s="216">
        <v>1.32</v>
      </c>
      <c r="N379" s="216">
        <v>1.08</v>
      </c>
      <c r="O379" s="216">
        <v>0.88</v>
      </c>
      <c r="P379" s="226" t="s">
        <v>1737</v>
      </c>
      <c r="Q379" s="216">
        <v>0.74</v>
      </c>
      <c r="R379" s="216">
        <v>0.69</v>
      </c>
      <c r="S379" s="226"/>
      <c r="T379" s="217">
        <v>0.59</v>
      </c>
      <c r="U379" s="229">
        <v>0.56000000000000005</v>
      </c>
      <c r="V379" s="202">
        <v>0.56000000000000005</v>
      </c>
      <c r="W379" s="202">
        <v>0.52</v>
      </c>
      <c r="X379" s="202">
        <v>0.44</v>
      </c>
      <c r="Y379" s="202">
        <v>0.4</v>
      </c>
      <c r="Z379" s="229">
        <v>0.38</v>
      </c>
      <c r="AA379" s="229">
        <v>0.38</v>
      </c>
      <c r="AB379" s="229">
        <v>0.38</v>
      </c>
      <c r="AC379" s="229">
        <v>0.38</v>
      </c>
      <c r="AD379" s="202">
        <v>0.38</v>
      </c>
      <c r="AE379" s="202">
        <v>8.5000000000000006E-2</v>
      </c>
      <c r="AF379" s="223">
        <f>SUM(C379:AE379)</f>
        <v>42.485000000000021</v>
      </c>
      <c r="AG379" s="224">
        <f>IF(ISERROR((C379/D379-1)*100),"n/a",(C379/D379-1)*100)</f>
        <v>8.8888888888889017</v>
      </c>
      <c r="AH379" s="224">
        <f>IF(ISERROR((D379/E379-1)*100),"n/a",(D379/E379-1)*100)</f>
        <v>4.1666666666666519</v>
      </c>
      <c r="AI379" s="224">
        <f>IF(ISERROR((E379/F379-1)*100),"n/a",(E379/F379-1)*100)</f>
        <v>9.0909090909091042</v>
      </c>
      <c r="AJ379" s="224">
        <f>IF(ISERROR((F379/G379-1)*100),"n/a",(F379/G379-1)*100)</f>
        <v>17.159763313609467</v>
      </c>
      <c r="AK379" s="224">
        <f>IF(ISERROR((G379/H379-1)*100),"n/a",(G379/H379-1)*100)</f>
        <v>9.740259740259738</v>
      </c>
      <c r="AL379" s="224">
        <f>IF(ISERROR((H379/I379-1)*100),"n/a",(H379/I379-1)*100)</f>
        <v>9.219858156028371</v>
      </c>
      <c r="AM379" s="224">
        <f>IF(ISERROR((I379/J379-1)*100),"n/a",(I379/J379-1)*100)</f>
        <v>22.608695652173914</v>
      </c>
      <c r="AN379" s="224">
        <f>IF(ISERROR((J379/K379-1)*100),"n/a",(J379/K379-1)*100)</f>
        <v>22.340425531914889</v>
      </c>
      <c r="AO379" s="224">
        <f>IF(ISERROR((K379/L379-1)*100),"n/a",(K379/L379-1)*100)</f>
        <v>18.98734177215189</v>
      </c>
      <c r="AP379" s="224">
        <f>IF(ISERROR((L379/M379-1)*100),"n/a",(L379/M379-1)*100)</f>
        <v>19.696969696969703</v>
      </c>
      <c r="AQ379" s="224">
        <f>IF(ISERROR((M379/N379-1)*100),"n/a",(M379/N379-1)*100)</f>
        <v>22.222222222222211</v>
      </c>
      <c r="AR379" s="224">
        <f>IF(ISERROR((N379/O379-1)*100),"n/a",(N379/O379-1)*100)</f>
        <v>22.72727272727273</v>
      </c>
      <c r="AS379" s="224">
        <f>IF(ISERROR((O379/Q379-1)*100),"n/a",(O379/Q379-1)*100)</f>
        <v>18.918918918918926</v>
      </c>
      <c r="AT379" s="224">
        <f>IF(ISERROR((Q379/R379-1)*100),"n/a",(Q379/R379-1)*100)</f>
        <v>7.2463768115942129</v>
      </c>
      <c r="AU379" s="224">
        <f>IF(ISERROR((R379/T379-1)*100),"n/a",(R379/T379-1)*100)</f>
        <v>16.949152542372879</v>
      </c>
      <c r="AV379" s="224">
        <f>IF(ISERROR((T379/U379-1)*100),"n/a",(T379/U379-1)*100)</f>
        <v>5.3571428571428381</v>
      </c>
      <c r="AW379" s="224">
        <f>IF(ISERROR((U379/V379-1)*100),"n/a",(U379/V379-1)*100)</f>
        <v>0</v>
      </c>
      <c r="AX379" s="224">
        <f>IF(ISERROR((V379/W379-1)*100),"n/a",(V379/W379-1)*100)</f>
        <v>7.6923076923077094</v>
      </c>
      <c r="AY379" s="224">
        <f>IF(ISERROR((W379/X379-1)*100),"n/a",(W379/X379-1)*100)</f>
        <v>18.181818181818187</v>
      </c>
      <c r="AZ379" s="224">
        <f>IF(ISERROR((X379/Y379-1)*100),"n/a",(X379/Y379-1)*100)</f>
        <v>9.9999999999999858</v>
      </c>
      <c r="BA379" s="224">
        <f>IF(ISERROR((Y379/Z379-1)*100),"n/a",(Y379/Z379-1)*100)</f>
        <v>5.2631578947368363</v>
      </c>
      <c r="BB379" s="224">
        <f>IF(ISERROR((Z379/AA379-1)*100),"n/a",(Z379/AA379-1)*100)</f>
        <v>0</v>
      </c>
      <c r="BC379" s="224">
        <f>IF(ISERROR((AA379/AB379-1)*100),"n/a",(AA379/AB379-1)*100)</f>
        <v>0</v>
      </c>
      <c r="BD379" s="224">
        <f>IF(ISERROR((AB379/AC379-1)*100),"n/a",(AB379/AC379-1)*100)</f>
        <v>0</v>
      </c>
      <c r="BE379" s="224">
        <f>IF(ISERROR((AC379/AD379-1)*100),"n/a",(AC379/AD379-1)*100)</f>
        <v>0</v>
      </c>
      <c r="BF379" s="224">
        <f>IF(ISERROR((AD379/AE379-1)*100),"n/a",(AD379/AE379-1)*100)</f>
        <v>347.05882352941177</v>
      </c>
      <c r="BG379" s="224">
        <f>AVERAGE(AG379:BF379)</f>
        <v>23.981421995668111</v>
      </c>
      <c r="BH379" s="182">
        <f t="shared" si="5"/>
        <v>66.381717397156052</v>
      </c>
    </row>
    <row r="380" spans="1:60" ht="11.25" customHeight="1" x14ac:dyDescent="0.2">
      <c r="A380" s="97" t="s">
        <v>1941</v>
      </c>
      <c r="B380" s="191" t="s">
        <v>368</v>
      </c>
      <c r="C380" s="215">
        <v>6</v>
      </c>
      <c r="D380" s="216">
        <v>5.56</v>
      </c>
      <c r="E380" s="216">
        <v>5.0999999999999996</v>
      </c>
      <c r="F380" s="216">
        <v>4.68</v>
      </c>
      <c r="G380" s="216">
        <v>4.24</v>
      </c>
      <c r="H380" s="216">
        <v>3.8519999999999999</v>
      </c>
      <c r="I380" s="216">
        <v>3.5</v>
      </c>
      <c r="J380" s="217">
        <v>3.3</v>
      </c>
      <c r="K380" s="223">
        <v>3.15</v>
      </c>
      <c r="L380" s="216">
        <v>3</v>
      </c>
      <c r="M380" s="216">
        <v>2.86</v>
      </c>
      <c r="N380" s="216">
        <v>2.6</v>
      </c>
      <c r="O380" s="216">
        <v>2.4</v>
      </c>
      <c r="P380" s="226"/>
      <c r="Q380" s="216">
        <v>2.2000000000000002</v>
      </c>
      <c r="R380" s="232">
        <v>2</v>
      </c>
      <c r="S380" s="226"/>
      <c r="T380" s="260">
        <v>1.8</v>
      </c>
      <c r="U380" s="260">
        <v>1.6</v>
      </c>
      <c r="V380" s="202">
        <v>1.5</v>
      </c>
      <c r="W380" s="202">
        <v>1.2</v>
      </c>
      <c r="X380" s="202">
        <v>1</v>
      </c>
      <c r="Y380" s="202">
        <v>0.72</v>
      </c>
      <c r="Z380" s="202">
        <v>0.6</v>
      </c>
      <c r="AA380" s="202">
        <v>0.45750000000000002</v>
      </c>
      <c r="AB380" s="202">
        <v>0.38</v>
      </c>
      <c r="AC380" s="202">
        <v>0.34</v>
      </c>
      <c r="AD380" s="202">
        <v>0.31</v>
      </c>
      <c r="AE380" s="202">
        <v>0.28000000000000003</v>
      </c>
      <c r="AF380" s="223">
        <f>SUM(C380:AE380)</f>
        <v>64.629500000000007</v>
      </c>
      <c r="AG380" s="224">
        <f>IF(ISERROR((C380/D380-1)*100),"n/a",(C380/D380-1)*100)</f>
        <v>7.9136690647482189</v>
      </c>
      <c r="AH380" s="224">
        <f>IF(ISERROR((D380/E380-1)*100),"n/a",(D380/E380-1)*100)</f>
        <v>9.0196078431372442</v>
      </c>
      <c r="AI380" s="224">
        <f>IF(ISERROR((E380/F380-1)*100),"n/a",(E380/F380-1)*100)</f>
        <v>8.9743589743589638</v>
      </c>
      <c r="AJ380" s="224">
        <f>IF(ISERROR((F380/G380-1)*100),"n/a",(F380/G380-1)*100)</f>
        <v>10.377358490566024</v>
      </c>
      <c r="AK380" s="224">
        <f>IF(ISERROR((G380/H380-1)*100),"n/a",(G380/H380-1)*100)</f>
        <v>10.072689511941867</v>
      </c>
      <c r="AL380" s="224">
        <f>IF(ISERROR((H380/I380-1)*100),"n/a",(H380/I380-1)*100)</f>
        <v>10.057142857142853</v>
      </c>
      <c r="AM380" s="224">
        <f>IF(ISERROR((I380/J380-1)*100),"n/a",(I380/J380-1)*100)</f>
        <v>6.0606060606060552</v>
      </c>
      <c r="AN380" s="224">
        <f>IF(ISERROR((J380/K380-1)*100),"n/a",(J380/K380-1)*100)</f>
        <v>4.7619047619047672</v>
      </c>
      <c r="AO380" s="224">
        <f>IF(ISERROR((K380/L380-1)*100),"n/a",(K380/L380-1)*100)</f>
        <v>5.0000000000000044</v>
      </c>
      <c r="AP380" s="224">
        <f>IF(ISERROR((L380/M380-1)*100),"n/a",(L380/M380-1)*100)</f>
        <v>4.8951048951048959</v>
      </c>
      <c r="AQ380" s="224">
        <f>IF(ISERROR((M380/N380-1)*100),"n/a",(M380/N380-1)*100)</f>
        <v>9.9999999999999858</v>
      </c>
      <c r="AR380" s="224">
        <f>IF(ISERROR((N380/O380-1)*100),"n/a",(N380/O380-1)*100)</f>
        <v>8.3333333333333481</v>
      </c>
      <c r="AS380" s="224">
        <f>IF(ISERROR((O380/Q380-1)*100),"n/a",(O380/Q380-1)*100)</f>
        <v>9.0909090909090828</v>
      </c>
      <c r="AT380" s="224">
        <f>IF(ISERROR((Q380/R380-1)*100),"n/a",(Q380/R380-1)*100)</f>
        <v>10.000000000000009</v>
      </c>
      <c r="AU380" s="224">
        <f>IF(ISERROR((R380/T380-1)*100),"n/a",(R380/T380-1)*100)</f>
        <v>11.111111111111116</v>
      </c>
      <c r="AV380" s="224">
        <f>IF(ISERROR((T380/U380-1)*100),"n/a",(T380/U380-1)*100)</f>
        <v>12.5</v>
      </c>
      <c r="AW380" s="224">
        <f>IF(ISERROR((U380/V380-1)*100),"n/a",(U380/V380-1)*100)</f>
        <v>6.6666666666666652</v>
      </c>
      <c r="AX380" s="224">
        <f>IF(ISERROR((V380/W380-1)*100),"n/a",(V380/W380-1)*100)</f>
        <v>25</v>
      </c>
      <c r="AY380" s="224">
        <f>IF(ISERROR((W380/X380-1)*100),"n/a",(W380/X380-1)*100)</f>
        <v>19.999999999999996</v>
      </c>
      <c r="AZ380" s="224">
        <f>IF(ISERROR((X380/Y380-1)*100),"n/a",(X380/Y380-1)*100)</f>
        <v>38.888888888888886</v>
      </c>
      <c r="BA380" s="224">
        <f>IF(ISERROR((Y380/Z380-1)*100),"n/a",(Y380/Z380-1)*100)</f>
        <v>19.999999999999996</v>
      </c>
      <c r="BB380" s="224">
        <f>IF(ISERROR((Z380/AA380-1)*100),"n/a",(Z380/AA380-1)*100)</f>
        <v>31.147540983606547</v>
      </c>
      <c r="BC380" s="224">
        <f>IF(ISERROR((AA380/AB380-1)*100),"n/a",(AA380/AB380-1)*100)</f>
        <v>20.394736842105267</v>
      </c>
      <c r="BD380" s="224">
        <f>IF(ISERROR((AB380/AC380-1)*100),"n/a",(AB380/AC380-1)*100)</f>
        <v>11.764705882352944</v>
      </c>
      <c r="BE380" s="224">
        <f>IF(ISERROR((AC380/AD380-1)*100),"n/a",(AC380/AD380-1)*100)</f>
        <v>9.6774193548387224</v>
      </c>
      <c r="BF380" s="224">
        <f>IF(ISERROR((AD380/AE380-1)*100),"n/a",(AD380/AE380-1)*100)</f>
        <v>10.714285714285698</v>
      </c>
      <c r="BG380" s="224">
        <f>AVERAGE(AG380:BF380)</f>
        <v>12.78546308952343</v>
      </c>
      <c r="BH380" s="182">
        <f t="shared" si="5"/>
        <v>8.3416296511255243</v>
      </c>
    </row>
    <row r="381" spans="1:60" ht="11.25" customHeight="1" x14ac:dyDescent="0.2">
      <c r="A381" s="234" t="s">
        <v>1942</v>
      </c>
      <c r="B381" s="206" t="s">
        <v>996</v>
      </c>
      <c r="C381" s="215">
        <v>2</v>
      </c>
      <c r="D381" s="216">
        <v>1.92</v>
      </c>
      <c r="E381" s="216">
        <v>1.84</v>
      </c>
      <c r="F381" s="216">
        <v>1.6</v>
      </c>
      <c r="G381" s="216">
        <v>1.36</v>
      </c>
      <c r="H381" s="216">
        <v>1.2</v>
      </c>
      <c r="I381" s="216">
        <v>1.1599999999999999</v>
      </c>
      <c r="J381" s="217">
        <v>1</v>
      </c>
      <c r="K381" s="275">
        <v>0.85</v>
      </c>
      <c r="L381" s="241">
        <v>0.72666699999999995</v>
      </c>
      <c r="M381" s="241">
        <v>0.63</v>
      </c>
      <c r="N381" s="241">
        <v>0.54666666666666697</v>
      </c>
      <c r="O381" s="241">
        <v>0.49333333333333301</v>
      </c>
      <c r="P381" s="249"/>
      <c r="Q381" s="241">
        <v>0.44333333333333302</v>
      </c>
      <c r="R381" s="250">
        <v>0.413333333333333</v>
      </c>
      <c r="S381" s="249"/>
      <c r="T381" s="282">
        <v>0.413333333333333</v>
      </c>
      <c r="U381" s="282">
        <v>0.413333333333333</v>
      </c>
      <c r="V381" s="244">
        <v>0.40333333333333299</v>
      </c>
      <c r="W381" s="244">
        <v>0.36333333333333301</v>
      </c>
      <c r="X381" s="244">
        <v>0.32666666666666699</v>
      </c>
      <c r="Y381" s="244">
        <v>0.3</v>
      </c>
      <c r="Z381" s="244">
        <v>0.27333333333333298</v>
      </c>
      <c r="AA381" s="244">
        <v>0.24666666666666701</v>
      </c>
      <c r="AB381" s="244">
        <v>0.22</v>
      </c>
      <c r="AC381" s="244">
        <v>0.193333333333333</v>
      </c>
      <c r="AD381" s="244">
        <v>0.16</v>
      </c>
      <c r="AE381" s="245">
        <v>0.12</v>
      </c>
      <c r="AF381" s="223">
        <f>SUM(C381:AE381)</f>
        <v>19.616667</v>
      </c>
      <c r="AG381" s="224">
        <f>IF(ISERROR((C381/D381-1)*100),"n/a",(C381/D381-1)*100)</f>
        <v>4.1666666666666741</v>
      </c>
      <c r="AH381" s="224">
        <f>IF(ISERROR((D381/E381-1)*100),"n/a",(D381/E381-1)*100)</f>
        <v>4.3478260869565188</v>
      </c>
      <c r="AI381" s="224">
        <f>IF(ISERROR((E381/F381-1)*100),"n/a",(E381/F381-1)*100)</f>
        <v>14.999999999999991</v>
      </c>
      <c r="AJ381" s="224">
        <f>IF(ISERROR((F381/G381-1)*100),"n/a",(F381/G381-1)*100)</f>
        <v>17.647058823529417</v>
      </c>
      <c r="AK381" s="224">
        <f>IF(ISERROR((G381/H381-1)*100),"n/a",(G381/H381-1)*100)</f>
        <v>13.333333333333353</v>
      </c>
      <c r="AL381" s="224">
        <f>IF(ISERROR((H381/I381-1)*100),"n/a",(H381/I381-1)*100)</f>
        <v>3.4482758620689724</v>
      </c>
      <c r="AM381" s="224">
        <f>IF(ISERROR((I381/J381-1)*100),"n/a",(I381/J381-1)*100)</f>
        <v>15.999999999999993</v>
      </c>
      <c r="AN381" s="224">
        <f>IF(ISERROR((J381/K381-1)*100),"n/a",(J381/K381-1)*100)</f>
        <v>17.647058823529417</v>
      </c>
      <c r="AO381" s="224">
        <f>IF(ISERROR((K381/L381-1)*100),"n/a",(K381/L381-1)*100)</f>
        <v>16.972423407145222</v>
      </c>
      <c r="AP381" s="224">
        <f>IF(ISERROR((L381/M381-1)*100),"n/a",(L381/M381-1)*100)</f>
        <v>15.343968253968242</v>
      </c>
      <c r="AQ381" s="224">
        <f>IF(ISERROR((M381/N381-1)*100),"n/a",(M381/N381-1)*100)</f>
        <v>15.243902439024337</v>
      </c>
      <c r="AR381" s="224">
        <f>IF(ISERROR((N381/O381-1)*100),"n/a",(N381/O381-1)*100)</f>
        <v>10.810810810810946</v>
      </c>
      <c r="AS381" s="224">
        <f>IF(ISERROR((O381/Q381-1)*100),"n/a",(O381/Q381-1)*100)</f>
        <v>11.278195488721821</v>
      </c>
      <c r="AT381" s="224">
        <f>IF(ISERROR((Q381/R381-1)*100),"n/a",(Q381/R381-1)*100)</f>
        <v>7.258064516129048</v>
      </c>
      <c r="AU381" s="224">
        <f>IF(ISERROR((R381/T381-1)*100),"n/a",(R381/T381-1)*100)</f>
        <v>0</v>
      </c>
      <c r="AV381" s="224">
        <f>IF(ISERROR((T381/U381-1)*100),"n/a",(T381/U381-1)*100)</f>
        <v>0</v>
      </c>
      <c r="AW381" s="224">
        <f>IF(ISERROR((U381/V381-1)*100),"n/a",(U381/V381-1)*100)</f>
        <v>2.4793388429752206</v>
      </c>
      <c r="AX381" s="224">
        <f>IF(ISERROR((V381/W381-1)*100),"n/a",(V381/W381-1)*100)</f>
        <v>11.009174311926607</v>
      </c>
      <c r="AY381" s="224">
        <f>IF(ISERROR((W381/X381-1)*100),"n/a",(W381/X381-1)*100)</f>
        <v>11.224489795918146</v>
      </c>
      <c r="AZ381" s="224">
        <f>IF(ISERROR((X381/Y381-1)*100),"n/a",(X381/Y381-1)*100)</f>
        <v>8.8888888888890136</v>
      </c>
      <c r="BA381" s="224">
        <f>IF(ISERROR((Y381/Z381-1)*100),"n/a",(Y381/Z381-1)*100)</f>
        <v>9.7560975609757516</v>
      </c>
      <c r="BB381" s="224">
        <f>IF(ISERROR((Z381/AA381-1)*100),"n/a",(Z381/AA381-1)*100)</f>
        <v>10.810810810810523</v>
      </c>
      <c r="BC381" s="224">
        <f>IF(ISERROR((AA381/AB381-1)*100),"n/a",(AA381/AB381-1)*100)</f>
        <v>12.121212121212267</v>
      </c>
      <c r="BD381" s="224">
        <f>IF(ISERROR((AB381/AC381-1)*100),"n/a",(AB381/AC381-1)*100)</f>
        <v>13.793103448276067</v>
      </c>
      <c r="BE381" s="224">
        <f>IF(ISERROR((AC381/AD381-1)*100),"n/a",(AC381/AD381-1)*100)</f>
        <v>20.833333333333126</v>
      </c>
      <c r="BF381" s="224">
        <f>IF(ISERROR((AD381/AE381-1)*100),"n/a",(AD381/AE381-1)*100)</f>
        <v>33.33333333333335</v>
      </c>
      <c r="BG381" s="224">
        <f>AVERAGE(AG381:BF381)</f>
        <v>11.644129498443618</v>
      </c>
      <c r="BH381" s="182">
        <f t="shared" si="5"/>
        <v>7.1662732769513564</v>
      </c>
    </row>
    <row r="382" spans="1:60" ht="11.25" customHeight="1" x14ac:dyDescent="0.2">
      <c r="A382" s="703" t="s">
        <v>1943</v>
      </c>
      <c r="B382" s="191" t="s">
        <v>998</v>
      </c>
      <c r="C382" s="215">
        <v>6</v>
      </c>
      <c r="D382" s="216">
        <v>5.2</v>
      </c>
      <c r="E382" s="216">
        <v>4.5199999999999996</v>
      </c>
      <c r="F382" s="216">
        <v>3.92</v>
      </c>
      <c r="G382" s="216">
        <v>3.4</v>
      </c>
      <c r="H382" s="216">
        <v>2.96</v>
      </c>
      <c r="I382" s="216">
        <v>2.58</v>
      </c>
      <c r="J382" s="217">
        <v>2.25</v>
      </c>
      <c r="K382" s="217">
        <v>2.08</v>
      </c>
      <c r="L382" s="216">
        <v>2.04</v>
      </c>
      <c r="M382" s="216">
        <v>2</v>
      </c>
      <c r="N382" s="231">
        <v>1.96</v>
      </c>
      <c r="O382" s="231">
        <v>1.96</v>
      </c>
      <c r="P382" s="226"/>
      <c r="Q382" s="231">
        <v>1.96</v>
      </c>
      <c r="R382" s="227">
        <v>1.96</v>
      </c>
      <c r="S382" s="226"/>
      <c r="T382" s="261">
        <v>1.96</v>
      </c>
      <c r="U382" s="260">
        <v>1.96</v>
      </c>
      <c r="V382" s="202">
        <v>1.88</v>
      </c>
      <c r="W382" s="202">
        <v>1.7</v>
      </c>
      <c r="X382" s="202">
        <v>1.6</v>
      </c>
      <c r="Y382" s="202">
        <v>1.52</v>
      </c>
      <c r="Z382" s="202">
        <v>1.42</v>
      </c>
      <c r="AA382" s="202">
        <v>1.34</v>
      </c>
      <c r="AB382" s="202">
        <v>1.24</v>
      </c>
      <c r="AC382" s="202">
        <v>1.1200000000000001</v>
      </c>
      <c r="AD382" s="202">
        <v>1.04</v>
      </c>
      <c r="AE382" s="202">
        <v>0.92</v>
      </c>
      <c r="AF382" s="223">
        <f>SUM(C382:AE382)</f>
        <v>62.490000000000016</v>
      </c>
      <c r="AG382" s="224">
        <f>IF(ISERROR((C382/D382-1)*100),"n/a",(C382/D382-1)*100)</f>
        <v>15.384615384615374</v>
      </c>
      <c r="AH382" s="224">
        <f>IF(ISERROR((D382/E382-1)*100),"n/a",(D382/E382-1)*100)</f>
        <v>15.044247787610644</v>
      </c>
      <c r="AI382" s="224">
        <f>IF(ISERROR((E382/F382-1)*100),"n/a",(E382/F382-1)*100)</f>
        <v>15.306122448979576</v>
      </c>
      <c r="AJ382" s="224">
        <f>IF(ISERROR((F382/G382-1)*100),"n/a",(F382/G382-1)*100)</f>
        <v>15.294117647058814</v>
      </c>
      <c r="AK382" s="224">
        <f>IF(ISERROR((G382/H382-1)*100),"n/a",(G382/H382-1)*100)</f>
        <v>14.864864864864868</v>
      </c>
      <c r="AL382" s="224">
        <f>IF(ISERROR((H382/I382-1)*100),"n/a",(H382/I382-1)*100)</f>
        <v>14.728682170542641</v>
      </c>
      <c r="AM382" s="224">
        <f>IF(ISERROR((I382/J382-1)*100),"n/a",(I382/J382-1)*100)</f>
        <v>14.666666666666671</v>
      </c>
      <c r="AN382" s="224">
        <f>IF(ISERROR((J382/K382-1)*100),"n/a",(J382/K382-1)*100)</f>
        <v>8.1730769230769162</v>
      </c>
      <c r="AO382" s="224">
        <f>IF(ISERROR((K382/L382-1)*100),"n/a",(K382/L382-1)*100)</f>
        <v>1.9607843137254832</v>
      </c>
      <c r="AP382" s="224">
        <f>IF(ISERROR((L382/M382-1)*100),"n/a",(L382/M382-1)*100)</f>
        <v>2.0000000000000018</v>
      </c>
      <c r="AQ382" s="224">
        <f>IF(ISERROR((M382/N382-1)*100),"n/a",(M382/N382-1)*100)</f>
        <v>2.0408163265306145</v>
      </c>
      <c r="AR382" s="224">
        <f>IF(ISERROR((N382/O382-1)*100),"n/a",(N382/O382-1)*100)</f>
        <v>0</v>
      </c>
      <c r="AS382" s="224">
        <f>IF(ISERROR((O382/Q382-1)*100),"n/a",(O382/Q382-1)*100)</f>
        <v>0</v>
      </c>
      <c r="AT382" s="224">
        <f>IF(ISERROR((Q382/R382-1)*100),"n/a",(Q382/R382-1)*100)</f>
        <v>0</v>
      </c>
      <c r="AU382" s="224">
        <f>IF(ISERROR((R382/T382-1)*100),"n/a",(R382/T382-1)*100)</f>
        <v>0</v>
      </c>
      <c r="AV382" s="224">
        <f>IF(ISERROR((T382/U382-1)*100),"n/a",(T382/U382-1)*100)</f>
        <v>0</v>
      </c>
      <c r="AW382" s="224">
        <f>IF(ISERROR((U382/V382-1)*100),"n/a",(U382/V382-1)*100)</f>
        <v>4.2553191489361764</v>
      </c>
      <c r="AX382" s="224">
        <f>IF(ISERROR((V382/W382-1)*100),"n/a",(V382/W382-1)*100)</f>
        <v>10.588235294117654</v>
      </c>
      <c r="AY382" s="224">
        <f>IF(ISERROR((W382/X382-1)*100),"n/a",(W382/X382-1)*100)</f>
        <v>6.25</v>
      </c>
      <c r="AZ382" s="224">
        <f>IF(ISERROR((X382/Y382-1)*100),"n/a",(X382/Y382-1)*100)</f>
        <v>5.2631578947368363</v>
      </c>
      <c r="BA382" s="224">
        <f>IF(ISERROR((Y382/Z382-1)*100),"n/a",(Y382/Z382-1)*100)</f>
        <v>7.0422535211267734</v>
      </c>
      <c r="BB382" s="224">
        <f>IF(ISERROR((Z382/AA382-1)*100),"n/a",(Z382/AA382-1)*100)</f>
        <v>5.9701492537313383</v>
      </c>
      <c r="BC382" s="224">
        <f>IF(ISERROR((AA382/AB382-1)*100),"n/a",(AA382/AB382-1)*100)</f>
        <v>8.064516129032274</v>
      </c>
      <c r="BD382" s="224">
        <f>IF(ISERROR((AB382/AC382-1)*100),"n/a",(AB382/AC382-1)*100)</f>
        <v>10.714285714285698</v>
      </c>
      <c r="BE382" s="224">
        <f>IF(ISERROR((AC382/AD382-1)*100),"n/a",(AC382/AD382-1)*100)</f>
        <v>7.6923076923077094</v>
      </c>
      <c r="BF382" s="224">
        <f>IF(ISERROR((AD382/AE382-1)*100),"n/a",(AD382/AE382-1)*100)</f>
        <v>13.043478260869556</v>
      </c>
      <c r="BG382" s="224">
        <f>AVERAGE(AG382:BF382)</f>
        <v>7.6287575939544485</v>
      </c>
      <c r="BH382" s="182">
        <f t="shared" ref="BH382:BH445" si="6">STDEV(AG382:BF382)</f>
        <v>5.8007894801052515</v>
      </c>
    </row>
    <row r="383" spans="1:60" ht="11.25" customHeight="1" x14ac:dyDescent="0.2">
      <c r="A383" s="114" t="s">
        <v>1944</v>
      </c>
      <c r="B383" s="191" t="s">
        <v>1001</v>
      </c>
      <c r="C383" s="215">
        <v>0.8</v>
      </c>
      <c r="D383" s="216">
        <v>0.64</v>
      </c>
      <c r="E383" s="216">
        <v>0.56000000000000005</v>
      </c>
      <c r="F383" s="216">
        <v>0.5</v>
      </c>
      <c r="G383" s="216">
        <v>0.44</v>
      </c>
      <c r="H383" s="216">
        <v>0.38</v>
      </c>
      <c r="I383" s="216">
        <v>0.34</v>
      </c>
      <c r="J383" s="217">
        <v>0.28000000000000003</v>
      </c>
      <c r="K383" s="223">
        <v>0.21</v>
      </c>
      <c r="L383" s="216">
        <v>0.17499999999999999</v>
      </c>
      <c r="M383" s="216">
        <v>0.16</v>
      </c>
      <c r="N383" s="216">
        <v>0.13500000000000001</v>
      </c>
      <c r="O383" s="216">
        <v>0.115</v>
      </c>
      <c r="P383" s="226"/>
      <c r="Q383" s="216">
        <v>9.5000000000000001E-2</v>
      </c>
      <c r="R383" s="232">
        <v>0.06</v>
      </c>
      <c r="S383" s="226"/>
      <c r="T383" s="261">
        <v>0</v>
      </c>
      <c r="U383" s="261">
        <v>0</v>
      </c>
      <c r="V383" s="229">
        <v>0</v>
      </c>
      <c r="W383" s="229">
        <v>0</v>
      </c>
      <c r="X383" s="229">
        <v>0</v>
      </c>
      <c r="Y383" s="229">
        <v>0</v>
      </c>
      <c r="Z383" s="229">
        <v>0</v>
      </c>
      <c r="AA383" s="229">
        <v>0</v>
      </c>
      <c r="AB383" s="229">
        <v>0</v>
      </c>
      <c r="AC383" s="229">
        <v>0</v>
      </c>
      <c r="AD383" s="229">
        <v>0</v>
      </c>
      <c r="AE383" s="229">
        <v>0</v>
      </c>
      <c r="AF383" s="223">
        <f>SUM(C383:AE383)</f>
        <v>4.8899999999999988</v>
      </c>
      <c r="AG383" s="224">
        <f>IF(ISERROR((C383/D383-1)*100),"n/a",(C383/D383-1)*100)</f>
        <v>25</v>
      </c>
      <c r="AH383" s="224">
        <f>IF(ISERROR((D383/E383-1)*100),"n/a",(D383/E383-1)*100)</f>
        <v>14.285714285714279</v>
      </c>
      <c r="AI383" s="224">
        <f>IF(ISERROR((E383/F383-1)*100),"n/a",(E383/F383-1)*100)</f>
        <v>12.000000000000011</v>
      </c>
      <c r="AJ383" s="224">
        <f>IF(ISERROR((F383/G383-1)*100),"n/a",(F383/G383-1)*100)</f>
        <v>13.636363636363647</v>
      </c>
      <c r="AK383" s="224">
        <f>IF(ISERROR((G383/H383-1)*100),"n/a",(G383/H383-1)*100)</f>
        <v>15.789473684210531</v>
      </c>
      <c r="AL383" s="224">
        <f>IF(ISERROR((H383/I383-1)*100),"n/a",(H383/I383-1)*100)</f>
        <v>11.764705882352944</v>
      </c>
      <c r="AM383" s="224">
        <f>IF(ISERROR((I383/J383-1)*100),"n/a",(I383/J383-1)*100)</f>
        <v>21.42857142857142</v>
      </c>
      <c r="AN383" s="224">
        <f>IF(ISERROR((J383/K383-1)*100),"n/a",(J383/K383-1)*100)</f>
        <v>33.33333333333335</v>
      </c>
      <c r="AO383" s="224">
        <f>IF(ISERROR((K383/L383-1)*100),"n/a",(K383/L383-1)*100)</f>
        <v>19.999999999999996</v>
      </c>
      <c r="AP383" s="224">
        <f>IF(ISERROR((L383/M383-1)*100),"n/a",(L383/M383-1)*100)</f>
        <v>9.375</v>
      </c>
      <c r="AQ383" s="224">
        <f>IF(ISERROR((M383/N383-1)*100),"n/a",(M383/N383-1)*100)</f>
        <v>18.518518518518512</v>
      </c>
      <c r="AR383" s="224">
        <f>IF(ISERROR((N383/O383-1)*100),"n/a",(N383/O383-1)*100)</f>
        <v>17.391304347826097</v>
      </c>
      <c r="AS383" s="224">
        <f>IF(ISERROR((O383/Q383-1)*100),"n/a",(O383/Q383-1)*100)</f>
        <v>21.052631578947366</v>
      </c>
      <c r="AT383" s="224">
        <f>IF(ISERROR((Q383/R383-1)*100),"n/a",(Q383/R383-1)*100)</f>
        <v>58.33333333333335</v>
      </c>
      <c r="AU383" s="224" t="str">
        <f>IF(ISERROR((R383/T383-1)*100),"n/a",(R383/T383-1)*100)</f>
        <v>n/a</v>
      </c>
      <c r="AV383" s="224" t="str">
        <f>IF(ISERROR((T383/U383-1)*100),"n/a",(T383/U383-1)*100)</f>
        <v>n/a</v>
      </c>
      <c r="AW383" s="224" t="str">
        <f>IF(ISERROR((U383/V383-1)*100),"n/a",(U383/V383-1)*100)</f>
        <v>n/a</v>
      </c>
      <c r="AX383" s="224" t="str">
        <f>IF(ISERROR((V383/W383-1)*100),"n/a",(V383/W383-1)*100)</f>
        <v>n/a</v>
      </c>
      <c r="AY383" s="224" t="str">
        <f>IF(ISERROR((W383/X383-1)*100),"n/a",(W383/X383-1)*100)</f>
        <v>n/a</v>
      </c>
      <c r="AZ383" s="224" t="str">
        <f>IF(ISERROR((X383/Y383-1)*100),"n/a",(X383/Y383-1)*100)</f>
        <v>n/a</v>
      </c>
      <c r="BA383" s="224" t="str">
        <f>IF(ISERROR((Y383/Z383-1)*100),"n/a",(Y383/Z383-1)*100)</f>
        <v>n/a</v>
      </c>
      <c r="BB383" s="224" t="str">
        <f>IF(ISERROR((Z383/AA383-1)*100),"n/a",(Z383/AA383-1)*100)</f>
        <v>n/a</v>
      </c>
      <c r="BC383" s="224" t="str">
        <f>IF(ISERROR((AA383/AB383-1)*100),"n/a",(AA383/AB383-1)*100)</f>
        <v>n/a</v>
      </c>
      <c r="BD383" s="224" t="str">
        <f>IF(ISERROR((AB383/AC383-1)*100),"n/a",(AB383/AC383-1)*100)</f>
        <v>n/a</v>
      </c>
      <c r="BE383" s="224" t="str">
        <f>IF(ISERROR((AC383/AD383-1)*100),"n/a",(AC383/AD383-1)*100)</f>
        <v>n/a</v>
      </c>
      <c r="BF383" s="224" t="str">
        <f>IF(ISERROR((AD383/AE383-1)*100),"n/a",(AD383/AE383-1)*100)</f>
        <v>n/a</v>
      </c>
      <c r="BG383" s="224">
        <f>AVERAGE(AG383:BF383)</f>
        <v>20.850639287797964</v>
      </c>
      <c r="BH383" s="182">
        <f t="shared" si="6"/>
        <v>12.433914806680814</v>
      </c>
    </row>
    <row r="384" spans="1:60" ht="11.25" customHeight="1" x14ac:dyDescent="0.2">
      <c r="A384" s="114" t="s">
        <v>1945</v>
      </c>
      <c r="B384" s="191" t="s">
        <v>1003</v>
      </c>
      <c r="C384" s="215">
        <v>13.35</v>
      </c>
      <c r="D384" s="216">
        <v>12.75</v>
      </c>
      <c r="E384" s="216">
        <v>12.15</v>
      </c>
      <c r="F384" s="216">
        <v>11.4</v>
      </c>
      <c r="G384" s="216">
        <v>10.6</v>
      </c>
      <c r="H384" s="216">
        <v>9.8000000000000007</v>
      </c>
      <c r="I384" s="216">
        <v>9</v>
      </c>
      <c r="J384" s="217">
        <v>8.1999999999999993</v>
      </c>
      <c r="K384" s="223">
        <v>7.46</v>
      </c>
      <c r="L384" s="216">
        <v>6.77</v>
      </c>
      <c r="M384" s="216">
        <v>6.15</v>
      </c>
      <c r="N384" s="216">
        <v>5.49</v>
      </c>
      <c r="O384" s="216">
        <v>4.78</v>
      </c>
      <c r="P384" s="226"/>
      <c r="Q384" s="216">
        <v>4.1500000000000004</v>
      </c>
      <c r="R384" s="232">
        <v>3.25</v>
      </c>
      <c r="S384" s="226"/>
      <c r="T384" s="260">
        <v>2.64</v>
      </c>
      <c r="U384" s="260">
        <v>2.34</v>
      </c>
      <c r="V384" s="202">
        <v>1.83</v>
      </c>
      <c r="W384" s="202">
        <v>1.47</v>
      </c>
      <c r="X384" s="202">
        <v>1.25</v>
      </c>
      <c r="Y384" s="202">
        <v>1.05</v>
      </c>
      <c r="Z384" s="202">
        <v>0.91</v>
      </c>
      <c r="AA384" s="202">
        <v>0.57999999999999996</v>
      </c>
      <c r="AB384" s="229">
        <v>0.44</v>
      </c>
      <c r="AC384" s="229">
        <v>0.44</v>
      </c>
      <c r="AD384" s="229">
        <v>0.44</v>
      </c>
      <c r="AE384" s="202">
        <v>0.88</v>
      </c>
      <c r="AF384" s="223">
        <f>SUM(C384:AE384)</f>
        <v>139.57000000000002</v>
      </c>
      <c r="AG384" s="224">
        <f>IF(ISERROR((C384/D384-1)*100),"n/a",(C384/D384-1)*100)</f>
        <v>4.705882352941182</v>
      </c>
      <c r="AH384" s="224">
        <f>IF(ISERROR((D384/E384-1)*100),"n/a",(D384/E384-1)*100)</f>
        <v>4.9382716049382713</v>
      </c>
      <c r="AI384" s="224">
        <f>IF(ISERROR((E384/F384-1)*100),"n/a",(E384/F384-1)*100)</f>
        <v>6.578947368421062</v>
      </c>
      <c r="AJ384" s="224">
        <f>IF(ISERROR((F384/G384-1)*100),"n/a",(F384/G384-1)*100)</f>
        <v>7.547169811320753</v>
      </c>
      <c r="AK384" s="224">
        <f>IF(ISERROR((G384/H384-1)*100),"n/a",(G384/H384-1)*100)</f>
        <v>8.1632653061224367</v>
      </c>
      <c r="AL384" s="224">
        <f>IF(ISERROR((H384/I384-1)*100),"n/a",(H384/I384-1)*100)</f>
        <v>8.8888888888889017</v>
      </c>
      <c r="AM384" s="224">
        <f>IF(ISERROR((I384/J384-1)*100),"n/a",(I384/J384-1)*100)</f>
        <v>9.7560975609756184</v>
      </c>
      <c r="AN384" s="224">
        <f>IF(ISERROR((J384/K384-1)*100),"n/a",(J384/K384-1)*100)</f>
        <v>9.9195710455763919</v>
      </c>
      <c r="AO384" s="224">
        <f>IF(ISERROR((K384/L384-1)*100),"n/a",(K384/L384-1)*100)</f>
        <v>10.192023633677994</v>
      </c>
      <c r="AP384" s="224">
        <f>IF(ISERROR((L384/M384-1)*100),"n/a",(L384/M384-1)*100)</f>
        <v>10.081300813008109</v>
      </c>
      <c r="AQ384" s="224">
        <f>IF(ISERROR((M384/N384-1)*100),"n/a",(M384/N384-1)*100)</f>
        <v>12.021857923497258</v>
      </c>
      <c r="AR384" s="224">
        <f>IF(ISERROR((N384/O384-1)*100),"n/a",(N384/O384-1)*100)</f>
        <v>14.853556485355647</v>
      </c>
      <c r="AS384" s="224">
        <f>IF(ISERROR((O384/Q384-1)*100),"n/a",(O384/Q384-1)*100)</f>
        <v>15.180722891566267</v>
      </c>
      <c r="AT384" s="224">
        <f>IF(ISERROR((Q384/R384-1)*100),"n/a",(Q384/R384-1)*100)</f>
        <v>27.692307692307704</v>
      </c>
      <c r="AU384" s="224">
        <f>IF(ISERROR((R384/T384-1)*100),"n/a",(R384/T384-1)*100)</f>
        <v>23.106060606060595</v>
      </c>
      <c r="AV384" s="224">
        <f>IF(ISERROR((T384/U384-1)*100),"n/a",(T384/U384-1)*100)</f>
        <v>12.820512820512842</v>
      </c>
      <c r="AW384" s="224">
        <f>IF(ISERROR((U384/V384-1)*100),"n/a",(U384/V384-1)*100)</f>
        <v>27.868852459016381</v>
      </c>
      <c r="AX384" s="224">
        <f>IF(ISERROR((V384/W384-1)*100),"n/a",(V384/W384-1)*100)</f>
        <v>24.489795918367353</v>
      </c>
      <c r="AY384" s="224">
        <f>IF(ISERROR((W384/X384-1)*100),"n/a",(W384/X384-1)*100)</f>
        <v>17.599999999999994</v>
      </c>
      <c r="AZ384" s="224">
        <f>IF(ISERROR((X384/Y384-1)*100),"n/a",(X384/Y384-1)*100)</f>
        <v>19.047619047619047</v>
      </c>
      <c r="BA384" s="224">
        <f>IF(ISERROR((Y384/Z384-1)*100),"n/a",(Y384/Z384-1)*100)</f>
        <v>15.384615384615397</v>
      </c>
      <c r="BB384" s="224">
        <f>IF(ISERROR((Z384/AA384-1)*100),"n/a",(Z384/AA384-1)*100)</f>
        <v>56.896551724137943</v>
      </c>
      <c r="BC384" s="224">
        <f>IF(ISERROR((AA384/AB384-1)*100),"n/a",(AA384/AB384-1)*100)</f>
        <v>31.818181818181813</v>
      </c>
      <c r="BD384" s="224">
        <f>IF(ISERROR((AB384/AC384-1)*100),"n/a",(AB384/AC384-1)*100)</f>
        <v>0</v>
      </c>
      <c r="BE384" s="224">
        <f>IF(ISERROR((AC384/AD384-1)*100),"n/a",(AC384/AD384-1)*100)</f>
        <v>0</v>
      </c>
      <c r="BF384" s="224">
        <f>IF(ISERROR((AD384/AE384-1)*100),"n/a",(AD384/AE384-1)*100)</f>
        <v>-50</v>
      </c>
      <c r="BG384" s="224">
        <f>AVERAGE(AG384:BF384)</f>
        <v>12.675078967581117</v>
      </c>
      <c r="BH384" s="182">
        <f t="shared" si="6"/>
        <v>17.447566005493101</v>
      </c>
    </row>
    <row r="385" spans="1:60" ht="11.25" customHeight="1" x14ac:dyDescent="0.2">
      <c r="A385" s="265" t="s">
        <v>1544</v>
      </c>
      <c r="B385" s="191" t="s">
        <v>1545</v>
      </c>
      <c r="C385" s="215">
        <v>2.0550000000000002</v>
      </c>
      <c r="D385" s="216">
        <v>1.8049999999999999</v>
      </c>
      <c r="E385" s="216">
        <v>1.62</v>
      </c>
      <c r="F385" s="216">
        <v>1.385</v>
      </c>
      <c r="G385" s="216">
        <v>0.33</v>
      </c>
      <c r="H385" s="231">
        <v>0</v>
      </c>
      <c r="I385" s="231">
        <v>0</v>
      </c>
      <c r="J385" s="254">
        <v>0</v>
      </c>
      <c r="K385" s="254">
        <v>0</v>
      </c>
      <c r="L385" s="231">
        <v>0</v>
      </c>
      <c r="M385" s="231">
        <v>0</v>
      </c>
      <c r="N385" s="231">
        <v>0</v>
      </c>
      <c r="O385" s="231">
        <v>0</v>
      </c>
      <c r="P385" s="237"/>
      <c r="Q385" s="231">
        <v>0</v>
      </c>
      <c r="R385" s="227">
        <v>0</v>
      </c>
      <c r="S385" s="237"/>
      <c r="T385" s="266">
        <v>0</v>
      </c>
      <c r="U385" s="266">
        <v>0</v>
      </c>
      <c r="V385" s="229">
        <v>0</v>
      </c>
      <c r="W385" s="229">
        <v>0</v>
      </c>
      <c r="X385" s="229">
        <v>0</v>
      </c>
      <c r="Y385" s="229">
        <v>0</v>
      </c>
      <c r="Z385" s="229">
        <v>0</v>
      </c>
      <c r="AA385" s="229">
        <v>0</v>
      </c>
      <c r="AB385" s="229">
        <v>0</v>
      </c>
      <c r="AC385" s="229">
        <v>0</v>
      </c>
      <c r="AD385" s="229">
        <v>0</v>
      </c>
      <c r="AE385" s="229">
        <v>0</v>
      </c>
      <c r="AF385" s="223">
        <f>SUM(C385:AE385)</f>
        <v>7.1950000000000003</v>
      </c>
      <c r="AG385" s="224">
        <f>IF(ISERROR((C385/D385-1)*100),"n/a",(C385/D385-1)*100)</f>
        <v>13.850415512465396</v>
      </c>
      <c r="AH385" s="224">
        <f>IF(ISERROR((D385/E385-1)*100),"n/a",(D385/E385-1)*100)</f>
        <v>11.419753086419737</v>
      </c>
      <c r="AI385" s="224">
        <f>IF(ISERROR((E385/F385-1)*100),"n/a",(E385/F385-1)*100)</f>
        <v>16.967509025270754</v>
      </c>
      <c r="AJ385" s="224">
        <f>IF(ISERROR((F385/G385-1)*100),"n/a",(F385/G385-1)*100)</f>
        <v>319.69696969696975</v>
      </c>
      <c r="AK385" s="224" t="str">
        <f>IF(ISERROR((G385/H385-1)*100),"n/a",(G385/H385-1)*100)</f>
        <v>n/a</v>
      </c>
      <c r="AL385" s="224" t="str">
        <f>IF(ISERROR((H385/I385-1)*100),"n/a",(H385/I385-1)*100)</f>
        <v>n/a</v>
      </c>
      <c r="AM385" s="224" t="str">
        <f>IF(ISERROR((I385/J385-1)*100),"n/a",(I385/J385-1)*100)</f>
        <v>n/a</v>
      </c>
      <c r="AN385" s="224" t="str">
        <f>IF(ISERROR((J385/K385-1)*100),"n/a",(J385/K385-1)*100)</f>
        <v>n/a</v>
      </c>
      <c r="AO385" s="224" t="str">
        <f>IF(ISERROR((K385/L385-1)*100),"n/a",(K385/L385-1)*100)</f>
        <v>n/a</v>
      </c>
      <c r="AP385" s="224" t="str">
        <f>IF(ISERROR((L385/M385-1)*100),"n/a",(L385/M385-1)*100)</f>
        <v>n/a</v>
      </c>
      <c r="AQ385" s="224" t="str">
        <f>IF(ISERROR((M385/N385-1)*100),"n/a",(M385/N385-1)*100)</f>
        <v>n/a</v>
      </c>
      <c r="AR385" s="224" t="str">
        <f>IF(ISERROR((N385/O385-1)*100),"n/a",(N385/O385-1)*100)</f>
        <v>n/a</v>
      </c>
      <c r="AS385" s="224" t="str">
        <f>IF(ISERROR((O385/Q385-1)*100),"n/a",(O385/Q385-1)*100)</f>
        <v>n/a</v>
      </c>
      <c r="AT385" s="224" t="str">
        <f>IF(ISERROR((Q385/R385-1)*100),"n/a",(Q385/R385-1)*100)</f>
        <v>n/a</v>
      </c>
      <c r="AU385" s="224" t="str">
        <f>IF(ISERROR((R385/T385-1)*100),"n/a",(R385/T385-1)*100)</f>
        <v>n/a</v>
      </c>
      <c r="AV385" s="224" t="str">
        <f>IF(ISERROR((T385/U385-1)*100),"n/a",(T385/U385-1)*100)</f>
        <v>n/a</v>
      </c>
      <c r="AW385" s="224" t="str">
        <f>IF(ISERROR((U385/V385-1)*100),"n/a",(U385/V385-1)*100)</f>
        <v>n/a</v>
      </c>
      <c r="AX385" s="224" t="str">
        <f>IF(ISERROR((V385/W385-1)*100),"n/a",(V385/W385-1)*100)</f>
        <v>n/a</v>
      </c>
      <c r="AY385" s="224" t="str">
        <f>IF(ISERROR((W385/X385-1)*100),"n/a",(W385/X385-1)*100)</f>
        <v>n/a</v>
      </c>
      <c r="AZ385" s="224" t="str">
        <f>IF(ISERROR((X385/Y385-1)*100),"n/a",(X385/Y385-1)*100)</f>
        <v>n/a</v>
      </c>
      <c r="BA385" s="224" t="str">
        <f>IF(ISERROR((Y385/Z385-1)*100),"n/a",(Y385/Z385-1)*100)</f>
        <v>n/a</v>
      </c>
      <c r="BB385" s="224" t="str">
        <f>IF(ISERROR((Z385/AA385-1)*100),"n/a",(Z385/AA385-1)*100)</f>
        <v>n/a</v>
      </c>
      <c r="BC385" s="224" t="str">
        <f>IF(ISERROR((AA385/AB385-1)*100),"n/a",(AA385/AB385-1)*100)</f>
        <v>n/a</v>
      </c>
      <c r="BD385" s="224" t="str">
        <f>IF(ISERROR((AB385/AC385-1)*100),"n/a",(AB385/AC385-1)*100)</f>
        <v>n/a</v>
      </c>
      <c r="BE385" s="224" t="str">
        <f>IF(ISERROR((AC385/AD385-1)*100),"n/a",(AC385/AD385-1)*100)</f>
        <v>n/a</v>
      </c>
      <c r="BF385" s="224" t="str">
        <f>IF(ISERROR((AD385/AE385-1)*100),"n/a",(AD385/AE385-1)*100)</f>
        <v>n/a</v>
      </c>
      <c r="BG385" s="224">
        <f>AVERAGE(AG385:BF385)</f>
        <v>90.483661830281406</v>
      </c>
      <c r="BH385" s="182">
        <f t="shared" si="6"/>
        <v>152.82574099662625</v>
      </c>
    </row>
    <row r="386" spans="1:60" ht="11.25" customHeight="1" x14ac:dyDescent="0.2">
      <c r="A386" s="114" t="s">
        <v>1946</v>
      </c>
      <c r="B386" s="191" t="s">
        <v>1005</v>
      </c>
      <c r="C386" s="215">
        <v>1.46</v>
      </c>
      <c r="D386" s="216">
        <v>1.42</v>
      </c>
      <c r="E386" s="216">
        <v>1.38</v>
      </c>
      <c r="F386" s="216">
        <v>1.34</v>
      </c>
      <c r="G386" s="216">
        <v>1.31</v>
      </c>
      <c r="H386" s="216">
        <v>1.27</v>
      </c>
      <c r="I386" s="216">
        <v>1.24</v>
      </c>
      <c r="J386" s="217">
        <v>1.22</v>
      </c>
      <c r="K386" s="223">
        <v>1.18</v>
      </c>
      <c r="L386" s="216">
        <v>1.1399999999999999</v>
      </c>
      <c r="M386" s="216">
        <v>1.1000000000000001</v>
      </c>
      <c r="N386" s="216">
        <v>1.06</v>
      </c>
      <c r="O386" s="216">
        <v>0.49</v>
      </c>
      <c r="P386" s="226"/>
      <c r="Q386" s="216">
        <v>0.41</v>
      </c>
      <c r="R386" s="232">
        <v>0.35</v>
      </c>
      <c r="S386" s="226"/>
      <c r="T386" s="260">
        <v>0.33</v>
      </c>
      <c r="U386" s="260">
        <v>0.31</v>
      </c>
      <c r="V386" s="202">
        <v>0.28999999999999998</v>
      </c>
      <c r="W386" s="202">
        <v>0.27</v>
      </c>
      <c r="X386" s="202">
        <v>0.25</v>
      </c>
      <c r="Y386" s="202">
        <v>0.23</v>
      </c>
      <c r="Z386" s="202">
        <v>0.21</v>
      </c>
      <c r="AA386" s="202">
        <v>0.17</v>
      </c>
      <c r="AB386" s="229">
        <v>0.14000000000000001</v>
      </c>
      <c r="AC386" s="229">
        <v>0.14000000000000001</v>
      </c>
      <c r="AD386" s="202">
        <v>0.14000000000000001</v>
      </c>
      <c r="AE386" s="202">
        <v>0.13</v>
      </c>
      <c r="AF386" s="223">
        <f>SUM(C386:AE386)</f>
        <v>18.98</v>
      </c>
      <c r="AG386" s="224">
        <f>IF(ISERROR((C386/D386-1)*100),"n/a",(C386/D386-1)*100)</f>
        <v>2.8169014084507005</v>
      </c>
      <c r="AH386" s="224">
        <f>IF(ISERROR((D386/E386-1)*100),"n/a",(D386/E386-1)*100)</f>
        <v>2.898550724637694</v>
      </c>
      <c r="AI386" s="224">
        <f>IF(ISERROR((E386/F386-1)*100),"n/a",(E386/F386-1)*100)</f>
        <v>2.9850746268656581</v>
      </c>
      <c r="AJ386" s="224">
        <f>IF(ISERROR((F386/G386-1)*100),"n/a",(F386/G386-1)*100)</f>
        <v>2.2900763358778553</v>
      </c>
      <c r="AK386" s="224">
        <f>IF(ISERROR((G386/H386-1)*100),"n/a",(G386/H386-1)*100)</f>
        <v>3.1496062992125928</v>
      </c>
      <c r="AL386" s="224">
        <f>IF(ISERROR((H386/I386-1)*100),"n/a",(H386/I386-1)*100)</f>
        <v>2.4193548387096753</v>
      </c>
      <c r="AM386" s="224">
        <f>IF(ISERROR((I386/J386-1)*100),"n/a",(I386/J386-1)*100)</f>
        <v>1.6393442622950838</v>
      </c>
      <c r="AN386" s="224">
        <f>IF(ISERROR((J386/K386-1)*100),"n/a",(J386/K386-1)*100)</f>
        <v>3.3898305084745894</v>
      </c>
      <c r="AO386" s="224">
        <f>IF(ISERROR((K386/L386-1)*100),"n/a",(K386/L386-1)*100)</f>
        <v>3.5087719298245723</v>
      </c>
      <c r="AP386" s="224">
        <f>IF(ISERROR((L386/M386-1)*100),"n/a",(L386/M386-1)*100)</f>
        <v>3.6363636363636154</v>
      </c>
      <c r="AQ386" s="224">
        <f>IF(ISERROR((M386/N386-1)*100),"n/a",(M386/N386-1)*100)</f>
        <v>3.7735849056603765</v>
      </c>
      <c r="AR386" s="224">
        <f>IF(ISERROR((N386/O386-1)*100),"n/a",(N386/O386-1)*100)</f>
        <v>116.32653061224491</v>
      </c>
      <c r="AS386" s="224">
        <f>IF(ISERROR((O386/Q386-1)*100),"n/a",(O386/Q386-1)*100)</f>
        <v>19.512195121951216</v>
      </c>
      <c r="AT386" s="224">
        <f>IF(ISERROR((Q386/R386-1)*100),"n/a",(Q386/R386-1)*100)</f>
        <v>17.142857142857149</v>
      </c>
      <c r="AU386" s="224">
        <f>IF(ISERROR((R386/T386-1)*100),"n/a",(R386/T386-1)*100)</f>
        <v>6.0606060606060552</v>
      </c>
      <c r="AV386" s="224">
        <f>IF(ISERROR((T386/U386-1)*100),"n/a",(T386/U386-1)*100)</f>
        <v>6.4516129032258229</v>
      </c>
      <c r="AW386" s="224">
        <f>IF(ISERROR((U386/V386-1)*100),"n/a",(U386/V386-1)*100)</f>
        <v>6.8965517241379448</v>
      </c>
      <c r="AX386" s="224">
        <f>IF(ISERROR((V386/W386-1)*100),"n/a",(V386/W386-1)*100)</f>
        <v>7.4074074074073959</v>
      </c>
      <c r="AY386" s="224">
        <f>IF(ISERROR((W386/X386-1)*100),"n/a",(W386/X386-1)*100)</f>
        <v>8.0000000000000071</v>
      </c>
      <c r="AZ386" s="224">
        <f>IF(ISERROR((X386/Y386-1)*100),"n/a",(X386/Y386-1)*100)</f>
        <v>8.6956521739130377</v>
      </c>
      <c r="BA386" s="224">
        <f>IF(ISERROR((Y386/Z386-1)*100),"n/a",(Y386/Z386-1)*100)</f>
        <v>9.5238095238095344</v>
      </c>
      <c r="BB386" s="224">
        <f>IF(ISERROR((Z386/AA386-1)*100),"n/a",(Z386/AA386-1)*100)</f>
        <v>23.529411764705866</v>
      </c>
      <c r="BC386" s="224">
        <f>IF(ISERROR((AA386/AB386-1)*100),"n/a",(AA386/AB386-1)*100)</f>
        <v>21.42857142857142</v>
      </c>
      <c r="BD386" s="224">
        <f>IF(ISERROR((AB386/AC386-1)*100),"n/a",(AB386/AC386-1)*100)</f>
        <v>0</v>
      </c>
      <c r="BE386" s="224">
        <f>IF(ISERROR((AC386/AD386-1)*100),"n/a",(AC386/AD386-1)*100)</f>
        <v>0</v>
      </c>
      <c r="BF386" s="224">
        <f>IF(ISERROR((AD386/AE386-1)*100),"n/a",(AD386/AE386-1)*100)</f>
        <v>7.6923076923077094</v>
      </c>
      <c r="BG386" s="224">
        <f>AVERAGE(AG386:BF386)</f>
        <v>11.199037424311943</v>
      </c>
      <c r="BH386" s="182">
        <f t="shared" si="6"/>
        <v>22.386509950997322</v>
      </c>
    </row>
    <row r="387" spans="1:60" ht="11.25" customHeight="1" x14ac:dyDescent="0.2">
      <c r="A387" s="147" t="s">
        <v>1947</v>
      </c>
      <c r="B387" s="186" t="s">
        <v>1007</v>
      </c>
      <c r="C387" s="215">
        <v>2.0299999999999998</v>
      </c>
      <c r="D387" s="216">
        <v>1.92</v>
      </c>
      <c r="E387" s="216">
        <v>1.81</v>
      </c>
      <c r="F387" s="216">
        <v>1.71</v>
      </c>
      <c r="G387" s="216">
        <v>1.61</v>
      </c>
      <c r="H387" s="216">
        <v>1.52</v>
      </c>
      <c r="I387" s="216">
        <v>1.42</v>
      </c>
      <c r="J387" s="217">
        <v>1.34</v>
      </c>
      <c r="K387" s="230">
        <v>1.26</v>
      </c>
      <c r="L387" s="218">
        <v>1.175</v>
      </c>
      <c r="M387" s="218">
        <v>1.1000000000000001</v>
      </c>
      <c r="N387" s="218">
        <v>1.02</v>
      </c>
      <c r="O387" s="218">
        <v>0.94</v>
      </c>
      <c r="P387" s="219"/>
      <c r="Q387" s="218">
        <v>0.9</v>
      </c>
      <c r="R387" s="246">
        <v>0.85</v>
      </c>
      <c r="S387" s="219"/>
      <c r="T387" s="281">
        <v>0.79</v>
      </c>
      <c r="U387" s="281">
        <v>0.75</v>
      </c>
      <c r="V387" s="247">
        <v>0.7</v>
      </c>
      <c r="W387" s="247">
        <v>0.63500000000000001</v>
      </c>
      <c r="X387" s="247">
        <v>0.57499999999999996</v>
      </c>
      <c r="Y387" s="222">
        <v>0.52500000000000002</v>
      </c>
      <c r="Z387" s="247">
        <v>0.50624999999999998</v>
      </c>
      <c r="AA387" s="222">
        <v>0.5</v>
      </c>
      <c r="AB387" s="222">
        <v>1</v>
      </c>
      <c r="AC387" s="222">
        <v>1</v>
      </c>
      <c r="AD387" s="222">
        <v>1</v>
      </c>
      <c r="AE387" s="222">
        <v>1</v>
      </c>
      <c r="AF387" s="223">
        <f>SUM(C387:AE387)</f>
        <v>29.58625</v>
      </c>
      <c r="AG387" s="224">
        <f>IF(ISERROR((C387/D387-1)*100),"n/a",(C387/D387-1)*100)</f>
        <v>5.7291666666666519</v>
      </c>
      <c r="AH387" s="224">
        <f>IF(ISERROR((D387/E387-1)*100),"n/a",(D387/E387-1)*100)</f>
        <v>6.0773480662983381</v>
      </c>
      <c r="AI387" s="224">
        <f>IF(ISERROR((E387/F387-1)*100),"n/a",(E387/F387-1)*100)</f>
        <v>5.8479532163742798</v>
      </c>
      <c r="AJ387" s="224">
        <f>IF(ISERROR((F387/G387-1)*100),"n/a",(F387/G387-1)*100)</f>
        <v>6.211180124223592</v>
      </c>
      <c r="AK387" s="224">
        <f>IF(ISERROR((G387/H387-1)*100),"n/a",(G387/H387-1)*100)</f>
        <v>5.9210526315789602</v>
      </c>
      <c r="AL387" s="224">
        <f>IF(ISERROR((H387/I387-1)*100),"n/a",(H387/I387-1)*100)</f>
        <v>7.0422535211267734</v>
      </c>
      <c r="AM387" s="224">
        <f>IF(ISERROR((I387/J387-1)*100),"n/a",(I387/J387-1)*100)</f>
        <v>5.9701492537313383</v>
      </c>
      <c r="AN387" s="224">
        <f>IF(ISERROR((J387/K387-1)*100),"n/a",(J387/K387-1)*100)</f>
        <v>6.3492063492063489</v>
      </c>
      <c r="AO387" s="224">
        <f>IF(ISERROR((K387/L387-1)*100),"n/a",(K387/L387-1)*100)</f>
        <v>7.2340425531914887</v>
      </c>
      <c r="AP387" s="224">
        <f>IF(ISERROR((L387/M387-1)*100),"n/a",(L387/M387-1)*100)</f>
        <v>6.8181818181818121</v>
      </c>
      <c r="AQ387" s="224">
        <f>IF(ISERROR((M387/N387-1)*100),"n/a",(M387/N387-1)*100)</f>
        <v>7.8431372549019773</v>
      </c>
      <c r="AR387" s="224">
        <f>IF(ISERROR((N387/O387-1)*100),"n/a",(N387/O387-1)*100)</f>
        <v>8.5106382978723527</v>
      </c>
      <c r="AS387" s="224">
        <f>IF(ISERROR((O387/Q387-1)*100),"n/a",(O387/Q387-1)*100)</f>
        <v>4.4444444444444287</v>
      </c>
      <c r="AT387" s="224">
        <f>IF(ISERROR((Q387/R387-1)*100),"n/a",(Q387/R387-1)*100)</f>
        <v>5.8823529411764719</v>
      </c>
      <c r="AU387" s="224">
        <f>IF(ISERROR((R387/T387-1)*100),"n/a",(R387/T387-1)*100)</f>
        <v>7.5949367088607556</v>
      </c>
      <c r="AV387" s="224">
        <f>IF(ISERROR((T387/U387-1)*100),"n/a",(T387/U387-1)*100)</f>
        <v>5.3333333333333455</v>
      </c>
      <c r="AW387" s="224">
        <f>IF(ISERROR((U387/V387-1)*100),"n/a",(U387/V387-1)*100)</f>
        <v>7.1428571428571397</v>
      </c>
      <c r="AX387" s="224">
        <f>IF(ISERROR((V387/W387-1)*100),"n/a",(V387/W387-1)*100)</f>
        <v>10.236220472440927</v>
      </c>
      <c r="AY387" s="224">
        <f>IF(ISERROR((W387/X387-1)*100),"n/a",(W387/X387-1)*100)</f>
        <v>10.434782608695659</v>
      </c>
      <c r="AZ387" s="224">
        <f>IF(ISERROR((X387/Y387-1)*100),"n/a",(X387/Y387-1)*100)</f>
        <v>9.5238095238095113</v>
      </c>
      <c r="BA387" s="224">
        <f>IF(ISERROR((Y387/Z387-1)*100),"n/a",(Y387/Z387-1)*100)</f>
        <v>3.7037037037037202</v>
      </c>
      <c r="BB387" s="224">
        <f>IF(ISERROR((Z387/AA387-1)*100),"n/a",(Z387/AA387-1)*100)</f>
        <v>1.2499999999999956</v>
      </c>
      <c r="BC387" s="224">
        <f>IF(ISERROR((AA387/AB387-1)*100),"n/a",(AA387/AB387-1)*100)</f>
        <v>-50</v>
      </c>
      <c r="BD387" s="224">
        <f>IF(ISERROR((AB387/AC387-1)*100),"n/a",(AB387/AC387-1)*100)</f>
        <v>0</v>
      </c>
      <c r="BE387" s="224">
        <f>IF(ISERROR((AC387/AD387-1)*100),"n/a",(AC387/AD387-1)*100)</f>
        <v>0</v>
      </c>
      <c r="BF387" s="224">
        <f>IF(ISERROR((AD387/AE387-1)*100),"n/a",(AD387/AE387-1)*100)</f>
        <v>0</v>
      </c>
      <c r="BG387" s="224">
        <f>AVERAGE(AG387:BF387)</f>
        <v>3.6577211781798411</v>
      </c>
      <c r="BH387" s="182">
        <f t="shared" si="6"/>
        <v>11.312304247689442</v>
      </c>
    </row>
    <row r="388" spans="1:60" ht="11.25" customHeight="1" x14ac:dyDescent="0.2">
      <c r="A388" s="291" t="s">
        <v>1948</v>
      </c>
      <c r="B388" s="191" t="s">
        <v>1009</v>
      </c>
      <c r="C388" s="215">
        <v>1.5903</v>
      </c>
      <c r="D388" s="216">
        <v>1.3712</v>
      </c>
      <c r="E388" s="216">
        <v>1.1621999999999999</v>
      </c>
      <c r="F388" s="216">
        <v>0.96930000000000005</v>
      </c>
      <c r="G388" s="216">
        <v>0.94259999999999999</v>
      </c>
      <c r="H388" s="216">
        <v>0.87119999999999997</v>
      </c>
      <c r="I388" s="216">
        <v>0.73219999999999996</v>
      </c>
      <c r="J388" s="217">
        <v>0.68759999999999999</v>
      </c>
      <c r="K388" s="217">
        <v>0.6341</v>
      </c>
      <c r="L388" s="217">
        <v>0.56789999999999996</v>
      </c>
      <c r="M388" s="217">
        <v>0.53</v>
      </c>
      <c r="N388" s="217">
        <v>0.2671</v>
      </c>
      <c r="O388" s="217">
        <v>0.23</v>
      </c>
      <c r="P388" s="217"/>
      <c r="Q388" s="217">
        <v>0.84</v>
      </c>
      <c r="R388" s="227">
        <v>0</v>
      </c>
      <c r="S388" s="226"/>
      <c r="T388" s="261">
        <v>0</v>
      </c>
      <c r="U388" s="261">
        <v>0</v>
      </c>
      <c r="V388" s="229">
        <v>0</v>
      </c>
      <c r="W388" s="229">
        <v>0</v>
      </c>
      <c r="X388" s="229">
        <v>0</v>
      </c>
      <c r="Y388" s="229">
        <v>0</v>
      </c>
      <c r="Z388" s="229">
        <v>0</v>
      </c>
      <c r="AA388" s="229">
        <v>0</v>
      </c>
      <c r="AB388" s="229">
        <v>0</v>
      </c>
      <c r="AC388" s="229">
        <v>0</v>
      </c>
      <c r="AD388" s="229">
        <v>0</v>
      </c>
      <c r="AE388" s="229">
        <v>0</v>
      </c>
      <c r="AF388" s="223">
        <f>SUM(C388:AE388)</f>
        <v>11.395699999999998</v>
      </c>
      <c r="AG388" s="224">
        <f>IF(ISERROR((C388/D388-1)*100),"n/a",(C388/D388-1)*100)</f>
        <v>15.978704784130704</v>
      </c>
      <c r="AH388" s="224">
        <f>IF(ISERROR((D388/E388-1)*100),"n/a",(D388/E388-1)*100)</f>
        <v>17.98313543279988</v>
      </c>
      <c r="AI388" s="224">
        <f>IF(ISERROR((E388/F388-1)*100),"n/a",(E388/F388-1)*100)</f>
        <v>19.90095945527699</v>
      </c>
      <c r="AJ388" s="224">
        <f>IF(ISERROR((F388/G388-1)*100),"n/a",(F388/G388-1)*100)</f>
        <v>2.8325907065563483</v>
      </c>
      <c r="AK388" s="224">
        <f>IF(ISERROR((G388/H388-1)*100),"n/a",(G388/H388-1)*100)</f>
        <v>8.1955922865013733</v>
      </c>
      <c r="AL388" s="224">
        <f>IF(ISERROR((H388/I388-1)*100),"n/a",(H388/I388-1)*100)</f>
        <v>18.983884184649003</v>
      </c>
      <c r="AM388" s="224">
        <f>IF(ISERROR((I388/J388-1)*100),"n/a",(I388/J388-1)*100)</f>
        <v>6.4863292611983647</v>
      </c>
      <c r="AN388" s="224">
        <f>IF(ISERROR((J388/K388-1)*100),"n/a",(J388/K388-1)*100)</f>
        <v>8.43715502286706</v>
      </c>
      <c r="AO388" s="224">
        <f>IF(ISERROR((K388/L388-1)*100),"n/a",(K388/L388-1)*100)</f>
        <v>11.656981863004056</v>
      </c>
      <c r="AP388" s="224">
        <f>IF(ISERROR((L388/M388-1)*100),"n/a",(L388/M388-1)*100)</f>
        <v>7.1509433962263946</v>
      </c>
      <c r="AQ388" s="224">
        <f>IF(ISERROR((M388/N388-1)*100),"n/a",(M388/N388-1)*100)</f>
        <v>98.427555222763004</v>
      </c>
      <c r="AR388" s="224">
        <f>IF(ISERROR((N388/O388-1)*100),"n/a",(N388/O388-1)*100)</f>
        <v>16.130434782608695</v>
      </c>
      <c r="AS388" s="224">
        <f>IF(ISERROR((O388/Q388-1)*100),"n/a",(O388/Q388-1)*100)</f>
        <v>-72.61904761904762</v>
      </c>
      <c r="AT388" s="224" t="str">
        <f>IF(ISERROR((Q388/R388-1)*100),"n/a",(Q388/R388-1)*100)</f>
        <v>n/a</v>
      </c>
      <c r="AU388" s="224" t="str">
        <f>IF(ISERROR((R388/T388-1)*100),"n/a",(R388/T388-1)*100)</f>
        <v>n/a</v>
      </c>
      <c r="AV388" s="224" t="str">
        <f>IF(ISERROR((T388/U388-1)*100),"n/a",(T388/U388-1)*100)</f>
        <v>n/a</v>
      </c>
      <c r="AW388" s="224" t="str">
        <f>IF(ISERROR((U388/V388-1)*100),"n/a",(U388/V388-1)*100)</f>
        <v>n/a</v>
      </c>
      <c r="AX388" s="224" t="str">
        <f>IF(ISERROR((V388/W388-1)*100),"n/a",(V388/W388-1)*100)</f>
        <v>n/a</v>
      </c>
      <c r="AY388" s="224" t="str">
        <f>IF(ISERROR((W388/X388-1)*100),"n/a",(W388/X388-1)*100)</f>
        <v>n/a</v>
      </c>
      <c r="AZ388" s="224" t="str">
        <f>IF(ISERROR((X388/Y388-1)*100),"n/a",(X388/Y388-1)*100)</f>
        <v>n/a</v>
      </c>
      <c r="BA388" s="224" t="str">
        <f>IF(ISERROR((Y388/Z388-1)*100),"n/a",(Y388/Z388-1)*100)</f>
        <v>n/a</v>
      </c>
      <c r="BB388" s="224" t="str">
        <f>IF(ISERROR((Z388/AA388-1)*100),"n/a",(Z388/AA388-1)*100)</f>
        <v>n/a</v>
      </c>
      <c r="BC388" s="224" t="str">
        <f>IF(ISERROR((AA388/AB388-1)*100),"n/a",(AA388/AB388-1)*100)</f>
        <v>n/a</v>
      </c>
      <c r="BD388" s="224" t="str">
        <f>IF(ISERROR((AB388/AC388-1)*100),"n/a",(AB388/AC388-1)*100)</f>
        <v>n/a</v>
      </c>
      <c r="BE388" s="224" t="str">
        <f>IF(ISERROR((AC388/AD388-1)*100),"n/a",(AC388/AD388-1)*100)</f>
        <v>n/a</v>
      </c>
      <c r="BF388" s="224" t="str">
        <f>IF(ISERROR((AD388/AE388-1)*100),"n/a",(AD388/AE388-1)*100)</f>
        <v>n/a</v>
      </c>
      <c r="BG388" s="224">
        <f>AVERAGE(AG388:BF388)</f>
        <v>12.272709136887247</v>
      </c>
      <c r="BH388" s="182">
        <f t="shared" si="6"/>
        <v>35.32499982496261</v>
      </c>
    </row>
    <row r="389" spans="1:60" ht="11.25" customHeight="1" x14ac:dyDescent="0.2">
      <c r="A389" s="97" t="s">
        <v>1949</v>
      </c>
      <c r="B389" s="191" t="s">
        <v>370</v>
      </c>
      <c r="C389" s="215">
        <v>4.7</v>
      </c>
      <c r="D389" s="216">
        <v>4.5</v>
      </c>
      <c r="E389" s="216">
        <v>4.3</v>
      </c>
      <c r="F389" s="216">
        <v>3.7</v>
      </c>
      <c r="G389" s="216">
        <v>2.8</v>
      </c>
      <c r="H389" s="216">
        <v>2.25</v>
      </c>
      <c r="I389" s="216">
        <v>2.06</v>
      </c>
      <c r="J389" s="217">
        <v>1.78</v>
      </c>
      <c r="K389" s="223">
        <v>1.52</v>
      </c>
      <c r="L389" s="216">
        <v>1.26</v>
      </c>
      <c r="M389" s="216">
        <v>1.02</v>
      </c>
      <c r="N389" s="216">
        <v>0.82</v>
      </c>
      <c r="O389" s="216">
        <v>0.68</v>
      </c>
      <c r="P389" s="226"/>
      <c r="Q389" s="216">
        <v>0.6</v>
      </c>
      <c r="R389" s="232">
        <v>0.5</v>
      </c>
      <c r="S389" s="226"/>
      <c r="T389" s="260">
        <v>0.4</v>
      </c>
      <c r="U389" s="260">
        <v>0.35</v>
      </c>
      <c r="V389" s="202">
        <v>0.33</v>
      </c>
      <c r="W389" s="202">
        <v>0.26</v>
      </c>
      <c r="X389" s="202">
        <v>0.16</v>
      </c>
      <c r="Y389" s="202">
        <v>0.1</v>
      </c>
      <c r="Z389" s="202">
        <v>7.0000000000000007E-2</v>
      </c>
      <c r="AA389" s="202">
        <v>5.2499999999999998E-2</v>
      </c>
      <c r="AB389" s="202">
        <v>0.04</v>
      </c>
      <c r="AC389" s="202">
        <v>3.7499999999999999E-2</v>
      </c>
      <c r="AD389" s="202">
        <v>3.5000000000000003E-2</v>
      </c>
      <c r="AE389" s="202">
        <v>0.03</v>
      </c>
      <c r="AF389" s="223">
        <f>SUM(C389:AE389)</f>
        <v>34.354999999999997</v>
      </c>
      <c r="AG389" s="224">
        <f>IF(ISERROR((C389/D389-1)*100),"n/a",(C389/D389-1)*100)</f>
        <v>4.4444444444444509</v>
      </c>
      <c r="AH389" s="224">
        <f>IF(ISERROR((D389/E389-1)*100),"n/a",(D389/E389-1)*100)</f>
        <v>4.6511627906976827</v>
      </c>
      <c r="AI389" s="224">
        <f>IF(ISERROR((E389/F389-1)*100),"n/a",(E389/F389-1)*100)</f>
        <v>16.216216216216207</v>
      </c>
      <c r="AJ389" s="224">
        <f>IF(ISERROR((F389/G389-1)*100),"n/a",(F389/G389-1)*100)</f>
        <v>32.14285714285716</v>
      </c>
      <c r="AK389" s="224">
        <f>IF(ISERROR((G389/H389-1)*100),"n/a",(G389/H389-1)*100)</f>
        <v>24.444444444444446</v>
      </c>
      <c r="AL389" s="224">
        <f>IF(ISERROR((H389/I389-1)*100),"n/a",(H389/I389-1)*100)</f>
        <v>9.2233009708737832</v>
      </c>
      <c r="AM389" s="224">
        <f>IF(ISERROR((I389/J389-1)*100),"n/a",(I389/J389-1)*100)</f>
        <v>15.730337078651679</v>
      </c>
      <c r="AN389" s="224">
        <f>IF(ISERROR((J389/K389-1)*100),"n/a",(J389/K389-1)*100)</f>
        <v>17.105263157894733</v>
      </c>
      <c r="AO389" s="224">
        <f>IF(ISERROR((K389/L389-1)*100),"n/a",(K389/L389-1)*100)</f>
        <v>20.634920634920629</v>
      </c>
      <c r="AP389" s="224">
        <f>IF(ISERROR((L389/M389-1)*100),"n/a",(L389/M389-1)*100)</f>
        <v>23.529411764705888</v>
      </c>
      <c r="AQ389" s="224">
        <f>IF(ISERROR((M389/N389-1)*100),"n/a",(M389/N389-1)*100)</f>
        <v>24.390243902439025</v>
      </c>
      <c r="AR389" s="224">
        <f>IF(ISERROR((N389/O389-1)*100),"n/a",(N389/O389-1)*100)</f>
        <v>20.588235294117641</v>
      </c>
      <c r="AS389" s="224">
        <f>IF(ISERROR((O389/Q389-1)*100),"n/a",(O389/Q389-1)*100)</f>
        <v>13.333333333333353</v>
      </c>
      <c r="AT389" s="224">
        <f>IF(ISERROR((Q389/R389-1)*100),"n/a",(Q389/R389-1)*100)</f>
        <v>19.999999999999996</v>
      </c>
      <c r="AU389" s="224">
        <f>IF(ISERROR((R389/T389-1)*100),"n/a",(R389/T389-1)*100)</f>
        <v>25</v>
      </c>
      <c r="AV389" s="224">
        <f>IF(ISERROR((T389/U389-1)*100),"n/a",(T389/U389-1)*100)</f>
        <v>14.285714285714302</v>
      </c>
      <c r="AW389" s="224">
        <f>IF(ISERROR((U389/V389-1)*100),"n/a",(U389/V389-1)*100)</f>
        <v>6.0606060606060552</v>
      </c>
      <c r="AX389" s="224">
        <f>IF(ISERROR((V389/W389-1)*100),"n/a",(V389/W389-1)*100)</f>
        <v>26.923076923076916</v>
      </c>
      <c r="AY389" s="224">
        <f>IF(ISERROR((W389/X389-1)*100),"n/a",(W389/X389-1)*100)</f>
        <v>62.5</v>
      </c>
      <c r="AZ389" s="224">
        <f>IF(ISERROR((X389/Y389-1)*100),"n/a",(X389/Y389-1)*100)</f>
        <v>59.999999999999986</v>
      </c>
      <c r="BA389" s="224">
        <f>IF(ISERROR((Y389/Z389-1)*100),"n/a",(Y389/Z389-1)*100)</f>
        <v>42.857142857142861</v>
      </c>
      <c r="BB389" s="224">
        <f>IF(ISERROR((Z389/AA389-1)*100),"n/a",(Z389/AA389-1)*100)</f>
        <v>33.33333333333335</v>
      </c>
      <c r="BC389" s="224">
        <f>IF(ISERROR((AA389/AB389-1)*100),"n/a",(AA389/AB389-1)*100)</f>
        <v>31.25</v>
      </c>
      <c r="BD389" s="224">
        <f>IF(ISERROR((AB389/AC389-1)*100),"n/a",(AB389/AC389-1)*100)</f>
        <v>6.6666666666666652</v>
      </c>
      <c r="BE389" s="224">
        <f>IF(ISERROR((AC389/AD389-1)*100),"n/a",(AC389/AD389-1)*100)</f>
        <v>7.1428571428571397</v>
      </c>
      <c r="BF389" s="224">
        <f>IF(ISERROR((AD389/AE389-1)*100),"n/a",(AD389/AE389-1)*100)</f>
        <v>16.666666666666675</v>
      </c>
      <c r="BG389" s="224">
        <f>AVERAGE(AG389:BF389)</f>
        <v>22.27385519660233</v>
      </c>
      <c r="BH389" s="182">
        <f t="shared" si="6"/>
        <v>15.008590493168256</v>
      </c>
    </row>
    <row r="390" spans="1:60" ht="11.25" customHeight="1" x14ac:dyDescent="0.2">
      <c r="A390" s="265" t="s">
        <v>1546</v>
      </c>
      <c r="B390" s="191" t="s">
        <v>1547</v>
      </c>
      <c r="C390" s="215">
        <v>1.1200000000000001</v>
      </c>
      <c r="D390" s="216">
        <v>1.04</v>
      </c>
      <c r="E390" s="216">
        <v>0.96</v>
      </c>
      <c r="F390" s="216">
        <v>0.88</v>
      </c>
      <c r="G390" s="216">
        <v>0.68</v>
      </c>
      <c r="H390" s="216">
        <v>0.57999999999999996</v>
      </c>
      <c r="I390" s="216">
        <v>0.54</v>
      </c>
      <c r="J390" s="217">
        <v>0.52</v>
      </c>
      <c r="K390" s="228">
        <v>0</v>
      </c>
      <c r="L390" s="231">
        <v>0</v>
      </c>
      <c r="M390" s="231">
        <v>0</v>
      </c>
      <c r="N390" s="231">
        <v>0</v>
      </c>
      <c r="O390" s="231">
        <v>0</v>
      </c>
      <c r="P390" s="254"/>
      <c r="Q390" s="231">
        <v>0</v>
      </c>
      <c r="R390" s="227">
        <v>0</v>
      </c>
      <c r="S390" s="254"/>
      <c r="T390" s="266">
        <v>0</v>
      </c>
      <c r="U390" s="266">
        <v>0</v>
      </c>
      <c r="V390" s="229">
        <v>0.3</v>
      </c>
      <c r="W390" s="229">
        <v>0.6</v>
      </c>
      <c r="X390" s="202">
        <v>0.6</v>
      </c>
      <c r="Y390" s="202">
        <v>0.47499999999999998</v>
      </c>
      <c r="Z390" s="202">
        <v>0.3</v>
      </c>
      <c r="AA390" s="229">
        <v>0</v>
      </c>
      <c r="AB390" s="229">
        <v>0</v>
      </c>
      <c r="AC390" s="229">
        <v>0</v>
      </c>
      <c r="AD390" s="229">
        <v>0.56000000000000005</v>
      </c>
      <c r="AE390" s="202">
        <v>0.56000000000000005</v>
      </c>
      <c r="AF390" s="223">
        <f>SUM(C390:AE390)</f>
        <v>9.7150000000000016</v>
      </c>
      <c r="AG390" s="224">
        <f>IF(ISERROR((C390/D390-1)*100),"n/a",(C390/D390-1)*100)</f>
        <v>7.6923076923077094</v>
      </c>
      <c r="AH390" s="224">
        <f>IF(ISERROR((D390/E390-1)*100),"n/a",(D390/E390-1)*100)</f>
        <v>8.3333333333333481</v>
      </c>
      <c r="AI390" s="224">
        <f>IF(ISERROR((E390/F390-1)*100),"n/a",(E390/F390-1)*100)</f>
        <v>9.0909090909090828</v>
      </c>
      <c r="AJ390" s="224">
        <f>IF(ISERROR((F390/G390-1)*100),"n/a",(F390/G390-1)*100)</f>
        <v>29.411764705882337</v>
      </c>
      <c r="AK390" s="224">
        <f>IF(ISERROR((G390/H390-1)*100),"n/a",(G390/H390-1)*100)</f>
        <v>17.24137931034484</v>
      </c>
      <c r="AL390" s="224">
        <f>IF(ISERROR((H390/I390-1)*100),"n/a",(H390/I390-1)*100)</f>
        <v>7.4074074074073959</v>
      </c>
      <c r="AM390" s="224">
        <f>IF(ISERROR((I390/J390-1)*100),"n/a",(I390/J390-1)*100)</f>
        <v>3.8461538461538547</v>
      </c>
      <c r="AN390" s="224" t="str">
        <f>IF(ISERROR((J390/K390-1)*100),"n/a",(J390/K390-1)*100)</f>
        <v>n/a</v>
      </c>
      <c r="AO390" s="224" t="str">
        <f>IF(ISERROR((K390/L390-1)*100),"n/a",(K390/L390-1)*100)</f>
        <v>n/a</v>
      </c>
      <c r="AP390" s="224" t="str">
        <f>IF(ISERROR((L390/M390-1)*100),"n/a",(L390/M390-1)*100)</f>
        <v>n/a</v>
      </c>
      <c r="AQ390" s="224" t="str">
        <f>IF(ISERROR((M390/N390-1)*100),"n/a",(M390/N390-1)*100)</f>
        <v>n/a</v>
      </c>
      <c r="AR390" s="224" t="str">
        <f>IF(ISERROR((N390/O390-1)*100),"n/a",(N390/O390-1)*100)</f>
        <v>n/a</v>
      </c>
      <c r="AS390" s="224" t="str">
        <f>IF(ISERROR((O390/Q390-1)*100),"n/a",(O390/Q390-1)*100)</f>
        <v>n/a</v>
      </c>
      <c r="AT390" s="224" t="str">
        <f>IF(ISERROR((Q390/R390-1)*100),"n/a",(Q390/R390-1)*100)</f>
        <v>n/a</v>
      </c>
      <c r="AU390" s="224" t="str">
        <f>IF(ISERROR((R390/T390-1)*100),"n/a",(R390/T390-1)*100)</f>
        <v>n/a</v>
      </c>
      <c r="AV390" s="224" t="str">
        <f>IF(ISERROR((T390/U390-1)*100),"n/a",(T390/U390-1)*100)</f>
        <v>n/a</v>
      </c>
      <c r="AW390" s="224">
        <f>IF(ISERROR((U390/V390-1)*100),"n/a",(U390/V390-1)*100)</f>
        <v>-100</v>
      </c>
      <c r="AX390" s="224">
        <f>IF(ISERROR((V390/W390-1)*100),"n/a",(V390/W390-1)*100)</f>
        <v>-50</v>
      </c>
      <c r="AY390" s="224">
        <f>IF(ISERROR((W390/X390-1)*100),"n/a",(W390/X390-1)*100)</f>
        <v>0</v>
      </c>
      <c r="AZ390" s="224">
        <f>IF(ISERROR((X390/Y390-1)*100),"n/a",(X390/Y390-1)*100)</f>
        <v>26.315789473684205</v>
      </c>
      <c r="BA390" s="224">
        <f>IF(ISERROR((Y390/Z390-1)*100),"n/a",(Y390/Z390-1)*100)</f>
        <v>58.333333333333329</v>
      </c>
      <c r="BB390" s="224" t="str">
        <f>IF(ISERROR((Z390/AA390-1)*100),"n/a",(Z390/AA390-1)*100)</f>
        <v>n/a</v>
      </c>
      <c r="BC390" s="224" t="str">
        <f>IF(ISERROR((AA390/AB390-1)*100),"n/a",(AA390/AB390-1)*100)</f>
        <v>n/a</v>
      </c>
      <c r="BD390" s="224" t="str">
        <f>IF(ISERROR((AB390/AC390-1)*100),"n/a",(AB390/AC390-1)*100)</f>
        <v>n/a</v>
      </c>
      <c r="BE390" s="224">
        <f>IF(ISERROR((AC390/AD390-1)*100),"n/a",(AC390/AD390-1)*100)</f>
        <v>-100</v>
      </c>
      <c r="BF390" s="224">
        <f>IF(ISERROR((AD390/AE390-1)*100),"n/a",(AD390/AE390-1)*100)</f>
        <v>0</v>
      </c>
      <c r="BG390" s="224">
        <f>AVERAGE(AG390:BF390)</f>
        <v>-5.880544414760279</v>
      </c>
      <c r="BH390" s="182">
        <f t="shared" si="6"/>
        <v>46.038786018318895</v>
      </c>
    </row>
    <row r="391" spans="1:60" ht="11.25" customHeight="1" x14ac:dyDescent="0.2">
      <c r="A391" s="114" t="s">
        <v>1950</v>
      </c>
      <c r="B391" s="191" t="s">
        <v>1014</v>
      </c>
      <c r="C391" s="215">
        <v>0.95</v>
      </c>
      <c r="D391" s="216">
        <v>0.83</v>
      </c>
      <c r="E391" s="216">
        <v>0.71750000000000003</v>
      </c>
      <c r="F391" s="216">
        <v>0.62250000000000005</v>
      </c>
      <c r="G391" s="216">
        <v>0.54</v>
      </c>
      <c r="H391" s="216">
        <v>0.47499999999999998</v>
      </c>
      <c r="I391" s="216">
        <v>0.45</v>
      </c>
      <c r="J391" s="217">
        <v>0.32</v>
      </c>
      <c r="K391" s="223">
        <v>0.18</v>
      </c>
      <c r="L391" s="216">
        <v>0.12</v>
      </c>
      <c r="M391" s="216">
        <v>9.6000000000000002E-2</v>
      </c>
      <c r="N391" s="216">
        <v>3.5999999999999997E-2</v>
      </c>
      <c r="O391" s="216">
        <v>0</v>
      </c>
      <c r="P391" s="226"/>
      <c r="Q391" s="231">
        <v>0</v>
      </c>
      <c r="R391" s="227">
        <v>0</v>
      </c>
      <c r="S391" s="226"/>
      <c r="T391" s="266">
        <v>0</v>
      </c>
      <c r="U391" s="266">
        <v>0</v>
      </c>
      <c r="V391" s="238">
        <v>0</v>
      </c>
      <c r="W391" s="229">
        <v>0</v>
      </c>
      <c r="X391" s="229">
        <v>0</v>
      </c>
      <c r="Y391" s="229">
        <v>0</v>
      </c>
      <c r="Z391" s="229">
        <v>0</v>
      </c>
      <c r="AA391" s="229">
        <v>0</v>
      </c>
      <c r="AB391" s="229">
        <v>0</v>
      </c>
      <c r="AC391" s="229">
        <v>0</v>
      </c>
      <c r="AD391" s="229">
        <v>0</v>
      </c>
      <c r="AE391" s="229">
        <v>0</v>
      </c>
      <c r="AF391" s="223">
        <f>SUM(C391:AE391)</f>
        <v>5.3369999999999997</v>
      </c>
      <c r="AG391" s="224">
        <f>IF(ISERROR((C391/D391-1)*100),"n/a",(C391/D391-1)*100)</f>
        <v>14.457831325301207</v>
      </c>
      <c r="AH391" s="224">
        <f>IF(ISERROR((D391/E391-1)*100),"n/a",(D391/E391-1)*100)</f>
        <v>15.679442508710784</v>
      </c>
      <c r="AI391" s="224">
        <f>IF(ISERROR((E391/F391-1)*100),"n/a",(E391/F391-1)*100)</f>
        <v>15.261044176706818</v>
      </c>
      <c r="AJ391" s="224">
        <f>IF(ISERROR((F391/G391-1)*100),"n/a",(F391/G391-1)*100)</f>
        <v>15.277777777777789</v>
      </c>
      <c r="AK391" s="224">
        <f>IF(ISERROR((G391/H391-1)*100),"n/a",(G391/H391-1)*100)</f>
        <v>13.684210526315809</v>
      </c>
      <c r="AL391" s="224">
        <f>IF(ISERROR((H391/I391-1)*100),"n/a",(H391/I391-1)*100)</f>
        <v>5.555555555555558</v>
      </c>
      <c r="AM391" s="224">
        <f>IF(ISERROR((I391/J391-1)*100),"n/a",(I391/J391-1)*100)</f>
        <v>40.625</v>
      </c>
      <c r="AN391" s="224">
        <f>IF(ISERROR((J391/K391-1)*100),"n/a",(J391/K391-1)*100)</f>
        <v>77.777777777777786</v>
      </c>
      <c r="AO391" s="224">
        <f>IF(ISERROR((K391/L391-1)*100),"n/a",(K391/L391-1)*100)</f>
        <v>50</v>
      </c>
      <c r="AP391" s="224">
        <f>IF(ISERROR((L391/M391-1)*100),"n/a",(L391/M391-1)*100)</f>
        <v>25</v>
      </c>
      <c r="AQ391" s="224">
        <f>IF(ISERROR((M391/N391-1)*100),"n/a",(M391/N391-1)*100)</f>
        <v>166.66666666666669</v>
      </c>
      <c r="AR391" s="224" t="str">
        <f>IF(ISERROR((N391/O391-1)*100),"n/a",(N391/O391-1)*100)</f>
        <v>n/a</v>
      </c>
      <c r="AS391" s="224" t="str">
        <f>IF(ISERROR((O391/Q391-1)*100),"n/a",(O391/Q391-1)*100)</f>
        <v>n/a</v>
      </c>
      <c r="AT391" s="224" t="str">
        <f>IF(ISERROR((Q391/R391-1)*100),"n/a",(Q391/R391-1)*100)</f>
        <v>n/a</v>
      </c>
      <c r="AU391" s="224" t="str">
        <f>IF(ISERROR((R391/T391-1)*100),"n/a",(R391/T391-1)*100)</f>
        <v>n/a</v>
      </c>
      <c r="AV391" s="224" t="str">
        <f>IF(ISERROR((T391/U391-1)*100),"n/a",(T391/U391-1)*100)</f>
        <v>n/a</v>
      </c>
      <c r="AW391" s="224" t="str">
        <f>IF(ISERROR((U391/V391-1)*100),"n/a",(U391/V391-1)*100)</f>
        <v>n/a</v>
      </c>
      <c r="AX391" s="224" t="str">
        <f>IF(ISERROR((V391/W391-1)*100),"n/a",(V391/W391-1)*100)</f>
        <v>n/a</v>
      </c>
      <c r="AY391" s="224" t="str">
        <f>IF(ISERROR((W391/X391-1)*100),"n/a",(W391/X391-1)*100)</f>
        <v>n/a</v>
      </c>
      <c r="AZ391" s="224" t="str">
        <f>IF(ISERROR((X391/Y391-1)*100),"n/a",(X391/Y391-1)*100)</f>
        <v>n/a</v>
      </c>
      <c r="BA391" s="224" t="str">
        <f>IF(ISERROR((Y391/Z391-1)*100),"n/a",(Y391/Z391-1)*100)</f>
        <v>n/a</v>
      </c>
      <c r="BB391" s="224" t="str">
        <f>IF(ISERROR((Z391/AA391-1)*100),"n/a",(Z391/AA391-1)*100)</f>
        <v>n/a</v>
      </c>
      <c r="BC391" s="224" t="str">
        <f>IF(ISERROR((AA391/AB391-1)*100),"n/a",(AA391/AB391-1)*100)</f>
        <v>n/a</v>
      </c>
      <c r="BD391" s="224" t="str">
        <f>IF(ISERROR((AB391/AC391-1)*100),"n/a",(AB391/AC391-1)*100)</f>
        <v>n/a</v>
      </c>
      <c r="BE391" s="224" t="str">
        <f>IF(ISERROR((AC391/AD391-1)*100),"n/a",(AC391/AD391-1)*100)</f>
        <v>n/a</v>
      </c>
      <c r="BF391" s="224" t="str">
        <f>IF(ISERROR((AD391/AE391-1)*100),"n/a",(AD391/AE391-1)*100)</f>
        <v>n/a</v>
      </c>
      <c r="BG391" s="224">
        <f>AVERAGE(AG391:BF391)</f>
        <v>39.998664210437489</v>
      </c>
      <c r="BH391" s="182">
        <f t="shared" si="6"/>
        <v>47.056383388950842</v>
      </c>
    </row>
    <row r="392" spans="1:60" ht="11.25" customHeight="1" x14ac:dyDescent="0.2">
      <c r="A392" s="147" t="s">
        <v>1951</v>
      </c>
      <c r="B392" s="186" t="s">
        <v>1016</v>
      </c>
      <c r="C392" s="215">
        <v>1.56</v>
      </c>
      <c r="D392" s="216">
        <v>1.38</v>
      </c>
      <c r="E392" s="216">
        <v>1.26</v>
      </c>
      <c r="F392" s="216">
        <v>1.1000000000000001</v>
      </c>
      <c r="G392" s="216">
        <v>0.92</v>
      </c>
      <c r="H392" s="216">
        <v>0.79</v>
      </c>
      <c r="I392" s="216">
        <v>0.7</v>
      </c>
      <c r="J392" s="217">
        <v>0.63</v>
      </c>
      <c r="K392" s="230">
        <v>0.38</v>
      </c>
      <c r="L392" s="218">
        <v>0.34</v>
      </c>
      <c r="M392" s="218">
        <v>0.3</v>
      </c>
      <c r="N392" s="218">
        <v>0.26</v>
      </c>
      <c r="O392" s="218">
        <v>0.25</v>
      </c>
      <c r="P392" s="219" t="s">
        <v>1737</v>
      </c>
      <c r="Q392" s="218">
        <v>0.23</v>
      </c>
      <c r="R392" s="246">
        <v>0.21</v>
      </c>
      <c r="S392" s="219"/>
      <c r="T392" s="281">
        <v>0.19</v>
      </c>
      <c r="U392" s="281">
        <v>0.17</v>
      </c>
      <c r="V392" s="247">
        <v>0.155</v>
      </c>
      <c r="W392" s="247">
        <v>0.13500000000000001</v>
      </c>
      <c r="X392" s="247">
        <v>0.11</v>
      </c>
      <c r="Y392" s="247">
        <v>0.05</v>
      </c>
      <c r="Z392" s="222">
        <v>0</v>
      </c>
      <c r="AA392" s="222">
        <v>0</v>
      </c>
      <c r="AB392" s="222">
        <v>0</v>
      </c>
      <c r="AC392" s="222">
        <v>0</v>
      </c>
      <c r="AD392" s="222">
        <v>0</v>
      </c>
      <c r="AE392" s="222">
        <v>0</v>
      </c>
      <c r="AF392" s="223">
        <f>SUM(C392:AE392)</f>
        <v>11.120000000000003</v>
      </c>
      <c r="AG392" s="224">
        <f>IF(ISERROR((C392/D392-1)*100),"n/a",(C392/D392-1)*100)</f>
        <v>13.043478260869579</v>
      </c>
      <c r="AH392" s="224">
        <f>IF(ISERROR((D392/E392-1)*100),"n/a",(D392/E392-1)*100)</f>
        <v>9.5238095238095113</v>
      </c>
      <c r="AI392" s="224">
        <f>IF(ISERROR((E392/F392-1)*100),"n/a",(E392/F392-1)*100)</f>
        <v>14.545454545454529</v>
      </c>
      <c r="AJ392" s="224">
        <f>IF(ISERROR((F392/G392-1)*100),"n/a",(F392/G392-1)*100)</f>
        <v>19.565217391304344</v>
      </c>
      <c r="AK392" s="224">
        <f>IF(ISERROR((G392/H392-1)*100),"n/a",(G392/H392-1)*100)</f>
        <v>16.455696202531644</v>
      </c>
      <c r="AL392" s="224">
        <f>IF(ISERROR((H392/I392-1)*100),"n/a",(H392/I392-1)*100)</f>
        <v>12.857142857142879</v>
      </c>
      <c r="AM392" s="224">
        <f>IF(ISERROR((I392/J392-1)*100),"n/a",(I392/J392-1)*100)</f>
        <v>11.111111111111093</v>
      </c>
      <c r="AN392" s="224">
        <f>IF(ISERROR((J392/K392-1)*100),"n/a",(J392/K392-1)*100)</f>
        <v>65.789473684210535</v>
      </c>
      <c r="AO392" s="224">
        <f>IF(ISERROR((K392/L392-1)*100),"n/a",(K392/L392-1)*100)</f>
        <v>11.764705882352944</v>
      </c>
      <c r="AP392" s="224">
        <f>IF(ISERROR((L392/M392-1)*100),"n/a",(L392/M392-1)*100)</f>
        <v>13.333333333333353</v>
      </c>
      <c r="AQ392" s="224">
        <f>IF(ISERROR((M392/N392-1)*100),"n/a",(M392/N392-1)*100)</f>
        <v>15.384615384615374</v>
      </c>
      <c r="AR392" s="224">
        <f>IF(ISERROR((N392/O392-1)*100),"n/a",(N392/O392-1)*100)</f>
        <v>4.0000000000000036</v>
      </c>
      <c r="AS392" s="224">
        <f>IF(ISERROR((O392/Q392-1)*100),"n/a",(O392/Q392-1)*100)</f>
        <v>8.6956521739130377</v>
      </c>
      <c r="AT392" s="224">
        <f>IF(ISERROR((Q392/R392-1)*100),"n/a",(Q392/R392-1)*100)</f>
        <v>9.5238095238095344</v>
      </c>
      <c r="AU392" s="224">
        <f>IF(ISERROR((R392/T392-1)*100),"n/a",(R392/T392-1)*100)</f>
        <v>10.526315789473673</v>
      </c>
      <c r="AV392" s="224">
        <f>IF(ISERROR((T392/U392-1)*100),"n/a",(T392/U392-1)*100)</f>
        <v>11.764705882352944</v>
      </c>
      <c r="AW392" s="224">
        <f>IF(ISERROR((U392/V392-1)*100),"n/a",(U392/V392-1)*100)</f>
        <v>9.6774193548387224</v>
      </c>
      <c r="AX392" s="224">
        <f>IF(ISERROR((V392/W392-1)*100),"n/a",(V392/W392-1)*100)</f>
        <v>14.814814814814813</v>
      </c>
      <c r="AY392" s="224">
        <f>IF(ISERROR((W392/X392-1)*100),"n/a",(W392/X392-1)*100)</f>
        <v>22.72727272727273</v>
      </c>
      <c r="AZ392" s="224">
        <f>IF(ISERROR((X392/Y392-1)*100),"n/a",(X392/Y392-1)*100)</f>
        <v>119.99999999999997</v>
      </c>
      <c r="BA392" s="224" t="str">
        <f>IF(ISERROR((Y392/Z392-1)*100),"n/a",(Y392/Z392-1)*100)</f>
        <v>n/a</v>
      </c>
      <c r="BB392" s="224" t="str">
        <f>IF(ISERROR((Z392/AA392-1)*100),"n/a",(Z392/AA392-1)*100)</f>
        <v>n/a</v>
      </c>
      <c r="BC392" s="224" t="str">
        <f>IF(ISERROR((AA392/AB392-1)*100),"n/a",(AA392/AB392-1)*100)</f>
        <v>n/a</v>
      </c>
      <c r="BD392" s="224" t="str">
        <f>IF(ISERROR((AB392/AC392-1)*100),"n/a",(AB392/AC392-1)*100)</f>
        <v>n/a</v>
      </c>
      <c r="BE392" s="224" t="str">
        <f>IF(ISERROR((AC392/AD392-1)*100),"n/a",(AC392/AD392-1)*100)</f>
        <v>n/a</v>
      </c>
      <c r="BF392" s="224" t="str">
        <f>IF(ISERROR((AD392/AE392-1)*100),"n/a",(AD392/AE392-1)*100)</f>
        <v>n/a</v>
      </c>
      <c r="BG392" s="224">
        <f>AVERAGE(AG392:BF392)</f>
        <v>20.755201422160564</v>
      </c>
      <c r="BH392" s="182">
        <f t="shared" si="6"/>
        <v>26.498763380975653</v>
      </c>
    </row>
    <row r="393" spans="1:60" ht="11.25" customHeight="1" x14ac:dyDescent="0.2">
      <c r="A393" s="265" t="s">
        <v>1549</v>
      </c>
      <c r="B393" s="191" t="s">
        <v>1550</v>
      </c>
      <c r="C393" s="215">
        <v>1.48</v>
      </c>
      <c r="D393" s="216">
        <v>1.44</v>
      </c>
      <c r="E393" s="216">
        <v>1.1200000000000001</v>
      </c>
      <c r="F393" s="216">
        <v>0.98</v>
      </c>
      <c r="G393" s="216">
        <v>0.94</v>
      </c>
      <c r="H393" s="216">
        <v>0.92</v>
      </c>
      <c r="I393" s="216">
        <v>0.8</v>
      </c>
      <c r="J393" s="217">
        <v>0.76519999999999999</v>
      </c>
      <c r="K393" s="217">
        <v>0.75</v>
      </c>
      <c r="L393" s="231">
        <v>0</v>
      </c>
      <c r="M393" s="231">
        <v>0</v>
      </c>
      <c r="N393" s="231">
        <v>0</v>
      </c>
      <c r="O393" s="231">
        <v>0</v>
      </c>
      <c r="P393" s="254"/>
      <c r="Q393" s="231">
        <v>0</v>
      </c>
      <c r="R393" s="227">
        <v>0</v>
      </c>
      <c r="S393" s="217"/>
      <c r="T393" s="266">
        <v>0</v>
      </c>
      <c r="U393" s="266">
        <v>0</v>
      </c>
      <c r="V393" s="229">
        <v>0</v>
      </c>
      <c r="W393" s="229">
        <v>0</v>
      </c>
      <c r="X393" s="229">
        <v>0</v>
      </c>
      <c r="Y393" s="229">
        <v>0</v>
      </c>
      <c r="Z393" s="229">
        <v>0</v>
      </c>
      <c r="AA393" s="229">
        <v>0</v>
      </c>
      <c r="AB393" s="229">
        <v>0</v>
      </c>
      <c r="AC393" s="229">
        <v>0</v>
      </c>
      <c r="AD393" s="229">
        <v>0</v>
      </c>
      <c r="AE393" s="229">
        <v>0</v>
      </c>
      <c r="AF393" s="223">
        <f>SUM(C393:AE393)</f>
        <v>9.195199999999998</v>
      </c>
      <c r="AG393" s="224">
        <f>IF(ISERROR((C393/D393-1)*100),"n/a",(C393/D393-1)*100)</f>
        <v>2.7777777777777901</v>
      </c>
      <c r="AH393" s="224">
        <f>IF(ISERROR((D393/E393-1)*100),"n/a",(D393/E393-1)*100)</f>
        <v>28.571428571428559</v>
      </c>
      <c r="AI393" s="224">
        <f>IF(ISERROR((E393/F393-1)*100),"n/a",(E393/F393-1)*100)</f>
        <v>14.285714285714302</v>
      </c>
      <c r="AJ393" s="224">
        <f>IF(ISERROR((F393/G393-1)*100),"n/a",(F393/G393-1)*100)</f>
        <v>4.2553191489361764</v>
      </c>
      <c r="AK393" s="224">
        <f>IF(ISERROR((G393/H393-1)*100),"n/a",(G393/H393-1)*100)</f>
        <v>2.1739130434782483</v>
      </c>
      <c r="AL393" s="224">
        <f>IF(ISERROR((H393/I393-1)*100),"n/a",(H393/I393-1)*100)</f>
        <v>14.999999999999991</v>
      </c>
      <c r="AM393" s="224">
        <f>IF(ISERROR((I393/J393-1)*100),"n/a",(I393/J393-1)*100)</f>
        <v>4.5478306325143825</v>
      </c>
      <c r="AN393" s="224">
        <f>IF(ISERROR((J393/K393-1)*100),"n/a",(J393/K393-1)*100)</f>
        <v>2.0266666666666655</v>
      </c>
      <c r="AO393" s="224" t="str">
        <f>IF(ISERROR((K393/L393-1)*100),"n/a",(K393/L393-1)*100)</f>
        <v>n/a</v>
      </c>
      <c r="AP393" s="224" t="str">
        <f>IF(ISERROR((L393/M393-1)*100),"n/a",(L393/M393-1)*100)</f>
        <v>n/a</v>
      </c>
      <c r="AQ393" s="224" t="str">
        <f>IF(ISERROR((M393/N393-1)*100),"n/a",(M393/N393-1)*100)</f>
        <v>n/a</v>
      </c>
      <c r="AR393" s="224" t="str">
        <f>IF(ISERROR((N393/O393-1)*100),"n/a",(N393/O393-1)*100)</f>
        <v>n/a</v>
      </c>
      <c r="AS393" s="224" t="str">
        <f>IF(ISERROR((O393/Q393-1)*100),"n/a",(O393/Q393-1)*100)</f>
        <v>n/a</v>
      </c>
      <c r="AT393" s="224" t="str">
        <f>IF(ISERROR((Q393/R393-1)*100),"n/a",(Q393/R393-1)*100)</f>
        <v>n/a</v>
      </c>
      <c r="AU393" s="224" t="str">
        <f>IF(ISERROR((R393/T393-1)*100),"n/a",(R393/T393-1)*100)</f>
        <v>n/a</v>
      </c>
      <c r="AV393" s="224" t="str">
        <f>IF(ISERROR((T393/U393-1)*100),"n/a",(T393/U393-1)*100)</f>
        <v>n/a</v>
      </c>
      <c r="AW393" s="224" t="str">
        <f>IF(ISERROR((U393/V393-1)*100),"n/a",(U393/V393-1)*100)</f>
        <v>n/a</v>
      </c>
      <c r="AX393" s="224" t="str">
        <f>IF(ISERROR((V393/W393-1)*100),"n/a",(V393/W393-1)*100)</f>
        <v>n/a</v>
      </c>
      <c r="AY393" s="224" t="str">
        <f>IF(ISERROR((W393/X393-1)*100),"n/a",(W393/X393-1)*100)</f>
        <v>n/a</v>
      </c>
      <c r="AZ393" s="224" t="str">
        <f>IF(ISERROR((X393/Y393-1)*100),"n/a",(X393/Y393-1)*100)</f>
        <v>n/a</v>
      </c>
      <c r="BA393" s="224" t="str">
        <f>IF(ISERROR((Y393/Z393-1)*100),"n/a",(Y393/Z393-1)*100)</f>
        <v>n/a</v>
      </c>
      <c r="BB393" s="224" t="str">
        <f>IF(ISERROR((Z393/AA393-1)*100),"n/a",(Z393/AA393-1)*100)</f>
        <v>n/a</v>
      </c>
      <c r="BC393" s="224" t="str">
        <f>IF(ISERROR((AA393/AB393-1)*100),"n/a",(AA393/AB393-1)*100)</f>
        <v>n/a</v>
      </c>
      <c r="BD393" s="224" t="str">
        <f>IF(ISERROR((AB393/AC393-1)*100),"n/a",(AB393/AC393-1)*100)</f>
        <v>n/a</v>
      </c>
      <c r="BE393" s="224" t="str">
        <f>IF(ISERROR((AC393/AD393-1)*100),"n/a",(AC393/AD393-1)*100)</f>
        <v>n/a</v>
      </c>
      <c r="BF393" s="224" t="str">
        <f>IF(ISERROR((AD393/AE393-1)*100),"n/a",(AD393/AE393-1)*100)</f>
        <v>n/a</v>
      </c>
      <c r="BG393" s="224">
        <f>AVERAGE(AG393:BF393)</f>
        <v>9.2048312658145139</v>
      </c>
      <c r="BH393" s="182">
        <f t="shared" si="6"/>
        <v>9.4333499867742194</v>
      </c>
    </row>
    <row r="394" spans="1:60" ht="11.25" customHeight="1" x14ac:dyDescent="0.2">
      <c r="A394" s="278" t="s">
        <v>1552</v>
      </c>
      <c r="B394" s="186" t="s">
        <v>1553</v>
      </c>
      <c r="C394" s="215">
        <v>2.7</v>
      </c>
      <c r="D394" s="216">
        <v>2.6</v>
      </c>
      <c r="E394" s="216">
        <v>2.5</v>
      </c>
      <c r="F394" s="216">
        <v>2.4</v>
      </c>
      <c r="G394" s="216">
        <v>2.15</v>
      </c>
      <c r="H394" s="216">
        <v>2.1</v>
      </c>
      <c r="I394" s="231">
        <v>2.4249999999999998</v>
      </c>
      <c r="J394" s="216">
        <v>3.55</v>
      </c>
      <c r="K394" s="246">
        <v>3.5</v>
      </c>
      <c r="L394" s="218">
        <v>3.4249999999999998</v>
      </c>
      <c r="M394" s="218">
        <v>3.4</v>
      </c>
      <c r="N394" s="218">
        <v>3.35</v>
      </c>
      <c r="O394" s="218">
        <v>3</v>
      </c>
      <c r="P394" s="186"/>
      <c r="Q394" s="218">
        <v>2.625</v>
      </c>
      <c r="R394" s="246">
        <v>2.2999999999999998</v>
      </c>
      <c r="S394" s="186"/>
      <c r="T394" s="287">
        <v>2</v>
      </c>
      <c r="U394" s="287">
        <v>3.6</v>
      </c>
      <c r="V394" s="258">
        <v>6.8250000000000002</v>
      </c>
      <c r="W394" s="262">
        <v>7.45</v>
      </c>
      <c r="X394" s="262">
        <v>7.3</v>
      </c>
      <c r="Y394" s="262">
        <v>7.2</v>
      </c>
      <c r="Z394" s="262">
        <v>7</v>
      </c>
      <c r="AA394" s="262">
        <v>6.7</v>
      </c>
      <c r="AB394" s="262">
        <v>6.6</v>
      </c>
      <c r="AC394" s="262">
        <v>6.35</v>
      </c>
      <c r="AD394" s="262">
        <v>6.1</v>
      </c>
      <c r="AE394" s="262">
        <v>6</v>
      </c>
      <c r="AF394" s="223">
        <f>SUM(C394:AE394)</f>
        <v>115.14999999999999</v>
      </c>
      <c r="AG394" s="224">
        <f>IF(ISERROR((C394/D394-1)*100),"n/a",(C394/D394-1)*100)</f>
        <v>3.8461538461538547</v>
      </c>
      <c r="AH394" s="224">
        <f>IF(ISERROR((D394/E394-1)*100),"n/a",(D394/E394-1)*100)</f>
        <v>4.0000000000000036</v>
      </c>
      <c r="AI394" s="224">
        <f>IF(ISERROR((E394/F394-1)*100),"n/a",(E394/F394-1)*100)</f>
        <v>4.1666666666666741</v>
      </c>
      <c r="AJ394" s="224">
        <f>IF(ISERROR((F394/G394-1)*100),"n/a",(F394/G394-1)*100)</f>
        <v>11.627906976744185</v>
      </c>
      <c r="AK394" s="224">
        <f>IF(ISERROR((G394/H394-1)*100),"n/a",(G394/H394-1)*100)</f>
        <v>2.3809523809523725</v>
      </c>
      <c r="AL394" s="224">
        <f>IF(ISERROR((H394/I394-1)*100),"n/a",(H394/I394-1)*100)</f>
        <v>-13.402061855670089</v>
      </c>
      <c r="AM394" s="224">
        <f>IF(ISERROR((I394/J394-1)*100),"n/a",(I394/J394-1)*100)</f>
        <v>-31.690140845070424</v>
      </c>
      <c r="AN394" s="224">
        <f>IF(ISERROR((J394/K394-1)*100),"n/a",(J394/K394-1)*100)</f>
        <v>1.4285714285714235</v>
      </c>
      <c r="AO394" s="224">
        <f>IF(ISERROR((K394/L394-1)*100),"n/a",(K394/L394-1)*100)</f>
        <v>2.1897810218978186</v>
      </c>
      <c r="AP394" s="224">
        <f>IF(ISERROR((L394/M394-1)*100),"n/a",(L394/M394-1)*100)</f>
        <v>0.73529411764705621</v>
      </c>
      <c r="AQ394" s="224">
        <f>IF(ISERROR((M394/N394-1)*100),"n/a",(M394/N394-1)*100)</f>
        <v>1.4925373134328401</v>
      </c>
      <c r="AR394" s="224">
        <f>IF(ISERROR((N394/O394-1)*100),"n/a",(N394/O394-1)*100)</f>
        <v>11.66666666666667</v>
      </c>
      <c r="AS394" s="224">
        <f>IF(ISERROR((O394/R394-1)*100),"n/a",(O394/R394-1)*100)</f>
        <v>30.434782608695656</v>
      </c>
      <c r="AT394" s="224">
        <f>IF(ISERROR((R394/T394-1)*100),"n/a",(R394/T394-1)*100)</f>
        <v>14.999999999999991</v>
      </c>
      <c r="AU394" s="224">
        <f>IF(ISERROR((T394/V394-1)*100),"n/a",(T394/V394-1)*100)</f>
        <v>-70.695970695970686</v>
      </c>
      <c r="AV394" s="224">
        <f>IF(ISERROR((V394/W394-1)*100),"n/a",(V394/W394-1)*100)</f>
        <v>-8.3892617449664471</v>
      </c>
      <c r="AW394" s="224">
        <f>IF(ISERROR((W394/X394-1)*100),"n/a",(W394/X394-1)*100)</f>
        <v>2.0547945205479534</v>
      </c>
      <c r="AX394" s="224">
        <f>IF(ISERROR((X394/Y394-1)*100),"n/a",(X394/Y394-1)*100)</f>
        <v>1.388888888888884</v>
      </c>
      <c r="AY394" s="224">
        <f>IF(ISERROR((Y394/Z394-1)*100),"n/a",(Y394/Z394-1)*100)</f>
        <v>2.8571428571428692</v>
      </c>
      <c r="AZ394" s="224">
        <f>IF(ISERROR((Z394/AA394-1)*100),"n/a",(Z394/AA394-1)*100)</f>
        <v>4.4776119402984982</v>
      </c>
      <c r="BA394" s="224">
        <f>IF(ISERROR((AA394/AB394-1)*100),"n/a",(AA394/AB394-1)*100)</f>
        <v>1.5151515151515138</v>
      </c>
      <c r="BB394" s="224">
        <f>IF(ISERROR((AB394/AC394-1)*100),"n/a",(AB394/AC394-1)*100)</f>
        <v>3.937007874015741</v>
      </c>
      <c r="BC394" s="224">
        <f>IF(ISERROR((AC394/AD394-1)*100),"n/a",(AC394/AD394-1)*100)</f>
        <v>4.0983606557376984</v>
      </c>
      <c r="BD394" s="224">
        <f>IF(ISERROR((AD394/AE394-1)*100),"n/a",(AD394/AE394-1)*100)</f>
        <v>1.6666666666666607</v>
      </c>
      <c r="BE394" s="224" t="str">
        <f>IF(ISERROR((AE394/#REF!-1)*100),"n/a",(AE394/#REF!-1)*100)</f>
        <v>n/a</v>
      </c>
      <c r="BF394" s="224" t="str">
        <f>IF(ISERROR((#REF!/#REF!-1)*100),"n/a",(#REF!/#REF!-1)*100)</f>
        <v>n/a</v>
      </c>
      <c r="BG394" s="224">
        <f>AVERAGE(AG394:BF394)</f>
        <v>-0.55052071649163692</v>
      </c>
      <c r="BH394" s="182">
        <f t="shared" si="6"/>
        <v>18.418637290527812</v>
      </c>
    </row>
    <row r="395" spans="1:60" ht="11.25" customHeight="1" x14ac:dyDescent="0.2">
      <c r="A395" s="265" t="s">
        <v>5563</v>
      </c>
      <c r="B395" s="191" t="s">
        <v>3019</v>
      </c>
      <c r="C395" s="215">
        <v>0.90199999999999991</v>
      </c>
      <c r="D395" s="216">
        <v>0.82000000000000006</v>
      </c>
      <c r="E395" s="216">
        <v>0.74449999999999994</v>
      </c>
      <c r="F395" s="216">
        <v>0.6765000000000001</v>
      </c>
      <c r="G395" s="216">
        <v>0.61499999999999999</v>
      </c>
      <c r="H395" s="231">
        <v>0.35000000000000003</v>
      </c>
      <c r="I395" s="216">
        <v>0.53</v>
      </c>
      <c r="J395" s="217">
        <v>0.49</v>
      </c>
      <c r="K395" s="217">
        <v>0.44999999999999996</v>
      </c>
      <c r="L395" s="216">
        <v>0.41000000000000003</v>
      </c>
      <c r="M395" s="216">
        <v>0.34</v>
      </c>
      <c r="N395" s="216">
        <v>0.26</v>
      </c>
      <c r="O395" s="216">
        <v>0.18000000000000002</v>
      </c>
      <c r="P395" s="191"/>
      <c r="Q395" s="216">
        <v>0.04</v>
      </c>
      <c r="R395" s="227">
        <v>0</v>
      </c>
      <c r="S395" s="237"/>
      <c r="T395" s="266">
        <v>0</v>
      </c>
      <c r="U395" s="266">
        <v>0</v>
      </c>
      <c r="V395" s="229">
        <v>0.14000000000000001</v>
      </c>
      <c r="W395" s="202">
        <v>0.48</v>
      </c>
      <c r="X395" s="202">
        <v>0.47</v>
      </c>
      <c r="Y395" s="202">
        <v>0.44</v>
      </c>
      <c r="Z395" s="202">
        <v>0.43000000000000005</v>
      </c>
      <c r="AA395" s="202">
        <v>0.4</v>
      </c>
      <c r="AB395" s="202">
        <v>0.39</v>
      </c>
      <c r="AC395" s="202">
        <v>0.36</v>
      </c>
      <c r="AD395" s="202">
        <v>0.34</v>
      </c>
      <c r="AE395" s="202">
        <v>0.32</v>
      </c>
      <c r="AF395" s="223">
        <f>SUM(C395:AE395)</f>
        <v>10.577999999999999</v>
      </c>
      <c r="AG395" s="224">
        <f>IF(ISERROR((C395/D395-1)*100),"n/a",(C395/D395-1)*100)</f>
        <v>9.9999999999999858</v>
      </c>
      <c r="AH395" s="224">
        <f>IF(ISERROR((D395/E395-1)*100),"n/a",(D395/E395-1)*100)</f>
        <v>10.141034251175295</v>
      </c>
      <c r="AI395" s="224">
        <f>IF(ISERROR((E395/F395-1)*100),"n/a",(E395/F395-1)*100)</f>
        <v>10.051736881005159</v>
      </c>
      <c r="AJ395" s="224">
        <f>IF(ISERROR((F395/G395-1)*100),"n/a",(F395/G395-1)*100)</f>
        <v>10.000000000000009</v>
      </c>
      <c r="AK395" s="224">
        <f>IF(ISERROR((G395/H395-1)*100),"n/a",(G395/H395-1)*100)</f>
        <v>75.714285714285694</v>
      </c>
      <c r="AL395" s="224">
        <f>IF(ISERROR((H395/I395-1)*100),"n/a",(H395/I395-1)*100)</f>
        <v>-33.96226415094339</v>
      </c>
      <c r="AM395" s="224">
        <f>IF(ISERROR((I395/J395-1)*100),"n/a",(I395/J395-1)*100)</f>
        <v>8.163265306122458</v>
      </c>
      <c r="AN395" s="224">
        <f>IF(ISERROR((J395/K395-1)*100),"n/a",(J395/K395-1)*100)</f>
        <v>8.8888888888889017</v>
      </c>
      <c r="AO395" s="224">
        <f>IF(ISERROR((K395/L395-1)*100),"n/a",(K395/L395-1)*100)</f>
        <v>9.7560975609755971</v>
      </c>
      <c r="AP395" s="224">
        <f>IF(ISERROR((L395/M395-1)*100),"n/a",(L395/M395-1)*100)</f>
        <v>20.588235294117641</v>
      </c>
      <c r="AQ395" s="224">
        <f>IF(ISERROR((M395/N395-1)*100),"n/a",(M395/N395-1)*100)</f>
        <v>30.76923076923077</v>
      </c>
      <c r="AR395" s="224">
        <f>IF(ISERROR((N395/O395-1)*100),"n/a",(N395/O395-1)*100)</f>
        <v>44.444444444444443</v>
      </c>
      <c r="AS395" s="224">
        <f>IF(ISERROR((O395/Q395-1)*100),"n/a",(O395/Q395-1)*100)</f>
        <v>350</v>
      </c>
      <c r="AT395" s="224" t="str">
        <f>IF(ISERROR((Q395/R395-1)*100),"n/a",(Q395/R395-1)*100)</f>
        <v>n/a</v>
      </c>
      <c r="AU395" s="224" t="str">
        <f>IF(ISERROR((R395/T395-1)*100),"n/a",(R395/T395-1)*100)</f>
        <v>n/a</v>
      </c>
      <c r="AV395" s="224" t="str">
        <f>IF(ISERROR((T395/U395-1)*100),"n/a",(T395/U395-1)*100)</f>
        <v>n/a</v>
      </c>
      <c r="AW395" s="224">
        <f>IF(ISERROR((U395/V395-1)*100),"n/a",(U395/V395-1)*100)</f>
        <v>-100</v>
      </c>
      <c r="AX395" s="224">
        <f>IF(ISERROR((V395/W395-1)*100),"n/a",(V395/W395-1)*100)</f>
        <v>-70.833333333333329</v>
      </c>
      <c r="AY395" s="224">
        <f>IF(ISERROR((W395/X395-1)*100),"n/a",(W395/X395-1)*100)</f>
        <v>2.1276595744680771</v>
      </c>
      <c r="AZ395" s="224">
        <f>IF(ISERROR((X395/Y395-1)*100),"n/a",(X395/Y395-1)*100)</f>
        <v>6.8181818181818121</v>
      </c>
      <c r="BA395" s="224">
        <f>IF(ISERROR((Y395/Z395-1)*100),"n/a",(Y395/Z395-1)*100)</f>
        <v>2.3255813953488191</v>
      </c>
      <c r="BB395" s="224">
        <f>IF(ISERROR((Z395/AA395-1)*100),"n/a",(Z395/AA395-1)*100)</f>
        <v>7.4999999999999956</v>
      </c>
      <c r="BC395" s="224">
        <f>IF(ISERROR((AA395/AB395-1)*100),"n/a",(AA395/AB395-1)*100)</f>
        <v>2.5641025641025772</v>
      </c>
      <c r="BD395" s="224">
        <f>IF(ISERROR((AB395/AC395-1)*100),"n/a",(AB395/AC395-1)*100)</f>
        <v>8.3333333333333481</v>
      </c>
      <c r="BE395" s="224">
        <f>IF(ISERROR((AC395/AD395-1)*100),"n/a",(AC395/AD395-1)*100)</f>
        <v>5.8823529411764497</v>
      </c>
      <c r="BF395" s="224">
        <f>IF(ISERROR((AD395/AE395-1)*100),"n/a",(AD395/AE395-1)*100)</f>
        <v>6.25</v>
      </c>
      <c r="BG395" s="224">
        <f>AVERAGE(AG395:BF395)</f>
        <v>18.500992750112189</v>
      </c>
      <c r="BH395" s="182">
        <f t="shared" si="6"/>
        <v>79.995412234333912</v>
      </c>
    </row>
    <row r="396" spans="1:60" ht="11.25" customHeight="1" x14ac:dyDescent="0.2">
      <c r="A396" s="291" t="s">
        <v>5657</v>
      </c>
      <c r="B396" s="191" t="s">
        <v>3291</v>
      </c>
      <c r="C396" s="215">
        <v>0.72089999999999999</v>
      </c>
      <c r="D396" s="216">
        <v>0.6865</v>
      </c>
      <c r="E396" s="216">
        <v>0.65369999999999995</v>
      </c>
      <c r="F396" s="216">
        <v>0.62250000000000005</v>
      </c>
      <c r="G396" s="231">
        <v>0.15</v>
      </c>
      <c r="H396" s="231">
        <v>0.755</v>
      </c>
      <c r="I396" s="231">
        <v>1.51</v>
      </c>
      <c r="J396" s="254">
        <v>1.51</v>
      </c>
      <c r="K396" s="217">
        <v>1.51</v>
      </c>
      <c r="L396" s="216">
        <v>1.4750000000000001</v>
      </c>
      <c r="M396" s="216">
        <v>1.345</v>
      </c>
      <c r="N396" s="216">
        <v>1.125</v>
      </c>
      <c r="O396" s="216">
        <v>0.89999999999999991</v>
      </c>
      <c r="P396" s="191"/>
      <c r="Q396" s="216">
        <v>0.70000000000000007</v>
      </c>
      <c r="R396" s="216">
        <v>0.3</v>
      </c>
      <c r="S396" s="191"/>
      <c r="T396" s="231">
        <v>0.2</v>
      </c>
      <c r="U396" s="238">
        <v>0.28250000000000003</v>
      </c>
      <c r="V396" s="202">
        <v>0.52500000000000002</v>
      </c>
      <c r="W396" s="202">
        <v>0.51500000000000001</v>
      </c>
      <c r="X396" s="202">
        <v>0.505</v>
      </c>
      <c r="Y396" s="202">
        <v>0.32750000000000001</v>
      </c>
      <c r="Z396" s="202">
        <v>0.26</v>
      </c>
      <c r="AA396" s="202">
        <v>0.125</v>
      </c>
      <c r="AB396" s="229">
        <v>0</v>
      </c>
      <c r="AC396" s="229">
        <v>0</v>
      </c>
      <c r="AD396" s="229">
        <v>0</v>
      </c>
      <c r="AE396" s="229">
        <v>0</v>
      </c>
      <c r="AF396" s="223">
        <f>SUM(C396:AE396)</f>
        <v>16.703600000000002</v>
      </c>
      <c r="AG396" s="224">
        <f>IF(ISERROR((C396/D396-1)*100),"n/a",(C396/D396-1)*100)</f>
        <v>5.0109249817916979</v>
      </c>
      <c r="AH396" s="224">
        <f>IF(ISERROR((D396/E396-1)*100),"n/a",(D396/E396-1)*100)</f>
        <v>5.0175921676610225</v>
      </c>
      <c r="AI396" s="224">
        <f>IF(ISERROR((E396/F396-1)*100),"n/a",(E396/F396-1)*100)</f>
        <v>5.012048192771057</v>
      </c>
      <c r="AJ396" s="224">
        <f>IF(ISERROR((F396/G396-1)*100),"n/a",(F396/G396-1)*100)</f>
        <v>315.00000000000006</v>
      </c>
      <c r="AK396" s="224">
        <f>IF(ISERROR((G396/H396-1)*100),"n/a",(G396/H396-1)*100)</f>
        <v>-80.132450331125824</v>
      </c>
      <c r="AL396" s="224">
        <f>IF(ISERROR((H396/I396-1)*100),"n/a",(H396/I396-1)*100)</f>
        <v>-50</v>
      </c>
      <c r="AM396" s="224">
        <f>IF(ISERROR((I396/J396-1)*100),"n/a",(I396/J396-1)*100)</f>
        <v>0</v>
      </c>
      <c r="AN396" s="224">
        <f>IF(ISERROR((J396/K396-1)*100),"n/a",(J396/K396-1)*100)</f>
        <v>0</v>
      </c>
      <c r="AO396" s="224">
        <f>IF(ISERROR((K396/L396-1)*100),"n/a",(K396/L396-1)*100)</f>
        <v>2.3728813559321882</v>
      </c>
      <c r="AP396" s="224">
        <f>IF(ISERROR((L396/M396-1)*100),"n/a",(L396/M396-1)*100)</f>
        <v>9.6654275092936892</v>
      </c>
      <c r="AQ396" s="224">
        <f>IF(ISERROR((M396/N396-1)*100),"n/a",(M396/N396-1)*100)</f>
        <v>19.55555555555555</v>
      </c>
      <c r="AR396" s="224">
        <f>IF(ISERROR((N396/O396-1)*100),"n/a",(N396/O396-1)*100)</f>
        <v>25.000000000000021</v>
      </c>
      <c r="AS396" s="224">
        <f>IF(ISERROR((O396/Q396-1)*100),"n/a",(O396/Q396-1)*100)</f>
        <v>28.571428571428537</v>
      </c>
      <c r="AT396" s="224">
        <f>IF(ISERROR((Q396/R396-1)*100),"n/a",(Q396/R396-1)*100)</f>
        <v>133.33333333333334</v>
      </c>
      <c r="AU396" s="224">
        <f>IF(ISERROR((R396/T396-1)*100),"n/a",(R396/T396-1)*100)</f>
        <v>49.999999999999979</v>
      </c>
      <c r="AV396" s="224">
        <f>IF(ISERROR((T396/U396-1)*100),"n/a",(T396/U396-1)*100)</f>
        <v>-29.20353982300885</v>
      </c>
      <c r="AW396" s="224">
        <f>IF(ISERROR((U396/V396-1)*100),"n/a",(U396/V396-1)*100)</f>
        <v>-46.190476190476183</v>
      </c>
      <c r="AX396" s="224">
        <f>IF(ISERROR((V396/W396-1)*100),"n/a",(V396/W396-1)*100)</f>
        <v>1.9417475728155331</v>
      </c>
      <c r="AY396" s="224">
        <f>IF(ISERROR((W396/X396-1)*100),"n/a",(W396/X396-1)*100)</f>
        <v>1.980198019801982</v>
      </c>
      <c r="AZ396" s="224">
        <f>IF(ISERROR((X396/Y396-1)*100),"n/a",(X396/Y396-1)*100)</f>
        <v>54.198473282442741</v>
      </c>
      <c r="BA396" s="224">
        <f>IF(ISERROR((Y396/Z396-1)*100),"n/a",(Y396/Z396-1)*100)</f>
        <v>25.96153846153846</v>
      </c>
      <c r="BB396" s="224">
        <f>IF(ISERROR((Z396/AA396-1)*100),"n/a",(Z396/AA396-1)*100)</f>
        <v>108</v>
      </c>
      <c r="BC396" s="224" t="str">
        <f>IF(ISERROR((AA396/AB396-1)*100),"n/a",(AA396/AB396-1)*100)</f>
        <v>n/a</v>
      </c>
      <c r="BD396" s="224" t="str">
        <f>IF(ISERROR((AB396/AC396-1)*100),"n/a",(AB396/AC396-1)*100)</f>
        <v>n/a</v>
      </c>
      <c r="BE396" s="224" t="str">
        <f>IF(ISERROR((AC396/AD396-1)*100),"n/a",(AC396/AD396-1)*100)</f>
        <v>n/a</v>
      </c>
      <c r="BF396" s="224" t="str">
        <f>IF(ISERROR((AD396/AE396-1)*100),"n/a",(AD396/AE396-1)*100)</f>
        <v>n/a</v>
      </c>
      <c r="BG396" s="224">
        <f>AVERAGE(AG396:BF396)</f>
        <v>26.595212848170682</v>
      </c>
      <c r="BH396" s="182">
        <f t="shared" si="6"/>
        <v>79.621439951911867</v>
      </c>
    </row>
    <row r="397" spans="1:60" ht="11.25" customHeight="1" x14ac:dyDescent="0.2">
      <c r="A397" s="97" t="s">
        <v>1952</v>
      </c>
      <c r="B397" s="191" t="s">
        <v>1020</v>
      </c>
      <c r="C397" s="215">
        <v>3.04</v>
      </c>
      <c r="D397" s="216">
        <v>2.64</v>
      </c>
      <c r="E397" s="216">
        <v>2.2799999999999998</v>
      </c>
      <c r="F397" s="216">
        <v>1.96</v>
      </c>
      <c r="G397" s="216">
        <v>1.76</v>
      </c>
      <c r="H397" s="216">
        <v>1.6</v>
      </c>
      <c r="I397" s="216">
        <v>1.32</v>
      </c>
      <c r="J397" s="217">
        <v>1</v>
      </c>
      <c r="K397" s="223">
        <v>0.88</v>
      </c>
      <c r="L397" s="216">
        <v>0.76</v>
      </c>
      <c r="M397" s="216">
        <v>0.64</v>
      </c>
      <c r="N397" s="216">
        <v>0.44</v>
      </c>
      <c r="O397" s="216">
        <v>0.21</v>
      </c>
      <c r="P397" s="226"/>
      <c r="Q397" s="216">
        <v>0.105</v>
      </c>
      <c r="R397" s="231">
        <v>0.06</v>
      </c>
      <c r="S397" s="226"/>
      <c r="T397" s="254">
        <v>0.06</v>
      </c>
      <c r="U397" s="229">
        <v>0.06</v>
      </c>
      <c r="V397" s="202">
        <v>0.06</v>
      </c>
      <c r="W397" s="202">
        <v>5.3999999999999999E-2</v>
      </c>
      <c r="X397" s="202">
        <v>8.9999999999999993E-3</v>
      </c>
      <c r="Y397" s="229">
        <v>0</v>
      </c>
      <c r="Z397" s="229">
        <v>0</v>
      </c>
      <c r="AA397" s="229">
        <v>0</v>
      </c>
      <c r="AB397" s="229">
        <v>0</v>
      </c>
      <c r="AC397" s="229">
        <v>0</v>
      </c>
      <c r="AD397" s="229">
        <v>0</v>
      </c>
      <c r="AE397" s="229">
        <v>0</v>
      </c>
      <c r="AF397" s="223">
        <f>SUM(C397:AE397)</f>
        <v>18.937999999999995</v>
      </c>
      <c r="AG397" s="224">
        <f>IF(ISERROR((C397/D397-1)*100),"n/a",(C397/D397-1)*100)</f>
        <v>15.151515151515138</v>
      </c>
      <c r="AH397" s="224">
        <f>IF(ISERROR((D397/E397-1)*100),"n/a",(D397/E397-1)*100)</f>
        <v>15.789473684210531</v>
      </c>
      <c r="AI397" s="224">
        <f>IF(ISERROR((E397/F397-1)*100),"n/a",(E397/F397-1)*100)</f>
        <v>16.326530612244895</v>
      </c>
      <c r="AJ397" s="224">
        <f>IF(ISERROR((F397/G397-1)*100),"n/a",(F397/G397-1)*100)</f>
        <v>11.363636363636353</v>
      </c>
      <c r="AK397" s="224">
        <f>IF(ISERROR((G397/H397-1)*100),"n/a",(G397/H397-1)*100)</f>
        <v>9.9999999999999858</v>
      </c>
      <c r="AL397" s="224">
        <f>IF(ISERROR((H397/I397-1)*100),"n/a",(H397/I397-1)*100)</f>
        <v>21.212121212121215</v>
      </c>
      <c r="AM397" s="224">
        <f>IF(ISERROR((I397/J397-1)*100),"n/a",(I397/J397-1)*100)</f>
        <v>32.000000000000007</v>
      </c>
      <c r="AN397" s="224">
        <f>IF(ISERROR((J397/K397-1)*100),"n/a",(J397/K397-1)*100)</f>
        <v>13.636363636363647</v>
      </c>
      <c r="AO397" s="224">
        <f>IF(ISERROR((K397/L397-1)*100),"n/a",(K397/L397-1)*100)</f>
        <v>15.789473684210531</v>
      </c>
      <c r="AP397" s="224">
        <f>IF(ISERROR((L397/M397-1)*100),"n/a",(L397/M397-1)*100)</f>
        <v>18.75</v>
      </c>
      <c r="AQ397" s="224">
        <f>IF(ISERROR((M397/N397-1)*100),"n/a",(M397/N397-1)*100)</f>
        <v>45.45454545454546</v>
      </c>
      <c r="AR397" s="224">
        <f>IF(ISERROR((N397/O397-1)*100),"n/a",(N397/O397-1)*100)</f>
        <v>109.52380952380953</v>
      </c>
      <c r="AS397" s="224">
        <f>IF(ISERROR((O397/Q397-1)*100),"n/a",(O397/Q397-1)*100)</f>
        <v>100</v>
      </c>
      <c r="AT397" s="224">
        <f>IF(ISERROR((Q397/R397-1)*100),"n/a",(Q397/R397-1)*100)</f>
        <v>75</v>
      </c>
      <c r="AU397" s="224">
        <f>IF(ISERROR((R397/T397-1)*100),"n/a",(R397/T397-1)*100)</f>
        <v>0</v>
      </c>
      <c r="AV397" s="224">
        <f>IF(ISERROR((T397/U397-1)*100),"n/a",(T397/U397-1)*100)</f>
        <v>0</v>
      </c>
      <c r="AW397" s="224">
        <f>IF(ISERROR((U397/V397-1)*100),"n/a",(U397/V397-1)*100)</f>
        <v>0</v>
      </c>
      <c r="AX397" s="224">
        <f>IF(ISERROR((V397/W397-1)*100),"n/a",(V397/W397-1)*100)</f>
        <v>11.111111111111116</v>
      </c>
      <c r="AY397" s="224">
        <f>IF(ISERROR((W397/X397-1)*100),"n/a",(W397/X397-1)*100)</f>
        <v>500</v>
      </c>
      <c r="AZ397" s="224" t="str">
        <f>IF(ISERROR((X397/Y397-1)*100),"n/a",(X397/Y397-1)*100)</f>
        <v>n/a</v>
      </c>
      <c r="BA397" s="224" t="str">
        <f>IF(ISERROR((Y397/Z397-1)*100),"n/a",(Y397/Z397-1)*100)</f>
        <v>n/a</v>
      </c>
      <c r="BB397" s="224" t="str">
        <f>IF(ISERROR((Z397/AA397-1)*100),"n/a",(Z397/AA397-1)*100)</f>
        <v>n/a</v>
      </c>
      <c r="BC397" s="224" t="str">
        <f>IF(ISERROR((AA397/AB397-1)*100),"n/a",(AA397/AB397-1)*100)</f>
        <v>n/a</v>
      </c>
      <c r="BD397" s="224" t="str">
        <f>IF(ISERROR((AB397/AC397-1)*100),"n/a",(AB397/AC397-1)*100)</f>
        <v>n/a</v>
      </c>
      <c r="BE397" s="224" t="str">
        <f>IF(ISERROR((AC397/AD397-1)*100),"n/a",(AC397/AD397-1)*100)</f>
        <v>n/a</v>
      </c>
      <c r="BF397" s="224" t="str">
        <f>IF(ISERROR((AD397/AE397-1)*100),"n/a",(AD397/AE397-1)*100)</f>
        <v>n/a</v>
      </c>
      <c r="BG397" s="224">
        <f>AVERAGE(AG397:BF397)</f>
        <v>53.216241075461497</v>
      </c>
      <c r="BH397" s="182">
        <f t="shared" si="6"/>
        <v>112.85142089835378</v>
      </c>
    </row>
    <row r="398" spans="1:60" ht="11.25" customHeight="1" x14ac:dyDescent="0.2">
      <c r="A398" s="240" t="s">
        <v>1953</v>
      </c>
      <c r="B398" s="206" t="s">
        <v>1022</v>
      </c>
      <c r="C398" s="215">
        <v>6.06</v>
      </c>
      <c r="D398" s="216">
        <v>5.88</v>
      </c>
      <c r="E398" s="216">
        <v>5.6</v>
      </c>
      <c r="F398" s="216">
        <v>4.6749999999999998</v>
      </c>
      <c r="G398" s="216">
        <v>4.0999999999999996</v>
      </c>
      <c r="H398" s="216">
        <v>4</v>
      </c>
      <c r="I398" s="216">
        <v>3.84</v>
      </c>
      <c r="J398" s="217">
        <v>3.69</v>
      </c>
      <c r="K398" s="235">
        <v>3.48</v>
      </c>
      <c r="L398" s="241">
        <v>3.28</v>
      </c>
      <c r="M398" s="241">
        <v>3.08</v>
      </c>
      <c r="N398" s="241">
        <v>2.92</v>
      </c>
      <c r="O398" s="241">
        <v>2.78</v>
      </c>
      <c r="P398" s="249"/>
      <c r="Q398" s="241">
        <v>2.64</v>
      </c>
      <c r="R398" s="242">
        <v>2.5099999999999998</v>
      </c>
      <c r="S398" s="249"/>
      <c r="T398" s="282">
        <v>2.46</v>
      </c>
      <c r="U398" s="282">
        <v>2.46</v>
      </c>
      <c r="V398" s="244">
        <v>2.46</v>
      </c>
      <c r="W398" s="244">
        <v>2.42</v>
      </c>
      <c r="X398" s="245">
        <v>2.38</v>
      </c>
      <c r="Y398" s="245">
        <v>2.34</v>
      </c>
      <c r="Z398" s="245">
        <v>2.34</v>
      </c>
      <c r="AA398" s="245">
        <v>2.34</v>
      </c>
      <c r="AB398" s="245">
        <v>2.34</v>
      </c>
      <c r="AC398" s="244">
        <v>2.34</v>
      </c>
      <c r="AD398" s="244">
        <v>2.3199999999999998</v>
      </c>
      <c r="AE398" s="244">
        <v>2.2999999999999998</v>
      </c>
      <c r="AF398" s="223">
        <f>SUM(C398:AE398)</f>
        <v>87.034999999999997</v>
      </c>
      <c r="AG398" s="224">
        <f>IF(ISERROR((C398/D398-1)*100),"n/a",(C398/D398-1)*100)</f>
        <v>3.0612244897959107</v>
      </c>
      <c r="AH398" s="224">
        <f>IF(ISERROR((D398/E398-1)*100),"n/a",(D398/E398-1)*100)</f>
        <v>5.0000000000000044</v>
      </c>
      <c r="AI398" s="224">
        <f>IF(ISERROR((E398/F398-1)*100),"n/a",(E398/F398-1)*100)</f>
        <v>19.78609625668448</v>
      </c>
      <c r="AJ398" s="224">
        <f>IF(ISERROR((F398/G398-1)*100),"n/a",(F398/G398-1)*100)</f>
        <v>14.024390243902452</v>
      </c>
      <c r="AK398" s="224">
        <f>IF(ISERROR((G398/H398-1)*100),"n/a",(G398/H398-1)*100)</f>
        <v>2.4999999999999911</v>
      </c>
      <c r="AL398" s="224">
        <f>IF(ISERROR((H398/I398-1)*100),"n/a",(H398/I398-1)*100)</f>
        <v>4.1666666666666741</v>
      </c>
      <c r="AM398" s="224">
        <f>IF(ISERROR((I398/J398-1)*100),"n/a",(I398/J398-1)*100)</f>
        <v>4.0650406504064929</v>
      </c>
      <c r="AN398" s="224">
        <f>IF(ISERROR((J398/K398-1)*100),"n/a",(J398/K398-1)*100)</f>
        <v>6.0344827586206851</v>
      </c>
      <c r="AO398" s="224">
        <f>IF(ISERROR((K398/L398-1)*100),"n/a",(K398/L398-1)*100)</f>
        <v>6.0975609756097615</v>
      </c>
      <c r="AP398" s="224">
        <f>IF(ISERROR((L398/M398-1)*100),"n/a",(L398/M398-1)*100)</f>
        <v>6.4935064935064846</v>
      </c>
      <c r="AQ398" s="224">
        <f>IF(ISERROR((M398/N398-1)*100),"n/a",(M398/N398-1)*100)</f>
        <v>5.4794520547945202</v>
      </c>
      <c r="AR398" s="224">
        <f>IF(ISERROR((N398/O398-1)*100),"n/a",(N398/O398-1)*100)</f>
        <v>5.0359712230215958</v>
      </c>
      <c r="AS398" s="224">
        <f>IF(ISERROR((O398/Q398-1)*100),"n/a",(O398/Q398-1)*100)</f>
        <v>5.3030303030302983</v>
      </c>
      <c r="AT398" s="224">
        <f>IF(ISERROR((Q398/R398-1)*100),"n/a",(Q398/R398-1)*100)</f>
        <v>5.179282868525914</v>
      </c>
      <c r="AU398" s="224">
        <f>IF(ISERROR((R398/T398-1)*100),"n/a",(R398/T398-1)*100)</f>
        <v>2.0325203252032464</v>
      </c>
      <c r="AV398" s="224">
        <f>IF(ISERROR((T398/U398-1)*100),"n/a",(T398/U398-1)*100)</f>
        <v>0</v>
      </c>
      <c r="AW398" s="224">
        <f>IF(ISERROR((U398/V398-1)*100),"n/a",(U398/V398-1)*100)</f>
        <v>0</v>
      </c>
      <c r="AX398" s="224">
        <f>IF(ISERROR((V398/W398-1)*100),"n/a",(V398/W398-1)*100)</f>
        <v>1.6528925619834656</v>
      </c>
      <c r="AY398" s="224">
        <f>IF(ISERROR((W398/X398-1)*100),"n/a",(W398/X398-1)*100)</f>
        <v>1.6806722689075571</v>
      </c>
      <c r="AZ398" s="224">
        <f>IF(ISERROR((X398/Y398-1)*100),"n/a",(X398/Y398-1)*100)</f>
        <v>1.7094017094017033</v>
      </c>
      <c r="BA398" s="224">
        <f>IF(ISERROR((Y398/Z398-1)*100),"n/a",(Y398/Z398-1)*100)</f>
        <v>0</v>
      </c>
      <c r="BB398" s="224">
        <f>IF(ISERROR((Z398/AA398-1)*100),"n/a",(Z398/AA398-1)*100)</f>
        <v>0</v>
      </c>
      <c r="BC398" s="224">
        <f>IF(ISERROR((AA398/AB398-1)*100),"n/a",(AA398/AB398-1)*100)</f>
        <v>0</v>
      </c>
      <c r="BD398" s="224">
        <f>IF(ISERROR((AB398/AC398-1)*100),"n/a",(AB398/AC398-1)*100)</f>
        <v>0</v>
      </c>
      <c r="BE398" s="224">
        <f>IF(ISERROR((AC398/AD398-1)*100),"n/a",(AC398/AD398-1)*100)</f>
        <v>0.86206896551723755</v>
      </c>
      <c r="BF398" s="224">
        <f>IF(ISERROR((AD398/AE398-1)*100),"n/a",(AD398/AE398-1)*100)</f>
        <v>0.86956521739129933</v>
      </c>
      <c r="BG398" s="224">
        <f>AVERAGE(AG398:BF398)</f>
        <v>3.8859163858834531</v>
      </c>
      <c r="BH398" s="182">
        <f t="shared" si="6"/>
        <v>4.517846665857868</v>
      </c>
    </row>
    <row r="399" spans="1:60" ht="11.25" customHeight="1" x14ac:dyDescent="0.2">
      <c r="A399" s="97" t="s">
        <v>1954</v>
      </c>
      <c r="B399" s="191" t="s">
        <v>1024</v>
      </c>
      <c r="C399" s="215">
        <v>3.03</v>
      </c>
      <c r="D399" s="216">
        <v>2.91</v>
      </c>
      <c r="E399" s="216">
        <v>2.7450000000000001</v>
      </c>
      <c r="F399" s="216">
        <v>2.5950000000000002</v>
      </c>
      <c r="G399" s="216">
        <v>2.4750000000000001</v>
      </c>
      <c r="H399" s="216">
        <v>2.46</v>
      </c>
      <c r="I399" s="216">
        <v>2.415</v>
      </c>
      <c r="J399" s="217">
        <v>2.2949999999999999</v>
      </c>
      <c r="K399" s="217">
        <v>2.2349999999999999</v>
      </c>
      <c r="L399" s="216">
        <v>2.1749999999999998</v>
      </c>
      <c r="M399" s="216">
        <v>2.1</v>
      </c>
      <c r="N399" s="216">
        <v>1.9950000000000001</v>
      </c>
      <c r="O399" s="216">
        <v>1.86</v>
      </c>
      <c r="P399" s="226"/>
      <c r="Q399" s="216">
        <v>1.71</v>
      </c>
      <c r="R399" s="232">
        <v>1.56</v>
      </c>
      <c r="S399" s="226"/>
      <c r="T399" s="261">
        <v>1.5</v>
      </c>
      <c r="U399" s="260">
        <v>1.5</v>
      </c>
      <c r="V399" s="202">
        <v>1.425</v>
      </c>
      <c r="W399" s="202">
        <v>0.33</v>
      </c>
      <c r="X399" s="229">
        <v>0</v>
      </c>
      <c r="Y399" s="229">
        <v>0</v>
      </c>
      <c r="Z399" s="229">
        <v>0</v>
      </c>
      <c r="AA399" s="229">
        <v>0</v>
      </c>
      <c r="AB399" s="229">
        <v>0</v>
      </c>
      <c r="AC399" s="229">
        <v>0</v>
      </c>
      <c r="AD399" s="229">
        <v>0</v>
      </c>
      <c r="AE399" s="229">
        <v>0</v>
      </c>
      <c r="AF399" s="223">
        <f>SUM(C399:AE399)</f>
        <v>39.314999999999998</v>
      </c>
      <c r="AG399" s="224">
        <f>IF(ISERROR((C399/D399-1)*100),"n/a",(C399/D399-1)*100)</f>
        <v>4.1237113402061709</v>
      </c>
      <c r="AH399" s="224">
        <f>IF(ISERROR((D399/E399-1)*100),"n/a",(D399/E399-1)*100)</f>
        <v>6.0109289617486406</v>
      </c>
      <c r="AI399" s="224">
        <f>IF(ISERROR((E399/F399-1)*100),"n/a",(E399/F399-1)*100)</f>
        <v>5.7803468208092346</v>
      </c>
      <c r="AJ399" s="224">
        <f>IF(ISERROR((F399/G399-1)*100),"n/a",(F399/G399-1)*100)</f>
        <v>4.8484848484848575</v>
      </c>
      <c r="AK399" s="224">
        <f>IF(ISERROR((G399/H399-1)*100),"n/a",(G399/H399-1)*100)</f>
        <v>0.60975609756097615</v>
      </c>
      <c r="AL399" s="224">
        <f>IF(ISERROR((H399/I399-1)*100),"n/a",(H399/I399-1)*100)</f>
        <v>1.8633540372670732</v>
      </c>
      <c r="AM399" s="224">
        <f>IF(ISERROR((I399/J399-1)*100),"n/a",(I399/J399-1)*100)</f>
        <v>5.2287581699346442</v>
      </c>
      <c r="AN399" s="224">
        <f>IF(ISERROR((J399/K399-1)*100),"n/a",(J399/K399-1)*100)</f>
        <v>2.6845637583892579</v>
      </c>
      <c r="AO399" s="224">
        <f>IF(ISERROR((K399/L399-1)*100),"n/a",(K399/L399-1)*100)</f>
        <v>2.7586206896551779</v>
      </c>
      <c r="AP399" s="224">
        <f>IF(ISERROR((L399/M399-1)*100),"n/a",(L399/M399-1)*100)</f>
        <v>3.5714285714285587</v>
      </c>
      <c r="AQ399" s="224">
        <f>IF(ISERROR((M399/N399-1)*100),"n/a",(M399/N399-1)*100)</f>
        <v>5.2631578947368363</v>
      </c>
      <c r="AR399" s="224">
        <f>IF(ISERROR((N399/O399-1)*100),"n/a",(N399/O399-1)*100)</f>
        <v>7.2580645161290258</v>
      </c>
      <c r="AS399" s="224">
        <f>IF(ISERROR((O399/Q399-1)*100),"n/a",(O399/Q399-1)*100)</f>
        <v>8.7719298245614077</v>
      </c>
      <c r="AT399" s="224">
        <f>IF(ISERROR((Q399/R399-1)*100),"n/a",(Q399/R399-1)*100)</f>
        <v>9.6153846153846025</v>
      </c>
      <c r="AU399" s="224">
        <f>IF(ISERROR((R399/T399-1)*100),"n/a",(R399/T399-1)*100)</f>
        <v>4.0000000000000036</v>
      </c>
      <c r="AV399" s="224">
        <f>IF(ISERROR((T399/U399-1)*100),"n/a",(T399/U399-1)*100)</f>
        <v>0</v>
      </c>
      <c r="AW399" s="224">
        <f>IF(ISERROR((U399/V399-1)*100),"n/a",(U399/V399-1)*100)</f>
        <v>5.2631578947368363</v>
      </c>
      <c r="AX399" s="224">
        <f>IF(ISERROR((V399/W399-1)*100),"n/a",(V399/W399-1)*100)</f>
        <v>331.81818181818181</v>
      </c>
      <c r="AY399" s="224" t="str">
        <f>IF(ISERROR((W399/X399-1)*100),"n/a",(W399/X399-1)*100)</f>
        <v>n/a</v>
      </c>
      <c r="AZ399" s="224" t="str">
        <f>IF(ISERROR((X399/Y399-1)*100),"n/a",(X399/Y399-1)*100)</f>
        <v>n/a</v>
      </c>
      <c r="BA399" s="224" t="str">
        <f>IF(ISERROR((Y399/Z399-1)*100),"n/a",(Y399/Z399-1)*100)</f>
        <v>n/a</v>
      </c>
      <c r="BB399" s="224" t="str">
        <f>IF(ISERROR((Z399/AA399-1)*100),"n/a",(Z399/AA399-1)*100)</f>
        <v>n/a</v>
      </c>
      <c r="BC399" s="224" t="str">
        <f>IF(ISERROR((AA399/AB399-1)*100),"n/a",(AA399/AB399-1)*100)</f>
        <v>n/a</v>
      </c>
      <c r="BD399" s="224" t="str">
        <f>IF(ISERROR((AB399/AC399-1)*100),"n/a",(AB399/AC399-1)*100)</f>
        <v>n/a</v>
      </c>
      <c r="BE399" s="224" t="str">
        <f>IF(ISERROR((AC399/AD399-1)*100),"n/a",(AC399/AD399-1)*100)</f>
        <v>n/a</v>
      </c>
      <c r="BF399" s="224" t="str">
        <f>IF(ISERROR((AD399/AE399-1)*100),"n/a",(AD399/AE399-1)*100)</f>
        <v>n/a</v>
      </c>
      <c r="BG399" s="224">
        <f>AVERAGE(AG399:BF399)</f>
        <v>22.748323881067506</v>
      </c>
      <c r="BH399" s="182">
        <f t="shared" si="6"/>
        <v>77.174686975132502</v>
      </c>
    </row>
    <row r="400" spans="1:60" ht="11.25" customHeight="1" x14ac:dyDescent="0.2">
      <c r="A400" s="291" t="s">
        <v>5639</v>
      </c>
      <c r="B400" s="191" t="s">
        <v>3023</v>
      </c>
      <c r="C400" s="215">
        <v>2.64</v>
      </c>
      <c r="D400" s="216">
        <v>2.41</v>
      </c>
      <c r="E400" s="216">
        <v>1.96</v>
      </c>
      <c r="F400" s="216">
        <v>1</v>
      </c>
      <c r="G400" s="231">
        <v>0</v>
      </c>
      <c r="H400" s="231">
        <v>0.48</v>
      </c>
      <c r="I400" s="216">
        <v>1.8499999999999999</v>
      </c>
      <c r="J400" s="217">
        <v>1.56</v>
      </c>
      <c r="K400" s="217">
        <v>1.29</v>
      </c>
      <c r="L400" s="216">
        <v>1.1499999999999999</v>
      </c>
      <c r="M400" s="216">
        <v>0.95</v>
      </c>
      <c r="N400" s="216">
        <v>0.77000000000000013</v>
      </c>
      <c r="O400" s="216">
        <v>0.64</v>
      </c>
      <c r="P400" s="191"/>
      <c r="Q400" s="216">
        <v>0.49</v>
      </c>
      <c r="R400" s="232">
        <v>0.38750000000000007</v>
      </c>
      <c r="S400" s="191"/>
      <c r="T400" s="279">
        <v>0.20750000000000002</v>
      </c>
      <c r="U400" s="266">
        <v>8.7499999999999994E-2</v>
      </c>
      <c r="V400" s="202">
        <v>0.33749999999999997</v>
      </c>
      <c r="W400" s="202">
        <v>0.28749999999999998</v>
      </c>
      <c r="X400" s="202">
        <v>0.24</v>
      </c>
      <c r="Y400" s="202">
        <v>0.2</v>
      </c>
      <c r="Z400" s="202">
        <v>0.16500000000000001</v>
      </c>
      <c r="AA400" s="202">
        <v>0.14749999999999999</v>
      </c>
      <c r="AB400" s="202">
        <v>0.13750000000000001</v>
      </c>
      <c r="AC400" s="202">
        <v>0.1275</v>
      </c>
      <c r="AD400" s="202">
        <v>0.11749999999999999</v>
      </c>
      <c r="AE400" s="202">
        <v>0.10750000000000001</v>
      </c>
      <c r="AF400" s="223">
        <f>SUM(C400:AE400)</f>
        <v>19.739999999999998</v>
      </c>
      <c r="AG400" s="224">
        <f>IF(ISERROR((C400/D400-1)*100),"n/a",(C400/D400-1)*100)</f>
        <v>9.5435684647302779</v>
      </c>
      <c r="AH400" s="224">
        <f>IF(ISERROR((D400/E400-1)*100),"n/a",(D400/E400-1)*100)</f>
        <v>22.959183673469408</v>
      </c>
      <c r="AI400" s="224">
        <f>IF(ISERROR((E400/F400-1)*100),"n/a",(E400/F400-1)*100)</f>
        <v>96</v>
      </c>
      <c r="AJ400" s="224" t="str">
        <f>IF(ISERROR((F400/G400-1)*100),"n/a",(F400/G400-1)*100)</f>
        <v>n/a</v>
      </c>
      <c r="AK400" s="224">
        <f>IF(ISERROR((G400/H400-1)*100),"n/a",(G400/H400-1)*100)</f>
        <v>-100</v>
      </c>
      <c r="AL400" s="224">
        <f>IF(ISERROR((H400/I400-1)*100),"n/a",(H400/I400-1)*100)</f>
        <v>-74.054054054054049</v>
      </c>
      <c r="AM400" s="224">
        <f>IF(ISERROR((I400/J400-1)*100),"n/a",(I400/J400-1)*100)</f>
        <v>18.58974358974357</v>
      </c>
      <c r="AN400" s="224">
        <f>IF(ISERROR((J400/K400-1)*100),"n/a",(J400/K400-1)*100)</f>
        <v>20.930232558139529</v>
      </c>
      <c r="AO400" s="224">
        <f>IF(ISERROR((K400/L400-1)*100),"n/a",(K400/L400-1)*100)</f>
        <v>12.173913043478279</v>
      </c>
      <c r="AP400" s="224">
        <f>IF(ISERROR((L400/M400-1)*100),"n/a",(L400/M400-1)*100)</f>
        <v>21.052631578947366</v>
      </c>
      <c r="AQ400" s="224">
        <f>IF(ISERROR((M400/N400-1)*100),"n/a",(M400/N400-1)*100)</f>
        <v>23.376623376623339</v>
      </c>
      <c r="AR400" s="224">
        <f>IF(ISERROR((N400/O400-1)*100),"n/a",(N400/O400-1)*100)</f>
        <v>20.312500000000021</v>
      </c>
      <c r="AS400" s="224">
        <f>IF(ISERROR((O400/Q400-1)*100),"n/a",(O400/Q400-1)*100)</f>
        <v>30.612244897959194</v>
      </c>
      <c r="AT400" s="224">
        <f>IF(ISERROR((Q400/R400-1)*100),"n/a",(Q400/R400-1)*100)</f>
        <v>26.451612903225772</v>
      </c>
      <c r="AU400" s="224">
        <f>IF(ISERROR((R400/T400-1)*100),"n/a",(R400/T400-1)*100)</f>
        <v>86.746987951807242</v>
      </c>
      <c r="AV400" s="224">
        <f>IF(ISERROR((T400/U400-1)*100),"n/a",(T400/U400-1)*100)</f>
        <v>137.1428571428572</v>
      </c>
      <c r="AW400" s="224">
        <f>IF(ISERROR((U400/V400-1)*100),"n/a",(U400/V400-1)*100)</f>
        <v>-74.074074074074076</v>
      </c>
      <c r="AX400" s="224">
        <f>IF(ISERROR((V400/W400-1)*100),"n/a",(V400/W400-1)*100)</f>
        <v>17.391304347826075</v>
      </c>
      <c r="AY400" s="224">
        <f>IF(ISERROR((W400/X400-1)*100),"n/a",(W400/X400-1)*100)</f>
        <v>19.79166666666665</v>
      </c>
      <c r="AZ400" s="224">
        <f>IF(ISERROR((X400/Y400-1)*100),"n/a",(X400/Y400-1)*100)</f>
        <v>19.999999999999996</v>
      </c>
      <c r="BA400" s="224">
        <f>IF(ISERROR((Y400/Z400-1)*100),"n/a",(Y400/Z400-1)*100)</f>
        <v>21.212121212121215</v>
      </c>
      <c r="BB400" s="224">
        <f>IF(ISERROR((Z400/AA400-1)*100),"n/a",(Z400/AA400-1)*100)</f>
        <v>11.86440677966103</v>
      </c>
      <c r="BC400" s="224">
        <f>IF(ISERROR((AA400/AB400-1)*100),"n/a",(AA400/AB400-1)*100)</f>
        <v>7.2727272727272529</v>
      </c>
      <c r="BD400" s="224">
        <f>IF(ISERROR((AB400/AC400-1)*100),"n/a",(AB400/AC400-1)*100)</f>
        <v>7.8431372549019773</v>
      </c>
      <c r="BE400" s="224">
        <f>IF(ISERROR((AC400/AD400-1)*100),"n/a",(AC400/AD400-1)*100)</f>
        <v>8.5106382978723527</v>
      </c>
      <c r="BF400" s="224">
        <f>IF(ISERROR((AD400/AE400-1)*100),"n/a",(AD400/AE400-1)*100)</f>
        <v>9.302325581395321</v>
      </c>
      <c r="BG400" s="224">
        <f>AVERAGE(AG400:BF400)</f>
        <v>16.038091938640992</v>
      </c>
      <c r="BH400" s="182">
        <f t="shared" si="6"/>
        <v>48.578569563820913</v>
      </c>
    </row>
    <row r="401" spans="1:60" ht="11.25" customHeight="1" x14ac:dyDescent="0.2">
      <c r="A401" s="265" t="s">
        <v>1955</v>
      </c>
      <c r="B401" s="191" t="s">
        <v>1026</v>
      </c>
      <c r="C401" s="215">
        <v>1.24</v>
      </c>
      <c r="D401" s="216">
        <v>1.1599999999999999</v>
      </c>
      <c r="E401" s="216">
        <v>1.1399999999999999</v>
      </c>
      <c r="F401" s="216">
        <v>1.1200000000000001</v>
      </c>
      <c r="G401" s="216">
        <v>0.84499999999999997</v>
      </c>
      <c r="H401" s="216">
        <v>0.54500000000000004</v>
      </c>
      <c r="I401" s="216">
        <v>0.495</v>
      </c>
      <c r="J401" s="217">
        <v>0.435</v>
      </c>
      <c r="K401" s="223">
        <v>0.40500000000000003</v>
      </c>
      <c r="L401" s="217">
        <v>0.38500000000000001</v>
      </c>
      <c r="M401" s="217">
        <v>0.36499999999999999</v>
      </c>
      <c r="N401" s="217">
        <v>0.33</v>
      </c>
      <c r="O401" s="217">
        <v>0.3</v>
      </c>
      <c r="P401" s="217"/>
      <c r="Q401" s="217">
        <v>0.3</v>
      </c>
      <c r="R401" s="223">
        <v>0.3</v>
      </c>
      <c r="S401" s="217"/>
      <c r="T401" s="260">
        <v>0.3</v>
      </c>
      <c r="U401" s="260">
        <v>0.46</v>
      </c>
      <c r="V401" s="202">
        <v>0.92500000000000004</v>
      </c>
      <c r="W401" s="202">
        <v>0.91</v>
      </c>
      <c r="X401" s="202">
        <v>0.86</v>
      </c>
      <c r="Y401" s="202">
        <v>0.78</v>
      </c>
      <c r="Z401" s="202">
        <v>0.66</v>
      </c>
      <c r="AA401" s="202">
        <v>0.57999999999999996</v>
      </c>
      <c r="AB401" s="202">
        <v>0.54500000000000004</v>
      </c>
      <c r="AC401" s="202">
        <v>0.52500000000000002</v>
      </c>
      <c r="AD401" s="202">
        <v>0.49</v>
      </c>
      <c r="AE401" s="202">
        <v>0.45</v>
      </c>
      <c r="AF401" s="223">
        <f>SUM(C401:AE401)</f>
        <v>16.850000000000001</v>
      </c>
      <c r="AG401" s="224">
        <f>IF(ISERROR((C401/D401-1)*100),"n/a",(C401/D401-1)*100)</f>
        <v>6.8965517241379448</v>
      </c>
      <c r="AH401" s="224">
        <f>IF(ISERROR((D401/E401-1)*100),"n/a",(D401/E401-1)*100)</f>
        <v>1.7543859649122862</v>
      </c>
      <c r="AI401" s="224">
        <f>IF(ISERROR((E401/F401-1)*100),"n/a",(E401/F401-1)*100)</f>
        <v>1.7857142857142572</v>
      </c>
      <c r="AJ401" s="224">
        <f>IF(ISERROR((F401/G401-1)*100),"n/a",(F401/G401-1)*100)</f>
        <v>32.544378698224861</v>
      </c>
      <c r="AK401" s="224">
        <f>IF(ISERROR((G401/H401-1)*100),"n/a",(G401/H401-1)*100)</f>
        <v>55.045871559633007</v>
      </c>
      <c r="AL401" s="224">
        <f>IF(ISERROR((H401/I401-1)*100),"n/a",(H401/I401-1)*100)</f>
        <v>10.1010101010101</v>
      </c>
      <c r="AM401" s="224">
        <f>IF(ISERROR((I401/J401-1)*100),"n/a",(I401/J401-1)*100)</f>
        <v>13.793103448275868</v>
      </c>
      <c r="AN401" s="224">
        <f>IF(ISERROR((J401/K401-1)*100),"n/a",(J401/K401-1)*100)</f>
        <v>7.4074074074073959</v>
      </c>
      <c r="AO401" s="224">
        <f>IF(ISERROR((K401/L401-1)*100),"n/a",(K401/L401-1)*100)</f>
        <v>5.1948051948051965</v>
      </c>
      <c r="AP401" s="224">
        <f>IF(ISERROR((L401/M401-1)*100),"n/a",(L401/M401-1)*100)</f>
        <v>5.4794520547945202</v>
      </c>
      <c r="AQ401" s="224">
        <f>IF(ISERROR((M401/N401-1)*100),"n/a",(M401/N401-1)*100)</f>
        <v>10.606060606060597</v>
      </c>
      <c r="AR401" s="224">
        <f>IF(ISERROR((N401/O401-1)*100),"n/a",(N401/O401-1)*100)</f>
        <v>10.000000000000009</v>
      </c>
      <c r="AS401" s="224">
        <f>IF(ISERROR((O401/Q401-1)*100),"n/a",(O401/Q401-1)*100)</f>
        <v>0</v>
      </c>
      <c r="AT401" s="224">
        <f>IF(ISERROR((Q401/R401-1)*100),"n/a",(Q401/R401-1)*100)</f>
        <v>0</v>
      </c>
      <c r="AU401" s="224">
        <f>IF(ISERROR((R401/T401-1)*100),"n/a",(R401/T401-1)*100)</f>
        <v>0</v>
      </c>
      <c r="AV401" s="224">
        <f>IF(ISERROR((T401/U401-1)*100),"n/a",(T401/U401-1)*100)</f>
        <v>-34.782608695652186</v>
      </c>
      <c r="AW401" s="224">
        <f>IF(ISERROR((U401/V401-1)*100),"n/a",(U401/V401-1)*100)</f>
        <v>-50.270270270270267</v>
      </c>
      <c r="AX401" s="224">
        <f>IF(ISERROR((V401/W401-1)*100),"n/a",(V401/W401-1)*100)</f>
        <v>1.6483516483516425</v>
      </c>
      <c r="AY401" s="224">
        <f>IF(ISERROR((W401/X401-1)*100),"n/a",(W401/X401-1)*100)</f>
        <v>5.8139534883721034</v>
      </c>
      <c r="AZ401" s="224">
        <f>IF(ISERROR((X401/Y401-1)*100),"n/a",(X401/Y401-1)*100)</f>
        <v>10.256410256410241</v>
      </c>
      <c r="BA401" s="224">
        <f>IF(ISERROR((Y401/Z401-1)*100),"n/a",(Y401/Z401-1)*100)</f>
        <v>18.181818181818187</v>
      </c>
      <c r="BB401" s="224">
        <f>IF(ISERROR((Z401/AA401-1)*100),"n/a",(Z401/AA401-1)*100)</f>
        <v>13.793103448275868</v>
      </c>
      <c r="BC401" s="224">
        <f>IF(ISERROR((AA401/AB401-1)*100),"n/a",(AA401/AB401-1)*100)</f>
        <v>6.4220183486238369</v>
      </c>
      <c r="BD401" s="224">
        <f>IF(ISERROR((AB401/AC401-1)*100),"n/a",(AB401/AC401-1)*100)</f>
        <v>3.8095238095238182</v>
      </c>
      <c r="BE401" s="224">
        <f>IF(ISERROR((AC401/AD401-1)*100),"n/a",(AC401/AD401-1)*100)</f>
        <v>7.1428571428571397</v>
      </c>
      <c r="BF401" s="224">
        <f>IF(ISERROR((AD401/AE401-1)*100),"n/a",(AD401/AE401-1)*100)</f>
        <v>8.8888888888888786</v>
      </c>
      <c r="BG401" s="224">
        <f>AVERAGE(AG401:BF401)</f>
        <v>5.8274148958528968</v>
      </c>
      <c r="BH401" s="182">
        <f t="shared" si="6"/>
        <v>18.397818608453321</v>
      </c>
    </row>
    <row r="402" spans="1:60" ht="11.25" customHeight="1" x14ac:dyDescent="0.2">
      <c r="A402" s="97" t="s">
        <v>1956</v>
      </c>
      <c r="B402" s="191" t="s">
        <v>374</v>
      </c>
      <c r="C402" s="215">
        <v>1</v>
      </c>
      <c r="D402" s="216">
        <v>0.97</v>
      </c>
      <c r="E402" s="216">
        <v>0.93</v>
      </c>
      <c r="F402" s="216">
        <v>0.89</v>
      </c>
      <c r="G402" s="216">
        <v>0.86499999999999999</v>
      </c>
      <c r="H402" s="216">
        <v>0.84499999999999997</v>
      </c>
      <c r="I402" s="216">
        <v>0.81</v>
      </c>
      <c r="J402" s="217">
        <v>0.77</v>
      </c>
      <c r="K402" s="223">
        <v>0.7</v>
      </c>
      <c r="L402" s="216">
        <v>0.62</v>
      </c>
      <c r="M402" s="216">
        <v>0.54</v>
      </c>
      <c r="N402" s="216">
        <v>0.46</v>
      </c>
      <c r="O402" s="216">
        <v>0.41</v>
      </c>
      <c r="P402" s="226"/>
      <c r="Q402" s="216">
        <v>0.37</v>
      </c>
      <c r="R402" s="232">
        <v>0.33</v>
      </c>
      <c r="S402" s="226"/>
      <c r="T402" s="260">
        <v>0.28999999999999998</v>
      </c>
      <c r="U402" s="260">
        <v>0.26500000000000001</v>
      </c>
      <c r="V402" s="202">
        <v>0.245</v>
      </c>
      <c r="W402" s="202">
        <v>0.22500000000000001</v>
      </c>
      <c r="X402" s="202">
        <v>0.20499999999999999</v>
      </c>
      <c r="Y402" s="202">
        <v>0.185</v>
      </c>
      <c r="Z402" s="202">
        <v>0.16500000000000001</v>
      </c>
      <c r="AA402" s="202">
        <v>0.124</v>
      </c>
      <c r="AB402" s="202">
        <v>0.106</v>
      </c>
      <c r="AC402" s="202">
        <v>0.10100000000000001</v>
      </c>
      <c r="AD402" s="202">
        <v>9.7000000000000003E-2</v>
      </c>
      <c r="AE402" s="202">
        <v>9.1499999999999998E-2</v>
      </c>
      <c r="AF402" s="223">
        <f>SUM(C402:AE402)</f>
        <v>12.609500000000001</v>
      </c>
      <c r="AG402" s="224">
        <f>IF(ISERROR((C402/D402-1)*100),"n/a",(C402/D402-1)*100)</f>
        <v>3.0927835051546504</v>
      </c>
      <c r="AH402" s="224">
        <f>IF(ISERROR((D402/E402-1)*100),"n/a",(D402/E402-1)*100)</f>
        <v>4.3010752688172005</v>
      </c>
      <c r="AI402" s="224">
        <f>IF(ISERROR((E402/F402-1)*100),"n/a",(E402/F402-1)*100)</f>
        <v>4.4943820224719211</v>
      </c>
      <c r="AJ402" s="224">
        <f>IF(ISERROR((F402/G402-1)*100),"n/a",(F402/G402-1)*100)</f>
        <v>2.8901734104046284</v>
      </c>
      <c r="AK402" s="224">
        <f>IF(ISERROR((G402/H402-1)*100),"n/a",(G402/H402-1)*100)</f>
        <v>2.3668639053254559</v>
      </c>
      <c r="AL402" s="224">
        <f>IF(ISERROR((H402/I402-1)*100),"n/a",(H402/I402-1)*100)</f>
        <v>4.3209876543209846</v>
      </c>
      <c r="AM402" s="224">
        <f>IF(ISERROR((I402/J402-1)*100),"n/a",(I402/J402-1)*100)</f>
        <v>5.1948051948051965</v>
      </c>
      <c r="AN402" s="224">
        <f>IF(ISERROR((J402/K402-1)*100),"n/a",(J402/K402-1)*100)</f>
        <v>10.000000000000009</v>
      </c>
      <c r="AO402" s="224">
        <f>IF(ISERROR((K402/L402-1)*100),"n/a",(K402/L402-1)*100)</f>
        <v>12.903225806451601</v>
      </c>
      <c r="AP402" s="224">
        <f>IF(ISERROR((L402/M402-1)*100),"n/a",(L402/M402-1)*100)</f>
        <v>14.814814814814813</v>
      </c>
      <c r="AQ402" s="224">
        <f>IF(ISERROR((M402/N402-1)*100),"n/a",(M402/N402-1)*100)</f>
        <v>17.391304347826097</v>
      </c>
      <c r="AR402" s="224">
        <f>IF(ISERROR((N402/O402-1)*100),"n/a",(N402/O402-1)*100)</f>
        <v>12.195121951219523</v>
      </c>
      <c r="AS402" s="224">
        <f>IF(ISERROR((O402/Q402-1)*100),"n/a",(O402/Q402-1)*100)</f>
        <v>10.810810810810811</v>
      </c>
      <c r="AT402" s="224">
        <f>IF(ISERROR((Q402/R402-1)*100),"n/a",(Q402/R402-1)*100)</f>
        <v>12.12121212121211</v>
      </c>
      <c r="AU402" s="224">
        <f>IF(ISERROR((R402/T402-1)*100),"n/a",(R402/T402-1)*100)</f>
        <v>13.793103448275868</v>
      </c>
      <c r="AV402" s="224">
        <f>IF(ISERROR((T402/U402-1)*100),"n/a",(T402/U402-1)*100)</f>
        <v>9.4339622641509422</v>
      </c>
      <c r="AW402" s="224">
        <f>IF(ISERROR((U402/V402-1)*100),"n/a",(U402/V402-1)*100)</f>
        <v>8.163265306122458</v>
      </c>
      <c r="AX402" s="224">
        <f>IF(ISERROR((V402/W402-1)*100),"n/a",(V402/W402-1)*100)</f>
        <v>8.8888888888888786</v>
      </c>
      <c r="AY402" s="224">
        <f>IF(ISERROR((W402/X402-1)*100),"n/a",(W402/X402-1)*100)</f>
        <v>9.7560975609756184</v>
      </c>
      <c r="AZ402" s="224">
        <f>IF(ISERROR((X402/Y402-1)*100),"n/a",(X402/Y402-1)*100)</f>
        <v>10.810810810810811</v>
      </c>
      <c r="BA402" s="224">
        <f>IF(ISERROR((Y402/Z402-1)*100),"n/a",(Y402/Z402-1)*100)</f>
        <v>12.12121212121211</v>
      </c>
      <c r="BB402" s="224">
        <f>IF(ISERROR((Z402/AA402-1)*100),"n/a",(Z402/AA402-1)*100)</f>
        <v>33.06451612903227</v>
      </c>
      <c r="BC402" s="224">
        <f>IF(ISERROR((AA402/AB402-1)*100),"n/a",(AA402/AB402-1)*100)</f>
        <v>16.981132075471695</v>
      </c>
      <c r="BD402" s="224">
        <f>IF(ISERROR((AB402/AC402-1)*100),"n/a",(AB402/AC402-1)*100)</f>
        <v>4.9504950495049327</v>
      </c>
      <c r="BE402" s="224">
        <f>IF(ISERROR((AC402/AD402-1)*100),"n/a",(AC402/AD402-1)*100)</f>
        <v>4.1237113402061931</v>
      </c>
      <c r="BF402" s="224">
        <f>IF(ISERROR((AD402/AE402-1)*100),"n/a",(AD402/AE402-1)*100)</f>
        <v>6.0109289617486406</v>
      </c>
      <c r="BG402" s="224">
        <f>AVERAGE(AG402:BF402)</f>
        <v>9.8075263373090529</v>
      </c>
      <c r="BH402" s="182">
        <f t="shared" si="6"/>
        <v>6.4841075049424672</v>
      </c>
    </row>
    <row r="403" spans="1:60" ht="11.25" customHeight="1" x14ac:dyDescent="0.2">
      <c r="A403" s="290" t="s">
        <v>1957</v>
      </c>
      <c r="B403" s="191" t="s">
        <v>1029</v>
      </c>
      <c r="C403" s="215">
        <v>1.4</v>
      </c>
      <c r="D403" s="216">
        <v>1.32</v>
      </c>
      <c r="E403" s="216">
        <v>1.26</v>
      </c>
      <c r="F403" s="216">
        <v>1.22</v>
      </c>
      <c r="G403" s="216">
        <v>1.06</v>
      </c>
      <c r="H403" s="216">
        <v>0.9</v>
      </c>
      <c r="I403" s="216">
        <v>0.86</v>
      </c>
      <c r="J403" s="217">
        <v>0.82</v>
      </c>
      <c r="K403" s="223">
        <v>0.78</v>
      </c>
      <c r="L403" s="217">
        <v>0.74</v>
      </c>
      <c r="M403" s="217">
        <v>0.7</v>
      </c>
      <c r="N403" s="217">
        <v>0.66</v>
      </c>
      <c r="O403" s="217">
        <v>0.62</v>
      </c>
      <c r="P403" s="217">
        <v>0.3</v>
      </c>
      <c r="Q403" s="217">
        <v>0.3</v>
      </c>
      <c r="R403" s="227">
        <v>0</v>
      </c>
      <c r="S403" s="217"/>
      <c r="T403" s="261">
        <v>0</v>
      </c>
      <c r="U403" s="261">
        <v>0</v>
      </c>
      <c r="V403" s="229">
        <v>0</v>
      </c>
      <c r="W403" s="229">
        <v>0</v>
      </c>
      <c r="X403" s="229">
        <v>0</v>
      </c>
      <c r="Y403" s="229">
        <v>0</v>
      </c>
      <c r="Z403" s="229">
        <v>0</v>
      </c>
      <c r="AA403" s="229">
        <v>0</v>
      </c>
      <c r="AB403" s="229">
        <v>0</v>
      </c>
      <c r="AC403" s="229">
        <v>0</v>
      </c>
      <c r="AD403" s="229">
        <v>0</v>
      </c>
      <c r="AE403" s="229">
        <v>0</v>
      </c>
      <c r="AF403" s="223">
        <f>SUM(C403:AE403)</f>
        <v>12.94</v>
      </c>
      <c r="AG403" s="224">
        <f>IF(ISERROR((C403/D403-1)*100),"n/a",(C403/D403-1)*100)</f>
        <v>6.0606060606060552</v>
      </c>
      <c r="AH403" s="224">
        <f>IF(ISERROR((D403/E403-1)*100),"n/a",(D403/E403-1)*100)</f>
        <v>4.7619047619047672</v>
      </c>
      <c r="AI403" s="224">
        <f>IF(ISERROR((E403/F403-1)*100),"n/a",(E403/F403-1)*100)</f>
        <v>3.2786885245901676</v>
      </c>
      <c r="AJ403" s="224">
        <f>IF(ISERROR((F403/G403-1)*100),"n/a",(F403/G403-1)*100)</f>
        <v>15.094339622641506</v>
      </c>
      <c r="AK403" s="224">
        <f>IF(ISERROR((G403/H403-1)*100),"n/a",(G403/H403-1)*100)</f>
        <v>17.777777777777782</v>
      </c>
      <c r="AL403" s="224">
        <f>IF(ISERROR((H403/I403-1)*100),"n/a",(H403/I403-1)*100)</f>
        <v>4.6511627906976827</v>
      </c>
      <c r="AM403" s="224">
        <f>IF(ISERROR((I403/J403-1)*100),"n/a",(I403/J403-1)*100)</f>
        <v>4.8780487804878092</v>
      </c>
      <c r="AN403" s="224">
        <f>IF(ISERROR((J403/K403-1)*100),"n/a",(J403/K403-1)*100)</f>
        <v>5.12820512820511</v>
      </c>
      <c r="AO403" s="224">
        <f>IF(ISERROR((K403/L403-1)*100),"n/a",(K403/L403-1)*100)</f>
        <v>5.4054054054054168</v>
      </c>
      <c r="AP403" s="224">
        <f>IF(ISERROR((L403/M403-1)*100),"n/a",(L403/M403-1)*100)</f>
        <v>5.7142857142857162</v>
      </c>
      <c r="AQ403" s="224">
        <f>IF(ISERROR((M403/N403-1)*100),"n/a",(M403/N403-1)*100)</f>
        <v>6.0606060606060552</v>
      </c>
      <c r="AR403" s="224">
        <f>IF(ISERROR((N403/O403-1)*100),"n/a",(N403/O403-1)*100)</f>
        <v>6.4516129032258229</v>
      </c>
      <c r="AS403" s="224">
        <f>IF(ISERROR((O403/Q403-1)*100),"n/a",(O403/Q403-1)*100)</f>
        <v>106.66666666666669</v>
      </c>
      <c r="AT403" s="224" t="str">
        <f>IF(ISERROR((Q403/R403-1)*100),"n/a",(Q403/R403-1)*100)</f>
        <v>n/a</v>
      </c>
      <c r="AU403" s="224" t="str">
        <f>IF(ISERROR((R403/T403-1)*100),"n/a",(R403/T403-1)*100)</f>
        <v>n/a</v>
      </c>
      <c r="AV403" s="224" t="str">
        <f>IF(ISERROR((T403/U403-1)*100),"n/a",(T403/U403-1)*100)</f>
        <v>n/a</v>
      </c>
      <c r="AW403" s="224" t="str">
        <f>IF(ISERROR((U403/V403-1)*100),"n/a",(U403/V403-1)*100)</f>
        <v>n/a</v>
      </c>
      <c r="AX403" s="224" t="str">
        <f>IF(ISERROR((V403/W403-1)*100),"n/a",(V403/W403-1)*100)</f>
        <v>n/a</v>
      </c>
      <c r="AY403" s="224" t="str">
        <f>IF(ISERROR((W403/X403-1)*100),"n/a",(W403/X403-1)*100)</f>
        <v>n/a</v>
      </c>
      <c r="AZ403" s="224" t="str">
        <f>IF(ISERROR((X403/Y403-1)*100),"n/a",(X403/Y403-1)*100)</f>
        <v>n/a</v>
      </c>
      <c r="BA403" s="224" t="str">
        <f>IF(ISERROR((Y403/Z403-1)*100),"n/a",(Y403/Z403-1)*100)</f>
        <v>n/a</v>
      </c>
      <c r="BB403" s="224" t="str">
        <f>IF(ISERROR((Z403/AA403-1)*100),"n/a",(Z403/AA403-1)*100)</f>
        <v>n/a</v>
      </c>
      <c r="BC403" s="224" t="str">
        <f>IF(ISERROR((AA403/AB403-1)*100),"n/a",(AA403/AB403-1)*100)</f>
        <v>n/a</v>
      </c>
      <c r="BD403" s="224" t="str">
        <f>IF(ISERROR((AB403/AC403-1)*100),"n/a",(AB403/AC403-1)*100)</f>
        <v>n/a</v>
      </c>
      <c r="BE403" s="224" t="str">
        <f>IF(ISERROR((AC403/AD403-1)*100),"n/a",(AC403/AD403-1)*100)</f>
        <v>n/a</v>
      </c>
      <c r="BF403" s="224" t="str">
        <f>IF(ISERROR((AD403/AE403-1)*100),"n/a",(AD403/AE403-1)*100)</f>
        <v>n/a</v>
      </c>
      <c r="BG403" s="224">
        <f>AVERAGE(AG403:BF403)</f>
        <v>14.763793092084658</v>
      </c>
      <c r="BH403" s="182">
        <f t="shared" si="6"/>
        <v>27.943650132974568</v>
      </c>
    </row>
    <row r="404" spans="1:60" ht="11.25" customHeight="1" x14ac:dyDescent="0.2">
      <c r="A404" s="289" t="s">
        <v>1554</v>
      </c>
      <c r="B404" s="206" t="s">
        <v>1555</v>
      </c>
      <c r="C404" s="215">
        <v>0.39</v>
      </c>
      <c r="D404" s="216">
        <v>0.35</v>
      </c>
      <c r="E404" s="216">
        <v>0.31</v>
      </c>
      <c r="F404" s="216">
        <v>0.27</v>
      </c>
      <c r="G404" s="216">
        <v>0.233333333333333</v>
      </c>
      <c r="H404" s="216">
        <v>0.206666666666667</v>
      </c>
      <c r="I404" s="216">
        <v>0.18</v>
      </c>
      <c r="J404" s="217">
        <v>0.15333333333333299</v>
      </c>
      <c r="K404" s="276">
        <v>0</v>
      </c>
      <c r="L404" s="259">
        <v>0</v>
      </c>
      <c r="M404" s="259">
        <v>0</v>
      </c>
      <c r="N404" s="259">
        <v>0</v>
      </c>
      <c r="O404" s="259">
        <v>0</v>
      </c>
      <c r="P404" s="276"/>
      <c r="Q404" s="259">
        <v>0</v>
      </c>
      <c r="R404" s="250">
        <v>0</v>
      </c>
      <c r="S404" s="276"/>
      <c r="T404" s="280">
        <v>0</v>
      </c>
      <c r="U404" s="280">
        <v>0</v>
      </c>
      <c r="V404" s="245">
        <v>0</v>
      </c>
      <c r="W404" s="245">
        <v>0</v>
      </c>
      <c r="X404" s="245">
        <v>0</v>
      </c>
      <c r="Y404" s="245">
        <v>0</v>
      </c>
      <c r="Z404" s="245">
        <v>0</v>
      </c>
      <c r="AA404" s="245">
        <v>0</v>
      </c>
      <c r="AB404" s="245">
        <v>0</v>
      </c>
      <c r="AC404" s="245">
        <v>0</v>
      </c>
      <c r="AD404" s="245">
        <v>0</v>
      </c>
      <c r="AE404" s="245">
        <v>0</v>
      </c>
      <c r="AF404" s="223">
        <f>SUM(C404:AE404)</f>
        <v>2.0933333333333328</v>
      </c>
      <c r="AG404" s="224">
        <f>IF(ISERROR((C404/D404-1)*100),"n/a",(C404/D404-1)*100)</f>
        <v>11.428571428571432</v>
      </c>
      <c r="AH404" s="224">
        <f>IF(ISERROR((D404/E404-1)*100),"n/a",(D404/E404-1)*100)</f>
        <v>12.903225806451601</v>
      </c>
      <c r="AI404" s="224">
        <f>IF(ISERROR((E404/F404-1)*100),"n/a",(E404/F404-1)*100)</f>
        <v>14.814814814814813</v>
      </c>
      <c r="AJ404" s="224">
        <f>IF(ISERROR((F404/G404-1)*100),"n/a",(F404/G404-1)*100)</f>
        <v>15.714285714285881</v>
      </c>
      <c r="AK404" s="224">
        <f>IF(ISERROR((G404/H404-1)*100),"n/a",(G404/H404-1)*100)</f>
        <v>12.903225806451267</v>
      </c>
      <c r="AL404" s="224">
        <f>IF(ISERROR((H404/I404-1)*100),"n/a",(H404/I404-1)*100)</f>
        <v>14.814814814815014</v>
      </c>
      <c r="AM404" s="224">
        <f>IF(ISERROR((I404/J404-1)*100),"n/a",(I404/J404-1)*100)</f>
        <v>17.391304347826342</v>
      </c>
      <c r="AN404" s="224" t="str">
        <f>IF(ISERROR((J404/K404-1)*100),"n/a",(J404/K404-1)*100)</f>
        <v>n/a</v>
      </c>
      <c r="AO404" s="224" t="str">
        <f>IF(ISERROR((K404/L404-1)*100),"n/a",(K404/L404-1)*100)</f>
        <v>n/a</v>
      </c>
      <c r="AP404" s="224" t="str">
        <f>IF(ISERROR((L404/M404-1)*100),"n/a",(L404/M404-1)*100)</f>
        <v>n/a</v>
      </c>
      <c r="AQ404" s="224" t="str">
        <f>IF(ISERROR((M404/N404-1)*100),"n/a",(M404/N404-1)*100)</f>
        <v>n/a</v>
      </c>
      <c r="AR404" s="224" t="str">
        <f>IF(ISERROR((N404/O404-1)*100),"n/a",(N404/O404-1)*100)</f>
        <v>n/a</v>
      </c>
      <c r="AS404" s="224" t="str">
        <f>IF(ISERROR((O404/Q404-1)*100),"n/a",(O404/Q404-1)*100)</f>
        <v>n/a</v>
      </c>
      <c r="AT404" s="224" t="str">
        <f>IF(ISERROR((Q404/R404-1)*100),"n/a",(Q404/R404-1)*100)</f>
        <v>n/a</v>
      </c>
      <c r="AU404" s="224" t="str">
        <f>IF(ISERROR((R404/T404-1)*100),"n/a",(R404/T404-1)*100)</f>
        <v>n/a</v>
      </c>
      <c r="AV404" s="224" t="str">
        <f>IF(ISERROR((T404/U404-1)*100),"n/a",(T404/U404-1)*100)</f>
        <v>n/a</v>
      </c>
      <c r="AW404" s="224" t="str">
        <f>IF(ISERROR((U404/V404-1)*100),"n/a",(U404/V404-1)*100)</f>
        <v>n/a</v>
      </c>
      <c r="AX404" s="224" t="str">
        <f>IF(ISERROR((V404/W404-1)*100),"n/a",(V404/W404-1)*100)</f>
        <v>n/a</v>
      </c>
      <c r="AY404" s="224" t="str">
        <f>IF(ISERROR((W404/X404-1)*100),"n/a",(W404/X404-1)*100)</f>
        <v>n/a</v>
      </c>
      <c r="AZ404" s="224" t="str">
        <f>IF(ISERROR((X404/Y404-1)*100),"n/a",(X404/Y404-1)*100)</f>
        <v>n/a</v>
      </c>
      <c r="BA404" s="224" t="str">
        <f>IF(ISERROR((Y404/Z404-1)*100),"n/a",(Y404/Z404-1)*100)</f>
        <v>n/a</v>
      </c>
      <c r="BB404" s="224" t="str">
        <f>IF(ISERROR((Z404/AA404-1)*100),"n/a",(Z404/AA404-1)*100)</f>
        <v>n/a</v>
      </c>
      <c r="BC404" s="224" t="str">
        <f>IF(ISERROR((AA404/AB404-1)*100),"n/a",(AA404/AB404-1)*100)</f>
        <v>n/a</v>
      </c>
      <c r="BD404" s="224" t="str">
        <f>IF(ISERROR((AB404/AC404-1)*100),"n/a",(AB404/AC404-1)*100)</f>
        <v>n/a</v>
      </c>
      <c r="BE404" s="224" t="str">
        <f>IF(ISERROR((AC404/AD404-1)*100),"n/a",(AC404/AD404-1)*100)</f>
        <v>n/a</v>
      </c>
      <c r="BF404" s="224" t="str">
        <f>IF(ISERROR((AD404/AE404-1)*100),"n/a",(AD404/AE404-1)*100)</f>
        <v>n/a</v>
      </c>
      <c r="BG404" s="224">
        <f>AVERAGE(AG404:BF404)</f>
        <v>14.281463247602334</v>
      </c>
      <c r="BH404" s="182">
        <f t="shared" si="6"/>
        <v>2.0096056121225216</v>
      </c>
    </row>
    <row r="405" spans="1:60" ht="11.25" customHeight="1" x14ac:dyDescent="0.2">
      <c r="A405" s="114" t="s">
        <v>1958</v>
      </c>
      <c r="B405" s="191" t="s">
        <v>1033</v>
      </c>
      <c r="C405" s="215">
        <v>1.5</v>
      </c>
      <c r="D405" s="216">
        <v>1.42</v>
      </c>
      <c r="E405" s="216">
        <v>1.34</v>
      </c>
      <c r="F405" s="216">
        <v>1.26</v>
      </c>
      <c r="G405" s="216">
        <v>1.18</v>
      </c>
      <c r="H405" s="216">
        <v>1.1200000000000001</v>
      </c>
      <c r="I405" s="216">
        <v>1.06</v>
      </c>
      <c r="J405" s="217">
        <v>0.93</v>
      </c>
      <c r="K405" s="223">
        <v>0.74</v>
      </c>
      <c r="L405" s="216">
        <v>0.66</v>
      </c>
      <c r="M405" s="216">
        <v>0.57999999999999996</v>
      </c>
      <c r="N405" s="231">
        <v>0.48</v>
      </c>
      <c r="O405" s="216">
        <v>0.45</v>
      </c>
      <c r="P405" s="226"/>
      <c r="Q405" s="216">
        <v>0.09</v>
      </c>
      <c r="R405" s="227">
        <v>0</v>
      </c>
      <c r="S405" s="226"/>
      <c r="T405" s="261">
        <v>0.01</v>
      </c>
      <c r="U405" s="261">
        <v>7.0000000000000007E-2</v>
      </c>
      <c r="V405" s="229">
        <v>0.31</v>
      </c>
      <c r="W405" s="202">
        <v>0.56999999999999995</v>
      </c>
      <c r="X405" s="202">
        <v>0.48571999999999999</v>
      </c>
      <c r="Y405" s="202">
        <v>0.39999000000000001</v>
      </c>
      <c r="Z405" s="202">
        <v>0.32263999999999998</v>
      </c>
      <c r="AA405" s="202">
        <v>0.27644000000000002</v>
      </c>
      <c r="AB405" s="229">
        <v>0</v>
      </c>
      <c r="AC405" s="229">
        <v>0</v>
      </c>
      <c r="AD405" s="229">
        <v>0</v>
      </c>
      <c r="AE405" s="229">
        <v>0</v>
      </c>
      <c r="AF405" s="223">
        <f>SUM(C405:AE405)</f>
        <v>15.25479</v>
      </c>
      <c r="AG405" s="224">
        <f>IF(ISERROR((C405/D405-1)*100),"n/a",(C405/D405-1)*100)</f>
        <v>5.6338028169014231</v>
      </c>
      <c r="AH405" s="224">
        <f>IF(ISERROR((D405/E405-1)*100),"n/a",(D405/E405-1)*100)</f>
        <v>5.9701492537313383</v>
      </c>
      <c r="AI405" s="224">
        <f>IF(ISERROR((E405/F405-1)*100),"n/a",(E405/F405-1)*100)</f>
        <v>6.3492063492063489</v>
      </c>
      <c r="AJ405" s="224">
        <f>IF(ISERROR((F405/G405-1)*100),"n/a",(F405/G405-1)*100)</f>
        <v>6.7796610169491567</v>
      </c>
      <c r="AK405" s="224">
        <f>IF(ISERROR((G405/H405-1)*100),"n/a",(G405/H405-1)*100)</f>
        <v>5.3571428571428381</v>
      </c>
      <c r="AL405" s="224">
        <f>IF(ISERROR((H405/I405-1)*100),"n/a",(H405/I405-1)*100)</f>
        <v>5.6603773584905648</v>
      </c>
      <c r="AM405" s="224">
        <f>IF(ISERROR((I405/J405-1)*100),"n/a",(I405/J405-1)*100)</f>
        <v>13.978494623655923</v>
      </c>
      <c r="AN405" s="224">
        <f>IF(ISERROR((J405/K405-1)*100),"n/a",(J405/K405-1)*100)</f>
        <v>25.675675675675681</v>
      </c>
      <c r="AO405" s="224">
        <f>IF(ISERROR((K405/L405-1)*100),"n/a",(K405/L405-1)*100)</f>
        <v>12.12121212121211</v>
      </c>
      <c r="AP405" s="224">
        <f>IF(ISERROR((L405/M405-1)*100),"n/a",(L405/M405-1)*100)</f>
        <v>13.793103448275868</v>
      </c>
      <c r="AQ405" s="224">
        <f>IF(ISERROR((M405/N405-1)*100),"n/a",(M405/N405-1)*100)</f>
        <v>20.833333333333325</v>
      </c>
      <c r="AR405" s="224">
        <f>IF(ISERROR((N405/O405-1)*100),"n/a",(N405/O405-1)*100)</f>
        <v>6.6666666666666652</v>
      </c>
      <c r="AS405" s="224">
        <f>IF(ISERROR((O405/Q405-1)*100),"n/a",(O405/Q405-1)*100)</f>
        <v>400</v>
      </c>
      <c r="AT405" s="224" t="str">
        <f>IF(ISERROR((Q405/R405-1)*100),"n/a",(Q405/R405-1)*100)</f>
        <v>n/a</v>
      </c>
      <c r="AU405" s="224">
        <f>IF(ISERROR((R405/T405-1)*100),"n/a",(R405/T405-1)*100)</f>
        <v>-100</v>
      </c>
      <c r="AV405" s="224">
        <f>IF(ISERROR((T405/U405-1)*100),"n/a",(T405/U405-1)*100)</f>
        <v>-85.714285714285722</v>
      </c>
      <c r="AW405" s="224">
        <f>IF(ISERROR((U405/V405-1)*100),"n/a",(U405/V405-1)*100)</f>
        <v>-77.41935483870968</v>
      </c>
      <c r="AX405" s="224">
        <f>IF(ISERROR((V405/W405-1)*100),"n/a",(V405/W405-1)*100)</f>
        <v>-45.614035087719294</v>
      </c>
      <c r="AY405" s="224">
        <f>IF(ISERROR((W405/X405-1)*100),"n/a",(W405/X405-1)*100)</f>
        <v>17.351560569875634</v>
      </c>
      <c r="AZ405" s="224">
        <f>IF(ISERROR((X405/Y405-1)*100),"n/a",(X405/Y405-1)*100)</f>
        <v>21.43303582589564</v>
      </c>
      <c r="BA405" s="224">
        <f>IF(ISERROR((Y405/Z405-1)*100),"n/a",(Y405/Z405-1)*100)</f>
        <v>23.974088767666757</v>
      </c>
      <c r="BB405" s="224">
        <f>IF(ISERROR((Z405/AA405-1)*100),"n/a",(Z405/AA405-1)*100)</f>
        <v>16.712487339024729</v>
      </c>
      <c r="BC405" s="224" t="str">
        <f>IF(ISERROR((AA405/AB405-1)*100),"n/a",(AA405/AB405-1)*100)</f>
        <v>n/a</v>
      </c>
      <c r="BD405" s="224" t="str">
        <f>IF(ISERROR((AB405/AC405-1)*100),"n/a",(AB405/AC405-1)*100)</f>
        <v>n/a</v>
      </c>
      <c r="BE405" s="224" t="str">
        <f>IF(ISERROR((AC405/AD405-1)*100),"n/a",(AC405/AD405-1)*100)</f>
        <v>n/a</v>
      </c>
      <c r="BF405" s="224" t="str">
        <f>IF(ISERROR((AD405/AE405-1)*100),"n/a",(AD405/AE405-1)*100)</f>
        <v>n/a</v>
      </c>
      <c r="BG405" s="224">
        <f>AVERAGE(AG405:BF405)</f>
        <v>14.263920113475679</v>
      </c>
      <c r="BH405" s="182">
        <f t="shared" si="6"/>
        <v>96.085348882481881</v>
      </c>
    </row>
    <row r="406" spans="1:60" ht="11.25" customHeight="1" x14ac:dyDescent="0.2">
      <c r="A406" s="278" t="s">
        <v>5562</v>
      </c>
      <c r="B406" s="191" t="s">
        <v>5548</v>
      </c>
      <c r="C406" s="215">
        <v>0.96</v>
      </c>
      <c r="D406" s="216">
        <v>0.83000000000000007</v>
      </c>
      <c r="E406" s="216">
        <v>0.72</v>
      </c>
      <c r="F406" s="216">
        <v>0.6</v>
      </c>
      <c r="G406" s="216">
        <v>0.45999999999999996</v>
      </c>
      <c r="H406" s="231">
        <v>0.39999999999999997</v>
      </c>
      <c r="I406" s="216">
        <v>0.42</v>
      </c>
      <c r="J406" s="217">
        <v>0.38</v>
      </c>
      <c r="K406" s="223">
        <v>0.22499999999999998</v>
      </c>
      <c r="L406" s="216">
        <v>0.08</v>
      </c>
      <c r="M406" s="231">
        <v>0</v>
      </c>
      <c r="N406" s="231">
        <v>0</v>
      </c>
      <c r="O406" s="231">
        <v>0</v>
      </c>
      <c r="P406" s="237"/>
      <c r="Q406" s="231">
        <v>0</v>
      </c>
      <c r="R406" s="227">
        <v>0</v>
      </c>
      <c r="S406" s="237"/>
      <c r="T406" s="266">
        <v>0</v>
      </c>
      <c r="U406" s="266">
        <v>0</v>
      </c>
      <c r="V406" s="229">
        <v>0</v>
      </c>
      <c r="W406" s="229">
        <v>0</v>
      </c>
      <c r="X406" s="229">
        <v>0</v>
      </c>
      <c r="Y406" s="229">
        <v>0</v>
      </c>
      <c r="Z406" s="229">
        <v>0</v>
      </c>
      <c r="AA406" s="229">
        <v>0</v>
      </c>
      <c r="AB406" s="229">
        <v>0</v>
      </c>
      <c r="AC406" s="229">
        <v>0</v>
      </c>
      <c r="AD406" s="229">
        <v>0</v>
      </c>
      <c r="AE406" s="229">
        <v>0</v>
      </c>
      <c r="AF406" s="223">
        <f>SUM(C406:AE406)</f>
        <v>5.0749999999999993</v>
      </c>
      <c r="AG406" s="224">
        <f>IF(ISERROR((C406/D406-1)*100),"n/a",(C406/D406-1)*100)</f>
        <v>15.662650602409634</v>
      </c>
      <c r="AH406" s="224">
        <f>IF(ISERROR((D406/E406-1)*100),"n/a",(D406/E406-1)*100)</f>
        <v>15.277777777777789</v>
      </c>
      <c r="AI406" s="224">
        <f>IF(ISERROR((E406/F406-1)*100),"n/a",(E406/F406-1)*100)</f>
        <v>19.999999999999996</v>
      </c>
      <c r="AJ406" s="224">
        <f>IF(ISERROR((F406/G406-1)*100),"n/a",(F406/G406-1)*100)</f>
        <v>30.434782608695656</v>
      </c>
      <c r="AK406" s="224">
        <f>IF(ISERROR((G406/H406-1)*100),"n/a",(G406/H406-1)*100)</f>
        <v>14.999999999999991</v>
      </c>
      <c r="AL406" s="224">
        <f>IF(ISERROR((H406/I406-1)*100),"n/a",(H406/I406-1)*100)</f>
        <v>-4.7619047619047672</v>
      </c>
      <c r="AM406" s="224">
        <f>IF(ISERROR((I406/J406-1)*100),"n/a",(I406/J406-1)*100)</f>
        <v>10.526315789473673</v>
      </c>
      <c r="AN406" s="224">
        <f>IF(ISERROR((J406/K406-1)*100),"n/a",(J406/K406-1)*100)</f>
        <v>68.888888888888914</v>
      </c>
      <c r="AO406" s="224">
        <f>IF(ISERROR((K406/L406-1)*100),"n/a",(K406/L406-1)*100)</f>
        <v>181.24999999999994</v>
      </c>
      <c r="AP406" s="224" t="str">
        <f>IF(ISERROR((L406/M406-1)*100),"n/a",(L406/M406-1)*100)</f>
        <v>n/a</v>
      </c>
      <c r="AQ406" s="224" t="str">
        <f>IF(ISERROR((M406/N406-1)*100),"n/a",(M406/N406-1)*100)</f>
        <v>n/a</v>
      </c>
      <c r="AR406" s="224" t="str">
        <f>IF(ISERROR((N406/O406-1)*100),"n/a",(N406/O406-1)*100)</f>
        <v>n/a</v>
      </c>
      <c r="AS406" s="224" t="str">
        <f>IF(ISERROR((O406/Q406-1)*100),"n/a",(O406/Q406-1)*100)</f>
        <v>n/a</v>
      </c>
      <c r="AT406" s="224" t="str">
        <f>IF(ISERROR((Q406/R406-1)*100),"n/a",(Q406/R406-1)*100)</f>
        <v>n/a</v>
      </c>
      <c r="AU406" s="224" t="str">
        <f>IF(ISERROR((R406/T406-1)*100),"n/a",(R406/T406-1)*100)</f>
        <v>n/a</v>
      </c>
      <c r="AV406" s="224" t="str">
        <f>IF(ISERROR((T406/U406-1)*100),"n/a",(T406/U406-1)*100)</f>
        <v>n/a</v>
      </c>
      <c r="AW406" s="224" t="str">
        <f>IF(ISERROR((U406/V406-1)*100),"n/a",(U406/V406-1)*100)</f>
        <v>n/a</v>
      </c>
      <c r="AX406" s="224" t="str">
        <f>IF(ISERROR((V406/W406-1)*100),"n/a",(V406/W406-1)*100)</f>
        <v>n/a</v>
      </c>
      <c r="AY406" s="224" t="str">
        <f>IF(ISERROR((W406/X406-1)*100),"n/a",(W406/X406-1)*100)</f>
        <v>n/a</v>
      </c>
      <c r="AZ406" s="224" t="str">
        <f>IF(ISERROR((X406/Y406-1)*100),"n/a",(X406/Y406-1)*100)</f>
        <v>n/a</v>
      </c>
      <c r="BA406" s="224" t="str">
        <f>IF(ISERROR((Y406/Z406-1)*100),"n/a",(Y406/Z406-1)*100)</f>
        <v>n/a</v>
      </c>
      <c r="BB406" s="224" t="str">
        <f>IF(ISERROR((Z406/AA406-1)*100),"n/a",(Z406/AA406-1)*100)</f>
        <v>n/a</v>
      </c>
      <c r="BC406" s="224" t="str">
        <f>IF(ISERROR((AA406/AB406-1)*100),"n/a",(AA406/AB406-1)*100)</f>
        <v>n/a</v>
      </c>
      <c r="BD406" s="224" t="str">
        <f>IF(ISERROR((AB406/AC406-1)*100),"n/a",(AB406/AC406-1)*100)</f>
        <v>n/a</v>
      </c>
      <c r="BE406" s="224" t="str">
        <f>IF(ISERROR((AC406/AD406-1)*100),"n/a",(AC406/AD406-1)*100)</f>
        <v>n/a</v>
      </c>
      <c r="BF406" s="224" t="str">
        <f>IF(ISERROR((AD406/AE406-1)*100),"n/a",(AD406/AE406-1)*100)</f>
        <v>n/a</v>
      </c>
      <c r="BG406" s="224">
        <f>AVERAGE(AG406:BF406)</f>
        <v>39.142056767260087</v>
      </c>
      <c r="BH406" s="182">
        <f t="shared" si="6"/>
        <v>56.977868742853808</v>
      </c>
    </row>
    <row r="407" spans="1:60" ht="11.25" customHeight="1" x14ac:dyDescent="0.2">
      <c r="A407" s="97" t="s">
        <v>1959</v>
      </c>
      <c r="B407" s="191" t="s">
        <v>376</v>
      </c>
      <c r="C407" s="215">
        <v>7.17</v>
      </c>
      <c r="D407" s="216">
        <v>6.78</v>
      </c>
      <c r="E407" s="216">
        <v>6.23</v>
      </c>
      <c r="F407" s="216">
        <v>5.66</v>
      </c>
      <c r="G407" s="216">
        <v>5.25</v>
      </c>
      <c r="H407" s="216">
        <v>5.04</v>
      </c>
      <c r="I407" s="216">
        <v>4.7300000000000004</v>
      </c>
      <c r="J407" s="217">
        <v>4.1900000000000004</v>
      </c>
      <c r="K407" s="217">
        <v>3.83</v>
      </c>
      <c r="L407" s="216">
        <v>3.61</v>
      </c>
      <c r="M407" s="216">
        <v>3.44</v>
      </c>
      <c r="N407" s="216">
        <v>3.28</v>
      </c>
      <c r="O407" s="216">
        <v>3.12</v>
      </c>
      <c r="P407" s="226"/>
      <c r="Q407" s="216">
        <v>2.87</v>
      </c>
      <c r="R407" s="232">
        <v>2.5299999999999998</v>
      </c>
      <c r="S407" s="226"/>
      <c r="T407" s="260">
        <v>2.2599999999999998</v>
      </c>
      <c r="U407" s="260">
        <v>2.0499999999999998</v>
      </c>
      <c r="V407" s="202">
        <v>1.625</v>
      </c>
      <c r="W407" s="202">
        <v>1.5</v>
      </c>
      <c r="X407" s="202">
        <v>1</v>
      </c>
      <c r="Y407" s="202">
        <v>0.67</v>
      </c>
      <c r="Z407" s="202">
        <v>0.55000000000000004</v>
      </c>
      <c r="AA407" s="202">
        <v>0.4</v>
      </c>
      <c r="AB407" s="202">
        <v>0.23499999999999999</v>
      </c>
      <c r="AC407" s="202">
        <v>0.22500000000000001</v>
      </c>
      <c r="AD407" s="202">
        <v>0.215</v>
      </c>
      <c r="AE407" s="202">
        <v>0.19500000000000001</v>
      </c>
      <c r="AF407" s="223">
        <f>SUM(C407:AE407)</f>
        <v>78.654999999999987</v>
      </c>
      <c r="AG407" s="224">
        <f>IF(ISERROR((C407/D407-1)*100),"n/a",(C407/D407-1)*100)</f>
        <v>5.7522123893805288</v>
      </c>
      <c r="AH407" s="224">
        <f>IF(ISERROR((D407/E407-1)*100),"n/a",(D407/E407-1)*100)</f>
        <v>8.8282504012840981</v>
      </c>
      <c r="AI407" s="224">
        <f>IF(ISERROR((E407/F407-1)*100),"n/a",(E407/F407-1)*100)</f>
        <v>10.070671378091877</v>
      </c>
      <c r="AJ407" s="224">
        <f>IF(ISERROR((F407/G407-1)*100),"n/a",(F407/G407-1)*100)</f>
        <v>7.8095238095238217</v>
      </c>
      <c r="AK407" s="224">
        <f>IF(ISERROR((G407/H407-1)*100),"n/a",(G407/H407-1)*100)</f>
        <v>4.1666666666666741</v>
      </c>
      <c r="AL407" s="224">
        <f>IF(ISERROR((H407/I407-1)*100),"n/a",(H407/I407-1)*100)</f>
        <v>6.5539112050739812</v>
      </c>
      <c r="AM407" s="224">
        <f>IF(ISERROR((I407/J407-1)*100),"n/a",(I407/J407-1)*100)</f>
        <v>12.887828162291171</v>
      </c>
      <c r="AN407" s="224">
        <f>IF(ISERROR((J407/K407-1)*100),"n/a",(J407/K407-1)*100)</f>
        <v>9.3994778067885143</v>
      </c>
      <c r="AO407" s="224">
        <f>IF(ISERROR((K407/L407-1)*100),"n/a",(K407/L407-1)*100)</f>
        <v>6.094182825484773</v>
      </c>
      <c r="AP407" s="224">
        <f>IF(ISERROR((L407/M407-1)*100),"n/a",(L407/M407-1)*100)</f>
        <v>4.9418604651162878</v>
      </c>
      <c r="AQ407" s="224">
        <f>IF(ISERROR((M407/N407-1)*100),"n/a",(M407/N407-1)*100)</f>
        <v>4.8780487804878092</v>
      </c>
      <c r="AR407" s="224">
        <f>IF(ISERROR((N407/O407-1)*100),"n/a",(N407/O407-1)*100)</f>
        <v>5.12820512820511</v>
      </c>
      <c r="AS407" s="224">
        <f>IF(ISERROR((O407/Q407-1)*100),"n/a",(O407/Q407-1)*100)</f>
        <v>8.710801393728218</v>
      </c>
      <c r="AT407" s="224">
        <f>IF(ISERROR((Q407/R407-1)*100),"n/a",(Q407/R407-1)*100)</f>
        <v>13.438735177865624</v>
      </c>
      <c r="AU407" s="224">
        <f>IF(ISERROR((R407/T407-1)*100),"n/a",(R407/T407-1)*100)</f>
        <v>11.946902654867264</v>
      </c>
      <c r="AV407" s="224">
        <f>IF(ISERROR((T407/U407-1)*100),"n/a",(T407/U407-1)*100)</f>
        <v>10.243902439024399</v>
      </c>
      <c r="AW407" s="224">
        <f>IF(ISERROR((U407/V407-1)*100),"n/a",(U407/V407-1)*100)</f>
        <v>26.15384615384615</v>
      </c>
      <c r="AX407" s="224">
        <f>IF(ISERROR((V407/W407-1)*100),"n/a",(V407/W407-1)*100)</f>
        <v>8.333333333333325</v>
      </c>
      <c r="AY407" s="224">
        <f>IF(ISERROR((W407/X407-1)*100),"n/a",(W407/X407-1)*100)</f>
        <v>50</v>
      </c>
      <c r="AZ407" s="224">
        <f>IF(ISERROR((X407/Y407-1)*100),"n/a",(X407/Y407-1)*100)</f>
        <v>49.253731343283569</v>
      </c>
      <c r="BA407" s="224">
        <f>IF(ISERROR((Y407/Z407-1)*100),"n/a",(Y407/Z407-1)*100)</f>
        <v>21.818181818181827</v>
      </c>
      <c r="BB407" s="224">
        <f>IF(ISERROR((Z407/AA407-1)*100),"n/a",(Z407/AA407-1)*100)</f>
        <v>37.5</v>
      </c>
      <c r="BC407" s="224">
        <f>IF(ISERROR((AA407/AB407-1)*100),"n/a",(AA407/AB407-1)*100)</f>
        <v>70.212765957446834</v>
      </c>
      <c r="BD407" s="224">
        <f>IF(ISERROR((AB407/AC407-1)*100),"n/a",(AB407/AC407-1)*100)</f>
        <v>4.4444444444444287</v>
      </c>
      <c r="BE407" s="224">
        <f>IF(ISERROR((AC407/AD407-1)*100),"n/a",(AC407/AD407-1)*100)</f>
        <v>4.6511627906976827</v>
      </c>
      <c r="BF407" s="224">
        <f>IF(ISERROR((AD407/AE407-1)*100),"n/a",(AD407/AE407-1)*100)</f>
        <v>10.256410256410241</v>
      </c>
      <c r="BG407" s="224">
        <f>AVERAGE(AG407:BF407)</f>
        <v>15.902886799289394</v>
      </c>
      <c r="BH407" s="182">
        <f t="shared" si="6"/>
        <v>17.048917660874999</v>
      </c>
    </row>
    <row r="408" spans="1:60" x14ac:dyDescent="0.2">
      <c r="A408" s="225" t="s">
        <v>1960</v>
      </c>
      <c r="B408" s="97" t="s">
        <v>1035</v>
      </c>
      <c r="C408" s="36">
        <v>1.82</v>
      </c>
      <c r="D408" s="181">
        <v>1.8109999999999999</v>
      </c>
      <c r="E408" s="181">
        <v>1.59</v>
      </c>
      <c r="F408" s="181">
        <v>1.1579999999999999</v>
      </c>
      <c r="G408" s="181">
        <v>0.85199999999999998</v>
      </c>
      <c r="H408" s="181">
        <v>0.73550000000000004</v>
      </c>
      <c r="I408" s="181">
        <v>0.73150000000000004</v>
      </c>
      <c r="J408" s="217">
        <v>0.72750000000000004</v>
      </c>
      <c r="K408" s="202">
        <v>0.72350000000000003</v>
      </c>
      <c r="L408" s="181">
        <v>0.71950000000000003</v>
      </c>
      <c r="M408" s="181">
        <v>0.71599999999999997</v>
      </c>
      <c r="N408" s="181">
        <v>0.71150000000000002</v>
      </c>
      <c r="O408" s="181">
        <v>0.70750000000000002</v>
      </c>
      <c r="P408" s="273"/>
      <c r="Q408" s="181">
        <v>0.70099999999999996</v>
      </c>
      <c r="R408" s="181">
        <v>0.69299999999999995</v>
      </c>
      <c r="S408" s="273"/>
      <c r="T408" s="202">
        <v>0.68500000000000005</v>
      </c>
      <c r="U408" s="202">
        <v>0.67849999999999999</v>
      </c>
      <c r="V408" s="202">
        <v>0.66349999999999998</v>
      </c>
      <c r="W408" s="202">
        <v>0.57499999999999996</v>
      </c>
      <c r="X408" s="202">
        <v>0.44500000000000001</v>
      </c>
      <c r="Y408" s="202">
        <v>0.22500000000000001</v>
      </c>
      <c r="Z408" s="202">
        <v>8.6499999999999994E-2</v>
      </c>
      <c r="AA408" s="202">
        <v>4.9000000000000002E-2</v>
      </c>
      <c r="AB408" s="202">
        <v>0.01</v>
      </c>
      <c r="AC408" s="229">
        <v>0</v>
      </c>
      <c r="AD408" s="229">
        <v>0</v>
      </c>
      <c r="AE408" s="229">
        <v>0</v>
      </c>
      <c r="AF408" s="223">
        <f>SUM(C408:AE408)</f>
        <v>17.815000000000001</v>
      </c>
      <c r="AG408" s="224">
        <f>IF(ISERROR((C408/D408-1)*100),"n/a",(C408/D408-1)*100)</f>
        <v>0.49696300386528058</v>
      </c>
      <c r="AH408" s="224">
        <f>IF(ISERROR((D408/E408-1)*100),"n/a",(D408/E408-1)*100)</f>
        <v>13.899371069182376</v>
      </c>
      <c r="AI408" s="224">
        <f>IF(ISERROR((E408/F408-1)*100),"n/a",(E408/F408-1)*100)</f>
        <v>37.305699481865304</v>
      </c>
      <c r="AJ408" s="224">
        <f>IF(ISERROR((F408/G408-1)*100),"n/a",(F408/G408-1)*100)</f>
        <v>35.915492957746473</v>
      </c>
      <c r="AK408" s="224">
        <f>IF(ISERROR((G408/H408-1)*100),"n/a",(G408/H408-1)*100)</f>
        <v>15.83956492182188</v>
      </c>
      <c r="AL408" s="224">
        <f>IF(ISERROR((H408/I408-1)*100),"n/a",(H408/I408-1)*100)</f>
        <v>0.54682159945318443</v>
      </c>
      <c r="AM408" s="224">
        <f>IF(ISERROR((I408/J408-1)*100),"n/a",(I408/J408-1)*100)</f>
        <v>0.54982817869415612</v>
      </c>
      <c r="AN408" s="224">
        <f>IF(ISERROR((J408/K408-1)*100),"n/a",(J408/K408-1)*100)</f>
        <v>0.55286800276435066</v>
      </c>
      <c r="AO408" s="224">
        <f>IF(ISERROR((K408/L408-1)*100),"n/a",(K408/L408-1)*100)</f>
        <v>0.55594162612926379</v>
      </c>
      <c r="AP408" s="224">
        <f>IF(ISERROR((L408/M408-1)*100),"n/a",(L408/M408-1)*100)</f>
        <v>0.48882681564246244</v>
      </c>
      <c r="AQ408" s="224">
        <f>IF(ISERROR((M408/N408-1)*100),"n/a",(M408/N408-1)*100)</f>
        <v>0.63246661981728458</v>
      </c>
      <c r="AR408" s="224">
        <f>IF(ISERROR((N408/O408-1)*100),"n/a",(N408/O408-1)*100)</f>
        <v>0.56537102473497303</v>
      </c>
      <c r="AS408" s="224">
        <f>IF(ISERROR((O408/Q408-1)*100),"n/a",(O408/Q408-1)*100)</f>
        <v>0.92724679029958512</v>
      </c>
      <c r="AT408" s="224">
        <f>IF(ISERROR((Q408/R408-1)*100),"n/a",(Q408/R408-1)*100)</f>
        <v>1.1544011544011523</v>
      </c>
      <c r="AU408" s="224">
        <f>IF(ISERROR((R408/T408-1)*100),"n/a",(R408/T408-1)*100)</f>
        <v>1.1678832116788218</v>
      </c>
      <c r="AV408" s="224">
        <f>IF(ISERROR((T408/U408-1)*100),"n/a",(T408/U408-1)*100)</f>
        <v>0.9579955784819516</v>
      </c>
      <c r="AW408" s="224">
        <f>IF(ISERROR((U408/V408-1)*100),"n/a",(U408/V408-1)*100)</f>
        <v>2.2607385079125963</v>
      </c>
      <c r="AX408" s="224">
        <f>IF(ISERROR((V408/W408-1)*100),"n/a",(V408/W408-1)*100)</f>
        <v>15.391304347826097</v>
      </c>
      <c r="AY408" s="224">
        <f>IF(ISERROR((W408/X408-1)*100),"n/a",(W408/X408-1)*100)</f>
        <v>29.213483146067396</v>
      </c>
      <c r="AZ408" s="224">
        <f>IF(ISERROR((X408/Y408-1)*100),"n/a",(X408/Y408-1)*100)</f>
        <v>97.777777777777786</v>
      </c>
      <c r="BA408" s="224">
        <f>IF(ISERROR((Y408/Z408-1)*100),"n/a",(Y408/Z408-1)*100)</f>
        <v>160.11560693641621</v>
      </c>
      <c r="BB408" s="224">
        <f>IF(ISERROR((Z408/AA408-1)*100),"n/a",(Z408/AA408-1)*100)</f>
        <v>76.530612244897938</v>
      </c>
      <c r="BC408" s="224">
        <f>IF(ISERROR((AA408/AB408-1)*100),"n/a",(AA408/AB408-1)*100)</f>
        <v>390.00000000000006</v>
      </c>
      <c r="BD408" s="224" t="str">
        <f>IF(ISERROR((AB408/AC408-1)*100),"n/a",(AB408/AC408-1)*100)</f>
        <v>n/a</v>
      </c>
      <c r="BE408" s="224" t="str">
        <f>IF(ISERROR((AC408/AD408-1)*100),"n/a",(AC408/AD408-1)*100)</f>
        <v>n/a</v>
      </c>
      <c r="BF408" s="224" t="str">
        <f>IF(ISERROR((AD408/AE408-1)*100),"n/a",(AD408/AE408-1)*100)</f>
        <v>n/a</v>
      </c>
      <c r="BG408" s="224">
        <f>AVERAGE(AG408:BF408)</f>
        <v>38.384620217281594</v>
      </c>
      <c r="BH408" s="182">
        <f t="shared" si="6"/>
        <v>86.206613903028696</v>
      </c>
    </row>
    <row r="409" spans="1:60" x14ac:dyDescent="0.2">
      <c r="A409" s="252" t="s">
        <v>1961</v>
      </c>
      <c r="B409" s="97" t="s">
        <v>1037</v>
      </c>
      <c r="C409" s="36">
        <v>2.95</v>
      </c>
      <c r="D409" s="181">
        <v>2.57</v>
      </c>
      <c r="E409" s="181">
        <v>2.2400000000000002</v>
      </c>
      <c r="F409" s="181">
        <v>1.95</v>
      </c>
      <c r="G409" s="181">
        <v>1.73</v>
      </c>
      <c r="H409" s="181">
        <v>1.65</v>
      </c>
      <c r="I409" s="181">
        <v>1.58</v>
      </c>
      <c r="J409" s="217">
        <v>1.41</v>
      </c>
      <c r="K409" s="202">
        <v>1.18</v>
      </c>
      <c r="L409" s="238">
        <v>1.1200000000000001</v>
      </c>
      <c r="M409" s="181">
        <v>1.04</v>
      </c>
      <c r="N409" s="238">
        <v>0.96</v>
      </c>
      <c r="O409" s="181">
        <v>0.88</v>
      </c>
      <c r="P409" s="273"/>
      <c r="Q409" s="238">
        <v>0.8</v>
      </c>
      <c r="R409" s="181">
        <v>0.78</v>
      </c>
      <c r="S409" s="273"/>
      <c r="T409" s="202">
        <v>0.66</v>
      </c>
      <c r="U409" s="229">
        <v>0.48</v>
      </c>
      <c r="V409" s="202">
        <v>0.42</v>
      </c>
      <c r="W409" s="229">
        <v>0.24</v>
      </c>
      <c r="X409" s="229">
        <v>0.24</v>
      </c>
      <c r="Y409" s="229">
        <v>0.24</v>
      </c>
      <c r="Z409" s="229">
        <v>0.24</v>
      </c>
      <c r="AA409" s="229">
        <v>0.24</v>
      </c>
      <c r="AB409" s="229">
        <v>0.24</v>
      </c>
      <c r="AC409" s="229">
        <v>0.24</v>
      </c>
      <c r="AD409" s="229">
        <v>0.24</v>
      </c>
      <c r="AE409" s="229">
        <v>0.24</v>
      </c>
      <c r="AF409" s="223">
        <f>SUM(C409:AE409)</f>
        <v>26.559999999999988</v>
      </c>
      <c r="AG409" s="224">
        <f>IF(ISERROR((C409/D409-1)*100),"n/a",(C409/D409-1)*100)</f>
        <v>14.785992217898848</v>
      </c>
      <c r="AH409" s="224">
        <f>IF(ISERROR((D409/E409-1)*100),"n/a",(D409/E409-1)*100)</f>
        <v>14.732142857142838</v>
      </c>
      <c r="AI409" s="224">
        <f>IF(ISERROR((E409/F409-1)*100),"n/a",(E409/F409-1)*100)</f>
        <v>14.871794871794886</v>
      </c>
      <c r="AJ409" s="224">
        <f>IF(ISERROR((F409/G409-1)*100),"n/a",(F409/G409-1)*100)</f>
        <v>12.716763005780351</v>
      </c>
      <c r="AK409" s="224">
        <f>IF(ISERROR((G409/H409-1)*100),"n/a",(G409/H409-1)*100)</f>
        <v>4.8484848484848575</v>
      </c>
      <c r="AL409" s="224">
        <f>IF(ISERROR((H409/I409-1)*100),"n/a",(H409/I409-1)*100)</f>
        <v>4.4303797468354222</v>
      </c>
      <c r="AM409" s="224">
        <f>IF(ISERROR((I409/J409-1)*100),"n/a",(I409/J409-1)*100)</f>
        <v>12.056737588652489</v>
      </c>
      <c r="AN409" s="224">
        <f>IF(ISERROR((J409/K409-1)*100),"n/a",(J409/K409-1)*100)</f>
        <v>19.491525423728806</v>
      </c>
      <c r="AO409" s="224">
        <f>IF(ISERROR((K409/L409-1)*100),"n/a",(K409/L409-1)*100)</f>
        <v>5.3571428571428381</v>
      </c>
      <c r="AP409" s="224">
        <f>IF(ISERROR((L409/M409-1)*100),"n/a",(L409/M409-1)*100)</f>
        <v>7.6923076923077094</v>
      </c>
      <c r="AQ409" s="224">
        <f>IF(ISERROR((M409/N409-1)*100),"n/a",(M409/N409-1)*100)</f>
        <v>8.3333333333333481</v>
      </c>
      <c r="AR409" s="224">
        <f>IF(ISERROR((N409/O409-1)*100),"n/a",(N409/O409-1)*100)</f>
        <v>9.0909090909090828</v>
      </c>
      <c r="AS409" s="224">
        <f>IF(ISERROR((O409/Q409-1)*100),"n/a",(O409/Q409-1)*100)</f>
        <v>9.9999999999999858</v>
      </c>
      <c r="AT409" s="224">
        <f>IF(ISERROR((Q409/R409-1)*100),"n/a",(Q409/R409-1)*100)</f>
        <v>2.5641025641025772</v>
      </c>
      <c r="AU409" s="224">
        <f>IF(ISERROR((R409/T409-1)*100),"n/a",(R409/T409-1)*100)</f>
        <v>18.181818181818187</v>
      </c>
      <c r="AV409" s="224">
        <f>IF(ISERROR((T409/U409-1)*100),"n/a",(T409/U409-1)*100)</f>
        <v>37.500000000000021</v>
      </c>
      <c r="AW409" s="224">
        <f>IF(ISERROR((U409/V409-1)*100),"n/a",(U409/V409-1)*100)</f>
        <v>14.285714285714279</v>
      </c>
      <c r="AX409" s="224">
        <f>IF(ISERROR((V409/W409-1)*100),"n/a",(V409/W409-1)*100)</f>
        <v>75</v>
      </c>
      <c r="AY409" s="224">
        <f>IF(ISERROR((W409/X409-1)*100),"n/a",(W409/X409-1)*100)</f>
        <v>0</v>
      </c>
      <c r="AZ409" s="224">
        <f>IF(ISERROR((X409/Y409-1)*100),"n/a",(X409/Y409-1)*100)</f>
        <v>0</v>
      </c>
      <c r="BA409" s="224">
        <f>IF(ISERROR((Y409/Z409-1)*100),"n/a",(Y409/Z409-1)*100)</f>
        <v>0</v>
      </c>
      <c r="BB409" s="224">
        <f>IF(ISERROR((Z409/AA409-1)*100),"n/a",(Z409/AA409-1)*100)</f>
        <v>0</v>
      </c>
      <c r="BC409" s="224">
        <f>IF(ISERROR((AA409/AB409-1)*100),"n/a",(AA409/AB409-1)*100)</f>
        <v>0</v>
      </c>
      <c r="BD409" s="224">
        <f>IF(ISERROR((AB409/AC409-1)*100),"n/a",(AB409/AC409-1)*100)</f>
        <v>0</v>
      </c>
      <c r="BE409" s="224">
        <f>IF(ISERROR((AC409/AD409-1)*100),"n/a",(AC409/AD409-1)*100)</f>
        <v>0</v>
      </c>
      <c r="BF409" s="224">
        <f>IF(ISERROR((AD409/AE409-1)*100),"n/a",(AD409/AE409-1)*100)</f>
        <v>0</v>
      </c>
      <c r="BG409" s="224">
        <f>AVERAGE(AG409:BF409)</f>
        <v>10.997659560217175</v>
      </c>
      <c r="BH409" s="182">
        <f t="shared" si="6"/>
        <v>15.69044486769174</v>
      </c>
    </row>
    <row r="410" spans="1:60" x14ac:dyDescent="0.2">
      <c r="A410" s="127" t="s">
        <v>1962</v>
      </c>
      <c r="B410" s="97" t="s">
        <v>1039</v>
      </c>
      <c r="C410" s="36">
        <v>3.76</v>
      </c>
      <c r="D410" s="181">
        <v>3.4</v>
      </c>
      <c r="E410" s="181">
        <v>3.08</v>
      </c>
      <c r="F410" s="181">
        <v>2.8</v>
      </c>
      <c r="G410" s="181">
        <v>2.48</v>
      </c>
      <c r="H410" s="181">
        <v>2.2400000000000002</v>
      </c>
      <c r="I410" s="181">
        <v>2</v>
      </c>
      <c r="J410" s="217">
        <v>1.76</v>
      </c>
      <c r="K410" s="202">
        <v>1.52</v>
      </c>
      <c r="L410" s="181">
        <v>1.46</v>
      </c>
      <c r="M410" s="181">
        <v>1.36</v>
      </c>
      <c r="N410" s="181">
        <v>1.1200000000000001</v>
      </c>
      <c r="O410" s="181">
        <v>0.9</v>
      </c>
      <c r="P410" s="273"/>
      <c r="Q410" s="181">
        <v>0.64</v>
      </c>
      <c r="R410" s="181">
        <v>0.53500000000000003</v>
      </c>
      <c r="S410" s="273"/>
      <c r="T410" s="202">
        <v>0.42</v>
      </c>
      <c r="U410" s="229">
        <v>0.4</v>
      </c>
      <c r="V410" s="202">
        <v>0.4</v>
      </c>
      <c r="W410" s="202">
        <v>0.32</v>
      </c>
      <c r="X410" s="202">
        <v>0.28000000000000003</v>
      </c>
      <c r="Y410" s="202">
        <v>0.20250000000000001</v>
      </c>
      <c r="Z410" s="202">
        <v>0.15</v>
      </c>
      <c r="AA410" s="229">
        <v>0.09</v>
      </c>
      <c r="AB410" s="229">
        <v>0.09</v>
      </c>
      <c r="AC410" s="202">
        <v>0.09</v>
      </c>
      <c r="AD410" s="202">
        <v>2.2499999999999999E-2</v>
      </c>
      <c r="AE410" s="229">
        <v>0</v>
      </c>
      <c r="AF410" s="223">
        <f>SUM(C410:AE410)</f>
        <v>31.52</v>
      </c>
      <c r="AG410" s="224">
        <f>IF(ISERROR((C410/D410-1)*100),"n/a",(C410/D410-1)*100)</f>
        <v>10.588235294117654</v>
      </c>
      <c r="AH410" s="224">
        <f>IF(ISERROR((D410/E410-1)*100),"n/a",(D410/E410-1)*100)</f>
        <v>10.389610389610393</v>
      </c>
      <c r="AI410" s="224">
        <f>IF(ISERROR((E410/F410-1)*100),"n/a",(E410/F410-1)*100)</f>
        <v>10.000000000000009</v>
      </c>
      <c r="AJ410" s="224">
        <f>IF(ISERROR((F410/G410-1)*100),"n/a",(F410/G410-1)*100)</f>
        <v>12.903225806451601</v>
      </c>
      <c r="AK410" s="224">
        <f>IF(ISERROR((G410/H410-1)*100),"n/a",(G410/H410-1)*100)</f>
        <v>10.714285714285698</v>
      </c>
      <c r="AL410" s="224">
        <f>IF(ISERROR((H410/I410-1)*100),"n/a",(H410/I410-1)*100)</f>
        <v>12.000000000000011</v>
      </c>
      <c r="AM410" s="224">
        <f>IF(ISERROR((I410/J410-1)*100),"n/a",(I410/J410-1)*100)</f>
        <v>13.636363636363647</v>
      </c>
      <c r="AN410" s="224">
        <f>IF(ISERROR((J410/K410-1)*100),"n/a",(J410/K410-1)*100)</f>
        <v>15.789473684210531</v>
      </c>
      <c r="AO410" s="224">
        <f>IF(ISERROR((K410/L410-1)*100),"n/a",(K410/L410-1)*100)</f>
        <v>4.1095890410958846</v>
      </c>
      <c r="AP410" s="224">
        <f>IF(ISERROR((L410/M410-1)*100),"n/a",(L410/M410-1)*100)</f>
        <v>7.3529411764705843</v>
      </c>
      <c r="AQ410" s="224">
        <f>IF(ISERROR((M410/N410-1)*100),"n/a",(M410/N410-1)*100)</f>
        <v>21.42857142857142</v>
      </c>
      <c r="AR410" s="224">
        <f>IF(ISERROR((N410/O410-1)*100),"n/a",(N410/O410-1)*100)</f>
        <v>24.444444444444446</v>
      </c>
      <c r="AS410" s="224">
        <f>IF(ISERROR((O410/Q410-1)*100),"n/a",(O410/Q410-1)*100)</f>
        <v>40.625</v>
      </c>
      <c r="AT410" s="224">
        <f>IF(ISERROR((Q410/R410-1)*100),"n/a",(Q410/R410-1)*100)</f>
        <v>19.626168224299057</v>
      </c>
      <c r="AU410" s="224">
        <f>IF(ISERROR((R410/T410-1)*100),"n/a",(R410/T410-1)*100)</f>
        <v>27.380952380952394</v>
      </c>
      <c r="AV410" s="224">
        <f>IF(ISERROR((T410/U410-1)*100),"n/a",(T410/U410-1)*100)</f>
        <v>4.9999999999999822</v>
      </c>
      <c r="AW410" s="224">
        <f>IF(ISERROR((U410/V410-1)*100),"n/a",(U410/V410-1)*100)</f>
        <v>0</v>
      </c>
      <c r="AX410" s="224">
        <f>IF(ISERROR((V410/W410-1)*100),"n/a",(V410/W410-1)*100)</f>
        <v>25</v>
      </c>
      <c r="AY410" s="224">
        <f>IF(ISERROR((W410/X410-1)*100),"n/a",(W410/X410-1)*100)</f>
        <v>14.285714285714279</v>
      </c>
      <c r="AZ410" s="224">
        <f>IF(ISERROR((X410/Y410-1)*100),"n/a",(X410/Y410-1)*100)</f>
        <v>38.271604938271622</v>
      </c>
      <c r="BA410" s="224">
        <f>IF(ISERROR((Y410/Z410-1)*100),"n/a",(Y410/Z410-1)*100)</f>
        <v>35.000000000000007</v>
      </c>
      <c r="BB410" s="224">
        <f>IF(ISERROR((Z410/AA410-1)*100),"n/a",(Z410/AA410-1)*100)</f>
        <v>66.666666666666671</v>
      </c>
      <c r="BC410" s="224">
        <f>IF(ISERROR((AA410/AB410-1)*100),"n/a",(AA410/AB410-1)*100)</f>
        <v>0</v>
      </c>
      <c r="BD410" s="224">
        <f>IF(ISERROR((AB410/AC410-1)*100),"n/a",(AB410/AC410-1)*100)</f>
        <v>0</v>
      </c>
      <c r="BE410" s="224">
        <f>IF(ISERROR((AC410/AD410-1)*100),"n/a",(AC410/AD410-1)*100)</f>
        <v>300</v>
      </c>
      <c r="BF410" s="224" t="str">
        <f>IF(ISERROR((AD410/AE410-1)*100),"n/a",(AD410/AE410-1)*100)</f>
        <v>n/a</v>
      </c>
      <c r="BG410" s="224">
        <f>AVERAGE(AG410:BF410)</f>
        <v>29.008513884461035</v>
      </c>
      <c r="BH410" s="182">
        <f t="shared" si="6"/>
        <v>58.46810359642604</v>
      </c>
    </row>
    <row r="411" spans="1:60" x14ac:dyDescent="0.2">
      <c r="A411" s="288" t="s">
        <v>1963</v>
      </c>
      <c r="B411" s="97" t="s">
        <v>1041</v>
      </c>
      <c r="C411" s="36">
        <v>1.91</v>
      </c>
      <c r="D411" s="181">
        <v>1.7450000000000001</v>
      </c>
      <c r="E411" s="181">
        <v>1.58</v>
      </c>
      <c r="F411" s="181">
        <v>1.4350000000000001</v>
      </c>
      <c r="G411" s="181">
        <v>1.2949999999999999</v>
      </c>
      <c r="H411" s="181">
        <v>1.17</v>
      </c>
      <c r="I411" s="181">
        <v>1.0649999999999999</v>
      </c>
      <c r="J411" s="217">
        <v>0.92</v>
      </c>
      <c r="K411" s="202">
        <v>0.82</v>
      </c>
      <c r="L411" s="202">
        <v>0.72</v>
      </c>
      <c r="M411" s="202">
        <v>0.64</v>
      </c>
      <c r="N411" s="202">
        <v>0.57999999999999996</v>
      </c>
      <c r="O411" s="202">
        <v>0.54</v>
      </c>
      <c r="P411" s="202">
        <v>0.13</v>
      </c>
      <c r="Q411" s="202">
        <v>0.13</v>
      </c>
      <c r="R411" s="238">
        <v>0</v>
      </c>
      <c r="S411" s="202"/>
      <c r="T411" s="229">
        <v>0</v>
      </c>
      <c r="U411" s="229">
        <v>0</v>
      </c>
      <c r="V411" s="229">
        <v>0</v>
      </c>
      <c r="W411" s="229">
        <v>0</v>
      </c>
      <c r="X411" s="229">
        <v>0</v>
      </c>
      <c r="Y411" s="229">
        <v>0</v>
      </c>
      <c r="Z411" s="229">
        <v>0</v>
      </c>
      <c r="AA411" s="229">
        <v>0</v>
      </c>
      <c r="AB411" s="229">
        <v>0</v>
      </c>
      <c r="AC411" s="229">
        <v>0</v>
      </c>
      <c r="AD411" s="229">
        <v>0</v>
      </c>
      <c r="AE411" s="229">
        <v>0</v>
      </c>
      <c r="AF411" s="223">
        <f>SUM(C411:AE411)</f>
        <v>14.680000000000003</v>
      </c>
      <c r="AG411" s="224">
        <f>IF(ISERROR((C411/D411-1)*100),"n/a",(C411/D411-1)*100)</f>
        <v>9.4555873925501253</v>
      </c>
      <c r="AH411" s="224">
        <f>IF(ISERROR((D411/E411-1)*100),"n/a",(D411/E411-1)*100)</f>
        <v>10.443037974683556</v>
      </c>
      <c r="AI411" s="224">
        <f>IF(ISERROR((E411/F411-1)*100),"n/a",(E411/F411-1)*100)</f>
        <v>10.104529616724744</v>
      </c>
      <c r="AJ411" s="224">
        <f>IF(ISERROR((F411/G411-1)*100),"n/a",(F411/G411-1)*100)</f>
        <v>10.810810810810811</v>
      </c>
      <c r="AK411" s="224">
        <f>IF(ISERROR((G411/H411-1)*100),"n/a",(G411/H411-1)*100)</f>
        <v>10.68376068376069</v>
      </c>
      <c r="AL411" s="224">
        <f>IF(ISERROR((H411/I411-1)*100),"n/a",(H411/I411-1)*100)</f>
        <v>9.8591549295774747</v>
      </c>
      <c r="AM411" s="224">
        <f>IF(ISERROR((I411/J411-1)*100),"n/a",(I411/J411-1)*100)</f>
        <v>15.760869565217384</v>
      </c>
      <c r="AN411" s="224">
        <f>IF(ISERROR((J411/K411-1)*100),"n/a",(J411/K411-1)*100)</f>
        <v>12.195121951219523</v>
      </c>
      <c r="AO411" s="224">
        <f>IF(ISERROR((K411/L411-1)*100),"n/a",(K411/L411-1)*100)</f>
        <v>13.888888888888884</v>
      </c>
      <c r="AP411" s="224">
        <f>IF(ISERROR((L411/M411-1)*100),"n/a",(L411/M411-1)*100)</f>
        <v>12.5</v>
      </c>
      <c r="AQ411" s="224">
        <f>IF(ISERROR((M411/N411-1)*100),"n/a",(M411/N411-1)*100)</f>
        <v>10.344827586206918</v>
      </c>
      <c r="AR411" s="224">
        <f>IF(ISERROR((N411/O411-1)*100),"n/a",(N411/O411-1)*100)</f>
        <v>7.4074074074073959</v>
      </c>
      <c r="AS411" s="224">
        <f>IF(ISERROR((O411/Q411-1)*100),"n/a",(O411/Q411-1)*100)</f>
        <v>315.38461538461542</v>
      </c>
      <c r="AT411" s="224" t="str">
        <f>IF(ISERROR((Q411/R411-1)*100),"n/a",(Q411/R411-1)*100)</f>
        <v>n/a</v>
      </c>
      <c r="AU411" s="224" t="str">
        <f>IF(ISERROR((R411/T411-1)*100),"n/a",(R411/T411-1)*100)</f>
        <v>n/a</v>
      </c>
      <c r="AV411" s="224" t="str">
        <f>IF(ISERROR((T411/U411-1)*100),"n/a",(T411/U411-1)*100)</f>
        <v>n/a</v>
      </c>
      <c r="AW411" s="224" t="str">
        <f>IF(ISERROR((U411/V411-1)*100),"n/a",(U411/V411-1)*100)</f>
        <v>n/a</v>
      </c>
      <c r="AX411" s="224" t="str">
        <f>IF(ISERROR((V411/W411-1)*100),"n/a",(V411/W411-1)*100)</f>
        <v>n/a</v>
      </c>
      <c r="AY411" s="224" t="str">
        <f>IF(ISERROR((W411/X411-1)*100),"n/a",(W411/X411-1)*100)</f>
        <v>n/a</v>
      </c>
      <c r="AZ411" s="224" t="str">
        <f>IF(ISERROR((X411/Y411-1)*100),"n/a",(X411/Y411-1)*100)</f>
        <v>n/a</v>
      </c>
      <c r="BA411" s="224" t="str">
        <f>IF(ISERROR((Y411/Z411-1)*100),"n/a",(Y411/Z411-1)*100)</f>
        <v>n/a</v>
      </c>
      <c r="BB411" s="224" t="str">
        <f>IF(ISERROR((Z411/AA411-1)*100),"n/a",(Z411/AA411-1)*100)</f>
        <v>n/a</v>
      </c>
      <c r="BC411" s="224" t="str">
        <f>IF(ISERROR((AA411/AB411-1)*100),"n/a",(AA411/AB411-1)*100)</f>
        <v>n/a</v>
      </c>
      <c r="BD411" s="224" t="str">
        <f>IF(ISERROR((AB411/AC411-1)*100),"n/a",(AB411/AC411-1)*100)</f>
        <v>n/a</v>
      </c>
      <c r="BE411" s="224" t="str">
        <f>IF(ISERROR((AC411/AD411-1)*100),"n/a",(AC411/AD411-1)*100)</f>
        <v>n/a</v>
      </c>
      <c r="BF411" s="224" t="str">
        <f>IF(ISERROR((AD411/AE411-1)*100),"n/a",(AD411/AE411-1)*100)</f>
        <v>n/a</v>
      </c>
      <c r="BG411" s="224">
        <f>AVERAGE(AG411:BF411)</f>
        <v>34.526047091666378</v>
      </c>
      <c r="BH411" s="182">
        <f t="shared" si="6"/>
        <v>84.413555856687523</v>
      </c>
    </row>
    <row r="412" spans="1:60" x14ac:dyDescent="0.2">
      <c r="A412" s="225" t="s">
        <v>378</v>
      </c>
      <c r="B412" s="97" t="s">
        <v>379</v>
      </c>
      <c r="C412" s="36">
        <v>2.82</v>
      </c>
      <c r="D412" s="181">
        <v>2.78</v>
      </c>
      <c r="E412" s="181">
        <v>2.74</v>
      </c>
      <c r="F412" s="181">
        <v>2.62</v>
      </c>
      <c r="G412" s="181">
        <v>2.42</v>
      </c>
      <c r="H412" s="181">
        <v>2.2400000000000002</v>
      </c>
      <c r="I412" s="181">
        <v>2.08</v>
      </c>
      <c r="J412" s="217">
        <v>1.92</v>
      </c>
      <c r="K412" s="202">
        <v>1.78</v>
      </c>
      <c r="L412" s="181">
        <v>1.62</v>
      </c>
      <c r="M412" s="181">
        <v>1.37</v>
      </c>
      <c r="N412" s="181">
        <v>1.17</v>
      </c>
      <c r="O412" s="181">
        <v>1.08</v>
      </c>
      <c r="P412" s="273"/>
      <c r="Q412" s="181">
        <v>1.01</v>
      </c>
      <c r="R412" s="181">
        <v>0.93500000000000005</v>
      </c>
      <c r="S412" s="273"/>
      <c r="T412" s="202">
        <v>0.86</v>
      </c>
      <c r="U412" s="202">
        <v>0.78500000000000003</v>
      </c>
      <c r="V412" s="202">
        <v>0.625</v>
      </c>
      <c r="W412" s="202">
        <v>0.47</v>
      </c>
      <c r="X412" s="202">
        <v>0.41249999999999998</v>
      </c>
      <c r="Y412" s="202">
        <v>0.36</v>
      </c>
      <c r="Z412" s="202">
        <v>0.3125</v>
      </c>
      <c r="AA412" s="202">
        <v>0.27</v>
      </c>
      <c r="AB412" s="202">
        <v>0.24</v>
      </c>
      <c r="AC412" s="202">
        <v>0.215</v>
      </c>
      <c r="AD412" s="202">
        <v>0.18</v>
      </c>
      <c r="AE412" s="202">
        <v>0.14499999999999999</v>
      </c>
      <c r="AF412" s="223">
        <f>SUM(C412:AE412)</f>
        <v>33.460000000000022</v>
      </c>
      <c r="AG412" s="224">
        <f>IF(ISERROR((C412/D412-1)*100),"n/a",(C412/D412-1)*100)</f>
        <v>1.4388489208633004</v>
      </c>
      <c r="AH412" s="224">
        <f>IF(ISERROR((D412/E412-1)*100),"n/a",(D412/E412-1)*100)</f>
        <v>1.4598540145985162</v>
      </c>
      <c r="AI412" s="224">
        <f>IF(ISERROR((E412/F412-1)*100),"n/a",(E412/F412-1)*100)</f>
        <v>4.5801526717557328</v>
      </c>
      <c r="AJ412" s="224">
        <f>IF(ISERROR((F412/G412-1)*100),"n/a",(F412/G412-1)*100)</f>
        <v>8.2644628099173723</v>
      </c>
      <c r="AK412" s="224">
        <f>IF(ISERROR((G412/H412-1)*100),"n/a",(G412/H412-1)*100)</f>
        <v>8.0357142857142794</v>
      </c>
      <c r="AL412" s="224">
        <f>IF(ISERROR((H412/I412-1)*100),"n/a",(H412/I412-1)*100)</f>
        <v>7.6923076923077094</v>
      </c>
      <c r="AM412" s="224">
        <f>IF(ISERROR((I412/J412-1)*100),"n/a",(I412/J412-1)*100)</f>
        <v>8.3333333333333481</v>
      </c>
      <c r="AN412" s="224">
        <f>IF(ISERROR((J412/K412-1)*100),"n/a",(J412/K412-1)*100)</f>
        <v>7.8651685393258397</v>
      </c>
      <c r="AO412" s="224">
        <f>IF(ISERROR((K412/L412-1)*100),"n/a",(K412/L412-1)*100)</f>
        <v>9.8765432098765427</v>
      </c>
      <c r="AP412" s="224">
        <f>IF(ISERROR((L412/M412-1)*100),"n/a",(L412/M412-1)*100)</f>
        <v>18.248175182481742</v>
      </c>
      <c r="AQ412" s="224">
        <f>IF(ISERROR((M412/N412-1)*100),"n/a",(M412/N412-1)*100)</f>
        <v>17.094017094017101</v>
      </c>
      <c r="AR412" s="224">
        <f>IF(ISERROR((N412/O412-1)*100),"n/a",(N412/O412-1)*100)</f>
        <v>8.333333333333325</v>
      </c>
      <c r="AS412" s="224">
        <f>IF(ISERROR((O412/Q412-1)*100),"n/a",(O412/Q412-1)*100)</f>
        <v>6.9306930693069368</v>
      </c>
      <c r="AT412" s="224">
        <f>IF(ISERROR((Q412/R412-1)*100),"n/a",(Q412/R412-1)*100)</f>
        <v>8.0213903743315385</v>
      </c>
      <c r="AU412" s="224">
        <f>IF(ISERROR((R412/T412-1)*100),"n/a",(R412/T412-1)*100)</f>
        <v>8.720930232558155</v>
      </c>
      <c r="AV412" s="224">
        <f>IF(ISERROR((T412/U412-1)*100),"n/a",(T412/U412-1)*100)</f>
        <v>9.554140127388532</v>
      </c>
      <c r="AW412" s="224">
        <f>IF(ISERROR((U412/V412-1)*100),"n/a",(U412/V412-1)*100)</f>
        <v>25.6</v>
      </c>
      <c r="AX412" s="224">
        <f>IF(ISERROR((V412/W412-1)*100),"n/a",(V412/W412-1)*100)</f>
        <v>32.978723404255319</v>
      </c>
      <c r="AY412" s="224">
        <f>IF(ISERROR((W412/X412-1)*100),"n/a",(W412/X412-1)*100)</f>
        <v>13.939393939393941</v>
      </c>
      <c r="AZ412" s="224">
        <f>IF(ISERROR((X412/Y412-1)*100),"n/a",(X412/Y412-1)*100)</f>
        <v>14.583333333333325</v>
      </c>
      <c r="BA412" s="224">
        <f>IF(ISERROR((Y412/Z412-1)*100),"n/a",(Y412/Z412-1)*100)</f>
        <v>15.199999999999992</v>
      </c>
      <c r="BB412" s="224">
        <f>IF(ISERROR((Z412/AA412-1)*100),"n/a",(Z412/AA412-1)*100)</f>
        <v>15.740740740740744</v>
      </c>
      <c r="BC412" s="224">
        <f>IF(ISERROR((AA412/AB412-1)*100),"n/a",(AA412/AB412-1)*100)</f>
        <v>12.500000000000021</v>
      </c>
      <c r="BD412" s="224">
        <f>IF(ISERROR((AB412/AC412-1)*100),"n/a",(AB412/AC412-1)*100)</f>
        <v>11.627906976744185</v>
      </c>
      <c r="BE412" s="224">
        <f>IF(ISERROR((AC412/AD412-1)*100),"n/a",(AC412/AD412-1)*100)</f>
        <v>19.444444444444443</v>
      </c>
      <c r="BF412" s="224">
        <f>IF(ISERROR((AD412/AE412-1)*100),"n/a",(AD412/AE412-1)*100)</f>
        <v>24.137931034482762</v>
      </c>
      <c r="BG412" s="224">
        <f>AVERAGE(AG412:BF412)</f>
        <v>12.315443798634796</v>
      </c>
      <c r="BH412" s="182">
        <f t="shared" si="6"/>
        <v>7.3700563177732183</v>
      </c>
    </row>
    <row r="413" spans="1:60" x14ac:dyDescent="0.2">
      <c r="A413" s="233" t="s">
        <v>1964</v>
      </c>
      <c r="B413" s="97" t="s">
        <v>1043</v>
      </c>
      <c r="C413" s="36">
        <v>2.2475000000000001</v>
      </c>
      <c r="D413" s="181">
        <v>2.1549999999999998</v>
      </c>
      <c r="E413" s="181">
        <v>2.06</v>
      </c>
      <c r="F413" s="181">
        <v>1.98</v>
      </c>
      <c r="G413" s="181">
        <v>1.9</v>
      </c>
      <c r="H413" s="181">
        <v>1.82</v>
      </c>
      <c r="I413" s="181">
        <v>1.74</v>
      </c>
      <c r="J413" s="217">
        <v>1.66</v>
      </c>
      <c r="K413" s="229">
        <v>1.6</v>
      </c>
      <c r="L413" s="181">
        <v>1.575</v>
      </c>
      <c r="M413" s="181">
        <v>1.4750000000000001</v>
      </c>
      <c r="N413" s="181">
        <v>1.18092</v>
      </c>
      <c r="O413" s="181">
        <v>0.90017999999999998</v>
      </c>
      <c r="P413" s="273"/>
      <c r="Q413" s="238">
        <v>0.65954000000000002</v>
      </c>
      <c r="R413" s="238">
        <v>0.65954000000000002</v>
      </c>
      <c r="S413" s="273"/>
      <c r="T413" s="229">
        <v>0.65954000000000002</v>
      </c>
      <c r="U413" s="229">
        <v>0.65954000000000002</v>
      </c>
      <c r="V413" s="229">
        <v>0.65954000000000002</v>
      </c>
      <c r="W413" s="202">
        <v>0.65954000000000002</v>
      </c>
      <c r="X413" s="202">
        <v>0.52585000000000004</v>
      </c>
      <c r="Y413" s="202">
        <v>0.46345999999999998</v>
      </c>
      <c r="Z413" s="202">
        <v>0.40998000000000001</v>
      </c>
      <c r="AA413" s="202">
        <v>0.20499000000000001</v>
      </c>
      <c r="AB413" s="202">
        <v>0.18717</v>
      </c>
      <c r="AC413" s="229">
        <v>0.17824999999999999</v>
      </c>
      <c r="AD413" s="202">
        <v>0.17824999999999999</v>
      </c>
      <c r="AE413" s="229">
        <v>0</v>
      </c>
      <c r="AF413" s="223">
        <f>SUM(C413:AE413)</f>
        <v>28.398789999999995</v>
      </c>
      <c r="AG413" s="224">
        <f>IF(ISERROR((C413/D413-1)*100),"n/a",(C413/D413-1)*100)</f>
        <v>4.2923433874710204</v>
      </c>
      <c r="AH413" s="224">
        <f>IF(ISERROR((D413/E413-1)*100),"n/a",(D413/E413-1)*100)</f>
        <v>4.6116504854368801</v>
      </c>
      <c r="AI413" s="224">
        <f>IF(ISERROR((E413/F413-1)*100),"n/a",(E413/F413-1)*100)</f>
        <v>4.0404040404040442</v>
      </c>
      <c r="AJ413" s="224">
        <f>IF(ISERROR((F413/G413-1)*100),"n/a",(F413/G413-1)*100)</f>
        <v>4.2105263157894868</v>
      </c>
      <c r="AK413" s="224">
        <f>IF(ISERROR((G413/H413-1)*100),"n/a",(G413/H413-1)*100)</f>
        <v>4.39560439560438</v>
      </c>
      <c r="AL413" s="224">
        <f>IF(ISERROR((H413/I413-1)*100),"n/a",(H413/I413-1)*100)</f>
        <v>4.5977011494252817</v>
      </c>
      <c r="AM413" s="224">
        <f>IF(ISERROR((I413/J413-1)*100),"n/a",(I413/J413-1)*100)</f>
        <v>4.8192771084337505</v>
      </c>
      <c r="AN413" s="224">
        <f>IF(ISERROR((J413/K413-1)*100),"n/a",(J413/K413-1)*100)</f>
        <v>3.7499999999999867</v>
      </c>
      <c r="AO413" s="224">
        <f>IF(ISERROR((K413/L413-1)*100),"n/a",(K413/L413-1)*100)</f>
        <v>1.5873015873016039</v>
      </c>
      <c r="AP413" s="224">
        <f>IF(ISERROR((L413/M413-1)*100),"n/a",(L413/M413-1)*100)</f>
        <v>6.7796610169491345</v>
      </c>
      <c r="AQ413" s="224">
        <f>IF(ISERROR((M413/N413-1)*100),"n/a",(M413/N413-1)*100)</f>
        <v>24.902618297598501</v>
      </c>
      <c r="AR413" s="224">
        <f>IF(ISERROR((N413/O413-1)*100),"n/a",(N413/O413-1)*100)</f>
        <v>31.187095914150497</v>
      </c>
      <c r="AS413" s="224">
        <f>IF(ISERROR((O413/Q413-1)*100),"n/a",(O413/Q413-1)*100)</f>
        <v>36.486035721866749</v>
      </c>
      <c r="AT413" s="224">
        <f>IF(ISERROR((Q413/R413-1)*100),"n/a",(Q413/R413-1)*100)</f>
        <v>0</v>
      </c>
      <c r="AU413" s="224">
        <f>IF(ISERROR((R413/T413-1)*100),"n/a",(R413/T413-1)*100)</f>
        <v>0</v>
      </c>
      <c r="AV413" s="224">
        <f>IF(ISERROR((T413/U413-1)*100),"n/a",(T413/U413-1)*100)</f>
        <v>0</v>
      </c>
      <c r="AW413" s="224">
        <f>IF(ISERROR((U413/V413-1)*100),"n/a",(U413/V413-1)*100)</f>
        <v>0</v>
      </c>
      <c r="AX413" s="224">
        <f>IF(ISERROR((V413/W413-1)*100),"n/a",(V413/W413-1)*100)</f>
        <v>0</v>
      </c>
      <c r="AY413" s="224">
        <f>IF(ISERROR((W413/X413-1)*100),"n/a",(W413/X413-1)*100)</f>
        <v>25.423599885899016</v>
      </c>
      <c r="AZ413" s="224">
        <f>IF(ISERROR((X413/Y413-1)*100),"n/a",(X413/Y413-1)*100)</f>
        <v>13.461787425020511</v>
      </c>
      <c r="BA413" s="224">
        <f>IF(ISERROR((Y413/Z413-1)*100),"n/a",(Y413/Z413-1)*100)</f>
        <v>13.044538757988189</v>
      </c>
      <c r="BB413" s="224">
        <f>IF(ISERROR((Z413/AA413-1)*100),"n/a",(Z413/AA413-1)*100)</f>
        <v>100</v>
      </c>
      <c r="BC413" s="224">
        <f>IF(ISERROR((AA413/AB413-1)*100),"n/a",(AA413/AB413-1)*100)</f>
        <v>9.5207565314954223</v>
      </c>
      <c r="BD413" s="224">
        <f>IF(ISERROR((AB413/AC413-1)*100),"n/a",(AB413/AC413-1)*100)</f>
        <v>5.0042075736325353</v>
      </c>
      <c r="BE413" s="224">
        <f>IF(ISERROR((AC413/AD413-1)*100),"n/a",(AC413/AD413-1)*100)</f>
        <v>0</v>
      </c>
      <c r="BF413" s="224" t="str">
        <f>IF(ISERROR((AD413/AE413-1)*100),"n/a",(AD413/AE413-1)*100)</f>
        <v>n/a</v>
      </c>
      <c r="BG413" s="224">
        <f>AVERAGE(AG413:BF413)</f>
        <v>12.084604383778681</v>
      </c>
      <c r="BH413" s="182">
        <f t="shared" si="6"/>
        <v>21.002447278334397</v>
      </c>
    </row>
    <row r="414" spans="1:60" x14ac:dyDescent="0.2">
      <c r="A414" s="705" t="s">
        <v>1044</v>
      </c>
      <c r="B414" s="97" t="s">
        <v>1045</v>
      </c>
      <c r="C414" s="36">
        <v>1.2541</v>
      </c>
      <c r="D414" s="181">
        <v>1.1691</v>
      </c>
      <c r="E414" s="181">
        <v>1.0757000000000001</v>
      </c>
      <c r="F414" s="181">
        <v>1.0139</v>
      </c>
      <c r="G414" s="181">
        <v>0.93400000000000005</v>
      </c>
      <c r="H414" s="181">
        <v>0.83709999999999996</v>
      </c>
      <c r="I414" s="181">
        <v>0.75209999999999999</v>
      </c>
      <c r="J414" s="217">
        <v>0.70469999999999999</v>
      </c>
      <c r="K414" s="202">
        <v>0.62880000000000003</v>
      </c>
      <c r="L414" s="202">
        <v>0.55789999999999995</v>
      </c>
      <c r="M414" s="202">
        <v>0.52059999999999995</v>
      </c>
      <c r="N414" s="202">
        <v>0.51680000000000004</v>
      </c>
      <c r="O414" s="229">
        <v>0.50770000000000004</v>
      </c>
      <c r="P414" s="202"/>
      <c r="Q414" s="229">
        <v>0.52190000000000003</v>
      </c>
      <c r="R414" s="202">
        <v>0.52549999999999997</v>
      </c>
      <c r="S414" s="202"/>
      <c r="T414" s="229">
        <v>0.504</v>
      </c>
      <c r="U414" s="229">
        <v>0.78</v>
      </c>
      <c r="V414" s="202">
        <v>1</v>
      </c>
      <c r="W414" s="202">
        <v>0.88</v>
      </c>
      <c r="X414" s="202">
        <v>0.72499999999999998</v>
      </c>
      <c r="Y414" s="202">
        <v>0.57999999999999996</v>
      </c>
      <c r="Z414" s="202">
        <v>0.47</v>
      </c>
      <c r="AA414" s="202">
        <v>0.39</v>
      </c>
      <c r="AB414" s="202">
        <v>0.3</v>
      </c>
      <c r="AC414" s="202">
        <v>0.24</v>
      </c>
      <c r="AD414" s="202">
        <v>0.2</v>
      </c>
      <c r="AE414" s="229">
        <v>0</v>
      </c>
      <c r="AF414" s="223">
        <f>SUM(C414:AE414)</f>
        <v>17.588899999999999</v>
      </c>
      <c r="AG414" s="224">
        <f>IF(ISERROR((C414/D414-1)*100),"n/a",(C414/D414-1)*100)</f>
        <v>7.2705499957232078</v>
      </c>
      <c r="AH414" s="224">
        <f>IF(ISERROR((D414/E414-1)*100),"n/a",(D414/E414-1)*100)</f>
        <v>8.6827182299897601</v>
      </c>
      <c r="AI414" s="224">
        <f>IF(ISERROR((E414/F414-1)*100),"n/a",(E414/F414-1)*100)</f>
        <v>6.0952756682118636</v>
      </c>
      <c r="AJ414" s="224">
        <f>IF(ISERROR((F414/G414-1)*100),"n/a",(F414/G414-1)*100)</f>
        <v>8.5546038543897076</v>
      </c>
      <c r="AK414" s="224">
        <f>IF(ISERROR((G414/H414-1)*100),"n/a",(G414/H414-1)*100)</f>
        <v>11.575677935730511</v>
      </c>
      <c r="AL414" s="224">
        <f>IF(ISERROR((H414/I414-1)*100),"n/a",(H414/I414-1)*100)</f>
        <v>11.301688605238658</v>
      </c>
      <c r="AM414" s="224">
        <f>IF(ISERROR((I414/J414-1)*100),"n/a",(I414/J414-1)*100)</f>
        <v>6.7262664963814389</v>
      </c>
      <c r="AN414" s="224">
        <f>IF(ISERROR((J414/K414-1)*100),"n/a",(J414/K414-1)*100)</f>
        <v>12.070610687022887</v>
      </c>
      <c r="AO414" s="224">
        <f>IF(ISERROR((K414/L414-1)*100),"n/a",(K414/L414-1)*100)</f>
        <v>12.708370675748348</v>
      </c>
      <c r="AP414" s="224">
        <f>IF(ISERROR((L414/M414-1)*100),"n/a",(L414/M414-1)*100)</f>
        <v>7.1648098348059852</v>
      </c>
      <c r="AQ414" s="224">
        <f>IF(ISERROR((M414/N414-1)*100),"n/a",(M414/N414-1)*100)</f>
        <v>0.73529411764703401</v>
      </c>
      <c r="AR414" s="224">
        <f>IF(ISERROR((N414/O414-1)*100),"n/a",(N414/O414-1)*100)</f>
        <v>1.7923970848926496</v>
      </c>
      <c r="AS414" s="224">
        <f>IF(ISERROR((O414/Q414-1)*100),"n/a",(O414/Q414-1)*100)</f>
        <v>-2.7208277447786866</v>
      </c>
      <c r="AT414" s="224">
        <f>IF(ISERROR((Q414/R414-1)*100),"n/a",(Q414/R414-1)*100)</f>
        <v>-0.685061845861068</v>
      </c>
      <c r="AU414" s="224">
        <f>IF(ISERROR((R414/T414-1)*100),"n/a",(R414/T414-1)*100)</f>
        <v>4.2658730158730007</v>
      </c>
      <c r="AV414" s="224">
        <f>IF(ISERROR((V414/W414-1)*100),"n/a",(V414/W414-1)*100)</f>
        <v>13.636363636363647</v>
      </c>
      <c r="AW414" s="224">
        <f>IF(ISERROR((W414/X414-1)*100),"n/a",(W414/X414-1)*100)</f>
        <v>21.379310344827584</v>
      </c>
      <c r="AX414" s="224">
        <f>IF(ISERROR((X414/Y414-1)*100),"n/a",(X414/Y414-1)*100)</f>
        <v>25</v>
      </c>
      <c r="AY414" s="224">
        <f>IF(ISERROR((Y414/Z414-1)*100),"n/a",(Y414/Z414-1)*100)</f>
        <v>23.404255319148938</v>
      </c>
      <c r="AZ414" s="224">
        <f>IF(ISERROR((Z414/AA414-1)*100),"n/a",(Z414/AA414-1)*100)</f>
        <v>20.512820512820507</v>
      </c>
      <c r="BA414" s="224">
        <f>IF(ISERROR((AA414/AB414-1)*100),"n/a",(AA414/AB414-1)*100)</f>
        <v>30.000000000000004</v>
      </c>
      <c r="BB414" s="224">
        <f>IF(ISERROR((AB414/AC414-1)*100),"n/a",(AB414/AC414-1)*100)</f>
        <v>25</v>
      </c>
      <c r="BC414" s="224">
        <f>IF(ISERROR((AC414/AD414-1)*100),"n/a",(AC414/AD414-1)*100)</f>
        <v>19.999999999999996</v>
      </c>
      <c r="BD414" s="224" t="str">
        <f>IF(ISERROR((AD414/#REF!-1)*100),"n/a",(AD414/#REF!-1)*100)</f>
        <v>n/a</v>
      </c>
      <c r="BE414" s="224" t="str">
        <f>IF(ISERROR((#REF!/#REF!-1)*100),"n/a",(#REF!/#REF!-1)*100)</f>
        <v>n/a</v>
      </c>
      <c r="BF414" s="224" t="str">
        <f>IF(ISERROR((AD414/AE414-1)*100),"n/a",(AD414/AE414-1)*100)</f>
        <v>n/a</v>
      </c>
      <c r="BG414" s="224">
        <f>AVERAGE(AG414:BF414)</f>
        <v>11.933521583659823</v>
      </c>
      <c r="BH414" s="182">
        <f t="shared" si="6"/>
        <v>9.095618491809331</v>
      </c>
    </row>
    <row r="415" spans="1:60" x14ac:dyDescent="0.2">
      <c r="A415" s="203" t="s">
        <v>1047</v>
      </c>
      <c r="B415" s="97" t="s">
        <v>1048</v>
      </c>
      <c r="C415" s="36">
        <v>1.94</v>
      </c>
      <c r="D415" s="181">
        <v>1.9</v>
      </c>
      <c r="E415" s="181">
        <v>1.84</v>
      </c>
      <c r="F415" s="181">
        <v>1.8</v>
      </c>
      <c r="G415" s="181">
        <v>1.72</v>
      </c>
      <c r="H415" s="181">
        <v>1.6</v>
      </c>
      <c r="I415" s="181">
        <v>1.46</v>
      </c>
      <c r="J415" s="217">
        <v>1.32</v>
      </c>
      <c r="K415" s="202">
        <v>1.1000000000000001</v>
      </c>
      <c r="L415" s="181">
        <v>1</v>
      </c>
      <c r="M415" s="181">
        <v>0.88</v>
      </c>
      <c r="N415" s="181">
        <v>0.76</v>
      </c>
      <c r="O415" s="181">
        <v>0.64</v>
      </c>
      <c r="P415" s="273"/>
      <c r="Q415" s="181">
        <v>0.55000000000000004</v>
      </c>
      <c r="R415" s="181">
        <v>0.5</v>
      </c>
      <c r="S415" s="273"/>
      <c r="T415" s="202">
        <v>0.255</v>
      </c>
      <c r="U415" s="229">
        <v>4.4999999999999998E-2</v>
      </c>
      <c r="V415" s="202">
        <v>0.315</v>
      </c>
      <c r="W415" s="229">
        <v>0.28749999999999998</v>
      </c>
      <c r="X415" s="229">
        <v>0.38</v>
      </c>
      <c r="Y415" s="202">
        <v>0.38</v>
      </c>
      <c r="Z415" s="202">
        <v>0.37</v>
      </c>
      <c r="AA415" s="229">
        <v>0.34</v>
      </c>
      <c r="AB415" s="229">
        <v>0.34</v>
      </c>
      <c r="AC415" s="202">
        <v>0.34</v>
      </c>
      <c r="AD415" s="202">
        <v>0.3</v>
      </c>
      <c r="AE415" s="229">
        <v>0.2225</v>
      </c>
      <c r="AF415" s="223">
        <f>SUM(C415:AE415)</f>
        <v>22.585000000000004</v>
      </c>
      <c r="AG415" s="224">
        <f>IF(ISERROR((C415/D415-1)*100),"n/a",(C415/D415-1)*100)</f>
        <v>2.1052631578947434</v>
      </c>
      <c r="AH415" s="224">
        <f>IF(ISERROR((D415/E415-1)*100),"n/a",(D415/E415-1)*100)</f>
        <v>3.2608695652173836</v>
      </c>
      <c r="AI415" s="224">
        <f>IF(ISERROR((E415/F415-1)*100),"n/a",(E415/F415-1)*100)</f>
        <v>2.2222222222222143</v>
      </c>
      <c r="AJ415" s="224">
        <f>IF(ISERROR((F415/G415-1)*100),"n/a",(F415/G415-1)*100)</f>
        <v>4.6511627906976827</v>
      </c>
      <c r="AK415" s="224">
        <f>IF(ISERROR((G415/H415-1)*100),"n/a",(G415/H415-1)*100)</f>
        <v>7.4999999999999956</v>
      </c>
      <c r="AL415" s="224">
        <f>IF(ISERROR((H415/I415-1)*100),"n/a",(H415/I415-1)*100)</f>
        <v>9.5890410958904262</v>
      </c>
      <c r="AM415" s="224">
        <f>IF(ISERROR((I415/J415-1)*100),"n/a",(I415/J415-1)*100)</f>
        <v>10.606060606060597</v>
      </c>
      <c r="AN415" s="224">
        <f>IF(ISERROR((J415/K415-1)*100),"n/a",(J415/K415-1)*100)</f>
        <v>19.999999999999996</v>
      </c>
      <c r="AO415" s="224">
        <f>IF(ISERROR((K415/L415-1)*100),"n/a",(K415/L415-1)*100)</f>
        <v>10.000000000000009</v>
      </c>
      <c r="AP415" s="224">
        <f>IF(ISERROR((L415/M415-1)*100),"n/a",(L415/M415-1)*100)</f>
        <v>13.636363636363647</v>
      </c>
      <c r="AQ415" s="224">
        <f>IF(ISERROR((M415/N415-1)*100),"n/a",(M415/N415-1)*100)</f>
        <v>15.789473684210531</v>
      </c>
      <c r="AR415" s="224">
        <f>IF(ISERROR((N415/O415-1)*100),"n/a",(N415/O415-1)*100)</f>
        <v>18.75</v>
      </c>
      <c r="AS415" s="224">
        <f>IF(ISERROR((O415/Q415-1)*100),"n/a",(O415/Q415-1)*100)</f>
        <v>16.36363636363636</v>
      </c>
      <c r="AT415" s="224">
        <f>IF(ISERROR((Q415/R415-1)*100),"n/a",(Q415/R415-1)*100)</f>
        <v>10.000000000000009</v>
      </c>
      <c r="AU415" s="224">
        <f>IF(ISERROR((R415/T415-1)*100),"n/a",(R415/T415-1)*100)</f>
        <v>96.078431372549005</v>
      </c>
      <c r="AV415" s="224">
        <f>IF(ISERROR((T415/U415-1)*100),"n/a",(T415/U415-1)*100)</f>
        <v>466.66666666666669</v>
      </c>
      <c r="AW415" s="224">
        <f>IF(ISERROR((U415/V415-1)*100),"n/a",(U415/V415-1)*100)</f>
        <v>-85.714285714285722</v>
      </c>
      <c r="AX415" s="224">
        <f>IF(ISERROR((V415/W415-1)*100),"n/a",(V415/W415-1)*100)</f>
        <v>9.5652173913043583</v>
      </c>
      <c r="AY415" s="224">
        <f>IF(ISERROR((W415/X415-1)*100),"n/a",(W415/X415-1)*100)</f>
        <v>-24.342105263157897</v>
      </c>
      <c r="AZ415" s="224">
        <f>IF(ISERROR((X415/Y415-1)*100),"n/a",(X415/Y415-1)*100)</f>
        <v>0</v>
      </c>
      <c r="BA415" s="224">
        <f>IF(ISERROR((Y415/Z415-1)*100),"n/a",(Y415/Z415-1)*100)</f>
        <v>2.7027027027026973</v>
      </c>
      <c r="BB415" s="224">
        <f>IF(ISERROR((Z415/AA415-1)*100),"n/a",(Z415/AA415-1)*100)</f>
        <v>8.8235294117646959</v>
      </c>
      <c r="BC415" s="224">
        <f>IF(ISERROR((AA415/AB415-1)*100),"n/a",(AA415/AB415-1)*100)</f>
        <v>0</v>
      </c>
      <c r="BD415" s="224">
        <f>IF(ISERROR((AB415/AC415-1)*100),"n/a",(AB415/AC415-1)*100)</f>
        <v>0</v>
      </c>
      <c r="BE415" s="224">
        <f>IF(ISERROR((AC415/AD415-1)*100),"n/a",(AC415/AD415-1)*100)</f>
        <v>13.333333333333353</v>
      </c>
      <c r="BF415" s="224">
        <f>IF(ISERROR((AD415/AE415-1)*100),"n/a",(AD415/AE415-1)*100)</f>
        <v>34.831460674157299</v>
      </c>
      <c r="BG415" s="224">
        <f>AVERAGE(AG415:BF415)</f>
        <v>25.631501680662616</v>
      </c>
      <c r="BH415" s="182">
        <f t="shared" si="6"/>
        <v>94.104532106416116</v>
      </c>
    </row>
    <row r="416" spans="1:60" x14ac:dyDescent="0.2">
      <c r="A416" s="191" t="s">
        <v>1965</v>
      </c>
      <c r="B416" s="55" t="s">
        <v>383</v>
      </c>
      <c r="C416" s="36">
        <v>1.85</v>
      </c>
      <c r="D416" s="181">
        <v>1.7549999999999999</v>
      </c>
      <c r="E416" s="181">
        <v>1.67</v>
      </c>
      <c r="F416" s="181">
        <v>1.59</v>
      </c>
      <c r="G416" s="181">
        <v>1.5149999999999999</v>
      </c>
      <c r="H416" s="181">
        <v>1.4450000000000001</v>
      </c>
      <c r="I416" s="181">
        <v>1.38</v>
      </c>
      <c r="J416" s="217">
        <v>1.32</v>
      </c>
      <c r="K416" s="253">
        <v>1.26</v>
      </c>
      <c r="L416" s="218">
        <v>1.2050000000000001</v>
      </c>
      <c r="M416" s="218">
        <v>1.155</v>
      </c>
      <c r="N416" s="218">
        <v>1.10846666666667</v>
      </c>
      <c r="O416" s="218">
        <v>1.07026666666667</v>
      </c>
      <c r="P416" s="219"/>
      <c r="Q416" s="218">
        <v>1.0369333333333299</v>
      </c>
      <c r="R416" s="246">
        <v>1.01026666666667</v>
      </c>
      <c r="S416" s="219"/>
      <c r="T416" s="281">
        <v>0.99</v>
      </c>
      <c r="U416" s="281">
        <v>0.97346666666666704</v>
      </c>
      <c r="V416" s="247">
        <v>0.9556</v>
      </c>
      <c r="W416" s="247">
        <v>0.93773333333333297</v>
      </c>
      <c r="X416" s="247">
        <v>0.9244</v>
      </c>
      <c r="Y416" s="247">
        <v>0.91600000000000004</v>
      </c>
      <c r="Z416" s="247">
        <v>0.90666666666666695</v>
      </c>
      <c r="AA416" s="247">
        <v>0.89866666666666695</v>
      </c>
      <c r="AB416" s="247">
        <v>0.89200000000000002</v>
      </c>
      <c r="AC416" s="247">
        <v>0.88533333333333297</v>
      </c>
      <c r="AD416" s="247">
        <v>0.87666666666666704</v>
      </c>
      <c r="AE416" s="247">
        <v>0.86666666666666703</v>
      </c>
      <c r="AF416" s="223">
        <f>SUM(C416:AE416)</f>
        <v>31.39413333333334</v>
      </c>
      <c r="AG416" s="224">
        <f>IF(ISERROR((C416/D416-1)*100),"n/a",(C416/D416-1)*100)</f>
        <v>5.4131054131054235</v>
      </c>
      <c r="AH416" s="224">
        <f>IF(ISERROR((D416/E416-1)*100),"n/a",(D416/E416-1)*100)</f>
        <v>5.0898203592814273</v>
      </c>
      <c r="AI416" s="224">
        <f>IF(ISERROR((E416/F416-1)*100),"n/a",(E416/F416-1)*100)</f>
        <v>5.031446540880502</v>
      </c>
      <c r="AJ416" s="224">
        <f>IF(ISERROR((F416/G416-1)*100),"n/a",(F416/G416-1)*100)</f>
        <v>4.9504950495049549</v>
      </c>
      <c r="AK416" s="224">
        <f>IF(ISERROR((G416/H416-1)*100),"n/a",(G416/H416-1)*100)</f>
        <v>4.8442906574394318</v>
      </c>
      <c r="AL416" s="224">
        <f>IF(ISERROR((H416/I416-1)*100),"n/a",(H416/I416-1)*100)</f>
        <v>4.7101449275362528</v>
      </c>
      <c r="AM416" s="224">
        <f>IF(ISERROR((I416/J416-1)*100),"n/a",(I416/J416-1)*100)</f>
        <v>4.5454545454545414</v>
      </c>
      <c r="AN416" s="224">
        <f>IF(ISERROR((J416/K416-1)*100),"n/a",(J416/K416-1)*100)</f>
        <v>4.7619047619047672</v>
      </c>
      <c r="AO416" s="224">
        <f>IF(ISERROR((K416/L416-1)*100),"n/a",(K416/L416-1)*100)</f>
        <v>4.5643153526970792</v>
      </c>
      <c r="AP416" s="224">
        <f>IF(ISERROR((L416/M416-1)*100),"n/a",(L416/M416-1)*100)</f>
        <v>4.3290043290043378</v>
      </c>
      <c r="AQ416" s="224">
        <f>IF(ISERROR((M416/N416-1)*100),"n/a",(M416/N416-1)*100)</f>
        <v>4.1979912191011381</v>
      </c>
      <c r="AR416" s="224">
        <f>IF(ISERROR((N416/O416-1)*100),"n/a",(N416/O416-1)*100)</f>
        <v>3.569203936713583</v>
      </c>
      <c r="AS416" s="224">
        <f>IF(ISERROR((O416/Q416-1)*100),"n/a",(O416/Q416-1)*100)</f>
        <v>3.2146071750038807</v>
      </c>
      <c r="AT416" s="224">
        <f>IF(ISERROR((Q416/R416-1)*100),"n/a",(Q416/R416-1)*100)</f>
        <v>2.6395671109931129</v>
      </c>
      <c r="AU416" s="224">
        <f>IF(ISERROR((R416/T416-1)*100),"n/a",(R416/T416-1)*100)</f>
        <v>2.047138047138386</v>
      </c>
      <c r="AV416" s="224">
        <f>IF(ISERROR((T416/U416-1)*100),"n/a",(T416/U416-1)*100)</f>
        <v>1.6983974797972534</v>
      </c>
      <c r="AW416" s="224">
        <f>IF(ISERROR((U416/V416-1)*100),"n/a",(U416/V416-1)*100)</f>
        <v>1.8696804799777089</v>
      </c>
      <c r="AX416" s="224">
        <f>IF(ISERROR((V416/W416-1)*100),"n/a",(V416/W416-1)*100)</f>
        <v>1.9053035688895603</v>
      </c>
      <c r="AY416" s="224">
        <f>IF(ISERROR((W416/X416-1)*100),"n/a",(W416/X416-1)*100)</f>
        <v>1.4423770373575229</v>
      </c>
      <c r="AZ416" s="224">
        <f>IF(ISERROR((X416/Y416-1)*100),"n/a",(X416/Y416-1)*100)</f>
        <v>0.91703056768559499</v>
      </c>
      <c r="BA416" s="224">
        <f>IF(ISERROR((Y416/Z416-1)*100),"n/a",(Y416/Z416-1)*100)</f>
        <v>1.0294117647058565</v>
      </c>
      <c r="BB416" s="224">
        <f>IF(ISERROR((Z416/AA416-1)*100),"n/a",(Z416/AA416-1)*100)</f>
        <v>0.89020771513352859</v>
      </c>
      <c r="BC416" s="224">
        <f>IF(ISERROR((AA416/AB416-1)*100),"n/a",(AA416/AB416-1)*100)</f>
        <v>0.7473841554559435</v>
      </c>
      <c r="BD416" s="224">
        <f>IF(ISERROR((AB416/AC416-1)*100),"n/a",(AB416/AC416-1)*100)</f>
        <v>0.75301204819282486</v>
      </c>
      <c r="BE416" s="224">
        <f>IF(ISERROR((AC416/AD416-1)*100),"n/a",(AC416/AD416-1)*100)</f>
        <v>0.98859315589345798</v>
      </c>
      <c r="BF416" s="224">
        <f>IF(ISERROR((AD416/AE416-1)*100),"n/a",(AD416/AE416-1)*100)</f>
        <v>1.1538461538461497</v>
      </c>
      <c r="BG416" s="224">
        <f>AVERAGE(AG416:BF416)</f>
        <v>2.9732205212574701</v>
      </c>
      <c r="BH416" s="182">
        <f t="shared" si="6"/>
        <v>1.7184291981282007</v>
      </c>
    </row>
    <row r="417" spans="1:60" x14ac:dyDescent="0.2">
      <c r="A417" s="292" t="s">
        <v>1966</v>
      </c>
      <c r="B417" s="55" t="s">
        <v>385</v>
      </c>
      <c r="C417" s="36">
        <v>1.93</v>
      </c>
      <c r="D417" s="181">
        <v>1.89</v>
      </c>
      <c r="E417" s="181">
        <v>1.85</v>
      </c>
      <c r="F417" s="181">
        <v>1.8</v>
      </c>
      <c r="G417" s="181">
        <v>1.7250000000000001</v>
      </c>
      <c r="H417" s="181">
        <v>1.635</v>
      </c>
      <c r="I417" s="181">
        <v>1.4650000000000001</v>
      </c>
      <c r="J417" s="217">
        <v>1.28</v>
      </c>
      <c r="K417" s="202">
        <v>1.0349999999999999</v>
      </c>
      <c r="L417" s="181">
        <v>1.0149999999999999</v>
      </c>
      <c r="M417" s="181">
        <v>0.995</v>
      </c>
      <c r="N417" s="181">
        <v>0.97499999999999998</v>
      </c>
      <c r="O417" s="181">
        <v>0.95499999999999996</v>
      </c>
      <c r="P417" s="273"/>
      <c r="Q417" s="181">
        <v>0.93500000000000005</v>
      </c>
      <c r="R417" s="181">
        <v>0.91500000000000004</v>
      </c>
      <c r="S417" s="273"/>
      <c r="T417" s="202">
        <v>0.89500000000000002</v>
      </c>
      <c r="U417" s="202">
        <v>0.86</v>
      </c>
      <c r="V417" s="202">
        <v>0.78</v>
      </c>
      <c r="W417" s="202">
        <v>0.7</v>
      </c>
      <c r="X417" s="202">
        <v>0.62</v>
      </c>
      <c r="Y417" s="202">
        <v>0.53</v>
      </c>
      <c r="Z417" s="202">
        <v>0.43</v>
      </c>
      <c r="AA417" s="202">
        <v>0.39</v>
      </c>
      <c r="AB417" s="202">
        <v>0.34</v>
      </c>
      <c r="AC417" s="202">
        <v>0.31</v>
      </c>
      <c r="AD417" s="202">
        <v>0.27</v>
      </c>
      <c r="AE417" s="202">
        <v>0.23</v>
      </c>
      <c r="AF417" s="223">
        <f>SUM(C417:AE417)</f>
        <v>26.754999999999999</v>
      </c>
      <c r="AG417" s="224">
        <f>IF(ISERROR((C417/D417-1)*100),"n/a",(C417/D417-1)*100)</f>
        <v>2.1164021164021163</v>
      </c>
      <c r="AH417" s="224">
        <f>IF(ISERROR((D417/E417-1)*100),"n/a",(D417/E417-1)*100)</f>
        <v>2.1621621621621623</v>
      </c>
      <c r="AI417" s="224">
        <f>IF(ISERROR((E417/F417-1)*100),"n/a",(E417/F417-1)*100)</f>
        <v>2.7777777777777901</v>
      </c>
      <c r="AJ417" s="224">
        <f>IF(ISERROR((F417/G417-1)*100),"n/a",(F417/G417-1)*100)</f>
        <v>4.3478260869565188</v>
      </c>
      <c r="AK417" s="224">
        <f>IF(ISERROR((G417/H417-1)*100),"n/a",(G417/H417-1)*100)</f>
        <v>5.5045871559633142</v>
      </c>
      <c r="AL417" s="224">
        <f>IF(ISERROR((H417/I417-1)*100),"n/a",(H417/I417-1)*100)</f>
        <v>11.604095563139927</v>
      </c>
      <c r="AM417" s="224">
        <f>IF(ISERROR((I417/J417-1)*100),"n/a",(I417/J417-1)*100)</f>
        <v>14.453125</v>
      </c>
      <c r="AN417" s="224">
        <f>IF(ISERROR((J417/K417-1)*100),"n/a",(J417/K417-1)*100)</f>
        <v>23.671497584541079</v>
      </c>
      <c r="AO417" s="224">
        <f>IF(ISERROR((K417/L417-1)*100),"n/a",(K417/L417-1)*100)</f>
        <v>1.9704433497536922</v>
      </c>
      <c r="AP417" s="224">
        <f>IF(ISERROR((L417/M417-1)*100),"n/a",(L417/M417-1)*100)</f>
        <v>2.0100502512562679</v>
      </c>
      <c r="AQ417" s="224">
        <f>IF(ISERROR((M417/N417-1)*100),"n/a",(M417/N417-1)*100)</f>
        <v>2.051282051282044</v>
      </c>
      <c r="AR417" s="224">
        <f>IF(ISERROR((N417/O417-1)*100),"n/a",(N417/O417-1)*100)</f>
        <v>2.0942408376963373</v>
      </c>
      <c r="AS417" s="224">
        <f>IF(ISERROR((O417/Q417-1)*100),"n/a",(O417/Q417-1)*100)</f>
        <v>2.1390374331550666</v>
      </c>
      <c r="AT417" s="224">
        <f>IF(ISERROR((Q417/R417-1)*100),"n/a",(Q417/R417-1)*100)</f>
        <v>2.1857923497267784</v>
      </c>
      <c r="AU417" s="224">
        <f>IF(ISERROR((R417/T417-1)*100),"n/a",(R417/T417-1)*100)</f>
        <v>2.2346368715083775</v>
      </c>
      <c r="AV417" s="224">
        <f>IF(ISERROR((T417/U417-1)*100),"n/a",(T417/U417-1)*100)</f>
        <v>4.0697674418604723</v>
      </c>
      <c r="AW417" s="224">
        <f>IF(ISERROR((U417/V417-1)*100),"n/a",(U417/V417-1)*100)</f>
        <v>10.256410256410241</v>
      </c>
      <c r="AX417" s="224">
        <f>IF(ISERROR((V417/W417-1)*100),"n/a",(V417/W417-1)*100)</f>
        <v>11.428571428571432</v>
      </c>
      <c r="AY417" s="224">
        <f>IF(ISERROR((W417/X417-1)*100),"n/a",(W417/X417-1)*100)</f>
        <v>12.903225806451601</v>
      </c>
      <c r="AZ417" s="224">
        <f>IF(ISERROR((X417/Y417-1)*100),"n/a",(X417/Y417-1)*100)</f>
        <v>16.981132075471695</v>
      </c>
      <c r="BA417" s="224">
        <f>IF(ISERROR((Y417/Z417-1)*100),"n/a",(Y417/Z417-1)*100)</f>
        <v>23.255813953488392</v>
      </c>
      <c r="BB417" s="224">
        <f>IF(ISERROR((Z417/AA417-1)*100),"n/a",(Z417/AA417-1)*100)</f>
        <v>10.256410256410241</v>
      </c>
      <c r="BC417" s="224">
        <f>IF(ISERROR((AA417/AB417-1)*100),"n/a",(AA417/AB417-1)*100)</f>
        <v>14.705882352941169</v>
      </c>
      <c r="BD417" s="224">
        <f>IF(ISERROR((AB417/AC417-1)*100),"n/a",(AB417/AC417-1)*100)</f>
        <v>9.6774193548387224</v>
      </c>
      <c r="BE417" s="224">
        <f>IF(ISERROR((AC417/AD417-1)*100),"n/a",(AC417/AD417-1)*100)</f>
        <v>14.814814814814813</v>
      </c>
      <c r="BF417" s="224">
        <f>IF(ISERROR((AD417/AE417-1)*100),"n/a",(AD417/AE417-1)*100)</f>
        <v>17.391304347826097</v>
      </c>
      <c r="BG417" s="224">
        <f>AVERAGE(AG417:BF417)</f>
        <v>8.7332195646310122</v>
      </c>
      <c r="BH417" s="182">
        <f t="shared" si="6"/>
        <v>6.9366496928302572</v>
      </c>
    </row>
    <row r="418" spans="1:60" x14ac:dyDescent="0.2">
      <c r="A418" s="353" t="s">
        <v>5627</v>
      </c>
      <c r="B418" s="55" t="s">
        <v>5624</v>
      </c>
      <c r="C418" s="36">
        <v>0.6</v>
      </c>
      <c r="D418" s="181">
        <v>0.52</v>
      </c>
      <c r="E418" s="181">
        <v>0.46</v>
      </c>
      <c r="F418" s="181">
        <v>0.4</v>
      </c>
      <c r="G418" s="181">
        <v>0.08</v>
      </c>
      <c r="H418" s="238">
        <v>0</v>
      </c>
      <c r="I418" s="238">
        <v>0</v>
      </c>
      <c r="J418" s="254">
        <v>0</v>
      </c>
      <c r="K418" s="229">
        <v>0</v>
      </c>
      <c r="L418" s="238">
        <v>0</v>
      </c>
      <c r="M418" s="238">
        <v>0</v>
      </c>
      <c r="N418" s="238">
        <v>0</v>
      </c>
      <c r="O418" s="238">
        <v>0</v>
      </c>
      <c r="P418" s="162"/>
      <c r="Q418" s="238">
        <v>0</v>
      </c>
      <c r="R418" s="238">
        <v>0</v>
      </c>
      <c r="S418" s="162"/>
      <c r="T418" s="238">
        <v>0</v>
      </c>
      <c r="U418" s="238">
        <v>0</v>
      </c>
      <c r="V418" s="229">
        <v>0</v>
      </c>
      <c r="W418" s="229">
        <v>0</v>
      </c>
      <c r="X418" s="229">
        <v>0</v>
      </c>
      <c r="Y418" s="229">
        <v>0</v>
      </c>
      <c r="Z418" s="229">
        <v>0</v>
      </c>
      <c r="AA418" s="229">
        <v>0</v>
      </c>
      <c r="AB418" s="229">
        <v>0</v>
      </c>
      <c r="AC418" s="229">
        <v>0</v>
      </c>
      <c r="AD418" s="229">
        <v>0</v>
      </c>
      <c r="AE418" s="229">
        <v>0</v>
      </c>
      <c r="AF418" s="223">
        <f>SUM(C418:AE418)</f>
        <v>2.06</v>
      </c>
      <c r="AG418" s="224">
        <f>IF(ISERROR((C418/D418-1)*100),"n/a",(C418/D418-1)*100)</f>
        <v>15.384615384615374</v>
      </c>
      <c r="AH418" s="224">
        <f>IF(ISERROR((D418/E418-1)*100),"n/a",(D418/E418-1)*100)</f>
        <v>13.043478260869556</v>
      </c>
      <c r="AI418" s="224">
        <f>IF(ISERROR((E418/F418-1)*100),"n/a",(E418/F418-1)*100)</f>
        <v>14.999999999999991</v>
      </c>
      <c r="AJ418" s="224">
        <f>IF(ISERROR((F418/G418-1)*100),"n/a",(F418/G418-1)*100)</f>
        <v>400</v>
      </c>
      <c r="AK418" s="224" t="str">
        <f>IF(ISERROR((G418/H418-1)*100),"n/a",(G418/H418-1)*100)</f>
        <v>n/a</v>
      </c>
      <c r="AL418" s="224" t="str">
        <f>IF(ISERROR((H418/I418-1)*100),"n/a",(H418/I418-1)*100)</f>
        <v>n/a</v>
      </c>
      <c r="AM418" s="224" t="str">
        <f>IF(ISERROR((I418/J418-1)*100),"n/a",(I418/J418-1)*100)</f>
        <v>n/a</v>
      </c>
      <c r="AN418" s="224" t="str">
        <f>IF(ISERROR((J418/K418-1)*100),"n/a",(J418/K418-1)*100)</f>
        <v>n/a</v>
      </c>
      <c r="AO418" s="224" t="str">
        <f>IF(ISERROR((K418/L418-1)*100),"n/a",(K418/L418-1)*100)</f>
        <v>n/a</v>
      </c>
      <c r="AP418" s="224" t="str">
        <f>IF(ISERROR((L418/M418-1)*100),"n/a",(L418/M418-1)*100)</f>
        <v>n/a</v>
      </c>
      <c r="AQ418" s="224" t="str">
        <f>IF(ISERROR((M418/N418-1)*100),"n/a",(M418/N418-1)*100)</f>
        <v>n/a</v>
      </c>
      <c r="AR418" s="224" t="str">
        <f>IF(ISERROR((N418/O418-1)*100),"n/a",(N418/O418-1)*100)</f>
        <v>n/a</v>
      </c>
      <c r="AS418" s="224" t="str">
        <f>IF(ISERROR((O418/Q418-1)*100),"n/a",(O418/Q418-1)*100)</f>
        <v>n/a</v>
      </c>
      <c r="AT418" s="224" t="str">
        <f>IF(ISERROR((Q418/R418-1)*100),"n/a",(Q418/R418-1)*100)</f>
        <v>n/a</v>
      </c>
      <c r="AU418" s="224" t="str">
        <f>IF(ISERROR((R418/T418-1)*100),"n/a",(R418/T418-1)*100)</f>
        <v>n/a</v>
      </c>
      <c r="AV418" s="224" t="str">
        <f>IF(ISERROR((T418/U418-1)*100),"n/a",(T418/U418-1)*100)</f>
        <v>n/a</v>
      </c>
      <c r="AW418" s="224" t="str">
        <f>IF(ISERROR((U418/V418-1)*100),"n/a",(U418/V418-1)*100)</f>
        <v>n/a</v>
      </c>
      <c r="AX418" s="224" t="str">
        <f>IF(ISERROR((V418/W418-1)*100),"n/a",(V418/W418-1)*100)</f>
        <v>n/a</v>
      </c>
      <c r="AY418" s="224" t="str">
        <f>IF(ISERROR((W418/X418-1)*100),"n/a",(W418/X418-1)*100)</f>
        <v>n/a</v>
      </c>
      <c r="AZ418" s="224" t="str">
        <f>IF(ISERROR((X418/Y418-1)*100),"n/a",(X418/Y418-1)*100)</f>
        <v>n/a</v>
      </c>
      <c r="BA418" s="224" t="str">
        <f>IF(ISERROR((Y418/Z418-1)*100),"n/a",(Y418/Z418-1)*100)</f>
        <v>n/a</v>
      </c>
      <c r="BB418" s="224" t="str">
        <f>IF(ISERROR((Z418/AA418-1)*100),"n/a",(Z418/AA418-1)*100)</f>
        <v>n/a</v>
      </c>
      <c r="BC418" s="224" t="str">
        <f>IF(ISERROR((AA418/AB418-1)*100),"n/a",(AA418/AB418-1)*100)</f>
        <v>n/a</v>
      </c>
      <c r="BD418" s="224" t="str">
        <f>IF(ISERROR((AB418/AC418-1)*100),"n/a",(AB418/AC418-1)*100)</f>
        <v>n/a</v>
      </c>
      <c r="BE418" s="224" t="str">
        <f>IF(ISERROR((AC418/AD418-1)*100),"n/a",(AC418/AD418-1)*100)</f>
        <v>n/a</v>
      </c>
      <c r="BF418" s="224" t="str">
        <f>IF(ISERROR((AD418/AE418-1)*100),"n/a",(AD418/AE418-1)*100)</f>
        <v>n/a</v>
      </c>
      <c r="BG418" s="224">
        <f>AVERAGE(AG418:BF418)</f>
        <v>110.85702341137123</v>
      </c>
      <c r="BH418" s="182">
        <f t="shared" si="6"/>
        <v>192.76470990749064</v>
      </c>
    </row>
    <row r="419" spans="1:60" x14ac:dyDescent="0.2">
      <c r="A419" s="191" t="s">
        <v>1967</v>
      </c>
      <c r="B419" s="55" t="s">
        <v>388</v>
      </c>
      <c r="C419" s="36">
        <v>1.8</v>
      </c>
      <c r="D419" s="181">
        <v>1.68</v>
      </c>
      <c r="E419" s="181">
        <v>1.56</v>
      </c>
      <c r="F419" s="181">
        <v>1.48</v>
      </c>
      <c r="G419" s="181">
        <v>1.36</v>
      </c>
      <c r="H419" s="181">
        <v>1.24</v>
      </c>
      <c r="I419" s="181">
        <v>1.1399999999999999</v>
      </c>
      <c r="J419" s="217">
        <v>1.04</v>
      </c>
      <c r="K419" s="202">
        <v>0.94</v>
      </c>
      <c r="L419" s="181">
        <v>0.86</v>
      </c>
      <c r="M419" s="181">
        <v>0.8</v>
      </c>
      <c r="N419" s="181">
        <v>0.74</v>
      </c>
      <c r="O419" s="181">
        <v>0.68</v>
      </c>
      <c r="P419" s="273"/>
      <c r="Q419" s="181">
        <v>0.62</v>
      </c>
      <c r="R419" s="181">
        <v>0.56000000000000005</v>
      </c>
      <c r="S419" s="273"/>
      <c r="T419" s="202">
        <v>0.52</v>
      </c>
      <c r="U419" s="202">
        <v>0.48</v>
      </c>
      <c r="V419" s="202">
        <v>0.44</v>
      </c>
      <c r="W419" s="202">
        <v>0.4</v>
      </c>
      <c r="X419" s="202">
        <v>0.36</v>
      </c>
      <c r="Y419" s="202">
        <v>0.32</v>
      </c>
      <c r="Z419" s="202">
        <v>0.28000000000000003</v>
      </c>
      <c r="AA419" s="202">
        <v>0.23</v>
      </c>
      <c r="AB419" s="202">
        <v>0.21</v>
      </c>
      <c r="AC419" s="202">
        <v>0.2</v>
      </c>
      <c r="AD419" s="202">
        <v>0.19</v>
      </c>
      <c r="AE419" s="202">
        <v>0.17</v>
      </c>
      <c r="AF419" s="223">
        <f>SUM(C419:AE419)</f>
        <v>20.300000000000004</v>
      </c>
      <c r="AG419" s="224">
        <f>IF(ISERROR((C419/D419-1)*100),"n/a",(C419/D419-1)*100)</f>
        <v>7.1428571428571397</v>
      </c>
      <c r="AH419" s="224">
        <f>IF(ISERROR((D419/E419-1)*100),"n/a",(D419/E419-1)*100)</f>
        <v>7.6923076923076872</v>
      </c>
      <c r="AI419" s="224">
        <f>IF(ISERROR((E419/F419-1)*100),"n/a",(E419/F419-1)*100)</f>
        <v>5.4054054054054168</v>
      </c>
      <c r="AJ419" s="224">
        <f>IF(ISERROR((F419/G419-1)*100),"n/a",(F419/G419-1)*100)</f>
        <v>8.8235294117646959</v>
      </c>
      <c r="AK419" s="224">
        <f>IF(ISERROR((G419/H419-1)*100),"n/a",(G419/H419-1)*100)</f>
        <v>9.6774193548387224</v>
      </c>
      <c r="AL419" s="224">
        <f>IF(ISERROR((H419/I419-1)*100),"n/a",(H419/I419-1)*100)</f>
        <v>8.7719298245614077</v>
      </c>
      <c r="AM419" s="224">
        <f>IF(ISERROR((I419/J419-1)*100),"n/a",(I419/J419-1)*100)</f>
        <v>9.6153846153846025</v>
      </c>
      <c r="AN419" s="224">
        <f>IF(ISERROR((J419/K419-1)*100),"n/a",(J419/K419-1)*100)</f>
        <v>10.638297872340431</v>
      </c>
      <c r="AO419" s="224">
        <f>IF(ISERROR((K419/L419-1)*100),"n/a",(K419/L419-1)*100)</f>
        <v>9.302325581395344</v>
      </c>
      <c r="AP419" s="224">
        <f>IF(ISERROR((L419/M419-1)*100),"n/a",(L419/M419-1)*100)</f>
        <v>7.4999999999999956</v>
      </c>
      <c r="AQ419" s="224">
        <f>IF(ISERROR((M419/N419-1)*100),"n/a",(M419/N419-1)*100)</f>
        <v>8.1081081081081141</v>
      </c>
      <c r="AR419" s="224">
        <f>IF(ISERROR((N419/O419-1)*100),"n/a",(N419/O419-1)*100)</f>
        <v>8.8235294117646959</v>
      </c>
      <c r="AS419" s="224">
        <f>IF(ISERROR((O419/Q419-1)*100),"n/a",(O419/Q419-1)*100)</f>
        <v>9.6774193548387224</v>
      </c>
      <c r="AT419" s="224">
        <f>IF(ISERROR((Q419/R419-1)*100),"n/a",(Q419/R419-1)*100)</f>
        <v>10.714285714285698</v>
      </c>
      <c r="AU419" s="224">
        <f>IF(ISERROR((R419/T419-1)*100),"n/a",(R419/T419-1)*100)</f>
        <v>7.6923076923077094</v>
      </c>
      <c r="AV419" s="224">
        <f>IF(ISERROR((T419/U419-1)*100),"n/a",(T419/U419-1)*100)</f>
        <v>8.3333333333333481</v>
      </c>
      <c r="AW419" s="224">
        <f>IF(ISERROR((U419/V419-1)*100),"n/a",(U419/V419-1)*100)</f>
        <v>9.0909090909090828</v>
      </c>
      <c r="AX419" s="224">
        <f>IF(ISERROR((V419/W419-1)*100),"n/a",(V419/W419-1)*100)</f>
        <v>9.9999999999999858</v>
      </c>
      <c r="AY419" s="224">
        <f>IF(ISERROR((W419/X419-1)*100),"n/a",(W419/X419-1)*100)</f>
        <v>11.111111111111116</v>
      </c>
      <c r="AZ419" s="224">
        <f>IF(ISERROR((X419/Y419-1)*100),"n/a",(X419/Y419-1)*100)</f>
        <v>12.5</v>
      </c>
      <c r="BA419" s="224">
        <f>IF(ISERROR((Y419/Z419-1)*100),"n/a",(Y419/Z419-1)*100)</f>
        <v>14.285714285714279</v>
      </c>
      <c r="BB419" s="224">
        <f>IF(ISERROR((Z419/AA419-1)*100),"n/a",(Z419/AA419-1)*100)</f>
        <v>21.739130434782616</v>
      </c>
      <c r="BC419" s="224">
        <f>IF(ISERROR((AA419/AB419-1)*100),"n/a",(AA419/AB419-1)*100)</f>
        <v>9.5238095238095344</v>
      </c>
      <c r="BD419" s="224">
        <f>IF(ISERROR((AB419/AC419-1)*100),"n/a",(AB419/AC419-1)*100)</f>
        <v>4.9999999999999822</v>
      </c>
      <c r="BE419" s="224">
        <f>IF(ISERROR((AC419/AD419-1)*100),"n/a",(AC419/AD419-1)*100)</f>
        <v>5.2631578947368363</v>
      </c>
      <c r="BF419" s="224">
        <f>IF(ISERROR((AD419/AE419-1)*100),"n/a",(AD419/AE419-1)*100)</f>
        <v>11.764705882352944</v>
      </c>
      <c r="BG419" s="224">
        <f>AVERAGE(AG419:BF419)</f>
        <v>9.5460376438042367</v>
      </c>
      <c r="BH419" s="182">
        <f t="shared" si="6"/>
        <v>3.2770368652613824</v>
      </c>
    </row>
    <row r="420" spans="1:60" x14ac:dyDescent="0.2">
      <c r="A420" s="191" t="s">
        <v>1050</v>
      </c>
      <c r="B420" s="55" t="s">
        <v>1051</v>
      </c>
      <c r="C420" s="36">
        <v>3.04</v>
      </c>
      <c r="D420" s="181">
        <v>2.96</v>
      </c>
      <c r="E420" s="181">
        <v>2.88</v>
      </c>
      <c r="F420" s="181">
        <v>2.8</v>
      </c>
      <c r="G420" s="181">
        <v>2.64</v>
      </c>
      <c r="H420" s="181">
        <v>2.4</v>
      </c>
      <c r="I420" s="181">
        <v>2.04</v>
      </c>
      <c r="J420" s="217">
        <v>1.68</v>
      </c>
      <c r="K420" s="202">
        <v>1.32</v>
      </c>
      <c r="L420" s="181">
        <v>1.04</v>
      </c>
      <c r="M420" s="181">
        <v>0.8</v>
      </c>
      <c r="N420" s="181">
        <v>0.64</v>
      </c>
      <c r="O420" s="181">
        <v>0.52</v>
      </c>
      <c r="P420" s="273"/>
      <c r="Q420" s="181">
        <v>0.44</v>
      </c>
      <c r="R420" s="181">
        <v>0.36</v>
      </c>
      <c r="S420" s="273"/>
      <c r="T420" s="202">
        <v>0.28000000000000003</v>
      </c>
      <c r="U420" s="202">
        <v>7.0000000000000007E-2</v>
      </c>
      <c r="V420" s="229">
        <v>0</v>
      </c>
      <c r="W420" s="229">
        <v>0</v>
      </c>
      <c r="X420" s="229">
        <v>0</v>
      </c>
      <c r="Y420" s="229">
        <v>0</v>
      </c>
      <c r="Z420" s="229">
        <v>0</v>
      </c>
      <c r="AA420" s="229">
        <v>0</v>
      </c>
      <c r="AB420" s="229">
        <v>0</v>
      </c>
      <c r="AC420" s="229">
        <v>0</v>
      </c>
      <c r="AD420" s="229">
        <v>0</v>
      </c>
      <c r="AE420" s="229">
        <v>0</v>
      </c>
      <c r="AF420" s="223">
        <f>SUM(C420:AE420)</f>
        <v>25.91</v>
      </c>
      <c r="AG420" s="224">
        <f>IF(ISERROR((C420/D420-1)*100),"n/a",(C420/D420-1)*100)</f>
        <v>2.7027027027026973</v>
      </c>
      <c r="AH420" s="224">
        <f>IF(ISERROR((D420/E420-1)*100),"n/a",(D420/E420-1)*100)</f>
        <v>2.7777777777777901</v>
      </c>
      <c r="AI420" s="224">
        <f>IF(ISERROR((E420/F420-1)*100),"n/a",(E420/F420-1)*100)</f>
        <v>2.8571428571428692</v>
      </c>
      <c r="AJ420" s="224">
        <f>IF(ISERROR((F420/G420-1)*100),"n/a",(F420/G420-1)*100)</f>
        <v>6.0606060606060552</v>
      </c>
      <c r="AK420" s="224">
        <f>IF(ISERROR((G420/H420-1)*100),"n/a",(G420/H420-1)*100)</f>
        <v>10.000000000000009</v>
      </c>
      <c r="AL420" s="224">
        <f>IF(ISERROR((H420/I420-1)*100),"n/a",(H420/I420-1)*100)</f>
        <v>17.647058823529417</v>
      </c>
      <c r="AM420" s="224">
        <f>IF(ISERROR((I420/J420-1)*100),"n/a",(I420/J420-1)*100)</f>
        <v>21.428571428571441</v>
      </c>
      <c r="AN420" s="224">
        <f>IF(ISERROR((J420/K420-1)*100),"n/a",(J420/K420-1)*100)</f>
        <v>27.27272727272727</v>
      </c>
      <c r="AO420" s="224">
        <f>IF(ISERROR((K420/L420-1)*100),"n/a",(K420/L420-1)*100)</f>
        <v>26.923076923076916</v>
      </c>
      <c r="AP420" s="224">
        <f>IF(ISERROR((L420/M420-1)*100),"n/a",(L420/M420-1)*100)</f>
        <v>30.000000000000004</v>
      </c>
      <c r="AQ420" s="224">
        <f>IF(ISERROR((M420/N420-1)*100),"n/a",(M420/N420-1)*100)</f>
        <v>25</v>
      </c>
      <c r="AR420" s="224">
        <f>IF(ISERROR((N420/O420-1)*100),"n/a",(N420/O420-1)*100)</f>
        <v>23.076923076923084</v>
      </c>
      <c r="AS420" s="224">
        <f>IF(ISERROR((O420/Q420-1)*100),"n/a",(O420/Q420-1)*100)</f>
        <v>18.181818181818187</v>
      </c>
      <c r="AT420" s="224">
        <f>IF(ISERROR((Q420/R420-1)*100),"n/a",(Q420/R420-1)*100)</f>
        <v>22.222222222222232</v>
      </c>
      <c r="AU420" s="224">
        <f>IF(ISERROR((R420/T420-1)*100),"n/a",(R420/T420-1)*100)</f>
        <v>28.571428571428559</v>
      </c>
      <c r="AV420" s="224">
        <f>IF(ISERROR((T420/U420-1)*100),"n/a",(T420/U420-1)*100)</f>
        <v>300</v>
      </c>
      <c r="AW420" s="224" t="str">
        <f>IF(ISERROR((U420/V420-1)*100),"n/a",(U420/V420-1)*100)</f>
        <v>n/a</v>
      </c>
      <c r="AX420" s="224" t="str">
        <f>IF(ISERROR((V420/W420-1)*100),"n/a",(V420/W420-1)*100)</f>
        <v>n/a</v>
      </c>
      <c r="AY420" s="224" t="str">
        <f>IF(ISERROR((W420/X420-1)*100),"n/a",(W420/X420-1)*100)</f>
        <v>n/a</v>
      </c>
      <c r="AZ420" s="224" t="str">
        <f>IF(ISERROR((X420/Y420-1)*100),"n/a",(X420/Y420-1)*100)</f>
        <v>n/a</v>
      </c>
      <c r="BA420" s="224" t="str">
        <f>IF(ISERROR((Y420/Z420-1)*100),"n/a",(Y420/Z420-1)*100)</f>
        <v>n/a</v>
      </c>
      <c r="BB420" s="224" t="str">
        <f>IF(ISERROR((Z420/AA420-1)*100),"n/a",(Z420/AA420-1)*100)</f>
        <v>n/a</v>
      </c>
      <c r="BC420" s="224" t="str">
        <f>IF(ISERROR((AA420/AB420-1)*100),"n/a",(AA420/AB420-1)*100)</f>
        <v>n/a</v>
      </c>
      <c r="BD420" s="224" t="str">
        <f>IF(ISERROR((AB420/AC420-1)*100),"n/a",(AB420/AC420-1)*100)</f>
        <v>n/a</v>
      </c>
      <c r="BE420" s="224" t="str">
        <f>IF(ISERROR((AC420/AD420-1)*100),"n/a",(AC420/AD420-1)*100)</f>
        <v>n/a</v>
      </c>
      <c r="BF420" s="224" t="str">
        <f>IF(ISERROR((AD420/AE420-1)*100),"n/a",(AD420/AE420-1)*100)</f>
        <v>n/a</v>
      </c>
      <c r="BG420" s="224">
        <f>AVERAGE(AG420:BF420)</f>
        <v>35.295128493657913</v>
      </c>
      <c r="BH420" s="182">
        <f t="shared" si="6"/>
        <v>71.257986687322145</v>
      </c>
    </row>
    <row r="421" spans="1:60" x14ac:dyDescent="0.2">
      <c r="A421" s="293" t="s">
        <v>5561</v>
      </c>
      <c r="B421" s="55" t="s">
        <v>5549</v>
      </c>
      <c r="C421" s="36">
        <v>0.5</v>
      </c>
      <c r="D421" s="181">
        <v>0.4</v>
      </c>
      <c r="E421" s="181">
        <v>0.3</v>
      </c>
      <c r="F421" s="181">
        <v>0.25</v>
      </c>
      <c r="G421" s="181">
        <v>0.13</v>
      </c>
      <c r="H421" s="238">
        <v>0.1</v>
      </c>
      <c r="I421" s="238">
        <v>0.1</v>
      </c>
      <c r="J421" s="254">
        <v>0.1</v>
      </c>
      <c r="K421" s="202">
        <v>0.1</v>
      </c>
      <c r="L421" s="181">
        <v>9.3750000000000014E-2</v>
      </c>
      <c r="M421" s="238">
        <v>7.4999999999999997E-2</v>
      </c>
      <c r="N421" s="181">
        <v>7.4999999999999997E-2</v>
      </c>
      <c r="O421" s="181">
        <v>6.25E-2</v>
      </c>
      <c r="P421" s="55">
        <v>0</v>
      </c>
      <c r="Q421" s="181">
        <v>5.3125000000000006E-2</v>
      </c>
      <c r="R421" s="238">
        <v>0.05</v>
      </c>
      <c r="S421" s="162">
        <v>0</v>
      </c>
      <c r="T421" s="238">
        <v>0.05</v>
      </c>
      <c r="U421" s="238">
        <v>0.05</v>
      </c>
      <c r="V421" s="229">
        <v>0.05</v>
      </c>
      <c r="W421" s="229">
        <v>0.05</v>
      </c>
      <c r="X421" s="229">
        <v>0.05</v>
      </c>
      <c r="Y421" s="229">
        <v>0.05</v>
      </c>
      <c r="Z421" s="202">
        <v>0.05</v>
      </c>
      <c r="AA421" s="229">
        <v>0</v>
      </c>
      <c r="AB421" s="229">
        <v>0</v>
      </c>
      <c r="AC421" s="229">
        <v>0</v>
      </c>
      <c r="AD421" s="229">
        <v>0</v>
      </c>
      <c r="AE421" s="229">
        <v>0</v>
      </c>
      <c r="AF421" s="223">
        <f>SUM(C421:AE421)</f>
        <v>2.7393749999999994</v>
      </c>
      <c r="AG421" s="224">
        <f>IF(ISERROR((C421/D421-1)*100),"n/a",(C421/D421-1)*100)</f>
        <v>25</v>
      </c>
      <c r="AH421" s="224">
        <f>IF(ISERROR((D421/E421-1)*100),"n/a",(D421/E421-1)*100)</f>
        <v>33.33333333333335</v>
      </c>
      <c r="AI421" s="224">
        <f>IF(ISERROR((E421/F421-1)*100),"n/a",(E421/F421-1)*100)</f>
        <v>19.999999999999996</v>
      </c>
      <c r="AJ421" s="224">
        <f>IF(ISERROR((F421/G421-1)*100),"n/a",(F421/G421-1)*100)</f>
        <v>92.307692307692292</v>
      </c>
      <c r="AK421" s="224">
        <f>IF(ISERROR((G421/H421-1)*100),"n/a",(G421/H421-1)*100)</f>
        <v>30.000000000000004</v>
      </c>
      <c r="AL421" s="224">
        <f>IF(ISERROR((H421/I421-1)*100),"n/a",(H421/I421-1)*100)</f>
        <v>0</v>
      </c>
      <c r="AM421" s="224">
        <f>IF(ISERROR((I421/J421-1)*100),"n/a",(I421/J421-1)*100)</f>
        <v>0</v>
      </c>
      <c r="AN421" s="224">
        <f>IF(ISERROR((J421/K421-1)*100),"n/a",(J421/K421-1)*100)</f>
        <v>0</v>
      </c>
      <c r="AO421" s="224">
        <f>IF(ISERROR((K421/L421-1)*100),"n/a",(K421/L421-1)*100)</f>
        <v>6.6666666666666652</v>
      </c>
      <c r="AP421" s="224">
        <f>IF(ISERROR((L421/M421-1)*100),"n/a",(L421/M421-1)*100)</f>
        <v>25.000000000000021</v>
      </c>
      <c r="AQ421" s="224">
        <f>IF(ISERROR((M421/N421-1)*100),"n/a",(M421/N421-1)*100)</f>
        <v>0</v>
      </c>
      <c r="AR421" s="224">
        <f>IF(ISERROR((N421/O421-1)*100),"n/a",(N421/O421-1)*100)</f>
        <v>19.999999999999996</v>
      </c>
      <c r="AS421" s="224">
        <f>IF(ISERROR((O421/Q421-1)*100),"n/a",(O421/Q421-1)*100)</f>
        <v>17.647058823529392</v>
      </c>
      <c r="AT421" s="224">
        <f>IF(ISERROR((Q421/R421-1)*100),"n/a",(Q421/R421-1)*100)</f>
        <v>6.25</v>
      </c>
      <c r="AU421" s="224">
        <f>IF(ISERROR((R421/T421-1)*100),"n/a",(R421/T421-1)*100)</f>
        <v>0</v>
      </c>
      <c r="AV421" s="224">
        <f>IF(ISERROR((T421/U421-1)*100),"n/a",(T421/U421-1)*100)</f>
        <v>0</v>
      </c>
      <c r="AW421" s="224">
        <f>IF(ISERROR((U421/V421-1)*100),"n/a",(U421/V421-1)*100)</f>
        <v>0</v>
      </c>
      <c r="AX421" s="224">
        <f>IF(ISERROR((V421/W421-1)*100),"n/a",(V421/W421-1)*100)</f>
        <v>0</v>
      </c>
      <c r="AY421" s="224">
        <f>IF(ISERROR((W421/X421-1)*100),"n/a",(W421/X421-1)*100)</f>
        <v>0</v>
      </c>
      <c r="AZ421" s="224">
        <f>IF(ISERROR((X421/Y421-1)*100),"n/a",(X421/Y421-1)*100)</f>
        <v>0</v>
      </c>
      <c r="BA421" s="224">
        <f>IF(ISERROR((Y421/Z421-1)*100),"n/a",(Y421/Z421-1)*100)</f>
        <v>0</v>
      </c>
      <c r="BB421" s="224" t="str">
        <f>IF(ISERROR((Z421/AA421-1)*100),"n/a",(Z421/AA421-1)*100)</f>
        <v>n/a</v>
      </c>
      <c r="BC421" s="224" t="str">
        <f>IF(ISERROR((AA421/AB421-1)*100),"n/a",(AA421/AB421-1)*100)</f>
        <v>n/a</v>
      </c>
      <c r="BD421" s="224" t="str">
        <f>IF(ISERROR((AB421/AC421-1)*100),"n/a",(AB421/AC421-1)*100)</f>
        <v>n/a</v>
      </c>
      <c r="BE421" s="224" t="str">
        <f>IF(ISERROR((AC421/AD421-1)*100),"n/a",(AC421/AD421-1)*100)</f>
        <v>n/a</v>
      </c>
      <c r="BF421" s="224" t="str">
        <f>IF(ISERROR((AD421/AE421-1)*100),"n/a",(AD421/AE421-1)*100)</f>
        <v>n/a</v>
      </c>
      <c r="BG421" s="224">
        <f>AVERAGE(AG421:BF421)</f>
        <v>13.152607196724844</v>
      </c>
      <c r="BH421" s="182">
        <f t="shared" si="6"/>
        <v>21.614733635127404</v>
      </c>
    </row>
    <row r="422" spans="1:60" x14ac:dyDescent="0.2">
      <c r="A422" s="191" t="s">
        <v>1052</v>
      </c>
      <c r="B422" s="55" t="s">
        <v>1053</v>
      </c>
      <c r="C422" s="36">
        <v>3.24</v>
      </c>
      <c r="D422" s="181">
        <v>3.06</v>
      </c>
      <c r="E422" s="181">
        <v>2.8</v>
      </c>
      <c r="F422" s="181">
        <v>2.54</v>
      </c>
      <c r="G422" s="181">
        <v>2.36</v>
      </c>
      <c r="H422" s="181">
        <v>2.2400000000000002</v>
      </c>
      <c r="I422" s="181">
        <v>2.06</v>
      </c>
      <c r="J422" s="217">
        <v>1.84</v>
      </c>
      <c r="K422" s="202">
        <v>1.72</v>
      </c>
      <c r="L422" s="181">
        <v>1.64</v>
      </c>
      <c r="M422" s="238">
        <v>1.6</v>
      </c>
      <c r="N422" s="238">
        <v>1.6</v>
      </c>
      <c r="O422" s="238">
        <v>1.6</v>
      </c>
      <c r="P422" s="202"/>
      <c r="Q422" s="229">
        <v>1.6</v>
      </c>
      <c r="R422" s="238">
        <v>1.6</v>
      </c>
      <c r="S422" s="202"/>
      <c r="T422" s="238">
        <v>1.6</v>
      </c>
      <c r="U422" s="202">
        <v>1.6</v>
      </c>
      <c r="V422" s="181">
        <v>1.49</v>
      </c>
      <c r="W422" s="181">
        <v>1.24</v>
      </c>
      <c r="X422" s="202">
        <v>1.01</v>
      </c>
      <c r="Y422" s="202">
        <v>0.86</v>
      </c>
      <c r="Z422" s="202">
        <v>0.76</v>
      </c>
      <c r="AA422" s="202">
        <v>0.69</v>
      </c>
      <c r="AB422" s="202">
        <v>0.57999999999999996</v>
      </c>
      <c r="AC422" s="202">
        <v>0.56000000000000005</v>
      </c>
      <c r="AD422" s="202">
        <v>0.54</v>
      </c>
      <c r="AE422" s="202">
        <v>0.52</v>
      </c>
      <c r="AF422" s="223">
        <f>SUM(C422:AE422)</f>
        <v>42.95000000000001</v>
      </c>
      <c r="AG422" s="224">
        <f>IF(ISERROR((C422/D422-1)*100),"n/a",(C422/D422-1)*100)</f>
        <v>5.8823529411764719</v>
      </c>
      <c r="AH422" s="224">
        <f>IF(ISERROR((D422/E422-1)*100),"n/a",(D422/E422-1)*100)</f>
        <v>9.2857142857142971</v>
      </c>
      <c r="AI422" s="224">
        <f>IF(ISERROR((E422/F422-1)*100),"n/a",(E422/F422-1)*100)</f>
        <v>10.236220472440927</v>
      </c>
      <c r="AJ422" s="224">
        <f>IF(ISERROR((F422/G422-1)*100),"n/a",(F422/G422-1)*100)</f>
        <v>7.6271186440677985</v>
      </c>
      <c r="AK422" s="224">
        <f>IF(ISERROR((G422/H422-1)*100),"n/a",(G422/H422-1)*100)</f>
        <v>5.3571428571428381</v>
      </c>
      <c r="AL422" s="224">
        <f>IF(ISERROR((H422/I422-1)*100),"n/a",(H422/I422-1)*100)</f>
        <v>8.7378640776699221</v>
      </c>
      <c r="AM422" s="224">
        <f>IF(ISERROR((I422/J422-1)*100),"n/a",(I422/J422-1)*100)</f>
        <v>11.956521739130444</v>
      </c>
      <c r="AN422" s="224">
        <f>IF(ISERROR((J422/K422-1)*100),"n/a",(J422/K422-1)*100)</f>
        <v>6.976744186046524</v>
      </c>
      <c r="AO422" s="224">
        <f>IF(ISERROR((K422/L422-1)*100),"n/a",(K422/L422-1)*100)</f>
        <v>4.8780487804878092</v>
      </c>
      <c r="AP422" s="224">
        <f>IF(ISERROR((L422/M422-1)*100),"n/a",(L422/M422-1)*100)</f>
        <v>2.4999999999999911</v>
      </c>
      <c r="AQ422" s="224">
        <f>IF(ISERROR((M422/N422-1)*100),"n/a",(M422/N422-1)*100)</f>
        <v>0</v>
      </c>
      <c r="AR422" s="224">
        <f>IF(ISERROR((N422/O422-1)*100),"n/a",(N422/O422-1)*100)</f>
        <v>0</v>
      </c>
      <c r="AS422" s="224">
        <f>IF(ISERROR((O422/Q422-1)*100),"n/a",(O422/Q422-1)*100)</f>
        <v>0</v>
      </c>
      <c r="AT422" s="224">
        <f>IF(ISERROR((Q422/R422-1)*100),"n/a",(Q422/R422-1)*100)</f>
        <v>0</v>
      </c>
      <c r="AU422" s="224">
        <f>IF(ISERROR((R422/T422-1)*100),"n/a",(R422/T422-1)*100)</f>
        <v>0</v>
      </c>
      <c r="AV422" s="224">
        <f>IF(ISERROR((T422/U422-1)*100),"n/a",(T422/U422-1)*100)</f>
        <v>0</v>
      </c>
      <c r="AW422" s="224">
        <f>IF(ISERROR((U422/V422-1)*100),"n/a",(U422/V422-1)*100)</f>
        <v>7.3825503355704702</v>
      </c>
      <c r="AX422" s="224">
        <f>IF(ISERROR((V422/W422-1)*100),"n/a",(V422/W422-1)*100)</f>
        <v>20.161290322580648</v>
      </c>
      <c r="AY422" s="224">
        <f>IF(ISERROR((W422/X422-1)*100),"n/a",(W422/X422-1)*100)</f>
        <v>22.772277227722771</v>
      </c>
      <c r="AZ422" s="224">
        <f>IF(ISERROR((X422/Y422-1)*100),"n/a",(X422/Y422-1)*100)</f>
        <v>17.441860465116289</v>
      </c>
      <c r="BA422" s="224">
        <f>IF(ISERROR((Y422/Z422-1)*100),"n/a",(Y422/Z422-1)*100)</f>
        <v>13.157894736842103</v>
      </c>
      <c r="BB422" s="224">
        <f>IF(ISERROR((Z422/AA422-1)*100),"n/a",(Z422/AA422-1)*100)</f>
        <v>10.144927536231885</v>
      </c>
      <c r="BC422" s="224">
        <f>IF(ISERROR((AA422/AB422-1)*100),"n/a",(AA422/AB422-1)*100)</f>
        <v>18.965517241379317</v>
      </c>
      <c r="BD422" s="224">
        <f>IF(ISERROR((AB422/AC422-1)*100),"n/a",(AB422/AC422-1)*100)</f>
        <v>3.5714285714285587</v>
      </c>
      <c r="BE422" s="224">
        <f>IF(ISERROR((AC422/AD422-1)*100),"n/a",(AC422/AD422-1)*100)</f>
        <v>3.7037037037036979</v>
      </c>
      <c r="BF422" s="224">
        <f>IF(ISERROR((AD422/AE422-1)*100),"n/a",(AD422/AE422-1)*100)</f>
        <v>3.8461538461538547</v>
      </c>
      <c r="BG422" s="224">
        <f>AVERAGE(AG422:BF422)</f>
        <v>7.4840512296387152</v>
      </c>
      <c r="BH422" s="182">
        <f t="shared" si="6"/>
        <v>6.6783288326865105</v>
      </c>
    </row>
    <row r="423" spans="1:60" x14ac:dyDescent="0.2">
      <c r="A423" s="191" t="s">
        <v>1969</v>
      </c>
      <c r="B423" s="55" t="s">
        <v>391</v>
      </c>
      <c r="C423" s="36">
        <v>4.12</v>
      </c>
      <c r="D423" s="181">
        <v>3.96</v>
      </c>
      <c r="E423" s="181">
        <v>3.8</v>
      </c>
      <c r="F423" s="181">
        <v>3.64</v>
      </c>
      <c r="G423" s="181">
        <v>3.48</v>
      </c>
      <c r="H423" s="181">
        <v>3.38</v>
      </c>
      <c r="I423" s="181">
        <v>3.28</v>
      </c>
      <c r="J423" s="217">
        <v>2.86</v>
      </c>
      <c r="K423" s="202">
        <v>2.4900000000000002</v>
      </c>
      <c r="L423" s="181">
        <v>2.3050000000000002</v>
      </c>
      <c r="M423" s="181">
        <v>2.125</v>
      </c>
      <c r="N423" s="181">
        <v>1.96</v>
      </c>
      <c r="O423" s="181">
        <v>1.8</v>
      </c>
      <c r="P423" s="273"/>
      <c r="Q423" s="181">
        <v>1.67</v>
      </c>
      <c r="R423" s="181">
        <v>1.55</v>
      </c>
      <c r="S423" s="273"/>
      <c r="T423" s="202">
        <v>1.42</v>
      </c>
      <c r="U423" s="202">
        <v>1.3</v>
      </c>
      <c r="V423" s="202">
        <v>1.1587499999999999</v>
      </c>
      <c r="W423" s="202">
        <v>0.85703536000000002</v>
      </c>
      <c r="X423" s="202">
        <v>0.77119616000000002</v>
      </c>
      <c r="Y423" s="202">
        <v>0.71080127999999998</v>
      </c>
      <c r="Z423" s="202">
        <v>0.65505215999999999</v>
      </c>
      <c r="AA423" s="202">
        <v>0.61324031999999995</v>
      </c>
      <c r="AB423" s="202">
        <v>0.56678271999999996</v>
      </c>
      <c r="AC423" s="202">
        <v>0.51567936000000003</v>
      </c>
      <c r="AD423" s="202">
        <v>0.46922175999999999</v>
      </c>
      <c r="AE423" s="202">
        <v>0.42740992</v>
      </c>
      <c r="AF423" s="223">
        <f>SUM(C423:AE423)</f>
        <v>51.885169039999994</v>
      </c>
      <c r="AG423" s="224">
        <f>IF(ISERROR((C423/D423-1)*100),"n/a",(C423/D423-1)*100)</f>
        <v>4.0404040404040442</v>
      </c>
      <c r="AH423" s="224">
        <f>IF(ISERROR((D423/E423-1)*100),"n/a",(D423/E423-1)*100)</f>
        <v>4.2105263157894868</v>
      </c>
      <c r="AI423" s="224">
        <f>IF(ISERROR((E423/F423-1)*100),"n/a",(E423/F423-1)*100)</f>
        <v>4.39560439560438</v>
      </c>
      <c r="AJ423" s="224">
        <f>IF(ISERROR((F423/G423-1)*100),"n/a",(F423/G423-1)*100)</f>
        <v>4.5977011494252817</v>
      </c>
      <c r="AK423" s="224">
        <f>IF(ISERROR((G423/H423-1)*100),"n/a",(G423/H423-1)*100)</f>
        <v>2.9585798816567976</v>
      </c>
      <c r="AL423" s="224">
        <f>IF(ISERROR((H423/I423-1)*100),"n/a",(H423/I423-1)*100)</f>
        <v>3.0487804878048808</v>
      </c>
      <c r="AM423" s="224">
        <f>IF(ISERROR((I423/J423-1)*100),"n/a",(I423/J423-1)*100)</f>
        <v>14.685314685314687</v>
      </c>
      <c r="AN423" s="224">
        <f>IF(ISERROR((J423/K423-1)*100),"n/a",(J423/K423-1)*100)</f>
        <v>14.859437751004002</v>
      </c>
      <c r="AO423" s="224">
        <f>IF(ISERROR((K423/L423-1)*100),"n/a",(K423/L423-1)*100)</f>
        <v>8.0260303687635481</v>
      </c>
      <c r="AP423" s="224">
        <f>IF(ISERROR((L423/M423-1)*100),"n/a",(L423/M423-1)*100)</f>
        <v>8.4705882352941195</v>
      </c>
      <c r="AQ423" s="224">
        <f>IF(ISERROR((M423/N423-1)*100),"n/a",(M423/N423-1)*100)</f>
        <v>8.418367346938771</v>
      </c>
      <c r="AR423" s="224">
        <f>IF(ISERROR((N423/O423-1)*100),"n/a",(N423/O423-1)*100)</f>
        <v>8.8888888888888786</v>
      </c>
      <c r="AS423" s="224">
        <f>IF(ISERROR((O423/Q423-1)*100),"n/a",(O423/Q423-1)*100)</f>
        <v>7.7844311377245567</v>
      </c>
      <c r="AT423" s="224">
        <f>IF(ISERROR((Q423/R423-1)*100),"n/a",(Q423/R423-1)*100)</f>
        <v>7.7419354838709653</v>
      </c>
      <c r="AU423" s="224">
        <f>IF(ISERROR((R423/T423-1)*100),"n/a",(R423/T423-1)*100)</f>
        <v>9.1549295774647987</v>
      </c>
      <c r="AV423" s="224">
        <f>IF(ISERROR((T423/U423-1)*100),"n/a",(T423/U423-1)*100)</f>
        <v>9.2307692307692193</v>
      </c>
      <c r="AW423" s="224">
        <f>IF(ISERROR((U423/V423-1)*100),"n/a",(U423/V423-1)*100)</f>
        <v>12.189859762675304</v>
      </c>
      <c r="AX423" s="224">
        <f>IF(ISERROR((V423/W423-1)*100),"n/a",(V423/W423-1)*100)</f>
        <v>35.204456441563849</v>
      </c>
      <c r="AY423" s="224">
        <f>IF(ISERROR((W423/X423-1)*100),"n/a",(W423/X423-1)*100)</f>
        <v>11.130657082109963</v>
      </c>
      <c r="AZ423" s="224">
        <f>IF(ISERROR((X423/Y423-1)*100),"n/a",(X423/Y423-1)*100)</f>
        <v>8.4967320261438051</v>
      </c>
      <c r="BA423" s="224">
        <f>IF(ISERROR((Y423/Z423-1)*100),"n/a",(Y423/Z423-1)*100)</f>
        <v>8.5106382978723296</v>
      </c>
      <c r="BB423" s="224">
        <f>IF(ISERROR((Z423/AA423-1)*100),"n/a",(Z423/AA423-1)*100)</f>
        <v>6.8181818181818343</v>
      </c>
      <c r="BC423" s="224">
        <f>IF(ISERROR((AA423/AB423-1)*100),"n/a",(AA423/AB423-1)*100)</f>
        <v>8.196721311475418</v>
      </c>
      <c r="BD423" s="224">
        <f>IF(ISERROR((AB423/AC423-1)*100),"n/a",(AB423/AC423-1)*100)</f>
        <v>9.9099099099098975</v>
      </c>
      <c r="BE423" s="224">
        <f>IF(ISERROR((AC423/AD423-1)*100),"n/a",(AC423/AD423-1)*100)</f>
        <v>9.9009900990099098</v>
      </c>
      <c r="BF423" s="224">
        <f>IF(ISERROR((AD423/AE423-1)*100),"n/a",(AD423/AE423-1)*100)</f>
        <v>9.7826086956521721</v>
      </c>
      <c r="BG423" s="224">
        <f>AVERAGE(AG423:BF423)</f>
        <v>9.2558863238966484</v>
      </c>
      <c r="BH423" s="182">
        <f t="shared" si="6"/>
        <v>6.1294130612955291</v>
      </c>
    </row>
    <row r="424" spans="1:60" x14ac:dyDescent="0.2">
      <c r="A424" s="191" t="s">
        <v>1970</v>
      </c>
      <c r="B424" s="55" t="s">
        <v>1058</v>
      </c>
      <c r="C424" s="36">
        <v>2</v>
      </c>
      <c r="D424" s="181">
        <v>1.82</v>
      </c>
      <c r="E424" s="181">
        <v>1.62</v>
      </c>
      <c r="F424" s="181">
        <v>1.44</v>
      </c>
      <c r="G424" s="181">
        <v>1.26</v>
      </c>
      <c r="H424" s="181">
        <v>1.2</v>
      </c>
      <c r="I424" s="181">
        <v>1.1200000000000001</v>
      </c>
      <c r="J424" s="217">
        <v>1</v>
      </c>
      <c r="K424" s="202">
        <v>0.92</v>
      </c>
      <c r="L424" s="181">
        <v>0.88</v>
      </c>
      <c r="M424" s="181">
        <v>0.76</v>
      </c>
      <c r="N424" s="181">
        <v>0.68</v>
      </c>
      <c r="O424" s="181">
        <v>0.5</v>
      </c>
      <c r="P424" s="273"/>
      <c r="Q424" s="181">
        <v>0.4</v>
      </c>
      <c r="R424" s="181">
        <v>0.2</v>
      </c>
      <c r="S424" s="273"/>
      <c r="T424" s="229">
        <v>0</v>
      </c>
      <c r="U424" s="229">
        <v>0</v>
      </c>
      <c r="V424" s="229">
        <v>0</v>
      </c>
      <c r="W424" s="229">
        <v>0</v>
      </c>
      <c r="X424" s="229">
        <v>0</v>
      </c>
      <c r="Y424" s="229">
        <v>0</v>
      </c>
      <c r="Z424" s="229">
        <v>0</v>
      </c>
      <c r="AA424" s="229">
        <v>0</v>
      </c>
      <c r="AB424" s="229">
        <v>0</v>
      </c>
      <c r="AC424" s="229">
        <v>0</v>
      </c>
      <c r="AD424" s="229">
        <v>0</v>
      </c>
      <c r="AE424" s="229">
        <v>0</v>
      </c>
      <c r="AF424" s="223">
        <f>SUM(C424:AE424)</f>
        <v>15.8</v>
      </c>
      <c r="AG424" s="224">
        <f>IF(ISERROR((C424/D424-1)*100),"n/a",(C424/D424-1)*100)</f>
        <v>9.8901098901098763</v>
      </c>
      <c r="AH424" s="224">
        <f>IF(ISERROR((D424/E424-1)*100),"n/a",(D424/E424-1)*100)</f>
        <v>12.345679012345666</v>
      </c>
      <c r="AI424" s="224">
        <f>IF(ISERROR((E424/F424-1)*100),"n/a",(E424/F424-1)*100)</f>
        <v>12.500000000000021</v>
      </c>
      <c r="AJ424" s="224">
        <f>IF(ISERROR((F424/G424-1)*100),"n/a",(F424/G424-1)*100)</f>
        <v>14.285714285714279</v>
      </c>
      <c r="AK424" s="224">
        <f>IF(ISERROR((G424/H424-1)*100),"n/a",(G424/H424-1)*100)</f>
        <v>5.0000000000000044</v>
      </c>
      <c r="AL424" s="224">
        <f>IF(ISERROR((H424/I424-1)*100),"n/a",(H424/I424-1)*100)</f>
        <v>7.1428571428571397</v>
      </c>
      <c r="AM424" s="224">
        <f>IF(ISERROR((I424/J424-1)*100),"n/a",(I424/J424-1)*100)</f>
        <v>12.000000000000011</v>
      </c>
      <c r="AN424" s="224">
        <f>IF(ISERROR((J424/K424-1)*100),"n/a",(J424/K424-1)*100)</f>
        <v>8.6956521739130377</v>
      </c>
      <c r="AO424" s="224">
        <f>IF(ISERROR((K424/L424-1)*100),"n/a",(K424/L424-1)*100)</f>
        <v>4.5454545454545414</v>
      </c>
      <c r="AP424" s="224">
        <f>IF(ISERROR((L424/M424-1)*100),"n/a",(L424/M424-1)*100)</f>
        <v>15.789473684210531</v>
      </c>
      <c r="AQ424" s="224">
        <f>IF(ISERROR((M424/N424-1)*100),"n/a",(M424/N424-1)*100)</f>
        <v>11.764705882352944</v>
      </c>
      <c r="AR424" s="224">
        <f>IF(ISERROR((N424/O424-1)*100),"n/a",(N424/O424-1)*100)</f>
        <v>36.000000000000007</v>
      </c>
      <c r="AS424" s="224">
        <f>IF(ISERROR((O424/Q424-1)*100),"n/a",(O424/Q424-1)*100)</f>
        <v>25</v>
      </c>
      <c r="AT424" s="224">
        <f>IF(ISERROR((Q424/R424-1)*100),"n/a",(Q424/R424-1)*100)</f>
        <v>100</v>
      </c>
      <c r="AU424" s="224" t="str">
        <f>IF(ISERROR((R424/T424-1)*100),"n/a",(R424/T424-1)*100)</f>
        <v>n/a</v>
      </c>
      <c r="AV424" s="224" t="str">
        <f>IF(ISERROR((T424/U424-1)*100),"n/a",(T424/U424-1)*100)</f>
        <v>n/a</v>
      </c>
      <c r="AW424" s="224" t="str">
        <f>IF(ISERROR((U424/V424-1)*100),"n/a",(U424/V424-1)*100)</f>
        <v>n/a</v>
      </c>
      <c r="AX424" s="224" t="str">
        <f>IF(ISERROR((V424/W424-1)*100),"n/a",(V424/W424-1)*100)</f>
        <v>n/a</v>
      </c>
      <c r="AY424" s="224" t="str">
        <f>IF(ISERROR((W424/X424-1)*100),"n/a",(W424/X424-1)*100)</f>
        <v>n/a</v>
      </c>
      <c r="AZ424" s="224" t="str">
        <f>IF(ISERROR((X424/Y424-1)*100),"n/a",(X424/Y424-1)*100)</f>
        <v>n/a</v>
      </c>
      <c r="BA424" s="224" t="str">
        <f>IF(ISERROR((Y424/Z424-1)*100),"n/a",(Y424/Z424-1)*100)</f>
        <v>n/a</v>
      </c>
      <c r="BB424" s="224" t="str">
        <f>IF(ISERROR((Z424/AA424-1)*100),"n/a",(Z424/AA424-1)*100)</f>
        <v>n/a</v>
      </c>
      <c r="BC424" s="224" t="str">
        <f>IF(ISERROR((AA424/AB424-1)*100),"n/a",(AA424/AB424-1)*100)</f>
        <v>n/a</v>
      </c>
      <c r="BD424" s="224" t="str">
        <f>IF(ISERROR((AB424/AC424-1)*100),"n/a",(AB424/AC424-1)*100)</f>
        <v>n/a</v>
      </c>
      <c r="BE424" s="224" t="str">
        <f>IF(ISERROR((AC424/AD424-1)*100),"n/a",(AC424/AD424-1)*100)</f>
        <v>n/a</v>
      </c>
      <c r="BF424" s="224" t="str">
        <f>IF(ISERROR((AD424/AE424-1)*100),"n/a",(AD424/AE424-1)*100)</f>
        <v>n/a</v>
      </c>
      <c r="BG424" s="224">
        <f>AVERAGE(AG424:BF424)</f>
        <v>19.639974758354146</v>
      </c>
      <c r="BH424" s="182">
        <f t="shared" si="6"/>
        <v>24.550376611688645</v>
      </c>
    </row>
    <row r="425" spans="1:60" x14ac:dyDescent="0.2">
      <c r="A425" s="292" t="s">
        <v>1556</v>
      </c>
      <c r="B425" s="55" t="s">
        <v>1557</v>
      </c>
      <c r="C425" s="36">
        <v>0.88</v>
      </c>
      <c r="D425" s="181">
        <v>0.84</v>
      </c>
      <c r="E425" s="181">
        <v>0.8</v>
      </c>
      <c r="F425" s="181">
        <v>0.5625</v>
      </c>
      <c r="G425" s="181">
        <v>0.27500000000000002</v>
      </c>
      <c r="H425" s="181">
        <v>0.2</v>
      </c>
      <c r="I425" s="181">
        <v>0.17499999999999999</v>
      </c>
      <c r="J425" s="254">
        <v>0.1</v>
      </c>
      <c r="K425" s="229">
        <v>0.6</v>
      </c>
      <c r="L425" s="181">
        <v>1.1000000000000001</v>
      </c>
      <c r="M425" s="181">
        <v>1.075</v>
      </c>
      <c r="N425" s="238">
        <v>1</v>
      </c>
      <c r="O425" s="181">
        <v>1</v>
      </c>
      <c r="Q425" s="181">
        <v>0.67500000000000004</v>
      </c>
      <c r="R425" s="181">
        <v>0.1</v>
      </c>
      <c r="T425" s="238">
        <v>0</v>
      </c>
      <c r="U425" s="238">
        <v>0</v>
      </c>
      <c r="V425" s="229">
        <v>0</v>
      </c>
      <c r="W425" s="229">
        <v>0</v>
      </c>
      <c r="X425" s="229">
        <v>0</v>
      </c>
      <c r="Y425" s="229">
        <v>0</v>
      </c>
      <c r="Z425" s="229">
        <v>0</v>
      </c>
      <c r="AA425" s="229">
        <v>0</v>
      </c>
      <c r="AB425" s="229">
        <v>0</v>
      </c>
      <c r="AC425" s="229">
        <v>0</v>
      </c>
      <c r="AD425" s="229">
        <v>0</v>
      </c>
      <c r="AE425" s="229">
        <v>0</v>
      </c>
      <c r="AF425" s="223">
        <f>SUM(C425:AE425)</f>
        <v>9.3825000000000021</v>
      </c>
      <c r="AG425" s="224">
        <f>IF(ISERROR((C425/D425-1)*100),"n/a",(C425/D425-1)*100)</f>
        <v>4.7619047619047672</v>
      </c>
      <c r="AH425" s="224">
        <f>IF(ISERROR((D425/E425-1)*100),"n/a",(D425/E425-1)*100)</f>
        <v>4.9999999999999822</v>
      </c>
      <c r="AI425" s="224">
        <f>IF(ISERROR((E425/F425-1)*100),"n/a",(E425/F425-1)*100)</f>
        <v>42.222222222222229</v>
      </c>
      <c r="AJ425" s="224">
        <f>IF(ISERROR((F425/G425-1)*100),"n/a",(F425/G425-1)*100)</f>
        <v>104.54545454545455</v>
      </c>
      <c r="AK425" s="224">
        <f>IF(ISERROR((G425/H425-1)*100),"n/a",(G425/H425-1)*100)</f>
        <v>37.5</v>
      </c>
      <c r="AL425" s="224">
        <f>IF(ISERROR((H425/I425-1)*100),"n/a",(H425/I425-1)*100)</f>
        <v>14.285714285714302</v>
      </c>
      <c r="AM425" s="224">
        <f>IF(ISERROR((I425/J425-1)*100),"n/a",(I425/J425-1)*100)</f>
        <v>74.999999999999972</v>
      </c>
      <c r="AN425" s="224">
        <f>IF(ISERROR((J425/K425-1)*100),"n/a",(J425/K425-1)*100)</f>
        <v>-83.333333333333329</v>
      </c>
      <c r="AO425" s="224">
        <f>IF(ISERROR((K425/L425-1)*100),"n/a",(K425/L425-1)*100)</f>
        <v>-45.45454545454546</v>
      </c>
      <c r="AP425" s="224">
        <f>IF(ISERROR((L425/M425-1)*100),"n/a",(L425/M425-1)*100)</f>
        <v>2.3255813953488413</v>
      </c>
      <c r="AQ425" s="224">
        <f>IF(ISERROR((M425/N425-1)*100),"n/a",(M425/N425-1)*100)</f>
        <v>7.4999999999999956</v>
      </c>
      <c r="AR425" s="224">
        <f>IF(ISERROR((N425/O425-1)*100),"n/a",(N425/O425-1)*100)</f>
        <v>0</v>
      </c>
      <c r="AS425" s="224">
        <f>IF(ISERROR((O425/Q425-1)*100),"n/a",(O425/Q425-1)*100)</f>
        <v>48.148148148148138</v>
      </c>
      <c r="AT425" s="224">
        <f>IF(ISERROR((Q425/R425-1)*100),"n/a",(Q425/R425-1)*100)</f>
        <v>575</v>
      </c>
      <c r="AU425" s="224" t="str">
        <f>IF(ISERROR((R425/T425-1)*100),"n/a",(R425/T425-1)*100)</f>
        <v>n/a</v>
      </c>
      <c r="AV425" s="224" t="str">
        <f>IF(ISERROR((T425/U425-1)*100),"n/a",(T425/U425-1)*100)</f>
        <v>n/a</v>
      </c>
      <c r="AW425" s="224" t="str">
        <f>IF(ISERROR((U425/V425-1)*100),"n/a",(U425/V425-1)*100)</f>
        <v>n/a</v>
      </c>
      <c r="AX425" s="224" t="str">
        <f>IF(ISERROR((V425/W425-1)*100),"n/a",(V425/W425-1)*100)</f>
        <v>n/a</v>
      </c>
      <c r="AY425" s="224" t="str">
        <f>IF(ISERROR((W425/X425-1)*100),"n/a",(W425/X425-1)*100)</f>
        <v>n/a</v>
      </c>
      <c r="AZ425" s="224" t="str">
        <f>IF(ISERROR((X425/Y425-1)*100),"n/a",(X425/Y425-1)*100)</f>
        <v>n/a</v>
      </c>
      <c r="BA425" s="224" t="str">
        <f>IF(ISERROR((Y425/Z425-1)*100),"n/a",(Y425/Z425-1)*100)</f>
        <v>n/a</v>
      </c>
      <c r="BB425" s="224" t="str">
        <f>IF(ISERROR((Z425/AA425-1)*100),"n/a",(Z425/AA425-1)*100)</f>
        <v>n/a</v>
      </c>
      <c r="BC425" s="224" t="str">
        <f>IF(ISERROR((AA425/AB425-1)*100),"n/a",(AA425/AB425-1)*100)</f>
        <v>n/a</v>
      </c>
      <c r="BD425" s="224" t="str">
        <f>IF(ISERROR((AB425/AC425-1)*100),"n/a",(AB425/AC425-1)*100)</f>
        <v>n/a</v>
      </c>
      <c r="BE425" s="224" t="str">
        <f>IF(ISERROR((AC425/AD425-1)*100),"n/a",(AC425/AD425-1)*100)</f>
        <v>n/a</v>
      </c>
      <c r="BF425" s="224" t="str">
        <f>IF(ISERROR((AD425/AE425-1)*100),"n/a",(AD425/AE425-1)*100)</f>
        <v>n/a</v>
      </c>
      <c r="BG425" s="224">
        <f>AVERAGE(AG425:BF425)</f>
        <v>56.250081897922428</v>
      </c>
      <c r="BH425" s="182">
        <f t="shared" si="6"/>
        <v>156.33148561793485</v>
      </c>
    </row>
    <row r="426" spans="1:60" x14ac:dyDescent="0.2">
      <c r="A426" s="292" t="s">
        <v>1059</v>
      </c>
      <c r="B426" s="55" t="s">
        <v>1060</v>
      </c>
      <c r="C426" s="36">
        <v>3.9460000000000002</v>
      </c>
      <c r="D426" s="181">
        <v>3.5065</v>
      </c>
      <c r="E426" s="181">
        <v>3.1749999999999998</v>
      </c>
      <c r="F426" s="181">
        <v>2.89</v>
      </c>
      <c r="G426" s="181">
        <v>2.7675000000000001</v>
      </c>
      <c r="H426" s="181">
        <v>2.75</v>
      </c>
      <c r="I426" s="181">
        <v>2.65</v>
      </c>
      <c r="J426" s="217">
        <v>2.4900000000000002</v>
      </c>
      <c r="K426" s="202">
        <v>2.21</v>
      </c>
      <c r="L426" s="181">
        <v>2.0299999999999998</v>
      </c>
      <c r="M426" s="181">
        <v>1.7024999999999999</v>
      </c>
      <c r="N426" s="181">
        <v>1.34</v>
      </c>
      <c r="O426" s="181">
        <v>1.0319</v>
      </c>
      <c r="P426" s="273"/>
      <c r="Q426" s="238">
        <v>0</v>
      </c>
      <c r="R426" s="238">
        <v>0</v>
      </c>
      <c r="S426" s="273"/>
      <c r="T426" s="229">
        <v>0</v>
      </c>
      <c r="U426" s="229">
        <v>0</v>
      </c>
      <c r="V426" s="229">
        <v>0</v>
      </c>
      <c r="W426" s="229">
        <v>0</v>
      </c>
      <c r="X426" s="229">
        <v>0</v>
      </c>
      <c r="Y426" s="229">
        <v>0</v>
      </c>
      <c r="Z426" s="229">
        <v>0</v>
      </c>
      <c r="AA426" s="229">
        <v>0</v>
      </c>
      <c r="AB426" s="229">
        <v>0</v>
      </c>
      <c r="AC426" s="229">
        <v>0</v>
      </c>
      <c r="AD426" s="229">
        <v>0</v>
      </c>
      <c r="AE426" s="229">
        <v>0</v>
      </c>
      <c r="AF426" s="223">
        <f>SUM(C426:AE426)</f>
        <v>32.489400000000003</v>
      </c>
      <c r="AG426" s="224">
        <f>IF(ISERROR((C426/D426-1)*100),"n/a",(C426/D426-1)*100)</f>
        <v>12.533865678026523</v>
      </c>
      <c r="AH426" s="224">
        <f>IF(ISERROR((D426/E426-1)*100),"n/a",(D426/E426-1)*100)</f>
        <v>10.440944881889758</v>
      </c>
      <c r="AI426" s="224">
        <f>IF(ISERROR((E426/F426-1)*100),"n/a",(E426/F426-1)*100)</f>
        <v>9.8615916955017155</v>
      </c>
      <c r="AJ426" s="224">
        <f>IF(ISERROR((F426/G426-1)*100),"n/a",(F426/G426-1)*100)</f>
        <v>4.42637759710931</v>
      </c>
      <c r="AK426" s="224">
        <f>IF(ISERROR((G426/H426-1)*100),"n/a",(G426/H426-1)*100)</f>
        <v>0.63636363636363491</v>
      </c>
      <c r="AL426" s="224">
        <f>IF(ISERROR((H426/I426-1)*100),"n/a",(H426/I426-1)*100)</f>
        <v>3.7735849056603765</v>
      </c>
      <c r="AM426" s="224">
        <f>IF(ISERROR((I426/J426-1)*100),"n/a",(I426/J426-1)*100)</f>
        <v>6.425702811244971</v>
      </c>
      <c r="AN426" s="224">
        <f>IF(ISERROR((J426/K426-1)*100),"n/a",(J426/K426-1)*100)</f>
        <v>12.669683257918575</v>
      </c>
      <c r="AO426" s="224">
        <f>IF(ISERROR((K426/L426-1)*100),"n/a",(K426/L426-1)*100)</f>
        <v>8.866995073891637</v>
      </c>
      <c r="AP426" s="224">
        <f>IF(ISERROR((L426/M426-1)*100),"n/a",(L426/M426-1)*100)</f>
        <v>19.236417033773854</v>
      </c>
      <c r="AQ426" s="224">
        <f>IF(ISERROR((M426/N426-1)*100),"n/a",(M426/N426-1)*100)</f>
        <v>27.052238805970141</v>
      </c>
      <c r="AR426" s="224">
        <f>IF(ISERROR((N426/O426-1)*100),"n/a",(N426/O426-1)*100)</f>
        <v>29.857544335691454</v>
      </c>
      <c r="AS426" s="224" t="str">
        <f>IF(ISERROR((O426/Q426-1)*100),"n/a",(O426/Q426-1)*100)</f>
        <v>n/a</v>
      </c>
      <c r="AT426" s="224" t="str">
        <f>IF(ISERROR((Q426/R426-1)*100),"n/a",(Q426/R426-1)*100)</f>
        <v>n/a</v>
      </c>
      <c r="AU426" s="224" t="str">
        <f>IF(ISERROR((R426/T426-1)*100),"n/a",(R426/T426-1)*100)</f>
        <v>n/a</v>
      </c>
      <c r="AV426" s="224" t="str">
        <f>IF(ISERROR((T426/U426-1)*100),"n/a",(T426/U426-1)*100)</f>
        <v>n/a</v>
      </c>
      <c r="AW426" s="224" t="str">
        <f>IF(ISERROR((U426/V426-1)*100),"n/a",(U426/V426-1)*100)</f>
        <v>n/a</v>
      </c>
      <c r="AX426" s="224" t="str">
        <f>IF(ISERROR((V426/W426-1)*100),"n/a",(V426/W426-1)*100)</f>
        <v>n/a</v>
      </c>
      <c r="AY426" s="224" t="str">
        <f>IF(ISERROR((W426/X426-1)*100),"n/a",(W426/X426-1)*100)</f>
        <v>n/a</v>
      </c>
      <c r="AZ426" s="224" t="str">
        <f>IF(ISERROR((X426/Y426-1)*100),"n/a",(X426/Y426-1)*100)</f>
        <v>n/a</v>
      </c>
      <c r="BA426" s="224" t="str">
        <f>IF(ISERROR((Y426/Z426-1)*100),"n/a",(Y426/Z426-1)*100)</f>
        <v>n/a</v>
      </c>
      <c r="BB426" s="224" t="str">
        <f>IF(ISERROR((Z426/AA426-1)*100),"n/a",(Z426/AA426-1)*100)</f>
        <v>n/a</v>
      </c>
      <c r="BC426" s="224" t="str">
        <f>IF(ISERROR((AA426/AB426-1)*100),"n/a",(AA426/AB426-1)*100)</f>
        <v>n/a</v>
      </c>
      <c r="BD426" s="224" t="str">
        <f>IF(ISERROR((AB426/AC426-1)*100),"n/a",(AB426/AC426-1)*100)</f>
        <v>n/a</v>
      </c>
      <c r="BE426" s="224" t="str">
        <f>IF(ISERROR((AC426/AD426-1)*100),"n/a",(AC426/AD426-1)*100)</f>
        <v>n/a</v>
      </c>
      <c r="BF426" s="224" t="str">
        <f>IF(ISERROR((AD426/AE426-1)*100),"n/a",(AD426/AE426-1)*100)</f>
        <v>n/a</v>
      </c>
      <c r="BG426" s="224">
        <f>AVERAGE(AG426:BF426)</f>
        <v>12.148442476086828</v>
      </c>
      <c r="BH426" s="182">
        <f t="shared" si="6"/>
        <v>9.0471212168090513</v>
      </c>
    </row>
    <row r="427" spans="1:60" x14ac:dyDescent="0.2">
      <c r="A427" s="116" t="s">
        <v>1558</v>
      </c>
      <c r="B427" s="97" t="s">
        <v>1559</v>
      </c>
      <c r="C427" s="36">
        <v>5.93</v>
      </c>
      <c r="D427" s="181">
        <v>4.75</v>
      </c>
      <c r="E427" s="181">
        <v>3.75</v>
      </c>
      <c r="F427" s="181">
        <v>2.85</v>
      </c>
      <c r="G427" s="181">
        <v>2.2999999999999998</v>
      </c>
      <c r="H427" s="181">
        <v>1.9</v>
      </c>
      <c r="I427" s="181">
        <v>1.5</v>
      </c>
      <c r="J427" s="217">
        <v>1.1000000000000001</v>
      </c>
      <c r="K427" s="229">
        <v>0.8</v>
      </c>
      <c r="L427" s="181">
        <v>0.8</v>
      </c>
      <c r="M427" s="181">
        <v>0.75</v>
      </c>
      <c r="N427" s="181">
        <v>0.3</v>
      </c>
      <c r="O427" s="238">
        <v>0</v>
      </c>
      <c r="P427" s="229"/>
      <c r="Q427" s="238">
        <v>0</v>
      </c>
      <c r="R427" s="238">
        <v>0</v>
      </c>
      <c r="S427" s="229"/>
      <c r="T427" s="238">
        <v>0</v>
      </c>
      <c r="U427" s="238">
        <v>0</v>
      </c>
      <c r="V427" s="229">
        <v>0</v>
      </c>
      <c r="W427" s="229">
        <v>0</v>
      </c>
      <c r="X427" s="229">
        <v>0</v>
      </c>
      <c r="Y427" s="229">
        <v>0</v>
      </c>
      <c r="Z427" s="229">
        <v>0</v>
      </c>
      <c r="AA427" s="229">
        <v>0</v>
      </c>
      <c r="AB427" s="229">
        <v>0</v>
      </c>
      <c r="AC427" s="229">
        <v>0</v>
      </c>
      <c r="AD427" s="229">
        <v>0</v>
      </c>
      <c r="AE427" s="229">
        <v>0</v>
      </c>
      <c r="AF427" s="223">
        <f>SUM(C427:AE427)</f>
        <v>26.730000000000004</v>
      </c>
      <c r="AG427" s="224">
        <f>IF(ISERROR((C427/D427-1)*100),"n/a",(C427/D427-1)*100)</f>
        <v>24.842105263157887</v>
      </c>
      <c r="AH427" s="224">
        <f>IF(ISERROR((D427/E427-1)*100),"n/a",(D427/E427-1)*100)</f>
        <v>26.666666666666661</v>
      </c>
      <c r="AI427" s="224">
        <f>IF(ISERROR((E427/F427-1)*100),"n/a",(E427/F427-1)*100)</f>
        <v>31.578947368421041</v>
      </c>
      <c r="AJ427" s="224">
        <f>IF(ISERROR((F427/G427-1)*100),"n/a",(F427/G427-1)*100)</f>
        <v>23.913043478260889</v>
      </c>
      <c r="AK427" s="224">
        <f>IF(ISERROR((G427/H427-1)*100),"n/a",(G427/H427-1)*100)</f>
        <v>21.052631578947366</v>
      </c>
      <c r="AL427" s="224">
        <f>IF(ISERROR((H427/I427-1)*100),"n/a",(H427/I427-1)*100)</f>
        <v>26.666666666666661</v>
      </c>
      <c r="AM427" s="224">
        <f>IF(ISERROR((I427/J427-1)*100),"n/a",(I427/J427-1)*100)</f>
        <v>36.363636363636353</v>
      </c>
      <c r="AN427" s="224">
        <f>IF(ISERROR((J427/K427-1)*100),"n/a",(J427/K427-1)*100)</f>
        <v>37.5</v>
      </c>
      <c r="AO427" s="224">
        <f>IF(ISERROR((K427/L427-1)*100),"n/a",(K427/L427-1)*100)</f>
        <v>0</v>
      </c>
      <c r="AP427" s="224">
        <f>IF(ISERROR((L427/M427-1)*100),"n/a",(L427/M427-1)*100)</f>
        <v>6.6666666666666652</v>
      </c>
      <c r="AQ427" s="224">
        <f>IF(ISERROR((M427/N427-1)*100),"n/a",(M427/N427-1)*100)</f>
        <v>150</v>
      </c>
      <c r="AR427" s="224" t="str">
        <f>IF(ISERROR((N427/O427-1)*100),"n/a",(N427/O427-1)*100)</f>
        <v>n/a</v>
      </c>
      <c r="AS427" s="224" t="str">
        <f>IF(ISERROR((O427/Q427-1)*100),"n/a",(O427/Q427-1)*100)</f>
        <v>n/a</v>
      </c>
      <c r="AT427" s="224" t="str">
        <f>IF(ISERROR((Q427/R427-1)*100),"n/a",(Q427/R427-1)*100)</f>
        <v>n/a</v>
      </c>
      <c r="AU427" s="224" t="str">
        <f>IF(ISERROR((R427/T427-1)*100),"n/a",(R427/T427-1)*100)</f>
        <v>n/a</v>
      </c>
      <c r="AV427" s="224" t="str">
        <f>IF(ISERROR((T427/U427-1)*100),"n/a",(T427/U427-1)*100)</f>
        <v>n/a</v>
      </c>
      <c r="AW427" s="224" t="str">
        <f>IF(ISERROR((U427/V427-1)*100),"n/a",(U427/V427-1)*100)</f>
        <v>n/a</v>
      </c>
      <c r="AX427" s="224" t="str">
        <f>IF(ISERROR((V427/W427-1)*100),"n/a",(V427/W427-1)*100)</f>
        <v>n/a</v>
      </c>
      <c r="AY427" s="224" t="str">
        <f>IF(ISERROR((W427/X427-1)*100),"n/a",(W427/X427-1)*100)</f>
        <v>n/a</v>
      </c>
      <c r="AZ427" s="224" t="str">
        <f>IF(ISERROR((X427/Y427-1)*100),"n/a",(X427/Y427-1)*100)</f>
        <v>n/a</v>
      </c>
      <c r="BA427" s="224" t="str">
        <f>IF(ISERROR((Y427/Z427-1)*100),"n/a",(Y427/Z427-1)*100)</f>
        <v>n/a</v>
      </c>
      <c r="BB427" s="224" t="str">
        <f>IF(ISERROR((Z427/AA427-1)*100),"n/a",(Z427/AA427-1)*100)</f>
        <v>n/a</v>
      </c>
      <c r="BC427" s="224" t="str">
        <f>IF(ISERROR((AA427/AB427-1)*100),"n/a",(AA427/AB427-1)*100)</f>
        <v>n/a</v>
      </c>
      <c r="BD427" s="224" t="str">
        <f>IF(ISERROR((AB427/AC427-1)*100),"n/a",(AB427/AC427-1)*100)</f>
        <v>n/a</v>
      </c>
      <c r="BE427" s="224" t="str">
        <f>IF(ISERROR((AC427/AD427-1)*100),"n/a",(AC427/AD427-1)*100)</f>
        <v>n/a</v>
      </c>
      <c r="BF427" s="224" t="str">
        <f>IF(ISERROR((AD427/AE427-1)*100),"n/a",(AD427/AE427-1)*100)</f>
        <v>n/a</v>
      </c>
      <c r="BG427" s="224">
        <f>AVERAGE(AG427:BF427)</f>
        <v>35.022760368402139</v>
      </c>
      <c r="BH427" s="182">
        <f t="shared" si="6"/>
        <v>39.789579778883237</v>
      </c>
    </row>
    <row r="428" spans="1:60" x14ac:dyDescent="0.2">
      <c r="A428" s="123" t="s">
        <v>1971</v>
      </c>
      <c r="B428" s="97" t="s">
        <v>1062</v>
      </c>
      <c r="C428" s="36">
        <v>3.24</v>
      </c>
      <c r="D428" s="181">
        <v>3.08</v>
      </c>
      <c r="E428" s="181">
        <v>2.92</v>
      </c>
      <c r="F428" s="181">
        <v>2.76</v>
      </c>
      <c r="G428" s="181">
        <v>2.6</v>
      </c>
      <c r="H428" s="181">
        <v>2.44</v>
      </c>
      <c r="I428" s="181">
        <v>2.2000000000000002</v>
      </c>
      <c r="J428" s="217">
        <v>1.92</v>
      </c>
      <c r="K428" s="202">
        <v>1.88</v>
      </c>
      <c r="L428" s="181">
        <v>1.84</v>
      </c>
      <c r="M428" s="181">
        <v>1.8</v>
      </c>
      <c r="N428" s="181">
        <v>1.76</v>
      </c>
      <c r="O428" s="181">
        <v>1.72</v>
      </c>
      <c r="P428" s="273"/>
      <c r="Q428" s="181">
        <v>1.68</v>
      </c>
      <c r="R428" s="238">
        <v>1.52</v>
      </c>
      <c r="S428" s="273"/>
      <c r="T428" s="229">
        <v>1.52</v>
      </c>
      <c r="U428" s="229">
        <v>1.52</v>
      </c>
      <c r="V428" s="229">
        <v>1.52</v>
      </c>
      <c r="W428" s="229">
        <v>1.52</v>
      </c>
      <c r="X428" s="229">
        <v>1.52</v>
      </c>
      <c r="Y428" s="202">
        <v>1.52</v>
      </c>
      <c r="Z428" s="202">
        <v>1.49</v>
      </c>
      <c r="AA428" s="202">
        <v>1.45</v>
      </c>
      <c r="AB428" s="202">
        <v>1.41</v>
      </c>
      <c r="AC428" s="202">
        <v>1.37</v>
      </c>
      <c r="AD428" s="202">
        <v>1.21</v>
      </c>
      <c r="AE428" s="202">
        <v>1.1000000000000001</v>
      </c>
      <c r="AF428" s="223">
        <f>SUM(C428:AE428)</f>
        <v>50.510000000000019</v>
      </c>
      <c r="AG428" s="224">
        <f>IF(ISERROR((C428/D428-1)*100),"n/a",(C428/D428-1)*100)</f>
        <v>5.1948051948051965</v>
      </c>
      <c r="AH428" s="224">
        <f>IF(ISERROR((D428/E428-1)*100),"n/a",(D428/E428-1)*100)</f>
        <v>5.4794520547945202</v>
      </c>
      <c r="AI428" s="224">
        <f>IF(ISERROR((E428/F428-1)*100),"n/a",(E428/F428-1)*100)</f>
        <v>5.7971014492753659</v>
      </c>
      <c r="AJ428" s="224">
        <f>IF(ISERROR((F428/G428-1)*100),"n/a",(F428/G428-1)*100)</f>
        <v>6.153846153846132</v>
      </c>
      <c r="AK428" s="224">
        <f>IF(ISERROR((G428/H428-1)*100),"n/a",(G428/H428-1)*100)</f>
        <v>6.5573770491803351</v>
      </c>
      <c r="AL428" s="224">
        <f>IF(ISERROR((H428/I428-1)*100),"n/a",(H428/I428-1)*100)</f>
        <v>10.909090909090891</v>
      </c>
      <c r="AM428" s="224">
        <f>IF(ISERROR((I428/J428-1)*100),"n/a",(I428/J428-1)*100)</f>
        <v>14.583333333333348</v>
      </c>
      <c r="AN428" s="224">
        <f>IF(ISERROR((J428/K428-1)*100),"n/a",(J428/K428-1)*100)</f>
        <v>2.1276595744680771</v>
      </c>
      <c r="AO428" s="224">
        <f>IF(ISERROR((K428/L428-1)*100),"n/a",(K428/L428-1)*100)</f>
        <v>2.1739130434782483</v>
      </c>
      <c r="AP428" s="224">
        <f>IF(ISERROR((L428/M428-1)*100),"n/a",(L428/M428-1)*100)</f>
        <v>2.2222222222222143</v>
      </c>
      <c r="AQ428" s="224">
        <f>IF(ISERROR((M428/N428-1)*100),"n/a",(M428/N428-1)*100)</f>
        <v>2.2727272727272707</v>
      </c>
      <c r="AR428" s="224">
        <f>IF(ISERROR((N428/O428-1)*100),"n/a",(N428/O428-1)*100)</f>
        <v>2.3255813953488413</v>
      </c>
      <c r="AS428" s="224">
        <f>IF(ISERROR((O428/Q428-1)*100),"n/a",(O428/Q428-1)*100)</f>
        <v>2.3809523809523725</v>
      </c>
      <c r="AT428" s="224">
        <f>IF(ISERROR((Q428/R428-1)*100),"n/a",(Q428/R428-1)*100)</f>
        <v>10.526315789473673</v>
      </c>
      <c r="AU428" s="224">
        <f>IF(ISERROR((R428/T428-1)*100),"n/a",(R428/T428-1)*100)</f>
        <v>0</v>
      </c>
      <c r="AV428" s="224">
        <f>IF(ISERROR((T428/U428-1)*100),"n/a",(T428/U428-1)*100)</f>
        <v>0</v>
      </c>
      <c r="AW428" s="224">
        <f>IF(ISERROR((U428/V428-1)*100),"n/a",(U428/V428-1)*100)</f>
        <v>0</v>
      </c>
      <c r="AX428" s="224">
        <f>IF(ISERROR((V428/W428-1)*100),"n/a",(V428/W428-1)*100)</f>
        <v>0</v>
      </c>
      <c r="AY428" s="224">
        <f>IF(ISERROR((W428/X428-1)*100),"n/a",(W428/X428-1)*100)</f>
        <v>0</v>
      </c>
      <c r="AZ428" s="224">
        <f>IF(ISERROR((X428/Y428-1)*100),"n/a",(X428/Y428-1)*100)</f>
        <v>0</v>
      </c>
      <c r="BA428" s="224">
        <f>IF(ISERROR((Y428/Z428-1)*100),"n/a",(Y428/Z428-1)*100)</f>
        <v>2.0134228187919545</v>
      </c>
      <c r="BB428" s="224">
        <f>IF(ISERROR((Z428/AA428-1)*100),"n/a",(Z428/AA428-1)*100)</f>
        <v>2.7586206896551779</v>
      </c>
      <c r="BC428" s="224">
        <f>IF(ISERROR((AA428/AB428-1)*100),"n/a",(AA428/AB428-1)*100)</f>
        <v>2.8368794326241176</v>
      </c>
      <c r="BD428" s="224">
        <f>IF(ISERROR((AB428/AC428-1)*100),"n/a",(AB428/AC428-1)*100)</f>
        <v>2.9197080291970767</v>
      </c>
      <c r="BE428" s="224">
        <f>IF(ISERROR((AC428/AD428-1)*100),"n/a",(AC428/AD428-1)*100)</f>
        <v>13.223140495867792</v>
      </c>
      <c r="BF428" s="224">
        <f>IF(ISERROR((AD428/AE428-1)*100),"n/a",(AD428/AE428-1)*100)</f>
        <v>9.9999999999999858</v>
      </c>
      <c r="BG428" s="224">
        <f>AVERAGE(AG428:BF428)</f>
        <v>4.3252365111204849</v>
      </c>
      <c r="BH428" s="182">
        <f t="shared" si="6"/>
        <v>4.2946156768631258</v>
      </c>
    </row>
    <row r="429" spans="1:60" x14ac:dyDescent="0.2">
      <c r="A429" s="55" t="s">
        <v>1968</v>
      </c>
      <c r="B429" s="97" t="s">
        <v>5542</v>
      </c>
      <c r="C429" s="36">
        <v>3.43</v>
      </c>
      <c r="D429" s="181">
        <v>3.05</v>
      </c>
      <c r="E429" s="181">
        <v>2.6</v>
      </c>
      <c r="F429" s="181">
        <v>2.25</v>
      </c>
      <c r="G429" s="181">
        <v>2</v>
      </c>
      <c r="H429" s="181">
        <v>1.84</v>
      </c>
      <c r="I429" s="181">
        <v>1.74</v>
      </c>
      <c r="J429" s="217">
        <v>1.58</v>
      </c>
      <c r="K429" s="202">
        <v>1.43</v>
      </c>
      <c r="L429" s="181">
        <v>1.3</v>
      </c>
      <c r="M429" s="181">
        <v>1.18</v>
      </c>
      <c r="N429" s="181">
        <v>1.06</v>
      </c>
      <c r="O429" s="181">
        <v>0.96</v>
      </c>
      <c r="P429" s="273"/>
      <c r="Q429" s="181">
        <v>0.9</v>
      </c>
      <c r="R429" s="181">
        <v>0.86</v>
      </c>
      <c r="S429" s="273"/>
      <c r="T429" s="202">
        <v>0.81</v>
      </c>
      <c r="U429" s="229">
        <v>0.8</v>
      </c>
      <c r="V429" s="202">
        <v>0.8</v>
      </c>
      <c r="W429" s="202">
        <v>0.76</v>
      </c>
      <c r="X429" s="229">
        <v>0.68</v>
      </c>
      <c r="Y429" s="229">
        <v>0.68</v>
      </c>
      <c r="Z429" s="202">
        <v>1.3</v>
      </c>
      <c r="AA429" s="202">
        <v>1.18</v>
      </c>
      <c r="AB429" s="202">
        <v>1.0900000000000001</v>
      </c>
      <c r="AC429" s="202">
        <v>1.03</v>
      </c>
      <c r="AD429" s="202">
        <v>0.96</v>
      </c>
      <c r="AE429" s="202">
        <v>0.85</v>
      </c>
      <c r="AF429" s="223">
        <f>SUM(C429:AE429)</f>
        <v>37.120000000000005</v>
      </c>
      <c r="AG429" s="224">
        <f>IF(ISERROR((C429/D429-1)*100),"n/a",(C429/D429-1)*100)</f>
        <v>12.459016393442646</v>
      </c>
      <c r="AH429" s="224">
        <f>IF(ISERROR((D429/E429-1)*100),"n/a",(D429/E429-1)*100)</f>
        <v>17.307692307692292</v>
      </c>
      <c r="AI429" s="224">
        <f>IF(ISERROR((E429/F429-1)*100),"n/a",(E429/F429-1)*100)</f>
        <v>15.555555555555568</v>
      </c>
      <c r="AJ429" s="224">
        <f>IF(ISERROR((F429/G429-1)*100),"n/a",(F429/G429-1)*100)</f>
        <v>12.5</v>
      </c>
      <c r="AK429" s="224">
        <f>IF(ISERROR((G429/H429-1)*100),"n/a",(G429/H429-1)*100)</f>
        <v>8.6956521739130377</v>
      </c>
      <c r="AL429" s="224">
        <f>IF(ISERROR((H429/I429-1)*100),"n/a",(H429/I429-1)*100)</f>
        <v>5.7471264367816133</v>
      </c>
      <c r="AM429" s="224">
        <f>IF(ISERROR((I429/J429-1)*100),"n/a",(I429/J429-1)*100)</f>
        <v>10.126582278480999</v>
      </c>
      <c r="AN429" s="224">
        <f>IF(ISERROR((J429/K429-1)*100),"n/a",(J429/K429-1)*100)</f>
        <v>10.489510489510501</v>
      </c>
      <c r="AO429" s="224">
        <f>IF(ISERROR((K429/L429-1)*100),"n/a",(K429/L429-1)*100)</f>
        <v>9.9999999999999858</v>
      </c>
      <c r="AP429" s="224">
        <f>IF(ISERROR((L429/M429-1)*100),"n/a",(L429/M429-1)*100)</f>
        <v>10.169491525423746</v>
      </c>
      <c r="AQ429" s="224">
        <f>IF(ISERROR((M429/N429-1)*100),"n/a",(M429/N429-1)*100)</f>
        <v>11.32075471698113</v>
      </c>
      <c r="AR429" s="224">
        <f>IF(ISERROR((N429/O429-1)*100),"n/a",(N429/O429-1)*100)</f>
        <v>10.416666666666675</v>
      </c>
      <c r="AS429" s="224">
        <f>IF(ISERROR((O429/Q429-1)*100),"n/a",(O429/Q429-1)*100)</f>
        <v>6.6666666666666652</v>
      </c>
      <c r="AT429" s="224">
        <f>IF(ISERROR((Q429/R429-1)*100),"n/a",(Q429/R429-1)*100)</f>
        <v>4.6511627906976827</v>
      </c>
      <c r="AU429" s="224">
        <f>IF(ISERROR((R429/T429-1)*100),"n/a",(R429/T429-1)*100)</f>
        <v>6.1728395061728225</v>
      </c>
      <c r="AV429" s="224">
        <f>IF(ISERROR((T429/U429-1)*100),"n/a",(T429/U429-1)*100)</f>
        <v>1.2499999999999956</v>
      </c>
      <c r="AW429" s="224">
        <f>IF(ISERROR((U429/V429-1)*100),"n/a",(U429/V429-1)*100)</f>
        <v>0</v>
      </c>
      <c r="AX429" s="224">
        <f>IF(ISERROR((V429/W429-1)*100),"n/a",(V429/W429-1)*100)</f>
        <v>5.2631578947368363</v>
      </c>
      <c r="AY429" s="224">
        <f>IF(ISERROR((W429/X429-1)*100),"n/a",(W429/X429-1)*100)</f>
        <v>11.764705882352944</v>
      </c>
      <c r="AZ429" s="224">
        <f>IF(ISERROR((X429/Y429-1)*100),"n/a",(X429/Y429-1)*100)</f>
        <v>0</v>
      </c>
      <c r="BA429" s="224">
        <f>IF(ISERROR((Y429/Z429-1)*100),"n/a",(Y429/Z429-1)*100)</f>
        <v>-47.692307692307686</v>
      </c>
      <c r="BB429" s="224">
        <f>IF(ISERROR((Z429/AA429-1)*100),"n/a",(Z429/AA429-1)*100)</f>
        <v>10.169491525423746</v>
      </c>
      <c r="BC429" s="224">
        <f>IF(ISERROR((AA429/AB429-1)*100),"n/a",(AA429/AB429-1)*100)</f>
        <v>8.2568807339449499</v>
      </c>
      <c r="BD429" s="224">
        <f>IF(ISERROR((AB429/AC429-1)*100),"n/a",(AB429/AC429-1)*100)</f>
        <v>5.8252427184465994</v>
      </c>
      <c r="BE429" s="224">
        <f>IF(ISERROR((AC429/AD429-1)*100),"n/a",(AC429/AD429-1)*100)</f>
        <v>7.2916666666666741</v>
      </c>
      <c r="BF429" s="224">
        <f>IF(ISERROR((AD429/AE429-1)*100),"n/a",(AD429/AE429-1)*100)</f>
        <v>12.941176470588234</v>
      </c>
      <c r="BG429" s="224">
        <f>AVERAGE(AG429:BF429)</f>
        <v>6.4364896810706806</v>
      </c>
      <c r="BH429" s="182">
        <f t="shared" si="6"/>
        <v>11.848639822660347</v>
      </c>
    </row>
    <row r="430" spans="1:60" x14ac:dyDescent="0.2">
      <c r="A430" s="55" t="s">
        <v>1064</v>
      </c>
      <c r="B430" s="97" t="s">
        <v>1065</v>
      </c>
      <c r="C430" s="36">
        <v>3.85</v>
      </c>
      <c r="D430" s="181">
        <v>3.55</v>
      </c>
      <c r="E430" s="181">
        <v>3.25</v>
      </c>
      <c r="F430" s="181">
        <v>2.95</v>
      </c>
      <c r="G430" s="181">
        <v>2.1</v>
      </c>
      <c r="H430" s="181">
        <v>1.4</v>
      </c>
      <c r="I430" s="181">
        <v>1.3</v>
      </c>
      <c r="J430" s="217">
        <v>1.1000000000000001</v>
      </c>
      <c r="K430" s="202">
        <v>0.9</v>
      </c>
      <c r="L430" s="202">
        <v>0.7</v>
      </c>
      <c r="M430" s="202">
        <v>0.55000000000000004</v>
      </c>
      <c r="N430" s="202">
        <v>0.35</v>
      </c>
      <c r="O430" s="229">
        <v>0.2</v>
      </c>
      <c r="P430" s="229"/>
      <c r="Q430" s="229">
        <v>0.2</v>
      </c>
      <c r="R430" s="229">
        <v>0.2</v>
      </c>
      <c r="S430" s="229"/>
      <c r="T430" s="229">
        <v>0.2</v>
      </c>
      <c r="U430" s="229">
        <v>0.437</v>
      </c>
      <c r="V430" s="202">
        <v>1.08</v>
      </c>
      <c r="W430" s="202">
        <v>1.08</v>
      </c>
      <c r="X430" s="202">
        <v>1.08</v>
      </c>
      <c r="Y430" s="202">
        <v>1.08</v>
      </c>
      <c r="Z430" s="202">
        <v>1</v>
      </c>
      <c r="AA430" s="202">
        <v>0.92</v>
      </c>
      <c r="AB430" s="202">
        <v>0.92</v>
      </c>
      <c r="AC430" s="202">
        <v>0.92</v>
      </c>
      <c r="AD430" s="202">
        <v>0.8</v>
      </c>
      <c r="AE430" s="202">
        <v>0.48</v>
      </c>
      <c r="AF430" s="223">
        <f>SUM(C430:AE430)</f>
        <v>32.596999999999994</v>
      </c>
      <c r="AG430" s="224">
        <f>IF(ISERROR((C430/D430-1)*100),"n/a",(C430/D430-1)*100)</f>
        <v>8.4507042253521227</v>
      </c>
      <c r="AH430" s="224">
        <f>IF(ISERROR((D430/E430-1)*100),"n/a",(D430/E430-1)*100)</f>
        <v>9.2307692307692193</v>
      </c>
      <c r="AI430" s="224">
        <f>IF(ISERROR((E430/F430-1)*100),"n/a",(E430/F430-1)*100)</f>
        <v>10.169491525423723</v>
      </c>
      <c r="AJ430" s="224">
        <f>IF(ISERROR((F430/G430-1)*100),"n/a",(F430/G430-1)*100)</f>
        <v>40.476190476190489</v>
      </c>
      <c r="AK430" s="224">
        <f>IF(ISERROR((G430/H430-1)*100),"n/a",(G430/H430-1)*100)</f>
        <v>50.000000000000021</v>
      </c>
      <c r="AL430" s="224">
        <f>IF(ISERROR((H430/I430-1)*100),"n/a",(H430/I430-1)*100)</f>
        <v>7.6923076923076872</v>
      </c>
      <c r="AM430" s="224">
        <f>IF(ISERROR((I430/J430-1)*100),"n/a",(I430/J430-1)*100)</f>
        <v>18.181818181818166</v>
      </c>
      <c r="AN430" s="224">
        <f>IF(ISERROR((J430/K430-1)*100),"n/a",(J430/K430-1)*100)</f>
        <v>22.222222222222232</v>
      </c>
      <c r="AO430" s="224">
        <f>IF(ISERROR((K430/L430-1)*100),"n/a",(K430/L430-1)*100)</f>
        <v>28.57142857142858</v>
      </c>
      <c r="AP430" s="224">
        <f>IF(ISERROR((L430/M430-1)*100),"n/a",(L430/M430-1)*100)</f>
        <v>27.272727272727249</v>
      </c>
      <c r="AQ430" s="224">
        <f>IF(ISERROR((M430/N430-1)*100),"n/a",(M430/N430-1)*100)</f>
        <v>57.14285714285716</v>
      </c>
      <c r="AR430" s="224">
        <f>IF(ISERROR((N430/O430-1)*100),"n/a",(N430/O430-1)*100)</f>
        <v>74.999999999999972</v>
      </c>
      <c r="AS430" s="224">
        <f>IF(ISERROR((O430/Q430-1)*100),"n/a",(O430/Q430-1)*100)</f>
        <v>0</v>
      </c>
      <c r="AT430" s="224">
        <f>IF(ISERROR((Q430/R430-1)*100),"n/a",(Q430/R430-1)*100)</f>
        <v>0</v>
      </c>
      <c r="AU430" s="224">
        <f>IF(ISERROR((R430/T430-1)*100),"n/a",(R430/T430-1)*100)</f>
        <v>0</v>
      </c>
      <c r="AV430" s="224">
        <f>IF(ISERROR((T430/U430-1)*100),"n/a",(T430/U430-1)*100)</f>
        <v>-54.233409610983976</v>
      </c>
      <c r="AW430" s="224">
        <f>IF(ISERROR((U430/V430-1)*100),"n/a",(U430/V430-1)*100)</f>
        <v>-59.537037037037031</v>
      </c>
      <c r="AX430" s="224">
        <f>IF(ISERROR((V430/W430-1)*100),"n/a",(V430/W430-1)*100)</f>
        <v>0</v>
      </c>
      <c r="AY430" s="224">
        <f>IF(ISERROR((W430/X430-1)*100),"n/a",(W430/X430-1)*100)</f>
        <v>0</v>
      </c>
      <c r="AZ430" s="224">
        <f>IF(ISERROR((X430/Y430-1)*100),"n/a",(X430/Y430-1)*100)</f>
        <v>0</v>
      </c>
      <c r="BA430" s="224">
        <f>IF(ISERROR((Y430/Z430-1)*100),"n/a",(Y430/Z430-1)*100)</f>
        <v>8.0000000000000071</v>
      </c>
      <c r="BB430" s="224">
        <f>IF(ISERROR((Z430/AA430-1)*100),"n/a",(Z430/AA430-1)*100)</f>
        <v>8.6956521739130377</v>
      </c>
      <c r="BC430" s="224">
        <f>IF(ISERROR((AA430/AB430-1)*100),"n/a",(AA430/AB430-1)*100)</f>
        <v>0</v>
      </c>
      <c r="BD430" s="224">
        <f>IF(ISERROR((AB430/AC430-1)*100),"n/a",(AB430/AC430-1)*100)</f>
        <v>0</v>
      </c>
      <c r="BE430" s="224">
        <f>IF(ISERROR((AC430/AD430-1)*100),"n/a",(AC430/AD430-1)*100)</f>
        <v>14.999999999999991</v>
      </c>
      <c r="BF430" s="224">
        <f>IF(ISERROR((AD430/AE430-1)*100),"n/a",(AD430/AE430-1)*100)</f>
        <v>66.666666666666671</v>
      </c>
      <c r="BG430" s="224">
        <f>AVERAGE(AG430:BF430)</f>
        <v>13.038553412832897</v>
      </c>
      <c r="BH430" s="182">
        <f t="shared" si="6"/>
        <v>30.071417118651901</v>
      </c>
    </row>
    <row r="431" spans="1:60" x14ac:dyDescent="0.2">
      <c r="A431" s="55" t="s">
        <v>1972</v>
      </c>
      <c r="B431" s="97" t="s">
        <v>394</v>
      </c>
      <c r="C431" s="36">
        <v>2.1</v>
      </c>
      <c r="D431" s="181">
        <v>2</v>
      </c>
      <c r="E431" s="181">
        <v>1.87</v>
      </c>
      <c r="F431" s="181">
        <v>1.82</v>
      </c>
      <c r="G431" s="181">
        <v>1.75</v>
      </c>
      <c r="H431" s="181">
        <v>1.71</v>
      </c>
      <c r="I431" s="181">
        <v>1.64</v>
      </c>
      <c r="J431" s="217">
        <v>1.49</v>
      </c>
      <c r="K431" s="202">
        <v>1.38</v>
      </c>
      <c r="L431" s="181">
        <v>1.31</v>
      </c>
      <c r="M431" s="181">
        <v>1.27</v>
      </c>
      <c r="N431" s="181">
        <v>1.23</v>
      </c>
      <c r="O431" s="181">
        <v>1.18</v>
      </c>
      <c r="P431" s="273"/>
      <c r="Q431" s="181">
        <v>1.1000000000000001</v>
      </c>
      <c r="R431" s="181">
        <v>1.03</v>
      </c>
      <c r="S431" s="273"/>
      <c r="T431" s="202">
        <v>0.99</v>
      </c>
      <c r="U431" s="229">
        <v>0.96</v>
      </c>
      <c r="V431" s="202">
        <v>0.94</v>
      </c>
      <c r="W431" s="202">
        <v>0.84</v>
      </c>
      <c r="X431" s="202">
        <v>0.68</v>
      </c>
      <c r="Y431" s="202">
        <v>0.52</v>
      </c>
      <c r="Z431" s="202">
        <v>0.37</v>
      </c>
      <c r="AA431" s="202">
        <v>0.25668000000000002</v>
      </c>
      <c r="AB431" s="202">
        <v>0.21668000000000001</v>
      </c>
      <c r="AC431" s="202">
        <v>0.18001</v>
      </c>
      <c r="AD431" s="202">
        <v>0.15778</v>
      </c>
      <c r="AE431" s="202">
        <v>0.15112</v>
      </c>
      <c r="AF431" s="223">
        <f>SUM(C431:AE431)</f>
        <v>29.14227</v>
      </c>
      <c r="AG431" s="224">
        <f>IF(ISERROR((C431/D431-1)*100),"n/a",(C431/D431-1)*100)</f>
        <v>5.0000000000000044</v>
      </c>
      <c r="AH431" s="224">
        <f>IF(ISERROR((D431/E431-1)*100),"n/a",(D431/E431-1)*100)</f>
        <v>6.9518716577539941</v>
      </c>
      <c r="AI431" s="224">
        <f>IF(ISERROR((E431/F431-1)*100),"n/a",(E431/F431-1)*100)</f>
        <v>2.7472527472527597</v>
      </c>
      <c r="AJ431" s="224">
        <f>IF(ISERROR((F431/G431-1)*100),"n/a",(F431/G431-1)*100)</f>
        <v>4.0000000000000036</v>
      </c>
      <c r="AK431" s="224">
        <f>IF(ISERROR((G431/H431-1)*100),"n/a",(G431/H431-1)*100)</f>
        <v>2.3391812865497075</v>
      </c>
      <c r="AL431" s="224">
        <f>IF(ISERROR((H431/I431-1)*100),"n/a",(H431/I431-1)*100)</f>
        <v>4.2682926829268331</v>
      </c>
      <c r="AM431" s="224">
        <f>IF(ISERROR((I431/J431-1)*100),"n/a",(I431/J431-1)*100)</f>
        <v>10.067114093959727</v>
      </c>
      <c r="AN431" s="224">
        <f>IF(ISERROR((J431/K431-1)*100),"n/a",(J431/K431-1)*100)</f>
        <v>7.9710144927536364</v>
      </c>
      <c r="AO431" s="224">
        <f>IF(ISERROR((K431/L431-1)*100),"n/a",(K431/L431-1)*100)</f>
        <v>5.3435114503816772</v>
      </c>
      <c r="AP431" s="224">
        <f>IF(ISERROR((L431/M431-1)*100),"n/a",(L431/M431-1)*100)</f>
        <v>3.1496062992125928</v>
      </c>
      <c r="AQ431" s="224">
        <f>IF(ISERROR((M431/N431-1)*100),"n/a",(M431/N431-1)*100)</f>
        <v>3.2520325203251987</v>
      </c>
      <c r="AR431" s="224">
        <f>IF(ISERROR((N431/O431-1)*100),"n/a",(N431/O431-1)*100)</f>
        <v>4.2372881355932313</v>
      </c>
      <c r="AS431" s="224">
        <f>IF(ISERROR((O431/Q431-1)*100),"n/a",(O431/Q431-1)*100)</f>
        <v>7.2727272727272529</v>
      </c>
      <c r="AT431" s="224">
        <f>IF(ISERROR((Q431/R431-1)*100),"n/a",(Q431/R431-1)*100)</f>
        <v>6.7961165048543659</v>
      </c>
      <c r="AU431" s="224">
        <f>IF(ISERROR((R431/T431-1)*100),"n/a",(R431/T431-1)*100)</f>
        <v>4.0404040404040442</v>
      </c>
      <c r="AV431" s="224">
        <f>IF(ISERROR((T431/U431-1)*100),"n/a",(T431/U431-1)*100)</f>
        <v>3.125</v>
      </c>
      <c r="AW431" s="224">
        <f>IF(ISERROR((U431/V431-1)*100),"n/a",(U431/V431-1)*100)</f>
        <v>2.1276595744680771</v>
      </c>
      <c r="AX431" s="224">
        <f>IF(ISERROR((V431/W431-1)*100),"n/a",(V431/W431-1)*100)</f>
        <v>11.904761904761907</v>
      </c>
      <c r="AY431" s="224">
        <f>IF(ISERROR((W431/X431-1)*100),"n/a",(W431/X431-1)*100)</f>
        <v>23.529411764705866</v>
      </c>
      <c r="AZ431" s="224">
        <f>IF(ISERROR((X431/Y431-1)*100),"n/a",(X431/Y431-1)*100)</f>
        <v>30.76923076923077</v>
      </c>
      <c r="BA431" s="224">
        <f>IF(ISERROR((Y431/Z431-1)*100),"n/a",(Y431/Z431-1)*100)</f>
        <v>40.540540540540547</v>
      </c>
      <c r="BB431" s="224">
        <f>IF(ISERROR((Z431/AA431-1)*100),"n/a",(Z431/AA431-1)*100)</f>
        <v>44.148355929562079</v>
      </c>
      <c r="BC431" s="224">
        <f>IF(ISERROR((AA431/AB431-1)*100),"n/a",(AA431/AB431-1)*100)</f>
        <v>18.460402436773116</v>
      </c>
      <c r="BD431" s="224">
        <f>IF(ISERROR((AB431/AC431-1)*100),"n/a",(AB431/AC431-1)*100)</f>
        <v>20.371090494972499</v>
      </c>
      <c r="BE431" s="224">
        <f>IF(ISERROR((AC431/AD431-1)*100),"n/a",(AC431/AD431-1)*100)</f>
        <v>14.089238179743946</v>
      </c>
      <c r="BF431" s="224">
        <f>IF(ISERROR((AD431/AE431-1)*100),"n/a",(AD431/AE431-1)*100)</f>
        <v>4.4070937003705568</v>
      </c>
      <c r="BG431" s="224">
        <f>AVERAGE(AG431:BF431)</f>
        <v>11.188815326147095</v>
      </c>
      <c r="BH431" s="182">
        <f t="shared" si="6"/>
        <v>11.722854607965377</v>
      </c>
    </row>
    <row r="432" spans="1:60" x14ac:dyDescent="0.2">
      <c r="A432" s="116" t="s">
        <v>1066</v>
      </c>
      <c r="B432" s="97" t="s">
        <v>1067</v>
      </c>
      <c r="C432" s="36">
        <v>1.26</v>
      </c>
      <c r="D432" s="181">
        <v>1.24</v>
      </c>
      <c r="E432" s="181">
        <v>1.2</v>
      </c>
      <c r="F432" s="181">
        <v>1.1599999999999999</v>
      </c>
      <c r="G432" s="181">
        <v>1.1200000000000001</v>
      </c>
      <c r="H432" s="181">
        <v>1.07</v>
      </c>
      <c r="I432" s="181">
        <v>0.97</v>
      </c>
      <c r="J432" s="217">
        <v>0.88</v>
      </c>
      <c r="K432" s="202">
        <v>0.8</v>
      </c>
      <c r="L432" s="181">
        <v>0.36</v>
      </c>
      <c r="M432" s="238">
        <v>0</v>
      </c>
      <c r="N432" s="238">
        <v>0</v>
      </c>
      <c r="O432" s="238">
        <v>0</v>
      </c>
      <c r="P432" s="202"/>
      <c r="Q432" s="238">
        <v>0</v>
      </c>
      <c r="R432" s="238">
        <v>0</v>
      </c>
      <c r="S432" s="229"/>
      <c r="T432" s="238">
        <v>0</v>
      </c>
      <c r="U432" s="238">
        <v>0</v>
      </c>
      <c r="V432" s="229">
        <v>0</v>
      </c>
      <c r="W432" s="229">
        <v>0</v>
      </c>
      <c r="X432" s="229">
        <v>0</v>
      </c>
      <c r="Y432" s="229">
        <v>0</v>
      </c>
      <c r="Z432" s="229">
        <v>0</v>
      </c>
      <c r="AA432" s="229">
        <v>0</v>
      </c>
      <c r="AB432" s="229">
        <v>0</v>
      </c>
      <c r="AC432" s="229">
        <v>0</v>
      </c>
      <c r="AD432" s="229">
        <v>0</v>
      </c>
      <c r="AE432" s="229">
        <v>0</v>
      </c>
      <c r="AF432" s="223">
        <f>SUM(C432:AE432)</f>
        <v>10.060000000000002</v>
      </c>
      <c r="AG432" s="224">
        <f>IF(ISERROR((C432/D432-1)*100),"n/a",(C432/D432-1)*100)</f>
        <v>1.6129032258064502</v>
      </c>
      <c r="AH432" s="224">
        <f>IF(ISERROR((D432/E432-1)*100),"n/a",(D432/E432-1)*100)</f>
        <v>3.3333333333333437</v>
      </c>
      <c r="AI432" s="224">
        <f>IF(ISERROR((E432/F432-1)*100),"n/a",(E432/F432-1)*100)</f>
        <v>3.4482758620689724</v>
      </c>
      <c r="AJ432" s="224">
        <f>IF(ISERROR((F432/G432-1)*100),"n/a",(F432/G432-1)*100)</f>
        <v>3.5714285714285587</v>
      </c>
      <c r="AK432" s="224">
        <f>IF(ISERROR((G432/H432-1)*100),"n/a",(G432/H432-1)*100)</f>
        <v>4.6728971962616939</v>
      </c>
      <c r="AL432" s="224">
        <f>IF(ISERROR((H432/I432-1)*100),"n/a",(H432/I432-1)*100)</f>
        <v>10.309278350515472</v>
      </c>
      <c r="AM432" s="224">
        <f>IF(ISERROR((I432/J432-1)*100),"n/a",(I432/J432-1)*100)</f>
        <v>10.22727272727273</v>
      </c>
      <c r="AN432" s="224">
        <f>IF(ISERROR((J432/K432-1)*100),"n/a",(J432/K432-1)*100)</f>
        <v>9.9999999999999858</v>
      </c>
      <c r="AO432" s="224">
        <f>IF(ISERROR((K432/L432-1)*100),"n/a",(K432/L432-1)*100)</f>
        <v>122.22222222222223</v>
      </c>
      <c r="AP432" s="224" t="str">
        <f>IF(ISERROR((L432/M432-1)*100),"n/a",(L432/M432-1)*100)</f>
        <v>n/a</v>
      </c>
      <c r="AQ432" s="224" t="str">
        <f>IF(ISERROR((M432/N432-1)*100),"n/a",(M432/N432-1)*100)</f>
        <v>n/a</v>
      </c>
      <c r="AR432" s="224" t="str">
        <f>IF(ISERROR((N432/O432-1)*100),"n/a",(N432/O432-1)*100)</f>
        <v>n/a</v>
      </c>
      <c r="AS432" s="224" t="str">
        <f>IF(ISERROR((O432/Q432-1)*100),"n/a",(O432/Q432-1)*100)</f>
        <v>n/a</v>
      </c>
      <c r="AT432" s="224" t="str">
        <f>IF(ISERROR((Q432/R432-1)*100),"n/a",(Q432/R432-1)*100)</f>
        <v>n/a</v>
      </c>
      <c r="AU432" s="224" t="str">
        <f>IF(ISERROR((R432/T432-1)*100),"n/a",(R432/T432-1)*100)</f>
        <v>n/a</v>
      </c>
      <c r="AV432" s="224" t="str">
        <f>IF(ISERROR((T432/U432-1)*100),"n/a",(T432/U432-1)*100)</f>
        <v>n/a</v>
      </c>
      <c r="AW432" s="224" t="str">
        <f>IF(ISERROR((U432/V432-1)*100),"n/a",(U432/V432-1)*100)</f>
        <v>n/a</v>
      </c>
      <c r="AX432" s="224" t="str">
        <f>IF(ISERROR((V432/W432-1)*100),"n/a",(V432/W432-1)*100)</f>
        <v>n/a</v>
      </c>
      <c r="AY432" s="224" t="str">
        <f>IF(ISERROR((W432/X432-1)*100),"n/a",(W432/X432-1)*100)</f>
        <v>n/a</v>
      </c>
      <c r="AZ432" s="224" t="str">
        <f>IF(ISERROR((X432/Y432-1)*100),"n/a",(X432/Y432-1)*100)</f>
        <v>n/a</v>
      </c>
      <c r="BA432" s="224" t="str">
        <f>IF(ISERROR((Y432/Z432-1)*100),"n/a",(Y432/Z432-1)*100)</f>
        <v>n/a</v>
      </c>
      <c r="BB432" s="224" t="str">
        <f>IF(ISERROR((Z432/AA432-1)*100),"n/a",(Z432/AA432-1)*100)</f>
        <v>n/a</v>
      </c>
      <c r="BC432" s="224" t="str">
        <f>IF(ISERROR((AA432/AB432-1)*100),"n/a",(AA432/AB432-1)*100)</f>
        <v>n/a</v>
      </c>
      <c r="BD432" s="224" t="str">
        <f>IF(ISERROR((AB432/AC432-1)*100),"n/a",(AB432/AC432-1)*100)</f>
        <v>n/a</v>
      </c>
      <c r="BE432" s="224" t="str">
        <f>IF(ISERROR((AC432/AD432-1)*100),"n/a",(AC432/AD432-1)*100)</f>
        <v>n/a</v>
      </c>
      <c r="BF432" s="224" t="str">
        <f>IF(ISERROR((AD432/AE432-1)*100),"n/a",(AD432/AE432-1)*100)</f>
        <v>n/a</v>
      </c>
      <c r="BG432" s="224">
        <f>AVERAGE(AG432:BF432)</f>
        <v>18.821956832101048</v>
      </c>
      <c r="BH432" s="182">
        <f t="shared" si="6"/>
        <v>38.924525761682247</v>
      </c>
    </row>
    <row r="433" spans="1:60" x14ac:dyDescent="0.2">
      <c r="A433" s="55" t="s">
        <v>1068</v>
      </c>
      <c r="B433" s="55" t="s">
        <v>1069</v>
      </c>
      <c r="C433" s="36">
        <v>7.2</v>
      </c>
      <c r="D433" s="181">
        <v>6.4</v>
      </c>
      <c r="E433" s="181">
        <v>5.52</v>
      </c>
      <c r="F433" s="181">
        <v>4.58</v>
      </c>
      <c r="G433" s="181">
        <v>3.64</v>
      </c>
      <c r="H433" s="181">
        <v>2.92</v>
      </c>
      <c r="I433" s="181">
        <v>2.52</v>
      </c>
      <c r="J433" s="202">
        <v>1.92</v>
      </c>
      <c r="K433" s="202">
        <v>1.32</v>
      </c>
      <c r="L433" s="202">
        <v>1</v>
      </c>
      <c r="M433" s="202">
        <v>0.8</v>
      </c>
      <c r="N433" s="202">
        <v>0.18</v>
      </c>
      <c r="O433" s="181">
        <v>0</v>
      </c>
      <c r="P433" s="202"/>
      <c r="Q433" s="181">
        <v>0</v>
      </c>
      <c r="R433" s="181">
        <v>0</v>
      </c>
      <c r="S433" s="202"/>
      <c r="T433" s="181">
        <v>0</v>
      </c>
      <c r="U433" s="181">
        <v>0</v>
      </c>
      <c r="V433" s="181">
        <v>0</v>
      </c>
      <c r="W433" s="181">
        <v>0</v>
      </c>
      <c r="X433" s="181">
        <v>0</v>
      </c>
      <c r="Y433" s="181">
        <v>0</v>
      </c>
      <c r="Z433" s="181">
        <v>0</v>
      </c>
      <c r="AA433" s="181">
        <v>0</v>
      </c>
      <c r="AB433" s="181">
        <v>0</v>
      </c>
      <c r="AC433" s="181">
        <v>0</v>
      </c>
      <c r="AD433" s="181">
        <v>0</v>
      </c>
      <c r="AE433" s="181">
        <v>0</v>
      </c>
      <c r="AF433" s="223">
        <f>SUM(C433:AE433)</f>
        <v>38.000000000000007</v>
      </c>
      <c r="AG433" s="224">
        <f>IF(ISERROR((C433/D433-1)*100),"n/a",(C433/D433-1)*100)</f>
        <v>12.5</v>
      </c>
      <c r="AH433" s="224">
        <f>IF(ISERROR((D433/E433-1)*100),"n/a",(D433/E433-1)*100)</f>
        <v>15.942028985507273</v>
      </c>
      <c r="AI433" s="224">
        <f>IF(ISERROR((E433/F433-1)*100),"n/a",(E433/F433-1)*100)</f>
        <v>20.5240174672489</v>
      </c>
      <c r="AJ433" s="224">
        <f>IF(ISERROR((F433/G433-1)*100),"n/a",(F433/G433-1)*100)</f>
        <v>25.824175824175821</v>
      </c>
      <c r="AK433" s="224">
        <f>IF(ISERROR((G433/H433-1)*100),"n/a",(G433/H433-1)*100)</f>
        <v>24.657534246575352</v>
      </c>
      <c r="AL433" s="224">
        <f>IF(ISERROR((H433/I433-1)*100),"n/a",(H433/I433-1)*100)</f>
        <v>15.873015873015861</v>
      </c>
      <c r="AM433" s="224">
        <f>IF(ISERROR((I433/J433-1)*100),"n/a",(I433/J433-1)*100)</f>
        <v>31.25</v>
      </c>
      <c r="AN433" s="224">
        <f>IF(ISERROR((J433/K433-1)*100),"n/a",(J433/K433-1)*100)</f>
        <v>45.454545454545439</v>
      </c>
      <c r="AO433" s="224">
        <f>IF(ISERROR((K433/L433-1)*100),"n/a",(K433/L433-1)*100)</f>
        <v>32.000000000000007</v>
      </c>
      <c r="AP433" s="224">
        <f>IF(ISERROR((L433/M433-1)*100),"n/a",(L433/M433-1)*100)</f>
        <v>25</v>
      </c>
      <c r="AQ433" s="224">
        <f>IF(ISERROR((M433/N433-1)*100),"n/a",(M433/N433-1)*100)</f>
        <v>344.44444444444446</v>
      </c>
      <c r="AR433" s="224" t="str">
        <f>IF(ISERROR((N433/O433-1)*100),"n/a",(N433/O433-1)*100)</f>
        <v>n/a</v>
      </c>
      <c r="AS433" s="224" t="str">
        <f>IF(ISERROR((O433/Q433-1)*100),"n/a",(O433/Q433-1)*100)</f>
        <v>n/a</v>
      </c>
      <c r="AT433" s="224" t="str">
        <f>IF(ISERROR((Q433/R433-1)*100),"n/a",(Q433/R433-1)*100)</f>
        <v>n/a</v>
      </c>
      <c r="AU433" s="224" t="str">
        <f>IF(ISERROR((R433/T433-1)*100),"n/a",(R433/T433-1)*100)</f>
        <v>n/a</v>
      </c>
      <c r="AV433" s="224" t="str">
        <f>IF(ISERROR((T433/U433-1)*100),"n/a",(T433/U433-1)*100)</f>
        <v>n/a</v>
      </c>
      <c r="AW433" s="224" t="str">
        <f>IF(ISERROR((U433/V433-1)*100),"n/a",(U433/V433-1)*100)</f>
        <v>n/a</v>
      </c>
      <c r="AX433" s="224" t="str">
        <f>IF(ISERROR((V433/W433-1)*100),"n/a",(V433/W433-1)*100)</f>
        <v>n/a</v>
      </c>
      <c r="AY433" s="224" t="str">
        <f>IF(ISERROR((W433/X433-1)*100),"n/a",(W433/X433-1)*100)</f>
        <v>n/a</v>
      </c>
      <c r="AZ433" s="224" t="str">
        <f>IF(ISERROR((X433/Y433-1)*100),"n/a",(X433/Y433-1)*100)</f>
        <v>n/a</v>
      </c>
      <c r="BA433" s="224" t="str">
        <f>IF(ISERROR((Y433/Z433-1)*100),"n/a",(Y433/Z433-1)*100)</f>
        <v>n/a</v>
      </c>
      <c r="BB433" s="224" t="str">
        <f>IF(ISERROR((Z433/AA433-1)*100),"n/a",(Z433/AA433-1)*100)</f>
        <v>n/a</v>
      </c>
      <c r="BC433" s="224" t="str">
        <f>IF(ISERROR((AA433/AB433-1)*100),"n/a",(AA433/AB433-1)*100)</f>
        <v>n/a</v>
      </c>
      <c r="BD433" s="224" t="str">
        <f>IF(ISERROR((AB433/AC433-1)*100),"n/a",(AB433/AC433-1)*100)</f>
        <v>n/a</v>
      </c>
      <c r="BE433" s="224" t="str">
        <f>IF(ISERROR((AC433/AD433-1)*100),"n/a",(AC433/AD433-1)*100)</f>
        <v>n/a</v>
      </c>
      <c r="BF433" s="224" t="str">
        <f>IF(ISERROR((AD433/AE433-1)*100),"n/a",(AD433/AE433-1)*100)</f>
        <v>n/a</v>
      </c>
      <c r="BG433" s="224">
        <f>AVERAGE(AG433:BF433)</f>
        <v>53.951796572319374</v>
      </c>
      <c r="BH433" s="182">
        <f t="shared" si="6"/>
        <v>96.784999814085722</v>
      </c>
    </row>
    <row r="434" spans="1:60" x14ac:dyDescent="0.2">
      <c r="A434" s="55" t="s">
        <v>1973</v>
      </c>
      <c r="B434" s="55" t="s">
        <v>397</v>
      </c>
      <c r="C434" s="36">
        <v>1.38</v>
      </c>
      <c r="D434" s="181">
        <v>1.3149999999999999</v>
      </c>
      <c r="E434" s="181">
        <v>1.2625</v>
      </c>
      <c r="F434" s="181">
        <v>1.1825000000000001</v>
      </c>
      <c r="G434" s="181">
        <v>1.1074999999999999</v>
      </c>
      <c r="H434" s="181">
        <v>1.04125</v>
      </c>
      <c r="I434" s="181">
        <v>0.97619999999999996</v>
      </c>
      <c r="J434" s="202">
        <v>0.91125</v>
      </c>
      <c r="K434" s="202">
        <v>0.85750000000000004</v>
      </c>
      <c r="L434" s="181">
        <v>0.8075</v>
      </c>
      <c r="M434" s="181">
        <v>0.77625</v>
      </c>
      <c r="N434" s="181">
        <v>0.76249999999999996</v>
      </c>
      <c r="O434" s="181">
        <v>0.75249999999999995</v>
      </c>
      <c r="P434" s="273"/>
      <c r="Q434" s="181">
        <v>0.74250000000000005</v>
      </c>
      <c r="R434" s="181">
        <v>0.73250000000000004</v>
      </c>
      <c r="S434" s="273"/>
      <c r="T434" s="202">
        <v>0.72250000000000003</v>
      </c>
      <c r="U434" s="202">
        <v>0.71250000000000002</v>
      </c>
      <c r="V434" s="202">
        <v>0.70250000000000001</v>
      </c>
      <c r="W434" s="202">
        <v>0.6925</v>
      </c>
      <c r="X434" s="202">
        <v>0.6825</v>
      </c>
      <c r="Y434" s="202">
        <v>0.67249999999999999</v>
      </c>
      <c r="Z434" s="202">
        <v>0.66249999999999998</v>
      </c>
      <c r="AA434" s="202">
        <v>0.64875000000000005</v>
      </c>
      <c r="AB434" s="202">
        <v>0.63375000000000004</v>
      </c>
      <c r="AC434" s="202">
        <v>0.62250000000000005</v>
      </c>
      <c r="AD434" s="202">
        <v>0.61250000000000004</v>
      </c>
      <c r="AE434" s="202">
        <v>0.59499999999999997</v>
      </c>
      <c r="AF434" s="223">
        <f>SUM(C434:AE434)</f>
        <v>22.567449999999994</v>
      </c>
      <c r="AG434" s="224">
        <f>IF(ISERROR((C434/D434-1)*100),"n/a",(C434/D434-1)*100)</f>
        <v>4.9429657794676674</v>
      </c>
      <c r="AH434" s="224">
        <f>IF(ISERROR((D434/E434-1)*100),"n/a",(D434/E434-1)*100)</f>
        <v>4.1584158415841621</v>
      </c>
      <c r="AI434" s="224">
        <f>IF(ISERROR((E434/F434-1)*100),"n/a",(E434/F434-1)*100)</f>
        <v>6.7653276955602415</v>
      </c>
      <c r="AJ434" s="224">
        <f>IF(ISERROR((F434/G434-1)*100),"n/a",(F434/G434-1)*100)</f>
        <v>6.7720090293453827</v>
      </c>
      <c r="AK434" s="224">
        <f>IF(ISERROR((G434/H434-1)*100),"n/a",(G434/H434-1)*100)</f>
        <v>6.362545018007193</v>
      </c>
      <c r="AL434" s="224">
        <f>IF(ISERROR((H434/I434-1)*100),"n/a",(H434/I434-1)*100)</f>
        <v>6.6635935259168333</v>
      </c>
      <c r="AM434" s="224">
        <f>IF(ISERROR((I434/J434-1)*100),"n/a",(I434/J434-1)*100)</f>
        <v>7.1275720164609035</v>
      </c>
      <c r="AN434" s="224">
        <f>IF(ISERROR((J434/K434-1)*100),"n/a",(J434/K434-1)*100)</f>
        <v>6.2682215743440128</v>
      </c>
      <c r="AO434" s="224">
        <f>IF(ISERROR((K434/L434-1)*100),"n/a",(K434/L434-1)*100)</f>
        <v>6.1919504643962897</v>
      </c>
      <c r="AP434" s="224">
        <f>IF(ISERROR((L434/M434-1)*100),"n/a",(L434/M434-1)*100)</f>
        <v>4.0257648953301084</v>
      </c>
      <c r="AQ434" s="224">
        <f>IF(ISERROR((M434/N434-1)*100),"n/a",(M434/N434-1)*100)</f>
        <v>1.8032786885245899</v>
      </c>
      <c r="AR434" s="224">
        <f>IF(ISERROR((N434/O434-1)*100),"n/a",(N434/O434-1)*100)</f>
        <v>1.3289036544850585</v>
      </c>
      <c r="AS434" s="224">
        <f>IF(ISERROR((O434/Q434-1)*100),"n/a",(O434/Q434-1)*100)</f>
        <v>1.3468013468013407</v>
      </c>
      <c r="AT434" s="224">
        <f>IF(ISERROR((Q434/R434-1)*100),"n/a",(Q434/R434-1)*100)</f>
        <v>1.3651877133105783</v>
      </c>
      <c r="AU434" s="224">
        <f>IF(ISERROR((R434/T434-1)*100),"n/a",(R434/T434-1)*100)</f>
        <v>1.384083044982698</v>
      </c>
      <c r="AV434" s="224">
        <f>IF(ISERROR((T434/U434-1)*100),"n/a",(T434/U434-1)*100)</f>
        <v>1.4035087719298289</v>
      </c>
      <c r="AW434" s="224">
        <f>IF(ISERROR((U434/V434-1)*100),"n/a",(U434/V434-1)*100)</f>
        <v>1.4234875444839812</v>
      </c>
      <c r="AX434" s="224">
        <f>IF(ISERROR((V434/W434-1)*100),"n/a",(V434/W434-1)*100)</f>
        <v>1.4440433212996373</v>
      </c>
      <c r="AY434" s="224">
        <f>IF(ISERROR((W434/X434-1)*100),"n/a",(W434/X434-1)*100)</f>
        <v>1.46520146520146</v>
      </c>
      <c r="AZ434" s="224">
        <f>IF(ISERROR((X434/Y434-1)*100),"n/a",(X434/Y434-1)*100)</f>
        <v>1.4869888475836479</v>
      </c>
      <c r="BA434" s="224">
        <f>IF(ISERROR((Y434/Z434-1)*100),"n/a",(Y434/Z434-1)*100)</f>
        <v>1.5094339622641506</v>
      </c>
      <c r="BB434" s="224">
        <f>IF(ISERROR((Z434/AA434-1)*100),"n/a",(Z434/AA434-1)*100)</f>
        <v>2.1194605009633882</v>
      </c>
      <c r="BC434" s="224">
        <f>IF(ISERROR((AA434/AB434-1)*100),"n/a",(AA434/AB434-1)*100)</f>
        <v>2.3668639053254559</v>
      </c>
      <c r="BD434" s="224">
        <f>IF(ISERROR((AB434/AC434-1)*100),"n/a",(AB434/AC434-1)*100)</f>
        <v>1.8072289156626509</v>
      </c>
      <c r="BE434" s="224">
        <f>IF(ISERROR((AC434/AD434-1)*100),"n/a",(AC434/AD434-1)*100)</f>
        <v>1.6326530612244872</v>
      </c>
      <c r="BF434" s="224">
        <f>IF(ISERROR((AD434/AE434-1)*100),"n/a",(AD434/AE434-1)*100)</f>
        <v>2.941176470588247</v>
      </c>
      <c r="BG434" s="224">
        <f>AVERAGE(AG434:BF434)</f>
        <v>3.3117948867324616</v>
      </c>
      <c r="BH434" s="182">
        <f t="shared" si="6"/>
        <v>2.2424809147922105</v>
      </c>
    </row>
    <row r="435" spans="1:60" x14ac:dyDescent="0.2">
      <c r="A435" s="123" t="s">
        <v>1974</v>
      </c>
      <c r="B435" s="55" t="s">
        <v>1071</v>
      </c>
      <c r="C435" s="36">
        <v>3.4</v>
      </c>
      <c r="D435" s="181">
        <v>3.08</v>
      </c>
      <c r="E435" s="181">
        <v>2.79</v>
      </c>
      <c r="F435" s="181">
        <v>2.54</v>
      </c>
      <c r="G435" s="181">
        <v>2.2999999999999998</v>
      </c>
      <c r="H435" s="181">
        <v>2.09</v>
      </c>
      <c r="I435" s="181">
        <v>1.89</v>
      </c>
      <c r="J435" s="202">
        <v>1.72</v>
      </c>
      <c r="K435" s="202">
        <v>1.59</v>
      </c>
      <c r="L435" s="181">
        <v>1.47</v>
      </c>
      <c r="M435" s="181">
        <v>1.29</v>
      </c>
      <c r="N435" s="181">
        <v>1.1499999999999999</v>
      </c>
      <c r="O435" s="181">
        <v>0.97</v>
      </c>
      <c r="P435" s="273"/>
      <c r="Q435" s="181">
        <v>0.83</v>
      </c>
      <c r="R435" s="181">
        <v>0.68</v>
      </c>
      <c r="S435" s="273"/>
      <c r="T435" s="202">
        <v>0.55000000000000004</v>
      </c>
      <c r="U435" s="229">
        <v>0.52</v>
      </c>
      <c r="V435" s="202">
        <v>0.46</v>
      </c>
      <c r="W435" s="202">
        <v>0.41</v>
      </c>
      <c r="X435" s="202">
        <v>0.37</v>
      </c>
      <c r="Y435" s="202">
        <v>0.32</v>
      </c>
      <c r="Z435" s="229">
        <v>0.16</v>
      </c>
      <c r="AA435" s="202">
        <v>0.24</v>
      </c>
      <c r="AB435" s="229">
        <v>0</v>
      </c>
      <c r="AC435" s="229">
        <v>0</v>
      </c>
      <c r="AD435" s="229">
        <v>0</v>
      </c>
      <c r="AE435" s="229">
        <v>0</v>
      </c>
      <c r="AF435" s="223">
        <f>SUM(C435:AE435)</f>
        <v>30.819999999999993</v>
      </c>
      <c r="AG435" s="224">
        <f>IF(ISERROR((C435/D435-1)*100),"n/a",(C435/D435-1)*100)</f>
        <v>10.389610389610393</v>
      </c>
      <c r="AH435" s="224">
        <f>IF(ISERROR((D435/E435-1)*100),"n/a",(D435/E435-1)*100)</f>
        <v>10.394265232974909</v>
      </c>
      <c r="AI435" s="224">
        <f>IF(ISERROR((E435/F435-1)*100),"n/a",(E435/F435-1)*100)</f>
        <v>9.8425196850393739</v>
      </c>
      <c r="AJ435" s="224">
        <f>IF(ISERROR((F435/G435-1)*100),"n/a",(F435/G435-1)*100)</f>
        <v>10.434782608695659</v>
      </c>
      <c r="AK435" s="224">
        <f>IF(ISERROR((G435/H435-1)*100),"n/a",(G435/H435-1)*100)</f>
        <v>10.047846889952151</v>
      </c>
      <c r="AL435" s="224">
        <f>IF(ISERROR((H435/I435-1)*100),"n/a",(H435/I435-1)*100)</f>
        <v>10.582010582010582</v>
      </c>
      <c r="AM435" s="224">
        <f>IF(ISERROR((I435/J435-1)*100),"n/a",(I435/J435-1)*100)</f>
        <v>9.8837209302325526</v>
      </c>
      <c r="AN435" s="224">
        <f>IF(ISERROR((J435/K435-1)*100),"n/a",(J435/K435-1)*100)</f>
        <v>8.1761006289308149</v>
      </c>
      <c r="AO435" s="224">
        <f>IF(ISERROR((K435/L435-1)*100),"n/a",(K435/L435-1)*100)</f>
        <v>8.163265306122458</v>
      </c>
      <c r="AP435" s="224">
        <f>IF(ISERROR((L435/M435-1)*100),"n/a",(L435/M435-1)*100)</f>
        <v>13.953488372093027</v>
      </c>
      <c r="AQ435" s="224">
        <f>IF(ISERROR((M435/N435-1)*100),"n/a",(M435/N435-1)*100)</f>
        <v>12.173913043478279</v>
      </c>
      <c r="AR435" s="224">
        <f>IF(ISERROR((N435/O435-1)*100),"n/a",(N435/O435-1)*100)</f>
        <v>18.556701030927837</v>
      </c>
      <c r="AS435" s="224">
        <f>IF(ISERROR((O435/Q435-1)*100),"n/a",(O435/Q435-1)*100)</f>
        <v>16.867469879518083</v>
      </c>
      <c r="AT435" s="224">
        <f>IF(ISERROR((Q435/R435-1)*100),"n/a",(Q435/R435-1)*100)</f>
        <v>22.058823529411754</v>
      </c>
      <c r="AU435" s="224">
        <f>IF(ISERROR((R435/T435-1)*100),"n/a",(R435/T435-1)*100)</f>
        <v>23.636363636363633</v>
      </c>
      <c r="AV435" s="224">
        <f>IF(ISERROR((T435/U435-1)*100),"n/a",(T435/U435-1)*100)</f>
        <v>5.7692307692307709</v>
      </c>
      <c r="AW435" s="224">
        <f>IF(ISERROR((U435/V435-1)*100),"n/a",(U435/V435-1)*100)</f>
        <v>13.043478260869556</v>
      </c>
      <c r="AX435" s="224">
        <f>IF(ISERROR((V435/W435-1)*100),"n/a",(V435/W435-1)*100)</f>
        <v>12.195121951219523</v>
      </c>
      <c r="AY435" s="224">
        <f>IF(ISERROR((W435/X435-1)*100),"n/a",(W435/X435-1)*100)</f>
        <v>10.810810810810811</v>
      </c>
      <c r="AZ435" s="224">
        <f>IF(ISERROR((X435/Y435-1)*100),"n/a",(X435/Y435-1)*100)</f>
        <v>15.625</v>
      </c>
      <c r="BA435" s="224">
        <f>IF(ISERROR((Y435/Z435-1)*100),"n/a",(Y435/Z435-1)*100)</f>
        <v>100</v>
      </c>
      <c r="BB435" s="224">
        <f>IF(ISERROR((Z435/AA435-1)*100),"n/a",(Z435/AA435-1)*100)</f>
        <v>-33.333333333333329</v>
      </c>
      <c r="BC435" s="224" t="str">
        <f>IF(ISERROR((AA435/AB435-1)*100),"n/a",(AA435/AB435-1)*100)</f>
        <v>n/a</v>
      </c>
      <c r="BD435" s="224" t="str">
        <f>IF(ISERROR((AB435/AC435-1)*100),"n/a",(AB435/AC435-1)*100)</f>
        <v>n/a</v>
      </c>
      <c r="BE435" s="224" t="str">
        <f>IF(ISERROR((AC435/AD435-1)*100),"n/a",(AC435/AD435-1)*100)</f>
        <v>n/a</v>
      </c>
      <c r="BF435" s="224" t="str">
        <f>IF(ISERROR((AD435/AE435-1)*100),"n/a",(AD435/AE435-1)*100)</f>
        <v>n/a</v>
      </c>
      <c r="BG435" s="224">
        <f>AVERAGE(AG435:BF435)</f>
        <v>14.512326827461766</v>
      </c>
      <c r="BH435" s="182">
        <f t="shared" si="6"/>
        <v>21.902151665600048</v>
      </c>
    </row>
    <row r="436" spans="1:60" x14ac:dyDescent="0.2">
      <c r="A436" s="123" t="s">
        <v>1975</v>
      </c>
      <c r="B436" s="55" t="s">
        <v>1073</v>
      </c>
      <c r="C436" s="36">
        <v>4.3600000000000003</v>
      </c>
      <c r="D436" s="181">
        <v>3.92</v>
      </c>
      <c r="E436" s="181">
        <v>3.52</v>
      </c>
      <c r="F436" s="181">
        <v>3.16</v>
      </c>
      <c r="G436" s="181">
        <v>2.84</v>
      </c>
      <c r="H436" s="181">
        <v>2.56</v>
      </c>
      <c r="I436" s="181">
        <v>2.35</v>
      </c>
      <c r="J436" s="202">
        <v>2.08</v>
      </c>
      <c r="K436" s="202">
        <v>1.88</v>
      </c>
      <c r="L436" s="181">
        <v>1.64</v>
      </c>
      <c r="M436" s="181">
        <v>1.36</v>
      </c>
      <c r="N436" s="181">
        <v>1.27</v>
      </c>
      <c r="O436" s="181">
        <v>1.0900000000000001</v>
      </c>
      <c r="P436" s="273"/>
      <c r="Q436" s="181">
        <v>0.92</v>
      </c>
      <c r="R436" s="181">
        <v>0.22</v>
      </c>
      <c r="S436" s="273"/>
      <c r="T436" s="229">
        <v>0</v>
      </c>
      <c r="U436" s="229">
        <v>0.20213</v>
      </c>
      <c r="V436" s="229">
        <v>0.80852000000000002</v>
      </c>
      <c r="W436" s="202">
        <v>0.80852000000000002</v>
      </c>
      <c r="X436" s="202">
        <v>0.72765999999999997</v>
      </c>
      <c r="Y436" s="202">
        <v>0.64680000000000004</v>
      </c>
      <c r="Z436" s="229">
        <v>0.57887999999999995</v>
      </c>
      <c r="AA436" s="229">
        <v>0.57887999999999995</v>
      </c>
      <c r="AB436" s="229">
        <v>0.57887999999999995</v>
      </c>
      <c r="AC436" s="229">
        <v>0.57887999999999995</v>
      </c>
      <c r="AD436" s="229">
        <v>0.57887999999999995</v>
      </c>
      <c r="AE436" s="229">
        <v>0.57887999999999995</v>
      </c>
      <c r="AF436" s="223">
        <f>SUM(C436:AE436)</f>
        <v>39.836909999999989</v>
      </c>
      <c r="AG436" s="224">
        <f>IF(ISERROR((C436/D436-1)*100),"n/a",(C436/D436-1)*100)</f>
        <v>11.22448979591837</v>
      </c>
      <c r="AH436" s="224">
        <f>IF(ISERROR((D436/E436-1)*100),"n/a",(D436/E436-1)*100)</f>
        <v>11.363636363636353</v>
      </c>
      <c r="AI436" s="224">
        <f>IF(ISERROR((E436/F436-1)*100),"n/a",(E436/F436-1)*100)</f>
        <v>11.392405063291132</v>
      </c>
      <c r="AJ436" s="224">
        <f>IF(ISERROR((F436/G436-1)*100),"n/a",(F436/G436-1)*100)</f>
        <v>11.267605633802823</v>
      </c>
      <c r="AK436" s="224">
        <f>IF(ISERROR((G436/H436-1)*100),"n/a",(G436/H436-1)*100)</f>
        <v>10.9375</v>
      </c>
      <c r="AL436" s="224">
        <f>IF(ISERROR((H436/I436-1)*100),"n/a",(H436/I436-1)*100)</f>
        <v>8.9361702127659584</v>
      </c>
      <c r="AM436" s="224">
        <f>IF(ISERROR((I436/J436-1)*100),"n/a",(I436/J436-1)*100)</f>
        <v>12.98076923076923</v>
      </c>
      <c r="AN436" s="224">
        <f>IF(ISERROR((J436/K436-1)*100),"n/a",(J436/K436-1)*100)</f>
        <v>10.638297872340431</v>
      </c>
      <c r="AO436" s="224">
        <f>IF(ISERROR((K436/L436-1)*100),"n/a",(K436/L436-1)*100)</f>
        <v>14.634146341463406</v>
      </c>
      <c r="AP436" s="224">
        <f>IF(ISERROR((L436/M436-1)*100),"n/a",(L436/M436-1)*100)</f>
        <v>20.588235294117641</v>
      </c>
      <c r="AQ436" s="224">
        <f>IF(ISERROR((M436/N436-1)*100),"n/a",(M436/N436-1)*100)</f>
        <v>7.0866141732283561</v>
      </c>
      <c r="AR436" s="224">
        <f>IF(ISERROR((N436/O436-1)*100),"n/a",(N436/O436-1)*100)</f>
        <v>16.5137614678899</v>
      </c>
      <c r="AS436" s="224">
        <f>IF(ISERROR((O436/Q436-1)*100),"n/a",(O436/Q436-1)*100)</f>
        <v>18.478260869565212</v>
      </c>
      <c r="AT436" s="224">
        <f>IF(ISERROR((Q436/R436-1)*100),"n/a",(Q436/R436-1)*100)</f>
        <v>318.18181818181819</v>
      </c>
      <c r="AU436" s="224" t="str">
        <f>IF(ISERROR((R436/T436-1)*100),"n/a",(R436/T436-1)*100)</f>
        <v>n/a</v>
      </c>
      <c r="AV436" s="224">
        <f>IF(ISERROR((T436/U436-1)*100),"n/a",(T436/U436-1)*100)</f>
        <v>-100</v>
      </c>
      <c r="AW436" s="224">
        <f>IF(ISERROR((U436/V436-1)*100),"n/a",(U436/V436-1)*100)</f>
        <v>-75</v>
      </c>
      <c r="AX436" s="224">
        <f>IF(ISERROR((V436/W436-1)*100),"n/a",(V436/W436-1)*100)</f>
        <v>0</v>
      </c>
      <c r="AY436" s="224">
        <f>IF(ISERROR((W436/X436-1)*100),"n/a",(W436/X436-1)*100)</f>
        <v>11.112332682846393</v>
      </c>
      <c r="AZ436" s="224">
        <f>IF(ISERROR((X436/Y436-1)*100),"n/a",(X436/Y436-1)*100)</f>
        <v>12.501546072974623</v>
      </c>
      <c r="BA436" s="224">
        <f>IF(ISERROR((Y436/Z436-1)*100),"n/a",(Y436/Z436-1)*100)</f>
        <v>11.733001658374809</v>
      </c>
      <c r="BB436" s="224">
        <f>IF(ISERROR((Z436/AA436-1)*100),"n/a",(Z436/AA436-1)*100)</f>
        <v>0</v>
      </c>
      <c r="BC436" s="224">
        <f>IF(ISERROR((AA436/AB436-1)*100),"n/a",(AA436/AB436-1)*100)</f>
        <v>0</v>
      </c>
      <c r="BD436" s="224">
        <f>IF(ISERROR((AB436/AC436-1)*100),"n/a",(AB436/AC436-1)*100)</f>
        <v>0</v>
      </c>
      <c r="BE436" s="224">
        <f>IF(ISERROR((AC436/AD436-1)*100),"n/a",(AC436/AD436-1)*100)</f>
        <v>0</v>
      </c>
      <c r="BF436" s="224">
        <f>IF(ISERROR((AD436/AE436-1)*100),"n/a",(AD436/AE436-1)*100)</f>
        <v>0</v>
      </c>
      <c r="BG436" s="224">
        <f>AVERAGE(AG436:BF436)</f>
        <v>13.782823636592113</v>
      </c>
      <c r="BH436" s="182">
        <f t="shared" si="6"/>
        <v>69.170194357595776</v>
      </c>
    </row>
    <row r="437" spans="1:60" x14ac:dyDescent="0.2">
      <c r="A437" s="116" t="s">
        <v>1560</v>
      </c>
      <c r="B437" s="55" t="s">
        <v>1561</v>
      </c>
      <c r="C437" s="36">
        <v>5.7</v>
      </c>
      <c r="D437" s="181">
        <v>5.35</v>
      </c>
      <c r="E437" s="181">
        <v>5.2</v>
      </c>
      <c r="F437" s="181">
        <v>4.8</v>
      </c>
      <c r="G437" s="181">
        <v>4.5</v>
      </c>
      <c r="H437" s="181">
        <v>4.4000000000000004</v>
      </c>
      <c r="I437" s="181">
        <v>4.0999999999999996</v>
      </c>
      <c r="J437" s="202">
        <v>3.55</v>
      </c>
      <c r="K437" s="202">
        <v>3</v>
      </c>
      <c r="L437" s="238">
        <v>2.8</v>
      </c>
      <c r="M437" s="238">
        <v>2.8</v>
      </c>
      <c r="N437" s="238">
        <v>2.8</v>
      </c>
      <c r="O437" s="238">
        <v>2.8</v>
      </c>
      <c r="P437" s="229"/>
      <c r="Q437" s="238">
        <v>2.8</v>
      </c>
      <c r="R437" s="238">
        <v>2.8</v>
      </c>
      <c r="S437" s="229"/>
      <c r="T437" s="238">
        <v>2.8</v>
      </c>
      <c r="U437" s="238">
        <v>2.8</v>
      </c>
      <c r="V437" s="202">
        <v>2.8</v>
      </c>
      <c r="W437" s="202">
        <v>2.6</v>
      </c>
      <c r="X437" s="202">
        <v>2.25</v>
      </c>
      <c r="Y437" s="202">
        <v>1.75</v>
      </c>
      <c r="Z437" s="202">
        <v>1.6</v>
      </c>
      <c r="AA437" s="202">
        <v>1.2</v>
      </c>
      <c r="AB437" s="202">
        <v>1.05</v>
      </c>
      <c r="AC437" s="202">
        <v>1</v>
      </c>
      <c r="AD437" s="202">
        <v>0.625</v>
      </c>
      <c r="AE437" s="202">
        <v>0.45</v>
      </c>
      <c r="AF437" s="223">
        <f>SUM(C437:AE437)</f>
        <v>78.324999999999974</v>
      </c>
      <c r="AG437" s="224">
        <f>IF(ISERROR((C437/D437-1)*100),"n/a",(C437/D437-1)*100)</f>
        <v>6.542056074766367</v>
      </c>
      <c r="AH437" s="224">
        <f>IF(ISERROR((D437/E437-1)*100),"n/a",(D437/E437-1)*100)</f>
        <v>2.8846153846153744</v>
      </c>
      <c r="AI437" s="224">
        <f>IF(ISERROR((E437/F437-1)*100),"n/a",(E437/F437-1)*100)</f>
        <v>8.3333333333333481</v>
      </c>
      <c r="AJ437" s="224">
        <f>IF(ISERROR((F437/G437-1)*100),"n/a",(F437/G437-1)*100)</f>
        <v>6.6666666666666652</v>
      </c>
      <c r="AK437" s="224">
        <f>IF(ISERROR((G437/H437-1)*100),"n/a",(G437/H437-1)*100)</f>
        <v>2.2727272727272707</v>
      </c>
      <c r="AL437" s="224">
        <f>IF(ISERROR((H437/I437-1)*100),"n/a",(H437/I437-1)*100)</f>
        <v>7.317073170731736</v>
      </c>
      <c r="AM437" s="224">
        <f>IF(ISERROR((I437/J437-1)*100),"n/a",(I437/J437-1)*100)</f>
        <v>15.492957746478876</v>
      </c>
      <c r="AN437" s="224">
        <f>IF(ISERROR((J437/K437-1)*100),"n/a",(J437/K437-1)*100)</f>
        <v>18.333333333333336</v>
      </c>
      <c r="AO437" s="224">
        <f>IF(ISERROR((K437/L437-1)*100),"n/a",(K437/L437-1)*100)</f>
        <v>7.1428571428571397</v>
      </c>
      <c r="AP437" s="224">
        <f>IF(ISERROR((L437/M437-1)*100),"n/a",(L437/M437-1)*100)</f>
        <v>0</v>
      </c>
      <c r="AQ437" s="224">
        <f>IF(ISERROR((M437/N437-1)*100),"n/a",(M437/N437-1)*100)</f>
        <v>0</v>
      </c>
      <c r="AR437" s="224">
        <f>IF(ISERROR((N437/O437-1)*100),"n/a",(N437/O437-1)*100)</f>
        <v>0</v>
      </c>
      <c r="AS437" s="224">
        <f>IF(ISERROR((O437/Q437-1)*100),"n/a",(O437/Q437-1)*100)</f>
        <v>0</v>
      </c>
      <c r="AT437" s="224">
        <f>IF(ISERROR((Q437/R437-1)*100),"n/a",(Q437/R437-1)*100)</f>
        <v>0</v>
      </c>
      <c r="AU437" s="224">
        <f>IF(ISERROR((R437/T437-1)*100),"n/a",(R437/T437-1)*100)</f>
        <v>0</v>
      </c>
      <c r="AV437" s="224">
        <f>IF(ISERROR((T437/U437-1)*100),"n/a",(T437/U437-1)*100)</f>
        <v>0</v>
      </c>
      <c r="AW437" s="224">
        <f>IF(ISERROR((U437/V437-1)*100),"n/a",(U437/V437-1)*100)</f>
        <v>0</v>
      </c>
      <c r="AX437" s="224">
        <f>IF(ISERROR((V437/W437-1)*100),"n/a",(V437/W437-1)*100)</f>
        <v>7.6923076923076872</v>
      </c>
      <c r="AY437" s="224">
        <f>IF(ISERROR((W437/X437-1)*100),"n/a",(W437/X437-1)*100)</f>
        <v>15.555555555555568</v>
      </c>
      <c r="AZ437" s="224">
        <f>IF(ISERROR((X437/Y437-1)*100),"n/a",(X437/Y437-1)*100)</f>
        <v>28.57142857142858</v>
      </c>
      <c r="BA437" s="224">
        <f>IF(ISERROR((Y437/Z437-1)*100),"n/a",(Y437/Z437-1)*100)</f>
        <v>9.375</v>
      </c>
      <c r="BB437" s="224">
        <f>IF(ISERROR((Z437/AA437-1)*100),"n/a",(Z437/AA437-1)*100)</f>
        <v>33.33333333333335</v>
      </c>
      <c r="BC437" s="224">
        <f>IF(ISERROR((AA437/AB437-1)*100),"n/a",(AA437/AB437-1)*100)</f>
        <v>14.285714285714279</v>
      </c>
      <c r="BD437" s="224">
        <f>IF(ISERROR((AB437/AC437-1)*100),"n/a",(AB437/AC437-1)*100)</f>
        <v>5.0000000000000044</v>
      </c>
      <c r="BE437" s="224">
        <f>IF(ISERROR((AC437/AD437-1)*100),"n/a",(AC437/AD437-1)*100)</f>
        <v>60.000000000000007</v>
      </c>
      <c r="BF437" s="224">
        <f>IF(ISERROR((AD437/AE437-1)*100),"n/a",(AD437/AE437-1)*100)</f>
        <v>38.888888888888886</v>
      </c>
      <c r="BG437" s="224">
        <f>AVERAGE(AG437:BF437)</f>
        <v>11.064917248182249</v>
      </c>
      <c r="BH437" s="182">
        <f t="shared" si="6"/>
        <v>14.595255049184669</v>
      </c>
    </row>
    <row r="438" spans="1:60" x14ac:dyDescent="0.2">
      <c r="A438" s="146" t="s">
        <v>5616</v>
      </c>
      <c r="B438" s="55" t="s">
        <v>5603</v>
      </c>
      <c r="C438" s="36">
        <v>1.3125</v>
      </c>
      <c r="D438" s="181">
        <v>0.85000000000000009</v>
      </c>
      <c r="E438" s="181">
        <v>0.65</v>
      </c>
      <c r="F438" s="181">
        <v>0.3</v>
      </c>
      <c r="G438" s="181">
        <v>0.125</v>
      </c>
      <c r="H438" s="238">
        <v>0</v>
      </c>
      <c r="I438" s="238">
        <v>0</v>
      </c>
      <c r="J438" s="229">
        <v>0</v>
      </c>
      <c r="K438" s="229">
        <v>0</v>
      </c>
      <c r="L438" s="238">
        <v>0</v>
      </c>
      <c r="M438" s="238">
        <v>0</v>
      </c>
      <c r="N438" s="238">
        <v>0</v>
      </c>
      <c r="O438" s="238">
        <v>0</v>
      </c>
      <c r="P438" s="162"/>
      <c r="Q438" s="238">
        <v>0</v>
      </c>
      <c r="R438" s="238">
        <v>0</v>
      </c>
      <c r="S438" s="162"/>
      <c r="T438" s="238">
        <v>0</v>
      </c>
      <c r="U438" s="238">
        <v>0</v>
      </c>
      <c r="V438" s="229">
        <v>0</v>
      </c>
      <c r="W438" s="229">
        <v>0</v>
      </c>
      <c r="X438" s="229">
        <v>0</v>
      </c>
      <c r="Y438" s="229">
        <v>0</v>
      </c>
      <c r="Z438" s="229">
        <v>0</v>
      </c>
      <c r="AA438" s="229">
        <v>0</v>
      </c>
      <c r="AB438" s="229">
        <v>0</v>
      </c>
      <c r="AC438" s="229">
        <v>0</v>
      </c>
      <c r="AD438" s="229">
        <v>0</v>
      </c>
      <c r="AE438" s="229">
        <v>0</v>
      </c>
      <c r="AF438" s="223">
        <f>SUM(C438:AE438)</f>
        <v>3.2374999999999998</v>
      </c>
      <c r="AG438" s="224">
        <f>IF(ISERROR((C438/D438-1)*100),"n/a",(C438/D438-1)*100)</f>
        <v>54.411764705882334</v>
      </c>
      <c r="AH438" s="224">
        <f>IF(ISERROR((D438/E438-1)*100),"n/a",(D438/E438-1)*100)</f>
        <v>30.76923076923077</v>
      </c>
      <c r="AI438" s="224">
        <f>IF(ISERROR((E438/F438-1)*100),"n/a",(E438/F438-1)*100)</f>
        <v>116.6666666666667</v>
      </c>
      <c r="AJ438" s="224">
        <f>IF(ISERROR((F438/G438-1)*100),"n/a",(F438/G438-1)*100)</f>
        <v>140</v>
      </c>
      <c r="AK438" s="224" t="str">
        <f>IF(ISERROR((G438/H438-1)*100),"n/a",(G438/H438-1)*100)</f>
        <v>n/a</v>
      </c>
      <c r="AL438" s="224" t="str">
        <f>IF(ISERROR((H438/I438-1)*100),"n/a",(H438/I438-1)*100)</f>
        <v>n/a</v>
      </c>
      <c r="AM438" s="224" t="str">
        <f>IF(ISERROR((I438/J438-1)*100),"n/a",(I438/J438-1)*100)</f>
        <v>n/a</v>
      </c>
      <c r="AN438" s="224" t="str">
        <f>IF(ISERROR((J438/K438-1)*100),"n/a",(J438/K438-1)*100)</f>
        <v>n/a</v>
      </c>
      <c r="AO438" s="224" t="str">
        <f>IF(ISERROR((K438/L438-1)*100),"n/a",(K438/L438-1)*100)</f>
        <v>n/a</v>
      </c>
      <c r="AP438" s="224" t="str">
        <f>IF(ISERROR((L438/M438-1)*100),"n/a",(L438/M438-1)*100)</f>
        <v>n/a</v>
      </c>
      <c r="AQ438" s="224" t="str">
        <f>IF(ISERROR((M438/N438-1)*100),"n/a",(M438/N438-1)*100)</f>
        <v>n/a</v>
      </c>
      <c r="AR438" s="224" t="str">
        <f>IF(ISERROR((N438/O438-1)*100),"n/a",(N438/O438-1)*100)</f>
        <v>n/a</v>
      </c>
      <c r="AS438" s="224" t="str">
        <f>IF(ISERROR((O438/Q438-1)*100),"n/a",(O438/Q438-1)*100)</f>
        <v>n/a</v>
      </c>
      <c r="AT438" s="224" t="str">
        <f>IF(ISERROR((Q438/R438-1)*100),"n/a",(Q438/R438-1)*100)</f>
        <v>n/a</v>
      </c>
      <c r="AU438" s="224" t="str">
        <f>IF(ISERROR((R438/T438-1)*100),"n/a",(R438/T438-1)*100)</f>
        <v>n/a</v>
      </c>
      <c r="AV438" s="224" t="str">
        <f>IF(ISERROR((T438/U438-1)*100),"n/a",(T438/U438-1)*100)</f>
        <v>n/a</v>
      </c>
      <c r="AW438" s="224" t="str">
        <f>IF(ISERROR((U438/V438-1)*100),"n/a",(U438/V438-1)*100)</f>
        <v>n/a</v>
      </c>
      <c r="AX438" s="224" t="str">
        <f>IF(ISERROR((V438/W438-1)*100),"n/a",(V438/W438-1)*100)</f>
        <v>n/a</v>
      </c>
      <c r="AY438" s="224" t="str">
        <f>IF(ISERROR((W438/X438-1)*100),"n/a",(W438/X438-1)*100)</f>
        <v>n/a</v>
      </c>
      <c r="AZ438" s="224" t="str">
        <f>IF(ISERROR((X438/Y438-1)*100),"n/a",(X438/Y438-1)*100)</f>
        <v>n/a</v>
      </c>
      <c r="BA438" s="224" t="str">
        <f>IF(ISERROR((Y438/Z438-1)*100),"n/a",(Y438/Z438-1)*100)</f>
        <v>n/a</v>
      </c>
      <c r="BB438" s="224" t="str">
        <f>IF(ISERROR((Z438/AA438-1)*100),"n/a",(Z438/AA438-1)*100)</f>
        <v>n/a</v>
      </c>
      <c r="BC438" s="224" t="str">
        <f>IF(ISERROR((AA438/AB438-1)*100),"n/a",(AA438/AB438-1)*100)</f>
        <v>n/a</v>
      </c>
      <c r="BD438" s="224" t="str">
        <f>IF(ISERROR((AB438/AC438-1)*100),"n/a",(AB438/AC438-1)*100)</f>
        <v>n/a</v>
      </c>
      <c r="BE438" s="224" t="str">
        <f>IF(ISERROR((AC438/AD438-1)*100),"n/a",(AC438/AD438-1)*100)</f>
        <v>n/a</v>
      </c>
      <c r="BF438" s="224" t="str">
        <f>IF(ISERROR((AD438/AE438-1)*100),"n/a",(AD438/AE438-1)*100)</f>
        <v>n/a</v>
      </c>
      <c r="BG438" s="224">
        <f>AVERAGE(AG438:BF438)</f>
        <v>85.461915535444945</v>
      </c>
      <c r="BH438" s="182">
        <f t="shared" si="6"/>
        <v>51.327513037030137</v>
      </c>
    </row>
    <row r="439" spans="1:60" x14ac:dyDescent="0.2">
      <c r="A439" s="116" t="s">
        <v>1562</v>
      </c>
      <c r="B439" s="55" t="s">
        <v>1563</v>
      </c>
      <c r="C439" s="36">
        <v>0.56000000000000005</v>
      </c>
      <c r="D439" s="181">
        <v>0.49</v>
      </c>
      <c r="E439" s="181">
        <v>0.43</v>
      </c>
      <c r="F439" s="181">
        <v>0.36</v>
      </c>
      <c r="G439" s="181">
        <v>0.28000000000000003</v>
      </c>
      <c r="H439" s="181">
        <v>0.24</v>
      </c>
      <c r="I439" s="181">
        <v>0.12</v>
      </c>
      <c r="J439" s="229">
        <v>0</v>
      </c>
      <c r="K439" s="229">
        <v>0</v>
      </c>
      <c r="L439" s="238">
        <v>0</v>
      </c>
      <c r="M439" s="238">
        <v>0</v>
      </c>
      <c r="N439" s="238">
        <v>0</v>
      </c>
      <c r="O439" s="238">
        <v>0</v>
      </c>
      <c r="P439" s="162"/>
      <c r="Q439" s="238">
        <v>0</v>
      </c>
      <c r="R439" s="238">
        <v>0</v>
      </c>
      <c r="S439" s="162"/>
      <c r="T439" s="238">
        <v>0</v>
      </c>
      <c r="U439" s="238">
        <v>0</v>
      </c>
      <c r="V439" s="229">
        <v>7.4999999999999997E-2</v>
      </c>
      <c r="W439" s="229">
        <v>0.77500000000000002</v>
      </c>
      <c r="X439" s="202">
        <v>1</v>
      </c>
      <c r="Y439" s="202">
        <v>0.52500000000000002</v>
      </c>
      <c r="Z439" s="202">
        <v>0.22500000000000001</v>
      </c>
      <c r="AA439" s="202">
        <v>0.1125</v>
      </c>
      <c r="AB439" s="229">
        <v>0.1</v>
      </c>
      <c r="AC439" s="229">
        <v>0.1</v>
      </c>
      <c r="AD439" s="229">
        <v>0.1</v>
      </c>
      <c r="AE439" s="229">
        <v>0.1</v>
      </c>
      <c r="AF439" s="223">
        <f>SUM(C439:AE439)</f>
        <v>5.5924999999999985</v>
      </c>
      <c r="AG439" s="224">
        <f>IF(ISERROR((C439/D439-1)*100),"n/a",(C439/D439-1)*100)</f>
        <v>14.285714285714302</v>
      </c>
      <c r="AH439" s="224">
        <f>IF(ISERROR((D439/E439-1)*100),"n/a",(D439/E439-1)*100)</f>
        <v>13.953488372093027</v>
      </c>
      <c r="AI439" s="224">
        <f>IF(ISERROR((E439/F439-1)*100),"n/a",(E439/F439-1)*100)</f>
        <v>19.444444444444443</v>
      </c>
      <c r="AJ439" s="224">
        <f>IF(ISERROR((F439/G439-1)*100),"n/a",(F439/G439-1)*100)</f>
        <v>28.571428571428559</v>
      </c>
      <c r="AK439" s="224">
        <f>IF(ISERROR((G439/H439-1)*100),"n/a",(G439/H439-1)*100)</f>
        <v>16.666666666666675</v>
      </c>
      <c r="AL439" s="224">
        <f>IF(ISERROR((H439/I439-1)*100),"n/a",(H439/I439-1)*100)</f>
        <v>100</v>
      </c>
      <c r="AM439" s="224" t="str">
        <f>IF(ISERROR((I439/J439-1)*100),"n/a",(I439/J439-1)*100)</f>
        <v>n/a</v>
      </c>
      <c r="AN439" s="224" t="str">
        <f>IF(ISERROR((J439/K439-1)*100),"n/a",(J439/K439-1)*100)</f>
        <v>n/a</v>
      </c>
      <c r="AO439" s="224" t="str">
        <f>IF(ISERROR((K439/L439-1)*100),"n/a",(K439/L439-1)*100)</f>
        <v>n/a</v>
      </c>
      <c r="AP439" s="224" t="str">
        <f>IF(ISERROR((L439/M439-1)*100),"n/a",(L439/M439-1)*100)</f>
        <v>n/a</v>
      </c>
      <c r="AQ439" s="224" t="str">
        <f>IF(ISERROR((M439/N439-1)*100),"n/a",(M439/N439-1)*100)</f>
        <v>n/a</v>
      </c>
      <c r="AR439" s="224" t="str">
        <f>IF(ISERROR((N439/O439-1)*100),"n/a",(N439/O439-1)*100)</f>
        <v>n/a</v>
      </c>
      <c r="AS439" s="224" t="str">
        <f>IF(ISERROR((O439/Q439-1)*100),"n/a",(O439/Q439-1)*100)</f>
        <v>n/a</v>
      </c>
      <c r="AT439" s="224" t="str">
        <f>IF(ISERROR((Q439/R439-1)*100),"n/a",(Q439/R439-1)*100)</f>
        <v>n/a</v>
      </c>
      <c r="AU439" s="224" t="str">
        <f>IF(ISERROR((R439/T439-1)*100),"n/a",(R439/T439-1)*100)</f>
        <v>n/a</v>
      </c>
      <c r="AV439" s="224" t="str">
        <f>IF(ISERROR((T439/U439-1)*100),"n/a",(T439/U439-1)*100)</f>
        <v>n/a</v>
      </c>
      <c r="AW439" s="224">
        <f>IF(ISERROR((U439/V439-1)*100),"n/a",(U439/V439-1)*100)</f>
        <v>-100</v>
      </c>
      <c r="AX439" s="224">
        <f>IF(ISERROR((V439/W439-1)*100),"n/a",(V439/W439-1)*100)</f>
        <v>-90.322580645161281</v>
      </c>
      <c r="AY439" s="224">
        <f>IF(ISERROR((W439/X439-1)*100),"n/a",(W439/X439-1)*100)</f>
        <v>-22.499999999999996</v>
      </c>
      <c r="AZ439" s="224">
        <f>IF(ISERROR((X439/Y439-1)*100),"n/a",(X439/Y439-1)*100)</f>
        <v>90.476190476190467</v>
      </c>
      <c r="BA439" s="224">
        <f>IF(ISERROR((Y439/Z439-1)*100),"n/a",(Y439/Z439-1)*100)</f>
        <v>133.33333333333334</v>
      </c>
      <c r="BB439" s="224">
        <f>IF(ISERROR((Z439/AA439-1)*100),"n/a",(Z439/AA439-1)*100)</f>
        <v>100</v>
      </c>
      <c r="BC439" s="224">
        <f>IF(ISERROR((AA439/AB439-1)*100),"n/a",(AA439/AB439-1)*100)</f>
        <v>12.5</v>
      </c>
      <c r="BD439" s="224">
        <f>IF(ISERROR((AB439/AC439-1)*100),"n/a",(AB439/AC439-1)*100)</f>
        <v>0</v>
      </c>
      <c r="BE439" s="224">
        <f>IF(ISERROR((AC439/AD439-1)*100),"n/a",(AC439/AD439-1)*100)</f>
        <v>0</v>
      </c>
      <c r="BF439" s="224">
        <f>IF(ISERROR((AD439/AE439-1)*100),"n/a",(AD439/AE439-1)*100)</f>
        <v>0</v>
      </c>
      <c r="BG439" s="224">
        <f>AVERAGE(AG439:BF439)</f>
        <v>19.775542844044345</v>
      </c>
      <c r="BH439" s="182">
        <f t="shared" si="6"/>
        <v>63.455079164914508</v>
      </c>
    </row>
    <row r="440" spans="1:60" x14ac:dyDescent="0.2">
      <c r="A440" s="123" t="s">
        <v>1976</v>
      </c>
      <c r="B440" s="55" t="s">
        <v>1075</v>
      </c>
      <c r="C440" s="36">
        <v>0.55500000000000005</v>
      </c>
      <c r="D440" s="181">
        <v>0.53500000000000003</v>
      </c>
      <c r="E440" s="181">
        <v>0.51500000000000001</v>
      </c>
      <c r="F440" s="181">
        <v>0.495</v>
      </c>
      <c r="G440" s="181">
        <v>0.47499999999999998</v>
      </c>
      <c r="H440" s="181">
        <v>0.45500000000000002</v>
      </c>
      <c r="I440" s="181">
        <v>0.435</v>
      </c>
      <c r="J440" s="202">
        <v>0.41499999999999998</v>
      </c>
      <c r="K440" s="202">
        <v>0.39500000000000002</v>
      </c>
      <c r="L440" s="181">
        <v>0.375</v>
      </c>
      <c r="M440" s="181">
        <v>0.35499999999999998</v>
      </c>
      <c r="N440" s="181">
        <v>0.33500000000000002</v>
      </c>
      <c r="O440" s="181">
        <v>0.315</v>
      </c>
      <c r="P440" s="273"/>
      <c r="Q440" s="181">
        <v>0.22500000000000001</v>
      </c>
      <c r="R440" s="238">
        <v>0</v>
      </c>
      <c r="S440" s="273"/>
      <c r="T440" s="229">
        <v>0</v>
      </c>
      <c r="U440" s="229">
        <v>0</v>
      </c>
      <c r="V440" s="229">
        <v>0</v>
      </c>
      <c r="W440" s="229">
        <v>0</v>
      </c>
      <c r="X440" s="229">
        <v>0</v>
      </c>
      <c r="Y440" s="202">
        <v>0</v>
      </c>
      <c r="Z440" s="229">
        <v>0</v>
      </c>
      <c r="AA440" s="229">
        <v>0</v>
      </c>
      <c r="AB440" s="229">
        <v>0</v>
      </c>
      <c r="AC440" s="229">
        <v>0.24</v>
      </c>
      <c r="AD440" s="229">
        <v>0.48</v>
      </c>
      <c r="AE440" s="229">
        <v>0.48</v>
      </c>
      <c r="AF440" s="223">
        <f>SUM(C440:AE440)</f>
        <v>7.0800000000000018</v>
      </c>
      <c r="AG440" s="224">
        <f>IF(ISERROR((C440/D440-1)*100),"n/a",(C440/D440-1)*100)</f>
        <v>3.7383177570093462</v>
      </c>
      <c r="AH440" s="224">
        <f>IF(ISERROR((D440/E440-1)*100),"n/a",(D440/E440-1)*100)</f>
        <v>3.8834951456310662</v>
      </c>
      <c r="AI440" s="224">
        <f>IF(ISERROR((E440/F440-1)*100),"n/a",(E440/F440-1)*100)</f>
        <v>4.0404040404040442</v>
      </c>
      <c r="AJ440" s="224">
        <f>IF(ISERROR((F440/G440-1)*100),"n/a",(F440/G440-1)*100)</f>
        <v>4.2105263157894868</v>
      </c>
      <c r="AK440" s="224">
        <f>IF(ISERROR((G440/H440-1)*100),"n/a",(G440/H440-1)*100)</f>
        <v>4.39560439560438</v>
      </c>
      <c r="AL440" s="224">
        <f>IF(ISERROR((H440/I440-1)*100),"n/a",(H440/I440-1)*100)</f>
        <v>4.5977011494252817</v>
      </c>
      <c r="AM440" s="224">
        <f>IF(ISERROR((I440/J440-1)*100),"n/a",(I440/J440-1)*100)</f>
        <v>4.8192771084337505</v>
      </c>
      <c r="AN440" s="224">
        <f>IF(ISERROR((J440/K440-1)*100),"n/a",(J440/K440-1)*100)</f>
        <v>5.0632911392404889</v>
      </c>
      <c r="AO440" s="224">
        <f>IF(ISERROR((K440/L440-1)*100),"n/a",(K440/L440-1)*100)</f>
        <v>5.3333333333333455</v>
      </c>
      <c r="AP440" s="224">
        <f>IF(ISERROR((L440/M440-1)*100),"n/a",(L440/M440-1)*100)</f>
        <v>5.6338028169014231</v>
      </c>
      <c r="AQ440" s="224">
        <f>IF(ISERROR((M440/N440-1)*100),"n/a",(M440/N440-1)*100)</f>
        <v>5.9701492537313383</v>
      </c>
      <c r="AR440" s="224">
        <f>IF(ISERROR((N440/O440-1)*100),"n/a",(N440/O440-1)*100)</f>
        <v>6.3492063492063489</v>
      </c>
      <c r="AS440" s="224">
        <f>IF(ISERROR((O440/Q440-1)*100),"n/a",(O440/Q440-1)*100)</f>
        <v>39.999999999999993</v>
      </c>
      <c r="AT440" s="224" t="str">
        <f>IF(ISERROR((Q440/R440-1)*100),"n/a",(Q440/R440-1)*100)</f>
        <v>n/a</v>
      </c>
      <c r="AU440" s="224" t="str">
        <f>IF(ISERROR((R440/T440-1)*100),"n/a",(R440/T440-1)*100)</f>
        <v>n/a</v>
      </c>
      <c r="AV440" s="224" t="str">
        <f>IF(ISERROR((T440/U440-1)*100),"n/a",(T440/U440-1)*100)</f>
        <v>n/a</v>
      </c>
      <c r="AW440" s="224" t="str">
        <f>IF(ISERROR((U440/V440-1)*100),"n/a",(U440/V440-1)*100)</f>
        <v>n/a</v>
      </c>
      <c r="AX440" s="224" t="str">
        <f>IF(ISERROR((V440/W440-1)*100),"n/a",(V440/W440-1)*100)</f>
        <v>n/a</v>
      </c>
      <c r="AY440" s="224" t="str">
        <f>IF(ISERROR((W440/X440-1)*100),"n/a",(W440/X440-1)*100)</f>
        <v>n/a</v>
      </c>
      <c r="AZ440" s="224" t="str">
        <f>IF(ISERROR((X440/Y440-1)*100),"n/a",(X440/Y440-1)*100)</f>
        <v>n/a</v>
      </c>
      <c r="BA440" s="224" t="str">
        <f>IF(ISERROR((Y440/Z440-1)*100),"n/a",(Y440/Z440-1)*100)</f>
        <v>n/a</v>
      </c>
      <c r="BB440" s="224" t="str">
        <f>IF(ISERROR((Z440/AA440-1)*100),"n/a",(Z440/AA440-1)*100)</f>
        <v>n/a</v>
      </c>
      <c r="BC440" s="224" t="str">
        <f>IF(ISERROR((AA440/AB440-1)*100),"n/a",(AA440/AB440-1)*100)</f>
        <v>n/a</v>
      </c>
      <c r="BD440" s="224">
        <f>IF(ISERROR((AB440/AC440-1)*100),"n/a",(AB440/AC440-1)*100)</f>
        <v>-100</v>
      </c>
      <c r="BE440" s="224">
        <f>IF(ISERROR((AC440/AD440-1)*100),"n/a",(AC440/AD440-1)*100)</f>
        <v>-50</v>
      </c>
      <c r="BF440" s="224">
        <f>IF(ISERROR((AD440/AE440-1)*100),"n/a",(AD440/AE440-1)*100)</f>
        <v>0</v>
      </c>
      <c r="BG440" s="224">
        <f>AVERAGE(AG440:BF440)</f>
        <v>-3.2478056997056068</v>
      </c>
      <c r="BH440" s="182">
        <f t="shared" si="6"/>
        <v>30.789392010806804</v>
      </c>
    </row>
    <row r="441" spans="1:60" x14ac:dyDescent="0.2">
      <c r="A441" s="146" t="s">
        <v>5656</v>
      </c>
      <c r="B441" s="55" t="s">
        <v>3710</v>
      </c>
      <c r="C441" s="36">
        <v>1.3</v>
      </c>
      <c r="D441" s="181">
        <v>1.2</v>
      </c>
      <c r="E441" s="181">
        <v>1.1000000000000001</v>
      </c>
      <c r="F441" s="181">
        <v>0.82500000000000007</v>
      </c>
      <c r="G441" s="238">
        <v>0.5</v>
      </c>
      <c r="H441" s="238">
        <v>0.625</v>
      </c>
      <c r="I441" s="238">
        <v>1</v>
      </c>
      <c r="J441" s="229">
        <v>1</v>
      </c>
      <c r="K441" s="229">
        <v>1</v>
      </c>
      <c r="L441" s="238">
        <v>1.2</v>
      </c>
      <c r="M441" s="181">
        <v>1.4</v>
      </c>
      <c r="N441" s="181">
        <v>1.325</v>
      </c>
      <c r="O441" s="181">
        <v>1.121548920922911</v>
      </c>
      <c r="Q441" s="181">
        <v>1.0140079808900488</v>
      </c>
      <c r="R441" s="181">
        <v>0.94928406721621605</v>
      </c>
      <c r="T441" s="181">
        <v>0.9061347914336606</v>
      </c>
      <c r="U441" s="181">
        <v>0.86298551565110515</v>
      </c>
      <c r="V441" s="202">
        <v>0.75511232619471724</v>
      </c>
      <c r="W441" s="202">
        <v>0.58251522306449621</v>
      </c>
      <c r="X441" s="202">
        <v>0.4530673957168303</v>
      </c>
      <c r="Y441" s="202">
        <v>0.3883434820429974</v>
      </c>
      <c r="Z441" s="202">
        <v>0.36676884415171973</v>
      </c>
      <c r="AA441" s="202">
        <v>0.34519420626044212</v>
      </c>
      <c r="AB441" s="202">
        <v>0.33440688731480328</v>
      </c>
      <c r="AC441" s="202">
        <v>0.3236195683691645</v>
      </c>
      <c r="AD441" s="202">
        <v>0.31283224942352567</v>
      </c>
      <c r="AE441" s="202">
        <v>0.30204493047788683</v>
      </c>
      <c r="AF441" s="223">
        <f>SUM(C441:AE441)</f>
        <v>21.492866389130523</v>
      </c>
      <c r="AG441" s="224">
        <f>IF(ISERROR((C441/D441-1)*100),"n/a",(C441/D441-1)*100)</f>
        <v>8.3333333333333481</v>
      </c>
      <c r="AH441" s="224">
        <f>IF(ISERROR((D441/E441-1)*100),"n/a",(D441/E441-1)*100)</f>
        <v>9.0909090909090828</v>
      </c>
      <c r="AI441" s="224">
        <f>IF(ISERROR((E441/F441-1)*100),"n/a",(E441/F441-1)*100)</f>
        <v>33.333333333333329</v>
      </c>
      <c r="AJ441" s="224">
        <f>IF(ISERROR((F441/G441-1)*100),"n/a",(F441/G441-1)*100)</f>
        <v>65.000000000000014</v>
      </c>
      <c r="AK441" s="224">
        <f>IF(ISERROR((G441/H441-1)*100),"n/a",(G441/H441-1)*100)</f>
        <v>-19.999999999999996</v>
      </c>
      <c r="AL441" s="224">
        <f>IF(ISERROR((H441/I441-1)*100),"n/a",(H441/I441-1)*100)</f>
        <v>-37.5</v>
      </c>
      <c r="AM441" s="224">
        <f>IF(ISERROR((I441/J441-1)*100),"n/a",(I441/J441-1)*100)</f>
        <v>0</v>
      </c>
      <c r="AN441" s="224">
        <f>IF(ISERROR((J441/K441-1)*100),"n/a",(J441/K441-1)*100)</f>
        <v>0</v>
      </c>
      <c r="AO441" s="224">
        <f>IF(ISERROR((K441/L441-1)*100),"n/a",(K441/L441-1)*100)</f>
        <v>-16.666666666666664</v>
      </c>
      <c r="AP441" s="224">
        <f>IF(ISERROR((L441/M441-1)*100),"n/a",(L441/M441-1)*100)</f>
        <v>-14.285714285714279</v>
      </c>
      <c r="AQ441" s="224">
        <f>IF(ISERROR((M441/N441-1)*100),"n/a",(M441/N441-1)*100)</f>
        <v>5.6603773584905648</v>
      </c>
      <c r="AR441" s="224">
        <f>IF(ISERROR((N441/O441-1)*100),"n/a",(N441/O441-1)*100)</f>
        <v>18.140187670964103</v>
      </c>
      <c r="AS441" s="224">
        <f>IF(ISERROR((O441/Q441-1)*100),"n/a",(O441/Q441-1)*100)</f>
        <v>10.605531914893596</v>
      </c>
      <c r="AT441" s="224">
        <f>IF(ISERROR((Q441/R441-1)*100),"n/a",(Q441/R441-1)*100)</f>
        <v>6.8181818181818121</v>
      </c>
      <c r="AU441" s="224">
        <f>IF(ISERROR((R441/T441-1)*100),"n/a",(R441/T441-1)*100)</f>
        <v>4.7619047619047894</v>
      </c>
      <c r="AV441" s="224">
        <f>IF(ISERROR((T441/U441-1)*100),"n/a",(T441/U441-1)*100)</f>
        <v>5.0000000000000266</v>
      </c>
      <c r="AW441" s="224">
        <f>IF(ISERROR((U441/V441-1)*100),"n/a",(U441/V441-1)*100)</f>
        <v>14.285714285714256</v>
      </c>
      <c r="AX441" s="224">
        <f>IF(ISERROR((V441/W441-1)*100),"n/a",(V441/W441-1)*100)</f>
        <v>29.629629629629626</v>
      </c>
      <c r="AY441" s="224">
        <f>IF(ISERROR((W441/X441-1)*100),"n/a",(W441/X441-1)*100)</f>
        <v>28.571428571428605</v>
      </c>
      <c r="AZ441" s="224">
        <f>IF(ISERROR((X441/Y441-1)*100),"n/a",(X441/Y441-1)*100)</f>
        <v>16.666666666666675</v>
      </c>
      <c r="BA441" s="224">
        <f>IF(ISERROR((Y441/Z441-1)*100),"n/a",(Y441/Z441-1)*100)</f>
        <v>5.8823529411764719</v>
      </c>
      <c r="BB441" s="224">
        <f>IF(ISERROR((Z441/AA441-1)*100),"n/a",(Z441/AA441-1)*100)</f>
        <v>6.25</v>
      </c>
      <c r="BC441" s="224">
        <f>IF(ISERROR((AA441/AB441-1)*100),"n/a",(AA441/AB441-1)*100)</f>
        <v>3.2258064516129004</v>
      </c>
      <c r="BD441" s="224">
        <f>IF(ISERROR((AB441/AC441-1)*100),"n/a",(AB441/AC441-1)*100)</f>
        <v>3.3333333333333215</v>
      </c>
      <c r="BE441" s="224">
        <f>IF(ISERROR((AC441/AD441-1)*100),"n/a",(AC441/AD441-1)*100)</f>
        <v>3.4482758620689724</v>
      </c>
      <c r="BF441" s="224">
        <f>IF(ISERROR((AD441/AE441-1)*100),"n/a",(AD441/AE441-1)*100)</f>
        <v>3.5714285714285809</v>
      </c>
      <c r="BG441" s="224">
        <f>AVERAGE(AG441:BF441)</f>
        <v>7.4290774862572748</v>
      </c>
      <c r="BH441" s="182">
        <f t="shared" si="6"/>
        <v>19.188552460677759</v>
      </c>
    </row>
    <row r="442" spans="1:60" x14ac:dyDescent="0.2">
      <c r="A442" s="116" t="s">
        <v>1564</v>
      </c>
      <c r="B442" s="55" t="s">
        <v>1565</v>
      </c>
      <c r="C442" s="36">
        <v>2.15</v>
      </c>
      <c r="D442" s="181">
        <v>1.79</v>
      </c>
      <c r="E442" s="181">
        <v>1.55</v>
      </c>
      <c r="F442" s="181">
        <v>1.27</v>
      </c>
      <c r="G442" s="181">
        <v>1.04</v>
      </c>
      <c r="H442" s="181">
        <v>0.25</v>
      </c>
      <c r="I442" s="238">
        <v>0</v>
      </c>
      <c r="J442" s="229">
        <v>0</v>
      </c>
      <c r="K442" s="229">
        <v>0</v>
      </c>
      <c r="L442" s="238">
        <v>0</v>
      </c>
      <c r="M442" s="238">
        <v>0</v>
      </c>
      <c r="N442" s="238">
        <v>0</v>
      </c>
      <c r="O442" s="238">
        <v>0</v>
      </c>
      <c r="P442" s="162"/>
      <c r="Q442" s="238">
        <v>0</v>
      </c>
      <c r="R442" s="238">
        <v>0</v>
      </c>
      <c r="S442" s="162"/>
      <c r="T442" s="238">
        <v>0</v>
      </c>
      <c r="U442" s="238">
        <v>0</v>
      </c>
      <c r="V442" s="229">
        <v>0</v>
      </c>
      <c r="W442" s="229">
        <v>0</v>
      </c>
      <c r="X442" s="229">
        <v>0</v>
      </c>
      <c r="Y442" s="229">
        <v>0</v>
      </c>
      <c r="Z442" s="229">
        <v>0</v>
      </c>
      <c r="AA442" s="229">
        <v>0</v>
      </c>
      <c r="AB442" s="229">
        <v>0</v>
      </c>
      <c r="AC442" s="229">
        <v>0</v>
      </c>
      <c r="AD442" s="229">
        <v>0</v>
      </c>
      <c r="AE442" s="229">
        <v>0</v>
      </c>
      <c r="AF442" s="223">
        <f>SUM(C442:AE442)</f>
        <v>8.0500000000000007</v>
      </c>
      <c r="AG442" s="224">
        <f>IF(ISERROR((C442/D442-1)*100),"n/a",(C442/D442-1)*100)</f>
        <v>20.11173184357542</v>
      </c>
      <c r="AH442" s="224">
        <f>IF(ISERROR((D442/E442-1)*100),"n/a",(D442/E442-1)*100)</f>
        <v>15.483870967741931</v>
      </c>
      <c r="AI442" s="224">
        <f>IF(ISERROR((E442/F442-1)*100),"n/a",(E442/F442-1)*100)</f>
        <v>22.047244094488192</v>
      </c>
      <c r="AJ442" s="224">
        <f>IF(ISERROR((F442/G442-1)*100),"n/a",(F442/G442-1)*100)</f>
        <v>22.115384615384603</v>
      </c>
      <c r="AK442" s="224">
        <f>IF(ISERROR((G442/H442-1)*100),"n/a",(G442/H442-1)*100)</f>
        <v>316</v>
      </c>
      <c r="AL442" s="224" t="str">
        <f>IF(ISERROR((H442/I442-1)*100),"n/a",(H442/I442-1)*100)</f>
        <v>n/a</v>
      </c>
      <c r="AM442" s="224" t="str">
        <f>IF(ISERROR((I442/J442-1)*100),"n/a",(I442/J442-1)*100)</f>
        <v>n/a</v>
      </c>
      <c r="AN442" s="224" t="str">
        <f>IF(ISERROR((J442/K442-1)*100),"n/a",(J442/K442-1)*100)</f>
        <v>n/a</v>
      </c>
      <c r="AO442" s="224" t="str">
        <f>IF(ISERROR((K442/L442-1)*100),"n/a",(K442/L442-1)*100)</f>
        <v>n/a</v>
      </c>
      <c r="AP442" s="224" t="str">
        <f>IF(ISERROR((L442/M442-1)*100),"n/a",(L442/M442-1)*100)</f>
        <v>n/a</v>
      </c>
      <c r="AQ442" s="224" t="str">
        <f>IF(ISERROR((M442/N442-1)*100),"n/a",(M442/N442-1)*100)</f>
        <v>n/a</v>
      </c>
      <c r="AR442" s="224" t="str">
        <f>IF(ISERROR((N442/O442-1)*100),"n/a",(N442/O442-1)*100)</f>
        <v>n/a</v>
      </c>
      <c r="AS442" s="224" t="str">
        <f>IF(ISERROR((O442/Q442-1)*100),"n/a",(O442/Q442-1)*100)</f>
        <v>n/a</v>
      </c>
      <c r="AT442" s="224" t="str">
        <f>IF(ISERROR((Q442/R442-1)*100),"n/a",(Q442/R442-1)*100)</f>
        <v>n/a</v>
      </c>
      <c r="AU442" s="224" t="str">
        <f>IF(ISERROR((R442/T442-1)*100),"n/a",(R442/T442-1)*100)</f>
        <v>n/a</v>
      </c>
      <c r="AV442" s="224" t="str">
        <f>IF(ISERROR((T442/U442-1)*100),"n/a",(T442/U442-1)*100)</f>
        <v>n/a</v>
      </c>
      <c r="AW442" s="224" t="str">
        <f>IF(ISERROR((U442/V442-1)*100),"n/a",(U442/V442-1)*100)</f>
        <v>n/a</v>
      </c>
      <c r="AX442" s="224" t="str">
        <f>IF(ISERROR((V442/W442-1)*100),"n/a",(V442/W442-1)*100)</f>
        <v>n/a</v>
      </c>
      <c r="AY442" s="224" t="str">
        <f>IF(ISERROR((W442/X442-1)*100),"n/a",(W442/X442-1)*100)</f>
        <v>n/a</v>
      </c>
      <c r="AZ442" s="224" t="str">
        <f>IF(ISERROR((X442/Y442-1)*100),"n/a",(X442/Y442-1)*100)</f>
        <v>n/a</v>
      </c>
      <c r="BA442" s="224" t="str">
        <f>IF(ISERROR((Y442/Z442-1)*100),"n/a",(Y442/Z442-1)*100)</f>
        <v>n/a</v>
      </c>
      <c r="BB442" s="224" t="str">
        <f>IF(ISERROR((Z442/AA442-1)*100),"n/a",(Z442/AA442-1)*100)</f>
        <v>n/a</v>
      </c>
      <c r="BC442" s="224" t="str">
        <f>IF(ISERROR((AA442/AB442-1)*100),"n/a",(AA442/AB442-1)*100)</f>
        <v>n/a</v>
      </c>
      <c r="BD442" s="224" t="str">
        <f>IF(ISERROR((AB442/AC442-1)*100),"n/a",(AB442/AC442-1)*100)</f>
        <v>n/a</v>
      </c>
      <c r="BE442" s="224" t="str">
        <f>IF(ISERROR((AC442/AD442-1)*100),"n/a",(AC442/AD442-1)*100)</f>
        <v>n/a</v>
      </c>
      <c r="BF442" s="224" t="str">
        <f>IF(ISERROR((AD442/AE442-1)*100),"n/a",(AD442/AE442-1)*100)</f>
        <v>n/a</v>
      </c>
      <c r="BG442" s="224">
        <f>AVERAGE(AG442:BF442)</f>
        <v>79.151646304238028</v>
      </c>
      <c r="BH442" s="182">
        <f t="shared" si="6"/>
        <v>132.42968668635621</v>
      </c>
    </row>
    <row r="443" spans="1:60" x14ac:dyDescent="0.2">
      <c r="A443" s="55" t="s">
        <v>1977</v>
      </c>
      <c r="B443" s="55" t="s">
        <v>1078</v>
      </c>
      <c r="C443" s="36">
        <v>0.27100000000000002</v>
      </c>
      <c r="D443" s="181">
        <v>0.25900000000000001</v>
      </c>
      <c r="E443" s="181">
        <v>0.247</v>
      </c>
      <c r="F443" s="181">
        <v>0.23499999999999999</v>
      </c>
      <c r="G443" s="181">
        <v>0.223</v>
      </c>
      <c r="H443" s="181">
        <v>0.21249999999999999</v>
      </c>
      <c r="I443" s="202">
        <v>0.20499999999999999</v>
      </c>
      <c r="J443" s="202">
        <v>0.2</v>
      </c>
      <c r="K443" s="202">
        <v>0.16</v>
      </c>
      <c r="L443" s="202">
        <v>0.11</v>
      </c>
      <c r="M443" s="202">
        <v>7.7499999999999999E-2</v>
      </c>
      <c r="N443" s="229">
        <v>7.0000000000000007E-2</v>
      </c>
      <c r="O443" s="229">
        <v>7.0000000000000007E-2</v>
      </c>
      <c r="P443" s="229"/>
      <c r="Q443" s="229">
        <v>7.0000000000000007E-2</v>
      </c>
      <c r="R443" s="229">
        <v>7.0000000000000007E-2</v>
      </c>
      <c r="S443" s="229"/>
      <c r="T443" s="229">
        <v>7.0000000000000007E-2</v>
      </c>
      <c r="U443" s="229">
        <v>7.0000000000000007E-2</v>
      </c>
      <c r="V443" s="229">
        <v>7.0000000000000007E-2</v>
      </c>
      <c r="W443" s="202">
        <v>7.0000000000000007E-2</v>
      </c>
      <c r="X443" s="202">
        <v>1.7500000000000002E-2</v>
      </c>
      <c r="Y443" s="229">
        <v>0</v>
      </c>
      <c r="Z443" s="229">
        <v>0</v>
      </c>
      <c r="AA443" s="229">
        <v>0</v>
      </c>
      <c r="AB443" s="229">
        <v>0</v>
      </c>
      <c r="AC443" s="229">
        <v>0</v>
      </c>
      <c r="AD443" s="229">
        <v>0</v>
      </c>
      <c r="AE443" s="229">
        <v>0</v>
      </c>
      <c r="AF443" s="223">
        <f>SUM(C443:AE443)</f>
        <v>2.777499999999999</v>
      </c>
      <c r="AG443" s="224">
        <f>IF(ISERROR((C443/D443-1)*100),"n/a",(C443/D443-1)*100)</f>
        <v>4.6332046332046462</v>
      </c>
      <c r="AH443" s="224">
        <f>IF(ISERROR((D443/E443-1)*100),"n/a",(D443/E443-1)*100)</f>
        <v>4.8582995951417018</v>
      </c>
      <c r="AI443" s="224">
        <f>IF(ISERROR((E443/F443-1)*100),"n/a",(E443/F443-1)*100)</f>
        <v>5.1063829787234116</v>
      </c>
      <c r="AJ443" s="224">
        <f>IF(ISERROR((F443/G443-1)*100),"n/a",(F443/G443-1)*100)</f>
        <v>5.3811659192825045</v>
      </c>
      <c r="AK443" s="224">
        <f>IF(ISERROR((G443/H443-1)*100),"n/a",(G443/H443-1)*100)</f>
        <v>4.9411764705882488</v>
      </c>
      <c r="AL443" s="224">
        <f>IF(ISERROR((H443/I443-1)*100),"n/a",(H443/I443-1)*100)</f>
        <v>3.6585365853658569</v>
      </c>
      <c r="AM443" s="224">
        <f>IF(ISERROR((I443/J443-1)*100),"n/a",(I443/J443-1)*100)</f>
        <v>2.4999999999999911</v>
      </c>
      <c r="AN443" s="224">
        <f>IF(ISERROR((J443/K443-1)*100),"n/a",(J443/K443-1)*100)</f>
        <v>25</v>
      </c>
      <c r="AO443" s="224">
        <f>IF(ISERROR((K443/L443-1)*100),"n/a",(K443/L443-1)*100)</f>
        <v>45.45454545454546</v>
      </c>
      <c r="AP443" s="224">
        <f>IF(ISERROR((L443/M443-1)*100),"n/a",(L443/M443-1)*100)</f>
        <v>41.935483870967751</v>
      </c>
      <c r="AQ443" s="224">
        <f>IF(ISERROR((M443/N443-1)*100),"n/a",(M443/N443-1)*100)</f>
        <v>10.714285714285698</v>
      </c>
      <c r="AR443" s="224">
        <f>IF(ISERROR((N443/O443-1)*100),"n/a",(N443/O443-1)*100)</f>
        <v>0</v>
      </c>
      <c r="AS443" s="224">
        <f>IF(ISERROR((O443/Q443-1)*100),"n/a",(O443/Q443-1)*100)</f>
        <v>0</v>
      </c>
      <c r="AT443" s="224">
        <f>IF(ISERROR((Q443/R443-1)*100),"n/a",(Q443/R443-1)*100)</f>
        <v>0</v>
      </c>
      <c r="AU443" s="224">
        <f>IF(ISERROR((R443/T443-1)*100),"n/a",(R443/T443-1)*100)</f>
        <v>0</v>
      </c>
      <c r="AV443" s="224">
        <f>IF(ISERROR((T443/U443-1)*100),"n/a",(T443/U443-1)*100)</f>
        <v>0</v>
      </c>
      <c r="AW443" s="224">
        <f>IF(ISERROR((U443/V443-1)*100),"n/a",(U443/V443-1)*100)</f>
        <v>0</v>
      </c>
      <c r="AX443" s="224">
        <f>IF(ISERROR((V443/W443-1)*100),"n/a",(V443/W443-1)*100)</f>
        <v>0</v>
      </c>
      <c r="AY443" s="224">
        <f>IF(ISERROR((W443/X443-1)*100),"n/a",(W443/X443-1)*100)</f>
        <v>300</v>
      </c>
      <c r="AZ443" s="224" t="str">
        <f>IF(ISERROR((X443/Y443-1)*100),"n/a",(X443/Y443-1)*100)</f>
        <v>n/a</v>
      </c>
      <c r="BA443" s="224" t="str">
        <f>IF(ISERROR((Y443/Z443-1)*100),"n/a",(Y443/Z443-1)*100)</f>
        <v>n/a</v>
      </c>
      <c r="BB443" s="224" t="str">
        <f>IF(ISERROR((Z443/AA443-1)*100),"n/a",(Z443/AA443-1)*100)</f>
        <v>n/a</v>
      </c>
      <c r="BC443" s="224" t="str">
        <f>IF(ISERROR((AA443/AB443-1)*100),"n/a",(AA443/AB443-1)*100)</f>
        <v>n/a</v>
      </c>
      <c r="BD443" s="224" t="str">
        <f>IF(ISERROR((AB443/AC443-1)*100),"n/a",(AB443/AC443-1)*100)</f>
        <v>n/a</v>
      </c>
      <c r="BE443" s="224" t="str">
        <f>IF(ISERROR((AC443/AD443-1)*100),"n/a",(AC443/AD443-1)*100)</f>
        <v>n/a</v>
      </c>
      <c r="BF443" s="224" t="str">
        <f>IF(ISERROR((AD443/AE443-1)*100),"n/a",(AD443/AE443-1)*100)</f>
        <v>n/a</v>
      </c>
      <c r="BG443" s="224">
        <f>AVERAGE(AG443:BF443)</f>
        <v>23.904372695900278</v>
      </c>
      <c r="BH443" s="182">
        <f t="shared" si="6"/>
        <v>68.252670542542319</v>
      </c>
    </row>
    <row r="444" spans="1:60" x14ac:dyDescent="0.2">
      <c r="A444" s="55" t="s">
        <v>398</v>
      </c>
      <c r="B444" s="55" t="s">
        <v>399</v>
      </c>
      <c r="C444" s="36">
        <v>3.85</v>
      </c>
      <c r="D444" s="181">
        <v>3.65</v>
      </c>
      <c r="E444" s="181">
        <v>3.45</v>
      </c>
      <c r="F444" s="181">
        <v>3.25</v>
      </c>
      <c r="G444" s="181">
        <v>3.05</v>
      </c>
      <c r="H444" s="181">
        <v>2.85</v>
      </c>
      <c r="I444" s="181">
        <v>2.65</v>
      </c>
      <c r="J444" s="202">
        <v>2.4500000000000002</v>
      </c>
      <c r="K444" s="202">
        <v>2.25</v>
      </c>
      <c r="L444" s="181">
        <v>2.0499999999999998</v>
      </c>
      <c r="M444" s="181">
        <v>1.88</v>
      </c>
      <c r="N444" s="181">
        <v>1.78</v>
      </c>
      <c r="O444" s="181">
        <v>1.62</v>
      </c>
      <c r="P444" s="273"/>
      <c r="Q444" s="181">
        <v>1.46</v>
      </c>
      <c r="R444" s="181">
        <v>1.35</v>
      </c>
      <c r="S444" s="273"/>
      <c r="T444" s="202">
        <v>1.23</v>
      </c>
      <c r="U444" s="202">
        <v>1.155</v>
      </c>
      <c r="V444" s="202">
        <v>1.125</v>
      </c>
      <c r="W444" s="202">
        <v>1.0900000000000001</v>
      </c>
      <c r="X444" s="202">
        <v>1.05</v>
      </c>
      <c r="Y444" s="202">
        <v>1.01</v>
      </c>
      <c r="Z444" s="202">
        <v>0.94</v>
      </c>
      <c r="AA444" s="202">
        <v>0.83</v>
      </c>
      <c r="AB444" s="202">
        <v>0.76</v>
      </c>
      <c r="AC444" s="202">
        <v>0.69</v>
      </c>
      <c r="AD444" s="202">
        <v>0.65</v>
      </c>
      <c r="AE444" s="202">
        <v>0.61</v>
      </c>
      <c r="AF444" s="223">
        <f>SUM(C444:AE444)</f>
        <v>48.729999999999983</v>
      </c>
      <c r="AG444" s="224">
        <f>IF(ISERROR((C444/D444-1)*100),"n/a",(C444/D444-1)*100)</f>
        <v>5.4794520547945202</v>
      </c>
      <c r="AH444" s="224">
        <f>IF(ISERROR((D444/E444-1)*100),"n/a",(D444/E444-1)*100)</f>
        <v>5.7971014492753437</v>
      </c>
      <c r="AI444" s="224">
        <f>IF(ISERROR((E444/F444-1)*100),"n/a",(E444/F444-1)*100)</f>
        <v>6.1538461538461542</v>
      </c>
      <c r="AJ444" s="224">
        <f>IF(ISERROR((F444/G444-1)*100),"n/a",(F444/G444-1)*100)</f>
        <v>6.5573770491803351</v>
      </c>
      <c r="AK444" s="224">
        <f>IF(ISERROR((G444/H444-1)*100),"n/a",(G444/H444-1)*100)</f>
        <v>7.0175438596491224</v>
      </c>
      <c r="AL444" s="224">
        <f>IF(ISERROR((H444/I444-1)*100),"n/a",(H444/I444-1)*100)</f>
        <v>7.547169811320753</v>
      </c>
      <c r="AM444" s="224">
        <f>IF(ISERROR((I444/J444-1)*100),"n/a",(I444/J444-1)*100)</f>
        <v>8.1632653061224367</v>
      </c>
      <c r="AN444" s="224">
        <f>IF(ISERROR((J444/K444-1)*100),"n/a",(J444/K444-1)*100)</f>
        <v>8.8888888888889017</v>
      </c>
      <c r="AO444" s="224">
        <f>IF(ISERROR((K444/L444-1)*100),"n/a",(K444/L444-1)*100)</f>
        <v>9.7560975609756184</v>
      </c>
      <c r="AP444" s="224">
        <f>IF(ISERROR((L444/M444-1)*100),"n/a",(L444/M444-1)*100)</f>
        <v>9.0425531914893664</v>
      </c>
      <c r="AQ444" s="224">
        <f>IF(ISERROR((M444/N444-1)*100),"n/a",(M444/N444-1)*100)</f>
        <v>5.6179775280898792</v>
      </c>
      <c r="AR444" s="224">
        <f>IF(ISERROR((N444/O444-1)*100),"n/a",(N444/O444-1)*100)</f>
        <v>9.8765432098765427</v>
      </c>
      <c r="AS444" s="224">
        <f>IF(ISERROR((O444/Q444-1)*100),"n/a",(O444/Q444-1)*100)</f>
        <v>10.95890410958904</v>
      </c>
      <c r="AT444" s="224">
        <f>IF(ISERROR((Q444/R444-1)*100),"n/a",(Q444/R444-1)*100)</f>
        <v>8.1481481481481488</v>
      </c>
      <c r="AU444" s="224">
        <f>IF(ISERROR((R444/T444-1)*100),"n/a",(R444/T444-1)*100)</f>
        <v>9.7560975609756184</v>
      </c>
      <c r="AV444" s="224">
        <f>IF(ISERROR((T444/U444-1)*100),"n/a",(T444/U444-1)*100)</f>
        <v>6.4935064935064846</v>
      </c>
      <c r="AW444" s="224">
        <f>IF(ISERROR((U444/V444-1)*100),"n/a",(U444/V444-1)*100)</f>
        <v>2.6666666666666616</v>
      </c>
      <c r="AX444" s="224">
        <f>IF(ISERROR((V444/W444-1)*100),"n/a",(V444/W444-1)*100)</f>
        <v>3.2110091743119185</v>
      </c>
      <c r="AY444" s="224">
        <f>IF(ISERROR((W444/X444-1)*100),"n/a",(W444/X444-1)*100)</f>
        <v>3.8095238095238182</v>
      </c>
      <c r="AZ444" s="224">
        <f>IF(ISERROR((X444/Y444-1)*100),"n/a",(X444/Y444-1)*100)</f>
        <v>3.9603960396039639</v>
      </c>
      <c r="BA444" s="224">
        <f>IF(ISERROR((Y444/Z444-1)*100),"n/a",(Y444/Z444-1)*100)</f>
        <v>7.4468085106383031</v>
      </c>
      <c r="BB444" s="224">
        <f>IF(ISERROR((Z444/AA444-1)*100),"n/a",(Z444/AA444-1)*100)</f>
        <v>13.25301204819278</v>
      </c>
      <c r="BC444" s="224">
        <f>IF(ISERROR((AA444/AB444-1)*100),"n/a",(AA444/AB444-1)*100)</f>
        <v>9.210526315789469</v>
      </c>
      <c r="BD444" s="224">
        <f>IF(ISERROR((AB444/AC444-1)*100),"n/a",(AB444/AC444-1)*100)</f>
        <v>10.144927536231885</v>
      </c>
      <c r="BE444" s="224">
        <f>IF(ISERROR((AC444/AD444-1)*100),"n/a",(AC444/AD444-1)*100)</f>
        <v>6.153846153846132</v>
      </c>
      <c r="BF444" s="224">
        <f>IF(ISERROR((AD444/AE444-1)*100),"n/a",(AD444/AE444-1)*100)</f>
        <v>6.5573770491803351</v>
      </c>
      <c r="BG444" s="224">
        <f>AVERAGE(AG444:BF444)</f>
        <v>7.3718679107582119</v>
      </c>
      <c r="BH444" s="182">
        <f t="shared" si="6"/>
        <v>2.5348284929558926</v>
      </c>
    </row>
    <row r="445" spans="1:60" x14ac:dyDescent="0.2">
      <c r="A445" s="116" t="s">
        <v>1079</v>
      </c>
      <c r="B445" s="55" t="s">
        <v>1080</v>
      </c>
      <c r="C445" s="36">
        <v>1.2</v>
      </c>
      <c r="D445" s="181">
        <v>1.1200000000000001</v>
      </c>
      <c r="E445" s="181">
        <v>1.04</v>
      </c>
      <c r="F445" s="181">
        <v>0.94</v>
      </c>
      <c r="G445" s="181">
        <v>0.87</v>
      </c>
      <c r="H445" s="181">
        <v>0.8</v>
      </c>
      <c r="I445" s="181">
        <v>0.75</v>
      </c>
      <c r="J445" s="202">
        <v>0.54</v>
      </c>
      <c r="K445" s="202">
        <v>0.34</v>
      </c>
      <c r="L445" s="181">
        <v>0.22</v>
      </c>
      <c r="M445" s="238">
        <v>0.2</v>
      </c>
      <c r="N445" s="238">
        <v>0.2</v>
      </c>
      <c r="O445" s="181">
        <v>0.2</v>
      </c>
      <c r="P445" s="202"/>
      <c r="Q445" s="181">
        <v>0.05</v>
      </c>
      <c r="R445" s="238">
        <v>0</v>
      </c>
      <c r="S445" s="229"/>
      <c r="T445" s="238">
        <v>0</v>
      </c>
      <c r="U445" s="238">
        <v>0</v>
      </c>
      <c r="V445" s="229">
        <v>0</v>
      </c>
      <c r="W445" s="229">
        <v>0</v>
      </c>
      <c r="X445" s="229">
        <v>0</v>
      </c>
      <c r="Y445" s="229">
        <v>0</v>
      </c>
      <c r="Z445" s="229">
        <v>0</v>
      </c>
      <c r="AA445" s="229">
        <v>0</v>
      </c>
      <c r="AB445" s="229">
        <v>0</v>
      </c>
      <c r="AC445" s="229">
        <v>0</v>
      </c>
      <c r="AD445" s="229">
        <v>0</v>
      </c>
      <c r="AE445" s="229">
        <v>0</v>
      </c>
      <c r="AF445" s="223">
        <f>SUM(C445:AE445)</f>
        <v>8.4699999999999989</v>
      </c>
      <c r="AG445" s="224">
        <f>IF(ISERROR((C445/D445-1)*100),"n/a",(C445/D445-1)*100)</f>
        <v>7.1428571428571397</v>
      </c>
      <c r="AH445" s="224">
        <f>IF(ISERROR((D445/E445-1)*100),"n/a",(D445/E445-1)*100)</f>
        <v>7.6923076923077094</v>
      </c>
      <c r="AI445" s="224">
        <f>IF(ISERROR((E445/F445-1)*100),"n/a",(E445/F445-1)*100)</f>
        <v>10.638297872340431</v>
      </c>
      <c r="AJ445" s="224">
        <f>IF(ISERROR((F445/G445-1)*100),"n/a",(F445/G445-1)*100)</f>
        <v>8.045977011494255</v>
      </c>
      <c r="AK445" s="224">
        <f>IF(ISERROR((G445/H445-1)*100),"n/a",(G445/H445-1)*100)</f>
        <v>8.7499999999999911</v>
      </c>
      <c r="AL445" s="224">
        <f>IF(ISERROR((H445/I445-1)*100),"n/a",(H445/I445-1)*100)</f>
        <v>6.6666666666666652</v>
      </c>
      <c r="AM445" s="224">
        <f>IF(ISERROR((I445/J445-1)*100),"n/a",(I445/J445-1)*100)</f>
        <v>38.888888888888886</v>
      </c>
      <c r="AN445" s="224">
        <f>IF(ISERROR((J445/K445-1)*100),"n/a",(J445/K445-1)*100)</f>
        <v>58.823529411764696</v>
      </c>
      <c r="AO445" s="224">
        <f>IF(ISERROR((K445/L445-1)*100),"n/a",(K445/L445-1)*100)</f>
        <v>54.545454545454561</v>
      </c>
      <c r="AP445" s="224">
        <f>IF(ISERROR((L445/M445-1)*100),"n/a",(L445/M445-1)*100)</f>
        <v>9.9999999999999858</v>
      </c>
      <c r="AQ445" s="224">
        <f>IF(ISERROR((M445/N445-1)*100),"n/a",(M445/N445-1)*100)</f>
        <v>0</v>
      </c>
      <c r="AR445" s="224">
        <f>IF(ISERROR((N445/O445-1)*100),"n/a",(N445/O445-1)*100)</f>
        <v>0</v>
      </c>
      <c r="AS445" s="224">
        <f>IF(ISERROR((O445/Q445-1)*100),"n/a",(O445/Q445-1)*100)</f>
        <v>300</v>
      </c>
      <c r="AT445" s="224" t="str">
        <f>IF(ISERROR((Q445/R445-1)*100),"n/a",(Q445/R445-1)*100)</f>
        <v>n/a</v>
      </c>
      <c r="AU445" s="224" t="str">
        <f>IF(ISERROR((R445/T445-1)*100),"n/a",(R445/T445-1)*100)</f>
        <v>n/a</v>
      </c>
      <c r="AV445" s="224" t="str">
        <f>IF(ISERROR((T445/U445-1)*100),"n/a",(T445/U445-1)*100)</f>
        <v>n/a</v>
      </c>
      <c r="AW445" s="224" t="str">
        <f>IF(ISERROR((U445/V445-1)*100),"n/a",(U445/V445-1)*100)</f>
        <v>n/a</v>
      </c>
      <c r="AX445" s="224" t="str">
        <f>IF(ISERROR((V445/W445-1)*100),"n/a",(V445/W445-1)*100)</f>
        <v>n/a</v>
      </c>
      <c r="AY445" s="224" t="str">
        <f>IF(ISERROR((W445/X445-1)*100),"n/a",(W445/X445-1)*100)</f>
        <v>n/a</v>
      </c>
      <c r="AZ445" s="224" t="str">
        <f>IF(ISERROR((X445/Y445-1)*100),"n/a",(X445/Y445-1)*100)</f>
        <v>n/a</v>
      </c>
      <c r="BA445" s="224" t="str">
        <f>IF(ISERROR((Y445/Z445-1)*100),"n/a",(Y445/Z445-1)*100)</f>
        <v>n/a</v>
      </c>
      <c r="BB445" s="224" t="str">
        <f>IF(ISERROR((Z445/AA445-1)*100),"n/a",(Z445/AA445-1)*100)</f>
        <v>n/a</v>
      </c>
      <c r="BC445" s="224" t="str">
        <f>IF(ISERROR((AA445/AB445-1)*100),"n/a",(AA445/AB445-1)*100)</f>
        <v>n/a</v>
      </c>
      <c r="BD445" s="224" t="str">
        <f>IF(ISERROR((AB445/AC445-1)*100),"n/a",(AB445/AC445-1)*100)</f>
        <v>n/a</v>
      </c>
      <c r="BE445" s="224" t="str">
        <f>IF(ISERROR((AC445/AD445-1)*100),"n/a",(AC445/AD445-1)*100)</f>
        <v>n/a</v>
      </c>
      <c r="BF445" s="224" t="str">
        <f>IF(ISERROR((AD445/AE445-1)*100),"n/a",(AD445/AE445-1)*100)</f>
        <v>n/a</v>
      </c>
      <c r="BG445" s="224">
        <f>AVERAGE(AG445:BF445)</f>
        <v>39.322613787059566</v>
      </c>
      <c r="BH445" s="182">
        <f t="shared" si="6"/>
        <v>80.806036575952007</v>
      </c>
    </row>
    <row r="446" spans="1:60" x14ac:dyDescent="0.2">
      <c r="A446" s="146" t="s">
        <v>1081</v>
      </c>
      <c r="B446" s="55" t="s">
        <v>1082</v>
      </c>
      <c r="C446" s="36">
        <v>1.42</v>
      </c>
      <c r="D446" s="181">
        <v>1.32</v>
      </c>
      <c r="E446" s="181">
        <v>1.24</v>
      </c>
      <c r="F446" s="181">
        <v>1.1599999999999999</v>
      </c>
      <c r="G446" s="181">
        <v>1.1000000000000001</v>
      </c>
      <c r="H446" s="181">
        <v>1.08</v>
      </c>
      <c r="I446" s="181">
        <v>1.05</v>
      </c>
      <c r="J446" s="202">
        <v>0.99</v>
      </c>
      <c r="K446" s="229">
        <v>0.92</v>
      </c>
      <c r="L446" s="181">
        <v>0.9</v>
      </c>
      <c r="M446" s="181">
        <v>0.87</v>
      </c>
      <c r="N446" s="238">
        <v>0.84</v>
      </c>
      <c r="O446" s="181">
        <v>0.84</v>
      </c>
      <c r="P446" s="273"/>
      <c r="Q446" s="238">
        <v>0.8</v>
      </c>
      <c r="R446" s="238">
        <v>0.8</v>
      </c>
      <c r="S446" s="273"/>
      <c r="T446" s="229">
        <v>0.8</v>
      </c>
      <c r="U446" s="229">
        <v>0.8</v>
      </c>
      <c r="V446" s="229">
        <v>0.8</v>
      </c>
      <c r="W446" s="202">
        <v>0.79</v>
      </c>
      <c r="X446" s="229">
        <v>0.76</v>
      </c>
      <c r="Y446" s="229">
        <v>0.76</v>
      </c>
      <c r="Z446" s="202">
        <v>0.74</v>
      </c>
      <c r="AA446" s="229">
        <v>0.68</v>
      </c>
      <c r="AB446" s="229">
        <v>0.68</v>
      </c>
      <c r="AC446" s="229">
        <v>0.68</v>
      </c>
      <c r="AD446" s="229">
        <v>0.68</v>
      </c>
      <c r="AE446" s="229">
        <v>0.68</v>
      </c>
      <c r="AF446" s="223">
        <f>SUM(C446:AE446)</f>
        <v>24.180000000000003</v>
      </c>
      <c r="AG446" s="224">
        <f>IF(ISERROR((C446/D446-1)*100),"n/a",(C446/D446-1)*100)</f>
        <v>7.575757575757569</v>
      </c>
      <c r="AH446" s="224">
        <f>IF(ISERROR((D446/E446-1)*100),"n/a",(D446/E446-1)*100)</f>
        <v>6.4516129032258229</v>
      </c>
      <c r="AI446" s="224">
        <f>IF(ISERROR((E446/F446-1)*100),"n/a",(E446/F446-1)*100)</f>
        <v>6.8965517241379448</v>
      </c>
      <c r="AJ446" s="224">
        <f>IF(ISERROR((F446/G446-1)*100),"n/a",(F446/G446-1)*100)</f>
        <v>5.4545454545454453</v>
      </c>
      <c r="AK446" s="224">
        <f>IF(ISERROR((G446/H446-1)*100),"n/a",(G446/H446-1)*100)</f>
        <v>1.8518518518518601</v>
      </c>
      <c r="AL446" s="224">
        <f>IF(ISERROR((H446/I446-1)*100),"n/a",(H446/I446-1)*100)</f>
        <v>2.8571428571428692</v>
      </c>
      <c r="AM446" s="224">
        <f>IF(ISERROR((I446/J446-1)*100),"n/a",(I446/J446-1)*100)</f>
        <v>6.0606060606060552</v>
      </c>
      <c r="AN446" s="224">
        <f>IF(ISERROR((J446/K446-1)*100),"n/a",(J446/K446-1)*100)</f>
        <v>7.6086956521739024</v>
      </c>
      <c r="AO446" s="224">
        <f>IF(ISERROR((K446/L446-1)*100),"n/a",(K446/L446-1)*100)</f>
        <v>2.2222222222222143</v>
      </c>
      <c r="AP446" s="224">
        <f>IF(ISERROR((L446/M446-1)*100),"n/a",(L446/M446-1)*100)</f>
        <v>3.4482758620689724</v>
      </c>
      <c r="AQ446" s="224">
        <f>IF(ISERROR((M446/N446-1)*100),"n/a",(M446/N446-1)*100)</f>
        <v>3.5714285714285809</v>
      </c>
      <c r="AR446" s="224">
        <f>IF(ISERROR((N446/O446-1)*100),"n/a",(N446/O446-1)*100)</f>
        <v>0</v>
      </c>
      <c r="AS446" s="224">
        <f>IF(ISERROR((O446/Q446-1)*100),"n/a",(O446/Q446-1)*100)</f>
        <v>4.9999999999999822</v>
      </c>
      <c r="AT446" s="224">
        <f>IF(ISERROR((Q446/R446-1)*100),"n/a",(Q446/R446-1)*100)</f>
        <v>0</v>
      </c>
      <c r="AU446" s="224">
        <f>IF(ISERROR((R446/T446-1)*100),"n/a",(R446/T446-1)*100)</f>
        <v>0</v>
      </c>
      <c r="AV446" s="224">
        <f>IF(ISERROR((T446/U446-1)*100),"n/a",(T446/U446-1)*100)</f>
        <v>0</v>
      </c>
      <c r="AW446" s="224">
        <f>IF(ISERROR((U446/V446-1)*100),"n/a",(U446/V446-1)*100)</f>
        <v>0</v>
      </c>
      <c r="AX446" s="224">
        <f>IF(ISERROR((V446/W446-1)*100),"n/a",(V446/W446-1)*100)</f>
        <v>1.2658227848101333</v>
      </c>
      <c r="AY446" s="224">
        <f>IF(ISERROR((W446/X446-1)*100),"n/a",(W446/X446-1)*100)</f>
        <v>3.9473684210526327</v>
      </c>
      <c r="AZ446" s="224">
        <f>IF(ISERROR((X446/Y446-1)*100),"n/a",(X446/Y446-1)*100)</f>
        <v>0</v>
      </c>
      <c r="BA446" s="224">
        <f>IF(ISERROR((Y446/Z446-1)*100),"n/a",(Y446/Z446-1)*100)</f>
        <v>2.7027027027026973</v>
      </c>
      <c r="BB446" s="224">
        <f>IF(ISERROR((Z446/AA446-1)*100),"n/a",(Z446/AA446-1)*100)</f>
        <v>8.8235294117646959</v>
      </c>
      <c r="BC446" s="224">
        <f>IF(ISERROR((AA446/AB446-1)*100),"n/a",(AA446/AB446-1)*100)</f>
        <v>0</v>
      </c>
      <c r="BD446" s="224">
        <f>IF(ISERROR((AB446/AC446-1)*100),"n/a",(AB446/AC446-1)*100)</f>
        <v>0</v>
      </c>
      <c r="BE446" s="224">
        <f>IF(ISERROR((AC446/AD446-1)*100),"n/a",(AC446/AD446-1)*100)</f>
        <v>0</v>
      </c>
      <c r="BF446" s="224">
        <f>IF(ISERROR((AD446/AE446-1)*100),"n/a",(AD446/AE446-1)*100)</f>
        <v>0</v>
      </c>
      <c r="BG446" s="224">
        <f>AVERAGE(AG446:BF446)</f>
        <v>2.9130043867496687</v>
      </c>
      <c r="BH446" s="182">
        <f t="shared" ref="BH446:BH508" si="7">STDEV(AG446:BF446)</f>
        <v>2.9586993031949369</v>
      </c>
    </row>
    <row r="447" spans="1:60" x14ac:dyDescent="0.2">
      <c r="A447" s="123" t="s">
        <v>1978</v>
      </c>
      <c r="B447" s="55" t="s">
        <v>401</v>
      </c>
      <c r="C447" s="36">
        <v>0.98499999999999999</v>
      </c>
      <c r="D447" s="181">
        <v>0.9</v>
      </c>
      <c r="E447" s="181">
        <v>0.86</v>
      </c>
      <c r="F447" s="181">
        <v>0.82</v>
      </c>
      <c r="G447" s="181">
        <v>0.78500000000000003</v>
      </c>
      <c r="H447" s="181">
        <v>0.76749999999999996</v>
      </c>
      <c r="I447" s="181">
        <v>0.73499999999999999</v>
      </c>
      <c r="J447" s="229">
        <v>0.66</v>
      </c>
      <c r="K447" s="202">
        <v>0.42122512499999998</v>
      </c>
      <c r="L447" s="181">
        <v>0.33585200999999998</v>
      </c>
      <c r="M447" s="181">
        <v>0.32954493000000001</v>
      </c>
      <c r="N447" s="181">
        <v>0.32244946499999999</v>
      </c>
      <c r="O447" s="238">
        <v>0.31535400000000002</v>
      </c>
      <c r="P447" s="273"/>
      <c r="Q447" s="181">
        <v>0.24384016979012699</v>
      </c>
      <c r="R447" s="181">
        <v>0.21297019175346699</v>
      </c>
      <c r="S447" s="273"/>
      <c r="T447" s="202">
        <v>0.20945417443678299</v>
      </c>
      <c r="U447" s="202">
        <v>0.20769616577844</v>
      </c>
      <c r="V447" s="202">
        <v>0.205435868932</v>
      </c>
      <c r="W447" s="202">
        <v>0.19890612248672901</v>
      </c>
      <c r="X447" s="202">
        <v>0.19137179966526199</v>
      </c>
      <c r="Y447" s="202">
        <v>0.185595485502137</v>
      </c>
      <c r="Z447" s="202">
        <v>0.168266543012763</v>
      </c>
      <c r="AA447" s="202">
        <v>0.12657662340064599</v>
      </c>
      <c r="AB447" s="202">
        <v>9.7443908490973202E-2</v>
      </c>
      <c r="AC447" s="202">
        <v>9.3425602986190806E-2</v>
      </c>
      <c r="AD447" s="202">
        <v>8.9407297481408396E-2</v>
      </c>
      <c r="AE447" s="202">
        <v>8.5388991976626E-2</v>
      </c>
      <c r="AF447" s="223">
        <f>SUM(C447:AE447)</f>
        <v>10.552704475693552</v>
      </c>
      <c r="AG447" s="224">
        <f>IF(ISERROR((C447/D447-1)*100),"n/a",(C447/D447-1)*100)</f>
        <v>9.4444444444444322</v>
      </c>
      <c r="AH447" s="224">
        <f>IF(ISERROR((D447/E447-1)*100),"n/a",(D447/E447-1)*100)</f>
        <v>4.6511627906976827</v>
      </c>
      <c r="AI447" s="224">
        <f>IF(ISERROR((E447/F447-1)*100),"n/a",(E447/F447-1)*100)</f>
        <v>4.8780487804878092</v>
      </c>
      <c r="AJ447" s="224">
        <f>IF(ISERROR((F447/G447-1)*100),"n/a",(F447/G447-1)*100)</f>
        <v>4.4585987261146487</v>
      </c>
      <c r="AK447" s="224">
        <f>IF(ISERROR((G447/H447-1)*100),"n/a",(G447/H447-1)*100)</f>
        <v>2.2801302931596101</v>
      </c>
      <c r="AL447" s="224">
        <f>IF(ISERROR((H447/I447-1)*100),"n/a",(H447/I447-1)*100)</f>
        <v>4.421768707482987</v>
      </c>
      <c r="AM447" s="224">
        <f>IF(ISERROR((I447/J447-1)*100),"n/a",(I447/J447-1)*100)</f>
        <v>11.363636363636353</v>
      </c>
      <c r="AN447" s="224">
        <f>IF(ISERROR((J447/K447-1)*100),"n/a",(J447/K447-1)*100)</f>
        <v>56.685810230337054</v>
      </c>
      <c r="AO447" s="224">
        <f>IF(ISERROR((K447/L447-1)*100),"n/a",(K447/L447-1)*100)</f>
        <v>25.419861265680677</v>
      </c>
      <c r="AP447" s="224">
        <f>IF(ISERROR((L447/M447-1)*100),"n/a",(L447/M447-1)*100)</f>
        <v>1.9138755980861122</v>
      </c>
      <c r="AQ447" s="224">
        <f>IF(ISERROR((M447/N447-1)*100),"n/a",(M447/N447-1)*100)</f>
        <v>2.2004889975550279</v>
      </c>
      <c r="AR447" s="224">
        <f>IF(ISERROR((N447/O447-1)*100),"n/a",(N447/O447-1)*100)</f>
        <v>2.2499999999999964</v>
      </c>
      <c r="AS447" s="224">
        <f>IF(ISERROR((O447/Q447-1)*100),"n/a",(O447/Q447-1)*100)</f>
        <v>29.32815797800048</v>
      </c>
      <c r="AT447" s="224">
        <f>IF(ISERROR((Q447/R447-1)*100),"n/a",(Q447/R447-1)*100)</f>
        <v>14.494975931840681</v>
      </c>
      <c r="AU447" s="224">
        <f>IF(ISERROR((R447/T447-1)*100),"n/a",(R447/T447-1)*100)</f>
        <v>1.6786570743402285</v>
      </c>
      <c r="AV447" s="224">
        <f>IF(ISERROR((T447/U447-1)*100),"n/a",(T447/U447-1)*100)</f>
        <v>0.84643288996406607</v>
      </c>
      <c r="AW447" s="224">
        <f>IF(ISERROR((U447/V447-1)*100),"n/a",(U447/V447-1)*100)</f>
        <v>1.1002444987774584</v>
      </c>
      <c r="AX447" s="224">
        <f>IF(ISERROR((V447/W447-1)*100),"n/a",(V447/W447-1)*100)</f>
        <v>3.2828282828280653</v>
      </c>
      <c r="AY447" s="224">
        <f>IF(ISERROR((W447/X447-1)*100),"n/a",(W447/X447-1)*100)</f>
        <v>3.937007874015741</v>
      </c>
      <c r="AZ447" s="224">
        <f>IF(ISERROR((X447/Y447-1)*100),"n/a",(X447/Y447-1)*100)</f>
        <v>3.1123139377538855</v>
      </c>
      <c r="BA447" s="224">
        <f>IF(ISERROR((Y447/Z447-1)*100),"n/a",(Y447/Z447-1)*100)</f>
        <v>10.298507462686501</v>
      </c>
      <c r="BB447" s="224">
        <f>IF(ISERROR((Z447/AA447-1)*100),"n/a",(Z447/AA447-1)*100)</f>
        <v>32.936507936507532</v>
      </c>
      <c r="BC447" s="224">
        <f>IF(ISERROR((AA447/AB447-1)*100),"n/a",(AA447/AB447-1)*100)</f>
        <v>29.896907216495251</v>
      </c>
      <c r="BD447" s="224">
        <f>IF(ISERROR((AB447/AC447-1)*100),"n/a",(AB447/AC447-1)*100)</f>
        <v>4.3010752688172005</v>
      </c>
      <c r="BE447" s="224">
        <f>IF(ISERROR((AC447/AD447-1)*100),"n/a",(AC447/AD447-1)*100)</f>
        <v>4.4943820224719211</v>
      </c>
      <c r="BF447" s="224">
        <f>IF(ISERROR((AD447/AE447-1)*100),"n/a",(AD447/AE447-1)*100)</f>
        <v>4.705882352941182</v>
      </c>
      <c r="BG447" s="224">
        <f>AVERAGE(AG447:BF447)</f>
        <v>10.553142574043177</v>
      </c>
      <c r="BH447" s="182">
        <f t="shared" si="7"/>
        <v>13.479336427563799</v>
      </c>
    </row>
    <row r="448" spans="1:60" x14ac:dyDescent="0.2">
      <c r="A448" s="123" t="s">
        <v>1979</v>
      </c>
      <c r="B448" s="55" t="s">
        <v>1084</v>
      </c>
      <c r="C448" s="36">
        <v>1.05</v>
      </c>
      <c r="D448" s="181">
        <v>0.94</v>
      </c>
      <c r="E448" s="181">
        <v>0.86</v>
      </c>
      <c r="F448" s="181">
        <v>0.78</v>
      </c>
      <c r="G448" s="181">
        <v>0.70333333333333303</v>
      </c>
      <c r="H448" s="181">
        <v>0.64666666666666694</v>
      </c>
      <c r="I448" s="181">
        <v>0.61666666666666703</v>
      </c>
      <c r="J448" s="202">
        <v>0.56666666666666698</v>
      </c>
      <c r="K448" s="202">
        <v>0.48666666666666702</v>
      </c>
      <c r="L448" s="181">
        <v>0.40333333333333299</v>
      </c>
      <c r="M448" s="181">
        <v>0.3</v>
      </c>
      <c r="N448" s="181">
        <v>0.193333333333333</v>
      </c>
      <c r="O448" s="238">
        <v>0.17333333333333301</v>
      </c>
      <c r="P448" s="273"/>
      <c r="Q448" s="181">
        <v>0.13</v>
      </c>
      <c r="R448" s="238">
        <v>0</v>
      </c>
      <c r="S448" s="273"/>
      <c r="T448" s="229">
        <v>0</v>
      </c>
      <c r="U448" s="229">
        <v>0</v>
      </c>
      <c r="V448" s="229">
        <v>0</v>
      </c>
      <c r="W448" s="229">
        <v>0</v>
      </c>
      <c r="X448" s="229">
        <v>0</v>
      </c>
      <c r="Y448" s="229">
        <v>0</v>
      </c>
      <c r="Z448" s="229">
        <v>0</v>
      </c>
      <c r="AA448" s="229">
        <v>0</v>
      </c>
      <c r="AB448" s="229">
        <v>0</v>
      </c>
      <c r="AC448" s="229">
        <v>0</v>
      </c>
      <c r="AD448" s="229">
        <v>0</v>
      </c>
      <c r="AE448" s="229">
        <v>0</v>
      </c>
      <c r="AF448" s="223">
        <f>SUM(C448:AE448)</f>
        <v>7.8500000000000014</v>
      </c>
      <c r="AG448" s="224">
        <f>IF(ISERROR((C448/D448-1)*100),"n/a",(C448/D448-1)*100)</f>
        <v>11.702127659574479</v>
      </c>
      <c r="AH448" s="224">
        <f>IF(ISERROR((D448/E448-1)*100),"n/a",(D448/E448-1)*100)</f>
        <v>9.302325581395344</v>
      </c>
      <c r="AI448" s="224">
        <f>IF(ISERROR((E448/F448-1)*100),"n/a",(E448/F448-1)*100)</f>
        <v>10.256410256410241</v>
      </c>
      <c r="AJ448" s="224">
        <f>IF(ISERROR((F448/G448-1)*100),"n/a",(F448/G448-1)*100)</f>
        <v>10.900473933649346</v>
      </c>
      <c r="AK448" s="224">
        <f>IF(ISERROR((G448/H448-1)*100),"n/a",(G448/H448-1)*100)</f>
        <v>8.7628865979380457</v>
      </c>
      <c r="AL448" s="224">
        <f>IF(ISERROR((H448/I448-1)*100),"n/a",(H448/I448-1)*100)</f>
        <v>4.8648648648648374</v>
      </c>
      <c r="AM448" s="224">
        <f>IF(ISERROR((I448/J448-1)*100),"n/a",(I448/J448-1)*100)</f>
        <v>8.8235294117647189</v>
      </c>
      <c r="AN448" s="224">
        <f>IF(ISERROR((J448/K448-1)*100),"n/a",(J448/K448-1)*100)</f>
        <v>16.438356164383539</v>
      </c>
      <c r="AO448" s="224">
        <f>IF(ISERROR((K448/L448-1)*100),"n/a",(K448/L448-1)*100)</f>
        <v>20.661157024793585</v>
      </c>
      <c r="AP448" s="224">
        <f>IF(ISERROR((L448/M448-1)*100),"n/a",(L448/M448-1)*100)</f>
        <v>34.444444444444343</v>
      </c>
      <c r="AQ448" s="224">
        <f>IF(ISERROR((M448/N448-1)*100),"n/a",(M448/N448-1)*100)</f>
        <v>55.172413793103715</v>
      </c>
      <c r="AR448" s="224">
        <f>IF(ISERROR((N448/O448-1)*100),"n/a",(N448/O448-1)*100)</f>
        <v>11.538461538461565</v>
      </c>
      <c r="AS448" s="224">
        <f>IF(ISERROR((O448/Q448-1)*100),"n/a",(O448/Q448-1)*100)</f>
        <v>33.33333333333308</v>
      </c>
      <c r="AT448" s="224" t="str">
        <f>IF(ISERROR((Q448/R448-1)*100),"n/a",(Q448/R448-1)*100)</f>
        <v>n/a</v>
      </c>
      <c r="AU448" s="224" t="str">
        <f>IF(ISERROR((R448/T448-1)*100),"n/a",(R448/T448-1)*100)</f>
        <v>n/a</v>
      </c>
      <c r="AV448" s="224" t="str">
        <f>IF(ISERROR((T448/U448-1)*100),"n/a",(T448/U448-1)*100)</f>
        <v>n/a</v>
      </c>
      <c r="AW448" s="224" t="str">
        <f>IF(ISERROR((U448/V448-1)*100),"n/a",(U448/V448-1)*100)</f>
        <v>n/a</v>
      </c>
      <c r="AX448" s="224" t="str">
        <f>IF(ISERROR((V448/W448-1)*100),"n/a",(V448/W448-1)*100)</f>
        <v>n/a</v>
      </c>
      <c r="AY448" s="224" t="str">
        <f>IF(ISERROR((W448/X448-1)*100),"n/a",(W448/X448-1)*100)</f>
        <v>n/a</v>
      </c>
      <c r="AZ448" s="224" t="str">
        <f>IF(ISERROR((X448/Y448-1)*100),"n/a",(X448/Y448-1)*100)</f>
        <v>n/a</v>
      </c>
      <c r="BA448" s="224" t="str">
        <f>IF(ISERROR((Y448/Z448-1)*100),"n/a",(Y448/Z448-1)*100)</f>
        <v>n/a</v>
      </c>
      <c r="BB448" s="224" t="str">
        <f>IF(ISERROR((Z448/AA448-1)*100),"n/a",(Z448/AA448-1)*100)</f>
        <v>n/a</v>
      </c>
      <c r="BC448" s="224" t="str">
        <f>IF(ISERROR((AA448/AB448-1)*100),"n/a",(AA448/AB448-1)*100)</f>
        <v>n/a</v>
      </c>
      <c r="BD448" s="224" t="str">
        <f>IF(ISERROR((AB448/AC448-1)*100),"n/a",(AB448/AC448-1)*100)</f>
        <v>n/a</v>
      </c>
      <c r="BE448" s="224" t="str">
        <f>IF(ISERROR((AC448/AD448-1)*100),"n/a",(AC448/AD448-1)*100)</f>
        <v>n/a</v>
      </c>
      <c r="BF448" s="224" t="str">
        <f>IF(ISERROR((AD448/AE448-1)*100),"n/a",(AD448/AE448-1)*100)</f>
        <v>n/a</v>
      </c>
      <c r="BG448" s="224">
        <f>AVERAGE(AG448:BF448)</f>
        <v>18.169291123393602</v>
      </c>
      <c r="BH448" s="182">
        <f t="shared" si="7"/>
        <v>14.450955694592388</v>
      </c>
    </row>
    <row r="449" spans="1:60" x14ac:dyDescent="0.2">
      <c r="A449" s="55" t="s">
        <v>1980</v>
      </c>
      <c r="B449" s="55" t="s">
        <v>403</v>
      </c>
      <c r="C449" s="36">
        <v>3.16</v>
      </c>
      <c r="D449" s="181">
        <v>2.82</v>
      </c>
      <c r="E449" s="181">
        <v>2.63</v>
      </c>
      <c r="F449" s="181">
        <v>2.1800000000000002</v>
      </c>
      <c r="G449" s="181">
        <v>1.68</v>
      </c>
      <c r="H449" s="181">
        <v>1.53</v>
      </c>
      <c r="I449" s="181">
        <v>1.43</v>
      </c>
      <c r="J449" s="202">
        <v>1.25</v>
      </c>
      <c r="K449" s="202">
        <v>1.1399999999999999</v>
      </c>
      <c r="L449" s="181">
        <v>1.02</v>
      </c>
      <c r="M449" s="181">
        <v>0.9</v>
      </c>
      <c r="N449" s="181">
        <v>0.76</v>
      </c>
      <c r="O449" s="181">
        <v>0.63</v>
      </c>
      <c r="P449" s="273"/>
      <c r="Q449" s="181">
        <v>0.52500000000000002</v>
      </c>
      <c r="R449" s="181">
        <v>0.44</v>
      </c>
      <c r="S449" s="273"/>
      <c r="T449" s="202">
        <v>0.39</v>
      </c>
      <c r="U449" s="202">
        <v>0.36875000000000002</v>
      </c>
      <c r="V449" s="202">
        <v>0.36499999999999999</v>
      </c>
      <c r="W449" s="202">
        <v>0.35</v>
      </c>
      <c r="X449" s="202">
        <v>0.33500000000000002</v>
      </c>
      <c r="Y449" s="202">
        <v>0.32250000000000001</v>
      </c>
      <c r="Z449" s="202">
        <v>0.3125</v>
      </c>
      <c r="AA449" s="202">
        <v>0.30249999999999999</v>
      </c>
      <c r="AB449" s="202">
        <v>0.28499999999999998</v>
      </c>
      <c r="AC449" s="202">
        <v>0.28000000000000003</v>
      </c>
      <c r="AD449" s="202">
        <v>0.26</v>
      </c>
      <c r="AE449" s="202">
        <v>0.24</v>
      </c>
      <c r="AF449" s="223">
        <f>SUM(C449:AE449)</f>
        <v>25.90625</v>
      </c>
      <c r="AG449" s="224">
        <f>IF(ISERROR((C449/D449-1)*100),"n/a",(C449/D449-1)*100)</f>
        <v>12.056737588652489</v>
      </c>
      <c r="AH449" s="224">
        <f>IF(ISERROR((D449/E449-1)*100),"n/a",(D449/E449-1)*100)</f>
        <v>7.2243346007604625</v>
      </c>
      <c r="AI449" s="224">
        <f>IF(ISERROR((E449/F449-1)*100),"n/a",(E449/F449-1)*100)</f>
        <v>20.642201834862362</v>
      </c>
      <c r="AJ449" s="224">
        <f>IF(ISERROR((F449/G449-1)*100),"n/a",(F449/G449-1)*100)</f>
        <v>29.761904761904766</v>
      </c>
      <c r="AK449" s="224">
        <f>IF(ISERROR((G449/H449-1)*100),"n/a",(G449/H449-1)*100)</f>
        <v>9.8039215686274375</v>
      </c>
      <c r="AL449" s="224">
        <f>IF(ISERROR((H449/I449-1)*100),"n/a",(H449/I449-1)*100)</f>
        <v>6.9930069930070005</v>
      </c>
      <c r="AM449" s="224">
        <f>IF(ISERROR((I449/J449-1)*100),"n/a",(I449/J449-1)*100)</f>
        <v>14.399999999999991</v>
      </c>
      <c r="AN449" s="224">
        <f>IF(ISERROR((J449/K449-1)*100),"n/a",(J449/K449-1)*100)</f>
        <v>9.6491228070175517</v>
      </c>
      <c r="AO449" s="224">
        <f>IF(ISERROR((K449/L449-1)*100),"n/a",(K449/L449-1)*100)</f>
        <v>11.764705882352921</v>
      </c>
      <c r="AP449" s="224">
        <f>IF(ISERROR((L449/M449-1)*100),"n/a",(L449/M449-1)*100)</f>
        <v>13.33333333333333</v>
      </c>
      <c r="AQ449" s="224">
        <f>IF(ISERROR((M449/N449-1)*100),"n/a",(M449/N449-1)*100)</f>
        <v>18.421052631578938</v>
      </c>
      <c r="AR449" s="224">
        <f>IF(ISERROR((N449/O449-1)*100),"n/a",(N449/O449-1)*100)</f>
        <v>20.634920634920629</v>
      </c>
      <c r="AS449" s="224">
        <f>IF(ISERROR((O449/Q449-1)*100),"n/a",(O449/Q449-1)*100)</f>
        <v>19.999999999999996</v>
      </c>
      <c r="AT449" s="224">
        <f>IF(ISERROR((Q449/R449-1)*100),"n/a",(Q449/R449-1)*100)</f>
        <v>19.318181818181813</v>
      </c>
      <c r="AU449" s="224">
        <f>IF(ISERROR((R449/T449-1)*100),"n/a",(R449/T449-1)*100)</f>
        <v>12.820512820512819</v>
      </c>
      <c r="AV449" s="224">
        <f>IF(ISERROR((T449/U449-1)*100),"n/a",(T449/U449-1)*100)</f>
        <v>5.7627118644067776</v>
      </c>
      <c r="AW449" s="224">
        <f>IF(ISERROR((U449/V449-1)*100),"n/a",(U449/V449-1)*100)</f>
        <v>1.0273972602739878</v>
      </c>
      <c r="AX449" s="224">
        <f>IF(ISERROR((V449/W449-1)*100),"n/a",(V449/W449-1)*100)</f>
        <v>4.2857142857142927</v>
      </c>
      <c r="AY449" s="224">
        <f>IF(ISERROR((W449/X449-1)*100),"n/a",(W449/X449-1)*100)</f>
        <v>4.4776119402984982</v>
      </c>
      <c r="AZ449" s="224">
        <f>IF(ISERROR((X449/Y449-1)*100),"n/a",(X449/Y449-1)*100)</f>
        <v>3.8759689922480689</v>
      </c>
      <c r="BA449" s="224">
        <f>IF(ISERROR((Y449/Z449-1)*100),"n/a",(Y449/Z449-1)*100)</f>
        <v>3.2000000000000028</v>
      </c>
      <c r="BB449" s="224">
        <f>IF(ISERROR((Z449/AA449-1)*100),"n/a",(Z449/AA449-1)*100)</f>
        <v>3.3057851239669533</v>
      </c>
      <c r="BC449" s="224">
        <f>IF(ISERROR((AA449/AB449-1)*100),"n/a",(AA449/AB449-1)*100)</f>
        <v>6.1403508771929793</v>
      </c>
      <c r="BD449" s="224">
        <f>IF(ISERROR((AB449/AC449-1)*100),"n/a",(AB449/AC449-1)*100)</f>
        <v>1.7857142857142572</v>
      </c>
      <c r="BE449" s="224">
        <f>IF(ISERROR((AC449/AD449-1)*100),"n/a",(AC449/AD449-1)*100)</f>
        <v>7.6923076923077094</v>
      </c>
      <c r="BF449" s="224">
        <f>IF(ISERROR((AD449/AE449-1)*100),"n/a",(AD449/AE449-1)*100)</f>
        <v>8.3333333333333481</v>
      </c>
      <c r="BG449" s="224">
        <f>AVERAGE(AG449:BF449)</f>
        <v>10.642724343506517</v>
      </c>
      <c r="BH449" s="182">
        <f t="shared" si="7"/>
        <v>7.2310846139335965</v>
      </c>
    </row>
    <row r="450" spans="1:60" x14ac:dyDescent="0.2">
      <c r="A450" s="123" t="s">
        <v>1981</v>
      </c>
      <c r="B450" s="55" t="s">
        <v>406</v>
      </c>
      <c r="C450" s="36">
        <v>2.266</v>
      </c>
      <c r="D450" s="181">
        <v>2.06</v>
      </c>
      <c r="E450" s="181">
        <v>1.87</v>
      </c>
      <c r="F450" s="181">
        <v>1.7</v>
      </c>
      <c r="G450" s="181">
        <v>1.54</v>
      </c>
      <c r="H450" s="181">
        <v>1.4</v>
      </c>
      <c r="I450" s="181">
        <v>1.25</v>
      </c>
      <c r="J450" s="202">
        <v>1.1100000000000001</v>
      </c>
      <c r="K450" s="202">
        <v>0.98250000000000004</v>
      </c>
      <c r="L450" s="181">
        <v>0.87</v>
      </c>
      <c r="M450" s="181">
        <v>0.77</v>
      </c>
      <c r="N450" s="181">
        <v>0.72499999999999998</v>
      </c>
      <c r="O450" s="181">
        <v>0.66</v>
      </c>
      <c r="P450" s="273"/>
      <c r="Q450" s="181">
        <v>0.6</v>
      </c>
      <c r="R450" s="181">
        <v>0.55000000000000004</v>
      </c>
      <c r="S450" s="273"/>
      <c r="T450" s="202">
        <v>0.5</v>
      </c>
      <c r="U450" s="202">
        <v>0.47249999999999998</v>
      </c>
      <c r="V450" s="202">
        <v>0.44500000000000001</v>
      </c>
      <c r="W450" s="202">
        <v>0.41</v>
      </c>
      <c r="X450" s="202">
        <v>0.375</v>
      </c>
      <c r="Y450" s="202">
        <v>0.35499999999999998</v>
      </c>
      <c r="Z450" s="202">
        <v>0.32500000000000001</v>
      </c>
      <c r="AA450" s="202">
        <v>0.3</v>
      </c>
      <c r="AB450" s="202">
        <v>0.28999999999999998</v>
      </c>
      <c r="AC450" s="202">
        <v>0.28000000000000003</v>
      </c>
      <c r="AD450" s="202">
        <v>0.27</v>
      </c>
      <c r="AE450" s="202">
        <v>0.26</v>
      </c>
      <c r="AF450" s="223">
        <f>SUM(C450:AE450)</f>
        <v>22.636000000000003</v>
      </c>
      <c r="AG450" s="224">
        <f>IF(ISERROR((C450/D450-1)*100),"n/a",(C450/D450-1)*100)</f>
        <v>10.000000000000009</v>
      </c>
      <c r="AH450" s="224">
        <f>IF(ISERROR((D450/E450-1)*100),"n/a",(D450/E450-1)*100)</f>
        <v>10.160427807486627</v>
      </c>
      <c r="AI450" s="224">
        <f>IF(ISERROR((E450/F450-1)*100),"n/a",(E450/F450-1)*100)</f>
        <v>10.000000000000009</v>
      </c>
      <c r="AJ450" s="224">
        <f>IF(ISERROR((F450/G450-1)*100),"n/a",(F450/G450-1)*100)</f>
        <v>10.389610389610393</v>
      </c>
      <c r="AK450" s="224">
        <f>IF(ISERROR((G450/H450-1)*100),"n/a",(G450/H450-1)*100)</f>
        <v>10.000000000000009</v>
      </c>
      <c r="AL450" s="224">
        <f>IF(ISERROR((H450/I450-1)*100),"n/a",(H450/I450-1)*100)</f>
        <v>11.999999999999989</v>
      </c>
      <c r="AM450" s="224">
        <f>IF(ISERROR((I450/J450-1)*100),"n/a",(I450/J450-1)*100)</f>
        <v>12.612612612612594</v>
      </c>
      <c r="AN450" s="224">
        <f>IF(ISERROR((J450/K450-1)*100),"n/a",(J450/K450-1)*100)</f>
        <v>12.977099236641232</v>
      </c>
      <c r="AO450" s="224">
        <f>IF(ISERROR((K450/L450-1)*100),"n/a",(K450/L450-1)*100)</f>
        <v>12.93103448275863</v>
      </c>
      <c r="AP450" s="224">
        <f>IF(ISERROR((L450/M450-1)*100),"n/a",(L450/M450-1)*100)</f>
        <v>12.987012987012992</v>
      </c>
      <c r="AQ450" s="224">
        <f>IF(ISERROR((M450/N450-1)*100),"n/a",(M450/N450-1)*100)</f>
        <v>6.2068965517241503</v>
      </c>
      <c r="AR450" s="224">
        <f>IF(ISERROR((N450/O450-1)*100),"n/a",(N450/O450-1)*100)</f>
        <v>9.8484848484848406</v>
      </c>
      <c r="AS450" s="224">
        <f>IF(ISERROR((O450/Q450-1)*100),"n/a",(O450/Q450-1)*100)</f>
        <v>10.000000000000009</v>
      </c>
      <c r="AT450" s="224">
        <f>IF(ISERROR((Q450/R450-1)*100),"n/a",(Q450/R450-1)*100)</f>
        <v>9.0909090909090828</v>
      </c>
      <c r="AU450" s="224">
        <f>IF(ISERROR((R450/T450-1)*100),"n/a",(R450/T450-1)*100)</f>
        <v>10.000000000000009</v>
      </c>
      <c r="AV450" s="224">
        <f>IF(ISERROR((T450/U450-1)*100),"n/a",(T450/U450-1)*100)</f>
        <v>5.8201058201058364</v>
      </c>
      <c r="AW450" s="224">
        <f>IF(ISERROR((U450/V450-1)*100),"n/a",(U450/V450-1)*100)</f>
        <v>6.1797752808988804</v>
      </c>
      <c r="AX450" s="224">
        <f>IF(ISERROR((V450/W450-1)*100),"n/a",(V450/W450-1)*100)</f>
        <v>8.5365853658536661</v>
      </c>
      <c r="AY450" s="224">
        <f>IF(ISERROR((W450/X450-1)*100),"n/a",(W450/X450-1)*100)</f>
        <v>9.3333333333333268</v>
      </c>
      <c r="AZ450" s="224">
        <f>IF(ISERROR((X450/Y450-1)*100),"n/a",(X450/Y450-1)*100)</f>
        <v>5.6338028169014231</v>
      </c>
      <c r="BA450" s="224">
        <f>IF(ISERROR((Y450/Z450-1)*100),"n/a",(Y450/Z450-1)*100)</f>
        <v>9.2307692307692193</v>
      </c>
      <c r="BB450" s="224">
        <f>IF(ISERROR((Z450/AA450-1)*100),"n/a",(Z450/AA450-1)*100)</f>
        <v>8.3333333333333481</v>
      </c>
      <c r="BC450" s="224">
        <f>IF(ISERROR((AA450/AB450-1)*100),"n/a",(AA450/AB450-1)*100)</f>
        <v>3.4482758620689724</v>
      </c>
      <c r="BD450" s="224">
        <f>IF(ISERROR((AB450/AC450-1)*100),"n/a",(AB450/AC450-1)*100)</f>
        <v>3.5714285714285587</v>
      </c>
      <c r="BE450" s="224">
        <f>IF(ISERROR((AC450/AD450-1)*100),"n/a",(AC450/AD450-1)*100)</f>
        <v>3.7037037037036979</v>
      </c>
      <c r="BF450" s="224">
        <f>IF(ISERROR((AD450/AE450-1)*100),"n/a",(AD450/AE450-1)*100)</f>
        <v>3.8461538461538547</v>
      </c>
      <c r="BG450" s="224">
        <f>AVERAGE(AG450:BF450)</f>
        <v>8.7246675066073607</v>
      </c>
      <c r="BH450" s="182">
        <f t="shared" si="7"/>
        <v>3.0277250027924305</v>
      </c>
    </row>
    <row r="451" spans="1:60" x14ac:dyDescent="0.2">
      <c r="A451" s="123" t="s">
        <v>1982</v>
      </c>
      <c r="B451" s="55" t="s">
        <v>1086</v>
      </c>
      <c r="C451" s="36">
        <v>10.75</v>
      </c>
      <c r="D451" s="181">
        <v>9.75</v>
      </c>
      <c r="E451" s="181">
        <v>8.6999999999999993</v>
      </c>
      <c r="F451" s="181">
        <v>8.4</v>
      </c>
      <c r="G451" s="181">
        <v>7.8</v>
      </c>
      <c r="H451" s="181">
        <v>7.6</v>
      </c>
      <c r="I451" s="181">
        <v>7.15</v>
      </c>
      <c r="J451" s="229">
        <v>7</v>
      </c>
      <c r="K451" s="202">
        <v>6.85</v>
      </c>
      <c r="L451" s="181">
        <v>6.4</v>
      </c>
      <c r="M451" s="181">
        <v>5.6</v>
      </c>
      <c r="N451" s="181">
        <v>4.4000000000000004</v>
      </c>
      <c r="O451" s="181">
        <v>3.45</v>
      </c>
      <c r="P451" s="273"/>
      <c r="Q451" s="181">
        <v>3</v>
      </c>
      <c r="R451" s="181">
        <v>2.08</v>
      </c>
      <c r="S451" s="273"/>
      <c r="T451" s="202">
        <v>1.5</v>
      </c>
      <c r="U451" s="202">
        <v>0.9</v>
      </c>
      <c r="V451" s="202">
        <v>0.8</v>
      </c>
      <c r="W451" s="202">
        <v>0.5</v>
      </c>
      <c r="X451" s="202">
        <v>0.375</v>
      </c>
      <c r="Y451" s="229">
        <v>0</v>
      </c>
      <c r="Z451" s="229">
        <v>0</v>
      </c>
      <c r="AA451" s="229">
        <v>0</v>
      </c>
      <c r="AB451" s="229">
        <v>0</v>
      </c>
      <c r="AC451" s="229">
        <v>0</v>
      </c>
      <c r="AD451" s="229">
        <v>0.1875</v>
      </c>
      <c r="AE451" s="229">
        <v>0.25</v>
      </c>
      <c r="AF451" s="223">
        <f>SUM(C451:AE451)</f>
        <v>103.44250000000001</v>
      </c>
      <c r="AG451" s="224">
        <f>IF(ISERROR((C451/D451-1)*100),"n/a",(C451/D451-1)*100)</f>
        <v>10.256410256410264</v>
      </c>
      <c r="AH451" s="224">
        <f>IF(ISERROR((D451/E451-1)*100),"n/a",(D451/E451-1)*100)</f>
        <v>12.068965517241391</v>
      </c>
      <c r="AI451" s="224">
        <f>IF(ISERROR((E451/F451-1)*100),"n/a",(E451/F451-1)*100)</f>
        <v>3.5714285714285587</v>
      </c>
      <c r="AJ451" s="224">
        <f>IF(ISERROR((F451/G451-1)*100),"n/a",(F451/G451-1)*100)</f>
        <v>7.6923076923077094</v>
      </c>
      <c r="AK451" s="224">
        <f>IF(ISERROR((G451/H451-1)*100),"n/a",(G451/H451-1)*100)</f>
        <v>2.6315789473684292</v>
      </c>
      <c r="AL451" s="224">
        <f>IF(ISERROR((H451/I451-1)*100),"n/a",(H451/I451-1)*100)</f>
        <v>6.2937062937062915</v>
      </c>
      <c r="AM451" s="224">
        <f>IF(ISERROR((I451/J451-1)*100),"n/a",(I451/J451-1)*100)</f>
        <v>2.1428571428571574</v>
      </c>
      <c r="AN451" s="224">
        <f>IF(ISERROR((J451/K451-1)*100),"n/a",(J451/K451-1)*100)</f>
        <v>2.1897810218978186</v>
      </c>
      <c r="AO451" s="224">
        <f>IF(ISERROR((K451/L451-1)*100),"n/a",(K451/L451-1)*100)</f>
        <v>7.0312499999999778</v>
      </c>
      <c r="AP451" s="224">
        <f>IF(ISERROR((L451/M451-1)*100),"n/a",(L451/M451-1)*100)</f>
        <v>14.285714285714302</v>
      </c>
      <c r="AQ451" s="224">
        <f>IF(ISERROR((M451/N451-1)*100),"n/a",(M451/N451-1)*100)</f>
        <v>27.272727272727249</v>
      </c>
      <c r="AR451" s="224">
        <f>IF(ISERROR((N451/O451-1)*100),"n/a",(N451/O451-1)*100)</f>
        <v>27.536231884057983</v>
      </c>
      <c r="AS451" s="224">
        <f>IF(ISERROR((O451/Q451-1)*100),"n/a",(O451/Q451-1)*100)</f>
        <v>15.000000000000014</v>
      </c>
      <c r="AT451" s="224">
        <f>IF(ISERROR((Q451/R451-1)*100),"n/a",(Q451/R451-1)*100)</f>
        <v>44.230769230769226</v>
      </c>
      <c r="AU451" s="224">
        <f>IF(ISERROR((R451/T451-1)*100),"n/a",(R451/T451-1)*100)</f>
        <v>38.666666666666671</v>
      </c>
      <c r="AV451" s="224">
        <f>IF(ISERROR((T451/U451-1)*100),"n/a",(T451/U451-1)*100)</f>
        <v>66.666666666666657</v>
      </c>
      <c r="AW451" s="224">
        <f>IF(ISERROR((U451/V451-1)*100),"n/a",(U451/V451-1)*100)</f>
        <v>12.5</v>
      </c>
      <c r="AX451" s="224">
        <f>IF(ISERROR((V451/W451-1)*100),"n/a",(V451/W451-1)*100)</f>
        <v>60.000000000000007</v>
      </c>
      <c r="AY451" s="224">
        <f>IF(ISERROR((W451/X451-1)*100),"n/a",(W451/X451-1)*100)</f>
        <v>33.333333333333329</v>
      </c>
      <c r="AZ451" s="224" t="str">
        <f>IF(ISERROR((X451/Y451-1)*100),"n/a",(X451/Y451-1)*100)</f>
        <v>n/a</v>
      </c>
      <c r="BA451" s="224" t="str">
        <f>IF(ISERROR((Y451/Z451-1)*100),"n/a",(Y451/Z451-1)*100)</f>
        <v>n/a</v>
      </c>
      <c r="BB451" s="224" t="str">
        <f>IF(ISERROR((Z451/AA451-1)*100),"n/a",(Z451/AA451-1)*100)</f>
        <v>n/a</v>
      </c>
      <c r="BC451" s="224" t="str">
        <f>IF(ISERROR((AA451/AB451-1)*100),"n/a",(AA451/AB451-1)*100)</f>
        <v>n/a</v>
      </c>
      <c r="BD451" s="224" t="str">
        <f>IF(ISERROR((AB451/AC451-1)*100),"n/a",(AB451/AC451-1)*100)</f>
        <v>n/a</v>
      </c>
      <c r="BE451" s="224">
        <f>IF(ISERROR((AC451/AD451-1)*100),"n/a",(AC451/AD451-1)*100)</f>
        <v>-100</v>
      </c>
      <c r="BF451" s="224">
        <f>IF(ISERROR((AD451/AE451-1)*100),"n/a",(AD451/AE451-1)*100)</f>
        <v>-25</v>
      </c>
      <c r="BG451" s="224">
        <f>AVERAGE(AG451:BF451)</f>
        <v>12.779542608721572</v>
      </c>
      <c r="BH451" s="182">
        <f t="shared" si="7"/>
        <v>33.405011638110956</v>
      </c>
    </row>
    <row r="452" spans="1:60" x14ac:dyDescent="0.2">
      <c r="A452" s="55" t="s">
        <v>1983</v>
      </c>
      <c r="B452" s="55" t="s">
        <v>408</v>
      </c>
      <c r="C452" s="36">
        <v>2.1</v>
      </c>
      <c r="D452" s="181">
        <v>2.02</v>
      </c>
      <c r="E452" s="181">
        <v>1.94</v>
      </c>
      <c r="F452" s="181">
        <v>1.86</v>
      </c>
      <c r="G452" s="181">
        <v>1.8</v>
      </c>
      <c r="H452" s="181">
        <v>1.76</v>
      </c>
      <c r="I452" s="181">
        <v>1.72</v>
      </c>
      <c r="J452" s="202">
        <v>1.68</v>
      </c>
      <c r="K452" s="202">
        <v>1.64</v>
      </c>
      <c r="L452" s="181">
        <v>1.6</v>
      </c>
      <c r="M452" s="181">
        <v>1.56</v>
      </c>
      <c r="N452" s="181">
        <v>1.52</v>
      </c>
      <c r="O452" s="181">
        <v>1.48</v>
      </c>
      <c r="P452" s="273"/>
      <c r="Q452" s="181">
        <v>1.44</v>
      </c>
      <c r="R452" s="181">
        <v>1.4</v>
      </c>
      <c r="S452" s="273"/>
      <c r="T452" s="202">
        <v>1.36</v>
      </c>
      <c r="U452" s="202">
        <v>1.32</v>
      </c>
      <c r="V452" s="202">
        <v>1.27</v>
      </c>
      <c r="W452" s="202">
        <v>1.22</v>
      </c>
      <c r="X452" s="202">
        <v>1.18</v>
      </c>
      <c r="Y452" s="202">
        <v>1.1399999999999999</v>
      </c>
      <c r="Z452" s="202">
        <v>1.1000000000000001</v>
      </c>
      <c r="AA452" s="202">
        <v>1.06</v>
      </c>
      <c r="AB452" s="202">
        <v>1.0249999999999999</v>
      </c>
      <c r="AC452" s="202">
        <v>0.98499999999999999</v>
      </c>
      <c r="AD452" s="202">
        <v>0.94499999999999995</v>
      </c>
      <c r="AE452" s="202">
        <v>0.91500000000000004</v>
      </c>
      <c r="AF452" s="223">
        <f>SUM(C452:AE452)</f>
        <v>39.04</v>
      </c>
      <c r="AG452" s="224">
        <f>IF(ISERROR((C452/D452-1)*100),"n/a",(C452/D452-1)*100)</f>
        <v>3.9603960396039639</v>
      </c>
      <c r="AH452" s="224">
        <f>IF(ISERROR((D452/E452-1)*100),"n/a",(D452/E452-1)*100)</f>
        <v>4.1237113402061931</v>
      </c>
      <c r="AI452" s="224">
        <f>IF(ISERROR((E452/F452-1)*100),"n/a",(E452/F452-1)*100)</f>
        <v>4.3010752688172005</v>
      </c>
      <c r="AJ452" s="224">
        <f>IF(ISERROR((F452/G452-1)*100),"n/a",(F452/G452-1)*100)</f>
        <v>3.3333333333333437</v>
      </c>
      <c r="AK452" s="224">
        <f>IF(ISERROR((G452/H452-1)*100),"n/a",(G452/H452-1)*100)</f>
        <v>2.2727272727272707</v>
      </c>
      <c r="AL452" s="224">
        <f>IF(ISERROR((H452/I452-1)*100),"n/a",(H452/I452-1)*100)</f>
        <v>2.3255813953488413</v>
      </c>
      <c r="AM452" s="224">
        <f>IF(ISERROR((I452/J452-1)*100),"n/a",(I452/J452-1)*100)</f>
        <v>2.3809523809523725</v>
      </c>
      <c r="AN452" s="224">
        <f>IF(ISERROR((J452/K452-1)*100),"n/a",(J452/K452-1)*100)</f>
        <v>2.4390243902439046</v>
      </c>
      <c r="AO452" s="224">
        <f>IF(ISERROR((K452/L452-1)*100),"n/a",(K452/L452-1)*100)</f>
        <v>2.4999999999999911</v>
      </c>
      <c r="AP452" s="224">
        <f>IF(ISERROR((L452/M452-1)*100),"n/a",(L452/M452-1)*100)</f>
        <v>2.5641025641025772</v>
      </c>
      <c r="AQ452" s="224">
        <f>IF(ISERROR((M452/N452-1)*100),"n/a",(M452/N452-1)*100)</f>
        <v>2.6315789473684292</v>
      </c>
      <c r="AR452" s="224">
        <f>IF(ISERROR((N452/O452-1)*100),"n/a",(N452/O452-1)*100)</f>
        <v>2.7027027027026973</v>
      </c>
      <c r="AS452" s="224">
        <f>IF(ISERROR((O452/Q452-1)*100),"n/a",(O452/Q452-1)*100)</f>
        <v>2.7777777777777901</v>
      </c>
      <c r="AT452" s="224">
        <f>IF(ISERROR((Q452/R452-1)*100),"n/a",(Q452/R452-1)*100)</f>
        <v>2.8571428571428692</v>
      </c>
      <c r="AU452" s="224">
        <f>IF(ISERROR((R452/T452-1)*100),"n/a",(R452/T452-1)*100)</f>
        <v>2.9411764705882248</v>
      </c>
      <c r="AV452" s="224">
        <f>IF(ISERROR((T452/U452-1)*100),"n/a",(T452/U452-1)*100)</f>
        <v>3.0303030303030276</v>
      </c>
      <c r="AW452" s="224">
        <f>IF(ISERROR((U452/V452-1)*100),"n/a",(U452/V452-1)*100)</f>
        <v>3.937007874015741</v>
      </c>
      <c r="AX452" s="224">
        <f>IF(ISERROR((V452/W452-1)*100),"n/a",(V452/W452-1)*100)</f>
        <v>4.0983606557376984</v>
      </c>
      <c r="AY452" s="224">
        <f>IF(ISERROR((W452/X452-1)*100),"n/a",(W452/X452-1)*100)</f>
        <v>3.3898305084745894</v>
      </c>
      <c r="AZ452" s="224">
        <f>IF(ISERROR((X452/Y452-1)*100),"n/a",(X452/Y452-1)*100)</f>
        <v>3.5087719298245723</v>
      </c>
      <c r="BA452" s="224">
        <f>IF(ISERROR((Y452/Z452-1)*100),"n/a",(Y452/Z452-1)*100)</f>
        <v>3.6363636363636154</v>
      </c>
      <c r="BB452" s="224">
        <f>IF(ISERROR((Z452/AA452-1)*100),"n/a",(Z452/AA452-1)*100)</f>
        <v>3.7735849056603765</v>
      </c>
      <c r="BC452" s="224">
        <f>IF(ISERROR((AA452/AB452-1)*100),"n/a",(AA452/AB452-1)*100)</f>
        <v>3.4146341463414887</v>
      </c>
      <c r="BD452" s="224">
        <f>IF(ISERROR((AB452/AC452-1)*100),"n/a",(AB452/AC452-1)*100)</f>
        <v>4.0609137055837463</v>
      </c>
      <c r="BE452" s="224">
        <f>IF(ISERROR((AC452/AD452-1)*100),"n/a",(AC452/AD452-1)*100)</f>
        <v>4.2328042328042326</v>
      </c>
      <c r="BF452" s="224">
        <f>IF(ISERROR((AD452/AE452-1)*100),"n/a",(AD452/AE452-1)*100)</f>
        <v>3.2786885245901454</v>
      </c>
      <c r="BG452" s="224">
        <f>AVERAGE(AG452:BF452)</f>
        <v>3.2489440727159575</v>
      </c>
      <c r="BH452" s="182">
        <f t="shared" si="7"/>
        <v>0.66906474790343107</v>
      </c>
    </row>
    <row r="453" spans="1:60" x14ac:dyDescent="0.2">
      <c r="A453" s="146" t="s">
        <v>2681</v>
      </c>
      <c r="B453" s="55" t="s">
        <v>2682</v>
      </c>
      <c r="C453" s="36">
        <v>2.5</v>
      </c>
      <c r="D453" s="181">
        <v>2.4</v>
      </c>
      <c r="E453" s="181">
        <v>2.3199999999999998</v>
      </c>
      <c r="F453" s="181">
        <v>2.2400000000000002</v>
      </c>
      <c r="G453" s="238">
        <v>2.08</v>
      </c>
      <c r="H453" s="181">
        <v>2.08</v>
      </c>
      <c r="I453" s="181">
        <v>2.04</v>
      </c>
      <c r="J453" s="202">
        <v>1.96</v>
      </c>
      <c r="K453" s="202">
        <v>1.8599999999999999</v>
      </c>
      <c r="L453" s="181">
        <v>1.7000000000000002</v>
      </c>
      <c r="M453" s="181">
        <v>1.5400000000000003</v>
      </c>
      <c r="N453" s="181">
        <v>1.32</v>
      </c>
      <c r="O453" s="181">
        <v>1.24</v>
      </c>
      <c r="Q453" s="181">
        <v>1.2</v>
      </c>
      <c r="R453" s="181">
        <v>1.1600000000000001</v>
      </c>
      <c r="T453" s="181">
        <v>1.08</v>
      </c>
      <c r="U453" s="181">
        <v>1</v>
      </c>
      <c r="V453" s="202">
        <v>0.89999999999999991</v>
      </c>
      <c r="W453" s="202">
        <v>0.78</v>
      </c>
      <c r="X453" s="202">
        <v>0.66</v>
      </c>
      <c r="Y453" s="202">
        <v>0.55000000000000004</v>
      </c>
      <c r="Z453" s="202">
        <v>0.375</v>
      </c>
      <c r="AA453" s="229">
        <v>0</v>
      </c>
      <c r="AB453" s="229">
        <v>0</v>
      </c>
      <c r="AC453" s="229">
        <v>0</v>
      </c>
      <c r="AD453" s="229">
        <v>0</v>
      </c>
      <c r="AE453" s="229">
        <v>0</v>
      </c>
      <c r="AF453" s="223">
        <f>SUM(C453:AE453)</f>
        <v>32.984999999999992</v>
      </c>
      <c r="AG453" s="224">
        <f>IF(ISERROR((C453/D453-1)*100),"n/a",(C453/D453-1)*100)</f>
        <v>4.1666666666666741</v>
      </c>
      <c r="AH453" s="224">
        <f>IF(ISERROR((D453/E453-1)*100),"n/a",(D453/E453-1)*100)</f>
        <v>3.4482758620689724</v>
      </c>
      <c r="AI453" s="224">
        <f>IF(ISERROR((E453/F453-1)*100),"n/a",(E453/F453-1)*100)</f>
        <v>3.5714285714285587</v>
      </c>
      <c r="AJ453" s="224">
        <f>IF(ISERROR((F453/G453-1)*100),"n/a",(F453/G453-1)*100)</f>
        <v>7.6923076923077094</v>
      </c>
      <c r="AK453" s="224">
        <f>IF(ISERROR((G453/H453-1)*100),"n/a",(G453/H453-1)*100)</f>
        <v>0</v>
      </c>
      <c r="AL453" s="224">
        <f>IF(ISERROR((H453/I453-1)*100),"n/a",(H453/I453-1)*100)</f>
        <v>1.9607843137254832</v>
      </c>
      <c r="AM453" s="224">
        <f>IF(ISERROR((I453/J453-1)*100),"n/a",(I453/J453-1)*100)</f>
        <v>4.081632653061229</v>
      </c>
      <c r="AN453" s="224">
        <f>IF(ISERROR((J453/K453-1)*100),"n/a",(J453/K453-1)*100)</f>
        <v>5.3763440860215006</v>
      </c>
      <c r="AO453" s="224">
        <f>IF(ISERROR((K453/L453-1)*100),"n/a",(K453/L453-1)*100)</f>
        <v>9.4117647058823408</v>
      </c>
      <c r="AP453" s="224">
        <f>IF(ISERROR((L453/M453-1)*100),"n/a",(L453/M453-1)*100)</f>
        <v>10.389610389610393</v>
      </c>
      <c r="AQ453" s="224">
        <f>IF(ISERROR((M453/N453-1)*100),"n/a",(M453/N453-1)*100)</f>
        <v>16.666666666666675</v>
      </c>
      <c r="AR453" s="224">
        <f>IF(ISERROR((N453/O453-1)*100),"n/a",(N453/O453-1)*100)</f>
        <v>6.4516129032258229</v>
      </c>
      <c r="AS453" s="224">
        <f>IF(ISERROR((O453/Q453-1)*100),"n/a",(O453/Q453-1)*100)</f>
        <v>3.3333333333333437</v>
      </c>
      <c r="AT453" s="224">
        <f>IF(ISERROR((Q453/R453-1)*100),"n/a",(Q453/R453-1)*100)</f>
        <v>3.4482758620689502</v>
      </c>
      <c r="AU453" s="224">
        <f>IF(ISERROR((R453/T453-1)*100),"n/a",(R453/T453-1)*100)</f>
        <v>7.4074074074074181</v>
      </c>
      <c r="AV453" s="224">
        <f>IF(ISERROR((T453/U453-1)*100),"n/a",(T453/U453-1)*100)</f>
        <v>8.0000000000000071</v>
      </c>
      <c r="AW453" s="224">
        <f>IF(ISERROR((U453/V453-1)*100),"n/a",(U453/V453-1)*100)</f>
        <v>11.111111111111116</v>
      </c>
      <c r="AX453" s="224">
        <f>IF(ISERROR((V453/W453-1)*100),"n/a",(V453/W453-1)*100)</f>
        <v>15.384615384615374</v>
      </c>
      <c r="AY453" s="224">
        <f>IF(ISERROR((W453/X453-1)*100),"n/a",(W453/X453-1)*100)</f>
        <v>18.181818181818187</v>
      </c>
      <c r="AZ453" s="224">
        <f>IF(ISERROR((X453/Y453-1)*100),"n/a",(X453/Y453-1)*100)</f>
        <v>19.999999999999996</v>
      </c>
      <c r="BA453" s="224">
        <f>IF(ISERROR((Y453/Z453-1)*100),"n/a",(Y453/Z453-1)*100)</f>
        <v>46.666666666666679</v>
      </c>
      <c r="BB453" s="224" t="str">
        <f>IF(ISERROR((Z453/AA453-1)*100),"n/a",(Z453/AA453-1)*100)</f>
        <v>n/a</v>
      </c>
      <c r="BC453" s="224" t="str">
        <f>IF(ISERROR((AA453/AB453-1)*100),"n/a",(AA453/AB453-1)*100)</f>
        <v>n/a</v>
      </c>
      <c r="BD453" s="224" t="str">
        <f>IF(ISERROR((AB453/AC453-1)*100),"n/a",(AB453/AC453-1)*100)</f>
        <v>n/a</v>
      </c>
      <c r="BE453" s="224" t="str">
        <f>IF(ISERROR((AC453/AD453-1)*100),"n/a",(AC453/AD453-1)*100)</f>
        <v>n/a</v>
      </c>
      <c r="BF453" s="224" t="str">
        <f>IF(ISERROR((AD453/AE453-1)*100),"n/a",(AD453/AE453-1)*100)</f>
        <v>n/a</v>
      </c>
      <c r="BG453" s="224">
        <f>AVERAGE(AG453:BF453)</f>
        <v>9.8452534503660196</v>
      </c>
      <c r="BH453" s="182">
        <f t="shared" si="7"/>
        <v>10.102910091294044</v>
      </c>
    </row>
    <row r="454" spans="1:60" x14ac:dyDescent="0.2">
      <c r="A454" s="123" t="s">
        <v>1087</v>
      </c>
      <c r="B454" s="55" t="s">
        <v>1088</v>
      </c>
      <c r="C454" s="36">
        <v>1.1200000000000001</v>
      </c>
      <c r="D454" s="181">
        <v>1.06</v>
      </c>
      <c r="E454" s="181">
        <v>1</v>
      </c>
      <c r="F454" s="181">
        <v>0.94</v>
      </c>
      <c r="G454" s="181">
        <v>0.88</v>
      </c>
      <c r="H454" s="181">
        <v>0.84</v>
      </c>
      <c r="I454" s="181">
        <v>0.8</v>
      </c>
      <c r="J454" s="202">
        <v>0.78</v>
      </c>
      <c r="K454" s="202">
        <v>0.7</v>
      </c>
      <c r="L454" s="181">
        <v>0.64</v>
      </c>
      <c r="M454" s="181">
        <v>0.51432</v>
      </c>
      <c r="N454" s="181">
        <v>0.40078000000000003</v>
      </c>
      <c r="O454" s="181">
        <v>0.38506000000000001</v>
      </c>
      <c r="P454" s="273"/>
      <c r="Q454" s="181">
        <v>0.36934</v>
      </c>
      <c r="R454" s="238">
        <v>0.36148000000000002</v>
      </c>
      <c r="S454" s="273"/>
      <c r="T454" s="238">
        <v>0.36148000000000002</v>
      </c>
      <c r="U454" s="238">
        <v>0.36148000000000002</v>
      </c>
      <c r="V454" s="238">
        <v>0.36148000000000002</v>
      </c>
      <c r="W454" s="238">
        <v>0.36148000000000002</v>
      </c>
      <c r="X454" s="238">
        <v>0.36148000000000002</v>
      </c>
      <c r="Y454" s="238">
        <v>0.36148000000000002</v>
      </c>
      <c r="Z454" s="238">
        <v>0.36148000000000002</v>
      </c>
      <c r="AA454" s="229">
        <v>0.43221999999999999</v>
      </c>
      <c r="AB454" s="229">
        <v>0.45579999999999998</v>
      </c>
      <c r="AC454" s="202">
        <v>0.45579999999999998</v>
      </c>
      <c r="AD454" s="202">
        <v>0.42436000000000001</v>
      </c>
      <c r="AE454" s="202">
        <v>0.40079999999999999</v>
      </c>
      <c r="AF454" s="223">
        <f>SUM(C454:AE454)</f>
        <v>15.490319999999999</v>
      </c>
      <c r="AG454" s="224">
        <f>IF(ISERROR((C454/D454-1)*100),"n/a",(C454/D454-1)*100)</f>
        <v>5.6603773584905648</v>
      </c>
      <c r="AH454" s="224">
        <f>IF(ISERROR((D454/E454-1)*100),"n/a",(D454/E454-1)*100)</f>
        <v>6.0000000000000053</v>
      </c>
      <c r="AI454" s="224">
        <f>IF(ISERROR((E454/F454-1)*100),"n/a",(E454/F454-1)*100)</f>
        <v>6.3829787234042534</v>
      </c>
      <c r="AJ454" s="224">
        <f>IF(ISERROR((F454/G454-1)*100),"n/a",(F454/G454-1)*100)</f>
        <v>6.8181818181818121</v>
      </c>
      <c r="AK454" s="224">
        <f>IF(ISERROR((G454/H454-1)*100),"n/a",(G454/H454-1)*100)</f>
        <v>4.7619047619047672</v>
      </c>
      <c r="AL454" s="224">
        <f>IF(ISERROR((H454/I454-1)*100),"n/a",(H454/I454-1)*100)</f>
        <v>4.9999999999999822</v>
      </c>
      <c r="AM454" s="224">
        <f>IF(ISERROR((I454/J454-1)*100),"n/a",(I454/J454-1)*100)</f>
        <v>2.5641025641025772</v>
      </c>
      <c r="AN454" s="224">
        <f>IF(ISERROR((J454/K454-1)*100),"n/a",(J454/K454-1)*100)</f>
        <v>11.428571428571432</v>
      </c>
      <c r="AO454" s="224">
        <f>IF(ISERROR((K454/L454-1)*100),"n/a",(K454/L454-1)*100)</f>
        <v>9.375</v>
      </c>
      <c r="AP454" s="224">
        <f>IF(ISERROR((L454/M454-1)*100),"n/a",(L454/M454-1)*100)</f>
        <v>24.436148701197702</v>
      </c>
      <c r="AQ454" s="224">
        <f>IF(ISERROR((M454/N454-1)*100),"n/a",(M454/N454-1)*100)</f>
        <v>28.329756973900878</v>
      </c>
      <c r="AR454" s="224">
        <f>IF(ISERROR((N454/O454-1)*100),"n/a",(N454/O454-1)*100)</f>
        <v>4.0824806523658719</v>
      </c>
      <c r="AS454" s="224">
        <f>IF(ISERROR((O454/Q454-1)*100),"n/a",(O454/Q454-1)*100)</f>
        <v>4.2562408620782977</v>
      </c>
      <c r="AT454" s="224">
        <f>IF(ISERROR((Q454/R454-1)*100),"n/a",(Q454/R454-1)*100)</f>
        <v>2.1743941573530989</v>
      </c>
      <c r="AU454" s="224">
        <f>IF(ISERROR((R454/T454-1)*100),"n/a",(R454/T454-1)*100)</f>
        <v>0</v>
      </c>
      <c r="AV454" s="224">
        <f>IF(ISERROR((T454/U454-1)*100),"n/a",(T454/U454-1)*100)</f>
        <v>0</v>
      </c>
      <c r="AW454" s="224">
        <f>IF(ISERROR((U454/V454-1)*100),"n/a",(U454/V454-1)*100)</f>
        <v>0</v>
      </c>
      <c r="AX454" s="224">
        <f>IF(ISERROR((V454/W454-1)*100),"n/a",(V454/W454-1)*100)</f>
        <v>0</v>
      </c>
      <c r="AY454" s="224">
        <f>IF(ISERROR((W454/X454-1)*100),"n/a",(W454/X454-1)*100)</f>
        <v>0</v>
      </c>
      <c r="AZ454" s="224">
        <f>IF(ISERROR((X454/Y454-1)*100),"n/a",(X454/Y454-1)*100)</f>
        <v>0</v>
      </c>
      <c r="BA454" s="224">
        <f>IF(ISERROR((Y454/Z454-1)*100),"n/a",(Y454/Z454-1)*100)</f>
        <v>0</v>
      </c>
      <c r="BB454" s="224">
        <f>IF(ISERROR((Z454/AA454-1)*100),"n/a",(Z454/AA454-1)*100)</f>
        <v>-16.366665124242274</v>
      </c>
      <c r="BC454" s="224">
        <f>IF(ISERROR((AA454/AB454-1)*100),"n/a",(AA454/AB454-1)*100)</f>
        <v>-5.1733216322948694</v>
      </c>
      <c r="BD454" s="224">
        <f>IF(ISERROR((AB454/AC454-1)*100),"n/a",(AB454/AC454-1)*100)</f>
        <v>0</v>
      </c>
      <c r="BE454" s="224">
        <f>IF(ISERROR((AC454/AD454-1)*100),"n/a",(AC454/AD454-1)*100)</f>
        <v>7.4088038457913008</v>
      </c>
      <c r="BF454" s="224">
        <f>IF(ISERROR((AD454/AE454-1)*100),"n/a",(AD454/AE454-1)*100)</f>
        <v>5.8782435129740573</v>
      </c>
      <c r="BG454" s="224">
        <f>AVERAGE(AG454:BF454)</f>
        <v>4.3468153309145938</v>
      </c>
      <c r="BH454" s="182">
        <f t="shared" si="7"/>
        <v>8.3905757921033537</v>
      </c>
    </row>
    <row r="455" spans="1:60" x14ac:dyDescent="0.2">
      <c r="A455" s="55" t="s">
        <v>1984</v>
      </c>
      <c r="B455" s="55" t="s">
        <v>411</v>
      </c>
      <c r="C455" s="36">
        <v>0.73</v>
      </c>
      <c r="D455" s="181">
        <v>0.69</v>
      </c>
      <c r="E455" s="181">
        <v>0.65</v>
      </c>
      <c r="F455" s="181">
        <v>0.61</v>
      </c>
      <c r="G455" s="181">
        <v>0.56999999999999995</v>
      </c>
      <c r="H455" s="181">
        <v>0.54500000000000004</v>
      </c>
      <c r="I455" s="181">
        <v>0.51</v>
      </c>
      <c r="J455" s="202">
        <v>0.48499999999999999</v>
      </c>
      <c r="K455" s="202">
        <v>0.45</v>
      </c>
      <c r="L455" s="181">
        <v>0.42499999999999999</v>
      </c>
      <c r="M455" s="181">
        <v>0.40500000000000003</v>
      </c>
      <c r="N455" s="181">
        <v>0.39250000000000002</v>
      </c>
      <c r="O455" s="181">
        <v>0.38250000000000001</v>
      </c>
      <c r="P455" s="273"/>
      <c r="Q455" s="181">
        <v>0.36499999999999999</v>
      </c>
      <c r="R455" s="181">
        <v>0.35249999999999998</v>
      </c>
      <c r="S455" s="273"/>
      <c r="T455" s="202">
        <v>0.34250000000000003</v>
      </c>
      <c r="U455" s="202">
        <v>0.33250000000000002</v>
      </c>
      <c r="V455" s="229">
        <v>0.33</v>
      </c>
      <c r="W455" s="202">
        <v>0.32250000000000001</v>
      </c>
      <c r="X455" s="229">
        <v>0.32</v>
      </c>
      <c r="Y455" s="202">
        <v>0.30499999999999999</v>
      </c>
      <c r="Z455" s="202">
        <v>0.28499999999999998</v>
      </c>
      <c r="AA455" s="202">
        <v>0.26500000000000001</v>
      </c>
      <c r="AB455" s="202">
        <v>0.245</v>
      </c>
      <c r="AC455" s="202">
        <v>0.22500000000000001</v>
      </c>
      <c r="AD455" s="202">
        <v>0.20499999999999999</v>
      </c>
      <c r="AE455" s="202">
        <v>0.17272999999999999</v>
      </c>
      <c r="AF455" s="223">
        <f>SUM(C455:AE455)</f>
        <v>10.91273</v>
      </c>
      <c r="AG455" s="224">
        <f>IF(ISERROR((C455/D455-1)*100),"n/a",(C455/D455-1)*100)</f>
        <v>5.7971014492753659</v>
      </c>
      <c r="AH455" s="224">
        <f>IF(ISERROR((D455/E455-1)*100),"n/a",(D455/E455-1)*100)</f>
        <v>6.153846153846132</v>
      </c>
      <c r="AI455" s="224">
        <f>IF(ISERROR((E455/F455-1)*100),"n/a",(E455/F455-1)*100)</f>
        <v>6.5573770491803351</v>
      </c>
      <c r="AJ455" s="224">
        <f>IF(ISERROR((F455/G455-1)*100),"n/a",(F455/G455-1)*100)</f>
        <v>7.0175438596491224</v>
      </c>
      <c r="AK455" s="224">
        <f>IF(ISERROR((G455/H455-1)*100),"n/a",(G455/H455-1)*100)</f>
        <v>4.5871559633027248</v>
      </c>
      <c r="AL455" s="224">
        <f>IF(ISERROR((H455/I455-1)*100),"n/a",(H455/I455-1)*100)</f>
        <v>6.8627450980392135</v>
      </c>
      <c r="AM455" s="224">
        <f>IF(ISERROR((I455/J455-1)*100),"n/a",(I455/J455-1)*100)</f>
        <v>5.1546391752577359</v>
      </c>
      <c r="AN455" s="224">
        <f>IF(ISERROR((J455/K455-1)*100),"n/a",(J455/K455-1)*100)</f>
        <v>7.7777777777777724</v>
      </c>
      <c r="AO455" s="224">
        <f>IF(ISERROR((K455/L455-1)*100),"n/a",(K455/L455-1)*100)</f>
        <v>5.8823529411764719</v>
      </c>
      <c r="AP455" s="224">
        <f>IF(ISERROR((L455/M455-1)*100),"n/a",(L455/M455-1)*100)</f>
        <v>4.9382716049382713</v>
      </c>
      <c r="AQ455" s="224">
        <f>IF(ISERROR((M455/N455-1)*100),"n/a",(M455/N455-1)*100)</f>
        <v>3.1847133757961776</v>
      </c>
      <c r="AR455" s="224">
        <f>IF(ISERROR((N455/O455-1)*100),"n/a",(N455/O455-1)*100)</f>
        <v>2.6143790849673332</v>
      </c>
      <c r="AS455" s="224">
        <f>IF(ISERROR((O455/Q455-1)*100),"n/a",(O455/Q455-1)*100)</f>
        <v>4.7945205479452024</v>
      </c>
      <c r="AT455" s="224">
        <f>IF(ISERROR((Q455/R455-1)*100),"n/a",(Q455/R455-1)*100)</f>
        <v>3.5460992907801359</v>
      </c>
      <c r="AU455" s="224">
        <f>IF(ISERROR((R455/T455-1)*100),"n/a",(R455/T455-1)*100)</f>
        <v>2.9197080291970767</v>
      </c>
      <c r="AV455" s="224">
        <f>IF(ISERROR((T455/U455-1)*100),"n/a",(T455/U455-1)*100)</f>
        <v>3.007518796992481</v>
      </c>
      <c r="AW455" s="224">
        <f>IF(ISERROR((U455/V455-1)*100),"n/a",(U455/V455-1)*100)</f>
        <v>0.7575757575757569</v>
      </c>
      <c r="AX455" s="224">
        <f>IF(ISERROR((V455/W455-1)*100),"n/a",(V455/W455-1)*100)</f>
        <v>2.3255813953488413</v>
      </c>
      <c r="AY455" s="224">
        <f>IF(ISERROR((W455/X455-1)*100),"n/a",(W455/X455-1)*100)</f>
        <v>0.78125</v>
      </c>
      <c r="AZ455" s="224">
        <f>IF(ISERROR((X455/Y455-1)*100),"n/a",(X455/Y455-1)*100)</f>
        <v>4.9180327868852514</v>
      </c>
      <c r="BA455" s="224">
        <f>IF(ISERROR((Y455/Z455-1)*100),"n/a",(Y455/Z455-1)*100)</f>
        <v>7.0175438596491224</v>
      </c>
      <c r="BB455" s="224">
        <f>IF(ISERROR((Z455/AA455-1)*100),"n/a",(Z455/AA455-1)*100)</f>
        <v>7.5471698113207308</v>
      </c>
      <c r="BC455" s="224">
        <f>IF(ISERROR((AA455/AB455-1)*100),"n/a",(AA455/AB455-1)*100)</f>
        <v>8.163265306122458</v>
      </c>
      <c r="BD455" s="224">
        <f>IF(ISERROR((AB455/AC455-1)*100),"n/a",(AB455/AC455-1)*100)</f>
        <v>8.8888888888888786</v>
      </c>
      <c r="BE455" s="224">
        <f>IF(ISERROR((AC455/AD455-1)*100),"n/a",(AC455/AD455-1)*100)</f>
        <v>9.7560975609756184</v>
      </c>
      <c r="BF455" s="224">
        <f>IF(ISERROR((AD455/AE455-1)*100),"n/a",(AD455/AE455-1)*100)</f>
        <v>18.682336594685346</v>
      </c>
      <c r="BG455" s="224">
        <f>AVERAGE(AG455:BF455)</f>
        <v>5.7551343138297524</v>
      </c>
      <c r="BH455" s="182">
        <f t="shared" si="7"/>
        <v>3.5423703942752844</v>
      </c>
    </row>
    <row r="456" spans="1:60" x14ac:dyDescent="0.2">
      <c r="A456" s="55" t="s">
        <v>1985</v>
      </c>
      <c r="B456" s="55" t="s">
        <v>415</v>
      </c>
      <c r="C456" s="36">
        <v>1.825</v>
      </c>
      <c r="D456" s="181">
        <v>1.71</v>
      </c>
      <c r="E456" s="181">
        <v>1.59</v>
      </c>
      <c r="F456" s="181">
        <v>1.4775</v>
      </c>
      <c r="G456" s="181">
        <v>1.36</v>
      </c>
      <c r="H456" s="181">
        <v>1.27</v>
      </c>
      <c r="I456" s="181">
        <v>1.19</v>
      </c>
      <c r="J456" s="202">
        <v>1.1100000000000001</v>
      </c>
      <c r="K456" s="202">
        <v>1.0375000000000001</v>
      </c>
      <c r="L456" s="181">
        <v>0.97499999999999998</v>
      </c>
      <c r="M456" s="181">
        <v>0.91500000000000004</v>
      </c>
      <c r="N456" s="181">
        <v>0.85499999999999998</v>
      </c>
      <c r="O456" s="181">
        <v>0.81</v>
      </c>
      <c r="P456" s="273"/>
      <c r="Q456" s="181">
        <v>0.77</v>
      </c>
      <c r="R456" s="181">
        <v>0.72</v>
      </c>
      <c r="S456" s="273"/>
      <c r="T456" s="202">
        <v>0.68</v>
      </c>
      <c r="U456" s="202">
        <v>0.62</v>
      </c>
      <c r="V456" s="202">
        <v>0.54666499999999996</v>
      </c>
      <c r="W456" s="202">
        <v>0.50666500000000003</v>
      </c>
      <c r="X456" s="202">
        <v>0.48</v>
      </c>
      <c r="Y456" s="202">
        <v>0.45333499999999999</v>
      </c>
      <c r="Z456" s="202">
        <v>0.43333500000000003</v>
      </c>
      <c r="AA456" s="202">
        <v>0.41333500000000001</v>
      </c>
      <c r="AB456" s="202">
        <v>0.4</v>
      </c>
      <c r="AC456" s="202">
        <v>0.3911</v>
      </c>
      <c r="AD456" s="202">
        <v>0.38222</v>
      </c>
      <c r="AE456" s="202">
        <v>0.37333499999999997</v>
      </c>
      <c r="AF456" s="223">
        <f>SUM(C456:AE456)</f>
        <v>23.294989999999999</v>
      </c>
      <c r="AG456" s="224">
        <f>IF(ISERROR((C456/D456-1)*100),"n/a",(C456/D456-1)*100)</f>
        <v>6.7251461988304007</v>
      </c>
      <c r="AH456" s="224">
        <f>IF(ISERROR((D456/E456-1)*100),"n/a",(D456/E456-1)*100)</f>
        <v>7.547169811320753</v>
      </c>
      <c r="AI456" s="224">
        <f>IF(ISERROR((E456/F456-1)*100),"n/a",(E456/F456-1)*100)</f>
        <v>7.6142131979695549</v>
      </c>
      <c r="AJ456" s="224">
        <f>IF(ISERROR((F456/G456-1)*100),"n/a",(F456/G456-1)*100)</f>
        <v>8.6397058823529438</v>
      </c>
      <c r="AK456" s="224">
        <f>IF(ISERROR((G456/H456-1)*100),"n/a",(G456/H456-1)*100)</f>
        <v>7.0866141732283561</v>
      </c>
      <c r="AL456" s="224">
        <f>IF(ISERROR((H456/I456-1)*100),"n/a",(H456/I456-1)*100)</f>
        <v>6.7226890756302504</v>
      </c>
      <c r="AM456" s="224">
        <f>IF(ISERROR((I456/J456-1)*100),"n/a",(I456/J456-1)*100)</f>
        <v>7.2072072072072002</v>
      </c>
      <c r="AN456" s="224">
        <f>IF(ISERROR((J456/K456-1)*100),"n/a",(J456/K456-1)*100)</f>
        <v>6.9879518072289093</v>
      </c>
      <c r="AO456" s="224">
        <f>IF(ISERROR((K456/L456-1)*100),"n/a",(K456/L456-1)*100)</f>
        <v>6.4102564102564319</v>
      </c>
      <c r="AP456" s="224">
        <f>IF(ISERROR((L456/M456-1)*100),"n/a",(L456/M456-1)*100)</f>
        <v>6.5573770491803129</v>
      </c>
      <c r="AQ456" s="224">
        <f>IF(ISERROR((M456/N456-1)*100),"n/a",(M456/N456-1)*100)</f>
        <v>7.0175438596491224</v>
      </c>
      <c r="AR456" s="224">
        <f>IF(ISERROR((N456/O456-1)*100),"n/a",(N456/O456-1)*100)</f>
        <v>5.5555555555555358</v>
      </c>
      <c r="AS456" s="224">
        <f>IF(ISERROR((O456/Q456-1)*100),"n/a",(O456/Q456-1)*100)</f>
        <v>5.1948051948051965</v>
      </c>
      <c r="AT456" s="224">
        <f>IF(ISERROR((Q456/R456-1)*100),"n/a",(Q456/R456-1)*100)</f>
        <v>6.944444444444442</v>
      </c>
      <c r="AU456" s="224">
        <f>IF(ISERROR((R456/T456-1)*100),"n/a",(R456/T456-1)*100)</f>
        <v>5.8823529411764497</v>
      </c>
      <c r="AV456" s="224">
        <f>IF(ISERROR((T456/U456-1)*100),"n/a",(T456/U456-1)*100)</f>
        <v>9.6774193548387224</v>
      </c>
      <c r="AW456" s="224">
        <f>IF(ISERROR((U456/V456-1)*100),"n/a",(U456/V456-1)*100)</f>
        <v>13.414979923719294</v>
      </c>
      <c r="AX456" s="224">
        <f>IF(ISERROR((V456/W456-1)*100),"n/a",(V456/W456-1)*100)</f>
        <v>7.8947628117197688</v>
      </c>
      <c r="AY456" s="224">
        <f>IF(ISERROR((W456/X456-1)*100),"n/a",(W456/X456-1)*100)</f>
        <v>5.5552083333333391</v>
      </c>
      <c r="AZ456" s="224">
        <f>IF(ISERROR((X456/Y456-1)*100),"n/a",(X456/Y456-1)*100)</f>
        <v>5.8819636692512223</v>
      </c>
      <c r="BA456" s="224">
        <f>IF(ISERROR((Y456/Z456-1)*100),"n/a",(Y456/Z456-1)*100)</f>
        <v>4.6153668639735912</v>
      </c>
      <c r="BB456" s="224">
        <f>IF(ISERROR((Z456/AA456-1)*100),"n/a",(Z456/AA456-1)*100)</f>
        <v>4.838690166571924</v>
      </c>
      <c r="BC456" s="224">
        <f>IF(ISERROR((AA456/AB456-1)*100),"n/a",(AA456/AB456-1)*100)</f>
        <v>3.333750000000002</v>
      </c>
      <c r="BD456" s="224">
        <f>IF(ISERROR((AB456/AC456-1)*100),"n/a",(AB456/AC456-1)*100)</f>
        <v>2.2756328304781359</v>
      </c>
      <c r="BE456" s="224">
        <f>IF(ISERROR((AC456/AD456-1)*100),"n/a",(AC456/AD456-1)*100)</f>
        <v>2.3232693213332656</v>
      </c>
      <c r="BF456" s="224">
        <f>IF(ISERROR((AD456/AE456-1)*100),"n/a",(AD456/AE456-1)*100)</f>
        <v>2.3799000897317457</v>
      </c>
      <c r="BG456" s="224">
        <f>AVERAGE(AG456:BF456)</f>
        <v>6.318614468222572</v>
      </c>
      <c r="BH456" s="182">
        <f t="shared" si="7"/>
        <v>2.3700863831330921</v>
      </c>
    </row>
    <row r="457" spans="1:60" x14ac:dyDescent="0.2">
      <c r="A457" s="123" t="s">
        <v>1986</v>
      </c>
      <c r="B457" s="55" t="s">
        <v>1090</v>
      </c>
      <c r="C457" s="36">
        <v>1.6</v>
      </c>
      <c r="D457" s="181">
        <v>1.48</v>
      </c>
      <c r="E457" s="181">
        <v>1.36</v>
      </c>
      <c r="F457" s="181">
        <v>1.2549999999999999</v>
      </c>
      <c r="G457" s="181">
        <v>1.1299999999999999</v>
      </c>
      <c r="H457" s="181">
        <v>0.98</v>
      </c>
      <c r="I457" s="181">
        <v>0.88</v>
      </c>
      <c r="J457" s="202">
        <v>0.8</v>
      </c>
      <c r="K457" s="202">
        <v>0.72</v>
      </c>
      <c r="L457" s="181">
        <v>0.64</v>
      </c>
      <c r="M457" s="181">
        <v>0.56000000000000005</v>
      </c>
      <c r="N457" s="181">
        <v>0.48</v>
      </c>
      <c r="O457" s="181">
        <v>0.42</v>
      </c>
      <c r="P457" s="273"/>
      <c r="Q457" s="181">
        <v>0.375</v>
      </c>
      <c r="R457" s="181">
        <v>0.31</v>
      </c>
      <c r="S457" s="273"/>
      <c r="T457" s="202">
        <v>0.28000000000000003</v>
      </c>
      <c r="U457" s="202">
        <v>0.255</v>
      </c>
      <c r="V457" s="202">
        <v>0.23499999999999999</v>
      </c>
      <c r="W457" s="202">
        <v>0.19625000000000001</v>
      </c>
      <c r="X457" s="202">
        <v>0.16250000000000001</v>
      </c>
      <c r="Y457" s="202">
        <v>0.13250000000000001</v>
      </c>
      <c r="Z457" s="202">
        <v>0.10625</v>
      </c>
      <c r="AA457" s="202">
        <v>7.7499999999999999E-2</v>
      </c>
      <c r="AB457" s="202">
        <v>6.25E-2</v>
      </c>
      <c r="AC457" s="229">
        <v>0.06</v>
      </c>
      <c r="AD457" s="229">
        <v>0.06</v>
      </c>
      <c r="AE457" s="229">
        <v>0.06</v>
      </c>
      <c r="AF457" s="223">
        <f>SUM(C457:AE457)</f>
        <v>14.677500000000004</v>
      </c>
      <c r="AG457" s="224">
        <f>IF(ISERROR((C457/D457-1)*100),"n/a",(C457/D457-1)*100)</f>
        <v>8.1081081081081141</v>
      </c>
      <c r="AH457" s="224">
        <f>IF(ISERROR((D457/E457-1)*100),"n/a",(D457/E457-1)*100)</f>
        <v>8.8235294117646959</v>
      </c>
      <c r="AI457" s="224">
        <f>IF(ISERROR((E457/F457-1)*100),"n/a",(E457/F457-1)*100)</f>
        <v>8.3665338645418466</v>
      </c>
      <c r="AJ457" s="224">
        <f>IF(ISERROR((F457/G457-1)*100),"n/a",(F457/G457-1)*100)</f>
        <v>11.061946902654874</v>
      </c>
      <c r="AK457" s="224">
        <f>IF(ISERROR((G457/H457-1)*100),"n/a",(G457/H457-1)*100)</f>
        <v>15.306122448979576</v>
      </c>
      <c r="AL457" s="224">
        <f>IF(ISERROR((H457/I457-1)*100),"n/a",(H457/I457-1)*100)</f>
        <v>11.363636363636353</v>
      </c>
      <c r="AM457" s="224">
        <f>IF(ISERROR((I457/J457-1)*100),"n/a",(I457/J457-1)*100)</f>
        <v>9.9999999999999858</v>
      </c>
      <c r="AN457" s="224">
        <f>IF(ISERROR((J457/K457-1)*100),"n/a",(J457/K457-1)*100)</f>
        <v>11.111111111111116</v>
      </c>
      <c r="AO457" s="224">
        <f>IF(ISERROR((K457/L457-1)*100),"n/a",(K457/L457-1)*100)</f>
        <v>12.5</v>
      </c>
      <c r="AP457" s="224">
        <f>IF(ISERROR((L457/M457-1)*100),"n/a",(L457/M457-1)*100)</f>
        <v>14.285714285714279</v>
      </c>
      <c r="AQ457" s="224">
        <f>IF(ISERROR((M457/N457-1)*100),"n/a",(M457/N457-1)*100)</f>
        <v>16.666666666666675</v>
      </c>
      <c r="AR457" s="224">
        <f>IF(ISERROR((N457/O457-1)*100),"n/a",(N457/O457-1)*100)</f>
        <v>14.285714285714279</v>
      </c>
      <c r="AS457" s="224">
        <f>IF(ISERROR((O457/Q457-1)*100),"n/a",(O457/Q457-1)*100)</f>
        <v>11.999999999999989</v>
      </c>
      <c r="AT457" s="224">
        <f>IF(ISERROR((Q457/R457-1)*100),"n/a",(Q457/R457-1)*100)</f>
        <v>20.967741935483875</v>
      </c>
      <c r="AU457" s="224">
        <f>IF(ISERROR((R457/T457-1)*100),"n/a",(R457/T457-1)*100)</f>
        <v>10.714285714285698</v>
      </c>
      <c r="AV457" s="224">
        <f>IF(ISERROR((T457/U457-1)*100),"n/a",(T457/U457-1)*100)</f>
        <v>9.8039215686274606</v>
      </c>
      <c r="AW457" s="224">
        <f>IF(ISERROR((U457/V457-1)*100),"n/a",(U457/V457-1)*100)</f>
        <v>8.5106382978723527</v>
      </c>
      <c r="AX457" s="224">
        <f>IF(ISERROR((V457/W457-1)*100),"n/a",(V457/W457-1)*100)</f>
        <v>19.7452229299363</v>
      </c>
      <c r="AY457" s="224">
        <f>IF(ISERROR((W457/X457-1)*100),"n/a",(W457/X457-1)*100)</f>
        <v>20.769230769230763</v>
      </c>
      <c r="AZ457" s="224">
        <f>IF(ISERROR((X457/Y457-1)*100),"n/a",(X457/Y457-1)*100)</f>
        <v>22.641509433962259</v>
      </c>
      <c r="BA457" s="224">
        <f>IF(ISERROR((Y457/Z457-1)*100),"n/a",(Y457/Z457-1)*100)</f>
        <v>24.705882352941178</v>
      </c>
      <c r="BB457" s="224">
        <f>IF(ISERROR((Z457/AA457-1)*100),"n/a",(Z457/AA457-1)*100)</f>
        <v>37.096774193548377</v>
      </c>
      <c r="BC457" s="224">
        <f>IF(ISERROR((AA457/AB457-1)*100),"n/a",(AA457/AB457-1)*100)</f>
        <v>24</v>
      </c>
      <c r="BD457" s="224">
        <f>IF(ISERROR((AB457/AC457-1)*100),"n/a",(AB457/AC457-1)*100)</f>
        <v>4.1666666666666741</v>
      </c>
      <c r="BE457" s="224">
        <f>IF(ISERROR((AC457/AD457-1)*100),"n/a",(AC457/AD457-1)*100)</f>
        <v>0</v>
      </c>
      <c r="BF457" s="224">
        <f>IF(ISERROR((AD457/AE457-1)*100),"n/a",(AD457/AE457-1)*100)</f>
        <v>0</v>
      </c>
      <c r="BG457" s="224">
        <f>AVERAGE(AG457:BF457)</f>
        <v>13.730806050440258</v>
      </c>
      <c r="BH457" s="182">
        <f t="shared" si="7"/>
        <v>8.1089660692122081</v>
      </c>
    </row>
    <row r="458" spans="1:60" x14ac:dyDescent="0.2">
      <c r="A458" s="55" t="s">
        <v>1092</v>
      </c>
      <c r="B458" s="55" t="s">
        <v>1093</v>
      </c>
      <c r="C458" s="36">
        <v>1.19</v>
      </c>
      <c r="D458" s="181">
        <v>1.1200000000000001</v>
      </c>
      <c r="E458" s="181">
        <v>1.06</v>
      </c>
      <c r="F458" s="181">
        <v>0.98</v>
      </c>
      <c r="G458" s="181">
        <v>0.9</v>
      </c>
      <c r="H458" s="181">
        <v>0.82</v>
      </c>
      <c r="I458" s="202">
        <v>0.74</v>
      </c>
      <c r="J458" s="202">
        <v>0.66</v>
      </c>
      <c r="K458" s="202">
        <v>0.57999999999999996</v>
      </c>
      <c r="L458" s="202">
        <v>0.5</v>
      </c>
      <c r="M458" s="202">
        <v>0.42</v>
      </c>
      <c r="N458" s="229">
        <v>0.4</v>
      </c>
      <c r="O458" s="229">
        <v>0.4</v>
      </c>
      <c r="P458" s="202"/>
      <c r="Q458" s="202">
        <v>0.4</v>
      </c>
      <c r="R458" s="202">
        <v>0.37</v>
      </c>
      <c r="S458" s="202"/>
      <c r="T458" s="202">
        <v>0.28000000000000003</v>
      </c>
      <c r="U458" s="229">
        <v>7.0000000000000007E-2</v>
      </c>
      <c r="V458" s="229">
        <v>7.0000000000000007E-2</v>
      </c>
      <c r="W458" s="202">
        <v>0.28000000000000003</v>
      </c>
      <c r="X458" s="229">
        <v>0</v>
      </c>
      <c r="Y458" s="229">
        <v>0</v>
      </c>
      <c r="Z458" s="229">
        <v>0</v>
      </c>
      <c r="AA458" s="229">
        <v>0</v>
      </c>
      <c r="AB458" s="229">
        <v>0</v>
      </c>
      <c r="AC458" s="229">
        <v>0</v>
      </c>
      <c r="AD458" s="229">
        <v>0</v>
      </c>
      <c r="AE458" s="229">
        <v>0</v>
      </c>
      <c r="AF458" s="223">
        <f>SUM(C458:AE458)</f>
        <v>11.24</v>
      </c>
      <c r="AG458" s="224">
        <f>IF(ISERROR((C458/D458-1)*100),"n/a",(C458/D458-1)*100)</f>
        <v>6.2499999999999778</v>
      </c>
      <c r="AH458" s="224">
        <f>IF(ISERROR((D458/E458-1)*100),"n/a",(D458/E458-1)*100)</f>
        <v>5.6603773584905648</v>
      </c>
      <c r="AI458" s="224">
        <f>IF(ISERROR((E458/F458-1)*100),"n/a",(E458/F458-1)*100)</f>
        <v>8.163265306122458</v>
      </c>
      <c r="AJ458" s="224">
        <f>IF(ISERROR((F458/G458-1)*100),"n/a",(F458/G458-1)*100)</f>
        <v>8.8888888888888786</v>
      </c>
      <c r="AK458" s="224">
        <f>IF(ISERROR((G458/H458-1)*100),"n/a",(G458/H458-1)*100)</f>
        <v>9.7560975609756184</v>
      </c>
      <c r="AL458" s="224">
        <f>IF(ISERROR((H458/I458-1)*100),"n/a",(H458/I458-1)*100)</f>
        <v>10.810810810810811</v>
      </c>
      <c r="AM458" s="224">
        <f>IF(ISERROR((I458/J458-1)*100),"n/a",(I458/J458-1)*100)</f>
        <v>12.12121212121211</v>
      </c>
      <c r="AN458" s="224">
        <f>IF(ISERROR((J458/K458-1)*100),"n/a",(J458/K458-1)*100)</f>
        <v>13.793103448275868</v>
      </c>
      <c r="AO458" s="224">
        <f>IF(ISERROR((K458/L458-1)*100),"n/a",(K458/L458-1)*100)</f>
        <v>15.999999999999993</v>
      </c>
      <c r="AP458" s="224">
        <f>IF(ISERROR((L458/M458-1)*100),"n/a",(L458/M458-1)*100)</f>
        <v>19.047619047619047</v>
      </c>
      <c r="AQ458" s="224">
        <f>IF(ISERROR((M458/N458-1)*100),"n/a",(M458/N458-1)*100)</f>
        <v>4.9999999999999822</v>
      </c>
      <c r="AR458" s="224">
        <f>IF(ISERROR((N458/O458-1)*100),"n/a",(N458/O458-1)*100)</f>
        <v>0</v>
      </c>
      <c r="AS458" s="224">
        <f>IF(ISERROR((O458/Q458-1)*100),"n/a",(O458/Q458-1)*100)</f>
        <v>0</v>
      </c>
      <c r="AT458" s="224">
        <f>IF(ISERROR((Q458/R458-1)*100),"n/a",(Q458/R458-1)*100)</f>
        <v>8.1081081081081141</v>
      </c>
      <c r="AU458" s="224">
        <f>IF(ISERROR((R458/T458-1)*100),"n/a",(R458/T458-1)*100)</f>
        <v>32.142857142857139</v>
      </c>
      <c r="AV458" s="224">
        <f>IF(ISERROR((T458/U458-1)*100),"n/a",(T458/U458-1)*100)</f>
        <v>300</v>
      </c>
      <c r="AW458" s="224">
        <f>IF(ISERROR((U458/V458-1)*100),"n/a",(U458/V458-1)*100)</f>
        <v>0</v>
      </c>
      <c r="AX458" s="224">
        <f>IF(ISERROR((V458/W458-1)*100),"n/a",(V458/W458-1)*100)</f>
        <v>-75</v>
      </c>
      <c r="AY458" s="224" t="str">
        <f>IF(ISERROR((W458/X458-1)*100),"n/a",(W458/X458-1)*100)</f>
        <v>n/a</v>
      </c>
      <c r="AZ458" s="224" t="str">
        <f>IF(ISERROR((X458/Y458-1)*100),"n/a",(X458/Y458-1)*100)</f>
        <v>n/a</v>
      </c>
      <c r="BA458" s="224" t="str">
        <f>IF(ISERROR((Y458/Z458-1)*100),"n/a",(Y458/Z458-1)*100)</f>
        <v>n/a</v>
      </c>
      <c r="BB458" s="224" t="str">
        <f>IF(ISERROR((Z458/AA458-1)*100),"n/a",(Z458/AA458-1)*100)</f>
        <v>n/a</v>
      </c>
      <c r="BC458" s="224" t="str">
        <f>IF(ISERROR((AA458/AB458-1)*100),"n/a",(AA458/AB458-1)*100)</f>
        <v>n/a</v>
      </c>
      <c r="BD458" s="224" t="str">
        <f>IF(ISERROR((AB458/AC458-1)*100),"n/a",(AB458/AC458-1)*100)</f>
        <v>n/a</v>
      </c>
      <c r="BE458" s="224" t="str">
        <f>IF(ISERROR((AC458/AD458-1)*100),"n/a",(AC458/AD458-1)*100)</f>
        <v>n/a</v>
      </c>
      <c r="BF458" s="224" t="str">
        <f>IF(ISERROR((AD458/AE458-1)*100),"n/a",(AD458/AE458-1)*100)</f>
        <v>n/a</v>
      </c>
      <c r="BG458" s="224">
        <f>AVERAGE(AG458:BF458)</f>
        <v>21.152352210742251</v>
      </c>
      <c r="BH458" s="182">
        <f t="shared" si="7"/>
        <v>72.793059856222541</v>
      </c>
    </row>
    <row r="459" spans="1:60" x14ac:dyDescent="0.2">
      <c r="A459" s="123" t="s">
        <v>416</v>
      </c>
      <c r="B459" s="55" t="s">
        <v>417</v>
      </c>
      <c r="C459" s="36">
        <v>2.36</v>
      </c>
      <c r="D459" s="181">
        <v>2.29</v>
      </c>
      <c r="E459" s="181">
        <v>2.23</v>
      </c>
      <c r="F459" s="181">
        <v>2.16</v>
      </c>
      <c r="G459" s="181">
        <v>2.1</v>
      </c>
      <c r="H459" s="181">
        <v>2.0699999999999998</v>
      </c>
      <c r="I459" s="181">
        <v>2.0299999999999998</v>
      </c>
      <c r="J459" s="202">
        <v>1.95</v>
      </c>
      <c r="K459" s="202">
        <v>1.86</v>
      </c>
      <c r="L459" s="181">
        <v>1.78</v>
      </c>
      <c r="M459" s="181">
        <v>1.71</v>
      </c>
      <c r="N459" s="181">
        <v>1.65</v>
      </c>
      <c r="O459" s="181">
        <v>1.6</v>
      </c>
      <c r="P459" s="273"/>
      <c r="Q459" s="181">
        <v>1.56</v>
      </c>
      <c r="R459" s="181">
        <v>1.53</v>
      </c>
      <c r="S459" s="273"/>
      <c r="T459" s="202">
        <v>1.51</v>
      </c>
      <c r="U459" s="229">
        <v>1.5</v>
      </c>
      <c r="V459" s="202">
        <v>1.48</v>
      </c>
      <c r="W459" s="202">
        <v>1.4</v>
      </c>
      <c r="X459" s="202">
        <v>1.32</v>
      </c>
      <c r="Y459" s="229">
        <v>1.3</v>
      </c>
      <c r="Z459" s="202">
        <v>1.29</v>
      </c>
      <c r="AA459" s="229">
        <v>1.28</v>
      </c>
      <c r="AB459" s="202">
        <v>1.27</v>
      </c>
      <c r="AC459" s="229">
        <v>1.26</v>
      </c>
      <c r="AD459" s="202">
        <v>1.2450000000000001</v>
      </c>
      <c r="AE459" s="229">
        <v>1.24</v>
      </c>
      <c r="AF459" s="223">
        <f>SUM(C459:AE459)</f>
        <v>44.975000000000001</v>
      </c>
      <c r="AG459" s="224">
        <f>IF(ISERROR((C459/D459-1)*100),"n/a",(C459/D459-1)*100)</f>
        <v>3.0567685589519611</v>
      </c>
      <c r="AH459" s="224">
        <f>IF(ISERROR((D459/E459-1)*100),"n/a",(D459/E459-1)*100)</f>
        <v>2.6905829596412634</v>
      </c>
      <c r="AI459" s="224">
        <f>IF(ISERROR((E459/F459-1)*100),"n/a",(E459/F459-1)*100)</f>
        <v>3.240740740740744</v>
      </c>
      <c r="AJ459" s="224">
        <f>IF(ISERROR((F459/G459-1)*100),"n/a",(F459/G459-1)*100)</f>
        <v>2.8571428571428692</v>
      </c>
      <c r="AK459" s="224">
        <f>IF(ISERROR((G459/H459-1)*100),"n/a",(G459/H459-1)*100)</f>
        <v>1.449275362318847</v>
      </c>
      <c r="AL459" s="224">
        <f>IF(ISERROR((H459/I459-1)*100),"n/a",(H459/I459-1)*100)</f>
        <v>1.9704433497536922</v>
      </c>
      <c r="AM459" s="224">
        <f>IF(ISERROR((I459/J459-1)*100),"n/a",(I459/J459-1)*100)</f>
        <v>4.102564102564088</v>
      </c>
      <c r="AN459" s="224">
        <f>IF(ISERROR((J459/K459-1)*100),"n/a",(J459/K459-1)*100)</f>
        <v>4.8387096774193505</v>
      </c>
      <c r="AO459" s="224">
        <f>IF(ISERROR((K459/L459-1)*100),"n/a",(K459/L459-1)*100)</f>
        <v>4.4943820224719211</v>
      </c>
      <c r="AP459" s="224">
        <f>IF(ISERROR((L459/M459-1)*100),"n/a",(L459/M459-1)*100)</f>
        <v>4.0935672514619936</v>
      </c>
      <c r="AQ459" s="224">
        <f>IF(ISERROR((M459/N459-1)*100),"n/a",(M459/N459-1)*100)</f>
        <v>3.6363636363636376</v>
      </c>
      <c r="AR459" s="224">
        <f>IF(ISERROR((N459/O459-1)*100),"n/a",(N459/O459-1)*100)</f>
        <v>3.1249999999999778</v>
      </c>
      <c r="AS459" s="224">
        <f>IF(ISERROR((O459/Q459-1)*100),"n/a",(O459/Q459-1)*100)</f>
        <v>2.5641025641025772</v>
      </c>
      <c r="AT459" s="224">
        <f>IF(ISERROR((Q459/R459-1)*100),"n/a",(Q459/R459-1)*100)</f>
        <v>1.9607843137254832</v>
      </c>
      <c r="AU459" s="224">
        <f>IF(ISERROR((R459/T459-1)*100),"n/a",(R459/T459-1)*100)</f>
        <v>1.3245033112582849</v>
      </c>
      <c r="AV459" s="224">
        <f>IF(ISERROR((T459/U459-1)*100),"n/a",(T459/U459-1)*100)</f>
        <v>0.66666666666665986</v>
      </c>
      <c r="AW459" s="224">
        <f>IF(ISERROR((U459/V459-1)*100),"n/a",(U459/V459-1)*100)</f>
        <v>1.3513513513513598</v>
      </c>
      <c r="AX459" s="224">
        <f>IF(ISERROR((V459/W459-1)*100),"n/a",(V459/W459-1)*100)</f>
        <v>5.7142857142857162</v>
      </c>
      <c r="AY459" s="224">
        <f>IF(ISERROR((W459/X459-1)*100),"n/a",(W459/X459-1)*100)</f>
        <v>6.0606060606060552</v>
      </c>
      <c r="AZ459" s="224">
        <f>IF(ISERROR((X459/Y459-1)*100),"n/a",(X459/Y459-1)*100)</f>
        <v>1.538461538461533</v>
      </c>
      <c r="BA459" s="224">
        <f>IF(ISERROR((Y459/Z459-1)*100),"n/a",(Y459/Z459-1)*100)</f>
        <v>0.77519379844961378</v>
      </c>
      <c r="BB459" s="224">
        <f>IF(ISERROR((Z459/AA459-1)*100),"n/a",(Z459/AA459-1)*100)</f>
        <v>0.78125</v>
      </c>
      <c r="BC459" s="224">
        <f>IF(ISERROR((AA459/AB459-1)*100),"n/a",(AA459/AB459-1)*100)</f>
        <v>0.78740157480314821</v>
      </c>
      <c r="BD459" s="224">
        <f>IF(ISERROR((AB459/AC459-1)*100),"n/a",(AB459/AC459-1)*100)</f>
        <v>0.79365079365079083</v>
      </c>
      <c r="BE459" s="224">
        <f>IF(ISERROR((AC459/AD459-1)*100),"n/a",(AC459/AD459-1)*100)</f>
        <v>1.2048192771084265</v>
      </c>
      <c r="BF459" s="224">
        <f>IF(ISERROR((AD459/AE459-1)*100),"n/a",(AD459/AE459-1)*100)</f>
        <v>0.40322580645162365</v>
      </c>
      <c r="BG459" s="224">
        <f>AVERAGE(AG459:BF459)</f>
        <v>2.5185324342212163</v>
      </c>
      <c r="BH459" s="182">
        <f t="shared" si="7"/>
        <v>1.6343037712882684</v>
      </c>
    </row>
    <row r="460" spans="1:60" x14ac:dyDescent="0.2">
      <c r="A460" s="123" t="s">
        <v>1987</v>
      </c>
      <c r="B460" s="55" t="s">
        <v>1095</v>
      </c>
      <c r="C460" s="36">
        <v>8.99</v>
      </c>
      <c r="D460" s="181">
        <v>8.0500000000000007</v>
      </c>
      <c r="E460" s="181">
        <v>7.34</v>
      </c>
      <c r="F460" s="181">
        <v>6.76</v>
      </c>
      <c r="G460" s="181">
        <v>6.16</v>
      </c>
      <c r="H460" s="181">
        <v>5.67</v>
      </c>
      <c r="I460" s="181">
        <v>5.16</v>
      </c>
      <c r="J460" s="202">
        <v>4.7</v>
      </c>
      <c r="K460" s="202">
        <v>3.9</v>
      </c>
      <c r="L460" s="181">
        <v>3.5</v>
      </c>
      <c r="M460" s="181">
        <v>3.1</v>
      </c>
      <c r="N460" s="181">
        <v>2.71</v>
      </c>
      <c r="O460" s="181">
        <v>2.38</v>
      </c>
      <c r="P460" s="273"/>
      <c r="Q460" s="181">
        <v>2.15</v>
      </c>
      <c r="R460" s="181">
        <v>1.9246449999999999</v>
      </c>
      <c r="S460" s="273"/>
      <c r="T460" s="202">
        <v>1.6624399999999999</v>
      </c>
      <c r="U460" s="202">
        <v>1.526915</v>
      </c>
      <c r="V460" s="202">
        <v>1.4184950000000001</v>
      </c>
      <c r="W460" s="202">
        <v>1.33718</v>
      </c>
      <c r="X460" s="202">
        <v>1.04806</v>
      </c>
      <c r="Y460" s="202">
        <v>0.91253499999999999</v>
      </c>
      <c r="Z460" s="202">
        <v>0.80411500000000002</v>
      </c>
      <c r="AA460" s="229">
        <v>0.7228</v>
      </c>
      <c r="AB460" s="229">
        <v>0.7228</v>
      </c>
      <c r="AC460" s="229">
        <v>0.7228</v>
      </c>
      <c r="AD460" s="229">
        <v>0.7228</v>
      </c>
      <c r="AE460" s="229">
        <v>0.7228</v>
      </c>
      <c r="AF460" s="223">
        <f>SUM(C460:AE460)</f>
        <v>84.818385000000049</v>
      </c>
      <c r="AG460" s="224">
        <f>IF(ISERROR((C460/D460-1)*100),"n/a",(C460/D460-1)*100)</f>
        <v>11.67701863354036</v>
      </c>
      <c r="AH460" s="224">
        <f>IF(ISERROR((D460/E460-1)*100),"n/a",(D460/E460-1)*100)</f>
        <v>9.6730245231607661</v>
      </c>
      <c r="AI460" s="224">
        <f>IF(ISERROR((E460/F460-1)*100),"n/a",(E460/F460-1)*100)</f>
        <v>8.5798816568047442</v>
      </c>
      <c r="AJ460" s="224">
        <f>IF(ISERROR((F460/G460-1)*100),"n/a",(F460/G460-1)*100)</f>
        <v>9.740259740259738</v>
      </c>
      <c r="AK460" s="224">
        <f>IF(ISERROR((G460/H460-1)*100),"n/a",(G460/H460-1)*100)</f>
        <v>8.6419753086419693</v>
      </c>
      <c r="AL460" s="224">
        <f>IF(ISERROR((H460/I460-1)*100),"n/a",(H460/I460-1)*100)</f>
        <v>9.8837209302325526</v>
      </c>
      <c r="AM460" s="224">
        <f>IF(ISERROR((I460/J460-1)*100),"n/a",(I460/J460-1)*100)</f>
        <v>9.7872340425531945</v>
      </c>
      <c r="AN460" s="224">
        <f>IF(ISERROR((J460/K460-1)*100),"n/a",(J460/K460-1)*100)</f>
        <v>20.512820512820529</v>
      </c>
      <c r="AO460" s="224">
        <f>IF(ISERROR((K460/L460-1)*100),"n/a",(K460/L460-1)*100)</f>
        <v>11.428571428571432</v>
      </c>
      <c r="AP460" s="224">
        <f>IF(ISERROR((L460/M460-1)*100),"n/a",(L460/M460-1)*100)</f>
        <v>12.903225806451601</v>
      </c>
      <c r="AQ460" s="224">
        <f>IF(ISERROR((M460/N460-1)*100),"n/a",(M460/N460-1)*100)</f>
        <v>14.391143911439119</v>
      </c>
      <c r="AR460" s="224">
        <f>IF(ISERROR((N460/O460-1)*100),"n/a",(N460/O460-1)*100)</f>
        <v>13.86554621848739</v>
      </c>
      <c r="AS460" s="224">
        <f>IF(ISERROR((O460/Q460-1)*100),"n/a",(O460/Q460-1)*100)</f>
        <v>10.697674418604652</v>
      </c>
      <c r="AT460" s="224">
        <f>IF(ISERROR((Q460/R460-1)*100),"n/a",(Q460/R460-1)*100)</f>
        <v>11.70891255270452</v>
      </c>
      <c r="AU460" s="224">
        <f>IF(ISERROR((R460/T460-1)*100),"n/a",(R460/T460-1)*100)</f>
        <v>15.772298549120567</v>
      </c>
      <c r="AV460" s="224">
        <f>IF(ISERROR((T460/U460-1)*100),"n/a",(T460/U460-1)*100)</f>
        <v>8.875739644970416</v>
      </c>
      <c r="AW460" s="224">
        <f>IF(ISERROR((U460/V460-1)*100),"n/a",(U460/V460-1)*100)</f>
        <v>7.6433121019108263</v>
      </c>
      <c r="AX460" s="224">
        <f>IF(ISERROR((V460/W460-1)*100),"n/a",(V460/W460-1)*100)</f>
        <v>6.0810810810810745</v>
      </c>
      <c r="AY460" s="224">
        <f>IF(ISERROR((W460/X460-1)*100),"n/a",(W460/X460-1)*100)</f>
        <v>27.586206896551737</v>
      </c>
      <c r="AZ460" s="224">
        <f>IF(ISERROR((X460/Y460-1)*100),"n/a",(X460/Y460-1)*100)</f>
        <v>14.851485148514843</v>
      </c>
      <c r="BA460" s="224">
        <f>IF(ISERROR((Y460/Z460-1)*100),"n/a",(Y460/Z460-1)*100)</f>
        <v>13.483146067415719</v>
      </c>
      <c r="BB460" s="224">
        <f>IF(ISERROR((Z460/AA460-1)*100),"n/a",(Z460/AA460-1)*100)</f>
        <v>11.250000000000004</v>
      </c>
      <c r="BC460" s="224">
        <f>IF(ISERROR((AA460/AB460-1)*100),"n/a",(AA460/AB460-1)*100)</f>
        <v>0</v>
      </c>
      <c r="BD460" s="224">
        <f>IF(ISERROR((AB460/AC460-1)*100),"n/a",(AB460/AC460-1)*100)</f>
        <v>0</v>
      </c>
      <c r="BE460" s="224">
        <f>IF(ISERROR((AC460/AD460-1)*100),"n/a",(AC460/AD460-1)*100)</f>
        <v>0</v>
      </c>
      <c r="BF460" s="224">
        <f>IF(ISERROR((AD460/AE460-1)*100),"n/a",(AD460/AE460-1)*100)</f>
        <v>0</v>
      </c>
      <c r="BG460" s="224">
        <f>AVERAGE(AG460:BF460)</f>
        <v>10.347472275916838</v>
      </c>
      <c r="BH460" s="182">
        <f t="shared" si="7"/>
        <v>6.2109249032387419</v>
      </c>
    </row>
    <row r="461" spans="1:60" x14ac:dyDescent="0.2">
      <c r="A461" s="123" t="s">
        <v>1988</v>
      </c>
      <c r="B461" s="55" t="s">
        <v>1097</v>
      </c>
      <c r="C461" s="36">
        <v>1.24</v>
      </c>
      <c r="D461" s="181">
        <v>1.2</v>
      </c>
      <c r="E461" s="181">
        <v>1.1599999999999999</v>
      </c>
      <c r="F461" s="181">
        <v>1.1200000000000001</v>
      </c>
      <c r="G461" s="181">
        <v>1.08</v>
      </c>
      <c r="H461" s="181">
        <v>1.04</v>
      </c>
      <c r="I461" s="181">
        <v>1</v>
      </c>
      <c r="J461" s="202">
        <v>0.96</v>
      </c>
      <c r="K461" s="202">
        <v>0.88</v>
      </c>
      <c r="L461" s="202">
        <v>0.84</v>
      </c>
      <c r="M461" s="202">
        <v>0.8</v>
      </c>
      <c r="N461" s="238">
        <v>0</v>
      </c>
      <c r="O461" s="238">
        <v>0</v>
      </c>
      <c r="P461" s="273"/>
      <c r="Q461" s="238">
        <v>0</v>
      </c>
      <c r="R461" s="238">
        <v>0</v>
      </c>
      <c r="S461" s="273"/>
      <c r="T461" s="229">
        <v>0</v>
      </c>
      <c r="U461" s="229">
        <v>0</v>
      </c>
      <c r="V461" s="229">
        <v>0</v>
      </c>
      <c r="W461" s="229">
        <v>0</v>
      </c>
      <c r="X461" s="229">
        <v>0</v>
      </c>
      <c r="Y461" s="229">
        <v>0</v>
      </c>
      <c r="Z461" s="229">
        <v>0</v>
      </c>
      <c r="AA461" s="229">
        <v>0</v>
      </c>
      <c r="AB461" s="229">
        <v>0</v>
      </c>
      <c r="AC461" s="229">
        <v>0</v>
      </c>
      <c r="AD461" s="229">
        <v>0</v>
      </c>
      <c r="AE461" s="229">
        <v>0</v>
      </c>
      <c r="AF461" s="223">
        <f>SUM(C461:AE461)</f>
        <v>11.320000000000002</v>
      </c>
      <c r="AG461" s="224">
        <f>IF(ISERROR((C461/D461-1)*100),"n/a",(C461/D461-1)*100)</f>
        <v>3.3333333333333437</v>
      </c>
      <c r="AH461" s="224">
        <f>IF(ISERROR((D461/E461-1)*100),"n/a",(D461/E461-1)*100)</f>
        <v>3.4482758620689724</v>
      </c>
      <c r="AI461" s="224">
        <f>IF(ISERROR((E461/F461-1)*100),"n/a",(E461/F461-1)*100)</f>
        <v>3.5714285714285587</v>
      </c>
      <c r="AJ461" s="224">
        <f>IF(ISERROR((F461/G461-1)*100),"n/a",(F461/G461-1)*100)</f>
        <v>3.7037037037036979</v>
      </c>
      <c r="AK461" s="224">
        <f>IF(ISERROR((G461/H461-1)*100),"n/a",(G461/H461-1)*100)</f>
        <v>3.8461538461538547</v>
      </c>
      <c r="AL461" s="224">
        <f>IF(ISERROR((H461/I461-1)*100),"n/a",(H461/I461-1)*100)</f>
        <v>4.0000000000000036</v>
      </c>
      <c r="AM461" s="224">
        <f>IF(ISERROR((I461/J461-1)*100),"n/a",(I461/J461-1)*100)</f>
        <v>4.1666666666666741</v>
      </c>
      <c r="AN461" s="224">
        <f>IF(ISERROR((J461/K461-1)*100),"n/a",(J461/K461-1)*100)</f>
        <v>9.0909090909090828</v>
      </c>
      <c r="AO461" s="224">
        <f>IF(ISERROR((K461/L461-1)*100),"n/a",(K461/L461-1)*100)</f>
        <v>4.7619047619047672</v>
      </c>
      <c r="AP461" s="224">
        <f>IF(ISERROR((L461/M461-1)*100),"n/a",(L461/M461-1)*100)</f>
        <v>4.9999999999999822</v>
      </c>
      <c r="AQ461" s="224" t="str">
        <f>IF(ISERROR((M461/N461-1)*100),"n/a",(M461/N461-1)*100)</f>
        <v>n/a</v>
      </c>
      <c r="AR461" s="224" t="str">
        <f>IF(ISERROR((N461/O461-1)*100),"n/a",(N461/O461-1)*100)</f>
        <v>n/a</v>
      </c>
      <c r="AS461" s="224" t="str">
        <f>IF(ISERROR((O461/Q461-1)*100),"n/a",(O461/Q461-1)*100)</f>
        <v>n/a</v>
      </c>
      <c r="AT461" s="224" t="str">
        <f>IF(ISERROR((Q461/R461-1)*100),"n/a",(Q461/R461-1)*100)</f>
        <v>n/a</v>
      </c>
      <c r="AU461" s="224" t="str">
        <f>IF(ISERROR((R461/T461-1)*100),"n/a",(R461/T461-1)*100)</f>
        <v>n/a</v>
      </c>
      <c r="AV461" s="224" t="str">
        <f>IF(ISERROR((T461/U461-1)*100),"n/a",(T461/U461-1)*100)</f>
        <v>n/a</v>
      </c>
      <c r="AW461" s="224" t="str">
        <f>IF(ISERROR((U461/V461-1)*100),"n/a",(U461/V461-1)*100)</f>
        <v>n/a</v>
      </c>
      <c r="AX461" s="224" t="str">
        <f>IF(ISERROR((V461/W461-1)*100),"n/a",(V461/W461-1)*100)</f>
        <v>n/a</v>
      </c>
      <c r="AY461" s="224" t="str">
        <f>IF(ISERROR((W461/X461-1)*100),"n/a",(W461/X461-1)*100)</f>
        <v>n/a</v>
      </c>
      <c r="AZ461" s="224" t="str">
        <f>IF(ISERROR((X461/Y461-1)*100),"n/a",(X461/Y461-1)*100)</f>
        <v>n/a</v>
      </c>
      <c r="BA461" s="224" t="str">
        <f>IF(ISERROR((Y461/Z461-1)*100),"n/a",(Y461/Z461-1)*100)</f>
        <v>n/a</v>
      </c>
      <c r="BB461" s="224" t="str">
        <f>IF(ISERROR((Z461/AA461-1)*100),"n/a",(Z461/AA461-1)*100)</f>
        <v>n/a</v>
      </c>
      <c r="BC461" s="224" t="str">
        <f>IF(ISERROR((AA461/AB461-1)*100),"n/a",(AA461/AB461-1)*100)</f>
        <v>n/a</v>
      </c>
      <c r="BD461" s="224" t="str">
        <f>IF(ISERROR((AB461/AC461-1)*100),"n/a",(AB461/AC461-1)*100)</f>
        <v>n/a</v>
      </c>
      <c r="BE461" s="224" t="str">
        <f>IF(ISERROR((AC461/AD461-1)*100),"n/a",(AC461/AD461-1)*100)</f>
        <v>n/a</v>
      </c>
      <c r="BF461" s="224" t="str">
        <f>IF(ISERROR((AD461/AE461-1)*100),"n/a",(AD461/AE461-1)*100)</f>
        <v>n/a</v>
      </c>
      <c r="BG461" s="224">
        <f>AVERAGE(AG461:BF461)</f>
        <v>4.4922375836168937</v>
      </c>
      <c r="BH461" s="182">
        <f t="shared" si="7"/>
        <v>1.7044592234978391</v>
      </c>
    </row>
    <row r="462" spans="1:60" x14ac:dyDescent="0.2">
      <c r="A462" s="116" t="s">
        <v>1566</v>
      </c>
      <c r="B462" s="55" t="s">
        <v>1567</v>
      </c>
      <c r="C462" s="36">
        <v>1.76</v>
      </c>
      <c r="D462" s="181">
        <v>1.63</v>
      </c>
      <c r="E462" s="181">
        <v>1.51</v>
      </c>
      <c r="F462" s="181">
        <v>1.4</v>
      </c>
      <c r="G462" s="181">
        <v>1.3</v>
      </c>
      <c r="H462" s="181">
        <v>1.2</v>
      </c>
      <c r="I462" s="238">
        <v>0.12</v>
      </c>
      <c r="J462" s="229">
        <v>0.12</v>
      </c>
      <c r="K462" s="229">
        <v>0.12</v>
      </c>
      <c r="L462" s="238">
        <v>0.23499999999999999</v>
      </c>
      <c r="M462" s="181">
        <v>0.57999999999999996</v>
      </c>
      <c r="N462" s="181">
        <v>0.54</v>
      </c>
      <c r="O462" s="181">
        <v>0.45</v>
      </c>
      <c r="Q462" s="181">
        <v>0.18</v>
      </c>
      <c r="R462" s="238">
        <v>0</v>
      </c>
      <c r="S462" s="162"/>
      <c r="T462" s="238">
        <v>0</v>
      </c>
      <c r="U462" s="238">
        <v>0</v>
      </c>
      <c r="V462" s="229">
        <v>0</v>
      </c>
      <c r="W462" s="229">
        <v>0</v>
      </c>
      <c r="X462" s="229">
        <v>0</v>
      </c>
      <c r="Y462" s="229">
        <v>0</v>
      </c>
      <c r="Z462" s="229">
        <v>0</v>
      </c>
      <c r="AA462" s="229">
        <v>0</v>
      </c>
      <c r="AB462" s="229">
        <v>0</v>
      </c>
      <c r="AC462" s="229">
        <v>0</v>
      </c>
      <c r="AD462" s="229">
        <v>0</v>
      </c>
      <c r="AE462" s="229">
        <v>0</v>
      </c>
      <c r="AF462" s="223">
        <f>SUM(C462:AE462)</f>
        <v>11.144999999999996</v>
      </c>
      <c r="AG462" s="224">
        <f>IF(ISERROR((C462/D462-1)*100),"n/a",(C462/D462-1)*100)</f>
        <v>7.9754601226993849</v>
      </c>
      <c r="AH462" s="224">
        <f>IF(ISERROR((D462/E462-1)*100),"n/a",(D462/E462-1)*100)</f>
        <v>7.9470198675496651</v>
      </c>
      <c r="AI462" s="224">
        <f>IF(ISERROR((E462/F462-1)*100),"n/a",(E462/F462-1)*100)</f>
        <v>7.8571428571428736</v>
      </c>
      <c r="AJ462" s="224">
        <f>IF(ISERROR((F462/G462-1)*100),"n/a",(F462/G462-1)*100)</f>
        <v>7.6923076923076872</v>
      </c>
      <c r="AK462" s="224">
        <f>IF(ISERROR((G462/H462-1)*100),"n/a",(G462/H462-1)*100)</f>
        <v>8.3333333333333481</v>
      </c>
      <c r="AL462" s="224">
        <f>IF(ISERROR((H462/I462-1)*100),"n/a",(H462/I462-1)*100)</f>
        <v>900</v>
      </c>
      <c r="AM462" s="224">
        <f>IF(ISERROR((I462/J462-1)*100),"n/a",(I462/J462-1)*100)</f>
        <v>0</v>
      </c>
      <c r="AN462" s="224">
        <f>IF(ISERROR((J462/K462-1)*100),"n/a",(J462/K462-1)*100)</f>
        <v>0</v>
      </c>
      <c r="AO462" s="224">
        <f>IF(ISERROR((K462/L462-1)*100),"n/a",(K462/L462-1)*100)</f>
        <v>-48.936170212765958</v>
      </c>
      <c r="AP462" s="224">
        <f>IF(ISERROR((L462/M462-1)*100),"n/a",(L462/M462-1)*100)</f>
        <v>-59.482758620689658</v>
      </c>
      <c r="AQ462" s="224">
        <f>IF(ISERROR((M462/N462-1)*100),"n/a",(M462/N462-1)*100)</f>
        <v>7.4074074074073959</v>
      </c>
      <c r="AR462" s="224">
        <f>IF(ISERROR((N462/O462-1)*100),"n/a",(N462/O462-1)*100)</f>
        <v>19.999999999999996</v>
      </c>
      <c r="AS462" s="224">
        <f>IF(ISERROR((O462/Q462-1)*100),"n/a",(O462/Q462-1)*100)</f>
        <v>150</v>
      </c>
      <c r="AT462" s="224" t="str">
        <f>IF(ISERROR((Q462/R462-1)*100),"n/a",(Q462/R462-1)*100)</f>
        <v>n/a</v>
      </c>
      <c r="AU462" s="224" t="str">
        <f>IF(ISERROR((R462/T462-1)*100),"n/a",(R462/T462-1)*100)</f>
        <v>n/a</v>
      </c>
      <c r="AV462" s="224" t="str">
        <f>IF(ISERROR((T462/U462-1)*100),"n/a",(T462/U462-1)*100)</f>
        <v>n/a</v>
      </c>
      <c r="AW462" s="224" t="str">
        <f>IF(ISERROR((U462/V462-1)*100),"n/a",(U462/V462-1)*100)</f>
        <v>n/a</v>
      </c>
      <c r="AX462" s="224" t="str">
        <f>IF(ISERROR((V462/W462-1)*100),"n/a",(V462/W462-1)*100)</f>
        <v>n/a</v>
      </c>
      <c r="AY462" s="224" t="str">
        <f>IF(ISERROR((W462/X462-1)*100),"n/a",(W462/X462-1)*100)</f>
        <v>n/a</v>
      </c>
      <c r="AZ462" s="224" t="str">
        <f>IF(ISERROR((X462/Y462-1)*100),"n/a",(X462/Y462-1)*100)</f>
        <v>n/a</v>
      </c>
      <c r="BA462" s="224" t="str">
        <f>IF(ISERROR((Y462/Z462-1)*100),"n/a",(Y462/Z462-1)*100)</f>
        <v>n/a</v>
      </c>
      <c r="BB462" s="224" t="str">
        <f>IF(ISERROR((Z462/AA462-1)*100),"n/a",(Z462/AA462-1)*100)</f>
        <v>n/a</v>
      </c>
      <c r="BC462" s="224" t="str">
        <f>IF(ISERROR((AA462/AB462-1)*100),"n/a",(AA462/AB462-1)*100)</f>
        <v>n/a</v>
      </c>
      <c r="BD462" s="224" t="str">
        <f>IF(ISERROR((AB462/AC462-1)*100),"n/a",(AB462/AC462-1)*100)</f>
        <v>n/a</v>
      </c>
      <c r="BE462" s="224" t="str">
        <f>IF(ISERROR((AC462/AD462-1)*100),"n/a",(AC462/AD462-1)*100)</f>
        <v>n/a</v>
      </c>
      <c r="BF462" s="224" t="str">
        <f>IF(ISERROR((AD462/AE462-1)*100),"n/a",(AD462/AE462-1)*100)</f>
        <v>n/a</v>
      </c>
      <c r="BG462" s="224">
        <f>AVERAGE(AG462:BF462)</f>
        <v>77.599518649768044</v>
      </c>
      <c r="BH462" s="182">
        <f t="shared" si="7"/>
        <v>251.81392303425733</v>
      </c>
    </row>
    <row r="463" spans="1:60" x14ac:dyDescent="0.2">
      <c r="A463" s="123" t="s">
        <v>1989</v>
      </c>
      <c r="B463" s="55" t="s">
        <v>1099</v>
      </c>
      <c r="C463" s="36">
        <v>0.64</v>
      </c>
      <c r="D463" s="181">
        <v>0.61499999999999999</v>
      </c>
      <c r="E463" s="181">
        <v>0.6</v>
      </c>
      <c r="F463" s="181">
        <v>0.45500000000000002</v>
      </c>
      <c r="G463" s="181">
        <v>0.375</v>
      </c>
      <c r="H463" s="181">
        <v>0.34499999999999997</v>
      </c>
      <c r="I463" s="181">
        <v>0.315</v>
      </c>
      <c r="J463" s="202">
        <v>0.255</v>
      </c>
      <c r="K463" s="202">
        <v>0.215</v>
      </c>
      <c r="L463" s="181">
        <v>0.19500000000000001</v>
      </c>
      <c r="M463" s="181">
        <v>0.185</v>
      </c>
      <c r="N463" s="181">
        <v>0.17499999999999999</v>
      </c>
      <c r="O463" s="181">
        <v>0.16</v>
      </c>
      <c r="P463" s="273">
        <v>0</v>
      </c>
      <c r="Q463" s="181">
        <v>0.14000000000000001</v>
      </c>
      <c r="R463" s="181">
        <v>0.125</v>
      </c>
      <c r="S463" s="273">
        <v>0</v>
      </c>
      <c r="T463" s="202">
        <v>0.11</v>
      </c>
      <c r="U463" s="229">
        <v>0.1</v>
      </c>
      <c r="V463" s="202">
        <v>0.16500000000000001</v>
      </c>
      <c r="W463" s="202">
        <v>0.1386925</v>
      </c>
      <c r="X463" s="202">
        <v>0.10799250000000001</v>
      </c>
      <c r="Y463" s="202">
        <v>9.6369999999999997E-2</v>
      </c>
      <c r="Z463" s="229">
        <v>8.6169999999999997E-2</v>
      </c>
      <c r="AA463" s="202">
        <v>8.6169999999999997E-2</v>
      </c>
      <c r="AB463" s="202">
        <v>4.5350000000000001E-2</v>
      </c>
      <c r="AC463" s="229">
        <v>4.1230000000000003E-2</v>
      </c>
      <c r="AD463" s="202">
        <v>4.1230000000000003E-2</v>
      </c>
      <c r="AE463" s="202">
        <v>3.9269999999999999E-2</v>
      </c>
      <c r="AF463" s="223">
        <f>SUM(C463:AE463)</f>
        <v>5.8524749999999992</v>
      </c>
      <c r="AG463" s="224">
        <f>IF(ISERROR((C463/D463-1)*100),"n/a",(C463/D463-1)*100)</f>
        <v>4.0650406504065151</v>
      </c>
      <c r="AH463" s="224">
        <f>IF(ISERROR((D463/E463-1)*100),"n/a",(D463/E463-1)*100)</f>
        <v>2.5000000000000133</v>
      </c>
      <c r="AI463" s="224">
        <f>IF(ISERROR((E463/F463-1)*100),"n/a",(E463/F463-1)*100)</f>
        <v>31.868131868131865</v>
      </c>
      <c r="AJ463" s="224">
        <f>IF(ISERROR((F463/G463-1)*100),"n/a",(F463/G463-1)*100)</f>
        <v>21.333333333333336</v>
      </c>
      <c r="AK463" s="224">
        <f>IF(ISERROR((G463/H463-1)*100),"n/a",(G463/H463-1)*100)</f>
        <v>8.6956521739130608</v>
      </c>
      <c r="AL463" s="224">
        <f>IF(ISERROR((H463/I463-1)*100),"n/a",(H463/I463-1)*100)</f>
        <v>9.5238095238095113</v>
      </c>
      <c r="AM463" s="224">
        <f>IF(ISERROR((I463/J463-1)*100),"n/a",(I463/J463-1)*100)</f>
        <v>23.529411764705888</v>
      </c>
      <c r="AN463" s="224">
        <f>IF(ISERROR((J463/K463-1)*100),"n/a",(J463/K463-1)*100)</f>
        <v>18.604651162790709</v>
      </c>
      <c r="AO463" s="224">
        <f>IF(ISERROR((K463/L463-1)*100),"n/a",(K463/L463-1)*100)</f>
        <v>10.256410256410241</v>
      </c>
      <c r="AP463" s="224">
        <f>IF(ISERROR((L463/M463-1)*100),"n/a",(L463/M463-1)*100)</f>
        <v>5.4054054054054168</v>
      </c>
      <c r="AQ463" s="224">
        <f>IF(ISERROR((M463/N463-1)*100),"n/a",(M463/N463-1)*100)</f>
        <v>5.7142857142857162</v>
      </c>
      <c r="AR463" s="224">
        <f>IF(ISERROR((N463/O463-1)*100),"n/a",(N463/O463-1)*100)</f>
        <v>9.375</v>
      </c>
      <c r="AS463" s="224">
        <f>IF(ISERROR((O463/Q463-1)*100),"n/a",(O463/Q463-1)*100)</f>
        <v>14.285714285714279</v>
      </c>
      <c r="AT463" s="224">
        <f>IF(ISERROR((Q463/R463-1)*100),"n/a",(Q463/R463-1)*100)</f>
        <v>12.000000000000011</v>
      </c>
      <c r="AU463" s="224">
        <f>IF(ISERROR((R463/T463-1)*100),"n/a",(R463/T463-1)*100)</f>
        <v>13.636363636363647</v>
      </c>
      <c r="AV463" s="224">
        <f>IF(ISERROR((T463/U463-1)*100),"n/a",(T463/U463-1)*100)</f>
        <v>9.9999999999999858</v>
      </c>
      <c r="AW463" s="224">
        <f>IF(ISERROR((U463/V463-1)*100),"n/a",(U463/V463-1)*100)</f>
        <v>-39.393939393939391</v>
      </c>
      <c r="AX463" s="224">
        <f>IF(ISERROR((V463/W463-1)*100),"n/a",(V463/W463-1)*100)</f>
        <v>18.968221064585332</v>
      </c>
      <c r="AY463" s="224">
        <f>IF(ISERROR((W463/X463-1)*100),"n/a",(W463/X463-1)*100)</f>
        <v>28.42790008565408</v>
      </c>
      <c r="AZ463" s="224">
        <f>IF(ISERROR((X463/Y463-1)*100),"n/a",(X463/Y463-1)*100)</f>
        <v>12.060288471516035</v>
      </c>
      <c r="BA463" s="224">
        <f>IF(ISERROR((Y463/Z463-1)*100),"n/a",(Y463/Z463-1)*100)</f>
        <v>11.837066264361141</v>
      </c>
      <c r="BB463" s="224">
        <f>IF(ISERROR((Z463/AA463-1)*100),"n/a",(Z463/AA463-1)*100)</f>
        <v>0</v>
      </c>
      <c r="BC463" s="224">
        <f>IF(ISERROR((AA463/AB463-1)*100),"n/a",(AA463/AB463-1)*100)</f>
        <v>90.011025358324133</v>
      </c>
      <c r="BD463" s="224">
        <f>IF(ISERROR((AB463/AC463-1)*100),"n/a",(AB463/AC463-1)*100)</f>
        <v>9.9927237448459891</v>
      </c>
      <c r="BE463" s="224">
        <f>IF(ISERROR((AC463/AD463-1)*100),"n/a",(AC463/AD463-1)*100)</f>
        <v>0</v>
      </c>
      <c r="BF463" s="224">
        <f>IF(ISERROR((AD463/AE463-1)*100),"n/a",(AD463/AE463-1)*100)</f>
        <v>4.991087344028533</v>
      </c>
      <c r="BG463" s="224">
        <f>AVERAGE(AG463:BF463)</f>
        <v>12.98798395056331</v>
      </c>
      <c r="BH463" s="182">
        <f t="shared" si="7"/>
        <v>20.292651375717838</v>
      </c>
    </row>
    <row r="464" spans="1:60" x14ac:dyDescent="0.2">
      <c r="A464" s="55" t="s">
        <v>1990</v>
      </c>
      <c r="B464" s="55" t="s">
        <v>1103</v>
      </c>
      <c r="C464" s="36">
        <v>2.4</v>
      </c>
      <c r="D464" s="181">
        <v>2.37</v>
      </c>
      <c r="E464" s="181">
        <v>2.23</v>
      </c>
      <c r="F464" s="181">
        <v>2.0099999999999998</v>
      </c>
      <c r="G464" s="181">
        <v>1.75</v>
      </c>
      <c r="H464" s="181">
        <v>1.6</v>
      </c>
      <c r="I464" s="181">
        <v>1.2</v>
      </c>
      <c r="J464" s="202">
        <v>0.8</v>
      </c>
      <c r="K464" s="202">
        <v>0.57499999999999996</v>
      </c>
      <c r="L464" s="181">
        <v>0.48499999999999999</v>
      </c>
      <c r="M464" s="181">
        <v>0.42499999999999999</v>
      </c>
      <c r="N464" s="181">
        <v>0.37</v>
      </c>
      <c r="O464" s="238">
        <v>0.34</v>
      </c>
      <c r="P464" s="273"/>
      <c r="Q464" s="181">
        <v>0.33</v>
      </c>
      <c r="R464" s="181">
        <v>0.3</v>
      </c>
      <c r="S464" s="273"/>
      <c r="T464" s="229">
        <v>0.26</v>
      </c>
      <c r="U464" s="202">
        <v>0.26</v>
      </c>
      <c r="V464" s="202">
        <v>0.24</v>
      </c>
      <c r="W464" s="202">
        <v>0.22</v>
      </c>
      <c r="X464" s="202">
        <v>0.18</v>
      </c>
      <c r="Y464" s="202">
        <v>0.14000000000000001</v>
      </c>
      <c r="Z464" s="229">
        <v>0</v>
      </c>
      <c r="AA464" s="229">
        <v>0</v>
      </c>
      <c r="AB464" s="229">
        <v>0</v>
      </c>
      <c r="AC464" s="229">
        <v>0</v>
      </c>
      <c r="AD464" s="229">
        <v>0</v>
      </c>
      <c r="AE464" s="229">
        <v>0</v>
      </c>
      <c r="AF464" s="223">
        <f>SUM(C464:AE464)</f>
        <v>18.484999999999999</v>
      </c>
      <c r="AG464" s="224">
        <f>IF(ISERROR((C464/D464-1)*100),"n/a",(C464/D464-1)*100)</f>
        <v>1.2658227848101111</v>
      </c>
      <c r="AH464" s="224">
        <f>IF(ISERROR((D464/E464-1)*100),"n/a",(D464/E464-1)*100)</f>
        <v>6.2780269058295923</v>
      </c>
      <c r="AI464" s="224">
        <f>IF(ISERROR((E464/F464-1)*100),"n/a",(E464/F464-1)*100)</f>
        <v>10.945273631840813</v>
      </c>
      <c r="AJ464" s="224">
        <f>IF(ISERROR((F464/G464-1)*100),"n/a",(F464/G464-1)*100)</f>
        <v>14.857142857142836</v>
      </c>
      <c r="AK464" s="224">
        <f>IF(ISERROR((G464/H464-1)*100),"n/a",(G464/H464-1)*100)</f>
        <v>9.375</v>
      </c>
      <c r="AL464" s="224">
        <f>IF(ISERROR((H464/I464-1)*100),"n/a",(H464/I464-1)*100)</f>
        <v>33.33333333333335</v>
      </c>
      <c r="AM464" s="224">
        <f>IF(ISERROR((I464/J464-1)*100),"n/a",(I464/J464-1)*100)</f>
        <v>49.999999999999979</v>
      </c>
      <c r="AN464" s="224">
        <f>IF(ISERROR((J464/K464-1)*100),"n/a",(J464/K464-1)*100)</f>
        <v>39.130434782608717</v>
      </c>
      <c r="AO464" s="224">
        <f>IF(ISERROR((K464/L464-1)*100),"n/a",(K464/L464-1)*100)</f>
        <v>18.556701030927837</v>
      </c>
      <c r="AP464" s="224">
        <f>IF(ISERROR((L464/M464-1)*100),"n/a",(L464/M464-1)*100)</f>
        <v>14.117647058823524</v>
      </c>
      <c r="AQ464" s="224">
        <f>IF(ISERROR((M464/N464-1)*100),"n/a",(M464/N464-1)*100)</f>
        <v>14.864864864864868</v>
      </c>
      <c r="AR464" s="224">
        <f>IF(ISERROR((N464/O464-1)*100),"n/a",(N464/O464-1)*100)</f>
        <v>8.8235294117646959</v>
      </c>
      <c r="AS464" s="224">
        <f>IF(ISERROR((O464/Q464-1)*100),"n/a",(O464/Q464-1)*100)</f>
        <v>3.0303030303030276</v>
      </c>
      <c r="AT464" s="224">
        <f>IF(ISERROR((Q464/R464-1)*100),"n/a",(Q464/R464-1)*100)</f>
        <v>10.000000000000009</v>
      </c>
      <c r="AU464" s="224">
        <f>IF(ISERROR((R464/T464-1)*100),"n/a",(R464/T464-1)*100)</f>
        <v>15.384615384615374</v>
      </c>
      <c r="AV464" s="224">
        <f>IF(ISERROR((T464/U464-1)*100),"n/a",(T464/U464-1)*100)</f>
        <v>0</v>
      </c>
      <c r="AW464" s="224">
        <f>IF(ISERROR((U464/V464-1)*100),"n/a",(U464/V464-1)*100)</f>
        <v>8.3333333333333481</v>
      </c>
      <c r="AX464" s="224">
        <f>IF(ISERROR((V464/W464-1)*100),"n/a",(V464/W464-1)*100)</f>
        <v>9.0909090909090828</v>
      </c>
      <c r="AY464" s="224">
        <f>IF(ISERROR((W464/X464-1)*100),"n/a",(W464/X464-1)*100)</f>
        <v>22.222222222222232</v>
      </c>
      <c r="AZ464" s="224">
        <f>IF(ISERROR((X464/Y464-1)*100),"n/a",(X464/Y464-1)*100)</f>
        <v>28.571428571428559</v>
      </c>
      <c r="BA464" s="224" t="str">
        <f>IF(ISERROR((Y464/Z464-1)*100),"n/a",(Y464/Z464-1)*100)</f>
        <v>n/a</v>
      </c>
      <c r="BB464" s="224" t="str">
        <f>IF(ISERROR((Z464/AA464-1)*100),"n/a",(Z464/AA464-1)*100)</f>
        <v>n/a</v>
      </c>
      <c r="BC464" s="224" t="str">
        <f>IF(ISERROR((AA464/AB464-1)*100),"n/a",(AA464/AB464-1)*100)</f>
        <v>n/a</v>
      </c>
      <c r="BD464" s="224" t="str">
        <f>IF(ISERROR((AB464/AC464-1)*100),"n/a",(AB464/AC464-1)*100)</f>
        <v>n/a</v>
      </c>
      <c r="BE464" s="224" t="str">
        <f>IF(ISERROR((AC464/AD464-1)*100),"n/a",(AC464/AD464-1)*100)</f>
        <v>n/a</v>
      </c>
      <c r="BF464" s="224" t="str">
        <f>IF(ISERROR((AD464/AE464-1)*100),"n/a",(AD464/AE464-1)*100)</f>
        <v>n/a</v>
      </c>
      <c r="BG464" s="224">
        <f>AVERAGE(AG464:BF464)</f>
        <v>15.909029414737898</v>
      </c>
      <c r="BH464" s="182">
        <f t="shared" si="7"/>
        <v>12.978500121984922</v>
      </c>
    </row>
    <row r="465" spans="1:60" x14ac:dyDescent="0.2">
      <c r="A465" s="116" t="s">
        <v>1568</v>
      </c>
      <c r="B465" s="55" t="s">
        <v>1569</v>
      </c>
      <c r="C465" s="36">
        <v>2.1749999999999998</v>
      </c>
      <c r="D465" s="181">
        <v>2.15</v>
      </c>
      <c r="E465" s="181">
        <v>2.0699999999999998</v>
      </c>
      <c r="F465" s="181">
        <v>1.9</v>
      </c>
      <c r="G465" s="181">
        <v>1.83</v>
      </c>
      <c r="H465" s="181">
        <v>1.8</v>
      </c>
      <c r="I465" s="181">
        <v>1.74</v>
      </c>
      <c r="J465" s="202">
        <v>1.2</v>
      </c>
      <c r="K465" s="229">
        <v>0</v>
      </c>
      <c r="L465" s="238">
        <v>0</v>
      </c>
      <c r="M465" s="238">
        <v>0</v>
      </c>
      <c r="N465" s="238">
        <v>0</v>
      </c>
      <c r="O465" s="238">
        <v>0</v>
      </c>
      <c r="P465" s="162"/>
      <c r="Q465" s="238">
        <v>0</v>
      </c>
      <c r="R465" s="238">
        <v>0</v>
      </c>
      <c r="S465" s="162"/>
      <c r="T465" s="238">
        <v>0</v>
      </c>
      <c r="U465" s="238">
        <v>0</v>
      </c>
      <c r="V465" s="229">
        <v>0</v>
      </c>
      <c r="W465" s="229">
        <v>0</v>
      </c>
      <c r="X465" s="229">
        <v>0</v>
      </c>
      <c r="Y465" s="229">
        <v>0</v>
      </c>
      <c r="Z465" s="229">
        <v>0</v>
      </c>
      <c r="AA465" s="229">
        <v>0</v>
      </c>
      <c r="AB465" s="229">
        <v>0</v>
      </c>
      <c r="AC465" s="229">
        <v>0</v>
      </c>
      <c r="AD465" s="229">
        <v>0</v>
      </c>
      <c r="AE465" s="229">
        <v>0</v>
      </c>
      <c r="AF465" s="223">
        <f>SUM(C465:AE465)</f>
        <v>14.865</v>
      </c>
      <c r="AG465" s="224">
        <f>IF(ISERROR((C465/D465-1)*100),"n/a",(C465/D465-1)*100)</f>
        <v>1.1627906976744207</v>
      </c>
      <c r="AH465" s="224">
        <f>IF(ISERROR((D465/E465-1)*100),"n/a",(D465/E465-1)*100)</f>
        <v>3.8647342995169032</v>
      </c>
      <c r="AI465" s="224">
        <f>IF(ISERROR((E465/F465-1)*100),"n/a",(E465/F465-1)*100)</f>
        <v>8.9473684210526372</v>
      </c>
      <c r="AJ465" s="224">
        <f>IF(ISERROR((F465/G465-1)*100),"n/a",(F465/G465-1)*100)</f>
        <v>3.82513661202184</v>
      </c>
      <c r="AK465" s="224">
        <f>IF(ISERROR((G465/H465-1)*100),"n/a",(G465/H465-1)*100)</f>
        <v>1.6666666666666607</v>
      </c>
      <c r="AL465" s="224">
        <f>IF(ISERROR((H465/I465-1)*100),"n/a",(H465/I465-1)*100)</f>
        <v>3.4482758620689724</v>
      </c>
      <c r="AM465" s="224">
        <f>IF(ISERROR((I465/J465-1)*100),"n/a",(I465/J465-1)*100)</f>
        <v>44.999999999999993</v>
      </c>
      <c r="AN465" s="224" t="str">
        <f>IF(ISERROR((J465/K465-1)*100),"n/a",(J465/K465-1)*100)</f>
        <v>n/a</v>
      </c>
      <c r="AO465" s="224" t="str">
        <f>IF(ISERROR((K465/L465-1)*100),"n/a",(K465/L465-1)*100)</f>
        <v>n/a</v>
      </c>
      <c r="AP465" s="224" t="str">
        <f>IF(ISERROR((L465/M465-1)*100),"n/a",(L465/M465-1)*100)</f>
        <v>n/a</v>
      </c>
      <c r="AQ465" s="224" t="str">
        <f>IF(ISERROR((M465/N465-1)*100),"n/a",(M465/N465-1)*100)</f>
        <v>n/a</v>
      </c>
      <c r="AR465" s="224" t="str">
        <f>IF(ISERROR((N465/O465-1)*100),"n/a",(N465/O465-1)*100)</f>
        <v>n/a</v>
      </c>
      <c r="AS465" s="224" t="str">
        <f>IF(ISERROR((O465/Q465-1)*100),"n/a",(O465/Q465-1)*100)</f>
        <v>n/a</v>
      </c>
      <c r="AT465" s="224" t="str">
        <f>IF(ISERROR((Q465/R465-1)*100),"n/a",(Q465/R465-1)*100)</f>
        <v>n/a</v>
      </c>
      <c r="AU465" s="224" t="str">
        <f>IF(ISERROR((R465/T465-1)*100),"n/a",(R465/T465-1)*100)</f>
        <v>n/a</v>
      </c>
      <c r="AV465" s="224" t="str">
        <f>IF(ISERROR((T465/U465-1)*100),"n/a",(T465/U465-1)*100)</f>
        <v>n/a</v>
      </c>
      <c r="AW465" s="224" t="str">
        <f>IF(ISERROR((U465/V465-1)*100),"n/a",(U465/V465-1)*100)</f>
        <v>n/a</v>
      </c>
      <c r="AX465" s="224" t="str">
        <f>IF(ISERROR((V465/W465-1)*100),"n/a",(V465/W465-1)*100)</f>
        <v>n/a</v>
      </c>
      <c r="AY465" s="224" t="str">
        <f>IF(ISERROR((W465/X465-1)*100),"n/a",(W465/X465-1)*100)</f>
        <v>n/a</v>
      </c>
      <c r="AZ465" s="224" t="str">
        <f>IF(ISERROR((X465/Y465-1)*100),"n/a",(X465/Y465-1)*100)</f>
        <v>n/a</v>
      </c>
      <c r="BA465" s="224" t="str">
        <f>IF(ISERROR((Y465/Z465-1)*100),"n/a",(Y465/Z465-1)*100)</f>
        <v>n/a</v>
      </c>
      <c r="BB465" s="224" t="str">
        <f>IF(ISERROR((Z465/AA465-1)*100),"n/a",(Z465/AA465-1)*100)</f>
        <v>n/a</v>
      </c>
      <c r="BC465" s="224" t="str">
        <f>IF(ISERROR((AA465/AB465-1)*100),"n/a",(AA465/AB465-1)*100)</f>
        <v>n/a</v>
      </c>
      <c r="BD465" s="224" t="str">
        <f>IF(ISERROR((AB465/AC465-1)*100),"n/a",(AB465/AC465-1)*100)</f>
        <v>n/a</v>
      </c>
      <c r="BE465" s="224" t="str">
        <f>IF(ISERROR((AC465/AD465-1)*100),"n/a",(AC465/AD465-1)*100)</f>
        <v>n/a</v>
      </c>
      <c r="BF465" s="224" t="str">
        <f>IF(ISERROR((AD465/AE465-1)*100),"n/a",(AD465/AE465-1)*100)</f>
        <v>n/a</v>
      </c>
      <c r="BG465" s="224">
        <f>AVERAGE(AG465:BF465)</f>
        <v>9.7021389370002034</v>
      </c>
      <c r="BH465" s="182">
        <f t="shared" si="7"/>
        <v>15.767705443425902</v>
      </c>
    </row>
    <row r="466" spans="1:60" x14ac:dyDescent="0.2">
      <c r="A466" s="55" t="s">
        <v>1991</v>
      </c>
      <c r="B466" s="55" t="s">
        <v>419</v>
      </c>
      <c r="C466" s="36">
        <v>2.2000000000000002</v>
      </c>
      <c r="D466" s="181">
        <v>2.16</v>
      </c>
      <c r="E466" s="181">
        <v>2.04</v>
      </c>
      <c r="F466" s="181">
        <v>2</v>
      </c>
      <c r="G466" s="181">
        <v>1.62</v>
      </c>
      <c r="H466" s="181">
        <v>1.61</v>
      </c>
      <c r="I466" s="181">
        <v>1.6</v>
      </c>
      <c r="J466" s="202">
        <v>1.52</v>
      </c>
      <c r="K466" s="202">
        <v>1.51</v>
      </c>
      <c r="L466" s="181">
        <v>1.5</v>
      </c>
      <c r="M466" s="181">
        <v>1.49</v>
      </c>
      <c r="N466" s="181">
        <v>1.48</v>
      </c>
      <c r="O466" s="181">
        <v>1.47</v>
      </c>
      <c r="P466" s="273"/>
      <c r="Q466" s="181">
        <v>1.46</v>
      </c>
      <c r="R466" s="181">
        <v>1.45</v>
      </c>
      <c r="S466" s="273"/>
      <c r="T466" s="202">
        <v>1.44</v>
      </c>
      <c r="U466" s="202">
        <v>1.41</v>
      </c>
      <c r="V466" s="202">
        <v>1.31</v>
      </c>
      <c r="W466" s="202">
        <v>0.63</v>
      </c>
      <c r="X466" s="202">
        <v>0.4</v>
      </c>
      <c r="Y466" s="202">
        <v>0.3</v>
      </c>
      <c r="Z466" s="202">
        <v>0.23499999999999999</v>
      </c>
      <c r="AA466" s="202">
        <v>0.2</v>
      </c>
      <c r="AB466" s="202">
        <v>0.19</v>
      </c>
      <c r="AC466" s="202">
        <v>0.17</v>
      </c>
      <c r="AD466" s="202">
        <v>0.15</v>
      </c>
      <c r="AE466" s="202">
        <v>0.13</v>
      </c>
      <c r="AF466" s="223">
        <f>SUM(C466:AE466)</f>
        <v>31.674999999999994</v>
      </c>
      <c r="AG466" s="224">
        <f>IF(ISERROR((C466/D466-1)*100),"n/a",(C466/D466-1)*100)</f>
        <v>1.8518518518518601</v>
      </c>
      <c r="AH466" s="224">
        <f>IF(ISERROR((D466/E466-1)*100),"n/a",(D466/E466-1)*100)</f>
        <v>5.8823529411764719</v>
      </c>
      <c r="AI466" s="224">
        <f>IF(ISERROR((E466/F466-1)*100),"n/a",(E466/F466-1)*100)</f>
        <v>2.0000000000000018</v>
      </c>
      <c r="AJ466" s="224">
        <f>IF(ISERROR((F466/G466-1)*100),"n/a",(F466/G466-1)*100)</f>
        <v>23.456790123456784</v>
      </c>
      <c r="AK466" s="224">
        <f>IF(ISERROR((G466/H466-1)*100),"n/a",(G466/H466-1)*100)</f>
        <v>0.62111801242235032</v>
      </c>
      <c r="AL466" s="224">
        <f>IF(ISERROR((H466/I466-1)*100),"n/a",(H466/I466-1)*100)</f>
        <v>0.62500000000000888</v>
      </c>
      <c r="AM466" s="224">
        <f>IF(ISERROR((I466/J466-1)*100),"n/a",(I466/J466-1)*100)</f>
        <v>5.2631578947368363</v>
      </c>
      <c r="AN466" s="224">
        <f>IF(ISERROR((J466/K466-1)*100),"n/a",(J466/K466-1)*100)</f>
        <v>0.66225165562914245</v>
      </c>
      <c r="AO466" s="224">
        <f>IF(ISERROR((K466/L466-1)*100),"n/a",(K466/L466-1)*100)</f>
        <v>0.66666666666665986</v>
      </c>
      <c r="AP466" s="224">
        <f>IF(ISERROR((L466/M466-1)*100),"n/a",(L466/M466-1)*100)</f>
        <v>0.67114093959732557</v>
      </c>
      <c r="AQ466" s="224">
        <f>IF(ISERROR((M466/N466-1)*100),"n/a",(M466/N466-1)*100)</f>
        <v>0.67567567567567988</v>
      </c>
      <c r="AR466" s="224">
        <f>IF(ISERROR((N466/O466-1)*100),"n/a",(N466/O466-1)*100)</f>
        <v>0.68027210884353817</v>
      </c>
      <c r="AS466" s="224">
        <f>IF(ISERROR((O466/Q466-1)*100),"n/a",(O466/Q466-1)*100)</f>
        <v>0.68493150684931781</v>
      </c>
      <c r="AT466" s="224">
        <f>IF(ISERROR((Q466/R466-1)*100),"n/a",(Q466/R466-1)*100)</f>
        <v>0.68965517241379448</v>
      </c>
      <c r="AU466" s="224">
        <f>IF(ISERROR((R466/T466-1)*100),"n/a",(R466/T466-1)*100)</f>
        <v>0.69444444444444198</v>
      </c>
      <c r="AV466" s="224">
        <f>IF(ISERROR((T466/U466-1)*100),"n/a",(T466/U466-1)*100)</f>
        <v>2.1276595744680771</v>
      </c>
      <c r="AW466" s="224">
        <f>IF(ISERROR((U466/V466-1)*100),"n/a",(U466/V466-1)*100)</f>
        <v>7.6335877862595325</v>
      </c>
      <c r="AX466" s="224">
        <f>IF(ISERROR((V466/W466-1)*100),"n/a",(V466/W466-1)*100)</f>
        <v>107.93650793650795</v>
      </c>
      <c r="AY466" s="224">
        <f>IF(ISERROR((W466/X466-1)*100),"n/a",(W466/X466-1)*100)</f>
        <v>57.499999999999993</v>
      </c>
      <c r="AZ466" s="224">
        <f>IF(ISERROR((X466/Y466-1)*100),"n/a",(X466/Y466-1)*100)</f>
        <v>33.33333333333335</v>
      </c>
      <c r="BA466" s="224">
        <f>IF(ISERROR((Y466/Z466-1)*100),"n/a",(Y466/Z466-1)*100)</f>
        <v>27.659574468085111</v>
      </c>
      <c r="BB466" s="224">
        <f>IF(ISERROR((Z466/AA466-1)*100),"n/a",(Z466/AA466-1)*100)</f>
        <v>17.499999999999982</v>
      </c>
      <c r="BC466" s="224">
        <f>IF(ISERROR((AA466/AB466-1)*100),"n/a",(AA466/AB466-1)*100)</f>
        <v>5.2631578947368363</v>
      </c>
      <c r="BD466" s="224">
        <f>IF(ISERROR((AB466/AC466-1)*100),"n/a",(AB466/AC466-1)*100)</f>
        <v>11.764705882352944</v>
      </c>
      <c r="BE466" s="224">
        <f>IF(ISERROR((AC466/AD466-1)*100),"n/a",(AC466/AD466-1)*100)</f>
        <v>13.333333333333353</v>
      </c>
      <c r="BF466" s="224">
        <f>IF(ISERROR((AD466/AE466-1)*100),"n/a",(AD466/AE466-1)*100)</f>
        <v>15.384615384615374</v>
      </c>
      <c r="BG466" s="224">
        <f>AVERAGE(AG466:BF466)</f>
        <v>13.252376330286795</v>
      </c>
      <c r="BH466" s="182">
        <f t="shared" si="7"/>
        <v>23.529106932173079</v>
      </c>
    </row>
    <row r="467" spans="1:60" x14ac:dyDescent="0.2">
      <c r="A467" s="116" t="s">
        <v>1570</v>
      </c>
      <c r="B467" s="55" t="s">
        <v>1571</v>
      </c>
      <c r="C467" s="36">
        <v>3.9940000000000002</v>
      </c>
      <c r="D467" s="181">
        <v>3.7395445</v>
      </c>
      <c r="E467" s="181">
        <v>3.3121209051699698</v>
      </c>
      <c r="F467" s="181">
        <v>3.1479210134692499</v>
      </c>
      <c r="G467" s="181">
        <v>3.0284725824835399</v>
      </c>
      <c r="H467" s="181">
        <v>2.9227226856707902</v>
      </c>
      <c r="I467" s="238">
        <v>2.6829898175952298</v>
      </c>
      <c r="J467" s="202">
        <v>2.7798561437123901</v>
      </c>
      <c r="K467" s="229">
        <v>2.5728265355967599</v>
      </c>
      <c r="L467" s="181">
        <v>2.5730035632736699</v>
      </c>
      <c r="M467" s="238">
        <v>2.52377756235729</v>
      </c>
      <c r="N467" s="181">
        <v>2.6126151626572001</v>
      </c>
      <c r="O467" s="238">
        <v>2.2970713752873202</v>
      </c>
      <c r="P467" s="162"/>
      <c r="Q467" s="181">
        <v>2.3497773427293702</v>
      </c>
      <c r="R467" s="181">
        <v>2.2373269010121799</v>
      </c>
      <c r="T467" s="181">
        <v>1.8444570457015399</v>
      </c>
      <c r="U467" s="181">
        <v>1.62295850168318</v>
      </c>
      <c r="V467" s="202">
        <v>1.4554808526107299</v>
      </c>
      <c r="W467" s="202">
        <v>1.0380420170931099</v>
      </c>
      <c r="X467" s="202">
        <v>0.83312064767516303</v>
      </c>
      <c r="Y467" s="202">
        <v>0.83611970478978204</v>
      </c>
      <c r="Z467" s="202">
        <v>0.73951182014745398</v>
      </c>
      <c r="AA467" s="202">
        <v>0.66790554484764297</v>
      </c>
      <c r="AB467" s="202">
        <v>0.50760556340241503</v>
      </c>
      <c r="AC467" s="202">
        <v>0.46926534460756703</v>
      </c>
      <c r="AD467" s="202">
        <v>0.456343270865599</v>
      </c>
      <c r="AE467" s="202">
        <v>0.45089990646880002</v>
      </c>
      <c r="AF467" s="223">
        <f>SUM(C467:AE467)</f>
        <v>53.69573631090794</v>
      </c>
      <c r="AG467" s="224">
        <f>IF(ISERROR((C467/D467-1)*100),"n/a",(C467/D467-1)*100)</f>
        <v>6.8044517186518272</v>
      </c>
      <c r="AH467" s="224">
        <f>IF(ISERROR((D467/E467-1)*100),"n/a",(D467/E467-1)*100)</f>
        <v>12.904830683048264</v>
      </c>
      <c r="AI467" s="224">
        <f>IF(ISERROR((E467/F467-1)*100),"n/a",(E467/F467-1)*100)</f>
        <v>5.2161376031401474</v>
      </c>
      <c r="AJ467" s="224">
        <f>IF(ISERROR((F467/G467-1)*100),"n/a",(F467/G467-1)*100)</f>
        <v>3.9441806961235448</v>
      </c>
      <c r="AK467" s="224">
        <f>IF(ISERROR((G467/H467-1)*100),"n/a",(G467/H467-1)*100)</f>
        <v>3.618198104500614</v>
      </c>
      <c r="AL467" s="224">
        <f>IF(ISERROR((H467/I467-1)*100),"n/a",(H467/I467-1)*100)</f>
        <v>8.9352880321563521</v>
      </c>
      <c r="AM467" s="224">
        <f>IF(ISERROR((I467/J467-1)*100),"n/a",(I467/J467-1)*100)</f>
        <v>-3.4845805361639726</v>
      </c>
      <c r="AN467" s="224">
        <f>IF(ISERROR((J467/K467-1)*100),"n/a",(J467/K467-1)*100)</f>
        <v>8.0467767745410868</v>
      </c>
      <c r="AO467" s="224">
        <f>IF(ISERROR((K467/L467-1)*100),"n/a",(K467/L467-1)*100)</f>
        <v>-6.8801955596442532E-3</v>
      </c>
      <c r="AP467" s="224">
        <f>IF(ISERROR((L467/M467-1)*100),"n/a",(L467/M467-1)*100)</f>
        <v>1.9504888881887394</v>
      </c>
      <c r="AQ467" s="224">
        <f>IF(ISERROR((M467/N467-1)*100),"n/a",(M467/N467-1)*100)</f>
        <v>-3.400332416717522</v>
      </c>
      <c r="AR467" s="224">
        <f>IF(ISERROR((N467/O467-1)*100),"n/a",(N467/O467-1)*100)</f>
        <v>13.73678636043303</v>
      </c>
      <c r="AS467" s="224">
        <f>IF(ISERROR((O467/Q467-1)*100),"n/a",(O467/Q467-1)*100)</f>
        <v>-2.243019646313793</v>
      </c>
      <c r="AT467" s="224">
        <f>IF(ISERROR((Q467/R467-1)*100),"n/a",(Q467/R467-1)*100)</f>
        <v>5.0261068986529045</v>
      </c>
      <c r="AU467" s="224">
        <f>IF(ISERROR((R467/T467-1)*100),"n/a",(R467/T467-1)*100)</f>
        <v>21.300027356354722</v>
      </c>
      <c r="AV467" s="224">
        <f>IF(ISERROR((T467/U467-1)*100),"n/a",(T467/U467-1)*100)</f>
        <v>13.647825485903819</v>
      </c>
      <c r="AW467" s="224">
        <f>IF(ISERROR((U467/V467-1)*100),"n/a",(U467/V467-1)*100)</f>
        <v>11.506688581443147</v>
      </c>
      <c r="AX467" s="224">
        <f>IF(ISERROR((V467/W467-1)*100),"n/a",(V467/W467-1)*100)</f>
        <v>40.214059608742843</v>
      </c>
      <c r="AY467" s="224">
        <f>IF(ISERROR((W467/X467-1)*100),"n/a",(W467/X467-1)*100)</f>
        <v>24.596842004790464</v>
      </c>
      <c r="AZ467" s="224">
        <f>IF(ISERROR((X467/Y467-1)*100),"n/a",(X467/Y467-1)*100)</f>
        <v>-0.35868752972075812</v>
      </c>
      <c r="BA467" s="224">
        <f>IF(ISERROR((Y467/Z467-1)*100),"n/a",(Y467/Z467-1)*100)</f>
        <v>13.063737726743163</v>
      </c>
      <c r="BB467" s="224">
        <f>IF(ISERROR((Z467/AA467-1)*100),"n/a",(Z467/AA467-1)*100)</f>
        <v>10.721018241605584</v>
      </c>
      <c r="BC467" s="224">
        <f>IF(ISERROR((AA467/AB467-1)*100),"n/a",(AA467/AB467-1)*100)</f>
        <v>31.579634464752072</v>
      </c>
      <c r="BD467" s="224">
        <f>IF(ISERROR((AB467/AC467-1)*100),"n/a",(AB467/AC467-1)*100)</f>
        <v>8.1702642727454755</v>
      </c>
      <c r="BE467" s="224">
        <f>IF(ISERROR((AC467/AD467-1)*100),"n/a",(AC467/AD467-1)*100)</f>
        <v>2.8316564671715616</v>
      </c>
      <c r="BF467" s="224">
        <f>IF(ISERROR((AD467/AE467-1)*100),"n/a",(AD467/AE467-1)*100)</f>
        <v>1.2072223388619463</v>
      </c>
      <c r="BG467" s="224">
        <f>AVERAGE(AG467:BF467)</f>
        <v>9.2126431532336781</v>
      </c>
      <c r="BH467" s="182">
        <f t="shared" si="7"/>
        <v>10.595953043572534</v>
      </c>
    </row>
    <row r="468" spans="1:60" x14ac:dyDescent="0.2">
      <c r="A468" s="123" t="s">
        <v>1992</v>
      </c>
      <c r="B468" s="55" t="s">
        <v>1105</v>
      </c>
      <c r="C468" s="36">
        <v>2.64</v>
      </c>
      <c r="D468" s="181">
        <v>2.6</v>
      </c>
      <c r="E468" s="181">
        <v>2.56</v>
      </c>
      <c r="F468" s="181">
        <v>2.52</v>
      </c>
      <c r="G468" s="181">
        <v>2.48</v>
      </c>
      <c r="H468" s="181">
        <v>2.4</v>
      </c>
      <c r="I468" s="181">
        <v>2.2999999999999998</v>
      </c>
      <c r="J468" s="202">
        <v>2.2000000000000002</v>
      </c>
      <c r="K468" s="202">
        <v>2.1</v>
      </c>
      <c r="L468" s="181">
        <v>2</v>
      </c>
      <c r="M468" s="181">
        <v>1.92</v>
      </c>
      <c r="N468" s="181">
        <v>1.6</v>
      </c>
      <c r="O468" s="181">
        <v>1.52</v>
      </c>
      <c r="P468" s="273"/>
      <c r="Q468" s="181">
        <v>1.48</v>
      </c>
      <c r="R468" s="181">
        <v>1.44</v>
      </c>
      <c r="S468" s="273"/>
      <c r="T468" s="202">
        <v>1.36</v>
      </c>
      <c r="U468" s="202">
        <v>1.34</v>
      </c>
      <c r="V468" s="202">
        <v>1.32</v>
      </c>
      <c r="W468" s="202">
        <v>1.28</v>
      </c>
      <c r="X468" s="202">
        <v>1.24</v>
      </c>
      <c r="Y468" s="202">
        <v>1</v>
      </c>
      <c r="Z468" s="229">
        <v>0</v>
      </c>
      <c r="AA468" s="229">
        <v>0</v>
      </c>
      <c r="AB468" s="229">
        <v>0</v>
      </c>
      <c r="AC468" s="229">
        <v>0</v>
      </c>
      <c r="AD468" s="229">
        <v>0</v>
      </c>
      <c r="AE468" s="229">
        <v>0</v>
      </c>
      <c r="AF468" s="223">
        <f>SUM(C468:AE468)</f>
        <v>39.300000000000011</v>
      </c>
      <c r="AG468" s="224">
        <f>IF(ISERROR((C468/D468-1)*100),"n/a",(C468/D468-1)*100)</f>
        <v>1.538461538461533</v>
      </c>
      <c r="AH468" s="224">
        <f>IF(ISERROR((D468/E468-1)*100),"n/a",(D468/E468-1)*100)</f>
        <v>1.5625</v>
      </c>
      <c r="AI468" s="224">
        <f>IF(ISERROR((E468/F468-1)*100),"n/a",(E468/F468-1)*100)</f>
        <v>1.5873015873015817</v>
      </c>
      <c r="AJ468" s="224">
        <f>IF(ISERROR((F468/G468-1)*100),"n/a",(F468/G468-1)*100)</f>
        <v>1.6129032258064502</v>
      </c>
      <c r="AK468" s="224">
        <f>IF(ISERROR((G468/H468-1)*100),"n/a",(G468/H468-1)*100)</f>
        <v>3.3333333333333437</v>
      </c>
      <c r="AL468" s="224">
        <f>IF(ISERROR((H468/I468-1)*100),"n/a",(H468/I468-1)*100)</f>
        <v>4.3478260869565188</v>
      </c>
      <c r="AM468" s="224">
        <f>IF(ISERROR((I468/J468-1)*100),"n/a",(I468/J468-1)*100)</f>
        <v>4.5454545454545192</v>
      </c>
      <c r="AN468" s="224">
        <f>IF(ISERROR((J468/K468-1)*100),"n/a",(J468/K468-1)*100)</f>
        <v>4.7619047619047672</v>
      </c>
      <c r="AO468" s="224">
        <f>IF(ISERROR((K468/L468-1)*100),"n/a",(K468/L468-1)*100)</f>
        <v>5.0000000000000044</v>
      </c>
      <c r="AP468" s="224">
        <f>IF(ISERROR((L468/M468-1)*100),"n/a",(L468/M468-1)*100)</f>
        <v>4.1666666666666741</v>
      </c>
      <c r="AQ468" s="224">
        <f>IF(ISERROR((M468/N468-1)*100),"n/a",(M468/N468-1)*100)</f>
        <v>19.999999999999996</v>
      </c>
      <c r="AR468" s="224">
        <f>IF(ISERROR((N468/O468-1)*100),"n/a",(N468/O468-1)*100)</f>
        <v>5.2631578947368363</v>
      </c>
      <c r="AS468" s="224">
        <f>IF(ISERROR((O468/Q468-1)*100),"n/a",(O468/Q468-1)*100)</f>
        <v>2.7027027027026973</v>
      </c>
      <c r="AT468" s="224">
        <f>IF(ISERROR((Q468/R468-1)*100),"n/a",(Q468/R468-1)*100)</f>
        <v>2.7777777777777901</v>
      </c>
      <c r="AU468" s="224">
        <f>IF(ISERROR((R468/T468-1)*100),"n/a",(R468/T468-1)*100)</f>
        <v>5.8823529411764497</v>
      </c>
      <c r="AV468" s="224">
        <f>IF(ISERROR((T468/U468-1)*100),"n/a",(T468/U468-1)*100)</f>
        <v>1.4925373134328401</v>
      </c>
      <c r="AW468" s="224">
        <f>IF(ISERROR((U468/V468-1)*100),"n/a",(U468/V468-1)*100)</f>
        <v>1.5151515151515138</v>
      </c>
      <c r="AX468" s="224">
        <f>IF(ISERROR((V468/W468-1)*100),"n/a",(V468/W468-1)*100)</f>
        <v>3.125</v>
      </c>
      <c r="AY468" s="224">
        <f>IF(ISERROR((W468/X468-1)*100),"n/a",(W468/X468-1)*100)</f>
        <v>3.2258064516129004</v>
      </c>
      <c r="AZ468" s="224">
        <f>IF(ISERROR((X468/Y468-1)*100),"n/a",(X468/Y468-1)*100)</f>
        <v>24</v>
      </c>
      <c r="BA468" s="224" t="str">
        <f>IF(ISERROR((Y468/Z468-1)*100),"n/a",(Y468/Z468-1)*100)</f>
        <v>n/a</v>
      </c>
      <c r="BB468" s="224" t="str">
        <f>IF(ISERROR((Z468/AA468-1)*100),"n/a",(Z468/AA468-1)*100)</f>
        <v>n/a</v>
      </c>
      <c r="BC468" s="224" t="str">
        <f>IF(ISERROR((AA468/AB468-1)*100),"n/a",(AA468/AB468-1)*100)</f>
        <v>n/a</v>
      </c>
      <c r="BD468" s="224" t="str">
        <f>IF(ISERROR((AB468/AC468-1)*100),"n/a",(AB468/AC468-1)*100)</f>
        <v>n/a</v>
      </c>
      <c r="BE468" s="224" t="str">
        <f>IF(ISERROR((AC468/AD468-1)*100),"n/a",(AC468/AD468-1)*100)</f>
        <v>n/a</v>
      </c>
      <c r="BF468" s="224" t="str">
        <f>IF(ISERROR((AD468/AE468-1)*100),"n/a",(AD468/AE468-1)*100)</f>
        <v>n/a</v>
      </c>
      <c r="BG468" s="224">
        <f>AVERAGE(AG468:BF468)</f>
        <v>5.1220419171238207</v>
      </c>
      <c r="BH468" s="182">
        <f t="shared" si="7"/>
        <v>5.9778276973995315</v>
      </c>
    </row>
    <row r="469" spans="1:60" x14ac:dyDescent="0.2">
      <c r="A469" s="55" t="s">
        <v>1993</v>
      </c>
      <c r="B469" s="55" t="s">
        <v>422</v>
      </c>
      <c r="C469" s="36">
        <v>1.24</v>
      </c>
      <c r="D469" s="181">
        <v>1.2</v>
      </c>
      <c r="E469" s="181">
        <v>1.1599999999999999</v>
      </c>
      <c r="F469" s="181">
        <v>1.1200000000000001</v>
      </c>
      <c r="G469" s="181">
        <v>1.04</v>
      </c>
      <c r="H469" s="181">
        <v>1</v>
      </c>
      <c r="I469" s="181">
        <v>0.96</v>
      </c>
      <c r="J469" s="229">
        <v>0.88</v>
      </c>
      <c r="K469" s="202">
        <v>0.86666600000000005</v>
      </c>
      <c r="L469" s="181">
        <v>0.82666666666666699</v>
      </c>
      <c r="M469" s="181">
        <v>0.82</v>
      </c>
      <c r="N469" s="181">
        <v>0.8</v>
      </c>
      <c r="O469" s="181">
        <v>0.76242666666666703</v>
      </c>
      <c r="P469" s="273"/>
      <c r="Q469" s="181">
        <v>0.72727272727272696</v>
      </c>
      <c r="R469" s="181">
        <v>0.70303030303030301</v>
      </c>
      <c r="S469" s="273"/>
      <c r="T469" s="202">
        <v>0.67878787878787905</v>
      </c>
      <c r="U469" s="202">
        <v>0.65454545454545499</v>
      </c>
      <c r="V469" s="202">
        <v>0.60606060606060597</v>
      </c>
      <c r="W469" s="202">
        <v>0.55757575757575795</v>
      </c>
      <c r="X469" s="202">
        <v>0.49696969696969701</v>
      </c>
      <c r="Y469" s="202">
        <v>0.41557575757575799</v>
      </c>
      <c r="Z469" s="202">
        <v>0.39242424242424201</v>
      </c>
      <c r="AA469" s="202">
        <v>0.369393939393939</v>
      </c>
      <c r="AB469" s="202">
        <v>0.33863636363636401</v>
      </c>
      <c r="AC469" s="202">
        <v>0.30781818181818199</v>
      </c>
      <c r="AD469" s="202">
        <v>0.261636363636364</v>
      </c>
      <c r="AE469" s="202">
        <v>0.21549090909090901</v>
      </c>
      <c r="AF469" s="223">
        <f>SUM(C469:AE469)</f>
        <v>19.400977515151514</v>
      </c>
      <c r="AG469" s="224">
        <f>IF(ISERROR((C469/D469-1)*100),"n/a",(C469/D469-1)*100)</f>
        <v>3.3333333333333437</v>
      </c>
      <c r="AH469" s="224">
        <f>IF(ISERROR((D469/E469-1)*100),"n/a",(D469/E469-1)*100)</f>
        <v>3.4482758620689724</v>
      </c>
      <c r="AI469" s="224">
        <f>IF(ISERROR((E469/F469-1)*100),"n/a",(E469/F469-1)*100)</f>
        <v>3.5714285714285587</v>
      </c>
      <c r="AJ469" s="224">
        <f>IF(ISERROR((F469/G469-1)*100),"n/a",(F469/G469-1)*100)</f>
        <v>7.6923076923077094</v>
      </c>
      <c r="AK469" s="224">
        <f>IF(ISERROR((G469/H469-1)*100),"n/a",(G469/H469-1)*100)</f>
        <v>4.0000000000000036</v>
      </c>
      <c r="AL469" s="224">
        <f>IF(ISERROR((H469/I469-1)*100),"n/a",(H469/I469-1)*100)</f>
        <v>4.1666666666666741</v>
      </c>
      <c r="AM469" s="224">
        <f>IF(ISERROR((I469/J469-1)*100),"n/a",(I469/J469-1)*100)</f>
        <v>9.0909090909090828</v>
      </c>
      <c r="AN469" s="224">
        <f>IF(ISERROR((J469/K469-1)*100),"n/a",(J469/K469-1)*100)</f>
        <v>1.5385396450305011</v>
      </c>
      <c r="AO469" s="224">
        <f>IF(ISERROR((K469/L469-1)*100),"n/a",(K469/L469-1)*100)</f>
        <v>4.8386290322580239</v>
      </c>
      <c r="AP469" s="224">
        <f>IF(ISERROR((L469/M469-1)*100),"n/a",(L469/M469-1)*100)</f>
        <v>0.81300813008133854</v>
      </c>
      <c r="AQ469" s="224">
        <f>IF(ISERROR((M469/N469-1)*100),"n/a",(M469/N469-1)*100)</f>
        <v>2.4999999999999911</v>
      </c>
      <c r="AR469" s="224">
        <f>IF(ISERROR((N469/O469-1)*100),"n/a",(N469/O469-1)*100)</f>
        <v>4.9281242348990562</v>
      </c>
      <c r="AS469" s="224">
        <f>IF(ISERROR((O469/Q469-1)*100),"n/a",(O469/Q469-1)*100)</f>
        <v>4.8336666666667583</v>
      </c>
      <c r="AT469" s="224">
        <f>IF(ISERROR((Q469/R469-1)*100),"n/a",(Q469/R469-1)*100)</f>
        <v>3.448275862068928</v>
      </c>
      <c r="AU469" s="224">
        <f>IF(ISERROR((R469/T469-1)*100),"n/a",(R469/T469-1)*100)</f>
        <v>3.5714285714285365</v>
      </c>
      <c r="AV469" s="224">
        <f>IF(ISERROR((T469/U469-1)*100),"n/a",(T469/U469-1)*100)</f>
        <v>3.7037037037036757</v>
      </c>
      <c r="AW469" s="224">
        <f>IF(ISERROR((U469/V469-1)*100),"n/a",(U469/V469-1)*100)</f>
        <v>8.0000000000000959</v>
      </c>
      <c r="AX469" s="224">
        <f>IF(ISERROR((V469/W469-1)*100),"n/a",(V469/W469-1)*100)</f>
        <v>8.6956521739129489</v>
      </c>
      <c r="AY469" s="224">
        <f>IF(ISERROR((W469/X469-1)*100),"n/a",(W469/X469-1)*100)</f>
        <v>12.195121951219591</v>
      </c>
      <c r="AZ469" s="224">
        <f>IF(ISERROR((X469/Y469-1)*100),"n/a",(X469/Y469-1)*100)</f>
        <v>19.585824704681244</v>
      </c>
      <c r="BA469" s="224">
        <f>IF(ISERROR((Y469/Z469-1)*100),"n/a",(Y469/Z469-1)*100)</f>
        <v>5.899613899614109</v>
      </c>
      <c r="BB469" s="224">
        <f>IF(ISERROR((Z469/AA469-1)*100),"n/a",(Z469/AA469-1)*100)</f>
        <v>6.2346185397867071</v>
      </c>
      <c r="BC469" s="224">
        <f>IF(ISERROR((AA469/AB469-1)*100),"n/a",(AA469/AB469-1)*100)</f>
        <v>9.0827740492167575</v>
      </c>
      <c r="BD469" s="224">
        <f>IF(ISERROR((AB469/AC469-1)*100),"n/a",(AB469/AC469-1)*100)</f>
        <v>10.01181334908452</v>
      </c>
      <c r="BE469" s="224">
        <f>IF(ISERROR((AC469/AD469-1)*100),"n/a",(AC469/AD469-1)*100)</f>
        <v>17.651146629603787</v>
      </c>
      <c r="BF469" s="224">
        <f>IF(ISERROR((AD469/AE469-1)*100),"n/a",(AD469/AE469-1)*100)</f>
        <v>21.414107323658669</v>
      </c>
      <c r="BG469" s="224">
        <f>AVERAGE(AG469:BF469)</f>
        <v>7.086498833985754</v>
      </c>
      <c r="BH469" s="182">
        <f t="shared" si="7"/>
        <v>5.3756276107630141</v>
      </c>
    </row>
    <row r="470" spans="1:60" x14ac:dyDescent="0.2">
      <c r="A470" s="55" t="s">
        <v>1994</v>
      </c>
      <c r="B470" s="55" t="s">
        <v>425</v>
      </c>
      <c r="C470" s="36">
        <v>1.9624999999999999</v>
      </c>
      <c r="D470" s="181">
        <v>1.9524999999999999</v>
      </c>
      <c r="E470" s="181">
        <v>1.9424999999999999</v>
      </c>
      <c r="F470" s="181">
        <v>1.9325000000000001</v>
      </c>
      <c r="G470" s="181">
        <v>1.9225000000000001</v>
      </c>
      <c r="H470" s="181">
        <v>1.9125000000000001</v>
      </c>
      <c r="I470" s="181">
        <v>1.9025000000000001</v>
      </c>
      <c r="J470" s="202">
        <v>1.8925000000000001</v>
      </c>
      <c r="K470" s="202">
        <v>1.8825000000000001</v>
      </c>
      <c r="L470" s="181">
        <v>1.8725000000000001</v>
      </c>
      <c r="M470" s="181">
        <v>1.855</v>
      </c>
      <c r="N470" s="181">
        <v>1.845</v>
      </c>
      <c r="O470" s="181">
        <v>1.825</v>
      </c>
      <c r="P470" s="273"/>
      <c r="Q470" s="181">
        <v>1.79</v>
      </c>
      <c r="R470" s="181">
        <v>1.75</v>
      </c>
      <c r="S470" s="273"/>
      <c r="T470" s="202">
        <v>1.68</v>
      </c>
      <c r="U470" s="202">
        <v>1.6</v>
      </c>
      <c r="V470" s="202">
        <v>1.52</v>
      </c>
      <c r="W470" s="202">
        <v>1.44</v>
      </c>
      <c r="X470" s="202">
        <v>1.39</v>
      </c>
      <c r="Y470" s="202">
        <v>1.32</v>
      </c>
      <c r="Z470" s="202">
        <v>1.3</v>
      </c>
      <c r="AA470" s="202">
        <v>1.27</v>
      </c>
      <c r="AB470" s="229">
        <v>1.26</v>
      </c>
      <c r="AC470" s="202">
        <v>1.2450000000000001</v>
      </c>
      <c r="AD470" s="202">
        <v>1.24</v>
      </c>
      <c r="AE470" s="202">
        <v>1.22</v>
      </c>
      <c r="AF470" s="223">
        <f>SUM(C470:AE470)</f>
        <v>44.724999999999994</v>
      </c>
      <c r="AG470" s="224">
        <f>IF(ISERROR((C470/D470-1)*100),"n/a",(C470/D470-1)*100)</f>
        <v>0.51216389244559402</v>
      </c>
      <c r="AH470" s="224">
        <f>IF(ISERROR((D470/E470-1)*100),"n/a",(D470/E470-1)*100)</f>
        <v>0.51480051480050637</v>
      </c>
      <c r="AI470" s="224">
        <f>IF(ISERROR((E470/F470-1)*100),"n/a",(E470/F470-1)*100)</f>
        <v>0.51746442432081263</v>
      </c>
      <c r="AJ470" s="224">
        <f>IF(ISERROR((F470/G470-1)*100),"n/a",(F470/G470-1)*100)</f>
        <v>0.52015604681403538</v>
      </c>
      <c r="AK470" s="224">
        <f>IF(ISERROR((G470/H470-1)*100),"n/a",(G470/H470-1)*100)</f>
        <v>0.52287581699346219</v>
      </c>
      <c r="AL470" s="224">
        <f>IF(ISERROR((H470/I470-1)*100),"n/a",(H470/I470-1)*100)</f>
        <v>0.52562417871222511</v>
      </c>
      <c r="AM470" s="224">
        <f>IF(ISERROR((I470/J470-1)*100),"n/a",(I470/J470-1)*100)</f>
        <v>0.52840158520475189</v>
      </c>
      <c r="AN470" s="224">
        <f>IF(ISERROR((J470/K470-1)*100),"n/a",(J470/K470-1)*100)</f>
        <v>0.5312084993359889</v>
      </c>
      <c r="AO470" s="224">
        <f>IF(ISERROR((K470/L470-1)*100),"n/a",(K470/L470-1)*100)</f>
        <v>0.53404539385848437</v>
      </c>
      <c r="AP470" s="224">
        <f>IF(ISERROR((L470/M470-1)*100),"n/a",(L470/M470-1)*100)</f>
        <v>0.94339622641510523</v>
      </c>
      <c r="AQ470" s="224">
        <f>IF(ISERROR((M470/N470-1)*100),"n/a",(M470/N470-1)*100)</f>
        <v>0.54200542005420349</v>
      </c>
      <c r="AR470" s="224">
        <f>IF(ISERROR((N470/O470-1)*100),"n/a",(N470/O470-1)*100)</f>
        <v>1.0958904109588996</v>
      </c>
      <c r="AS470" s="224">
        <f>IF(ISERROR((O470/Q470-1)*100),"n/a",(O470/Q470-1)*100)</f>
        <v>1.9553072625698276</v>
      </c>
      <c r="AT470" s="224">
        <f>IF(ISERROR((Q470/R470-1)*100),"n/a",(Q470/R470-1)*100)</f>
        <v>2.2857142857142909</v>
      </c>
      <c r="AU470" s="224">
        <f>IF(ISERROR((R470/T470-1)*100),"n/a",(R470/T470-1)*100)</f>
        <v>4.1666666666666741</v>
      </c>
      <c r="AV470" s="224">
        <f>IF(ISERROR((T470/U470-1)*100),"n/a",(T470/U470-1)*100)</f>
        <v>4.9999999999999822</v>
      </c>
      <c r="AW470" s="224">
        <f>IF(ISERROR((U470/V470-1)*100),"n/a",(U470/V470-1)*100)</f>
        <v>5.2631578947368363</v>
      </c>
      <c r="AX470" s="224">
        <f>IF(ISERROR((V470/W470-1)*100),"n/a",(V470/W470-1)*100)</f>
        <v>5.555555555555558</v>
      </c>
      <c r="AY470" s="224">
        <f>IF(ISERROR((W470/X470-1)*100),"n/a",(W470/X470-1)*100)</f>
        <v>3.5971223021582732</v>
      </c>
      <c r="AZ470" s="224">
        <f>IF(ISERROR((X470/Y470-1)*100),"n/a",(X470/Y470-1)*100)</f>
        <v>5.3030303030302983</v>
      </c>
      <c r="BA470" s="224">
        <f>IF(ISERROR((Y470/Z470-1)*100),"n/a",(Y470/Z470-1)*100)</f>
        <v>1.538461538461533</v>
      </c>
      <c r="BB470" s="224">
        <f>IF(ISERROR((Z470/AA470-1)*100),"n/a",(Z470/AA470-1)*100)</f>
        <v>2.3622047244094446</v>
      </c>
      <c r="BC470" s="224">
        <f>IF(ISERROR((AA470/AB470-1)*100),"n/a",(AA470/AB470-1)*100)</f>
        <v>0.79365079365079083</v>
      </c>
      <c r="BD470" s="224">
        <f>IF(ISERROR((AB470/AC470-1)*100),"n/a",(AB470/AC470-1)*100)</f>
        <v>1.2048192771084265</v>
      </c>
      <c r="BE470" s="224">
        <f>IF(ISERROR((AC470/AD470-1)*100),"n/a",(AC470/AD470-1)*100)</f>
        <v>0.40322580645162365</v>
      </c>
      <c r="BF470" s="224">
        <f>IF(ISERROR((AD470/AE470-1)*100),"n/a",(AD470/AE470-1)*100)</f>
        <v>1.6393442622950838</v>
      </c>
      <c r="BG470" s="224">
        <f>AVERAGE(AG470:BF470)</f>
        <v>1.8598574262585656</v>
      </c>
      <c r="BH470" s="182">
        <f t="shared" si="7"/>
        <v>1.7756636119266429</v>
      </c>
    </row>
    <row r="471" spans="1:60" x14ac:dyDescent="0.2">
      <c r="A471" s="116" t="s">
        <v>1995</v>
      </c>
      <c r="B471" s="55" t="s">
        <v>1107</v>
      </c>
      <c r="C471" s="36">
        <v>2.06</v>
      </c>
      <c r="D471" s="181">
        <v>1.8972</v>
      </c>
      <c r="E471" s="181">
        <v>1.7223999999999999</v>
      </c>
      <c r="F471" s="181">
        <v>1.56</v>
      </c>
      <c r="G471" s="181">
        <v>1.4037500000000001</v>
      </c>
      <c r="H471" s="181">
        <v>1.2787500000000001</v>
      </c>
      <c r="I471" s="181">
        <v>1.1375</v>
      </c>
      <c r="J471" s="202">
        <v>1.0249999999999999</v>
      </c>
      <c r="K471" s="202">
        <v>0.91</v>
      </c>
      <c r="L471" s="181">
        <v>0.83799999999999997</v>
      </c>
      <c r="M471" s="181">
        <v>0.61799999999999999</v>
      </c>
      <c r="N471" s="238">
        <v>0</v>
      </c>
      <c r="O471" s="238">
        <v>0</v>
      </c>
      <c r="P471" s="273"/>
      <c r="Q471" s="238">
        <v>0</v>
      </c>
      <c r="R471" s="238">
        <v>0</v>
      </c>
      <c r="S471" s="273"/>
      <c r="T471" s="238">
        <v>0</v>
      </c>
      <c r="U471" s="238">
        <v>0</v>
      </c>
      <c r="V471" s="238">
        <v>0</v>
      </c>
      <c r="W471" s="238">
        <v>0</v>
      </c>
      <c r="X471" s="238">
        <v>0</v>
      </c>
      <c r="Y471" s="238">
        <v>0</v>
      </c>
      <c r="Z471" s="238">
        <v>0</v>
      </c>
      <c r="AA471" s="238">
        <v>0</v>
      </c>
      <c r="AB471" s="238">
        <v>0</v>
      </c>
      <c r="AC471" s="238">
        <v>0</v>
      </c>
      <c r="AD471" s="238">
        <v>0</v>
      </c>
      <c r="AE471" s="238">
        <v>0</v>
      </c>
      <c r="AF471" s="223">
        <f>SUM(C471:AE471)</f>
        <v>14.450600000000001</v>
      </c>
      <c r="AG471" s="224">
        <f>IF(ISERROR((C471/D471-1)*100),"n/a",(C471/D471-1)*100)</f>
        <v>8.5810668353362818</v>
      </c>
      <c r="AH471" s="224">
        <f>IF(ISERROR((D471/E471-1)*100),"n/a",(D471/E471-1)*100)</f>
        <v>10.148629818857401</v>
      </c>
      <c r="AI471" s="224">
        <f>IF(ISERROR((E471/F471-1)*100),"n/a",(E471/F471-1)*100)</f>
        <v>10.410256410256391</v>
      </c>
      <c r="AJ471" s="224">
        <f>IF(ISERROR((F471/G471-1)*100),"n/a",(F471/G471-1)*100)</f>
        <v>11.130899376669646</v>
      </c>
      <c r="AK471" s="224">
        <f>IF(ISERROR((G471/H471-1)*100),"n/a",(G471/H471-1)*100)</f>
        <v>9.7751710654936375</v>
      </c>
      <c r="AL471" s="224">
        <f>IF(ISERROR((H471/I471-1)*100),"n/a",(H471/I471-1)*100)</f>
        <v>12.417582417582418</v>
      </c>
      <c r="AM471" s="224">
        <f>IF(ISERROR((I471/J471-1)*100),"n/a",(I471/J471-1)*100)</f>
        <v>10.975609756097571</v>
      </c>
      <c r="AN471" s="224">
        <f>IF(ISERROR((J471/K471-1)*100),"n/a",(J471/K471-1)*100)</f>
        <v>12.637362637362614</v>
      </c>
      <c r="AO471" s="224">
        <f>IF(ISERROR((K471/L471-1)*100),"n/a",(K471/L471-1)*100)</f>
        <v>8.591885441527447</v>
      </c>
      <c r="AP471" s="224">
        <f>IF(ISERROR((L471/M471-1)*100),"n/a",(L471/M471-1)*100)</f>
        <v>35.59870550161812</v>
      </c>
      <c r="AQ471" s="224" t="str">
        <f>IF(ISERROR((M471/N471-1)*100),"n/a",(M471/N471-1)*100)</f>
        <v>n/a</v>
      </c>
      <c r="AR471" s="224" t="str">
        <f>IF(ISERROR((N471/O471-1)*100),"n/a",(N471/O471-1)*100)</f>
        <v>n/a</v>
      </c>
      <c r="AS471" s="224" t="str">
        <f>IF(ISERROR((O471/Q471-1)*100),"n/a",(O471/Q471-1)*100)</f>
        <v>n/a</v>
      </c>
      <c r="AT471" s="224" t="str">
        <f>IF(ISERROR((Q471/R471-1)*100),"n/a",(Q471/R471-1)*100)</f>
        <v>n/a</v>
      </c>
      <c r="AU471" s="224" t="str">
        <f>IF(ISERROR((R471/T471-1)*100),"n/a",(R471/T471-1)*100)</f>
        <v>n/a</v>
      </c>
      <c r="AV471" s="224" t="str">
        <f>IF(ISERROR((T471/U471-1)*100),"n/a",(T471/U471-1)*100)</f>
        <v>n/a</v>
      </c>
      <c r="AW471" s="224" t="str">
        <f>IF(ISERROR((U471/V471-1)*100),"n/a",(U471/V471-1)*100)</f>
        <v>n/a</v>
      </c>
      <c r="AX471" s="224" t="str">
        <f>IF(ISERROR((V471/W471-1)*100),"n/a",(V471/W471-1)*100)</f>
        <v>n/a</v>
      </c>
      <c r="AY471" s="224" t="str">
        <f>IF(ISERROR((W471/X471-1)*100),"n/a",(W471/X471-1)*100)</f>
        <v>n/a</v>
      </c>
      <c r="AZ471" s="224" t="str">
        <f>IF(ISERROR((X471/Y471-1)*100),"n/a",(X471/Y471-1)*100)</f>
        <v>n/a</v>
      </c>
      <c r="BA471" s="224" t="str">
        <f>IF(ISERROR((Y471/Z471-1)*100),"n/a",(Y471/Z471-1)*100)</f>
        <v>n/a</v>
      </c>
      <c r="BB471" s="224" t="str">
        <f>IF(ISERROR((Z471/AA471-1)*100),"n/a",(Z471/AA471-1)*100)</f>
        <v>n/a</v>
      </c>
      <c r="BC471" s="224" t="str">
        <f>IF(ISERROR((AA471/AB471-1)*100),"n/a",(AA471/AB471-1)*100)</f>
        <v>n/a</v>
      </c>
      <c r="BD471" s="224" t="str">
        <f>IF(ISERROR((AB471/AC471-1)*100),"n/a",(AB471/AC471-1)*100)</f>
        <v>n/a</v>
      </c>
      <c r="BE471" s="224" t="str">
        <f>IF(ISERROR((AC471/AD471-1)*100),"n/a",(AC471/AD471-1)*100)</f>
        <v>n/a</v>
      </c>
      <c r="BF471" s="224" t="str">
        <f>IF(ISERROR((AD471/AE471-1)*100),"n/a",(AD471/AE471-1)*100)</f>
        <v>n/a</v>
      </c>
      <c r="BG471" s="224">
        <f>AVERAGE(AG471:BF471)</f>
        <v>13.026716926080152</v>
      </c>
      <c r="BH471" s="182">
        <f t="shared" si="7"/>
        <v>8.048131675571554</v>
      </c>
    </row>
    <row r="472" spans="1:60" x14ac:dyDescent="0.2">
      <c r="A472" s="123" t="s">
        <v>1996</v>
      </c>
      <c r="B472" s="55" t="s">
        <v>1109</v>
      </c>
      <c r="C472" s="36">
        <v>7.44</v>
      </c>
      <c r="D472" s="181">
        <v>6.76</v>
      </c>
      <c r="E472" s="181">
        <v>5.4</v>
      </c>
      <c r="F472" s="181">
        <v>3.6</v>
      </c>
      <c r="G472" s="181">
        <v>2.8</v>
      </c>
      <c r="H472" s="181">
        <v>2.2400000000000002</v>
      </c>
      <c r="I472" s="181">
        <v>1.8</v>
      </c>
      <c r="J472" s="202">
        <v>1.5</v>
      </c>
      <c r="K472" s="202">
        <v>1.2</v>
      </c>
      <c r="L472" s="181">
        <v>0.96</v>
      </c>
      <c r="M472" s="181">
        <v>0.76</v>
      </c>
      <c r="N472" s="181">
        <v>0.6</v>
      </c>
      <c r="O472" s="181">
        <v>0.48</v>
      </c>
      <c r="P472" s="273"/>
      <c r="Q472" s="238">
        <v>0</v>
      </c>
      <c r="R472" s="238">
        <v>0</v>
      </c>
      <c r="S472" s="273"/>
      <c r="T472" s="229">
        <v>0</v>
      </c>
      <c r="U472" s="229">
        <v>0</v>
      </c>
      <c r="V472" s="229">
        <v>0</v>
      </c>
      <c r="W472" s="229">
        <v>0</v>
      </c>
      <c r="X472" s="229">
        <v>0</v>
      </c>
      <c r="Y472" s="229">
        <v>0</v>
      </c>
      <c r="Z472" s="229">
        <v>0</v>
      </c>
      <c r="AA472" s="229">
        <v>0</v>
      </c>
      <c r="AB472" s="229">
        <v>0</v>
      </c>
      <c r="AC472" s="229">
        <v>0</v>
      </c>
      <c r="AD472" s="229">
        <v>0</v>
      </c>
      <c r="AE472" s="229">
        <v>0</v>
      </c>
      <c r="AF472" s="223">
        <f>SUM(C472:AE472)</f>
        <v>35.54</v>
      </c>
      <c r="AG472" s="224">
        <f>IF(ISERROR((C472/D472-1)*100),"n/a",(C472/D472-1)*100)</f>
        <v>10.059171597633142</v>
      </c>
      <c r="AH472" s="224">
        <f>IF(ISERROR((D472/E472-1)*100),"n/a",(D472/E472-1)*100)</f>
        <v>25.185185185185176</v>
      </c>
      <c r="AI472" s="224">
        <f>IF(ISERROR((E472/F472-1)*100),"n/a",(E472/F472-1)*100)</f>
        <v>50</v>
      </c>
      <c r="AJ472" s="224">
        <f>IF(ISERROR((F472/G472-1)*100),"n/a",(F472/G472-1)*100)</f>
        <v>28.57142857142858</v>
      </c>
      <c r="AK472" s="224">
        <f>IF(ISERROR((G472/H472-1)*100),"n/a",(G472/H472-1)*100)</f>
        <v>24.999999999999979</v>
      </c>
      <c r="AL472" s="224">
        <f>IF(ISERROR((H472/I472-1)*100),"n/a",(H472/I472-1)*100)</f>
        <v>24.444444444444446</v>
      </c>
      <c r="AM472" s="224">
        <f>IF(ISERROR((I472/J472-1)*100),"n/a",(I472/J472-1)*100)</f>
        <v>19.999999999999996</v>
      </c>
      <c r="AN472" s="224">
        <f>IF(ISERROR((J472/K472-1)*100),"n/a",(J472/K472-1)*100)</f>
        <v>25</v>
      </c>
      <c r="AO472" s="224">
        <f>IF(ISERROR((K472/L472-1)*100),"n/a",(K472/L472-1)*100)</f>
        <v>25</v>
      </c>
      <c r="AP472" s="224">
        <f>IF(ISERROR((L472/M472-1)*100),"n/a",(L472/M472-1)*100)</f>
        <v>26.315789473684205</v>
      </c>
      <c r="AQ472" s="224">
        <f>IF(ISERROR((M472/N472-1)*100),"n/a",(M472/N472-1)*100)</f>
        <v>26.666666666666682</v>
      </c>
      <c r="AR472" s="224">
        <f>IF(ISERROR((N472/O472-1)*100),"n/a",(N472/O472-1)*100)</f>
        <v>25</v>
      </c>
      <c r="AS472" s="224" t="str">
        <f>IF(ISERROR((O472/Q472-1)*100),"n/a",(O472/Q472-1)*100)</f>
        <v>n/a</v>
      </c>
      <c r="AT472" s="224" t="str">
        <f>IF(ISERROR((Q472/R472-1)*100),"n/a",(Q472/R472-1)*100)</f>
        <v>n/a</v>
      </c>
      <c r="AU472" s="224" t="str">
        <f>IF(ISERROR((R472/T472-1)*100),"n/a",(R472/T472-1)*100)</f>
        <v>n/a</v>
      </c>
      <c r="AV472" s="224" t="str">
        <f>IF(ISERROR((T472/U472-1)*100),"n/a",(T472/U472-1)*100)</f>
        <v>n/a</v>
      </c>
      <c r="AW472" s="224" t="str">
        <f>IF(ISERROR((U472/V472-1)*100),"n/a",(U472/V472-1)*100)</f>
        <v>n/a</v>
      </c>
      <c r="AX472" s="224" t="str">
        <f>IF(ISERROR((V472/W472-1)*100),"n/a",(V472/W472-1)*100)</f>
        <v>n/a</v>
      </c>
      <c r="AY472" s="224" t="str">
        <f>IF(ISERROR((W472/X472-1)*100),"n/a",(W472/X472-1)*100)</f>
        <v>n/a</v>
      </c>
      <c r="AZ472" s="224" t="str">
        <f>IF(ISERROR((X472/Y472-1)*100),"n/a",(X472/Y472-1)*100)</f>
        <v>n/a</v>
      </c>
      <c r="BA472" s="224" t="str">
        <f>IF(ISERROR((Y472/Z472-1)*100),"n/a",(Y472/Z472-1)*100)</f>
        <v>n/a</v>
      </c>
      <c r="BB472" s="224" t="str">
        <f>IF(ISERROR((Z472/AA472-1)*100),"n/a",(Z472/AA472-1)*100)</f>
        <v>n/a</v>
      </c>
      <c r="BC472" s="224" t="str">
        <f>IF(ISERROR((AA472/AB472-1)*100),"n/a",(AA472/AB472-1)*100)</f>
        <v>n/a</v>
      </c>
      <c r="BD472" s="224" t="str">
        <f>IF(ISERROR((AB472/AC472-1)*100),"n/a",(AB472/AC472-1)*100)</f>
        <v>n/a</v>
      </c>
      <c r="BE472" s="224" t="str">
        <f>IF(ISERROR((AC472/AD472-1)*100),"n/a",(AC472/AD472-1)*100)</f>
        <v>n/a</v>
      </c>
      <c r="BF472" s="224" t="str">
        <f>IF(ISERROR((AD472/AE472-1)*100),"n/a",(AD472/AE472-1)*100)</f>
        <v>n/a</v>
      </c>
      <c r="BG472" s="224">
        <f>AVERAGE(AG472:BF472)</f>
        <v>25.936890494920188</v>
      </c>
      <c r="BH472" s="182">
        <f t="shared" si="7"/>
        <v>8.9458080840392515</v>
      </c>
    </row>
    <row r="473" spans="1:60" x14ac:dyDescent="0.2">
      <c r="A473" s="116" t="s">
        <v>1573</v>
      </c>
      <c r="B473" s="55" t="s">
        <v>1574</v>
      </c>
      <c r="C473" s="36">
        <v>0.67</v>
      </c>
      <c r="D473" s="181">
        <v>0.5</v>
      </c>
      <c r="E473" s="181">
        <v>0.42</v>
      </c>
      <c r="F473" s="181">
        <v>0.34</v>
      </c>
      <c r="G473" s="181">
        <v>0.27</v>
      </c>
      <c r="H473" s="181">
        <v>0.23</v>
      </c>
      <c r="I473" s="181">
        <v>0.19</v>
      </c>
      <c r="J473" s="229">
        <v>0.16</v>
      </c>
      <c r="K473" s="229">
        <v>0.16</v>
      </c>
      <c r="L473" s="238">
        <v>0.16</v>
      </c>
      <c r="M473" s="238">
        <v>0.16</v>
      </c>
      <c r="N473" s="181">
        <v>0.16</v>
      </c>
      <c r="O473" s="181">
        <v>0.04</v>
      </c>
      <c r="Q473" s="238">
        <v>0</v>
      </c>
      <c r="R473" s="238">
        <v>0</v>
      </c>
      <c r="T473" s="238">
        <v>0</v>
      </c>
      <c r="U473" s="238">
        <v>0</v>
      </c>
      <c r="V473" s="238">
        <v>0.75</v>
      </c>
      <c r="W473" s="181">
        <v>0.86499999999999999</v>
      </c>
      <c r="X473" s="202">
        <v>0.69</v>
      </c>
      <c r="Y473" s="202">
        <v>0.65</v>
      </c>
      <c r="Z473" s="202">
        <v>0.61</v>
      </c>
      <c r="AA473" s="202">
        <v>0.56999999999999995</v>
      </c>
      <c r="AB473" s="202">
        <v>0.53</v>
      </c>
      <c r="AC473" s="202">
        <v>0.49</v>
      </c>
      <c r="AD473" s="202">
        <v>0.45</v>
      </c>
      <c r="AE473" s="202">
        <v>0.41</v>
      </c>
      <c r="AF473" s="223">
        <f>SUM(C473:AE473)</f>
        <v>9.4750000000000014</v>
      </c>
      <c r="AG473" s="224">
        <f>IF(ISERROR((C473/D473-1)*100),"n/a",(C473/D473-1)*100)</f>
        <v>34.000000000000007</v>
      </c>
      <c r="AH473" s="224">
        <f>IF(ISERROR((D473/E473-1)*100),"n/a",(D473/E473-1)*100)</f>
        <v>19.047619047619047</v>
      </c>
      <c r="AI473" s="224">
        <f>IF(ISERROR((E473/F473-1)*100),"n/a",(E473/F473-1)*100)</f>
        <v>23.529411764705866</v>
      </c>
      <c r="AJ473" s="224">
        <f>IF(ISERROR((F473/G473-1)*100),"n/a",(F473/G473-1)*100)</f>
        <v>25.925925925925931</v>
      </c>
      <c r="AK473" s="224">
        <f>IF(ISERROR((G473/H473-1)*100),"n/a",(G473/H473-1)*100)</f>
        <v>17.391304347826097</v>
      </c>
      <c r="AL473" s="224">
        <f>IF(ISERROR((H473/I473-1)*100),"n/a",(H473/I473-1)*100)</f>
        <v>21.052631578947366</v>
      </c>
      <c r="AM473" s="224">
        <f>IF(ISERROR((I473/J473-1)*100),"n/a",(I473/J473-1)*100)</f>
        <v>18.75</v>
      </c>
      <c r="AN473" s="224">
        <f>IF(ISERROR((J473/K473-1)*100),"n/a",(J473/K473-1)*100)</f>
        <v>0</v>
      </c>
      <c r="AO473" s="224">
        <f>IF(ISERROR((K473/L473-1)*100),"n/a",(K473/L473-1)*100)</f>
        <v>0</v>
      </c>
      <c r="AP473" s="224">
        <f>IF(ISERROR((L473/M473-1)*100),"n/a",(L473/M473-1)*100)</f>
        <v>0</v>
      </c>
      <c r="AQ473" s="224">
        <f>IF(ISERROR((M473/N473-1)*100),"n/a",(M473/N473-1)*100)</f>
        <v>0</v>
      </c>
      <c r="AR473" s="224">
        <f>IF(ISERROR((N473/O473-1)*100),"n/a",(N473/O473-1)*100)</f>
        <v>300</v>
      </c>
      <c r="AS473" s="224" t="str">
        <f>IF(ISERROR((O473/Q473-1)*100),"n/a",(O473/Q473-1)*100)</f>
        <v>n/a</v>
      </c>
      <c r="AT473" s="224" t="str">
        <f>IF(ISERROR((Q473/R473-1)*100),"n/a",(Q473/R473-1)*100)</f>
        <v>n/a</v>
      </c>
      <c r="AU473" s="224" t="str">
        <f>IF(ISERROR((R473/T473-1)*100),"n/a",(R473/T473-1)*100)</f>
        <v>n/a</v>
      </c>
      <c r="AV473" s="224" t="str">
        <f>IF(ISERROR((T473/U473-1)*100),"n/a",(T473/U473-1)*100)</f>
        <v>n/a</v>
      </c>
      <c r="AW473" s="224">
        <f>IF(ISERROR((U473/V473-1)*100),"n/a",(U473/V473-1)*100)</f>
        <v>-100</v>
      </c>
      <c r="AX473" s="224">
        <f>IF(ISERROR((V473/W473-1)*100),"n/a",(V473/W473-1)*100)</f>
        <v>-13.294797687861271</v>
      </c>
      <c r="AY473" s="224">
        <f>IF(ISERROR((W473/X473-1)*100),"n/a",(W473/X473-1)*100)</f>
        <v>25.362318840579711</v>
      </c>
      <c r="AZ473" s="224">
        <f>IF(ISERROR((X473/Y473-1)*100),"n/a",(X473/Y473-1)*100)</f>
        <v>6.153846153846132</v>
      </c>
      <c r="BA473" s="224">
        <f>IF(ISERROR((Y473/Z473-1)*100),"n/a",(Y473/Z473-1)*100)</f>
        <v>6.5573770491803351</v>
      </c>
      <c r="BB473" s="224">
        <f>IF(ISERROR((Z473/AA473-1)*100),"n/a",(Z473/AA473-1)*100)</f>
        <v>7.0175438596491224</v>
      </c>
      <c r="BC473" s="224">
        <f>IF(ISERROR((AA473/AB473-1)*100),"n/a",(AA473/AB473-1)*100)</f>
        <v>7.5471698113207308</v>
      </c>
      <c r="BD473" s="224">
        <f>IF(ISERROR((AB473/AC473-1)*100),"n/a",(AB473/AC473-1)*100)</f>
        <v>8.163265306122458</v>
      </c>
      <c r="BE473" s="224">
        <f>IF(ISERROR((AC473/AD473-1)*100),"n/a",(AC473/AD473-1)*100)</f>
        <v>8.8888888888888786</v>
      </c>
      <c r="BF473" s="224">
        <f>IF(ISERROR((AD473/AE473-1)*100),"n/a",(AD473/AE473-1)*100)</f>
        <v>9.7560975609756184</v>
      </c>
      <c r="BG473" s="224">
        <f>AVERAGE(AG473:BF473)</f>
        <v>19.356754656714813</v>
      </c>
      <c r="BH473" s="182">
        <f t="shared" si="7"/>
        <v>67.909846136465632</v>
      </c>
    </row>
    <row r="474" spans="1:60" x14ac:dyDescent="0.2">
      <c r="A474" s="55" t="s">
        <v>1997</v>
      </c>
      <c r="B474" s="55" t="s">
        <v>427</v>
      </c>
      <c r="C474" s="36">
        <v>3.2170000000000001</v>
      </c>
      <c r="D474" s="181">
        <v>3.1255000000000002</v>
      </c>
      <c r="E474" s="181">
        <v>3.0510000000000002</v>
      </c>
      <c r="F474" s="181">
        <v>2.9670000000000001</v>
      </c>
      <c r="G474" s="181">
        <v>2.8330000000000002</v>
      </c>
      <c r="H474" s="181">
        <v>2.794</v>
      </c>
      <c r="I474" s="181">
        <v>2.7105000000000001</v>
      </c>
      <c r="J474" s="202">
        <v>2.6305000000000001</v>
      </c>
      <c r="K474" s="202">
        <v>2.5350000000000001</v>
      </c>
      <c r="L474" s="181">
        <v>2.3915000000000002</v>
      </c>
      <c r="M474" s="181">
        <v>2.2714167000000001</v>
      </c>
      <c r="N474" s="181">
        <v>2.1916253999999999</v>
      </c>
      <c r="O474" s="181">
        <v>2.1474587000000001</v>
      </c>
      <c r="P474" s="273"/>
      <c r="Q474" s="181">
        <v>1.771625</v>
      </c>
      <c r="R474" s="181">
        <v>1.7366250000000001</v>
      </c>
      <c r="S474" s="273"/>
      <c r="T474" s="202">
        <v>1.72725</v>
      </c>
      <c r="U474" s="202">
        <v>1.716</v>
      </c>
      <c r="V474" s="202">
        <v>1.7010000000000001</v>
      </c>
      <c r="W474" s="202">
        <v>1.641</v>
      </c>
      <c r="X474" s="202">
        <v>1.518</v>
      </c>
      <c r="Y474" s="202">
        <v>1.395</v>
      </c>
      <c r="Z474" s="202">
        <v>1.32</v>
      </c>
      <c r="AA474" s="202">
        <v>1.2</v>
      </c>
      <c r="AB474" s="202">
        <v>1.17</v>
      </c>
      <c r="AC474" s="202">
        <v>1.1399999999999999</v>
      </c>
      <c r="AD474" s="202">
        <v>1.1100000000000001</v>
      </c>
      <c r="AE474" s="202">
        <v>1.08</v>
      </c>
      <c r="AF474" s="223">
        <f>SUM(C474:AE474)</f>
        <v>55.092000800000015</v>
      </c>
      <c r="AG474" s="224">
        <f>IF(ISERROR((C474/D474-1)*100),"n/a",(C474/D474-1)*100)</f>
        <v>2.92753159494481</v>
      </c>
      <c r="AH474" s="224">
        <f>IF(ISERROR((D474/E474-1)*100),"n/a",(D474/E474-1)*100)</f>
        <v>2.4418223533267724</v>
      </c>
      <c r="AI474" s="224">
        <f>IF(ISERROR((E474/F474-1)*100),"n/a",(E474/F474-1)*100)</f>
        <v>2.8311425682507663</v>
      </c>
      <c r="AJ474" s="224">
        <f>IF(ISERROR((F474/G474-1)*100),"n/a",(F474/G474-1)*100)</f>
        <v>4.7299682315566471</v>
      </c>
      <c r="AK474" s="224">
        <f>IF(ISERROR((G474/H474-1)*100),"n/a",(G474/H474-1)*100)</f>
        <v>1.3958482462419486</v>
      </c>
      <c r="AL474" s="224">
        <f>IF(ISERROR((H474/I474-1)*100),"n/a",(H474/I474-1)*100)</f>
        <v>3.0806124331304252</v>
      </c>
      <c r="AM474" s="224">
        <f>IF(ISERROR((I474/J474-1)*100),"n/a",(I474/J474-1)*100)</f>
        <v>3.0412469112336193</v>
      </c>
      <c r="AN474" s="224">
        <f>IF(ISERROR((J474/K474-1)*100),"n/a",(J474/K474-1)*100)</f>
        <v>3.7672583826430017</v>
      </c>
      <c r="AO474" s="224">
        <f>IF(ISERROR((K474/L474-1)*100),"n/a",(K474/L474-1)*100)</f>
        <v>6.0004181476061014</v>
      </c>
      <c r="AP474" s="224">
        <f>IF(ISERROR((L474/M474-1)*100),"n/a",(L474/M474-1)*100)</f>
        <v>5.2867137940827869</v>
      </c>
      <c r="AQ474" s="224">
        <f>IF(ISERROR((M474/N474-1)*100),"n/a",(M474/N474-1)*100)</f>
        <v>3.6407362316571046</v>
      </c>
      <c r="AR474" s="224">
        <f>IF(ISERROR((N474/O474-1)*100),"n/a",(N474/O474-1)*100)</f>
        <v>2.0566961311060394</v>
      </c>
      <c r="AS474" s="224">
        <f>IF(ISERROR((O474/Q474-1)*100),"n/a",(O474/Q474-1)*100)</f>
        <v>21.214066182177383</v>
      </c>
      <c r="AT474" s="224">
        <f>IF(ISERROR((Q474/R474-1)*100),"n/a",(Q474/R474-1)*100)</f>
        <v>2.0154034405815757</v>
      </c>
      <c r="AU474" s="224">
        <f>IF(ISERROR((R474/T474-1)*100),"n/a",(R474/T474-1)*100)</f>
        <v>0.54277029960920764</v>
      </c>
      <c r="AV474" s="224">
        <f>IF(ISERROR((T474/U474-1)*100),"n/a",(T474/U474-1)*100)</f>
        <v>0.65559440559439519</v>
      </c>
      <c r="AW474" s="224">
        <f>IF(ISERROR((U474/V474-1)*100),"n/a",(U474/V474-1)*100)</f>
        <v>0.8818342151675429</v>
      </c>
      <c r="AX474" s="224">
        <f>IF(ISERROR((V474/W474-1)*100),"n/a",(V474/W474-1)*100)</f>
        <v>3.6563071297988969</v>
      </c>
      <c r="AY474" s="224">
        <f>IF(ISERROR((W474/X474-1)*100),"n/a",(W474/X474-1)*100)</f>
        <v>8.1027667984189691</v>
      </c>
      <c r="AZ474" s="224">
        <f>IF(ISERROR((X474/Y474-1)*100),"n/a",(X474/Y474-1)*100)</f>
        <v>8.8172043010752645</v>
      </c>
      <c r="BA474" s="224">
        <f>IF(ISERROR((Y474/Z474-1)*100),"n/a",(Y474/Z474-1)*100)</f>
        <v>5.6818181818181879</v>
      </c>
      <c r="BB474" s="224">
        <f>IF(ISERROR((Z474/AA474-1)*100),"n/a",(Z474/AA474-1)*100)</f>
        <v>10.000000000000009</v>
      </c>
      <c r="BC474" s="224">
        <f>IF(ISERROR((AA474/AB474-1)*100),"n/a",(AA474/AB474-1)*100)</f>
        <v>2.5641025641025772</v>
      </c>
      <c r="BD474" s="224">
        <f>IF(ISERROR((AB474/AC474-1)*100),"n/a",(AB474/AC474-1)*100)</f>
        <v>2.6315789473684292</v>
      </c>
      <c r="BE474" s="224">
        <f>IF(ISERROR((AC474/AD474-1)*100),"n/a",(AC474/AD474-1)*100)</f>
        <v>2.7027027027026751</v>
      </c>
      <c r="BF474" s="224">
        <f>IF(ISERROR((AD474/AE474-1)*100),"n/a",(AD474/AE474-1)*100)</f>
        <v>2.7777777777777901</v>
      </c>
      <c r="BG474" s="224">
        <f>AVERAGE(AG474:BF474)</f>
        <v>4.3632277681528056</v>
      </c>
      <c r="BH474" s="182">
        <f t="shared" si="7"/>
        <v>4.1925127120013208</v>
      </c>
    </row>
    <row r="475" spans="1:60" x14ac:dyDescent="0.2">
      <c r="A475" s="55" t="s">
        <v>1998</v>
      </c>
      <c r="B475" s="55" t="s">
        <v>1111</v>
      </c>
      <c r="C475" s="36">
        <v>2.76</v>
      </c>
      <c r="D475" s="181">
        <v>2.4</v>
      </c>
      <c r="E475" s="181">
        <v>2.08</v>
      </c>
      <c r="F475" s="181">
        <v>1.4</v>
      </c>
      <c r="G475" s="181">
        <v>1.04</v>
      </c>
      <c r="H475" s="181">
        <v>0.96</v>
      </c>
      <c r="I475" s="181">
        <v>0.88</v>
      </c>
      <c r="J475" s="202">
        <v>0.84</v>
      </c>
      <c r="K475" s="202">
        <v>0.8</v>
      </c>
      <c r="L475" s="181">
        <v>0.71</v>
      </c>
      <c r="M475" s="181">
        <v>0.67</v>
      </c>
      <c r="N475" s="181">
        <v>0.48</v>
      </c>
      <c r="O475" s="238">
        <v>0</v>
      </c>
      <c r="P475" s="273"/>
      <c r="Q475" s="238">
        <v>0</v>
      </c>
      <c r="R475" s="294">
        <v>0</v>
      </c>
      <c r="S475" s="273"/>
      <c r="T475" s="229">
        <v>0</v>
      </c>
      <c r="U475" s="229">
        <v>0</v>
      </c>
      <c r="V475" s="295">
        <v>0</v>
      </c>
      <c r="W475" s="295">
        <v>0</v>
      </c>
      <c r="X475" s="295">
        <v>0</v>
      </c>
      <c r="Y475" s="229">
        <v>0</v>
      </c>
      <c r="Z475" s="296">
        <v>0</v>
      </c>
      <c r="AA475" s="229">
        <v>0</v>
      </c>
      <c r="AB475" s="229">
        <v>0</v>
      </c>
      <c r="AC475" s="229">
        <v>0</v>
      </c>
      <c r="AD475" s="229">
        <v>0</v>
      </c>
      <c r="AE475" s="229">
        <v>0</v>
      </c>
      <c r="AF475" s="223">
        <f>SUM(C475:AE475)</f>
        <v>15.020000000000001</v>
      </c>
      <c r="AG475" s="224">
        <f>IF(ISERROR((C475/D475-1)*100),"n/a",(C475/D475-1)*100)</f>
        <v>14.999999999999991</v>
      </c>
      <c r="AH475" s="224">
        <f>IF(ISERROR((D475/E475-1)*100),"n/a",(D475/E475-1)*100)</f>
        <v>15.384615384615374</v>
      </c>
      <c r="AI475" s="224">
        <f>IF(ISERROR((E475/F475-1)*100),"n/a",(E475/F475-1)*100)</f>
        <v>48.571428571428577</v>
      </c>
      <c r="AJ475" s="224">
        <f>IF(ISERROR((F475/G475-1)*100),"n/a",(F475/G475-1)*100)</f>
        <v>34.615384615384606</v>
      </c>
      <c r="AK475" s="224">
        <f>IF(ISERROR((G475/H475-1)*100),"n/a",(G475/H475-1)*100)</f>
        <v>8.3333333333333481</v>
      </c>
      <c r="AL475" s="224">
        <f>IF(ISERROR((H475/I475-1)*100),"n/a",(H475/I475-1)*100)</f>
        <v>9.0909090909090828</v>
      </c>
      <c r="AM475" s="224">
        <f>IF(ISERROR((I475/J475-1)*100),"n/a",(I475/J475-1)*100)</f>
        <v>4.7619047619047672</v>
      </c>
      <c r="AN475" s="224">
        <f>IF(ISERROR((J475/K475-1)*100),"n/a",(J475/K475-1)*100)</f>
        <v>4.9999999999999822</v>
      </c>
      <c r="AO475" s="224">
        <f>IF(ISERROR((K475/L475-1)*100),"n/a",(K475/L475-1)*100)</f>
        <v>12.676056338028175</v>
      </c>
      <c r="AP475" s="224">
        <f>IF(ISERROR((L475/M475-1)*100),"n/a",(L475/M475-1)*100)</f>
        <v>5.9701492537313383</v>
      </c>
      <c r="AQ475" s="224">
        <f>IF(ISERROR((M475/N475-1)*100),"n/a",(M475/N475-1)*100)</f>
        <v>39.58333333333335</v>
      </c>
      <c r="AR475" s="224" t="str">
        <f>IF(ISERROR((N475/O475-1)*100),"n/a",(N475/O475-1)*100)</f>
        <v>n/a</v>
      </c>
      <c r="AS475" s="224" t="str">
        <f>IF(ISERROR((O475/Q475-1)*100),"n/a",(O475/Q475-1)*100)</f>
        <v>n/a</v>
      </c>
      <c r="AT475" s="224" t="str">
        <f>IF(ISERROR((Q475/R475-1)*100),"n/a",(Q475/R475-1)*100)</f>
        <v>n/a</v>
      </c>
      <c r="AU475" s="224" t="str">
        <f>IF(ISERROR((R475/T475-1)*100),"n/a",(R475/T475-1)*100)</f>
        <v>n/a</v>
      </c>
      <c r="AV475" s="224" t="str">
        <f>IF(ISERROR((T475/U475-1)*100),"n/a",(T475/U475-1)*100)</f>
        <v>n/a</v>
      </c>
      <c r="AW475" s="224" t="str">
        <f>IF(ISERROR((U475/V475-1)*100),"n/a",(U475/V475-1)*100)</f>
        <v>n/a</v>
      </c>
      <c r="AX475" s="224" t="str">
        <f>IF(ISERROR((V475/W475-1)*100),"n/a",(V475/W475-1)*100)</f>
        <v>n/a</v>
      </c>
      <c r="AY475" s="224" t="str">
        <f>IF(ISERROR((W475/X475-1)*100),"n/a",(W475/X475-1)*100)</f>
        <v>n/a</v>
      </c>
      <c r="AZ475" s="224" t="str">
        <f>IF(ISERROR((X475/Y475-1)*100),"n/a",(X475/Y475-1)*100)</f>
        <v>n/a</v>
      </c>
      <c r="BA475" s="224" t="str">
        <f>IF(ISERROR((Y475/Z475-1)*100),"n/a",(Y475/Z475-1)*100)</f>
        <v>n/a</v>
      </c>
      <c r="BB475" s="224" t="str">
        <f>IF(ISERROR((Z475/AA475-1)*100),"n/a",(Z475/AA475-1)*100)</f>
        <v>n/a</v>
      </c>
      <c r="BC475" s="224" t="str">
        <f>IF(ISERROR((AA475/AB475-1)*100),"n/a",(AA475/AB475-1)*100)</f>
        <v>n/a</v>
      </c>
      <c r="BD475" s="224" t="str">
        <f>IF(ISERROR((AB475/AC475-1)*100),"n/a",(AB475/AC475-1)*100)</f>
        <v>n/a</v>
      </c>
      <c r="BE475" s="224" t="str">
        <f>IF(ISERROR((AC475/AD475-1)*100),"n/a",(AC475/AD475-1)*100)</f>
        <v>n/a</v>
      </c>
      <c r="BF475" s="224" t="str">
        <f>IF(ISERROR((AD475/AE475-1)*100),"n/a",(AD475/AE475-1)*100)</f>
        <v>n/a</v>
      </c>
      <c r="BG475" s="224">
        <f>AVERAGE(AG475:BF475)</f>
        <v>18.089737698424418</v>
      </c>
      <c r="BH475" s="182">
        <f t="shared" si="7"/>
        <v>15.435026335502982</v>
      </c>
    </row>
    <row r="476" spans="1:60" x14ac:dyDescent="0.2">
      <c r="A476" s="123" t="s">
        <v>1999</v>
      </c>
      <c r="B476" s="55" t="s">
        <v>1113</v>
      </c>
      <c r="C476" s="36">
        <v>0.67</v>
      </c>
      <c r="D476" s="181">
        <v>0.6</v>
      </c>
      <c r="E476" s="181">
        <v>0.56999999999999995</v>
      </c>
      <c r="F476" s="181">
        <v>0.55000000000000004</v>
      </c>
      <c r="G476" s="181">
        <v>0.53</v>
      </c>
      <c r="H476" s="181">
        <v>0.51</v>
      </c>
      <c r="I476" s="181">
        <v>0.49</v>
      </c>
      <c r="J476" s="202">
        <v>0.47</v>
      </c>
      <c r="K476" s="202">
        <v>0.45</v>
      </c>
      <c r="L476" s="181">
        <v>0.43</v>
      </c>
      <c r="M476" s="181">
        <v>0.41</v>
      </c>
      <c r="N476" s="181">
        <v>0.39</v>
      </c>
      <c r="O476" s="181">
        <v>0.37</v>
      </c>
      <c r="P476" s="273" t="e">
        <f>#VALUE!</f>
        <v>#VALUE!</v>
      </c>
      <c r="Q476" s="181">
        <v>0.35</v>
      </c>
      <c r="R476" s="181">
        <v>0.33</v>
      </c>
      <c r="S476" s="273">
        <v>0</v>
      </c>
      <c r="T476" s="202">
        <v>0.31</v>
      </c>
      <c r="U476" s="202">
        <v>0.28999999999999998</v>
      </c>
      <c r="V476" s="202">
        <v>0.27</v>
      </c>
      <c r="W476" s="202">
        <v>0.25</v>
      </c>
      <c r="X476" s="202">
        <v>0.216</v>
      </c>
      <c r="Y476" s="202">
        <v>0.18</v>
      </c>
      <c r="Z476" s="202">
        <v>0.16400000000000001</v>
      </c>
      <c r="AA476" s="202">
        <v>0.14799999999999999</v>
      </c>
      <c r="AB476" s="229">
        <v>0.14399999999999999</v>
      </c>
      <c r="AC476" s="229">
        <v>0.14399999999999999</v>
      </c>
      <c r="AD476" s="229">
        <v>0.14399999999999999</v>
      </c>
      <c r="AE476" s="229">
        <v>0.14399999999999999</v>
      </c>
      <c r="AF476" s="223" t="e">
        <f>SUM(C476:AE476)</f>
        <v>#VALUE!</v>
      </c>
      <c r="AG476" s="224">
        <f>IF(ISERROR((C476/D476-1)*100),"n/a",(C476/D476-1)*100)</f>
        <v>11.66666666666667</v>
      </c>
      <c r="AH476" s="224">
        <f>IF(ISERROR((D476/E476-1)*100),"n/a",(D476/E476-1)*100)</f>
        <v>5.2631578947368363</v>
      </c>
      <c r="AI476" s="224">
        <f>IF(ISERROR((E476/F476-1)*100),"n/a",(E476/F476-1)*100)</f>
        <v>3.6363636363636154</v>
      </c>
      <c r="AJ476" s="224">
        <f>IF(ISERROR((F476/G476-1)*100),"n/a",(F476/G476-1)*100)</f>
        <v>3.7735849056603765</v>
      </c>
      <c r="AK476" s="224">
        <f>IF(ISERROR((G476/H476-1)*100),"n/a",(G476/H476-1)*100)</f>
        <v>3.9215686274509887</v>
      </c>
      <c r="AL476" s="224">
        <f>IF(ISERROR((H476/I476-1)*100),"n/a",(H476/I476-1)*100)</f>
        <v>4.081632653061229</v>
      </c>
      <c r="AM476" s="224">
        <f>IF(ISERROR((I476/J476-1)*100),"n/a",(I476/J476-1)*100)</f>
        <v>4.2553191489361764</v>
      </c>
      <c r="AN476" s="224">
        <f>IF(ISERROR((J476/K476-1)*100),"n/a",(J476/K476-1)*100)</f>
        <v>4.4444444444444287</v>
      </c>
      <c r="AO476" s="224">
        <f>IF(ISERROR((K476/L476-1)*100),"n/a",(K476/L476-1)*100)</f>
        <v>4.6511627906976827</v>
      </c>
      <c r="AP476" s="224">
        <f>IF(ISERROR((L476/M476-1)*100),"n/a",(L476/M476-1)*100)</f>
        <v>4.8780487804878092</v>
      </c>
      <c r="AQ476" s="224">
        <f>IF(ISERROR((M476/N476-1)*100),"n/a",(M476/N476-1)*100)</f>
        <v>5.12820512820511</v>
      </c>
      <c r="AR476" s="224">
        <f>IF(ISERROR((N476/O476-1)*100),"n/a",(N476/O476-1)*100)</f>
        <v>5.4054054054054168</v>
      </c>
      <c r="AS476" s="224">
        <f>IF(ISERROR((O476/Q476-1)*100),"n/a",(O476/Q476-1)*100)</f>
        <v>5.7142857142857162</v>
      </c>
      <c r="AT476" s="224">
        <f>IF(ISERROR((Q476/R476-1)*100),"n/a",(Q476/R476-1)*100)</f>
        <v>6.0606060606060552</v>
      </c>
      <c r="AU476" s="224">
        <f>IF(ISERROR((R476/T476-1)*100),"n/a",(R476/T476-1)*100)</f>
        <v>6.4516129032258229</v>
      </c>
      <c r="AV476" s="224">
        <f>IF(ISERROR((T476/U476-1)*100),"n/a",(T476/U476-1)*100)</f>
        <v>6.8965517241379448</v>
      </c>
      <c r="AW476" s="224">
        <f>IF(ISERROR((U476/V476-1)*100),"n/a",(U476/V476-1)*100)</f>
        <v>7.4074074074073959</v>
      </c>
      <c r="AX476" s="224">
        <f>IF(ISERROR((V476/W476-1)*100),"n/a",(V476/W476-1)*100)</f>
        <v>8.0000000000000071</v>
      </c>
      <c r="AY476" s="224">
        <f>IF(ISERROR((W476/X476-1)*100),"n/a",(W476/X476-1)*100)</f>
        <v>15.740740740740744</v>
      </c>
      <c r="AZ476" s="224">
        <f>IF(ISERROR((X476/Y476-1)*100),"n/a",(X476/Y476-1)*100)</f>
        <v>19.999999999999996</v>
      </c>
      <c r="BA476" s="224">
        <f>IF(ISERROR((Y476/Z476-1)*100),"n/a",(Y476/Z476-1)*100)</f>
        <v>9.7560975609755971</v>
      </c>
      <c r="BB476" s="224">
        <f>IF(ISERROR((Z476/AA476-1)*100),"n/a",(Z476/AA476-1)*100)</f>
        <v>10.810810810810811</v>
      </c>
      <c r="BC476" s="224">
        <f>IF(ISERROR((AA476/AB476-1)*100),"n/a",(AA476/AB476-1)*100)</f>
        <v>2.7777777777777901</v>
      </c>
      <c r="BD476" s="224">
        <f>IF(ISERROR((AB476/AC476-1)*100),"n/a",(AB476/AC476-1)*100)</f>
        <v>0</v>
      </c>
      <c r="BE476" s="224">
        <f>IF(ISERROR((AC476/AD476-1)*100),"n/a",(AC476/AD476-1)*100)</f>
        <v>0</v>
      </c>
      <c r="BF476" s="224">
        <f>IF(ISERROR((AD476/AE476-1)*100),"n/a",(AD476/AE476-1)*100)</f>
        <v>0</v>
      </c>
      <c r="BG476" s="224">
        <f>AVERAGE(AG476:BF476)</f>
        <v>6.1815942608493932</v>
      </c>
      <c r="BH476" s="182">
        <f t="shared" si="7"/>
        <v>4.5324894545868704</v>
      </c>
    </row>
    <row r="477" spans="1:60" x14ac:dyDescent="0.2">
      <c r="A477" s="116" t="s">
        <v>1575</v>
      </c>
      <c r="B477" s="55" t="s">
        <v>1576</v>
      </c>
      <c r="C477" s="36">
        <v>1.1200000000000001</v>
      </c>
      <c r="D477" s="181">
        <v>1.04</v>
      </c>
      <c r="E477" s="181">
        <v>0.8</v>
      </c>
      <c r="F477" s="181">
        <v>0.6</v>
      </c>
      <c r="G477" s="181">
        <v>0.4</v>
      </c>
      <c r="H477" s="181">
        <v>0.30164999999999997</v>
      </c>
      <c r="I477" s="181">
        <v>0.2266</v>
      </c>
      <c r="J477" s="202">
        <v>0.1734</v>
      </c>
      <c r="K477" s="202">
        <v>0.13339999999999999</v>
      </c>
      <c r="L477" s="238">
        <v>0</v>
      </c>
      <c r="M477" s="238">
        <v>0</v>
      </c>
      <c r="N477" s="238">
        <v>0</v>
      </c>
      <c r="O477" s="238">
        <v>0</v>
      </c>
      <c r="P477" s="229"/>
      <c r="Q477" s="238">
        <v>0</v>
      </c>
      <c r="R477" s="238">
        <v>0</v>
      </c>
      <c r="S477" s="229"/>
      <c r="T477" s="238">
        <v>0</v>
      </c>
      <c r="U477" s="238">
        <v>0</v>
      </c>
      <c r="V477" s="229">
        <v>0</v>
      </c>
      <c r="W477" s="229">
        <v>0</v>
      </c>
      <c r="X477" s="229">
        <v>0</v>
      </c>
      <c r="Y477" s="229">
        <v>0</v>
      </c>
      <c r="Z477" s="229">
        <v>0</v>
      </c>
      <c r="AA477" s="229">
        <v>0</v>
      </c>
      <c r="AB477" s="229">
        <v>0</v>
      </c>
      <c r="AC477" s="229">
        <v>0</v>
      </c>
      <c r="AD477" s="229">
        <v>0</v>
      </c>
      <c r="AE477" s="229">
        <v>0</v>
      </c>
      <c r="AF477" s="223">
        <f>SUM(C477:AE477)</f>
        <v>4.7950499999999998</v>
      </c>
      <c r="AG477" s="224">
        <f>IF(ISERROR((C477/D477-1)*100),"n/a",(C477/D477-1)*100)</f>
        <v>7.6923076923077094</v>
      </c>
      <c r="AH477" s="224">
        <f>IF(ISERROR((D477/E477-1)*100),"n/a",(D477/E477-1)*100)</f>
        <v>30.000000000000004</v>
      </c>
      <c r="AI477" s="224">
        <f>IF(ISERROR((E477/F477-1)*100),"n/a",(E477/F477-1)*100)</f>
        <v>33.33333333333335</v>
      </c>
      <c r="AJ477" s="224">
        <f>IF(ISERROR((F477/G477-1)*100),"n/a",(F477/G477-1)*100)</f>
        <v>49.999999999999979</v>
      </c>
      <c r="AK477" s="224">
        <f>IF(ISERROR((G477/H477-1)*100),"n/a",(G477/H477-1)*100)</f>
        <v>32.60401127134098</v>
      </c>
      <c r="AL477" s="224">
        <f>IF(ISERROR((H477/I477-1)*100),"n/a",(H477/I477-1)*100)</f>
        <v>33.120035304501314</v>
      </c>
      <c r="AM477" s="224">
        <f>IF(ISERROR((I477/J477-1)*100),"n/a",(I477/J477-1)*100)</f>
        <v>30.680507497116484</v>
      </c>
      <c r="AN477" s="224">
        <f>IF(ISERROR((J477/K477-1)*100),"n/a",(J477/K477-1)*100)</f>
        <v>29.985007496251882</v>
      </c>
      <c r="AO477" s="224" t="str">
        <f>IF(ISERROR((K477/L477-1)*100),"n/a",(K477/L477-1)*100)</f>
        <v>n/a</v>
      </c>
      <c r="AP477" s="224" t="str">
        <f>IF(ISERROR((L477/M477-1)*100),"n/a",(L477/M477-1)*100)</f>
        <v>n/a</v>
      </c>
      <c r="AQ477" s="224" t="str">
        <f>IF(ISERROR((M477/N477-1)*100),"n/a",(M477/N477-1)*100)</f>
        <v>n/a</v>
      </c>
      <c r="AR477" s="224" t="str">
        <f>IF(ISERROR((N477/O477-1)*100),"n/a",(N477/O477-1)*100)</f>
        <v>n/a</v>
      </c>
      <c r="AS477" s="224" t="str">
        <f>IF(ISERROR((O477/Q477-1)*100),"n/a",(O477/Q477-1)*100)</f>
        <v>n/a</v>
      </c>
      <c r="AT477" s="224" t="str">
        <f>IF(ISERROR((Q477/R477-1)*100),"n/a",(Q477/R477-1)*100)</f>
        <v>n/a</v>
      </c>
      <c r="AU477" s="224" t="str">
        <f>IF(ISERROR((R477/T477-1)*100),"n/a",(R477/T477-1)*100)</f>
        <v>n/a</v>
      </c>
      <c r="AV477" s="224" t="str">
        <f>IF(ISERROR((T477/U477-1)*100),"n/a",(T477/U477-1)*100)</f>
        <v>n/a</v>
      </c>
      <c r="AW477" s="224" t="str">
        <f>IF(ISERROR((U477/V477-1)*100),"n/a",(U477/V477-1)*100)</f>
        <v>n/a</v>
      </c>
      <c r="AX477" s="224" t="str">
        <f>IF(ISERROR((V477/W477-1)*100),"n/a",(V477/W477-1)*100)</f>
        <v>n/a</v>
      </c>
      <c r="AY477" s="224" t="str">
        <f>IF(ISERROR((W477/X477-1)*100),"n/a",(W477/X477-1)*100)</f>
        <v>n/a</v>
      </c>
      <c r="AZ477" s="224" t="str">
        <f>IF(ISERROR((X477/Y477-1)*100),"n/a",(X477/Y477-1)*100)</f>
        <v>n/a</v>
      </c>
      <c r="BA477" s="224" t="str">
        <f>IF(ISERROR((Y477/Z477-1)*100),"n/a",(Y477/Z477-1)*100)</f>
        <v>n/a</v>
      </c>
      <c r="BB477" s="224" t="str">
        <f>IF(ISERROR((Z477/AA477-1)*100),"n/a",(Z477/AA477-1)*100)</f>
        <v>n/a</v>
      </c>
      <c r="BC477" s="224" t="str">
        <f>IF(ISERROR((AA477/AB477-1)*100),"n/a",(AA477/AB477-1)*100)</f>
        <v>n/a</v>
      </c>
      <c r="BD477" s="224" t="str">
        <f>IF(ISERROR((AB477/AC477-1)*100),"n/a",(AB477/AC477-1)*100)</f>
        <v>n/a</v>
      </c>
      <c r="BE477" s="224" t="str">
        <f>IF(ISERROR((AC477/AD477-1)*100),"n/a",(AC477/AD477-1)*100)</f>
        <v>n/a</v>
      </c>
      <c r="BF477" s="224" t="str">
        <f>IF(ISERROR((AD477/AE477-1)*100),"n/a",(AD477/AE477-1)*100)</f>
        <v>n/a</v>
      </c>
      <c r="BG477" s="224">
        <f>AVERAGE(AG477:BF477)</f>
        <v>30.926900324356463</v>
      </c>
      <c r="BH477" s="182">
        <f t="shared" si="7"/>
        <v>11.457062100025292</v>
      </c>
    </row>
    <row r="478" spans="1:60" x14ac:dyDescent="0.2">
      <c r="A478" s="116" t="s">
        <v>5587</v>
      </c>
      <c r="B478" s="55" t="s">
        <v>5577</v>
      </c>
      <c r="C478" s="36">
        <v>1.1499999999999999</v>
      </c>
      <c r="D478" s="181">
        <v>0.97</v>
      </c>
      <c r="E478" s="181">
        <v>0.8600000000000001</v>
      </c>
      <c r="F478" s="181">
        <v>0.62</v>
      </c>
      <c r="G478" s="181">
        <v>0.35000000000000003</v>
      </c>
      <c r="H478" s="238">
        <v>0.28000000000000003</v>
      </c>
      <c r="I478" s="181">
        <v>0.28000000000000003</v>
      </c>
      <c r="J478" s="229">
        <v>0.24</v>
      </c>
      <c r="K478" s="229">
        <v>0.24</v>
      </c>
      <c r="L478" s="238">
        <v>0.24</v>
      </c>
      <c r="M478" s="181">
        <v>0.4</v>
      </c>
      <c r="N478" s="181">
        <v>0.32</v>
      </c>
      <c r="O478" s="238">
        <v>0.24</v>
      </c>
      <c r="Q478" s="181">
        <v>0.24</v>
      </c>
      <c r="R478" s="181">
        <v>0.2</v>
      </c>
      <c r="T478" s="238">
        <v>0.16</v>
      </c>
      <c r="U478" s="238">
        <v>0.26</v>
      </c>
      <c r="V478" s="229">
        <v>0.56000000000000005</v>
      </c>
      <c r="W478" s="229">
        <v>0.56000000000000005</v>
      </c>
      <c r="X478" s="229">
        <v>0.56000000000000005</v>
      </c>
      <c r="Y478" s="202">
        <v>0.57500000000000007</v>
      </c>
      <c r="Z478" s="229">
        <v>0.57400000000000007</v>
      </c>
      <c r="AA478" s="229">
        <v>0.59499999999999997</v>
      </c>
      <c r="AB478" s="229">
        <v>0.6</v>
      </c>
      <c r="AC478" s="229">
        <v>0.6</v>
      </c>
      <c r="AD478" s="202">
        <v>0.6</v>
      </c>
      <c r="AE478" s="202">
        <v>0.56499999999999995</v>
      </c>
      <c r="AF478" s="223">
        <f>SUM(C478:AE478)</f>
        <v>12.839000000000002</v>
      </c>
      <c r="AG478" s="224">
        <f>IF(ISERROR((C478/D478-1)*100),"n/a",(C478/D478-1)*100)</f>
        <v>18.556701030927837</v>
      </c>
      <c r="AH478" s="224">
        <f>IF(ISERROR((D478/E478-1)*100),"n/a",(D478/E478-1)*100)</f>
        <v>12.790697674418583</v>
      </c>
      <c r="AI478" s="224">
        <f>IF(ISERROR((E478/F478-1)*100),"n/a",(E478/F478-1)*100)</f>
        <v>38.709677419354847</v>
      </c>
      <c r="AJ478" s="224">
        <f>IF(ISERROR((F478/G478-1)*100),"n/a",(F478/G478-1)*100)</f>
        <v>77.142857142857139</v>
      </c>
      <c r="AK478" s="224">
        <f>IF(ISERROR((G478/H478-1)*100),"n/a",(G478/H478-1)*100)</f>
        <v>25</v>
      </c>
      <c r="AL478" s="224">
        <f>IF(ISERROR((H478/I478-1)*100),"n/a",(H478/I478-1)*100)</f>
        <v>0</v>
      </c>
      <c r="AM478" s="224">
        <f>IF(ISERROR((I478/J478-1)*100),"n/a",(I478/J478-1)*100)</f>
        <v>16.666666666666675</v>
      </c>
      <c r="AN478" s="224">
        <f>IF(ISERROR((J478/K478-1)*100),"n/a",(J478/K478-1)*100)</f>
        <v>0</v>
      </c>
      <c r="AO478" s="224">
        <f>IF(ISERROR((K478/L478-1)*100),"n/a",(K478/L478-1)*100)</f>
        <v>0</v>
      </c>
      <c r="AP478" s="224">
        <f>IF(ISERROR((L478/M478-1)*100),"n/a",(L478/M478-1)*100)</f>
        <v>-40</v>
      </c>
      <c r="AQ478" s="224">
        <f>IF(ISERROR((M478/N478-1)*100),"n/a",(M478/N478-1)*100)</f>
        <v>25</v>
      </c>
      <c r="AR478" s="224">
        <f>IF(ISERROR((N478/O478-1)*100),"n/a",(N478/O478-1)*100)</f>
        <v>33.33333333333335</v>
      </c>
      <c r="AS478" s="224">
        <f>IF(ISERROR((O478/Q478-1)*100),"n/a",(O478/Q478-1)*100)</f>
        <v>0</v>
      </c>
      <c r="AT478" s="224">
        <f>IF(ISERROR((Q478/R478-1)*100),"n/a",(Q478/R478-1)*100)</f>
        <v>19.999999999999996</v>
      </c>
      <c r="AU478" s="224">
        <f>IF(ISERROR((R478/T478-1)*100),"n/a",(R478/T478-1)*100)</f>
        <v>25</v>
      </c>
      <c r="AV478" s="224">
        <f>IF(ISERROR((T478/U478-1)*100),"n/a",(T478/U478-1)*100)</f>
        <v>-38.46153846153846</v>
      </c>
      <c r="AW478" s="224">
        <f>IF(ISERROR((U478/V478-1)*100),"n/a",(U478/V478-1)*100)</f>
        <v>-53.571428571428584</v>
      </c>
      <c r="AX478" s="224">
        <f>IF(ISERROR((V478/W478-1)*100),"n/a",(V478/W478-1)*100)</f>
        <v>0</v>
      </c>
      <c r="AY478" s="224">
        <f>IF(ISERROR((W478/X478-1)*100),"n/a",(W478/X478-1)*100)</f>
        <v>0</v>
      </c>
      <c r="AZ478" s="224">
        <f>IF(ISERROR((X478/Y478-1)*100),"n/a",(X478/Y478-1)*100)</f>
        <v>-2.6086956521739202</v>
      </c>
      <c r="BA478" s="224">
        <f>IF(ISERROR((Y478/Z478-1)*100),"n/a",(Y478/Z478-1)*100)</f>
        <v>0.17421602787457413</v>
      </c>
      <c r="BB478" s="224">
        <f>IF(ISERROR((Z478/AA478-1)*100),"n/a",(Z478/AA478-1)*100)</f>
        <v>-3.5294117647058698</v>
      </c>
      <c r="BC478" s="224">
        <f>IF(ISERROR((AA478/AB478-1)*100),"n/a",(AA478/AB478-1)*100)</f>
        <v>-0.83333333333333037</v>
      </c>
      <c r="BD478" s="224">
        <f>IF(ISERROR((AB478/AC478-1)*100),"n/a",(AB478/AC478-1)*100)</f>
        <v>0</v>
      </c>
      <c r="BE478" s="224">
        <f>IF(ISERROR((AC478/AD478-1)*100),"n/a",(AC478/AD478-1)*100)</f>
        <v>0</v>
      </c>
      <c r="BF478" s="224">
        <f>IF(ISERROR((AD478/AE478-1)*100),"n/a",(AD478/AE478-1)*100)</f>
        <v>6.1946902654867353</v>
      </c>
      <c r="BG478" s="224">
        <f>AVERAGE(AG478:BF478)</f>
        <v>6.1370935299130602</v>
      </c>
      <c r="BH478" s="182">
        <f t="shared" si="7"/>
        <v>25.806656974371236</v>
      </c>
    </row>
    <row r="479" spans="1:60" x14ac:dyDescent="0.2">
      <c r="A479" s="116" t="s">
        <v>1577</v>
      </c>
      <c r="B479" s="55" t="s">
        <v>1578</v>
      </c>
      <c r="C479" s="36">
        <v>1.36</v>
      </c>
      <c r="D479" s="181">
        <v>1.34</v>
      </c>
      <c r="E479" s="181">
        <v>1.3</v>
      </c>
      <c r="F479" s="181">
        <v>1.24</v>
      </c>
      <c r="G479" s="181">
        <v>1.1599999999999999</v>
      </c>
      <c r="H479" s="181">
        <v>1.1200000000000001</v>
      </c>
      <c r="I479" s="181">
        <v>1.04</v>
      </c>
      <c r="J479" s="202">
        <v>0.92</v>
      </c>
      <c r="K479" s="202">
        <v>0.44</v>
      </c>
      <c r="L479" s="238">
        <v>0</v>
      </c>
      <c r="M479" s="238">
        <v>0</v>
      </c>
      <c r="N479" s="238">
        <v>0</v>
      </c>
      <c r="O479" s="238">
        <v>0</v>
      </c>
      <c r="P479" s="162"/>
      <c r="Q479" s="238">
        <v>0</v>
      </c>
      <c r="R479" s="238">
        <v>0</v>
      </c>
      <c r="S479" s="162"/>
      <c r="T479" s="238">
        <v>0</v>
      </c>
      <c r="U479" s="238">
        <v>0</v>
      </c>
      <c r="V479" s="229">
        <v>0</v>
      </c>
      <c r="W479" s="229">
        <v>0</v>
      </c>
      <c r="X479" s="229">
        <v>0</v>
      </c>
      <c r="Y479" s="229">
        <v>0</v>
      </c>
      <c r="Z479" s="229">
        <v>0</v>
      </c>
      <c r="AA479" s="229">
        <v>0</v>
      </c>
      <c r="AB479" s="229">
        <v>0</v>
      </c>
      <c r="AC479" s="229">
        <v>0</v>
      </c>
      <c r="AD479" s="229">
        <v>0</v>
      </c>
      <c r="AE479" s="229">
        <v>0</v>
      </c>
      <c r="AF479" s="223">
        <f>SUM(C479:AE479)</f>
        <v>9.92</v>
      </c>
      <c r="AG479" s="224">
        <f>IF(ISERROR((C479/D479-1)*100),"n/a",(C479/D479-1)*100)</f>
        <v>1.4925373134328401</v>
      </c>
      <c r="AH479" s="224">
        <f>IF(ISERROR((D479/E479-1)*100),"n/a",(D479/E479-1)*100)</f>
        <v>3.0769230769230882</v>
      </c>
      <c r="AI479" s="224">
        <f>IF(ISERROR((E479/F479-1)*100),"n/a",(E479/F479-1)*100)</f>
        <v>4.8387096774193505</v>
      </c>
      <c r="AJ479" s="224">
        <f>IF(ISERROR((F479/G479-1)*100),"n/a",(F479/G479-1)*100)</f>
        <v>6.8965517241379448</v>
      </c>
      <c r="AK479" s="224">
        <f>IF(ISERROR((G479/H479-1)*100),"n/a",(G479/H479-1)*100)</f>
        <v>3.5714285714285587</v>
      </c>
      <c r="AL479" s="224">
        <f>IF(ISERROR((H479/I479-1)*100),"n/a",(H479/I479-1)*100)</f>
        <v>7.6923076923077094</v>
      </c>
      <c r="AM479" s="224">
        <f>IF(ISERROR((I479/J479-1)*100),"n/a",(I479/J479-1)*100)</f>
        <v>13.043478260869556</v>
      </c>
      <c r="AN479" s="224">
        <f>IF(ISERROR((J479/K479-1)*100),"n/a",(J479/K479-1)*100)</f>
        <v>109.09090909090908</v>
      </c>
      <c r="AO479" s="224" t="str">
        <f>IF(ISERROR((K479/L479-1)*100),"n/a",(K479/L479-1)*100)</f>
        <v>n/a</v>
      </c>
      <c r="AP479" s="224" t="str">
        <f>IF(ISERROR((L479/M479-1)*100),"n/a",(L479/M479-1)*100)</f>
        <v>n/a</v>
      </c>
      <c r="AQ479" s="224" t="str">
        <f>IF(ISERROR((M479/N479-1)*100),"n/a",(M479/N479-1)*100)</f>
        <v>n/a</v>
      </c>
      <c r="AR479" s="224" t="str">
        <f>IF(ISERROR((N479/O479-1)*100),"n/a",(N479/O479-1)*100)</f>
        <v>n/a</v>
      </c>
      <c r="AS479" s="224" t="str">
        <f>IF(ISERROR((O479/Q479-1)*100),"n/a",(O479/Q479-1)*100)</f>
        <v>n/a</v>
      </c>
      <c r="AT479" s="224" t="str">
        <f>IF(ISERROR((Q479/R479-1)*100),"n/a",(Q479/R479-1)*100)</f>
        <v>n/a</v>
      </c>
      <c r="AU479" s="224" t="str">
        <f>IF(ISERROR((R479/T479-1)*100),"n/a",(R479/T479-1)*100)</f>
        <v>n/a</v>
      </c>
      <c r="AV479" s="224" t="str">
        <f>IF(ISERROR((T479/U479-1)*100),"n/a",(T479/U479-1)*100)</f>
        <v>n/a</v>
      </c>
      <c r="AW479" s="224" t="str">
        <f>IF(ISERROR((U479/V479-1)*100),"n/a",(U479/V479-1)*100)</f>
        <v>n/a</v>
      </c>
      <c r="AX479" s="224" t="str">
        <f>IF(ISERROR((V479/W479-1)*100),"n/a",(V479/W479-1)*100)</f>
        <v>n/a</v>
      </c>
      <c r="AY479" s="224" t="str">
        <f>IF(ISERROR((W479/X479-1)*100),"n/a",(W479/X479-1)*100)</f>
        <v>n/a</v>
      </c>
      <c r="AZ479" s="224" t="str">
        <f>IF(ISERROR((X479/Y479-1)*100),"n/a",(X479/Y479-1)*100)</f>
        <v>n/a</v>
      </c>
      <c r="BA479" s="224" t="str">
        <f>IF(ISERROR((Y479/Z479-1)*100),"n/a",(Y479/Z479-1)*100)</f>
        <v>n/a</v>
      </c>
      <c r="BB479" s="224" t="str">
        <f>IF(ISERROR((Z479/AA479-1)*100),"n/a",(Z479/AA479-1)*100)</f>
        <v>n/a</v>
      </c>
      <c r="BC479" s="224" t="str">
        <f>IF(ISERROR((AA479/AB479-1)*100),"n/a",(AA479/AB479-1)*100)</f>
        <v>n/a</v>
      </c>
      <c r="BD479" s="224" t="str">
        <f>IF(ISERROR((AB479/AC479-1)*100),"n/a",(AB479/AC479-1)*100)</f>
        <v>n/a</v>
      </c>
      <c r="BE479" s="224" t="str">
        <f>IF(ISERROR((AC479/AD479-1)*100),"n/a",(AC479/AD479-1)*100)</f>
        <v>n/a</v>
      </c>
      <c r="BF479" s="224" t="str">
        <f>IF(ISERROR((AD479/AE479-1)*100),"n/a",(AD479/AE479-1)*100)</f>
        <v>n/a</v>
      </c>
      <c r="BG479" s="224">
        <f>AVERAGE(AG479:BF479)</f>
        <v>18.712855675928516</v>
      </c>
      <c r="BH479" s="182">
        <f t="shared" si="7"/>
        <v>36.692133043534454</v>
      </c>
    </row>
    <row r="480" spans="1:60" x14ac:dyDescent="0.2">
      <c r="A480" s="123" t="s">
        <v>1114</v>
      </c>
      <c r="B480" s="55" t="s">
        <v>1115</v>
      </c>
      <c r="C480" s="36">
        <v>1.68875</v>
      </c>
      <c r="D480" s="181">
        <v>1.6758500000000001</v>
      </c>
      <c r="E480" s="181">
        <v>1.6605000000000001</v>
      </c>
      <c r="F480" s="181">
        <v>1.6440999999999999</v>
      </c>
      <c r="G480" s="181">
        <v>1.6174999999999999</v>
      </c>
      <c r="H480" s="181">
        <v>1.5649999999999999</v>
      </c>
      <c r="I480" s="181">
        <v>1.4824999999999999</v>
      </c>
      <c r="J480" s="202">
        <v>1.3625</v>
      </c>
      <c r="K480" s="202">
        <v>1.24</v>
      </c>
      <c r="L480" s="181">
        <v>1.1274999999999999</v>
      </c>
      <c r="M480" s="181">
        <v>1.0249999999999999</v>
      </c>
      <c r="N480" s="181">
        <v>0.92500000000000004</v>
      </c>
      <c r="O480" s="181">
        <v>0.83499999999999996</v>
      </c>
      <c r="P480" s="273"/>
      <c r="Q480" s="181">
        <v>0.78500000000000003</v>
      </c>
      <c r="R480" s="181">
        <v>0.75</v>
      </c>
      <c r="S480" s="273"/>
      <c r="T480" s="202">
        <v>0.72499999999999998</v>
      </c>
      <c r="U480" s="202">
        <v>0.71</v>
      </c>
      <c r="V480" s="202">
        <v>0.69499999999999995</v>
      </c>
      <c r="W480" s="202">
        <v>0.68</v>
      </c>
      <c r="X480" s="229">
        <v>0.66500000000000004</v>
      </c>
      <c r="Y480" s="229">
        <v>0.66500000000000004</v>
      </c>
      <c r="Z480" s="229">
        <v>0.66500000000000004</v>
      </c>
      <c r="AA480" s="229">
        <v>0.66500000000000004</v>
      </c>
      <c r="AB480" s="229">
        <v>0.66500000000000004</v>
      </c>
      <c r="AC480" s="229">
        <v>0.66500000000000004</v>
      </c>
      <c r="AD480" s="229">
        <v>0.66500000000000004</v>
      </c>
      <c r="AE480" s="229">
        <v>0.66500000000000004</v>
      </c>
      <c r="AF480" s="223">
        <f>SUM(C480:AE480)</f>
        <v>27.514199999999995</v>
      </c>
      <c r="AG480" s="224">
        <f>IF(ISERROR((C480/D480-1)*100),"n/a",(C480/D480-1)*100)</f>
        <v>0.76975862994896893</v>
      </c>
      <c r="AH480" s="224">
        <f>IF(ISERROR((D480/E480-1)*100),"n/a",(D480/E480-1)*100)</f>
        <v>0.92442035531465905</v>
      </c>
      <c r="AI480" s="224">
        <f>IF(ISERROR((E480/F480-1)*100),"n/a",(E480/F480-1)*100)</f>
        <v>0.99750623441396957</v>
      </c>
      <c r="AJ480" s="224">
        <f>IF(ISERROR((F480/G480-1)*100),"n/a",(F480/G480-1)*100)</f>
        <v>1.6445131375579569</v>
      </c>
      <c r="AK480" s="224">
        <f>IF(ISERROR((G480/H480-1)*100),"n/a",(G480/H480-1)*100)</f>
        <v>3.3546325878594185</v>
      </c>
      <c r="AL480" s="224">
        <f>IF(ISERROR((H480/I480-1)*100),"n/a",(H480/I480-1)*100)</f>
        <v>5.5649241146711548</v>
      </c>
      <c r="AM480" s="224">
        <f>IF(ISERROR((I480/J480-1)*100),"n/a",(I480/J480-1)*100)</f>
        <v>8.8073394495412849</v>
      </c>
      <c r="AN480" s="224">
        <f>IF(ISERROR((J480/K480-1)*100),"n/a",(J480/K480-1)*100)</f>
        <v>9.8790322580645231</v>
      </c>
      <c r="AO480" s="224">
        <f>IF(ISERROR((K480/L480-1)*100),"n/a",(K480/L480-1)*100)</f>
        <v>9.9778270509977887</v>
      </c>
      <c r="AP480" s="224">
        <f>IF(ISERROR((L480/M480-1)*100),"n/a",(L480/M480-1)*100)</f>
        <v>10.000000000000009</v>
      </c>
      <c r="AQ480" s="224">
        <f>IF(ISERROR((M480/N480-1)*100),"n/a",(M480/N480-1)*100)</f>
        <v>10.810810810810789</v>
      </c>
      <c r="AR480" s="224">
        <f>IF(ISERROR((N480/O480-1)*100),"n/a",(N480/O480-1)*100)</f>
        <v>10.778443113772473</v>
      </c>
      <c r="AS480" s="224">
        <f>IF(ISERROR((O480/Q480-1)*100),"n/a",(O480/Q480-1)*100)</f>
        <v>6.3694267515923553</v>
      </c>
      <c r="AT480" s="224">
        <f>IF(ISERROR((Q480/R480-1)*100),"n/a",(Q480/R480-1)*100)</f>
        <v>4.6666666666666634</v>
      </c>
      <c r="AU480" s="224">
        <f>IF(ISERROR((R480/T480-1)*100),"n/a",(R480/T480-1)*100)</f>
        <v>3.4482758620689724</v>
      </c>
      <c r="AV480" s="224">
        <f>IF(ISERROR((T480/U480-1)*100),"n/a",(T480/U480-1)*100)</f>
        <v>2.1126760563380254</v>
      </c>
      <c r="AW480" s="224">
        <f>IF(ISERROR((U480/V480-1)*100),"n/a",(U480/V480-1)*100)</f>
        <v>2.1582733812949728</v>
      </c>
      <c r="AX480" s="224">
        <f>IF(ISERROR((V480/W480-1)*100),"n/a",(V480/W480-1)*100)</f>
        <v>2.2058823529411686</v>
      </c>
      <c r="AY480" s="224">
        <f>IF(ISERROR((W480/X480-1)*100),"n/a",(W480/X480-1)*100)</f>
        <v>2.2556390977443552</v>
      </c>
      <c r="AZ480" s="224">
        <f>IF(ISERROR((X480/Y480-1)*100),"n/a",(X480/Y480-1)*100)</f>
        <v>0</v>
      </c>
      <c r="BA480" s="224">
        <f>IF(ISERROR((Y480/Z480-1)*100),"n/a",(Y480/Z480-1)*100)</f>
        <v>0</v>
      </c>
      <c r="BB480" s="224">
        <f>IF(ISERROR((Z480/AA480-1)*100),"n/a",(Z480/AA480-1)*100)</f>
        <v>0</v>
      </c>
      <c r="BC480" s="224">
        <f>IF(ISERROR((AA480/AB480-1)*100),"n/a",(AA480/AB480-1)*100)</f>
        <v>0</v>
      </c>
      <c r="BD480" s="224">
        <f>IF(ISERROR((AB480/AC480-1)*100),"n/a",(AB480/AC480-1)*100)</f>
        <v>0</v>
      </c>
      <c r="BE480" s="224">
        <f>IF(ISERROR((AC480/AD480-1)*100),"n/a",(AC480/AD480-1)*100)</f>
        <v>0</v>
      </c>
      <c r="BF480" s="224">
        <f>IF(ISERROR((AD480/AE480-1)*100),"n/a",(AD480/AE480-1)*100)</f>
        <v>0</v>
      </c>
      <c r="BG480" s="224">
        <f>AVERAGE(AG480:BF480)</f>
        <v>3.7202326119845961</v>
      </c>
      <c r="BH480" s="182">
        <f t="shared" si="7"/>
        <v>3.9426307029936458</v>
      </c>
    </row>
    <row r="481" spans="1:60" x14ac:dyDescent="0.2">
      <c r="A481" s="123" t="s">
        <v>2000</v>
      </c>
      <c r="B481" s="55" t="s">
        <v>1117</v>
      </c>
      <c r="C481" s="36">
        <v>2.68</v>
      </c>
      <c r="D481" s="181">
        <v>2.64</v>
      </c>
      <c r="E481" s="181">
        <v>2.6</v>
      </c>
      <c r="F481" s="181">
        <v>2.48</v>
      </c>
      <c r="G481" s="181">
        <v>2.3199999999999998</v>
      </c>
      <c r="H481" s="181">
        <v>2.16</v>
      </c>
      <c r="I481" s="181">
        <v>2</v>
      </c>
      <c r="J481" s="202">
        <v>1.84</v>
      </c>
      <c r="K481" s="202">
        <v>1.68</v>
      </c>
      <c r="L481" s="181">
        <v>1.4</v>
      </c>
      <c r="M481" s="181">
        <v>1.2</v>
      </c>
      <c r="N481" s="181">
        <v>0.84</v>
      </c>
      <c r="O481" s="181">
        <v>0</v>
      </c>
      <c r="P481" s="273"/>
      <c r="Q481" s="181">
        <v>0</v>
      </c>
      <c r="R481" s="238">
        <v>0</v>
      </c>
      <c r="S481" s="273"/>
      <c r="T481" s="238">
        <v>0</v>
      </c>
      <c r="U481" s="238">
        <v>0</v>
      </c>
      <c r="V481" s="238">
        <v>0</v>
      </c>
      <c r="W481" s="238">
        <v>0</v>
      </c>
      <c r="X481" s="238">
        <v>0</v>
      </c>
      <c r="Y481" s="238">
        <v>0</v>
      </c>
      <c r="Z481" s="238">
        <v>0</v>
      </c>
      <c r="AA481" s="229">
        <v>0</v>
      </c>
      <c r="AB481" s="229">
        <v>0</v>
      </c>
      <c r="AC481" s="229">
        <v>0</v>
      </c>
      <c r="AD481" s="229">
        <v>0</v>
      </c>
      <c r="AE481" s="229">
        <v>0</v>
      </c>
      <c r="AF481" s="223">
        <f>SUM(C481:AE481)</f>
        <v>23.84</v>
      </c>
      <c r="AG481" s="224">
        <f>IF(ISERROR((C481/D481-1)*100),"n/a",(C481/D481-1)*100)</f>
        <v>1.5151515151515138</v>
      </c>
      <c r="AH481" s="224">
        <f>IF(ISERROR((D481/E481-1)*100),"n/a",(D481/E481-1)*100)</f>
        <v>1.538461538461533</v>
      </c>
      <c r="AI481" s="224">
        <f>IF(ISERROR((E481/F481-1)*100),"n/a",(E481/F481-1)*100)</f>
        <v>4.8387096774193505</v>
      </c>
      <c r="AJ481" s="224">
        <f>IF(ISERROR((F481/G481-1)*100),"n/a",(F481/G481-1)*100)</f>
        <v>6.8965517241379448</v>
      </c>
      <c r="AK481" s="224">
        <f>IF(ISERROR((G481/H481-1)*100),"n/a",(G481/H481-1)*100)</f>
        <v>7.4074074074073959</v>
      </c>
      <c r="AL481" s="224">
        <f>IF(ISERROR((H481/I481-1)*100),"n/a",(H481/I481-1)*100)</f>
        <v>8.0000000000000071</v>
      </c>
      <c r="AM481" s="224">
        <f>IF(ISERROR((I481/J481-1)*100),"n/a",(I481/J481-1)*100)</f>
        <v>8.6956521739130377</v>
      </c>
      <c r="AN481" s="224">
        <f>IF(ISERROR((J481/K481-1)*100),"n/a",(J481/K481-1)*100)</f>
        <v>9.5238095238095344</v>
      </c>
      <c r="AO481" s="224">
        <f>IF(ISERROR((K481/L481-1)*100),"n/a",(K481/L481-1)*100)</f>
        <v>19.999999999999996</v>
      </c>
      <c r="AP481" s="224">
        <f>IF(ISERROR((L481/M481-1)*100),"n/a",(L481/M481-1)*100)</f>
        <v>16.666666666666675</v>
      </c>
      <c r="AQ481" s="224">
        <f>IF(ISERROR((M481/N481-1)*100),"n/a",(M481/N481-1)*100)</f>
        <v>42.857142857142861</v>
      </c>
      <c r="AR481" s="224" t="str">
        <f>IF(ISERROR((N481/O481-1)*100),"n/a",(N481/O481-1)*100)</f>
        <v>n/a</v>
      </c>
      <c r="AS481" s="224" t="str">
        <f>IF(ISERROR((O481/Q481-1)*100),"n/a",(O481/Q481-1)*100)</f>
        <v>n/a</v>
      </c>
      <c r="AT481" s="224" t="str">
        <f>IF(ISERROR((Q481/R481-1)*100),"n/a",(Q481/R481-1)*100)</f>
        <v>n/a</v>
      </c>
      <c r="AU481" s="224" t="str">
        <f>IF(ISERROR((R481/T481-1)*100),"n/a",(R481/T481-1)*100)</f>
        <v>n/a</v>
      </c>
      <c r="AV481" s="224" t="str">
        <f>IF(ISERROR((T481/U481-1)*100),"n/a",(T481/U481-1)*100)</f>
        <v>n/a</v>
      </c>
      <c r="AW481" s="224" t="str">
        <f>IF(ISERROR((U481/V481-1)*100),"n/a",(U481/V481-1)*100)</f>
        <v>n/a</v>
      </c>
      <c r="AX481" s="224" t="str">
        <f>IF(ISERROR((V481/W481-1)*100),"n/a",(V481/W481-1)*100)</f>
        <v>n/a</v>
      </c>
      <c r="AY481" s="224" t="str">
        <f>IF(ISERROR((W481/X481-1)*100),"n/a",(W481/X481-1)*100)</f>
        <v>n/a</v>
      </c>
      <c r="AZ481" s="224" t="str">
        <f>IF(ISERROR((X481/Y481-1)*100),"n/a",(X481/Y481-1)*100)</f>
        <v>n/a</v>
      </c>
      <c r="BA481" s="224" t="str">
        <f>IF(ISERROR((Y481/Z481-1)*100),"n/a",(Y481/Z481-1)*100)</f>
        <v>n/a</v>
      </c>
      <c r="BB481" s="224" t="str">
        <f>IF(ISERROR((Z481/AA481-1)*100),"n/a",(Z481/AA481-1)*100)</f>
        <v>n/a</v>
      </c>
      <c r="BC481" s="224" t="str">
        <f>IF(ISERROR((AA481/AB481-1)*100),"n/a",(AA481/AB481-1)*100)</f>
        <v>n/a</v>
      </c>
      <c r="BD481" s="224" t="str">
        <f>IF(ISERROR((AB481/AC481-1)*100),"n/a",(AB481/AC481-1)*100)</f>
        <v>n/a</v>
      </c>
      <c r="BE481" s="224" t="str">
        <f>IF(ISERROR((AC481/AD481-1)*100),"n/a",(AC481/AD481-1)*100)</f>
        <v>n/a</v>
      </c>
      <c r="BF481" s="224" t="str">
        <f>IF(ISERROR((AD481/AE481-1)*100),"n/a",(AD481/AE481-1)*100)</f>
        <v>n/a</v>
      </c>
      <c r="BG481" s="224">
        <f>AVERAGE(AG481:BF481)</f>
        <v>11.630868462191804</v>
      </c>
      <c r="BH481" s="182">
        <f t="shared" si="7"/>
        <v>11.778325189696933</v>
      </c>
    </row>
    <row r="482" spans="1:60" x14ac:dyDescent="0.2">
      <c r="A482" s="116" t="s">
        <v>1579</v>
      </c>
      <c r="B482" s="55" t="s">
        <v>1580</v>
      </c>
      <c r="C482" s="36">
        <v>1.8</v>
      </c>
      <c r="D482" s="181">
        <v>1.6</v>
      </c>
      <c r="E482" s="181">
        <v>1.4</v>
      </c>
      <c r="F482" s="181">
        <v>1.2</v>
      </c>
      <c r="G482" s="181">
        <v>0.8</v>
      </c>
      <c r="H482" s="181">
        <v>0.6</v>
      </c>
      <c r="I482" s="181">
        <v>0.4</v>
      </c>
      <c r="J482" s="202">
        <v>0.24</v>
      </c>
      <c r="K482" s="202">
        <v>0.12</v>
      </c>
      <c r="L482" s="238">
        <v>0</v>
      </c>
      <c r="M482" s="238">
        <v>0</v>
      </c>
      <c r="N482" s="238">
        <v>0</v>
      </c>
      <c r="O482" s="238">
        <v>0</v>
      </c>
      <c r="P482" s="229"/>
      <c r="Q482" s="238">
        <v>0</v>
      </c>
      <c r="R482" s="238">
        <v>0</v>
      </c>
      <c r="S482" s="229"/>
      <c r="T482" s="238">
        <v>0</v>
      </c>
      <c r="U482" s="238">
        <v>0</v>
      </c>
      <c r="V482" s="229">
        <v>0</v>
      </c>
      <c r="W482" s="229">
        <v>0</v>
      </c>
      <c r="X482" s="229">
        <v>0</v>
      </c>
      <c r="Y482" s="229">
        <v>0</v>
      </c>
      <c r="Z482" s="229">
        <v>0</v>
      </c>
      <c r="AA482" s="229">
        <v>0</v>
      </c>
      <c r="AB482" s="229">
        <v>0</v>
      </c>
      <c r="AC482" s="229">
        <v>0</v>
      </c>
      <c r="AD482" s="229">
        <v>0</v>
      </c>
      <c r="AE482" s="229">
        <v>0</v>
      </c>
      <c r="AF482" s="223">
        <f>SUM(C482:AE482)</f>
        <v>8.16</v>
      </c>
      <c r="AG482" s="224">
        <f>IF(ISERROR((C482/D482-1)*100),"n/a",(C482/D482-1)*100)</f>
        <v>12.5</v>
      </c>
      <c r="AH482" s="224">
        <f>IF(ISERROR((D482/E482-1)*100),"n/a",(D482/E482-1)*100)</f>
        <v>14.285714285714302</v>
      </c>
      <c r="AI482" s="224">
        <f>IF(ISERROR((E482/F482-1)*100),"n/a",(E482/F482-1)*100)</f>
        <v>16.666666666666675</v>
      </c>
      <c r="AJ482" s="224">
        <f>IF(ISERROR((F482/G482-1)*100),"n/a",(F482/G482-1)*100)</f>
        <v>49.999999999999979</v>
      </c>
      <c r="AK482" s="224">
        <f>IF(ISERROR((G482/H482-1)*100),"n/a",(G482/H482-1)*100)</f>
        <v>33.33333333333335</v>
      </c>
      <c r="AL482" s="224">
        <f>IF(ISERROR((H482/I482-1)*100),"n/a",(H482/I482-1)*100)</f>
        <v>49.999999999999979</v>
      </c>
      <c r="AM482" s="224">
        <f>IF(ISERROR((I482/J482-1)*100),"n/a",(I482/J482-1)*100)</f>
        <v>66.666666666666671</v>
      </c>
      <c r="AN482" s="224">
        <f>IF(ISERROR((J482/K482-1)*100),"n/a",(J482/K482-1)*100)</f>
        <v>100</v>
      </c>
      <c r="AO482" s="224" t="str">
        <f>IF(ISERROR((K482/L482-1)*100),"n/a",(K482/L482-1)*100)</f>
        <v>n/a</v>
      </c>
      <c r="AP482" s="224" t="str">
        <f>IF(ISERROR((L482/M482-1)*100),"n/a",(L482/M482-1)*100)</f>
        <v>n/a</v>
      </c>
      <c r="AQ482" s="224" t="str">
        <f>IF(ISERROR((M482/N482-1)*100),"n/a",(M482/N482-1)*100)</f>
        <v>n/a</v>
      </c>
      <c r="AR482" s="224" t="str">
        <f>IF(ISERROR((N482/O482-1)*100),"n/a",(N482/O482-1)*100)</f>
        <v>n/a</v>
      </c>
      <c r="AS482" s="224" t="str">
        <f>IF(ISERROR((O482/Q482-1)*100),"n/a",(O482/Q482-1)*100)</f>
        <v>n/a</v>
      </c>
      <c r="AT482" s="224" t="str">
        <f>IF(ISERROR((Q482/R482-1)*100),"n/a",(Q482/R482-1)*100)</f>
        <v>n/a</v>
      </c>
      <c r="AU482" s="224" t="str">
        <f>IF(ISERROR((R482/T482-1)*100),"n/a",(R482/T482-1)*100)</f>
        <v>n/a</v>
      </c>
      <c r="AV482" s="224" t="str">
        <f>IF(ISERROR((T482/U482-1)*100),"n/a",(T482/U482-1)*100)</f>
        <v>n/a</v>
      </c>
      <c r="AW482" s="224" t="str">
        <f>IF(ISERROR((U482/V482-1)*100),"n/a",(U482/V482-1)*100)</f>
        <v>n/a</v>
      </c>
      <c r="AX482" s="224" t="str">
        <f>IF(ISERROR((V482/W482-1)*100),"n/a",(V482/W482-1)*100)</f>
        <v>n/a</v>
      </c>
      <c r="AY482" s="224" t="str">
        <f>IF(ISERROR((W482/X482-1)*100),"n/a",(W482/X482-1)*100)</f>
        <v>n/a</v>
      </c>
      <c r="AZ482" s="224" t="str">
        <f>IF(ISERROR((X482/Y482-1)*100),"n/a",(X482/Y482-1)*100)</f>
        <v>n/a</v>
      </c>
      <c r="BA482" s="224" t="str">
        <f>IF(ISERROR((Y482/Z482-1)*100),"n/a",(Y482/Z482-1)*100)</f>
        <v>n/a</v>
      </c>
      <c r="BB482" s="224" t="str">
        <f>IF(ISERROR((Z482/AA482-1)*100),"n/a",(Z482/AA482-1)*100)</f>
        <v>n/a</v>
      </c>
      <c r="BC482" s="224" t="str">
        <f>IF(ISERROR((AA482/AB482-1)*100),"n/a",(AA482/AB482-1)*100)</f>
        <v>n/a</v>
      </c>
      <c r="BD482" s="224" t="str">
        <f>IF(ISERROR((AB482/AC482-1)*100),"n/a",(AB482/AC482-1)*100)</f>
        <v>n/a</v>
      </c>
      <c r="BE482" s="224" t="str">
        <f>IF(ISERROR((AC482/AD482-1)*100),"n/a",(AC482/AD482-1)*100)</f>
        <v>n/a</v>
      </c>
      <c r="BF482" s="224" t="str">
        <f>IF(ISERROR((AD482/AE482-1)*100),"n/a",(AD482/AE482-1)*100)</f>
        <v>n/a</v>
      </c>
      <c r="BG482" s="224">
        <f>AVERAGE(AG482:BF482)</f>
        <v>42.93154761904762</v>
      </c>
      <c r="BH482" s="182">
        <f t="shared" si="7"/>
        <v>30.352036218476496</v>
      </c>
    </row>
    <row r="483" spans="1:60" x14ac:dyDescent="0.2">
      <c r="A483" s="116" t="s">
        <v>1581</v>
      </c>
      <c r="B483" s="55" t="s">
        <v>1582</v>
      </c>
      <c r="C483" s="36">
        <v>4.17</v>
      </c>
      <c r="D483" s="181">
        <v>4.12</v>
      </c>
      <c r="E483" s="181">
        <v>4</v>
      </c>
      <c r="F483" s="181">
        <v>3.8</v>
      </c>
      <c r="G483" s="181">
        <v>2.5499999999999998</v>
      </c>
      <c r="H483" s="181">
        <v>1.44</v>
      </c>
      <c r="I483" s="181">
        <v>1</v>
      </c>
      <c r="J483" s="229">
        <v>0</v>
      </c>
      <c r="K483" s="229">
        <v>0</v>
      </c>
      <c r="L483" s="238">
        <v>0</v>
      </c>
      <c r="M483" s="238">
        <v>0</v>
      </c>
      <c r="N483" s="238">
        <v>0</v>
      </c>
      <c r="O483" s="238">
        <v>0</v>
      </c>
      <c r="P483" s="162"/>
      <c r="Q483" s="229">
        <v>0</v>
      </c>
      <c r="R483" s="238">
        <v>0</v>
      </c>
      <c r="S483" s="162"/>
      <c r="T483" s="238">
        <v>0</v>
      </c>
      <c r="U483" s="229">
        <v>0</v>
      </c>
      <c r="V483" s="238">
        <v>0</v>
      </c>
      <c r="W483" s="238">
        <v>0</v>
      </c>
      <c r="X483" s="229">
        <v>0</v>
      </c>
      <c r="Y483" s="229">
        <v>0</v>
      </c>
      <c r="Z483" s="229">
        <v>0</v>
      </c>
      <c r="AA483" s="229">
        <v>0</v>
      </c>
      <c r="AB483" s="229">
        <v>0</v>
      </c>
      <c r="AC483" s="229">
        <v>0</v>
      </c>
      <c r="AD483" s="229">
        <v>0</v>
      </c>
      <c r="AE483" s="229">
        <v>0</v>
      </c>
      <c r="AF483" s="223">
        <f>SUM(C483:AE483)</f>
        <v>21.080000000000002</v>
      </c>
      <c r="AG483" s="224">
        <f>IF(ISERROR((C483/D483-1)*100),"n/a",(C483/D483-1)*100)</f>
        <v>1.2135922330096971</v>
      </c>
      <c r="AH483" s="224">
        <f>IF(ISERROR((D483/E483-1)*100),"n/a",(D483/E483-1)*100)</f>
        <v>3.0000000000000027</v>
      </c>
      <c r="AI483" s="224">
        <f>IF(ISERROR((E483/F483-1)*100),"n/a",(E483/F483-1)*100)</f>
        <v>5.2631578947368363</v>
      </c>
      <c r="AJ483" s="224">
        <f>IF(ISERROR((F483/G483-1)*100),"n/a",(F483/G483-1)*100)</f>
        <v>49.019607843137258</v>
      </c>
      <c r="AK483" s="224">
        <f>IF(ISERROR((G483/H483-1)*100),"n/a",(G483/H483-1)*100)</f>
        <v>77.083333333333329</v>
      </c>
      <c r="AL483" s="224">
        <f>IF(ISERROR((H483/I483-1)*100),"n/a",(H483/I483-1)*100)</f>
        <v>43.999999999999993</v>
      </c>
      <c r="AM483" s="224" t="str">
        <f>IF(ISERROR((I483/J483-1)*100),"n/a",(I483/J483-1)*100)</f>
        <v>n/a</v>
      </c>
      <c r="AN483" s="224" t="str">
        <f>IF(ISERROR((J483/K483-1)*100),"n/a",(J483/K483-1)*100)</f>
        <v>n/a</v>
      </c>
      <c r="AO483" s="224" t="str">
        <f>IF(ISERROR((K483/L483-1)*100),"n/a",(K483/L483-1)*100)</f>
        <v>n/a</v>
      </c>
      <c r="AP483" s="224" t="str">
        <f>IF(ISERROR((L483/M483-1)*100),"n/a",(L483/M483-1)*100)</f>
        <v>n/a</v>
      </c>
      <c r="AQ483" s="224" t="str">
        <f>IF(ISERROR((M483/N483-1)*100),"n/a",(M483/N483-1)*100)</f>
        <v>n/a</v>
      </c>
      <c r="AR483" s="224" t="str">
        <f>IF(ISERROR((N483/O483-1)*100),"n/a",(N483/O483-1)*100)</f>
        <v>n/a</v>
      </c>
      <c r="AS483" s="224" t="str">
        <f>IF(ISERROR((O483/Q483-1)*100),"n/a",(O483/Q483-1)*100)</f>
        <v>n/a</v>
      </c>
      <c r="AT483" s="224" t="str">
        <f>IF(ISERROR((Q483/R483-1)*100),"n/a",(Q483/R483-1)*100)</f>
        <v>n/a</v>
      </c>
      <c r="AU483" s="224" t="str">
        <f>IF(ISERROR((R483/T483-1)*100),"n/a",(R483/T483-1)*100)</f>
        <v>n/a</v>
      </c>
      <c r="AV483" s="224" t="str">
        <f>IF(ISERROR((T483/U483-1)*100),"n/a",(T483/U483-1)*100)</f>
        <v>n/a</v>
      </c>
      <c r="AW483" s="224" t="str">
        <f>IF(ISERROR((U483/V483-1)*100),"n/a",(U483/V483-1)*100)</f>
        <v>n/a</v>
      </c>
      <c r="AX483" s="224" t="str">
        <f>IF(ISERROR((V483/W483-1)*100),"n/a",(V483/W483-1)*100)</f>
        <v>n/a</v>
      </c>
      <c r="AY483" s="224" t="str">
        <f>IF(ISERROR((W483/X483-1)*100),"n/a",(W483/X483-1)*100)</f>
        <v>n/a</v>
      </c>
      <c r="AZ483" s="224" t="str">
        <f>IF(ISERROR((X483/Y483-1)*100),"n/a",(X483/Y483-1)*100)</f>
        <v>n/a</v>
      </c>
      <c r="BA483" s="224" t="str">
        <f>IF(ISERROR((Y483/Z483-1)*100),"n/a",(Y483/Z483-1)*100)</f>
        <v>n/a</v>
      </c>
      <c r="BB483" s="224" t="str">
        <f>IF(ISERROR((Z483/AA483-1)*100),"n/a",(Z483/AA483-1)*100)</f>
        <v>n/a</v>
      </c>
      <c r="BC483" s="224" t="str">
        <f>IF(ISERROR((AA483/AB483-1)*100),"n/a",(AA483/AB483-1)*100)</f>
        <v>n/a</v>
      </c>
      <c r="BD483" s="224" t="str">
        <f>IF(ISERROR((AB483/AC483-1)*100),"n/a",(AB483/AC483-1)*100)</f>
        <v>n/a</v>
      </c>
      <c r="BE483" s="224" t="str">
        <f>IF(ISERROR((AC483/AD483-1)*100),"n/a",(AC483/AD483-1)*100)</f>
        <v>n/a</v>
      </c>
      <c r="BF483" s="224" t="str">
        <f>IF(ISERROR((AD483/AE483-1)*100),"n/a",(AD483/AE483-1)*100)</f>
        <v>n/a</v>
      </c>
      <c r="BG483" s="224">
        <f>AVERAGE(AG483:BF483)</f>
        <v>29.929948550702857</v>
      </c>
      <c r="BH483" s="182">
        <f t="shared" si="7"/>
        <v>31.445587755738877</v>
      </c>
    </row>
    <row r="484" spans="1:60" x14ac:dyDescent="0.2">
      <c r="A484" s="116" t="s">
        <v>5560</v>
      </c>
      <c r="B484" s="55" t="s">
        <v>5550</v>
      </c>
      <c r="C484" s="36">
        <v>0.20039999999999999</v>
      </c>
      <c r="D484" s="181">
        <v>0.18529999999999996</v>
      </c>
      <c r="E484" s="181">
        <v>0.1709</v>
      </c>
      <c r="F484" s="181">
        <v>0.1699</v>
      </c>
      <c r="G484" s="181">
        <v>0.1623</v>
      </c>
      <c r="H484" s="238">
        <v>0.1474</v>
      </c>
      <c r="I484" s="238">
        <v>0.1497</v>
      </c>
      <c r="J484" s="202">
        <v>0.15460000000000002</v>
      </c>
      <c r="K484" s="202">
        <v>0.13019999999999998</v>
      </c>
      <c r="L484" s="181">
        <v>0.1201</v>
      </c>
      <c r="M484" s="181">
        <v>9.6500000000000002E-2</v>
      </c>
      <c r="N484" s="238">
        <v>0</v>
      </c>
      <c r="O484" s="238">
        <v>0</v>
      </c>
      <c r="P484" s="162"/>
      <c r="Q484" s="238">
        <v>0</v>
      </c>
      <c r="R484" s="238">
        <v>0</v>
      </c>
      <c r="S484" s="162"/>
      <c r="T484" s="238">
        <v>0</v>
      </c>
      <c r="U484" s="238">
        <v>0</v>
      </c>
      <c r="V484" s="229">
        <v>0</v>
      </c>
      <c r="W484" s="229">
        <v>0</v>
      </c>
      <c r="X484" s="229">
        <v>0</v>
      </c>
      <c r="Y484" s="229">
        <v>0</v>
      </c>
      <c r="Z484" s="229">
        <v>0</v>
      </c>
      <c r="AA484" s="229">
        <v>0</v>
      </c>
      <c r="AB484" s="229">
        <v>0</v>
      </c>
      <c r="AC484" s="229">
        <v>0</v>
      </c>
      <c r="AD484" s="229">
        <v>0</v>
      </c>
      <c r="AE484" s="229">
        <v>0</v>
      </c>
      <c r="AF484" s="223">
        <f>SUM(C484:AE484)</f>
        <v>1.6873</v>
      </c>
      <c r="AG484" s="224">
        <f>IF(ISERROR((C484/D484-1)*100),"n/a",(C484/D484-1)*100)</f>
        <v>8.1489476524554849</v>
      </c>
      <c r="AH484" s="224">
        <f>IF(ISERROR((D484/E484-1)*100),"n/a",(D484/E484-1)*100)</f>
        <v>8.4259801053247365</v>
      </c>
      <c r="AI484" s="224">
        <f>IF(ISERROR((E484/F484-1)*100),"n/a",(E484/F484-1)*100)</f>
        <v>0.58858151854030982</v>
      </c>
      <c r="AJ484" s="224">
        <f>IF(ISERROR((F484/G484-1)*100),"n/a",(F484/G484-1)*100)</f>
        <v>4.6826863832409193</v>
      </c>
      <c r="AK484" s="224">
        <f>IF(ISERROR((G484/H484-1)*100),"n/a",(G484/H484-1)*100)</f>
        <v>10.108548168249666</v>
      </c>
      <c r="AL484" s="224">
        <f>IF(ISERROR((H484/I484-1)*100),"n/a",(H484/I484-1)*100)</f>
        <v>-1.5364061456245803</v>
      </c>
      <c r="AM484" s="224">
        <f>IF(ISERROR((I484/J484-1)*100),"n/a",(I484/J484-1)*100)</f>
        <v>-3.1694695989650801</v>
      </c>
      <c r="AN484" s="224">
        <f>IF(ISERROR((J484/K484-1)*100),"n/a",(J484/K484-1)*100)</f>
        <v>18.740399385560714</v>
      </c>
      <c r="AO484" s="224">
        <f>IF(ISERROR((K484/L484-1)*100),"n/a",(K484/L484-1)*100)</f>
        <v>8.4096586178184616</v>
      </c>
      <c r="AP484" s="224">
        <f>IF(ISERROR((L484/M484-1)*100),"n/a",(L484/M484-1)*100)</f>
        <v>24.4559585492228</v>
      </c>
      <c r="AQ484" s="224" t="str">
        <f>IF(ISERROR((M484/N484-1)*100),"n/a",(M484/N484-1)*100)</f>
        <v>n/a</v>
      </c>
      <c r="AR484" s="224" t="str">
        <f>IF(ISERROR((N484/O484-1)*100),"n/a",(N484/O484-1)*100)</f>
        <v>n/a</v>
      </c>
      <c r="AS484" s="224" t="str">
        <f>IF(ISERROR((O484/Q484-1)*100),"n/a",(O484/Q484-1)*100)</f>
        <v>n/a</v>
      </c>
      <c r="AT484" s="224" t="str">
        <f>IF(ISERROR((Q484/R484-1)*100),"n/a",(Q484/R484-1)*100)</f>
        <v>n/a</v>
      </c>
      <c r="AU484" s="224" t="str">
        <f>IF(ISERROR((R484/T484-1)*100),"n/a",(R484/T484-1)*100)</f>
        <v>n/a</v>
      </c>
      <c r="AV484" s="224" t="str">
        <f>IF(ISERROR((T484/U484-1)*100),"n/a",(T484/U484-1)*100)</f>
        <v>n/a</v>
      </c>
      <c r="AW484" s="224" t="str">
        <f>IF(ISERROR((U484/V484-1)*100),"n/a",(U484/V484-1)*100)</f>
        <v>n/a</v>
      </c>
      <c r="AX484" s="224" t="str">
        <f>IF(ISERROR((V484/W484-1)*100),"n/a",(V484/W484-1)*100)</f>
        <v>n/a</v>
      </c>
      <c r="AY484" s="224" t="str">
        <f>IF(ISERROR((W484/X484-1)*100),"n/a",(W484/X484-1)*100)</f>
        <v>n/a</v>
      </c>
      <c r="AZ484" s="224" t="str">
        <f>IF(ISERROR((X484/Y484-1)*100),"n/a",(X484/Y484-1)*100)</f>
        <v>n/a</v>
      </c>
      <c r="BA484" s="224" t="str">
        <f>IF(ISERROR((Y484/Z484-1)*100),"n/a",(Y484/Z484-1)*100)</f>
        <v>n/a</v>
      </c>
      <c r="BB484" s="224" t="str">
        <f>IF(ISERROR((Z484/AA484-1)*100),"n/a",(Z484/AA484-1)*100)</f>
        <v>n/a</v>
      </c>
      <c r="BC484" s="224" t="str">
        <f>IF(ISERROR((AA484/AB484-1)*100),"n/a",(AA484/AB484-1)*100)</f>
        <v>n/a</v>
      </c>
      <c r="BD484" s="224" t="str">
        <f>IF(ISERROR((AB484/AC484-1)*100),"n/a",(AB484/AC484-1)*100)</f>
        <v>n/a</v>
      </c>
      <c r="BE484" s="224" t="str">
        <f>IF(ISERROR((AC484/AD484-1)*100),"n/a",(AC484/AD484-1)*100)</f>
        <v>n/a</v>
      </c>
      <c r="BF484" s="224" t="str">
        <f>IF(ISERROR((AD484/AE484-1)*100),"n/a",(AD484/AE484-1)*100)</f>
        <v>n/a</v>
      </c>
      <c r="BG484" s="224">
        <f>AVERAGE(AG484:BF484)</f>
        <v>7.8854884635823437</v>
      </c>
      <c r="BH484" s="182">
        <f t="shared" si="7"/>
        <v>8.644040006240779</v>
      </c>
    </row>
    <row r="485" spans="1:60" x14ac:dyDescent="0.2">
      <c r="A485" s="55" t="s">
        <v>2001</v>
      </c>
      <c r="B485" s="55" t="s">
        <v>1119</v>
      </c>
      <c r="C485" s="36">
        <v>1.9</v>
      </c>
      <c r="D485" s="181">
        <v>1.6</v>
      </c>
      <c r="E485" s="181">
        <v>1.52</v>
      </c>
      <c r="F485" s="181">
        <v>1.28</v>
      </c>
      <c r="G485" s="181">
        <v>1.2</v>
      </c>
      <c r="H485" s="181">
        <v>0.96</v>
      </c>
      <c r="I485" s="181">
        <v>0.91</v>
      </c>
      <c r="J485" s="229">
        <v>0.76</v>
      </c>
      <c r="K485" s="202">
        <v>0.72</v>
      </c>
      <c r="L485" s="238">
        <v>0.6</v>
      </c>
      <c r="M485" s="181">
        <v>0.56999999999999995</v>
      </c>
      <c r="N485" s="238">
        <v>0.48</v>
      </c>
      <c r="O485" s="181">
        <v>0.42</v>
      </c>
      <c r="P485" s="273" t="s">
        <v>1737</v>
      </c>
      <c r="Q485" s="238">
        <v>0.24</v>
      </c>
      <c r="R485" s="181">
        <v>0.23</v>
      </c>
      <c r="S485" s="273"/>
      <c r="T485" s="229">
        <v>0.2</v>
      </c>
      <c r="U485" s="202">
        <v>0.15</v>
      </c>
      <c r="V485" s="229">
        <v>0</v>
      </c>
      <c r="W485" s="229">
        <v>0</v>
      </c>
      <c r="X485" s="229">
        <v>0</v>
      </c>
      <c r="Y485" s="229">
        <v>0</v>
      </c>
      <c r="Z485" s="229">
        <v>0</v>
      </c>
      <c r="AA485" s="229">
        <v>0</v>
      </c>
      <c r="AB485" s="229">
        <v>0</v>
      </c>
      <c r="AC485" s="229">
        <v>0</v>
      </c>
      <c r="AD485" s="229">
        <v>0</v>
      </c>
      <c r="AE485" s="229">
        <v>0</v>
      </c>
      <c r="AF485" s="223">
        <f>SUM(C485:AE485)</f>
        <v>13.740000000000002</v>
      </c>
      <c r="AG485" s="224">
        <f>IF(ISERROR((C485/D485-1)*100),"n/a",(C485/D485-1)*100)</f>
        <v>18.749999999999979</v>
      </c>
      <c r="AH485" s="224">
        <f>IF(ISERROR((D485/E485-1)*100),"n/a",(D485/E485-1)*100)</f>
        <v>5.2631578947368363</v>
      </c>
      <c r="AI485" s="224">
        <f>IF(ISERROR((E485/F485-1)*100),"n/a",(E485/F485-1)*100)</f>
        <v>18.75</v>
      </c>
      <c r="AJ485" s="224">
        <f>IF(ISERROR((F485/G485-1)*100),"n/a",(F485/G485-1)*100)</f>
        <v>6.6666666666666652</v>
      </c>
      <c r="AK485" s="224">
        <f>IF(ISERROR((G485/H485-1)*100),"n/a",(G485/H485-1)*100)</f>
        <v>25</v>
      </c>
      <c r="AL485" s="224">
        <f>IF(ISERROR((H485/I485-1)*100),"n/a",(H485/I485-1)*100)</f>
        <v>5.4945054945054972</v>
      </c>
      <c r="AM485" s="224">
        <f>IF(ISERROR((I485/J485-1)*100),"n/a",(I485/J485-1)*100)</f>
        <v>19.736842105263165</v>
      </c>
      <c r="AN485" s="224">
        <f>IF(ISERROR((J485/K485-1)*100),"n/a",(J485/K485-1)*100)</f>
        <v>5.555555555555558</v>
      </c>
      <c r="AO485" s="224">
        <f>IF(ISERROR((K485/L485-1)*100),"n/a",(K485/L485-1)*100)</f>
        <v>19.999999999999996</v>
      </c>
      <c r="AP485" s="224">
        <f>IF(ISERROR((L485/M485-1)*100),"n/a",(L485/M485-1)*100)</f>
        <v>5.2631578947368363</v>
      </c>
      <c r="AQ485" s="224">
        <f>IF(ISERROR((M485/N485-1)*100),"n/a",(M485/N485-1)*100)</f>
        <v>18.75</v>
      </c>
      <c r="AR485" s="224">
        <f>IF(ISERROR((N485/O485-1)*100),"n/a",(N485/O485-1)*100)</f>
        <v>14.285714285714279</v>
      </c>
      <c r="AS485" s="224">
        <f>IF(ISERROR((O485/Q485-1)*100),"n/a",(O485/Q485-1)*100)</f>
        <v>75</v>
      </c>
      <c r="AT485" s="224">
        <f>IF(ISERROR((Q485/R485-1)*100),"n/a",(Q485/R485-1)*100)</f>
        <v>4.3478260869565188</v>
      </c>
      <c r="AU485" s="224">
        <f>IF(ISERROR((R485/T485-1)*100),"n/a",(R485/T485-1)*100)</f>
        <v>14.999999999999991</v>
      </c>
      <c r="AV485" s="224">
        <f>IF(ISERROR((T485/U485-1)*100),"n/a",(T485/U485-1)*100)</f>
        <v>33.33333333333335</v>
      </c>
      <c r="AW485" s="224" t="str">
        <f>IF(ISERROR((U485/V485-1)*100),"n/a",(U485/V485-1)*100)</f>
        <v>n/a</v>
      </c>
      <c r="AX485" s="224" t="str">
        <f>IF(ISERROR((V485/W485-1)*100),"n/a",(V485/W485-1)*100)</f>
        <v>n/a</v>
      </c>
      <c r="AY485" s="224" t="str">
        <f>IF(ISERROR((W485/X485-1)*100),"n/a",(W485/X485-1)*100)</f>
        <v>n/a</v>
      </c>
      <c r="AZ485" s="224" t="str">
        <f>IF(ISERROR((X485/Y485-1)*100),"n/a",(X485/Y485-1)*100)</f>
        <v>n/a</v>
      </c>
      <c r="BA485" s="224" t="str">
        <f>IF(ISERROR((Y485/Z485-1)*100),"n/a",(Y485/Z485-1)*100)</f>
        <v>n/a</v>
      </c>
      <c r="BB485" s="224" t="str">
        <f>IF(ISERROR((Z485/AA485-1)*100),"n/a",(Z485/AA485-1)*100)</f>
        <v>n/a</v>
      </c>
      <c r="BC485" s="224" t="str">
        <f>IF(ISERROR((AA485/AB485-1)*100),"n/a",(AA485/AB485-1)*100)</f>
        <v>n/a</v>
      </c>
      <c r="BD485" s="224" t="str">
        <f>IF(ISERROR((AB485/AC485-1)*100),"n/a",(AB485/AC485-1)*100)</f>
        <v>n/a</v>
      </c>
      <c r="BE485" s="224" t="str">
        <f>IF(ISERROR((AC485/AD485-1)*100),"n/a",(AC485/AD485-1)*100)</f>
        <v>n/a</v>
      </c>
      <c r="BF485" s="224" t="str">
        <f>IF(ISERROR((AD485/AE485-1)*100),"n/a",(AD485/AE485-1)*100)</f>
        <v>n/a</v>
      </c>
      <c r="BG485" s="224">
        <f>AVERAGE(AG485:BF485)</f>
        <v>18.199797457341795</v>
      </c>
      <c r="BH485" s="182">
        <f t="shared" si="7"/>
        <v>17.348399785142071</v>
      </c>
    </row>
    <row r="486" spans="1:60" x14ac:dyDescent="0.2">
      <c r="A486" s="123" t="s">
        <v>2002</v>
      </c>
      <c r="B486" s="55" t="s">
        <v>430</v>
      </c>
      <c r="C486" s="36">
        <v>1.1599999999999999</v>
      </c>
      <c r="D486" s="181">
        <v>1.06</v>
      </c>
      <c r="E486" s="181">
        <v>0.98</v>
      </c>
      <c r="F486" s="181">
        <v>0.92</v>
      </c>
      <c r="G486" s="181">
        <v>0.88</v>
      </c>
      <c r="H486" s="181">
        <v>0.84</v>
      </c>
      <c r="I486" s="181">
        <v>0.8</v>
      </c>
      <c r="J486" s="202">
        <v>0.78</v>
      </c>
      <c r="K486" s="202">
        <v>0.76</v>
      </c>
      <c r="L486" s="181">
        <v>0.75</v>
      </c>
      <c r="M486" s="181">
        <v>0.74</v>
      </c>
      <c r="N486" s="181">
        <v>0.73</v>
      </c>
      <c r="O486" s="181">
        <v>0.72</v>
      </c>
      <c r="P486" s="273"/>
      <c r="Q486" s="181">
        <v>0.71</v>
      </c>
      <c r="R486" s="181">
        <v>0.7</v>
      </c>
      <c r="S486" s="273"/>
      <c r="T486" s="202">
        <v>0.69</v>
      </c>
      <c r="U486" s="229">
        <v>0.68</v>
      </c>
      <c r="V486" s="202">
        <v>0.67</v>
      </c>
      <c r="W486" s="202">
        <v>0.63</v>
      </c>
      <c r="X486" s="202">
        <v>0.59</v>
      </c>
      <c r="Y486" s="202">
        <v>0.51200000000000001</v>
      </c>
      <c r="Z486" s="202">
        <v>0.40266000000000002</v>
      </c>
      <c r="AA486" s="202">
        <v>0.35732000000000003</v>
      </c>
      <c r="AB486" s="202">
        <v>0.33601999999999999</v>
      </c>
      <c r="AC486" s="202">
        <v>0.31466</v>
      </c>
      <c r="AD486" s="202">
        <v>0.29332000000000003</v>
      </c>
      <c r="AE486" s="202">
        <v>0.26135999999999998</v>
      </c>
      <c r="AF486" s="223">
        <f>SUM(C486:AE486)</f>
        <v>18.267340000000004</v>
      </c>
      <c r="AG486" s="224">
        <f>IF(ISERROR((C486/D486-1)*100),"n/a",(C486/D486-1)*100)</f>
        <v>9.4339622641509422</v>
      </c>
      <c r="AH486" s="224">
        <f>IF(ISERROR((D486/E486-1)*100),"n/a",(D486/E486-1)*100)</f>
        <v>8.163265306122458</v>
      </c>
      <c r="AI486" s="224">
        <f>IF(ISERROR((E486/F486-1)*100),"n/a",(E486/F486-1)*100)</f>
        <v>6.5217391304347672</v>
      </c>
      <c r="AJ486" s="224">
        <f>IF(ISERROR((F486/G486-1)*100),"n/a",(F486/G486-1)*100)</f>
        <v>4.5454545454545414</v>
      </c>
      <c r="AK486" s="224">
        <f>IF(ISERROR((G486/H486-1)*100),"n/a",(G486/H486-1)*100)</f>
        <v>4.7619047619047672</v>
      </c>
      <c r="AL486" s="224">
        <f>IF(ISERROR((H486/I486-1)*100),"n/a",(H486/I486-1)*100)</f>
        <v>4.9999999999999822</v>
      </c>
      <c r="AM486" s="224">
        <f>IF(ISERROR((I486/J486-1)*100),"n/a",(I486/J486-1)*100)</f>
        <v>2.5641025641025772</v>
      </c>
      <c r="AN486" s="224">
        <f>IF(ISERROR((J486/K486-1)*100),"n/a",(J486/K486-1)*100)</f>
        <v>2.6315789473684292</v>
      </c>
      <c r="AO486" s="224">
        <f>IF(ISERROR((K486/L486-1)*100),"n/a",(K486/L486-1)*100)</f>
        <v>1.3333333333333419</v>
      </c>
      <c r="AP486" s="224">
        <f>IF(ISERROR((L486/M486-1)*100),"n/a",(L486/M486-1)*100)</f>
        <v>1.3513513513513598</v>
      </c>
      <c r="AQ486" s="224">
        <f>IF(ISERROR((M486/N486-1)*100),"n/a",(M486/N486-1)*100)</f>
        <v>1.3698630136986356</v>
      </c>
      <c r="AR486" s="224">
        <f>IF(ISERROR((N486/O486-1)*100),"n/a",(N486/O486-1)*100)</f>
        <v>1.388888888888884</v>
      </c>
      <c r="AS486" s="224">
        <f>IF(ISERROR((O486/Q486-1)*100),"n/a",(O486/Q486-1)*100)</f>
        <v>1.4084507042253502</v>
      </c>
      <c r="AT486" s="224">
        <f>IF(ISERROR((Q486/R486-1)*100),"n/a",(Q486/R486-1)*100)</f>
        <v>1.4285714285714235</v>
      </c>
      <c r="AU486" s="224">
        <f>IF(ISERROR((R486/T486-1)*100),"n/a",(R486/T486-1)*100)</f>
        <v>1.449275362318847</v>
      </c>
      <c r="AV486" s="224">
        <f>IF(ISERROR((T486/U486-1)*100),"n/a",(T486/U486-1)*100)</f>
        <v>1.4705882352941124</v>
      </c>
      <c r="AW486" s="224">
        <f>IF(ISERROR((U486/V486-1)*100),"n/a",(U486/V486-1)*100)</f>
        <v>1.4925373134328401</v>
      </c>
      <c r="AX486" s="224">
        <f>IF(ISERROR((V486/W486-1)*100),"n/a",(V486/W486-1)*100)</f>
        <v>6.3492063492063489</v>
      </c>
      <c r="AY486" s="224">
        <f>IF(ISERROR((W486/X486-1)*100),"n/a",(W486/X486-1)*100)</f>
        <v>6.7796610169491567</v>
      </c>
      <c r="AZ486" s="224">
        <f>IF(ISERROR((X486/Y486-1)*100),"n/a",(X486/Y486-1)*100)</f>
        <v>15.234375</v>
      </c>
      <c r="BA486" s="224">
        <f>IF(ISERROR((Y486/Z486-1)*100),"n/a",(Y486/Z486-1)*100)</f>
        <v>27.154423086474932</v>
      </c>
      <c r="BB486" s="224">
        <f>IF(ISERROR((Z486/AA486-1)*100),"n/a",(Z486/AA486-1)*100)</f>
        <v>12.688906302473967</v>
      </c>
      <c r="BC486" s="224">
        <f>IF(ISERROR((AA486/AB486-1)*100),"n/a",(AA486/AB486-1)*100)</f>
        <v>6.3389083983096395</v>
      </c>
      <c r="BD486" s="224">
        <f>IF(ISERROR((AB486/AC486-1)*100),"n/a",(AB486/AC486-1)*100)</f>
        <v>6.7882794126994161</v>
      </c>
      <c r="BE486" s="224">
        <f>IF(ISERROR((AC486/AD486-1)*100),"n/a",(AC486/AD486-1)*100)</f>
        <v>7.2753306968498466</v>
      </c>
      <c r="BF486" s="224">
        <f>IF(ISERROR((AD486/AE486-1)*100),"n/a",(AD486/AE486-1)*100)</f>
        <v>12.228344046525885</v>
      </c>
      <c r="BG486" s="224">
        <f>AVERAGE(AG486:BF486)</f>
        <v>6.0443192869285554</v>
      </c>
      <c r="BH486" s="182">
        <f t="shared" si="7"/>
        <v>5.8429894706633769</v>
      </c>
    </row>
    <row r="487" spans="1:60" x14ac:dyDescent="0.2">
      <c r="A487" s="123" t="s">
        <v>2003</v>
      </c>
      <c r="B487" s="55" t="s">
        <v>1121</v>
      </c>
      <c r="C487" s="36">
        <v>1.06</v>
      </c>
      <c r="D487" s="181">
        <v>0.86</v>
      </c>
      <c r="E487" s="181">
        <v>0.8</v>
      </c>
      <c r="F487" s="181">
        <v>0.76</v>
      </c>
      <c r="G487" s="181">
        <v>0.74</v>
      </c>
      <c r="H487" s="181">
        <v>0.68</v>
      </c>
      <c r="I487" s="181">
        <v>0.6</v>
      </c>
      <c r="J487" s="202">
        <v>0.5</v>
      </c>
      <c r="K487" s="202">
        <v>0.42</v>
      </c>
      <c r="L487" s="202">
        <v>0.35</v>
      </c>
      <c r="M487" s="202">
        <v>0.22</v>
      </c>
      <c r="N487" s="238">
        <v>0</v>
      </c>
      <c r="O487" s="238">
        <v>0</v>
      </c>
      <c r="P487" s="202"/>
      <c r="Q487" s="238">
        <v>0</v>
      </c>
      <c r="R487" s="229">
        <v>0.69</v>
      </c>
      <c r="S487" s="202"/>
      <c r="T487" s="202">
        <v>0.89</v>
      </c>
      <c r="U487" s="202">
        <v>0.88</v>
      </c>
      <c r="V487" s="202">
        <v>0.87</v>
      </c>
      <c r="W487" s="202">
        <v>0.84</v>
      </c>
      <c r="X487" s="202">
        <v>0.78</v>
      </c>
      <c r="Y487" s="202">
        <v>0.59</v>
      </c>
      <c r="Z487" s="202">
        <v>0.5</v>
      </c>
      <c r="AA487" s="202">
        <v>0.42499999999999999</v>
      </c>
      <c r="AB487" s="202">
        <v>0.36</v>
      </c>
      <c r="AC487" s="202">
        <v>0.30499999999999999</v>
      </c>
      <c r="AD487" s="202">
        <v>0.28499999999999998</v>
      </c>
      <c r="AE487" s="202">
        <v>0.27</v>
      </c>
      <c r="AF487" s="223">
        <f>SUM(C487:AE487)</f>
        <v>14.674999999999997</v>
      </c>
      <c r="AG487" s="224">
        <f>IF(ISERROR((C487/D487-1)*100),"n/a",(C487/D487-1)*100)</f>
        <v>23.255813953488392</v>
      </c>
      <c r="AH487" s="224">
        <f>IF(ISERROR((D487/E487-1)*100),"n/a",(D487/E487-1)*100)</f>
        <v>7.4999999999999956</v>
      </c>
      <c r="AI487" s="224">
        <f>IF(ISERROR((E487/F487-1)*100),"n/a",(E487/F487-1)*100)</f>
        <v>5.2631578947368363</v>
      </c>
      <c r="AJ487" s="224">
        <f>IF(ISERROR((F487/G487-1)*100),"n/a",(F487/G487-1)*100)</f>
        <v>2.7027027027026973</v>
      </c>
      <c r="AK487" s="224">
        <f>IF(ISERROR((G487/H487-1)*100),"n/a",(G487/H487-1)*100)</f>
        <v>8.8235294117646959</v>
      </c>
      <c r="AL487" s="224">
        <f>IF(ISERROR((H487/I487-1)*100),"n/a",(H487/I487-1)*100)</f>
        <v>13.333333333333353</v>
      </c>
      <c r="AM487" s="224">
        <f>IF(ISERROR((I487/J487-1)*100),"n/a",(I487/J487-1)*100)</f>
        <v>19.999999999999996</v>
      </c>
      <c r="AN487" s="224">
        <f>IF(ISERROR((J487/K487-1)*100),"n/a",(J487/K487-1)*100)</f>
        <v>19.047619047619047</v>
      </c>
      <c r="AO487" s="224">
        <f>IF(ISERROR((K487/L487-1)*100),"n/a",(K487/L487-1)*100)</f>
        <v>19.999999999999996</v>
      </c>
      <c r="AP487" s="224">
        <f>IF(ISERROR((L487/M487-1)*100),"n/a",(L487/M487-1)*100)</f>
        <v>59.090909090909079</v>
      </c>
      <c r="AQ487" s="224" t="str">
        <f>IF(ISERROR((M487/N487-1)*100),"n/a",(M487/N487-1)*100)</f>
        <v>n/a</v>
      </c>
      <c r="AR487" s="224" t="str">
        <f>IF(ISERROR((N487/O487-1)*100),"n/a",(N487/O487-1)*100)</f>
        <v>n/a</v>
      </c>
      <c r="AS487" s="224" t="str">
        <f>IF(ISERROR((O487/Q487-1)*100),"n/a",(O487/Q487-1)*100)</f>
        <v>n/a</v>
      </c>
      <c r="AT487" s="224">
        <f>IF(ISERROR((Q487/R487-1)*100),"n/a",(Q487/R487-1)*100)</f>
        <v>-100</v>
      </c>
      <c r="AU487" s="224">
        <f>IF(ISERROR((R487/T487-1)*100),"n/a",(R487/T487-1)*100)</f>
        <v>-22.471910112359559</v>
      </c>
      <c r="AV487" s="224">
        <f>IF(ISERROR((T487/U487-1)*100),"n/a",(T487/U487-1)*100)</f>
        <v>1.1363636363636465</v>
      </c>
      <c r="AW487" s="224">
        <f>IF(ISERROR((U487/V487-1)*100),"n/a",(U487/V487-1)*100)</f>
        <v>1.1494252873563315</v>
      </c>
      <c r="AX487" s="224">
        <f>IF(ISERROR((V487/W487-1)*100),"n/a",(V487/W487-1)*100)</f>
        <v>3.5714285714285809</v>
      </c>
      <c r="AY487" s="224">
        <f>IF(ISERROR((W487/X487-1)*100),"n/a",(W487/X487-1)*100)</f>
        <v>7.6923076923076872</v>
      </c>
      <c r="AZ487" s="224">
        <f>IF(ISERROR((X487/Y487-1)*100),"n/a",(X487/Y487-1)*100)</f>
        <v>32.203389830508478</v>
      </c>
      <c r="BA487" s="224">
        <f>IF(ISERROR((Y487/Z487-1)*100),"n/a",(Y487/Z487-1)*100)</f>
        <v>17.999999999999993</v>
      </c>
      <c r="BB487" s="224">
        <f>IF(ISERROR((Z487/AA487-1)*100),"n/a",(Z487/AA487-1)*100)</f>
        <v>17.647058823529417</v>
      </c>
      <c r="BC487" s="224">
        <f>IF(ISERROR((AA487/AB487-1)*100),"n/a",(AA487/AB487-1)*100)</f>
        <v>18.055555555555557</v>
      </c>
      <c r="BD487" s="224">
        <f>IF(ISERROR((AB487/AC487-1)*100),"n/a",(AB487/AC487-1)*100)</f>
        <v>18.032786885245898</v>
      </c>
      <c r="BE487" s="224">
        <f>IF(ISERROR((AC487/AD487-1)*100),"n/a",(AC487/AD487-1)*100)</f>
        <v>7.0175438596491224</v>
      </c>
      <c r="BF487" s="224">
        <f>IF(ISERROR((AD487/AE487-1)*100),"n/a",(AD487/AE487-1)*100)</f>
        <v>5.5555555555555358</v>
      </c>
      <c r="BG487" s="224">
        <f>AVERAGE(AG487:BF487)</f>
        <v>8.1133291747693406</v>
      </c>
      <c r="BH487" s="182">
        <f t="shared" si="7"/>
        <v>27.807426339046057</v>
      </c>
    </row>
    <row r="488" spans="1:60" x14ac:dyDescent="0.2">
      <c r="A488" s="123" t="s">
        <v>2004</v>
      </c>
      <c r="B488" s="55" t="s">
        <v>1123</v>
      </c>
      <c r="C488" s="36">
        <v>2.04</v>
      </c>
      <c r="D488" s="181">
        <v>1.84</v>
      </c>
      <c r="E488" s="181">
        <v>1.64</v>
      </c>
      <c r="F488" s="181">
        <v>1.48</v>
      </c>
      <c r="G488" s="181">
        <v>1.36</v>
      </c>
      <c r="H488" s="181">
        <v>1.23</v>
      </c>
      <c r="I488" s="181">
        <v>1.1100000000000001</v>
      </c>
      <c r="J488" s="202">
        <v>0.99</v>
      </c>
      <c r="K488" s="202">
        <v>0.87</v>
      </c>
      <c r="L488" s="181">
        <v>0.78</v>
      </c>
      <c r="M488" s="181">
        <v>0.7</v>
      </c>
      <c r="N488" s="181">
        <v>0.62</v>
      </c>
      <c r="O488" s="181">
        <v>0.15</v>
      </c>
      <c r="P488" s="273"/>
      <c r="Q488" s="238">
        <v>0</v>
      </c>
      <c r="R488" s="238">
        <v>0</v>
      </c>
      <c r="S488" s="273"/>
      <c r="T488" s="229">
        <v>0</v>
      </c>
      <c r="U488" s="229">
        <v>0.1</v>
      </c>
      <c r="V488" s="229">
        <v>0.4</v>
      </c>
      <c r="W488" s="229">
        <v>0.4</v>
      </c>
      <c r="X488" s="202">
        <v>0.4</v>
      </c>
      <c r="Y488" s="202">
        <v>0.24049999999999999</v>
      </c>
      <c r="Z488" s="202">
        <v>0.14599999999999999</v>
      </c>
      <c r="AA488" s="202">
        <v>0.111</v>
      </c>
      <c r="AB488" s="229">
        <v>8.5999999999999993E-2</v>
      </c>
      <c r="AC488" s="229">
        <v>8.5999999999999993E-2</v>
      </c>
      <c r="AD488" s="202">
        <v>8.5999999999999993E-2</v>
      </c>
      <c r="AE488" s="202">
        <v>8.4000000000000005E-2</v>
      </c>
      <c r="AF488" s="223">
        <f>SUM(C488:AE488)</f>
        <v>16.949499999999993</v>
      </c>
      <c r="AG488" s="224">
        <f>IF(ISERROR((C488/D488-1)*100),"n/a",(C488/D488-1)*100)</f>
        <v>10.869565217391308</v>
      </c>
      <c r="AH488" s="224">
        <f>IF(ISERROR((D488/E488-1)*100),"n/a",(D488/E488-1)*100)</f>
        <v>12.195121951219523</v>
      </c>
      <c r="AI488" s="224">
        <f>IF(ISERROR((E488/F488-1)*100),"n/a",(E488/F488-1)*100)</f>
        <v>10.810810810810811</v>
      </c>
      <c r="AJ488" s="224">
        <f>IF(ISERROR((F488/G488-1)*100),"n/a",(F488/G488-1)*100)</f>
        <v>8.8235294117646959</v>
      </c>
      <c r="AK488" s="224">
        <f>IF(ISERROR((G488/H488-1)*100),"n/a",(G488/H488-1)*100)</f>
        <v>10.569105691056912</v>
      </c>
      <c r="AL488" s="224">
        <f>IF(ISERROR((H488/I488-1)*100),"n/a",(H488/I488-1)*100)</f>
        <v>10.810810810810789</v>
      </c>
      <c r="AM488" s="224">
        <f>IF(ISERROR((I488/J488-1)*100),"n/a",(I488/J488-1)*100)</f>
        <v>12.121212121212132</v>
      </c>
      <c r="AN488" s="224">
        <f>IF(ISERROR((J488/K488-1)*100),"n/a",(J488/K488-1)*100)</f>
        <v>13.793103448275868</v>
      </c>
      <c r="AO488" s="224">
        <f>IF(ISERROR((K488/L488-1)*100),"n/a",(K488/L488-1)*100)</f>
        <v>11.538461538461542</v>
      </c>
      <c r="AP488" s="224">
        <f>IF(ISERROR((L488/M488-1)*100),"n/a",(L488/M488-1)*100)</f>
        <v>11.428571428571432</v>
      </c>
      <c r="AQ488" s="224">
        <f>IF(ISERROR((M488/N488-1)*100),"n/a",(M488/N488-1)*100)</f>
        <v>12.903225806451601</v>
      </c>
      <c r="AR488" s="224">
        <f>IF(ISERROR((N488/O488-1)*100),"n/a",(N488/O488-1)*100)</f>
        <v>313.33333333333337</v>
      </c>
      <c r="AS488" s="224" t="str">
        <f>IF(ISERROR((O488/Q488-1)*100),"n/a",(O488/Q488-1)*100)</f>
        <v>n/a</v>
      </c>
      <c r="AT488" s="224" t="str">
        <f>IF(ISERROR((Q488/R488-1)*100),"n/a",(Q488/R488-1)*100)</f>
        <v>n/a</v>
      </c>
      <c r="AU488" s="224" t="str">
        <f>IF(ISERROR((R488/T488-1)*100),"n/a",(R488/T488-1)*100)</f>
        <v>n/a</v>
      </c>
      <c r="AV488" s="224">
        <f>IF(ISERROR((T488/U488-1)*100),"n/a",(T488/U488-1)*100)</f>
        <v>-100</v>
      </c>
      <c r="AW488" s="224">
        <f>IF(ISERROR((U488/V488-1)*100),"n/a",(U488/V488-1)*100)</f>
        <v>-75</v>
      </c>
      <c r="AX488" s="224">
        <f>IF(ISERROR((V488/W488-1)*100),"n/a",(V488/W488-1)*100)</f>
        <v>0</v>
      </c>
      <c r="AY488" s="224">
        <f>IF(ISERROR((W488/X488-1)*100),"n/a",(W488/X488-1)*100)</f>
        <v>0</v>
      </c>
      <c r="AZ488" s="224">
        <f>IF(ISERROR((X488/Y488-1)*100),"n/a",(X488/Y488-1)*100)</f>
        <v>66.320166320166322</v>
      </c>
      <c r="BA488" s="224">
        <f>IF(ISERROR((Y488/Z488-1)*100),"n/a",(Y488/Z488-1)*100)</f>
        <v>64.726027397260282</v>
      </c>
      <c r="BB488" s="224">
        <f>IF(ISERROR((Z488/AA488-1)*100),"n/a",(Z488/AA488-1)*100)</f>
        <v>31.53153153153152</v>
      </c>
      <c r="BC488" s="224">
        <f>IF(ISERROR((AA488/AB488-1)*100),"n/a",(AA488/AB488-1)*100)</f>
        <v>29.069767441860471</v>
      </c>
      <c r="BD488" s="224">
        <f>IF(ISERROR((AB488/AC488-1)*100),"n/a",(AB488/AC488-1)*100)</f>
        <v>0</v>
      </c>
      <c r="BE488" s="224">
        <f>IF(ISERROR((AC488/AD488-1)*100),"n/a",(AC488/AD488-1)*100)</f>
        <v>0</v>
      </c>
      <c r="BF488" s="224">
        <f>IF(ISERROR((AD488/AE488-1)*100),"n/a",(AD488/AE488-1)*100)</f>
        <v>2.3809523809523725</v>
      </c>
      <c r="BG488" s="224">
        <f>AVERAGE(AG488:BF488)</f>
        <v>19.922838984396996</v>
      </c>
      <c r="BH488" s="182">
        <f t="shared" si="7"/>
        <v>72.789859835776326</v>
      </c>
    </row>
    <row r="489" spans="1:60" x14ac:dyDescent="0.2">
      <c r="A489" s="123" t="s">
        <v>2005</v>
      </c>
      <c r="B489" s="55" t="s">
        <v>1125</v>
      </c>
      <c r="C489" s="36">
        <v>1.075</v>
      </c>
      <c r="D489" s="181">
        <v>1.0249999999999999</v>
      </c>
      <c r="E489" s="181">
        <v>0.98599999999999999</v>
      </c>
      <c r="F489" s="181">
        <v>0.92779999999999996</v>
      </c>
      <c r="G489" s="181">
        <v>0.84340000000000004</v>
      </c>
      <c r="H489" s="181">
        <v>0.72460000000000002</v>
      </c>
      <c r="I489" s="181">
        <v>0.67559999999999998</v>
      </c>
      <c r="J489" s="202">
        <v>0.58740000000000003</v>
      </c>
      <c r="K489" s="202">
        <v>0.51100000000000001</v>
      </c>
      <c r="L489" s="181">
        <v>0.44500000000000001</v>
      </c>
      <c r="M489" s="181">
        <v>0.38650000000000001</v>
      </c>
      <c r="N489" s="181">
        <v>0.33450000000000002</v>
      </c>
      <c r="O489" s="181">
        <v>0.22500000000000001</v>
      </c>
      <c r="P489" s="273"/>
      <c r="Q489" s="238">
        <v>0</v>
      </c>
      <c r="R489" s="238">
        <v>0</v>
      </c>
      <c r="S489" s="273"/>
      <c r="T489" s="229">
        <v>0</v>
      </c>
      <c r="U489" s="229">
        <v>0</v>
      </c>
      <c r="V489" s="229">
        <v>0</v>
      </c>
      <c r="W489" s="229">
        <v>0</v>
      </c>
      <c r="X489" s="229">
        <v>0</v>
      </c>
      <c r="Y489" s="229">
        <v>0</v>
      </c>
      <c r="Z489" s="229">
        <v>0</v>
      </c>
      <c r="AA489" s="229">
        <v>0</v>
      </c>
      <c r="AB489" s="229">
        <v>0</v>
      </c>
      <c r="AC489" s="229">
        <v>0</v>
      </c>
      <c r="AD489" s="229">
        <v>0</v>
      </c>
      <c r="AE489" s="229">
        <v>0</v>
      </c>
      <c r="AF489" s="223">
        <f>SUM(C489:AE489)</f>
        <v>8.7468000000000004</v>
      </c>
      <c r="AG489" s="224">
        <f>IF(ISERROR((C489/D489-1)*100),"n/a",(C489/D489-1)*100)</f>
        <v>4.8780487804878092</v>
      </c>
      <c r="AH489" s="224">
        <f>IF(ISERROR((D489/E489-1)*100),"n/a",(D489/E489-1)*100)</f>
        <v>3.9553752535496978</v>
      </c>
      <c r="AI489" s="224">
        <f>IF(ISERROR((E489/F489-1)*100),"n/a",(E489/F489-1)*100)</f>
        <v>6.2729036430265284</v>
      </c>
      <c r="AJ489" s="224">
        <f>IF(ISERROR((F489/G489-1)*100),"n/a",(F489/G489-1)*100)</f>
        <v>10.007114062129464</v>
      </c>
      <c r="AK489" s="224">
        <f>IF(ISERROR((G489/H489-1)*100),"n/a",(G489/H489-1)*100)</f>
        <v>16.395252553132767</v>
      </c>
      <c r="AL489" s="224">
        <f>IF(ISERROR((H489/I489-1)*100),"n/a",(H489/I489-1)*100)</f>
        <v>7.2528123149792734</v>
      </c>
      <c r="AM489" s="224">
        <f>IF(ISERROR((I489/J489-1)*100),"n/a",(I489/J489-1)*100)</f>
        <v>15.015321756894773</v>
      </c>
      <c r="AN489" s="224">
        <f>IF(ISERROR((J489/K489-1)*100),"n/a",(J489/K489-1)*100)</f>
        <v>14.95107632093935</v>
      </c>
      <c r="AO489" s="224">
        <f>IF(ISERROR((K489/L489-1)*100),"n/a",(K489/L489-1)*100)</f>
        <v>14.831460674157304</v>
      </c>
      <c r="AP489" s="224">
        <f>IF(ISERROR((L489/M489-1)*100),"n/a",(L489/M489-1)*100)</f>
        <v>15.13583441138422</v>
      </c>
      <c r="AQ489" s="224">
        <f>IF(ISERROR((M489/N489-1)*100),"n/a",(M489/N489-1)*100)</f>
        <v>15.545590433482804</v>
      </c>
      <c r="AR489" s="224">
        <f>IF(ISERROR((N489/O489-1)*100),"n/a",(N489/O489-1)*100)</f>
        <v>48.666666666666679</v>
      </c>
      <c r="AS489" s="224" t="str">
        <f>IF(ISERROR((O489/Q489-1)*100),"n/a",(O489/Q489-1)*100)</f>
        <v>n/a</v>
      </c>
      <c r="AT489" s="224" t="str">
        <f>IF(ISERROR((Q489/R489-1)*100),"n/a",(Q489/R489-1)*100)</f>
        <v>n/a</v>
      </c>
      <c r="AU489" s="224" t="str">
        <f>IF(ISERROR((R489/T489-1)*100),"n/a",(R489/T489-1)*100)</f>
        <v>n/a</v>
      </c>
      <c r="AV489" s="224" t="str">
        <f>IF(ISERROR((T489/U489-1)*100),"n/a",(T489/U489-1)*100)</f>
        <v>n/a</v>
      </c>
      <c r="AW489" s="224" t="str">
        <f>IF(ISERROR((U489/V489-1)*100),"n/a",(U489/V489-1)*100)</f>
        <v>n/a</v>
      </c>
      <c r="AX489" s="224" t="str">
        <f>IF(ISERROR((V489/W489-1)*100),"n/a",(V489/W489-1)*100)</f>
        <v>n/a</v>
      </c>
      <c r="AY489" s="224" t="str">
        <f>IF(ISERROR((W489/X489-1)*100),"n/a",(W489/X489-1)*100)</f>
        <v>n/a</v>
      </c>
      <c r="AZ489" s="224" t="str">
        <f>IF(ISERROR((X489/Y489-1)*100),"n/a",(X489/Y489-1)*100)</f>
        <v>n/a</v>
      </c>
      <c r="BA489" s="224" t="str">
        <f>IF(ISERROR((Y489/Z489-1)*100),"n/a",(Y489/Z489-1)*100)</f>
        <v>n/a</v>
      </c>
      <c r="BB489" s="224" t="str">
        <f>IF(ISERROR((Z489/AA489-1)*100),"n/a",(Z489/AA489-1)*100)</f>
        <v>n/a</v>
      </c>
      <c r="BC489" s="224" t="str">
        <f>IF(ISERROR((AA489/AB489-1)*100),"n/a",(AA489/AB489-1)*100)</f>
        <v>n/a</v>
      </c>
      <c r="BD489" s="224" t="str">
        <f>IF(ISERROR((AB489/AC489-1)*100),"n/a",(AB489/AC489-1)*100)</f>
        <v>n/a</v>
      </c>
      <c r="BE489" s="224" t="str">
        <f>IF(ISERROR((AC489/AD489-1)*100),"n/a",(AC489/AD489-1)*100)</f>
        <v>n/a</v>
      </c>
      <c r="BF489" s="224" t="str">
        <f>IF(ISERROR((AD489/AE489-1)*100),"n/a",(AD489/AE489-1)*100)</f>
        <v>n/a</v>
      </c>
      <c r="BG489" s="224">
        <f>AVERAGE(AG489:BF489)</f>
        <v>14.408954739235888</v>
      </c>
      <c r="BH489" s="182">
        <f t="shared" si="7"/>
        <v>11.743833909925607</v>
      </c>
    </row>
    <row r="490" spans="1:60" x14ac:dyDescent="0.2">
      <c r="A490" s="116" t="s">
        <v>1583</v>
      </c>
      <c r="B490" s="55" t="s">
        <v>1584</v>
      </c>
      <c r="C490" s="36">
        <v>1.65</v>
      </c>
      <c r="D490" s="181">
        <v>1.51</v>
      </c>
      <c r="E490" s="181">
        <v>1.31</v>
      </c>
      <c r="F490" s="181">
        <v>1.1100000000000001</v>
      </c>
      <c r="G490" s="181">
        <v>0.92</v>
      </c>
      <c r="H490" s="181">
        <v>0.6</v>
      </c>
      <c r="I490" s="238">
        <v>0</v>
      </c>
      <c r="J490" s="229">
        <v>0</v>
      </c>
      <c r="K490" s="229">
        <v>0</v>
      </c>
      <c r="L490" s="238">
        <v>0</v>
      </c>
      <c r="M490" s="238">
        <v>0</v>
      </c>
      <c r="N490" s="238">
        <v>0</v>
      </c>
      <c r="O490" s="238">
        <v>0</v>
      </c>
      <c r="P490" s="162"/>
      <c r="Q490" s="229">
        <v>0</v>
      </c>
      <c r="R490" s="238">
        <v>0</v>
      </c>
      <c r="S490" s="162"/>
      <c r="T490" s="238">
        <v>0</v>
      </c>
      <c r="U490" s="229">
        <v>0</v>
      </c>
      <c r="V490" s="238">
        <v>0</v>
      </c>
      <c r="W490" s="238">
        <v>0</v>
      </c>
      <c r="X490" s="229">
        <v>0</v>
      </c>
      <c r="Y490" s="229">
        <v>0</v>
      </c>
      <c r="Z490" s="229">
        <v>0</v>
      </c>
      <c r="AA490" s="229">
        <v>0</v>
      </c>
      <c r="AB490" s="229">
        <v>0</v>
      </c>
      <c r="AC490" s="229">
        <v>0</v>
      </c>
      <c r="AD490" s="229">
        <v>0</v>
      </c>
      <c r="AE490" s="229">
        <v>0</v>
      </c>
      <c r="AF490" s="223">
        <f>SUM(C490:AE490)</f>
        <v>7.1000000000000005</v>
      </c>
      <c r="AG490" s="224">
        <f>IF(ISERROR((C490/D490-1)*100),"n/a",(C490/D490-1)*100)</f>
        <v>9.27152317880795</v>
      </c>
      <c r="AH490" s="224">
        <f>IF(ISERROR((D490/E490-1)*100),"n/a",(D490/E490-1)*100)</f>
        <v>15.267175572519086</v>
      </c>
      <c r="AI490" s="224">
        <f>IF(ISERROR((E490/F490-1)*100),"n/a",(E490/F490-1)*100)</f>
        <v>18.018018018018012</v>
      </c>
      <c r="AJ490" s="224">
        <f>IF(ISERROR((F490/G490-1)*100),"n/a",(F490/G490-1)*100)</f>
        <v>20.65217391304348</v>
      </c>
      <c r="AK490" s="224">
        <f>IF(ISERROR((G490/H490-1)*100),"n/a",(G490/H490-1)*100)</f>
        <v>53.333333333333343</v>
      </c>
      <c r="AL490" s="224" t="str">
        <f>IF(ISERROR((H490/I490-1)*100),"n/a",(H490/I490-1)*100)</f>
        <v>n/a</v>
      </c>
      <c r="AM490" s="224" t="str">
        <f>IF(ISERROR((I490/J490-1)*100),"n/a",(I490/J490-1)*100)</f>
        <v>n/a</v>
      </c>
      <c r="AN490" s="224" t="str">
        <f>IF(ISERROR((J490/K490-1)*100),"n/a",(J490/K490-1)*100)</f>
        <v>n/a</v>
      </c>
      <c r="AO490" s="224" t="str">
        <f>IF(ISERROR((K490/L490-1)*100),"n/a",(K490/L490-1)*100)</f>
        <v>n/a</v>
      </c>
      <c r="AP490" s="224" t="str">
        <f>IF(ISERROR((L490/M490-1)*100),"n/a",(L490/M490-1)*100)</f>
        <v>n/a</v>
      </c>
      <c r="AQ490" s="224" t="str">
        <f>IF(ISERROR((M490/N490-1)*100),"n/a",(M490/N490-1)*100)</f>
        <v>n/a</v>
      </c>
      <c r="AR490" s="224" t="str">
        <f>IF(ISERROR((N490/O490-1)*100),"n/a",(N490/O490-1)*100)</f>
        <v>n/a</v>
      </c>
      <c r="AS490" s="224" t="str">
        <f>IF(ISERROR((O490/Q490-1)*100),"n/a",(O490/Q490-1)*100)</f>
        <v>n/a</v>
      </c>
      <c r="AT490" s="224" t="str">
        <f>IF(ISERROR((Q490/R490-1)*100),"n/a",(Q490/R490-1)*100)</f>
        <v>n/a</v>
      </c>
      <c r="AU490" s="224" t="str">
        <f>IF(ISERROR((R490/T490-1)*100),"n/a",(R490/T490-1)*100)</f>
        <v>n/a</v>
      </c>
      <c r="AV490" s="224" t="str">
        <f>IF(ISERROR((T490/U490-1)*100),"n/a",(T490/U490-1)*100)</f>
        <v>n/a</v>
      </c>
      <c r="AW490" s="224" t="str">
        <f>IF(ISERROR((U490/V490-1)*100),"n/a",(U490/V490-1)*100)</f>
        <v>n/a</v>
      </c>
      <c r="AX490" s="224" t="str">
        <f>IF(ISERROR((V490/W490-1)*100),"n/a",(V490/W490-1)*100)</f>
        <v>n/a</v>
      </c>
      <c r="AY490" s="224" t="str">
        <f>IF(ISERROR((W490/X490-1)*100),"n/a",(W490/X490-1)*100)</f>
        <v>n/a</v>
      </c>
      <c r="AZ490" s="224" t="str">
        <f>IF(ISERROR((X490/Y490-1)*100),"n/a",(X490/Y490-1)*100)</f>
        <v>n/a</v>
      </c>
      <c r="BA490" s="224" t="str">
        <f>IF(ISERROR((Y490/Z490-1)*100),"n/a",(Y490/Z490-1)*100)</f>
        <v>n/a</v>
      </c>
      <c r="BB490" s="224" t="str">
        <f>IF(ISERROR((Z490/AA490-1)*100),"n/a",(Z490/AA490-1)*100)</f>
        <v>n/a</v>
      </c>
      <c r="BC490" s="224" t="str">
        <f>IF(ISERROR((AA490/AB490-1)*100),"n/a",(AA490/AB490-1)*100)</f>
        <v>n/a</v>
      </c>
      <c r="BD490" s="224" t="str">
        <f>IF(ISERROR((AB490/AC490-1)*100),"n/a",(AB490/AC490-1)*100)</f>
        <v>n/a</v>
      </c>
      <c r="BE490" s="224" t="str">
        <f>IF(ISERROR((AC490/AD490-1)*100),"n/a",(AC490/AD490-1)*100)</f>
        <v>n/a</v>
      </c>
      <c r="BF490" s="224" t="str">
        <f>IF(ISERROR((AD490/AE490-1)*100),"n/a",(AD490/AE490-1)*100)</f>
        <v>n/a</v>
      </c>
      <c r="BG490" s="224">
        <f>AVERAGE(AG490:BF490)</f>
        <v>23.308444803144376</v>
      </c>
      <c r="BH490" s="182">
        <f t="shared" si="7"/>
        <v>17.307769219253949</v>
      </c>
    </row>
    <row r="491" spans="1:60" x14ac:dyDescent="0.2">
      <c r="A491" s="55" t="s">
        <v>2006</v>
      </c>
      <c r="B491" s="55" t="s">
        <v>1127</v>
      </c>
      <c r="C491" s="36">
        <v>2.1</v>
      </c>
      <c r="D491" s="181">
        <v>1.87</v>
      </c>
      <c r="E491" s="181">
        <v>1.75</v>
      </c>
      <c r="F491" s="181">
        <v>1.65</v>
      </c>
      <c r="G491" s="181">
        <v>1.56</v>
      </c>
      <c r="H491" s="181">
        <v>1.48</v>
      </c>
      <c r="I491" s="181">
        <v>1.4</v>
      </c>
      <c r="J491" s="202">
        <v>1.34</v>
      </c>
      <c r="K491" s="202">
        <v>1.28</v>
      </c>
      <c r="L491" s="181">
        <v>1.25</v>
      </c>
      <c r="M491" s="181">
        <v>1.23</v>
      </c>
      <c r="N491" s="181">
        <v>1.21</v>
      </c>
      <c r="O491" s="238">
        <v>1.19</v>
      </c>
      <c r="P491" s="273"/>
      <c r="Q491" s="238">
        <v>1.19</v>
      </c>
      <c r="R491" s="238">
        <v>1.19</v>
      </c>
      <c r="S491" s="273"/>
      <c r="T491" s="238">
        <v>1.19</v>
      </c>
      <c r="U491" s="238">
        <v>1.19</v>
      </c>
      <c r="V491" s="181">
        <v>1.19</v>
      </c>
      <c r="W491" s="181">
        <v>1.17</v>
      </c>
      <c r="X491" s="181">
        <v>1.1499999999999999</v>
      </c>
      <c r="Y491" s="181">
        <v>1.1200000000000001</v>
      </c>
      <c r="Z491" s="181">
        <v>1.1000000000000001</v>
      </c>
      <c r="AA491" s="202">
        <v>1.08</v>
      </c>
      <c r="AB491" s="202">
        <v>1.06</v>
      </c>
      <c r="AC491" s="202">
        <v>1.04</v>
      </c>
      <c r="AD491" s="202">
        <v>1.02</v>
      </c>
      <c r="AE491" s="202">
        <v>0.99</v>
      </c>
      <c r="AF491" s="223">
        <f>SUM(C491:AE491)</f>
        <v>34.990000000000016</v>
      </c>
      <c r="AG491" s="224">
        <f>IF(ISERROR((C491/D491-1)*100),"n/a",(C491/D491-1)*100)</f>
        <v>12.299465240641716</v>
      </c>
      <c r="AH491" s="224">
        <f>IF(ISERROR((D491/E491-1)*100),"n/a",(D491/E491-1)*100)</f>
        <v>6.8571428571428727</v>
      </c>
      <c r="AI491" s="224">
        <f>IF(ISERROR((E491/F491-1)*100),"n/a",(E491/F491-1)*100)</f>
        <v>6.0606060606060552</v>
      </c>
      <c r="AJ491" s="224">
        <f>IF(ISERROR((F491/G491-1)*100),"n/a",(F491/G491-1)*100)</f>
        <v>5.7692307692307709</v>
      </c>
      <c r="AK491" s="224">
        <f>IF(ISERROR((G491/H491-1)*100),"n/a",(G491/H491-1)*100)</f>
        <v>5.4054054054054168</v>
      </c>
      <c r="AL491" s="224">
        <f>IF(ISERROR((H491/I491-1)*100),"n/a",(H491/I491-1)*100)</f>
        <v>5.7142857142857162</v>
      </c>
      <c r="AM491" s="224">
        <f>IF(ISERROR((I491/J491-1)*100),"n/a",(I491/J491-1)*100)</f>
        <v>4.4776119402984982</v>
      </c>
      <c r="AN491" s="224">
        <f>IF(ISERROR((J491/K491-1)*100),"n/a",(J491/K491-1)*100)</f>
        <v>4.6875</v>
      </c>
      <c r="AO491" s="224">
        <f>IF(ISERROR((K491/L491-1)*100),"n/a",(K491/L491-1)*100)</f>
        <v>2.4000000000000021</v>
      </c>
      <c r="AP491" s="224">
        <f>IF(ISERROR((L491/M491-1)*100),"n/a",(L491/M491-1)*100)</f>
        <v>1.6260162601626105</v>
      </c>
      <c r="AQ491" s="224">
        <f>IF(ISERROR((M491/N491-1)*100),"n/a",(M491/N491-1)*100)</f>
        <v>1.6528925619834656</v>
      </c>
      <c r="AR491" s="224">
        <f>IF(ISERROR((N491/O491-1)*100),"n/a",(N491/O491-1)*100)</f>
        <v>1.6806722689075571</v>
      </c>
      <c r="AS491" s="224">
        <f>IF(ISERROR((O491/Q491-1)*100),"n/a",(O491/Q491-1)*100)</f>
        <v>0</v>
      </c>
      <c r="AT491" s="224">
        <f>IF(ISERROR((Q491/R491-1)*100),"n/a",(Q491/R491-1)*100)</f>
        <v>0</v>
      </c>
      <c r="AU491" s="224">
        <f>IF(ISERROR((R491/T491-1)*100),"n/a",(R491/T491-1)*100)</f>
        <v>0</v>
      </c>
      <c r="AV491" s="224">
        <f>IF(ISERROR((T491/U491-1)*100),"n/a",(T491/U491-1)*100)</f>
        <v>0</v>
      </c>
      <c r="AW491" s="224">
        <f>IF(ISERROR((U491/V491-1)*100),"n/a",(U491/V491-1)*100)</f>
        <v>0</v>
      </c>
      <c r="AX491" s="224">
        <f>IF(ISERROR((V491/W491-1)*100),"n/a",(V491/W491-1)*100)</f>
        <v>1.7094017094017033</v>
      </c>
      <c r="AY491" s="224">
        <f>IF(ISERROR((W491/X491-1)*100),"n/a",(W491/X491-1)*100)</f>
        <v>1.7391304347826209</v>
      </c>
      <c r="AZ491" s="224">
        <f>IF(ISERROR((X491/Y491-1)*100),"n/a",(X491/Y491-1)*100)</f>
        <v>2.6785714285714191</v>
      </c>
      <c r="BA491" s="224">
        <f>IF(ISERROR((Y491/Z491-1)*100),"n/a",(Y491/Z491-1)*100)</f>
        <v>1.8181818181818299</v>
      </c>
      <c r="BB491" s="224">
        <f>IF(ISERROR((Z491/AA491-1)*100),"n/a",(Z491/AA491-1)*100)</f>
        <v>1.8518518518518601</v>
      </c>
      <c r="BC491" s="224">
        <f>IF(ISERROR((AA491/AB491-1)*100),"n/a",(AA491/AB491-1)*100)</f>
        <v>1.8867924528301883</v>
      </c>
      <c r="BD491" s="224">
        <f>IF(ISERROR((AB491/AC491-1)*100),"n/a",(AB491/AC491-1)*100)</f>
        <v>1.9230769230769162</v>
      </c>
      <c r="BE491" s="224">
        <f>IF(ISERROR((AC491/AD491-1)*100),"n/a",(AC491/AD491-1)*100)</f>
        <v>1.9607843137254832</v>
      </c>
      <c r="BF491" s="224">
        <f>IF(ISERROR((AD491/AE491-1)*100),"n/a",(AD491/AE491-1)*100)</f>
        <v>3.0303030303030276</v>
      </c>
      <c r="BG491" s="224">
        <f>AVERAGE(AG491:BF491)</f>
        <v>2.9703431938996059</v>
      </c>
      <c r="BH491" s="182">
        <f t="shared" si="7"/>
        <v>2.806504794471032</v>
      </c>
    </row>
    <row r="492" spans="1:60" x14ac:dyDescent="0.2">
      <c r="A492" s="123" t="s">
        <v>1128</v>
      </c>
      <c r="B492" s="55" t="s">
        <v>1129</v>
      </c>
      <c r="C492" s="36">
        <v>0.6</v>
      </c>
      <c r="D492" s="181">
        <v>0.45</v>
      </c>
      <c r="E492" s="181">
        <v>0.32</v>
      </c>
      <c r="F492" s="181">
        <v>0.3</v>
      </c>
      <c r="G492" s="181">
        <v>0.28999999999999998</v>
      </c>
      <c r="H492" s="181">
        <v>0.28000000000000003</v>
      </c>
      <c r="I492" s="181">
        <v>0.27</v>
      </c>
      <c r="J492" s="202">
        <v>0.26</v>
      </c>
      <c r="K492" s="202">
        <v>0.25</v>
      </c>
      <c r="L492" s="181">
        <v>0.24</v>
      </c>
      <c r="M492" s="181">
        <v>0.21</v>
      </c>
      <c r="N492" s="181">
        <v>0.16500000000000001</v>
      </c>
      <c r="O492" s="238">
        <v>0</v>
      </c>
      <c r="P492" s="273"/>
      <c r="Q492" s="238">
        <v>0</v>
      </c>
      <c r="R492" s="238">
        <v>0</v>
      </c>
      <c r="S492" s="273"/>
      <c r="T492" s="229">
        <v>0</v>
      </c>
      <c r="U492" s="229">
        <v>2.5000000000000001E-2</v>
      </c>
      <c r="V492" s="229">
        <v>7.4999999999999997E-2</v>
      </c>
      <c r="W492" s="229">
        <v>0.19</v>
      </c>
      <c r="X492" s="229">
        <v>0.19</v>
      </c>
      <c r="Y492" s="229">
        <v>0.25</v>
      </c>
      <c r="Z492" s="202">
        <v>0.28999999999999998</v>
      </c>
      <c r="AA492" s="229">
        <v>0.27500000000000002</v>
      </c>
      <c r="AB492" s="202">
        <v>0.375</v>
      </c>
      <c r="AC492" s="202">
        <v>0.35</v>
      </c>
      <c r="AD492" s="229">
        <v>0.3</v>
      </c>
      <c r="AE492" s="202">
        <v>0.35</v>
      </c>
      <c r="AF492" s="223">
        <f>SUM(C492:AE492)</f>
        <v>6.3050000000000006</v>
      </c>
      <c r="AG492" s="224">
        <f>IF(ISERROR((C492/D492-1)*100),"n/a",(C492/D492-1)*100)</f>
        <v>33.333333333333329</v>
      </c>
      <c r="AH492" s="224">
        <f>IF(ISERROR((D492/E492-1)*100),"n/a",(D492/E492-1)*100)</f>
        <v>40.625</v>
      </c>
      <c r="AI492" s="224">
        <f>IF(ISERROR((E492/F492-1)*100),"n/a",(E492/F492-1)*100)</f>
        <v>6.6666666666666652</v>
      </c>
      <c r="AJ492" s="224">
        <f>IF(ISERROR((F492/G492-1)*100),"n/a",(F492/G492-1)*100)</f>
        <v>3.4482758620689724</v>
      </c>
      <c r="AK492" s="224">
        <f>IF(ISERROR((G492/H492-1)*100),"n/a",(G492/H492-1)*100)</f>
        <v>3.5714285714285587</v>
      </c>
      <c r="AL492" s="224">
        <f>IF(ISERROR((H492/I492-1)*100),"n/a",(H492/I492-1)*100)</f>
        <v>3.7037037037036979</v>
      </c>
      <c r="AM492" s="224">
        <f>IF(ISERROR((I492/J492-1)*100),"n/a",(I492/J492-1)*100)</f>
        <v>3.8461538461538547</v>
      </c>
      <c r="AN492" s="224">
        <f>IF(ISERROR((J492/K492-1)*100),"n/a",(J492/K492-1)*100)</f>
        <v>4.0000000000000036</v>
      </c>
      <c r="AO492" s="224">
        <f>IF(ISERROR((K492/L492-1)*100),"n/a",(K492/L492-1)*100)</f>
        <v>4.1666666666666741</v>
      </c>
      <c r="AP492" s="224">
        <f>IF(ISERROR((L492/M492-1)*100),"n/a",(L492/M492-1)*100)</f>
        <v>14.285714285714279</v>
      </c>
      <c r="AQ492" s="224">
        <f>IF(ISERROR((M492/N492-1)*100),"n/a",(M492/N492-1)*100)</f>
        <v>27.27272727272727</v>
      </c>
      <c r="AR492" s="224" t="str">
        <f>IF(ISERROR((N492/O492-1)*100),"n/a",(N492/O492-1)*100)</f>
        <v>n/a</v>
      </c>
      <c r="AS492" s="224" t="str">
        <f>IF(ISERROR((O492/Q492-1)*100),"n/a",(O492/Q492-1)*100)</f>
        <v>n/a</v>
      </c>
      <c r="AT492" s="224" t="str">
        <f>IF(ISERROR((Q492/R492-1)*100),"n/a",(Q492/R492-1)*100)</f>
        <v>n/a</v>
      </c>
      <c r="AU492" s="224" t="str">
        <f>IF(ISERROR((R492/T492-1)*100),"n/a",(R492/T492-1)*100)</f>
        <v>n/a</v>
      </c>
      <c r="AV492" s="224">
        <f>IF(ISERROR((T492/U492-1)*100),"n/a",(T492/U492-1)*100)</f>
        <v>-100</v>
      </c>
      <c r="AW492" s="224">
        <f>IF(ISERROR((U492/V492-1)*100),"n/a",(U492/V492-1)*100)</f>
        <v>-66.666666666666657</v>
      </c>
      <c r="AX492" s="224">
        <f>IF(ISERROR((V492/W492-1)*100),"n/a",(V492/W492-1)*100)</f>
        <v>-60.526315789473685</v>
      </c>
      <c r="AY492" s="224">
        <f>IF(ISERROR((W492/X492-1)*100),"n/a",(W492/X492-1)*100)</f>
        <v>0</v>
      </c>
      <c r="AZ492" s="224">
        <f>IF(ISERROR((X492/Y492-1)*100),"n/a",(X492/Y492-1)*100)</f>
        <v>-24</v>
      </c>
      <c r="BA492" s="224">
        <f>IF(ISERROR((Y492/Z492-1)*100),"n/a",(Y492/Z492-1)*100)</f>
        <v>-13.793103448275856</v>
      </c>
      <c r="BB492" s="224">
        <f>IF(ISERROR((Z492/AA492-1)*100),"n/a",(Z492/AA492-1)*100)</f>
        <v>5.4545454545454453</v>
      </c>
      <c r="BC492" s="224">
        <f>IF(ISERROR((AA492/AB492-1)*100),"n/a",(AA492/AB492-1)*100)</f>
        <v>-26.666666666666661</v>
      </c>
      <c r="BD492" s="224">
        <f>IF(ISERROR((AB492/AC492-1)*100),"n/a",(AB492/AC492-1)*100)</f>
        <v>7.1428571428571397</v>
      </c>
      <c r="BE492" s="224">
        <f>IF(ISERROR((AC492/AD492-1)*100),"n/a",(AC492/AD492-1)*100)</f>
        <v>16.666666666666675</v>
      </c>
      <c r="BF492" s="224">
        <f>IF(ISERROR((AD492/AE492-1)*100),"n/a",(AD492/AE492-1)*100)</f>
        <v>-14.285714285714279</v>
      </c>
      <c r="BG492" s="224">
        <f>AVERAGE(AG492:BF492)</f>
        <v>-5.9888512447393003</v>
      </c>
      <c r="BH492" s="182">
        <f t="shared" si="7"/>
        <v>33.237356485593494</v>
      </c>
    </row>
    <row r="493" spans="1:60" x14ac:dyDescent="0.2">
      <c r="A493" s="116" t="s">
        <v>5591</v>
      </c>
      <c r="B493" s="55" t="s">
        <v>5581</v>
      </c>
      <c r="C493" s="36">
        <v>0.85499999999999998</v>
      </c>
      <c r="D493" s="181">
        <v>0.68</v>
      </c>
      <c r="E493" s="181">
        <v>0.55000000000000004</v>
      </c>
      <c r="F493" s="181">
        <v>0.42999999999999994</v>
      </c>
      <c r="G493" s="181">
        <v>0.13</v>
      </c>
      <c r="H493" s="238">
        <v>0</v>
      </c>
      <c r="I493" s="238">
        <v>0</v>
      </c>
      <c r="J493" s="229">
        <v>0</v>
      </c>
      <c r="K493" s="229">
        <v>0</v>
      </c>
      <c r="L493" s="238">
        <v>0</v>
      </c>
      <c r="M493" s="238">
        <v>0</v>
      </c>
      <c r="N493" s="238">
        <v>0</v>
      </c>
      <c r="O493" s="238">
        <v>0</v>
      </c>
      <c r="P493" s="162"/>
      <c r="Q493" s="238">
        <v>0</v>
      </c>
      <c r="R493" s="238">
        <v>0</v>
      </c>
      <c r="S493" s="162"/>
      <c r="T493" s="238">
        <v>0</v>
      </c>
      <c r="U493" s="238">
        <v>0</v>
      </c>
      <c r="V493" s="229">
        <v>0</v>
      </c>
      <c r="W493" s="229">
        <v>0</v>
      </c>
      <c r="X493" s="229">
        <v>0</v>
      </c>
      <c r="Y493" s="229">
        <v>0</v>
      </c>
      <c r="Z493" s="229">
        <v>0</v>
      </c>
      <c r="AA493" s="229">
        <v>0</v>
      </c>
      <c r="AB493" s="229">
        <v>0</v>
      </c>
      <c r="AC493" s="229">
        <v>0</v>
      </c>
      <c r="AD493" s="229">
        <v>0</v>
      </c>
      <c r="AE493" s="229">
        <v>0</v>
      </c>
      <c r="AF493" s="223">
        <f>SUM(C493:AE493)</f>
        <v>2.6449999999999996</v>
      </c>
      <c r="AG493" s="224">
        <f>IF(ISERROR((C493/D493-1)*100),"n/a",(C493/D493-1)*100)</f>
        <v>25.735294117647058</v>
      </c>
      <c r="AH493" s="224">
        <f>IF(ISERROR((D493/E493-1)*100),"n/a",(D493/E493-1)*100)</f>
        <v>23.636363636363633</v>
      </c>
      <c r="AI493" s="224">
        <f>IF(ISERROR((E493/F493-1)*100),"n/a",(E493/F493-1)*100)</f>
        <v>27.906976744186075</v>
      </c>
      <c r="AJ493" s="224">
        <f>IF(ISERROR((F493/G493-1)*100),"n/a",(F493/G493-1)*100)</f>
        <v>230.76923076923072</v>
      </c>
      <c r="AK493" s="224" t="str">
        <f>IF(ISERROR((G493/H493-1)*100),"n/a",(G493/H493-1)*100)</f>
        <v>n/a</v>
      </c>
      <c r="AL493" s="224" t="str">
        <f>IF(ISERROR((H493/I493-1)*100),"n/a",(H493/I493-1)*100)</f>
        <v>n/a</v>
      </c>
      <c r="AM493" s="224" t="str">
        <f>IF(ISERROR((I493/J493-1)*100),"n/a",(I493/J493-1)*100)</f>
        <v>n/a</v>
      </c>
      <c r="AN493" s="224" t="str">
        <f>IF(ISERROR((J493/K493-1)*100),"n/a",(J493/K493-1)*100)</f>
        <v>n/a</v>
      </c>
      <c r="AO493" s="224" t="str">
        <f>IF(ISERROR((K493/L493-1)*100),"n/a",(K493/L493-1)*100)</f>
        <v>n/a</v>
      </c>
      <c r="AP493" s="224" t="str">
        <f>IF(ISERROR((L493/M493-1)*100),"n/a",(L493/M493-1)*100)</f>
        <v>n/a</v>
      </c>
      <c r="AQ493" s="224" t="str">
        <f>IF(ISERROR((M493/N493-1)*100),"n/a",(M493/N493-1)*100)</f>
        <v>n/a</v>
      </c>
      <c r="AR493" s="224" t="str">
        <f>IF(ISERROR((N493/O493-1)*100),"n/a",(N493/O493-1)*100)</f>
        <v>n/a</v>
      </c>
      <c r="AS493" s="224" t="str">
        <f>IF(ISERROR((O493/Q493-1)*100),"n/a",(O493/Q493-1)*100)</f>
        <v>n/a</v>
      </c>
      <c r="AT493" s="224" t="str">
        <f>IF(ISERROR((Q493/R493-1)*100),"n/a",(Q493/R493-1)*100)</f>
        <v>n/a</v>
      </c>
      <c r="AU493" s="224" t="str">
        <f>IF(ISERROR((R493/T493-1)*100),"n/a",(R493/T493-1)*100)</f>
        <v>n/a</v>
      </c>
      <c r="AV493" s="224" t="str">
        <f>IF(ISERROR((T493/U493-1)*100),"n/a",(T493/U493-1)*100)</f>
        <v>n/a</v>
      </c>
      <c r="AW493" s="224" t="str">
        <f>IF(ISERROR((U493/V493-1)*100),"n/a",(U493/V493-1)*100)</f>
        <v>n/a</v>
      </c>
      <c r="AX493" s="224" t="str">
        <f>IF(ISERROR((V493/W493-1)*100),"n/a",(V493/W493-1)*100)</f>
        <v>n/a</v>
      </c>
      <c r="AY493" s="224" t="str">
        <f>IF(ISERROR((W493/X493-1)*100),"n/a",(W493/X493-1)*100)</f>
        <v>n/a</v>
      </c>
      <c r="AZ493" s="224" t="str">
        <f>IF(ISERROR((X493/Y493-1)*100),"n/a",(X493/Y493-1)*100)</f>
        <v>n/a</v>
      </c>
      <c r="BA493" s="224" t="str">
        <f>IF(ISERROR((Y493/Z493-1)*100),"n/a",(Y493/Z493-1)*100)</f>
        <v>n/a</v>
      </c>
      <c r="BB493" s="224" t="str">
        <f>IF(ISERROR((Z493/AA493-1)*100),"n/a",(Z493/AA493-1)*100)</f>
        <v>n/a</v>
      </c>
      <c r="BC493" s="224" t="str">
        <f>IF(ISERROR((AA493/AB493-1)*100),"n/a",(AA493/AB493-1)*100)</f>
        <v>n/a</v>
      </c>
      <c r="BD493" s="224" t="str">
        <f>IF(ISERROR((AB493/AC493-1)*100),"n/a",(AB493/AC493-1)*100)</f>
        <v>n/a</v>
      </c>
      <c r="BE493" s="224" t="str">
        <f>IF(ISERROR((AC493/AD493-1)*100),"n/a",(AC493/AD493-1)*100)</f>
        <v>n/a</v>
      </c>
      <c r="BF493" s="224" t="str">
        <f>IF(ISERROR((AD493/AE493-1)*100),"n/a",(AD493/AE493-1)*100)</f>
        <v>n/a</v>
      </c>
      <c r="BG493" s="224">
        <f>AVERAGE(AG493:BF493)</f>
        <v>77.011966316856871</v>
      </c>
      <c r="BH493" s="182">
        <f t="shared" si="7"/>
        <v>102.51967038271312</v>
      </c>
    </row>
    <row r="494" spans="1:60" x14ac:dyDescent="0.2">
      <c r="A494" s="116" t="s">
        <v>1585</v>
      </c>
      <c r="B494" s="55" t="s">
        <v>1586</v>
      </c>
      <c r="C494" s="36">
        <v>2.74</v>
      </c>
      <c r="D494" s="181">
        <v>2.66</v>
      </c>
      <c r="E494" s="181">
        <v>2.5</v>
      </c>
      <c r="F494" s="181">
        <v>2.0699999999999998</v>
      </c>
      <c r="G494" s="181">
        <v>1.46</v>
      </c>
      <c r="H494" s="238">
        <v>1.1200000000000001</v>
      </c>
      <c r="I494" s="181">
        <v>1.45</v>
      </c>
      <c r="J494" s="202">
        <v>1.29</v>
      </c>
      <c r="K494" s="202">
        <v>1.08</v>
      </c>
      <c r="L494" s="181">
        <v>1.06</v>
      </c>
      <c r="M494" s="181">
        <v>0.96</v>
      </c>
      <c r="N494" s="181">
        <v>0.81</v>
      </c>
      <c r="O494" s="181">
        <v>0.69</v>
      </c>
      <c r="Q494" s="181">
        <v>0.57999999999999996</v>
      </c>
      <c r="R494" s="181">
        <v>0.5</v>
      </c>
      <c r="T494" s="238">
        <v>0.42</v>
      </c>
      <c r="U494" s="238">
        <v>0.45</v>
      </c>
      <c r="V494" s="229">
        <v>0.72</v>
      </c>
      <c r="W494" s="202">
        <v>0.72</v>
      </c>
      <c r="X494" s="202">
        <v>0.6</v>
      </c>
      <c r="Y494" s="202">
        <v>0.54</v>
      </c>
      <c r="Z494" s="202">
        <v>0.48</v>
      </c>
      <c r="AA494" s="229">
        <v>0.42</v>
      </c>
      <c r="AB494" s="229">
        <v>0.42</v>
      </c>
      <c r="AC494" s="229">
        <v>0.42</v>
      </c>
      <c r="AD494" s="229">
        <v>0.42</v>
      </c>
      <c r="AE494" s="229">
        <v>0.42</v>
      </c>
      <c r="AF494" s="223">
        <f>SUM(C494:AE494)</f>
        <v>27.000000000000004</v>
      </c>
      <c r="AG494" s="224">
        <f>IF(ISERROR((C494/D494-1)*100),"n/a",(C494/D494-1)*100)</f>
        <v>3.007518796992481</v>
      </c>
      <c r="AH494" s="224">
        <f>IF(ISERROR((D494/E494-1)*100),"n/a",(D494/E494-1)*100)</f>
        <v>6.4000000000000057</v>
      </c>
      <c r="AI494" s="224">
        <f>IF(ISERROR((E494/F494-1)*100),"n/a",(E494/F494-1)*100)</f>
        <v>20.772946859903385</v>
      </c>
      <c r="AJ494" s="224">
        <f>IF(ISERROR((F494/G494-1)*100),"n/a",(F494/G494-1)*100)</f>
        <v>41.780821917808211</v>
      </c>
      <c r="AK494" s="224">
        <f>IF(ISERROR((G494/H494-1)*100),"n/a",(G494/H494-1)*100)</f>
        <v>30.35714285714284</v>
      </c>
      <c r="AL494" s="224">
        <f>IF(ISERROR((H494/I494-1)*100),"n/a",(H494/I494-1)*100)</f>
        <v>-22.758620689655164</v>
      </c>
      <c r="AM494" s="224">
        <f>IF(ISERROR((I494/J494-1)*100),"n/a",(I494/J494-1)*100)</f>
        <v>12.403100775193799</v>
      </c>
      <c r="AN494" s="224">
        <f>IF(ISERROR((J494/K494-1)*100),"n/a",(J494/K494-1)*100)</f>
        <v>19.444444444444443</v>
      </c>
      <c r="AO494" s="224">
        <f>IF(ISERROR((K494/L494-1)*100),"n/a",(K494/L494-1)*100)</f>
        <v>1.8867924528301883</v>
      </c>
      <c r="AP494" s="224">
        <f>IF(ISERROR((L494/M494-1)*100),"n/a",(L494/M494-1)*100)</f>
        <v>10.416666666666675</v>
      </c>
      <c r="AQ494" s="224">
        <f>IF(ISERROR((M494/N494-1)*100),"n/a",(M494/N494-1)*100)</f>
        <v>18.518518518518512</v>
      </c>
      <c r="AR494" s="224">
        <f>IF(ISERROR((N494/O494-1)*100),"n/a",(N494/O494-1)*100)</f>
        <v>17.391304347826097</v>
      </c>
      <c r="AS494" s="224">
        <f>IF(ISERROR((O494/Q494-1)*100),"n/a",(O494/Q494-1)*100)</f>
        <v>18.965517241379317</v>
      </c>
      <c r="AT494" s="224">
        <f>IF(ISERROR((Q494/R494-1)*100),"n/a",(Q494/R494-1)*100)</f>
        <v>15.999999999999993</v>
      </c>
      <c r="AU494" s="224">
        <f>IF(ISERROR((R494/T494-1)*100),"n/a",(R494/T494-1)*100)</f>
        <v>19.047619047619047</v>
      </c>
      <c r="AV494" s="224">
        <f>IF(ISERROR((T494/U494-1)*100),"n/a",(T494/U494-1)*100)</f>
        <v>-6.6666666666666767</v>
      </c>
      <c r="AW494" s="224">
        <f>IF(ISERROR((U494/V494-1)*100),"n/a",(U494/V494-1)*100)</f>
        <v>-37.5</v>
      </c>
      <c r="AX494" s="224">
        <f>IF(ISERROR((V494/W494-1)*100),"n/a",(V494/W494-1)*100)</f>
        <v>0</v>
      </c>
      <c r="AY494" s="224">
        <f>IF(ISERROR((W494/X494-1)*100),"n/a",(W494/X494-1)*100)</f>
        <v>19.999999999999996</v>
      </c>
      <c r="AZ494" s="224">
        <f>IF(ISERROR((X494/Y494-1)*100),"n/a",(X494/Y494-1)*100)</f>
        <v>11.111111111111093</v>
      </c>
      <c r="BA494" s="224">
        <f>IF(ISERROR((Y494/Z494-1)*100),"n/a",(Y494/Z494-1)*100)</f>
        <v>12.500000000000021</v>
      </c>
      <c r="BB494" s="224">
        <f>IF(ISERROR((Z494/AA494-1)*100),"n/a",(Z494/AA494-1)*100)</f>
        <v>14.285714285714279</v>
      </c>
      <c r="BC494" s="224">
        <f>IF(ISERROR((AA494/AB494-1)*100),"n/a",(AA494/AB494-1)*100)</f>
        <v>0</v>
      </c>
      <c r="BD494" s="224">
        <f>IF(ISERROR((AB494/AC494-1)*100),"n/a",(AB494/AC494-1)*100)</f>
        <v>0</v>
      </c>
      <c r="BE494" s="224">
        <f>IF(ISERROR((AC494/AD494-1)*100),"n/a",(AC494/AD494-1)*100)</f>
        <v>0</v>
      </c>
      <c r="BF494" s="224">
        <f>IF(ISERROR((AD494/AE494-1)*100),"n/a",(AD494/AE494-1)*100)</f>
        <v>0</v>
      </c>
      <c r="BG494" s="224">
        <f>AVERAGE(AG494:BF494)</f>
        <v>8.7447666141087907</v>
      </c>
      <c r="BH494" s="182">
        <f t="shared" si="7"/>
        <v>15.850290526029681</v>
      </c>
    </row>
    <row r="495" spans="1:60" x14ac:dyDescent="0.2">
      <c r="A495" s="146" t="s">
        <v>5655</v>
      </c>
      <c r="B495" s="55" t="s">
        <v>3026</v>
      </c>
      <c r="C495" s="36">
        <v>0.94</v>
      </c>
      <c r="D495" s="181">
        <v>0.84000000000000008</v>
      </c>
      <c r="E495" s="181">
        <v>0.67</v>
      </c>
      <c r="F495" s="181">
        <v>0.4</v>
      </c>
      <c r="G495" s="238">
        <v>0.04</v>
      </c>
      <c r="H495" s="238">
        <v>1.6</v>
      </c>
      <c r="I495" s="181">
        <v>3.13</v>
      </c>
      <c r="J495" s="202">
        <v>3.0900000000000003</v>
      </c>
      <c r="K495" s="202">
        <v>3.05</v>
      </c>
      <c r="L495" s="181">
        <v>3.0096971223625655</v>
      </c>
      <c r="M495" s="181">
        <v>2.9388127196612568</v>
      </c>
      <c r="N495" s="181">
        <v>2.6858899806732066</v>
      </c>
      <c r="O495" s="181">
        <v>2.3597461973057459</v>
      </c>
      <c r="Q495" s="181">
        <v>1.995232557071525</v>
      </c>
      <c r="R495" s="181">
        <v>1.6882737021374443</v>
      </c>
      <c r="T495" s="181">
        <v>1.3621299187699833</v>
      </c>
      <c r="U495" s="181">
        <v>1.2470203481697033</v>
      </c>
      <c r="V495" s="202">
        <v>1.0935409207026627</v>
      </c>
      <c r="W495" s="202">
        <v>0.87291424371879212</v>
      </c>
      <c r="X495" s="202">
        <v>0.72902728046844167</v>
      </c>
      <c r="Y495" s="202">
        <v>0.57794596905557394</v>
      </c>
      <c r="Z495" s="202">
        <v>0.52039118375543369</v>
      </c>
      <c r="AA495" s="202">
        <v>0.49401190715953625</v>
      </c>
      <c r="AB495" s="229">
        <v>0.47962321083450121</v>
      </c>
      <c r="AC495" s="229">
        <v>0.47962321083450121</v>
      </c>
      <c r="AD495" s="229">
        <v>0.47962321083450121</v>
      </c>
      <c r="AE495" s="229">
        <v>0.47962321083450121</v>
      </c>
      <c r="AF495" s="223">
        <f>SUM(C495:AE495)</f>
        <v>37.25312689434989</v>
      </c>
      <c r="AG495" s="224">
        <f>IF(ISERROR((C495/D495-1)*100),"n/a",(C495/D495-1)*100)</f>
        <v>11.904761904761884</v>
      </c>
      <c r="AH495" s="224">
        <f>IF(ISERROR((D495/E495-1)*100),"n/a",(D495/E495-1)*100)</f>
        <v>25.373134328358216</v>
      </c>
      <c r="AI495" s="224">
        <f>IF(ISERROR((E495/F495-1)*100),"n/a",(E495/F495-1)*100)</f>
        <v>67.5</v>
      </c>
      <c r="AJ495" s="224">
        <f>IF(ISERROR((F495/G495-1)*100),"n/a",(F495/G495-1)*100)</f>
        <v>900</v>
      </c>
      <c r="AK495" s="224">
        <f>IF(ISERROR((G495/H495-1)*100),"n/a",(G495/H495-1)*100)</f>
        <v>-97.5</v>
      </c>
      <c r="AL495" s="224">
        <f>IF(ISERROR((H495/I495-1)*100),"n/a",(H495/I495-1)*100)</f>
        <v>-48.881789137380181</v>
      </c>
      <c r="AM495" s="224">
        <f>IF(ISERROR((I495/J495-1)*100),"n/a",(I495/J495-1)*100)</f>
        <v>1.2944983818770073</v>
      </c>
      <c r="AN495" s="224">
        <f>IF(ISERROR((J495/K495-1)*100),"n/a",(J495/K495-1)*100)</f>
        <v>1.3114754098360715</v>
      </c>
      <c r="AO495" s="224">
        <f>IF(ISERROR((K495/L495-1)*100),"n/a",(K495/L495-1)*100)</f>
        <v>1.3391007798750687</v>
      </c>
      <c r="AP495" s="224">
        <f>IF(ISERROR((L495/M495-1)*100),"n/a",(L495/M495-1)*100)</f>
        <v>2.4120081632653001</v>
      </c>
      <c r="AQ495" s="224">
        <f>IF(ISERROR((M495/N495-1)*100),"n/a",(M495/N495-1)*100)</f>
        <v>9.4167200000000015</v>
      </c>
      <c r="AR495" s="224">
        <f>IF(ISERROR((N495/O495-1)*100),"n/a",(N495/O495-1)*100)</f>
        <v>13.821138211382111</v>
      </c>
      <c r="AS495" s="224">
        <f>IF(ISERROR((O495/Q495-1)*100),"n/a",(O495/Q495-1)*100)</f>
        <v>18.26923076923077</v>
      </c>
      <c r="AT495" s="224">
        <f>IF(ISERROR((Q495/R495-1)*100),"n/a",(Q495/R495-1)*100)</f>
        <v>18.181818181818187</v>
      </c>
      <c r="AU495" s="224">
        <f>IF(ISERROR((R495/T495-1)*100),"n/a",(R495/T495-1)*100)</f>
        <v>23.943661971830998</v>
      </c>
      <c r="AV495" s="224">
        <f>IF(ISERROR((T495/U495-1)*100),"n/a",(T495/U495-1)*100)</f>
        <v>9.2307692307692193</v>
      </c>
      <c r="AW495" s="224">
        <f>IF(ISERROR((U495/V495-1)*100),"n/a",(U495/V495-1)*100)</f>
        <v>14.035087719298268</v>
      </c>
      <c r="AX495" s="224">
        <f>IF(ISERROR((V495/W495-1)*100),"n/a",(V495/W495-1)*100)</f>
        <v>25.274725274725274</v>
      </c>
      <c r="AY495" s="224">
        <f>IF(ISERROR((W495/X495-1)*100),"n/a",(W495/X495-1)*100)</f>
        <v>19.736842105263165</v>
      </c>
      <c r="AZ495" s="224">
        <f>IF(ISERROR((X495/Y495-1)*100),"n/a",(X495/Y495-1)*100)</f>
        <v>26.141078838174248</v>
      </c>
      <c r="BA495" s="224">
        <f>IF(ISERROR((Y495/Z495-1)*100),"n/a",(Y495/Z495-1)*100)</f>
        <v>11.059907834101402</v>
      </c>
      <c r="BB495" s="224">
        <f>IF(ISERROR((Z495/AA495-1)*100),"n/a",(Z495/AA495-1)*100)</f>
        <v>5.3398058252426939</v>
      </c>
      <c r="BC495" s="224">
        <f>IF(ISERROR((AA495/AB495-1)*100),"n/a",(AA495/AB495-1)*100)</f>
        <v>3.0000000000000027</v>
      </c>
      <c r="BD495" s="224">
        <f>IF(ISERROR((AB495/AC495-1)*100),"n/a",(AB495/AC495-1)*100)</f>
        <v>0</v>
      </c>
      <c r="BE495" s="224">
        <f>IF(ISERROR((AC495/AD495-1)*100),"n/a",(AC495/AD495-1)*100)</f>
        <v>0</v>
      </c>
      <c r="BF495" s="224">
        <f>IF(ISERROR((AD495/AE495-1)*100),"n/a",(AD495/AE495-1)*100)</f>
        <v>0</v>
      </c>
      <c r="BG495" s="224">
        <f>AVERAGE(AG495:BF495)</f>
        <v>40.853999068939594</v>
      </c>
      <c r="BH495" s="182">
        <f t="shared" si="7"/>
        <v>177.48512639927387</v>
      </c>
    </row>
    <row r="496" spans="1:60" x14ac:dyDescent="0.2">
      <c r="A496" s="55" t="s">
        <v>431</v>
      </c>
      <c r="B496" s="55" t="s">
        <v>432</v>
      </c>
      <c r="C496" s="36">
        <v>1.74</v>
      </c>
      <c r="D496" s="181">
        <v>1.58</v>
      </c>
      <c r="E496" s="181">
        <v>1.42</v>
      </c>
      <c r="F496" s="181">
        <v>1.26</v>
      </c>
      <c r="G496" s="181">
        <v>1.1325000000000001</v>
      </c>
      <c r="H496" s="181">
        <v>1.0774999999999999</v>
      </c>
      <c r="I496" s="181">
        <v>0.94</v>
      </c>
      <c r="J496" s="202">
        <v>0.79500000000000004</v>
      </c>
      <c r="K496" s="202">
        <v>0.71</v>
      </c>
      <c r="L496" s="181">
        <v>0.63</v>
      </c>
      <c r="M496" s="181">
        <v>0.55000000000000004</v>
      </c>
      <c r="N496" s="181">
        <v>0.47</v>
      </c>
      <c r="O496" s="181">
        <v>0.36</v>
      </c>
      <c r="P496" s="273"/>
      <c r="Q496" s="181">
        <v>0.25</v>
      </c>
      <c r="R496" s="181">
        <v>0.185</v>
      </c>
      <c r="S496" s="273"/>
      <c r="T496" s="202">
        <v>0.15</v>
      </c>
      <c r="U496" s="202">
        <v>0.13</v>
      </c>
      <c r="V496" s="202">
        <v>0.125</v>
      </c>
      <c r="W496" s="202">
        <v>0.1075</v>
      </c>
      <c r="X496" s="229">
        <v>0.1</v>
      </c>
      <c r="Y496" s="202">
        <v>9.2499999999999999E-2</v>
      </c>
      <c r="Z496" s="202">
        <v>7.4999999999999997E-2</v>
      </c>
      <c r="AA496" s="202">
        <v>5.7500000000000002E-2</v>
      </c>
      <c r="AB496" s="202">
        <v>3.875E-2</v>
      </c>
      <c r="AC496" s="202">
        <v>2.8750000000000001E-2</v>
      </c>
      <c r="AD496" s="202">
        <v>2.6249999999999999E-2</v>
      </c>
      <c r="AE496" s="202">
        <v>2.5000000000000001E-2</v>
      </c>
      <c r="AF496" s="223">
        <f>SUM(C496:AE496)</f>
        <v>14.056250000000002</v>
      </c>
      <c r="AG496" s="224">
        <f>IF(ISERROR((C496/D496-1)*100),"n/a",(C496/D496-1)*100)</f>
        <v>10.126582278480999</v>
      </c>
      <c r="AH496" s="224">
        <f>IF(ISERROR((D496/E496-1)*100),"n/a",(D496/E496-1)*100)</f>
        <v>11.267605633802823</v>
      </c>
      <c r="AI496" s="224">
        <f>IF(ISERROR((E496/F496-1)*100),"n/a",(E496/F496-1)*100)</f>
        <v>12.698412698412698</v>
      </c>
      <c r="AJ496" s="224">
        <f>IF(ISERROR((F496/G496-1)*100),"n/a",(F496/G496-1)*100)</f>
        <v>11.258278145695355</v>
      </c>
      <c r="AK496" s="224">
        <f>IF(ISERROR((G496/H496-1)*100),"n/a",(G496/H496-1)*100)</f>
        <v>5.1044083526682327</v>
      </c>
      <c r="AL496" s="224">
        <f>IF(ISERROR((H496/I496-1)*100),"n/a",(H496/I496-1)*100)</f>
        <v>14.627659574468076</v>
      </c>
      <c r="AM496" s="224">
        <f>IF(ISERROR((I496/J496-1)*100),"n/a",(I496/J496-1)*100)</f>
        <v>18.238993710691819</v>
      </c>
      <c r="AN496" s="224">
        <f>IF(ISERROR((J496/K496-1)*100),"n/a",(J496/K496-1)*100)</f>
        <v>11.971830985915499</v>
      </c>
      <c r="AO496" s="224">
        <f>IF(ISERROR((K496/L496-1)*100),"n/a",(K496/L496-1)*100)</f>
        <v>12.698412698412698</v>
      </c>
      <c r="AP496" s="224">
        <f>IF(ISERROR((L496/M496-1)*100),"n/a",(L496/M496-1)*100)</f>
        <v>14.545454545454529</v>
      </c>
      <c r="AQ496" s="224">
        <f>IF(ISERROR((M496/N496-1)*100),"n/a",(M496/N496-1)*100)</f>
        <v>17.021276595744705</v>
      </c>
      <c r="AR496" s="224">
        <f>IF(ISERROR((N496/O496-1)*100),"n/a",(N496/O496-1)*100)</f>
        <v>30.555555555555557</v>
      </c>
      <c r="AS496" s="224">
        <f>IF(ISERROR((O496/Q496-1)*100),"n/a",(O496/Q496-1)*100)</f>
        <v>43.999999999999993</v>
      </c>
      <c r="AT496" s="224">
        <f>IF(ISERROR((Q496/R496-1)*100),"n/a",(Q496/R496-1)*100)</f>
        <v>35.13513513513513</v>
      </c>
      <c r="AU496" s="224">
        <f>IF(ISERROR((R496/T496-1)*100),"n/a",(R496/T496-1)*100)</f>
        <v>23.333333333333339</v>
      </c>
      <c r="AV496" s="224">
        <f>IF(ISERROR((T496/U496-1)*100),"n/a",(T496/U496-1)*100)</f>
        <v>15.384615384615374</v>
      </c>
      <c r="AW496" s="224">
        <f>IF(ISERROR((U496/V496-1)*100),"n/a",(U496/V496-1)*100)</f>
        <v>4.0000000000000036</v>
      </c>
      <c r="AX496" s="224">
        <f>IF(ISERROR((V496/W496-1)*100),"n/a",(V496/W496-1)*100)</f>
        <v>16.279069767441868</v>
      </c>
      <c r="AY496" s="224">
        <f>IF(ISERROR((W496/X496-1)*100),"n/a",(W496/X496-1)*100)</f>
        <v>7.4999999999999956</v>
      </c>
      <c r="AZ496" s="224">
        <f>IF(ISERROR((X496/Y496-1)*100),"n/a",(X496/Y496-1)*100)</f>
        <v>8.1081081081081141</v>
      </c>
      <c r="BA496" s="224">
        <f>IF(ISERROR((Y496/Z496-1)*100),"n/a",(Y496/Z496-1)*100)</f>
        <v>23.333333333333339</v>
      </c>
      <c r="BB496" s="224">
        <f>IF(ISERROR((Z496/AA496-1)*100),"n/a",(Z496/AA496-1)*100)</f>
        <v>30.434782608695631</v>
      </c>
      <c r="BC496" s="224">
        <f>IF(ISERROR((AA496/AB496-1)*100),"n/a",(AA496/AB496-1)*100)</f>
        <v>48.387096774193552</v>
      </c>
      <c r="BD496" s="224">
        <f>IF(ISERROR((AB496/AC496-1)*100),"n/a",(AB496/AC496-1)*100)</f>
        <v>34.782608695652172</v>
      </c>
      <c r="BE496" s="224">
        <f>IF(ISERROR((AC496/AD496-1)*100),"n/a",(AC496/AD496-1)*100)</f>
        <v>9.5238095238095344</v>
      </c>
      <c r="BF496" s="224">
        <f>IF(ISERROR((AD496/AE496-1)*100),"n/a",(AD496/AE496-1)*100)</f>
        <v>4.9999999999999822</v>
      </c>
      <c r="BG496" s="224">
        <f>AVERAGE(AG496:BF496)</f>
        <v>18.281398593831575</v>
      </c>
      <c r="BH496" s="182">
        <f t="shared" si="7"/>
        <v>12.053919685188715</v>
      </c>
    </row>
    <row r="497" spans="1:60" x14ac:dyDescent="0.2">
      <c r="A497" s="116" t="s">
        <v>5585</v>
      </c>
      <c r="B497" s="55" t="s">
        <v>3676</v>
      </c>
      <c r="C497" s="36">
        <v>1.52</v>
      </c>
      <c r="D497" s="181">
        <v>1.27</v>
      </c>
      <c r="E497" s="181">
        <v>1.07</v>
      </c>
      <c r="F497" s="181">
        <v>0.83250000000000002</v>
      </c>
      <c r="G497" s="238">
        <v>0.72</v>
      </c>
      <c r="H497" s="238">
        <v>0.9</v>
      </c>
      <c r="I497" s="181">
        <v>1.3800000000000001</v>
      </c>
      <c r="J497" s="229">
        <v>1.2</v>
      </c>
      <c r="K497" s="229">
        <v>1.9500000000000002</v>
      </c>
      <c r="L497" s="238">
        <v>2.65</v>
      </c>
      <c r="M497" s="181">
        <v>2.7549999999999999</v>
      </c>
      <c r="N497" s="181">
        <v>2.5499999999999998</v>
      </c>
      <c r="O497" s="181">
        <v>2.3250000000000002</v>
      </c>
      <c r="Q497" s="181">
        <v>2.11</v>
      </c>
      <c r="R497" s="181">
        <v>1.9524999999999999</v>
      </c>
      <c r="T497" s="181">
        <v>1.8774999999999999</v>
      </c>
      <c r="U497" s="181">
        <v>1.8112500000000002</v>
      </c>
      <c r="V497" s="202">
        <v>1.7474999999999998</v>
      </c>
      <c r="W497" s="202">
        <v>1.6412499999999999</v>
      </c>
      <c r="X497" s="202">
        <v>1.4350000000000001</v>
      </c>
      <c r="Y497" s="202">
        <v>1.2875000000000001</v>
      </c>
      <c r="Z497" s="202">
        <v>1.1512500000000001</v>
      </c>
      <c r="AA497" s="202">
        <v>1.09375</v>
      </c>
      <c r="AB497" s="202">
        <v>1.0562499999999999</v>
      </c>
      <c r="AC497" s="202">
        <v>0.97499999999999987</v>
      </c>
      <c r="AD497" s="202">
        <v>0.45</v>
      </c>
      <c r="AE497" s="202">
        <v>0.32150000000000001</v>
      </c>
      <c r="AF497" s="223">
        <f>SUM(C497:AE497)</f>
        <v>40.032750000000007</v>
      </c>
      <c r="AG497" s="224">
        <f>IF(ISERROR((C497/D497-1)*100),"n/a",(C497/D497-1)*100)</f>
        <v>19.685039370078748</v>
      </c>
      <c r="AH497" s="224">
        <f>IF(ISERROR((D497/E497-1)*100),"n/a",(D497/E497-1)*100)</f>
        <v>18.691588785046733</v>
      </c>
      <c r="AI497" s="224">
        <f>IF(ISERROR((E497/F497-1)*100),"n/a",(E497/F497-1)*100)</f>
        <v>28.52852852852854</v>
      </c>
      <c r="AJ497" s="224">
        <f>IF(ISERROR((F497/G497-1)*100),"n/a",(F497/G497-1)*100)</f>
        <v>15.625</v>
      </c>
      <c r="AK497" s="224">
        <f>IF(ISERROR((G497/H497-1)*100),"n/a",(G497/H497-1)*100)</f>
        <v>-20.000000000000007</v>
      </c>
      <c r="AL497" s="224">
        <f>IF(ISERROR((H497/I497-1)*100),"n/a",(H497/I497-1)*100)</f>
        <v>-34.782608695652172</v>
      </c>
      <c r="AM497" s="224">
        <f>IF(ISERROR((I497/J497-1)*100),"n/a",(I497/J497-1)*100)</f>
        <v>15.000000000000014</v>
      </c>
      <c r="AN497" s="224">
        <f>IF(ISERROR((J497/K497-1)*100),"n/a",(J497/K497-1)*100)</f>
        <v>-38.461538461538467</v>
      </c>
      <c r="AO497" s="224">
        <f>IF(ISERROR((K497/L497-1)*100),"n/a",(K497/L497-1)*100)</f>
        <v>-26.415094339622634</v>
      </c>
      <c r="AP497" s="224">
        <f>IF(ISERROR((L497/M497-1)*100),"n/a",(L497/M497-1)*100)</f>
        <v>-3.8112522686025385</v>
      </c>
      <c r="AQ497" s="224">
        <f>IF(ISERROR((M497/N497-1)*100),"n/a",(M497/N497-1)*100)</f>
        <v>8.0392156862745026</v>
      </c>
      <c r="AR497" s="224">
        <f>IF(ISERROR((N497/O497-1)*100),"n/a",(N497/O497-1)*100)</f>
        <v>9.6774193548387011</v>
      </c>
      <c r="AS497" s="224">
        <f>IF(ISERROR((O497/Q497-1)*100),"n/a",(O497/Q497-1)*100)</f>
        <v>10.18957345971565</v>
      </c>
      <c r="AT497" s="224">
        <f>IF(ISERROR((Q497/R497-1)*100),"n/a",(Q497/R497-1)*100)</f>
        <v>8.0665813060179161</v>
      </c>
      <c r="AU497" s="224">
        <f>IF(ISERROR((R497/T497-1)*100),"n/a",(R497/T497-1)*100)</f>
        <v>3.9946737683089095</v>
      </c>
      <c r="AV497" s="224">
        <f>IF(ISERROR((T497/U497-1)*100),"n/a",(T497/U497-1)*100)</f>
        <v>3.657694962042779</v>
      </c>
      <c r="AW497" s="224">
        <f>IF(ISERROR((U497/V497-1)*100),"n/a",(U497/V497-1)*100)</f>
        <v>3.6480686695279152</v>
      </c>
      <c r="AX497" s="224">
        <f>IF(ISERROR((V497/W497-1)*100),"n/a",(V497/W497-1)*100)</f>
        <v>6.4737242955064778</v>
      </c>
      <c r="AY497" s="224">
        <f>IF(ISERROR((W497/X497-1)*100),"n/a",(W497/X497-1)*100)</f>
        <v>14.372822299651556</v>
      </c>
      <c r="AZ497" s="224">
        <f>IF(ISERROR((X497/Y497-1)*100),"n/a",(X497/Y497-1)*100)</f>
        <v>11.456310679611637</v>
      </c>
      <c r="BA497" s="224">
        <f>IF(ISERROR((Y497/Z497-1)*100),"n/a",(Y497/Z497-1)*100)</f>
        <v>11.834961997828453</v>
      </c>
      <c r="BB497" s="224">
        <f>IF(ISERROR((Z497/AA497-1)*100),"n/a",(Z497/AA497-1)*100)</f>
        <v>5.2571428571428713</v>
      </c>
      <c r="BC497" s="224">
        <f>IF(ISERROR((AA497/AB497-1)*100),"n/a",(AA497/AB497-1)*100)</f>
        <v>3.5502958579881838</v>
      </c>
      <c r="BD497" s="224">
        <f>IF(ISERROR((AB497/AC497-1)*100),"n/a",(AB497/AC497-1)*100)</f>
        <v>8.3333333333333481</v>
      </c>
      <c r="BE497" s="224">
        <f>IF(ISERROR((AC497/AD497-1)*100),"n/a",(AC497/AD497-1)*100)</f>
        <v>116.66666666666666</v>
      </c>
      <c r="BF497" s="224">
        <f>IF(ISERROR((AD497/AE497-1)*100),"n/a",(AD497/AE497-1)*100)</f>
        <v>39.968895800933126</v>
      </c>
      <c r="BG497" s="224">
        <f>AVERAGE(AG497:BF497)</f>
        <v>9.2018093812933426</v>
      </c>
      <c r="BH497" s="182">
        <f t="shared" si="7"/>
        <v>28.162190807356001</v>
      </c>
    </row>
    <row r="498" spans="1:60" x14ac:dyDescent="0.2">
      <c r="A498" s="116" t="s">
        <v>1587</v>
      </c>
      <c r="B498" s="55" t="s">
        <v>1588</v>
      </c>
      <c r="C498" s="36">
        <v>5.18</v>
      </c>
      <c r="D498" s="181">
        <v>4.09</v>
      </c>
      <c r="E498" s="181">
        <v>2.78</v>
      </c>
      <c r="F498" s="181">
        <v>2.0699999999999998</v>
      </c>
      <c r="G498" s="181">
        <v>1.78</v>
      </c>
      <c r="H498" s="238">
        <v>0.84</v>
      </c>
      <c r="I498" s="181">
        <v>1.58</v>
      </c>
      <c r="J498" s="202">
        <v>1.42</v>
      </c>
      <c r="K498" s="202">
        <v>1.26</v>
      </c>
      <c r="L498" s="181">
        <v>1.1000000000000001</v>
      </c>
      <c r="M498" s="181">
        <v>0.94</v>
      </c>
      <c r="N498" s="181">
        <v>0.78</v>
      </c>
      <c r="O498" s="181">
        <v>0.62</v>
      </c>
      <c r="Q498" s="181">
        <v>0.46</v>
      </c>
      <c r="R498" s="181">
        <v>0.24</v>
      </c>
      <c r="T498" s="238">
        <v>0</v>
      </c>
      <c r="U498" s="238">
        <v>0</v>
      </c>
      <c r="V498" s="229">
        <v>0</v>
      </c>
      <c r="W498" s="229">
        <v>0.27</v>
      </c>
      <c r="X498" s="202">
        <v>0.3</v>
      </c>
      <c r="Y498" s="202">
        <v>0.23499999999999999</v>
      </c>
      <c r="Z498" s="202">
        <v>0.22500000000000001</v>
      </c>
      <c r="AA498" s="202">
        <v>0.20499999999999999</v>
      </c>
      <c r="AB498" s="202">
        <v>0.05</v>
      </c>
      <c r="AC498" s="229">
        <v>0</v>
      </c>
      <c r="AD498" s="229">
        <v>0</v>
      </c>
      <c r="AE498" s="229">
        <v>0</v>
      </c>
      <c r="AF498" s="223">
        <f>SUM(C498:AE498)</f>
        <v>26.425000000000008</v>
      </c>
      <c r="AG498" s="224">
        <f>IF(ISERROR((C498/D498-1)*100),"n/a",(C498/D498-1)*100)</f>
        <v>26.650366748166256</v>
      </c>
      <c r="AH498" s="224">
        <f>IF(ISERROR((D498/E498-1)*100),"n/a",(D498/E498-1)*100)</f>
        <v>47.122302158273378</v>
      </c>
      <c r="AI498" s="224">
        <f>IF(ISERROR((E498/F498-1)*100),"n/a",(E498/F498-1)*100)</f>
        <v>34.29951690821256</v>
      </c>
      <c r="AJ498" s="224">
        <f>IF(ISERROR((F498/G498-1)*100),"n/a",(F498/G498-1)*100)</f>
        <v>16.292134831460658</v>
      </c>
      <c r="AK498" s="224">
        <f>IF(ISERROR((G498/H498-1)*100),"n/a",(G498/H498-1)*100)</f>
        <v>111.90476190476191</v>
      </c>
      <c r="AL498" s="224">
        <f>IF(ISERROR((H498/I498-1)*100),"n/a",(H498/I498-1)*100)</f>
        <v>-46.835443037974692</v>
      </c>
      <c r="AM498" s="224">
        <f>IF(ISERROR((I498/J498-1)*100),"n/a",(I498/J498-1)*100)</f>
        <v>11.267605633802823</v>
      </c>
      <c r="AN498" s="224">
        <f>IF(ISERROR((J498/K498-1)*100),"n/a",(J498/K498-1)*100)</f>
        <v>12.698412698412698</v>
      </c>
      <c r="AO498" s="224">
        <f>IF(ISERROR((K498/L498-1)*100),"n/a",(K498/L498-1)*100)</f>
        <v>14.545454545454529</v>
      </c>
      <c r="AP498" s="224">
        <f>IF(ISERROR((L498/M498-1)*100),"n/a",(L498/M498-1)*100)</f>
        <v>17.021276595744705</v>
      </c>
      <c r="AQ498" s="224">
        <f>IF(ISERROR((M498/N498-1)*100),"n/a",(M498/N498-1)*100)</f>
        <v>20.512820512820507</v>
      </c>
      <c r="AR498" s="224">
        <f>IF(ISERROR((N498/O498-1)*100),"n/a",(N498/O498-1)*100)</f>
        <v>25.806451612903224</v>
      </c>
      <c r="AS498" s="224">
        <f>IF(ISERROR((O498/Q498-1)*100),"n/a",(O498/Q498-1)*100)</f>
        <v>34.782608695652172</v>
      </c>
      <c r="AT498" s="224">
        <f>IF(ISERROR((Q498/R498-1)*100),"n/a",(Q498/R498-1)*100)</f>
        <v>91.666666666666671</v>
      </c>
      <c r="AU498" s="224" t="str">
        <f>IF(ISERROR((R498/T498-1)*100),"n/a",(R498/T498-1)*100)</f>
        <v>n/a</v>
      </c>
      <c r="AV498" s="224" t="str">
        <f>IF(ISERROR((T498/U498-1)*100),"n/a",(T498/U498-1)*100)</f>
        <v>n/a</v>
      </c>
      <c r="AW498" s="224" t="str">
        <f>IF(ISERROR((U498/V498-1)*100),"n/a",(U498/V498-1)*100)</f>
        <v>n/a</v>
      </c>
      <c r="AX498" s="224">
        <f>IF(ISERROR((V498/W498-1)*100),"n/a",(V498/W498-1)*100)</f>
        <v>-100</v>
      </c>
      <c r="AY498" s="224">
        <f>IF(ISERROR((W498/X498-1)*100),"n/a",(W498/X498-1)*100)</f>
        <v>-9.9999999999999858</v>
      </c>
      <c r="AZ498" s="224">
        <f>IF(ISERROR((X498/Y498-1)*100),"n/a",(X498/Y498-1)*100)</f>
        <v>27.659574468085111</v>
      </c>
      <c r="BA498" s="224">
        <f>IF(ISERROR((Y498/Z498-1)*100),"n/a",(Y498/Z498-1)*100)</f>
        <v>4.4444444444444287</v>
      </c>
      <c r="BB498" s="224">
        <f>IF(ISERROR((Z498/AA498-1)*100),"n/a",(Z498/AA498-1)*100)</f>
        <v>9.7560975609756184</v>
      </c>
      <c r="BC498" s="224">
        <f>IF(ISERROR((AA498/AB498-1)*100),"n/a",(AA498/AB498-1)*100)</f>
        <v>309.99999999999994</v>
      </c>
      <c r="BD498" s="224" t="str">
        <f>IF(ISERROR((AB498/AC498-1)*100),"n/a",(AB498/AC498-1)*100)</f>
        <v>n/a</v>
      </c>
      <c r="BE498" s="224" t="str">
        <f>IF(ISERROR((AC498/AD498-1)*100),"n/a",(AC498/AD498-1)*100)</f>
        <v>n/a</v>
      </c>
      <c r="BF498" s="224" t="str">
        <f>IF(ISERROR((AD498/AE498-1)*100),"n/a",(AD498/AE498-1)*100)</f>
        <v>n/a</v>
      </c>
      <c r="BG498" s="224">
        <f>AVERAGE(AG498:BF498)</f>
        <v>32.979752647393127</v>
      </c>
      <c r="BH498" s="182">
        <f t="shared" si="7"/>
        <v>78.103993563918252</v>
      </c>
    </row>
    <row r="499" spans="1:60" x14ac:dyDescent="0.2">
      <c r="A499" s="116" t="s">
        <v>1589</v>
      </c>
      <c r="B499" s="55" t="s">
        <v>1590</v>
      </c>
      <c r="C499" s="36">
        <v>1.67</v>
      </c>
      <c r="D499" s="181">
        <v>1.5</v>
      </c>
      <c r="E499" s="181">
        <v>1.2666666666666699</v>
      </c>
      <c r="F499" s="181">
        <v>0.96</v>
      </c>
      <c r="G499" s="181">
        <v>0.78</v>
      </c>
      <c r="H499" s="181">
        <v>0.68666666666666698</v>
      </c>
      <c r="I499" s="181">
        <v>0.16666666666666699</v>
      </c>
      <c r="J499" s="229">
        <v>0</v>
      </c>
      <c r="K499" s="229">
        <v>0</v>
      </c>
      <c r="L499" s="238">
        <v>0</v>
      </c>
      <c r="M499" s="238">
        <v>0</v>
      </c>
      <c r="N499" s="238">
        <v>0</v>
      </c>
      <c r="O499" s="238">
        <v>0</v>
      </c>
      <c r="P499" s="162">
        <v>0</v>
      </c>
      <c r="Q499" s="238">
        <v>0</v>
      </c>
      <c r="R499" s="238">
        <v>0</v>
      </c>
      <c r="S499" s="162">
        <v>0</v>
      </c>
      <c r="T499" s="238">
        <v>0</v>
      </c>
      <c r="U499" s="238">
        <v>0</v>
      </c>
      <c r="V499" s="229">
        <v>0</v>
      </c>
      <c r="W499" s="229">
        <v>0</v>
      </c>
      <c r="X499" s="229">
        <v>0</v>
      </c>
      <c r="Y499" s="229">
        <v>0</v>
      </c>
      <c r="Z499" s="229">
        <v>0</v>
      </c>
      <c r="AA499" s="229">
        <v>1.1852E-2</v>
      </c>
      <c r="AB499" s="229">
        <v>4.7407333333333301E-2</v>
      </c>
      <c r="AC499" s="229">
        <v>4.7407333333333301E-2</v>
      </c>
      <c r="AD499" s="229">
        <v>4.7407333333333301E-2</v>
      </c>
      <c r="AE499" s="229">
        <v>4.7407333333333301E-2</v>
      </c>
      <c r="AF499" s="223">
        <f>SUM(C499:AE499)</f>
        <v>7.2314813333333365</v>
      </c>
      <c r="AG499" s="224">
        <f>IF(ISERROR((C499/D499-1)*100),"n/a",(C499/D499-1)*100)</f>
        <v>11.333333333333329</v>
      </c>
      <c r="AH499" s="224">
        <f>IF(ISERROR((D499/E499-1)*100),"n/a",(D499/E499-1)*100)</f>
        <v>18.42105263157865</v>
      </c>
      <c r="AI499" s="224">
        <f>IF(ISERROR((E499/F499-1)*100),"n/a",(E499/F499-1)*100)</f>
        <v>31.944444444444798</v>
      </c>
      <c r="AJ499" s="224">
        <f>IF(ISERROR((F499/G499-1)*100),"n/a",(F499/G499-1)*100)</f>
        <v>23.076923076923062</v>
      </c>
      <c r="AK499" s="224">
        <f>IF(ISERROR((G499/H499-1)*100),"n/a",(G499/H499-1)*100)</f>
        <v>13.592233009708687</v>
      </c>
      <c r="AL499" s="224">
        <f>IF(ISERROR((H499/I499-1)*100),"n/a",(H499/I499-1)*100)</f>
        <v>311.99999999999937</v>
      </c>
      <c r="AM499" s="224" t="str">
        <f>IF(ISERROR((I499/J499-1)*100),"n/a",(I499/J499-1)*100)</f>
        <v>n/a</v>
      </c>
      <c r="AN499" s="224" t="str">
        <f>IF(ISERROR((J499/K499-1)*100),"n/a",(J499/K499-1)*100)</f>
        <v>n/a</v>
      </c>
      <c r="AO499" s="224" t="str">
        <f>IF(ISERROR((K499/L499-1)*100),"n/a",(K499/L499-1)*100)</f>
        <v>n/a</v>
      </c>
      <c r="AP499" s="224" t="str">
        <f>IF(ISERROR((L499/M499-1)*100),"n/a",(L499/M499-1)*100)</f>
        <v>n/a</v>
      </c>
      <c r="AQ499" s="224" t="str">
        <f>IF(ISERROR((M499/N499-1)*100),"n/a",(M499/N499-1)*100)</f>
        <v>n/a</v>
      </c>
      <c r="AR499" s="224" t="str">
        <f>IF(ISERROR((N499/O499-1)*100),"n/a",(N499/O499-1)*100)</f>
        <v>n/a</v>
      </c>
      <c r="AS499" s="224" t="str">
        <f>IF(ISERROR((O499/Q499-1)*100),"n/a",(O499/Q499-1)*100)</f>
        <v>n/a</v>
      </c>
      <c r="AT499" s="224" t="str">
        <f>IF(ISERROR((Q499/R499-1)*100),"n/a",(Q499/R499-1)*100)</f>
        <v>n/a</v>
      </c>
      <c r="AU499" s="224" t="str">
        <f>IF(ISERROR((R499/T499-1)*100),"n/a",(R499/T499-1)*100)</f>
        <v>n/a</v>
      </c>
      <c r="AV499" s="224" t="str">
        <f>IF(ISERROR((T499/U499-1)*100),"n/a",(T499/U499-1)*100)</f>
        <v>n/a</v>
      </c>
      <c r="AW499" s="224" t="str">
        <f>IF(ISERROR((U499/V499-1)*100),"n/a",(U499/V499-1)*100)</f>
        <v>n/a</v>
      </c>
      <c r="AX499" s="224" t="str">
        <f>IF(ISERROR((V499/W499-1)*100),"n/a",(V499/W499-1)*100)</f>
        <v>n/a</v>
      </c>
      <c r="AY499" s="224" t="str">
        <f>IF(ISERROR((W499/X499-1)*100),"n/a",(W499/X499-1)*100)</f>
        <v>n/a</v>
      </c>
      <c r="AZ499" s="224" t="str">
        <f>IF(ISERROR((X499/Y499-1)*100),"n/a",(X499/Y499-1)*100)</f>
        <v>n/a</v>
      </c>
      <c r="BA499" s="224" t="str">
        <f>IF(ISERROR((Y499/Z499-1)*100),"n/a",(Y499/Z499-1)*100)</f>
        <v>n/a</v>
      </c>
      <c r="BB499" s="224">
        <f>IF(ISERROR((Z499/AA499-1)*100),"n/a",(Z499/AA499-1)*100)</f>
        <v>-100</v>
      </c>
      <c r="BC499" s="224">
        <f>IF(ISERROR((AA499/AB499-1)*100),"n/a",(AA499/AB499-1)*100)</f>
        <v>-74.999648436950665</v>
      </c>
      <c r="BD499" s="224">
        <f>IF(ISERROR((AB499/AC499-1)*100),"n/a",(AB499/AC499-1)*100)</f>
        <v>0</v>
      </c>
      <c r="BE499" s="224">
        <f>IF(ISERROR((AC499/AD499-1)*100),"n/a",(AC499/AD499-1)*100)</f>
        <v>0</v>
      </c>
      <c r="BF499" s="224">
        <f>IF(ISERROR((AD499/AE499-1)*100),"n/a",(AD499/AE499-1)*100)</f>
        <v>0</v>
      </c>
      <c r="BG499" s="224">
        <f>AVERAGE(AG499:BF499)</f>
        <v>21.397121641730656</v>
      </c>
      <c r="BH499" s="182">
        <f t="shared" si="7"/>
        <v>104.94677824395424</v>
      </c>
    </row>
    <row r="500" spans="1:60" x14ac:dyDescent="0.2">
      <c r="A500" s="55" t="s">
        <v>2007</v>
      </c>
      <c r="B500" s="55" t="s">
        <v>1131</v>
      </c>
      <c r="C500" s="36">
        <v>4.22</v>
      </c>
      <c r="D500" s="181">
        <v>3.83</v>
      </c>
      <c r="E500" s="181">
        <v>3.46</v>
      </c>
      <c r="F500" s="181">
        <v>3.03</v>
      </c>
      <c r="G500" s="181">
        <v>2.6</v>
      </c>
      <c r="H500" s="181">
        <v>2.48</v>
      </c>
      <c r="I500" s="181">
        <v>2.42</v>
      </c>
      <c r="J500" s="202">
        <v>2.1800000000000002</v>
      </c>
      <c r="K500" s="202">
        <v>1.92</v>
      </c>
      <c r="L500" s="181">
        <v>1.76</v>
      </c>
      <c r="M500" s="181">
        <v>1.6</v>
      </c>
      <c r="N500" s="181">
        <v>1.46</v>
      </c>
      <c r="O500" s="181">
        <v>1.36</v>
      </c>
      <c r="P500" s="273" t="s">
        <v>1737</v>
      </c>
      <c r="Q500" s="181">
        <v>1.29</v>
      </c>
      <c r="R500" s="181">
        <v>1.25</v>
      </c>
      <c r="S500" s="273"/>
      <c r="T500" s="229">
        <v>1.24</v>
      </c>
      <c r="U500" s="202">
        <v>1.24</v>
      </c>
      <c r="V500" s="202">
        <v>1.22</v>
      </c>
      <c r="W500" s="202">
        <v>1.02</v>
      </c>
      <c r="X500" s="202">
        <v>0.69</v>
      </c>
      <c r="Y500" s="202">
        <v>0.55000000000000004</v>
      </c>
      <c r="Z500" s="202">
        <v>0.49</v>
      </c>
      <c r="AA500" s="202">
        <v>0.45</v>
      </c>
      <c r="AB500" s="229">
        <v>0.44</v>
      </c>
      <c r="AC500" s="202">
        <v>0.38</v>
      </c>
      <c r="AD500" s="202">
        <v>0.27</v>
      </c>
      <c r="AE500" s="202">
        <v>0.18</v>
      </c>
      <c r="AF500" s="223">
        <f>SUM(C500:AE500)</f>
        <v>43.030000000000015</v>
      </c>
      <c r="AG500" s="224">
        <f>IF(ISERROR((C500/D500-1)*100),"n/a",(C500/D500-1)*100)</f>
        <v>10.182767624020883</v>
      </c>
      <c r="AH500" s="224">
        <f>IF(ISERROR((D500/E500-1)*100),"n/a",(D500/E500-1)*100)</f>
        <v>10.693641618497107</v>
      </c>
      <c r="AI500" s="224">
        <f>IF(ISERROR((E500/F500-1)*100),"n/a",(E500/F500-1)*100)</f>
        <v>14.191419141914196</v>
      </c>
      <c r="AJ500" s="224">
        <f>IF(ISERROR((F500/G500-1)*100),"n/a",(F500/G500-1)*100)</f>
        <v>16.538461538461526</v>
      </c>
      <c r="AK500" s="224">
        <f>IF(ISERROR((G500/H500-1)*100),"n/a",(G500/H500-1)*100)</f>
        <v>4.8387096774193505</v>
      </c>
      <c r="AL500" s="224">
        <f>IF(ISERROR((H500/I500-1)*100),"n/a",(H500/I500-1)*100)</f>
        <v>2.4793388429751984</v>
      </c>
      <c r="AM500" s="224">
        <f>IF(ISERROR((I500/J500-1)*100),"n/a",(I500/J500-1)*100)</f>
        <v>11.009174311926584</v>
      </c>
      <c r="AN500" s="224">
        <f>IF(ISERROR((J500/K500-1)*100),"n/a",(J500/K500-1)*100)</f>
        <v>13.541666666666675</v>
      </c>
      <c r="AO500" s="224">
        <f>IF(ISERROR((K500/L500-1)*100),"n/a",(K500/L500-1)*100)</f>
        <v>9.0909090909090828</v>
      </c>
      <c r="AP500" s="224">
        <f>IF(ISERROR((L500/M500-1)*100),"n/a",(L500/M500-1)*100)</f>
        <v>9.9999999999999858</v>
      </c>
      <c r="AQ500" s="224">
        <f>IF(ISERROR((M500/N500-1)*100),"n/a",(M500/N500-1)*100)</f>
        <v>9.5890410958904262</v>
      </c>
      <c r="AR500" s="224">
        <f>IF(ISERROR((N500/O500-1)*100),"n/a",(N500/O500-1)*100)</f>
        <v>7.3529411764705843</v>
      </c>
      <c r="AS500" s="224">
        <f>IF(ISERROR((O500/Q500-1)*100),"n/a",(O500/Q500-1)*100)</f>
        <v>5.4263565891472965</v>
      </c>
      <c r="AT500" s="224">
        <f>IF(ISERROR((Q500/R500-1)*100),"n/a",(Q500/R500-1)*100)</f>
        <v>3.2000000000000028</v>
      </c>
      <c r="AU500" s="224">
        <f>IF(ISERROR((R500/T500-1)*100),"n/a",(R500/T500-1)*100)</f>
        <v>0.80645161290322509</v>
      </c>
      <c r="AV500" s="224">
        <f>IF(ISERROR((T500/U500-1)*100),"n/a",(T500/U500-1)*100)</f>
        <v>0</v>
      </c>
      <c r="AW500" s="224">
        <f>IF(ISERROR((U500/V500-1)*100),"n/a",(U500/V500-1)*100)</f>
        <v>1.6393442622950838</v>
      </c>
      <c r="AX500" s="224">
        <f>IF(ISERROR((V500/W500-1)*100),"n/a",(V500/W500-1)*100)</f>
        <v>19.6078431372549</v>
      </c>
      <c r="AY500" s="224">
        <f>IF(ISERROR((W500/X500-1)*100),"n/a",(W500/X500-1)*100)</f>
        <v>47.826086956521749</v>
      </c>
      <c r="AZ500" s="224">
        <f>IF(ISERROR((X500/Y500-1)*100),"n/a",(X500/Y500-1)*100)</f>
        <v>25.454545454545439</v>
      </c>
      <c r="BA500" s="224">
        <f>IF(ISERROR((Y500/Z500-1)*100),"n/a",(Y500/Z500-1)*100)</f>
        <v>12.244897959183687</v>
      </c>
      <c r="BB500" s="224">
        <f>IF(ISERROR((Z500/AA500-1)*100),"n/a",(Z500/AA500-1)*100)</f>
        <v>8.8888888888888786</v>
      </c>
      <c r="BC500" s="224">
        <f>IF(ISERROR((AA500/AB500-1)*100),"n/a",(AA500/AB500-1)*100)</f>
        <v>2.2727272727272707</v>
      </c>
      <c r="BD500" s="224">
        <f>IF(ISERROR((AB500/AC500-1)*100),"n/a",(AB500/AC500-1)*100)</f>
        <v>15.789473684210531</v>
      </c>
      <c r="BE500" s="224">
        <f>IF(ISERROR((AC500/AD500-1)*100),"n/a",(AC500/AD500-1)*100)</f>
        <v>40.740740740740748</v>
      </c>
      <c r="BF500" s="224">
        <f>IF(ISERROR((AD500/AE500-1)*100),"n/a",(AD500/AE500-1)*100)</f>
        <v>50.000000000000021</v>
      </c>
      <c r="BG500" s="224">
        <f>AVERAGE(AG500:BF500)</f>
        <v>13.59251643629117</v>
      </c>
      <c r="BH500" s="182">
        <f t="shared" si="7"/>
        <v>13.502710024435787</v>
      </c>
    </row>
    <row r="501" spans="1:60" x14ac:dyDescent="0.2">
      <c r="A501" s="55" t="s">
        <v>2008</v>
      </c>
      <c r="B501" s="55" t="s">
        <v>436</v>
      </c>
      <c r="C501" s="36">
        <v>2.3199999999999998</v>
      </c>
      <c r="D501" s="181">
        <v>2.2400000000000002</v>
      </c>
      <c r="E501" s="181">
        <v>2.2000000000000002</v>
      </c>
      <c r="F501" s="181">
        <v>2.08</v>
      </c>
      <c r="G501" s="181">
        <v>1.96</v>
      </c>
      <c r="H501" s="181">
        <v>1.84</v>
      </c>
      <c r="I501" s="181">
        <v>1.64</v>
      </c>
      <c r="J501" s="202">
        <v>1.44</v>
      </c>
      <c r="K501" s="202">
        <v>1.36</v>
      </c>
      <c r="L501" s="181">
        <v>1.2</v>
      </c>
      <c r="M501" s="181">
        <v>1.0900000000000001</v>
      </c>
      <c r="N501" s="181">
        <v>0.96</v>
      </c>
      <c r="O501" s="181">
        <v>0.86</v>
      </c>
      <c r="P501" s="273" t="s">
        <v>1737</v>
      </c>
      <c r="Q501" s="181">
        <v>0.8</v>
      </c>
      <c r="R501" s="181">
        <v>0.7</v>
      </c>
      <c r="S501" s="273"/>
      <c r="T501" s="202">
        <v>0.62</v>
      </c>
      <c r="U501" s="202">
        <v>0.55000000000000004</v>
      </c>
      <c r="V501" s="202">
        <v>0.5</v>
      </c>
      <c r="W501" s="202">
        <v>0.45</v>
      </c>
      <c r="X501" s="202">
        <v>0.4</v>
      </c>
      <c r="Y501" s="202">
        <v>0.33</v>
      </c>
      <c r="Z501" s="202">
        <v>0.28749999999999998</v>
      </c>
      <c r="AA501" s="202">
        <v>0.24249999999999999</v>
      </c>
      <c r="AB501" s="202">
        <v>0.23499999999999999</v>
      </c>
      <c r="AC501" s="202">
        <v>0.19</v>
      </c>
      <c r="AD501" s="202">
        <v>0.16</v>
      </c>
      <c r="AE501" s="202">
        <v>2.5000000000000001E-2</v>
      </c>
      <c r="AF501" s="223">
        <f>SUM(C501:AE501)</f>
        <v>26.68</v>
      </c>
      <c r="AG501" s="224">
        <f>IF(ISERROR((C501/D501-1)*100),"n/a",(C501/D501-1)*100)</f>
        <v>3.5714285714285587</v>
      </c>
      <c r="AH501" s="224">
        <f>IF(ISERROR((D501/E501-1)*100),"n/a",(D501/E501-1)*100)</f>
        <v>1.8181818181818299</v>
      </c>
      <c r="AI501" s="224">
        <f>IF(ISERROR((E501/F501-1)*100),"n/a",(E501/F501-1)*100)</f>
        <v>5.7692307692307709</v>
      </c>
      <c r="AJ501" s="224">
        <f>IF(ISERROR((F501/G501-1)*100),"n/a",(F501/G501-1)*100)</f>
        <v>6.1224489795918435</v>
      </c>
      <c r="AK501" s="224">
        <f>IF(ISERROR((G501/H501-1)*100),"n/a",(G501/H501-1)*100)</f>
        <v>6.5217391304347672</v>
      </c>
      <c r="AL501" s="224">
        <f>IF(ISERROR((H501/I501-1)*100),"n/a",(H501/I501-1)*100)</f>
        <v>12.195121951219523</v>
      </c>
      <c r="AM501" s="224">
        <f>IF(ISERROR((I501/J501-1)*100),"n/a",(I501/J501-1)*100)</f>
        <v>13.888888888888884</v>
      </c>
      <c r="AN501" s="224">
        <f>IF(ISERROR((J501/K501-1)*100),"n/a",(J501/K501-1)*100)</f>
        <v>5.8823529411764497</v>
      </c>
      <c r="AO501" s="224">
        <f>IF(ISERROR((K501/L501-1)*100),"n/a",(K501/L501-1)*100)</f>
        <v>13.333333333333353</v>
      </c>
      <c r="AP501" s="224">
        <f>IF(ISERROR((L501/M501-1)*100),"n/a",(L501/M501-1)*100)</f>
        <v>10.091743119266038</v>
      </c>
      <c r="AQ501" s="224">
        <f>IF(ISERROR((M501/N501-1)*100),"n/a",(M501/N501-1)*100)</f>
        <v>13.541666666666675</v>
      </c>
      <c r="AR501" s="224">
        <f>IF(ISERROR((N501/O501-1)*100),"n/a",(N501/O501-1)*100)</f>
        <v>11.627906976744185</v>
      </c>
      <c r="AS501" s="224">
        <f>IF(ISERROR((O501/Q501-1)*100),"n/a",(O501/Q501-1)*100)</f>
        <v>7.4999999999999956</v>
      </c>
      <c r="AT501" s="224">
        <f>IF(ISERROR((Q501/R501-1)*100),"n/a",(Q501/R501-1)*100)</f>
        <v>14.285714285714302</v>
      </c>
      <c r="AU501" s="224">
        <f>IF(ISERROR((R501/T501-1)*100),"n/a",(R501/T501-1)*100)</f>
        <v>12.903225806451601</v>
      </c>
      <c r="AV501" s="224">
        <f>IF(ISERROR((T501/U501-1)*100),"n/a",(T501/U501-1)*100)</f>
        <v>12.72727272727272</v>
      </c>
      <c r="AW501" s="224">
        <f>IF(ISERROR((U501/V501-1)*100),"n/a",(U501/V501-1)*100)</f>
        <v>10.000000000000009</v>
      </c>
      <c r="AX501" s="224">
        <f>IF(ISERROR((V501/W501-1)*100),"n/a",(V501/W501-1)*100)</f>
        <v>11.111111111111116</v>
      </c>
      <c r="AY501" s="224">
        <f>IF(ISERROR((W501/X501-1)*100),"n/a",(W501/X501-1)*100)</f>
        <v>12.5</v>
      </c>
      <c r="AZ501" s="224">
        <f>IF(ISERROR((X501/Y501-1)*100),"n/a",(X501/Y501-1)*100)</f>
        <v>21.212121212121215</v>
      </c>
      <c r="BA501" s="224">
        <f>IF(ISERROR((Y501/Z501-1)*100),"n/a",(Y501/Z501-1)*100)</f>
        <v>14.782608695652177</v>
      </c>
      <c r="BB501" s="224">
        <f>IF(ISERROR((Z501/AA501-1)*100),"n/a",(Z501/AA501-1)*100)</f>
        <v>18.556701030927837</v>
      </c>
      <c r="BC501" s="224">
        <f>IF(ISERROR((AA501/AB501-1)*100),"n/a",(AA501/AB501-1)*100)</f>
        <v>3.1914893617021267</v>
      </c>
      <c r="BD501" s="224">
        <f>IF(ISERROR((AB501/AC501-1)*100),"n/a",(AB501/AC501-1)*100)</f>
        <v>23.684210526315773</v>
      </c>
      <c r="BE501" s="224">
        <f>IF(ISERROR((AC501/AD501-1)*100),"n/a",(AC501/AD501-1)*100)</f>
        <v>18.75</v>
      </c>
      <c r="BF501" s="224">
        <f>IF(ISERROR((AD501/AE501-1)*100),"n/a",(AD501/AE501-1)*100)</f>
        <v>540</v>
      </c>
      <c r="BG501" s="224">
        <f>AVERAGE(AG501:BF501)</f>
        <v>31.752634534747376</v>
      </c>
      <c r="BH501" s="182">
        <f t="shared" si="7"/>
        <v>103.80633000392832</v>
      </c>
    </row>
    <row r="502" spans="1:60" x14ac:dyDescent="0.2">
      <c r="A502" s="116" t="s">
        <v>5559</v>
      </c>
      <c r="B502" s="55" t="s">
        <v>2796</v>
      </c>
      <c r="C502" s="36">
        <v>1.32</v>
      </c>
      <c r="D502" s="181">
        <v>1.17</v>
      </c>
      <c r="E502" s="181">
        <v>1.04</v>
      </c>
      <c r="F502" s="181">
        <v>0.92666666666666675</v>
      </c>
      <c r="G502" s="181">
        <v>0.89333333333333342</v>
      </c>
      <c r="H502" s="238">
        <v>0.85333333333333317</v>
      </c>
      <c r="I502" s="181">
        <v>0.85333333333333317</v>
      </c>
      <c r="J502" s="202">
        <v>0.72666666666666679</v>
      </c>
      <c r="K502" s="202">
        <v>0.66000000000000014</v>
      </c>
      <c r="L502" s="181">
        <v>0.64</v>
      </c>
      <c r="M502" s="181">
        <v>0.6133333333333334</v>
      </c>
      <c r="N502" s="181">
        <v>0.57333333333333336</v>
      </c>
      <c r="O502" s="181">
        <v>0.53333333333333321</v>
      </c>
      <c r="Q502" s="181">
        <v>0.51999999999999991</v>
      </c>
      <c r="R502" s="181">
        <v>0.4</v>
      </c>
      <c r="T502" s="238">
        <v>0.26</v>
      </c>
      <c r="U502" s="238">
        <v>0.36</v>
      </c>
      <c r="V502" s="272">
        <v>0.48</v>
      </c>
      <c r="W502" s="272">
        <v>0.39407407555555557</v>
      </c>
      <c r="X502" s="272">
        <v>0.34074074074074073</v>
      </c>
      <c r="Y502" s="272">
        <v>0.25777777777777777</v>
      </c>
      <c r="Z502" s="272">
        <v>0.22222222222222224</v>
      </c>
      <c r="AA502" s="272">
        <v>0.169876543209877</v>
      </c>
      <c r="AB502" s="229">
        <v>0.15802469135802469</v>
      </c>
      <c r="AC502" s="229">
        <v>0.15802469135802469</v>
      </c>
      <c r="AD502" s="202">
        <v>0.15802469135802469</v>
      </c>
      <c r="AE502" s="202">
        <v>0.10534979423868313</v>
      </c>
      <c r="AF502" s="223">
        <f>SUM(C502:AE502)</f>
        <v>14.787448561152264</v>
      </c>
      <c r="AG502" s="224">
        <f>IF(ISERROR((C502/D502-1)*100),"n/a",(C502/D502-1)*100)</f>
        <v>12.820512820512842</v>
      </c>
      <c r="AH502" s="224">
        <f>IF(ISERROR((D502/E502-1)*100),"n/a",(D502/E502-1)*100)</f>
        <v>12.5</v>
      </c>
      <c r="AI502" s="224">
        <f>IF(ISERROR((E502/F502-1)*100),"n/a",(E502/F502-1)*100)</f>
        <v>12.230215827338121</v>
      </c>
      <c r="AJ502" s="224">
        <f>IF(ISERROR((F502/G502-1)*100),"n/a",(F502/G502-1)*100)</f>
        <v>3.7313432835820892</v>
      </c>
      <c r="AK502" s="224">
        <f>IF(ISERROR((G502/H502-1)*100),"n/a",(G502/H502-1)*100)</f>
        <v>4.6875000000000222</v>
      </c>
      <c r="AL502" s="224">
        <f>IF(ISERROR((H502/I502-1)*100),"n/a",(H502/I502-1)*100)</f>
        <v>0</v>
      </c>
      <c r="AM502" s="224">
        <f>IF(ISERROR((I502/J502-1)*100),"n/a",(I502/J502-1)*100)</f>
        <v>17.431192660550423</v>
      </c>
      <c r="AN502" s="224">
        <f>IF(ISERROR((J502/K502-1)*100),"n/a",(J502/K502-1)*100)</f>
        <v>10.1010101010101</v>
      </c>
      <c r="AO502" s="224">
        <f>IF(ISERROR((K502/L502-1)*100),"n/a",(K502/L502-1)*100)</f>
        <v>3.1250000000000222</v>
      </c>
      <c r="AP502" s="224">
        <f>IF(ISERROR((L502/M502-1)*100),"n/a",(L502/M502-1)*100)</f>
        <v>4.3478260869565188</v>
      </c>
      <c r="AQ502" s="224">
        <f>IF(ISERROR((M502/N502-1)*100),"n/a",(M502/N502-1)*100)</f>
        <v>6.976744186046524</v>
      </c>
      <c r="AR502" s="224">
        <f>IF(ISERROR((N502/O502-1)*100),"n/a",(N502/O502-1)*100)</f>
        <v>7.50000000000004</v>
      </c>
      <c r="AS502" s="224">
        <f>IF(ISERROR((O502/Q502-1)*100),"n/a",(O502/Q502-1)*100)</f>
        <v>2.564102564102555</v>
      </c>
      <c r="AT502" s="224">
        <f>IF(ISERROR((Q502/R502-1)*100),"n/a",(Q502/R502-1)*100)</f>
        <v>29.999999999999961</v>
      </c>
      <c r="AU502" s="224">
        <f>IF(ISERROR((R502/T502-1)*100),"n/a",(R502/T502-1)*100)</f>
        <v>53.846153846153854</v>
      </c>
      <c r="AV502" s="224">
        <f>IF(ISERROR((T502/U502-1)*100),"n/a",(T502/U502-1)*100)</f>
        <v>-27.777777777777768</v>
      </c>
      <c r="AW502" s="224">
        <f>IF(ISERROR((U502/V502-1)*100),"n/a",(U502/V502-1)*100)</f>
        <v>-25</v>
      </c>
      <c r="AX502" s="224">
        <f>IF(ISERROR((V502/W502-1)*100),"n/a",(V502/W502-1)*100)</f>
        <v>21.804510820283785</v>
      </c>
      <c r="AY502" s="224">
        <f>IF(ISERROR((W502/X502-1)*100),"n/a",(W502/X502-1)*100)</f>
        <v>15.652174347826087</v>
      </c>
      <c r="AZ502" s="224">
        <f>IF(ISERROR((X502/Y502-1)*100),"n/a",(X502/Y502-1)*100)</f>
        <v>32.18390804597702</v>
      </c>
      <c r="BA502" s="224">
        <f>IF(ISERROR((Y502/Z502-1)*100),"n/a",(Y502/Z502-1)*100)</f>
        <v>15.999999999999993</v>
      </c>
      <c r="BB502" s="224">
        <f>IF(ISERROR((Z502/AA502-1)*100),"n/a",(Z502/AA502-1)*100)</f>
        <v>30.813953488371748</v>
      </c>
      <c r="BC502" s="224">
        <f>IF(ISERROR((AA502/AB502-1)*100),"n/a",(AA502/AB502-1)*100)</f>
        <v>7.5000000000002842</v>
      </c>
      <c r="BD502" s="224">
        <f>IF(ISERROR((AB502/AC502-1)*100),"n/a",(AB502/AC502-1)*100)</f>
        <v>0</v>
      </c>
      <c r="BE502" s="224">
        <f>IF(ISERROR((AC502/AD502-1)*100),"n/a",(AC502/AD502-1)*100)</f>
        <v>0</v>
      </c>
      <c r="BF502" s="224">
        <f>IF(ISERROR((AD502/AE502-1)*100),"n/a",(AD502/AE502-1)*100)</f>
        <v>50</v>
      </c>
      <c r="BG502" s="224">
        <f>AVERAGE(AG502:BF502)</f>
        <v>11.655321934651315</v>
      </c>
      <c r="BH502" s="182">
        <f t="shared" si="7"/>
        <v>18.148409700390975</v>
      </c>
    </row>
    <row r="503" spans="1:60" x14ac:dyDescent="0.2">
      <c r="A503" s="116" t="s">
        <v>1592</v>
      </c>
      <c r="B503" s="55" t="s">
        <v>1593</v>
      </c>
      <c r="C503" s="36">
        <v>0.8</v>
      </c>
      <c r="D503" s="181">
        <v>0.72</v>
      </c>
      <c r="E503" s="181">
        <v>0.69</v>
      </c>
      <c r="F503" s="181">
        <v>0.6</v>
      </c>
      <c r="G503" s="181">
        <v>0.44</v>
      </c>
      <c r="H503" s="181">
        <v>0.4</v>
      </c>
      <c r="I503" s="181">
        <v>0.25</v>
      </c>
      <c r="J503" s="229">
        <v>0.12</v>
      </c>
      <c r="K503" s="202">
        <v>0.12</v>
      </c>
      <c r="L503" s="181">
        <v>0.109090909090909</v>
      </c>
      <c r="M503" s="181">
        <v>7.43801652892562E-2</v>
      </c>
      <c r="N503" s="238">
        <v>0</v>
      </c>
      <c r="O503" s="238">
        <v>0</v>
      </c>
      <c r="P503" s="162"/>
      <c r="Q503" s="238">
        <v>0</v>
      </c>
      <c r="R503" s="238">
        <v>0</v>
      </c>
      <c r="S503" s="162"/>
      <c r="T503" s="238">
        <v>0</v>
      </c>
      <c r="U503" s="238">
        <v>0</v>
      </c>
      <c r="V503" s="229">
        <v>0</v>
      </c>
      <c r="W503" s="229">
        <v>0</v>
      </c>
      <c r="X503" s="229">
        <v>0</v>
      </c>
      <c r="Y503" s="229">
        <v>0</v>
      </c>
      <c r="Z503" s="229">
        <v>0</v>
      </c>
      <c r="AA503" s="229">
        <v>0</v>
      </c>
      <c r="AB503" s="229">
        <v>0</v>
      </c>
      <c r="AC503" s="229">
        <v>0</v>
      </c>
      <c r="AD503" s="229">
        <v>0</v>
      </c>
      <c r="AE503" s="229">
        <v>0</v>
      </c>
      <c r="AF503" s="223">
        <f>SUM(C503:AE503)</f>
        <v>4.3234710743801656</v>
      </c>
      <c r="AG503" s="224">
        <f>IF(ISERROR((C503/D503-1)*100),"n/a",(C503/D503-1)*100)</f>
        <v>11.111111111111116</v>
      </c>
      <c r="AH503" s="224">
        <f>IF(ISERROR((D503/E503-1)*100),"n/a",(D503/E503-1)*100)</f>
        <v>4.3478260869565188</v>
      </c>
      <c r="AI503" s="224">
        <f>IF(ISERROR((E503/F503-1)*100),"n/a",(E503/F503-1)*100)</f>
        <v>14.999999999999991</v>
      </c>
      <c r="AJ503" s="224">
        <f>IF(ISERROR((F503/G503-1)*100),"n/a",(F503/G503-1)*100)</f>
        <v>36.363636363636353</v>
      </c>
      <c r="AK503" s="224">
        <f>IF(ISERROR((G503/H503-1)*100),"n/a",(G503/H503-1)*100)</f>
        <v>9.9999999999999858</v>
      </c>
      <c r="AL503" s="224">
        <f>IF(ISERROR((H503/I503-1)*100),"n/a",(H503/I503-1)*100)</f>
        <v>60.000000000000007</v>
      </c>
      <c r="AM503" s="224">
        <f>IF(ISERROR((I503/J503-1)*100),"n/a",(I503/J503-1)*100)</f>
        <v>108.33333333333334</v>
      </c>
      <c r="AN503" s="224">
        <f>IF(ISERROR((J503/K503-1)*100),"n/a",(J503/K503-1)*100)</f>
        <v>0</v>
      </c>
      <c r="AO503" s="224">
        <f>IF(ISERROR((K503/L503-1)*100),"n/a",(K503/L503-1)*100)</f>
        <v>10.000000000000075</v>
      </c>
      <c r="AP503" s="224">
        <f>IF(ISERROR((L503/M503-1)*100),"n/a",(L503/M503-1)*100)</f>
        <v>46.666666666666544</v>
      </c>
      <c r="AQ503" s="224" t="str">
        <f>IF(ISERROR((M503/N503-1)*100),"n/a",(M503/N503-1)*100)</f>
        <v>n/a</v>
      </c>
      <c r="AR503" s="224" t="str">
        <f>IF(ISERROR((N503/O503-1)*100),"n/a",(N503/O503-1)*100)</f>
        <v>n/a</v>
      </c>
      <c r="AS503" s="224" t="str">
        <f>IF(ISERROR((O503/Q503-1)*100),"n/a",(O503/Q503-1)*100)</f>
        <v>n/a</v>
      </c>
      <c r="AT503" s="224" t="str">
        <f>IF(ISERROR((Q503/R503-1)*100),"n/a",(Q503/R503-1)*100)</f>
        <v>n/a</v>
      </c>
      <c r="AU503" s="224" t="str">
        <f>IF(ISERROR((R503/T503-1)*100),"n/a",(R503/T503-1)*100)</f>
        <v>n/a</v>
      </c>
      <c r="AV503" s="224" t="str">
        <f>IF(ISERROR((T503/U503-1)*100),"n/a",(T503/U503-1)*100)</f>
        <v>n/a</v>
      </c>
      <c r="AW503" s="224" t="str">
        <f>IF(ISERROR((U503/V503-1)*100),"n/a",(U503/V503-1)*100)</f>
        <v>n/a</v>
      </c>
      <c r="AX503" s="224" t="str">
        <f>IF(ISERROR((V503/W503-1)*100),"n/a",(V503/W503-1)*100)</f>
        <v>n/a</v>
      </c>
      <c r="AY503" s="224" t="str">
        <f>IF(ISERROR((W503/X503-1)*100),"n/a",(W503/X503-1)*100)</f>
        <v>n/a</v>
      </c>
      <c r="AZ503" s="224" t="str">
        <f>IF(ISERROR((X503/Y503-1)*100),"n/a",(X503/Y503-1)*100)</f>
        <v>n/a</v>
      </c>
      <c r="BA503" s="224" t="str">
        <f>IF(ISERROR((Y503/Z503-1)*100),"n/a",(Y503/Z503-1)*100)</f>
        <v>n/a</v>
      </c>
      <c r="BB503" s="224" t="str">
        <f>IF(ISERROR((Z503/AA503-1)*100),"n/a",(Z503/AA503-1)*100)</f>
        <v>n/a</v>
      </c>
      <c r="BC503" s="224" t="str">
        <f>IF(ISERROR((AA503/AB503-1)*100),"n/a",(AA503/AB503-1)*100)</f>
        <v>n/a</v>
      </c>
      <c r="BD503" s="224" t="str">
        <f>IF(ISERROR((AB503/AC503-1)*100),"n/a",(AB503/AC503-1)*100)</f>
        <v>n/a</v>
      </c>
      <c r="BE503" s="224" t="str">
        <f>IF(ISERROR((AC503/AD503-1)*100),"n/a",(AC503/AD503-1)*100)</f>
        <v>n/a</v>
      </c>
      <c r="BF503" s="224" t="str">
        <f>IF(ISERROR((AD503/AE503-1)*100),"n/a",(AD503/AE503-1)*100)</f>
        <v>n/a</v>
      </c>
      <c r="BG503" s="224">
        <f>AVERAGE(AG503:BF503)</f>
        <v>30.182257356170396</v>
      </c>
      <c r="BH503" s="182">
        <f t="shared" si="7"/>
        <v>33.819581325256124</v>
      </c>
    </row>
    <row r="504" spans="1:60" x14ac:dyDescent="0.2">
      <c r="A504" s="116" t="s">
        <v>1133</v>
      </c>
      <c r="B504" s="55" t="s">
        <v>1134</v>
      </c>
      <c r="C504" s="36">
        <v>1.63</v>
      </c>
      <c r="D504" s="181">
        <v>1.59</v>
      </c>
      <c r="E504" s="181">
        <v>1.55</v>
      </c>
      <c r="F504" s="181">
        <v>1.5</v>
      </c>
      <c r="G504" s="181">
        <v>1.43</v>
      </c>
      <c r="H504" s="181">
        <v>1.37</v>
      </c>
      <c r="I504" s="181">
        <v>1.32</v>
      </c>
      <c r="J504" s="202">
        <v>1.1200000000000001</v>
      </c>
      <c r="K504" s="202">
        <v>0.84</v>
      </c>
      <c r="L504" s="181">
        <v>0.64</v>
      </c>
      <c r="M504" s="238">
        <v>0.6</v>
      </c>
      <c r="N504" s="181">
        <v>0.6</v>
      </c>
      <c r="O504" s="181">
        <v>0.54</v>
      </c>
      <c r="P504" s="202"/>
      <c r="Q504" s="181">
        <v>0.45</v>
      </c>
      <c r="R504" s="238">
        <v>0.4</v>
      </c>
      <c r="S504" s="202"/>
      <c r="T504" s="238">
        <v>0.4</v>
      </c>
      <c r="U504" s="238">
        <v>0.79</v>
      </c>
      <c r="V504" s="202">
        <v>0.9</v>
      </c>
      <c r="W504" s="202">
        <v>0.87</v>
      </c>
      <c r="X504" s="202">
        <v>0.82</v>
      </c>
      <c r="Y504" s="202">
        <v>0.76</v>
      </c>
      <c r="Z504" s="202">
        <v>0.72</v>
      </c>
      <c r="AA504" s="202">
        <v>0.63</v>
      </c>
      <c r="AB504" s="202">
        <v>0.6</v>
      </c>
      <c r="AC504" s="202">
        <v>0.57999999999999996</v>
      </c>
      <c r="AD504" s="229">
        <v>0.56000000000000005</v>
      </c>
      <c r="AE504" s="202">
        <v>0.56000000000000005</v>
      </c>
      <c r="AF504" s="223">
        <f>SUM(C504:AE504)</f>
        <v>23.769999999999996</v>
      </c>
      <c r="AG504" s="224">
        <f>IF(ISERROR((C504/D504-1)*100),"n/a",(C504/D504-1)*100)</f>
        <v>2.5157232704402288</v>
      </c>
      <c r="AH504" s="224">
        <f>IF(ISERROR((D504/E504-1)*100),"n/a",(D504/E504-1)*100)</f>
        <v>2.5806451612903292</v>
      </c>
      <c r="AI504" s="224">
        <f>IF(ISERROR((E504/F504-1)*100),"n/a",(E504/F504-1)*100)</f>
        <v>3.3333333333333437</v>
      </c>
      <c r="AJ504" s="224">
        <f>IF(ISERROR((F504/G504-1)*100),"n/a",(F504/G504-1)*100)</f>
        <v>4.8951048951048959</v>
      </c>
      <c r="AK504" s="224">
        <f>IF(ISERROR((G504/H504-1)*100),"n/a",(G504/H504-1)*100)</f>
        <v>4.3795620437956151</v>
      </c>
      <c r="AL504" s="224">
        <f>IF(ISERROR((H504/I504-1)*100),"n/a",(H504/I504-1)*100)</f>
        <v>3.7878787878787845</v>
      </c>
      <c r="AM504" s="224">
        <f>IF(ISERROR((I504/J504-1)*100),"n/a",(I504/J504-1)*100)</f>
        <v>17.857142857142861</v>
      </c>
      <c r="AN504" s="224">
        <f>IF(ISERROR((J504/K504-1)*100),"n/a",(J504/K504-1)*100)</f>
        <v>33.33333333333335</v>
      </c>
      <c r="AO504" s="224">
        <f>IF(ISERROR((K504/L504-1)*100),"n/a",(K504/L504-1)*100)</f>
        <v>31.25</v>
      </c>
      <c r="AP504" s="224">
        <f>IF(ISERROR((L504/M504-1)*100),"n/a",(L504/M504-1)*100)</f>
        <v>6.6666666666666652</v>
      </c>
      <c r="AQ504" s="224">
        <f>IF(ISERROR((M504/N504-1)*100),"n/a",(M504/N504-1)*100)</f>
        <v>0</v>
      </c>
      <c r="AR504" s="224">
        <f>IF(ISERROR((N504/O504-1)*100),"n/a",(N504/O504-1)*100)</f>
        <v>11.111111111111093</v>
      </c>
      <c r="AS504" s="224">
        <f>IF(ISERROR((O504/Q504-1)*100),"n/a",(O504/Q504-1)*100)</f>
        <v>19.999999999999996</v>
      </c>
      <c r="AT504" s="224">
        <f>IF(ISERROR((Q504/R504-1)*100),"n/a",(Q504/R504-1)*100)</f>
        <v>12.5</v>
      </c>
      <c r="AU504" s="224">
        <f>IF(ISERROR((R504/T504-1)*100),"n/a",(R504/T504-1)*100)</f>
        <v>0</v>
      </c>
      <c r="AV504" s="224">
        <f>IF(ISERROR((T504/U504-1)*100),"n/a",(T504/U504-1)*100)</f>
        <v>-49.367088607594937</v>
      </c>
      <c r="AW504" s="224">
        <f>IF(ISERROR((U504/V504-1)*100),"n/a",(U504/V504-1)*100)</f>
        <v>-12.222222222222223</v>
      </c>
      <c r="AX504" s="224">
        <f>IF(ISERROR((V504/W504-1)*100),"n/a",(V504/W504-1)*100)</f>
        <v>3.4482758620689724</v>
      </c>
      <c r="AY504" s="224">
        <f>IF(ISERROR((W504/X504-1)*100),"n/a",(W504/X504-1)*100)</f>
        <v>6.0975609756097615</v>
      </c>
      <c r="AZ504" s="224">
        <f>IF(ISERROR((X504/Y504-1)*100),"n/a",(X504/Y504-1)*100)</f>
        <v>7.8947368421052655</v>
      </c>
      <c r="BA504" s="224">
        <f>IF(ISERROR((Y504/Z504-1)*100),"n/a",(Y504/Z504-1)*100)</f>
        <v>5.555555555555558</v>
      </c>
      <c r="BB504" s="224">
        <f>IF(ISERROR((Z504/AA504-1)*100),"n/a",(Z504/AA504-1)*100)</f>
        <v>14.285714285714279</v>
      </c>
      <c r="BC504" s="224">
        <f>IF(ISERROR((AA504/AB504-1)*100),"n/a",(AA504/AB504-1)*100)</f>
        <v>5.0000000000000044</v>
      </c>
      <c r="BD504" s="224">
        <f>IF(ISERROR((AB504/AC504-1)*100),"n/a",(AB504/AC504-1)*100)</f>
        <v>3.4482758620689724</v>
      </c>
      <c r="BE504" s="224">
        <f>IF(ISERROR((AC504/AD504-1)*100),"n/a",(AC504/AD504-1)*100)</f>
        <v>3.5714285714285587</v>
      </c>
      <c r="BF504" s="224">
        <f>IF(ISERROR((AD504/AE504-1)*100),"n/a",(AD504/AE504-1)*100)</f>
        <v>0</v>
      </c>
      <c r="BG504" s="224">
        <f>AVERAGE(AG504:BF504)</f>
        <v>5.4585668686473614</v>
      </c>
      <c r="BH504" s="182">
        <f t="shared" si="7"/>
        <v>14.724237707657775</v>
      </c>
    </row>
    <row r="505" spans="1:60" x14ac:dyDescent="0.2">
      <c r="A505" s="116" t="s">
        <v>1594</v>
      </c>
      <c r="B505" s="55" t="s">
        <v>1595</v>
      </c>
      <c r="C505" s="36">
        <v>1.2474000000000001</v>
      </c>
      <c r="D505" s="181">
        <v>1.1850000000000001</v>
      </c>
      <c r="E505" s="181">
        <v>1.1322000000000001</v>
      </c>
      <c r="F505" s="181">
        <v>1.0899000000000001</v>
      </c>
      <c r="G505" s="181">
        <v>0.35</v>
      </c>
      <c r="H505" s="238">
        <v>0</v>
      </c>
      <c r="I505" s="238">
        <v>0</v>
      </c>
      <c r="J505" s="229">
        <v>0</v>
      </c>
      <c r="K505" s="229">
        <v>0</v>
      </c>
      <c r="L505" s="238">
        <v>0</v>
      </c>
      <c r="M505" s="238">
        <v>0</v>
      </c>
      <c r="N505" s="238">
        <v>0</v>
      </c>
      <c r="O505" s="238">
        <v>0</v>
      </c>
      <c r="P505" s="162"/>
      <c r="Q505" s="238">
        <v>0</v>
      </c>
      <c r="R505" s="238">
        <v>0</v>
      </c>
      <c r="S505" s="162"/>
      <c r="T505" s="238">
        <v>0</v>
      </c>
      <c r="U505" s="238">
        <v>0</v>
      </c>
      <c r="V505" s="229">
        <v>0</v>
      </c>
      <c r="W505" s="229">
        <v>0</v>
      </c>
      <c r="X505" s="229">
        <v>0</v>
      </c>
      <c r="Y505" s="229">
        <v>0</v>
      </c>
      <c r="Z505" s="229">
        <v>0</v>
      </c>
      <c r="AA505" s="229">
        <v>0</v>
      </c>
      <c r="AB505" s="229">
        <v>0</v>
      </c>
      <c r="AC505" s="229">
        <v>0</v>
      </c>
      <c r="AD505" s="229">
        <v>0</v>
      </c>
      <c r="AE505" s="229">
        <v>0</v>
      </c>
      <c r="AF505" s="223">
        <f>SUM(C505:AE505)</f>
        <v>5.0045000000000002</v>
      </c>
      <c r="AG505" s="224">
        <f>IF(ISERROR((C505/D505-1)*100),"n/a",(C505/D505-1)*100)</f>
        <v>5.2658227848101369</v>
      </c>
      <c r="AH505" s="224">
        <f>IF(ISERROR((D505/E505-1)*100),"n/a",(D505/E505-1)*100)</f>
        <v>4.6634870164281805</v>
      </c>
      <c r="AI505" s="224">
        <f>IF(ISERROR((E505/F505-1)*100),"n/a",(E505/F505-1)*100)</f>
        <v>3.8810900082576483</v>
      </c>
      <c r="AJ505" s="224">
        <f>IF(ISERROR((F505/G505-1)*100),"n/a",(F505/G505-1)*100)</f>
        <v>211.40000000000003</v>
      </c>
      <c r="AK505" s="224" t="str">
        <f>IF(ISERROR((G505/H505-1)*100),"n/a",(G505/H505-1)*100)</f>
        <v>n/a</v>
      </c>
      <c r="AL505" s="224" t="str">
        <f>IF(ISERROR((H505/I505-1)*100),"n/a",(H505/I505-1)*100)</f>
        <v>n/a</v>
      </c>
      <c r="AM505" s="224" t="str">
        <f>IF(ISERROR((I505/J505-1)*100),"n/a",(I505/J505-1)*100)</f>
        <v>n/a</v>
      </c>
      <c r="AN505" s="224" t="str">
        <f>IF(ISERROR((J505/K505-1)*100),"n/a",(J505/K505-1)*100)</f>
        <v>n/a</v>
      </c>
      <c r="AO505" s="224" t="str">
        <f>IF(ISERROR((K505/L505-1)*100),"n/a",(K505/L505-1)*100)</f>
        <v>n/a</v>
      </c>
      <c r="AP505" s="224" t="str">
        <f>IF(ISERROR((L505/M505-1)*100),"n/a",(L505/M505-1)*100)</f>
        <v>n/a</v>
      </c>
      <c r="AQ505" s="224" t="str">
        <f>IF(ISERROR((M505/N505-1)*100),"n/a",(M505/N505-1)*100)</f>
        <v>n/a</v>
      </c>
      <c r="AR505" s="224" t="str">
        <f>IF(ISERROR((N505/O505-1)*100),"n/a",(N505/O505-1)*100)</f>
        <v>n/a</v>
      </c>
      <c r="AS505" s="224" t="str">
        <f>IF(ISERROR((O505/Q505-1)*100),"n/a",(O505/Q505-1)*100)</f>
        <v>n/a</v>
      </c>
      <c r="AT505" s="224" t="str">
        <f>IF(ISERROR((Q505/R505-1)*100),"n/a",(Q505/R505-1)*100)</f>
        <v>n/a</v>
      </c>
      <c r="AU505" s="224" t="str">
        <f>IF(ISERROR((R505/T505-1)*100),"n/a",(R505/T505-1)*100)</f>
        <v>n/a</v>
      </c>
      <c r="AV505" s="224" t="str">
        <f>IF(ISERROR((T505/U505-1)*100),"n/a",(T505/U505-1)*100)</f>
        <v>n/a</v>
      </c>
      <c r="AW505" s="224" t="str">
        <f>IF(ISERROR((U505/V505-1)*100),"n/a",(U505/V505-1)*100)</f>
        <v>n/a</v>
      </c>
      <c r="AX505" s="224" t="str">
        <f>IF(ISERROR((V505/W505-1)*100),"n/a",(V505/W505-1)*100)</f>
        <v>n/a</v>
      </c>
      <c r="AY505" s="224" t="str">
        <f>IF(ISERROR((W505/X505-1)*100),"n/a",(W505/X505-1)*100)</f>
        <v>n/a</v>
      </c>
      <c r="AZ505" s="224" t="str">
        <f>IF(ISERROR((X505/Y505-1)*100),"n/a",(X505/Y505-1)*100)</f>
        <v>n/a</v>
      </c>
      <c r="BA505" s="224" t="str">
        <f>IF(ISERROR((Y505/Z505-1)*100),"n/a",(Y505/Z505-1)*100)</f>
        <v>n/a</v>
      </c>
      <c r="BB505" s="224" t="str">
        <f>IF(ISERROR((Z505/AA505-1)*100),"n/a",(Z505/AA505-1)*100)</f>
        <v>n/a</v>
      </c>
      <c r="BC505" s="224" t="str">
        <f>IF(ISERROR((AA505/AB505-1)*100),"n/a",(AA505/AB505-1)*100)</f>
        <v>n/a</v>
      </c>
      <c r="BD505" s="224" t="str">
        <f>IF(ISERROR((AB505/AC505-1)*100),"n/a",(AB505/AC505-1)*100)</f>
        <v>n/a</v>
      </c>
      <c r="BE505" s="224" t="str">
        <f>IF(ISERROR((AC505/AD505-1)*100),"n/a",(AC505/AD505-1)*100)</f>
        <v>n/a</v>
      </c>
      <c r="BF505" s="224" t="str">
        <f>IF(ISERROR((AD505/AE505-1)*100),"n/a",(AD505/AE505-1)*100)</f>
        <v>n/a</v>
      </c>
      <c r="BG505" s="224">
        <f>AVERAGE(AG505:BF505)</f>
        <v>56.302599952374003</v>
      </c>
      <c r="BH505" s="182">
        <f t="shared" si="7"/>
        <v>103.39982078452775</v>
      </c>
    </row>
    <row r="506" spans="1:60" x14ac:dyDescent="0.2">
      <c r="A506" s="123" t="s">
        <v>2009</v>
      </c>
      <c r="B506" s="55" t="s">
        <v>91</v>
      </c>
      <c r="C506" s="36">
        <v>2.52</v>
      </c>
      <c r="D506" s="181">
        <v>2.4</v>
      </c>
      <c r="E506" s="181">
        <v>2.2799999999999998</v>
      </c>
      <c r="F506" s="181">
        <v>2.16</v>
      </c>
      <c r="G506" s="181">
        <v>2.04</v>
      </c>
      <c r="H506" s="181">
        <v>1.96</v>
      </c>
      <c r="I506" s="181">
        <v>1.88</v>
      </c>
      <c r="J506" s="202">
        <v>1.8</v>
      </c>
      <c r="K506" s="202">
        <v>1.72</v>
      </c>
      <c r="L506" s="181">
        <v>1.64</v>
      </c>
      <c r="M506" s="181">
        <v>1.56</v>
      </c>
      <c r="N506" s="181">
        <v>1.48</v>
      </c>
      <c r="O506" s="181">
        <v>1.44</v>
      </c>
      <c r="P506" s="273"/>
      <c r="Q506" s="181">
        <v>1.42</v>
      </c>
      <c r="R506" s="238">
        <v>1.37</v>
      </c>
      <c r="S506" s="273"/>
      <c r="T506" s="181">
        <v>1.37</v>
      </c>
      <c r="U506" s="202">
        <v>1.33</v>
      </c>
      <c r="V506" s="202">
        <v>1.29</v>
      </c>
      <c r="W506" s="202">
        <v>1.17</v>
      </c>
      <c r="X506" s="202">
        <v>1.1399999999999999</v>
      </c>
      <c r="Y506" s="202">
        <v>1.1200000000000001</v>
      </c>
      <c r="Z506" s="202">
        <v>1.1000000000000001</v>
      </c>
      <c r="AA506" s="229">
        <v>1.08</v>
      </c>
      <c r="AB506" s="229">
        <v>1.08</v>
      </c>
      <c r="AC506" s="229">
        <v>1.08</v>
      </c>
      <c r="AD506" s="229">
        <v>1.08</v>
      </c>
      <c r="AE506" s="229">
        <v>1.08</v>
      </c>
      <c r="AF506" s="223">
        <f>SUM(C506:AE506)</f>
        <v>41.589999999999989</v>
      </c>
      <c r="AG506" s="224">
        <f>IF(ISERROR((C506/D506-1)*100),"n/a",(C506/D506-1)*100)</f>
        <v>5.0000000000000044</v>
      </c>
      <c r="AH506" s="224">
        <f>IF(ISERROR((D506/E506-1)*100),"n/a",(D506/E506-1)*100)</f>
        <v>5.2631578947368363</v>
      </c>
      <c r="AI506" s="224">
        <f>IF(ISERROR((E506/F506-1)*100),"n/a",(E506/F506-1)*100)</f>
        <v>5.5555555555555358</v>
      </c>
      <c r="AJ506" s="224">
        <f>IF(ISERROR((F506/G506-1)*100),"n/a",(F506/G506-1)*100)</f>
        <v>5.8823529411764719</v>
      </c>
      <c r="AK506" s="224">
        <f>IF(ISERROR((G506/H506-1)*100),"n/a",(G506/H506-1)*100)</f>
        <v>4.081632653061229</v>
      </c>
      <c r="AL506" s="224">
        <f>IF(ISERROR((H506/I506-1)*100),"n/a",(H506/I506-1)*100)</f>
        <v>4.2553191489361764</v>
      </c>
      <c r="AM506" s="224">
        <f>IF(ISERROR((I506/J506-1)*100),"n/a",(I506/J506-1)*100)</f>
        <v>4.4444444444444287</v>
      </c>
      <c r="AN506" s="224">
        <f>IF(ISERROR((J506/K506-1)*100),"n/a",(J506/K506-1)*100)</f>
        <v>4.6511627906976827</v>
      </c>
      <c r="AO506" s="224">
        <f>IF(ISERROR((K506/L506-1)*100),"n/a",(K506/L506-1)*100)</f>
        <v>4.8780487804878092</v>
      </c>
      <c r="AP506" s="224">
        <f>IF(ISERROR((L506/M506-1)*100),"n/a",(L506/M506-1)*100)</f>
        <v>5.12820512820511</v>
      </c>
      <c r="AQ506" s="224">
        <f>IF(ISERROR((M506/N506-1)*100),"n/a",(M506/N506-1)*100)</f>
        <v>5.4054054054054168</v>
      </c>
      <c r="AR506" s="224">
        <f>IF(ISERROR((N506/O506-1)*100),"n/a",(N506/O506-1)*100)</f>
        <v>2.7777777777777901</v>
      </c>
      <c r="AS506" s="224">
        <f>IF(ISERROR((O506/Q506-1)*100),"n/a",(O506/Q506-1)*100)</f>
        <v>1.4084507042253502</v>
      </c>
      <c r="AT506" s="224">
        <f>IF(ISERROR((Q506/R506-1)*100),"n/a",(Q506/R506-1)*100)</f>
        <v>3.6496350364963348</v>
      </c>
      <c r="AU506" s="224">
        <f>IF(ISERROR((R506/T506-1)*100),"n/a",(R506/T506-1)*100)</f>
        <v>0</v>
      </c>
      <c r="AV506" s="224">
        <f>IF(ISERROR((T506/U506-1)*100),"n/a",(T506/U506-1)*100)</f>
        <v>3.007518796992481</v>
      </c>
      <c r="AW506" s="224">
        <f>IF(ISERROR((U506/V506-1)*100),"n/a",(U506/V506-1)*100)</f>
        <v>3.1007751937984551</v>
      </c>
      <c r="AX506" s="224">
        <f>IF(ISERROR((V506/W506-1)*100),"n/a",(V506/W506-1)*100)</f>
        <v>10.256410256410264</v>
      </c>
      <c r="AY506" s="224">
        <f>IF(ISERROR((W506/X506-1)*100),"n/a",(W506/X506-1)*100)</f>
        <v>2.6315789473684292</v>
      </c>
      <c r="AZ506" s="224">
        <f>IF(ISERROR((X506/Y506-1)*100),"n/a",(X506/Y506-1)*100)</f>
        <v>1.7857142857142572</v>
      </c>
      <c r="BA506" s="224">
        <f>IF(ISERROR((Y506/Z506-1)*100),"n/a",(Y506/Z506-1)*100)</f>
        <v>1.8181818181818299</v>
      </c>
      <c r="BB506" s="224">
        <f>IF(ISERROR((Z506/AA506-1)*100),"n/a",(Z506/AA506-1)*100)</f>
        <v>1.8518518518518601</v>
      </c>
      <c r="BC506" s="224">
        <f>IF(ISERROR((AA506/AB506-1)*100),"n/a",(AA506/AB506-1)*100)</f>
        <v>0</v>
      </c>
      <c r="BD506" s="224">
        <f>IF(ISERROR((AB506/AC506-1)*100),"n/a",(AB506/AC506-1)*100)</f>
        <v>0</v>
      </c>
      <c r="BE506" s="224">
        <f>IF(ISERROR((AC506/AD506-1)*100),"n/a",(AC506/AD506-1)*100)</f>
        <v>0</v>
      </c>
      <c r="BF506" s="224">
        <f>IF(ISERROR((AD506/AE506-1)*100),"n/a",(AD506/AE506-1)*100)</f>
        <v>0</v>
      </c>
      <c r="BG506" s="224">
        <f>AVERAGE(AG506:BF506)</f>
        <v>3.3397376696739909</v>
      </c>
      <c r="BH506" s="182">
        <f t="shared" si="7"/>
        <v>2.4278044193432908</v>
      </c>
    </row>
    <row r="507" spans="1:60" x14ac:dyDescent="0.2">
      <c r="A507" s="55" t="s">
        <v>2010</v>
      </c>
      <c r="B507" s="55" t="s">
        <v>438</v>
      </c>
      <c r="C507" s="36">
        <v>5.5549999999999997</v>
      </c>
      <c r="D507" s="181">
        <v>5.24</v>
      </c>
      <c r="E507" s="181">
        <v>4.83</v>
      </c>
      <c r="F507" s="181">
        <v>4.45</v>
      </c>
      <c r="G507" s="181">
        <v>4.1950000000000003</v>
      </c>
      <c r="H507" s="181">
        <v>3.9550000000000001</v>
      </c>
      <c r="I507" s="181">
        <v>3.7650000000000001</v>
      </c>
      <c r="J507" s="202">
        <v>3.4649999999999999</v>
      </c>
      <c r="K507" s="202">
        <v>3.1150000000000002</v>
      </c>
      <c r="L507" s="181">
        <v>2.91</v>
      </c>
      <c r="M507" s="181">
        <v>2.7149999999999999</v>
      </c>
      <c r="N507" s="181">
        <v>2.4449999999999998</v>
      </c>
      <c r="O507" s="181">
        <v>2.21</v>
      </c>
      <c r="P507" s="273"/>
      <c r="Q507" s="181">
        <v>2.105</v>
      </c>
      <c r="R507" s="181">
        <v>1.99</v>
      </c>
      <c r="S507" s="273"/>
      <c r="T507" s="202">
        <v>1.86</v>
      </c>
      <c r="U507" s="202">
        <v>1.75</v>
      </c>
      <c r="V507" s="202">
        <v>1.6</v>
      </c>
      <c r="W507" s="202">
        <v>1.35</v>
      </c>
      <c r="X507" s="202">
        <v>1.1200000000000001</v>
      </c>
      <c r="Y507" s="202">
        <v>0.98</v>
      </c>
      <c r="Z507" s="202">
        <v>0.78</v>
      </c>
      <c r="AA507" s="202">
        <v>0.62</v>
      </c>
      <c r="AB507" s="202">
        <v>0.59</v>
      </c>
      <c r="AC507" s="202">
        <v>0.56999999999999995</v>
      </c>
      <c r="AD507" s="202">
        <v>0.55000000000000004</v>
      </c>
      <c r="AE507" s="202">
        <v>0.53</v>
      </c>
      <c r="AF507" s="223">
        <f>SUM(C507:AE507)</f>
        <v>65.245000000000005</v>
      </c>
      <c r="AG507" s="224">
        <f>IF(ISERROR((C507/D507-1)*100),"n/a",(C507/D507-1)*100)</f>
        <v>6.0114503816793841</v>
      </c>
      <c r="AH507" s="224">
        <f>IF(ISERROR((D507/E507-1)*100),"n/a",(D507/E507-1)*100)</f>
        <v>8.4886128364389357</v>
      </c>
      <c r="AI507" s="224">
        <f>IF(ISERROR((E507/F507-1)*100),"n/a",(E507/F507-1)*100)</f>
        <v>8.5393258426966323</v>
      </c>
      <c r="AJ507" s="224">
        <f>IF(ISERROR((F507/G507-1)*100),"n/a",(F507/G507-1)*100)</f>
        <v>6.0786650774731887</v>
      </c>
      <c r="AK507" s="224">
        <f>IF(ISERROR((G507/H507-1)*100),"n/a",(G507/H507-1)*100)</f>
        <v>6.0682680151706858</v>
      </c>
      <c r="AL507" s="224">
        <f>IF(ISERROR((H507/I507-1)*100),"n/a",(H507/I507-1)*100)</f>
        <v>5.0464807436918946</v>
      </c>
      <c r="AM507" s="224">
        <f>IF(ISERROR((I507/J507-1)*100),"n/a",(I507/J507-1)*100)</f>
        <v>8.6580086580086757</v>
      </c>
      <c r="AN507" s="224">
        <f>IF(ISERROR((J507/K507-1)*100),"n/a",(J507/K507-1)*100)</f>
        <v>11.235955056179758</v>
      </c>
      <c r="AO507" s="224">
        <f>IF(ISERROR((K507/L507-1)*100),"n/a",(K507/L507-1)*100)</f>
        <v>7.0446735395188975</v>
      </c>
      <c r="AP507" s="224">
        <f>IF(ISERROR((L507/M507-1)*100),"n/a",(L507/M507-1)*100)</f>
        <v>7.1823204419889652</v>
      </c>
      <c r="AQ507" s="224">
        <f>IF(ISERROR((M507/N507-1)*100),"n/a",(M507/N507-1)*100)</f>
        <v>11.042944785276077</v>
      </c>
      <c r="AR507" s="224">
        <f>IF(ISERROR((N507/O507-1)*100),"n/a",(N507/O507-1)*100)</f>
        <v>10.633484162895911</v>
      </c>
      <c r="AS507" s="224">
        <f>IF(ISERROR((O507/Q507-1)*100),"n/a",(O507/Q507-1)*100)</f>
        <v>4.9881235154394243</v>
      </c>
      <c r="AT507" s="224">
        <f>IF(ISERROR((Q507/R507-1)*100),"n/a",(Q507/R507-1)*100)</f>
        <v>5.7788944723618174</v>
      </c>
      <c r="AU507" s="224">
        <f>IF(ISERROR((R507/T507-1)*100),"n/a",(R507/T507-1)*100)</f>
        <v>6.9892473118279508</v>
      </c>
      <c r="AV507" s="224">
        <f>IF(ISERROR((T507/U507-1)*100),"n/a",(T507/U507-1)*100)</f>
        <v>6.2857142857142945</v>
      </c>
      <c r="AW507" s="224">
        <f>IF(ISERROR((U507/V507-1)*100),"n/a",(U507/V507-1)*100)</f>
        <v>9.375</v>
      </c>
      <c r="AX507" s="224">
        <f>IF(ISERROR((V507/W507-1)*100),"n/a",(V507/W507-1)*100)</f>
        <v>18.518518518518512</v>
      </c>
      <c r="AY507" s="224">
        <f>IF(ISERROR((W507/X507-1)*100),"n/a",(W507/X507-1)*100)</f>
        <v>20.535714285714278</v>
      </c>
      <c r="AZ507" s="224">
        <f>IF(ISERROR((X507/Y507-1)*100),"n/a",(X507/Y507-1)*100)</f>
        <v>14.285714285714302</v>
      </c>
      <c r="BA507" s="224">
        <f>IF(ISERROR((Y507/Z507-1)*100),"n/a",(Y507/Z507-1)*100)</f>
        <v>25.641025641025639</v>
      </c>
      <c r="BB507" s="224">
        <f>IF(ISERROR((Z507/AA507-1)*100),"n/a",(Z507/AA507-1)*100)</f>
        <v>25.806451612903224</v>
      </c>
      <c r="BC507" s="224">
        <f>IF(ISERROR((AA507/AB507-1)*100),"n/a",(AA507/AB507-1)*100)</f>
        <v>5.0847457627118731</v>
      </c>
      <c r="BD507" s="224">
        <f>IF(ISERROR((AB507/AC507-1)*100),"n/a",(AB507/AC507-1)*100)</f>
        <v>3.5087719298245723</v>
      </c>
      <c r="BE507" s="224">
        <f>IF(ISERROR((AC507/AD507-1)*100),"n/a",(AC507/AD507-1)*100)</f>
        <v>3.6363636363636154</v>
      </c>
      <c r="BF507" s="224">
        <f>IF(ISERROR((AD507/AE507-1)*100),"n/a",(AD507/AE507-1)*100)</f>
        <v>3.7735849056603765</v>
      </c>
      <c r="BG507" s="224">
        <f>AVERAGE(AG507:BF507)</f>
        <v>9.6245407578768809</v>
      </c>
      <c r="BH507" s="182">
        <f t="shared" si="7"/>
        <v>6.3299030523667232</v>
      </c>
    </row>
    <row r="508" spans="1:60" x14ac:dyDescent="0.2">
      <c r="A508" s="116" t="s">
        <v>1596</v>
      </c>
      <c r="B508" s="55" t="s">
        <v>1597</v>
      </c>
      <c r="C508" s="36">
        <v>3</v>
      </c>
      <c r="D508" s="181">
        <v>2.8</v>
      </c>
      <c r="E508" s="181">
        <v>2.2000000000000002</v>
      </c>
      <c r="F508" s="181">
        <v>1.72</v>
      </c>
      <c r="G508" s="181">
        <v>1.44</v>
      </c>
      <c r="H508" s="238">
        <v>1.2</v>
      </c>
      <c r="I508" s="181">
        <v>1.5</v>
      </c>
      <c r="J508" s="202">
        <v>0.94</v>
      </c>
      <c r="K508" s="202">
        <v>0.76</v>
      </c>
      <c r="L508" s="181">
        <v>0.6</v>
      </c>
      <c r="M508" s="181">
        <v>0.46</v>
      </c>
      <c r="N508" s="181">
        <v>0.1</v>
      </c>
      <c r="O508" s="238">
        <v>0</v>
      </c>
      <c r="P508" s="162"/>
      <c r="Q508" s="238">
        <v>0</v>
      </c>
      <c r="R508" s="238">
        <v>0</v>
      </c>
      <c r="T508" s="238">
        <v>0</v>
      </c>
      <c r="U508" s="238">
        <v>0.4</v>
      </c>
      <c r="V508" s="229">
        <v>2.35</v>
      </c>
      <c r="W508" s="202">
        <v>3.1166666666666698</v>
      </c>
      <c r="X508" s="202">
        <v>2.6666666666666701</v>
      </c>
      <c r="Y508" s="202">
        <v>2.1333333333333302</v>
      </c>
      <c r="Z508" s="202">
        <v>2</v>
      </c>
      <c r="AA508" s="229">
        <v>0.8</v>
      </c>
      <c r="AB508" s="229">
        <v>1.2666666666666699</v>
      </c>
      <c r="AC508" s="202">
        <v>1.2666666666666699</v>
      </c>
      <c r="AD508" s="229">
        <v>0</v>
      </c>
      <c r="AE508" s="229">
        <v>0</v>
      </c>
      <c r="AF508" s="223">
        <f>SUM(C508:AE508)</f>
        <v>32.720000000000013</v>
      </c>
      <c r="AG508" s="224">
        <f>IF(ISERROR((C508/D508-1)*100),"n/a",(C508/D508-1)*100)</f>
        <v>7.1428571428571397</v>
      </c>
      <c r="AH508" s="224">
        <f>IF(ISERROR((D508/E508-1)*100),"n/a",(D508/E508-1)*100)</f>
        <v>27.272727272727249</v>
      </c>
      <c r="AI508" s="224">
        <f>IF(ISERROR((E508/F508-1)*100),"n/a",(E508/F508-1)*100)</f>
        <v>27.906976744186053</v>
      </c>
      <c r="AJ508" s="224">
        <f>IF(ISERROR((F508/G508-1)*100),"n/a",(F508/G508-1)*100)</f>
        <v>19.444444444444443</v>
      </c>
      <c r="AK508" s="224">
        <f>IF(ISERROR((G508/H508-1)*100),"n/a",(G508/H508-1)*100)</f>
        <v>19.999999999999996</v>
      </c>
      <c r="AL508" s="224">
        <f>IF(ISERROR((H508/I508-1)*100),"n/a",(H508/I508-1)*100)</f>
        <v>-20.000000000000007</v>
      </c>
      <c r="AM508" s="224">
        <f>IF(ISERROR((I508/J508-1)*100),"n/a",(I508/J508-1)*100)</f>
        <v>59.574468085106403</v>
      </c>
      <c r="AN508" s="224">
        <f>IF(ISERROR((J508/K508-1)*100),"n/a",(J508/K508-1)*100)</f>
        <v>23.684210526315773</v>
      </c>
      <c r="AO508" s="224">
        <f>IF(ISERROR((K508/L508-1)*100),"n/a",(K508/L508-1)*100)</f>
        <v>26.666666666666682</v>
      </c>
      <c r="AP508" s="224">
        <f>IF(ISERROR((L508/M508-1)*100),"n/a",(L508/M508-1)*100)</f>
        <v>30.434782608695631</v>
      </c>
      <c r="AQ508" s="224">
        <f>IF(ISERROR((M508/N508-1)*100),"n/a",(M508/N508-1)*100)</f>
        <v>359.99999999999994</v>
      </c>
      <c r="AR508" s="224" t="str">
        <f>IF(ISERROR((N508/O508-1)*100),"n/a",(N508/O508-1)*100)</f>
        <v>n/a</v>
      </c>
      <c r="AS508" s="224" t="str">
        <f>IF(ISERROR((O508/Q508-1)*100),"n/a",(O508/Q508-1)*100)</f>
        <v>n/a</v>
      </c>
      <c r="AT508" s="224" t="str">
        <f>IF(ISERROR((Q508/R508-1)*100),"n/a",(Q508/R508-1)*100)</f>
        <v>n/a</v>
      </c>
      <c r="AU508" s="224" t="str">
        <f>IF(ISERROR((R508/T508-1)*100),"n/a",(R508/T508-1)*100)</f>
        <v>n/a</v>
      </c>
      <c r="AV508" s="224">
        <f>IF(ISERROR((T508/U508-1)*100),"n/a",(T508/U508-1)*100)</f>
        <v>-100</v>
      </c>
      <c r="AW508" s="224">
        <f>IF(ISERROR((U508/V508-1)*100),"n/a",(U508/V508-1)*100)</f>
        <v>-82.978723404255319</v>
      </c>
      <c r="AX508" s="224">
        <f>IF(ISERROR((V508/W508-1)*100),"n/a",(V508/W508-1)*100)</f>
        <v>-24.598930481283499</v>
      </c>
      <c r="AY508" s="224">
        <f>IF(ISERROR((W508/X508-1)*100),"n/a",(W508/X508-1)*100)</f>
        <v>16.874999999999972</v>
      </c>
      <c r="AZ508" s="224">
        <f>IF(ISERROR((X508/Y508-1)*100),"n/a",(X508/Y508-1)*100)</f>
        <v>25.000000000000334</v>
      </c>
      <c r="BA508" s="224">
        <f>IF(ISERROR((Y508/Z508-1)*100),"n/a",(Y508/Z508-1)*100)</f>
        <v>6.6666666666665098</v>
      </c>
      <c r="BB508" s="224">
        <f>IF(ISERROR((Z508/AA508-1)*100),"n/a",(Z508/AA508-1)*100)</f>
        <v>150</v>
      </c>
      <c r="BC508" s="224">
        <f>IF(ISERROR((AA508/AB508-1)*100),"n/a",(AA508/AB508-1)*100)</f>
        <v>-36.842105263158054</v>
      </c>
      <c r="BD508" s="224">
        <f>IF(ISERROR((AB508/AC508-1)*100),"n/a",(AB508/AC508-1)*100)</f>
        <v>0</v>
      </c>
      <c r="BE508" s="224" t="str">
        <f>IF(ISERROR((AC508/AD508-1)*100),"n/a",(AC508/AD508-1)*100)</f>
        <v>n/a</v>
      </c>
      <c r="BF508" s="224" t="str">
        <f>IF(ISERROR((AD508/AE508-1)*100),"n/a",(AD508/AE508-1)*100)</f>
        <v>n/a</v>
      </c>
      <c r="BG508" s="224">
        <f>AVERAGE(AG508:BF508)</f>
        <v>26.812452050448464</v>
      </c>
      <c r="BH508" s="182">
        <f t="shared" si="7"/>
        <v>93.477587806516297</v>
      </c>
    </row>
    <row r="509" spans="1:60" x14ac:dyDescent="0.2">
      <c r="A509" s="55" t="s">
        <v>1136</v>
      </c>
      <c r="B509" s="55" t="s">
        <v>1137</v>
      </c>
      <c r="C509" s="36">
        <v>1.72</v>
      </c>
      <c r="D509" s="181">
        <v>1.68</v>
      </c>
      <c r="E509" s="181">
        <v>1.64</v>
      </c>
      <c r="F509" s="181">
        <v>1.6</v>
      </c>
      <c r="G509" s="181">
        <v>1.56</v>
      </c>
      <c r="H509" s="181">
        <v>1.52</v>
      </c>
      <c r="I509" s="181">
        <v>1.44</v>
      </c>
      <c r="J509" s="202">
        <v>1.36</v>
      </c>
      <c r="K509" s="202">
        <v>1.28</v>
      </c>
      <c r="L509" s="181">
        <v>1.2</v>
      </c>
      <c r="M509" s="181">
        <v>1.1200000000000001</v>
      </c>
      <c r="N509" s="181">
        <v>1.04</v>
      </c>
      <c r="O509" s="181">
        <v>0.96</v>
      </c>
      <c r="P509" s="273"/>
      <c r="Q509" s="181">
        <v>0.88</v>
      </c>
      <c r="R509" s="181">
        <v>0.8</v>
      </c>
      <c r="S509" s="273"/>
      <c r="T509" s="229">
        <v>0.72</v>
      </c>
      <c r="U509" s="229">
        <v>0.8</v>
      </c>
      <c r="V509" s="202">
        <v>1.28</v>
      </c>
      <c r="W509" s="202">
        <v>1.1599999999999999</v>
      </c>
      <c r="X509" s="202">
        <v>0.96</v>
      </c>
      <c r="Y509" s="202">
        <v>0.76</v>
      </c>
      <c r="Z509" s="202">
        <v>0.68</v>
      </c>
      <c r="AA509" s="202">
        <v>0.6</v>
      </c>
      <c r="AB509" s="202">
        <v>0.52</v>
      </c>
      <c r="AC509" s="202">
        <v>0.44</v>
      </c>
      <c r="AD509" s="202">
        <v>0.36</v>
      </c>
      <c r="AE509" s="202">
        <v>0.30667</v>
      </c>
      <c r="AF509" s="223">
        <f>SUM(C509:AE509)</f>
        <v>28.386670000000002</v>
      </c>
      <c r="AG509" s="224">
        <f>IF(ISERROR((C509/D509-1)*100),"n/a",(C509/D509-1)*100)</f>
        <v>2.3809523809523725</v>
      </c>
      <c r="AH509" s="224">
        <f>IF(ISERROR((D509/E509-1)*100),"n/a",(D509/E509-1)*100)</f>
        <v>2.4390243902439046</v>
      </c>
      <c r="AI509" s="224">
        <f>IF(ISERROR((E509/F509-1)*100),"n/a",(E509/F509-1)*100)</f>
        <v>2.4999999999999911</v>
      </c>
      <c r="AJ509" s="224">
        <f>IF(ISERROR((F509/G509-1)*100),"n/a",(F509/G509-1)*100)</f>
        <v>2.5641025641025772</v>
      </c>
      <c r="AK509" s="224">
        <f>IF(ISERROR((G509/H509-1)*100),"n/a",(G509/H509-1)*100)</f>
        <v>2.6315789473684292</v>
      </c>
      <c r="AL509" s="224">
        <f>IF(ISERROR((H509/I509-1)*100),"n/a",(H509/I509-1)*100)</f>
        <v>5.555555555555558</v>
      </c>
      <c r="AM509" s="224">
        <f>IF(ISERROR((I509/J509-1)*100),"n/a",(I509/J509-1)*100)</f>
        <v>5.8823529411764497</v>
      </c>
      <c r="AN509" s="224">
        <f>IF(ISERROR((J509/K509-1)*100),"n/a",(J509/K509-1)*100)</f>
        <v>6.25</v>
      </c>
      <c r="AO509" s="224">
        <f>IF(ISERROR((K509/L509-1)*100),"n/a",(K509/L509-1)*100)</f>
        <v>6.6666666666666652</v>
      </c>
      <c r="AP509" s="224">
        <f>IF(ISERROR((L509/M509-1)*100),"n/a",(L509/M509-1)*100)</f>
        <v>7.1428571428571397</v>
      </c>
      <c r="AQ509" s="224">
        <f>IF(ISERROR((M509/N509-1)*100),"n/a",(M509/N509-1)*100)</f>
        <v>7.6923076923077094</v>
      </c>
      <c r="AR509" s="224">
        <f>IF(ISERROR((N509/O509-1)*100),"n/a",(N509/O509-1)*100)</f>
        <v>8.3333333333333481</v>
      </c>
      <c r="AS509" s="224">
        <f>IF(ISERROR((O509/Q509-1)*100),"n/a",(O509/Q509-1)*100)</f>
        <v>9.0909090909090828</v>
      </c>
      <c r="AT509" s="224">
        <f>IF(ISERROR((Q509/R509-1)*100),"n/a",(Q509/R509-1)*100)</f>
        <v>9.9999999999999858</v>
      </c>
      <c r="AU509" s="224">
        <f>IF(ISERROR((R509/T509-1)*100),"n/a",(R509/T509-1)*100)</f>
        <v>11.111111111111116</v>
      </c>
      <c r="AV509" s="224">
        <f>IF(ISERROR((T509/U509-1)*100),"n/a",(T509/U509-1)*100)</f>
        <v>-10.000000000000009</v>
      </c>
      <c r="AW509" s="224">
        <f>IF(ISERROR((U509/V509-1)*100),"n/a",(U509/V509-1)*100)</f>
        <v>-37.5</v>
      </c>
      <c r="AX509" s="224">
        <f>IF(ISERROR((V509/W509-1)*100),"n/a",(V509/W509-1)*100)</f>
        <v>10.344827586206918</v>
      </c>
      <c r="AY509" s="224">
        <f>IF(ISERROR((W509/X509-1)*100),"n/a",(W509/X509-1)*100)</f>
        <v>20.833333333333325</v>
      </c>
      <c r="AZ509" s="224">
        <f>IF(ISERROR((X509/Y509-1)*100),"n/a",(X509/Y509-1)*100)</f>
        <v>26.315789473684205</v>
      </c>
      <c r="BA509" s="224">
        <f>IF(ISERROR((Y509/Z509-1)*100),"n/a",(Y509/Z509-1)*100)</f>
        <v>11.764705882352944</v>
      </c>
      <c r="BB509" s="224">
        <f>IF(ISERROR((Z509/AA509-1)*100),"n/a",(Z509/AA509-1)*100)</f>
        <v>13.333333333333353</v>
      </c>
      <c r="BC509" s="224">
        <f>IF(ISERROR((AA509/AB509-1)*100),"n/a",(AA509/AB509-1)*100)</f>
        <v>15.384615384615374</v>
      </c>
      <c r="BD509" s="224">
        <f>IF(ISERROR((AB509/AC509-1)*100),"n/a",(AB509/AC509-1)*100)</f>
        <v>18.181818181818187</v>
      </c>
      <c r="BE509" s="224">
        <f>IF(ISERROR((AC509/AD509-1)*100),"n/a",(AC509/AD509-1)*100)</f>
        <v>22.222222222222232</v>
      </c>
      <c r="BF509" s="224">
        <f>IF(ISERROR((AD509/AE509-1)*100),"n/a",(AD509/AE509-1)*100)</f>
        <v>17.39002836925685</v>
      </c>
      <c r="BG509" s="224">
        <f>AVERAGE(AG509:BF509)</f>
        <v>7.6350548301310646</v>
      </c>
      <c r="BH509" s="182">
        <f t="shared" ref="BH509:BH571" si="8">STDEV(AG509:BF509)</f>
        <v>11.949792157741749</v>
      </c>
    </row>
    <row r="510" spans="1:60" x14ac:dyDescent="0.2">
      <c r="A510" s="123" t="s">
        <v>2011</v>
      </c>
      <c r="B510" s="55" t="s">
        <v>1139</v>
      </c>
      <c r="C510" s="36">
        <v>3.08</v>
      </c>
      <c r="D510" s="181">
        <v>2.85</v>
      </c>
      <c r="E510" s="181">
        <v>2.6</v>
      </c>
      <c r="F510" s="181">
        <v>2.56</v>
      </c>
      <c r="G510" s="181">
        <v>2.44</v>
      </c>
      <c r="H510" s="181">
        <v>2.2400000000000002</v>
      </c>
      <c r="I510" s="181">
        <v>2.1800000000000002</v>
      </c>
      <c r="J510" s="202">
        <v>2.1</v>
      </c>
      <c r="K510" s="202">
        <v>1.87</v>
      </c>
      <c r="L510" s="181">
        <v>1.61</v>
      </c>
      <c r="M510" s="181">
        <v>1.5</v>
      </c>
      <c r="N510" s="181">
        <v>1.32</v>
      </c>
      <c r="O510" s="181">
        <v>0.98</v>
      </c>
      <c r="P510" s="273"/>
      <c r="Q510" s="181">
        <v>0.76</v>
      </c>
      <c r="R510" s="181">
        <v>0.7</v>
      </c>
      <c r="S510" s="273"/>
      <c r="T510" s="202">
        <v>0.55000000000000004</v>
      </c>
      <c r="U510" s="202">
        <v>0.5</v>
      </c>
      <c r="V510" s="229">
        <v>0.45</v>
      </c>
      <c r="W510" s="202">
        <v>0.9</v>
      </c>
      <c r="X510" s="202">
        <v>0.8</v>
      </c>
      <c r="Y510" s="202">
        <v>0.65</v>
      </c>
      <c r="Z510" s="202">
        <v>0.55000000000000004</v>
      </c>
      <c r="AA510" s="202">
        <v>0.45</v>
      </c>
      <c r="AB510" s="202">
        <v>0.25</v>
      </c>
      <c r="AC510" s="229">
        <v>0</v>
      </c>
      <c r="AD510" s="229">
        <v>0</v>
      </c>
      <c r="AE510" s="229">
        <v>0</v>
      </c>
      <c r="AF510" s="223">
        <f>SUM(C510:AE510)</f>
        <v>33.89</v>
      </c>
      <c r="AG510" s="224">
        <f>IF(ISERROR((C510/D510-1)*100),"n/a",(C510/D510-1)*100)</f>
        <v>8.0701754385964932</v>
      </c>
      <c r="AH510" s="224">
        <f>IF(ISERROR((D510/E510-1)*100),"n/a",(D510/E510-1)*100)</f>
        <v>9.6153846153846256</v>
      </c>
      <c r="AI510" s="224">
        <f>IF(ISERROR((E510/F510-1)*100),"n/a",(E510/F510-1)*100)</f>
        <v>1.5625</v>
      </c>
      <c r="AJ510" s="224">
        <f>IF(ISERROR((F510/G510-1)*100),"n/a",(F510/G510-1)*100)</f>
        <v>4.9180327868852514</v>
      </c>
      <c r="AK510" s="224">
        <f>IF(ISERROR((G510/H510-1)*100),"n/a",(G510/H510-1)*100)</f>
        <v>8.9285714285714199</v>
      </c>
      <c r="AL510" s="224">
        <f>IF(ISERROR((H510/I510-1)*100),"n/a",(H510/I510-1)*100)</f>
        <v>2.7522935779816571</v>
      </c>
      <c r="AM510" s="224">
        <f>IF(ISERROR((I510/J510-1)*100),"n/a",(I510/J510-1)*100)</f>
        <v>3.8095238095238182</v>
      </c>
      <c r="AN510" s="224">
        <f>IF(ISERROR((J510/K510-1)*100),"n/a",(J510/K510-1)*100)</f>
        <v>12.299465240641716</v>
      </c>
      <c r="AO510" s="224">
        <f>IF(ISERROR((K510/L510-1)*100),"n/a",(K510/L510-1)*100)</f>
        <v>16.149068322981375</v>
      </c>
      <c r="AP510" s="224">
        <f>IF(ISERROR((L510/M510-1)*100),"n/a",(L510/M510-1)*100)</f>
        <v>7.3333333333333472</v>
      </c>
      <c r="AQ510" s="224">
        <f>IF(ISERROR((M510/N510-1)*100),"n/a",(M510/N510-1)*100)</f>
        <v>13.636363636363624</v>
      </c>
      <c r="AR510" s="224">
        <f>IF(ISERROR((N510/O510-1)*100),"n/a",(N510/O510-1)*100)</f>
        <v>34.693877551020421</v>
      </c>
      <c r="AS510" s="224">
        <f>IF(ISERROR((O510/Q510-1)*100),"n/a",(O510/Q510-1)*100)</f>
        <v>28.947368421052634</v>
      </c>
      <c r="AT510" s="224">
        <f>IF(ISERROR((Q510/R510-1)*100),"n/a",(Q510/R510-1)*100)</f>
        <v>8.5714285714285854</v>
      </c>
      <c r="AU510" s="224">
        <f>IF(ISERROR((R510/T510-1)*100),"n/a",(R510/T510-1)*100)</f>
        <v>27.272727272727249</v>
      </c>
      <c r="AV510" s="224">
        <f>IF(ISERROR((T510/U510-1)*100),"n/a",(T510/U510-1)*100)</f>
        <v>10.000000000000009</v>
      </c>
      <c r="AW510" s="224">
        <f>IF(ISERROR((U510/V510-1)*100),"n/a",(U510/V510-1)*100)</f>
        <v>11.111111111111116</v>
      </c>
      <c r="AX510" s="224">
        <f>IF(ISERROR((V510/W510-1)*100),"n/a",(V510/W510-1)*100)</f>
        <v>-50</v>
      </c>
      <c r="AY510" s="224">
        <f>IF(ISERROR((W510/X510-1)*100),"n/a",(W510/X510-1)*100)</f>
        <v>12.5</v>
      </c>
      <c r="AZ510" s="224">
        <f>IF(ISERROR((X510/Y510-1)*100),"n/a",(X510/Y510-1)*100)</f>
        <v>23.076923076923084</v>
      </c>
      <c r="BA510" s="224">
        <f>IF(ISERROR((Y510/Z510-1)*100),"n/a",(Y510/Z510-1)*100)</f>
        <v>18.181818181818166</v>
      </c>
      <c r="BB510" s="224">
        <f>IF(ISERROR((Z510/AA510-1)*100),"n/a",(Z510/AA510-1)*100)</f>
        <v>22.222222222222232</v>
      </c>
      <c r="BC510" s="224">
        <f>IF(ISERROR((AA510/AB510-1)*100),"n/a",(AA510/AB510-1)*100)</f>
        <v>80</v>
      </c>
      <c r="BD510" s="224" t="str">
        <f>IF(ISERROR((AB510/AC510-1)*100),"n/a",(AB510/AC510-1)*100)</f>
        <v>n/a</v>
      </c>
      <c r="BE510" s="224" t="str">
        <f>IF(ISERROR((AC510/AD510-1)*100),"n/a",(AC510/AD510-1)*100)</f>
        <v>n/a</v>
      </c>
      <c r="BF510" s="224" t="str">
        <f>IF(ISERROR((AD510/AE510-1)*100),"n/a",(AD510/AE510-1)*100)</f>
        <v>n/a</v>
      </c>
      <c r="BG510" s="224">
        <f>AVERAGE(AG510:BF510)</f>
        <v>13.724008199937687</v>
      </c>
      <c r="BH510" s="182">
        <f t="shared" si="8"/>
        <v>21.427834664122582</v>
      </c>
    </row>
    <row r="511" spans="1:60" x14ac:dyDescent="0.2">
      <c r="A511" s="116" t="s">
        <v>1598</v>
      </c>
      <c r="B511" s="55" t="s">
        <v>1599</v>
      </c>
      <c r="C511" s="36">
        <v>2.4700000000000002</v>
      </c>
      <c r="D511" s="181">
        <v>2.0550000000000002</v>
      </c>
      <c r="E511" s="181">
        <v>1.64</v>
      </c>
      <c r="F511" s="181">
        <v>1.58</v>
      </c>
      <c r="G511" s="181">
        <v>1.5</v>
      </c>
      <c r="H511" s="181">
        <v>1.44</v>
      </c>
      <c r="I511" s="181">
        <v>1.37</v>
      </c>
      <c r="J511" s="202">
        <v>1.31</v>
      </c>
      <c r="K511" s="202">
        <v>1.26</v>
      </c>
      <c r="L511" s="238">
        <v>1.24</v>
      </c>
      <c r="M511" s="238">
        <v>1.24</v>
      </c>
      <c r="N511" s="181">
        <v>1.24</v>
      </c>
      <c r="O511" s="181">
        <v>0.92</v>
      </c>
      <c r="P511" s="202"/>
      <c r="Q511" s="181">
        <v>0.86</v>
      </c>
      <c r="R511" s="181">
        <v>0.8</v>
      </c>
      <c r="S511" s="202"/>
      <c r="T511" s="181">
        <v>0.79</v>
      </c>
      <c r="U511" s="238">
        <v>0.76</v>
      </c>
      <c r="V511" s="229">
        <v>0.76</v>
      </c>
      <c r="W511" s="229">
        <v>0.76</v>
      </c>
      <c r="X511" s="229">
        <v>0.76</v>
      </c>
      <c r="Y511" s="202">
        <v>0.76</v>
      </c>
      <c r="Z511" s="202">
        <v>0.73</v>
      </c>
      <c r="AA511" s="202">
        <v>0.65</v>
      </c>
      <c r="AB511" s="202">
        <v>0.586666666666667</v>
      </c>
      <c r="AC511" s="202">
        <v>0.48</v>
      </c>
      <c r="AD511" s="202">
        <v>0.413333333333333</v>
      </c>
      <c r="AE511" s="202">
        <v>0.34666666666666701</v>
      </c>
      <c r="AF511" s="223">
        <f>SUM(C511:AE511)</f>
        <v>28.721666666666675</v>
      </c>
      <c r="AG511" s="224">
        <f>IF(ISERROR((C511/D511-1)*100),"n/a",(C511/D511-1)*100)</f>
        <v>20.194647201946481</v>
      </c>
      <c r="AH511" s="224">
        <f>IF(ISERROR((D511/E511-1)*100),"n/a",(D511/E511-1)*100)</f>
        <v>25.304878048780498</v>
      </c>
      <c r="AI511" s="224">
        <f>IF(ISERROR((E511/F511-1)*100),"n/a",(E511/F511-1)*100)</f>
        <v>3.7974683544303778</v>
      </c>
      <c r="AJ511" s="224">
        <f>IF(ISERROR((F511/G511-1)*100),"n/a",(F511/G511-1)*100)</f>
        <v>5.3333333333333455</v>
      </c>
      <c r="AK511" s="224">
        <f>IF(ISERROR((G511/H511-1)*100),"n/a",(G511/H511-1)*100)</f>
        <v>4.1666666666666741</v>
      </c>
      <c r="AL511" s="224">
        <f>IF(ISERROR((H511/I511-1)*100),"n/a",(H511/I511-1)*100)</f>
        <v>5.1094890510948732</v>
      </c>
      <c r="AM511" s="224">
        <f>IF(ISERROR((I511/J511-1)*100),"n/a",(I511/J511-1)*100)</f>
        <v>4.5801526717557328</v>
      </c>
      <c r="AN511" s="224">
        <f>IF(ISERROR((J511/K511-1)*100),"n/a",(J511/K511-1)*100)</f>
        <v>3.9682539682539764</v>
      </c>
      <c r="AO511" s="224">
        <f>IF(ISERROR((K511/L511-1)*100),"n/a",(K511/L511-1)*100)</f>
        <v>1.6129032258064502</v>
      </c>
      <c r="AP511" s="224">
        <f>IF(ISERROR((L511/M511-1)*100),"n/a",(L511/M511-1)*100)</f>
        <v>0</v>
      </c>
      <c r="AQ511" s="224">
        <f>IF(ISERROR((M511/N511-1)*100),"n/a",(M511/N511-1)*100)</f>
        <v>0</v>
      </c>
      <c r="AR511" s="224">
        <f>IF(ISERROR((N511/O511-1)*100),"n/a",(N511/O511-1)*100)</f>
        <v>34.782608695652172</v>
      </c>
      <c r="AS511" s="224">
        <f>IF(ISERROR((O511/Q511-1)*100),"n/a",(O511/Q511-1)*100)</f>
        <v>6.976744186046524</v>
      </c>
      <c r="AT511" s="224">
        <f>IF(ISERROR((Q511/R511-1)*100),"n/a",(Q511/R511-1)*100)</f>
        <v>7.4999999999999956</v>
      </c>
      <c r="AU511" s="224">
        <f>IF(ISERROR((R511/T511-1)*100),"n/a",(R511/T511-1)*100)</f>
        <v>1.2658227848101333</v>
      </c>
      <c r="AV511" s="224">
        <f>IF(ISERROR((T511/U511-1)*100),"n/a",(T511/U511-1)*100)</f>
        <v>3.9473684210526327</v>
      </c>
      <c r="AW511" s="224">
        <f>IF(ISERROR((U511/V511-1)*100),"n/a",(U511/V511-1)*100)</f>
        <v>0</v>
      </c>
      <c r="AX511" s="224">
        <f>IF(ISERROR((V511/W511-1)*100),"n/a",(V511/W511-1)*100)</f>
        <v>0</v>
      </c>
      <c r="AY511" s="224">
        <f>IF(ISERROR((W511/X511-1)*100),"n/a",(W511/X511-1)*100)</f>
        <v>0</v>
      </c>
      <c r="AZ511" s="224">
        <f>IF(ISERROR((X511/Y511-1)*100),"n/a",(X511/Y511-1)*100)</f>
        <v>0</v>
      </c>
      <c r="BA511" s="224">
        <f>IF(ISERROR((Y511/Z511-1)*100),"n/a",(Y511/Z511-1)*100)</f>
        <v>4.1095890410958846</v>
      </c>
      <c r="BB511" s="224">
        <f>IF(ISERROR((Z511/AA511-1)*100),"n/a",(Z511/AA511-1)*100)</f>
        <v>12.307692307692308</v>
      </c>
      <c r="BC511" s="224">
        <f>IF(ISERROR((AA511/AB511-1)*100),"n/a",(AA511/AB511-1)*100)</f>
        <v>10.795454545454476</v>
      </c>
      <c r="BD511" s="224">
        <f>IF(ISERROR((AB511/AC511-1)*100),"n/a",(AB511/AC511-1)*100)</f>
        <v>22.2222222222223</v>
      </c>
      <c r="BE511" s="224">
        <f>IF(ISERROR((AC511/AD511-1)*100),"n/a",(AC511/AD511-1)*100)</f>
        <v>16.129032258064612</v>
      </c>
      <c r="BF511" s="224">
        <f>IF(ISERROR((AD511/AE511-1)*100),"n/a",(AD511/AE511-1)*100)</f>
        <v>19.230769230769006</v>
      </c>
      <c r="BG511" s="224">
        <f>AVERAGE(AG511:BF511)</f>
        <v>8.2051960082664799</v>
      </c>
      <c r="BH511" s="182">
        <f t="shared" si="8"/>
        <v>9.3037796051263335</v>
      </c>
    </row>
    <row r="512" spans="1:60" x14ac:dyDescent="0.2">
      <c r="A512" s="55" t="s">
        <v>2012</v>
      </c>
      <c r="B512" s="55" t="s">
        <v>440</v>
      </c>
      <c r="C512" s="36">
        <v>4.1768999999999998</v>
      </c>
      <c r="D512" s="181">
        <v>3.9601999999999999</v>
      </c>
      <c r="E512" s="181">
        <v>3.7353999999999998</v>
      </c>
      <c r="F512" s="181">
        <v>3.6097000000000001</v>
      </c>
      <c r="G512" s="181">
        <v>3.4001000000000001</v>
      </c>
      <c r="H512" s="181">
        <v>3.1179999999999999</v>
      </c>
      <c r="I512" s="181">
        <v>2.9548999999999999</v>
      </c>
      <c r="J512" s="202">
        <v>2.8412000000000002</v>
      </c>
      <c r="K512" s="202">
        <v>2.7383000000000002</v>
      </c>
      <c r="L512" s="181">
        <v>2.6714000000000002</v>
      </c>
      <c r="M512" s="181">
        <v>2.6322999999999999</v>
      </c>
      <c r="N512" s="181">
        <v>2.5323000000000002</v>
      </c>
      <c r="O512" s="181">
        <v>2.3664999999999998</v>
      </c>
      <c r="P512" s="273"/>
      <c r="Q512" s="181">
        <v>2.2109999999999999</v>
      </c>
      <c r="R512" s="181">
        <v>2.0568</v>
      </c>
      <c r="S512" s="273"/>
      <c r="T512" s="202">
        <v>1.8854</v>
      </c>
      <c r="U512" s="202">
        <v>1.72</v>
      </c>
      <c r="V512" s="202">
        <v>1.55</v>
      </c>
      <c r="W512" s="202">
        <v>1.36</v>
      </c>
      <c r="X512" s="202">
        <v>1.21</v>
      </c>
      <c r="Y512" s="202">
        <v>1.0900000000000001</v>
      </c>
      <c r="Z512" s="202">
        <v>0.97750000000000004</v>
      </c>
      <c r="AA512" s="202">
        <v>0.86499999999999999</v>
      </c>
      <c r="AB512" s="202">
        <v>0.79</v>
      </c>
      <c r="AC512" s="202">
        <v>0.73</v>
      </c>
      <c r="AD512" s="202">
        <v>0.67</v>
      </c>
      <c r="AE512" s="202">
        <v>0.625</v>
      </c>
      <c r="AF512" s="223">
        <f>SUM(C512:AE512)</f>
        <v>58.477899999999998</v>
      </c>
      <c r="AG512" s="224">
        <f>IF(ISERROR((C512/D512-1)*100),"n/a",(C512/D512-1)*100)</f>
        <v>5.4719458613201377</v>
      </c>
      <c r="AH512" s="224">
        <f>IF(ISERROR((D512/E512-1)*100),"n/a",(D512/E512-1)*100)</f>
        <v>6.0180971248059212</v>
      </c>
      <c r="AI512" s="224">
        <f>IF(ISERROR((E512/F512-1)*100),"n/a",(E512/F512-1)*100)</f>
        <v>3.4822838463030026</v>
      </c>
      <c r="AJ512" s="224">
        <f>IF(ISERROR((F512/G512-1)*100),"n/a",(F512/G512-1)*100)</f>
        <v>6.1645245728066733</v>
      </c>
      <c r="AK512" s="224">
        <f>IF(ISERROR((G512/H512-1)*100),"n/a",(G512/H512-1)*100)</f>
        <v>9.0474663245670328</v>
      </c>
      <c r="AL512" s="224">
        <f>IF(ISERROR((H512/I512-1)*100),"n/a",(H512/I512-1)*100)</f>
        <v>5.5196453348675067</v>
      </c>
      <c r="AM512" s="224">
        <f>IF(ISERROR((I512/J512-1)*100),"n/a",(I512/J512-1)*100)</f>
        <v>4.0018302125862215</v>
      </c>
      <c r="AN512" s="224">
        <f>IF(ISERROR((J512/K512-1)*100),"n/a",(J512/K512-1)*100)</f>
        <v>3.7578059379907325</v>
      </c>
      <c r="AO512" s="224">
        <f>IF(ISERROR((K512/L512-1)*100),"n/a",(K512/L512-1)*100)</f>
        <v>2.5043048588754946</v>
      </c>
      <c r="AP512" s="224">
        <f>IF(ISERROR((L512/M512-1)*100),"n/a",(L512/M512-1)*100)</f>
        <v>1.4853930023173811</v>
      </c>
      <c r="AQ512" s="224">
        <f>IF(ISERROR((M512/N512-1)*100),"n/a",(M512/N512-1)*100)</f>
        <v>3.9489791888796644</v>
      </c>
      <c r="AR512" s="224">
        <f>IF(ISERROR((N512/O512-1)*100),"n/a",(N512/O512-1)*100)</f>
        <v>7.0061271920557999</v>
      </c>
      <c r="AS512" s="224">
        <f>IF(ISERROR((O512/Q512-1)*100),"n/a",(O512/Q512-1)*100)</f>
        <v>7.0330167345092676</v>
      </c>
      <c r="AT512" s="224">
        <f>IF(ISERROR((Q512/R512-1)*100),"n/a",(Q512/R512-1)*100)</f>
        <v>7.4970828471411899</v>
      </c>
      <c r="AU512" s="224">
        <f>IF(ISERROR((R512/T512-1)*100),"n/a",(R512/T512-1)*100)</f>
        <v>9.0909090909090828</v>
      </c>
      <c r="AV512" s="224">
        <f>IF(ISERROR((T512/U512-1)*100),"n/a",(T512/U512-1)*100)</f>
        <v>9.6162790697674296</v>
      </c>
      <c r="AW512" s="224">
        <f>IF(ISERROR((U512/V512-1)*100),"n/a",(U512/V512-1)*100)</f>
        <v>10.967741935483865</v>
      </c>
      <c r="AX512" s="224">
        <f>IF(ISERROR((V512/W512-1)*100),"n/a",(V512/W512-1)*100)</f>
        <v>13.970588235294112</v>
      </c>
      <c r="AY512" s="224">
        <f>IF(ISERROR((W512/X512-1)*100),"n/a",(W512/X512-1)*100)</f>
        <v>12.396694214876035</v>
      </c>
      <c r="AZ512" s="224">
        <f>IF(ISERROR((X512/Y512-1)*100),"n/a",(X512/Y512-1)*100)</f>
        <v>11.009174311926584</v>
      </c>
      <c r="BA512" s="224">
        <f>IF(ISERROR((Y512/Z512-1)*100),"n/a",(Y512/Z512-1)*100)</f>
        <v>11.508951406649626</v>
      </c>
      <c r="BB512" s="224">
        <f>IF(ISERROR((Z512/AA512-1)*100),"n/a",(Z512/AA512-1)*100)</f>
        <v>13.005780346820806</v>
      </c>
      <c r="BC512" s="224">
        <f>IF(ISERROR((AA512/AB512-1)*100),"n/a",(AA512/AB512-1)*100)</f>
        <v>9.4936708860759325</v>
      </c>
      <c r="BD512" s="224">
        <f>IF(ISERROR((AB512/AC512-1)*100),"n/a",(AB512/AC512-1)*100)</f>
        <v>8.2191780821917924</v>
      </c>
      <c r="BE512" s="224">
        <f>IF(ISERROR((AC512/AD512-1)*100),"n/a",(AC512/AD512-1)*100)</f>
        <v>8.9552238805969964</v>
      </c>
      <c r="BF512" s="224">
        <f>IF(ISERROR((AD512/AE512-1)*100),"n/a",(AD512/AE512-1)*100)</f>
        <v>7.2000000000000064</v>
      </c>
      <c r="BG512" s="224">
        <f>AVERAGE(AG512:BF512)</f>
        <v>7.6297190192160906</v>
      </c>
      <c r="BH512" s="182">
        <f t="shared" si="8"/>
        <v>3.3516513394640941</v>
      </c>
    </row>
    <row r="513" spans="1:60" x14ac:dyDescent="0.2">
      <c r="A513" s="55" t="s">
        <v>2013</v>
      </c>
      <c r="B513" s="55" t="s">
        <v>442</v>
      </c>
      <c r="C513" s="36">
        <v>7.03</v>
      </c>
      <c r="D513" s="181">
        <v>6.37</v>
      </c>
      <c r="E513" s="181">
        <v>5.77</v>
      </c>
      <c r="F513" s="181">
        <v>5.0199999999999996</v>
      </c>
      <c r="G513" s="181">
        <v>3.97</v>
      </c>
      <c r="H513" s="181">
        <v>3.52</v>
      </c>
      <c r="I513" s="181">
        <v>3.4</v>
      </c>
      <c r="J513" s="202">
        <v>2.94</v>
      </c>
      <c r="K513" s="202">
        <v>2.64</v>
      </c>
      <c r="L513" s="238">
        <v>2.52</v>
      </c>
      <c r="M513" s="238">
        <v>2.52</v>
      </c>
      <c r="N513" s="181">
        <v>2.0699999999999998</v>
      </c>
      <c r="O513" s="181">
        <v>1.78</v>
      </c>
      <c r="P513" s="273"/>
      <c r="Q513" s="181">
        <v>1.62</v>
      </c>
      <c r="R513" s="181">
        <v>1.43</v>
      </c>
      <c r="S513" s="273"/>
      <c r="T513" s="202">
        <v>1.07</v>
      </c>
      <c r="U513" s="229">
        <v>1</v>
      </c>
      <c r="V513" s="202">
        <v>0.92</v>
      </c>
      <c r="W513" s="202">
        <v>0.76332999999999995</v>
      </c>
      <c r="X513" s="202">
        <v>0.65332999999999997</v>
      </c>
      <c r="Y513" s="202">
        <v>0.57333000000000001</v>
      </c>
      <c r="Z513" s="229">
        <v>0.50666</v>
      </c>
      <c r="AA513" s="202">
        <v>0.50666</v>
      </c>
      <c r="AB513" s="229">
        <v>0.48</v>
      </c>
      <c r="AC513" s="202">
        <v>0.48</v>
      </c>
      <c r="AD513" s="229">
        <v>0.45333000000000001</v>
      </c>
      <c r="AE513" s="202">
        <v>0.45333000000000001</v>
      </c>
      <c r="AF513" s="223">
        <f>SUM(C513:AE513)</f>
        <v>60.459969999999991</v>
      </c>
      <c r="AG513" s="224">
        <f>IF(ISERROR((C513/D513-1)*100),"n/a",(C513/D513-1)*100)</f>
        <v>10.361067503924648</v>
      </c>
      <c r="AH513" s="224">
        <f>IF(ISERROR((D513/E513-1)*100),"n/a",(D513/E513-1)*100)</f>
        <v>10.398613518197575</v>
      </c>
      <c r="AI513" s="224">
        <f>IF(ISERROR((E513/F513-1)*100),"n/a",(E513/F513-1)*100)</f>
        <v>14.940239043824711</v>
      </c>
      <c r="AJ513" s="224">
        <f>IF(ISERROR((F513/G513-1)*100),"n/a",(F513/G513-1)*100)</f>
        <v>26.448362720403008</v>
      </c>
      <c r="AK513" s="224">
        <f>IF(ISERROR((G513/H513-1)*100),"n/a",(G513/H513-1)*100)</f>
        <v>12.784090909090917</v>
      </c>
      <c r="AL513" s="224">
        <f>IF(ISERROR((H513/I513-1)*100),"n/a",(H513/I513-1)*100)</f>
        <v>3.529411764705892</v>
      </c>
      <c r="AM513" s="224">
        <f>IF(ISERROR((I513/J513-1)*100),"n/a",(I513/J513-1)*100)</f>
        <v>15.646258503401356</v>
      </c>
      <c r="AN513" s="224">
        <f>IF(ISERROR((J513/K513-1)*100),"n/a",(J513/K513-1)*100)</f>
        <v>11.363636363636353</v>
      </c>
      <c r="AO513" s="224">
        <f>IF(ISERROR((K513/L513-1)*100),"n/a",(K513/L513-1)*100)</f>
        <v>4.7619047619047672</v>
      </c>
      <c r="AP513" s="224">
        <f>IF(ISERROR((L513/M513-1)*100),"n/a",(L513/M513-1)*100)</f>
        <v>0</v>
      </c>
      <c r="AQ513" s="224">
        <f>IF(ISERROR((M513/N513-1)*100),"n/a",(M513/N513-1)*100)</f>
        <v>21.739130434782616</v>
      </c>
      <c r="AR513" s="224">
        <f>IF(ISERROR((N513/O513-1)*100),"n/a",(N513/O513-1)*100)</f>
        <v>16.292134831460658</v>
      </c>
      <c r="AS513" s="224">
        <f>IF(ISERROR((O513/Q513-1)*100),"n/a",(O513/Q513-1)*100)</f>
        <v>9.8765432098765427</v>
      </c>
      <c r="AT513" s="224">
        <f>IF(ISERROR((Q513/R513-1)*100),"n/a",(Q513/R513-1)*100)</f>
        <v>13.286713286713292</v>
      </c>
      <c r="AU513" s="224">
        <f>IF(ISERROR((R513/T513-1)*100),"n/a",(R513/T513-1)*100)</f>
        <v>33.644859813084096</v>
      </c>
      <c r="AV513" s="224">
        <f>IF(ISERROR((T513/U513-1)*100),"n/a",(T513/U513-1)*100)</f>
        <v>7.0000000000000062</v>
      </c>
      <c r="AW513" s="224">
        <f>IF(ISERROR((U513/V513-1)*100),"n/a",(U513/V513-1)*100)</f>
        <v>8.6956521739130377</v>
      </c>
      <c r="AX513" s="224">
        <f>IF(ISERROR((V513/W513-1)*100),"n/a",(V513/W513-1)*100)</f>
        <v>20.524543775300351</v>
      </c>
      <c r="AY513" s="224">
        <f>IF(ISERROR((W513/X513-1)*100),"n/a",(W513/X513-1)*100)</f>
        <v>16.83682059602345</v>
      </c>
      <c r="AZ513" s="224">
        <f>IF(ISERROR((X513/Y513-1)*100),"n/a",(X513/Y513-1)*100)</f>
        <v>13.953569497497064</v>
      </c>
      <c r="BA513" s="224">
        <f>IF(ISERROR((Y513/Z513-1)*100),"n/a",(Y513/Z513-1)*100)</f>
        <v>13.158725772707536</v>
      </c>
      <c r="BB513" s="224">
        <f>IF(ISERROR((Z513/AA513-1)*100),"n/a",(Z513/AA513-1)*100)</f>
        <v>0</v>
      </c>
      <c r="BC513" s="224">
        <f>IF(ISERROR((AA513/AB513-1)*100),"n/a",(AA513/AB513-1)*100)</f>
        <v>5.55416666666666</v>
      </c>
      <c r="BD513" s="224">
        <f>IF(ISERROR((AB513/AC513-1)*100),"n/a",(AB513/AC513-1)*100)</f>
        <v>0</v>
      </c>
      <c r="BE513" s="224">
        <f>IF(ISERROR((AC513/AD513-1)*100),"n/a",(AC513/AD513-1)*100)</f>
        <v>5.8831314936139245</v>
      </c>
      <c r="BF513" s="224">
        <f>IF(ISERROR((AD513/AE513-1)*100),"n/a",(AD513/AE513-1)*100)</f>
        <v>0</v>
      </c>
      <c r="BG513" s="224">
        <f>AVERAGE(AG513:BF513)</f>
        <v>11.410752947720324</v>
      </c>
      <c r="BH513" s="182">
        <f t="shared" si="8"/>
        <v>8.3237542533060047</v>
      </c>
    </row>
    <row r="514" spans="1:60" x14ac:dyDescent="0.2">
      <c r="A514" s="123" t="s">
        <v>1600</v>
      </c>
      <c r="B514" s="55" t="s">
        <v>1601</v>
      </c>
      <c r="C514" s="36">
        <v>0.88</v>
      </c>
      <c r="D514" s="181">
        <v>0.8</v>
      </c>
      <c r="E514" s="181">
        <v>0.64</v>
      </c>
      <c r="F514" s="181">
        <v>0.6</v>
      </c>
      <c r="G514" s="181">
        <v>0.56000000000000005</v>
      </c>
      <c r="H514" s="181">
        <v>0.48</v>
      </c>
      <c r="I514" s="181">
        <v>0.44</v>
      </c>
      <c r="J514" s="229">
        <v>0.36</v>
      </c>
      <c r="K514" s="229">
        <v>0.36</v>
      </c>
      <c r="L514" s="181">
        <v>0.36</v>
      </c>
      <c r="M514" s="181">
        <v>0.32</v>
      </c>
      <c r="N514" s="181">
        <v>0.2</v>
      </c>
      <c r="O514" s="181">
        <v>0.1</v>
      </c>
      <c r="Q514" s="238">
        <v>0</v>
      </c>
      <c r="R514" s="238">
        <v>0</v>
      </c>
      <c r="S514" s="162"/>
      <c r="T514" s="238">
        <v>0</v>
      </c>
      <c r="U514" s="238">
        <v>0.04</v>
      </c>
      <c r="V514" s="229">
        <v>0.16</v>
      </c>
      <c r="W514" s="229">
        <v>0.16</v>
      </c>
      <c r="X514" s="202">
        <v>0.16</v>
      </c>
      <c r="Y514" s="202">
        <v>0.115</v>
      </c>
      <c r="Z514" s="202">
        <v>0.1</v>
      </c>
      <c r="AA514" s="229">
        <v>0.04</v>
      </c>
      <c r="AB514" s="229">
        <v>0.04</v>
      </c>
      <c r="AC514" s="229">
        <v>0.04</v>
      </c>
      <c r="AD514" s="229">
        <v>0.04</v>
      </c>
      <c r="AE514" s="229">
        <v>0.04</v>
      </c>
      <c r="AF514" s="223">
        <f>SUM(C514:AE514)</f>
        <v>7.0350000000000019</v>
      </c>
      <c r="AG514" s="224">
        <f>IF(ISERROR((C514/D514-1)*100),"n/a",(C514/D514-1)*100)</f>
        <v>9.9999999999999858</v>
      </c>
      <c r="AH514" s="224">
        <f>IF(ISERROR((D514/E514-1)*100),"n/a",(D514/E514-1)*100)</f>
        <v>25</v>
      </c>
      <c r="AI514" s="224">
        <f>IF(ISERROR((E514/F514-1)*100),"n/a",(E514/F514-1)*100)</f>
        <v>6.6666666666666652</v>
      </c>
      <c r="AJ514" s="224">
        <f>IF(ISERROR((F514/G514-1)*100),"n/a",(F514/G514-1)*100)</f>
        <v>7.1428571428571397</v>
      </c>
      <c r="AK514" s="224">
        <f>IF(ISERROR((G514/H514-1)*100),"n/a",(G514/H514-1)*100)</f>
        <v>16.666666666666675</v>
      </c>
      <c r="AL514" s="224">
        <f>IF(ISERROR((H514/I514-1)*100),"n/a",(H514/I514-1)*100)</f>
        <v>9.0909090909090828</v>
      </c>
      <c r="AM514" s="224">
        <f>IF(ISERROR((I514/J514-1)*100),"n/a",(I514/J514-1)*100)</f>
        <v>22.222222222222232</v>
      </c>
      <c r="AN514" s="224">
        <f>IF(ISERROR((J514/K514-1)*100),"n/a",(J514/K514-1)*100)</f>
        <v>0</v>
      </c>
      <c r="AO514" s="224">
        <f>IF(ISERROR((K514/L514-1)*100),"n/a",(K514/L514-1)*100)</f>
        <v>0</v>
      </c>
      <c r="AP514" s="224">
        <f>IF(ISERROR((L514/M514-1)*100),"n/a",(L514/M514-1)*100)</f>
        <v>12.5</v>
      </c>
      <c r="AQ514" s="224">
        <f>IF(ISERROR((M514/N514-1)*100),"n/a",(M514/N514-1)*100)</f>
        <v>59.999999999999986</v>
      </c>
      <c r="AR514" s="224">
        <f>IF(ISERROR((N514/O514-1)*100),"n/a",(N514/O514-1)*100)</f>
        <v>100</v>
      </c>
      <c r="AS514" s="224" t="str">
        <f>IF(ISERROR((O514/Q514-1)*100),"n/a",(O514/Q514-1)*100)</f>
        <v>n/a</v>
      </c>
      <c r="AT514" s="224" t="str">
        <f>IF(ISERROR((Q514/R514-1)*100),"n/a",(Q514/R514-1)*100)</f>
        <v>n/a</v>
      </c>
      <c r="AU514" s="224" t="str">
        <f>IF(ISERROR((R514/T514-1)*100),"n/a",(R514/T514-1)*100)</f>
        <v>n/a</v>
      </c>
      <c r="AV514" s="224">
        <f>IF(ISERROR((T514/U514-1)*100),"n/a",(T514/U514-1)*100)</f>
        <v>-100</v>
      </c>
      <c r="AW514" s="224">
        <f>IF(ISERROR((U514/V514-1)*100),"n/a",(U514/V514-1)*100)</f>
        <v>-75</v>
      </c>
      <c r="AX514" s="224">
        <f>IF(ISERROR((V514/W514-1)*100),"n/a",(V514/W514-1)*100)</f>
        <v>0</v>
      </c>
      <c r="AY514" s="224">
        <f>IF(ISERROR((W514/X514-1)*100),"n/a",(W514/X514-1)*100)</f>
        <v>0</v>
      </c>
      <c r="AZ514" s="224">
        <f>IF(ISERROR((X514/Y514-1)*100),"n/a",(X514/Y514-1)*100)</f>
        <v>39.130434782608688</v>
      </c>
      <c r="BA514" s="224">
        <f>IF(ISERROR((Y514/Z514-1)*100),"n/a",(Y514/Z514-1)*100)</f>
        <v>14.999999999999991</v>
      </c>
      <c r="BB514" s="224">
        <f>IF(ISERROR((Z514/AA514-1)*100),"n/a",(Z514/AA514-1)*100)</f>
        <v>150</v>
      </c>
      <c r="BC514" s="224">
        <f>IF(ISERROR((AA514/AB514-1)*100),"n/a",(AA514/AB514-1)*100)</f>
        <v>0</v>
      </c>
      <c r="BD514" s="224">
        <f>IF(ISERROR((AB514/AC514-1)*100),"n/a",(AB514/AC514-1)*100)</f>
        <v>0</v>
      </c>
      <c r="BE514" s="224">
        <f>IF(ISERROR((AC514/AD514-1)*100),"n/a",(AC514/AD514-1)*100)</f>
        <v>0</v>
      </c>
      <c r="BF514" s="224">
        <f>IF(ISERROR((AD514/AE514-1)*100),"n/a",(AD514/AE514-1)*100)</f>
        <v>0</v>
      </c>
      <c r="BG514" s="224">
        <f>AVERAGE(AG514:BF514)</f>
        <v>12.974772024866542</v>
      </c>
      <c r="BH514" s="182">
        <f t="shared" si="8"/>
        <v>48.354856405544169</v>
      </c>
    </row>
    <row r="515" spans="1:60" x14ac:dyDescent="0.2">
      <c r="A515" s="55" t="s">
        <v>2014</v>
      </c>
      <c r="B515" s="55" t="s">
        <v>444</v>
      </c>
      <c r="C515" s="36">
        <v>2.68</v>
      </c>
      <c r="D515" s="181">
        <v>2.64</v>
      </c>
      <c r="E515" s="181">
        <v>2.6</v>
      </c>
      <c r="F515" s="181">
        <v>2.56</v>
      </c>
      <c r="G515" s="181">
        <v>2.52</v>
      </c>
      <c r="H515" s="181">
        <v>2.48</v>
      </c>
      <c r="I515" s="181">
        <v>2.44</v>
      </c>
      <c r="J515" s="202">
        <v>2.4</v>
      </c>
      <c r="K515" s="202">
        <v>2.3199999999999998</v>
      </c>
      <c r="L515" s="181">
        <v>2.2000000000000002</v>
      </c>
      <c r="M515" s="181">
        <v>2.12</v>
      </c>
      <c r="N515" s="181">
        <v>1.92</v>
      </c>
      <c r="O515" s="181">
        <v>1.68</v>
      </c>
      <c r="P515" s="273"/>
      <c r="Q515" s="181">
        <v>1.48</v>
      </c>
      <c r="R515" s="181">
        <v>0.9</v>
      </c>
      <c r="S515" s="273"/>
      <c r="T515" s="202">
        <v>0.8</v>
      </c>
      <c r="U515" s="202">
        <v>0.78</v>
      </c>
      <c r="V515" s="202">
        <v>0.76</v>
      </c>
      <c r="W515" s="202">
        <v>0.68</v>
      </c>
      <c r="X515" s="202">
        <v>0.62</v>
      </c>
      <c r="Y515" s="202">
        <v>0.56000000000000005</v>
      </c>
      <c r="Z515" s="202">
        <v>0.46</v>
      </c>
      <c r="AA515" s="202">
        <v>0.31</v>
      </c>
      <c r="AB515" s="202">
        <v>0.28000000000000003</v>
      </c>
      <c r="AC515" s="202">
        <v>0.25</v>
      </c>
      <c r="AD515" s="202">
        <v>0.22</v>
      </c>
      <c r="AE515" s="202">
        <v>0.2</v>
      </c>
      <c r="AF515" s="223">
        <f>SUM(C515:AE515)</f>
        <v>38.86</v>
      </c>
      <c r="AG515" s="224">
        <f>IF(ISERROR((C515/D515-1)*100),"n/a",(C515/D515-1)*100)</f>
        <v>1.5151515151515138</v>
      </c>
      <c r="AH515" s="224">
        <f>IF(ISERROR((D515/E515-1)*100),"n/a",(D515/E515-1)*100)</f>
        <v>1.538461538461533</v>
      </c>
      <c r="AI515" s="224">
        <f>IF(ISERROR((E515/F515-1)*100),"n/a",(E515/F515-1)*100)</f>
        <v>1.5625</v>
      </c>
      <c r="AJ515" s="224">
        <f>IF(ISERROR((F515/G515-1)*100),"n/a",(F515/G515-1)*100)</f>
        <v>1.5873015873015817</v>
      </c>
      <c r="AK515" s="224">
        <f>IF(ISERROR((G515/H515-1)*100),"n/a",(G515/H515-1)*100)</f>
        <v>1.6129032258064502</v>
      </c>
      <c r="AL515" s="224">
        <f>IF(ISERROR((H515/I515-1)*100),"n/a",(H515/I515-1)*100)</f>
        <v>1.6393442622950838</v>
      </c>
      <c r="AM515" s="224">
        <f>IF(ISERROR((I515/J515-1)*100),"n/a",(I515/J515-1)*100)</f>
        <v>1.6666666666666607</v>
      </c>
      <c r="AN515" s="224">
        <f>IF(ISERROR((J515/K515-1)*100),"n/a",(J515/K515-1)*100)</f>
        <v>3.4482758620689724</v>
      </c>
      <c r="AO515" s="224">
        <f>IF(ISERROR((K515/L515-1)*100),"n/a",(K515/L515-1)*100)</f>
        <v>5.4545454545454453</v>
      </c>
      <c r="AP515" s="224">
        <f>IF(ISERROR((L515/M515-1)*100),"n/a",(L515/M515-1)*100)</f>
        <v>3.7735849056603765</v>
      </c>
      <c r="AQ515" s="224">
        <f>IF(ISERROR((M515/N515-1)*100),"n/a",(M515/N515-1)*100)</f>
        <v>10.416666666666675</v>
      </c>
      <c r="AR515" s="224">
        <f>IF(ISERROR((N515/O515-1)*100),"n/a",(N515/O515-1)*100)</f>
        <v>14.285714285714279</v>
      </c>
      <c r="AS515" s="224">
        <f>IF(ISERROR((O515/Q515-1)*100),"n/a",(O515/Q515-1)*100)</f>
        <v>13.513513513513509</v>
      </c>
      <c r="AT515" s="224">
        <f>IF(ISERROR((Q515/R515-1)*100),"n/a",(Q515/R515-1)*100)</f>
        <v>64.444444444444443</v>
      </c>
      <c r="AU515" s="224">
        <f>IF(ISERROR((R515/T515-1)*100),"n/a",(R515/T515-1)*100)</f>
        <v>12.5</v>
      </c>
      <c r="AV515" s="224">
        <f>IF(ISERROR((T515/U515-1)*100),"n/a",(T515/U515-1)*100)</f>
        <v>2.5641025641025772</v>
      </c>
      <c r="AW515" s="224">
        <f>IF(ISERROR((U515/V515-1)*100),"n/a",(U515/V515-1)*100)</f>
        <v>2.6315789473684292</v>
      </c>
      <c r="AX515" s="224">
        <f>IF(ISERROR((V515/W515-1)*100),"n/a",(V515/W515-1)*100)</f>
        <v>11.764705882352944</v>
      </c>
      <c r="AY515" s="224">
        <f>IF(ISERROR((W515/X515-1)*100),"n/a",(W515/X515-1)*100)</f>
        <v>9.6774193548387224</v>
      </c>
      <c r="AZ515" s="224">
        <f>IF(ISERROR((X515/Y515-1)*100),"n/a",(X515/Y515-1)*100)</f>
        <v>10.714285714285698</v>
      </c>
      <c r="BA515" s="224">
        <f>IF(ISERROR((Y515/Z515-1)*100),"n/a",(Y515/Z515-1)*100)</f>
        <v>21.739130434782616</v>
      </c>
      <c r="BB515" s="224">
        <f>IF(ISERROR((Z515/AA515-1)*100),"n/a",(Z515/AA515-1)*100)</f>
        <v>48.387096774193552</v>
      </c>
      <c r="BC515" s="224">
        <f>IF(ISERROR((AA515/AB515-1)*100),"n/a",(AA515/AB515-1)*100)</f>
        <v>10.714285714285698</v>
      </c>
      <c r="BD515" s="224">
        <f>IF(ISERROR((AB515/AC515-1)*100),"n/a",(AB515/AC515-1)*100)</f>
        <v>12.000000000000011</v>
      </c>
      <c r="BE515" s="224">
        <f>IF(ISERROR((AC515/AD515-1)*100),"n/a",(AC515/AD515-1)*100)</f>
        <v>13.636363636363647</v>
      </c>
      <c r="BF515" s="224">
        <f>IF(ISERROR((AD515/AE515-1)*100),"n/a",(AD515/AE515-1)*100)</f>
        <v>9.9999999999999858</v>
      </c>
      <c r="BG515" s="224">
        <f>AVERAGE(AG515:BF515)</f>
        <v>11.261078575033478</v>
      </c>
      <c r="BH515" s="182">
        <f t="shared" si="8"/>
        <v>14.560229974895501</v>
      </c>
    </row>
    <row r="516" spans="1:60" x14ac:dyDescent="0.2">
      <c r="A516" s="116" t="s">
        <v>1602</v>
      </c>
      <c r="B516" s="55" t="s">
        <v>1603</v>
      </c>
      <c r="C516" s="36">
        <v>1.1399999999999999</v>
      </c>
      <c r="D516" s="181">
        <v>1.1100000000000001</v>
      </c>
      <c r="E516" s="181">
        <v>1.1000000000000001</v>
      </c>
      <c r="F516" s="181">
        <v>1.0900000000000001</v>
      </c>
      <c r="G516" s="181">
        <v>1.0149999999999999</v>
      </c>
      <c r="H516" s="181">
        <v>0.82</v>
      </c>
      <c r="I516" s="181">
        <v>5.8000000000000003E-2</v>
      </c>
      <c r="J516" s="229">
        <v>0</v>
      </c>
      <c r="K516" s="229">
        <v>0</v>
      </c>
      <c r="L516" s="238">
        <v>0</v>
      </c>
      <c r="M516" s="238">
        <v>0</v>
      </c>
      <c r="N516" s="238">
        <v>0</v>
      </c>
      <c r="O516" s="238">
        <v>0</v>
      </c>
      <c r="P516" s="162"/>
      <c r="Q516" s="238">
        <v>0</v>
      </c>
      <c r="R516" s="238">
        <v>0</v>
      </c>
      <c r="S516" s="162"/>
      <c r="T516" s="238">
        <v>0</v>
      </c>
      <c r="U516" s="238">
        <v>0</v>
      </c>
      <c r="V516" s="229">
        <v>0</v>
      </c>
      <c r="W516" s="229">
        <v>0</v>
      </c>
      <c r="X516" s="229">
        <v>0</v>
      </c>
      <c r="Y516" s="229">
        <v>0</v>
      </c>
      <c r="Z516" s="229">
        <v>0</v>
      </c>
      <c r="AA516" s="229">
        <v>0</v>
      </c>
      <c r="AB516" s="229">
        <v>0</v>
      </c>
      <c r="AC516" s="229">
        <v>0</v>
      </c>
      <c r="AD516" s="229">
        <v>0</v>
      </c>
      <c r="AE516" s="229">
        <v>0</v>
      </c>
      <c r="AF516" s="223">
        <f>SUM(C516:AE516)</f>
        <v>6.3330000000000002</v>
      </c>
      <c r="AG516" s="224">
        <f>IF(ISERROR((C516/D516-1)*100),"n/a",(C516/D516-1)*100)</f>
        <v>2.7027027027026751</v>
      </c>
      <c r="AH516" s="224">
        <f>IF(ISERROR((D516/E516-1)*100),"n/a",(D516/E516-1)*100)</f>
        <v>0.90909090909090384</v>
      </c>
      <c r="AI516" s="224">
        <f>IF(ISERROR((E516/F516-1)*100),"n/a",(E516/F516-1)*100)</f>
        <v>0.91743119266054496</v>
      </c>
      <c r="AJ516" s="224">
        <f>IF(ISERROR((F516/G516-1)*100),"n/a",(F516/G516-1)*100)</f>
        <v>7.389162561576379</v>
      </c>
      <c r="AK516" s="224">
        <f>IF(ISERROR((G516/H516-1)*100),"n/a",(G516/H516-1)*100)</f>
        <v>23.780487804878049</v>
      </c>
      <c r="AL516" s="224">
        <f>IF(ISERROR((H516/I516-1)*100),"n/a",(H516/I516-1)*100)</f>
        <v>1313.7931034482756</v>
      </c>
      <c r="AM516" s="224" t="str">
        <f>IF(ISERROR((I516/J516-1)*100),"n/a",(I516/J516-1)*100)</f>
        <v>n/a</v>
      </c>
      <c r="AN516" s="224" t="str">
        <f>IF(ISERROR((J516/K516-1)*100),"n/a",(J516/K516-1)*100)</f>
        <v>n/a</v>
      </c>
      <c r="AO516" s="224" t="str">
        <f>IF(ISERROR((K516/L516-1)*100),"n/a",(K516/L516-1)*100)</f>
        <v>n/a</v>
      </c>
      <c r="AP516" s="224" t="str">
        <f>IF(ISERROR((L516/M516-1)*100),"n/a",(L516/M516-1)*100)</f>
        <v>n/a</v>
      </c>
      <c r="AQ516" s="224" t="str">
        <f>IF(ISERROR((M516/N516-1)*100),"n/a",(M516/N516-1)*100)</f>
        <v>n/a</v>
      </c>
      <c r="AR516" s="224" t="str">
        <f>IF(ISERROR((N516/O516-1)*100),"n/a",(N516/O516-1)*100)</f>
        <v>n/a</v>
      </c>
      <c r="AS516" s="224" t="str">
        <f>IF(ISERROR((O516/Q516-1)*100),"n/a",(O516/Q516-1)*100)</f>
        <v>n/a</v>
      </c>
      <c r="AT516" s="224" t="str">
        <f>IF(ISERROR((Q516/R516-1)*100),"n/a",(Q516/R516-1)*100)</f>
        <v>n/a</v>
      </c>
      <c r="AU516" s="224" t="str">
        <f>IF(ISERROR((R516/T516-1)*100),"n/a",(R516/T516-1)*100)</f>
        <v>n/a</v>
      </c>
      <c r="AV516" s="224" t="str">
        <f>IF(ISERROR((T516/U516-1)*100),"n/a",(T516/U516-1)*100)</f>
        <v>n/a</v>
      </c>
      <c r="AW516" s="224" t="str">
        <f>IF(ISERROR((U516/V516-1)*100),"n/a",(U516/V516-1)*100)</f>
        <v>n/a</v>
      </c>
      <c r="AX516" s="224" t="str">
        <f>IF(ISERROR((V516/W516-1)*100),"n/a",(V516/W516-1)*100)</f>
        <v>n/a</v>
      </c>
      <c r="AY516" s="224" t="str">
        <f>IF(ISERROR((W516/X516-1)*100),"n/a",(W516/X516-1)*100)</f>
        <v>n/a</v>
      </c>
      <c r="AZ516" s="224" t="str">
        <f>IF(ISERROR((X516/Y516-1)*100),"n/a",(X516/Y516-1)*100)</f>
        <v>n/a</v>
      </c>
      <c r="BA516" s="224" t="str">
        <f>IF(ISERROR((Y516/Z516-1)*100),"n/a",(Y516/Z516-1)*100)</f>
        <v>n/a</v>
      </c>
      <c r="BB516" s="224" t="str">
        <f>IF(ISERROR((Z516/AA516-1)*100),"n/a",(Z516/AA516-1)*100)</f>
        <v>n/a</v>
      </c>
      <c r="BC516" s="224" t="str">
        <f>IF(ISERROR((AA516/AB516-1)*100),"n/a",(AA516/AB516-1)*100)</f>
        <v>n/a</v>
      </c>
      <c r="BD516" s="224" t="str">
        <f>IF(ISERROR((AB516/AC516-1)*100),"n/a",(AB516/AC516-1)*100)</f>
        <v>n/a</v>
      </c>
      <c r="BE516" s="224" t="str">
        <f>IF(ISERROR((AC516/AD516-1)*100),"n/a",(AC516/AD516-1)*100)</f>
        <v>n/a</v>
      </c>
      <c r="BF516" s="224" t="str">
        <f>IF(ISERROR((AD516/AE516-1)*100),"n/a",(AD516/AE516-1)*100)</f>
        <v>n/a</v>
      </c>
      <c r="BG516" s="224">
        <f>AVERAGE(AG516:BF516)</f>
        <v>224.91532976986403</v>
      </c>
      <c r="BH516" s="182">
        <f t="shared" si="8"/>
        <v>533.5091319419198</v>
      </c>
    </row>
    <row r="517" spans="1:60" x14ac:dyDescent="0.2">
      <c r="A517" s="116" t="s">
        <v>1604</v>
      </c>
      <c r="B517" s="55" t="s">
        <v>1605</v>
      </c>
      <c r="C517" s="36">
        <v>1.2</v>
      </c>
      <c r="D517" s="181">
        <v>1.08</v>
      </c>
      <c r="E517" s="181">
        <v>1</v>
      </c>
      <c r="F517" s="181">
        <v>0.64</v>
      </c>
      <c r="G517" s="181">
        <v>0.56000000000000005</v>
      </c>
      <c r="H517" s="238">
        <v>0.36</v>
      </c>
      <c r="I517" s="181">
        <v>0.46</v>
      </c>
      <c r="J517" s="202">
        <v>0.36</v>
      </c>
      <c r="K517" s="202">
        <v>0.28000000000000003</v>
      </c>
      <c r="L517" s="181">
        <v>0.1</v>
      </c>
      <c r="M517" s="238">
        <v>0</v>
      </c>
      <c r="N517" s="238">
        <v>0</v>
      </c>
      <c r="O517" s="238">
        <v>0</v>
      </c>
      <c r="P517" s="162"/>
      <c r="Q517" s="238">
        <v>0</v>
      </c>
      <c r="R517" s="238">
        <v>0</v>
      </c>
      <c r="S517" s="162"/>
      <c r="T517" s="238">
        <v>0</v>
      </c>
      <c r="U517" s="238">
        <v>0</v>
      </c>
      <c r="V517" s="229">
        <v>0.24</v>
      </c>
      <c r="W517" s="202">
        <v>0.3</v>
      </c>
      <c r="X517" s="202">
        <v>0.26</v>
      </c>
      <c r="Y517" s="202">
        <v>0.21666666666666701</v>
      </c>
      <c r="Z517" s="202">
        <v>0.18666666666666701</v>
      </c>
      <c r="AA517" s="229">
        <v>0.16</v>
      </c>
      <c r="AB517" s="202">
        <v>0.168888888888889</v>
      </c>
      <c r="AC517" s="229">
        <v>0.133333333333333</v>
      </c>
      <c r="AD517" s="202">
        <v>0.133333333333333</v>
      </c>
      <c r="AE517" s="229">
        <v>0.11851851851851899</v>
      </c>
      <c r="AF517" s="223">
        <f>SUM(C517:AE517)</f>
        <v>7.9574074074074082</v>
      </c>
      <c r="AG517" s="224">
        <f>IF(ISERROR((C517/D517-1)*100),"n/a",(C517/D517-1)*100)</f>
        <v>11.111111111111093</v>
      </c>
      <c r="AH517" s="224">
        <f>IF(ISERROR((D517/E517-1)*100),"n/a",(D517/E517-1)*100)</f>
        <v>8.0000000000000071</v>
      </c>
      <c r="AI517" s="224">
        <f>IF(ISERROR((E517/F517-1)*100),"n/a",(E517/F517-1)*100)</f>
        <v>56.25</v>
      </c>
      <c r="AJ517" s="224">
        <f>IF(ISERROR((F517/G517-1)*100),"n/a",(F517/G517-1)*100)</f>
        <v>14.285714285714279</v>
      </c>
      <c r="AK517" s="224">
        <f>IF(ISERROR((G517/H517-1)*100),"n/a",(G517/H517-1)*100)</f>
        <v>55.555555555555578</v>
      </c>
      <c r="AL517" s="224">
        <f>IF(ISERROR((H517/I517-1)*100),"n/a",(H517/I517-1)*100)</f>
        <v>-21.739130434782616</v>
      </c>
      <c r="AM517" s="224">
        <f>IF(ISERROR((I517/J517-1)*100),"n/a",(I517/J517-1)*100)</f>
        <v>27.777777777777789</v>
      </c>
      <c r="AN517" s="224">
        <f>IF(ISERROR((J517/K517-1)*100),"n/a",(J517/K517-1)*100)</f>
        <v>28.571428571428559</v>
      </c>
      <c r="AO517" s="224">
        <f>IF(ISERROR((K517/L517-1)*100),"n/a",(K517/L517-1)*100)</f>
        <v>180.00000000000003</v>
      </c>
      <c r="AP517" s="224" t="str">
        <f>IF(ISERROR((L517/M517-1)*100),"n/a",(L517/M517-1)*100)</f>
        <v>n/a</v>
      </c>
      <c r="AQ517" s="224" t="str">
        <f>IF(ISERROR((M517/N517-1)*100),"n/a",(M517/N517-1)*100)</f>
        <v>n/a</v>
      </c>
      <c r="AR517" s="224" t="str">
        <f>IF(ISERROR((N517/O517-1)*100),"n/a",(N517/O517-1)*100)</f>
        <v>n/a</v>
      </c>
      <c r="AS517" s="224" t="str">
        <f>IF(ISERROR((O517/Q517-1)*100),"n/a",(O517/Q517-1)*100)</f>
        <v>n/a</v>
      </c>
      <c r="AT517" s="224" t="str">
        <f>IF(ISERROR((Q517/R517-1)*100),"n/a",(Q517/R517-1)*100)</f>
        <v>n/a</v>
      </c>
      <c r="AU517" s="224" t="str">
        <f>IF(ISERROR((R517/T517-1)*100),"n/a",(R517/T517-1)*100)</f>
        <v>n/a</v>
      </c>
      <c r="AV517" s="224" t="str">
        <f>IF(ISERROR((T517/U517-1)*100),"n/a",(T517/U517-1)*100)</f>
        <v>n/a</v>
      </c>
      <c r="AW517" s="224">
        <f>IF(ISERROR((U517/V517-1)*100),"n/a",(U517/V517-1)*100)</f>
        <v>-100</v>
      </c>
      <c r="AX517" s="224">
        <f>IF(ISERROR((V517/W517-1)*100),"n/a",(V517/W517-1)*100)</f>
        <v>-19.999999999999996</v>
      </c>
      <c r="AY517" s="224">
        <f>IF(ISERROR((W517/X517-1)*100),"n/a",(W517/X517-1)*100)</f>
        <v>15.384615384615374</v>
      </c>
      <c r="AZ517" s="224">
        <f>IF(ISERROR((X517/Y517-1)*100),"n/a",(X517/Y517-1)*100)</f>
        <v>19.999999999999819</v>
      </c>
      <c r="BA517" s="224">
        <f>IF(ISERROR((Y517/Z517-1)*100),"n/a",(Y517/Z517-1)*100)</f>
        <v>16.071428571428537</v>
      </c>
      <c r="BB517" s="224">
        <f>IF(ISERROR((Z517/AA517-1)*100),"n/a",(Z517/AA517-1)*100)</f>
        <v>16.666666666666874</v>
      </c>
      <c r="BC517" s="224">
        <f>IF(ISERROR((AA517/AB517-1)*100),"n/a",(AA517/AB517-1)*100)</f>
        <v>-5.2631578947369029</v>
      </c>
      <c r="BD517" s="224">
        <f>IF(ISERROR((AB517/AC517-1)*100),"n/a",(AB517/AC517-1)*100)</f>
        <v>26.666666666667084</v>
      </c>
      <c r="BE517" s="224">
        <f>IF(ISERROR((AC517/AD517-1)*100),"n/a",(AC517/AD517-1)*100)</f>
        <v>0</v>
      </c>
      <c r="BF517" s="224">
        <f>IF(ISERROR((AD517/AE517-1)*100),"n/a",(AD517/AE517-1)*100)</f>
        <v>12.499999999999268</v>
      </c>
      <c r="BG517" s="224">
        <f>AVERAGE(AG517:BF517)</f>
        <v>17.991509276918148</v>
      </c>
      <c r="BH517" s="182">
        <f t="shared" si="8"/>
        <v>51.326928793336904</v>
      </c>
    </row>
    <row r="518" spans="1:60" x14ac:dyDescent="0.2">
      <c r="A518" s="55" t="s">
        <v>2015</v>
      </c>
      <c r="B518" s="55" t="s">
        <v>1141</v>
      </c>
      <c r="C518" s="36">
        <v>4.04</v>
      </c>
      <c r="D518" s="181">
        <v>3.84</v>
      </c>
      <c r="E518" s="181">
        <v>3.48</v>
      </c>
      <c r="F518" s="181">
        <v>3.16</v>
      </c>
      <c r="G518" s="181">
        <v>2.52</v>
      </c>
      <c r="H518" s="181">
        <v>2.3199999999999998</v>
      </c>
      <c r="I518" s="181">
        <v>2.12</v>
      </c>
      <c r="J518" s="202">
        <v>1.92</v>
      </c>
      <c r="K518" s="202">
        <v>1.76</v>
      </c>
      <c r="L518" s="181">
        <v>1.68</v>
      </c>
      <c r="M518" s="181">
        <v>1.52</v>
      </c>
      <c r="N518" s="181">
        <v>1.32</v>
      </c>
      <c r="O518" s="238">
        <v>1.1200000000000001</v>
      </c>
      <c r="P518" s="273"/>
      <c r="Q518" s="238">
        <v>1.1200000000000001</v>
      </c>
      <c r="R518" s="238">
        <v>1.1200000000000001</v>
      </c>
      <c r="S518" s="273"/>
      <c r="T518" s="229">
        <v>1.1200000000000001</v>
      </c>
      <c r="U518" s="229">
        <v>1.1200000000000001</v>
      </c>
      <c r="V518" s="229">
        <v>1.56</v>
      </c>
      <c r="W518" s="202">
        <v>2</v>
      </c>
      <c r="X518" s="202">
        <v>1.84</v>
      </c>
      <c r="Y518" s="202">
        <v>1.76</v>
      </c>
      <c r="Z518" s="202">
        <v>1.7</v>
      </c>
      <c r="AA518" s="202">
        <v>1.66</v>
      </c>
      <c r="AB518" s="202">
        <v>1.64</v>
      </c>
      <c r="AC518" s="202">
        <v>1.58</v>
      </c>
      <c r="AD518" s="202">
        <v>1.48</v>
      </c>
      <c r="AE518" s="202">
        <v>1.4</v>
      </c>
      <c r="AF518" s="223">
        <f>SUM(C518:AE518)</f>
        <v>51.899999999999991</v>
      </c>
      <c r="AG518" s="224">
        <f>IF(ISERROR((C518/D518-1)*100),"n/a",(C518/D518-1)*100)</f>
        <v>5.2083333333333481</v>
      </c>
      <c r="AH518" s="224">
        <f>IF(ISERROR((D518/E518-1)*100),"n/a",(D518/E518-1)*100)</f>
        <v>10.344827586206895</v>
      </c>
      <c r="AI518" s="224">
        <f>IF(ISERROR((E518/F518-1)*100),"n/a",(E518/F518-1)*100)</f>
        <v>10.126582278480999</v>
      </c>
      <c r="AJ518" s="224">
        <f>IF(ISERROR((F518/G518-1)*100),"n/a",(F518/G518-1)*100)</f>
        <v>25.396825396825395</v>
      </c>
      <c r="AK518" s="224">
        <f>IF(ISERROR((G518/H518-1)*100),"n/a",(G518/H518-1)*100)</f>
        <v>8.6206896551724199</v>
      </c>
      <c r="AL518" s="224">
        <f>IF(ISERROR((H518/I518-1)*100),"n/a",(H518/I518-1)*100)</f>
        <v>9.4339622641509422</v>
      </c>
      <c r="AM518" s="224">
        <f>IF(ISERROR((I518/J518-1)*100),"n/a",(I518/J518-1)*100)</f>
        <v>10.416666666666675</v>
      </c>
      <c r="AN518" s="224">
        <f>IF(ISERROR((J518/K518-1)*100),"n/a",(J518/K518-1)*100)</f>
        <v>9.0909090909090828</v>
      </c>
      <c r="AO518" s="224">
        <f>IF(ISERROR((K518/L518-1)*100),"n/a",(K518/L518-1)*100)</f>
        <v>4.7619047619047672</v>
      </c>
      <c r="AP518" s="224">
        <f>IF(ISERROR((L518/M518-1)*100),"n/a",(L518/M518-1)*100)</f>
        <v>10.526315789473673</v>
      </c>
      <c r="AQ518" s="224">
        <f>IF(ISERROR((M518/N518-1)*100),"n/a",(M518/N518-1)*100)</f>
        <v>15.151515151515138</v>
      </c>
      <c r="AR518" s="224">
        <f>IF(ISERROR((N518/O518-1)*100),"n/a",(N518/O518-1)*100)</f>
        <v>17.857142857142861</v>
      </c>
      <c r="AS518" s="224">
        <f>IF(ISERROR((O518/Q518-1)*100),"n/a",(O518/Q518-1)*100)</f>
        <v>0</v>
      </c>
      <c r="AT518" s="224">
        <f>IF(ISERROR((Q518/R518-1)*100),"n/a",(Q518/R518-1)*100)</f>
        <v>0</v>
      </c>
      <c r="AU518" s="224">
        <f>IF(ISERROR((R518/T518-1)*100),"n/a",(R518/T518-1)*100)</f>
        <v>0</v>
      </c>
      <c r="AV518" s="224">
        <f>IF(ISERROR((T518/U518-1)*100),"n/a",(T518/U518-1)*100)</f>
        <v>0</v>
      </c>
      <c r="AW518" s="224">
        <f>IF(ISERROR((U518/V518-1)*100),"n/a",(U518/V518-1)*100)</f>
        <v>-28.205128205128204</v>
      </c>
      <c r="AX518" s="224">
        <f>IF(ISERROR((V518/W518-1)*100),"n/a",(V518/W518-1)*100)</f>
        <v>-21.999999999999996</v>
      </c>
      <c r="AY518" s="224">
        <f>IF(ISERROR((W518/X518-1)*100),"n/a",(W518/X518-1)*100)</f>
        <v>8.6956521739130377</v>
      </c>
      <c r="AZ518" s="224">
        <f>IF(ISERROR((X518/Y518-1)*100),"n/a",(X518/Y518-1)*100)</f>
        <v>4.5454545454545414</v>
      </c>
      <c r="BA518" s="224">
        <f>IF(ISERROR((Y518/Z518-1)*100),"n/a",(Y518/Z518-1)*100)</f>
        <v>3.529411764705892</v>
      </c>
      <c r="BB518" s="224">
        <f>IF(ISERROR((Z518/AA518-1)*100),"n/a",(Z518/AA518-1)*100)</f>
        <v>2.4096385542168752</v>
      </c>
      <c r="BC518" s="224">
        <f>IF(ISERROR((AA518/AB518-1)*100),"n/a",(AA518/AB518-1)*100)</f>
        <v>1.2195121951219523</v>
      </c>
      <c r="BD518" s="224">
        <f>IF(ISERROR((AB518/AC518-1)*100),"n/a",(AB518/AC518-1)*100)</f>
        <v>3.7974683544303778</v>
      </c>
      <c r="BE518" s="224">
        <f>IF(ISERROR((AC518/AD518-1)*100),"n/a",(AC518/AD518-1)*100)</f>
        <v>6.7567567567567544</v>
      </c>
      <c r="BF518" s="224">
        <f>IF(ISERROR((AD518/AE518-1)*100),"n/a",(AD518/AE518-1)*100)</f>
        <v>5.7142857142857162</v>
      </c>
      <c r="BG518" s="224">
        <f>AVERAGE(AG518:BF518)</f>
        <v>4.7461048725207364</v>
      </c>
      <c r="BH518" s="182">
        <f t="shared" si="8"/>
        <v>10.622053511668041</v>
      </c>
    </row>
    <row r="519" spans="1:60" x14ac:dyDescent="0.2">
      <c r="A519" s="55" t="s">
        <v>2016</v>
      </c>
      <c r="B519" s="55" t="s">
        <v>1143</v>
      </c>
      <c r="C519" s="36">
        <v>5.52</v>
      </c>
      <c r="D519" s="181">
        <v>5.25</v>
      </c>
      <c r="E519" s="181">
        <v>5.1100000000000003</v>
      </c>
      <c r="F519" s="181">
        <v>5.0199999999999996</v>
      </c>
      <c r="G519" s="181">
        <v>4.8499999999999996</v>
      </c>
      <c r="H519" s="181">
        <v>4.71</v>
      </c>
      <c r="I519" s="181">
        <v>4.59</v>
      </c>
      <c r="J519" s="202">
        <v>4.42</v>
      </c>
      <c r="K519" s="202">
        <v>4.1900000000000004</v>
      </c>
      <c r="L519" s="181">
        <v>4.0999999999999996</v>
      </c>
      <c r="M519" s="181">
        <v>4.0199999999999996</v>
      </c>
      <c r="N519" s="181">
        <v>3.88</v>
      </c>
      <c r="O519" s="181">
        <v>3.49</v>
      </c>
      <c r="P519" s="273"/>
      <c r="Q519" s="181">
        <v>3.16</v>
      </c>
      <c r="R519" s="181">
        <v>2.69</v>
      </c>
      <c r="S519" s="273"/>
      <c r="T519" s="202">
        <v>2.38</v>
      </c>
      <c r="U519" s="202">
        <v>2.2000000000000002</v>
      </c>
      <c r="V519" s="202">
        <v>1</v>
      </c>
      <c r="W519" s="229">
        <v>0</v>
      </c>
      <c r="X519" s="229">
        <v>0</v>
      </c>
      <c r="Y519" s="229">
        <v>0</v>
      </c>
      <c r="Z519" s="229">
        <v>0</v>
      </c>
      <c r="AA519" s="229">
        <v>0</v>
      </c>
      <c r="AB519" s="229">
        <v>0</v>
      </c>
      <c r="AC519" s="229">
        <v>0</v>
      </c>
      <c r="AD519" s="229">
        <v>0</v>
      </c>
      <c r="AE519" s="229">
        <v>0</v>
      </c>
      <c r="AF519" s="223">
        <f>SUM(C519:AE519)</f>
        <v>70.58</v>
      </c>
      <c r="AG519" s="224">
        <f>IF(ISERROR((C519/D519-1)*100),"n/a",(C519/D519-1)*100)</f>
        <v>5.1428571428571379</v>
      </c>
      <c r="AH519" s="224">
        <f>IF(ISERROR((D519/E519-1)*100),"n/a",(D519/E519-1)*100)</f>
        <v>2.739726027397249</v>
      </c>
      <c r="AI519" s="224">
        <f>IF(ISERROR((E519/F519-1)*100),"n/a",(E519/F519-1)*100)</f>
        <v>1.7928286852589848</v>
      </c>
      <c r="AJ519" s="224">
        <f>IF(ISERROR((F519/G519-1)*100),"n/a",(F519/G519-1)*100)</f>
        <v>3.5051546391752675</v>
      </c>
      <c r="AK519" s="224">
        <f>IF(ISERROR((G519/H519-1)*100),"n/a",(G519/H519-1)*100)</f>
        <v>2.9723991507430991</v>
      </c>
      <c r="AL519" s="224">
        <f>IF(ISERROR((H519/I519-1)*100),"n/a",(H519/I519-1)*100)</f>
        <v>2.6143790849673332</v>
      </c>
      <c r="AM519" s="224">
        <f>IF(ISERROR((I519/J519-1)*100),"n/a",(I519/J519-1)*100)</f>
        <v>3.8461538461538547</v>
      </c>
      <c r="AN519" s="224">
        <f>IF(ISERROR((J519/K519-1)*100),"n/a",(J519/K519-1)*100)</f>
        <v>5.4892601431980825</v>
      </c>
      <c r="AO519" s="224">
        <f>IF(ISERROR((K519/L519-1)*100),"n/a",(K519/L519-1)*100)</f>
        <v>2.1951219512195363</v>
      </c>
      <c r="AP519" s="224">
        <f>IF(ISERROR((L519/M519-1)*100),"n/a",(L519/M519-1)*100)</f>
        <v>1.990049751243772</v>
      </c>
      <c r="AQ519" s="224">
        <f>IF(ISERROR((M519/N519-1)*100),"n/a",(M519/N519-1)*100)</f>
        <v>3.6082474226803996</v>
      </c>
      <c r="AR519" s="224">
        <f>IF(ISERROR((N519/O519-1)*100),"n/a",(N519/O519-1)*100)</f>
        <v>11.174785100286533</v>
      </c>
      <c r="AS519" s="224">
        <f>IF(ISERROR((O519/Q519-1)*100),"n/a",(O519/Q519-1)*100)</f>
        <v>10.443037974683556</v>
      </c>
      <c r="AT519" s="224">
        <f>IF(ISERROR((Q519/R519-1)*100),"n/a",(Q519/R519-1)*100)</f>
        <v>17.472118959107807</v>
      </c>
      <c r="AU519" s="224">
        <f>IF(ISERROR((R519/T519-1)*100),"n/a",(R519/T519-1)*100)</f>
        <v>13.025210084033612</v>
      </c>
      <c r="AV519" s="224">
        <f>IF(ISERROR((T519/U519-1)*100),"n/a",(T519/U519-1)*100)</f>
        <v>8.1818181818181799</v>
      </c>
      <c r="AW519" s="224">
        <f>IF(ISERROR((U519/V519-1)*100),"n/a",(U519/V519-1)*100)</f>
        <v>120.00000000000001</v>
      </c>
      <c r="AX519" s="224" t="str">
        <f>IF(ISERROR((V519/W519-1)*100),"n/a",(V519/W519-1)*100)</f>
        <v>n/a</v>
      </c>
      <c r="AY519" s="224" t="str">
        <f>IF(ISERROR((W519/X519-1)*100),"n/a",(W519/X519-1)*100)</f>
        <v>n/a</v>
      </c>
      <c r="AZ519" s="224" t="str">
        <f>IF(ISERROR((X519/Y519-1)*100),"n/a",(X519/Y519-1)*100)</f>
        <v>n/a</v>
      </c>
      <c r="BA519" s="224" t="str">
        <f>IF(ISERROR((Y519/Z519-1)*100),"n/a",(Y519/Z519-1)*100)</f>
        <v>n/a</v>
      </c>
      <c r="BB519" s="224" t="str">
        <f>IF(ISERROR((Z519/AA519-1)*100),"n/a",(Z519/AA519-1)*100)</f>
        <v>n/a</v>
      </c>
      <c r="BC519" s="224" t="str">
        <f>IF(ISERROR((AA519/AB519-1)*100),"n/a",(AA519/AB519-1)*100)</f>
        <v>n/a</v>
      </c>
      <c r="BD519" s="224" t="str">
        <f>IF(ISERROR((AB519/AC519-1)*100),"n/a",(AB519/AC519-1)*100)</f>
        <v>n/a</v>
      </c>
      <c r="BE519" s="224" t="str">
        <f>IF(ISERROR((AC519/AD519-1)*100),"n/a",(AC519/AD519-1)*100)</f>
        <v>n/a</v>
      </c>
      <c r="BF519" s="224" t="str">
        <f>IF(ISERROR((AD519/AE519-1)*100),"n/a",(AD519/AE519-1)*100)</f>
        <v>n/a</v>
      </c>
      <c r="BG519" s="224">
        <f>AVERAGE(AG519:BF519)</f>
        <v>12.717244008519083</v>
      </c>
      <c r="BH519" s="182">
        <f t="shared" si="8"/>
        <v>28.015926022752339</v>
      </c>
    </row>
    <row r="520" spans="1:60" x14ac:dyDescent="0.2">
      <c r="A520" s="55" t="s">
        <v>2017</v>
      </c>
      <c r="B520" s="55" t="s">
        <v>1145</v>
      </c>
      <c r="C520" s="36">
        <v>6.6</v>
      </c>
      <c r="D520" s="181">
        <v>6.3</v>
      </c>
      <c r="E520" s="181">
        <v>6.1</v>
      </c>
      <c r="F520" s="181">
        <v>5.75</v>
      </c>
      <c r="G520" s="181">
        <v>4.8</v>
      </c>
      <c r="H520" s="181">
        <v>4.5999999999999996</v>
      </c>
      <c r="I520" s="181">
        <v>4.2</v>
      </c>
      <c r="J520" s="202">
        <v>3.4</v>
      </c>
      <c r="K520" s="202">
        <v>2.6</v>
      </c>
      <c r="L520" s="181">
        <v>2.12</v>
      </c>
      <c r="M520" s="181">
        <v>2.0099999999999998</v>
      </c>
      <c r="N520" s="181">
        <v>1.88</v>
      </c>
      <c r="O520" s="181">
        <v>1.72</v>
      </c>
      <c r="P520" s="273"/>
      <c r="Q520" s="181">
        <v>1.55</v>
      </c>
      <c r="R520" s="181">
        <v>1.06</v>
      </c>
      <c r="S520" s="273"/>
      <c r="T520" s="229">
        <v>0.4</v>
      </c>
      <c r="U520" s="229">
        <v>0.69</v>
      </c>
      <c r="V520" s="202">
        <v>2.61</v>
      </c>
      <c r="W520" s="202">
        <v>2.44</v>
      </c>
      <c r="X520" s="202">
        <v>2.15</v>
      </c>
      <c r="Y520" s="229">
        <v>2</v>
      </c>
      <c r="Z520" s="229">
        <v>2</v>
      </c>
      <c r="AA520" s="202">
        <v>1.94</v>
      </c>
      <c r="AB520" s="229">
        <v>1.92</v>
      </c>
      <c r="AC520" s="229">
        <v>1.92</v>
      </c>
      <c r="AD520" s="202">
        <v>1.83</v>
      </c>
      <c r="AE520" s="202">
        <v>1.68</v>
      </c>
      <c r="AF520" s="223">
        <f>SUM(C520:AE520)</f>
        <v>76.27</v>
      </c>
      <c r="AG520" s="224">
        <f>IF(ISERROR((C520/D520-1)*100),"n/a",(C520/D520-1)*100)</f>
        <v>4.7619047619047672</v>
      </c>
      <c r="AH520" s="224">
        <f>IF(ISERROR((D520/E520-1)*100),"n/a",(D520/E520-1)*100)</f>
        <v>3.2786885245901676</v>
      </c>
      <c r="AI520" s="224">
        <f>IF(ISERROR((E520/F520-1)*100),"n/a",(E520/F520-1)*100)</f>
        <v>6.0869565217391175</v>
      </c>
      <c r="AJ520" s="224">
        <f>IF(ISERROR((F520/G520-1)*100),"n/a",(F520/G520-1)*100)</f>
        <v>19.791666666666675</v>
      </c>
      <c r="AK520" s="224">
        <f>IF(ISERROR((G520/H520-1)*100),"n/a",(G520/H520-1)*100)</f>
        <v>4.3478260869565188</v>
      </c>
      <c r="AL520" s="224">
        <f>IF(ISERROR((H520/I520-1)*100),"n/a",(H520/I520-1)*100)</f>
        <v>9.5238095238095113</v>
      </c>
      <c r="AM520" s="224">
        <f>IF(ISERROR((I520/J520-1)*100),"n/a",(I520/J520-1)*100)</f>
        <v>23.529411764705888</v>
      </c>
      <c r="AN520" s="224">
        <f>IF(ISERROR((J520/K520-1)*100),"n/a",(J520/K520-1)*100)</f>
        <v>30.76923076923077</v>
      </c>
      <c r="AO520" s="224">
        <f>IF(ISERROR((K520/L520-1)*100),"n/a",(K520/L520-1)*100)</f>
        <v>22.641509433962259</v>
      </c>
      <c r="AP520" s="224">
        <f>IF(ISERROR((L520/M520-1)*100),"n/a",(L520/M520-1)*100)</f>
        <v>5.4726368159204064</v>
      </c>
      <c r="AQ520" s="224">
        <f>IF(ISERROR((M520/N520-1)*100),"n/a",(M520/N520-1)*100)</f>
        <v>6.9148936170212671</v>
      </c>
      <c r="AR520" s="224">
        <f>IF(ISERROR((N520/O520-1)*100),"n/a",(N520/O520-1)*100)</f>
        <v>9.302325581395344</v>
      </c>
      <c r="AS520" s="224">
        <f>IF(ISERROR((O520/Q520-1)*100),"n/a",(O520/Q520-1)*100)</f>
        <v>10.967741935483865</v>
      </c>
      <c r="AT520" s="224">
        <f>IF(ISERROR((Q520/R520-1)*100),"n/a",(Q520/R520-1)*100)</f>
        <v>46.226415094339622</v>
      </c>
      <c r="AU520" s="224">
        <f>IF(ISERROR((R520/T520-1)*100),"n/a",(R520/T520-1)*100)</f>
        <v>165</v>
      </c>
      <c r="AV520" s="224">
        <f>IF(ISERROR((T520/U520-1)*100),"n/a",(T520/U520-1)*100)</f>
        <v>-42.028985507246361</v>
      </c>
      <c r="AW520" s="224">
        <f>IF(ISERROR((U520/V520-1)*100),"n/a",(U520/V520-1)*100)</f>
        <v>-73.563218390804593</v>
      </c>
      <c r="AX520" s="224">
        <f>IF(ISERROR((V520/W520-1)*100),"n/a",(V520/W520-1)*100)</f>
        <v>6.9672131147541005</v>
      </c>
      <c r="AY520" s="224">
        <f>IF(ISERROR((W520/X520-1)*100),"n/a",(W520/X520-1)*100)</f>
        <v>13.488372093023248</v>
      </c>
      <c r="AZ520" s="224">
        <f>IF(ISERROR((X520/Y520-1)*100),"n/a",(X520/Y520-1)*100)</f>
        <v>7.4999999999999956</v>
      </c>
      <c r="BA520" s="224">
        <f>IF(ISERROR((Y520/Z520-1)*100),"n/a",(Y520/Z520-1)*100)</f>
        <v>0</v>
      </c>
      <c r="BB520" s="224">
        <f>IF(ISERROR((Z520/AA520-1)*100),"n/a",(Z520/AA520-1)*100)</f>
        <v>3.0927835051546504</v>
      </c>
      <c r="BC520" s="224">
        <f>IF(ISERROR((AA520/AB520-1)*100),"n/a",(AA520/AB520-1)*100)</f>
        <v>1.0416666666666741</v>
      </c>
      <c r="BD520" s="224">
        <f>IF(ISERROR((AB520/AC520-1)*100),"n/a",(AB520/AC520-1)*100)</f>
        <v>0</v>
      </c>
      <c r="BE520" s="224">
        <f>IF(ISERROR((AC520/AD520-1)*100),"n/a",(AC520/AD520-1)*100)</f>
        <v>4.9180327868852292</v>
      </c>
      <c r="BF520" s="224">
        <f>IF(ISERROR((AD520/AE520-1)*100),"n/a",(AD520/AE520-1)*100)</f>
        <v>8.9285714285714413</v>
      </c>
      <c r="BG520" s="224">
        <f>AVERAGE(AG520:BF520)</f>
        <v>11.498440492105024</v>
      </c>
      <c r="BH520" s="182">
        <f t="shared" si="8"/>
        <v>38.143404041608775</v>
      </c>
    </row>
    <row r="521" spans="1:60" x14ac:dyDescent="0.2">
      <c r="A521" s="123" t="s">
        <v>2018</v>
      </c>
      <c r="B521" s="55" t="s">
        <v>447</v>
      </c>
      <c r="C521" s="36">
        <v>1</v>
      </c>
      <c r="D521" s="181">
        <v>0.92</v>
      </c>
      <c r="E521" s="181">
        <v>0.88</v>
      </c>
      <c r="F521" s="181">
        <v>0.84</v>
      </c>
      <c r="G521" s="181">
        <v>0.8</v>
      </c>
      <c r="H521" s="181">
        <v>0.76</v>
      </c>
      <c r="I521" s="181">
        <v>0.72</v>
      </c>
      <c r="J521" s="202">
        <v>0.82</v>
      </c>
      <c r="K521" s="202">
        <v>0.92679650772330402</v>
      </c>
      <c r="L521" s="181">
        <v>0.91336467427803902</v>
      </c>
      <c r="M521" s="181">
        <v>0.85963734049697804</v>
      </c>
      <c r="N521" s="181">
        <v>0.73875083948958997</v>
      </c>
      <c r="O521" s="181">
        <v>0.644728005372733</v>
      </c>
      <c r="P521" s="273"/>
      <c r="Q521" s="181">
        <v>0.59100067159167202</v>
      </c>
      <c r="R521" s="181">
        <v>0.53727333781061104</v>
      </c>
      <c r="S521" s="273"/>
      <c r="T521" s="202">
        <v>0.51040967092008105</v>
      </c>
      <c r="U521" s="202">
        <v>0.48354600402955</v>
      </c>
      <c r="V521" s="202">
        <v>0.45668233713901901</v>
      </c>
      <c r="W521" s="202">
        <v>0.40295500335795797</v>
      </c>
      <c r="X521" s="202">
        <v>0.37609133646742798</v>
      </c>
      <c r="Y521" s="202">
        <v>0.34922766957689699</v>
      </c>
      <c r="Z521" s="202">
        <v>0.28878441907320301</v>
      </c>
      <c r="AA521" s="202">
        <v>0.26863666890530602</v>
      </c>
      <c r="AB521" s="202">
        <v>0.251846877098724</v>
      </c>
      <c r="AC521" s="202">
        <v>0.235057085292142</v>
      </c>
      <c r="AD521" s="202">
        <v>0.21826729348556101</v>
      </c>
      <c r="AE521" s="202">
        <v>0.21490933512424401</v>
      </c>
      <c r="AF521" s="223">
        <f>SUM(C521:AE521)</f>
        <v>16.007965077233042</v>
      </c>
      <c r="AG521" s="224">
        <f>IF(ISERROR((C521/D521-1)*100),"n/a",(C521/D521-1)*100)</f>
        <v>8.6956521739130377</v>
      </c>
      <c r="AH521" s="224">
        <f>IF(ISERROR((D521/E521-1)*100),"n/a",(D521/E521-1)*100)</f>
        <v>4.5454545454545414</v>
      </c>
      <c r="AI521" s="224">
        <f>IF(ISERROR((E521/F521-1)*100),"n/a",(E521/F521-1)*100)</f>
        <v>4.7619047619047672</v>
      </c>
      <c r="AJ521" s="224">
        <f>IF(ISERROR((F521/G521-1)*100),"n/a",(F521/G521-1)*100)</f>
        <v>4.9999999999999822</v>
      </c>
      <c r="AK521" s="224">
        <f>IF(ISERROR((G521/H521-1)*100),"n/a",(G521/H521-1)*100)</f>
        <v>5.2631578947368363</v>
      </c>
      <c r="AL521" s="224">
        <f>IF(ISERROR((H521/I521-1)*100),"n/a",(H521/I521-1)*100)</f>
        <v>5.555555555555558</v>
      </c>
      <c r="AM521" s="224">
        <f>IF(ISERROR((I521/J521-1)*100),"n/a",(I521/J521-1)*100)</f>
        <v>-12.195121951219512</v>
      </c>
      <c r="AN521" s="224">
        <f>IF(ISERROR((J521/K521-1)*100),"n/a",(J521/K521-1)*100)</f>
        <v>-11.523188405797091</v>
      </c>
      <c r="AO521" s="224">
        <f>IF(ISERROR((K521/L521-1)*100),"n/a",(K521/L521-1)*100)</f>
        <v>1.4705882352940902</v>
      </c>
      <c r="AP521" s="224">
        <f>IF(ISERROR((L521/M521-1)*100),"n/a",(L521/M521-1)*100)</f>
        <v>6.2499999999999778</v>
      </c>
      <c r="AQ521" s="224">
        <f>IF(ISERROR((M521/N521-1)*100),"n/a",(M521/N521-1)*100)</f>
        <v>16.363636363636445</v>
      </c>
      <c r="AR521" s="224">
        <f>IF(ISERROR((N521/O521-1)*100),"n/a",(N521/O521-1)*100)</f>
        <v>14.583333333333348</v>
      </c>
      <c r="AS521" s="224">
        <f>IF(ISERROR((O521/Q521-1)*100),"n/a",(O521/Q521-1)*100)</f>
        <v>9.0909090909090828</v>
      </c>
      <c r="AT521" s="224">
        <f>IF(ISERROR((Q521/R521-1)*100),"n/a",(Q521/R521-1)*100)</f>
        <v>9.9999999999999858</v>
      </c>
      <c r="AU521" s="224">
        <f>IF(ISERROR((R521/T521-1)*100),"n/a",(R521/T521-1)*100)</f>
        <v>5.2631578947367252</v>
      </c>
      <c r="AV521" s="224">
        <f>IF(ISERROR((T521/U521-1)*100),"n/a",(T521/U521-1)*100)</f>
        <v>5.5555555555556468</v>
      </c>
      <c r="AW521" s="224">
        <f>IF(ISERROR((U521/V521-1)*100),"n/a",(U521/V521-1)*100)</f>
        <v>5.8823529411765607</v>
      </c>
      <c r="AX521" s="224">
        <f>IF(ISERROR((V521/W521-1)*100),"n/a",(V521/W521-1)*100)</f>
        <v>13.33333333333333</v>
      </c>
      <c r="AY521" s="224">
        <f>IF(ISERROR((W521/X521-1)*100),"n/a",(W521/X521-1)*100)</f>
        <v>7.1428571428569843</v>
      </c>
      <c r="AZ521" s="224">
        <f>IF(ISERROR((X521/Y521-1)*100),"n/a",(X521/Y521-1)*100)</f>
        <v>7.6923076923078204</v>
      </c>
      <c r="BA521" s="224">
        <f>IF(ISERROR((Y521/Z521-1)*100),"n/a",(Y521/Z521-1)*100)</f>
        <v>20.93023255813964</v>
      </c>
      <c r="BB521" s="224">
        <f>IF(ISERROR((Z521/AA521-1)*100),"n/a",(Z521/AA521-1)*100)</f>
        <v>7.4999999999996403</v>
      </c>
      <c r="BC521" s="224">
        <f>IF(ISERROR((AA521/AB521-1)*100),"n/a",(AA521/AB521-1)*100)</f>
        <v>6.6666666666668428</v>
      </c>
      <c r="BD521" s="224">
        <f>IF(ISERROR((AB521/AC521-1)*100),"n/a",(AB521/AC521-1)*100)</f>
        <v>7.1428571428573173</v>
      </c>
      <c r="BE521" s="224">
        <f>IF(ISERROR((AC521/AD521-1)*100),"n/a",(AC521/AD521-1)*100)</f>
        <v>7.6923076923073985</v>
      </c>
      <c r="BF521" s="224">
        <f>IF(ISERROR((AD521/AE521-1)*100),"n/a",(AD521/AE521-1)*100)</f>
        <v>1.5625000000003109</v>
      </c>
      <c r="BG521" s="224">
        <f>AVERAGE(AG521:BF521)</f>
        <v>6.3163850083715101</v>
      </c>
      <c r="BH521" s="182">
        <f t="shared" si="8"/>
        <v>6.8805749599330088</v>
      </c>
    </row>
    <row r="522" spans="1:60" x14ac:dyDescent="0.2">
      <c r="A522" s="123" t="s">
        <v>2019</v>
      </c>
      <c r="B522" s="55" t="s">
        <v>1147</v>
      </c>
      <c r="C522" s="36">
        <v>3.5950000000000002</v>
      </c>
      <c r="D522" s="181">
        <v>3.5350000000000001</v>
      </c>
      <c r="E522" s="181">
        <v>3.4750000000000001</v>
      </c>
      <c r="F522" s="181">
        <v>3.415</v>
      </c>
      <c r="G522" s="181">
        <v>3.34</v>
      </c>
      <c r="H522" s="181">
        <v>3.1775000000000002</v>
      </c>
      <c r="I522" s="181">
        <v>2.9950000000000001</v>
      </c>
      <c r="J522" s="202">
        <v>2.8224999999999998</v>
      </c>
      <c r="K522" s="202">
        <v>2.66</v>
      </c>
      <c r="L522" s="181">
        <v>2.5299999999999998</v>
      </c>
      <c r="M522" s="181">
        <v>2.41</v>
      </c>
      <c r="N522" s="181">
        <v>2.2974999999999999</v>
      </c>
      <c r="O522" s="181">
        <v>2.2025000000000001</v>
      </c>
      <c r="P522" s="273"/>
      <c r="Q522" s="181">
        <v>2.12</v>
      </c>
      <c r="R522" s="238">
        <v>2.1</v>
      </c>
      <c r="S522" s="273"/>
      <c r="T522" s="238">
        <v>2.1</v>
      </c>
      <c r="U522" s="238">
        <v>2.1</v>
      </c>
      <c r="V522" s="238">
        <v>2.1</v>
      </c>
      <c r="W522" s="181">
        <v>2.1</v>
      </c>
      <c r="X522" s="181">
        <v>2.0249999999999999</v>
      </c>
      <c r="Y522" s="181">
        <v>1.925</v>
      </c>
      <c r="Z522" s="181">
        <v>1.825</v>
      </c>
      <c r="AA522" s="202">
        <v>1.7250000000000001</v>
      </c>
      <c r="AB522" s="202">
        <v>1.625</v>
      </c>
      <c r="AC522" s="202">
        <v>1.5249999999999999</v>
      </c>
      <c r="AD522" s="202">
        <v>1.425</v>
      </c>
      <c r="AE522" s="202">
        <v>1.325</v>
      </c>
      <c r="AF522" s="223">
        <f>SUM(C522:AE522)</f>
        <v>64.475000000000009</v>
      </c>
      <c r="AG522" s="224">
        <f>IF(ISERROR((C522/D522-1)*100),"n/a",(C522/D522-1)*100)</f>
        <v>1.6973125884016893</v>
      </c>
      <c r="AH522" s="224">
        <f>IF(ISERROR((D522/E522-1)*100),"n/a",(D522/E522-1)*100)</f>
        <v>1.7266187050359649</v>
      </c>
      <c r="AI522" s="224">
        <f>IF(ISERROR((E522/F522-1)*100),"n/a",(E522/F522-1)*100)</f>
        <v>1.7569546120058677</v>
      </c>
      <c r="AJ522" s="224">
        <f>IF(ISERROR((F522/G522-1)*100),"n/a",(F522/G522-1)*100)</f>
        <v>2.2455089820359264</v>
      </c>
      <c r="AK522" s="224">
        <f>IF(ISERROR((G522/H522-1)*100),"n/a",(G522/H522-1)*100)</f>
        <v>5.1140833988984946</v>
      </c>
      <c r="AL522" s="224">
        <f>IF(ISERROR((H522/I522-1)*100),"n/a",(H522/I522-1)*100)</f>
        <v>6.0934891485809661</v>
      </c>
      <c r="AM522" s="224">
        <f>IF(ISERROR((I522/J522-1)*100),"n/a",(I522/J522-1)*100)</f>
        <v>6.111603188662551</v>
      </c>
      <c r="AN522" s="224">
        <f>IF(ISERROR((J522/K522-1)*100),"n/a",(J522/K522-1)*100)</f>
        <v>6.1090225563909639</v>
      </c>
      <c r="AO522" s="224">
        <f>IF(ISERROR((K522/L522-1)*100),"n/a",(K522/L522-1)*100)</f>
        <v>5.1383399209486313</v>
      </c>
      <c r="AP522" s="224">
        <f>IF(ISERROR((L522/M522-1)*100),"n/a",(L522/M522-1)*100)</f>
        <v>4.9792531120331773</v>
      </c>
      <c r="AQ522" s="224">
        <f>IF(ISERROR((M522/N522-1)*100),"n/a",(M522/N522-1)*100)</f>
        <v>4.8966267682263531</v>
      </c>
      <c r="AR522" s="224">
        <f>IF(ISERROR((N522/O522-1)*100),"n/a",(N522/O522-1)*100)</f>
        <v>4.3132803632236039</v>
      </c>
      <c r="AS522" s="224">
        <f>IF(ISERROR((O522/Q522-1)*100),"n/a",(O522/Q522-1)*100)</f>
        <v>3.8915094339622591</v>
      </c>
      <c r="AT522" s="224">
        <f>IF(ISERROR((Q522/R522-1)*100),"n/a",(Q522/R522-1)*100)</f>
        <v>0.952380952380949</v>
      </c>
      <c r="AU522" s="224">
        <f>IF(ISERROR((R522/T522-1)*100),"n/a",(R522/T522-1)*100)</f>
        <v>0</v>
      </c>
      <c r="AV522" s="224">
        <f>IF(ISERROR((T522/U522-1)*100),"n/a",(T522/U522-1)*100)</f>
        <v>0</v>
      </c>
      <c r="AW522" s="224">
        <f>IF(ISERROR((U522/V522-1)*100),"n/a",(U522/V522-1)*100)</f>
        <v>0</v>
      </c>
      <c r="AX522" s="224">
        <f>IF(ISERROR((V522/W522-1)*100),"n/a",(V522/W522-1)*100)</f>
        <v>0</v>
      </c>
      <c r="AY522" s="224">
        <f>IF(ISERROR((W522/X522-1)*100),"n/a",(W522/X522-1)*100)</f>
        <v>3.7037037037037202</v>
      </c>
      <c r="AZ522" s="224">
        <f>IF(ISERROR((X522/Y522-1)*100),"n/a",(X522/Y522-1)*100)</f>
        <v>5.1948051948051965</v>
      </c>
      <c r="BA522" s="224">
        <f>IF(ISERROR((Y522/Z522-1)*100),"n/a",(Y522/Z522-1)*100)</f>
        <v>5.4794520547945202</v>
      </c>
      <c r="BB522" s="224">
        <f>IF(ISERROR((Z522/AA522-1)*100),"n/a",(Z522/AA522-1)*100)</f>
        <v>5.7971014492753437</v>
      </c>
      <c r="BC522" s="224">
        <f>IF(ISERROR((AA522/AB522-1)*100),"n/a",(AA522/AB522-1)*100)</f>
        <v>6.1538461538461542</v>
      </c>
      <c r="BD522" s="224">
        <f>IF(ISERROR((AB522/AC522-1)*100),"n/a",(AB522/AC522-1)*100)</f>
        <v>6.5573770491803351</v>
      </c>
      <c r="BE522" s="224">
        <f>IF(ISERROR((AC522/AD522-1)*100),"n/a",(AC522/AD522-1)*100)</f>
        <v>7.0175438596491224</v>
      </c>
      <c r="BF522" s="224">
        <f>IF(ISERROR((AD522/AE522-1)*100),"n/a",(AD522/AE522-1)*100)</f>
        <v>7.547169811320753</v>
      </c>
      <c r="BG522" s="224">
        <f>AVERAGE(AG522:BF522)</f>
        <v>3.9414224233600987</v>
      </c>
      <c r="BH522" s="182">
        <f t="shared" si="8"/>
        <v>2.4435968584607366</v>
      </c>
    </row>
    <row r="523" spans="1:60" x14ac:dyDescent="0.2">
      <c r="A523" s="55" t="s">
        <v>2020</v>
      </c>
      <c r="B523" s="55" t="s">
        <v>1149</v>
      </c>
      <c r="C523" s="36">
        <v>4.95</v>
      </c>
      <c r="D523" s="181">
        <v>4.7</v>
      </c>
      <c r="E523" s="181">
        <v>4.3</v>
      </c>
      <c r="F523" s="181">
        <v>3.8</v>
      </c>
      <c r="G523" s="181">
        <v>2.98</v>
      </c>
      <c r="H523" s="181">
        <v>2.29</v>
      </c>
      <c r="I523" s="181">
        <v>2.1</v>
      </c>
      <c r="J523" s="202">
        <v>1.72</v>
      </c>
      <c r="K523" s="202">
        <v>1.42</v>
      </c>
      <c r="L523" s="181">
        <v>1.19</v>
      </c>
      <c r="M523" s="181">
        <v>1</v>
      </c>
      <c r="N523" s="181">
        <v>0.85</v>
      </c>
      <c r="O523" s="181">
        <v>0.73</v>
      </c>
      <c r="P523" s="273"/>
      <c r="Q523" s="181">
        <v>0.62</v>
      </c>
      <c r="R523" s="181">
        <v>0.55000000000000004</v>
      </c>
      <c r="S523" s="273"/>
      <c r="T523" s="229">
        <v>0.52</v>
      </c>
      <c r="U523" s="202">
        <v>0.52</v>
      </c>
      <c r="V523" s="202">
        <v>0.51</v>
      </c>
      <c r="W523" s="202">
        <v>0.46500000000000002</v>
      </c>
      <c r="X523" s="202">
        <v>0.40500000000000003</v>
      </c>
      <c r="Y523" s="202">
        <v>0.34</v>
      </c>
      <c r="Z523" s="202">
        <v>0.20333000000000001</v>
      </c>
      <c r="AA523" s="229">
        <v>0</v>
      </c>
      <c r="AB523" s="229">
        <v>0</v>
      </c>
      <c r="AC523" s="229">
        <v>0</v>
      </c>
      <c r="AD523" s="229">
        <v>0</v>
      </c>
      <c r="AE523" s="229">
        <v>0</v>
      </c>
      <c r="AF523" s="223">
        <f>SUM(C523:AE523)</f>
        <v>36.163330000000009</v>
      </c>
      <c r="AG523" s="224">
        <f>IF(ISERROR((C523/D523-1)*100),"n/a",(C523/D523-1)*100)</f>
        <v>5.3191489361702038</v>
      </c>
      <c r="AH523" s="224">
        <f>IF(ISERROR((D523/E523-1)*100),"n/a",(D523/E523-1)*100)</f>
        <v>9.3023255813953654</v>
      </c>
      <c r="AI523" s="224">
        <f>IF(ISERROR((E523/F523-1)*100),"n/a",(E523/F523-1)*100)</f>
        <v>13.157894736842103</v>
      </c>
      <c r="AJ523" s="224">
        <f>IF(ISERROR((F523/G523-1)*100),"n/a",(F523/G523-1)*100)</f>
        <v>27.516778523489926</v>
      </c>
      <c r="AK523" s="224">
        <f>IF(ISERROR((G523/H523-1)*100),"n/a",(G523/H523-1)*100)</f>
        <v>30.13100436681222</v>
      </c>
      <c r="AL523" s="224">
        <f>IF(ISERROR((H523/I523-1)*100),"n/a",(H523/I523-1)*100)</f>
        <v>9.0476190476190368</v>
      </c>
      <c r="AM523" s="224">
        <f>IF(ISERROR((I523/J523-1)*100),"n/a",(I523/J523-1)*100)</f>
        <v>22.093023255813971</v>
      </c>
      <c r="AN523" s="224">
        <f>IF(ISERROR((J523/K523-1)*100),"n/a",(J523/K523-1)*100)</f>
        <v>21.126760563380277</v>
      </c>
      <c r="AO523" s="224">
        <f>IF(ISERROR((K523/L523-1)*100),"n/a",(K523/L523-1)*100)</f>
        <v>19.327731092436974</v>
      </c>
      <c r="AP523" s="224">
        <f>IF(ISERROR((L523/M523-1)*100),"n/a",(L523/M523-1)*100)</f>
        <v>18.999999999999993</v>
      </c>
      <c r="AQ523" s="224">
        <f>IF(ISERROR((M523/N523-1)*100),"n/a",(M523/N523-1)*100)</f>
        <v>17.647058823529417</v>
      </c>
      <c r="AR523" s="224">
        <f>IF(ISERROR((N523/O523-1)*100),"n/a",(N523/O523-1)*100)</f>
        <v>16.43835616438356</v>
      </c>
      <c r="AS523" s="224">
        <f>IF(ISERROR((O523/Q523-1)*100),"n/a",(O523/Q523-1)*100)</f>
        <v>17.741935483870975</v>
      </c>
      <c r="AT523" s="224">
        <f>IF(ISERROR((Q523/R523-1)*100),"n/a",(Q523/R523-1)*100)</f>
        <v>12.72727272727272</v>
      </c>
      <c r="AU523" s="224">
        <f>IF(ISERROR((R523/T523-1)*100),"n/a",(R523/T523-1)*100)</f>
        <v>5.7692307692307709</v>
      </c>
      <c r="AV523" s="224">
        <f>IF(ISERROR((T523/U523-1)*100),"n/a",(T523/U523-1)*100)</f>
        <v>0</v>
      </c>
      <c r="AW523" s="224">
        <f>IF(ISERROR((U523/V523-1)*100),"n/a",(U523/V523-1)*100)</f>
        <v>1.9607843137254832</v>
      </c>
      <c r="AX523" s="224">
        <f>IF(ISERROR((V523/W523-1)*100),"n/a",(V523/W523-1)*100)</f>
        <v>9.6774193548387011</v>
      </c>
      <c r="AY523" s="224">
        <f>IF(ISERROR((W523/X523-1)*100),"n/a",(W523/X523-1)*100)</f>
        <v>14.814814814814813</v>
      </c>
      <c r="AZ523" s="224">
        <f>IF(ISERROR((X523/Y523-1)*100),"n/a",(X523/Y523-1)*100)</f>
        <v>19.117647058823529</v>
      </c>
      <c r="BA523" s="224">
        <f>IF(ISERROR((Y523/Z523-1)*100),"n/a",(Y523/Z523-1)*100)</f>
        <v>67.215855997639309</v>
      </c>
      <c r="BB523" s="224" t="str">
        <f>IF(ISERROR((Z523/AA523-1)*100),"n/a",(Z523/AA523-1)*100)</f>
        <v>n/a</v>
      </c>
      <c r="BC523" s="224" t="str">
        <f>IF(ISERROR((AA523/AB523-1)*100),"n/a",(AA523/AB523-1)*100)</f>
        <v>n/a</v>
      </c>
      <c r="BD523" s="224" t="str">
        <f>IF(ISERROR((AB523/AC523-1)*100),"n/a",(AB523/AC523-1)*100)</f>
        <v>n/a</v>
      </c>
      <c r="BE523" s="224" t="str">
        <f>IF(ISERROR((AC523/AD523-1)*100),"n/a",(AC523/AD523-1)*100)</f>
        <v>n/a</v>
      </c>
      <c r="BF523" s="224" t="str">
        <f>IF(ISERROR((AD523/AE523-1)*100),"n/a",(AD523/AE523-1)*100)</f>
        <v>n/a</v>
      </c>
      <c r="BG523" s="224">
        <f>AVERAGE(AG523:BF523)</f>
        <v>17.1015553148614</v>
      </c>
      <c r="BH523" s="182">
        <f t="shared" si="8"/>
        <v>13.882103817827709</v>
      </c>
    </row>
    <row r="524" spans="1:60" x14ac:dyDescent="0.2">
      <c r="A524" s="123" t="s">
        <v>2021</v>
      </c>
      <c r="B524" s="55" t="s">
        <v>1151</v>
      </c>
      <c r="C524" s="36">
        <v>2.0499999999999998</v>
      </c>
      <c r="D524" s="181">
        <v>1.95</v>
      </c>
      <c r="E524" s="181">
        <v>1.855</v>
      </c>
      <c r="F524" s="181">
        <v>1.7649999999999999</v>
      </c>
      <c r="G524" s="181">
        <v>1.675</v>
      </c>
      <c r="H524" s="181">
        <v>1.5625</v>
      </c>
      <c r="I524" s="181">
        <v>1.4950000000000001</v>
      </c>
      <c r="J524" s="202">
        <v>1.405</v>
      </c>
      <c r="K524" s="202">
        <v>1.32</v>
      </c>
      <c r="L524" s="181">
        <v>1.24</v>
      </c>
      <c r="M524" s="181">
        <v>1.1599999999999999</v>
      </c>
      <c r="N524" s="181">
        <v>1.1100000000000001</v>
      </c>
      <c r="O524" s="181">
        <v>1.0900000000000001</v>
      </c>
      <c r="P524" s="273"/>
      <c r="Q524" s="181">
        <v>1.07</v>
      </c>
      <c r="R524" s="181">
        <v>1.05</v>
      </c>
      <c r="S524" s="273"/>
      <c r="T524" s="202">
        <v>1.03</v>
      </c>
      <c r="U524" s="202">
        <v>1</v>
      </c>
      <c r="V524" s="202">
        <v>0.96</v>
      </c>
      <c r="W524" s="202">
        <v>0.92</v>
      </c>
      <c r="X524" s="202">
        <v>0.45</v>
      </c>
      <c r="Y524" s="229">
        <v>0</v>
      </c>
      <c r="Z524" s="229">
        <v>0</v>
      </c>
      <c r="AA524" s="229">
        <v>0</v>
      </c>
      <c r="AB524" s="229">
        <v>0</v>
      </c>
      <c r="AC524" s="229">
        <v>0</v>
      </c>
      <c r="AD524" s="229">
        <v>0</v>
      </c>
      <c r="AE524" s="229">
        <v>0</v>
      </c>
      <c r="AF524" s="223">
        <f>SUM(C524:AE524)</f>
        <v>26.157500000000002</v>
      </c>
      <c r="AG524" s="224">
        <f>IF(ISERROR((C524/D524-1)*100),"n/a",(C524/D524-1)*100)</f>
        <v>5.1282051282051322</v>
      </c>
      <c r="AH524" s="224">
        <f>IF(ISERROR((D524/E524-1)*100),"n/a",(D524/E524-1)*100)</f>
        <v>5.1212938005390729</v>
      </c>
      <c r="AI524" s="224">
        <f>IF(ISERROR((E524/F524-1)*100),"n/a",(E524/F524-1)*100)</f>
        <v>5.0991501416430607</v>
      </c>
      <c r="AJ524" s="224">
        <f>IF(ISERROR((F524/G524-1)*100),"n/a",(F524/G524-1)*100)</f>
        <v>5.3731343283581978</v>
      </c>
      <c r="AK524" s="224">
        <f>IF(ISERROR((G524/H524-1)*100),"n/a",(G524/H524-1)*100)</f>
        <v>7.2000000000000064</v>
      </c>
      <c r="AL524" s="224">
        <f>IF(ISERROR((H524/I524-1)*100),"n/a",(H524/I524-1)*100)</f>
        <v>4.5150501672240662</v>
      </c>
      <c r="AM524" s="224">
        <f>IF(ISERROR((I524/J524-1)*100),"n/a",(I524/J524-1)*100)</f>
        <v>6.4056939501779375</v>
      </c>
      <c r="AN524" s="224">
        <f>IF(ISERROR((J524/K524-1)*100),"n/a",(J524/K524-1)*100)</f>
        <v>6.4393939393939448</v>
      </c>
      <c r="AO524" s="224">
        <f>IF(ISERROR((K524/L524-1)*100),"n/a",(K524/L524-1)*100)</f>
        <v>6.4516129032258229</v>
      </c>
      <c r="AP524" s="224">
        <f>IF(ISERROR((L524/M524-1)*100),"n/a",(L524/M524-1)*100)</f>
        <v>6.8965517241379448</v>
      </c>
      <c r="AQ524" s="224">
        <f>IF(ISERROR((M524/N524-1)*100),"n/a",(M524/N524-1)*100)</f>
        <v>4.5045045045044807</v>
      </c>
      <c r="AR524" s="224">
        <f>IF(ISERROR((N524/O524-1)*100),"n/a",(N524/O524-1)*100)</f>
        <v>1.8348623853211121</v>
      </c>
      <c r="AS524" s="224">
        <f>IF(ISERROR((O524/Q524-1)*100),"n/a",(O524/Q524-1)*100)</f>
        <v>1.8691588785046731</v>
      </c>
      <c r="AT524" s="224">
        <f>IF(ISERROR((Q524/R524-1)*100),"n/a",(Q524/R524-1)*100)</f>
        <v>1.904761904761898</v>
      </c>
      <c r="AU524" s="224">
        <f>IF(ISERROR((R524/T524-1)*100),"n/a",(R524/T524-1)*100)</f>
        <v>1.9417475728155331</v>
      </c>
      <c r="AV524" s="224">
        <f>IF(ISERROR((T524/U524-1)*100),"n/a",(T524/U524-1)*100)</f>
        <v>3.0000000000000027</v>
      </c>
      <c r="AW524" s="224">
        <f>IF(ISERROR((U524/V524-1)*100),"n/a",(U524/V524-1)*100)</f>
        <v>4.1666666666666741</v>
      </c>
      <c r="AX524" s="224">
        <f>IF(ISERROR((V524/W524-1)*100),"n/a",(V524/W524-1)*100)</f>
        <v>4.3478260869565188</v>
      </c>
      <c r="AY524" s="224">
        <f>IF(ISERROR((W524/X524-1)*100),"n/a",(W524/X524-1)*100)</f>
        <v>104.44444444444443</v>
      </c>
      <c r="AZ524" s="224" t="str">
        <f>IF(ISERROR((X524/Y524-1)*100),"n/a",(X524/Y524-1)*100)</f>
        <v>n/a</v>
      </c>
      <c r="BA524" s="224" t="str">
        <f>IF(ISERROR((Y524/Z524-1)*100),"n/a",(Y524/Z524-1)*100)</f>
        <v>n/a</v>
      </c>
      <c r="BB524" s="224" t="str">
        <f>IF(ISERROR((Z524/AA524-1)*100),"n/a",(Z524/AA524-1)*100)</f>
        <v>n/a</v>
      </c>
      <c r="BC524" s="224" t="str">
        <f>IF(ISERROR((AA524/AB524-1)*100),"n/a",(AA524/AB524-1)*100)</f>
        <v>n/a</v>
      </c>
      <c r="BD524" s="224" t="str">
        <f>IF(ISERROR((AB524/AC524-1)*100),"n/a",(AB524/AC524-1)*100)</f>
        <v>n/a</v>
      </c>
      <c r="BE524" s="224" t="str">
        <f>IF(ISERROR((AC524/AD524-1)*100),"n/a",(AC524/AD524-1)*100)</f>
        <v>n/a</v>
      </c>
      <c r="BF524" s="224" t="str">
        <f>IF(ISERROR((AD524/AE524-1)*100),"n/a",(AD524/AE524-1)*100)</f>
        <v>n/a</v>
      </c>
      <c r="BG524" s="224">
        <f>AVERAGE(AG524:BF524)</f>
        <v>9.823371501414762</v>
      </c>
      <c r="BH524" s="182">
        <f t="shared" si="8"/>
        <v>22.981019287270069</v>
      </c>
    </row>
    <row r="525" spans="1:60" x14ac:dyDescent="0.2">
      <c r="A525" s="55" t="s">
        <v>2022</v>
      </c>
      <c r="B525" s="55" t="s">
        <v>1153</v>
      </c>
      <c r="C525" s="36">
        <v>0.84</v>
      </c>
      <c r="D525" s="181">
        <v>0.81</v>
      </c>
      <c r="E525" s="181">
        <v>0.77</v>
      </c>
      <c r="F525" s="181">
        <v>0.72</v>
      </c>
      <c r="G525" s="181">
        <v>0.54</v>
      </c>
      <c r="H525" s="181">
        <v>0.42</v>
      </c>
      <c r="I525" s="181">
        <v>0.35</v>
      </c>
      <c r="J525" s="202">
        <v>0.32</v>
      </c>
      <c r="K525" s="202">
        <v>0.28000000000000003</v>
      </c>
      <c r="L525" s="181">
        <v>0.26</v>
      </c>
      <c r="M525" s="181">
        <v>0.24</v>
      </c>
      <c r="N525" s="181">
        <v>0.22</v>
      </c>
      <c r="O525" s="181">
        <v>0.16</v>
      </c>
      <c r="P525" s="273"/>
      <c r="Q525" s="238">
        <v>0.1</v>
      </c>
      <c r="R525" s="238">
        <v>0.1</v>
      </c>
      <c r="S525" s="273"/>
      <c r="T525" s="202">
        <v>0.1</v>
      </c>
      <c r="U525" s="202">
        <v>0.05</v>
      </c>
      <c r="V525" s="202">
        <v>1.2500000000000001E-2</v>
      </c>
      <c r="W525" s="229">
        <v>0</v>
      </c>
      <c r="X525" s="229">
        <v>0</v>
      </c>
      <c r="Y525" s="229">
        <v>0</v>
      </c>
      <c r="Z525" s="229">
        <v>0</v>
      </c>
      <c r="AA525" s="229">
        <v>0</v>
      </c>
      <c r="AB525" s="229">
        <v>0</v>
      </c>
      <c r="AC525" s="229">
        <v>0</v>
      </c>
      <c r="AD525" s="229">
        <v>0</v>
      </c>
      <c r="AE525" s="229">
        <v>0</v>
      </c>
      <c r="AF525" s="223">
        <f>SUM(C525:AE525)</f>
        <v>6.2924999999999986</v>
      </c>
      <c r="AG525" s="224">
        <f>IF(ISERROR((C525/D525-1)*100),"n/a",(C525/D525-1)*100)</f>
        <v>3.7037037037036979</v>
      </c>
      <c r="AH525" s="224">
        <f>IF(ISERROR((D525/E525-1)*100),"n/a",(D525/E525-1)*100)</f>
        <v>5.1948051948051965</v>
      </c>
      <c r="AI525" s="224">
        <f>IF(ISERROR((E525/F525-1)*100),"n/a",(E525/F525-1)*100)</f>
        <v>6.944444444444442</v>
      </c>
      <c r="AJ525" s="224">
        <f>IF(ISERROR((F525/G525-1)*100),"n/a",(F525/G525-1)*100)</f>
        <v>33.333333333333329</v>
      </c>
      <c r="AK525" s="224">
        <f>IF(ISERROR((G525/H525-1)*100),"n/a",(G525/H525-1)*100)</f>
        <v>28.57142857142858</v>
      </c>
      <c r="AL525" s="224">
        <f>IF(ISERROR((H525/I525-1)*100),"n/a",(H525/I525-1)*100)</f>
        <v>19.999999999999996</v>
      </c>
      <c r="AM525" s="224">
        <f>IF(ISERROR((I525/J525-1)*100),"n/a",(I525/J525-1)*100)</f>
        <v>9.375</v>
      </c>
      <c r="AN525" s="224">
        <f>IF(ISERROR((J525/K525-1)*100),"n/a",(J525/K525-1)*100)</f>
        <v>14.285714285714279</v>
      </c>
      <c r="AO525" s="224">
        <f>IF(ISERROR((K525/L525-1)*100),"n/a",(K525/L525-1)*100)</f>
        <v>7.6923076923077094</v>
      </c>
      <c r="AP525" s="224">
        <f>IF(ISERROR((L525/M525-1)*100),"n/a",(L525/M525-1)*100)</f>
        <v>8.3333333333333481</v>
      </c>
      <c r="AQ525" s="224">
        <f>IF(ISERROR((M525/N525-1)*100),"n/a",(M525/N525-1)*100)</f>
        <v>9.0909090909090828</v>
      </c>
      <c r="AR525" s="224">
        <f>IF(ISERROR((N525/O525-1)*100),"n/a",(N525/O525-1)*100)</f>
        <v>37.5</v>
      </c>
      <c r="AS525" s="224">
        <f>IF(ISERROR((O525/Q525-1)*100),"n/a",(O525/Q525-1)*100)</f>
        <v>59.999999999999986</v>
      </c>
      <c r="AT525" s="224">
        <f>IF(ISERROR((Q525/R525-1)*100),"n/a",(Q525/R525-1)*100)</f>
        <v>0</v>
      </c>
      <c r="AU525" s="224">
        <f>IF(ISERROR((R525/T525-1)*100),"n/a",(R525/T525-1)*100)</f>
        <v>0</v>
      </c>
      <c r="AV525" s="224">
        <f>IF(ISERROR((T525/U525-1)*100),"n/a",(T525/U525-1)*100)</f>
        <v>100</v>
      </c>
      <c r="AW525" s="224">
        <f>IF(ISERROR((U525/V525-1)*100),"n/a",(U525/V525-1)*100)</f>
        <v>300</v>
      </c>
      <c r="AX525" s="224" t="str">
        <f>IF(ISERROR((V525/W525-1)*100),"n/a",(V525/W525-1)*100)</f>
        <v>n/a</v>
      </c>
      <c r="AY525" s="224" t="str">
        <f>IF(ISERROR((W525/X525-1)*100),"n/a",(W525/X525-1)*100)</f>
        <v>n/a</v>
      </c>
      <c r="AZ525" s="224" t="str">
        <f>IF(ISERROR((X525/Y525-1)*100),"n/a",(X525/Y525-1)*100)</f>
        <v>n/a</v>
      </c>
      <c r="BA525" s="224" t="str">
        <f>IF(ISERROR((Y525/Z525-1)*100),"n/a",(Y525/Z525-1)*100)</f>
        <v>n/a</v>
      </c>
      <c r="BB525" s="224" t="str">
        <f>IF(ISERROR((Z525/AA525-1)*100),"n/a",(Z525/AA525-1)*100)</f>
        <v>n/a</v>
      </c>
      <c r="BC525" s="224" t="str">
        <f>IF(ISERROR((AA525/AB525-1)*100),"n/a",(AA525/AB525-1)*100)</f>
        <v>n/a</v>
      </c>
      <c r="BD525" s="224" t="str">
        <f>IF(ISERROR((AB525/AC525-1)*100),"n/a",(AB525/AC525-1)*100)</f>
        <v>n/a</v>
      </c>
      <c r="BE525" s="224" t="str">
        <f>IF(ISERROR((AC525/AD525-1)*100),"n/a",(AC525/AD525-1)*100)</f>
        <v>n/a</v>
      </c>
      <c r="BF525" s="224" t="str">
        <f>IF(ISERROR((AD525/AE525-1)*100),"n/a",(AD525/AE525-1)*100)</f>
        <v>n/a</v>
      </c>
      <c r="BG525" s="224">
        <f>AVERAGE(AG525:BF525)</f>
        <v>37.883822332351748</v>
      </c>
      <c r="BH525" s="182">
        <f t="shared" si="8"/>
        <v>72.252907118708578</v>
      </c>
    </row>
    <row r="526" spans="1:60" x14ac:dyDescent="0.2">
      <c r="A526" s="55" t="s">
        <v>2023</v>
      </c>
      <c r="B526" s="55" t="s">
        <v>450</v>
      </c>
      <c r="C526" s="36">
        <v>2.78</v>
      </c>
      <c r="D526" s="181">
        <v>2.66</v>
      </c>
      <c r="E526" s="181">
        <v>2.54</v>
      </c>
      <c r="F526" s="181">
        <v>2.42</v>
      </c>
      <c r="G526" s="181">
        <v>2.2599999999999998</v>
      </c>
      <c r="H526" s="181">
        <v>2.1</v>
      </c>
      <c r="I526" s="181">
        <v>1.98</v>
      </c>
      <c r="J526" s="202">
        <v>1.86</v>
      </c>
      <c r="K526" s="202">
        <v>1.7</v>
      </c>
      <c r="L526" s="181">
        <v>1.56</v>
      </c>
      <c r="M526" s="181">
        <v>1.415</v>
      </c>
      <c r="N526" s="181">
        <v>1.31</v>
      </c>
      <c r="O526" s="181">
        <v>1.21</v>
      </c>
      <c r="P526" s="273"/>
      <c r="Q526" s="181">
        <v>1.17</v>
      </c>
      <c r="R526" s="181">
        <v>1.1299999999999999</v>
      </c>
      <c r="S526" s="273"/>
      <c r="T526" s="202">
        <v>1.0900000000000001</v>
      </c>
      <c r="U526" s="202">
        <v>1.0649999999999999</v>
      </c>
      <c r="V526" s="202">
        <v>1.0449999999999999</v>
      </c>
      <c r="W526" s="202">
        <v>1.02</v>
      </c>
      <c r="X526" s="202">
        <v>0.95499999999999996</v>
      </c>
      <c r="Y526" s="202">
        <v>0.93</v>
      </c>
      <c r="Z526" s="202">
        <v>0.89500000000000002</v>
      </c>
      <c r="AA526" s="202">
        <v>0.86499999999999999</v>
      </c>
      <c r="AB526" s="202">
        <v>0.84499999999999997</v>
      </c>
      <c r="AC526" s="202">
        <v>0.84</v>
      </c>
      <c r="AD526" s="202">
        <v>0.8</v>
      </c>
      <c r="AE526" s="202">
        <v>0.76</v>
      </c>
      <c r="AF526" s="223">
        <f>SUM(C526:AE526)</f>
        <v>39.204999999999998</v>
      </c>
      <c r="AG526" s="224">
        <f>IF(ISERROR((C526/D526-1)*100),"n/a",(C526/D526-1)*100)</f>
        <v>4.5112781954887105</v>
      </c>
      <c r="AH526" s="224">
        <f>IF(ISERROR((D526/E526-1)*100),"n/a",(D526/E526-1)*100)</f>
        <v>4.7244094488189115</v>
      </c>
      <c r="AI526" s="224">
        <f>IF(ISERROR((E526/F526-1)*100),"n/a",(E526/F526-1)*100)</f>
        <v>4.9586776859504189</v>
      </c>
      <c r="AJ526" s="224">
        <f>IF(ISERROR((F526/G526-1)*100),"n/a",(F526/G526-1)*100)</f>
        <v>7.079646017699126</v>
      </c>
      <c r="AK526" s="224">
        <f>IF(ISERROR((G526/H526-1)*100),"n/a",(G526/H526-1)*100)</f>
        <v>7.6190476190476142</v>
      </c>
      <c r="AL526" s="224">
        <f>IF(ISERROR((H526/I526-1)*100),"n/a",(H526/I526-1)*100)</f>
        <v>6.0606060606060552</v>
      </c>
      <c r="AM526" s="224">
        <f>IF(ISERROR((I526/J526-1)*100),"n/a",(I526/J526-1)*100)</f>
        <v>6.4516129032258007</v>
      </c>
      <c r="AN526" s="224">
        <f>IF(ISERROR((J526/K526-1)*100),"n/a",(J526/K526-1)*100)</f>
        <v>9.4117647058823639</v>
      </c>
      <c r="AO526" s="224">
        <f>IF(ISERROR((K526/L526-1)*100),"n/a",(K526/L526-1)*100)</f>
        <v>8.9743589743589638</v>
      </c>
      <c r="AP526" s="224">
        <f>IF(ISERROR((L526/M526-1)*100),"n/a",(L526/M526-1)*100)</f>
        <v>10.24734982332156</v>
      </c>
      <c r="AQ526" s="224">
        <f>IF(ISERROR((M526/N526-1)*100),"n/a",(M526/N526-1)*100)</f>
        <v>8.0152671755725269</v>
      </c>
      <c r="AR526" s="224">
        <f>IF(ISERROR((N526/O526-1)*100),"n/a",(N526/O526-1)*100)</f>
        <v>8.2644628099173723</v>
      </c>
      <c r="AS526" s="224">
        <f>IF(ISERROR((O526/Q526-1)*100),"n/a",(O526/Q526-1)*100)</f>
        <v>3.4188034188034289</v>
      </c>
      <c r="AT526" s="224">
        <f>IF(ISERROR((Q526/R526-1)*100),"n/a",(Q526/R526-1)*100)</f>
        <v>3.539823008849563</v>
      </c>
      <c r="AU526" s="224">
        <f>IF(ISERROR((R526/T526-1)*100),"n/a",(R526/T526-1)*100)</f>
        <v>3.6697247706421798</v>
      </c>
      <c r="AV526" s="224">
        <f>IF(ISERROR((T526/U526-1)*100),"n/a",(T526/U526-1)*100)</f>
        <v>2.3474178403755985</v>
      </c>
      <c r="AW526" s="224">
        <f>IF(ISERROR((U526/V526-1)*100),"n/a",(U526/V526-1)*100)</f>
        <v>1.9138755980861344</v>
      </c>
      <c r="AX526" s="224">
        <f>IF(ISERROR((V526/W526-1)*100),"n/a",(V526/W526-1)*100)</f>
        <v>2.450980392156854</v>
      </c>
      <c r="AY526" s="224">
        <f>IF(ISERROR((W526/X526-1)*100),"n/a",(W526/X526-1)*100)</f>
        <v>6.8062827225130906</v>
      </c>
      <c r="AZ526" s="224">
        <f>IF(ISERROR((X526/Y526-1)*100),"n/a",(X526/Y526-1)*100)</f>
        <v>2.6881720430107503</v>
      </c>
      <c r="BA526" s="224">
        <f>IF(ISERROR((Y526/Z526-1)*100),"n/a",(Y526/Z526-1)*100)</f>
        <v>3.9106145251396773</v>
      </c>
      <c r="BB526" s="224">
        <f>IF(ISERROR((Z526/AA526-1)*100),"n/a",(Z526/AA526-1)*100)</f>
        <v>3.4682080924855585</v>
      </c>
      <c r="BC526" s="224">
        <f>IF(ISERROR((AA526/AB526-1)*100),"n/a",(AA526/AB526-1)*100)</f>
        <v>2.3668639053254559</v>
      </c>
      <c r="BD526" s="224">
        <f>IF(ISERROR((AB526/AC526-1)*100),"n/a",(AB526/AC526-1)*100)</f>
        <v>0.59523809523809312</v>
      </c>
      <c r="BE526" s="224">
        <f>IF(ISERROR((AC526/AD526-1)*100),"n/a",(AC526/AD526-1)*100)</f>
        <v>4.9999999999999822</v>
      </c>
      <c r="BF526" s="224">
        <f>IF(ISERROR((AD526/AE526-1)*100),"n/a",(AD526/AE526-1)*100)</f>
        <v>5.2631578947368363</v>
      </c>
      <c r="BG526" s="224">
        <f>AVERAGE(AG526:BF526)</f>
        <v>5.144524758740487</v>
      </c>
      <c r="BH526" s="182">
        <f t="shared" si="8"/>
        <v>2.5669982071502635</v>
      </c>
    </row>
    <row r="527" spans="1:60" x14ac:dyDescent="0.2">
      <c r="A527" s="123" t="s">
        <v>1154</v>
      </c>
      <c r="B527" s="55" t="s">
        <v>1155</v>
      </c>
      <c r="C527" s="36">
        <v>1.24285714285714</v>
      </c>
      <c r="D527" s="181">
        <v>1.1337868480725599</v>
      </c>
      <c r="E527" s="181">
        <v>1.0538818702084001</v>
      </c>
      <c r="F527" s="181">
        <v>1.01068999028183</v>
      </c>
      <c r="G527" s="181">
        <v>0.946107846010664</v>
      </c>
      <c r="H527" s="181">
        <v>0.86579641394764695</v>
      </c>
      <c r="I527" s="181">
        <v>0.80591262836755795</v>
      </c>
      <c r="J527" s="202">
        <v>0.72489495673272397</v>
      </c>
      <c r="K527" s="202">
        <v>0.65653418116782702</v>
      </c>
      <c r="L527" s="181">
        <v>0.60593238124473003</v>
      </c>
      <c r="M527" s="181">
        <v>0.52796539804505205</v>
      </c>
      <c r="N527" s="181">
        <v>0.456049845487421</v>
      </c>
      <c r="O527" s="181">
        <v>0.41205968945139299</v>
      </c>
      <c r="P527" s="273">
        <v>0</v>
      </c>
      <c r="Q527" s="181">
        <v>0.35001209142589401</v>
      </c>
      <c r="R527" s="238">
        <v>0</v>
      </c>
      <c r="S527" s="273">
        <v>0</v>
      </c>
      <c r="T527" s="229">
        <v>0</v>
      </c>
      <c r="U527" s="229">
        <v>0</v>
      </c>
      <c r="V527" s="229">
        <v>0</v>
      </c>
      <c r="W527" s="229">
        <v>0</v>
      </c>
      <c r="X527" s="229">
        <v>0</v>
      </c>
      <c r="Y527" s="229">
        <v>0</v>
      </c>
      <c r="Z527" s="229">
        <v>0</v>
      </c>
      <c r="AA527" s="229">
        <v>0</v>
      </c>
      <c r="AB527" s="229">
        <v>0</v>
      </c>
      <c r="AC527" s="229">
        <v>0</v>
      </c>
      <c r="AD527" s="229">
        <v>0</v>
      </c>
      <c r="AE527" s="229">
        <v>0</v>
      </c>
      <c r="AF527" s="223">
        <f>SUM(C527:AE527)</f>
        <v>10.792481283300839</v>
      </c>
      <c r="AG527" s="224">
        <f>IF(ISERROR((C527/D527-1)*100),"n/a",(C527/D527-1)*100)</f>
        <v>9.6199999999999832</v>
      </c>
      <c r="AH527" s="224">
        <f>IF(ISERROR((D527/E527-1)*100),"n/a",(D527/E527-1)*100)</f>
        <v>7.5819672131145932</v>
      </c>
      <c r="AI527" s="224">
        <f>IF(ISERROR((E527/F527-1)*100),"n/a",(E527/F527-1)*100)</f>
        <v>4.2735042735038808</v>
      </c>
      <c r="AJ527" s="224">
        <f>IF(ISERROR((F527/G527-1)*100),"n/a",(F527/G527-1)*100)</f>
        <v>6.8260869565220927</v>
      </c>
      <c r="AK527" s="224">
        <f>IF(ISERROR((G527/H527-1)*100),"n/a",(G527/H527-1)*100)</f>
        <v>9.2760180995475228</v>
      </c>
      <c r="AL527" s="224">
        <f>IF(ISERROR((H527/I527-1)*100),"n/a",(H527/I527-1)*100)</f>
        <v>7.4305555555555181</v>
      </c>
      <c r="AM527" s="224">
        <f>IF(ISERROR((I527/J527-1)*100),"n/a",(I527/J527-1)*100)</f>
        <v>11.176470588235322</v>
      </c>
      <c r="AN527" s="224">
        <f>IF(ISERROR((J527/K527-1)*100),"n/a",(J527/K527-1)*100)</f>
        <v>10.412371134020537</v>
      </c>
      <c r="AO527" s="224">
        <f>IF(ISERROR((K527/L527-1)*100),"n/a",(K527/L527-1)*100)</f>
        <v>8.3510638297872077</v>
      </c>
      <c r="AP527" s="224">
        <f>IF(ISERROR((L527/M527-1)*100),"n/a",(L527/M527-1)*100)</f>
        <v>14.767441860465436</v>
      </c>
      <c r="AQ527" s="224">
        <f>IF(ISERROR((M527/N527-1)*100),"n/a",(M527/N527-1)*100)</f>
        <v>15.769230769230603</v>
      </c>
      <c r="AR527" s="224">
        <f>IF(ISERROR((N527/O527-1)*100),"n/a",(N527/O527-1)*100)</f>
        <v>10.675675675675912</v>
      </c>
      <c r="AS527" s="224">
        <f>IF(ISERROR((O527/Q527-1)*100),"n/a",(O527/Q527-1)*100)</f>
        <v>17.727272727272613</v>
      </c>
      <c r="AT527" s="224" t="str">
        <f>IF(ISERROR((Q527/R527-1)*100),"n/a",(Q527/R527-1)*100)</f>
        <v>n/a</v>
      </c>
      <c r="AU527" s="224" t="str">
        <f>IF(ISERROR((R527/T527-1)*100),"n/a",(R527/T527-1)*100)</f>
        <v>n/a</v>
      </c>
      <c r="AV527" s="224" t="str">
        <f>IF(ISERROR((T527/U527-1)*100),"n/a",(T527/U527-1)*100)</f>
        <v>n/a</v>
      </c>
      <c r="AW527" s="224" t="str">
        <f>IF(ISERROR((U527/V527-1)*100),"n/a",(U527/V527-1)*100)</f>
        <v>n/a</v>
      </c>
      <c r="AX527" s="224" t="str">
        <f>IF(ISERROR((V527/W527-1)*100),"n/a",(V527/W527-1)*100)</f>
        <v>n/a</v>
      </c>
      <c r="AY527" s="224" t="str">
        <f>IF(ISERROR((W527/X527-1)*100),"n/a",(W527/X527-1)*100)</f>
        <v>n/a</v>
      </c>
      <c r="AZ527" s="224" t="str">
        <f>IF(ISERROR((X527/Y527-1)*100),"n/a",(X527/Y527-1)*100)</f>
        <v>n/a</v>
      </c>
      <c r="BA527" s="224" t="str">
        <f>IF(ISERROR((Y527/Z527-1)*100),"n/a",(Y527/Z527-1)*100)</f>
        <v>n/a</v>
      </c>
      <c r="BB527" s="224" t="str">
        <f>IF(ISERROR((Z527/AA527-1)*100),"n/a",(Z527/AA527-1)*100)</f>
        <v>n/a</v>
      </c>
      <c r="BC527" s="224" t="str">
        <f>IF(ISERROR((AA527/AB527-1)*100),"n/a",(AA527/AB527-1)*100)</f>
        <v>n/a</v>
      </c>
      <c r="BD527" s="224" t="str">
        <f>IF(ISERROR((AB527/AC527-1)*100),"n/a",(AB527/AC527-1)*100)</f>
        <v>n/a</v>
      </c>
      <c r="BE527" s="224" t="str">
        <f>IF(ISERROR((AC527/AD527-1)*100),"n/a",(AC527/AD527-1)*100)</f>
        <v>n/a</v>
      </c>
      <c r="BF527" s="224" t="str">
        <f>IF(ISERROR((AD527/AE527-1)*100),"n/a",(AD527/AE527-1)*100)</f>
        <v>n/a</v>
      </c>
      <c r="BG527" s="224">
        <f>AVERAGE(AG527:BF527)</f>
        <v>10.299050667917784</v>
      </c>
      <c r="BH527" s="182">
        <f t="shared" si="8"/>
        <v>3.8218045253910256</v>
      </c>
    </row>
    <row r="528" spans="1:60" x14ac:dyDescent="0.2">
      <c r="A528" s="123" t="s">
        <v>1156</v>
      </c>
      <c r="B528" s="55" t="s">
        <v>1157</v>
      </c>
      <c r="C528" s="36">
        <v>1.1599999999999999</v>
      </c>
      <c r="D528" s="181">
        <v>1.1040000000000001</v>
      </c>
      <c r="E528" s="181">
        <v>1.0920000000000001</v>
      </c>
      <c r="F528" s="181">
        <v>1.04</v>
      </c>
      <c r="G528" s="181">
        <v>0.96</v>
      </c>
      <c r="H528" s="181">
        <v>0.9</v>
      </c>
      <c r="I528" s="181">
        <v>0.82</v>
      </c>
      <c r="J528" s="202">
        <v>0.76</v>
      </c>
      <c r="K528" s="202">
        <v>0.64</v>
      </c>
      <c r="L528" s="181">
        <v>0.57999999999999996</v>
      </c>
      <c r="M528" s="181">
        <v>0.5</v>
      </c>
      <c r="N528" s="181">
        <v>0.42</v>
      </c>
      <c r="O528" s="238">
        <v>0.36</v>
      </c>
      <c r="P528" s="273"/>
      <c r="Q528" s="181">
        <v>0.33</v>
      </c>
      <c r="R528" s="181">
        <v>0.28999999999999998</v>
      </c>
      <c r="S528" s="273"/>
      <c r="T528" s="202">
        <v>0.25750000000000001</v>
      </c>
      <c r="U528" s="202">
        <v>0.22750000000000001</v>
      </c>
      <c r="V528" s="202">
        <v>0.20499999999999999</v>
      </c>
      <c r="W528" s="202">
        <v>0.185</v>
      </c>
      <c r="X528" s="202">
        <v>0.17249999999999999</v>
      </c>
      <c r="Y528" s="202">
        <v>0.16250000000000001</v>
      </c>
      <c r="Z528" s="202">
        <v>0.14499999999999999</v>
      </c>
      <c r="AA528" s="202">
        <v>0.11</v>
      </c>
      <c r="AB528" s="229">
        <v>0</v>
      </c>
      <c r="AC528" s="229">
        <v>0</v>
      </c>
      <c r="AD528" s="229">
        <v>0</v>
      </c>
      <c r="AE528" s="229">
        <v>0</v>
      </c>
      <c r="AF528" s="223">
        <f>SUM(C528:AE528)</f>
        <v>12.420999999999998</v>
      </c>
      <c r="AG528" s="224">
        <f>IF(ISERROR((C528/D528-1)*100),"n/a",(C528/D528-1)*100)</f>
        <v>5.0724637681159201</v>
      </c>
      <c r="AH528" s="224">
        <f>IF(ISERROR((D528/E528-1)*100),"n/a",(D528/E528-1)*100)</f>
        <v>1.098901098901095</v>
      </c>
      <c r="AI528" s="224">
        <f>IF(ISERROR((E528/F528-1)*100),"n/a",(E528/F528-1)*100)</f>
        <v>5.0000000000000044</v>
      </c>
      <c r="AJ528" s="224">
        <f>IF(ISERROR((F528/G528-1)*100),"n/a",(F528/G528-1)*100)</f>
        <v>8.3333333333333481</v>
      </c>
      <c r="AK528" s="224">
        <f>IF(ISERROR((G528/H528-1)*100),"n/a",(G528/H528-1)*100)</f>
        <v>6.6666666666666652</v>
      </c>
      <c r="AL528" s="224">
        <f>IF(ISERROR((H528/I528-1)*100),"n/a",(H528/I528-1)*100)</f>
        <v>9.7560975609756184</v>
      </c>
      <c r="AM528" s="224">
        <f>IF(ISERROR((I528/J528-1)*100),"n/a",(I528/J528-1)*100)</f>
        <v>7.8947368421052655</v>
      </c>
      <c r="AN528" s="224">
        <f>IF(ISERROR((J528/K528-1)*100),"n/a",(J528/K528-1)*100)</f>
        <v>18.75</v>
      </c>
      <c r="AO528" s="224">
        <f>IF(ISERROR((K528/L528-1)*100),"n/a",(K528/L528-1)*100)</f>
        <v>10.344827586206918</v>
      </c>
      <c r="AP528" s="224">
        <f>IF(ISERROR((L528/M528-1)*100),"n/a",(L528/M528-1)*100)</f>
        <v>15.999999999999993</v>
      </c>
      <c r="AQ528" s="224">
        <f>IF(ISERROR((M528/N528-1)*100),"n/a",(M528/N528-1)*100)</f>
        <v>19.047619047619047</v>
      </c>
      <c r="AR528" s="224">
        <f>IF(ISERROR((N528/O528-1)*100),"n/a",(N528/O528-1)*100)</f>
        <v>16.666666666666675</v>
      </c>
      <c r="AS528" s="224">
        <f>IF(ISERROR((O528/Q528-1)*100),"n/a",(O528/Q528-1)*100)</f>
        <v>9.0909090909090828</v>
      </c>
      <c r="AT528" s="224">
        <f>IF(ISERROR((Q528/R528-1)*100),"n/a",(Q528/R528-1)*100)</f>
        <v>13.793103448275868</v>
      </c>
      <c r="AU528" s="224">
        <f>IF(ISERROR((R528/T528-1)*100),"n/a",(R528/T528-1)*100)</f>
        <v>12.621359223300965</v>
      </c>
      <c r="AV528" s="224">
        <f>IF(ISERROR((T528/U528-1)*100),"n/a",(T528/U528-1)*100)</f>
        <v>13.186813186813184</v>
      </c>
      <c r="AW528" s="224">
        <f>IF(ISERROR((U528/V528-1)*100),"n/a",(U528/V528-1)*100)</f>
        <v>10.975609756097571</v>
      </c>
      <c r="AX528" s="224">
        <f>IF(ISERROR((V528/W528-1)*100),"n/a",(V528/W528-1)*100)</f>
        <v>10.810810810810811</v>
      </c>
      <c r="AY528" s="224">
        <f>IF(ISERROR((W528/X528-1)*100),"n/a",(W528/X528-1)*100)</f>
        <v>7.2463768115942129</v>
      </c>
      <c r="AZ528" s="224">
        <f>IF(ISERROR((X528/Y528-1)*100),"n/a",(X528/Y528-1)*100)</f>
        <v>6.153846153846132</v>
      </c>
      <c r="BA528" s="224">
        <f>IF(ISERROR((Y528/Z528-1)*100),"n/a",(Y528/Z528-1)*100)</f>
        <v>12.068965517241391</v>
      </c>
      <c r="BB528" s="224">
        <f>IF(ISERROR((Z528/AA528-1)*100),"n/a",(Z528/AA528-1)*100)</f>
        <v>31.818181818181813</v>
      </c>
      <c r="BC528" s="224" t="str">
        <f>IF(ISERROR((AA528/AB528-1)*100),"n/a",(AA528/AB528-1)*100)</f>
        <v>n/a</v>
      </c>
      <c r="BD528" s="224" t="str">
        <f>IF(ISERROR((AB528/AC528-1)*100),"n/a",(AB528/AC528-1)*100)</f>
        <v>n/a</v>
      </c>
      <c r="BE528" s="224" t="str">
        <f>IF(ISERROR((AC528/AD528-1)*100),"n/a",(AC528/AD528-1)*100)</f>
        <v>n/a</v>
      </c>
      <c r="BF528" s="224" t="str">
        <f>IF(ISERROR((AD528/AE528-1)*100),"n/a",(AD528/AE528-1)*100)</f>
        <v>n/a</v>
      </c>
      <c r="BG528" s="224">
        <f>AVERAGE(AG528:BF528)</f>
        <v>11.472604017620982</v>
      </c>
      <c r="BH528" s="182">
        <f t="shared" si="8"/>
        <v>6.4538921310859649</v>
      </c>
    </row>
    <row r="529" spans="1:60" x14ac:dyDescent="0.2">
      <c r="A529" s="55" t="s">
        <v>2024</v>
      </c>
      <c r="B529" s="55" t="s">
        <v>1159</v>
      </c>
      <c r="C529" s="36">
        <v>4.16</v>
      </c>
      <c r="D529" s="181">
        <v>3.3</v>
      </c>
      <c r="E529" s="181">
        <v>2.6</v>
      </c>
      <c r="F529" s="181">
        <v>2.2000000000000002</v>
      </c>
      <c r="G529" s="181">
        <v>1.88</v>
      </c>
      <c r="H529" s="181">
        <v>1.6</v>
      </c>
      <c r="I529" s="181">
        <v>1.36</v>
      </c>
      <c r="J529" s="202">
        <v>1</v>
      </c>
      <c r="K529" s="202">
        <v>0.78</v>
      </c>
      <c r="L529" s="181">
        <v>0.7</v>
      </c>
      <c r="M529" s="181">
        <v>0.64</v>
      </c>
      <c r="N529" s="181">
        <v>0.48</v>
      </c>
      <c r="O529" s="181">
        <v>0.44</v>
      </c>
      <c r="P529" s="273"/>
      <c r="Q529" s="181">
        <v>0.24</v>
      </c>
      <c r="R529" s="181">
        <v>0.1</v>
      </c>
      <c r="S529" s="273"/>
      <c r="T529" s="202">
        <v>0.02</v>
      </c>
      <c r="U529" s="229">
        <v>0</v>
      </c>
      <c r="V529" s="229">
        <v>0</v>
      </c>
      <c r="W529" s="229">
        <v>0</v>
      </c>
      <c r="X529" s="229">
        <v>0</v>
      </c>
      <c r="Y529" s="229">
        <v>0</v>
      </c>
      <c r="Z529" s="229">
        <v>0</v>
      </c>
      <c r="AA529" s="229">
        <v>0</v>
      </c>
      <c r="AB529" s="229">
        <v>0</v>
      </c>
      <c r="AC529" s="229">
        <v>0</v>
      </c>
      <c r="AD529" s="229">
        <v>0</v>
      </c>
      <c r="AE529" s="229">
        <v>0</v>
      </c>
      <c r="AF529" s="223">
        <f>SUM(C529:AE529)</f>
        <v>21.500000000000004</v>
      </c>
      <c r="AG529" s="224">
        <f>IF(ISERROR((C529/D529-1)*100),"n/a",(C529/D529-1)*100)</f>
        <v>26.060606060606073</v>
      </c>
      <c r="AH529" s="224">
        <f>IF(ISERROR((D529/E529-1)*100),"n/a",(D529/E529-1)*100)</f>
        <v>26.923076923076916</v>
      </c>
      <c r="AI529" s="224">
        <f>IF(ISERROR((E529/F529-1)*100),"n/a",(E529/F529-1)*100)</f>
        <v>18.181818181818166</v>
      </c>
      <c r="AJ529" s="224">
        <f>IF(ISERROR((F529/G529-1)*100),"n/a",(F529/G529-1)*100)</f>
        <v>17.021276595744705</v>
      </c>
      <c r="AK529" s="224">
        <f>IF(ISERROR((G529/H529-1)*100),"n/a",(G529/H529-1)*100)</f>
        <v>17.499999999999982</v>
      </c>
      <c r="AL529" s="224">
        <f>IF(ISERROR((H529/I529-1)*100),"n/a",(H529/I529-1)*100)</f>
        <v>17.647058823529417</v>
      </c>
      <c r="AM529" s="224">
        <f>IF(ISERROR((I529/J529-1)*100),"n/a",(I529/J529-1)*100)</f>
        <v>36.000000000000007</v>
      </c>
      <c r="AN529" s="224">
        <f>IF(ISERROR((J529/K529-1)*100),"n/a",(J529/K529-1)*100)</f>
        <v>28.205128205128194</v>
      </c>
      <c r="AO529" s="224">
        <f>IF(ISERROR((K529/L529-1)*100),"n/a",(K529/L529-1)*100)</f>
        <v>11.428571428571432</v>
      </c>
      <c r="AP529" s="224">
        <f>IF(ISERROR((L529/M529-1)*100),"n/a",(L529/M529-1)*100)</f>
        <v>9.375</v>
      </c>
      <c r="AQ529" s="224">
        <f>IF(ISERROR((M529/N529-1)*100),"n/a",(M529/N529-1)*100)</f>
        <v>33.33333333333335</v>
      </c>
      <c r="AR529" s="224">
        <f>IF(ISERROR((N529/O529-1)*100),"n/a",(N529/O529-1)*100)</f>
        <v>9.0909090909090828</v>
      </c>
      <c r="AS529" s="224">
        <f>IF(ISERROR((O529/Q529-1)*100),"n/a",(O529/Q529-1)*100)</f>
        <v>83.333333333333343</v>
      </c>
      <c r="AT529" s="224">
        <f>IF(ISERROR((Q529/R529-1)*100),"n/a",(Q529/R529-1)*100)</f>
        <v>140</v>
      </c>
      <c r="AU529" s="224">
        <f>IF(ISERROR((R529/T529-1)*100),"n/a",(R529/T529-1)*100)</f>
        <v>400</v>
      </c>
      <c r="AV529" s="224" t="str">
        <f>IF(ISERROR((T529/U529-1)*100),"n/a",(T529/U529-1)*100)</f>
        <v>n/a</v>
      </c>
      <c r="AW529" s="224" t="str">
        <f>IF(ISERROR((U529/V529-1)*100),"n/a",(U529/V529-1)*100)</f>
        <v>n/a</v>
      </c>
      <c r="AX529" s="224" t="str">
        <f>IF(ISERROR((V529/W529-1)*100),"n/a",(V529/W529-1)*100)</f>
        <v>n/a</v>
      </c>
      <c r="AY529" s="224" t="str">
        <f>IF(ISERROR((W529/X529-1)*100),"n/a",(W529/X529-1)*100)</f>
        <v>n/a</v>
      </c>
      <c r="AZ529" s="224" t="str">
        <f>IF(ISERROR((X529/Y529-1)*100),"n/a",(X529/Y529-1)*100)</f>
        <v>n/a</v>
      </c>
      <c r="BA529" s="224" t="str">
        <f>IF(ISERROR((Y529/Z529-1)*100),"n/a",(Y529/Z529-1)*100)</f>
        <v>n/a</v>
      </c>
      <c r="BB529" s="224" t="str">
        <f>IF(ISERROR((Z529/AA529-1)*100),"n/a",(Z529/AA529-1)*100)</f>
        <v>n/a</v>
      </c>
      <c r="BC529" s="224" t="str">
        <f>IF(ISERROR((AA529/AB529-1)*100),"n/a",(AA529/AB529-1)*100)</f>
        <v>n/a</v>
      </c>
      <c r="BD529" s="224" t="str">
        <f>IF(ISERROR((AB529/AC529-1)*100),"n/a",(AB529/AC529-1)*100)</f>
        <v>n/a</v>
      </c>
      <c r="BE529" s="224" t="str">
        <f>IF(ISERROR((AC529/AD529-1)*100),"n/a",(AC529/AD529-1)*100)</f>
        <v>n/a</v>
      </c>
      <c r="BF529" s="224" t="str">
        <f>IF(ISERROR((AD529/AE529-1)*100),"n/a",(AD529/AE529-1)*100)</f>
        <v>n/a</v>
      </c>
      <c r="BG529" s="224">
        <f>AVERAGE(AG529:BF529)</f>
        <v>58.273340798403382</v>
      </c>
      <c r="BH529" s="182">
        <f t="shared" si="8"/>
        <v>100.62429304356311</v>
      </c>
    </row>
    <row r="530" spans="1:60" x14ac:dyDescent="0.2">
      <c r="A530" s="116" t="s">
        <v>1606</v>
      </c>
      <c r="B530" s="55" t="s">
        <v>1607</v>
      </c>
      <c r="C530" s="36">
        <v>4.28</v>
      </c>
      <c r="D530" s="181">
        <v>4.24</v>
      </c>
      <c r="E530" s="181">
        <v>4.2</v>
      </c>
      <c r="F530" s="181">
        <v>4.16</v>
      </c>
      <c r="G530" s="181">
        <v>4.12</v>
      </c>
      <c r="H530" s="181">
        <v>4.08</v>
      </c>
      <c r="I530" s="181">
        <v>4.04</v>
      </c>
      <c r="J530" s="202">
        <v>3.82</v>
      </c>
      <c r="K530" s="229">
        <v>3.76</v>
      </c>
      <c r="L530" s="238">
        <v>3.76</v>
      </c>
      <c r="M530" s="238">
        <v>3.76</v>
      </c>
      <c r="N530" s="238">
        <v>3.76</v>
      </c>
      <c r="O530" s="238">
        <v>3.76</v>
      </c>
      <c r="P530" s="229"/>
      <c r="Q530" s="238">
        <v>3.76</v>
      </c>
      <c r="R530" s="238">
        <v>3.76</v>
      </c>
      <c r="S530" s="229"/>
      <c r="T530" s="238">
        <v>3.76</v>
      </c>
      <c r="U530" s="238">
        <v>3.76</v>
      </c>
      <c r="V530" s="202">
        <v>3.77</v>
      </c>
      <c r="W530" s="202">
        <v>3.73</v>
      </c>
      <c r="X530" s="202">
        <v>3.69</v>
      </c>
      <c r="Y530" s="202">
        <v>3.62</v>
      </c>
      <c r="Z530" s="202">
        <v>3.4142857142857101</v>
      </c>
      <c r="AA530" s="202">
        <v>3.2095238095238101</v>
      </c>
      <c r="AB530" s="202">
        <v>2.9619047619047598</v>
      </c>
      <c r="AC530" s="202">
        <v>2.7523809523809502</v>
      </c>
      <c r="AD530" s="202">
        <v>2.5333333333333301</v>
      </c>
      <c r="AE530" s="202">
        <v>2.2517006802721098</v>
      </c>
      <c r="AF530" s="223">
        <f>SUM(C530:AE530)</f>
        <v>98.713129251700664</v>
      </c>
      <c r="AG530" s="224">
        <f>IF(ISERROR((C530/D530-1)*100),"n/a",(C530/D530-1)*100)</f>
        <v>0.94339622641510523</v>
      </c>
      <c r="AH530" s="224">
        <f>IF(ISERROR((D530/E530-1)*100),"n/a",(D530/E530-1)*100)</f>
        <v>0.952380952380949</v>
      </c>
      <c r="AI530" s="224">
        <f>IF(ISERROR((E530/F530-1)*100),"n/a",(E530/F530-1)*100)</f>
        <v>0.96153846153845812</v>
      </c>
      <c r="AJ530" s="224">
        <f>IF(ISERROR((F530/G530-1)*100),"n/a",(F530/G530-1)*100)</f>
        <v>0.97087378640776656</v>
      </c>
      <c r="AK530" s="224">
        <f>IF(ISERROR((G530/H530-1)*100),"n/a",(G530/H530-1)*100)</f>
        <v>0.98039215686274161</v>
      </c>
      <c r="AL530" s="224">
        <f>IF(ISERROR((H530/I530-1)*100),"n/a",(H530/I530-1)*100)</f>
        <v>0.99009900990099098</v>
      </c>
      <c r="AM530" s="224">
        <f>IF(ISERROR((I530/J530-1)*100),"n/a",(I530/J530-1)*100)</f>
        <v>5.7591623036649331</v>
      </c>
      <c r="AN530" s="224">
        <f>IF(ISERROR((J530/K530-1)*100),"n/a",(J530/K530-1)*100)</f>
        <v>1.5957446808510634</v>
      </c>
      <c r="AO530" s="224">
        <f>IF(ISERROR((K530/L530-1)*100),"n/a",(K530/L530-1)*100)</f>
        <v>0</v>
      </c>
      <c r="AP530" s="224">
        <f>IF(ISERROR((L530/M530-1)*100),"n/a",(L530/M530-1)*100)</f>
        <v>0</v>
      </c>
      <c r="AQ530" s="224">
        <f>IF(ISERROR((M530/N530-1)*100),"n/a",(M530/N530-1)*100)</f>
        <v>0</v>
      </c>
      <c r="AR530" s="224">
        <f>IF(ISERROR((N530/O530-1)*100),"n/a",(N530/O530-1)*100)</f>
        <v>0</v>
      </c>
      <c r="AS530" s="224">
        <f>IF(ISERROR((O530/Q530-1)*100),"n/a",(O530/Q530-1)*100)</f>
        <v>0</v>
      </c>
      <c r="AT530" s="224">
        <f>IF(ISERROR((Q530/R530-1)*100),"n/a",(Q530/R530-1)*100)</f>
        <v>0</v>
      </c>
      <c r="AU530" s="224">
        <f>IF(ISERROR((R530/T530-1)*100),"n/a",(R530/T530-1)*100)</f>
        <v>0</v>
      </c>
      <c r="AV530" s="224">
        <f>IF(ISERROR((T530/U530-1)*100),"n/a",(T530/U530-1)*100)</f>
        <v>0</v>
      </c>
      <c r="AW530" s="224">
        <f>IF(ISERROR((U530/V530-1)*100),"n/a",(U530/V530-1)*100)</f>
        <v>-0.26525198938992522</v>
      </c>
      <c r="AX530" s="224">
        <f>IF(ISERROR((V530/W530-1)*100),"n/a",(V530/W530-1)*100)</f>
        <v>1.072386058981234</v>
      </c>
      <c r="AY530" s="224">
        <f>IF(ISERROR((W530/X530-1)*100),"n/a",(W530/X530-1)*100)</f>
        <v>1.084010840108407</v>
      </c>
      <c r="AZ530" s="224">
        <f>IF(ISERROR((X530/Y530-1)*100),"n/a",(X530/Y530-1)*100)</f>
        <v>1.9337016574585641</v>
      </c>
      <c r="BA530" s="224">
        <f>IF(ISERROR((Y530/Z530-1)*100),"n/a",(Y530/Z530-1)*100)</f>
        <v>6.0251046025106003</v>
      </c>
      <c r="BB530" s="224">
        <f>IF(ISERROR((Z530/AA530-1)*100),"n/a",(Z530/AA530-1)*100)</f>
        <v>6.3798219584568328</v>
      </c>
      <c r="BC530" s="224">
        <f>IF(ISERROR((AA530/AB530-1)*100),"n/a",(AA530/AB530-1)*100)</f>
        <v>8.3601286173634382</v>
      </c>
      <c r="BD530" s="224">
        <f>IF(ISERROR((AB530/AC530-1)*100),"n/a",(AB530/AC530-1)*100)</f>
        <v>7.6124567474048499</v>
      </c>
      <c r="BE530" s="224">
        <f>IF(ISERROR((AC530/AD530-1)*100),"n/a",(AC530/AD530-1)*100)</f>
        <v>8.6466165413534348</v>
      </c>
      <c r="BF530" s="224">
        <f>IF(ISERROR((AD530/AE530-1)*100),"n/a",(AD530/AE530-1)*100)</f>
        <v>12.507552870090443</v>
      </c>
      <c r="BG530" s="224">
        <f>AVERAGE(AG530:BF530)</f>
        <v>2.5580813647061493</v>
      </c>
      <c r="BH530" s="182">
        <f t="shared" si="8"/>
        <v>3.5404207537003192</v>
      </c>
    </row>
    <row r="531" spans="1:60" x14ac:dyDescent="0.2">
      <c r="A531" s="146" t="s">
        <v>5654</v>
      </c>
      <c r="B531" s="55" t="s">
        <v>5648</v>
      </c>
      <c r="C531" s="36">
        <v>0.4</v>
      </c>
      <c r="D531" s="181">
        <v>0.36</v>
      </c>
      <c r="E531" s="181">
        <v>0.32</v>
      </c>
      <c r="F531" s="181">
        <v>0.28000000000000003</v>
      </c>
      <c r="G531" s="238">
        <v>0.24</v>
      </c>
      <c r="H531" s="238">
        <v>0.24</v>
      </c>
      <c r="I531" s="238">
        <v>0.24</v>
      </c>
      <c r="J531" s="229">
        <v>0.24</v>
      </c>
      <c r="K531" s="229">
        <v>0.24</v>
      </c>
      <c r="L531" s="238">
        <v>0.24</v>
      </c>
      <c r="M531" s="181">
        <v>0.24</v>
      </c>
      <c r="N531" s="181">
        <v>0.23412719999999998</v>
      </c>
      <c r="O531" s="181">
        <v>0.23012299999999999</v>
      </c>
      <c r="Q531" s="181">
        <v>6.0400000000000002E-2</v>
      </c>
      <c r="R531" s="238">
        <v>0</v>
      </c>
      <c r="S531" s="162"/>
      <c r="T531" s="238">
        <v>0</v>
      </c>
      <c r="U531" s="238">
        <v>0</v>
      </c>
      <c r="V531" s="229">
        <v>0</v>
      </c>
      <c r="W531" s="229">
        <v>0</v>
      </c>
      <c r="X531" s="229">
        <v>0</v>
      </c>
      <c r="Y531" s="229">
        <v>0</v>
      </c>
      <c r="Z531" s="229">
        <v>0</v>
      </c>
      <c r="AA531" s="229">
        <v>0</v>
      </c>
      <c r="AB531" s="229">
        <v>0</v>
      </c>
      <c r="AC531" s="229">
        <v>0</v>
      </c>
      <c r="AD531" s="229">
        <v>0</v>
      </c>
      <c r="AE531" s="229">
        <v>0</v>
      </c>
      <c r="AF531" s="223">
        <f>SUM(C531:AE531)</f>
        <v>3.5646502000000009</v>
      </c>
      <c r="AG531" s="224">
        <f>IF(ISERROR((C531/D531-1)*100),"n/a",(C531/D531-1)*100)</f>
        <v>11.111111111111116</v>
      </c>
      <c r="AH531" s="224">
        <f>IF(ISERROR((D531/E531-1)*100),"n/a",(D531/E531-1)*100)</f>
        <v>12.5</v>
      </c>
      <c r="AI531" s="224">
        <f>IF(ISERROR((E531/F531-1)*100),"n/a",(E531/F531-1)*100)</f>
        <v>14.285714285714279</v>
      </c>
      <c r="AJ531" s="224">
        <f>IF(ISERROR((F531/G531-1)*100),"n/a",(F531/G531-1)*100)</f>
        <v>16.666666666666675</v>
      </c>
      <c r="AK531" s="224">
        <f>IF(ISERROR((G531/H531-1)*100),"n/a",(G531/H531-1)*100)</f>
        <v>0</v>
      </c>
      <c r="AL531" s="224">
        <f>IF(ISERROR((H531/I531-1)*100),"n/a",(H531/I531-1)*100)</f>
        <v>0</v>
      </c>
      <c r="AM531" s="224">
        <f>IF(ISERROR((I531/J531-1)*100),"n/a",(I531/J531-1)*100)</f>
        <v>0</v>
      </c>
      <c r="AN531" s="224">
        <f>IF(ISERROR((J531/K531-1)*100),"n/a",(J531/K531-1)*100)</f>
        <v>0</v>
      </c>
      <c r="AO531" s="224">
        <f>IF(ISERROR((K531/L531-1)*100),"n/a",(K531/L531-1)*100)</f>
        <v>0</v>
      </c>
      <c r="AP531" s="224">
        <f>IF(ISERROR((L531/M531-1)*100),"n/a",(L531/M531-1)*100)</f>
        <v>0</v>
      </c>
      <c r="AQ531" s="224">
        <f>IF(ISERROR((M531/N531-1)*100),"n/a",(M531/N531-1)*100)</f>
        <v>2.5083800600699258</v>
      </c>
      <c r="AR531" s="224">
        <f>IF(ISERROR((N531/O531-1)*100),"n/a",(N531/O531-1)*100)</f>
        <v>1.7400259861030776</v>
      </c>
      <c r="AS531" s="224">
        <f>IF(ISERROR((O531/Q531-1)*100),"n/a",(O531/Q531-1)*100)</f>
        <v>280.99834437086088</v>
      </c>
      <c r="AT531" s="224" t="str">
        <f>IF(ISERROR((Q531/R531-1)*100),"n/a",(Q531/R531-1)*100)</f>
        <v>n/a</v>
      </c>
      <c r="AU531" s="224" t="str">
        <f>IF(ISERROR((R531/T531-1)*100),"n/a",(R531/T531-1)*100)</f>
        <v>n/a</v>
      </c>
      <c r="AV531" s="224" t="str">
        <f>IF(ISERROR((T531/U531-1)*100),"n/a",(T531/U531-1)*100)</f>
        <v>n/a</v>
      </c>
      <c r="AW531" s="224" t="str">
        <f>IF(ISERROR((U531/V531-1)*100),"n/a",(U531/V531-1)*100)</f>
        <v>n/a</v>
      </c>
      <c r="AX531" s="224" t="str">
        <f>IF(ISERROR((V531/W531-1)*100),"n/a",(V531/W531-1)*100)</f>
        <v>n/a</v>
      </c>
      <c r="AY531" s="224" t="str">
        <f>IF(ISERROR((W531/X531-1)*100),"n/a",(W531/X531-1)*100)</f>
        <v>n/a</v>
      </c>
      <c r="AZ531" s="224" t="str">
        <f>IF(ISERROR((X531/Y531-1)*100),"n/a",(X531/Y531-1)*100)</f>
        <v>n/a</v>
      </c>
      <c r="BA531" s="224" t="str">
        <f>IF(ISERROR((Y531/Z531-1)*100),"n/a",(Y531/Z531-1)*100)</f>
        <v>n/a</v>
      </c>
      <c r="BB531" s="224" t="str">
        <f>IF(ISERROR((Z531/AA531-1)*100),"n/a",(Z531/AA531-1)*100)</f>
        <v>n/a</v>
      </c>
      <c r="BC531" s="224" t="str">
        <f>IF(ISERROR((AA531/AB531-1)*100),"n/a",(AA531/AB531-1)*100)</f>
        <v>n/a</v>
      </c>
      <c r="BD531" s="224" t="str">
        <f>IF(ISERROR((AB531/AC531-1)*100),"n/a",(AB531/AC531-1)*100)</f>
        <v>n/a</v>
      </c>
      <c r="BE531" s="224" t="str">
        <f>IF(ISERROR((AC531/AD531-1)*100),"n/a",(AC531/AD531-1)*100)</f>
        <v>n/a</v>
      </c>
      <c r="BF531" s="224" t="str">
        <f>IF(ISERROR((AD531/AE531-1)*100),"n/a",(AD531/AE531-1)*100)</f>
        <v>n/a</v>
      </c>
      <c r="BG531" s="224">
        <f>AVERAGE(AG531:BF531)</f>
        <v>26.139249421578921</v>
      </c>
      <c r="BH531" s="182">
        <f t="shared" si="8"/>
        <v>76.837800330995719</v>
      </c>
    </row>
    <row r="532" spans="1:60" x14ac:dyDescent="0.2">
      <c r="A532" s="55" t="s">
        <v>2025</v>
      </c>
      <c r="B532" s="55" t="s">
        <v>1161</v>
      </c>
      <c r="C532" s="36">
        <v>5.4</v>
      </c>
      <c r="D532" s="181">
        <v>5.2</v>
      </c>
      <c r="E532" s="181">
        <v>5</v>
      </c>
      <c r="F532" s="181">
        <v>4.8</v>
      </c>
      <c r="G532" s="181">
        <v>4.5999999999999996</v>
      </c>
      <c r="H532" s="181">
        <v>4.4000000000000004</v>
      </c>
      <c r="I532" s="181">
        <v>4</v>
      </c>
      <c r="J532" s="202">
        <v>3.6</v>
      </c>
      <c r="K532" s="202">
        <v>3</v>
      </c>
      <c r="L532" s="238">
        <v>2.8</v>
      </c>
      <c r="M532" s="181">
        <v>2.44</v>
      </c>
      <c r="N532" s="181">
        <v>2.17</v>
      </c>
      <c r="O532" s="181">
        <v>1.73</v>
      </c>
      <c r="P532" s="273"/>
      <c r="Q532" s="181">
        <v>1.6</v>
      </c>
      <c r="R532" s="181">
        <v>1.45</v>
      </c>
      <c r="S532" s="273"/>
      <c r="T532" s="202">
        <v>1.1499999999999999</v>
      </c>
      <c r="U532" s="202">
        <v>0.7</v>
      </c>
      <c r="V532" s="229">
        <v>0.57999999999999996</v>
      </c>
      <c r="W532" s="202">
        <v>1.1499999999999999</v>
      </c>
      <c r="X532" s="202">
        <v>0.95</v>
      </c>
      <c r="Y532" s="202">
        <v>0.78</v>
      </c>
      <c r="Z532" s="202">
        <v>0.625</v>
      </c>
      <c r="AA532" s="202">
        <v>0.5</v>
      </c>
      <c r="AB532" s="202">
        <v>0.4</v>
      </c>
      <c r="AC532" s="229">
        <v>0</v>
      </c>
      <c r="AD532" s="229">
        <v>0</v>
      </c>
      <c r="AE532" s="229">
        <v>0</v>
      </c>
      <c r="AF532" s="223">
        <f>SUM(C532:AE532)</f>
        <v>59.024999999999999</v>
      </c>
      <c r="AG532" s="224">
        <f>IF(ISERROR((C532/D532-1)*100),"n/a",(C532/D532-1)*100)</f>
        <v>3.8461538461538547</v>
      </c>
      <c r="AH532" s="224">
        <f>IF(ISERROR((D532/E532-1)*100),"n/a",(D532/E532-1)*100)</f>
        <v>4.0000000000000036</v>
      </c>
      <c r="AI532" s="224">
        <f>IF(ISERROR((E532/F532-1)*100),"n/a",(E532/F532-1)*100)</f>
        <v>4.1666666666666741</v>
      </c>
      <c r="AJ532" s="224">
        <f>IF(ISERROR((F532/G532-1)*100),"n/a",(F532/G532-1)*100)</f>
        <v>4.3478260869565188</v>
      </c>
      <c r="AK532" s="224">
        <f>IF(ISERROR((G532/H532-1)*100),"n/a",(G532/H532-1)*100)</f>
        <v>4.5454545454545192</v>
      </c>
      <c r="AL532" s="224">
        <f>IF(ISERROR((H532/I532-1)*100),"n/a",(H532/I532-1)*100)</f>
        <v>10.000000000000009</v>
      </c>
      <c r="AM532" s="224">
        <f>IF(ISERROR((I532/J532-1)*100),"n/a",(I532/J532-1)*100)</f>
        <v>11.111111111111116</v>
      </c>
      <c r="AN532" s="224">
        <f>IF(ISERROR((J532/K532-1)*100),"n/a",(J532/K532-1)*100)</f>
        <v>19.999999999999996</v>
      </c>
      <c r="AO532" s="224">
        <f>IF(ISERROR((K532/L532-1)*100),"n/a",(K532/L532-1)*100)</f>
        <v>7.1428571428571397</v>
      </c>
      <c r="AP532" s="224">
        <f>IF(ISERROR((L532/M532-1)*100),"n/a",(L532/M532-1)*100)</f>
        <v>14.754098360655732</v>
      </c>
      <c r="AQ532" s="224">
        <f>IF(ISERROR((M532/N532-1)*100),"n/a",(M532/N532-1)*100)</f>
        <v>12.442396313364057</v>
      </c>
      <c r="AR532" s="224">
        <f>IF(ISERROR((N532/O532-1)*100),"n/a",(N532/O532-1)*100)</f>
        <v>25.43352601156068</v>
      </c>
      <c r="AS532" s="224">
        <f>IF(ISERROR((O532/Q532-1)*100),"n/a",(O532/Q532-1)*100)</f>
        <v>8.1249999999999822</v>
      </c>
      <c r="AT532" s="224">
        <f>IF(ISERROR((Q532/R532-1)*100),"n/a",(Q532/R532-1)*100)</f>
        <v>10.344827586206895</v>
      </c>
      <c r="AU532" s="224">
        <f>IF(ISERROR((R532/T532-1)*100),"n/a",(R532/T532-1)*100)</f>
        <v>26.086956521739136</v>
      </c>
      <c r="AV532" s="224">
        <f>IF(ISERROR((T532/U532-1)*100),"n/a",(T532/U532-1)*100)</f>
        <v>64.285714285714278</v>
      </c>
      <c r="AW532" s="224">
        <f>IF(ISERROR((U532/V532-1)*100),"n/a",(U532/V532-1)*100)</f>
        <v>20.68965517241379</v>
      </c>
      <c r="AX532" s="224">
        <f>IF(ISERROR((V532/W532-1)*100),"n/a",(V532/W532-1)*100)</f>
        <v>-49.565217391304351</v>
      </c>
      <c r="AY532" s="224">
        <f>IF(ISERROR((W532/X532-1)*100),"n/a",(W532/X532-1)*100)</f>
        <v>21.052631578947366</v>
      </c>
      <c r="AZ532" s="224">
        <f>IF(ISERROR((X532/Y532-1)*100),"n/a",(X532/Y532-1)*100)</f>
        <v>21.794871794871785</v>
      </c>
      <c r="BA532" s="224">
        <f>IF(ISERROR((Y532/Z532-1)*100),"n/a",(Y532/Z532-1)*100)</f>
        <v>24.8</v>
      </c>
      <c r="BB532" s="224">
        <f>IF(ISERROR((Z532/AA532-1)*100),"n/a",(Z532/AA532-1)*100)</f>
        <v>25</v>
      </c>
      <c r="BC532" s="224">
        <f>IF(ISERROR((AA532/AB532-1)*100),"n/a",(AA532/AB532-1)*100)</f>
        <v>25</v>
      </c>
      <c r="BD532" s="224" t="str">
        <f>IF(ISERROR((AB532/AC532-1)*100),"n/a",(AB532/AC532-1)*100)</f>
        <v>n/a</v>
      </c>
      <c r="BE532" s="224" t="str">
        <f>IF(ISERROR((AC532/AD532-1)*100),"n/a",(AC532/AD532-1)*100)</f>
        <v>n/a</v>
      </c>
      <c r="BF532" s="224" t="str">
        <f>IF(ISERROR((AD532/AE532-1)*100),"n/a",(AD532/AE532-1)*100)</f>
        <v>n/a</v>
      </c>
      <c r="BG532" s="224">
        <f>AVERAGE(AG532:BF532)</f>
        <v>13.887153462320398</v>
      </c>
      <c r="BH532" s="182">
        <f t="shared" si="8"/>
        <v>19.069481700903797</v>
      </c>
    </row>
    <row r="533" spans="1:60" x14ac:dyDescent="0.2">
      <c r="A533" s="123" t="s">
        <v>2026</v>
      </c>
      <c r="B533" s="55" t="s">
        <v>452</v>
      </c>
      <c r="C533" s="36">
        <v>0.66</v>
      </c>
      <c r="D533" s="181">
        <v>0.62</v>
      </c>
      <c r="E533" s="181">
        <v>0.55000000000000004</v>
      </c>
      <c r="F533" s="181">
        <v>0.48</v>
      </c>
      <c r="G533" s="181">
        <v>0.44</v>
      </c>
      <c r="H533" s="181">
        <v>0.41</v>
      </c>
      <c r="I533" s="181">
        <v>0.38</v>
      </c>
      <c r="J533" s="202">
        <v>0.3367</v>
      </c>
      <c r="K533" s="202">
        <v>0.32</v>
      </c>
      <c r="L533" s="181">
        <v>0.28000000000000003</v>
      </c>
      <c r="M533" s="181">
        <v>0.27333333333333298</v>
      </c>
      <c r="N533" s="181">
        <v>0.26333333333333298</v>
      </c>
      <c r="O533" s="181">
        <v>0.25666666666666699</v>
      </c>
      <c r="P533" s="273"/>
      <c r="Q533" s="181">
        <v>0.22678730158730201</v>
      </c>
      <c r="R533" s="181">
        <v>0.220730158730159</v>
      </c>
      <c r="S533" s="273"/>
      <c r="T533" s="202">
        <v>0.21466666666666701</v>
      </c>
      <c r="U533" s="202">
        <v>0.20860317460317501</v>
      </c>
      <c r="V533" s="202">
        <v>0.20257142857142901</v>
      </c>
      <c r="W533" s="202">
        <v>0.19653968253968301</v>
      </c>
      <c r="X533" s="202">
        <v>0.19047619047618999</v>
      </c>
      <c r="Y533" s="202">
        <v>0.184412698412698</v>
      </c>
      <c r="Z533" s="229">
        <v>0.177079365079365</v>
      </c>
      <c r="AA533" s="202">
        <v>0.19434920634920599</v>
      </c>
      <c r="AB533" s="202">
        <v>0.15549206349206399</v>
      </c>
      <c r="AC533" s="202">
        <v>0.14831746031745999</v>
      </c>
      <c r="AD533" s="202">
        <v>0.143968253968254</v>
      </c>
      <c r="AE533" s="202">
        <v>0.138222222222222</v>
      </c>
      <c r="AF533" s="223">
        <f>SUM(C533:AE533)</f>
        <v>7.8722492063492053</v>
      </c>
      <c r="AG533" s="224">
        <f>IF(ISERROR((C533/D533-1)*100),"n/a",(C533/D533-1)*100)</f>
        <v>6.4516129032258229</v>
      </c>
      <c r="AH533" s="224">
        <f>IF(ISERROR((D533/E533-1)*100),"n/a",(D533/E533-1)*100)</f>
        <v>12.72727272727272</v>
      </c>
      <c r="AI533" s="224">
        <f>IF(ISERROR((E533/F533-1)*100),"n/a",(E533/F533-1)*100)</f>
        <v>14.583333333333348</v>
      </c>
      <c r="AJ533" s="224">
        <f>IF(ISERROR((F533/G533-1)*100),"n/a",(F533/G533-1)*100)</f>
        <v>9.0909090909090828</v>
      </c>
      <c r="AK533" s="224">
        <f>IF(ISERROR((G533/H533-1)*100),"n/a",(G533/H533-1)*100)</f>
        <v>7.3170731707317138</v>
      </c>
      <c r="AL533" s="224">
        <f>IF(ISERROR((H533/I533-1)*100),"n/a",(H533/I533-1)*100)</f>
        <v>7.8947368421052655</v>
      </c>
      <c r="AM533" s="224">
        <f>IF(ISERROR((I533/J533-1)*100),"n/a",(I533/J533-1)*100)</f>
        <v>12.86011286011286</v>
      </c>
      <c r="AN533" s="224">
        <f>IF(ISERROR((J533/K533-1)*100),"n/a",(J533/K533-1)*100)</f>
        <v>5.2187500000000053</v>
      </c>
      <c r="AO533" s="224">
        <f>IF(ISERROR((K533/L533-1)*100),"n/a",(K533/L533-1)*100)</f>
        <v>14.285714285714279</v>
      </c>
      <c r="AP533" s="224">
        <f>IF(ISERROR((L533/M533-1)*100),"n/a",(L533/M533-1)*100)</f>
        <v>2.4390243902440378</v>
      </c>
      <c r="AQ533" s="224">
        <f>IF(ISERROR((M533/N533-1)*100),"n/a",(M533/N533-1)*100)</f>
        <v>3.7974683544303778</v>
      </c>
      <c r="AR533" s="224">
        <f>IF(ISERROR((N533/O533-1)*100),"n/a",(N533/O533-1)*100)</f>
        <v>2.5974025974023318</v>
      </c>
      <c r="AS533" s="224">
        <f>IF(ISERROR((O533/Q533-1)*100),"n/a",(O533/Q533-1)*100)</f>
        <v>13.175060891962186</v>
      </c>
      <c r="AT533" s="224">
        <f>IF(ISERROR((Q533/R533-1)*100),"n/a",(Q533/R533-1)*100)</f>
        <v>2.7441392204804238</v>
      </c>
      <c r="AU533" s="224">
        <f>IF(ISERROR((R533/T533-1)*100),"n/a",(R533/T533-1)*100)</f>
        <v>2.8246081041111815</v>
      </c>
      <c r="AV533" s="224">
        <f>IF(ISERROR((T533/U533-1)*100),"n/a",(T533/U533-1)*100)</f>
        <v>2.9067113072591244</v>
      </c>
      <c r="AW533" s="224">
        <f>IF(ISERROR((U533/V533-1)*100),"n/a",(U533/V533-1)*100)</f>
        <v>2.9775897194796785</v>
      </c>
      <c r="AX533" s="224">
        <f>IF(ISERROR((V533/W533-1)*100),"n/a",(V533/W533-1)*100)</f>
        <v>3.0689710870618336</v>
      </c>
      <c r="AY533" s="224">
        <f>IF(ISERROR((W533/X533-1)*100),"n/a",(W533/X533-1)*100)</f>
        <v>3.1833333333338487</v>
      </c>
      <c r="AZ533" s="224">
        <f>IF(ISERROR((X533/Y533-1)*100),"n/a",(X533/Y533-1)*100)</f>
        <v>3.2880013771733108</v>
      </c>
      <c r="BA533" s="224">
        <f>IF(ISERROR((Y533/Z533-1)*100),"n/a",(Y533/Z533-1)*100)</f>
        <v>4.1412692721403577</v>
      </c>
      <c r="BB533" s="224">
        <f>IF(ISERROR((Z533/AA533-1)*100),"n/a",(Z533/AA533-1)*100)</f>
        <v>-8.8859849722311637</v>
      </c>
      <c r="BC533" s="224">
        <f>IF(ISERROR((AA533/AB533-1)*100),"n/a",(AA533/AB533-1)*100)</f>
        <v>24.989791751734771</v>
      </c>
      <c r="BD533" s="224">
        <f>IF(ISERROR((AB533/AC533-1)*100),"n/a",(AB533/AC533-1)*100)</f>
        <v>4.8373287671238607</v>
      </c>
      <c r="BE533" s="224">
        <f>IF(ISERROR((AC533/AD533-1)*100),"n/a",(AC533/AD533-1)*100)</f>
        <v>3.0209481808156191</v>
      </c>
      <c r="BF533" s="224">
        <f>IF(ISERROR((AD533/AE533-1)*100),"n/a",(AD533/AE533-1)*100)</f>
        <v>4.157096922370429</v>
      </c>
      <c r="BG533" s="224">
        <f>AVERAGE(AG533:BF533)</f>
        <v>6.3727798276268208</v>
      </c>
      <c r="BH533" s="182">
        <f t="shared" si="8"/>
        <v>6.292419612988855</v>
      </c>
    </row>
    <row r="534" spans="1:60" x14ac:dyDescent="0.2">
      <c r="A534" s="116" t="s">
        <v>1608</v>
      </c>
      <c r="B534" s="55" t="s">
        <v>1609</v>
      </c>
      <c r="C534" s="36">
        <v>0.97</v>
      </c>
      <c r="D534" s="181">
        <v>0.96</v>
      </c>
      <c r="E534" s="181">
        <v>0.95</v>
      </c>
      <c r="F534" s="181">
        <v>0.92500000000000004</v>
      </c>
      <c r="G534" s="181">
        <v>0.88500000000000001</v>
      </c>
      <c r="H534" s="181">
        <v>0.79</v>
      </c>
      <c r="I534" s="181">
        <v>0.20300000000000001</v>
      </c>
      <c r="J534" s="229">
        <v>0</v>
      </c>
      <c r="K534" s="229">
        <v>0</v>
      </c>
      <c r="L534" s="238">
        <v>0</v>
      </c>
      <c r="M534" s="238">
        <v>0</v>
      </c>
      <c r="N534" s="238">
        <v>0</v>
      </c>
      <c r="O534" s="238">
        <v>0</v>
      </c>
      <c r="P534" s="162"/>
      <c r="Q534" s="238">
        <v>0</v>
      </c>
      <c r="R534" s="238">
        <v>0</v>
      </c>
      <c r="S534" s="162"/>
      <c r="T534" s="238">
        <v>0</v>
      </c>
      <c r="U534" s="238">
        <v>0</v>
      </c>
      <c r="V534" s="229">
        <v>0</v>
      </c>
      <c r="W534" s="229">
        <v>0</v>
      </c>
      <c r="X534" s="229">
        <v>0</v>
      </c>
      <c r="Y534" s="229">
        <v>0</v>
      </c>
      <c r="Z534" s="229">
        <v>0</v>
      </c>
      <c r="AA534" s="229">
        <v>0</v>
      </c>
      <c r="AB534" s="229">
        <v>0</v>
      </c>
      <c r="AC534" s="229">
        <v>0</v>
      </c>
      <c r="AD534" s="229">
        <v>0</v>
      </c>
      <c r="AE534" s="229">
        <v>0</v>
      </c>
      <c r="AF534" s="223">
        <f>SUM(C534:AE534)</f>
        <v>5.6829999999999998</v>
      </c>
      <c r="AG534" s="224">
        <f>IF(ISERROR((C534/D534-1)*100),"n/a",(C534/D534-1)*100)</f>
        <v>1.0416666666666741</v>
      </c>
      <c r="AH534" s="224">
        <f>IF(ISERROR((D534/E534-1)*100),"n/a",(D534/E534-1)*100)</f>
        <v>1.0526315789473717</v>
      </c>
      <c r="AI534" s="224">
        <f>IF(ISERROR((E534/F534-1)*100),"n/a",(E534/F534-1)*100)</f>
        <v>2.7027027027026973</v>
      </c>
      <c r="AJ534" s="224">
        <f>IF(ISERROR((F534/G534-1)*100),"n/a",(F534/G534-1)*100)</f>
        <v>4.5197740112994378</v>
      </c>
      <c r="AK534" s="224">
        <f>IF(ISERROR((G534/H534-1)*100),"n/a",(G534/H534-1)*100)</f>
        <v>12.025316455696199</v>
      </c>
      <c r="AL534" s="224">
        <f>IF(ISERROR((H534/I534-1)*100),"n/a",(H534/I534-1)*100)</f>
        <v>289.16256157635468</v>
      </c>
      <c r="AM534" s="224" t="str">
        <f>IF(ISERROR((I534/J534-1)*100),"n/a",(I534/J534-1)*100)</f>
        <v>n/a</v>
      </c>
      <c r="AN534" s="224" t="str">
        <f>IF(ISERROR((J534/K534-1)*100),"n/a",(J534/K534-1)*100)</f>
        <v>n/a</v>
      </c>
      <c r="AO534" s="224" t="str">
        <f>IF(ISERROR((K534/L534-1)*100),"n/a",(K534/L534-1)*100)</f>
        <v>n/a</v>
      </c>
      <c r="AP534" s="224" t="str">
        <f>IF(ISERROR((L534/M534-1)*100),"n/a",(L534/M534-1)*100)</f>
        <v>n/a</v>
      </c>
      <c r="AQ534" s="224" t="str">
        <f>IF(ISERROR((M534/N534-1)*100),"n/a",(M534/N534-1)*100)</f>
        <v>n/a</v>
      </c>
      <c r="AR534" s="224" t="str">
        <f>IF(ISERROR((N534/O534-1)*100),"n/a",(N534/O534-1)*100)</f>
        <v>n/a</v>
      </c>
      <c r="AS534" s="224" t="str">
        <f>IF(ISERROR((O534/Q534-1)*100),"n/a",(O534/Q534-1)*100)</f>
        <v>n/a</v>
      </c>
      <c r="AT534" s="224" t="str">
        <f>IF(ISERROR((Q534/R534-1)*100),"n/a",(Q534/R534-1)*100)</f>
        <v>n/a</v>
      </c>
      <c r="AU534" s="224" t="str">
        <f>IF(ISERROR((R534/T534-1)*100),"n/a",(R534/T534-1)*100)</f>
        <v>n/a</v>
      </c>
      <c r="AV534" s="224" t="str">
        <f>IF(ISERROR((T534/U534-1)*100),"n/a",(T534/U534-1)*100)</f>
        <v>n/a</v>
      </c>
      <c r="AW534" s="224" t="str">
        <f>IF(ISERROR((U534/V534-1)*100),"n/a",(U534/V534-1)*100)</f>
        <v>n/a</v>
      </c>
      <c r="AX534" s="224" t="str">
        <f>IF(ISERROR((V534/W534-1)*100),"n/a",(V534/W534-1)*100)</f>
        <v>n/a</v>
      </c>
      <c r="AY534" s="224" t="str">
        <f>IF(ISERROR((W534/X534-1)*100),"n/a",(W534/X534-1)*100)</f>
        <v>n/a</v>
      </c>
      <c r="AZ534" s="224" t="str">
        <f>IF(ISERROR((X534/Y534-1)*100),"n/a",(X534/Y534-1)*100)</f>
        <v>n/a</v>
      </c>
      <c r="BA534" s="224" t="str">
        <f>IF(ISERROR((Y534/Z534-1)*100),"n/a",(Y534/Z534-1)*100)</f>
        <v>n/a</v>
      </c>
      <c r="BB534" s="224" t="str">
        <f>IF(ISERROR((Z534/AA534-1)*100),"n/a",(Z534/AA534-1)*100)</f>
        <v>n/a</v>
      </c>
      <c r="BC534" s="224" t="str">
        <f>IF(ISERROR((AA534/AB534-1)*100),"n/a",(AA534/AB534-1)*100)</f>
        <v>n/a</v>
      </c>
      <c r="BD534" s="224" t="str">
        <f>IF(ISERROR((AB534/AC534-1)*100),"n/a",(AB534/AC534-1)*100)</f>
        <v>n/a</v>
      </c>
      <c r="BE534" s="224" t="str">
        <f>IF(ISERROR((AC534/AD534-1)*100),"n/a",(AC534/AD534-1)*100)</f>
        <v>n/a</v>
      </c>
      <c r="BF534" s="224" t="str">
        <f>IF(ISERROR((AD534/AE534-1)*100),"n/a",(AD534/AE534-1)*100)</f>
        <v>n/a</v>
      </c>
      <c r="BG534" s="224">
        <f>AVERAGE(AG534:BF534)</f>
        <v>51.750775498611176</v>
      </c>
      <c r="BH534" s="182">
        <f t="shared" si="8"/>
        <v>116.37926338202237</v>
      </c>
    </row>
    <row r="535" spans="1:60" x14ac:dyDescent="0.2">
      <c r="A535" s="123" t="s">
        <v>1162</v>
      </c>
      <c r="B535" s="55" t="s">
        <v>1163</v>
      </c>
      <c r="C535" s="36">
        <v>4.75</v>
      </c>
      <c r="D535" s="181">
        <v>4.5</v>
      </c>
      <c r="E535" s="181">
        <v>4.2</v>
      </c>
      <c r="F535" s="181">
        <v>3.83</v>
      </c>
      <c r="G535" s="181">
        <v>3.62</v>
      </c>
      <c r="H535" s="181">
        <v>3.6</v>
      </c>
      <c r="I535" s="181">
        <v>3.5</v>
      </c>
      <c r="J535" s="202">
        <v>3.1</v>
      </c>
      <c r="K535" s="202">
        <v>2.73</v>
      </c>
      <c r="L535" s="181">
        <v>2.4500000000000002</v>
      </c>
      <c r="M535" s="181">
        <v>2.1800000000000002</v>
      </c>
      <c r="N535" s="181">
        <v>1.89</v>
      </c>
      <c r="O535" s="181">
        <v>1.3274999999999999</v>
      </c>
      <c r="P535" s="273"/>
      <c r="Q535" s="181">
        <v>0.45</v>
      </c>
      <c r="R535" s="238">
        <v>0</v>
      </c>
      <c r="S535" s="273"/>
      <c r="T535" s="229">
        <v>0</v>
      </c>
      <c r="U535" s="229">
        <v>0</v>
      </c>
      <c r="V535" s="229">
        <v>0</v>
      </c>
      <c r="W535" s="229">
        <v>0</v>
      </c>
      <c r="X535" s="229">
        <v>0</v>
      </c>
      <c r="Y535" s="229">
        <v>0</v>
      </c>
      <c r="Z535" s="229">
        <v>0</v>
      </c>
      <c r="AA535" s="229">
        <v>0</v>
      </c>
      <c r="AB535" s="229">
        <v>0</v>
      </c>
      <c r="AC535" s="229">
        <v>0</v>
      </c>
      <c r="AD535" s="229">
        <v>0</v>
      </c>
      <c r="AE535" s="229">
        <v>0</v>
      </c>
      <c r="AF535" s="223">
        <f>SUM(C535:AE535)</f>
        <v>42.127500000000012</v>
      </c>
      <c r="AG535" s="224">
        <f>IF(ISERROR((C535/D535-1)*100),"n/a",(C535/D535-1)*100)</f>
        <v>5.555555555555558</v>
      </c>
      <c r="AH535" s="224">
        <f>IF(ISERROR((D535/E535-1)*100),"n/a",(D535/E535-1)*100)</f>
        <v>7.1428571428571397</v>
      </c>
      <c r="AI535" s="224">
        <f>IF(ISERROR((E535/F535-1)*100),"n/a",(E535/F535-1)*100)</f>
        <v>9.6605744125326289</v>
      </c>
      <c r="AJ535" s="224">
        <f>IF(ISERROR((F535/G535-1)*100),"n/a",(F535/G535-1)*100)</f>
        <v>5.8011049723756924</v>
      </c>
      <c r="AK535" s="224">
        <f>IF(ISERROR((G535/H535-1)*100),"n/a",(G535/H535-1)*100)</f>
        <v>0.55555555555555358</v>
      </c>
      <c r="AL535" s="224">
        <f>IF(ISERROR((H535/I535-1)*100),"n/a",(H535/I535-1)*100)</f>
        <v>2.8571428571428692</v>
      </c>
      <c r="AM535" s="224">
        <f>IF(ISERROR((I535/J535-1)*100),"n/a",(I535/J535-1)*100)</f>
        <v>12.903225806451601</v>
      </c>
      <c r="AN535" s="224">
        <f>IF(ISERROR((J535/K535-1)*100),"n/a",(J535/K535-1)*100)</f>
        <v>13.553113553113549</v>
      </c>
      <c r="AO535" s="224">
        <f>IF(ISERROR((K535/L535-1)*100),"n/a",(K535/L535-1)*100)</f>
        <v>11.428571428571409</v>
      </c>
      <c r="AP535" s="224">
        <f>IF(ISERROR((L535/M535-1)*100),"n/a",(L535/M535-1)*100)</f>
        <v>12.385321100917434</v>
      </c>
      <c r="AQ535" s="224">
        <f>IF(ISERROR((M535/N535-1)*100),"n/a",(M535/N535-1)*100)</f>
        <v>15.343915343915349</v>
      </c>
      <c r="AR535" s="224">
        <f>IF(ISERROR((N535/O535-1)*100),"n/a",(N535/O535-1)*100)</f>
        <v>42.372881355932201</v>
      </c>
      <c r="AS535" s="224">
        <f>IF(ISERROR((O535/Q535-1)*100),"n/a",(O535/Q535-1)*100)</f>
        <v>194.99999999999997</v>
      </c>
      <c r="AT535" s="224" t="str">
        <f>IF(ISERROR((Q535/R535-1)*100),"n/a",(Q535/R535-1)*100)</f>
        <v>n/a</v>
      </c>
      <c r="AU535" s="224" t="str">
        <f>IF(ISERROR((R535/T535-1)*100),"n/a",(R535/T535-1)*100)</f>
        <v>n/a</v>
      </c>
      <c r="AV535" s="224" t="str">
        <f>IF(ISERROR((T535/U535-1)*100),"n/a",(T535/U535-1)*100)</f>
        <v>n/a</v>
      </c>
      <c r="AW535" s="224" t="str">
        <f>IF(ISERROR((U535/V535-1)*100),"n/a",(U535/V535-1)*100)</f>
        <v>n/a</v>
      </c>
      <c r="AX535" s="224" t="str">
        <f>IF(ISERROR((V535/W535-1)*100),"n/a",(V535/W535-1)*100)</f>
        <v>n/a</v>
      </c>
      <c r="AY535" s="224" t="str">
        <f>IF(ISERROR((W535/X535-1)*100),"n/a",(W535/X535-1)*100)</f>
        <v>n/a</v>
      </c>
      <c r="AZ535" s="224" t="str">
        <f>IF(ISERROR((X535/Y535-1)*100),"n/a",(X535/Y535-1)*100)</f>
        <v>n/a</v>
      </c>
      <c r="BA535" s="224" t="str">
        <f>IF(ISERROR((Y535/Z535-1)*100),"n/a",(Y535/Z535-1)*100)</f>
        <v>n/a</v>
      </c>
      <c r="BB535" s="224" t="str">
        <f>IF(ISERROR((Z535/AA535-1)*100),"n/a",(Z535/AA535-1)*100)</f>
        <v>n/a</v>
      </c>
      <c r="BC535" s="224" t="str">
        <f>IF(ISERROR((AA535/AB535-1)*100),"n/a",(AA535/AB535-1)*100)</f>
        <v>n/a</v>
      </c>
      <c r="BD535" s="224" t="str">
        <f>IF(ISERROR((AB535/AC535-1)*100),"n/a",(AB535/AC535-1)*100)</f>
        <v>n/a</v>
      </c>
      <c r="BE535" s="224" t="str">
        <f>IF(ISERROR((AC535/AD535-1)*100),"n/a",(AC535/AD535-1)*100)</f>
        <v>n/a</v>
      </c>
      <c r="BF535" s="224" t="str">
        <f>IF(ISERROR((AD535/AE535-1)*100),"n/a",(AD535/AE535-1)*100)</f>
        <v>n/a</v>
      </c>
      <c r="BG535" s="224">
        <f>AVERAGE(AG535:BF535)</f>
        <v>25.735370698840072</v>
      </c>
      <c r="BH535" s="182">
        <f t="shared" si="8"/>
        <v>51.879186918680475</v>
      </c>
    </row>
    <row r="536" spans="1:60" x14ac:dyDescent="0.2">
      <c r="A536" s="123" t="s">
        <v>1610</v>
      </c>
      <c r="B536" s="55" t="s">
        <v>1611</v>
      </c>
      <c r="C536" s="36">
        <v>0.4</v>
      </c>
      <c r="D536" s="181">
        <v>0.36</v>
      </c>
      <c r="E536" s="181">
        <v>0.32</v>
      </c>
      <c r="F536" s="181">
        <v>0.28000000000000003</v>
      </c>
      <c r="G536" s="181">
        <v>0.24</v>
      </c>
      <c r="H536" s="181">
        <v>0.2</v>
      </c>
      <c r="I536" s="181">
        <v>0.16</v>
      </c>
      <c r="J536" s="229">
        <v>0</v>
      </c>
      <c r="K536" s="229">
        <v>0</v>
      </c>
      <c r="L536" s="238">
        <v>0</v>
      </c>
      <c r="M536" s="238">
        <v>0</v>
      </c>
      <c r="N536" s="238">
        <v>0</v>
      </c>
      <c r="O536" s="238">
        <v>0</v>
      </c>
      <c r="P536" s="162"/>
      <c r="Q536" s="238">
        <v>0</v>
      </c>
      <c r="R536" s="238">
        <v>0</v>
      </c>
      <c r="S536" s="162"/>
      <c r="T536" s="238">
        <v>0</v>
      </c>
      <c r="U536" s="238">
        <v>0</v>
      </c>
      <c r="V536" s="229">
        <v>0</v>
      </c>
      <c r="W536" s="229">
        <v>0</v>
      </c>
      <c r="X536" s="229">
        <v>0</v>
      </c>
      <c r="Y536" s="229">
        <v>0</v>
      </c>
      <c r="Z536" s="229">
        <v>0</v>
      </c>
      <c r="AA536" s="229">
        <v>0</v>
      </c>
      <c r="AB536" s="229">
        <v>0</v>
      </c>
      <c r="AC536" s="229">
        <v>0</v>
      </c>
      <c r="AD536" s="229">
        <v>0</v>
      </c>
      <c r="AE536" s="229">
        <v>0</v>
      </c>
      <c r="AF536" s="223">
        <f>SUM(C536:AE536)</f>
        <v>1.96</v>
      </c>
      <c r="AG536" s="224">
        <f>IF(ISERROR((C536/D536-1)*100),"n/a",(C536/D536-1)*100)</f>
        <v>11.111111111111116</v>
      </c>
      <c r="AH536" s="224">
        <f>IF(ISERROR((D536/E536-1)*100),"n/a",(D536/E536-1)*100)</f>
        <v>12.5</v>
      </c>
      <c r="AI536" s="224">
        <f>IF(ISERROR((E536/F536-1)*100),"n/a",(E536/F536-1)*100)</f>
        <v>14.285714285714279</v>
      </c>
      <c r="AJ536" s="224">
        <f>IF(ISERROR((F536/G536-1)*100),"n/a",(F536/G536-1)*100)</f>
        <v>16.666666666666675</v>
      </c>
      <c r="AK536" s="224">
        <f>IF(ISERROR((G536/H536-1)*100),"n/a",(G536/H536-1)*100)</f>
        <v>19.999999999999996</v>
      </c>
      <c r="AL536" s="224">
        <f>IF(ISERROR((H536/I536-1)*100),"n/a",(H536/I536-1)*100)</f>
        <v>25</v>
      </c>
      <c r="AM536" s="224" t="str">
        <f>IF(ISERROR((I536/J536-1)*100),"n/a",(I536/J536-1)*100)</f>
        <v>n/a</v>
      </c>
      <c r="AN536" s="224" t="str">
        <f>IF(ISERROR((J536/K536-1)*100),"n/a",(J536/K536-1)*100)</f>
        <v>n/a</v>
      </c>
      <c r="AO536" s="224" t="str">
        <f>IF(ISERROR((K536/L536-1)*100),"n/a",(K536/L536-1)*100)</f>
        <v>n/a</v>
      </c>
      <c r="AP536" s="224" t="str">
        <f>IF(ISERROR((L536/M536-1)*100),"n/a",(L536/M536-1)*100)</f>
        <v>n/a</v>
      </c>
      <c r="AQ536" s="224" t="str">
        <f>IF(ISERROR((M536/N536-1)*100),"n/a",(M536/N536-1)*100)</f>
        <v>n/a</v>
      </c>
      <c r="AR536" s="224" t="str">
        <f>IF(ISERROR((N536/O536-1)*100),"n/a",(N536/O536-1)*100)</f>
        <v>n/a</v>
      </c>
      <c r="AS536" s="224" t="str">
        <f>IF(ISERROR((O536/Q536-1)*100),"n/a",(O536/Q536-1)*100)</f>
        <v>n/a</v>
      </c>
      <c r="AT536" s="224" t="str">
        <f>IF(ISERROR((Q536/R536-1)*100),"n/a",(Q536/R536-1)*100)</f>
        <v>n/a</v>
      </c>
      <c r="AU536" s="224" t="str">
        <f>IF(ISERROR((R536/T536-1)*100),"n/a",(R536/T536-1)*100)</f>
        <v>n/a</v>
      </c>
      <c r="AV536" s="224" t="str">
        <f>IF(ISERROR((T536/U536-1)*100),"n/a",(T536/U536-1)*100)</f>
        <v>n/a</v>
      </c>
      <c r="AW536" s="224" t="str">
        <f>IF(ISERROR((U536/V536-1)*100),"n/a",(U536/V536-1)*100)</f>
        <v>n/a</v>
      </c>
      <c r="AX536" s="224" t="str">
        <f>IF(ISERROR((V536/W536-1)*100),"n/a",(V536/W536-1)*100)</f>
        <v>n/a</v>
      </c>
      <c r="AY536" s="224" t="str">
        <f>IF(ISERROR((W536/X536-1)*100),"n/a",(W536/X536-1)*100)</f>
        <v>n/a</v>
      </c>
      <c r="AZ536" s="224" t="str">
        <f>IF(ISERROR((X536/Y536-1)*100),"n/a",(X536/Y536-1)*100)</f>
        <v>n/a</v>
      </c>
      <c r="BA536" s="224" t="str">
        <f>IF(ISERROR((Y536/Z536-1)*100),"n/a",(Y536/Z536-1)*100)</f>
        <v>n/a</v>
      </c>
      <c r="BB536" s="224" t="str">
        <f>IF(ISERROR((Z536/AA536-1)*100),"n/a",(Z536/AA536-1)*100)</f>
        <v>n/a</v>
      </c>
      <c r="BC536" s="224" t="str">
        <f>IF(ISERROR((AA536/AB536-1)*100),"n/a",(AA536/AB536-1)*100)</f>
        <v>n/a</v>
      </c>
      <c r="BD536" s="224" t="str">
        <f>IF(ISERROR((AB536/AC536-1)*100),"n/a",(AB536/AC536-1)*100)</f>
        <v>n/a</v>
      </c>
      <c r="BE536" s="224" t="str">
        <f>IF(ISERROR((AC536/AD536-1)*100),"n/a",(AC536/AD536-1)*100)</f>
        <v>n/a</v>
      </c>
      <c r="BF536" s="224" t="str">
        <f>IF(ISERROR((AD536/AE536-1)*100),"n/a",(AD536/AE536-1)*100)</f>
        <v>n/a</v>
      </c>
      <c r="BG536" s="224">
        <f>AVERAGE(AG536:BF536)</f>
        <v>16.593915343915345</v>
      </c>
      <c r="BH536" s="182">
        <f t="shared" si="8"/>
        <v>5.1849405379063223</v>
      </c>
    </row>
    <row r="537" spans="1:60" x14ac:dyDescent="0.2">
      <c r="A537" s="123" t="s">
        <v>2027</v>
      </c>
      <c r="B537" s="55" t="s">
        <v>1165</v>
      </c>
      <c r="C537" s="36">
        <v>3.52</v>
      </c>
      <c r="D537" s="181">
        <v>3.35</v>
      </c>
      <c r="E537" s="181">
        <v>3.15</v>
      </c>
      <c r="F537" s="181">
        <v>2.93</v>
      </c>
      <c r="G537" s="181">
        <v>2.72</v>
      </c>
      <c r="H537" s="181">
        <v>2.57</v>
      </c>
      <c r="I537" s="181">
        <v>2.48</v>
      </c>
      <c r="J537" s="202">
        <v>2.4300000000000002</v>
      </c>
      <c r="K537" s="202">
        <v>2.2400000000000002</v>
      </c>
      <c r="L537" s="181">
        <v>2.0699999999999998</v>
      </c>
      <c r="M537" s="181">
        <v>1.86</v>
      </c>
      <c r="N537" s="181">
        <v>1.61</v>
      </c>
      <c r="O537" s="181">
        <v>1.3</v>
      </c>
      <c r="P537" s="273"/>
      <c r="Q537" s="181">
        <v>0.96499999999999997</v>
      </c>
      <c r="R537" s="181">
        <v>0.83499999999999996</v>
      </c>
      <c r="S537" s="273"/>
      <c r="T537" s="202">
        <v>0.74</v>
      </c>
      <c r="U537" s="202">
        <v>0.67</v>
      </c>
      <c r="V537" s="202">
        <v>0.62</v>
      </c>
      <c r="W537" s="202">
        <v>0.54</v>
      </c>
      <c r="X537" s="202">
        <v>0.45</v>
      </c>
      <c r="Y537" s="202">
        <v>0.34</v>
      </c>
      <c r="Z537" s="202">
        <v>0.22500000000000001</v>
      </c>
      <c r="AA537" s="202">
        <v>0.12</v>
      </c>
      <c r="AB537" s="229">
        <v>0</v>
      </c>
      <c r="AC537" s="229">
        <v>0</v>
      </c>
      <c r="AD537" s="229">
        <v>0</v>
      </c>
      <c r="AE537" s="229">
        <v>0</v>
      </c>
      <c r="AF537" s="223">
        <f>SUM(C537:AE537)</f>
        <v>37.735000000000007</v>
      </c>
      <c r="AG537" s="224">
        <f>IF(ISERROR((C537/D537-1)*100),"n/a",(C537/D537-1)*100)</f>
        <v>5.0746268656716387</v>
      </c>
      <c r="AH537" s="224">
        <f>IF(ISERROR((D537/E537-1)*100),"n/a",(D537/E537-1)*100)</f>
        <v>6.3492063492063489</v>
      </c>
      <c r="AI537" s="224">
        <f>IF(ISERROR((E537/F537-1)*100),"n/a",(E537/F537-1)*100)</f>
        <v>7.5085324232081918</v>
      </c>
      <c r="AJ537" s="224">
        <f>IF(ISERROR((F537/G537-1)*100),"n/a",(F537/G537-1)*100)</f>
        <v>7.7205882352941124</v>
      </c>
      <c r="AK537" s="224">
        <f>IF(ISERROR((G537/H537-1)*100),"n/a",(G537/H537-1)*100)</f>
        <v>5.836575875486405</v>
      </c>
      <c r="AL537" s="224">
        <f>IF(ISERROR((H537/I537-1)*100),"n/a",(H537/I537-1)*100)</f>
        <v>3.6290322580645018</v>
      </c>
      <c r="AM537" s="224">
        <f>IF(ISERROR((I537/J537-1)*100),"n/a",(I537/J537-1)*100)</f>
        <v>2.0576131687242816</v>
      </c>
      <c r="AN537" s="224">
        <f>IF(ISERROR((J537/K537-1)*100),"n/a",(J537/K537-1)*100)</f>
        <v>8.4821428571428612</v>
      </c>
      <c r="AO537" s="224">
        <f>IF(ISERROR((K537/L537-1)*100),"n/a",(K537/L537-1)*100)</f>
        <v>8.2125603864734451</v>
      </c>
      <c r="AP537" s="224">
        <f>IF(ISERROR((L537/M537-1)*100),"n/a",(L537/M537-1)*100)</f>
        <v>11.290322580645151</v>
      </c>
      <c r="AQ537" s="224">
        <f>IF(ISERROR((M537/N537-1)*100),"n/a",(M537/N537-1)*100)</f>
        <v>15.527950310559003</v>
      </c>
      <c r="AR537" s="224">
        <f>IF(ISERROR((N537/O537-1)*100),"n/a",(N537/O537-1)*100)</f>
        <v>23.84615384615385</v>
      </c>
      <c r="AS537" s="224">
        <f>IF(ISERROR((O537/Q537-1)*100),"n/a",(O537/Q537-1)*100)</f>
        <v>34.715025906735761</v>
      </c>
      <c r="AT537" s="224">
        <f>IF(ISERROR((Q537/R537-1)*100),"n/a",(Q537/R537-1)*100)</f>
        <v>15.568862275449113</v>
      </c>
      <c r="AU537" s="224">
        <f>IF(ISERROR((R537/T537-1)*100),"n/a",(R537/T537-1)*100)</f>
        <v>12.837837837837828</v>
      </c>
      <c r="AV537" s="224">
        <f>IF(ISERROR((T537/U537-1)*100),"n/a",(T537/U537-1)*100)</f>
        <v>10.447761194029837</v>
      </c>
      <c r="AW537" s="224">
        <f>IF(ISERROR((U537/V537-1)*100),"n/a",(U537/V537-1)*100)</f>
        <v>8.064516129032274</v>
      </c>
      <c r="AX537" s="224">
        <f>IF(ISERROR((V537/W537-1)*100),"n/a",(V537/W537-1)*100)</f>
        <v>14.814814814814813</v>
      </c>
      <c r="AY537" s="224">
        <f>IF(ISERROR((W537/X537-1)*100),"n/a",(W537/X537-1)*100)</f>
        <v>19.999999999999996</v>
      </c>
      <c r="AZ537" s="224">
        <f>IF(ISERROR((X537/Y537-1)*100),"n/a",(X537/Y537-1)*100)</f>
        <v>32.352941176470587</v>
      </c>
      <c r="BA537" s="224">
        <f>IF(ISERROR((Y537/Z537-1)*100),"n/a",(Y537/Z537-1)*100)</f>
        <v>51.111111111111107</v>
      </c>
      <c r="BB537" s="224">
        <f>IF(ISERROR((Z537/AA537-1)*100),"n/a",(Z537/AA537-1)*100)</f>
        <v>87.500000000000028</v>
      </c>
      <c r="BC537" s="224" t="str">
        <f>IF(ISERROR((AA537/AB537-1)*100),"n/a",(AA537/AB537-1)*100)</f>
        <v>n/a</v>
      </c>
      <c r="BD537" s="224" t="str">
        <f>IF(ISERROR((AB537/AC537-1)*100),"n/a",(AB537/AC537-1)*100)</f>
        <v>n/a</v>
      </c>
      <c r="BE537" s="224" t="str">
        <f>IF(ISERROR((AC537/AD537-1)*100),"n/a",(AC537/AD537-1)*100)</f>
        <v>n/a</v>
      </c>
      <c r="BF537" s="224" t="str">
        <f>IF(ISERROR((AD537/AE537-1)*100),"n/a",(AD537/AE537-1)*100)</f>
        <v>n/a</v>
      </c>
      <c r="BG537" s="224">
        <f>AVERAGE(AG537:BF537)</f>
        <v>17.861280709186872</v>
      </c>
      <c r="BH537" s="182">
        <f t="shared" si="8"/>
        <v>19.533724075917782</v>
      </c>
    </row>
    <row r="538" spans="1:60" x14ac:dyDescent="0.2">
      <c r="A538" s="55" t="s">
        <v>1166</v>
      </c>
      <c r="B538" s="55" t="s">
        <v>1167</v>
      </c>
      <c r="C538" s="36">
        <v>2.44</v>
      </c>
      <c r="D538" s="181">
        <v>2.29</v>
      </c>
      <c r="E538" s="181">
        <v>2.19</v>
      </c>
      <c r="F538" s="181">
        <v>2.15</v>
      </c>
      <c r="G538" s="181">
        <v>2.11</v>
      </c>
      <c r="H538" s="181">
        <v>2.06</v>
      </c>
      <c r="I538" s="181">
        <v>1.95</v>
      </c>
      <c r="J538" s="202">
        <v>1.8</v>
      </c>
      <c r="K538" s="202">
        <v>0.78</v>
      </c>
      <c r="L538" s="202">
        <v>0.62</v>
      </c>
      <c r="M538" s="202">
        <v>0.44</v>
      </c>
      <c r="N538" s="238">
        <v>0</v>
      </c>
      <c r="O538" s="238">
        <v>0</v>
      </c>
      <c r="P538" s="202"/>
      <c r="Q538" s="238">
        <v>0</v>
      </c>
      <c r="R538" s="238">
        <v>0</v>
      </c>
      <c r="S538" s="273"/>
      <c r="T538" s="229">
        <v>0</v>
      </c>
      <c r="U538" s="229">
        <v>0</v>
      </c>
      <c r="V538" s="229">
        <v>0</v>
      </c>
      <c r="W538" s="229">
        <v>0</v>
      </c>
      <c r="X538" s="229">
        <v>0</v>
      </c>
      <c r="Y538" s="229">
        <v>0</v>
      </c>
      <c r="Z538" s="229">
        <v>0</v>
      </c>
      <c r="AA538" s="229">
        <v>0</v>
      </c>
      <c r="AB538" s="229">
        <v>0</v>
      </c>
      <c r="AC538" s="229">
        <v>0</v>
      </c>
      <c r="AD538" s="229">
        <v>0</v>
      </c>
      <c r="AE538" s="229">
        <v>0</v>
      </c>
      <c r="AF538" s="223">
        <f>SUM(C538:AE538)</f>
        <v>18.830000000000002</v>
      </c>
      <c r="AG538" s="224">
        <f>IF(ISERROR((C538/D538-1)*100),"n/a",(C538/D538-1)*100)</f>
        <v>6.5502183406113579</v>
      </c>
      <c r="AH538" s="224">
        <f>IF(ISERROR((D538/E538-1)*100),"n/a",(D538/E538-1)*100)</f>
        <v>4.5662100456621113</v>
      </c>
      <c r="AI538" s="224">
        <f>IF(ISERROR((E538/F538-1)*100),"n/a",(E538/F538-1)*100)</f>
        <v>1.8604651162790642</v>
      </c>
      <c r="AJ538" s="224">
        <f>IF(ISERROR((F538/G538-1)*100),"n/a",(F538/G538-1)*100)</f>
        <v>1.8957345971563955</v>
      </c>
      <c r="AK538" s="224">
        <f>IF(ISERROR((G538/H538-1)*100),"n/a",(G538/H538-1)*100)</f>
        <v>2.4271844660194164</v>
      </c>
      <c r="AL538" s="224">
        <f>IF(ISERROR((H538/I538-1)*100),"n/a",(H538/I538-1)*100)</f>
        <v>5.6410256410256432</v>
      </c>
      <c r="AM538" s="224">
        <f>IF(ISERROR((I538/J538-1)*100),"n/a",(I538/J538-1)*100)</f>
        <v>8.333333333333325</v>
      </c>
      <c r="AN538" s="224">
        <f>IF(ISERROR((J538/K538-1)*100),"n/a",(J538/K538-1)*100)</f>
        <v>130.76923076923075</v>
      </c>
      <c r="AO538" s="224">
        <f>IF(ISERROR((K538/L538-1)*100),"n/a",(K538/L538-1)*100)</f>
        <v>25.806451612903224</v>
      </c>
      <c r="AP538" s="224">
        <f>IF(ISERROR((L538/M538-1)*100),"n/a",(L538/M538-1)*100)</f>
        <v>40.909090909090921</v>
      </c>
      <c r="AQ538" s="224" t="str">
        <f>IF(ISERROR((M538/N538-1)*100),"n/a",(M538/N538-1)*100)</f>
        <v>n/a</v>
      </c>
      <c r="AR538" s="224" t="str">
        <f>IF(ISERROR((N538/O538-1)*100),"n/a",(N538/O538-1)*100)</f>
        <v>n/a</v>
      </c>
      <c r="AS538" s="224" t="str">
        <f>IF(ISERROR((O538/Q538-1)*100),"n/a",(O538/Q538-1)*100)</f>
        <v>n/a</v>
      </c>
      <c r="AT538" s="224" t="str">
        <f>IF(ISERROR((Q538/R538-1)*100),"n/a",(Q538/R538-1)*100)</f>
        <v>n/a</v>
      </c>
      <c r="AU538" s="224" t="str">
        <f>IF(ISERROR((R538/T538-1)*100),"n/a",(R538/T538-1)*100)</f>
        <v>n/a</v>
      </c>
      <c r="AV538" s="224" t="str">
        <f>IF(ISERROR((T538/U538-1)*100),"n/a",(T538/U538-1)*100)</f>
        <v>n/a</v>
      </c>
      <c r="AW538" s="224" t="str">
        <f>IF(ISERROR((U538/V538-1)*100),"n/a",(U538/V538-1)*100)</f>
        <v>n/a</v>
      </c>
      <c r="AX538" s="224" t="str">
        <f>IF(ISERROR((V538/W538-1)*100),"n/a",(V538/W538-1)*100)</f>
        <v>n/a</v>
      </c>
      <c r="AY538" s="224" t="str">
        <f>IF(ISERROR((W538/X538-1)*100),"n/a",(W538/X538-1)*100)</f>
        <v>n/a</v>
      </c>
      <c r="AZ538" s="224" t="str">
        <f>IF(ISERROR((X538/Y538-1)*100),"n/a",(X538/Y538-1)*100)</f>
        <v>n/a</v>
      </c>
      <c r="BA538" s="224" t="str">
        <f>IF(ISERROR((Y538/Z538-1)*100),"n/a",(Y538/Z538-1)*100)</f>
        <v>n/a</v>
      </c>
      <c r="BB538" s="224" t="str">
        <f>IF(ISERROR((Z538/AA538-1)*100),"n/a",(Z538/AA538-1)*100)</f>
        <v>n/a</v>
      </c>
      <c r="BC538" s="224" t="str">
        <f>IF(ISERROR((AA538/AB538-1)*100),"n/a",(AA538/AB538-1)*100)</f>
        <v>n/a</v>
      </c>
      <c r="BD538" s="224" t="str">
        <f>IF(ISERROR((AB538/AC538-1)*100),"n/a",(AB538/AC538-1)*100)</f>
        <v>n/a</v>
      </c>
      <c r="BE538" s="224" t="str">
        <f>IF(ISERROR((AC538/AD538-1)*100),"n/a",(AC538/AD538-1)*100)</f>
        <v>n/a</v>
      </c>
      <c r="BF538" s="224" t="str">
        <f>IF(ISERROR((AD538/AE538-1)*100),"n/a",(AD538/AE538-1)*100)</f>
        <v>n/a</v>
      </c>
      <c r="BG538" s="224">
        <f>AVERAGE(AG538:BF538)</f>
        <v>22.875894483131219</v>
      </c>
      <c r="BH538" s="182">
        <f t="shared" si="8"/>
        <v>39.979189738832247</v>
      </c>
    </row>
    <row r="539" spans="1:60" x14ac:dyDescent="0.2">
      <c r="A539" s="123" t="s">
        <v>2028</v>
      </c>
      <c r="B539" s="55" t="s">
        <v>1170</v>
      </c>
      <c r="C539" s="36">
        <v>3.44</v>
      </c>
      <c r="D539" s="181">
        <v>3.04</v>
      </c>
      <c r="E539" s="181">
        <v>2.66</v>
      </c>
      <c r="F539" s="181">
        <v>2.4</v>
      </c>
      <c r="G539" s="181">
        <v>2.2799999999999998</v>
      </c>
      <c r="H539" s="181">
        <v>2.2400000000000002</v>
      </c>
      <c r="I539" s="181">
        <v>2.2000000000000002</v>
      </c>
      <c r="J539" s="202">
        <v>2.12</v>
      </c>
      <c r="K539" s="202">
        <v>1.8</v>
      </c>
      <c r="L539" s="181">
        <v>1.7</v>
      </c>
      <c r="M539" s="181">
        <v>1.56</v>
      </c>
      <c r="N539" s="181">
        <v>1.42</v>
      </c>
      <c r="O539" s="181">
        <v>1.3</v>
      </c>
      <c r="P539" s="273"/>
      <c r="Q539" s="181">
        <v>1.2</v>
      </c>
      <c r="R539" s="181">
        <v>1.1200000000000001</v>
      </c>
      <c r="S539" s="273"/>
      <c r="T539" s="202">
        <v>1.02</v>
      </c>
      <c r="U539" s="202">
        <v>0.96</v>
      </c>
      <c r="V539" s="202">
        <v>0.92</v>
      </c>
      <c r="W539" s="202">
        <v>0.84</v>
      </c>
      <c r="X539" s="202">
        <v>0.72</v>
      </c>
      <c r="Y539" s="202">
        <v>0.64</v>
      </c>
      <c r="Z539" s="229">
        <v>0.6</v>
      </c>
      <c r="AA539" s="229">
        <v>0.6</v>
      </c>
      <c r="AB539" s="229">
        <v>0.6</v>
      </c>
      <c r="AC539" s="229">
        <v>0.6</v>
      </c>
      <c r="AD539" s="229">
        <v>0.6</v>
      </c>
      <c r="AE539" s="229">
        <v>0.6</v>
      </c>
      <c r="AF539" s="223">
        <f>SUM(C539:AE539)</f>
        <v>39.180000000000014</v>
      </c>
      <c r="AG539" s="224">
        <f>IF(ISERROR((C539/D539-1)*100),"n/a",(C539/D539-1)*100)</f>
        <v>13.157894736842103</v>
      </c>
      <c r="AH539" s="224">
        <f>IF(ISERROR((D539/E539-1)*100),"n/a",(D539/E539-1)*100)</f>
        <v>14.285714285714279</v>
      </c>
      <c r="AI539" s="224">
        <f>IF(ISERROR((E539/F539-1)*100),"n/a",(E539/F539-1)*100)</f>
        <v>10.833333333333339</v>
      </c>
      <c r="AJ539" s="224">
        <f>IF(ISERROR((F539/G539-1)*100),"n/a",(F539/G539-1)*100)</f>
        <v>5.2631578947368363</v>
      </c>
      <c r="AK539" s="224">
        <f>IF(ISERROR((G539/H539-1)*100),"n/a",(G539/H539-1)*100)</f>
        <v>1.7857142857142572</v>
      </c>
      <c r="AL539" s="224">
        <f>IF(ISERROR((H539/I539-1)*100),"n/a",(H539/I539-1)*100)</f>
        <v>1.8181818181818299</v>
      </c>
      <c r="AM539" s="224">
        <f>IF(ISERROR((I539/J539-1)*100),"n/a",(I539/J539-1)*100)</f>
        <v>3.7735849056603765</v>
      </c>
      <c r="AN539" s="224">
        <f>IF(ISERROR((J539/K539-1)*100),"n/a",(J539/K539-1)*100)</f>
        <v>17.777777777777782</v>
      </c>
      <c r="AO539" s="224">
        <f>IF(ISERROR((K539/L539-1)*100),"n/a",(K539/L539-1)*100)</f>
        <v>5.8823529411764719</v>
      </c>
      <c r="AP539" s="224">
        <f>IF(ISERROR((L539/M539-1)*100),"n/a",(L539/M539-1)*100)</f>
        <v>8.9743589743589638</v>
      </c>
      <c r="AQ539" s="224">
        <f>IF(ISERROR((M539/N539-1)*100),"n/a",(M539/N539-1)*100)</f>
        <v>9.8591549295774747</v>
      </c>
      <c r="AR539" s="224">
        <f>IF(ISERROR((N539/O539-1)*100),"n/a",(N539/O539-1)*100)</f>
        <v>9.2307692307692193</v>
      </c>
      <c r="AS539" s="224">
        <f>IF(ISERROR((O539/Q539-1)*100),"n/a",(O539/Q539-1)*100)</f>
        <v>8.3333333333333481</v>
      </c>
      <c r="AT539" s="224">
        <f>IF(ISERROR((Q539/R539-1)*100),"n/a",(Q539/R539-1)*100)</f>
        <v>7.1428571428571397</v>
      </c>
      <c r="AU539" s="224">
        <f>IF(ISERROR((R539/T539-1)*100),"n/a",(R539/T539-1)*100)</f>
        <v>9.8039215686274606</v>
      </c>
      <c r="AV539" s="224">
        <f>IF(ISERROR((T539/U539-1)*100),"n/a",(T539/U539-1)*100)</f>
        <v>6.25</v>
      </c>
      <c r="AW539" s="224">
        <f>IF(ISERROR((U539/V539-1)*100),"n/a",(U539/V539-1)*100)</f>
        <v>4.3478260869565188</v>
      </c>
      <c r="AX539" s="224">
        <f>IF(ISERROR((V539/W539-1)*100),"n/a",(V539/W539-1)*100)</f>
        <v>9.5238095238095344</v>
      </c>
      <c r="AY539" s="224">
        <f>IF(ISERROR((W539/X539-1)*100),"n/a",(W539/X539-1)*100)</f>
        <v>16.666666666666675</v>
      </c>
      <c r="AZ539" s="224">
        <f>IF(ISERROR((X539/Y539-1)*100),"n/a",(X539/Y539-1)*100)</f>
        <v>12.5</v>
      </c>
      <c r="BA539" s="224">
        <f>IF(ISERROR((Y539/Z539-1)*100),"n/a",(Y539/Z539-1)*100)</f>
        <v>6.6666666666666652</v>
      </c>
      <c r="BB539" s="224">
        <f>IF(ISERROR((Z539/AA539-1)*100),"n/a",(Z539/AA539-1)*100)</f>
        <v>0</v>
      </c>
      <c r="BC539" s="224">
        <f>IF(ISERROR((AA539/AB539-1)*100),"n/a",(AA539/AB539-1)*100)</f>
        <v>0</v>
      </c>
      <c r="BD539" s="224">
        <f>IF(ISERROR((AB539/AC539-1)*100),"n/a",(AB539/AC539-1)*100)</f>
        <v>0</v>
      </c>
      <c r="BE539" s="224">
        <f>IF(ISERROR((AC539/AD539-1)*100),"n/a",(AC539/AD539-1)*100)</f>
        <v>0</v>
      </c>
      <c r="BF539" s="224">
        <f>IF(ISERROR((AD539/AE539-1)*100),"n/a",(AD539/AE539-1)*100)</f>
        <v>0</v>
      </c>
      <c r="BG539" s="224">
        <f>AVERAGE(AG539:BF539)</f>
        <v>7.0721952347215495</v>
      </c>
      <c r="BH539" s="182">
        <f t="shared" si="8"/>
        <v>5.2911900280417195</v>
      </c>
    </row>
    <row r="540" spans="1:60" x14ac:dyDescent="0.2">
      <c r="A540" s="146" t="s">
        <v>5617</v>
      </c>
      <c r="B540" s="55" t="s">
        <v>5604</v>
      </c>
      <c r="C540" s="36">
        <v>3.3887999999999998</v>
      </c>
      <c r="D540" s="181">
        <v>2.6011000000000002</v>
      </c>
      <c r="E540" s="181">
        <v>1.9957</v>
      </c>
      <c r="F540" s="181">
        <v>1.4695</v>
      </c>
      <c r="G540" s="238">
        <v>1.0427999999999999</v>
      </c>
      <c r="H540" s="181">
        <v>1.2285999999999999</v>
      </c>
      <c r="I540" s="181">
        <v>1.1549</v>
      </c>
      <c r="J540" s="202">
        <v>0.86729999999999996</v>
      </c>
      <c r="K540" s="202">
        <v>0.68889999999999996</v>
      </c>
      <c r="L540" s="181">
        <v>0.51480000000000004</v>
      </c>
      <c r="M540" s="238">
        <v>0</v>
      </c>
      <c r="N540" s="238">
        <v>0</v>
      </c>
      <c r="O540" s="238">
        <v>0</v>
      </c>
      <c r="P540" s="162"/>
      <c r="Q540" s="238">
        <v>0</v>
      </c>
      <c r="R540" s="238">
        <v>0</v>
      </c>
      <c r="S540" s="162"/>
      <c r="T540" s="238">
        <v>0</v>
      </c>
      <c r="U540" s="238">
        <v>0</v>
      </c>
      <c r="V540" s="229">
        <v>0</v>
      </c>
      <c r="W540" s="229">
        <v>0</v>
      </c>
      <c r="X540" s="229">
        <v>0</v>
      </c>
      <c r="Y540" s="229">
        <v>0</v>
      </c>
      <c r="Z540" s="229">
        <v>0</v>
      </c>
      <c r="AA540" s="229">
        <v>0</v>
      </c>
      <c r="AB540" s="229">
        <v>0</v>
      </c>
      <c r="AC540" s="229">
        <v>0</v>
      </c>
      <c r="AD540" s="229">
        <v>0</v>
      </c>
      <c r="AE540" s="229">
        <v>0</v>
      </c>
      <c r="AF540" s="223">
        <f>SUM(C540:AE540)</f>
        <v>14.952400000000001</v>
      </c>
      <c r="AG540" s="224">
        <f>IF(ISERROR((C540/D540-1)*100),"n/a",(C540/D540-1)*100)</f>
        <v>30.283341663142505</v>
      </c>
      <c r="AH540" s="224">
        <f>IF(ISERROR((D540/E540-1)*100),"n/a",(D540/E540-1)*100)</f>
        <v>30.335220724557811</v>
      </c>
      <c r="AI540" s="224">
        <f>IF(ISERROR((E540/F540-1)*100),"n/a",(E540/F540-1)*100)</f>
        <v>35.808097992514455</v>
      </c>
      <c r="AJ540" s="224">
        <f>IF(ISERROR((F540/G540-1)*100),"n/a",(F540/G540-1)*100)</f>
        <v>40.91868047564251</v>
      </c>
      <c r="AK540" s="224">
        <f>IF(ISERROR((G540/H540-1)*100),"n/a",(G540/H540-1)*100)</f>
        <v>-15.122904118508874</v>
      </c>
      <c r="AL540" s="224">
        <f>IF(ISERROR((H540/I540-1)*100),"n/a",(H540/I540-1)*100)</f>
        <v>6.3815048921984419</v>
      </c>
      <c r="AM540" s="224">
        <f>IF(ISERROR((I540/J540-1)*100),"n/a",(I540/J540-1)*100)</f>
        <v>33.160382797186671</v>
      </c>
      <c r="AN540" s="224">
        <f>IF(ISERROR((J540/K540-1)*100),"n/a",(J540/K540-1)*100)</f>
        <v>25.896356510378872</v>
      </c>
      <c r="AO540" s="224">
        <f>IF(ISERROR((K540/L540-1)*100),"n/a",(K540/L540-1)*100)</f>
        <v>33.818958818958798</v>
      </c>
      <c r="AP540" s="224" t="str">
        <f>IF(ISERROR((L540/M540-1)*100),"n/a",(L540/M540-1)*100)</f>
        <v>n/a</v>
      </c>
      <c r="AQ540" s="224" t="str">
        <f>IF(ISERROR((M540/N540-1)*100),"n/a",(M540/N540-1)*100)</f>
        <v>n/a</v>
      </c>
      <c r="AR540" s="224" t="str">
        <f>IF(ISERROR((N540/O540-1)*100),"n/a",(N540/O540-1)*100)</f>
        <v>n/a</v>
      </c>
      <c r="AS540" s="224" t="str">
        <f>IF(ISERROR((O540/Q540-1)*100),"n/a",(O540/Q540-1)*100)</f>
        <v>n/a</v>
      </c>
      <c r="AT540" s="224" t="str">
        <f>IF(ISERROR((Q540/R540-1)*100),"n/a",(Q540/R540-1)*100)</f>
        <v>n/a</v>
      </c>
      <c r="AU540" s="224" t="str">
        <f>IF(ISERROR((R540/T540-1)*100),"n/a",(R540/T540-1)*100)</f>
        <v>n/a</v>
      </c>
      <c r="AV540" s="224" t="str">
        <f>IF(ISERROR((T540/U540-1)*100),"n/a",(T540/U540-1)*100)</f>
        <v>n/a</v>
      </c>
      <c r="AW540" s="224" t="str">
        <f>IF(ISERROR((U540/V540-1)*100),"n/a",(U540/V540-1)*100)</f>
        <v>n/a</v>
      </c>
      <c r="AX540" s="224" t="str">
        <f>IF(ISERROR((V540/W540-1)*100),"n/a",(V540/W540-1)*100)</f>
        <v>n/a</v>
      </c>
      <c r="AY540" s="224" t="str">
        <f>IF(ISERROR((W540/X540-1)*100),"n/a",(W540/X540-1)*100)</f>
        <v>n/a</v>
      </c>
      <c r="AZ540" s="224" t="str">
        <f>IF(ISERROR((X540/Y540-1)*100),"n/a",(X540/Y540-1)*100)</f>
        <v>n/a</v>
      </c>
      <c r="BA540" s="224" t="str">
        <f>IF(ISERROR((Y540/Z540-1)*100),"n/a",(Y540/Z540-1)*100)</f>
        <v>n/a</v>
      </c>
      <c r="BB540" s="224" t="str">
        <f>IF(ISERROR((Z540/AA540-1)*100),"n/a",(Z540/AA540-1)*100)</f>
        <v>n/a</v>
      </c>
      <c r="BC540" s="224" t="str">
        <f>IF(ISERROR((AA540/AB540-1)*100),"n/a",(AA540/AB540-1)*100)</f>
        <v>n/a</v>
      </c>
      <c r="BD540" s="224" t="str">
        <f>IF(ISERROR((AB540/AC540-1)*100),"n/a",(AB540/AC540-1)*100)</f>
        <v>n/a</v>
      </c>
      <c r="BE540" s="224" t="str">
        <f>IF(ISERROR((AC540/AD540-1)*100),"n/a",(AC540/AD540-1)*100)</f>
        <v>n/a</v>
      </c>
      <c r="BF540" s="224" t="str">
        <f>IF(ISERROR((AD540/AE540-1)*100),"n/a",(AD540/AE540-1)*100)</f>
        <v>n/a</v>
      </c>
      <c r="BG540" s="224">
        <f>AVERAGE(AG540:BF540)</f>
        <v>24.608848861785688</v>
      </c>
      <c r="BH540" s="182">
        <f t="shared" si="8"/>
        <v>17.772470947779759</v>
      </c>
    </row>
    <row r="541" spans="1:60" x14ac:dyDescent="0.2">
      <c r="A541" s="123" t="s">
        <v>1171</v>
      </c>
      <c r="B541" s="55" t="s">
        <v>1172</v>
      </c>
      <c r="C541" s="36">
        <v>1.2</v>
      </c>
      <c r="D541" s="181">
        <v>1.1200000000000001</v>
      </c>
      <c r="E541" s="181">
        <v>1.08</v>
      </c>
      <c r="F541" s="181">
        <v>1.04</v>
      </c>
      <c r="G541" s="181">
        <v>0.94</v>
      </c>
      <c r="H541" s="181">
        <v>0.84</v>
      </c>
      <c r="I541" s="181">
        <v>0.76</v>
      </c>
      <c r="J541" s="202">
        <v>0.7</v>
      </c>
      <c r="K541" s="202">
        <v>0.68</v>
      </c>
      <c r="L541" s="181">
        <v>0.66</v>
      </c>
      <c r="M541" s="181">
        <v>0.6</v>
      </c>
      <c r="N541" s="181">
        <v>0.54</v>
      </c>
      <c r="O541" s="181">
        <v>0.505</v>
      </c>
      <c r="P541" s="273"/>
      <c r="Q541" s="181">
        <v>0.47</v>
      </c>
      <c r="R541" s="181">
        <v>0.435</v>
      </c>
      <c r="S541" s="273"/>
      <c r="T541" s="202">
        <v>0.41</v>
      </c>
      <c r="U541" s="202">
        <v>0.38</v>
      </c>
      <c r="V541" s="202">
        <v>0.34</v>
      </c>
      <c r="W541" s="202">
        <v>0.3</v>
      </c>
      <c r="X541" s="202">
        <v>0.26</v>
      </c>
      <c r="Y541" s="202">
        <v>0.1933</v>
      </c>
      <c r="Z541" s="202">
        <v>0.12330000000000001</v>
      </c>
      <c r="AA541" s="202">
        <v>0.05</v>
      </c>
      <c r="AB541" s="229">
        <v>0</v>
      </c>
      <c r="AC541" s="229">
        <v>0</v>
      </c>
      <c r="AD541" s="229">
        <v>0</v>
      </c>
      <c r="AE541" s="229">
        <v>0</v>
      </c>
      <c r="AF541" s="223">
        <f>SUM(C541:AE541)</f>
        <v>13.626600000000005</v>
      </c>
      <c r="AG541" s="224">
        <f>IF(ISERROR((C541/D541-1)*100),"n/a",(C541/D541-1)*100)</f>
        <v>7.1428571428571397</v>
      </c>
      <c r="AH541" s="224">
        <f>IF(ISERROR((D541/E541-1)*100),"n/a",(D541/E541-1)*100)</f>
        <v>3.7037037037036979</v>
      </c>
      <c r="AI541" s="224">
        <f>IF(ISERROR((E541/F541-1)*100),"n/a",(E541/F541-1)*100)</f>
        <v>3.8461538461538547</v>
      </c>
      <c r="AJ541" s="224">
        <f>IF(ISERROR((F541/G541-1)*100),"n/a",(F541/G541-1)*100)</f>
        <v>10.638297872340431</v>
      </c>
      <c r="AK541" s="224">
        <f>IF(ISERROR((G541/H541-1)*100),"n/a",(G541/H541-1)*100)</f>
        <v>11.904761904761907</v>
      </c>
      <c r="AL541" s="224">
        <f>IF(ISERROR((H541/I541-1)*100),"n/a",(H541/I541-1)*100)</f>
        <v>10.526315789473673</v>
      </c>
      <c r="AM541" s="224">
        <f>IF(ISERROR((I541/J541-1)*100),"n/a",(I541/J541-1)*100)</f>
        <v>8.5714285714285854</v>
      </c>
      <c r="AN541" s="224">
        <f>IF(ISERROR((J541/K541-1)*100),"n/a",(J541/K541-1)*100)</f>
        <v>2.9411764705882248</v>
      </c>
      <c r="AO541" s="224">
        <f>IF(ISERROR((K541/L541-1)*100),"n/a",(K541/L541-1)*100)</f>
        <v>3.0303030303030276</v>
      </c>
      <c r="AP541" s="224">
        <f>IF(ISERROR((L541/M541-1)*100),"n/a",(L541/M541-1)*100)</f>
        <v>10.000000000000009</v>
      </c>
      <c r="AQ541" s="224">
        <f>IF(ISERROR((M541/N541-1)*100),"n/a",(M541/N541-1)*100)</f>
        <v>11.111111111111093</v>
      </c>
      <c r="AR541" s="224">
        <f>IF(ISERROR((N541/O541-1)*100),"n/a",(N541/O541-1)*100)</f>
        <v>6.9306930693069368</v>
      </c>
      <c r="AS541" s="224">
        <f>IF(ISERROR((O541/Q541-1)*100),"n/a",(O541/Q541-1)*100)</f>
        <v>7.4468085106383031</v>
      </c>
      <c r="AT541" s="224">
        <f>IF(ISERROR((Q541/R541-1)*100),"n/a",(Q541/R541-1)*100)</f>
        <v>8.045977011494255</v>
      </c>
      <c r="AU541" s="224">
        <f>IF(ISERROR((R541/T541-1)*100),"n/a",(R541/T541-1)*100)</f>
        <v>6.0975609756097615</v>
      </c>
      <c r="AV541" s="224">
        <f>IF(ISERROR((T541/U541-1)*100),"n/a",(T541/U541-1)*100)</f>
        <v>7.8947368421052655</v>
      </c>
      <c r="AW541" s="224">
        <f>IF(ISERROR((U541/V541-1)*100),"n/a",(U541/V541-1)*100)</f>
        <v>11.764705882352944</v>
      </c>
      <c r="AX541" s="224">
        <f>IF(ISERROR((V541/W541-1)*100),"n/a",(V541/W541-1)*100)</f>
        <v>13.333333333333353</v>
      </c>
      <c r="AY541" s="224">
        <f>IF(ISERROR((W541/X541-1)*100),"n/a",(W541/X541-1)*100)</f>
        <v>15.384615384615374</v>
      </c>
      <c r="AZ541" s="224">
        <f>IF(ISERROR((X541/Y541-1)*100),"n/a",(X541/Y541-1)*100)</f>
        <v>34.505949301603735</v>
      </c>
      <c r="BA541" s="224">
        <f>IF(ISERROR((Y541/Z541-1)*100),"n/a",(Y541/Z541-1)*100)</f>
        <v>56.772100567720997</v>
      </c>
      <c r="BB541" s="224">
        <f>IF(ISERROR((Z541/AA541-1)*100),"n/a",(Z541/AA541-1)*100)</f>
        <v>146.60000000000002</v>
      </c>
      <c r="BC541" s="224" t="str">
        <f>IF(ISERROR((AA541/AB541-1)*100),"n/a",(AA541/AB541-1)*100)</f>
        <v>n/a</v>
      </c>
      <c r="BD541" s="224" t="str">
        <f>IF(ISERROR((AB541/AC541-1)*100),"n/a",(AB541/AC541-1)*100)</f>
        <v>n/a</v>
      </c>
      <c r="BE541" s="224" t="str">
        <f>IF(ISERROR((AC541/AD541-1)*100),"n/a",(AC541/AD541-1)*100)</f>
        <v>n/a</v>
      </c>
      <c r="BF541" s="224" t="str">
        <f>IF(ISERROR((AD541/AE541-1)*100),"n/a",(AD541/AE541-1)*100)</f>
        <v>n/a</v>
      </c>
      <c r="BG541" s="224">
        <f>AVERAGE(AG541:BF541)</f>
        <v>18.099663196431937</v>
      </c>
      <c r="BH541" s="182">
        <f t="shared" si="8"/>
        <v>31.074976300557008</v>
      </c>
    </row>
    <row r="542" spans="1:60" x14ac:dyDescent="0.2">
      <c r="A542" s="55" t="s">
        <v>2029</v>
      </c>
      <c r="B542" s="55" t="s">
        <v>455</v>
      </c>
      <c r="C542" s="36">
        <v>1.76</v>
      </c>
      <c r="D542" s="181">
        <v>1.595</v>
      </c>
      <c r="E542" s="181">
        <v>1.4630000000000001</v>
      </c>
      <c r="F542" s="181">
        <v>1.331</v>
      </c>
      <c r="G542" s="181">
        <v>1.21</v>
      </c>
      <c r="H542" s="181">
        <v>1.1220000000000001</v>
      </c>
      <c r="I542" s="181">
        <v>1.034</v>
      </c>
      <c r="J542" s="202">
        <v>0.94599999999999995</v>
      </c>
      <c r="K542" s="202">
        <v>0.85799999999999998</v>
      </c>
      <c r="L542" s="181">
        <v>0.81399999999999995</v>
      </c>
      <c r="M542" s="181">
        <v>0.77</v>
      </c>
      <c r="N542" s="181">
        <v>0.72599999999999998</v>
      </c>
      <c r="O542" s="181">
        <v>0.68200000000000005</v>
      </c>
      <c r="P542" s="273"/>
      <c r="Q542" s="181">
        <v>0.63800000000000001</v>
      </c>
      <c r="R542" s="181">
        <v>0.60499999999999998</v>
      </c>
      <c r="S542" s="273"/>
      <c r="T542" s="202">
        <v>0.56100000000000005</v>
      </c>
      <c r="U542" s="202">
        <v>0.51700000000000002</v>
      </c>
      <c r="V542" s="202">
        <v>0.47299999999999998</v>
      </c>
      <c r="W542" s="202">
        <v>0.42429</v>
      </c>
      <c r="X542" s="202">
        <v>0.36268</v>
      </c>
      <c r="Y542" s="202">
        <v>0.30597000000000002</v>
      </c>
      <c r="Z542" s="202">
        <v>0.25385000000000002</v>
      </c>
      <c r="AA542" s="202">
        <v>0.20815</v>
      </c>
      <c r="AB542" s="202">
        <v>0.17194000000000001</v>
      </c>
      <c r="AC542" s="202">
        <v>0.14477999999999999</v>
      </c>
      <c r="AD542" s="202">
        <v>0.12444</v>
      </c>
      <c r="AE542" s="202">
        <v>9.7290000000000001E-2</v>
      </c>
      <c r="AF542" s="223">
        <f>SUM(C542:AE542)</f>
        <v>19.19839</v>
      </c>
      <c r="AG542" s="224">
        <f>IF(ISERROR((C542/D542-1)*100),"n/a",(C542/D542-1)*100)</f>
        <v>10.344827586206895</v>
      </c>
      <c r="AH542" s="224">
        <f>IF(ISERROR((D542/E542-1)*100),"n/a",(D542/E542-1)*100)</f>
        <v>9.0225563909774422</v>
      </c>
      <c r="AI542" s="224">
        <f>IF(ISERROR((E542/F542-1)*100),"n/a",(E542/F542-1)*100)</f>
        <v>9.9173553719008378</v>
      </c>
      <c r="AJ542" s="224">
        <f>IF(ISERROR((F542/G542-1)*100),"n/a",(F542/G542-1)*100)</f>
        <v>10.000000000000009</v>
      </c>
      <c r="AK542" s="224">
        <f>IF(ISERROR((G542/H542-1)*100),"n/a",(G542/H542-1)*100)</f>
        <v>7.8431372549019551</v>
      </c>
      <c r="AL542" s="224">
        <f>IF(ISERROR((H542/I542-1)*100),"n/a",(H542/I542-1)*100)</f>
        <v>8.5106382978723527</v>
      </c>
      <c r="AM542" s="224">
        <f>IF(ISERROR((I542/J542-1)*100),"n/a",(I542/J542-1)*100)</f>
        <v>9.3023255813953654</v>
      </c>
      <c r="AN542" s="224">
        <f>IF(ISERROR((J542/K542-1)*100),"n/a",(J542/K542-1)*100)</f>
        <v>10.256410256410241</v>
      </c>
      <c r="AO542" s="224">
        <f>IF(ISERROR((K542/L542-1)*100),"n/a",(K542/L542-1)*100)</f>
        <v>5.4054054054054168</v>
      </c>
      <c r="AP542" s="224">
        <f>IF(ISERROR((L542/M542-1)*100),"n/a",(L542/M542-1)*100)</f>
        <v>5.714285714285694</v>
      </c>
      <c r="AQ542" s="224">
        <f>IF(ISERROR((M542/N542-1)*100),"n/a",(M542/N542-1)*100)</f>
        <v>6.0606060606060552</v>
      </c>
      <c r="AR542" s="224">
        <f>IF(ISERROR((N542/O542-1)*100),"n/a",(N542/O542-1)*100)</f>
        <v>6.4516129032258007</v>
      </c>
      <c r="AS542" s="224">
        <f>IF(ISERROR((O542/Q542-1)*100),"n/a",(O542/Q542-1)*100)</f>
        <v>6.8965517241379448</v>
      </c>
      <c r="AT542" s="224">
        <f>IF(ISERROR((Q542/R542-1)*100),"n/a",(Q542/R542-1)*100)</f>
        <v>5.4545454545454675</v>
      </c>
      <c r="AU542" s="224">
        <f>IF(ISERROR((R542/T542-1)*100),"n/a",(R542/T542-1)*100)</f>
        <v>7.8431372549019551</v>
      </c>
      <c r="AV542" s="224">
        <f>IF(ISERROR((T542/U542-1)*100),"n/a",(T542/U542-1)*100)</f>
        <v>8.5106382978723527</v>
      </c>
      <c r="AW542" s="224">
        <f>IF(ISERROR((U542/V542-1)*100),"n/a",(U542/V542-1)*100)</f>
        <v>9.3023255813953654</v>
      </c>
      <c r="AX542" s="224">
        <f>IF(ISERROR((V542/W542-1)*100),"n/a",(V542/W542-1)*100)</f>
        <v>11.480355417285338</v>
      </c>
      <c r="AY542" s="224">
        <f>IF(ISERROR((W542/X542-1)*100),"n/a",(W542/X542-1)*100)</f>
        <v>16.987426932833351</v>
      </c>
      <c r="AZ542" s="224">
        <f>IF(ISERROR((X542/Y542-1)*100),"n/a",(X542/Y542-1)*100)</f>
        <v>18.534496846096005</v>
      </c>
      <c r="BA542" s="224">
        <f>IF(ISERROR((Y542/Z542-1)*100),"n/a",(Y542/Z542-1)*100)</f>
        <v>20.531810124089024</v>
      </c>
      <c r="BB542" s="224">
        <f>IF(ISERROR((Z542/AA542-1)*100),"n/a",(Z542/AA542-1)*100)</f>
        <v>21.955320682200341</v>
      </c>
      <c r="BC542" s="224">
        <f>IF(ISERROR((AA542/AB542-1)*100),"n/a",(AA542/AB542-1)*100)</f>
        <v>21.059671978597173</v>
      </c>
      <c r="BD542" s="224">
        <f>IF(ISERROR((AB542/AC542-1)*100),"n/a",(AB542/AC542-1)*100)</f>
        <v>18.759497168117157</v>
      </c>
      <c r="BE542" s="224">
        <f>IF(ISERROR((AC542/AD542-1)*100),"n/a",(AC542/AD542-1)*100)</f>
        <v>16.345226615236253</v>
      </c>
      <c r="BF542" s="224">
        <f>IF(ISERROR((AD542/AE542-1)*100),"n/a",(AD542/AE542-1)*100)</f>
        <v>27.906259636139374</v>
      </c>
      <c r="BG542" s="224">
        <f>AVERAGE(AG542:BF542)</f>
        <v>11.938324020639815</v>
      </c>
      <c r="BH542" s="182">
        <f t="shared" si="8"/>
        <v>6.1764050018983125</v>
      </c>
    </row>
    <row r="543" spans="1:60" x14ac:dyDescent="0.2">
      <c r="A543" s="116" t="s">
        <v>1612</v>
      </c>
      <c r="B543" s="55" t="s">
        <v>1613</v>
      </c>
      <c r="C543" s="36">
        <v>1.02</v>
      </c>
      <c r="D543" s="181">
        <v>0.98</v>
      </c>
      <c r="E543" s="181">
        <v>0.9</v>
      </c>
      <c r="F543" s="181">
        <v>0.8</v>
      </c>
      <c r="G543" s="181">
        <v>0.54500000000000004</v>
      </c>
      <c r="H543" s="181">
        <v>0.5</v>
      </c>
      <c r="I543" s="238">
        <v>0.01</v>
      </c>
      <c r="J543" s="229">
        <v>0.01</v>
      </c>
      <c r="K543" s="229">
        <v>0.01</v>
      </c>
      <c r="L543" s="238">
        <v>0.01</v>
      </c>
      <c r="M543" s="238">
        <v>0.01</v>
      </c>
      <c r="N543" s="238">
        <v>0.01</v>
      </c>
      <c r="O543" s="238">
        <v>0.01</v>
      </c>
      <c r="P543" s="162"/>
      <c r="Q543" s="238">
        <v>0.01</v>
      </c>
      <c r="R543" s="238">
        <v>0.01</v>
      </c>
      <c r="S543" s="162"/>
      <c r="T543" s="238">
        <v>0.01</v>
      </c>
      <c r="U543" s="238">
        <v>0.01</v>
      </c>
      <c r="V543" s="229">
        <v>4.4999999999999998E-2</v>
      </c>
      <c r="W543" s="229">
        <v>0.08</v>
      </c>
      <c r="X543" s="229">
        <v>0.08</v>
      </c>
      <c r="Y543" s="229">
        <v>0.08</v>
      </c>
      <c r="Z543" s="229">
        <v>0.08</v>
      </c>
      <c r="AA543" s="229">
        <v>0.08</v>
      </c>
      <c r="AB543" s="202">
        <v>0.08</v>
      </c>
      <c r="AC543" s="202">
        <v>6.5000000000000002E-2</v>
      </c>
      <c r="AD543" s="202">
        <v>0.06</v>
      </c>
      <c r="AE543" s="202">
        <v>0.03</v>
      </c>
      <c r="AF543" s="223">
        <f>SUM(C543:AE543)</f>
        <v>5.5349999999999984</v>
      </c>
      <c r="AG543" s="224">
        <f>IF(ISERROR((C543/D543-1)*100),"n/a",(C543/D543-1)*100)</f>
        <v>4.081632653061229</v>
      </c>
      <c r="AH543" s="224">
        <f>IF(ISERROR((D543/E543-1)*100),"n/a",(D543/E543-1)*100)</f>
        <v>8.8888888888888786</v>
      </c>
      <c r="AI543" s="224">
        <f>IF(ISERROR((E543/F543-1)*100),"n/a",(E543/F543-1)*100)</f>
        <v>12.5</v>
      </c>
      <c r="AJ543" s="224">
        <f>IF(ISERROR((F543/G543-1)*100),"n/a",(F543/G543-1)*100)</f>
        <v>46.788990825688082</v>
      </c>
      <c r="AK543" s="224">
        <f>IF(ISERROR((G543/H543-1)*100),"n/a",(G543/H543-1)*100)</f>
        <v>9.0000000000000071</v>
      </c>
      <c r="AL543" s="224">
        <f>IF(ISERROR((H543/I543-1)*100),"n/a",(H543/I543-1)*100)</f>
        <v>4900</v>
      </c>
      <c r="AM543" s="224">
        <f>IF(ISERROR((I543/J543-1)*100),"n/a",(I543/J543-1)*100)</f>
        <v>0</v>
      </c>
      <c r="AN543" s="224">
        <f>IF(ISERROR((J543/K543-1)*100),"n/a",(J543/K543-1)*100)</f>
        <v>0</v>
      </c>
      <c r="AO543" s="224">
        <f>IF(ISERROR((K543/L543-1)*100),"n/a",(K543/L543-1)*100)</f>
        <v>0</v>
      </c>
      <c r="AP543" s="224">
        <f>IF(ISERROR((L543/M543-1)*100),"n/a",(L543/M543-1)*100)</f>
        <v>0</v>
      </c>
      <c r="AQ543" s="224">
        <f>IF(ISERROR((M543/N543-1)*100),"n/a",(M543/N543-1)*100)</f>
        <v>0</v>
      </c>
      <c r="AR543" s="224">
        <f>IF(ISERROR((N543/O543-1)*100),"n/a",(N543/O543-1)*100)</f>
        <v>0</v>
      </c>
      <c r="AS543" s="224">
        <f>IF(ISERROR((O543/Q543-1)*100),"n/a",(O543/Q543-1)*100)</f>
        <v>0</v>
      </c>
      <c r="AT543" s="224">
        <f>IF(ISERROR((Q543/R543-1)*100),"n/a",(Q543/R543-1)*100)</f>
        <v>0</v>
      </c>
      <c r="AU543" s="224">
        <f>IF(ISERROR((R543/T543-1)*100),"n/a",(R543/T543-1)*100)</f>
        <v>0</v>
      </c>
      <c r="AV543" s="224">
        <f>IF(ISERROR((T543/U543-1)*100),"n/a",(T543/U543-1)*100)</f>
        <v>0</v>
      </c>
      <c r="AW543" s="224">
        <f>IF(ISERROR((U543/V543-1)*100),"n/a",(U543/V543-1)*100)</f>
        <v>-77.777777777777786</v>
      </c>
      <c r="AX543" s="224">
        <f>IF(ISERROR((V543/W543-1)*100),"n/a",(V543/W543-1)*100)</f>
        <v>-43.75</v>
      </c>
      <c r="AY543" s="224">
        <f>IF(ISERROR((W543/X543-1)*100),"n/a",(W543/X543-1)*100)</f>
        <v>0</v>
      </c>
      <c r="AZ543" s="224">
        <f>IF(ISERROR((X543/Y543-1)*100),"n/a",(X543/Y543-1)*100)</f>
        <v>0</v>
      </c>
      <c r="BA543" s="224">
        <f>IF(ISERROR((Y543/Z543-1)*100),"n/a",(Y543/Z543-1)*100)</f>
        <v>0</v>
      </c>
      <c r="BB543" s="224">
        <f>IF(ISERROR((Z543/AA543-1)*100),"n/a",(Z543/AA543-1)*100)</f>
        <v>0</v>
      </c>
      <c r="BC543" s="224">
        <f>IF(ISERROR((AA543/AB543-1)*100),"n/a",(AA543/AB543-1)*100)</f>
        <v>0</v>
      </c>
      <c r="BD543" s="224">
        <f>IF(ISERROR((AB543/AC543-1)*100),"n/a",(AB543/AC543-1)*100)</f>
        <v>23.076923076923084</v>
      </c>
      <c r="BE543" s="224">
        <f>IF(ISERROR((AC543/AD543-1)*100),"n/a",(AC543/AD543-1)*100)</f>
        <v>8.3333333333333481</v>
      </c>
      <c r="BF543" s="224">
        <f>IF(ISERROR((AD543/AE543-1)*100),"n/a",(AD543/AE543-1)*100)</f>
        <v>100</v>
      </c>
      <c r="BG543" s="224">
        <f>AVERAGE(AG543:BF543)</f>
        <v>191.96699965385065</v>
      </c>
      <c r="BH543" s="182">
        <f t="shared" si="8"/>
        <v>960.68627580316411</v>
      </c>
    </row>
    <row r="544" spans="1:60" x14ac:dyDescent="0.2">
      <c r="A544" s="123" t="s">
        <v>2030</v>
      </c>
      <c r="B544" s="55" t="s">
        <v>1174</v>
      </c>
      <c r="C544" s="36">
        <v>2.82</v>
      </c>
      <c r="D544" s="181">
        <v>2.68</v>
      </c>
      <c r="E544" s="181">
        <v>2.6</v>
      </c>
      <c r="F544" s="181">
        <v>2.5</v>
      </c>
      <c r="G544" s="181">
        <v>2.41</v>
      </c>
      <c r="H544" s="181">
        <v>2.38</v>
      </c>
      <c r="I544" s="181">
        <v>2.34</v>
      </c>
      <c r="J544" s="202">
        <v>2.2200000000000002</v>
      </c>
      <c r="K544" s="202">
        <v>2.1</v>
      </c>
      <c r="L544" s="181">
        <v>2</v>
      </c>
      <c r="M544" s="181">
        <v>1.94</v>
      </c>
      <c r="N544" s="181">
        <v>1.88</v>
      </c>
      <c r="O544" s="238">
        <v>1.85</v>
      </c>
      <c r="P544" s="273"/>
      <c r="Q544" s="238">
        <v>1.85</v>
      </c>
      <c r="R544" s="238">
        <v>1.85</v>
      </c>
      <c r="S544" s="273"/>
      <c r="T544" s="229">
        <v>1.85</v>
      </c>
      <c r="U544" s="229">
        <v>2.1124999999999998</v>
      </c>
      <c r="V544" s="202">
        <v>2.9</v>
      </c>
      <c r="W544" s="202">
        <v>2.64</v>
      </c>
      <c r="X544" s="202">
        <v>2.38</v>
      </c>
      <c r="Y544" s="202">
        <v>2.2000000000000002</v>
      </c>
      <c r="Z544" s="202">
        <v>2.12</v>
      </c>
      <c r="AA544" s="202">
        <v>2.08</v>
      </c>
      <c r="AB544" s="202">
        <v>2.04</v>
      </c>
      <c r="AC544" s="202">
        <v>2</v>
      </c>
      <c r="AD544" s="202">
        <v>1.92</v>
      </c>
      <c r="AE544" s="202">
        <v>1.84</v>
      </c>
      <c r="AF544" s="223">
        <f>SUM(C544:AE544)</f>
        <v>59.502500000000005</v>
      </c>
      <c r="AG544" s="224">
        <f>IF(ISERROR((C544/D544-1)*100),"n/a",(C544/D544-1)*100)</f>
        <v>5.2238805970149071</v>
      </c>
      <c r="AH544" s="224">
        <f>IF(ISERROR((D544/E544-1)*100),"n/a",(D544/E544-1)*100)</f>
        <v>3.0769230769230882</v>
      </c>
      <c r="AI544" s="224">
        <f>IF(ISERROR((E544/F544-1)*100),"n/a",(E544/F544-1)*100)</f>
        <v>4.0000000000000036</v>
      </c>
      <c r="AJ544" s="224">
        <f>IF(ISERROR((F544/G544-1)*100),"n/a",(F544/G544-1)*100)</f>
        <v>3.734439834024883</v>
      </c>
      <c r="AK544" s="224">
        <f>IF(ISERROR((G544/H544-1)*100),"n/a",(G544/H544-1)*100)</f>
        <v>1.26050420168069</v>
      </c>
      <c r="AL544" s="224">
        <f>IF(ISERROR((H544/I544-1)*100),"n/a",(H544/I544-1)*100)</f>
        <v>1.7094017094017033</v>
      </c>
      <c r="AM544" s="224">
        <f>IF(ISERROR((I544/J544-1)*100),"n/a",(I544/J544-1)*100)</f>
        <v>5.4054054054053946</v>
      </c>
      <c r="AN544" s="224">
        <f>IF(ISERROR((J544/K544-1)*100),"n/a",(J544/K544-1)*100)</f>
        <v>5.7142857142857162</v>
      </c>
      <c r="AO544" s="224">
        <f>IF(ISERROR((K544/L544-1)*100),"n/a",(K544/L544-1)*100)</f>
        <v>5.0000000000000044</v>
      </c>
      <c r="AP544" s="224">
        <f>IF(ISERROR((L544/M544-1)*100),"n/a",(L544/M544-1)*100)</f>
        <v>3.0927835051546504</v>
      </c>
      <c r="AQ544" s="224">
        <f>IF(ISERROR((M544/N544-1)*100),"n/a",(M544/N544-1)*100)</f>
        <v>3.1914893617021267</v>
      </c>
      <c r="AR544" s="224">
        <f>IF(ISERROR((N544/O544-1)*100),"n/a",(N544/O544-1)*100)</f>
        <v>1.6216216216216051</v>
      </c>
      <c r="AS544" s="224">
        <f>IF(ISERROR((O544/Q544-1)*100),"n/a",(O544/Q544-1)*100)</f>
        <v>0</v>
      </c>
      <c r="AT544" s="224">
        <f>IF(ISERROR((Q544/R544-1)*100),"n/a",(Q544/R544-1)*100)</f>
        <v>0</v>
      </c>
      <c r="AU544" s="224">
        <f>IF(ISERROR((R544/T544-1)*100),"n/a",(R544/T544-1)*100)</f>
        <v>0</v>
      </c>
      <c r="AV544" s="224">
        <f>IF(ISERROR((T544/U544-1)*100),"n/a",(T544/U544-1)*100)</f>
        <v>-12.426035502958566</v>
      </c>
      <c r="AW544" s="224">
        <f>IF(ISERROR((U544/V544-1)*100),"n/a",(U544/V544-1)*100)</f>
        <v>-27.155172413793103</v>
      </c>
      <c r="AX544" s="224">
        <f>IF(ISERROR((V544/W544-1)*100),"n/a",(V544/W544-1)*100)</f>
        <v>9.8484848484848406</v>
      </c>
      <c r="AY544" s="224">
        <f>IF(ISERROR((W544/X544-1)*100),"n/a",(W544/X544-1)*100)</f>
        <v>10.924369747899165</v>
      </c>
      <c r="AZ544" s="224">
        <f>IF(ISERROR((X544/Y544-1)*100),"n/a",(X544/Y544-1)*100)</f>
        <v>8.1818181818181799</v>
      </c>
      <c r="BA544" s="224">
        <f>IF(ISERROR((Y544/Z544-1)*100),"n/a",(Y544/Z544-1)*100)</f>
        <v>3.7735849056603765</v>
      </c>
      <c r="BB544" s="224">
        <f>IF(ISERROR((Z544/AA544-1)*100),"n/a",(Z544/AA544-1)*100)</f>
        <v>1.9230769230769162</v>
      </c>
      <c r="BC544" s="224">
        <f>IF(ISERROR((AA544/AB544-1)*100),"n/a",(AA544/AB544-1)*100)</f>
        <v>1.9607843137254832</v>
      </c>
      <c r="BD544" s="224">
        <f>IF(ISERROR((AB544/AC544-1)*100),"n/a",(AB544/AC544-1)*100)</f>
        <v>2.0000000000000018</v>
      </c>
      <c r="BE544" s="224">
        <f>IF(ISERROR((AC544/AD544-1)*100),"n/a",(AC544/AD544-1)*100)</f>
        <v>4.1666666666666741</v>
      </c>
      <c r="BF544" s="224">
        <f>IF(ISERROR((AD544/AE544-1)*100),"n/a",(AD544/AE544-1)*100)</f>
        <v>4.3478260869565188</v>
      </c>
      <c r="BG544" s="224">
        <f>AVERAGE(AG544:BF544)</f>
        <v>1.9452361071058173</v>
      </c>
      <c r="BH544" s="182">
        <f t="shared" si="8"/>
        <v>7.2642048657415197</v>
      </c>
    </row>
    <row r="545" spans="1:60" x14ac:dyDescent="0.2">
      <c r="A545" s="116" t="s">
        <v>5596</v>
      </c>
      <c r="B545" s="55" t="s">
        <v>5582</v>
      </c>
      <c r="C545" s="36">
        <v>1.54</v>
      </c>
      <c r="D545" s="181">
        <v>1.46</v>
      </c>
      <c r="E545" s="181">
        <v>1.3800000000000001</v>
      </c>
      <c r="F545" s="181">
        <v>1.27</v>
      </c>
      <c r="G545" s="181">
        <v>0.87000000000000011</v>
      </c>
      <c r="H545" s="238">
        <v>0</v>
      </c>
      <c r="I545" s="238">
        <v>0</v>
      </c>
      <c r="J545" s="229">
        <v>0</v>
      </c>
      <c r="K545" s="229">
        <v>0</v>
      </c>
      <c r="L545" s="238">
        <v>0</v>
      </c>
      <c r="M545" s="238">
        <v>0</v>
      </c>
      <c r="N545" s="238">
        <v>0</v>
      </c>
      <c r="O545" s="238">
        <v>0</v>
      </c>
      <c r="P545" s="162"/>
      <c r="Q545" s="238">
        <v>0</v>
      </c>
      <c r="R545" s="238">
        <v>0</v>
      </c>
      <c r="S545" s="162"/>
      <c r="T545" s="238">
        <v>0</v>
      </c>
      <c r="U545" s="238">
        <v>0</v>
      </c>
      <c r="V545" s="229">
        <v>0</v>
      </c>
      <c r="W545" s="229">
        <v>0</v>
      </c>
      <c r="X545" s="229">
        <v>0</v>
      </c>
      <c r="Y545" s="229">
        <v>0</v>
      </c>
      <c r="Z545" s="229">
        <v>0</v>
      </c>
      <c r="AA545" s="229">
        <v>0</v>
      </c>
      <c r="AB545" s="229">
        <v>0</v>
      </c>
      <c r="AC545" s="229">
        <v>0</v>
      </c>
      <c r="AD545" s="229">
        <v>0</v>
      </c>
      <c r="AE545" s="229">
        <v>0</v>
      </c>
      <c r="AF545" s="223">
        <f>SUM(C545:AE545)</f>
        <v>6.5200000000000005</v>
      </c>
      <c r="AG545" s="224">
        <f>IF(ISERROR((C545/D545-1)*100),"n/a",(C545/D545-1)*100)</f>
        <v>5.4794520547945202</v>
      </c>
      <c r="AH545" s="224">
        <f>IF(ISERROR((D545/E545-1)*100),"n/a",(D545/E545-1)*100)</f>
        <v>5.7971014492753437</v>
      </c>
      <c r="AI545" s="224">
        <f>IF(ISERROR((E545/F545-1)*100),"n/a",(E545/F545-1)*100)</f>
        <v>8.6614173228346516</v>
      </c>
      <c r="AJ545" s="224">
        <f>IF(ISERROR((F545/G545-1)*100),"n/a",(F545/G545-1)*100)</f>
        <v>45.977011494252864</v>
      </c>
      <c r="AK545" s="224" t="str">
        <f>IF(ISERROR((G545/H545-1)*100),"n/a",(G545/H545-1)*100)</f>
        <v>n/a</v>
      </c>
      <c r="AL545" s="224" t="str">
        <f>IF(ISERROR((H545/I545-1)*100),"n/a",(H545/I545-1)*100)</f>
        <v>n/a</v>
      </c>
      <c r="AM545" s="224" t="str">
        <f>IF(ISERROR((I545/J545-1)*100),"n/a",(I545/J545-1)*100)</f>
        <v>n/a</v>
      </c>
      <c r="AN545" s="224" t="str">
        <f>IF(ISERROR((J545/K545-1)*100),"n/a",(J545/K545-1)*100)</f>
        <v>n/a</v>
      </c>
      <c r="AO545" s="224" t="str">
        <f>IF(ISERROR((K545/L545-1)*100),"n/a",(K545/L545-1)*100)</f>
        <v>n/a</v>
      </c>
      <c r="AP545" s="224" t="str">
        <f>IF(ISERROR((L545/M545-1)*100),"n/a",(L545/M545-1)*100)</f>
        <v>n/a</v>
      </c>
      <c r="AQ545" s="224" t="str">
        <f>IF(ISERROR((M545/N545-1)*100),"n/a",(M545/N545-1)*100)</f>
        <v>n/a</v>
      </c>
      <c r="AR545" s="224" t="str">
        <f>IF(ISERROR((N545/O545-1)*100),"n/a",(N545/O545-1)*100)</f>
        <v>n/a</v>
      </c>
      <c r="AS545" s="224" t="str">
        <f>IF(ISERROR((O545/Q545-1)*100),"n/a",(O545/Q545-1)*100)</f>
        <v>n/a</v>
      </c>
      <c r="AT545" s="224" t="str">
        <f>IF(ISERROR((Q545/R545-1)*100),"n/a",(Q545/R545-1)*100)</f>
        <v>n/a</v>
      </c>
      <c r="AU545" s="224" t="str">
        <f>IF(ISERROR((R545/T545-1)*100),"n/a",(R545/T545-1)*100)</f>
        <v>n/a</v>
      </c>
      <c r="AV545" s="224" t="str">
        <f>IF(ISERROR((T545/U545-1)*100),"n/a",(T545/U545-1)*100)</f>
        <v>n/a</v>
      </c>
      <c r="AW545" s="224" t="str">
        <f>IF(ISERROR((U545/V545-1)*100),"n/a",(U545/V545-1)*100)</f>
        <v>n/a</v>
      </c>
      <c r="AX545" s="224" t="str">
        <f>IF(ISERROR((V545/W545-1)*100),"n/a",(V545/W545-1)*100)</f>
        <v>n/a</v>
      </c>
      <c r="AY545" s="224" t="str">
        <f>IF(ISERROR((W545/X545-1)*100),"n/a",(W545/X545-1)*100)</f>
        <v>n/a</v>
      </c>
      <c r="AZ545" s="224" t="str">
        <f>IF(ISERROR((X545/Y545-1)*100),"n/a",(X545/Y545-1)*100)</f>
        <v>n/a</v>
      </c>
      <c r="BA545" s="224" t="str">
        <f>IF(ISERROR((Y545/Z545-1)*100),"n/a",(Y545/Z545-1)*100)</f>
        <v>n/a</v>
      </c>
      <c r="BB545" s="224" t="str">
        <f>IF(ISERROR((Z545/AA545-1)*100),"n/a",(Z545/AA545-1)*100)</f>
        <v>n/a</v>
      </c>
      <c r="BC545" s="224" t="str">
        <f>IF(ISERROR((AA545/AB545-1)*100),"n/a",(AA545/AB545-1)*100)</f>
        <v>n/a</v>
      </c>
      <c r="BD545" s="224" t="str">
        <f>IF(ISERROR((AB545/AC545-1)*100),"n/a",(AB545/AC545-1)*100)</f>
        <v>n/a</v>
      </c>
      <c r="BE545" s="224" t="str">
        <f>IF(ISERROR((AC545/AD545-1)*100),"n/a",(AC545/AD545-1)*100)</f>
        <v>n/a</v>
      </c>
      <c r="BF545" s="224" t="str">
        <f>IF(ISERROR((AD545/AE545-1)*100),"n/a",(AD545/AE545-1)*100)</f>
        <v>n/a</v>
      </c>
      <c r="BG545" s="224">
        <f>AVERAGE(AG545:BF545)</f>
        <v>16.478745580289345</v>
      </c>
      <c r="BH545" s="182">
        <f t="shared" si="8"/>
        <v>19.717507384870935</v>
      </c>
    </row>
    <row r="546" spans="1:60" x14ac:dyDescent="0.2">
      <c r="A546" s="149" t="s">
        <v>2031</v>
      </c>
      <c r="B546" s="55" t="s">
        <v>1176</v>
      </c>
      <c r="C546" s="36">
        <v>1.7075</v>
      </c>
      <c r="D546" s="181">
        <v>1.6325000000000001</v>
      </c>
      <c r="E546" s="181">
        <v>1.4550000000000001</v>
      </c>
      <c r="F546" s="181">
        <v>1.1850000000000001</v>
      </c>
      <c r="G546" s="181">
        <v>0.93500000000000005</v>
      </c>
      <c r="H546" s="181">
        <v>0.83</v>
      </c>
      <c r="I546" s="181">
        <v>0.71499999999999997</v>
      </c>
      <c r="J546" s="202">
        <v>0.625</v>
      </c>
      <c r="K546" s="202">
        <v>0.57999999999999996</v>
      </c>
      <c r="L546" s="202">
        <v>0.54</v>
      </c>
      <c r="M546" s="202">
        <v>0.51</v>
      </c>
      <c r="N546" s="202">
        <v>0.48</v>
      </c>
      <c r="O546" s="202">
        <v>0.21</v>
      </c>
      <c r="P546" s="202"/>
      <c r="Q546" s="238">
        <v>0</v>
      </c>
      <c r="R546" s="238">
        <v>0</v>
      </c>
      <c r="S546" s="202"/>
      <c r="T546" s="229">
        <v>0</v>
      </c>
      <c r="U546" s="229">
        <v>0</v>
      </c>
      <c r="V546" s="229">
        <v>0</v>
      </c>
      <c r="W546" s="229">
        <v>0</v>
      </c>
      <c r="X546" s="229">
        <v>0</v>
      </c>
      <c r="Y546" s="229">
        <v>0</v>
      </c>
      <c r="Z546" s="229">
        <v>0</v>
      </c>
      <c r="AA546" s="229">
        <v>0</v>
      </c>
      <c r="AB546" s="229">
        <v>0</v>
      </c>
      <c r="AC546" s="229">
        <v>0</v>
      </c>
      <c r="AD546" s="229">
        <v>0</v>
      </c>
      <c r="AE546" s="229">
        <v>0</v>
      </c>
      <c r="AF546" s="223">
        <f>SUM(C546:AE546)</f>
        <v>11.405000000000003</v>
      </c>
      <c r="AG546" s="224">
        <f>IF(ISERROR((C546/D546-1)*100),"n/a",(C546/D546-1)*100)</f>
        <v>4.5941807044410421</v>
      </c>
      <c r="AH546" s="224">
        <f>IF(ISERROR((D546/E546-1)*100),"n/a",(D546/E546-1)*100)</f>
        <v>12.199312714776633</v>
      </c>
      <c r="AI546" s="224">
        <f>IF(ISERROR((E546/F546-1)*100),"n/a",(E546/F546-1)*100)</f>
        <v>22.78481012658229</v>
      </c>
      <c r="AJ546" s="224">
        <f>IF(ISERROR((F546/G546-1)*100),"n/a",(F546/G546-1)*100)</f>
        <v>26.737967914438499</v>
      </c>
      <c r="AK546" s="224">
        <f>IF(ISERROR((G546/H546-1)*100),"n/a",(G546/H546-1)*100)</f>
        <v>12.650602409638555</v>
      </c>
      <c r="AL546" s="224">
        <f>IF(ISERROR((H546/I546-1)*100),"n/a",(H546/I546-1)*100)</f>
        <v>16.083916083916083</v>
      </c>
      <c r="AM546" s="224">
        <f>IF(ISERROR((I546/J546-1)*100),"n/a",(I546/J546-1)*100)</f>
        <v>14.399999999999991</v>
      </c>
      <c r="AN546" s="224">
        <f>IF(ISERROR((J546/K546-1)*100),"n/a",(J546/K546-1)*100)</f>
        <v>7.7586206896551824</v>
      </c>
      <c r="AO546" s="224">
        <f>IF(ISERROR((K546/L546-1)*100),"n/a",(K546/L546-1)*100)</f>
        <v>7.4074074074073959</v>
      </c>
      <c r="AP546" s="224">
        <f>IF(ISERROR((L546/M546-1)*100),"n/a",(L546/M546-1)*100)</f>
        <v>5.8823529411764719</v>
      </c>
      <c r="AQ546" s="224">
        <f>IF(ISERROR((M546/N546-1)*100),"n/a",(M546/N546-1)*100)</f>
        <v>6.25</v>
      </c>
      <c r="AR546" s="224">
        <f>IF(ISERROR((N546/O546-1)*100),"n/a",(N546/O546-1)*100)</f>
        <v>128.57142857142856</v>
      </c>
      <c r="AS546" s="224" t="str">
        <f>IF(ISERROR((O546/Q546-1)*100),"n/a",(O546/Q546-1)*100)</f>
        <v>n/a</v>
      </c>
      <c r="AT546" s="224" t="str">
        <f>IF(ISERROR((Q546/R546-1)*100),"n/a",(Q546/R546-1)*100)</f>
        <v>n/a</v>
      </c>
      <c r="AU546" s="224" t="str">
        <f>IF(ISERROR((R546/T546-1)*100),"n/a",(R546/T546-1)*100)</f>
        <v>n/a</v>
      </c>
      <c r="AV546" s="224" t="str">
        <f>IF(ISERROR((T546/U546-1)*100),"n/a",(T546/U546-1)*100)</f>
        <v>n/a</v>
      </c>
      <c r="AW546" s="224" t="str">
        <f>IF(ISERROR((U546/V546-1)*100),"n/a",(U546/V546-1)*100)</f>
        <v>n/a</v>
      </c>
      <c r="AX546" s="224" t="str">
        <f>IF(ISERROR((V546/W546-1)*100),"n/a",(V546/W546-1)*100)</f>
        <v>n/a</v>
      </c>
      <c r="AY546" s="224" t="str">
        <f>IF(ISERROR((W546/X546-1)*100),"n/a",(W546/X546-1)*100)</f>
        <v>n/a</v>
      </c>
      <c r="AZ546" s="224" t="str">
        <f>IF(ISERROR((X546/Y546-1)*100),"n/a",(X546/Y546-1)*100)</f>
        <v>n/a</v>
      </c>
      <c r="BA546" s="224" t="str">
        <f>IF(ISERROR((Y546/Z546-1)*100),"n/a",(Y546/Z546-1)*100)</f>
        <v>n/a</v>
      </c>
      <c r="BB546" s="224" t="str">
        <f>IF(ISERROR((Z546/AA546-1)*100),"n/a",(Z546/AA546-1)*100)</f>
        <v>n/a</v>
      </c>
      <c r="BC546" s="224" t="str">
        <f>IF(ISERROR((AA546/AB546-1)*100),"n/a",(AA546/AB546-1)*100)</f>
        <v>n/a</v>
      </c>
      <c r="BD546" s="224" t="str">
        <f>IF(ISERROR((AB546/AC546-1)*100),"n/a",(AB546/AC546-1)*100)</f>
        <v>n/a</v>
      </c>
      <c r="BE546" s="224" t="str">
        <f>IF(ISERROR((AC546/AD546-1)*100),"n/a",(AC546/AD546-1)*100)</f>
        <v>n/a</v>
      </c>
      <c r="BF546" s="224" t="str">
        <f>IF(ISERROR((AD546/AE546-1)*100),"n/a",(AD546/AE546-1)*100)</f>
        <v>n/a</v>
      </c>
      <c r="BG546" s="224">
        <f>AVERAGE(AG546:BF546)</f>
        <v>22.110049963621723</v>
      </c>
      <c r="BH546" s="182">
        <f t="shared" si="8"/>
        <v>34.222769285798222</v>
      </c>
    </row>
    <row r="547" spans="1:60" x14ac:dyDescent="0.2">
      <c r="A547" s="123" t="s">
        <v>2032</v>
      </c>
      <c r="B547" s="55" t="s">
        <v>1178</v>
      </c>
      <c r="C547" s="36">
        <v>1.0149999999999999</v>
      </c>
      <c r="D547" s="181">
        <v>0.97</v>
      </c>
      <c r="E547" s="181">
        <v>0.84</v>
      </c>
      <c r="F547" s="181">
        <v>0.71</v>
      </c>
      <c r="G547" s="181">
        <v>0.63500000000000001</v>
      </c>
      <c r="H547" s="181">
        <v>0.62</v>
      </c>
      <c r="I547" s="181">
        <v>0.57499999999999996</v>
      </c>
      <c r="J547" s="202">
        <v>0.41</v>
      </c>
      <c r="K547" s="202">
        <v>0.315</v>
      </c>
      <c r="L547" s="181">
        <v>0.25</v>
      </c>
      <c r="M547" s="181">
        <v>0.22</v>
      </c>
      <c r="N547" s="181">
        <v>0.16</v>
      </c>
      <c r="O547" s="181">
        <v>0.08</v>
      </c>
      <c r="P547" s="273"/>
      <c r="Q547" s="238">
        <v>0.04</v>
      </c>
      <c r="R547" s="238">
        <v>0.04</v>
      </c>
      <c r="S547" s="273"/>
      <c r="T547" s="229">
        <v>0.04</v>
      </c>
      <c r="U547" s="229">
        <v>0.22</v>
      </c>
      <c r="V547" s="229">
        <v>1.24</v>
      </c>
      <c r="W547" s="202">
        <v>1.44</v>
      </c>
      <c r="X547" s="202">
        <v>1.4</v>
      </c>
      <c r="Y547" s="202">
        <v>1.36</v>
      </c>
      <c r="Z547" s="202">
        <v>1.2604200000000001</v>
      </c>
      <c r="AA547" s="202">
        <v>0.98006000000000004</v>
      </c>
      <c r="AB547" s="202">
        <v>0.93156000000000005</v>
      </c>
      <c r="AC547" s="202">
        <v>0.89905999999999997</v>
      </c>
      <c r="AD547" s="202">
        <v>0.85855999999999999</v>
      </c>
      <c r="AE547" s="202">
        <v>0.79376999999999998</v>
      </c>
      <c r="AF547" s="223">
        <f>SUM(C547:AE547)</f>
        <v>18.303429999999999</v>
      </c>
      <c r="AG547" s="224">
        <f>IF(ISERROR((C547/D547-1)*100),"n/a",(C547/D547-1)*100)</f>
        <v>4.6391752577319423</v>
      </c>
      <c r="AH547" s="224">
        <f>IF(ISERROR((D547/E547-1)*100),"n/a",(D547/E547-1)*100)</f>
        <v>15.476190476190489</v>
      </c>
      <c r="AI547" s="224">
        <f>IF(ISERROR((E547/F547-1)*100),"n/a",(E547/F547-1)*100)</f>
        <v>18.309859154929576</v>
      </c>
      <c r="AJ547" s="224">
        <f>IF(ISERROR((F547/G547-1)*100),"n/a",(F547/G547-1)*100)</f>
        <v>11.811023622047244</v>
      </c>
      <c r="AK547" s="224">
        <f>IF(ISERROR((G547/H547-1)*100),"n/a",(G547/H547-1)*100)</f>
        <v>2.4193548387096753</v>
      </c>
      <c r="AL547" s="224">
        <f>IF(ISERROR((H547/I547-1)*100),"n/a",(H547/I547-1)*100)</f>
        <v>7.8260869565217384</v>
      </c>
      <c r="AM547" s="224">
        <f>IF(ISERROR((I547/J547-1)*100),"n/a",(I547/J547-1)*100)</f>
        <v>40.243902439024382</v>
      </c>
      <c r="AN547" s="224">
        <f>IF(ISERROR((J547/K547-1)*100),"n/a",(J547/K547-1)*100)</f>
        <v>30.15873015873014</v>
      </c>
      <c r="AO547" s="224">
        <f>IF(ISERROR((K547/L547-1)*100),"n/a",(K547/L547-1)*100)</f>
        <v>26</v>
      </c>
      <c r="AP547" s="224">
        <f>IF(ISERROR((L547/M547-1)*100),"n/a",(L547/M547-1)*100)</f>
        <v>13.636363636363647</v>
      </c>
      <c r="AQ547" s="224">
        <f>IF(ISERROR((M547/N547-1)*100),"n/a",(M547/N547-1)*100)</f>
        <v>37.5</v>
      </c>
      <c r="AR547" s="224">
        <f>IF(ISERROR((N547/O547-1)*100),"n/a",(N547/O547-1)*100)</f>
        <v>100</v>
      </c>
      <c r="AS547" s="224">
        <f>IF(ISERROR((O547/Q547-1)*100),"n/a",(O547/Q547-1)*100)</f>
        <v>100</v>
      </c>
      <c r="AT547" s="224">
        <f>IF(ISERROR((Q547/R547-1)*100),"n/a",(Q547/R547-1)*100)</f>
        <v>0</v>
      </c>
      <c r="AU547" s="224">
        <f>IF(ISERROR((R547/T547-1)*100),"n/a",(R547/T547-1)*100)</f>
        <v>0</v>
      </c>
      <c r="AV547" s="224">
        <f>IF(ISERROR((T547/U547-1)*100),"n/a",(T547/U547-1)*100)</f>
        <v>-81.818181818181813</v>
      </c>
      <c r="AW547" s="224">
        <f>IF(ISERROR((U547/V547-1)*100),"n/a",(U547/V547-1)*100)</f>
        <v>-82.258064516129025</v>
      </c>
      <c r="AX547" s="224">
        <f>IF(ISERROR((V547/W547-1)*100),"n/a",(V547/W547-1)*100)</f>
        <v>-13.888888888888884</v>
      </c>
      <c r="AY547" s="224">
        <f>IF(ISERROR((W547/X547-1)*100),"n/a",(W547/X547-1)*100)</f>
        <v>2.8571428571428692</v>
      </c>
      <c r="AZ547" s="224">
        <f>IF(ISERROR((X547/Y547-1)*100),"n/a",(X547/Y547-1)*100)</f>
        <v>2.9411764705882248</v>
      </c>
      <c r="BA547" s="224">
        <f>IF(ISERROR((Y547/Z547-1)*100),"n/a",(Y547/Z547-1)*100)</f>
        <v>7.9005410894781081</v>
      </c>
      <c r="BB547" s="224">
        <f>IF(ISERROR((Z547/AA547-1)*100),"n/a",(Z547/AA547-1)*100)</f>
        <v>28.606411852335569</v>
      </c>
      <c r="BC547" s="224">
        <f>IF(ISERROR((AA547/AB547-1)*100),"n/a",(AA547/AB547-1)*100)</f>
        <v>5.2063205805315871</v>
      </c>
      <c r="BD547" s="224">
        <f>IF(ISERROR((AB547/AC547-1)*100),"n/a",(AB547/AC547-1)*100)</f>
        <v>3.6148866593998186</v>
      </c>
      <c r="BE547" s="224">
        <f>IF(ISERROR((AC547/AD547-1)*100),"n/a",(AC547/AD547-1)*100)</f>
        <v>4.7172008945210564</v>
      </c>
      <c r="BF547" s="224">
        <f>IF(ISERROR((AD547/AE547-1)*100),"n/a",(AD547/AE547-1)*100)</f>
        <v>8.162314020434124</v>
      </c>
      <c r="BG547" s="224">
        <f>AVERAGE(AG547:BF547)</f>
        <v>11.310059451595404</v>
      </c>
      <c r="BH547" s="182">
        <f t="shared" si="8"/>
        <v>38.447089381174465</v>
      </c>
    </row>
    <row r="548" spans="1:60" x14ac:dyDescent="0.2">
      <c r="A548" s="55" t="s">
        <v>2033</v>
      </c>
      <c r="B548" s="55" t="s">
        <v>1180</v>
      </c>
      <c r="C548" s="36">
        <v>3.64</v>
      </c>
      <c r="D548" s="181">
        <v>3.48</v>
      </c>
      <c r="E548" s="181">
        <v>3.3</v>
      </c>
      <c r="F548" s="181">
        <v>3.06</v>
      </c>
      <c r="G548" s="181">
        <v>2.86</v>
      </c>
      <c r="H548" s="181">
        <v>2.8</v>
      </c>
      <c r="I548" s="181">
        <v>2.6</v>
      </c>
      <c r="J548" s="202">
        <v>2.2000000000000002</v>
      </c>
      <c r="K548" s="202">
        <v>1.82</v>
      </c>
      <c r="L548" s="181">
        <v>1.56</v>
      </c>
      <c r="M548" s="181">
        <v>1.4</v>
      </c>
      <c r="N548" s="181">
        <v>1.26</v>
      </c>
      <c r="O548" s="181">
        <v>1.08</v>
      </c>
      <c r="P548" s="273"/>
      <c r="Q548" s="181">
        <v>0.84</v>
      </c>
      <c r="R548" s="181">
        <v>0.6</v>
      </c>
      <c r="S548" s="273"/>
      <c r="T548" s="229">
        <v>0.48</v>
      </c>
      <c r="U548" s="202">
        <v>0.36</v>
      </c>
      <c r="V548" s="202">
        <v>0.09</v>
      </c>
      <c r="W548" s="229">
        <v>0</v>
      </c>
      <c r="X548" s="229">
        <v>0</v>
      </c>
      <c r="Y548" s="229">
        <v>0</v>
      </c>
      <c r="Z548" s="229">
        <v>0</v>
      </c>
      <c r="AA548" s="229">
        <v>0</v>
      </c>
      <c r="AB548" s="229">
        <v>0</v>
      </c>
      <c r="AC548" s="229">
        <v>0</v>
      </c>
      <c r="AD548" s="229">
        <v>0</v>
      </c>
      <c r="AE548" s="229">
        <v>0</v>
      </c>
      <c r="AF548" s="223">
        <f>SUM(C548:AE548)</f>
        <v>33.43</v>
      </c>
      <c r="AG548" s="224">
        <f>IF(ISERROR((C548/D548-1)*100),"n/a",(C548/D548-1)*100)</f>
        <v>4.5977011494252817</v>
      </c>
      <c r="AH548" s="224">
        <f>IF(ISERROR((D548/E548-1)*100),"n/a",(D548/E548-1)*100)</f>
        <v>5.4545454545454675</v>
      </c>
      <c r="AI548" s="224">
        <f>IF(ISERROR((E548/F548-1)*100),"n/a",(E548/F548-1)*100)</f>
        <v>7.8431372549019551</v>
      </c>
      <c r="AJ548" s="224">
        <f>IF(ISERROR((F548/G548-1)*100),"n/a",(F548/G548-1)*100)</f>
        <v>6.9930069930070005</v>
      </c>
      <c r="AK548" s="224">
        <f>IF(ISERROR((G548/H548-1)*100),"n/a",(G548/H548-1)*100)</f>
        <v>2.1428571428571352</v>
      </c>
      <c r="AL548" s="224">
        <f>IF(ISERROR((H548/I548-1)*100),"n/a",(H548/I548-1)*100)</f>
        <v>7.6923076923076872</v>
      </c>
      <c r="AM548" s="224">
        <f>IF(ISERROR((I548/J548-1)*100),"n/a",(I548/J548-1)*100)</f>
        <v>18.181818181818166</v>
      </c>
      <c r="AN548" s="224">
        <f>IF(ISERROR((J548/K548-1)*100),"n/a",(J548/K548-1)*100)</f>
        <v>20.879120879120894</v>
      </c>
      <c r="AO548" s="224">
        <f>IF(ISERROR((K548/L548-1)*100),"n/a",(K548/L548-1)*100)</f>
        <v>16.666666666666675</v>
      </c>
      <c r="AP548" s="224">
        <f>IF(ISERROR((L548/M548-1)*100),"n/a",(L548/M548-1)*100)</f>
        <v>11.428571428571432</v>
      </c>
      <c r="AQ548" s="224">
        <f>IF(ISERROR((M548/N548-1)*100),"n/a",(M548/N548-1)*100)</f>
        <v>11.111111111111093</v>
      </c>
      <c r="AR548" s="224">
        <f>IF(ISERROR((N548/O548-1)*100),"n/a",(N548/O548-1)*100)</f>
        <v>16.66666666666665</v>
      </c>
      <c r="AS548" s="224">
        <f>IF(ISERROR((O548/Q548-1)*100),"n/a",(O548/Q548-1)*100)</f>
        <v>28.57142857142858</v>
      </c>
      <c r="AT548" s="224">
        <f>IF(ISERROR((Q548/R548-1)*100),"n/a",(Q548/R548-1)*100)</f>
        <v>39.999999999999993</v>
      </c>
      <c r="AU548" s="224">
        <f>IF(ISERROR((R548/T548-1)*100),"n/a",(R548/T548-1)*100)</f>
        <v>25</v>
      </c>
      <c r="AV548" s="224">
        <f>IF(ISERROR((T548/U548-1)*100),"n/a",(T548/U548-1)*100)</f>
        <v>33.333333333333329</v>
      </c>
      <c r="AW548" s="224">
        <f>IF(ISERROR((U548/V548-1)*100),"n/a",(U548/V548-1)*100)</f>
        <v>300</v>
      </c>
      <c r="AX548" s="224" t="str">
        <f>IF(ISERROR((V548/W548-1)*100),"n/a",(V548/W548-1)*100)</f>
        <v>n/a</v>
      </c>
      <c r="AY548" s="224" t="str">
        <f>IF(ISERROR((W548/X548-1)*100),"n/a",(W548/X548-1)*100)</f>
        <v>n/a</v>
      </c>
      <c r="AZ548" s="224" t="str">
        <f>IF(ISERROR((X548/Y548-1)*100),"n/a",(X548/Y548-1)*100)</f>
        <v>n/a</v>
      </c>
      <c r="BA548" s="224" t="str">
        <f>IF(ISERROR((Y548/Z548-1)*100),"n/a",(Y548/Z548-1)*100)</f>
        <v>n/a</v>
      </c>
      <c r="BB548" s="224" t="str">
        <f>IF(ISERROR((Z548/AA548-1)*100),"n/a",(Z548/AA548-1)*100)</f>
        <v>n/a</v>
      </c>
      <c r="BC548" s="224" t="str">
        <f>IF(ISERROR((AA548/AB548-1)*100),"n/a",(AA548/AB548-1)*100)</f>
        <v>n/a</v>
      </c>
      <c r="BD548" s="224" t="str">
        <f>IF(ISERROR((AB548/AC548-1)*100),"n/a",(AB548/AC548-1)*100)</f>
        <v>n/a</v>
      </c>
      <c r="BE548" s="224" t="str">
        <f>IF(ISERROR((AC548/AD548-1)*100),"n/a",(AC548/AD548-1)*100)</f>
        <v>n/a</v>
      </c>
      <c r="BF548" s="224" t="str">
        <f>IF(ISERROR((AD548/AE548-1)*100),"n/a",(AD548/AE548-1)*100)</f>
        <v>n/a</v>
      </c>
      <c r="BG548" s="224">
        <f>AVERAGE(AG548:BF548)</f>
        <v>32.738957207397725</v>
      </c>
      <c r="BH548" s="182">
        <f t="shared" si="8"/>
        <v>69.701318726340943</v>
      </c>
    </row>
    <row r="549" spans="1:60" x14ac:dyDescent="0.2">
      <c r="A549" s="123" t="s">
        <v>2034</v>
      </c>
      <c r="B549" s="55" t="s">
        <v>1183</v>
      </c>
      <c r="C549" s="36">
        <v>0.83</v>
      </c>
      <c r="D549" s="181">
        <v>0.8</v>
      </c>
      <c r="E549" s="181">
        <v>0.79</v>
      </c>
      <c r="F549" s="181">
        <v>0.78</v>
      </c>
      <c r="G549" s="181">
        <v>0.74</v>
      </c>
      <c r="H549" s="181">
        <v>0.7</v>
      </c>
      <c r="I549" s="181">
        <v>0.66</v>
      </c>
      <c r="J549" s="202">
        <v>0.62</v>
      </c>
      <c r="K549" s="202">
        <v>0.57999999999999996</v>
      </c>
      <c r="L549" s="181">
        <v>0.54</v>
      </c>
      <c r="M549" s="181">
        <v>0.51333333333333298</v>
      </c>
      <c r="N549" s="181">
        <v>0.49333333333333301</v>
      </c>
      <c r="O549" s="181">
        <v>0.48</v>
      </c>
      <c r="P549" s="273"/>
      <c r="Q549" s="181">
        <v>0.46666666666666701</v>
      </c>
      <c r="R549" s="181">
        <v>0.45333333333333298</v>
      </c>
      <c r="S549" s="273"/>
      <c r="T549" s="202">
        <v>0.44</v>
      </c>
      <c r="U549" s="202">
        <v>0.42666666666666703</v>
      </c>
      <c r="V549" s="202">
        <v>0.41666666666666702</v>
      </c>
      <c r="W549" s="202">
        <v>0.40666666666666701</v>
      </c>
      <c r="X549" s="202">
        <v>0.4</v>
      </c>
      <c r="Y549" s="229">
        <v>0.39333333333333298</v>
      </c>
      <c r="Z549" s="202">
        <v>0.39</v>
      </c>
      <c r="AA549" s="229">
        <v>0.38</v>
      </c>
      <c r="AB549" s="202">
        <v>0.38</v>
      </c>
      <c r="AC549" s="202">
        <v>0.37333333333333302</v>
      </c>
      <c r="AD549" s="202">
        <v>0.36666666666666697</v>
      </c>
      <c r="AE549" s="202">
        <v>0.36</v>
      </c>
      <c r="AF549" s="223">
        <f>SUM(C549:AE549)</f>
        <v>14.180000000000003</v>
      </c>
      <c r="AG549" s="224">
        <f>IF(ISERROR((C549/D549-1)*100),"n/a",(C549/D549-1)*100)</f>
        <v>3.7499999999999867</v>
      </c>
      <c r="AH549" s="224">
        <f>IF(ISERROR((D549/E549-1)*100),"n/a",(D549/E549-1)*100)</f>
        <v>1.2658227848101333</v>
      </c>
      <c r="AI549" s="224">
        <f>IF(ISERROR((E549/F549-1)*100),"n/a",(E549/F549-1)*100)</f>
        <v>1.2820512820512775</v>
      </c>
      <c r="AJ549" s="224">
        <f>IF(ISERROR((F549/G549-1)*100),"n/a",(F549/G549-1)*100)</f>
        <v>5.4054054054054168</v>
      </c>
      <c r="AK549" s="224">
        <f>IF(ISERROR((G549/H549-1)*100),"n/a",(G549/H549-1)*100)</f>
        <v>5.7142857142857162</v>
      </c>
      <c r="AL549" s="224">
        <f>IF(ISERROR((H549/I549-1)*100),"n/a",(H549/I549-1)*100)</f>
        <v>6.0606060606060552</v>
      </c>
      <c r="AM549" s="224">
        <f>IF(ISERROR((I549/J549-1)*100),"n/a",(I549/J549-1)*100)</f>
        <v>6.4516129032258229</v>
      </c>
      <c r="AN549" s="224">
        <f>IF(ISERROR((J549/K549-1)*100),"n/a",(J549/K549-1)*100)</f>
        <v>6.8965517241379448</v>
      </c>
      <c r="AO549" s="224">
        <f>IF(ISERROR((K549/L549-1)*100),"n/a",(K549/L549-1)*100)</f>
        <v>7.4074074074073959</v>
      </c>
      <c r="AP549" s="224">
        <f>IF(ISERROR((L549/M549-1)*100),"n/a",(L549/M549-1)*100)</f>
        <v>5.1948051948052854</v>
      </c>
      <c r="AQ549" s="224">
        <f>IF(ISERROR((M549/N549-1)*100),"n/a",(M549/N549-1)*100)</f>
        <v>4.0540540540540571</v>
      </c>
      <c r="AR549" s="224">
        <f>IF(ISERROR((N549/O549-1)*100),"n/a",(N549/O549-1)*100)</f>
        <v>2.7777777777777235</v>
      </c>
      <c r="AS549" s="224">
        <f>IF(ISERROR((O549/Q549-1)*100),"n/a",(O549/Q549-1)*100)</f>
        <v>2.8571428571427804</v>
      </c>
      <c r="AT549" s="224">
        <f>IF(ISERROR((Q549/R549-1)*100),"n/a",(Q549/R549-1)*100)</f>
        <v>2.9411764705883803</v>
      </c>
      <c r="AU549" s="224">
        <f>IF(ISERROR((R549/T549-1)*100),"n/a",(R549/T549-1)*100)</f>
        <v>3.0303030303029388</v>
      </c>
      <c r="AV549" s="224">
        <f>IF(ISERROR((T549/U549-1)*100),"n/a",(T549/U549-1)*100)</f>
        <v>3.1249999999999112</v>
      </c>
      <c r="AW549" s="224">
        <f>IF(ISERROR((U549/V549-1)*100),"n/a",(U549/V549-1)*100)</f>
        <v>2.4000000000000021</v>
      </c>
      <c r="AX549" s="224">
        <f>IF(ISERROR((V549/W549-1)*100),"n/a",(V549/W549-1)*100)</f>
        <v>2.4590163934426146</v>
      </c>
      <c r="AY549" s="224">
        <f>IF(ISERROR((W549/X549-1)*100),"n/a",(W549/X549-1)*100)</f>
        <v>1.6666666666667496</v>
      </c>
      <c r="AZ549" s="224">
        <f>IF(ISERROR((X549/Y549-1)*100),"n/a",(X549/Y549-1)*100)</f>
        <v>1.6949152542373946</v>
      </c>
      <c r="BA549" s="224">
        <f>IF(ISERROR((Y549/Z549-1)*100),"n/a",(Y549/Z549-1)*100)</f>
        <v>0.85470085470076285</v>
      </c>
      <c r="BB549" s="224">
        <f>IF(ISERROR((Z549/AA549-1)*100),"n/a",(Z549/AA549-1)*100)</f>
        <v>2.6315789473684292</v>
      </c>
      <c r="BC549" s="224">
        <f>IF(ISERROR((AA549/AB549-1)*100),"n/a",(AA549/AB549-1)*100)</f>
        <v>0</v>
      </c>
      <c r="BD549" s="224">
        <f>IF(ISERROR((AB549/AC549-1)*100),"n/a",(AB549/AC549-1)*100)</f>
        <v>1.7857142857143682</v>
      </c>
      <c r="BE549" s="224">
        <f>IF(ISERROR((AC549/AD549-1)*100),"n/a",(AC549/AD549-1)*100)</f>
        <v>1.8181818181816523</v>
      </c>
      <c r="BF549" s="224">
        <f>IF(ISERROR((AD549/AE549-1)*100),"n/a",(AD549/AE549-1)*100)</f>
        <v>1.8518518518519489</v>
      </c>
      <c r="BG549" s="224">
        <f>AVERAGE(AG549:BF549)</f>
        <v>3.2837164899524911</v>
      </c>
      <c r="BH549" s="182">
        <f t="shared" si="8"/>
        <v>2.0154415679829314</v>
      </c>
    </row>
    <row r="550" spans="1:60" x14ac:dyDescent="0.2">
      <c r="A550" s="123" t="s">
        <v>2035</v>
      </c>
      <c r="B550" s="55" t="s">
        <v>457</v>
      </c>
      <c r="C550" s="36">
        <v>1.8</v>
      </c>
      <c r="D550" s="181">
        <v>1.6</v>
      </c>
      <c r="E550" s="181">
        <v>1.5</v>
      </c>
      <c r="F550" s="181">
        <v>1.4</v>
      </c>
      <c r="G550" s="181">
        <v>1.2</v>
      </c>
      <c r="H550" s="181">
        <v>1.1200000000000001</v>
      </c>
      <c r="I550" s="181">
        <v>1.06</v>
      </c>
      <c r="J550" s="202">
        <v>1</v>
      </c>
      <c r="K550" s="202">
        <v>0.96</v>
      </c>
      <c r="L550" s="181">
        <v>0.92</v>
      </c>
      <c r="M550" s="181">
        <v>0.88</v>
      </c>
      <c r="N550" s="181">
        <v>0.84</v>
      </c>
      <c r="O550" s="181">
        <v>0.8</v>
      </c>
      <c r="P550" s="273"/>
      <c r="Q550" s="181">
        <v>0.6</v>
      </c>
      <c r="R550" s="181">
        <v>0.44</v>
      </c>
      <c r="S550" s="273"/>
      <c r="T550" s="202">
        <v>0.36</v>
      </c>
      <c r="U550" s="202">
        <v>0.32</v>
      </c>
      <c r="V550" s="202">
        <v>0.28000000000000003</v>
      </c>
      <c r="W550" s="202">
        <v>0.26</v>
      </c>
      <c r="X550" s="202">
        <v>0.22</v>
      </c>
      <c r="Y550" s="202">
        <v>0.2</v>
      </c>
      <c r="Z550" s="202">
        <v>0.15</v>
      </c>
      <c r="AA550" s="202">
        <v>0.1</v>
      </c>
      <c r="AB550" s="202">
        <v>7.4999999999999997E-2</v>
      </c>
      <c r="AC550" s="229">
        <v>0.05</v>
      </c>
      <c r="AD550" s="202">
        <v>0.05</v>
      </c>
      <c r="AE550" s="229">
        <v>0</v>
      </c>
      <c r="AF550" s="223">
        <f>SUM(C550:AE550)</f>
        <v>18.185000000000002</v>
      </c>
      <c r="AG550" s="224">
        <f>IF(ISERROR((C550/D550-1)*100),"n/a",(C550/D550-1)*100)</f>
        <v>12.5</v>
      </c>
      <c r="AH550" s="224">
        <f>IF(ISERROR((D550/E550-1)*100),"n/a",(D550/E550-1)*100)</f>
        <v>6.6666666666666652</v>
      </c>
      <c r="AI550" s="224">
        <f>IF(ISERROR((E550/F550-1)*100),"n/a",(E550/F550-1)*100)</f>
        <v>7.1428571428571397</v>
      </c>
      <c r="AJ550" s="224">
        <f>IF(ISERROR((F550/G550-1)*100),"n/a",(F550/G550-1)*100)</f>
        <v>16.666666666666675</v>
      </c>
      <c r="AK550" s="224">
        <f>IF(ISERROR((G550/H550-1)*100),"n/a",(G550/H550-1)*100)</f>
        <v>7.1428571428571397</v>
      </c>
      <c r="AL550" s="224">
        <f>IF(ISERROR((H550/I550-1)*100),"n/a",(H550/I550-1)*100)</f>
        <v>5.6603773584905648</v>
      </c>
      <c r="AM550" s="224">
        <f>IF(ISERROR((I550/J550-1)*100),"n/a",(I550/J550-1)*100)</f>
        <v>6.0000000000000053</v>
      </c>
      <c r="AN550" s="224">
        <f>IF(ISERROR((J550/K550-1)*100),"n/a",(J550/K550-1)*100)</f>
        <v>4.1666666666666741</v>
      </c>
      <c r="AO550" s="224">
        <f>IF(ISERROR((K550/L550-1)*100),"n/a",(K550/L550-1)*100)</f>
        <v>4.3478260869565188</v>
      </c>
      <c r="AP550" s="224">
        <f>IF(ISERROR((L550/M550-1)*100),"n/a",(L550/M550-1)*100)</f>
        <v>4.5454545454545414</v>
      </c>
      <c r="AQ550" s="224">
        <f>IF(ISERROR((M550/N550-1)*100),"n/a",(M550/N550-1)*100)</f>
        <v>4.7619047619047672</v>
      </c>
      <c r="AR550" s="224">
        <f>IF(ISERROR((N550/O550-1)*100),"n/a",(N550/O550-1)*100)</f>
        <v>4.9999999999999822</v>
      </c>
      <c r="AS550" s="224">
        <f>IF(ISERROR((O550/Q550-1)*100),"n/a",(O550/Q550-1)*100)</f>
        <v>33.33333333333335</v>
      </c>
      <c r="AT550" s="224">
        <f>IF(ISERROR((Q550/R550-1)*100),"n/a",(Q550/R550-1)*100)</f>
        <v>36.363636363636353</v>
      </c>
      <c r="AU550" s="224">
        <f>IF(ISERROR((R550/T550-1)*100),"n/a",(R550/T550-1)*100)</f>
        <v>22.222222222222232</v>
      </c>
      <c r="AV550" s="224">
        <f>IF(ISERROR((T550/U550-1)*100),"n/a",(T550/U550-1)*100)</f>
        <v>12.5</v>
      </c>
      <c r="AW550" s="224">
        <f>IF(ISERROR((U550/V550-1)*100),"n/a",(U550/V550-1)*100)</f>
        <v>14.285714285714279</v>
      </c>
      <c r="AX550" s="224">
        <f>IF(ISERROR((V550/W550-1)*100),"n/a",(V550/W550-1)*100)</f>
        <v>7.6923076923077094</v>
      </c>
      <c r="AY550" s="224">
        <f>IF(ISERROR((W550/X550-1)*100),"n/a",(W550/X550-1)*100)</f>
        <v>18.181818181818187</v>
      </c>
      <c r="AZ550" s="224">
        <f>IF(ISERROR((X550/Y550-1)*100),"n/a",(X550/Y550-1)*100)</f>
        <v>9.9999999999999858</v>
      </c>
      <c r="BA550" s="224">
        <f>IF(ISERROR((Y550/Z550-1)*100),"n/a",(Y550/Z550-1)*100)</f>
        <v>33.33333333333335</v>
      </c>
      <c r="BB550" s="224">
        <f>IF(ISERROR((Z550/AA550-1)*100),"n/a",(Z550/AA550-1)*100)</f>
        <v>49.999999999999979</v>
      </c>
      <c r="BC550" s="224">
        <f>IF(ISERROR((AA550/AB550-1)*100),"n/a",(AA550/AB550-1)*100)</f>
        <v>33.33333333333335</v>
      </c>
      <c r="BD550" s="224">
        <f>IF(ISERROR((AB550/AC550-1)*100),"n/a",(AB550/AC550-1)*100)</f>
        <v>49.999999999999979</v>
      </c>
      <c r="BE550" s="224">
        <f>IF(ISERROR((AC550/AD550-1)*100),"n/a",(AC550/AD550-1)*100)</f>
        <v>0</v>
      </c>
      <c r="BF550" s="224" t="str">
        <f>IF(ISERROR((AD550/AE550-1)*100),"n/a",(AD550/AE550-1)*100)</f>
        <v>n/a</v>
      </c>
      <c r="BG550" s="224">
        <f>AVERAGE(AG550:BF550)</f>
        <v>16.23387903136878</v>
      </c>
      <c r="BH550" s="182">
        <f t="shared" si="8"/>
        <v>14.668901462984534</v>
      </c>
    </row>
    <row r="551" spans="1:60" x14ac:dyDescent="0.2">
      <c r="A551" s="123" t="s">
        <v>1184</v>
      </c>
      <c r="B551" s="55" t="s">
        <v>1185</v>
      </c>
      <c r="C551" s="36">
        <v>2.36</v>
      </c>
      <c r="D551" s="181">
        <v>2.12</v>
      </c>
      <c r="E551" s="181">
        <v>1.92</v>
      </c>
      <c r="F551" s="181">
        <v>1.72</v>
      </c>
      <c r="G551" s="181">
        <v>1.52</v>
      </c>
      <c r="H551" s="181">
        <v>1.36</v>
      </c>
      <c r="I551" s="181">
        <v>1.24</v>
      </c>
      <c r="J551" s="202">
        <v>1.1200000000000001</v>
      </c>
      <c r="K551" s="202">
        <v>0.96</v>
      </c>
      <c r="L551" s="181">
        <v>0.88</v>
      </c>
      <c r="M551" s="181">
        <v>0.8</v>
      </c>
      <c r="N551" s="181">
        <v>0.72</v>
      </c>
      <c r="O551" s="181">
        <v>0.64</v>
      </c>
      <c r="P551" s="273"/>
      <c r="Q551" s="181">
        <v>0.6</v>
      </c>
      <c r="R551" s="181">
        <v>0.56000000000000005</v>
      </c>
      <c r="S551" s="273"/>
      <c r="T551" s="202">
        <v>0.52</v>
      </c>
      <c r="U551" s="202">
        <v>0.48</v>
      </c>
      <c r="V551" s="202">
        <v>0.44</v>
      </c>
      <c r="W551" s="202">
        <v>0.4</v>
      </c>
      <c r="X551" s="202">
        <v>0.32</v>
      </c>
      <c r="Y551" s="202">
        <v>0.28000000000000003</v>
      </c>
      <c r="Z551" s="202">
        <v>0.18</v>
      </c>
      <c r="AA551" s="229">
        <v>0</v>
      </c>
      <c r="AB551" s="229">
        <v>0</v>
      </c>
      <c r="AC551" s="229">
        <v>0</v>
      </c>
      <c r="AD551" s="229">
        <v>0</v>
      </c>
      <c r="AE551" s="229">
        <v>0</v>
      </c>
      <c r="AF551" s="223">
        <f>SUM(C551:AE551)</f>
        <v>21.14</v>
      </c>
      <c r="AG551" s="224">
        <f>IF(ISERROR((C551/D551-1)*100),"n/a",(C551/D551-1)*100)</f>
        <v>11.32075471698113</v>
      </c>
      <c r="AH551" s="224">
        <f>IF(ISERROR((D551/E551-1)*100),"n/a",(D551/E551-1)*100)</f>
        <v>10.416666666666675</v>
      </c>
      <c r="AI551" s="224">
        <f>IF(ISERROR((E551/F551-1)*100),"n/a",(E551/F551-1)*100)</f>
        <v>11.627906976744185</v>
      </c>
      <c r="AJ551" s="224">
        <f>IF(ISERROR((F551/G551-1)*100),"n/a",(F551/G551-1)*100)</f>
        <v>13.157894736842103</v>
      </c>
      <c r="AK551" s="224">
        <f>IF(ISERROR((G551/H551-1)*100),"n/a",(G551/H551-1)*100)</f>
        <v>11.764705882352944</v>
      </c>
      <c r="AL551" s="224">
        <f>IF(ISERROR((H551/I551-1)*100),"n/a",(H551/I551-1)*100)</f>
        <v>9.6774193548387224</v>
      </c>
      <c r="AM551" s="224">
        <f>IF(ISERROR((I551/J551-1)*100),"n/a",(I551/J551-1)*100)</f>
        <v>10.714285714285698</v>
      </c>
      <c r="AN551" s="224">
        <f>IF(ISERROR((J551/K551-1)*100),"n/a",(J551/K551-1)*100)</f>
        <v>16.666666666666675</v>
      </c>
      <c r="AO551" s="224">
        <f>IF(ISERROR((K551/L551-1)*100),"n/a",(K551/L551-1)*100)</f>
        <v>9.0909090909090828</v>
      </c>
      <c r="AP551" s="224">
        <f>IF(ISERROR((L551/M551-1)*100),"n/a",(L551/M551-1)*100)</f>
        <v>9.9999999999999858</v>
      </c>
      <c r="AQ551" s="224">
        <f>IF(ISERROR((M551/N551-1)*100),"n/a",(M551/N551-1)*100)</f>
        <v>11.111111111111116</v>
      </c>
      <c r="AR551" s="224">
        <f>IF(ISERROR((N551/O551-1)*100),"n/a",(N551/O551-1)*100)</f>
        <v>12.5</v>
      </c>
      <c r="AS551" s="224">
        <f>IF(ISERROR((O551/Q551-1)*100),"n/a",(O551/Q551-1)*100)</f>
        <v>6.6666666666666652</v>
      </c>
      <c r="AT551" s="224">
        <f>IF(ISERROR((Q551/R551-1)*100),"n/a",(Q551/R551-1)*100)</f>
        <v>7.1428571428571397</v>
      </c>
      <c r="AU551" s="224">
        <f>IF(ISERROR((R551/T551-1)*100),"n/a",(R551/T551-1)*100)</f>
        <v>7.6923076923077094</v>
      </c>
      <c r="AV551" s="224">
        <f>IF(ISERROR((T551/U551-1)*100),"n/a",(T551/U551-1)*100)</f>
        <v>8.3333333333333481</v>
      </c>
      <c r="AW551" s="224">
        <f>IF(ISERROR((U551/V551-1)*100),"n/a",(U551/V551-1)*100)</f>
        <v>9.0909090909090828</v>
      </c>
      <c r="AX551" s="224">
        <f>IF(ISERROR((V551/W551-1)*100),"n/a",(V551/W551-1)*100)</f>
        <v>9.9999999999999858</v>
      </c>
      <c r="AY551" s="224">
        <f>IF(ISERROR((W551/X551-1)*100),"n/a",(W551/X551-1)*100)</f>
        <v>25</v>
      </c>
      <c r="AZ551" s="224">
        <f>IF(ISERROR((X551/Y551-1)*100),"n/a",(X551/Y551-1)*100)</f>
        <v>14.285714285714279</v>
      </c>
      <c r="BA551" s="224">
        <f>IF(ISERROR((Y551/Z551-1)*100),"n/a",(Y551/Z551-1)*100)</f>
        <v>55.555555555555578</v>
      </c>
      <c r="BB551" s="224" t="str">
        <f>IF(ISERROR((Z551/AA551-1)*100),"n/a",(Z551/AA551-1)*100)</f>
        <v>n/a</v>
      </c>
      <c r="BC551" s="224" t="str">
        <f>IF(ISERROR((AA551/AB551-1)*100),"n/a",(AA551/AB551-1)*100)</f>
        <v>n/a</v>
      </c>
      <c r="BD551" s="224" t="str">
        <f>IF(ISERROR((AB551/AC551-1)*100),"n/a",(AB551/AC551-1)*100)</f>
        <v>n/a</v>
      </c>
      <c r="BE551" s="224" t="str">
        <f>IF(ISERROR((AC551/AD551-1)*100),"n/a",(AC551/AD551-1)*100)</f>
        <v>n/a</v>
      </c>
      <c r="BF551" s="224" t="str">
        <f>IF(ISERROR((AD551/AE551-1)*100),"n/a",(AD551/AE551-1)*100)</f>
        <v>n/a</v>
      </c>
      <c r="BG551" s="224">
        <f>AVERAGE(AG551:BF551)</f>
        <v>13.419793556416291</v>
      </c>
      <c r="BH551" s="182">
        <f t="shared" si="8"/>
        <v>10.421875018675935</v>
      </c>
    </row>
    <row r="552" spans="1:60" x14ac:dyDescent="0.2">
      <c r="A552" s="116" t="s">
        <v>1614</v>
      </c>
      <c r="B552" s="55" t="s">
        <v>1615</v>
      </c>
      <c r="C552" s="36">
        <v>0.28000000000000003</v>
      </c>
      <c r="D552" s="181">
        <v>0.26</v>
      </c>
      <c r="E552" s="181">
        <v>0.24</v>
      </c>
      <c r="F552" s="181">
        <v>0.2</v>
      </c>
      <c r="G552" s="181">
        <v>0.16</v>
      </c>
      <c r="H552" s="181">
        <v>0.15</v>
      </c>
      <c r="I552" s="181">
        <v>0.13</v>
      </c>
      <c r="J552" s="229">
        <v>0.12</v>
      </c>
      <c r="K552" s="229">
        <v>0.12</v>
      </c>
      <c r="L552" s="181">
        <v>0.12</v>
      </c>
      <c r="M552" s="238">
        <v>0</v>
      </c>
      <c r="N552" s="238">
        <v>0</v>
      </c>
      <c r="O552" s="238">
        <v>0</v>
      </c>
      <c r="P552" s="162"/>
      <c r="Q552" s="238">
        <v>0</v>
      </c>
      <c r="R552" s="238">
        <v>0</v>
      </c>
      <c r="S552" s="162"/>
      <c r="T552" s="238">
        <v>0</v>
      </c>
      <c r="U552" s="238">
        <v>0</v>
      </c>
      <c r="V552" s="229">
        <v>0</v>
      </c>
      <c r="W552" s="229">
        <v>0</v>
      </c>
      <c r="X552" s="229">
        <v>0</v>
      </c>
      <c r="Y552" s="229">
        <v>0</v>
      </c>
      <c r="Z552" s="229">
        <v>0</v>
      </c>
      <c r="AA552" s="229">
        <v>0</v>
      </c>
      <c r="AB552" s="229">
        <v>0</v>
      </c>
      <c r="AC552" s="229">
        <v>0</v>
      </c>
      <c r="AD552" s="229">
        <v>0</v>
      </c>
      <c r="AE552" s="229">
        <v>0</v>
      </c>
      <c r="AF552" s="223">
        <f>SUM(C552:AE552)</f>
        <v>1.7800000000000002</v>
      </c>
      <c r="AG552" s="224">
        <f>IF(ISERROR((C552/D552-1)*100),"n/a",(C552/D552-1)*100)</f>
        <v>7.6923076923077094</v>
      </c>
      <c r="AH552" s="224">
        <f>IF(ISERROR((D552/E552-1)*100),"n/a",(D552/E552-1)*100)</f>
        <v>8.3333333333333481</v>
      </c>
      <c r="AI552" s="224">
        <f>IF(ISERROR((E552/F552-1)*100),"n/a",(E552/F552-1)*100)</f>
        <v>19.999999999999996</v>
      </c>
      <c r="AJ552" s="224">
        <f>IF(ISERROR((F552/G552-1)*100),"n/a",(F552/G552-1)*100)</f>
        <v>25</v>
      </c>
      <c r="AK552" s="224">
        <f>IF(ISERROR((G552/H552-1)*100),"n/a",(G552/H552-1)*100)</f>
        <v>6.6666666666666652</v>
      </c>
      <c r="AL552" s="224">
        <f>IF(ISERROR((H552/I552-1)*100),"n/a",(H552/I552-1)*100)</f>
        <v>15.384615384615374</v>
      </c>
      <c r="AM552" s="224">
        <f>IF(ISERROR((I552/J552-1)*100),"n/a",(I552/J552-1)*100)</f>
        <v>8.3333333333333481</v>
      </c>
      <c r="AN552" s="224">
        <f>IF(ISERROR((J552/K552-1)*100),"n/a",(J552/K552-1)*100)</f>
        <v>0</v>
      </c>
      <c r="AO552" s="224">
        <f>IF(ISERROR((K552/L552-1)*100),"n/a",(K552/L552-1)*100)</f>
        <v>0</v>
      </c>
      <c r="AP552" s="224" t="str">
        <f>IF(ISERROR((L552/M552-1)*100),"n/a",(L552/M552-1)*100)</f>
        <v>n/a</v>
      </c>
      <c r="AQ552" s="224" t="str">
        <f>IF(ISERROR((M552/N552-1)*100),"n/a",(M552/N552-1)*100)</f>
        <v>n/a</v>
      </c>
      <c r="AR552" s="224" t="str">
        <f>IF(ISERROR((N552/O552-1)*100),"n/a",(N552/O552-1)*100)</f>
        <v>n/a</v>
      </c>
      <c r="AS552" s="224" t="str">
        <f>IF(ISERROR((O552/Q552-1)*100),"n/a",(O552/Q552-1)*100)</f>
        <v>n/a</v>
      </c>
      <c r="AT552" s="224" t="str">
        <f>IF(ISERROR((Q552/R552-1)*100),"n/a",(Q552/R552-1)*100)</f>
        <v>n/a</v>
      </c>
      <c r="AU552" s="224" t="str">
        <f>IF(ISERROR((R552/T552-1)*100),"n/a",(R552/T552-1)*100)</f>
        <v>n/a</v>
      </c>
      <c r="AV552" s="224" t="str">
        <f>IF(ISERROR((T552/U552-1)*100),"n/a",(T552/U552-1)*100)</f>
        <v>n/a</v>
      </c>
      <c r="AW552" s="224" t="str">
        <f>IF(ISERROR((U552/V552-1)*100),"n/a",(U552/V552-1)*100)</f>
        <v>n/a</v>
      </c>
      <c r="AX552" s="224" t="str">
        <f>IF(ISERROR((V552/W552-1)*100),"n/a",(V552/W552-1)*100)</f>
        <v>n/a</v>
      </c>
      <c r="AY552" s="224" t="str">
        <f>IF(ISERROR((W552/X552-1)*100),"n/a",(W552/X552-1)*100)</f>
        <v>n/a</v>
      </c>
      <c r="AZ552" s="224" t="str">
        <f>IF(ISERROR((X552/Y552-1)*100),"n/a",(X552/Y552-1)*100)</f>
        <v>n/a</v>
      </c>
      <c r="BA552" s="224" t="str">
        <f>IF(ISERROR((Y552/Z552-1)*100),"n/a",(Y552/Z552-1)*100)</f>
        <v>n/a</v>
      </c>
      <c r="BB552" s="224" t="str">
        <f>IF(ISERROR((Z552/AA552-1)*100),"n/a",(Z552/AA552-1)*100)</f>
        <v>n/a</v>
      </c>
      <c r="BC552" s="224" t="str">
        <f>IF(ISERROR((AA552/AB552-1)*100),"n/a",(AA552/AB552-1)*100)</f>
        <v>n/a</v>
      </c>
      <c r="BD552" s="224" t="str">
        <f>IF(ISERROR((AB552/AC552-1)*100),"n/a",(AB552/AC552-1)*100)</f>
        <v>n/a</v>
      </c>
      <c r="BE552" s="224" t="str">
        <f>IF(ISERROR((AC552/AD552-1)*100),"n/a",(AC552/AD552-1)*100)</f>
        <v>n/a</v>
      </c>
      <c r="BF552" s="224" t="str">
        <f>IF(ISERROR((AD552/AE552-1)*100),"n/a",(AD552/AE552-1)*100)</f>
        <v>n/a</v>
      </c>
      <c r="BG552" s="224">
        <f>AVERAGE(AG552:BF552)</f>
        <v>10.156695156695159</v>
      </c>
      <c r="BH552" s="182">
        <f t="shared" si="8"/>
        <v>8.4835518279838116</v>
      </c>
    </row>
    <row r="553" spans="1:60" x14ac:dyDescent="0.2">
      <c r="A553" s="123" t="s">
        <v>2036</v>
      </c>
      <c r="B553" s="55" t="s">
        <v>1187</v>
      </c>
      <c r="C553" s="36">
        <v>2</v>
      </c>
      <c r="D553" s="181">
        <v>1.8</v>
      </c>
      <c r="E553" s="181">
        <v>1.68</v>
      </c>
      <c r="F553" s="181">
        <v>1.36</v>
      </c>
      <c r="G553" s="181">
        <v>1.04</v>
      </c>
      <c r="H553" s="181">
        <v>0.98666666666666702</v>
      </c>
      <c r="I553" s="181">
        <v>0.90666666666666695</v>
      </c>
      <c r="J553" s="202">
        <v>0.73333333333333295</v>
      </c>
      <c r="K553" s="202">
        <v>0.586666666666667</v>
      </c>
      <c r="L553" s="181">
        <v>0.53333333333333299</v>
      </c>
      <c r="M553" s="181">
        <v>0.48</v>
      </c>
      <c r="N553" s="181">
        <v>0.42666666666666703</v>
      </c>
      <c r="O553" s="181">
        <v>0.37333333333333302</v>
      </c>
      <c r="P553" s="273"/>
      <c r="Q553" s="238">
        <v>0.34666666666666701</v>
      </c>
      <c r="R553" s="181">
        <v>0.34666666666666701</v>
      </c>
      <c r="S553" s="273"/>
      <c r="T553" s="229">
        <v>0.293333333333333</v>
      </c>
      <c r="U553" s="229">
        <v>0.293333333333333</v>
      </c>
      <c r="V553" s="202">
        <v>0.293333333333333</v>
      </c>
      <c r="W553" s="202">
        <v>0.266666666666667</v>
      </c>
      <c r="X553" s="202">
        <v>0.21333333333333299</v>
      </c>
      <c r="Y553" s="202">
        <v>0.14222000000000001</v>
      </c>
      <c r="Z553" s="202">
        <v>0.120006666666667</v>
      </c>
      <c r="AA553" s="229">
        <v>0.10666666666666701</v>
      </c>
      <c r="AB553" s="229">
        <v>0.10666666666666701</v>
      </c>
      <c r="AC553" s="202">
        <v>0.10666666666666701</v>
      </c>
      <c r="AD553" s="202">
        <v>8.8880000000000001E-2</v>
      </c>
      <c r="AE553" s="202">
        <v>8.2960000000000006E-2</v>
      </c>
      <c r="AF553" s="223">
        <f>SUM(C553:AE553)</f>
        <v>15.714066666666671</v>
      </c>
      <c r="AG553" s="224">
        <f>IF(ISERROR((C553/D553-1)*100),"n/a",(C553/D553-1)*100)</f>
        <v>11.111111111111116</v>
      </c>
      <c r="AH553" s="224">
        <f>IF(ISERROR((D553/E553-1)*100),"n/a",(D553/E553-1)*100)</f>
        <v>7.1428571428571397</v>
      </c>
      <c r="AI553" s="224">
        <f>IF(ISERROR((E553/F553-1)*100),"n/a",(E553/F553-1)*100)</f>
        <v>23.529411764705866</v>
      </c>
      <c r="AJ553" s="224">
        <f>IF(ISERROR((F553/G553-1)*100),"n/a",(F553/G553-1)*100)</f>
        <v>30.76923076923077</v>
      </c>
      <c r="AK553" s="224">
        <f>IF(ISERROR((G553/H553-1)*100),"n/a",(G553/H553-1)*100)</f>
        <v>5.4054054054053724</v>
      </c>
      <c r="AL553" s="224">
        <f>IF(ISERROR((H553/I553-1)*100),"n/a",(H553/I553-1)*100)</f>
        <v>8.8235294117647189</v>
      </c>
      <c r="AM553" s="224">
        <f>IF(ISERROR((I553/J553-1)*100),"n/a",(I553/J553-1)*100)</f>
        <v>23.636363636363743</v>
      </c>
      <c r="AN553" s="224">
        <f>IF(ISERROR((J553/K553-1)*100),"n/a",(J553/K553-1)*100)</f>
        <v>24.999999999999865</v>
      </c>
      <c r="AO553" s="224">
        <f>IF(ISERROR((K553/L553-1)*100),"n/a",(K553/L553-1)*100)</f>
        <v>10.000000000000142</v>
      </c>
      <c r="AP553" s="224">
        <f>IF(ISERROR((L553/M553-1)*100),"n/a",(L553/M553-1)*100)</f>
        <v>11.11111111111105</v>
      </c>
      <c r="AQ553" s="224">
        <f>IF(ISERROR((M553/N553-1)*100),"n/a",(M553/N553-1)*100)</f>
        <v>12.499999999999911</v>
      </c>
      <c r="AR553" s="224">
        <f>IF(ISERROR((N553/O553-1)*100),"n/a",(N553/O553-1)*100)</f>
        <v>14.28571428571448</v>
      </c>
      <c r="AS553" s="224">
        <f>IF(ISERROR((O553/Q553-1)*100),"n/a",(O553/Q553-1)*100)</f>
        <v>7.6923076923074873</v>
      </c>
      <c r="AT553" s="224">
        <f>IF(ISERROR((Q553/R553-1)*100),"n/a",(Q553/R553-1)*100)</f>
        <v>0</v>
      </c>
      <c r="AU553" s="224">
        <f>IF(ISERROR((R553/T553-1)*100),"n/a",(R553/T553-1)*100)</f>
        <v>18.181818181818432</v>
      </c>
      <c r="AV553" s="224">
        <f>IF(ISERROR((T553/U553-1)*100),"n/a",(T553/U553-1)*100)</f>
        <v>0</v>
      </c>
      <c r="AW553" s="224">
        <f>IF(ISERROR((U553/V553-1)*100),"n/a",(U553/V553-1)*100)</f>
        <v>0</v>
      </c>
      <c r="AX553" s="224">
        <f>IF(ISERROR((V553/W553-1)*100),"n/a",(V553/W553-1)*100)</f>
        <v>9.9999999999997424</v>
      </c>
      <c r="AY553" s="224">
        <f>IF(ISERROR((W553/X553-1)*100),"n/a",(W553/X553-1)*100)</f>
        <v>25.000000000000355</v>
      </c>
      <c r="AZ553" s="224">
        <f>IF(ISERROR((X553/Y553-1)*100),"n/a",(X553/Y553-1)*100)</f>
        <v>50.00234378662141</v>
      </c>
      <c r="BA553" s="224">
        <f>IF(ISERROR((Y553/Z553-1)*100),"n/a",(Y553/Z553-1)*100)</f>
        <v>18.510082773178958</v>
      </c>
      <c r="BB553" s="224">
        <f>IF(ISERROR((Z553/AA553-1)*100),"n/a",(Z553/AA553-1)*100)</f>
        <v>12.506249999999941</v>
      </c>
      <c r="BC553" s="224">
        <f>IF(ISERROR((AA553/AB553-1)*100),"n/a",(AA553/AB553-1)*100)</f>
        <v>0</v>
      </c>
      <c r="BD553" s="224">
        <f>IF(ISERROR((AB553/AC553-1)*100),"n/a",(AB553/AC553-1)*100)</f>
        <v>0</v>
      </c>
      <c r="BE553" s="224">
        <f>IF(ISERROR((AC553/AD553-1)*100),"n/a",(AC553/AD553-1)*100)</f>
        <v>20.012001200120388</v>
      </c>
      <c r="BF553" s="224">
        <f>IF(ISERROR((AD553/AE553-1)*100),"n/a",(AD553/AE553-1)*100)</f>
        <v>7.1359691417550497</v>
      </c>
      <c r="BG553" s="224">
        <f>AVERAGE(AG553:BF553)</f>
        <v>13.552134900540997</v>
      </c>
      <c r="BH553" s="182">
        <f t="shared" si="8"/>
        <v>11.557927135491797</v>
      </c>
    </row>
    <row r="554" spans="1:60" x14ac:dyDescent="0.2">
      <c r="A554" s="146" t="s">
        <v>5644</v>
      </c>
      <c r="B554" s="55" t="s">
        <v>3451</v>
      </c>
      <c r="C554" s="36">
        <v>3.4749999999999996</v>
      </c>
      <c r="D554" s="181">
        <v>3.15</v>
      </c>
      <c r="E554" s="181">
        <v>3</v>
      </c>
      <c r="F554" s="181">
        <v>2.875</v>
      </c>
      <c r="G554" s="238">
        <v>1.375</v>
      </c>
      <c r="H554" s="238">
        <v>1.375</v>
      </c>
      <c r="I554" s="181">
        <v>2.625</v>
      </c>
      <c r="J554" s="202">
        <v>2.25</v>
      </c>
      <c r="K554" s="229">
        <v>2</v>
      </c>
      <c r="L554" s="181">
        <v>2</v>
      </c>
      <c r="M554" s="181">
        <v>1.95</v>
      </c>
      <c r="N554" s="181">
        <v>1.8</v>
      </c>
      <c r="O554" s="181">
        <v>1.6</v>
      </c>
      <c r="Q554" s="181">
        <v>1.2</v>
      </c>
      <c r="R554" s="181">
        <v>0.70000000000000007</v>
      </c>
      <c r="T554" s="181">
        <v>0.4</v>
      </c>
      <c r="U554" s="273">
        <v>0.2</v>
      </c>
      <c r="V554" s="229">
        <v>0.2</v>
      </c>
      <c r="W554" s="229">
        <v>0.2</v>
      </c>
      <c r="X554" s="229">
        <v>0.2</v>
      </c>
      <c r="Y554" s="229">
        <v>0.2</v>
      </c>
      <c r="Z554" s="202">
        <v>0.2</v>
      </c>
      <c r="AA554" s="202">
        <v>0.1</v>
      </c>
      <c r="AB554" s="229">
        <v>0</v>
      </c>
      <c r="AC554" s="229">
        <v>0</v>
      </c>
      <c r="AD554" s="229">
        <v>0</v>
      </c>
      <c r="AE554" s="229">
        <v>0</v>
      </c>
      <c r="AF554" s="223">
        <f>SUM(C554:AE554)</f>
        <v>33.07500000000001</v>
      </c>
      <c r="AG554" s="224">
        <f>IF(ISERROR((C554/D554-1)*100),"n/a",(C554/D554-1)*100)</f>
        <v>10.317460317460302</v>
      </c>
      <c r="AH554" s="224">
        <f>IF(ISERROR((D554/E554-1)*100),"n/a",(D554/E554-1)*100)</f>
        <v>5.0000000000000044</v>
      </c>
      <c r="AI554" s="224">
        <f>IF(ISERROR((E554/F554-1)*100),"n/a",(E554/F554-1)*100)</f>
        <v>4.3478260869565188</v>
      </c>
      <c r="AJ554" s="224">
        <f>IF(ISERROR((F554/G554-1)*100),"n/a",(F554/G554-1)*100)</f>
        <v>109.09090909090908</v>
      </c>
      <c r="AK554" s="224">
        <f>IF(ISERROR((G554/H554-1)*100),"n/a",(G554/H554-1)*100)</f>
        <v>0</v>
      </c>
      <c r="AL554" s="224">
        <f>IF(ISERROR((H554/I554-1)*100),"n/a",(H554/I554-1)*100)</f>
        <v>-47.619047619047613</v>
      </c>
      <c r="AM554" s="224">
        <f>IF(ISERROR((I554/J554-1)*100),"n/a",(I554/J554-1)*100)</f>
        <v>16.666666666666675</v>
      </c>
      <c r="AN554" s="224">
        <f>IF(ISERROR((J554/K554-1)*100),"n/a",(J554/K554-1)*100)</f>
        <v>12.5</v>
      </c>
      <c r="AO554" s="224">
        <f>IF(ISERROR((K554/L554-1)*100),"n/a",(K554/L554-1)*100)</f>
        <v>0</v>
      </c>
      <c r="AP554" s="224">
        <f>IF(ISERROR((L554/M554-1)*100),"n/a",(L554/M554-1)*100)</f>
        <v>2.5641025641025772</v>
      </c>
      <c r="AQ554" s="224">
        <f>IF(ISERROR((M554/N554-1)*100),"n/a",(M554/N554-1)*100)</f>
        <v>8.333333333333325</v>
      </c>
      <c r="AR554" s="224">
        <f>IF(ISERROR((N554/O554-1)*100),"n/a",(N554/O554-1)*100)</f>
        <v>12.5</v>
      </c>
      <c r="AS554" s="224">
        <f>IF(ISERROR((O554/Q554-1)*100),"n/a",(O554/Q554-1)*100)</f>
        <v>33.33333333333335</v>
      </c>
      <c r="AT554" s="224">
        <f>IF(ISERROR((Q554/R554-1)*100),"n/a",(Q554/R554-1)*100)</f>
        <v>71.428571428571402</v>
      </c>
      <c r="AU554" s="224">
        <f>IF(ISERROR((R554/T554-1)*100),"n/a",(R554/T554-1)*100)</f>
        <v>75</v>
      </c>
      <c r="AV554" s="224">
        <f>IF(ISERROR((T554/U554-1)*100),"n/a",(T554/U554-1)*100)</f>
        <v>100</v>
      </c>
      <c r="AW554" s="224">
        <f>IF(ISERROR((U554/V554-1)*100),"n/a",(U554/V554-1)*100)</f>
        <v>0</v>
      </c>
      <c r="AX554" s="224">
        <f>IF(ISERROR((V554/W554-1)*100),"n/a",(V554/W554-1)*100)</f>
        <v>0</v>
      </c>
      <c r="AY554" s="224">
        <f>IF(ISERROR((W554/X554-1)*100),"n/a",(W554/X554-1)*100)</f>
        <v>0</v>
      </c>
      <c r="AZ554" s="224">
        <f>IF(ISERROR((X554/Y554-1)*100),"n/a",(X554/Y554-1)*100)</f>
        <v>0</v>
      </c>
      <c r="BA554" s="224">
        <f>IF(ISERROR((Y554/Z554-1)*100),"n/a",(Y554/Z554-1)*100)</f>
        <v>0</v>
      </c>
      <c r="BB554" s="224">
        <f>IF(ISERROR((Z554/AA554-1)*100),"n/a",(Z554/AA554-1)*100)</f>
        <v>100</v>
      </c>
      <c r="BC554" s="224" t="str">
        <f>IF(ISERROR((AA554/AB554-1)*100),"n/a",(AA554/AB554-1)*100)</f>
        <v>n/a</v>
      </c>
      <c r="BD554" s="224" t="str">
        <f>IF(ISERROR((AB554/AC554-1)*100),"n/a",(AB554/AC554-1)*100)</f>
        <v>n/a</v>
      </c>
      <c r="BE554" s="224" t="str">
        <f>IF(ISERROR((AC554/AD554-1)*100),"n/a",(AC554/AD554-1)*100)</f>
        <v>n/a</v>
      </c>
      <c r="BF554" s="224" t="str">
        <f>IF(ISERROR((AD554/AE554-1)*100),"n/a",(AD554/AE554-1)*100)</f>
        <v>n/a</v>
      </c>
      <c r="BG554" s="224">
        <f>AVERAGE(AG554:BF554)</f>
        <v>23.339234327376619</v>
      </c>
      <c r="BH554" s="182">
        <f t="shared" si="8"/>
        <v>40.731037419936548</v>
      </c>
    </row>
    <row r="555" spans="1:60" x14ac:dyDescent="0.2">
      <c r="A555" s="55" t="s">
        <v>459</v>
      </c>
      <c r="B555" s="55" t="s">
        <v>460</v>
      </c>
      <c r="C555" s="36">
        <v>0.63</v>
      </c>
      <c r="D555" s="181">
        <v>0.56999999999999995</v>
      </c>
      <c r="E555" s="181">
        <v>0.53500000000000003</v>
      </c>
      <c r="F555" s="181">
        <v>0.51500000000000001</v>
      </c>
      <c r="G555" s="181">
        <v>0.495</v>
      </c>
      <c r="H555" s="181">
        <v>0.47499999999999998</v>
      </c>
      <c r="I555" s="181">
        <v>0.45500000000000002</v>
      </c>
      <c r="J555" s="202">
        <v>0.435</v>
      </c>
      <c r="K555" s="202">
        <v>0.41499999999999998</v>
      </c>
      <c r="L555" s="181">
        <v>0.39500000000000002</v>
      </c>
      <c r="M555" s="181">
        <v>0.375</v>
      </c>
      <c r="N555" s="181">
        <v>0.35499999999999998</v>
      </c>
      <c r="O555" s="181">
        <v>0.33500000000000002</v>
      </c>
      <c r="P555" s="273">
        <v>0</v>
      </c>
      <c r="Q555" s="181">
        <v>0.315</v>
      </c>
      <c r="R555" s="181">
        <v>0.29749999999999999</v>
      </c>
      <c r="S555" s="273">
        <v>0</v>
      </c>
      <c r="T555" s="202">
        <v>0.28499999999999998</v>
      </c>
      <c r="U555" s="202">
        <v>0.26500000000000001</v>
      </c>
      <c r="V555" s="202">
        <v>0.24</v>
      </c>
      <c r="W555" s="202">
        <v>0.21</v>
      </c>
      <c r="X555" s="202">
        <v>0.18</v>
      </c>
      <c r="Y555" s="202">
        <v>0.15</v>
      </c>
      <c r="Z555" s="202">
        <v>0.12</v>
      </c>
      <c r="AA555" s="202">
        <v>9.5000000000000001E-2</v>
      </c>
      <c r="AB555" s="202">
        <v>8.3750000000000005E-2</v>
      </c>
      <c r="AC555" s="202">
        <v>7.7499999999999999E-2</v>
      </c>
      <c r="AD555" s="202">
        <v>7.2499999999999995E-2</v>
      </c>
      <c r="AE555" s="202">
        <v>6.7500000000000004E-2</v>
      </c>
      <c r="AF555" s="223">
        <f>SUM(C555:AE555)</f>
        <v>8.4437500000000032</v>
      </c>
      <c r="AG555" s="224">
        <f>IF(ISERROR((C555/D555-1)*100),"n/a",(C555/D555-1)*100)</f>
        <v>10.526315789473696</v>
      </c>
      <c r="AH555" s="224">
        <f>IF(ISERROR((D555/E555-1)*100),"n/a",(D555/E555-1)*100)</f>
        <v>6.5420560747663448</v>
      </c>
      <c r="AI555" s="224">
        <f>IF(ISERROR((E555/F555-1)*100),"n/a",(E555/F555-1)*100)</f>
        <v>3.8834951456310662</v>
      </c>
      <c r="AJ555" s="224">
        <f>IF(ISERROR((F555/G555-1)*100),"n/a",(F555/G555-1)*100)</f>
        <v>4.0404040404040442</v>
      </c>
      <c r="AK555" s="224">
        <f>IF(ISERROR((G555/H555-1)*100),"n/a",(G555/H555-1)*100)</f>
        <v>4.2105263157894868</v>
      </c>
      <c r="AL555" s="224">
        <f>IF(ISERROR((H555/I555-1)*100),"n/a",(H555/I555-1)*100)</f>
        <v>4.39560439560438</v>
      </c>
      <c r="AM555" s="224">
        <f>IF(ISERROR((I555/J555-1)*100),"n/a",(I555/J555-1)*100)</f>
        <v>4.5977011494252817</v>
      </c>
      <c r="AN555" s="224">
        <f>IF(ISERROR((J555/K555-1)*100),"n/a",(J555/K555-1)*100)</f>
        <v>4.8192771084337505</v>
      </c>
      <c r="AO555" s="224">
        <f>IF(ISERROR((K555/L555-1)*100),"n/a",(K555/L555-1)*100)</f>
        <v>5.0632911392404889</v>
      </c>
      <c r="AP555" s="224">
        <f>IF(ISERROR((L555/M555-1)*100),"n/a",(L555/M555-1)*100)</f>
        <v>5.3333333333333455</v>
      </c>
      <c r="AQ555" s="224">
        <f>IF(ISERROR((M555/N555-1)*100),"n/a",(M555/N555-1)*100)</f>
        <v>5.6338028169014231</v>
      </c>
      <c r="AR555" s="224">
        <f>IF(ISERROR((N555/O555-1)*100),"n/a",(N555/O555-1)*100)</f>
        <v>5.9701492537313383</v>
      </c>
      <c r="AS555" s="224">
        <f>IF(ISERROR((O555/Q555-1)*100),"n/a",(O555/Q555-1)*100)</f>
        <v>6.3492063492063489</v>
      </c>
      <c r="AT555" s="224">
        <f>IF(ISERROR((Q555/R555-1)*100),"n/a",(Q555/R555-1)*100)</f>
        <v>5.8823529411764719</v>
      </c>
      <c r="AU555" s="224">
        <f>IF(ISERROR((R555/T555-1)*100),"n/a",(R555/T555-1)*100)</f>
        <v>4.3859649122807154</v>
      </c>
      <c r="AV555" s="224">
        <f>IF(ISERROR((T555/U555-1)*100),"n/a",(T555/U555-1)*100)</f>
        <v>7.5471698113207308</v>
      </c>
      <c r="AW555" s="224">
        <f>IF(ISERROR((U555/V555-1)*100),"n/a",(U555/V555-1)*100)</f>
        <v>10.416666666666675</v>
      </c>
      <c r="AX555" s="224">
        <f>IF(ISERROR((V555/W555-1)*100),"n/a",(V555/W555-1)*100)</f>
        <v>14.285714285714279</v>
      </c>
      <c r="AY555" s="224">
        <f>IF(ISERROR((W555/X555-1)*100),"n/a",(W555/X555-1)*100)</f>
        <v>16.666666666666675</v>
      </c>
      <c r="AZ555" s="224">
        <f>IF(ISERROR((X555/Y555-1)*100),"n/a",(X555/Y555-1)*100)</f>
        <v>19.999999999999996</v>
      </c>
      <c r="BA555" s="224">
        <f>IF(ISERROR((Y555/Z555-1)*100),"n/a",(Y555/Z555-1)*100)</f>
        <v>25</v>
      </c>
      <c r="BB555" s="224">
        <f>IF(ISERROR((Z555/AA555-1)*100),"n/a",(Z555/AA555-1)*100)</f>
        <v>26.315789473684205</v>
      </c>
      <c r="BC555" s="224">
        <f>IF(ISERROR((AA555/AB555-1)*100),"n/a",(AA555/AB555-1)*100)</f>
        <v>13.432835820895516</v>
      </c>
      <c r="BD555" s="224">
        <f>IF(ISERROR((AB555/AC555-1)*100),"n/a",(AB555/AC555-1)*100)</f>
        <v>8.064516129032274</v>
      </c>
      <c r="BE555" s="224">
        <f>IF(ISERROR((AC555/AD555-1)*100),"n/a",(AC555/AD555-1)*100)</f>
        <v>6.8965517241379448</v>
      </c>
      <c r="BF555" s="224">
        <f>IF(ISERROR((AD555/AE555-1)*100),"n/a",(AD555/AE555-1)*100)</f>
        <v>7.4074074074073959</v>
      </c>
      <c r="BG555" s="224">
        <f>AVERAGE(AG555:BF555)</f>
        <v>9.1410307211893809</v>
      </c>
      <c r="BH555" s="182">
        <f t="shared" si="8"/>
        <v>6.3946050537772159</v>
      </c>
    </row>
    <row r="556" spans="1:60" x14ac:dyDescent="0.2">
      <c r="A556" s="123" t="s">
        <v>1188</v>
      </c>
      <c r="B556" s="55" t="s">
        <v>1189</v>
      </c>
      <c r="C556" s="36">
        <v>2.2599999999999998</v>
      </c>
      <c r="D556" s="181">
        <v>2.02</v>
      </c>
      <c r="E556" s="181">
        <v>1.84</v>
      </c>
      <c r="F556" s="181">
        <v>1.72</v>
      </c>
      <c r="G556" s="181">
        <v>1.62</v>
      </c>
      <c r="H556" s="181">
        <v>1.56</v>
      </c>
      <c r="I556" s="181">
        <v>1.52</v>
      </c>
      <c r="J556" s="202">
        <v>1.44</v>
      </c>
      <c r="K556" s="202">
        <v>1.36</v>
      </c>
      <c r="L556" s="181">
        <v>1.26</v>
      </c>
      <c r="M556" s="181">
        <v>1.1599999999999999</v>
      </c>
      <c r="N556" s="181">
        <v>1.06</v>
      </c>
      <c r="O556" s="181">
        <v>0.84</v>
      </c>
      <c r="P556" s="273"/>
      <c r="Q556" s="181">
        <v>0.34</v>
      </c>
      <c r="R556" s="238">
        <v>0</v>
      </c>
      <c r="S556" s="273"/>
      <c r="T556" s="229">
        <v>0</v>
      </c>
      <c r="U556" s="229">
        <v>0</v>
      </c>
      <c r="V556" s="229">
        <v>0</v>
      </c>
      <c r="W556" s="229">
        <v>0</v>
      </c>
      <c r="X556" s="229">
        <v>0</v>
      </c>
      <c r="Y556" s="229">
        <v>0</v>
      </c>
      <c r="Z556" s="229">
        <v>0</v>
      </c>
      <c r="AA556" s="229">
        <v>0</v>
      </c>
      <c r="AB556" s="229">
        <v>0</v>
      </c>
      <c r="AC556" s="229">
        <v>0</v>
      </c>
      <c r="AD556" s="229">
        <v>0</v>
      </c>
      <c r="AE556" s="229">
        <v>0</v>
      </c>
      <c r="AF556" s="223">
        <f>SUM(C556:AE556)</f>
        <v>19.999999999999996</v>
      </c>
      <c r="AG556" s="224">
        <f>IF(ISERROR((C556/D556-1)*100),"n/a",(C556/D556-1)*100)</f>
        <v>11.88118811881187</v>
      </c>
      <c r="AH556" s="224">
        <f>IF(ISERROR((D556/E556-1)*100),"n/a",(D556/E556-1)*100)</f>
        <v>9.7826086956521721</v>
      </c>
      <c r="AI556" s="224">
        <f>IF(ISERROR((E556/F556-1)*100),"n/a",(E556/F556-1)*100)</f>
        <v>6.976744186046524</v>
      </c>
      <c r="AJ556" s="224">
        <f>IF(ISERROR((F556/G556-1)*100),"n/a",(F556/G556-1)*100)</f>
        <v>6.1728395061728225</v>
      </c>
      <c r="AK556" s="224">
        <f>IF(ISERROR((G556/H556-1)*100),"n/a",(G556/H556-1)*100)</f>
        <v>3.8461538461538547</v>
      </c>
      <c r="AL556" s="224">
        <f>IF(ISERROR((H556/I556-1)*100),"n/a",(H556/I556-1)*100)</f>
        <v>2.6315789473684292</v>
      </c>
      <c r="AM556" s="224">
        <f>IF(ISERROR((I556/J556-1)*100),"n/a",(I556/J556-1)*100)</f>
        <v>5.555555555555558</v>
      </c>
      <c r="AN556" s="224">
        <f>IF(ISERROR((J556/K556-1)*100),"n/a",(J556/K556-1)*100)</f>
        <v>5.8823529411764497</v>
      </c>
      <c r="AO556" s="224">
        <f>IF(ISERROR((K556/L556-1)*100),"n/a",(K556/L556-1)*100)</f>
        <v>7.9365079365079527</v>
      </c>
      <c r="AP556" s="224">
        <f>IF(ISERROR((L556/M556-1)*100),"n/a",(L556/M556-1)*100)</f>
        <v>8.6206896551724199</v>
      </c>
      <c r="AQ556" s="224">
        <f>IF(ISERROR((M556/N556-1)*100),"n/a",(M556/N556-1)*100)</f>
        <v>9.4339622641509422</v>
      </c>
      <c r="AR556" s="224">
        <f>IF(ISERROR((N556/O556-1)*100),"n/a",(N556/O556-1)*100)</f>
        <v>26.190476190476208</v>
      </c>
      <c r="AS556" s="224">
        <f>IF(ISERROR((O556/Q556-1)*100),"n/a",(O556/Q556-1)*100)</f>
        <v>147.05882352941174</v>
      </c>
      <c r="AT556" s="224" t="str">
        <f>IF(ISERROR((Q556/R556-1)*100),"n/a",(Q556/R556-1)*100)</f>
        <v>n/a</v>
      </c>
      <c r="AU556" s="224" t="str">
        <f>IF(ISERROR((R556/T556-1)*100),"n/a",(R556/T556-1)*100)</f>
        <v>n/a</v>
      </c>
      <c r="AV556" s="224" t="str">
        <f>IF(ISERROR((T556/U556-1)*100),"n/a",(T556/U556-1)*100)</f>
        <v>n/a</v>
      </c>
      <c r="AW556" s="224" t="str">
        <f>IF(ISERROR((U556/V556-1)*100),"n/a",(U556/V556-1)*100)</f>
        <v>n/a</v>
      </c>
      <c r="AX556" s="224" t="str">
        <f>IF(ISERROR((V556/W556-1)*100),"n/a",(V556/W556-1)*100)</f>
        <v>n/a</v>
      </c>
      <c r="AY556" s="224" t="str">
        <f>IF(ISERROR((W556/X556-1)*100),"n/a",(W556/X556-1)*100)</f>
        <v>n/a</v>
      </c>
      <c r="AZ556" s="224" t="str">
        <f>IF(ISERROR((X556/Y556-1)*100),"n/a",(X556/Y556-1)*100)</f>
        <v>n/a</v>
      </c>
      <c r="BA556" s="224" t="str">
        <f>IF(ISERROR((Y556/Z556-1)*100),"n/a",(Y556/Z556-1)*100)</f>
        <v>n/a</v>
      </c>
      <c r="BB556" s="224" t="str">
        <f>IF(ISERROR((Z556/AA556-1)*100),"n/a",(Z556/AA556-1)*100)</f>
        <v>n/a</v>
      </c>
      <c r="BC556" s="224" t="str">
        <f>IF(ISERROR((AA556/AB556-1)*100),"n/a",(AA556/AB556-1)*100)</f>
        <v>n/a</v>
      </c>
      <c r="BD556" s="224" t="str">
        <f>IF(ISERROR((AB556/AC556-1)*100),"n/a",(AB556/AC556-1)*100)</f>
        <v>n/a</v>
      </c>
      <c r="BE556" s="224" t="str">
        <f>IF(ISERROR((AC556/AD556-1)*100),"n/a",(AC556/AD556-1)*100)</f>
        <v>n/a</v>
      </c>
      <c r="BF556" s="224" t="str">
        <f>IF(ISERROR((AD556/AE556-1)*100),"n/a",(AD556/AE556-1)*100)</f>
        <v>n/a</v>
      </c>
      <c r="BG556" s="224">
        <f>AVERAGE(AG556:BF556)</f>
        <v>19.382267797896688</v>
      </c>
      <c r="BH556" s="182">
        <f t="shared" si="8"/>
        <v>38.800373817215949</v>
      </c>
    </row>
    <row r="557" spans="1:60" x14ac:dyDescent="0.2">
      <c r="A557" s="55" t="s">
        <v>2037</v>
      </c>
      <c r="B557" s="55" t="s">
        <v>462</v>
      </c>
      <c r="C557" s="36">
        <v>1.6</v>
      </c>
      <c r="D557" s="181">
        <v>1.56</v>
      </c>
      <c r="E557" s="181">
        <v>1.52</v>
      </c>
      <c r="F557" s="181">
        <v>1.48</v>
      </c>
      <c r="G557" s="181">
        <v>1.44</v>
      </c>
      <c r="H557" s="181">
        <v>1.4</v>
      </c>
      <c r="I557" s="181">
        <v>1.36</v>
      </c>
      <c r="J557" s="202">
        <v>1.32</v>
      </c>
      <c r="K557" s="202">
        <v>1.28</v>
      </c>
      <c r="L557" s="181">
        <v>1.24</v>
      </c>
      <c r="M557" s="181">
        <v>1.2</v>
      </c>
      <c r="N557" s="181">
        <v>1.1599999999999999</v>
      </c>
      <c r="O557" s="181">
        <v>1.1200000000000001</v>
      </c>
      <c r="P557" s="273"/>
      <c r="Q557" s="181">
        <v>1.08</v>
      </c>
      <c r="R557" s="181">
        <v>1.04</v>
      </c>
      <c r="S557" s="273"/>
      <c r="T557" s="202">
        <v>1</v>
      </c>
      <c r="U557" s="202">
        <v>0.96</v>
      </c>
      <c r="V557" s="202">
        <v>0.92</v>
      </c>
      <c r="W557" s="202">
        <v>0.88</v>
      </c>
      <c r="X557" s="202">
        <v>0.84</v>
      </c>
      <c r="Y557" s="202">
        <v>0.8</v>
      </c>
      <c r="Z557" s="202">
        <v>0.72</v>
      </c>
      <c r="AA557" s="202">
        <v>0.6</v>
      </c>
      <c r="AB557" s="202">
        <v>0.56833999999999996</v>
      </c>
      <c r="AC557" s="202">
        <v>0.53332000000000002</v>
      </c>
      <c r="AD557" s="202">
        <v>0.5</v>
      </c>
      <c r="AE557" s="202">
        <v>0.46667999999999998</v>
      </c>
      <c r="AF557" s="223">
        <f>SUM(C557:AE557)</f>
        <v>28.588339999999999</v>
      </c>
      <c r="AG557" s="224">
        <f>IF(ISERROR((C557/D557-1)*100),"n/a",(C557/D557-1)*100)</f>
        <v>2.5641025641025772</v>
      </c>
      <c r="AH557" s="224">
        <f>IF(ISERROR((D557/E557-1)*100),"n/a",(D557/E557-1)*100)</f>
        <v>2.6315789473684292</v>
      </c>
      <c r="AI557" s="224">
        <f>IF(ISERROR((E557/F557-1)*100),"n/a",(E557/F557-1)*100)</f>
        <v>2.7027027027026973</v>
      </c>
      <c r="AJ557" s="224">
        <f>IF(ISERROR((F557/G557-1)*100),"n/a",(F557/G557-1)*100)</f>
        <v>2.7777777777777901</v>
      </c>
      <c r="AK557" s="224">
        <f>IF(ISERROR((G557/H557-1)*100),"n/a",(G557/H557-1)*100)</f>
        <v>2.8571428571428692</v>
      </c>
      <c r="AL557" s="224">
        <f>IF(ISERROR((H557/I557-1)*100),"n/a",(H557/I557-1)*100)</f>
        <v>2.9411764705882248</v>
      </c>
      <c r="AM557" s="224">
        <f>IF(ISERROR((I557/J557-1)*100),"n/a",(I557/J557-1)*100)</f>
        <v>3.0303030303030276</v>
      </c>
      <c r="AN557" s="224">
        <f>IF(ISERROR((J557/K557-1)*100),"n/a",(J557/K557-1)*100)</f>
        <v>3.125</v>
      </c>
      <c r="AO557" s="224">
        <f>IF(ISERROR((K557/L557-1)*100),"n/a",(K557/L557-1)*100)</f>
        <v>3.2258064516129004</v>
      </c>
      <c r="AP557" s="224">
        <f>IF(ISERROR((L557/M557-1)*100),"n/a",(L557/M557-1)*100)</f>
        <v>3.3333333333333437</v>
      </c>
      <c r="AQ557" s="224">
        <f>IF(ISERROR((M557/N557-1)*100),"n/a",(M557/N557-1)*100)</f>
        <v>3.4482758620689724</v>
      </c>
      <c r="AR557" s="224">
        <f>IF(ISERROR((N557/O557-1)*100),"n/a",(N557/O557-1)*100)</f>
        <v>3.5714285714285587</v>
      </c>
      <c r="AS557" s="224">
        <f>IF(ISERROR((O557/Q557-1)*100),"n/a",(O557/Q557-1)*100)</f>
        <v>3.7037037037036979</v>
      </c>
      <c r="AT557" s="224">
        <f>IF(ISERROR((Q557/R557-1)*100),"n/a",(Q557/R557-1)*100)</f>
        <v>3.8461538461538547</v>
      </c>
      <c r="AU557" s="224">
        <f>IF(ISERROR((R557/T557-1)*100),"n/a",(R557/T557-1)*100)</f>
        <v>4.0000000000000036</v>
      </c>
      <c r="AV557" s="224">
        <f>IF(ISERROR((T557/U557-1)*100),"n/a",(T557/U557-1)*100)</f>
        <v>4.1666666666666741</v>
      </c>
      <c r="AW557" s="224">
        <f>IF(ISERROR((U557/V557-1)*100),"n/a",(U557/V557-1)*100)</f>
        <v>4.3478260869565188</v>
      </c>
      <c r="AX557" s="224">
        <f>IF(ISERROR((V557/W557-1)*100),"n/a",(V557/W557-1)*100)</f>
        <v>4.5454545454545414</v>
      </c>
      <c r="AY557" s="224">
        <f>IF(ISERROR((W557/X557-1)*100),"n/a",(W557/X557-1)*100)</f>
        <v>4.7619047619047672</v>
      </c>
      <c r="AZ557" s="224">
        <f>IF(ISERROR((X557/Y557-1)*100),"n/a",(X557/Y557-1)*100)</f>
        <v>4.9999999999999822</v>
      </c>
      <c r="BA557" s="224">
        <f>IF(ISERROR((Y557/Z557-1)*100),"n/a",(Y557/Z557-1)*100)</f>
        <v>11.111111111111116</v>
      </c>
      <c r="BB557" s="224">
        <f>IF(ISERROR((Z557/AA557-1)*100),"n/a",(Z557/AA557-1)*100)</f>
        <v>19.999999999999996</v>
      </c>
      <c r="BC557" s="224">
        <f>IF(ISERROR((AA557/AB557-1)*100),"n/a",(AA557/AB557-1)*100)</f>
        <v>5.5706091424147619</v>
      </c>
      <c r="BD557" s="224">
        <f>IF(ISERROR((AB557/AC557-1)*100),"n/a",(AB557/AC557-1)*100)</f>
        <v>6.5664141603539949</v>
      </c>
      <c r="BE557" s="224">
        <f>IF(ISERROR((AC557/AD557-1)*100),"n/a",(AC557/AD557-1)*100)</f>
        <v>6.6640000000000033</v>
      </c>
      <c r="BF557" s="224">
        <f>IF(ISERROR((AD557/AE557-1)*100),"n/a",(AD557/AE557-1)*100)</f>
        <v>7.1397960058284138</v>
      </c>
      <c r="BG557" s="224">
        <f>AVERAGE(AG557:BF557)</f>
        <v>4.9089334076529889</v>
      </c>
      <c r="BH557" s="182">
        <f t="shared" si="8"/>
        <v>3.6111534887911492</v>
      </c>
    </row>
    <row r="558" spans="1:60" x14ac:dyDescent="0.2">
      <c r="A558" s="55" t="s">
        <v>2038</v>
      </c>
      <c r="B558" s="55" t="s">
        <v>1191</v>
      </c>
      <c r="C558" s="36">
        <v>5.31</v>
      </c>
      <c r="D558" s="181">
        <v>5.0599999999999996</v>
      </c>
      <c r="E558" s="181">
        <v>4.79</v>
      </c>
      <c r="F558" s="181">
        <v>4.54</v>
      </c>
      <c r="G558" s="181">
        <v>4.33</v>
      </c>
      <c r="H558" s="181">
        <v>4.13</v>
      </c>
      <c r="I558" s="181">
        <v>3.93</v>
      </c>
      <c r="J558" s="202">
        <v>3.645</v>
      </c>
      <c r="K558" s="202">
        <v>3.1150000000000002</v>
      </c>
      <c r="L558" s="181">
        <v>2.9350000000000001</v>
      </c>
      <c r="M558" s="181">
        <v>2.6749999999999998</v>
      </c>
      <c r="N558" s="181">
        <v>2.39</v>
      </c>
      <c r="O558" s="181">
        <v>2.09</v>
      </c>
      <c r="P558" s="273"/>
      <c r="Q558" s="181">
        <v>1.79</v>
      </c>
      <c r="R558" s="181">
        <v>1.55</v>
      </c>
      <c r="S558" s="273"/>
      <c r="T558" s="202">
        <v>1.28</v>
      </c>
      <c r="U558" s="229">
        <v>1.1599999999999999</v>
      </c>
      <c r="V558" s="229">
        <v>1.1599999999999999</v>
      </c>
      <c r="W558" s="202">
        <v>1.1599999999999999</v>
      </c>
      <c r="X558" s="202">
        <v>0.96499999999999997</v>
      </c>
      <c r="Y558" s="202">
        <v>0.84</v>
      </c>
      <c r="Z558" s="229">
        <v>0.66</v>
      </c>
      <c r="AA558" s="229">
        <v>0.66</v>
      </c>
      <c r="AB558" s="229">
        <v>0.66</v>
      </c>
      <c r="AC558" s="202">
        <v>0.84</v>
      </c>
      <c r="AD558" s="229">
        <v>1.02</v>
      </c>
      <c r="AE558" s="202">
        <v>1.0349999999999999</v>
      </c>
      <c r="AF558" s="223">
        <f>SUM(C558:AE558)</f>
        <v>63.72</v>
      </c>
      <c r="AG558" s="224">
        <f>IF(ISERROR((C558/D558-1)*100),"n/a",(C558/D558-1)*100)</f>
        <v>4.9407114624505866</v>
      </c>
      <c r="AH558" s="224">
        <f>IF(ISERROR((D558/E558-1)*100),"n/a",(D558/E558-1)*100)</f>
        <v>5.6367432150313146</v>
      </c>
      <c r="AI558" s="224">
        <f>IF(ISERROR((E558/F558-1)*100),"n/a",(E558/F558-1)*100)</f>
        <v>5.506607929515428</v>
      </c>
      <c r="AJ558" s="224">
        <f>IF(ISERROR((F558/G558-1)*100),"n/a",(F558/G558-1)*100)</f>
        <v>4.8498845265589008</v>
      </c>
      <c r="AK558" s="224">
        <f>IF(ISERROR((G558/H558-1)*100),"n/a",(G558/H558-1)*100)</f>
        <v>4.8426150121065437</v>
      </c>
      <c r="AL558" s="224">
        <f>IF(ISERROR((H558/I558-1)*100),"n/a",(H558/I558-1)*100)</f>
        <v>5.0890585241730291</v>
      </c>
      <c r="AM558" s="224">
        <f>IF(ISERROR((I558/J558-1)*100),"n/a",(I558/J558-1)*100)</f>
        <v>7.8189300411522611</v>
      </c>
      <c r="AN558" s="224">
        <f>IF(ISERROR((J558/K558-1)*100),"n/a",(J558/K558-1)*100)</f>
        <v>17.014446227929358</v>
      </c>
      <c r="AO558" s="224">
        <f>IF(ISERROR((K558/L558-1)*100),"n/a",(K558/L558-1)*100)</f>
        <v>6.1328790459965976</v>
      </c>
      <c r="AP558" s="224">
        <f>IF(ISERROR((L558/M558-1)*100),"n/a",(L558/M558-1)*100)</f>
        <v>9.7196261682243055</v>
      </c>
      <c r="AQ558" s="224">
        <f>IF(ISERROR((M558/N558-1)*100),"n/a",(M558/N558-1)*100)</f>
        <v>11.924686192468602</v>
      </c>
      <c r="AR558" s="224">
        <f>IF(ISERROR((N558/O558-1)*100),"n/a",(N558/O558-1)*100)</f>
        <v>14.354066985645941</v>
      </c>
      <c r="AS558" s="224">
        <f>IF(ISERROR((O558/Q558-1)*100),"n/a",(O558/Q558-1)*100)</f>
        <v>16.759776536312842</v>
      </c>
      <c r="AT558" s="224">
        <f>IF(ISERROR((Q558/R558-1)*100),"n/a",(Q558/R558-1)*100)</f>
        <v>15.483870967741931</v>
      </c>
      <c r="AU558" s="224">
        <f>IF(ISERROR((R558/T558-1)*100),"n/a",(R558/T558-1)*100)</f>
        <v>21.09375</v>
      </c>
      <c r="AV558" s="224">
        <f>IF(ISERROR((T558/U558-1)*100),"n/a",(T558/U558-1)*100)</f>
        <v>10.344827586206918</v>
      </c>
      <c r="AW558" s="224">
        <f>IF(ISERROR((U558/V558-1)*100),"n/a",(U558/V558-1)*100)</f>
        <v>0</v>
      </c>
      <c r="AX558" s="224">
        <f>IF(ISERROR((V558/W558-1)*100),"n/a",(V558/W558-1)*100)</f>
        <v>0</v>
      </c>
      <c r="AY558" s="224">
        <f>IF(ISERROR((W558/X558-1)*100),"n/a",(W558/X558-1)*100)</f>
        <v>20.207253886010367</v>
      </c>
      <c r="AZ558" s="224">
        <f>IF(ISERROR((X558/Y558-1)*100),"n/a",(X558/Y558-1)*100)</f>
        <v>14.880952380952372</v>
      </c>
      <c r="BA558" s="224">
        <f>IF(ISERROR((Y558/Z558-1)*100),"n/a",(Y558/Z558-1)*100)</f>
        <v>27.27272727272727</v>
      </c>
      <c r="BB558" s="224">
        <f>IF(ISERROR((Z558/AA558-1)*100),"n/a",(Z558/AA558-1)*100)</f>
        <v>0</v>
      </c>
      <c r="BC558" s="224">
        <f>IF(ISERROR((AA558/AB558-1)*100),"n/a",(AA558/AB558-1)*100)</f>
        <v>0</v>
      </c>
      <c r="BD558" s="224">
        <f>IF(ISERROR((AB558/AC558-1)*100),"n/a",(AB558/AC558-1)*100)</f>
        <v>-21.42857142857142</v>
      </c>
      <c r="BE558" s="224">
        <f>IF(ISERROR((AC558/AD558-1)*100),"n/a",(AC558/AD558-1)*100)</f>
        <v>-17.647058823529417</v>
      </c>
      <c r="BF558" s="224">
        <f>IF(ISERROR((AD558/AE558-1)*100),"n/a",(AD558/AE558-1)*100)</f>
        <v>-1.4492753623188359</v>
      </c>
      <c r="BG558" s="224">
        <f>AVERAGE(AG558:BF558)</f>
        <v>7.0518657056455725</v>
      </c>
      <c r="BH558" s="182">
        <f t="shared" si="8"/>
        <v>10.800478025042743</v>
      </c>
    </row>
    <row r="559" spans="1:60" x14ac:dyDescent="0.2">
      <c r="A559" s="116" t="s">
        <v>1616</v>
      </c>
      <c r="B559" s="55" t="s">
        <v>1617</v>
      </c>
      <c r="C559" s="36">
        <v>0.67749999999999999</v>
      </c>
      <c r="D559" s="181">
        <v>0.61499999999999999</v>
      </c>
      <c r="E559" s="181">
        <v>0.54</v>
      </c>
      <c r="F559" s="181">
        <v>0.43</v>
      </c>
      <c r="G559" s="181">
        <v>0.34</v>
      </c>
      <c r="H559" s="238">
        <v>0.24</v>
      </c>
      <c r="I559" s="181">
        <v>0.28000000000000003</v>
      </c>
      <c r="J559" s="202">
        <v>0.24888888888888899</v>
      </c>
      <c r="K559" s="202">
        <v>0.20444444444444401</v>
      </c>
      <c r="L559" s="181">
        <v>0.17777777777777801</v>
      </c>
      <c r="M559" s="181">
        <v>0.142222222222222</v>
      </c>
      <c r="N559" s="181">
        <v>0.124444444444444</v>
      </c>
      <c r="O559" s="181">
        <v>0.10666666666666701</v>
      </c>
      <c r="Q559" s="181">
        <v>9.4814814814814796E-2</v>
      </c>
      <c r="R559" s="181">
        <v>8.2962962962963002E-2</v>
      </c>
      <c r="T559" s="181">
        <v>7.1111111111111097E-2</v>
      </c>
      <c r="U559" s="181">
        <v>5.5308641975308603E-2</v>
      </c>
      <c r="V559" s="202">
        <v>4.9382716049382699E-2</v>
      </c>
      <c r="W559" s="202">
        <v>3.95061728395062E-2</v>
      </c>
      <c r="X559" s="202">
        <v>3.2921810699588501E-2</v>
      </c>
      <c r="Y559" s="202">
        <v>2.6337448559670799E-2</v>
      </c>
      <c r="Z559" s="202">
        <v>2.1069958847736599E-2</v>
      </c>
      <c r="AA559" s="202">
        <v>1.7558299039780501E-2</v>
      </c>
      <c r="AB559" s="229">
        <v>1.1705532693187E-2</v>
      </c>
      <c r="AC559" s="229">
        <v>1.1705532693187E-2</v>
      </c>
      <c r="AD559" s="229">
        <v>1.1705532693187E-2</v>
      </c>
      <c r="AE559" s="229">
        <v>1.1705532693187E-2</v>
      </c>
      <c r="AF559" s="223">
        <f>SUM(C559:AE559)</f>
        <v>4.6647405121170582</v>
      </c>
      <c r="AG559" s="224">
        <f>IF(ISERROR((C559/D559-1)*100),"n/a",(C559/D559-1)*100)</f>
        <v>10.162601626016254</v>
      </c>
      <c r="AH559" s="224">
        <f>IF(ISERROR((D559/E559-1)*100),"n/a",(D559/E559-1)*100)</f>
        <v>13.888888888888884</v>
      </c>
      <c r="AI559" s="224">
        <f>IF(ISERROR((E559/F559-1)*100),"n/a",(E559/F559-1)*100)</f>
        <v>25.581395348837212</v>
      </c>
      <c r="AJ559" s="224">
        <f>IF(ISERROR((F559/G559-1)*100),"n/a",(F559/G559-1)*100)</f>
        <v>26.470588235294112</v>
      </c>
      <c r="AK559" s="224">
        <f>IF(ISERROR((G559/H559-1)*100),"n/a",(G559/H559-1)*100)</f>
        <v>41.666666666666671</v>
      </c>
      <c r="AL559" s="224">
        <f>IF(ISERROR((H559/I559-1)*100),"n/a",(H559/I559-1)*100)</f>
        <v>-14.285714285714302</v>
      </c>
      <c r="AM559" s="224">
        <f>IF(ISERROR((I559/J559-1)*100),"n/a",(I559/J559-1)*100)</f>
        <v>12.499999999999956</v>
      </c>
      <c r="AN559" s="224">
        <f>IF(ISERROR((J559/K559-1)*100),"n/a",(J559/K559-1)*100)</f>
        <v>21.739130434782929</v>
      </c>
      <c r="AO559" s="224">
        <f>IF(ISERROR((K559/L559-1)*100),"n/a",(K559/L559-1)*100)</f>
        <v>14.999999999999613</v>
      </c>
      <c r="AP559" s="224">
        <f>IF(ISERROR((L559/M559-1)*100),"n/a",(L559/M559-1)*100)</f>
        <v>25.000000000000355</v>
      </c>
      <c r="AQ559" s="224">
        <f>IF(ISERROR((M559/N559-1)*100),"n/a",(M559/N559-1)*100)</f>
        <v>14.285714285714523</v>
      </c>
      <c r="AR559" s="224">
        <f>IF(ISERROR((N559/O559-1)*100),"n/a",(N559/O559-1)*100)</f>
        <v>16.666666666665876</v>
      </c>
      <c r="AS559" s="224">
        <f>IF(ISERROR((O559/Q559-1)*100),"n/a",(O559/Q559-1)*100)</f>
        <v>12.500000000000377</v>
      </c>
      <c r="AT559" s="224">
        <f>IF(ISERROR((Q559/R559-1)*100),"n/a",(Q559/R559-1)*100)</f>
        <v>14.285714285714214</v>
      </c>
      <c r="AU559" s="224">
        <f>IF(ISERROR((R559/T559-1)*100),"n/a",(R559/T559-1)*100)</f>
        <v>16.666666666666742</v>
      </c>
      <c r="AV559" s="224">
        <f>IF(ISERROR((T559/U559-1)*100),"n/a",(T559/U559-1)*100)</f>
        <v>28.571428571428626</v>
      </c>
      <c r="AW559" s="224">
        <f>IF(ISERROR((U559/V559-1)*100),"n/a",(U559/V559-1)*100)</f>
        <v>11.999999999999966</v>
      </c>
      <c r="AX559" s="224">
        <f>IF(ISERROR((V559/W559-1)*100),"n/a",(V559/W559-1)*100)</f>
        <v>24.999999999999865</v>
      </c>
      <c r="AY559" s="224">
        <f>IF(ISERROR((W559/X559-1)*100),"n/a",(W559/X559-1)*100)</f>
        <v>19.999999999999996</v>
      </c>
      <c r="AZ559" s="224">
        <f>IF(ISERROR((X559/Y559-1)*100),"n/a",(X559/Y559-1)*100)</f>
        <v>25</v>
      </c>
      <c r="BA559" s="224">
        <f>IF(ISERROR((Y559/Z559-1)*100),"n/a",(Y559/Z559-1)*100)</f>
        <v>25.000000000000245</v>
      </c>
      <c r="BB559" s="224">
        <f>IF(ISERROR((Z559/AA559-1)*100),"n/a",(Z559/AA559-1)*100)</f>
        <v>19.999999999999996</v>
      </c>
      <c r="BC559" s="224">
        <f>IF(ISERROR((AA559/AB559-1)*100),"n/a",(AA559/AB559-1)*100)</f>
        <v>50</v>
      </c>
      <c r="BD559" s="224">
        <f>IF(ISERROR((AB559/AC559-1)*100),"n/a",(AB559/AC559-1)*100)</f>
        <v>0</v>
      </c>
      <c r="BE559" s="224">
        <f>IF(ISERROR((AC559/AD559-1)*100),"n/a",(AC559/AD559-1)*100)</f>
        <v>0</v>
      </c>
      <c r="BF559" s="224">
        <f>IF(ISERROR((AD559/AE559-1)*100),"n/a",(AD559/AE559-1)*100)</f>
        <v>0</v>
      </c>
      <c r="BG559" s="224">
        <f>AVERAGE(AG559:BF559)</f>
        <v>17.603836438113927</v>
      </c>
      <c r="BH559" s="182">
        <f t="shared" si="8"/>
        <v>13.066500575678333</v>
      </c>
    </row>
    <row r="560" spans="1:60" x14ac:dyDescent="0.2">
      <c r="A560" s="123" t="s">
        <v>2039</v>
      </c>
      <c r="B560" s="55" t="s">
        <v>465</v>
      </c>
      <c r="C560" s="36">
        <v>3.3</v>
      </c>
      <c r="D560" s="181">
        <v>3</v>
      </c>
      <c r="E560" s="181">
        <v>2.73</v>
      </c>
      <c r="F560" s="181">
        <v>2.48</v>
      </c>
      <c r="G560" s="181">
        <v>2.25</v>
      </c>
      <c r="H560" s="181">
        <v>2.0499999999999998</v>
      </c>
      <c r="I560" s="181">
        <v>1.85</v>
      </c>
      <c r="J560" s="202">
        <v>1.65</v>
      </c>
      <c r="K560" s="202">
        <v>1.4</v>
      </c>
      <c r="L560" s="181">
        <v>1.2</v>
      </c>
      <c r="M560" s="181">
        <v>1</v>
      </c>
      <c r="N560" s="181">
        <v>0.8</v>
      </c>
      <c r="O560" s="181">
        <v>0.66</v>
      </c>
      <c r="P560" s="273" t="s">
        <v>1737</v>
      </c>
      <c r="Q560" s="181">
        <v>0.55000000000000004</v>
      </c>
      <c r="R560" s="181">
        <v>0.44</v>
      </c>
      <c r="S560" s="273"/>
      <c r="T560" s="202">
        <v>0.38</v>
      </c>
      <c r="U560" s="202">
        <v>0.33</v>
      </c>
      <c r="V560" s="202">
        <v>0.28999999999999998</v>
      </c>
      <c r="W560" s="202">
        <v>0.26</v>
      </c>
      <c r="X560" s="202">
        <v>0.23499999999999999</v>
      </c>
      <c r="Y560" s="202">
        <v>0.21</v>
      </c>
      <c r="Z560" s="202">
        <v>0.19600000000000001</v>
      </c>
      <c r="AA560" s="202">
        <v>0.17599999999999999</v>
      </c>
      <c r="AB560" s="202">
        <v>0.16600000000000001</v>
      </c>
      <c r="AC560" s="202">
        <v>0.15</v>
      </c>
      <c r="AD560" s="202">
        <v>0.14000000000000001</v>
      </c>
      <c r="AE560" s="202">
        <v>0.13</v>
      </c>
      <c r="AF560" s="223">
        <f>SUM(C560:AE560)</f>
        <v>28.022999999999996</v>
      </c>
      <c r="AG560" s="224">
        <f>IF(ISERROR((C560/D560-1)*100),"n/a",(C560/D560-1)*100)</f>
        <v>9.9999999999999858</v>
      </c>
      <c r="AH560" s="224">
        <f>IF(ISERROR((D560/E560-1)*100),"n/a",(D560/E560-1)*100)</f>
        <v>9.8901098901098994</v>
      </c>
      <c r="AI560" s="224">
        <f>IF(ISERROR((E560/F560-1)*100),"n/a",(E560/F560-1)*100)</f>
        <v>10.080645161290324</v>
      </c>
      <c r="AJ560" s="224">
        <f>IF(ISERROR((F560/G560-1)*100),"n/a",(F560/G560-1)*100)</f>
        <v>10.222222222222221</v>
      </c>
      <c r="AK560" s="224">
        <f>IF(ISERROR((G560/H560-1)*100),"n/a",(G560/H560-1)*100)</f>
        <v>9.7560975609756184</v>
      </c>
      <c r="AL560" s="224">
        <f>IF(ISERROR((H560/I560-1)*100),"n/a",(H560/I560-1)*100)</f>
        <v>10.810810810810789</v>
      </c>
      <c r="AM560" s="224">
        <f>IF(ISERROR((I560/J560-1)*100),"n/a",(I560/J560-1)*100)</f>
        <v>12.121212121212132</v>
      </c>
      <c r="AN560" s="224">
        <f>IF(ISERROR((J560/K560-1)*100),"n/a",(J560/K560-1)*100)</f>
        <v>17.857142857142861</v>
      </c>
      <c r="AO560" s="224">
        <f>IF(ISERROR((K560/L560-1)*100),"n/a",(K560/L560-1)*100)</f>
        <v>16.666666666666675</v>
      </c>
      <c r="AP560" s="224">
        <f>IF(ISERROR((L560/M560-1)*100),"n/a",(L560/M560-1)*100)</f>
        <v>19.999999999999996</v>
      </c>
      <c r="AQ560" s="224">
        <f>IF(ISERROR((M560/N560-1)*100),"n/a",(M560/N560-1)*100)</f>
        <v>25</v>
      </c>
      <c r="AR560" s="224">
        <f>IF(ISERROR((N560/O560-1)*100),"n/a",(N560/O560-1)*100)</f>
        <v>21.212121212121215</v>
      </c>
      <c r="AS560" s="224">
        <f>IF(ISERROR((O560/Q560-1)*100),"n/a",(O560/Q560-1)*100)</f>
        <v>19.999999999999996</v>
      </c>
      <c r="AT560" s="224">
        <f>IF(ISERROR((Q560/R560-1)*100),"n/a",(Q560/R560-1)*100)</f>
        <v>25</v>
      </c>
      <c r="AU560" s="224">
        <f>IF(ISERROR((R560/T560-1)*100),"n/a",(R560/T560-1)*100)</f>
        <v>15.789473684210531</v>
      </c>
      <c r="AV560" s="224">
        <f>IF(ISERROR((T560/U560-1)*100),"n/a",(T560/U560-1)*100)</f>
        <v>15.151515151515138</v>
      </c>
      <c r="AW560" s="224">
        <f>IF(ISERROR((U560/V560-1)*100),"n/a",(U560/V560-1)*100)</f>
        <v>13.793103448275868</v>
      </c>
      <c r="AX560" s="224">
        <f>IF(ISERROR((V560/W560-1)*100),"n/a",(V560/W560-1)*100)</f>
        <v>11.538461538461519</v>
      </c>
      <c r="AY560" s="224">
        <f>IF(ISERROR((W560/X560-1)*100),"n/a",(W560/X560-1)*100)</f>
        <v>10.638297872340431</v>
      </c>
      <c r="AZ560" s="224">
        <f>IF(ISERROR((X560/Y560-1)*100),"n/a",(X560/Y560-1)*100)</f>
        <v>11.904761904761907</v>
      </c>
      <c r="BA560" s="224">
        <f>IF(ISERROR((Y560/Z560-1)*100),"n/a",(Y560/Z560-1)*100)</f>
        <v>7.1428571428571397</v>
      </c>
      <c r="BB560" s="224">
        <f>IF(ISERROR((Z560/AA560-1)*100),"n/a",(Z560/AA560-1)*100)</f>
        <v>11.363636363636376</v>
      </c>
      <c r="BC560" s="224">
        <f>IF(ISERROR((AA560/AB560-1)*100),"n/a",(AA560/AB560-1)*100)</f>
        <v>6.0240963855421548</v>
      </c>
      <c r="BD560" s="224">
        <f>IF(ISERROR((AB560/AC560-1)*100),"n/a",(AB560/AC560-1)*100)</f>
        <v>10.666666666666668</v>
      </c>
      <c r="BE560" s="224">
        <f>IF(ISERROR((AC560/AD560-1)*100),"n/a",(AC560/AD560-1)*100)</f>
        <v>7.1428571428571397</v>
      </c>
      <c r="BF560" s="224">
        <f>IF(ISERROR((AD560/AE560-1)*100),"n/a",(AD560/AE560-1)*100)</f>
        <v>7.6923076923077094</v>
      </c>
      <c r="BG560" s="224">
        <f>AVERAGE(AG560:BF560)</f>
        <v>13.364040903691709</v>
      </c>
      <c r="BH560" s="182">
        <f t="shared" si="8"/>
        <v>5.3424677480248643</v>
      </c>
    </row>
    <row r="561" spans="1:60" x14ac:dyDescent="0.2">
      <c r="A561" s="116" t="s">
        <v>1618</v>
      </c>
      <c r="B561" s="55" t="s">
        <v>1619</v>
      </c>
      <c r="C561" s="36">
        <v>1.62</v>
      </c>
      <c r="D561" s="181">
        <v>1.47</v>
      </c>
      <c r="E561" s="181">
        <v>1.34</v>
      </c>
      <c r="F561" s="181">
        <v>1.24</v>
      </c>
      <c r="G561" s="181">
        <v>1.1399999999999999</v>
      </c>
      <c r="H561" s="238">
        <v>0.28499999999999998</v>
      </c>
      <c r="I561" s="181">
        <v>1.02</v>
      </c>
      <c r="J561" s="202">
        <v>0.9</v>
      </c>
      <c r="K561" s="202">
        <v>0.64</v>
      </c>
      <c r="L561" s="181">
        <v>0.54</v>
      </c>
      <c r="M561" s="181">
        <v>0.47</v>
      </c>
      <c r="N561" s="181">
        <v>0.4</v>
      </c>
      <c r="O561" s="181">
        <v>0.34</v>
      </c>
      <c r="Q561" s="181">
        <v>0.28000000000000003</v>
      </c>
      <c r="R561" s="181">
        <v>0.22</v>
      </c>
      <c r="T561" s="181">
        <v>0.16</v>
      </c>
      <c r="U561" s="181">
        <v>0.11</v>
      </c>
      <c r="V561" s="202">
        <v>9.5000000000000001E-2</v>
      </c>
      <c r="W561" s="202">
        <v>7.4999999999999997E-2</v>
      </c>
      <c r="X561" s="202">
        <v>0.06</v>
      </c>
      <c r="Y561" s="202">
        <v>5.2499999999999998E-2</v>
      </c>
      <c r="Z561" s="202">
        <v>4.2500000000000003E-2</v>
      </c>
      <c r="AA561" s="202">
        <v>2.8750000000000001E-2</v>
      </c>
      <c r="AB561" s="202">
        <v>2.375E-2</v>
      </c>
      <c r="AC561" s="202">
        <v>2.1250000000000002E-2</v>
      </c>
      <c r="AD561" s="202">
        <v>1.8749999999999999E-2</v>
      </c>
      <c r="AE561" s="202">
        <v>1.6250000000000001E-2</v>
      </c>
      <c r="AF561" s="223">
        <f>SUM(C561:AE561)</f>
        <v>12.608750000000002</v>
      </c>
      <c r="AG561" s="224">
        <f>IF(ISERROR((C561/D561-1)*100),"n/a",(C561/D561-1)*100)</f>
        <v>10.204081632653072</v>
      </c>
      <c r="AH561" s="224">
        <f>IF(ISERROR((D561/E561-1)*100),"n/a",(D561/E561-1)*100)</f>
        <v>9.7014925373134275</v>
      </c>
      <c r="AI561" s="224">
        <f>IF(ISERROR((E561/F561-1)*100),"n/a",(E561/F561-1)*100)</f>
        <v>8.064516129032274</v>
      </c>
      <c r="AJ561" s="224">
        <f>IF(ISERROR((F561/G561-1)*100),"n/a",(F561/G561-1)*100)</f>
        <v>8.7719298245614077</v>
      </c>
      <c r="AK561" s="224">
        <f>IF(ISERROR((G561/H561-1)*100),"n/a",(G561/H561-1)*100)</f>
        <v>300</v>
      </c>
      <c r="AL561" s="224">
        <f>IF(ISERROR((H561/I561-1)*100),"n/a",(H561/I561-1)*100)</f>
        <v>-72.058823529411768</v>
      </c>
      <c r="AM561" s="224">
        <f>IF(ISERROR((I561/J561-1)*100),"n/a",(I561/J561-1)*100)</f>
        <v>13.33333333333333</v>
      </c>
      <c r="AN561" s="224">
        <f>IF(ISERROR((J561/K561-1)*100),"n/a",(J561/K561-1)*100)</f>
        <v>40.625</v>
      </c>
      <c r="AO561" s="224">
        <f>IF(ISERROR((K561/L561-1)*100),"n/a",(K561/L561-1)*100)</f>
        <v>18.518518518518512</v>
      </c>
      <c r="AP561" s="224">
        <f>IF(ISERROR((L561/M561-1)*100),"n/a",(L561/M561-1)*100)</f>
        <v>14.893617021276606</v>
      </c>
      <c r="AQ561" s="224">
        <f>IF(ISERROR((M561/N561-1)*100),"n/a",(M561/N561-1)*100)</f>
        <v>17.499999999999982</v>
      </c>
      <c r="AR561" s="224">
        <f>IF(ISERROR((N561/O561-1)*100),"n/a",(N561/O561-1)*100)</f>
        <v>17.647058823529417</v>
      </c>
      <c r="AS561" s="224">
        <f>IF(ISERROR((O561/Q561-1)*100),"n/a",(O561/Q561-1)*100)</f>
        <v>21.42857142857142</v>
      </c>
      <c r="AT561" s="224">
        <f>IF(ISERROR((Q561/R561-1)*100),"n/a",(Q561/R561-1)*100)</f>
        <v>27.272727272727295</v>
      </c>
      <c r="AU561" s="224">
        <f>IF(ISERROR((R561/T561-1)*100),"n/a",(R561/T561-1)*100)</f>
        <v>37.5</v>
      </c>
      <c r="AV561" s="224">
        <f>IF(ISERROR((T561/U561-1)*100),"n/a",(T561/U561-1)*100)</f>
        <v>45.45454545454546</v>
      </c>
      <c r="AW561" s="224">
        <f>IF(ISERROR((U561/V561-1)*100),"n/a",(U561/V561-1)*100)</f>
        <v>15.789473684210531</v>
      </c>
      <c r="AX561" s="224">
        <f>IF(ISERROR((V561/W561-1)*100),"n/a",(V561/W561-1)*100)</f>
        <v>26.666666666666682</v>
      </c>
      <c r="AY561" s="224">
        <f>IF(ISERROR((W561/X561-1)*100),"n/a",(W561/X561-1)*100)</f>
        <v>25</v>
      </c>
      <c r="AZ561" s="224">
        <f>IF(ISERROR((X561/Y561-1)*100),"n/a",(X561/Y561-1)*100)</f>
        <v>14.285714285714279</v>
      </c>
      <c r="BA561" s="224">
        <f>IF(ISERROR((Y561/Z561-1)*100),"n/a",(Y561/Z561-1)*100)</f>
        <v>23.529411764705866</v>
      </c>
      <c r="BB561" s="224">
        <f>IF(ISERROR((Z561/AA561-1)*100),"n/a",(Z561/AA561-1)*100)</f>
        <v>47.826086956521749</v>
      </c>
      <c r="BC561" s="224">
        <f>IF(ISERROR((AA561/AB561-1)*100),"n/a",(AA561/AB561-1)*100)</f>
        <v>21.052631578947366</v>
      </c>
      <c r="BD561" s="224">
        <f>IF(ISERROR((AB561/AC561-1)*100),"n/a",(AB561/AC561-1)*100)</f>
        <v>11.764705882352944</v>
      </c>
      <c r="BE561" s="224">
        <f>IF(ISERROR((AC561/AD561-1)*100),"n/a",(AC561/AD561-1)*100)</f>
        <v>13.333333333333353</v>
      </c>
      <c r="BF561" s="224">
        <f>IF(ISERROR((AD561/AE561-1)*100),"n/a",(AD561/AE561-1)*100)</f>
        <v>15.384615384615374</v>
      </c>
      <c r="BG561" s="224">
        <f>AVERAGE(AG561:BF561)</f>
        <v>28.211123383989179</v>
      </c>
      <c r="BH561" s="182">
        <f t="shared" si="8"/>
        <v>59.381021274629092</v>
      </c>
    </row>
    <row r="562" spans="1:60" x14ac:dyDescent="0.2">
      <c r="A562" s="55" t="s">
        <v>466</v>
      </c>
      <c r="B562" s="55" t="s">
        <v>467</v>
      </c>
      <c r="C562" s="36">
        <v>2.0699999999999998</v>
      </c>
      <c r="D562" s="181">
        <v>1.89</v>
      </c>
      <c r="E562" s="181">
        <v>1.72</v>
      </c>
      <c r="F562" s="181">
        <v>1.62</v>
      </c>
      <c r="G562" s="181">
        <v>1.54</v>
      </c>
      <c r="H562" s="181">
        <v>1.46</v>
      </c>
      <c r="I562" s="181">
        <v>1.41</v>
      </c>
      <c r="J562" s="202">
        <v>1.31</v>
      </c>
      <c r="K562" s="202">
        <v>1.22</v>
      </c>
      <c r="L562" s="181">
        <v>1.125</v>
      </c>
      <c r="M562" s="181">
        <v>1.0549999999999999</v>
      </c>
      <c r="N562" s="181">
        <v>0.98</v>
      </c>
      <c r="O562" s="181">
        <v>0.91500000000000004</v>
      </c>
      <c r="P562" s="273" t="s">
        <v>1737</v>
      </c>
      <c r="Q562" s="181">
        <v>0.87</v>
      </c>
      <c r="R562" s="181">
        <v>0.84499999999999997</v>
      </c>
      <c r="S562" s="273"/>
      <c r="T562" s="202">
        <v>0.82499999999999996</v>
      </c>
      <c r="U562" s="202">
        <v>0.80500000000000005</v>
      </c>
      <c r="V562" s="202">
        <v>0.77</v>
      </c>
      <c r="W562" s="202">
        <v>0.71499999999999997</v>
      </c>
      <c r="X562" s="202">
        <v>0.65500000000000003</v>
      </c>
      <c r="Y562" s="202">
        <v>0.61</v>
      </c>
      <c r="Z562" s="202">
        <v>0.56999999999999995</v>
      </c>
      <c r="AA562" s="202">
        <v>0.53</v>
      </c>
      <c r="AB562" s="202">
        <v>0.505</v>
      </c>
      <c r="AC562" s="229">
        <v>0.5</v>
      </c>
      <c r="AD562" s="202">
        <v>0.49249999999999999</v>
      </c>
      <c r="AE562" s="202">
        <v>0.47499999999999998</v>
      </c>
      <c r="AF562" s="223">
        <f>SUM(C562:AE562)</f>
        <v>27.482500000000002</v>
      </c>
      <c r="AG562" s="224">
        <f>IF(ISERROR((C562/D562-1)*100),"n/a",(C562/D562-1)*100)</f>
        <v>9.5238095238095113</v>
      </c>
      <c r="AH562" s="224">
        <f>IF(ISERROR((D562/E562-1)*100),"n/a",(D562/E562-1)*100)</f>
        <v>9.8837209302325526</v>
      </c>
      <c r="AI562" s="224">
        <f>IF(ISERROR((E562/F562-1)*100),"n/a",(E562/F562-1)*100)</f>
        <v>6.1728395061728225</v>
      </c>
      <c r="AJ562" s="224">
        <f>IF(ISERROR((F562/G562-1)*100),"n/a",(F562/G562-1)*100)</f>
        <v>5.1948051948051965</v>
      </c>
      <c r="AK562" s="224">
        <f>IF(ISERROR((G562/H562-1)*100),"n/a",(G562/H562-1)*100)</f>
        <v>5.4794520547945202</v>
      </c>
      <c r="AL562" s="224">
        <f>IF(ISERROR((H562/I562-1)*100),"n/a",(H562/I562-1)*100)</f>
        <v>3.5460992907801359</v>
      </c>
      <c r="AM562" s="224">
        <f>IF(ISERROR((I562/J562-1)*100),"n/a",(I562/J562-1)*100)</f>
        <v>7.6335877862595325</v>
      </c>
      <c r="AN562" s="224">
        <f>IF(ISERROR((J562/K562-1)*100),"n/a",(J562/K562-1)*100)</f>
        <v>7.3770491803278659</v>
      </c>
      <c r="AO562" s="224">
        <f>IF(ISERROR((K562/L562-1)*100),"n/a",(K562/L562-1)*100)</f>
        <v>8.4444444444444322</v>
      </c>
      <c r="AP562" s="224">
        <f>IF(ISERROR((L562/M562-1)*100),"n/a",(L562/M562-1)*100)</f>
        <v>6.6350710900473953</v>
      </c>
      <c r="AQ562" s="224">
        <f>IF(ISERROR((M562/N562-1)*100),"n/a",(M562/N562-1)*100)</f>
        <v>7.6530612244897878</v>
      </c>
      <c r="AR562" s="224">
        <f>IF(ISERROR((N562/O562-1)*100),"n/a",(N562/O562-1)*100)</f>
        <v>7.1038251366120075</v>
      </c>
      <c r="AS562" s="224">
        <f>IF(ISERROR((O562/Q562-1)*100),"n/a",(O562/Q562-1)*100)</f>
        <v>5.1724137931034475</v>
      </c>
      <c r="AT562" s="224">
        <f>IF(ISERROR((Q562/R562-1)*100),"n/a",(Q562/R562-1)*100)</f>
        <v>2.9585798816567976</v>
      </c>
      <c r="AU562" s="224">
        <f>IF(ISERROR((R562/T562-1)*100),"n/a",(R562/T562-1)*100)</f>
        <v>2.4242424242424176</v>
      </c>
      <c r="AV562" s="224">
        <f>IF(ISERROR((T562/U562-1)*100),"n/a",(T562/U562-1)*100)</f>
        <v>2.4844720496894235</v>
      </c>
      <c r="AW562" s="224">
        <f>IF(ISERROR((U562/V562-1)*100),"n/a",(U562/V562-1)*100)</f>
        <v>4.5454545454545414</v>
      </c>
      <c r="AX562" s="224">
        <f>IF(ISERROR((V562/W562-1)*100),"n/a",(V562/W562-1)*100)</f>
        <v>7.6923076923077094</v>
      </c>
      <c r="AY562" s="224">
        <f>IF(ISERROR((W562/X562-1)*100),"n/a",(W562/X562-1)*100)</f>
        <v>9.1603053435114425</v>
      </c>
      <c r="AZ562" s="224">
        <f>IF(ISERROR((X562/Y562-1)*100),"n/a",(X562/Y562-1)*100)</f>
        <v>7.3770491803278659</v>
      </c>
      <c r="BA562" s="224">
        <f>IF(ISERROR((Y562/Z562-1)*100),"n/a",(Y562/Z562-1)*100)</f>
        <v>7.0175438596491224</v>
      </c>
      <c r="BB562" s="224">
        <f>IF(ISERROR((Z562/AA562-1)*100),"n/a",(Z562/AA562-1)*100)</f>
        <v>7.5471698113207308</v>
      </c>
      <c r="BC562" s="224">
        <f>IF(ISERROR((AA562/AB562-1)*100),"n/a",(AA562/AB562-1)*100)</f>
        <v>4.9504950495049549</v>
      </c>
      <c r="BD562" s="224">
        <f>IF(ISERROR((AB562/AC562-1)*100),"n/a",(AB562/AC562-1)*100)</f>
        <v>1.0000000000000009</v>
      </c>
      <c r="BE562" s="224">
        <f>IF(ISERROR((AC562/AD562-1)*100),"n/a",(AC562/AD562-1)*100)</f>
        <v>1.5228426395939021</v>
      </c>
      <c r="BF562" s="224">
        <f>IF(ISERROR((AD562/AE562-1)*100),"n/a",(AD562/AE562-1)*100)</f>
        <v>3.6842105263158009</v>
      </c>
      <c r="BG562" s="224">
        <f>AVERAGE(AG562:BF562)</f>
        <v>5.853263544594383</v>
      </c>
      <c r="BH562" s="182">
        <f t="shared" si="8"/>
        <v>2.4954997594158081</v>
      </c>
    </row>
    <row r="563" spans="1:60" x14ac:dyDescent="0.2">
      <c r="A563" s="116" t="s">
        <v>1620</v>
      </c>
      <c r="B563" s="55" t="s">
        <v>1621</v>
      </c>
      <c r="C563" s="36">
        <v>0.88</v>
      </c>
      <c r="D563" s="181">
        <v>0.84</v>
      </c>
      <c r="E563" s="181">
        <v>0.8</v>
      </c>
      <c r="F563" s="181">
        <v>0.76</v>
      </c>
      <c r="G563" s="181">
        <v>0.68</v>
      </c>
      <c r="H563" s="181">
        <v>0.3</v>
      </c>
      <c r="I563" s="238">
        <v>0</v>
      </c>
      <c r="J563" s="229">
        <v>0</v>
      </c>
      <c r="K563" s="229">
        <v>0</v>
      </c>
      <c r="L563" s="238">
        <v>0</v>
      </c>
      <c r="M563" s="238">
        <v>0</v>
      </c>
      <c r="N563" s="238">
        <v>0</v>
      </c>
      <c r="O563" s="238">
        <v>0</v>
      </c>
      <c r="P563" s="162"/>
      <c r="Q563" s="238">
        <v>0</v>
      </c>
      <c r="R563" s="238">
        <v>0</v>
      </c>
      <c r="S563" s="162"/>
      <c r="T563" s="238">
        <v>0</v>
      </c>
      <c r="U563" s="238">
        <v>0</v>
      </c>
      <c r="V563" s="229">
        <v>0</v>
      </c>
      <c r="W563" s="229">
        <v>0</v>
      </c>
      <c r="X563" s="229">
        <v>0</v>
      </c>
      <c r="Y563" s="229">
        <v>0</v>
      </c>
      <c r="Z563" s="229">
        <v>0</v>
      </c>
      <c r="AA563" s="229">
        <v>0</v>
      </c>
      <c r="AB563" s="229">
        <v>0</v>
      </c>
      <c r="AC563" s="229">
        <v>0</v>
      </c>
      <c r="AD563" s="229">
        <v>0</v>
      </c>
      <c r="AE563" s="229">
        <v>0</v>
      </c>
      <c r="AF563" s="223">
        <f>SUM(C563:AE563)</f>
        <v>4.2600000000000007</v>
      </c>
      <c r="AG563" s="224">
        <f>IF(ISERROR((C563/D563-1)*100),"n/a",(C563/D563-1)*100)</f>
        <v>4.7619047619047672</v>
      </c>
      <c r="AH563" s="224">
        <f>IF(ISERROR((D563/E563-1)*100),"n/a",(D563/E563-1)*100)</f>
        <v>4.9999999999999822</v>
      </c>
      <c r="AI563" s="224">
        <f>IF(ISERROR((E563/F563-1)*100),"n/a",(E563/F563-1)*100)</f>
        <v>5.2631578947368363</v>
      </c>
      <c r="AJ563" s="224">
        <f>IF(ISERROR((F563/G563-1)*100),"n/a",(F563/G563-1)*100)</f>
        <v>11.764705882352944</v>
      </c>
      <c r="AK563" s="224">
        <f>IF(ISERROR((G563/H563-1)*100),"n/a",(G563/H563-1)*100)</f>
        <v>126.6666666666667</v>
      </c>
      <c r="AL563" s="224" t="str">
        <f>IF(ISERROR((H563/I563-1)*100),"n/a",(H563/I563-1)*100)</f>
        <v>n/a</v>
      </c>
      <c r="AM563" s="224" t="str">
        <f>IF(ISERROR((I563/J563-1)*100),"n/a",(I563/J563-1)*100)</f>
        <v>n/a</v>
      </c>
      <c r="AN563" s="224" t="str">
        <f>IF(ISERROR((J563/K563-1)*100),"n/a",(J563/K563-1)*100)</f>
        <v>n/a</v>
      </c>
      <c r="AO563" s="224" t="str">
        <f>IF(ISERROR((K563/L563-1)*100),"n/a",(K563/L563-1)*100)</f>
        <v>n/a</v>
      </c>
      <c r="AP563" s="224" t="str">
        <f>IF(ISERROR((L563/M563-1)*100),"n/a",(L563/M563-1)*100)</f>
        <v>n/a</v>
      </c>
      <c r="AQ563" s="224" t="str">
        <f>IF(ISERROR((M563/N563-1)*100),"n/a",(M563/N563-1)*100)</f>
        <v>n/a</v>
      </c>
      <c r="AR563" s="224" t="str">
        <f>IF(ISERROR((N563/O563-1)*100),"n/a",(N563/O563-1)*100)</f>
        <v>n/a</v>
      </c>
      <c r="AS563" s="224" t="str">
        <f>IF(ISERROR((O563/Q563-1)*100),"n/a",(O563/Q563-1)*100)</f>
        <v>n/a</v>
      </c>
      <c r="AT563" s="224" t="str">
        <f>IF(ISERROR((Q563/R563-1)*100),"n/a",(Q563/R563-1)*100)</f>
        <v>n/a</v>
      </c>
      <c r="AU563" s="224" t="str">
        <f>IF(ISERROR((R563/T563-1)*100),"n/a",(R563/T563-1)*100)</f>
        <v>n/a</v>
      </c>
      <c r="AV563" s="224" t="str">
        <f>IF(ISERROR((T563/U563-1)*100),"n/a",(T563/U563-1)*100)</f>
        <v>n/a</v>
      </c>
      <c r="AW563" s="224" t="str">
        <f>IF(ISERROR((U563/V563-1)*100),"n/a",(U563/V563-1)*100)</f>
        <v>n/a</v>
      </c>
      <c r="AX563" s="224" t="str">
        <f>IF(ISERROR((V563/W563-1)*100),"n/a",(V563/W563-1)*100)</f>
        <v>n/a</v>
      </c>
      <c r="AY563" s="224" t="str">
        <f>IF(ISERROR((W563/X563-1)*100),"n/a",(W563/X563-1)*100)</f>
        <v>n/a</v>
      </c>
      <c r="AZ563" s="224" t="str">
        <f>IF(ISERROR((X563/Y563-1)*100),"n/a",(X563/Y563-1)*100)</f>
        <v>n/a</v>
      </c>
      <c r="BA563" s="224" t="str">
        <f>IF(ISERROR((Y563/Z563-1)*100),"n/a",(Y563/Z563-1)*100)</f>
        <v>n/a</v>
      </c>
      <c r="BB563" s="224" t="str">
        <f>IF(ISERROR((Z563/AA563-1)*100),"n/a",(Z563/AA563-1)*100)</f>
        <v>n/a</v>
      </c>
      <c r="BC563" s="224" t="str">
        <f>IF(ISERROR((AA563/AB563-1)*100),"n/a",(AA563/AB563-1)*100)</f>
        <v>n/a</v>
      </c>
      <c r="BD563" s="224" t="str">
        <f>IF(ISERROR((AB563/AC563-1)*100),"n/a",(AB563/AC563-1)*100)</f>
        <v>n/a</v>
      </c>
      <c r="BE563" s="224" t="str">
        <f>IF(ISERROR((AC563/AD563-1)*100),"n/a",(AC563/AD563-1)*100)</f>
        <v>n/a</v>
      </c>
      <c r="BF563" s="224" t="str">
        <f>IF(ISERROR((AD563/AE563-1)*100),"n/a",(AD563/AE563-1)*100)</f>
        <v>n/a</v>
      </c>
      <c r="BG563" s="224">
        <f>AVERAGE(AG563:BF563)</f>
        <v>30.691287041132245</v>
      </c>
      <c r="BH563" s="182">
        <f t="shared" si="8"/>
        <v>53.73186627999079</v>
      </c>
    </row>
    <row r="564" spans="1:60" x14ac:dyDescent="0.2">
      <c r="A564" s="55" t="s">
        <v>1192</v>
      </c>
      <c r="B564" s="55" t="s">
        <v>1193</v>
      </c>
      <c r="C564" s="36">
        <v>4.8</v>
      </c>
      <c r="D564" s="181">
        <v>4.4000000000000004</v>
      </c>
      <c r="E564" s="181">
        <v>4</v>
      </c>
      <c r="F564" s="181">
        <v>3.5</v>
      </c>
      <c r="G564" s="181">
        <v>2.75</v>
      </c>
      <c r="H564" s="181">
        <v>2.5</v>
      </c>
      <c r="I564" s="181">
        <v>2.2000000000000002</v>
      </c>
      <c r="J564" s="202">
        <v>2</v>
      </c>
      <c r="K564" s="202">
        <v>1.8</v>
      </c>
      <c r="L564" s="181">
        <v>1.65</v>
      </c>
      <c r="M564" s="181">
        <v>1.6</v>
      </c>
      <c r="N564" s="181">
        <v>1.4</v>
      </c>
      <c r="O564" s="181">
        <v>1.26</v>
      </c>
      <c r="P564" s="273"/>
      <c r="Q564" s="181">
        <v>0.8</v>
      </c>
      <c r="R564" s="181">
        <v>0.48</v>
      </c>
      <c r="S564" s="273"/>
      <c r="T564" s="229">
        <v>0.4</v>
      </c>
      <c r="U564" s="229">
        <v>0.4</v>
      </c>
      <c r="V564" s="202">
        <v>0.4</v>
      </c>
      <c r="W564" s="202">
        <v>0.32</v>
      </c>
      <c r="X564" s="202">
        <v>0.22</v>
      </c>
      <c r="Y564" s="202">
        <v>0.19</v>
      </c>
      <c r="Z564" s="202">
        <v>0.13</v>
      </c>
      <c r="AA564" s="229">
        <v>0.12</v>
      </c>
      <c r="AB564" s="229">
        <v>0.12</v>
      </c>
      <c r="AC564" s="202">
        <v>0.12</v>
      </c>
      <c r="AD564" s="202">
        <v>0.11</v>
      </c>
      <c r="AE564" s="202">
        <v>0.09</v>
      </c>
      <c r="AF564" s="223">
        <f>SUM(C564:AE564)</f>
        <v>37.759999999999984</v>
      </c>
      <c r="AG564" s="224">
        <f>IF(ISERROR((C564/D564-1)*100),"n/a",(C564/D564-1)*100)</f>
        <v>9.0909090909090828</v>
      </c>
      <c r="AH564" s="224">
        <f>IF(ISERROR((D564/E564-1)*100),"n/a",(D564/E564-1)*100)</f>
        <v>10.000000000000009</v>
      </c>
      <c r="AI564" s="224">
        <f>IF(ISERROR((E564/F564-1)*100),"n/a",(E564/F564-1)*100)</f>
        <v>14.285714285714279</v>
      </c>
      <c r="AJ564" s="224">
        <f>IF(ISERROR((F564/G564-1)*100),"n/a",(F564/G564-1)*100)</f>
        <v>27.27272727272727</v>
      </c>
      <c r="AK564" s="224">
        <f>IF(ISERROR((G564/H564-1)*100),"n/a",(G564/H564-1)*100)</f>
        <v>10.000000000000009</v>
      </c>
      <c r="AL564" s="224">
        <f>IF(ISERROR((H564/I564-1)*100),"n/a",(H564/I564-1)*100)</f>
        <v>13.636363636363624</v>
      </c>
      <c r="AM564" s="224">
        <f>IF(ISERROR((I564/J564-1)*100),"n/a",(I564/J564-1)*100)</f>
        <v>10.000000000000009</v>
      </c>
      <c r="AN564" s="224">
        <f>IF(ISERROR((J564/K564-1)*100),"n/a",(J564/K564-1)*100)</f>
        <v>11.111111111111116</v>
      </c>
      <c r="AO564" s="224">
        <f>IF(ISERROR((K564/L564-1)*100),"n/a",(K564/L564-1)*100)</f>
        <v>9.0909090909091042</v>
      </c>
      <c r="AP564" s="224">
        <f>IF(ISERROR((L564/M564-1)*100),"n/a",(L564/M564-1)*100)</f>
        <v>3.1249999999999778</v>
      </c>
      <c r="AQ564" s="224">
        <f>IF(ISERROR((M564/N564-1)*100),"n/a",(M564/N564-1)*100)</f>
        <v>14.285714285714302</v>
      </c>
      <c r="AR564" s="224">
        <f>IF(ISERROR((N564/O564-1)*100),"n/a",(N564/O564-1)*100)</f>
        <v>11.111111111111093</v>
      </c>
      <c r="AS564" s="224">
        <f>IF(ISERROR((O564/Q564-1)*100),"n/a",(O564/Q564-1)*100)</f>
        <v>57.499999999999993</v>
      </c>
      <c r="AT564" s="224">
        <f>IF(ISERROR((Q564/R564-1)*100),"n/a",(Q564/R564-1)*100)</f>
        <v>66.666666666666671</v>
      </c>
      <c r="AU564" s="224">
        <f>IF(ISERROR((R564/T564-1)*100),"n/a",(R564/T564-1)*100)</f>
        <v>19.999999999999996</v>
      </c>
      <c r="AV564" s="224">
        <f>IF(ISERROR((T564/U564-1)*100),"n/a",(T564/U564-1)*100)</f>
        <v>0</v>
      </c>
      <c r="AW564" s="224">
        <f>IF(ISERROR((U564/V564-1)*100),"n/a",(U564/V564-1)*100)</f>
        <v>0</v>
      </c>
      <c r="AX564" s="224">
        <f>IF(ISERROR((V564/W564-1)*100),"n/a",(V564/W564-1)*100)</f>
        <v>25</v>
      </c>
      <c r="AY564" s="224">
        <f>IF(ISERROR((W564/X564-1)*100),"n/a",(W564/X564-1)*100)</f>
        <v>45.45454545454546</v>
      </c>
      <c r="AZ564" s="224">
        <f>IF(ISERROR((X564/Y564-1)*100),"n/a",(X564/Y564-1)*100)</f>
        <v>15.789473684210531</v>
      </c>
      <c r="BA564" s="224">
        <f>IF(ISERROR((Y564/Z564-1)*100),"n/a",(Y564/Z564-1)*100)</f>
        <v>46.153846153846146</v>
      </c>
      <c r="BB564" s="224">
        <f>IF(ISERROR((Z564/AA564-1)*100),"n/a",(Z564/AA564-1)*100)</f>
        <v>8.3333333333333481</v>
      </c>
      <c r="BC564" s="224">
        <f>IF(ISERROR((AA564/AB564-1)*100),"n/a",(AA564/AB564-1)*100)</f>
        <v>0</v>
      </c>
      <c r="BD564" s="224">
        <f>IF(ISERROR((AB564/AC564-1)*100),"n/a",(AB564/AC564-1)*100)</f>
        <v>0</v>
      </c>
      <c r="BE564" s="224">
        <f>IF(ISERROR((AC564/AD564-1)*100),"n/a",(AC564/AD564-1)*100)</f>
        <v>9.0909090909090828</v>
      </c>
      <c r="BF564" s="224">
        <f>IF(ISERROR((AD564/AE564-1)*100),"n/a",(AD564/AE564-1)*100)</f>
        <v>22.222222222222232</v>
      </c>
      <c r="BG564" s="224">
        <f>AVERAGE(AG564:BF564)</f>
        <v>17.66232909578051</v>
      </c>
      <c r="BH564" s="182">
        <f t="shared" si="8"/>
        <v>17.681844440630694</v>
      </c>
    </row>
    <row r="565" spans="1:60" x14ac:dyDescent="0.2">
      <c r="A565" s="123" t="s">
        <v>2040</v>
      </c>
      <c r="B565" s="55" t="s">
        <v>1195</v>
      </c>
      <c r="C565" s="36">
        <v>2.3650000000000002</v>
      </c>
      <c r="D565" s="181">
        <v>2.1850000000000001</v>
      </c>
      <c r="E565" s="181">
        <v>2.02</v>
      </c>
      <c r="F565" s="181">
        <v>1.875</v>
      </c>
      <c r="G565" s="181">
        <v>1.7350000000000001</v>
      </c>
      <c r="H565" s="181">
        <v>1.64</v>
      </c>
      <c r="I565" s="181">
        <v>1.53</v>
      </c>
      <c r="J565" s="202">
        <v>1.41</v>
      </c>
      <c r="K565" s="202">
        <v>1.3049999999999999</v>
      </c>
      <c r="L565" s="181">
        <v>1.22</v>
      </c>
      <c r="M565" s="181">
        <v>1.1399999999999999</v>
      </c>
      <c r="N565" s="181">
        <v>1.06</v>
      </c>
      <c r="O565" s="181">
        <v>0.96499999999999997</v>
      </c>
      <c r="P565" s="273"/>
      <c r="Q565" s="181">
        <v>0.89500000000000002</v>
      </c>
      <c r="R565" s="181">
        <v>0.82</v>
      </c>
      <c r="S565" s="273"/>
      <c r="T565" s="202">
        <v>0.77</v>
      </c>
      <c r="U565" s="229">
        <v>0.76</v>
      </c>
      <c r="V565" s="202">
        <v>0.7</v>
      </c>
      <c r="W565" s="202">
        <v>0.49001</v>
      </c>
      <c r="X565" s="202">
        <v>0.38666</v>
      </c>
      <c r="Y565" s="202">
        <v>0.33333000000000002</v>
      </c>
      <c r="Z565" s="202">
        <v>0.2</v>
      </c>
      <c r="AA565" s="202">
        <v>0.04</v>
      </c>
      <c r="AB565" s="229">
        <v>0</v>
      </c>
      <c r="AC565" s="229">
        <v>0</v>
      </c>
      <c r="AD565" s="229">
        <v>0</v>
      </c>
      <c r="AE565" s="229">
        <v>0</v>
      </c>
      <c r="AF565" s="223">
        <f>SUM(C565:AE565)</f>
        <v>25.844999999999999</v>
      </c>
      <c r="AG565" s="224">
        <f>IF(ISERROR((C565/D565-1)*100),"n/a",(C565/D565-1)*100)</f>
        <v>8.2379862700229012</v>
      </c>
      <c r="AH565" s="224">
        <f>IF(ISERROR((D565/E565-1)*100),"n/a",(D565/E565-1)*100)</f>
        <v>8.1683168316831747</v>
      </c>
      <c r="AI565" s="224">
        <f>IF(ISERROR((E565/F565-1)*100),"n/a",(E565/F565-1)*100)</f>
        <v>7.7333333333333254</v>
      </c>
      <c r="AJ565" s="224">
        <f>IF(ISERROR((F565/G565-1)*100),"n/a",(F565/G565-1)*100)</f>
        <v>8.0691642651296682</v>
      </c>
      <c r="AK565" s="224">
        <f>IF(ISERROR((G565/H565-1)*100),"n/a",(G565/H565-1)*100)</f>
        <v>5.7926829268292845</v>
      </c>
      <c r="AL565" s="224">
        <f>IF(ISERROR((H565/I565-1)*100),"n/a",(H565/I565-1)*100)</f>
        <v>7.1895424836601274</v>
      </c>
      <c r="AM565" s="224">
        <f>IF(ISERROR((I565/J565-1)*100),"n/a",(I565/J565-1)*100)</f>
        <v>8.5106382978723527</v>
      </c>
      <c r="AN565" s="224">
        <f>IF(ISERROR((J565/K565-1)*100),"n/a",(J565/K565-1)*100)</f>
        <v>8.045977011494255</v>
      </c>
      <c r="AO565" s="224">
        <f>IF(ISERROR((K565/L565-1)*100),"n/a",(K565/L565-1)*100)</f>
        <v>6.9672131147541005</v>
      </c>
      <c r="AP565" s="224">
        <f>IF(ISERROR((L565/M565-1)*100),"n/a",(L565/M565-1)*100)</f>
        <v>7.0175438596491224</v>
      </c>
      <c r="AQ565" s="224">
        <f>IF(ISERROR((M565/N565-1)*100),"n/a",(M565/N565-1)*100)</f>
        <v>7.5471698113207308</v>
      </c>
      <c r="AR565" s="224">
        <f>IF(ISERROR((N565/O565-1)*100),"n/a",(N565/O565-1)*100)</f>
        <v>9.8445595854922416</v>
      </c>
      <c r="AS565" s="224">
        <f>IF(ISERROR((O565/Q565-1)*100),"n/a",(O565/Q565-1)*100)</f>
        <v>7.8212290502793325</v>
      </c>
      <c r="AT565" s="224">
        <f>IF(ISERROR((Q565/R565-1)*100),"n/a",(Q565/R565-1)*100)</f>
        <v>9.1463414634146432</v>
      </c>
      <c r="AU565" s="224">
        <f>IF(ISERROR((R565/T565-1)*100),"n/a",(R565/T565-1)*100)</f>
        <v>6.4935064935064846</v>
      </c>
      <c r="AV565" s="224">
        <f>IF(ISERROR((T565/U565-1)*100),"n/a",(T565/U565-1)*100)</f>
        <v>1.3157894736842035</v>
      </c>
      <c r="AW565" s="224">
        <f>IF(ISERROR((U565/V565-1)*100),"n/a",(U565/V565-1)*100)</f>
        <v>8.5714285714285854</v>
      </c>
      <c r="AX565" s="224">
        <f>IF(ISERROR((V565/W565-1)*100),"n/a",(V565/W565-1)*100)</f>
        <v>42.854227464745605</v>
      </c>
      <c r="AY565" s="224">
        <f>IF(ISERROR((W565/X565-1)*100),"n/a",(W565/X565-1)*100)</f>
        <v>26.728909119122733</v>
      </c>
      <c r="AZ565" s="224">
        <f>IF(ISERROR((X565/Y565-1)*100),"n/a",(X565/Y565-1)*100)</f>
        <v>15.99915999159991</v>
      </c>
      <c r="BA565" s="224">
        <f>IF(ISERROR((Y565/Z565-1)*100),"n/a",(Y565/Z565-1)*100)</f>
        <v>66.664999999999992</v>
      </c>
      <c r="BB565" s="224">
        <f>IF(ISERROR((Z565/AA565-1)*100),"n/a",(Z565/AA565-1)*100)</f>
        <v>400</v>
      </c>
      <c r="BC565" s="224" t="str">
        <f>IF(ISERROR((AA565/AB565-1)*100),"n/a",(AA565/AB565-1)*100)</f>
        <v>n/a</v>
      </c>
      <c r="BD565" s="224" t="str">
        <f>IF(ISERROR((AB565/AC565-1)*100),"n/a",(AB565/AC565-1)*100)</f>
        <v>n/a</v>
      </c>
      <c r="BE565" s="224" t="str">
        <f>IF(ISERROR((AC565/AD565-1)*100),"n/a",(AC565/AD565-1)*100)</f>
        <v>n/a</v>
      </c>
      <c r="BF565" s="224" t="str">
        <f>IF(ISERROR((AD565/AE565-1)*100),"n/a",(AD565/AE565-1)*100)</f>
        <v>n/a</v>
      </c>
      <c r="BG565" s="224">
        <f>AVERAGE(AG565:BF565)</f>
        <v>30.85089633722831</v>
      </c>
      <c r="BH565" s="182">
        <f t="shared" si="8"/>
        <v>83.753542845649079</v>
      </c>
    </row>
    <row r="566" spans="1:60" x14ac:dyDescent="0.2">
      <c r="A566" s="116" t="s">
        <v>1622</v>
      </c>
      <c r="B566" s="55" t="s">
        <v>1623</v>
      </c>
      <c r="C566" s="36">
        <v>0.49333333333333335</v>
      </c>
      <c r="D566" s="181">
        <v>0.46666666666666662</v>
      </c>
      <c r="E566" s="181">
        <v>0.41333333333333333</v>
      </c>
      <c r="F566" s="181">
        <v>0.35555555555555535</v>
      </c>
      <c r="G566" s="181">
        <v>0.32888888888888868</v>
      </c>
      <c r="H566" s="181">
        <v>0.18074074074074067</v>
      </c>
      <c r="I566" s="181">
        <v>0.148148148148148</v>
      </c>
      <c r="J566" s="202">
        <v>7.1111111111111333E-2</v>
      </c>
      <c r="K566" s="229">
        <v>0</v>
      </c>
      <c r="L566" s="238">
        <v>0</v>
      </c>
      <c r="M566" s="238">
        <v>0</v>
      </c>
      <c r="N566" s="238">
        <v>0</v>
      </c>
      <c r="O566" s="238">
        <v>0</v>
      </c>
      <c r="P566" s="229">
        <v>0</v>
      </c>
      <c r="Q566" s="238">
        <v>0</v>
      </c>
      <c r="R566" s="238">
        <v>0</v>
      </c>
      <c r="S566" s="229">
        <v>0</v>
      </c>
      <c r="T566" s="238">
        <v>0</v>
      </c>
      <c r="U566" s="238">
        <v>0</v>
      </c>
      <c r="V566" s="229">
        <v>0</v>
      </c>
      <c r="W566" s="229">
        <v>0</v>
      </c>
      <c r="X566" s="229">
        <v>0</v>
      </c>
      <c r="Y566" s="229">
        <v>0</v>
      </c>
      <c r="Z566" s="229">
        <v>0</v>
      </c>
      <c r="AA566" s="229">
        <v>0</v>
      </c>
      <c r="AB566" s="229">
        <v>0</v>
      </c>
      <c r="AC566" s="229">
        <v>0</v>
      </c>
      <c r="AD566" s="229">
        <v>0</v>
      </c>
      <c r="AE566" s="229">
        <v>0</v>
      </c>
      <c r="AF566" s="223">
        <f>SUM(C566:AE566)</f>
        <v>2.4577777777777774</v>
      </c>
      <c r="AG566" s="224">
        <f>IF(ISERROR((C566/D566-1)*100),"n/a",(C566/D566-1)*100)</f>
        <v>5.7142857142857384</v>
      </c>
      <c r="AH566" s="224">
        <f>IF(ISERROR((D566/E566-1)*100),"n/a",(D566/E566-1)*100)</f>
        <v>12.903225806451601</v>
      </c>
      <c r="AI566" s="224">
        <f>IF(ISERROR((E566/F566-1)*100),"n/a",(E566/F566-1)*100)</f>
        <v>16.250000000000075</v>
      </c>
      <c r="AJ566" s="224">
        <f>IF(ISERROR((F566/G566-1)*100),"n/a",(F566/G566-1)*100)</f>
        <v>8.1081081081081141</v>
      </c>
      <c r="AK566" s="224">
        <f>IF(ISERROR((G566/H566-1)*100),"n/a",(G566/H566-1)*100)</f>
        <v>81.96721311475406</v>
      </c>
      <c r="AL566" s="224">
        <f>IF(ISERROR((H566/I566-1)*100),"n/a",(H566/I566-1)*100)</f>
        <v>22.000000000000085</v>
      </c>
      <c r="AM566" s="224">
        <f>IF(ISERROR((I566/J566-1)*100),"n/a",(I566/J566-1)*100)</f>
        <v>108.33333333333246</v>
      </c>
      <c r="AN566" s="224" t="str">
        <f>IF(ISERROR((J566/K566-1)*100),"n/a",(J566/K566-1)*100)</f>
        <v>n/a</v>
      </c>
      <c r="AO566" s="224" t="str">
        <f>IF(ISERROR((K566/L566-1)*100),"n/a",(K566/L566-1)*100)</f>
        <v>n/a</v>
      </c>
      <c r="AP566" s="224" t="str">
        <f>IF(ISERROR((L566/M566-1)*100),"n/a",(L566/M566-1)*100)</f>
        <v>n/a</v>
      </c>
      <c r="AQ566" s="224" t="str">
        <f>IF(ISERROR((M566/N566-1)*100),"n/a",(M566/N566-1)*100)</f>
        <v>n/a</v>
      </c>
      <c r="AR566" s="224" t="str">
        <f>IF(ISERROR((N566/O566-1)*100),"n/a",(N566/O566-1)*100)</f>
        <v>n/a</v>
      </c>
      <c r="AS566" s="224" t="str">
        <f>IF(ISERROR((O566/Q566-1)*100),"n/a",(O566/Q566-1)*100)</f>
        <v>n/a</v>
      </c>
      <c r="AT566" s="224" t="str">
        <f>IF(ISERROR((Q566/R566-1)*100),"n/a",(Q566/R566-1)*100)</f>
        <v>n/a</v>
      </c>
      <c r="AU566" s="224" t="str">
        <f>IF(ISERROR((R566/T566-1)*100),"n/a",(R566/T566-1)*100)</f>
        <v>n/a</v>
      </c>
      <c r="AV566" s="224" t="str">
        <f>IF(ISERROR((T566/U566-1)*100),"n/a",(T566/U566-1)*100)</f>
        <v>n/a</v>
      </c>
      <c r="AW566" s="224" t="str">
        <f>IF(ISERROR((U566/V566-1)*100),"n/a",(U566/V566-1)*100)</f>
        <v>n/a</v>
      </c>
      <c r="AX566" s="224" t="str">
        <f>IF(ISERROR((V566/W566-1)*100),"n/a",(V566/W566-1)*100)</f>
        <v>n/a</v>
      </c>
      <c r="AY566" s="224" t="str">
        <f>IF(ISERROR((W566/X566-1)*100),"n/a",(W566/X566-1)*100)</f>
        <v>n/a</v>
      </c>
      <c r="AZ566" s="224" t="str">
        <f>IF(ISERROR((X566/Y566-1)*100),"n/a",(X566/Y566-1)*100)</f>
        <v>n/a</v>
      </c>
      <c r="BA566" s="224" t="str">
        <f>IF(ISERROR((Y566/Z566-1)*100),"n/a",(Y566/Z566-1)*100)</f>
        <v>n/a</v>
      </c>
      <c r="BB566" s="224" t="str">
        <f>IF(ISERROR((Z566/AA566-1)*100),"n/a",(Z566/AA566-1)*100)</f>
        <v>n/a</v>
      </c>
      <c r="BC566" s="224" t="str">
        <f>IF(ISERROR((AA566/AB566-1)*100),"n/a",(AA566/AB566-1)*100)</f>
        <v>n/a</v>
      </c>
      <c r="BD566" s="224" t="str">
        <f>IF(ISERROR((AB566/AC566-1)*100),"n/a",(AB566/AC566-1)*100)</f>
        <v>n/a</v>
      </c>
      <c r="BE566" s="224" t="str">
        <f>IF(ISERROR((AC566/AD566-1)*100),"n/a",(AC566/AD566-1)*100)</f>
        <v>n/a</v>
      </c>
      <c r="BF566" s="224" t="str">
        <f>IF(ISERROR((AD566/AE566-1)*100),"n/a",(AD566/AE566-1)*100)</f>
        <v>n/a</v>
      </c>
      <c r="BG566" s="224">
        <f>AVERAGE(AG566:BF566)</f>
        <v>36.468023725276019</v>
      </c>
      <c r="BH566" s="182">
        <f t="shared" si="8"/>
        <v>41.146624143520604</v>
      </c>
    </row>
    <row r="567" spans="1:60" x14ac:dyDescent="0.2">
      <c r="A567" s="116" t="s">
        <v>1196</v>
      </c>
      <c r="B567" s="55" t="s">
        <v>1197</v>
      </c>
      <c r="C567" s="36">
        <v>4.3232999999999997</v>
      </c>
      <c r="D567" s="181">
        <v>4.0818000000000003</v>
      </c>
      <c r="E567" s="181">
        <v>3.9630999999999998</v>
      </c>
      <c r="F567" s="181">
        <v>3.8300999999999998</v>
      </c>
      <c r="G567" s="181">
        <v>3.4434</v>
      </c>
      <c r="H567" s="181">
        <v>3.1890999999999998</v>
      </c>
      <c r="I567" s="181">
        <v>3.07</v>
      </c>
      <c r="J567" s="202">
        <v>2.9415</v>
      </c>
      <c r="K567" s="202">
        <v>2.6806000000000001</v>
      </c>
      <c r="L567" s="181">
        <v>2.4308000000000001</v>
      </c>
      <c r="M567" s="238">
        <v>2.4302000000000001</v>
      </c>
      <c r="N567" s="181">
        <v>2.5745</v>
      </c>
      <c r="O567" s="181">
        <v>2.4809999999999999</v>
      </c>
      <c r="P567" s="202"/>
      <c r="Q567" s="181">
        <v>2.2704</v>
      </c>
      <c r="R567" s="181">
        <v>2.1347</v>
      </c>
      <c r="S567" s="202"/>
      <c r="T567" s="238">
        <v>1.9444999999999999</v>
      </c>
      <c r="U567" s="238">
        <v>2</v>
      </c>
      <c r="V567" s="202">
        <v>2</v>
      </c>
      <c r="W567" s="202">
        <v>1.82</v>
      </c>
      <c r="X567" s="202">
        <v>1.42757400999616</v>
      </c>
      <c r="Y567" s="202">
        <v>1.1293733179546299</v>
      </c>
      <c r="Z567" s="202">
        <v>0.97078046905036497</v>
      </c>
      <c r="AA567" s="202">
        <v>0.82660515186466799</v>
      </c>
      <c r="AB567" s="202">
        <v>0.730488273740869</v>
      </c>
      <c r="AC567" s="202">
        <v>0.66320645905421005</v>
      </c>
      <c r="AD567" s="202">
        <v>0.547866205305652</v>
      </c>
      <c r="AE567" s="202">
        <v>0.45174932718185301</v>
      </c>
      <c r="AF567" s="223">
        <f>SUM(C567:AE567)</f>
        <v>60.356643214148413</v>
      </c>
      <c r="AG567" s="224">
        <f>IF(ISERROR((C567/D567-1)*100),"n/a",(C567/D567-1)*100)</f>
        <v>5.9165074231956272</v>
      </c>
      <c r="AH567" s="224">
        <f>IF(ISERROR((D567/E567-1)*100),"n/a",(D567/E567-1)*100)</f>
        <v>2.9951300749413434</v>
      </c>
      <c r="AI567" s="224">
        <f>IF(ISERROR((E567/F567-1)*100),"n/a",(E567/F567-1)*100)</f>
        <v>3.4724941907521956</v>
      </c>
      <c r="AJ567" s="224">
        <f>IF(ISERROR((F567/G567-1)*100),"n/a",(F567/G567-1)*100)</f>
        <v>11.230179473775914</v>
      </c>
      <c r="AK567" s="224">
        <f>IF(ISERROR((G567/H567-1)*100),"n/a",(G567/H567-1)*100)</f>
        <v>7.9740365620394549</v>
      </c>
      <c r="AL567" s="224">
        <f>IF(ISERROR((H567/I567-1)*100),"n/a",(H567/I567-1)*100)</f>
        <v>3.879478827361571</v>
      </c>
      <c r="AM567" s="224">
        <f>IF(ISERROR((I567/J567-1)*100),"n/a",(I567/J567-1)*100)</f>
        <v>4.3685194628590773</v>
      </c>
      <c r="AN567" s="224">
        <f>IF(ISERROR((J567/K567-1)*100),"n/a",(J567/K567-1)*100)</f>
        <v>9.732895620383486</v>
      </c>
      <c r="AO567" s="224">
        <f>IF(ISERROR((K567/L567-1)*100),"n/a",(K567/L567-1)*100)</f>
        <v>10.276452196807639</v>
      </c>
      <c r="AP567" s="224">
        <f>IF(ISERROR((L567/M567-1)*100),"n/a",(L567/M567-1)*100)</f>
        <v>2.4689325981408494E-2</v>
      </c>
      <c r="AQ567" s="224">
        <f>IF(ISERROR((M567/N567-1)*100),"n/a",(M567/N567-1)*100)</f>
        <v>-5.6049718391920749</v>
      </c>
      <c r="AR567" s="224">
        <f>IF(ISERROR((N567/O567-1)*100),"n/a",(N567/O567-1)*100)</f>
        <v>3.7686416767432451</v>
      </c>
      <c r="AS567" s="224">
        <f>IF(ISERROR((O567/Q567-1)*100),"n/a",(O567/Q567-1)*100)</f>
        <v>9.2758985200845689</v>
      </c>
      <c r="AT567" s="224">
        <f>IF(ISERROR((Q567/R567-1)*100),"n/a",(Q567/R567-1)*100)</f>
        <v>6.3568651332740034</v>
      </c>
      <c r="AU567" s="224">
        <f>IF(ISERROR((R567/T567-1)*100),"n/a",(R567/T567-1)*100)</f>
        <v>9.7814348161481277</v>
      </c>
      <c r="AV567" s="224">
        <f>IF(ISERROR((T567/U567-1)*100),"n/a",(T567/U567-1)*100)</f>
        <v>-2.7750000000000052</v>
      </c>
      <c r="AW567" s="224">
        <f>IF(ISERROR((U567/V567-1)*100),"n/a",(U567/V567-1)*100)</f>
        <v>0</v>
      </c>
      <c r="AX567" s="224">
        <f>IF(ISERROR((V567/W567-1)*100),"n/a",(V567/W567-1)*100)</f>
        <v>9.8901098901098763</v>
      </c>
      <c r="AY567" s="224">
        <f>IF(ISERROR((W567/X567-1)*100),"n/a",(W567/X567-1)*100)</f>
        <v>27.489011936053352</v>
      </c>
      <c r="AZ567" s="224">
        <f>IF(ISERROR((X567/Y567-1)*100),"n/a",(X567/Y567-1)*100)</f>
        <v>26.404085106383725</v>
      </c>
      <c r="BA567" s="224">
        <f>IF(ISERROR((Y567/Z567-1)*100),"n/a",(Y567/Z567-1)*100)</f>
        <v>16.336633663366062</v>
      </c>
      <c r="BB567" s="224">
        <f>IF(ISERROR((Z567/AA567-1)*100),"n/a",(Z567/AA567-1)*100)</f>
        <v>17.441860465116179</v>
      </c>
      <c r="BC567" s="224">
        <f>IF(ISERROR((AA567/AB567-1)*100),"n/a",(AA567/AB567-1)*100)</f>
        <v>13.157894736842168</v>
      </c>
      <c r="BD567" s="224">
        <f>IF(ISERROR((AB567/AC567-1)*100),"n/a",(AB567/AC567-1)*100)</f>
        <v>10.144927536231885</v>
      </c>
      <c r="BE567" s="224">
        <f>IF(ISERROR((AC567/AD567-1)*100),"n/a",(AC567/AD567-1)*100)</f>
        <v>21.052631578947324</v>
      </c>
      <c r="BF567" s="224">
        <f>IF(ISERROR((AD567/AE567-1)*100),"n/a",(AD567/AE567-1)*100)</f>
        <v>21.276595744680947</v>
      </c>
      <c r="BG567" s="224">
        <f>AVERAGE(AG567:BF567)</f>
        <v>9.3795000816495016</v>
      </c>
      <c r="BH567" s="182">
        <f t="shared" si="8"/>
        <v>8.395235020970091</v>
      </c>
    </row>
    <row r="568" spans="1:60" x14ac:dyDescent="0.2">
      <c r="A568" s="116" t="s">
        <v>2041</v>
      </c>
      <c r="B568" s="55" t="s">
        <v>1199</v>
      </c>
      <c r="C568" s="36">
        <v>1.43</v>
      </c>
      <c r="D568" s="181">
        <v>1.2</v>
      </c>
      <c r="E568" s="181">
        <v>1.1399999999999999</v>
      </c>
      <c r="F568" s="181">
        <v>0.87</v>
      </c>
      <c r="G568" s="181">
        <v>0.44</v>
      </c>
      <c r="H568" s="181">
        <v>0.4</v>
      </c>
      <c r="I568" s="181">
        <v>0.36</v>
      </c>
      <c r="J568" s="202">
        <v>0.23</v>
      </c>
      <c r="K568" s="202">
        <v>0.2</v>
      </c>
      <c r="L568" s="181">
        <v>0.1875</v>
      </c>
      <c r="M568" s="238">
        <v>0.1</v>
      </c>
      <c r="N568" s="238">
        <v>0.1</v>
      </c>
      <c r="O568" s="238">
        <v>0.1</v>
      </c>
      <c r="P568" s="229"/>
      <c r="Q568" s="238">
        <v>0.1</v>
      </c>
      <c r="R568" s="181">
        <v>0.1</v>
      </c>
      <c r="S568" s="202"/>
      <c r="T568" s="238">
        <v>0</v>
      </c>
      <c r="U568" s="238">
        <v>0.12</v>
      </c>
      <c r="V568" s="229">
        <v>0.48</v>
      </c>
      <c r="W568" s="229">
        <v>0.48</v>
      </c>
      <c r="X568" s="229">
        <v>0.48</v>
      </c>
      <c r="Y568" s="202">
        <v>0.48</v>
      </c>
      <c r="Z568" s="202">
        <v>0.42</v>
      </c>
      <c r="AA568" s="202">
        <v>0.1</v>
      </c>
      <c r="AB568" s="229">
        <v>0</v>
      </c>
      <c r="AC568" s="229">
        <v>0</v>
      </c>
      <c r="AD568" s="229">
        <v>0</v>
      </c>
      <c r="AE568" s="229">
        <v>0</v>
      </c>
      <c r="AF568" s="223">
        <f>SUM(C568:AE568)</f>
        <v>9.5175000000000001</v>
      </c>
      <c r="AG568" s="224">
        <f>IF(ISERROR((C568/D568-1)*100),"n/a",(C568/D568-1)*100)</f>
        <v>19.166666666666664</v>
      </c>
      <c r="AH568" s="224">
        <f>IF(ISERROR((D568/E568-1)*100),"n/a",(D568/E568-1)*100)</f>
        <v>5.2631578947368363</v>
      </c>
      <c r="AI568" s="224">
        <f>IF(ISERROR((E568/F568-1)*100),"n/a",(E568/F568-1)*100)</f>
        <v>31.034482758620683</v>
      </c>
      <c r="AJ568" s="224">
        <f>IF(ISERROR((F568/G568-1)*100),"n/a",(F568/G568-1)*100)</f>
        <v>97.727272727272734</v>
      </c>
      <c r="AK568" s="224">
        <f>IF(ISERROR((G568/H568-1)*100),"n/a",(G568/H568-1)*100)</f>
        <v>9.9999999999999858</v>
      </c>
      <c r="AL568" s="224">
        <f>IF(ISERROR((H568/I568-1)*100),"n/a",(H568/I568-1)*100)</f>
        <v>11.111111111111116</v>
      </c>
      <c r="AM568" s="224">
        <f>IF(ISERROR((I568/J568-1)*100),"n/a",(I568/J568-1)*100)</f>
        <v>56.521739130434767</v>
      </c>
      <c r="AN568" s="224">
        <f>IF(ISERROR((J568/K568-1)*100),"n/a",(J568/K568-1)*100)</f>
        <v>14.999999999999991</v>
      </c>
      <c r="AO568" s="224">
        <f>IF(ISERROR((K568/L568-1)*100),"n/a",(K568/L568-1)*100)</f>
        <v>6.6666666666666652</v>
      </c>
      <c r="AP568" s="224">
        <f>IF(ISERROR((L568/M568-1)*100),"n/a",(L568/M568-1)*100)</f>
        <v>87.5</v>
      </c>
      <c r="AQ568" s="224">
        <f>IF(ISERROR((M568/N568-1)*100),"n/a",(M568/N568-1)*100)</f>
        <v>0</v>
      </c>
      <c r="AR568" s="224">
        <f>IF(ISERROR((N568/O568-1)*100),"n/a",(N568/O568-1)*100)</f>
        <v>0</v>
      </c>
      <c r="AS568" s="224">
        <f>IF(ISERROR((O568/Q568-1)*100),"n/a",(O568/Q568-1)*100)</f>
        <v>0</v>
      </c>
      <c r="AT568" s="224">
        <f>IF(ISERROR((Q568/R568-1)*100),"n/a",(Q568/R568-1)*100)</f>
        <v>0</v>
      </c>
      <c r="AU568" s="224" t="str">
        <f>IF(ISERROR((R568/T568-1)*100),"n/a",(R568/T568-1)*100)</f>
        <v>n/a</v>
      </c>
      <c r="AV568" s="224">
        <f>IF(ISERROR((T568/U568-1)*100),"n/a",(T568/U568-1)*100)</f>
        <v>-100</v>
      </c>
      <c r="AW568" s="224">
        <f>IF(ISERROR((U568/V568-1)*100),"n/a",(U568/V568-1)*100)</f>
        <v>-75</v>
      </c>
      <c r="AX568" s="224">
        <f>IF(ISERROR((V568/W568-1)*100),"n/a",(V568/W568-1)*100)</f>
        <v>0</v>
      </c>
      <c r="AY568" s="224">
        <f>IF(ISERROR((W568/X568-1)*100),"n/a",(W568/X568-1)*100)</f>
        <v>0</v>
      </c>
      <c r="AZ568" s="224">
        <f>IF(ISERROR((X568/Y568-1)*100),"n/a",(X568/Y568-1)*100)</f>
        <v>0</v>
      </c>
      <c r="BA568" s="224">
        <f>IF(ISERROR((Y568/Z568-1)*100),"n/a",(Y568/Z568-1)*100)</f>
        <v>14.285714285714279</v>
      </c>
      <c r="BB568" s="224">
        <f>IF(ISERROR((Z568/AA568-1)*100),"n/a",(Z568/AA568-1)*100)</f>
        <v>319.99999999999994</v>
      </c>
      <c r="BC568" s="224" t="str">
        <f>IF(ISERROR((AA568/AB568-1)*100),"n/a",(AA568/AB568-1)*100)</f>
        <v>n/a</v>
      </c>
      <c r="BD568" s="224" t="str">
        <f>IF(ISERROR((AB568/AC568-1)*100),"n/a",(AB568/AC568-1)*100)</f>
        <v>n/a</v>
      </c>
      <c r="BE568" s="224" t="str">
        <f>IF(ISERROR((AC568/AD568-1)*100),"n/a",(AC568/AD568-1)*100)</f>
        <v>n/a</v>
      </c>
      <c r="BF568" s="224" t="str">
        <f>IF(ISERROR((AD568/AE568-1)*100),"n/a",(AD568/AE568-1)*100)</f>
        <v>n/a</v>
      </c>
      <c r="BG568" s="224">
        <f>AVERAGE(AG568:BF568)</f>
        <v>23.775086249582078</v>
      </c>
      <c r="BH568" s="182">
        <f t="shared" si="8"/>
        <v>80.190838475730928</v>
      </c>
    </row>
    <row r="569" spans="1:60" x14ac:dyDescent="0.2">
      <c r="A569" s="116" t="s">
        <v>1624</v>
      </c>
      <c r="B569" s="55" t="s">
        <v>1625</v>
      </c>
      <c r="C569" s="36">
        <v>0.82</v>
      </c>
      <c r="D569" s="181">
        <v>0.78</v>
      </c>
      <c r="E569" s="181">
        <v>0.74</v>
      </c>
      <c r="F569" s="181">
        <v>0.7</v>
      </c>
      <c r="G569" s="181">
        <v>0.66</v>
      </c>
      <c r="H569" s="181">
        <v>0.64</v>
      </c>
      <c r="I569" s="181">
        <v>0.6</v>
      </c>
      <c r="J569" s="202">
        <v>0.56000000000000005</v>
      </c>
      <c r="K569" s="229">
        <v>0.48</v>
      </c>
      <c r="L569" s="238">
        <v>0.48</v>
      </c>
      <c r="M569" s="238">
        <v>0.48</v>
      </c>
      <c r="N569" s="181">
        <v>0.48</v>
      </c>
      <c r="O569" s="181">
        <v>0.12</v>
      </c>
      <c r="P569" s="202"/>
      <c r="Q569" s="238">
        <v>0</v>
      </c>
      <c r="R569" s="238">
        <v>0</v>
      </c>
      <c r="S569" s="229"/>
      <c r="T569" s="238">
        <v>0</v>
      </c>
      <c r="U569" s="238">
        <v>0</v>
      </c>
      <c r="V569" s="229">
        <v>0</v>
      </c>
      <c r="W569" s="229">
        <v>0</v>
      </c>
      <c r="X569" s="229">
        <v>0</v>
      </c>
      <c r="Y569" s="229">
        <v>0</v>
      </c>
      <c r="Z569" s="229">
        <v>0</v>
      </c>
      <c r="AA569" s="229">
        <v>0</v>
      </c>
      <c r="AB569" s="229">
        <v>0</v>
      </c>
      <c r="AC569" s="229">
        <v>0</v>
      </c>
      <c r="AD569" s="229">
        <v>0</v>
      </c>
      <c r="AE569" s="229">
        <v>0</v>
      </c>
      <c r="AF569" s="223">
        <f>SUM(C569:AE569)</f>
        <v>7.5400000000000018</v>
      </c>
      <c r="AG569" s="224">
        <f>IF(ISERROR((C569/D569-1)*100),"n/a",(C569/D569-1)*100)</f>
        <v>5.12820512820511</v>
      </c>
      <c r="AH569" s="224">
        <f>IF(ISERROR((D569/E569-1)*100),"n/a",(D569/E569-1)*100)</f>
        <v>5.4054054054054168</v>
      </c>
      <c r="AI569" s="224">
        <f>IF(ISERROR((E569/F569-1)*100),"n/a",(E569/F569-1)*100)</f>
        <v>5.7142857142857162</v>
      </c>
      <c r="AJ569" s="224">
        <f>IF(ISERROR((F569/G569-1)*100),"n/a",(F569/G569-1)*100)</f>
        <v>6.0606060606060552</v>
      </c>
      <c r="AK569" s="224">
        <f>IF(ISERROR((G569/H569-1)*100),"n/a",(G569/H569-1)*100)</f>
        <v>3.125</v>
      </c>
      <c r="AL569" s="224">
        <f>IF(ISERROR((H569/I569-1)*100),"n/a",(H569/I569-1)*100)</f>
        <v>6.6666666666666652</v>
      </c>
      <c r="AM569" s="224">
        <f>IF(ISERROR((I569/J569-1)*100),"n/a",(I569/J569-1)*100)</f>
        <v>7.1428571428571397</v>
      </c>
      <c r="AN569" s="224">
        <f>IF(ISERROR((J569/K569-1)*100),"n/a",(J569/K569-1)*100)</f>
        <v>16.666666666666675</v>
      </c>
      <c r="AO569" s="224">
        <f>IF(ISERROR((K569/L569-1)*100),"n/a",(K569/L569-1)*100)</f>
        <v>0</v>
      </c>
      <c r="AP569" s="224">
        <f>IF(ISERROR((L569/M569-1)*100),"n/a",(L569/M569-1)*100)</f>
        <v>0</v>
      </c>
      <c r="AQ569" s="224">
        <f>IF(ISERROR((M569/N569-1)*100),"n/a",(M569/N569-1)*100)</f>
        <v>0</v>
      </c>
      <c r="AR569" s="224">
        <f>IF(ISERROR((N569/O569-1)*100),"n/a",(N569/O569-1)*100)</f>
        <v>300</v>
      </c>
      <c r="AS569" s="224" t="str">
        <f>IF(ISERROR((O569/Q569-1)*100),"n/a",(O569/Q569-1)*100)</f>
        <v>n/a</v>
      </c>
      <c r="AT569" s="224" t="str">
        <f>IF(ISERROR((Q569/R569-1)*100),"n/a",(Q569/R569-1)*100)</f>
        <v>n/a</v>
      </c>
      <c r="AU569" s="224" t="str">
        <f>IF(ISERROR((R569/T569-1)*100),"n/a",(R569/T569-1)*100)</f>
        <v>n/a</v>
      </c>
      <c r="AV569" s="224" t="str">
        <f>IF(ISERROR((T569/U569-1)*100),"n/a",(T569/U569-1)*100)</f>
        <v>n/a</v>
      </c>
      <c r="AW569" s="224" t="str">
        <f>IF(ISERROR((U569/V569-1)*100),"n/a",(U569/V569-1)*100)</f>
        <v>n/a</v>
      </c>
      <c r="AX569" s="224" t="str">
        <f>IF(ISERROR((V569/W569-1)*100),"n/a",(V569/W569-1)*100)</f>
        <v>n/a</v>
      </c>
      <c r="AY569" s="224" t="str">
        <f>IF(ISERROR((W569/X569-1)*100),"n/a",(W569/X569-1)*100)</f>
        <v>n/a</v>
      </c>
      <c r="AZ569" s="224" t="str">
        <f>IF(ISERROR((X569/Y569-1)*100),"n/a",(X569/Y569-1)*100)</f>
        <v>n/a</v>
      </c>
      <c r="BA569" s="224" t="str">
        <f>IF(ISERROR((Y569/Z569-1)*100),"n/a",(Y569/Z569-1)*100)</f>
        <v>n/a</v>
      </c>
      <c r="BB569" s="224" t="str">
        <f>IF(ISERROR((Z569/AA569-1)*100),"n/a",(Z569/AA569-1)*100)</f>
        <v>n/a</v>
      </c>
      <c r="BC569" s="224" t="str">
        <f>IF(ISERROR((AA569/AB569-1)*100),"n/a",(AA569/AB569-1)*100)</f>
        <v>n/a</v>
      </c>
      <c r="BD569" s="224" t="str">
        <f>IF(ISERROR((AB569/AC569-1)*100),"n/a",(AB569/AC569-1)*100)</f>
        <v>n/a</v>
      </c>
      <c r="BE569" s="224" t="str">
        <f>IF(ISERROR((AC569/AD569-1)*100),"n/a",(AC569/AD569-1)*100)</f>
        <v>n/a</v>
      </c>
      <c r="BF569" s="224" t="str">
        <f>IF(ISERROR((AD569/AE569-1)*100),"n/a",(AD569/AE569-1)*100)</f>
        <v>n/a</v>
      </c>
      <c r="BG569" s="224">
        <f>AVERAGE(AG569:BF569)</f>
        <v>29.659141065391065</v>
      </c>
      <c r="BH569" s="182">
        <f t="shared" si="8"/>
        <v>85.254663094553678</v>
      </c>
    </row>
    <row r="570" spans="1:60" x14ac:dyDescent="0.2">
      <c r="A570" s="116" t="s">
        <v>1626</v>
      </c>
      <c r="B570" s="55" t="s">
        <v>1627</v>
      </c>
      <c r="C570" s="36">
        <v>4.4400000000000004</v>
      </c>
      <c r="D570" s="181">
        <v>3.92</v>
      </c>
      <c r="E570" s="181">
        <v>3.4</v>
      </c>
      <c r="F570" s="181">
        <v>2.84</v>
      </c>
      <c r="G570" s="181">
        <v>2.3199999999999998</v>
      </c>
      <c r="H570" s="181">
        <v>1.86</v>
      </c>
      <c r="I570" s="181">
        <v>0.74</v>
      </c>
      <c r="J570" s="229">
        <v>0</v>
      </c>
      <c r="K570" s="229">
        <v>0</v>
      </c>
      <c r="L570" s="238">
        <v>0</v>
      </c>
      <c r="M570" s="238">
        <v>0</v>
      </c>
      <c r="N570" s="238">
        <v>0</v>
      </c>
      <c r="O570" s="238">
        <v>0</v>
      </c>
      <c r="P570" s="162"/>
      <c r="Q570" s="238">
        <v>0</v>
      </c>
      <c r="R570" s="238">
        <v>0</v>
      </c>
      <c r="S570" s="162"/>
      <c r="T570" s="238">
        <v>0</v>
      </c>
      <c r="U570" s="238">
        <v>0</v>
      </c>
      <c r="V570" s="229">
        <v>0</v>
      </c>
      <c r="W570" s="229">
        <v>0</v>
      </c>
      <c r="X570" s="229">
        <v>0</v>
      </c>
      <c r="Y570" s="229">
        <v>0</v>
      </c>
      <c r="Z570" s="229">
        <v>0</v>
      </c>
      <c r="AA570" s="229">
        <v>0</v>
      </c>
      <c r="AB570" s="229">
        <v>0</v>
      </c>
      <c r="AC570" s="229">
        <v>0</v>
      </c>
      <c r="AD570" s="229">
        <v>0</v>
      </c>
      <c r="AE570" s="229">
        <v>0</v>
      </c>
      <c r="AF570" s="223">
        <f>SUM(C570:AE570)</f>
        <v>19.519999999999996</v>
      </c>
      <c r="AG570" s="224">
        <f>IF(ISERROR((C570/D570-1)*100),"n/a",(C570/D570-1)*100)</f>
        <v>13.265306122448983</v>
      </c>
      <c r="AH570" s="224">
        <f>IF(ISERROR((D570/E570-1)*100),"n/a",(D570/E570-1)*100)</f>
        <v>15.294117647058814</v>
      </c>
      <c r="AI570" s="224">
        <f>IF(ISERROR((E570/F570-1)*100),"n/a",(E570/F570-1)*100)</f>
        <v>19.718309859154925</v>
      </c>
      <c r="AJ570" s="224">
        <f>IF(ISERROR((F570/G570-1)*100),"n/a",(F570/G570-1)*100)</f>
        <v>22.413793103448288</v>
      </c>
      <c r="AK570" s="224">
        <f>IF(ISERROR((G570/H570-1)*100),"n/a",(G570/H570-1)*100)</f>
        <v>24.731182795698903</v>
      </c>
      <c r="AL570" s="224">
        <f>IF(ISERROR((H570/I570-1)*100),"n/a",(H570/I570-1)*100)</f>
        <v>151.35135135135135</v>
      </c>
      <c r="AM570" s="224" t="str">
        <f>IF(ISERROR((I570/J570-1)*100),"n/a",(I570/J570-1)*100)</f>
        <v>n/a</v>
      </c>
      <c r="AN570" s="224" t="str">
        <f>IF(ISERROR((J570/K570-1)*100),"n/a",(J570/K570-1)*100)</f>
        <v>n/a</v>
      </c>
      <c r="AO570" s="224" t="str">
        <f>IF(ISERROR((K570/L570-1)*100),"n/a",(K570/L570-1)*100)</f>
        <v>n/a</v>
      </c>
      <c r="AP570" s="224" t="str">
        <f>IF(ISERROR((L570/M570-1)*100),"n/a",(L570/M570-1)*100)</f>
        <v>n/a</v>
      </c>
      <c r="AQ570" s="224" t="str">
        <f>IF(ISERROR((M570/N570-1)*100),"n/a",(M570/N570-1)*100)</f>
        <v>n/a</v>
      </c>
      <c r="AR570" s="224" t="str">
        <f>IF(ISERROR((N570/O570-1)*100),"n/a",(N570/O570-1)*100)</f>
        <v>n/a</v>
      </c>
      <c r="AS570" s="224" t="str">
        <f>IF(ISERROR((O570/Q570-1)*100),"n/a",(O570/Q570-1)*100)</f>
        <v>n/a</v>
      </c>
      <c r="AT570" s="224" t="str">
        <f>IF(ISERROR((Q570/R570-1)*100),"n/a",(Q570/R570-1)*100)</f>
        <v>n/a</v>
      </c>
      <c r="AU570" s="224" t="str">
        <f>IF(ISERROR((R570/T570-1)*100),"n/a",(R570/T570-1)*100)</f>
        <v>n/a</v>
      </c>
      <c r="AV570" s="224" t="str">
        <f>IF(ISERROR((T570/U570-1)*100),"n/a",(T570/U570-1)*100)</f>
        <v>n/a</v>
      </c>
      <c r="AW570" s="224" t="str">
        <f>IF(ISERROR((U570/V570-1)*100),"n/a",(U570/V570-1)*100)</f>
        <v>n/a</v>
      </c>
      <c r="AX570" s="224" t="str">
        <f>IF(ISERROR((V570/W570-1)*100),"n/a",(V570/W570-1)*100)</f>
        <v>n/a</v>
      </c>
      <c r="AY570" s="224" t="str">
        <f>IF(ISERROR((W570/X570-1)*100),"n/a",(W570/X570-1)*100)</f>
        <v>n/a</v>
      </c>
      <c r="AZ570" s="224" t="str">
        <f>IF(ISERROR((X570/Y570-1)*100),"n/a",(X570/Y570-1)*100)</f>
        <v>n/a</v>
      </c>
      <c r="BA570" s="224" t="str">
        <f>IF(ISERROR((Y570/Z570-1)*100),"n/a",(Y570/Z570-1)*100)</f>
        <v>n/a</v>
      </c>
      <c r="BB570" s="224" t="str">
        <f>IF(ISERROR((Z570/AA570-1)*100),"n/a",(Z570/AA570-1)*100)</f>
        <v>n/a</v>
      </c>
      <c r="BC570" s="224" t="str">
        <f>IF(ISERROR((AA570/AB570-1)*100),"n/a",(AA570/AB570-1)*100)</f>
        <v>n/a</v>
      </c>
      <c r="BD570" s="224" t="str">
        <f>IF(ISERROR((AB570/AC570-1)*100),"n/a",(AB570/AC570-1)*100)</f>
        <v>n/a</v>
      </c>
      <c r="BE570" s="224" t="str">
        <f>IF(ISERROR((AC570/AD570-1)*100),"n/a",(AC570/AD570-1)*100)</f>
        <v>n/a</v>
      </c>
      <c r="BF570" s="224" t="str">
        <f>IF(ISERROR((AD570/AE570-1)*100),"n/a",(AD570/AE570-1)*100)</f>
        <v>n/a</v>
      </c>
      <c r="BG570" s="224">
        <f>AVERAGE(AG570:BF570)</f>
        <v>41.129010146526873</v>
      </c>
      <c r="BH570" s="182">
        <f t="shared" si="8"/>
        <v>54.167071825355315</v>
      </c>
    </row>
    <row r="571" spans="1:60" x14ac:dyDescent="0.2">
      <c r="A571" s="146" t="s">
        <v>5653</v>
      </c>
      <c r="B571" s="55" t="s">
        <v>5649</v>
      </c>
      <c r="C571" s="36">
        <v>0.73</v>
      </c>
      <c r="D571" s="181">
        <v>0.72</v>
      </c>
      <c r="E571" s="181">
        <v>0.71000000000000008</v>
      </c>
      <c r="F571" s="181">
        <v>0.64</v>
      </c>
      <c r="G571" s="181">
        <v>0.39</v>
      </c>
      <c r="H571" s="238">
        <v>0</v>
      </c>
      <c r="I571" s="238">
        <v>0</v>
      </c>
      <c r="J571" s="229">
        <v>0</v>
      </c>
      <c r="K571" s="229">
        <v>0</v>
      </c>
      <c r="L571" s="238">
        <v>0</v>
      </c>
      <c r="M571" s="238">
        <v>0</v>
      </c>
      <c r="N571" s="238">
        <v>0</v>
      </c>
      <c r="O571" s="238">
        <v>0</v>
      </c>
      <c r="P571" s="162"/>
      <c r="Q571" s="238">
        <v>0</v>
      </c>
      <c r="R571" s="238">
        <v>0</v>
      </c>
      <c r="S571" s="162"/>
      <c r="T571" s="238">
        <v>0</v>
      </c>
      <c r="U571" s="238">
        <v>0</v>
      </c>
      <c r="V571" s="229">
        <v>0</v>
      </c>
      <c r="W571" s="229">
        <v>0</v>
      </c>
      <c r="X571" s="229">
        <v>0</v>
      </c>
      <c r="Y571" s="229">
        <v>0</v>
      </c>
      <c r="Z571" s="229">
        <v>0</v>
      </c>
      <c r="AA571" s="229">
        <v>0</v>
      </c>
      <c r="AB571" s="229">
        <v>0</v>
      </c>
      <c r="AC571" s="229">
        <v>0</v>
      </c>
      <c r="AD571" s="229">
        <v>0</v>
      </c>
      <c r="AE571" s="229">
        <v>0</v>
      </c>
      <c r="AF571" s="223">
        <f>SUM(C571:AE571)</f>
        <v>3.1900000000000004</v>
      </c>
      <c r="AG571" s="224">
        <f>IF(ISERROR((C571/D571-1)*100),"n/a",(C571/D571-1)*100)</f>
        <v>1.388888888888884</v>
      </c>
      <c r="AH571" s="224">
        <f>IF(ISERROR((D571/E571-1)*100),"n/a",(D571/E571-1)*100)</f>
        <v>1.408450704225328</v>
      </c>
      <c r="AI571" s="224">
        <f>IF(ISERROR((E571/F571-1)*100),"n/a",(E571/F571-1)*100)</f>
        <v>10.9375</v>
      </c>
      <c r="AJ571" s="224">
        <f>IF(ISERROR((F571/G571-1)*100),"n/a",(F571/G571-1)*100)</f>
        <v>64.102564102564102</v>
      </c>
      <c r="AK571" s="224" t="str">
        <f>IF(ISERROR((G571/H571-1)*100),"n/a",(G571/H571-1)*100)</f>
        <v>n/a</v>
      </c>
      <c r="AL571" s="224" t="str">
        <f>IF(ISERROR((H571/I571-1)*100),"n/a",(H571/I571-1)*100)</f>
        <v>n/a</v>
      </c>
      <c r="AM571" s="224" t="str">
        <f>IF(ISERROR((I571/J571-1)*100),"n/a",(I571/J571-1)*100)</f>
        <v>n/a</v>
      </c>
      <c r="AN571" s="224" t="str">
        <f>IF(ISERROR((J571/K571-1)*100),"n/a",(J571/K571-1)*100)</f>
        <v>n/a</v>
      </c>
      <c r="AO571" s="224" t="str">
        <f>IF(ISERROR((K571/L571-1)*100),"n/a",(K571/L571-1)*100)</f>
        <v>n/a</v>
      </c>
      <c r="AP571" s="224" t="str">
        <f>IF(ISERROR((L571/M571-1)*100),"n/a",(L571/M571-1)*100)</f>
        <v>n/a</v>
      </c>
      <c r="AQ571" s="224" t="str">
        <f>IF(ISERROR((M571/N571-1)*100),"n/a",(M571/N571-1)*100)</f>
        <v>n/a</v>
      </c>
      <c r="AR571" s="224" t="str">
        <f>IF(ISERROR((N571/O571-1)*100),"n/a",(N571/O571-1)*100)</f>
        <v>n/a</v>
      </c>
      <c r="AS571" s="224" t="str">
        <f>IF(ISERROR((O571/Q571-1)*100),"n/a",(O571/Q571-1)*100)</f>
        <v>n/a</v>
      </c>
      <c r="AT571" s="224" t="str">
        <f>IF(ISERROR((Q571/R571-1)*100),"n/a",(Q571/R571-1)*100)</f>
        <v>n/a</v>
      </c>
      <c r="AU571" s="224" t="str">
        <f>IF(ISERROR((R571/T571-1)*100),"n/a",(R571/T571-1)*100)</f>
        <v>n/a</v>
      </c>
      <c r="AV571" s="224" t="str">
        <f>IF(ISERROR((T571/U571-1)*100),"n/a",(T571/U571-1)*100)</f>
        <v>n/a</v>
      </c>
      <c r="AW571" s="224" t="str">
        <f>IF(ISERROR((U571/V571-1)*100),"n/a",(U571/V571-1)*100)</f>
        <v>n/a</v>
      </c>
      <c r="AX571" s="224" t="str">
        <f>IF(ISERROR((V571/W571-1)*100),"n/a",(V571/W571-1)*100)</f>
        <v>n/a</v>
      </c>
      <c r="AY571" s="224" t="str">
        <f>IF(ISERROR((W571/X571-1)*100),"n/a",(W571/X571-1)*100)</f>
        <v>n/a</v>
      </c>
      <c r="AZ571" s="224" t="str">
        <f>IF(ISERROR((X571/Y571-1)*100),"n/a",(X571/Y571-1)*100)</f>
        <v>n/a</v>
      </c>
      <c r="BA571" s="224" t="str">
        <f>IF(ISERROR((Y571/Z571-1)*100),"n/a",(Y571/Z571-1)*100)</f>
        <v>n/a</v>
      </c>
      <c r="BB571" s="224" t="str">
        <f>IF(ISERROR((Z571/AA571-1)*100),"n/a",(Z571/AA571-1)*100)</f>
        <v>n/a</v>
      </c>
      <c r="BC571" s="224" t="str">
        <f>IF(ISERROR((AA571/AB571-1)*100),"n/a",(AA571/AB571-1)*100)</f>
        <v>n/a</v>
      </c>
      <c r="BD571" s="224" t="str">
        <f>IF(ISERROR((AB571/AC571-1)*100),"n/a",(AB571/AC571-1)*100)</f>
        <v>n/a</v>
      </c>
      <c r="BE571" s="224" t="str">
        <f>IF(ISERROR((AC571/AD571-1)*100),"n/a",(AC571/AD571-1)*100)</f>
        <v>n/a</v>
      </c>
      <c r="BF571" s="224" t="str">
        <f>IF(ISERROR((AD571/AE571-1)*100),"n/a",(AD571/AE571-1)*100)</f>
        <v>n/a</v>
      </c>
      <c r="BG571" s="224">
        <f>AVERAGE(AG571:BF571)</f>
        <v>19.45935092391958</v>
      </c>
      <c r="BH571" s="182">
        <f t="shared" si="8"/>
        <v>30.099917070673428</v>
      </c>
    </row>
    <row r="572" spans="1:60" x14ac:dyDescent="0.2">
      <c r="A572" s="123" t="s">
        <v>2042</v>
      </c>
      <c r="B572" s="55" t="s">
        <v>1201</v>
      </c>
      <c r="C572" s="36">
        <v>0.6</v>
      </c>
      <c r="D572" s="181">
        <v>0.56000000000000005</v>
      </c>
      <c r="E572" s="181">
        <v>0.52</v>
      </c>
      <c r="F572" s="181">
        <v>0.48</v>
      </c>
      <c r="G572" s="181">
        <v>0.44</v>
      </c>
      <c r="H572" s="181">
        <v>0.4</v>
      </c>
      <c r="I572" s="181">
        <v>0.36</v>
      </c>
      <c r="J572" s="202">
        <v>0.32</v>
      </c>
      <c r="K572" s="202">
        <v>0.28000000000000003</v>
      </c>
      <c r="L572" s="181">
        <v>0.24</v>
      </c>
      <c r="M572" s="181">
        <v>0.2</v>
      </c>
      <c r="N572" s="181">
        <v>0.16</v>
      </c>
      <c r="O572" s="181">
        <v>0.12</v>
      </c>
      <c r="P572" s="273"/>
      <c r="Q572" s="238">
        <v>0</v>
      </c>
      <c r="R572" s="238">
        <v>0</v>
      </c>
      <c r="S572" s="273"/>
      <c r="T572" s="229">
        <v>0</v>
      </c>
      <c r="U572" s="229">
        <v>0.36</v>
      </c>
      <c r="V572" s="202">
        <v>0.34</v>
      </c>
      <c r="W572" s="202">
        <v>0.26</v>
      </c>
      <c r="X572" s="202">
        <v>0.21</v>
      </c>
      <c r="Y572" s="202">
        <v>0.2</v>
      </c>
      <c r="Z572" s="229">
        <v>0</v>
      </c>
      <c r="AA572" s="229">
        <v>0</v>
      </c>
      <c r="AB572" s="229">
        <v>0.26</v>
      </c>
      <c r="AC572" s="202">
        <v>0.49</v>
      </c>
      <c r="AD572" s="202">
        <v>0.44</v>
      </c>
      <c r="AE572" s="202">
        <v>0.4</v>
      </c>
      <c r="AF572" s="223">
        <f>SUM(C572:AE572)</f>
        <v>7.6400000000000015</v>
      </c>
      <c r="AG572" s="224">
        <f>IF(ISERROR((C572/D572-1)*100),"n/a",(C572/D572-1)*100)</f>
        <v>7.1428571428571397</v>
      </c>
      <c r="AH572" s="224">
        <f>IF(ISERROR((D572/E572-1)*100),"n/a",(D572/E572-1)*100)</f>
        <v>7.6923076923077094</v>
      </c>
      <c r="AI572" s="224">
        <f>IF(ISERROR((E572/F572-1)*100),"n/a",(E572/F572-1)*100)</f>
        <v>8.3333333333333481</v>
      </c>
      <c r="AJ572" s="224">
        <f>IF(ISERROR((F572/G572-1)*100),"n/a",(F572/G572-1)*100)</f>
        <v>9.0909090909090828</v>
      </c>
      <c r="AK572" s="224">
        <f>IF(ISERROR((G572/H572-1)*100),"n/a",(G572/H572-1)*100)</f>
        <v>9.9999999999999858</v>
      </c>
      <c r="AL572" s="224">
        <f>IF(ISERROR((H572/I572-1)*100),"n/a",(H572/I572-1)*100)</f>
        <v>11.111111111111116</v>
      </c>
      <c r="AM572" s="224">
        <f>IF(ISERROR((I572/J572-1)*100),"n/a",(I572/J572-1)*100)</f>
        <v>12.5</v>
      </c>
      <c r="AN572" s="224">
        <f>IF(ISERROR((J572/K572-1)*100),"n/a",(J572/K572-1)*100)</f>
        <v>14.285714285714279</v>
      </c>
      <c r="AO572" s="224">
        <f>IF(ISERROR((K572/L572-1)*100),"n/a",(K572/L572-1)*100)</f>
        <v>16.666666666666675</v>
      </c>
      <c r="AP572" s="224">
        <f>IF(ISERROR((L572/M572-1)*100),"n/a",(L572/M572-1)*100)</f>
        <v>19.999999999999996</v>
      </c>
      <c r="AQ572" s="224">
        <f>IF(ISERROR((M572/N572-1)*100),"n/a",(M572/N572-1)*100)</f>
        <v>25</v>
      </c>
      <c r="AR572" s="224">
        <f>IF(ISERROR((N572/O572-1)*100),"n/a",(N572/O572-1)*100)</f>
        <v>33.33333333333335</v>
      </c>
      <c r="AS572" s="224" t="str">
        <f>IF(ISERROR((O572/Q572-1)*100),"n/a",(O572/Q572-1)*100)</f>
        <v>n/a</v>
      </c>
      <c r="AT572" s="224" t="str">
        <f>IF(ISERROR((Q572/R572-1)*100),"n/a",(Q572/R572-1)*100)</f>
        <v>n/a</v>
      </c>
      <c r="AU572" s="224" t="str">
        <f>IF(ISERROR((R572/T572-1)*100),"n/a",(R572/T572-1)*100)</f>
        <v>n/a</v>
      </c>
      <c r="AV572" s="224">
        <f>IF(ISERROR((T572/U572-1)*100),"n/a",(T572/U572-1)*100)</f>
        <v>-100</v>
      </c>
      <c r="AW572" s="224">
        <f>IF(ISERROR((U572/V572-1)*100),"n/a",(U572/V572-1)*100)</f>
        <v>5.8823529411764497</v>
      </c>
      <c r="AX572" s="224">
        <f>IF(ISERROR((V572/W572-1)*100),"n/a",(V572/W572-1)*100)</f>
        <v>30.76923076923077</v>
      </c>
      <c r="AY572" s="224">
        <f>IF(ISERROR((W572/X572-1)*100),"n/a",(W572/X572-1)*100)</f>
        <v>23.809523809523814</v>
      </c>
      <c r="AZ572" s="224">
        <f>IF(ISERROR((X572/Y572-1)*100),"n/a",(X572/Y572-1)*100)</f>
        <v>4.9999999999999822</v>
      </c>
      <c r="BA572" s="224" t="str">
        <f>IF(ISERROR((Y572/Z572-1)*100),"n/a",(Y572/Z572-1)*100)</f>
        <v>n/a</v>
      </c>
      <c r="BB572" s="224" t="str">
        <f>IF(ISERROR((Z572/AA572-1)*100),"n/a",(Z572/AA572-1)*100)</f>
        <v>n/a</v>
      </c>
      <c r="BC572" s="224">
        <f>IF(ISERROR((AA572/AB572-1)*100),"n/a",(AA572/AB572-1)*100)</f>
        <v>-100</v>
      </c>
      <c r="BD572" s="224">
        <f>IF(ISERROR((AB572/AC572-1)*100),"n/a",(AB572/AC572-1)*100)</f>
        <v>-46.938775510204081</v>
      </c>
      <c r="BE572" s="224">
        <f>IF(ISERROR((AC572/AD572-1)*100),"n/a",(AC572/AD572-1)*100)</f>
        <v>11.363636363636353</v>
      </c>
      <c r="BF572" s="224">
        <f>IF(ISERROR((AD572/AE572-1)*100),"n/a",(AD572/AE572-1)*100)</f>
        <v>9.9999999999999858</v>
      </c>
      <c r="BG572" s="224">
        <f>AVERAGE(AG572:BF572)</f>
        <v>0.71629528712361601</v>
      </c>
      <c r="BH572" s="182">
        <f t="shared" ref="BH572:BH634" si="9">STDEV(AG572:BF572)</f>
        <v>36.915312319140192</v>
      </c>
    </row>
    <row r="573" spans="1:60" x14ac:dyDescent="0.2">
      <c r="A573" s="55" t="s">
        <v>2043</v>
      </c>
      <c r="B573" s="55" t="s">
        <v>1203</v>
      </c>
      <c r="C573" s="36">
        <v>2.4500000000000002</v>
      </c>
      <c r="D573" s="181">
        <v>2.3199999999999998</v>
      </c>
      <c r="E573" s="181">
        <v>2.16</v>
      </c>
      <c r="F573" s="181">
        <v>2</v>
      </c>
      <c r="G573" s="181">
        <v>1.84</v>
      </c>
      <c r="H573" s="181">
        <v>1.68</v>
      </c>
      <c r="I573" s="181">
        <v>1.49</v>
      </c>
      <c r="J573" s="202">
        <v>1.32</v>
      </c>
      <c r="K573" s="202">
        <v>1.05</v>
      </c>
      <c r="L573" s="181">
        <v>0.85</v>
      </c>
      <c r="M573" s="181">
        <v>0.68</v>
      </c>
      <c r="N573" s="181">
        <v>0.55000000000000004</v>
      </c>
      <c r="O573" s="181">
        <v>0.44500000000000001</v>
      </c>
      <c r="P573" s="273"/>
      <c r="Q573" s="181">
        <v>0.36</v>
      </c>
      <c r="R573" s="181">
        <v>0.28000000000000003</v>
      </c>
      <c r="S573" s="273"/>
      <c r="T573" s="202">
        <v>0.18</v>
      </c>
      <c r="U573" s="229">
        <v>0</v>
      </c>
      <c r="V573" s="229">
        <v>0</v>
      </c>
      <c r="W573" s="229">
        <v>0</v>
      </c>
      <c r="X573" s="229">
        <v>0</v>
      </c>
      <c r="Y573" s="229">
        <v>0</v>
      </c>
      <c r="Z573" s="229">
        <v>0</v>
      </c>
      <c r="AA573" s="229">
        <v>0</v>
      </c>
      <c r="AB573" s="229">
        <v>0</v>
      </c>
      <c r="AC573" s="229">
        <v>0</v>
      </c>
      <c r="AD573" s="229">
        <v>0</v>
      </c>
      <c r="AE573" s="229">
        <v>0</v>
      </c>
      <c r="AF573" s="223">
        <f>SUM(C573:AE573)</f>
        <v>19.655000000000001</v>
      </c>
      <c r="AG573" s="224">
        <f>IF(ISERROR((C573/D573-1)*100),"n/a",(C573/D573-1)*100)</f>
        <v>5.6034482758620774</v>
      </c>
      <c r="AH573" s="224">
        <f>IF(ISERROR((D573/E573-1)*100),"n/a",(D573/E573-1)*100)</f>
        <v>7.4074074074073959</v>
      </c>
      <c r="AI573" s="224">
        <f>IF(ISERROR((E573/F573-1)*100),"n/a",(E573/F573-1)*100)</f>
        <v>8.0000000000000071</v>
      </c>
      <c r="AJ573" s="224">
        <f>IF(ISERROR((F573/G573-1)*100),"n/a",(F573/G573-1)*100)</f>
        <v>8.6956521739130377</v>
      </c>
      <c r="AK573" s="224">
        <f>IF(ISERROR((G573/H573-1)*100),"n/a",(G573/H573-1)*100)</f>
        <v>9.5238095238095344</v>
      </c>
      <c r="AL573" s="224">
        <f>IF(ISERROR((H573/I573-1)*100),"n/a",(H573/I573-1)*100)</f>
        <v>12.751677852348987</v>
      </c>
      <c r="AM573" s="224">
        <f>IF(ISERROR((I573/J573-1)*100),"n/a",(I573/J573-1)*100)</f>
        <v>12.878787878787868</v>
      </c>
      <c r="AN573" s="224">
        <f>IF(ISERROR((J573/K573-1)*100),"n/a",(J573/K573-1)*100)</f>
        <v>25.714285714285712</v>
      </c>
      <c r="AO573" s="224">
        <f>IF(ISERROR((K573/L573-1)*100),"n/a",(K573/L573-1)*100)</f>
        <v>23.529411764705888</v>
      </c>
      <c r="AP573" s="224">
        <f>IF(ISERROR((L573/M573-1)*100),"n/a",(L573/M573-1)*100)</f>
        <v>24.999999999999979</v>
      </c>
      <c r="AQ573" s="224">
        <f>IF(ISERROR((M573/N573-1)*100),"n/a",(M573/N573-1)*100)</f>
        <v>23.636363636363633</v>
      </c>
      <c r="AR573" s="224">
        <f>IF(ISERROR((N573/O573-1)*100),"n/a",(N573/O573-1)*100)</f>
        <v>23.59550561797754</v>
      </c>
      <c r="AS573" s="224">
        <f>IF(ISERROR((O573/Q573-1)*100),"n/a",(O573/Q573-1)*100)</f>
        <v>23.611111111111114</v>
      </c>
      <c r="AT573" s="224">
        <f>IF(ISERROR((Q573/R573-1)*100),"n/a",(Q573/R573-1)*100)</f>
        <v>28.571428571428559</v>
      </c>
      <c r="AU573" s="224">
        <f>IF(ISERROR((R573/T573-1)*100),"n/a",(R573/T573-1)*100)</f>
        <v>55.555555555555578</v>
      </c>
      <c r="AV573" s="224" t="str">
        <f>IF(ISERROR((T573/U573-1)*100),"n/a",(T573/U573-1)*100)</f>
        <v>n/a</v>
      </c>
      <c r="AW573" s="224" t="str">
        <f>IF(ISERROR((U573/V573-1)*100),"n/a",(U573/V573-1)*100)</f>
        <v>n/a</v>
      </c>
      <c r="AX573" s="224" t="str">
        <f>IF(ISERROR((V573/W573-1)*100),"n/a",(V573/W573-1)*100)</f>
        <v>n/a</v>
      </c>
      <c r="AY573" s="224" t="str">
        <f>IF(ISERROR((W573/X573-1)*100),"n/a",(W573/X573-1)*100)</f>
        <v>n/a</v>
      </c>
      <c r="AZ573" s="224" t="str">
        <f>IF(ISERROR((X573/Y573-1)*100),"n/a",(X573/Y573-1)*100)</f>
        <v>n/a</v>
      </c>
      <c r="BA573" s="224" t="str">
        <f>IF(ISERROR((Y573/Z573-1)*100),"n/a",(Y573/Z573-1)*100)</f>
        <v>n/a</v>
      </c>
      <c r="BB573" s="224" t="str">
        <f>IF(ISERROR((Z573/AA573-1)*100),"n/a",(Z573/AA573-1)*100)</f>
        <v>n/a</v>
      </c>
      <c r="BC573" s="224" t="str">
        <f>IF(ISERROR((AA573/AB573-1)*100),"n/a",(AA573/AB573-1)*100)</f>
        <v>n/a</v>
      </c>
      <c r="BD573" s="224" t="str">
        <f>IF(ISERROR((AB573/AC573-1)*100),"n/a",(AB573/AC573-1)*100)</f>
        <v>n/a</v>
      </c>
      <c r="BE573" s="224" t="str">
        <f>IF(ISERROR((AC573/AD573-1)*100),"n/a",(AC573/AD573-1)*100)</f>
        <v>n/a</v>
      </c>
      <c r="BF573" s="224" t="str">
        <f>IF(ISERROR((AD573/AE573-1)*100),"n/a",(AD573/AE573-1)*100)</f>
        <v>n/a</v>
      </c>
      <c r="BG573" s="224">
        <f>AVERAGE(AG573:BF573)</f>
        <v>19.604963005570461</v>
      </c>
      <c r="BH573" s="182">
        <f t="shared" si="9"/>
        <v>12.804155605819336</v>
      </c>
    </row>
    <row r="574" spans="1:60" x14ac:dyDescent="0.2">
      <c r="A574" s="123" t="s">
        <v>2044</v>
      </c>
      <c r="B574" s="55" t="s">
        <v>1205</v>
      </c>
      <c r="C574" s="36">
        <v>1.3</v>
      </c>
      <c r="D574" s="181">
        <v>1.2</v>
      </c>
      <c r="E574" s="181">
        <v>1.1200000000000001</v>
      </c>
      <c r="F574" s="181">
        <v>1.02</v>
      </c>
      <c r="G574" s="181">
        <v>0.88</v>
      </c>
      <c r="H574" s="181">
        <v>0.78</v>
      </c>
      <c r="I574" s="181">
        <v>0.72</v>
      </c>
      <c r="J574" s="202">
        <v>0.68</v>
      </c>
      <c r="K574" s="202">
        <v>0.57999999999999996</v>
      </c>
      <c r="L574" s="181">
        <v>0.51</v>
      </c>
      <c r="M574" s="181">
        <v>0.44</v>
      </c>
      <c r="N574" s="181">
        <v>0.34</v>
      </c>
      <c r="O574" s="181">
        <v>0.27</v>
      </c>
      <c r="P574" s="273"/>
      <c r="Q574" s="181">
        <v>0.22</v>
      </c>
      <c r="R574" s="181">
        <v>0.19</v>
      </c>
      <c r="S574" s="273"/>
      <c r="T574" s="229">
        <v>0.16</v>
      </c>
      <c r="U574" s="229">
        <v>0.16</v>
      </c>
      <c r="V574" s="202">
        <v>0.16</v>
      </c>
      <c r="W574" s="202">
        <v>0.12</v>
      </c>
      <c r="X574" s="202">
        <v>0.1</v>
      </c>
      <c r="Y574" s="202">
        <v>7.4999999999999997E-2</v>
      </c>
      <c r="Z574" s="229">
        <v>0</v>
      </c>
      <c r="AA574" s="229">
        <v>0</v>
      </c>
      <c r="AB574" s="229">
        <v>0</v>
      </c>
      <c r="AC574" s="229">
        <v>0</v>
      </c>
      <c r="AD574" s="229">
        <v>0</v>
      </c>
      <c r="AE574" s="202">
        <v>0.36</v>
      </c>
      <c r="AF574" s="223">
        <f>SUM(C574:AE574)</f>
        <v>11.384999999999996</v>
      </c>
      <c r="AG574" s="224">
        <f>IF(ISERROR((C574/D574-1)*100),"n/a",(C574/D574-1)*100)</f>
        <v>8.3333333333333481</v>
      </c>
      <c r="AH574" s="224">
        <f>IF(ISERROR((D574/E574-1)*100),"n/a",(D574/E574-1)*100)</f>
        <v>7.1428571428571397</v>
      </c>
      <c r="AI574" s="224">
        <f>IF(ISERROR((E574/F574-1)*100),"n/a",(E574/F574-1)*100)</f>
        <v>9.8039215686274606</v>
      </c>
      <c r="AJ574" s="224">
        <f>IF(ISERROR((F574/G574-1)*100),"n/a",(F574/G574-1)*100)</f>
        <v>15.909090909090917</v>
      </c>
      <c r="AK574" s="224">
        <f>IF(ISERROR((G574/H574-1)*100),"n/a",(G574/H574-1)*100)</f>
        <v>12.820512820512819</v>
      </c>
      <c r="AL574" s="224">
        <f>IF(ISERROR((H574/I574-1)*100),"n/a",(H574/I574-1)*100)</f>
        <v>8.3333333333333481</v>
      </c>
      <c r="AM574" s="224">
        <f>IF(ISERROR((I574/J574-1)*100),"n/a",(I574/J574-1)*100)</f>
        <v>5.8823529411764497</v>
      </c>
      <c r="AN574" s="224">
        <f>IF(ISERROR((J574/K574-1)*100),"n/a",(J574/K574-1)*100)</f>
        <v>17.24137931034484</v>
      </c>
      <c r="AO574" s="224">
        <f>IF(ISERROR((K574/L574-1)*100),"n/a",(K574/L574-1)*100)</f>
        <v>13.725490196078427</v>
      </c>
      <c r="AP574" s="224">
        <f>IF(ISERROR((L574/M574-1)*100),"n/a",(L574/M574-1)*100)</f>
        <v>15.909090909090917</v>
      </c>
      <c r="AQ574" s="224">
        <f>IF(ISERROR((M574/N574-1)*100),"n/a",(M574/N574-1)*100)</f>
        <v>29.411764705882337</v>
      </c>
      <c r="AR574" s="224">
        <f>IF(ISERROR((N574/O574-1)*100),"n/a",(N574/O574-1)*100)</f>
        <v>25.925925925925931</v>
      </c>
      <c r="AS574" s="224">
        <f>IF(ISERROR((O574/Q574-1)*100),"n/a",(O574/Q574-1)*100)</f>
        <v>22.72727272727273</v>
      </c>
      <c r="AT574" s="224">
        <f>IF(ISERROR((Q574/R574-1)*100),"n/a",(Q574/R574-1)*100)</f>
        <v>15.789473684210531</v>
      </c>
      <c r="AU574" s="224">
        <f>IF(ISERROR((R574/T574-1)*100),"n/a",(R574/T574-1)*100)</f>
        <v>18.75</v>
      </c>
      <c r="AV574" s="224">
        <f>IF(ISERROR((T574/U574-1)*100),"n/a",(T574/U574-1)*100)</f>
        <v>0</v>
      </c>
      <c r="AW574" s="224">
        <f>IF(ISERROR((U574/V574-1)*100),"n/a",(U574/V574-1)*100)</f>
        <v>0</v>
      </c>
      <c r="AX574" s="224">
        <f>IF(ISERROR((V574/W574-1)*100),"n/a",(V574/W574-1)*100)</f>
        <v>33.33333333333335</v>
      </c>
      <c r="AY574" s="224">
        <f>IF(ISERROR((W574/X574-1)*100),"n/a",(W574/X574-1)*100)</f>
        <v>19.999999999999996</v>
      </c>
      <c r="AZ574" s="224">
        <f>IF(ISERROR((X574/Y574-1)*100),"n/a",(X574/Y574-1)*100)</f>
        <v>33.33333333333335</v>
      </c>
      <c r="BA574" s="224" t="str">
        <f>IF(ISERROR((Y574/Z574-1)*100),"n/a",(Y574/Z574-1)*100)</f>
        <v>n/a</v>
      </c>
      <c r="BB574" s="224" t="str">
        <f>IF(ISERROR((Z574/AA574-1)*100),"n/a",(Z574/AA574-1)*100)</f>
        <v>n/a</v>
      </c>
      <c r="BC574" s="224" t="str">
        <f>IF(ISERROR((AA574/AB574-1)*100),"n/a",(AA574/AB574-1)*100)</f>
        <v>n/a</v>
      </c>
      <c r="BD574" s="224" t="str">
        <f>IF(ISERROR((AB574/AC574-1)*100),"n/a",(AB574/AC574-1)*100)</f>
        <v>n/a</v>
      </c>
      <c r="BE574" s="224" t="str">
        <f>IF(ISERROR((AC574/AD574-1)*100),"n/a",(AC574/AD574-1)*100)</f>
        <v>n/a</v>
      </c>
      <c r="BF574" s="224">
        <f>IF(ISERROR((AD574/AE574-1)*100),"n/a",(AD574/AE574-1)*100)</f>
        <v>-100</v>
      </c>
      <c r="BG574" s="224">
        <f>AVERAGE(AG574:BF574)</f>
        <v>10.208212674971614</v>
      </c>
      <c r="BH574" s="182">
        <f t="shared" si="9"/>
        <v>26.986397803305898</v>
      </c>
    </row>
    <row r="575" spans="1:60" x14ac:dyDescent="0.2">
      <c r="A575" s="55" t="s">
        <v>471</v>
      </c>
      <c r="B575" s="55" t="s">
        <v>472</v>
      </c>
      <c r="C575" s="36">
        <v>1.55</v>
      </c>
      <c r="D575" s="181">
        <v>1.51</v>
      </c>
      <c r="E575" s="181">
        <v>1.47</v>
      </c>
      <c r="F575" s="181">
        <v>1.37</v>
      </c>
      <c r="G575" s="181">
        <v>1.25</v>
      </c>
      <c r="H575" s="181">
        <v>1.1299999999999999</v>
      </c>
      <c r="I575" s="181">
        <v>1.0249999999999999</v>
      </c>
      <c r="J575" s="202">
        <v>0.92500000000000004</v>
      </c>
      <c r="K575" s="202">
        <v>0.84</v>
      </c>
      <c r="L575" s="181">
        <v>0.78500000000000003</v>
      </c>
      <c r="M575" s="181">
        <v>0.73</v>
      </c>
      <c r="N575" s="181">
        <v>0.69</v>
      </c>
      <c r="O575" s="181">
        <v>0.65</v>
      </c>
      <c r="P575" s="273"/>
      <c r="Q575" s="181">
        <v>0.57999999999999996</v>
      </c>
      <c r="R575" s="181">
        <v>0.53</v>
      </c>
      <c r="S575" s="273"/>
      <c r="T575" s="202">
        <v>0.49</v>
      </c>
      <c r="U575" s="202">
        <v>0.45</v>
      </c>
      <c r="V575" s="202">
        <v>0.42499999999999999</v>
      </c>
      <c r="W575" s="202">
        <v>0.41249999999999998</v>
      </c>
      <c r="X575" s="202">
        <v>0.40250000000000002</v>
      </c>
      <c r="Y575" s="202">
        <v>0.39250000000000002</v>
      </c>
      <c r="Z575" s="202">
        <v>0.38624999999999998</v>
      </c>
      <c r="AA575" s="202">
        <v>0.38124999999999998</v>
      </c>
      <c r="AB575" s="202">
        <v>0.36875000000000002</v>
      </c>
      <c r="AC575" s="202">
        <v>0.35375000000000001</v>
      </c>
      <c r="AD575" s="202">
        <v>0.32624999999999998</v>
      </c>
      <c r="AE575" s="202">
        <v>0.30625000000000002</v>
      </c>
      <c r="AF575" s="223">
        <f>SUM(C575:AE575)</f>
        <v>19.730000000000004</v>
      </c>
      <c r="AG575" s="224">
        <f>IF(ISERROR((C575/D575-1)*100),"n/a",(C575/D575-1)*100)</f>
        <v>2.6490066225165476</v>
      </c>
      <c r="AH575" s="224">
        <f>IF(ISERROR((D575/E575-1)*100),"n/a",(D575/E575-1)*100)</f>
        <v>2.7210884353741527</v>
      </c>
      <c r="AI575" s="224">
        <f>IF(ISERROR((E575/F575-1)*100),"n/a",(E575/F575-1)*100)</f>
        <v>7.2992700729926918</v>
      </c>
      <c r="AJ575" s="224">
        <f>IF(ISERROR((F575/G575-1)*100),"n/a",(F575/G575-1)*100)</f>
        <v>9.6000000000000085</v>
      </c>
      <c r="AK575" s="224">
        <f>IF(ISERROR((G575/H575-1)*100),"n/a",(G575/H575-1)*100)</f>
        <v>10.619469026548689</v>
      </c>
      <c r="AL575" s="224">
        <f>IF(ISERROR((H575/I575-1)*100),"n/a",(H575/I575-1)*100)</f>
        <v>10.243902439024399</v>
      </c>
      <c r="AM575" s="224">
        <f>IF(ISERROR((I575/J575-1)*100),"n/a",(I575/J575-1)*100)</f>
        <v>10.810810810810789</v>
      </c>
      <c r="AN575" s="224">
        <f>IF(ISERROR((J575/K575-1)*100),"n/a",(J575/K575-1)*100)</f>
        <v>10.119047619047628</v>
      </c>
      <c r="AO575" s="224">
        <f>IF(ISERROR((K575/L575-1)*100),"n/a",(K575/L575-1)*100)</f>
        <v>7.0063694267515908</v>
      </c>
      <c r="AP575" s="224">
        <f>IF(ISERROR((L575/M575-1)*100),"n/a",(L575/M575-1)*100)</f>
        <v>7.5342465753424737</v>
      </c>
      <c r="AQ575" s="224">
        <f>IF(ISERROR((M575/N575-1)*100),"n/a",(M575/N575-1)*100)</f>
        <v>5.7971014492753659</v>
      </c>
      <c r="AR575" s="224">
        <f>IF(ISERROR((N575/O575-1)*100),"n/a",(N575/O575-1)*100)</f>
        <v>6.153846153846132</v>
      </c>
      <c r="AS575" s="224">
        <f>IF(ISERROR((O575/Q575-1)*100),"n/a",(O575/Q575-1)*100)</f>
        <v>12.068965517241391</v>
      </c>
      <c r="AT575" s="224">
        <f>IF(ISERROR((Q575/R575-1)*100),"n/a",(Q575/R575-1)*100)</f>
        <v>9.4339622641509422</v>
      </c>
      <c r="AU575" s="224">
        <f>IF(ISERROR((R575/T575-1)*100),"n/a",(R575/T575-1)*100)</f>
        <v>8.163265306122458</v>
      </c>
      <c r="AV575" s="224">
        <f>IF(ISERROR((T575/U575-1)*100),"n/a",(T575/U575-1)*100)</f>
        <v>8.8888888888888786</v>
      </c>
      <c r="AW575" s="224">
        <f>IF(ISERROR((U575/V575-1)*100),"n/a",(U575/V575-1)*100)</f>
        <v>5.8823529411764719</v>
      </c>
      <c r="AX575" s="224">
        <f>IF(ISERROR((V575/W575-1)*100),"n/a",(V575/W575-1)*100)</f>
        <v>3.0303030303030276</v>
      </c>
      <c r="AY575" s="224">
        <f>IF(ISERROR((W575/X575-1)*100),"n/a",(W575/X575-1)*100)</f>
        <v>2.4844720496894235</v>
      </c>
      <c r="AZ575" s="224">
        <f>IF(ISERROR((X575/Y575-1)*100),"n/a",(X575/Y575-1)*100)</f>
        <v>2.5477707006369421</v>
      </c>
      <c r="BA575" s="224">
        <f>IF(ISERROR((Y575/Z575-1)*100),"n/a",(Y575/Z575-1)*100)</f>
        <v>1.6181229773462924</v>
      </c>
      <c r="BB575" s="224">
        <f>IF(ISERROR((Z575/AA575-1)*100),"n/a",(Z575/AA575-1)*100)</f>
        <v>1.3114754098360715</v>
      </c>
      <c r="BC575" s="224">
        <f>IF(ISERROR((AA575/AB575-1)*100),"n/a",(AA575/AB575-1)*100)</f>
        <v>3.3898305084745672</v>
      </c>
      <c r="BD575" s="224">
        <f>IF(ISERROR((AB575/AC575-1)*100),"n/a",(AB575/AC575-1)*100)</f>
        <v>4.2402826855123754</v>
      </c>
      <c r="BE575" s="224">
        <f>IF(ISERROR((AC575/AD575-1)*100),"n/a",(AC575/AD575-1)*100)</f>
        <v>8.4291187739463638</v>
      </c>
      <c r="BF575" s="224">
        <f>IF(ISERROR((AD575/AE575-1)*100),"n/a",(AD575/AE575-1)*100)</f>
        <v>6.5306122448979487</v>
      </c>
      <c r="BG575" s="224">
        <f>AVERAGE(AG575:BF575)</f>
        <v>6.4835993049905243</v>
      </c>
      <c r="BH575" s="182">
        <f t="shared" si="9"/>
        <v>3.2586782316788434</v>
      </c>
    </row>
    <row r="576" spans="1:60" x14ac:dyDescent="0.2">
      <c r="A576" s="123" t="s">
        <v>473</v>
      </c>
      <c r="B576" s="55" t="s">
        <v>474</v>
      </c>
      <c r="C576" s="36">
        <v>0.98</v>
      </c>
      <c r="D576" s="181">
        <v>0.92</v>
      </c>
      <c r="E576" s="181">
        <v>0.86</v>
      </c>
      <c r="F576" s="181">
        <v>0.8</v>
      </c>
      <c r="G576" s="181">
        <v>0.74</v>
      </c>
      <c r="H576" s="181">
        <v>0.7</v>
      </c>
      <c r="I576" s="181">
        <v>0.66</v>
      </c>
      <c r="J576" s="202">
        <v>0.6</v>
      </c>
      <c r="K576" s="202">
        <v>0.57999999999999996</v>
      </c>
      <c r="L576" s="181">
        <v>0.52</v>
      </c>
      <c r="M576" s="181">
        <v>0.48</v>
      </c>
      <c r="N576" s="181">
        <v>0.44</v>
      </c>
      <c r="O576" s="181">
        <v>0.35</v>
      </c>
      <c r="P576" s="273" t="s">
        <v>1737</v>
      </c>
      <c r="Q576" s="181">
        <v>0.3</v>
      </c>
      <c r="R576" s="181">
        <v>0.22</v>
      </c>
      <c r="S576" s="273"/>
      <c r="T576" s="202">
        <v>0.19</v>
      </c>
      <c r="U576" s="202">
        <v>0.16</v>
      </c>
      <c r="V576" s="202">
        <v>0.15</v>
      </c>
      <c r="W576" s="202">
        <v>0.13</v>
      </c>
      <c r="X576" s="202">
        <v>0.115</v>
      </c>
      <c r="Y576" s="202">
        <v>0.105</v>
      </c>
      <c r="Z576" s="202">
        <v>9.5000000000000001E-2</v>
      </c>
      <c r="AA576" s="202">
        <v>6.5000000000000002E-2</v>
      </c>
      <c r="AB576" s="202">
        <v>5.5E-2</v>
      </c>
      <c r="AC576" s="202">
        <v>4.4999999999999998E-2</v>
      </c>
      <c r="AD576" s="202">
        <v>3.6670000000000001E-2</v>
      </c>
      <c r="AE576" s="202">
        <v>1.4999999999999999E-2</v>
      </c>
      <c r="AF576" s="223">
        <f>SUM(C576:AE576)</f>
        <v>10.311670000000003</v>
      </c>
      <c r="AG576" s="224">
        <f>IF(ISERROR((C576/D576-1)*100),"n/a",(C576/D576-1)*100)</f>
        <v>6.5217391304347672</v>
      </c>
      <c r="AH576" s="224">
        <f>IF(ISERROR((D576/E576-1)*100),"n/a",(D576/E576-1)*100)</f>
        <v>6.976744186046524</v>
      </c>
      <c r="AI576" s="224">
        <f>IF(ISERROR((E576/F576-1)*100),"n/a",(E576/F576-1)*100)</f>
        <v>7.4999999999999956</v>
      </c>
      <c r="AJ576" s="224">
        <f>IF(ISERROR((F576/G576-1)*100),"n/a",(F576/G576-1)*100)</f>
        <v>8.1081081081081141</v>
      </c>
      <c r="AK576" s="224">
        <f>IF(ISERROR((G576/H576-1)*100),"n/a",(G576/H576-1)*100)</f>
        <v>5.7142857142857162</v>
      </c>
      <c r="AL576" s="224">
        <f>IF(ISERROR((H576/I576-1)*100),"n/a",(H576/I576-1)*100)</f>
        <v>6.0606060606060552</v>
      </c>
      <c r="AM576" s="224">
        <f>IF(ISERROR((I576/J576-1)*100),"n/a",(I576/J576-1)*100)</f>
        <v>10.000000000000009</v>
      </c>
      <c r="AN576" s="224">
        <f>IF(ISERROR((J576/K576-1)*100),"n/a",(J576/K576-1)*100)</f>
        <v>3.4482758620689724</v>
      </c>
      <c r="AO576" s="224">
        <f>IF(ISERROR((K576/L576-1)*100),"n/a",(K576/L576-1)*100)</f>
        <v>11.538461538461519</v>
      </c>
      <c r="AP576" s="224">
        <f>IF(ISERROR((L576/M576-1)*100),"n/a",(L576/M576-1)*100)</f>
        <v>8.3333333333333481</v>
      </c>
      <c r="AQ576" s="224">
        <f>IF(ISERROR((M576/N576-1)*100),"n/a",(M576/N576-1)*100)</f>
        <v>9.0909090909090828</v>
      </c>
      <c r="AR576" s="224">
        <f>IF(ISERROR((N576/O576-1)*100),"n/a",(N576/O576-1)*100)</f>
        <v>25.714285714285733</v>
      </c>
      <c r="AS576" s="224">
        <f>IF(ISERROR((O576/Q576-1)*100),"n/a",(O576/Q576-1)*100)</f>
        <v>16.666666666666675</v>
      </c>
      <c r="AT576" s="224">
        <f>IF(ISERROR((Q576/R576-1)*100),"n/a",(Q576/R576-1)*100)</f>
        <v>36.363636363636353</v>
      </c>
      <c r="AU576" s="224">
        <f>IF(ISERROR((R576/T576-1)*100),"n/a",(R576/T576-1)*100)</f>
        <v>15.789473684210531</v>
      </c>
      <c r="AV576" s="224">
        <f>IF(ISERROR((T576/U576-1)*100),"n/a",(T576/U576-1)*100)</f>
        <v>18.75</v>
      </c>
      <c r="AW576" s="224">
        <f>IF(ISERROR((U576/V576-1)*100),"n/a",(U576/V576-1)*100)</f>
        <v>6.6666666666666652</v>
      </c>
      <c r="AX576" s="224">
        <f>IF(ISERROR((V576/W576-1)*100),"n/a",(V576/W576-1)*100)</f>
        <v>15.384615384615374</v>
      </c>
      <c r="AY576" s="224">
        <f>IF(ISERROR((W576/X576-1)*100),"n/a",(W576/X576-1)*100)</f>
        <v>13.043478260869556</v>
      </c>
      <c r="AZ576" s="224">
        <f>IF(ISERROR((X576/Y576-1)*100),"n/a",(X576/Y576-1)*100)</f>
        <v>9.5238095238095344</v>
      </c>
      <c r="BA576" s="224">
        <f>IF(ISERROR((Y576/Z576-1)*100),"n/a",(Y576/Z576-1)*100)</f>
        <v>10.526315789473673</v>
      </c>
      <c r="BB576" s="224">
        <f>IF(ISERROR((Z576/AA576-1)*100),"n/a",(Z576/AA576-1)*100)</f>
        <v>46.153846153846146</v>
      </c>
      <c r="BC576" s="224">
        <f>IF(ISERROR((AA576/AB576-1)*100),"n/a",(AA576/AB576-1)*100)</f>
        <v>18.181818181818187</v>
      </c>
      <c r="BD576" s="224">
        <f>IF(ISERROR((AB576/AC576-1)*100),"n/a",(AB576/AC576-1)*100)</f>
        <v>22.222222222222232</v>
      </c>
      <c r="BE576" s="224">
        <f>IF(ISERROR((AC576/AD576-1)*100),"n/a",(AC576/AD576-1)*100)</f>
        <v>22.716116716662114</v>
      </c>
      <c r="BF576" s="224">
        <f>IF(ISERROR((AD576/AE576-1)*100),"n/a",(AD576/AE576-1)*100)</f>
        <v>144.4666666666667</v>
      </c>
      <c r="BG576" s="224">
        <f>AVERAGE(AG576:BF576)</f>
        <v>19.4408492699886</v>
      </c>
      <c r="BH576" s="182">
        <f t="shared" si="9"/>
        <v>27.356363619675577</v>
      </c>
    </row>
    <row r="577" spans="1:60" x14ac:dyDescent="0.2">
      <c r="A577" s="116" t="s">
        <v>1628</v>
      </c>
      <c r="B577" s="55" t="s">
        <v>1629</v>
      </c>
      <c r="C577" s="36">
        <v>1.2266666666666668</v>
      </c>
      <c r="D577" s="181">
        <v>1.1199999999999999</v>
      </c>
      <c r="E577" s="181">
        <v>0.96</v>
      </c>
      <c r="F577" s="181">
        <v>0.79999999999999993</v>
      </c>
      <c r="G577" s="181">
        <v>0.39999999999999997</v>
      </c>
      <c r="H577" s="181">
        <v>0.302222222222222</v>
      </c>
      <c r="I577" s="181">
        <v>0.26666666666666666</v>
      </c>
      <c r="J577" s="202">
        <v>0.21333333333333335</v>
      </c>
      <c r="K577" s="202">
        <v>8.888888888888867E-2</v>
      </c>
      <c r="L577" s="238">
        <v>0</v>
      </c>
      <c r="M577" s="238">
        <v>0</v>
      </c>
      <c r="N577" s="238">
        <v>0</v>
      </c>
      <c r="O577" s="238">
        <v>0</v>
      </c>
      <c r="P577" s="229"/>
      <c r="Q577" s="238">
        <v>0</v>
      </c>
      <c r="R577" s="238">
        <v>0</v>
      </c>
      <c r="S577" s="229"/>
      <c r="T577" s="238">
        <v>0</v>
      </c>
      <c r="U577" s="238">
        <v>0</v>
      </c>
      <c r="V577" s="229">
        <v>0</v>
      </c>
      <c r="W577" s="229">
        <v>0</v>
      </c>
      <c r="X577" s="229">
        <v>0</v>
      </c>
      <c r="Y577" s="229">
        <v>0</v>
      </c>
      <c r="Z577" s="229">
        <v>0</v>
      </c>
      <c r="AA577" s="229">
        <v>0</v>
      </c>
      <c r="AB577" s="229">
        <v>8.8888888888888663E-3</v>
      </c>
      <c r="AC577" s="229">
        <v>1.7777777777777799E-2</v>
      </c>
      <c r="AD577" s="229">
        <v>1.7777777777777799E-2</v>
      </c>
      <c r="AE577" s="229">
        <v>1.7777777777777799E-2</v>
      </c>
      <c r="AF577" s="223">
        <f>SUM(C577:AE577)</f>
        <v>5.4399999999999995</v>
      </c>
      <c r="AG577" s="224">
        <f>IF(ISERROR((C577/D577-1)*100),"n/a",(C577/D577-1)*100)</f>
        <v>9.5238095238095575</v>
      </c>
      <c r="AH577" s="224">
        <f>IF(ISERROR((D577/E577-1)*100),"n/a",(D577/E577-1)*100)</f>
        <v>16.66666666666665</v>
      </c>
      <c r="AI577" s="224">
        <f>IF(ISERROR((E577/F577-1)*100),"n/a",(E577/F577-1)*100)</f>
        <v>19.999999999999996</v>
      </c>
      <c r="AJ577" s="224">
        <f>IF(ISERROR((F577/G577-1)*100),"n/a",(F577/G577-1)*100)</f>
        <v>100</v>
      </c>
      <c r="AK577" s="224">
        <f>IF(ISERROR((G577/H577-1)*100),"n/a",(G577/H577-1)*100)</f>
        <v>32.352941176470672</v>
      </c>
      <c r="AL577" s="224">
        <f>IF(ISERROR((H577/I577-1)*100),"n/a",(H577/I577-1)*100)</f>
        <v>13.333333333333265</v>
      </c>
      <c r="AM577" s="224">
        <f>IF(ISERROR((I577/J577-1)*100),"n/a",(I577/J577-1)*100)</f>
        <v>25</v>
      </c>
      <c r="AN577" s="224">
        <f>IF(ISERROR((J577/K577-1)*100),"n/a",(J577/K577-1)*100)</f>
        <v>140.00000000000063</v>
      </c>
      <c r="AO577" s="224" t="str">
        <f>IF(ISERROR((K577/L577-1)*100),"n/a",(K577/L577-1)*100)</f>
        <v>n/a</v>
      </c>
      <c r="AP577" s="224" t="str">
        <f>IF(ISERROR((L577/M577-1)*100),"n/a",(L577/M577-1)*100)</f>
        <v>n/a</v>
      </c>
      <c r="AQ577" s="224" t="str">
        <f>IF(ISERROR((M577/N577-1)*100),"n/a",(M577/N577-1)*100)</f>
        <v>n/a</v>
      </c>
      <c r="AR577" s="224" t="str">
        <f>IF(ISERROR((N577/O577-1)*100),"n/a",(N577/O577-1)*100)</f>
        <v>n/a</v>
      </c>
      <c r="AS577" s="224" t="str">
        <f>IF(ISERROR((O577/Q577-1)*100),"n/a",(O577/Q577-1)*100)</f>
        <v>n/a</v>
      </c>
      <c r="AT577" s="224" t="str">
        <f>IF(ISERROR((Q577/R577-1)*100),"n/a",(Q577/R577-1)*100)</f>
        <v>n/a</v>
      </c>
      <c r="AU577" s="224" t="str">
        <f>IF(ISERROR((R577/T577-1)*100),"n/a",(R577/T577-1)*100)</f>
        <v>n/a</v>
      </c>
      <c r="AV577" s="224" t="str">
        <f>IF(ISERROR((T577/U577-1)*100),"n/a",(T577/U577-1)*100)</f>
        <v>n/a</v>
      </c>
      <c r="AW577" s="224" t="str">
        <f>IF(ISERROR((U577/V577-1)*100),"n/a",(U577/V577-1)*100)</f>
        <v>n/a</v>
      </c>
      <c r="AX577" s="224" t="str">
        <f>IF(ISERROR((V577/W577-1)*100),"n/a",(V577/W577-1)*100)</f>
        <v>n/a</v>
      </c>
      <c r="AY577" s="224" t="str">
        <f>IF(ISERROR((W577/X577-1)*100),"n/a",(W577/X577-1)*100)</f>
        <v>n/a</v>
      </c>
      <c r="AZ577" s="224" t="str">
        <f>IF(ISERROR((X577/Y577-1)*100),"n/a",(X577/Y577-1)*100)</f>
        <v>n/a</v>
      </c>
      <c r="BA577" s="224" t="str">
        <f>IF(ISERROR((Y577/Z577-1)*100),"n/a",(Y577/Z577-1)*100)</f>
        <v>n/a</v>
      </c>
      <c r="BB577" s="224" t="str">
        <f>IF(ISERROR((Z577/AA577-1)*100),"n/a",(Z577/AA577-1)*100)</f>
        <v>n/a</v>
      </c>
      <c r="BC577" s="224">
        <f>IF(ISERROR((AA577/AB577-1)*100),"n/a",(AA577/AB577-1)*100)</f>
        <v>-100</v>
      </c>
      <c r="BD577" s="224">
        <f>IF(ISERROR((AB577/AC577-1)*100),"n/a",(AB577/AC577-1)*100)</f>
        <v>-50.000000000000178</v>
      </c>
      <c r="BE577" s="224">
        <f>IF(ISERROR((AC577/AD577-1)*100),"n/a",(AC577/AD577-1)*100)</f>
        <v>0</v>
      </c>
      <c r="BF577" s="224">
        <f>IF(ISERROR((AD577/AE577-1)*100),"n/a",(AD577/AE577-1)*100)</f>
        <v>0</v>
      </c>
      <c r="BG577" s="224">
        <f>AVERAGE(AG577:BF577)</f>
        <v>17.239729225023382</v>
      </c>
      <c r="BH577" s="182">
        <f t="shared" si="9"/>
        <v>61.164065609818657</v>
      </c>
    </row>
    <row r="578" spans="1:60" x14ac:dyDescent="0.2">
      <c r="A578" s="146" t="s">
        <v>2045</v>
      </c>
      <c r="B578" s="55" t="s">
        <v>1208</v>
      </c>
      <c r="C578" s="36">
        <v>1.34</v>
      </c>
      <c r="D578" s="181">
        <v>1.2</v>
      </c>
      <c r="E578" s="181">
        <v>1.1200000000000001</v>
      </c>
      <c r="F578" s="181">
        <v>0.92</v>
      </c>
      <c r="G578" s="181">
        <v>0.8</v>
      </c>
      <c r="H578" s="181">
        <v>0.7</v>
      </c>
      <c r="I578" s="181">
        <v>0.6</v>
      </c>
      <c r="J578" s="202">
        <v>0.38</v>
      </c>
      <c r="K578" s="202">
        <v>0.19</v>
      </c>
      <c r="L578" s="181">
        <v>0.15</v>
      </c>
      <c r="M578" s="181">
        <v>0.115</v>
      </c>
      <c r="N578" s="181">
        <v>0.05</v>
      </c>
      <c r="O578" s="238">
        <v>0</v>
      </c>
      <c r="P578" s="273"/>
      <c r="Q578" s="238">
        <v>0</v>
      </c>
      <c r="R578" s="238">
        <v>0</v>
      </c>
      <c r="S578" s="273"/>
      <c r="T578" s="229">
        <v>0</v>
      </c>
      <c r="U578" s="229">
        <v>0</v>
      </c>
      <c r="V578" s="229">
        <v>0</v>
      </c>
      <c r="W578" s="229">
        <v>0</v>
      </c>
      <c r="X578" s="229">
        <v>0</v>
      </c>
      <c r="Y578" s="229">
        <v>0</v>
      </c>
      <c r="Z578" s="229">
        <v>0</v>
      </c>
      <c r="AA578" s="229">
        <v>0</v>
      </c>
      <c r="AB578" s="229">
        <v>0</v>
      </c>
      <c r="AC578" s="229">
        <v>0</v>
      </c>
      <c r="AD578" s="229">
        <v>0</v>
      </c>
      <c r="AE578" s="229">
        <v>0</v>
      </c>
      <c r="AF578" s="223">
        <f>SUM(C578:AE578)</f>
        <v>7.5650000000000004</v>
      </c>
      <c r="AG578" s="224">
        <f>IF(ISERROR((C578/D578-1)*100),"n/a",(C578/D578-1)*100)</f>
        <v>11.66666666666667</v>
      </c>
      <c r="AH578" s="224">
        <f>IF(ISERROR((D578/E578-1)*100),"n/a",(D578/E578-1)*100)</f>
        <v>7.1428571428571397</v>
      </c>
      <c r="AI578" s="224">
        <f>IF(ISERROR((E578/F578-1)*100),"n/a",(E578/F578-1)*100)</f>
        <v>21.739130434782616</v>
      </c>
      <c r="AJ578" s="224">
        <f>IF(ISERROR((F578/G578-1)*100),"n/a",(F578/G578-1)*100)</f>
        <v>14.999999999999991</v>
      </c>
      <c r="AK578" s="224">
        <f>IF(ISERROR((G578/H578-1)*100),"n/a",(G578/H578-1)*100)</f>
        <v>14.285714285714302</v>
      </c>
      <c r="AL578" s="224">
        <f>IF(ISERROR((H578/I578-1)*100),"n/a",(H578/I578-1)*100)</f>
        <v>16.666666666666675</v>
      </c>
      <c r="AM578" s="224">
        <f>IF(ISERROR((I578/J578-1)*100),"n/a",(I578/J578-1)*100)</f>
        <v>57.894736842105267</v>
      </c>
      <c r="AN578" s="224">
        <f>IF(ISERROR((J578/K578-1)*100),"n/a",(J578/K578-1)*100)</f>
        <v>100</v>
      </c>
      <c r="AO578" s="224">
        <f>IF(ISERROR((K578/L578-1)*100),"n/a",(K578/L578-1)*100)</f>
        <v>26.666666666666682</v>
      </c>
      <c r="AP578" s="224">
        <f>IF(ISERROR((L578/M578-1)*100),"n/a",(L578/M578-1)*100)</f>
        <v>30.434782608695631</v>
      </c>
      <c r="AQ578" s="224">
        <f>IF(ISERROR((M578/N578-1)*100),"n/a",(M578/N578-1)*100)</f>
        <v>129.99999999999997</v>
      </c>
      <c r="AR578" s="224" t="str">
        <f>IF(ISERROR((N578/O578-1)*100),"n/a",(N578/O578-1)*100)</f>
        <v>n/a</v>
      </c>
      <c r="AS578" s="224" t="str">
        <f>IF(ISERROR((O578/Q578-1)*100),"n/a",(O578/Q578-1)*100)</f>
        <v>n/a</v>
      </c>
      <c r="AT578" s="224" t="str">
        <f>IF(ISERROR((Q578/R578-1)*100),"n/a",(Q578/R578-1)*100)</f>
        <v>n/a</v>
      </c>
      <c r="AU578" s="224" t="str">
        <f>IF(ISERROR((R578/T578-1)*100),"n/a",(R578/T578-1)*100)</f>
        <v>n/a</v>
      </c>
      <c r="AV578" s="224" t="str">
        <f>IF(ISERROR((T578/U578-1)*100),"n/a",(T578/U578-1)*100)</f>
        <v>n/a</v>
      </c>
      <c r="AW578" s="224" t="str">
        <f>IF(ISERROR((U578/V578-1)*100),"n/a",(U578/V578-1)*100)</f>
        <v>n/a</v>
      </c>
      <c r="AX578" s="224" t="str">
        <f>IF(ISERROR((V578/W578-1)*100),"n/a",(V578/W578-1)*100)</f>
        <v>n/a</v>
      </c>
      <c r="AY578" s="224" t="str">
        <f>IF(ISERROR((W578/X578-1)*100),"n/a",(W578/X578-1)*100)</f>
        <v>n/a</v>
      </c>
      <c r="AZ578" s="224" t="str">
        <f>IF(ISERROR((X578/Y578-1)*100),"n/a",(X578/Y578-1)*100)</f>
        <v>n/a</v>
      </c>
      <c r="BA578" s="224" t="str">
        <f>IF(ISERROR((Y578/Z578-1)*100),"n/a",(Y578/Z578-1)*100)</f>
        <v>n/a</v>
      </c>
      <c r="BB578" s="224" t="str">
        <f>IF(ISERROR((Z578/AA578-1)*100),"n/a",(Z578/AA578-1)*100)</f>
        <v>n/a</v>
      </c>
      <c r="BC578" s="224" t="str">
        <f>IF(ISERROR((AA578/AB578-1)*100),"n/a",(AA578/AB578-1)*100)</f>
        <v>n/a</v>
      </c>
      <c r="BD578" s="224" t="str">
        <f>IF(ISERROR((AB578/AC578-1)*100),"n/a",(AB578/AC578-1)*100)</f>
        <v>n/a</v>
      </c>
      <c r="BE578" s="224" t="str">
        <f>IF(ISERROR((AC578/AD578-1)*100),"n/a",(AC578/AD578-1)*100)</f>
        <v>n/a</v>
      </c>
      <c r="BF578" s="224" t="str">
        <f>IF(ISERROR((AD578/AE578-1)*100),"n/a",(AD578/AE578-1)*100)</f>
        <v>n/a</v>
      </c>
      <c r="BG578" s="224">
        <f>AVERAGE(AG578:BF578)</f>
        <v>39.227020119468627</v>
      </c>
      <c r="BH578" s="182">
        <f t="shared" si="9"/>
        <v>40.409674828371031</v>
      </c>
    </row>
    <row r="579" spans="1:60" x14ac:dyDescent="0.2">
      <c r="A579" s="123" t="s">
        <v>2046</v>
      </c>
      <c r="B579" s="55" t="s">
        <v>1210</v>
      </c>
      <c r="C579" s="36">
        <v>0.84750000000000003</v>
      </c>
      <c r="D579" s="181">
        <v>0.83</v>
      </c>
      <c r="E579" s="181">
        <v>0.79</v>
      </c>
      <c r="F579" s="181">
        <v>0.75</v>
      </c>
      <c r="G579" s="181">
        <v>0.71</v>
      </c>
      <c r="H579" s="181">
        <v>0.67</v>
      </c>
      <c r="I579" s="181">
        <v>0.63</v>
      </c>
      <c r="J579" s="202">
        <v>0.57499999999999996</v>
      </c>
      <c r="K579" s="202">
        <v>0.495</v>
      </c>
      <c r="L579" s="181">
        <v>0.47499999999999998</v>
      </c>
      <c r="M579" s="181">
        <v>0.45500000000000002</v>
      </c>
      <c r="N579" s="181">
        <v>0.435</v>
      </c>
      <c r="O579" s="181">
        <v>0.41499999999999998</v>
      </c>
      <c r="P579" s="273"/>
      <c r="Q579" s="181">
        <v>0.39500000000000002</v>
      </c>
      <c r="R579" s="238">
        <v>0.39</v>
      </c>
      <c r="S579" s="273"/>
      <c r="T579" s="229">
        <v>0.39</v>
      </c>
      <c r="U579" s="229">
        <v>0.39</v>
      </c>
      <c r="V579" s="202">
        <v>0.39</v>
      </c>
      <c r="W579" s="202">
        <v>0.36</v>
      </c>
      <c r="X579" s="202">
        <v>0.33</v>
      </c>
      <c r="Y579" s="202">
        <v>0.3</v>
      </c>
      <c r="Z579" s="202">
        <v>0.28000000000000003</v>
      </c>
      <c r="AA579" s="202">
        <v>0.255</v>
      </c>
      <c r="AB579" s="202">
        <v>0.23499999999999999</v>
      </c>
      <c r="AC579" s="202">
        <v>0.215</v>
      </c>
      <c r="AD579" s="202">
        <v>0.19500000000000001</v>
      </c>
      <c r="AE579" s="202">
        <v>0.17499999999999999</v>
      </c>
      <c r="AF579" s="223">
        <f>SUM(C579:AE579)</f>
        <v>12.377500000000001</v>
      </c>
      <c r="AG579" s="224">
        <f>IF(ISERROR((C579/D579-1)*100),"n/a",(C579/D579-1)*100)</f>
        <v>2.108433734939763</v>
      </c>
      <c r="AH579" s="224">
        <f>IF(ISERROR((D579/E579-1)*100),"n/a",(D579/E579-1)*100)</f>
        <v>5.0632911392404889</v>
      </c>
      <c r="AI579" s="224">
        <f>IF(ISERROR((E579/F579-1)*100),"n/a",(E579/F579-1)*100)</f>
        <v>5.3333333333333455</v>
      </c>
      <c r="AJ579" s="224">
        <f>IF(ISERROR((F579/G579-1)*100),"n/a",(F579/G579-1)*100)</f>
        <v>5.6338028169014231</v>
      </c>
      <c r="AK579" s="224">
        <f>IF(ISERROR((G579/H579-1)*100),"n/a",(G579/H579-1)*100)</f>
        <v>5.9701492537313383</v>
      </c>
      <c r="AL579" s="224">
        <f>IF(ISERROR((H579/I579-1)*100),"n/a",(H579/I579-1)*100)</f>
        <v>6.3492063492063489</v>
      </c>
      <c r="AM579" s="224">
        <f>IF(ISERROR((I579/J579-1)*100),"n/a",(I579/J579-1)*100)</f>
        <v>9.5652173913043583</v>
      </c>
      <c r="AN579" s="224">
        <f>IF(ISERROR((J579/K579-1)*100),"n/a",(J579/K579-1)*100)</f>
        <v>16.161616161616156</v>
      </c>
      <c r="AO579" s="224">
        <f>IF(ISERROR((K579/L579-1)*100),"n/a",(K579/L579-1)*100)</f>
        <v>4.2105263157894868</v>
      </c>
      <c r="AP579" s="224">
        <f>IF(ISERROR((L579/M579-1)*100),"n/a",(L579/M579-1)*100)</f>
        <v>4.39560439560438</v>
      </c>
      <c r="AQ579" s="224">
        <f>IF(ISERROR((M579/N579-1)*100),"n/a",(M579/N579-1)*100)</f>
        <v>4.5977011494252817</v>
      </c>
      <c r="AR579" s="224">
        <f>IF(ISERROR((N579/O579-1)*100),"n/a",(N579/O579-1)*100)</f>
        <v>4.8192771084337505</v>
      </c>
      <c r="AS579" s="224">
        <f>IF(ISERROR((O579/Q579-1)*100),"n/a",(O579/Q579-1)*100)</f>
        <v>5.0632911392404889</v>
      </c>
      <c r="AT579" s="224">
        <f>IF(ISERROR((Q579/R579-1)*100),"n/a",(Q579/R579-1)*100)</f>
        <v>1.2820512820512775</v>
      </c>
      <c r="AU579" s="224">
        <f>IF(ISERROR((R579/T579-1)*100),"n/a",(R579/T579-1)*100)</f>
        <v>0</v>
      </c>
      <c r="AV579" s="224">
        <f>IF(ISERROR((T579/U579-1)*100),"n/a",(T579/U579-1)*100)</f>
        <v>0</v>
      </c>
      <c r="AW579" s="224">
        <f>IF(ISERROR((U579/V579-1)*100),"n/a",(U579/V579-1)*100)</f>
        <v>0</v>
      </c>
      <c r="AX579" s="224">
        <f>IF(ISERROR((V579/W579-1)*100),"n/a",(V579/W579-1)*100)</f>
        <v>8.3333333333333481</v>
      </c>
      <c r="AY579" s="224">
        <f>IF(ISERROR((W579/X579-1)*100),"n/a",(W579/X579-1)*100)</f>
        <v>9.0909090909090828</v>
      </c>
      <c r="AZ579" s="224">
        <f>IF(ISERROR((X579/Y579-1)*100),"n/a",(X579/Y579-1)*100)</f>
        <v>10.000000000000009</v>
      </c>
      <c r="BA579" s="224">
        <f>IF(ISERROR((Y579/Z579-1)*100),"n/a",(Y579/Z579-1)*100)</f>
        <v>7.1428571428571397</v>
      </c>
      <c r="BB579" s="224">
        <f>IF(ISERROR((Z579/AA579-1)*100),"n/a",(Z579/AA579-1)*100)</f>
        <v>9.8039215686274606</v>
      </c>
      <c r="BC579" s="224">
        <f>IF(ISERROR((AA579/AB579-1)*100),"n/a",(AA579/AB579-1)*100)</f>
        <v>8.5106382978723527</v>
      </c>
      <c r="BD579" s="224">
        <f>IF(ISERROR((AB579/AC579-1)*100),"n/a",(AB579/AC579-1)*100)</f>
        <v>9.302325581395344</v>
      </c>
      <c r="BE579" s="224">
        <f>IF(ISERROR((AC579/AD579-1)*100),"n/a",(AC579/AD579-1)*100)</f>
        <v>10.256410256410241</v>
      </c>
      <c r="BF579" s="224">
        <f>IF(ISERROR((AD579/AE579-1)*100),"n/a",(AD579/AE579-1)*100)</f>
        <v>11.428571428571432</v>
      </c>
      <c r="BG579" s="224">
        <f>AVERAGE(AG579:BF579)</f>
        <v>6.3239410873382429</v>
      </c>
      <c r="BH579" s="182">
        <f t="shared" si="9"/>
        <v>3.9079734935006374</v>
      </c>
    </row>
    <row r="580" spans="1:60" x14ac:dyDescent="0.2">
      <c r="A580" s="116" t="s">
        <v>5595</v>
      </c>
      <c r="B580" s="55" t="s">
        <v>5583</v>
      </c>
      <c r="C580" s="36">
        <v>0.6</v>
      </c>
      <c r="D580" s="181">
        <v>0.52</v>
      </c>
      <c r="E580" s="181">
        <v>0.44</v>
      </c>
      <c r="F580" s="181">
        <v>0.4</v>
      </c>
      <c r="G580" s="181">
        <v>0.32</v>
      </c>
      <c r="H580" s="238">
        <v>0</v>
      </c>
      <c r="I580" s="238">
        <v>0</v>
      </c>
      <c r="J580" s="229">
        <v>0</v>
      </c>
      <c r="K580" s="229">
        <v>0</v>
      </c>
      <c r="L580" s="238">
        <v>0</v>
      </c>
      <c r="M580" s="238">
        <v>0</v>
      </c>
      <c r="N580" s="238">
        <v>0</v>
      </c>
      <c r="O580" s="238">
        <v>0</v>
      </c>
      <c r="P580" s="162"/>
      <c r="Q580" s="238">
        <v>0</v>
      </c>
      <c r="R580" s="238">
        <v>0</v>
      </c>
      <c r="S580" s="162"/>
      <c r="T580" s="238">
        <v>0</v>
      </c>
      <c r="U580" s="238">
        <v>0</v>
      </c>
      <c r="V580" s="229">
        <v>0.06</v>
      </c>
      <c r="W580" s="202">
        <v>7.4999999999999997E-2</v>
      </c>
      <c r="X580" s="229">
        <v>0</v>
      </c>
      <c r="Y580" s="229">
        <v>0</v>
      </c>
      <c r="Z580" s="229">
        <v>0</v>
      </c>
      <c r="AA580" s="229">
        <v>0</v>
      </c>
      <c r="AB580" s="229">
        <v>0</v>
      </c>
      <c r="AC580" s="229">
        <v>0</v>
      </c>
      <c r="AD580" s="229">
        <v>0</v>
      </c>
      <c r="AE580" s="229">
        <v>0</v>
      </c>
      <c r="AF580" s="223">
        <f>SUM(C580:AE580)</f>
        <v>2.415</v>
      </c>
      <c r="AG580" s="224">
        <f>IF(ISERROR((C580/D580-1)*100),"n/a",(C580/D580-1)*100)</f>
        <v>15.384615384615374</v>
      </c>
      <c r="AH580" s="224">
        <f>IF(ISERROR((D580/E580-1)*100),"n/a",(D580/E580-1)*100)</f>
        <v>18.181818181818187</v>
      </c>
      <c r="AI580" s="224">
        <f>IF(ISERROR((E580/F580-1)*100),"n/a",(E580/F580-1)*100)</f>
        <v>9.9999999999999858</v>
      </c>
      <c r="AJ580" s="224">
        <f>IF(ISERROR((F580/G580-1)*100),"n/a",(F580/G580-1)*100)</f>
        <v>25</v>
      </c>
      <c r="AK580" s="224" t="str">
        <f>IF(ISERROR((G580/H580-1)*100),"n/a",(G580/H580-1)*100)</f>
        <v>n/a</v>
      </c>
      <c r="AL580" s="224" t="str">
        <f>IF(ISERROR((H580/I580-1)*100),"n/a",(H580/I580-1)*100)</f>
        <v>n/a</v>
      </c>
      <c r="AM580" s="224" t="str">
        <f>IF(ISERROR((I580/J580-1)*100),"n/a",(I580/J580-1)*100)</f>
        <v>n/a</v>
      </c>
      <c r="AN580" s="224" t="str">
        <f>IF(ISERROR((J580/K580-1)*100),"n/a",(J580/K580-1)*100)</f>
        <v>n/a</v>
      </c>
      <c r="AO580" s="224" t="str">
        <f>IF(ISERROR((K580/L580-1)*100),"n/a",(K580/L580-1)*100)</f>
        <v>n/a</v>
      </c>
      <c r="AP580" s="224" t="str">
        <f>IF(ISERROR((L580/M580-1)*100),"n/a",(L580/M580-1)*100)</f>
        <v>n/a</v>
      </c>
      <c r="AQ580" s="224" t="str">
        <f>IF(ISERROR((M580/N580-1)*100),"n/a",(M580/N580-1)*100)</f>
        <v>n/a</v>
      </c>
      <c r="AR580" s="224" t="str">
        <f>IF(ISERROR((N580/O580-1)*100),"n/a",(N580/O580-1)*100)</f>
        <v>n/a</v>
      </c>
      <c r="AS580" s="224" t="str">
        <f>IF(ISERROR((O580/Q580-1)*100),"n/a",(O580/Q580-1)*100)</f>
        <v>n/a</v>
      </c>
      <c r="AT580" s="224" t="str">
        <f>IF(ISERROR((Q580/R580-1)*100),"n/a",(Q580/R580-1)*100)</f>
        <v>n/a</v>
      </c>
      <c r="AU580" s="224" t="str">
        <f>IF(ISERROR((R580/T580-1)*100),"n/a",(R580/T580-1)*100)</f>
        <v>n/a</v>
      </c>
      <c r="AV580" s="224" t="str">
        <f>IF(ISERROR((T580/U580-1)*100),"n/a",(T580/U580-1)*100)</f>
        <v>n/a</v>
      </c>
      <c r="AW580" s="224">
        <f>IF(ISERROR((U580/V580-1)*100),"n/a",(U580/V580-1)*100)</f>
        <v>-100</v>
      </c>
      <c r="AX580" s="224">
        <f>IF(ISERROR((V580/W580-1)*100),"n/a",(V580/W580-1)*100)</f>
        <v>-19.999999999999996</v>
      </c>
      <c r="AY580" s="224" t="str">
        <f>IF(ISERROR((W580/X580-1)*100),"n/a",(W580/X580-1)*100)</f>
        <v>n/a</v>
      </c>
      <c r="AZ580" s="224" t="str">
        <f>IF(ISERROR((X580/Y580-1)*100),"n/a",(X580/Y580-1)*100)</f>
        <v>n/a</v>
      </c>
      <c r="BA580" s="224" t="str">
        <f>IF(ISERROR((Y580/Z580-1)*100),"n/a",(Y580/Z580-1)*100)</f>
        <v>n/a</v>
      </c>
      <c r="BB580" s="224" t="str">
        <f>IF(ISERROR((Z580/AA580-1)*100),"n/a",(Z580/AA580-1)*100)</f>
        <v>n/a</v>
      </c>
      <c r="BC580" s="224" t="str">
        <f>IF(ISERROR((AA580/AB580-1)*100),"n/a",(AA580/AB580-1)*100)</f>
        <v>n/a</v>
      </c>
      <c r="BD580" s="224" t="str">
        <f>IF(ISERROR((AB580/AC580-1)*100),"n/a",(AB580/AC580-1)*100)</f>
        <v>n/a</v>
      </c>
      <c r="BE580" s="224" t="str">
        <f>IF(ISERROR((AC580/AD580-1)*100),"n/a",(AC580/AD580-1)*100)</f>
        <v>n/a</v>
      </c>
      <c r="BF580" s="224" t="str">
        <f>IF(ISERROR((AD580/AE580-1)*100),"n/a",(AD580/AE580-1)*100)</f>
        <v>n/a</v>
      </c>
      <c r="BG580" s="224">
        <f>AVERAGE(AG580:BF580)</f>
        <v>-8.5722610722610764</v>
      </c>
      <c r="BH580" s="182">
        <f t="shared" si="9"/>
        <v>47.437038152867892</v>
      </c>
    </row>
    <row r="581" spans="1:60" x14ac:dyDescent="0.2">
      <c r="A581" s="123" t="s">
        <v>2047</v>
      </c>
      <c r="B581" s="55" t="s">
        <v>1212</v>
      </c>
      <c r="C581" s="36">
        <v>0.72750000000000004</v>
      </c>
      <c r="D581" s="181">
        <v>0.68</v>
      </c>
      <c r="E581" s="181">
        <v>0.64</v>
      </c>
      <c r="F581" s="181">
        <v>0.6</v>
      </c>
      <c r="G581" s="181">
        <v>0.56000000000000005</v>
      </c>
      <c r="H581" s="181">
        <v>0.52249999999999996</v>
      </c>
      <c r="I581" s="181">
        <v>0.49249999999999999</v>
      </c>
      <c r="J581" s="202">
        <v>0.46250000000000002</v>
      </c>
      <c r="K581" s="202">
        <v>0.4325</v>
      </c>
      <c r="L581" s="181">
        <v>0.40250000000000002</v>
      </c>
      <c r="M581" s="181">
        <v>0.3725</v>
      </c>
      <c r="N581" s="181">
        <v>0.34499999999999997</v>
      </c>
      <c r="O581" s="181">
        <v>0.32500000000000001</v>
      </c>
      <c r="P581" s="273"/>
      <c r="Q581" s="238">
        <v>0.31</v>
      </c>
      <c r="R581" s="181">
        <v>0.31</v>
      </c>
      <c r="S581" s="273"/>
      <c r="T581" s="202">
        <v>0.28999999999999998</v>
      </c>
      <c r="U581" s="202">
        <v>0.27</v>
      </c>
      <c r="V581" s="229">
        <v>0</v>
      </c>
      <c r="W581" s="229">
        <v>0</v>
      </c>
      <c r="X581" s="229">
        <v>0</v>
      </c>
      <c r="Y581" s="229">
        <v>0</v>
      </c>
      <c r="Z581" s="229">
        <v>0</v>
      </c>
      <c r="AA581" s="229">
        <v>0</v>
      </c>
      <c r="AB581" s="229">
        <v>0</v>
      </c>
      <c r="AC581" s="229">
        <v>0</v>
      </c>
      <c r="AD581" s="229">
        <v>0</v>
      </c>
      <c r="AE581" s="229">
        <v>0</v>
      </c>
      <c r="AF581" s="223">
        <f>SUM(C581:AE581)</f>
        <v>7.7424999999999997</v>
      </c>
      <c r="AG581" s="224">
        <f>IF(ISERROR((C581/D581-1)*100),"n/a",(C581/D581-1)*100)</f>
        <v>6.9852941176470562</v>
      </c>
      <c r="AH581" s="224">
        <f>IF(ISERROR((D581/E581-1)*100),"n/a",(D581/E581-1)*100)</f>
        <v>6.25</v>
      </c>
      <c r="AI581" s="224">
        <f>IF(ISERROR((E581/F581-1)*100),"n/a",(E581/F581-1)*100)</f>
        <v>6.6666666666666652</v>
      </c>
      <c r="AJ581" s="224">
        <f>IF(ISERROR((F581/G581-1)*100),"n/a",(F581/G581-1)*100)</f>
        <v>7.1428571428571397</v>
      </c>
      <c r="AK581" s="224">
        <f>IF(ISERROR((G581/H581-1)*100),"n/a",(G581/H581-1)*100)</f>
        <v>7.1770334928229929</v>
      </c>
      <c r="AL581" s="224">
        <f>IF(ISERROR((H581/I581-1)*100),"n/a",(H581/I581-1)*100)</f>
        <v>6.0913705583756306</v>
      </c>
      <c r="AM581" s="224">
        <f>IF(ISERROR((I581/J581-1)*100),"n/a",(I581/J581-1)*100)</f>
        <v>6.4864864864864868</v>
      </c>
      <c r="AN581" s="224">
        <f>IF(ISERROR((J581/K581-1)*100),"n/a",(J581/K581-1)*100)</f>
        <v>6.9364161849710948</v>
      </c>
      <c r="AO581" s="224">
        <f>IF(ISERROR((K581/L581-1)*100),"n/a",(K581/L581-1)*100)</f>
        <v>7.4534161490683148</v>
      </c>
      <c r="AP581" s="224">
        <f>IF(ISERROR((L581/M581-1)*100),"n/a",(L581/M581-1)*100)</f>
        <v>8.0536912751677967</v>
      </c>
      <c r="AQ581" s="224">
        <f>IF(ISERROR((M581/N581-1)*100),"n/a",(M581/N581-1)*100)</f>
        <v>7.9710144927536364</v>
      </c>
      <c r="AR581" s="224">
        <f>IF(ISERROR((N581/O581-1)*100),"n/a",(N581/O581-1)*100)</f>
        <v>6.153846153846132</v>
      </c>
      <c r="AS581" s="224">
        <f>IF(ISERROR((O581/Q581-1)*100),"n/a",(O581/Q581-1)*100)</f>
        <v>4.8387096774193505</v>
      </c>
      <c r="AT581" s="224">
        <f>IF(ISERROR((Q581/R581-1)*100),"n/a",(Q581/R581-1)*100)</f>
        <v>0</v>
      </c>
      <c r="AU581" s="224">
        <f>IF(ISERROR((R581/T581-1)*100),"n/a",(R581/T581-1)*100)</f>
        <v>6.8965517241379448</v>
      </c>
      <c r="AV581" s="224">
        <f>IF(ISERROR((T581/U581-1)*100),"n/a",(T581/U581-1)*100)</f>
        <v>7.4074074074073959</v>
      </c>
      <c r="AW581" s="224" t="str">
        <f>IF(ISERROR((U581/V581-1)*100),"n/a",(U581/V581-1)*100)</f>
        <v>n/a</v>
      </c>
      <c r="AX581" s="224" t="str">
        <f>IF(ISERROR((V581/W581-1)*100),"n/a",(V581/W581-1)*100)</f>
        <v>n/a</v>
      </c>
      <c r="AY581" s="224" t="str">
        <f>IF(ISERROR((W581/X581-1)*100),"n/a",(W581/X581-1)*100)</f>
        <v>n/a</v>
      </c>
      <c r="AZ581" s="224" t="str">
        <f>IF(ISERROR((X581/Y581-1)*100),"n/a",(X581/Y581-1)*100)</f>
        <v>n/a</v>
      </c>
      <c r="BA581" s="224" t="str">
        <f>IF(ISERROR((Y581/Z581-1)*100),"n/a",(Y581/Z581-1)*100)</f>
        <v>n/a</v>
      </c>
      <c r="BB581" s="224" t="str">
        <f>IF(ISERROR((Z581/AA581-1)*100),"n/a",(Z581/AA581-1)*100)</f>
        <v>n/a</v>
      </c>
      <c r="BC581" s="224" t="str">
        <f>IF(ISERROR((AA581/AB581-1)*100),"n/a",(AA581/AB581-1)*100)</f>
        <v>n/a</v>
      </c>
      <c r="BD581" s="224" t="str">
        <f>IF(ISERROR((AB581/AC581-1)*100),"n/a",(AB581/AC581-1)*100)</f>
        <v>n/a</v>
      </c>
      <c r="BE581" s="224" t="str">
        <f>IF(ISERROR((AC581/AD581-1)*100),"n/a",(AC581/AD581-1)*100)</f>
        <v>n/a</v>
      </c>
      <c r="BF581" s="224" t="str">
        <f>IF(ISERROR((AD581/AE581-1)*100),"n/a",(AD581/AE581-1)*100)</f>
        <v>n/a</v>
      </c>
      <c r="BG581" s="224">
        <f>AVERAGE(AG581:BF581)</f>
        <v>6.4069225956017268</v>
      </c>
      <c r="BH581" s="182">
        <f t="shared" si="9"/>
        <v>1.8799578922493494</v>
      </c>
    </row>
    <row r="582" spans="1:60" x14ac:dyDescent="0.2">
      <c r="A582" s="146" t="s">
        <v>5641</v>
      </c>
      <c r="B582" s="55" t="s">
        <v>5636</v>
      </c>
      <c r="C582" s="36">
        <v>2.8639999999999999</v>
      </c>
      <c r="D582" s="181">
        <v>2.7519999999999998</v>
      </c>
      <c r="E582" s="181">
        <v>2.4740000000000002</v>
      </c>
      <c r="F582" s="181">
        <v>1.98</v>
      </c>
      <c r="G582" s="238">
        <v>1.64</v>
      </c>
      <c r="H582" s="238">
        <v>1.913</v>
      </c>
      <c r="I582" s="238">
        <v>3.76</v>
      </c>
      <c r="J582" s="229">
        <v>3.76</v>
      </c>
      <c r="K582" s="229">
        <v>3.76</v>
      </c>
      <c r="L582" s="238">
        <v>3.76</v>
      </c>
      <c r="M582" s="181">
        <v>3.76</v>
      </c>
      <c r="N582" s="181">
        <v>3.7199999999999998</v>
      </c>
      <c r="O582" s="181">
        <v>3.56</v>
      </c>
      <c r="Q582" s="181">
        <v>3.42</v>
      </c>
      <c r="R582" s="238">
        <v>3.36</v>
      </c>
      <c r="T582" s="181">
        <v>3.36</v>
      </c>
      <c r="U582" s="181">
        <v>3.3200000000000003</v>
      </c>
      <c r="V582" s="202">
        <v>3.12</v>
      </c>
      <c r="W582" s="202">
        <v>2.81</v>
      </c>
      <c r="X582" s="202">
        <v>2.4472999999999998</v>
      </c>
      <c r="Y582" s="202">
        <v>1.1093999999999999</v>
      </c>
      <c r="Z582" s="229">
        <v>0</v>
      </c>
      <c r="AA582" s="229">
        <v>0</v>
      </c>
      <c r="AB582" s="229">
        <v>0</v>
      </c>
      <c r="AC582" s="229">
        <v>0</v>
      </c>
      <c r="AD582" s="229">
        <v>0</v>
      </c>
      <c r="AE582" s="229">
        <v>0</v>
      </c>
      <c r="AF582" s="223">
        <f>SUM(C582:AE582)</f>
        <v>62.649699999999996</v>
      </c>
      <c r="AG582" s="224">
        <f>IF(ISERROR((C582/D582-1)*100),"n/a",(C582/D582-1)*100)</f>
        <v>4.0697674418604723</v>
      </c>
      <c r="AH582" s="224">
        <f>IF(ISERROR((D582/E582-1)*100),"n/a",(D582/E582-1)*100)</f>
        <v>11.23686337914307</v>
      </c>
      <c r="AI582" s="224">
        <f>IF(ISERROR((E582/F582-1)*100),"n/a",(E582/F582-1)*100)</f>
        <v>24.949494949494966</v>
      </c>
      <c r="AJ582" s="224">
        <f>IF(ISERROR((F582/G582-1)*100),"n/a",(F582/G582-1)*100)</f>
        <v>20.731707317073166</v>
      </c>
      <c r="AK582" s="224">
        <f>IF(ISERROR((G582/H582-1)*100),"n/a",(G582/H582-1)*100)</f>
        <v>-14.27077888133822</v>
      </c>
      <c r="AL582" s="224">
        <f>IF(ISERROR((H582/I582-1)*100),"n/a",(H582/I582-1)*100)</f>
        <v>-49.12234042553191</v>
      </c>
      <c r="AM582" s="224">
        <f>IF(ISERROR((I582/J582-1)*100),"n/a",(I582/J582-1)*100)</f>
        <v>0</v>
      </c>
      <c r="AN582" s="224">
        <f>IF(ISERROR((J582/K582-1)*100),"n/a",(J582/K582-1)*100)</f>
        <v>0</v>
      </c>
      <c r="AO582" s="224">
        <f>IF(ISERROR((K582/L582-1)*100),"n/a",(K582/L582-1)*100)</f>
        <v>0</v>
      </c>
      <c r="AP582" s="224">
        <f>IF(ISERROR((L582/M582-1)*100),"n/a",(L582/M582-1)*100)</f>
        <v>0</v>
      </c>
      <c r="AQ582" s="224">
        <f>IF(ISERROR((M582/N582-1)*100),"n/a",(M582/N582-1)*100)</f>
        <v>1.0752688172043001</v>
      </c>
      <c r="AR582" s="224">
        <f>IF(ISERROR((N582/O582-1)*100),"n/a",(N582/O582-1)*100)</f>
        <v>4.4943820224718989</v>
      </c>
      <c r="AS582" s="224">
        <f>IF(ISERROR((O582/Q582-1)*100),"n/a",(O582/Q582-1)*100)</f>
        <v>4.0935672514619936</v>
      </c>
      <c r="AT582" s="224">
        <f>IF(ISERROR((Q582/R582-1)*100),"n/a",(Q582/R582-1)*100)</f>
        <v>1.7857142857142794</v>
      </c>
      <c r="AU582" s="224">
        <f>IF(ISERROR((R582/T582-1)*100),"n/a",(R582/T582-1)*100)</f>
        <v>0</v>
      </c>
      <c r="AV582" s="224">
        <f>IF(ISERROR((T582/U582-1)*100),"n/a",(T582/U582-1)*100)</f>
        <v>1.2048192771084265</v>
      </c>
      <c r="AW582" s="224">
        <f>IF(ISERROR((U582/V582-1)*100),"n/a",(U582/V582-1)*100)</f>
        <v>6.4102564102564097</v>
      </c>
      <c r="AX582" s="224">
        <f>IF(ISERROR((V582/W582-1)*100),"n/a",(V582/W582-1)*100)</f>
        <v>11.032028469750887</v>
      </c>
      <c r="AY582" s="224">
        <f>IF(ISERROR((W582/X582-1)*100),"n/a",(W582/X582-1)*100)</f>
        <v>14.820414334164189</v>
      </c>
      <c r="AZ582" s="224">
        <f>IF(ISERROR((X582/Y582-1)*100),"n/a",(X582/Y582-1)*100)</f>
        <v>120.59671894717864</v>
      </c>
      <c r="BA582" s="224" t="str">
        <f>IF(ISERROR((Y582/Z582-1)*100),"n/a",(Y582/Z582-1)*100)</f>
        <v>n/a</v>
      </c>
      <c r="BB582" s="224" t="str">
        <f>IF(ISERROR((Z582/AA582-1)*100),"n/a",(Z582/AA582-1)*100)</f>
        <v>n/a</v>
      </c>
      <c r="BC582" s="224" t="str">
        <f>IF(ISERROR((AA582/AB582-1)*100),"n/a",(AA582/AB582-1)*100)</f>
        <v>n/a</v>
      </c>
      <c r="BD582" s="224" t="str">
        <f>IF(ISERROR((AB582/AC582-1)*100),"n/a",(AB582/AC582-1)*100)</f>
        <v>n/a</v>
      </c>
      <c r="BE582" s="224" t="str">
        <f>IF(ISERROR((AC582/AD582-1)*100),"n/a",(AC582/AD582-1)*100)</f>
        <v>n/a</v>
      </c>
      <c r="BF582" s="224" t="str">
        <f>IF(ISERROR((AD582/AE582-1)*100),"n/a",(AD582/AE582-1)*100)</f>
        <v>n/a</v>
      </c>
      <c r="BG582" s="224">
        <f>AVERAGE(AG582:BF582)</f>
        <v>8.1553941798006289</v>
      </c>
      <c r="BH582" s="182">
        <f t="shared" si="9"/>
        <v>30.305744755262442</v>
      </c>
    </row>
    <row r="583" spans="1:60" x14ac:dyDescent="0.2">
      <c r="A583" s="123" t="s">
        <v>5660</v>
      </c>
      <c r="B583" s="55" t="s">
        <v>5661</v>
      </c>
      <c r="C583" s="36">
        <v>0.58499999999999996</v>
      </c>
      <c r="D583" s="181">
        <v>0.52500000000000002</v>
      </c>
      <c r="E583" s="181">
        <v>0.41</v>
      </c>
      <c r="F583" s="181">
        <v>0.34</v>
      </c>
      <c r="G583" s="181">
        <v>0.255</v>
      </c>
      <c r="H583" s="181">
        <v>0.17499999999999999</v>
      </c>
      <c r="I583" s="181">
        <v>0.16500000000000001</v>
      </c>
      <c r="J583" s="202">
        <v>0.155</v>
      </c>
      <c r="K583" s="202">
        <v>0.14499999999999999</v>
      </c>
      <c r="L583" s="181">
        <v>0.13500000000000001</v>
      </c>
      <c r="M583" s="181">
        <v>0.125</v>
      </c>
      <c r="N583" s="238">
        <v>0.12</v>
      </c>
      <c r="O583" s="181">
        <v>0.115</v>
      </c>
      <c r="P583" s="273"/>
      <c r="Q583" s="181">
        <v>0.06</v>
      </c>
      <c r="R583" s="238">
        <v>0</v>
      </c>
      <c r="S583" s="273"/>
      <c r="T583" s="229">
        <v>0</v>
      </c>
      <c r="U583" s="229">
        <v>0</v>
      </c>
      <c r="V583" s="229">
        <v>0</v>
      </c>
      <c r="W583" s="229">
        <v>0</v>
      </c>
      <c r="X583" s="229">
        <v>0</v>
      </c>
      <c r="Y583" s="229">
        <v>0</v>
      </c>
      <c r="Z583" s="229">
        <v>0</v>
      </c>
      <c r="AA583" s="229">
        <v>0</v>
      </c>
      <c r="AB583" s="229">
        <v>0</v>
      </c>
      <c r="AC583" s="229">
        <v>0</v>
      </c>
      <c r="AD583" s="229">
        <v>0</v>
      </c>
      <c r="AE583" s="229">
        <v>0</v>
      </c>
      <c r="AF583" s="223">
        <f>SUM(C583:AE583)</f>
        <v>3.31</v>
      </c>
      <c r="AG583" s="224">
        <f>IF(ISERROR((C583/D583-1)*100),"n/a",(C583/D583-1)*100)</f>
        <v>11.428571428571409</v>
      </c>
      <c r="AH583" s="224">
        <f>IF(ISERROR((D583/E583-1)*100),"n/a",(D583/E583-1)*100)</f>
        <v>28.04878048780488</v>
      </c>
      <c r="AI583" s="224">
        <f>IF(ISERROR((E583/F583-1)*100),"n/a",(E583/F583-1)*100)</f>
        <v>20.588235294117641</v>
      </c>
      <c r="AJ583" s="224">
        <f>IF(ISERROR((F583/G583-1)*100),"n/a",(F583/G583-1)*100)</f>
        <v>33.33333333333335</v>
      </c>
      <c r="AK583" s="224">
        <f>IF(ISERROR((G583/H583-1)*100),"n/a",(G583/H583-1)*100)</f>
        <v>45.71428571428573</v>
      </c>
      <c r="AL583" s="224">
        <f>IF(ISERROR((H583/I583-1)*100),"n/a",(H583/I583-1)*100)</f>
        <v>6.0606060606060552</v>
      </c>
      <c r="AM583" s="224">
        <f>IF(ISERROR((I583/J583-1)*100),"n/a",(I583/J583-1)*100)</f>
        <v>6.4516129032258229</v>
      </c>
      <c r="AN583" s="224">
        <f>IF(ISERROR((J583/K583-1)*100),"n/a",(J583/K583-1)*100)</f>
        <v>6.8965517241379448</v>
      </c>
      <c r="AO583" s="224">
        <f>IF(ISERROR((K583/L583-1)*100),"n/a",(K583/L583-1)*100)</f>
        <v>7.4074074074073959</v>
      </c>
      <c r="AP583" s="224">
        <f>IF(ISERROR((L583/M583-1)*100),"n/a",(L583/M583-1)*100)</f>
        <v>8.0000000000000071</v>
      </c>
      <c r="AQ583" s="224">
        <f>IF(ISERROR((M583/N583-1)*100),"n/a",(M583/N583-1)*100)</f>
        <v>4.1666666666666741</v>
      </c>
      <c r="AR583" s="224">
        <f>IF(ISERROR((N583/O583-1)*100),"n/a",(N583/O583-1)*100)</f>
        <v>4.3478260869565188</v>
      </c>
      <c r="AS583" s="224">
        <f>IF(ISERROR((O583/Q583-1)*100),"n/a",(O583/Q583-1)*100)</f>
        <v>91.666666666666671</v>
      </c>
      <c r="AT583" s="224" t="str">
        <f>IF(ISERROR((Q583/R583-1)*100),"n/a",(Q583/R583-1)*100)</f>
        <v>n/a</v>
      </c>
      <c r="AU583" s="224" t="str">
        <f>IF(ISERROR((R583/T583-1)*100),"n/a",(R583/T583-1)*100)</f>
        <v>n/a</v>
      </c>
      <c r="AV583" s="224" t="str">
        <f>IF(ISERROR((T583/U583-1)*100),"n/a",(T583/U583-1)*100)</f>
        <v>n/a</v>
      </c>
      <c r="AW583" s="224" t="str">
        <f>IF(ISERROR((U583/V583-1)*100),"n/a",(U583/V583-1)*100)</f>
        <v>n/a</v>
      </c>
      <c r="AX583" s="224" t="str">
        <f>IF(ISERROR((V583/W583-1)*100),"n/a",(V583/W583-1)*100)</f>
        <v>n/a</v>
      </c>
      <c r="AY583" s="224" t="str">
        <f>IF(ISERROR((W583/X583-1)*100),"n/a",(W583/X583-1)*100)</f>
        <v>n/a</v>
      </c>
      <c r="AZ583" s="224" t="str">
        <f>IF(ISERROR((X583/Y583-1)*100),"n/a",(X583/Y583-1)*100)</f>
        <v>n/a</v>
      </c>
      <c r="BA583" s="224" t="str">
        <f>IF(ISERROR((Y583/Z583-1)*100),"n/a",(Y583/Z583-1)*100)</f>
        <v>n/a</v>
      </c>
      <c r="BB583" s="224" t="str">
        <f>IF(ISERROR((Z583/AA583-1)*100),"n/a",(Z583/AA583-1)*100)</f>
        <v>n/a</v>
      </c>
      <c r="BC583" s="224" t="str">
        <f>IF(ISERROR((AA583/AB583-1)*100),"n/a",(AA583/AB583-1)*100)</f>
        <v>n/a</v>
      </c>
      <c r="BD583" s="224" t="str">
        <f>IF(ISERROR((AB583/AC583-1)*100),"n/a",(AB583/AC583-1)*100)</f>
        <v>n/a</v>
      </c>
      <c r="BE583" s="224" t="str">
        <f>IF(ISERROR((AC583/AD583-1)*100),"n/a",(AC583/AD583-1)*100)</f>
        <v>n/a</v>
      </c>
      <c r="BF583" s="224" t="str">
        <f>IF(ISERROR((AD583/AE583-1)*100),"n/a",(AD583/AE583-1)*100)</f>
        <v>n/a</v>
      </c>
      <c r="BG583" s="224">
        <f>AVERAGE(AG583:BF583)</f>
        <v>21.085426444136928</v>
      </c>
      <c r="BH583" s="182">
        <f t="shared" si="9"/>
        <v>24.910205290001588</v>
      </c>
    </row>
    <row r="584" spans="1:60" x14ac:dyDescent="0.2">
      <c r="A584" s="55" t="s">
        <v>2048</v>
      </c>
      <c r="B584" s="55" t="s">
        <v>477</v>
      </c>
      <c r="C584" s="36">
        <v>3.16</v>
      </c>
      <c r="D584" s="181">
        <v>2.86</v>
      </c>
      <c r="E584" s="181">
        <v>2.42</v>
      </c>
      <c r="F584" s="181">
        <v>2.4</v>
      </c>
      <c r="G584" s="181">
        <v>2.2000000000000002</v>
      </c>
      <c r="H584" s="181">
        <v>1.78666666666667</v>
      </c>
      <c r="I584" s="181">
        <v>1.5066666666666699</v>
      </c>
      <c r="J584" s="202">
        <v>1.1466666666666701</v>
      </c>
      <c r="K584" s="202">
        <v>1.13333333333333</v>
      </c>
      <c r="L584" s="181">
        <v>1.1200000000000001</v>
      </c>
      <c r="M584" s="181">
        <v>0.89333333333333298</v>
      </c>
      <c r="N584" s="181">
        <v>0.73333333333333295</v>
      </c>
      <c r="O584" s="181">
        <v>0.66666666666666696</v>
      </c>
      <c r="P584" s="273"/>
      <c r="Q584" s="181">
        <v>0.52</v>
      </c>
      <c r="R584" s="181">
        <v>0.48666666666666702</v>
      </c>
      <c r="S584" s="273"/>
      <c r="T584" s="202">
        <v>0.48</v>
      </c>
      <c r="U584" s="202">
        <v>0.473333333333333</v>
      </c>
      <c r="V584" s="202">
        <v>0.46666666666666701</v>
      </c>
      <c r="W584" s="202">
        <v>0.42</v>
      </c>
      <c r="X584" s="202">
        <v>0.33333333333333298</v>
      </c>
      <c r="Y584" s="202">
        <v>0.27333333333333298</v>
      </c>
      <c r="Z584" s="202">
        <v>0.22666666666666699</v>
      </c>
      <c r="AA584" s="202">
        <v>0.206666666666667</v>
      </c>
      <c r="AB584" s="202">
        <v>0.198333333333333</v>
      </c>
      <c r="AC584" s="202">
        <v>0.193333333333333</v>
      </c>
      <c r="AD584" s="202">
        <v>0.18</v>
      </c>
      <c r="AE584" s="202">
        <v>0.16</v>
      </c>
      <c r="AF584" s="223">
        <f>SUM(C584:AE584)</f>
        <v>26.645000000000014</v>
      </c>
      <c r="AG584" s="224">
        <f>IF(ISERROR((C584/D584-1)*100),"n/a",(C584/D584-1)*100)</f>
        <v>10.489510489510501</v>
      </c>
      <c r="AH584" s="224">
        <f>IF(ISERROR((D584/E584-1)*100),"n/a",(D584/E584-1)*100)</f>
        <v>18.181818181818187</v>
      </c>
      <c r="AI584" s="224">
        <f>IF(ISERROR((E584/F584-1)*100),"n/a",(E584/F584-1)*100)</f>
        <v>0.83333333333333037</v>
      </c>
      <c r="AJ584" s="224">
        <f>IF(ISERROR((F584/G584-1)*100),"n/a",(F584/G584-1)*100)</f>
        <v>9.0909090909090828</v>
      </c>
      <c r="AK584" s="224">
        <f>IF(ISERROR((G584/H584-1)*100),"n/a",(G584/H584-1)*100)</f>
        <v>23.134328358208744</v>
      </c>
      <c r="AL584" s="224">
        <f>IF(ISERROR((H584/I584-1)*100),"n/a",(H584/I584-1)*100)</f>
        <v>18.584070796460139</v>
      </c>
      <c r="AM584" s="224">
        <f>IF(ISERROR((I584/J584-1)*100),"n/a",(I584/J584-1)*100)</f>
        <v>31.395348837209202</v>
      </c>
      <c r="AN584" s="224">
        <f>IF(ISERROR((J584/K584-1)*100),"n/a",(J584/K584-1)*100)</f>
        <v>1.1764705882358895</v>
      </c>
      <c r="AO584" s="224">
        <f>IF(ISERROR((K584/L584-1)*100),"n/a",(K584/L584-1)*100)</f>
        <v>1.1904761904758754</v>
      </c>
      <c r="AP584" s="224">
        <f>IF(ISERROR((L584/M584-1)*100),"n/a",(L584/M584-1)*100)</f>
        <v>25.373134328358262</v>
      </c>
      <c r="AQ584" s="224">
        <f>IF(ISERROR((M584/N584-1)*100),"n/a",(M584/N584-1)*100)</f>
        <v>21.818181818181827</v>
      </c>
      <c r="AR584" s="224">
        <f>IF(ISERROR((N584/O584-1)*100),"n/a",(N584/O584-1)*100)</f>
        <v>9.999999999999897</v>
      </c>
      <c r="AS584" s="224">
        <f>IF(ISERROR((O584/Q584-1)*100),"n/a",(O584/Q584-1)*100)</f>
        <v>28.205128205128261</v>
      </c>
      <c r="AT584" s="224">
        <f>IF(ISERROR((Q584/R584-1)*100),"n/a",(Q584/R584-1)*100)</f>
        <v>6.849315068493067</v>
      </c>
      <c r="AU584" s="224">
        <f>IF(ISERROR((R584/T584-1)*100),"n/a",(R584/T584-1)*100)</f>
        <v>1.3888888888889728</v>
      </c>
      <c r="AV584" s="224">
        <f>IF(ISERROR((T584/U584-1)*100),"n/a",(T584/U584-1)*100)</f>
        <v>1.4084507042254168</v>
      </c>
      <c r="AW584" s="224">
        <f>IF(ISERROR((U584/V584-1)*100),"n/a",(U584/V584-1)*100)</f>
        <v>1.4285714285712903</v>
      </c>
      <c r="AX584" s="224">
        <f>IF(ISERROR((V584/W584-1)*100),"n/a",(V584/W584-1)*100)</f>
        <v>11.111111111111205</v>
      </c>
      <c r="AY584" s="224">
        <f>IF(ISERROR((W584/X584-1)*100),"n/a",(W584/X584-1)*100)</f>
        <v>26.000000000000135</v>
      </c>
      <c r="AZ584" s="224">
        <f>IF(ISERROR((X584/Y584-1)*100),"n/a",(X584/Y584-1)*100)</f>
        <v>21.951219512195141</v>
      </c>
      <c r="BA584" s="224">
        <f>IF(ISERROR((Y584/Z584-1)*100),"n/a",(Y584/Z584-1)*100)</f>
        <v>20.588235294117329</v>
      </c>
      <c r="BB584" s="224">
        <f>IF(ISERROR((Z584/AA584-1)*100),"n/a",(Z584/AA584-1)*100)</f>
        <v>9.6774193548386798</v>
      </c>
      <c r="BC584" s="224">
        <f>IF(ISERROR((AA584/AB584-1)*100),"n/a",(AA584/AB584-1)*100)</f>
        <v>4.2016806722692479</v>
      </c>
      <c r="BD584" s="224">
        <f>IF(ISERROR((AB584/AC584-1)*100),"n/a",(AB584/AC584-1)*100)</f>
        <v>2.5862068965517349</v>
      </c>
      <c r="BE584" s="224">
        <f>IF(ISERROR((AC584/AD584-1)*100),"n/a",(AC584/AD584-1)*100)</f>
        <v>7.4074074074072183</v>
      </c>
      <c r="BF584" s="224">
        <f>IF(ISERROR((AD584/AE584-1)*100),"n/a",(AD584/AE584-1)*100)</f>
        <v>12.5</v>
      </c>
      <c r="BG584" s="224">
        <f>AVERAGE(AG584:BF584)</f>
        <v>12.560431406019179</v>
      </c>
      <c r="BH584" s="182">
        <f t="shared" si="9"/>
        <v>9.7849558984884784</v>
      </c>
    </row>
    <row r="585" spans="1:60" x14ac:dyDescent="0.2">
      <c r="A585" s="146" t="s">
        <v>3031</v>
      </c>
      <c r="B585" s="55" t="s">
        <v>3032</v>
      </c>
      <c r="C585" s="36">
        <v>1.25</v>
      </c>
      <c r="D585" s="181">
        <v>1.0999999999999999</v>
      </c>
      <c r="E585" s="181">
        <v>0.89000000000000012</v>
      </c>
      <c r="F585" s="181">
        <v>0.78</v>
      </c>
      <c r="G585" s="238">
        <v>0.36</v>
      </c>
      <c r="H585" s="238">
        <v>0.37</v>
      </c>
      <c r="I585" s="181">
        <v>1.48</v>
      </c>
      <c r="J585" s="202">
        <v>1.42</v>
      </c>
      <c r="K585" s="202">
        <v>1.19</v>
      </c>
      <c r="L585" s="181">
        <v>1</v>
      </c>
      <c r="M585" s="181">
        <v>0.84000000000000008</v>
      </c>
      <c r="N585" s="181">
        <v>0.69000000000000006</v>
      </c>
      <c r="O585" s="181">
        <v>0.56999999999999995</v>
      </c>
      <c r="Q585" s="181">
        <v>0.45999999999999996</v>
      </c>
      <c r="R585" s="181">
        <v>0.1</v>
      </c>
      <c r="T585" s="238">
        <v>0</v>
      </c>
      <c r="U585" s="238">
        <v>0</v>
      </c>
      <c r="V585" s="229">
        <v>1.4554</v>
      </c>
      <c r="W585" s="202">
        <v>1.4554</v>
      </c>
      <c r="X585" s="202">
        <v>1.2362000000000002</v>
      </c>
      <c r="Y585" s="202">
        <v>1.0552000000000001</v>
      </c>
      <c r="Z585" s="202">
        <v>0.92326666666666679</v>
      </c>
      <c r="AA585" s="202">
        <v>0.69773333333333332</v>
      </c>
      <c r="AB585" s="202">
        <v>0.61393333333333333</v>
      </c>
      <c r="AC585" s="202">
        <v>0.51206666666666678</v>
      </c>
      <c r="AD585" s="202">
        <v>0.48973333333333335</v>
      </c>
      <c r="AE585" s="202">
        <v>0.34953333333333331</v>
      </c>
      <c r="AF585" s="223">
        <f>SUM(C585:AE585)</f>
        <v>21.288466666666661</v>
      </c>
      <c r="AG585" s="224">
        <f>IF(ISERROR((C585/D585-1)*100),"n/a",(C585/D585-1)*100)</f>
        <v>13.636363636363647</v>
      </c>
      <c r="AH585" s="224">
        <f>IF(ISERROR((D585/E585-1)*100),"n/a",(D585/E585-1)*100)</f>
        <v>23.595505617977498</v>
      </c>
      <c r="AI585" s="224">
        <f>IF(ISERROR((E585/F585-1)*100),"n/a",(E585/F585-1)*100)</f>
        <v>14.10256410256412</v>
      </c>
      <c r="AJ585" s="224">
        <f>IF(ISERROR((F585/G585-1)*100),"n/a",(F585/G585-1)*100)</f>
        <v>116.6666666666667</v>
      </c>
      <c r="AK585" s="224">
        <f>IF(ISERROR((G585/H585-1)*100),"n/a",(G585/H585-1)*100)</f>
        <v>-2.7027027027027084</v>
      </c>
      <c r="AL585" s="224">
        <f>IF(ISERROR((H585/I585-1)*100),"n/a",(H585/I585-1)*100)</f>
        <v>-75</v>
      </c>
      <c r="AM585" s="224">
        <f>IF(ISERROR((I585/J585-1)*100),"n/a",(I585/J585-1)*100)</f>
        <v>4.2253521126760507</v>
      </c>
      <c r="AN585" s="224">
        <f>IF(ISERROR((J585/K585-1)*100),"n/a",(J585/K585-1)*100)</f>
        <v>19.327731092436974</v>
      </c>
      <c r="AO585" s="224">
        <f>IF(ISERROR((K585/L585-1)*100),"n/a",(K585/L585-1)*100)</f>
        <v>18.999999999999993</v>
      </c>
      <c r="AP585" s="224">
        <f>IF(ISERROR((L585/M585-1)*100),"n/a",(L585/M585-1)*100)</f>
        <v>19.047619047619047</v>
      </c>
      <c r="AQ585" s="224">
        <f>IF(ISERROR((M585/N585-1)*100),"n/a",(M585/N585-1)*100)</f>
        <v>21.739130434782616</v>
      </c>
      <c r="AR585" s="224">
        <f>IF(ISERROR((N585/O585-1)*100),"n/a",(N585/O585-1)*100)</f>
        <v>21.052631578947391</v>
      </c>
      <c r="AS585" s="224">
        <f>IF(ISERROR((O585/Q585-1)*100),"n/a",(O585/Q585-1)*100)</f>
        <v>23.913043478260864</v>
      </c>
      <c r="AT585" s="224">
        <f>IF(ISERROR((Q585/R585-1)*100),"n/a",(Q585/R585-1)*100)</f>
        <v>359.99999999999994</v>
      </c>
      <c r="AU585" s="224" t="str">
        <f>IF(ISERROR((R585/T585-1)*100),"n/a",(R585/T585-1)*100)</f>
        <v>n/a</v>
      </c>
      <c r="AV585" s="224" t="str">
        <f>IF(ISERROR((T585/U585-1)*100),"n/a",(T585/U585-1)*100)</f>
        <v>n/a</v>
      </c>
      <c r="AW585" s="224">
        <f>IF(ISERROR((U585/V585-1)*100),"n/a",(U585/V585-1)*100)</f>
        <v>-100</v>
      </c>
      <c r="AX585" s="224">
        <f>IF(ISERROR((V585/W585-1)*100),"n/a",(V585/W585-1)*100)</f>
        <v>0</v>
      </c>
      <c r="AY585" s="224">
        <f>IF(ISERROR((W585/X585-1)*100),"n/a",(W585/X585-1)*100)</f>
        <v>17.731758615110806</v>
      </c>
      <c r="AZ585" s="224">
        <f>IF(ISERROR((X585/Y585-1)*100),"n/a",(X585/Y585-1)*100)</f>
        <v>17.153146322971956</v>
      </c>
      <c r="BA585" s="224">
        <f>IF(ISERROR((Y585/Z585-1)*100),"n/a",(Y585/Z585-1)*100)</f>
        <v>14.289840421691103</v>
      </c>
      <c r="BB585" s="224">
        <f>IF(ISERROR((Z585/AA585-1)*100),"n/a",(Z585/AA585-1)*100)</f>
        <v>32.323714886298504</v>
      </c>
      <c r="BC585" s="224">
        <f>IF(ISERROR((AA585/AB585-1)*100),"n/a",(AA585/AB585-1)*100)</f>
        <v>13.649690520143331</v>
      </c>
      <c r="BD585" s="224">
        <f>IF(ISERROR((AB585/AC585-1)*100),"n/a",(AB585/AC585-1)*100)</f>
        <v>19.893243067308909</v>
      </c>
      <c r="BE585" s="224">
        <f>IF(ISERROR((AC585/AD585-1)*100),"n/a",(AC585/AD585-1)*100)</f>
        <v>4.5603049278519103</v>
      </c>
      <c r="BF585" s="224">
        <f>IF(ISERROR((AD585/AE585-1)*100),"n/a",(AD585/AE585-1)*100)</f>
        <v>40.110623688727841</v>
      </c>
      <c r="BG585" s="224">
        <f>AVERAGE(AG585:BF585)</f>
        <v>26.596509479820686</v>
      </c>
      <c r="BH585" s="182">
        <f t="shared" si="9"/>
        <v>80.61725392731617</v>
      </c>
    </row>
    <row r="586" spans="1:60" x14ac:dyDescent="0.2">
      <c r="A586" s="146" t="s">
        <v>2049</v>
      </c>
      <c r="B586" s="55" t="s">
        <v>1214</v>
      </c>
      <c r="C586" s="36">
        <v>1.57</v>
      </c>
      <c r="D586" s="181">
        <v>1.43</v>
      </c>
      <c r="E586" s="181">
        <v>1.25</v>
      </c>
      <c r="F586" s="181">
        <v>1.1399999999999999</v>
      </c>
      <c r="G586" s="181">
        <v>1.03</v>
      </c>
      <c r="H586" s="181">
        <v>0.94</v>
      </c>
      <c r="I586" s="181">
        <v>0.83</v>
      </c>
      <c r="J586" s="202">
        <v>0.74</v>
      </c>
      <c r="K586" s="202">
        <v>0.66</v>
      </c>
      <c r="L586" s="202">
        <v>0.61</v>
      </c>
      <c r="M586" s="202">
        <v>0.56999999999999995</v>
      </c>
      <c r="N586" s="202">
        <v>0.53</v>
      </c>
      <c r="O586" s="202">
        <v>0.52</v>
      </c>
      <c r="P586" s="202">
        <v>0.52</v>
      </c>
      <c r="Q586" s="202">
        <v>0.52</v>
      </c>
      <c r="R586" s="202">
        <v>0.52</v>
      </c>
      <c r="S586" s="202"/>
      <c r="T586" s="202">
        <v>0.52</v>
      </c>
      <c r="U586" s="202">
        <v>0.52</v>
      </c>
      <c r="V586" s="202">
        <v>0.49</v>
      </c>
      <c r="W586" s="202">
        <v>0.44</v>
      </c>
      <c r="X586" s="202">
        <v>0.39500000000000002</v>
      </c>
      <c r="Y586" s="202">
        <v>0.35</v>
      </c>
      <c r="Z586" s="202">
        <v>0.31</v>
      </c>
      <c r="AA586" s="202">
        <v>0.3</v>
      </c>
      <c r="AB586" s="202">
        <v>0.3</v>
      </c>
      <c r="AC586" s="202">
        <v>0.3</v>
      </c>
      <c r="AD586" s="202">
        <v>0.29499999999999998</v>
      </c>
      <c r="AE586" s="202">
        <v>0.24175824175824201</v>
      </c>
      <c r="AF586" s="223">
        <f>SUM(C586:AE586)</f>
        <v>17.841758241758239</v>
      </c>
      <c r="AG586" s="224">
        <f>IF(ISERROR((C586/D586-1)*100),"n/a",(C586/D586-1)*100)</f>
        <v>9.7902097902097918</v>
      </c>
      <c r="AH586" s="224">
        <f>IF(ISERROR((D586/E586-1)*100),"n/a",(D586/E586-1)*100)</f>
        <v>14.399999999999991</v>
      </c>
      <c r="AI586" s="224">
        <f>IF(ISERROR((E586/F586-1)*100),"n/a",(E586/F586-1)*100)</f>
        <v>9.6491228070175517</v>
      </c>
      <c r="AJ586" s="224">
        <f>IF(ISERROR((F586/G586-1)*100),"n/a",(F586/G586-1)*100)</f>
        <v>10.679611650485432</v>
      </c>
      <c r="AK586" s="224">
        <f>IF(ISERROR((G586/H586-1)*100),"n/a",(G586/H586-1)*100)</f>
        <v>9.5744680851064032</v>
      </c>
      <c r="AL586" s="224">
        <f>IF(ISERROR((H586/I586-1)*100),"n/a",(H586/I586-1)*100)</f>
        <v>13.25301204819278</v>
      </c>
      <c r="AM586" s="224">
        <f>IF(ISERROR((I586/J586-1)*100),"n/a",(I586/J586-1)*100)</f>
        <v>12.162162162162149</v>
      </c>
      <c r="AN586" s="224">
        <f>IF(ISERROR((J586/K586-1)*100),"n/a",(J586/K586-1)*100)</f>
        <v>12.12121212121211</v>
      </c>
      <c r="AO586" s="224">
        <f>IF(ISERROR((K586/L586-1)*100),"n/a",(K586/L586-1)*100)</f>
        <v>8.196721311475418</v>
      </c>
      <c r="AP586" s="224">
        <f>IF(ISERROR((L586/M586-1)*100),"n/a",(L586/M586-1)*100)</f>
        <v>7.0175438596491224</v>
      </c>
      <c r="AQ586" s="224">
        <f>IF(ISERROR((M586/N586-1)*100),"n/a",(M586/N586-1)*100)</f>
        <v>7.5471698113207308</v>
      </c>
      <c r="AR586" s="224">
        <f>IF(ISERROR((N586/O586-1)*100),"n/a",(N586/O586-1)*100)</f>
        <v>1.9230769230769162</v>
      </c>
      <c r="AS586" s="224">
        <f>IF(ISERROR((O586/Q586-1)*100),"n/a",(O586/Q586-1)*100)</f>
        <v>0</v>
      </c>
      <c r="AT586" s="224">
        <f>IF(ISERROR((Q586/R586-1)*100),"n/a",(Q586/R586-1)*100)</f>
        <v>0</v>
      </c>
      <c r="AU586" s="224">
        <f>IF(ISERROR((R586/T586-1)*100),"n/a",(R586/T586-1)*100)</f>
        <v>0</v>
      </c>
      <c r="AV586" s="224">
        <f>IF(ISERROR((T586/U586-1)*100),"n/a",(T586/U586-1)*100)</f>
        <v>0</v>
      </c>
      <c r="AW586" s="224">
        <f>IF(ISERROR((U586/V586-1)*100),"n/a",(U586/V586-1)*100)</f>
        <v>6.1224489795918435</v>
      </c>
      <c r="AX586" s="224">
        <f>IF(ISERROR((V586/W586-1)*100),"n/a",(V586/W586-1)*100)</f>
        <v>11.363636363636353</v>
      </c>
      <c r="AY586" s="224">
        <f>IF(ISERROR((W586/X586-1)*100),"n/a",(W586/X586-1)*100)</f>
        <v>11.392405063291132</v>
      </c>
      <c r="AZ586" s="224">
        <f>IF(ISERROR((X586/Y586-1)*100),"n/a",(X586/Y586-1)*100)</f>
        <v>12.857142857142879</v>
      </c>
      <c r="BA586" s="224">
        <f>IF(ISERROR((Y586/Z586-1)*100),"n/a",(Y586/Z586-1)*100)</f>
        <v>12.903225806451601</v>
      </c>
      <c r="BB586" s="224">
        <f>IF(ISERROR((Z586/AA586-1)*100),"n/a",(Z586/AA586-1)*100)</f>
        <v>3.3333333333333437</v>
      </c>
      <c r="BC586" s="224">
        <f>IF(ISERROR((AA586/AB586-1)*100),"n/a",(AA586/AB586-1)*100)</f>
        <v>0</v>
      </c>
      <c r="BD586" s="224">
        <f>IF(ISERROR((AB586/AC586-1)*100),"n/a",(AB586/AC586-1)*100)</f>
        <v>0</v>
      </c>
      <c r="BE586" s="224">
        <f>IF(ISERROR((AC586/AD586-1)*100),"n/a",(AC586/AD586-1)*100)</f>
        <v>1.6949152542372836</v>
      </c>
      <c r="BF586" s="224">
        <f>IF(ISERROR((AD586/AE586-1)*100),"n/a",(AD586/AE586-1)*100)</f>
        <v>22.022727272727138</v>
      </c>
      <c r="BG586" s="224">
        <f>AVERAGE(AG586:BF586)</f>
        <v>7.6155440577046152</v>
      </c>
      <c r="BH586" s="182">
        <f t="shared" si="9"/>
        <v>5.8953904650367539</v>
      </c>
    </row>
    <row r="587" spans="1:60" x14ac:dyDescent="0.2">
      <c r="A587" s="116" t="s">
        <v>1630</v>
      </c>
      <c r="B587" s="55" t="s">
        <v>1631</v>
      </c>
      <c r="C587" s="36">
        <v>1.08</v>
      </c>
      <c r="D587" s="181">
        <v>1.0680000000000001</v>
      </c>
      <c r="E587" s="181">
        <v>0.99199999999999999</v>
      </c>
      <c r="F587" s="181">
        <v>0.90084500000000001</v>
      </c>
      <c r="G587" s="181">
        <v>0.65822999999999998</v>
      </c>
      <c r="H587" s="181">
        <v>0.54571000000000003</v>
      </c>
      <c r="I587" s="181">
        <v>0.49609999999999999</v>
      </c>
      <c r="J587" s="202">
        <v>0.45100000000000001</v>
      </c>
      <c r="K587" s="202">
        <v>0.41</v>
      </c>
      <c r="L587" s="181">
        <v>0.1</v>
      </c>
      <c r="M587" s="238">
        <v>0</v>
      </c>
      <c r="N587" s="238">
        <v>0</v>
      </c>
      <c r="O587" s="238">
        <v>0</v>
      </c>
      <c r="P587" s="229"/>
      <c r="Q587" s="229">
        <v>0</v>
      </c>
      <c r="R587" s="238">
        <v>0</v>
      </c>
      <c r="S587" s="229"/>
      <c r="T587" s="238">
        <v>0</v>
      </c>
      <c r="U587" s="229">
        <v>0</v>
      </c>
      <c r="V587" s="238">
        <v>0</v>
      </c>
      <c r="W587" s="238">
        <v>0</v>
      </c>
      <c r="X587" s="229">
        <v>0</v>
      </c>
      <c r="Y587" s="229">
        <v>0</v>
      </c>
      <c r="Z587" s="229">
        <v>0</v>
      </c>
      <c r="AA587" s="229">
        <v>0</v>
      </c>
      <c r="AB587" s="229">
        <v>0</v>
      </c>
      <c r="AC587" s="229">
        <v>0</v>
      </c>
      <c r="AD587" s="229">
        <v>0</v>
      </c>
      <c r="AE587" s="229">
        <v>0</v>
      </c>
      <c r="AF587" s="223">
        <f>SUM(C587:AE587)</f>
        <v>6.701884999999999</v>
      </c>
      <c r="AG587" s="224">
        <f>IF(ISERROR((C587/D587-1)*100),"n/a",(C587/D587-1)*100)</f>
        <v>1.1235955056179803</v>
      </c>
      <c r="AH587" s="224">
        <f>IF(ISERROR((D587/E587-1)*100),"n/a",(D587/E587-1)*100)</f>
        <v>7.6612903225806495</v>
      </c>
      <c r="AI587" s="224">
        <f>IF(ISERROR((E587/F587-1)*100),"n/a",(E587/F587-1)*100)</f>
        <v>10.118832873579798</v>
      </c>
      <c r="AJ587" s="224">
        <f>IF(ISERROR((F587/G587-1)*100),"n/a",(F587/G587-1)*100)</f>
        <v>36.858696808106586</v>
      </c>
      <c r="AK587" s="224">
        <f>IF(ISERROR((G587/H587-1)*100),"n/a",(G587/H587-1)*100)</f>
        <v>20.619010096937917</v>
      </c>
      <c r="AL587" s="224">
        <f>IF(ISERROR((H587/I587-1)*100),"n/a",(H587/I587-1)*100)</f>
        <v>10.000000000000009</v>
      </c>
      <c r="AM587" s="224">
        <f>IF(ISERROR((I587/J587-1)*100),"n/a",(I587/J587-1)*100)</f>
        <v>9.9999999999999858</v>
      </c>
      <c r="AN587" s="224">
        <f>IF(ISERROR((J587/K587-1)*100),"n/a",(J587/K587-1)*100)</f>
        <v>10.000000000000009</v>
      </c>
      <c r="AO587" s="224">
        <f>IF(ISERROR((K587/L587-1)*100),"n/a",(K587/L587-1)*100)</f>
        <v>309.99999999999994</v>
      </c>
      <c r="AP587" s="224" t="str">
        <f>IF(ISERROR((L587/M587-1)*100),"n/a",(L587/M587-1)*100)</f>
        <v>n/a</v>
      </c>
      <c r="AQ587" s="224" t="str">
        <f>IF(ISERROR((M587/N587-1)*100),"n/a",(M587/N587-1)*100)</f>
        <v>n/a</v>
      </c>
      <c r="AR587" s="224" t="str">
        <f>IF(ISERROR((N587/O587-1)*100),"n/a",(N587/O587-1)*100)</f>
        <v>n/a</v>
      </c>
      <c r="AS587" s="224" t="str">
        <f>IF(ISERROR((O587/Q587-1)*100),"n/a",(O587/Q587-1)*100)</f>
        <v>n/a</v>
      </c>
      <c r="AT587" s="224" t="str">
        <f>IF(ISERROR((Q587/R587-1)*100),"n/a",(Q587/R587-1)*100)</f>
        <v>n/a</v>
      </c>
      <c r="AU587" s="224" t="str">
        <f>IF(ISERROR((R587/T587-1)*100),"n/a",(R587/T587-1)*100)</f>
        <v>n/a</v>
      </c>
      <c r="AV587" s="224" t="str">
        <f>IF(ISERROR((T587/U587-1)*100),"n/a",(T587/U587-1)*100)</f>
        <v>n/a</v>
      </c>
      <c r="AW587" s="224" t="str">
        <f>IF(ISERROR((U587/V587-1)*100),"n/a",(U587/V587-1)*100)</f>
        <v>n/a</v>
      </c>
      <c r="AX587" s="224" t="str">
        <f>IF(ISERROR((V587/W587-1)*100),"n/a",(V587/W587-1)*100)</f>
        <v>n/a</v>
      </c>
      <c r="AY587" s="224" t="str">
        <f>IF(ISERROR((W587/X587-1)*100),"n/a",(W587/X587-1)*100)</f>
        <v>n/a</v>
      </c>
      <c r="AZ587" s="224" t="str">
        <f>IF(ISERROR((X587/Y587-1)*100),"n/a",(X587/Y587-1)*100)</f>
        <v>n/a</v>
      </c>
      <c r="BA587" s="224" t="str">
        <f>IF(ISERROR((Y587/Z587-1)*100),"n/a",(Y587/Z587-1)*100)</f>
        <v>n/a</v>
      </c>
      <c r="BB587" s="224" t="str">
        <f>IF(ISERROR((Z587/AA587-1)*100),"n/a",(Z587/AA587-1)*100)</f>
        <v>n/a</v>
      </c>
      <c r="BC587" s="224" t="str">
        <f>IF(ISERROR((AA587/AB587-1)*100),"n/a",(AA587/AB587-1)*100)</f>
        <v>n/a</v>
      </c>
      <c r="BD587" s="224" t="str">
        <f>IF(ISERROR((AB587/AC587-1)*100),"n/a",(AB587/AC587-1)*100)</f>
        <v>n/a</v>
      </c>
      <c r="BE587" s="224" t="str">
        <f>IF(ISERROR((AC587/AD587-1)*100),"n/a",(AC587/AD587-1)*100)</f>
        <v>n/a</v>
      </c>
      <c r="BF587" s="224" t="str">
        <f>IF(ISERROR((AD587/AE587-1)*100),"n/a",(AD587/AE587-1)*100)</f>
        <v>n/a</v>
      </c>
      <c r="BG587" s="224">
        <f>AVERAGE(AG587:BF587)</f>
        <v>46.264602845202539</v>
      </c>
      <c r="BH587" s="182">
        <f t="shared" si="9"/>
        <v>99.424804774098732</v>
      </c>
    </row>
    <row r="588" spans="1:60" x14ac:dyDescent="0.2">
      <c r="A588" s="55" t="s">
        <v>2050</v>
      </c>
      <c r="B588" s="55" t="s">
        <v>479</v>
      </c>
      <c r="C588" s="36">
        <v>4.3600000000000003</v>
      </c>
      <c r="D588" s="181">
        <v>4.28</v>
      </c>
      <c r="E588" s="181">
        <v>4.16</v>
      </c>
      <c r="F588" s="181">
        <v>4.0199999999999996</v>
      </c>
      <c r="G588" s="181">
        <v>3.78</v>
      </c>
      <c r="H588" s="181">
        <v>3.56</v>
      </c>
      <c r="I588" s="181">
        <v>3.46</v>
      </c>
      <c r="J588" s="202">
        <v>3.26</v>
      </c>
      <c r="K588" s="202">
        <v>3.06</v>
      </c>
      <c r="L588" s="181">
        <v>2.84</v>
      </c>
      <c r="M588" s="181">
        <v>2.62</v>
      </c>
      <c r="N588" s="181">
        <v>2.44</v>
      </c>
      <c r="O588" s="181">
        <v>2.2000000000000002</v>
      </c>
      <c r="P588" s="273"/>
      <c r="Q588" s="181">
        <v>2</v>
      </c>
      <c r="R588" s="181">
        <v>1.84</v>
      </c>
      <c r="S588" s="273"/>
      <c r="T588" s="202">
        <v>1.55</v>
      </c>
      <c r="U588" s="202">
        <v>1.37</v>
      </c>
      <c r="V588" s="202">
        <v>1.26</v>
      </c>
      <c r="W588" s="202">
        <v>1.18</v>
      </c>
      <c r="X588" s="202">
        <v>1.1100000000000001</v>
      </c>
      <c r="Y588" s="202">
        <v>1.06</v>
      </c>
      <c r="Z588" s="202">
        <v>0.98</v>
      </c>
      <c r="AA588" s="202">
        <v>0.89</v>
      </c>
      <c r="AB588" s="202">
        <v>0.72</v>
      </c>
      <c r="AC588" s="229">
        <v>0.64</v>
      </c>
      <c r="AD588" s="202">
        <v>0.63</v>
      </c>
      <c r="AE588" s="202">
        <v>0.59</v>
      </c>
      <c r="AF588" s="223">
        <f>SUM(C588:AE588)</f>
        <v>59.86</v>
      </c>
      <c r="AG588" s="224">
        <f>IF(ISERROR((C588/D588-1)*100),"n/a",(C588/D588-1)*100)</f>
        <v>1.8691588785046731</v>
      </c>
      <c r="AH588" s="224">
        <f>IF(ISERROR((D588/E588-1)*100),"n/a",(D588/E588-1)*100)</f>
        <v>2.8846153846153966</v>
      </c>
      <c r="AI588" s="224">
        <f>IF(ISERROR((E588/F588-1)*100),"n/a",(E588/F588-1)*100)</f>
        <v>3.4825870646766344</v>
      </c>
      <c r="AJ588" s="224">
        <f>IF(ISERROR((F588/G588-1)*100),"n/a",(F588/G588-1)*100)</f>
        <v>6.3492063492063489</v>
      </c>
      <c r="AK588" s="224">
        <f>IF(ISERROR((G588/H588-1)*100),"n/a",(G588/H588-1)*100)</f>
        <v>6.1797752808988804</v>
      </c>
      <c r="AL588" s="224">
        <f>IF(ISERROR((H588/I588-1)*100),"n/a",(H588/I588-1)*100)</f>
        <v>2.8901734104046284</v>
      </c>
      <c r="AM588" s="224">
        <f>IF(ISERROR((I588/J588-1)*100),"n/a",(I588/J588-1)*100)</f>
        <v>6.1349693251533832</v>
      </c>
      <c r="AN588" s="224">
        <f>IF(ISERROR((J588/K588-1)*100),"n/a",(J588/K588-1)*100)</f>
        <v>6.5359477124182996</v>
      </c>
      <c r="AO588" s="224">
        <f>IF(ISERROR((K588/L588-1)*100),"n/a",(K588/L588-1)*100)</f>
        <v>7.7464788732394485</v>
      </c>
      <c r="AP588" s="224">
        <f>IF(ISERROR((L588/M588-1)*100),"n/a",(L588/M588-1)*100)</f>
        <v>8.3969465648854769</v>
      </c>
      <c r="AQ588" s="224">
        <f>IF(ISERROR((M588/N588-1)*100),"n/a",(M588/N588-1)*100)</f>
        <v>7.3770491803278659</v>
      </c>
      <c r="AR588" s="224">
        <f>IF(ISERROR((N588/O588-1)*100),"n/a",(N588/O588-1)*100)</f>
        <v>10.909090909090891</v>
      </c>
      <c r="AS588" s="224">
        <f>IF(ISERROR((O588/Q588-1)*100),"n/a",(O588/Q588-1)*100)</f>
        <v>10.000000000000009</v>
      </c>
      <c r="AT588" s="224">
        <f>IF(ISERROR((Q588/R588-1)*100),"n/a",(Q588/R588-1)*100)</f>
        <v>8.6956521739130377</v>
      </c>
      <c r="AU588" s="224">
        <f>IF(ISERROR((R588/T588-1)*100),"n/a",(R588/T588-1)*100)</f>
        <v>18.709677419354833</v>
      </c>
      <c r="AV588" s="224">
        <f>IF(ISERROR((T588/U588-1)*100),"n/a",(T588/U588-1)*100)</f>
        <v>13.138686131386844</v>
      </c>
      <c r="AW588" s="224">
        <f>IF(ISERROR((U588/V588-1)*100),"n/a",(U588/V588-1)*100)</f>
        <v>8.7301587301587436</v>
      </c>
      <c r="AX588" s="224">
        <f>IF(ISERROR((V588/W588-1)*100),"n/a",(V588/W588-1)*100)</f>
        <v>6.7796610169491567</v>
      </c>
      <c r="AY588" s="224">
        <f>IF(ISERROR((W588/X588-1)*100),"n/a",(W588/X588-1)*100)</f>
        <v>6.3063063063062863</v>
      </c>
      <c r="AZ588" s="224">
        <f>IF(ISERROR((X588/Y588-1)*100),"n/a",(X588/Y588-1)*100)</f>
        <v>4.7169811320754818</v>
      </c>
      <c r="BA588" s="224">
        <f>IF(ISERROR((Y588/Z588-1)*100),"n/a",(Y588/Z588-1)*100)</f>
        <v>8.163265306122458</v>
      </c>
      <c r="BB588" s="224">
        <f>IF(ISERROR((Z588/AA588-1)*100),"n/a",(Z588/AA588-1)*100)</f>
        <v>10.1123595505618</v>
      </c>
      <c r="BC588" s="224">
        <f>IF(ISERROR((AA588/AB588-1)*100),"n/a",(AA588/AB588-1)*100)</f>
        <v>23.611111111111114</v>
      </c>
      <c r="BD588" s="224">
        <f>IF(ISERROR((AB588/AC588-1)*100),"n/a",(AB588/AC588-1)*100)</f>
        <v>12.5</v>
      </c>
      <c r="BE588" s="224">
        <f>IF(ISERROR((AC588/AD588-1)*100),"n/a",(AC588/AD588-1)*100)</f>
        <v>1.5873015873015817</v>
      </c>
      <c r="BF588" s="224">
        <f>IF(ISERROR((AD588/AE588-1)*100),"n/a",(AD588/AE588-1)*100)</f>
        <v>6.7796610169491567</v>
      </c>
      <c r="BG588" s="224">
        <f>AVERAGE(AG588:BF588)</f>
        <v>8.099493092908169</v>
      </c>
      <c r="BH588" s="182">
        <f t="shared" si="9"/>
        <v>4.9114601378156868</v>
      </c>
    </row>
    <row r="589" spans="1:60" x14ac:dyDescent="0.2">
      <c r="A589" s="116" t="s">
        <v>1632</v>
      </c>
      <c r="B589" s="55" t="s">
        <v>1633</v>
      </c>
      <c r="C589" s="36">
        <v>1.1525000000000001</v>
      </c>
      <c r="D589" s="181">
        <v>1.085</v>
      </c>
      <c r="E589" s="181">
        <v>0.97</v>
      </c>
      <c r="F589" s="181">
        <v>0.80249999999999999</v>
      </c>
      <c r="G589" s="181">
        <v>0.71499999999999997</v>
      </c>
      <c r="H589" s="238">
        <v>0.71250000000000002</v>
      </c>
      <c r="I589" s="181">
        <v>1.415</v>
      </c>
      <c r="J589" s="202">
        <v>1.3925000000000001</v>
      </c>
      <c r="K589" s="202">
        <v>1.3525</v>
      </c>
      <c r="L589" s="181">
        <v>1.26</v>
      </c>
      <c r="M589" s="181">
        <v>1.095</v>
      </c>
      <c r="N589" s="181">
        <v>0.94499999999999995</v>
      </c>
      <c r="O589" s="181">
        <v>0.88500000000000001</v>
      </c>
      <c r="Q589" s="181">
        <v>0.83</v>
      </c>
      <c r="R589" s="181">
        <v>0.79374999999999996</v>
      </c>
      <c r="T589" s="181">
        <v>0.77249999999999996</v>
      </c>
      <c r="U589" s="181">
        <v>0.76375000000000004</v>
      </c>
      <c r="V589" s="202">
        <v>0.75</v>
      </c>
      <c r="W589" s="202">
        <v>0.71</v>
      </c>
      <c r="X589" s="202">
        <v>0.67125000000000001</v>
      </c>
      <c r="Y589" s="202">
        <v>0.64</v>
      </c>
      <c r="Z589" s="202">
        <v>0.62250000000000005</v>
      </c>
      <c r="AA589" s="202">
        <v>0.614375</v>
      </c>
      <c r="AB589" s="202">
        <v>0.61187499999999995</v>
      </c>
      <c r="AC589" s="202">
        <v>0.609375</v>
      </c>
      <c r="AD589" s="202">
        <v>0.60687500000000005</v>
      </c>
      <c r="AE589" s="202">
        <v>0.60375000000000001</v>
      </c>
      <c r="AF589" s="223">
        <f>SUM(C589:AE589)</f>
        <v>23.382500000000004</v>
      </c>
      <c r="AG589" s="224">
        <f>IF(ISERROR((C589/D589-1)*100),"n/a",(C589/D589-1)*100)</f>
        <v>6.2211981566820285</v>
      </c>
      <c r="AH589" s="224">
        <f>IF(ISERROR((D589/E589-1)*100),"n/a",(D589/E589-1)*100)</f>
        <v>11.855670103092786</v>
      </c>
      <c r="AI589" s="224">
        <f>IF(ISERROR((E589/F589-1)*100),"n/a",(E589/F589-1)*100)</f>
        <v>20.872274143302171</v>
      </c>
      <c r="AJ589" s="224">
        <f>IF(ISERROR((F589/G589-1)*100),"n/a",(F589/G589-1)*100)</f>
        <v>12.237762237762251</v>
      </c>
      <c r="AK589" s="224">
        <f>IF(ISERROR((G589/H589-1)*100),"n/a",(G589/H589-1)*100)</f>
        <v>0.35087719298245723</v>
      </c>
      <c r="AL589" s="224">
        <f>IF(ISERROR((H589/I589-1)*100),"n/a",(H589/I589-1)*100)</f>
        <v>-49.646643109540634</v>
      </c>
      <c r="AM589" s="224">
        <f>IF(ISERROR((I589/J589-1)*100),"n/a",(I589/J589-1)*100)</f>
        <v>1.6157989228007263</v>
      </c>
      <c r="AN589" s="224">
        <f>IF(ISERROR((J589/K589-1)*100),"n/a",(J589/K589-1)*100)</f>
        <v>2.9574861367837268</v>
      </c>
      <c r="AO589" s="224">
        <f>IF(ISERROR((K589/L589-1)*100),"n/a",(K589/L589-1)*100)</f>
        <v>7.3412698412698374</v>
      </c>
      <c r="AP589" s="224">
        <f>IF(ISERROR((L589/M589-1)*100),"n/a",(L589/M589-1)*100)</f>
        <v>15.068493150684926</v>
      </c>
      <c r="AQ589" s="224">
        <f>IF(ISERROR((M589/N589-1)*100),"n/a",(M589/N589-1)*100)</f>
        <v>15.873015873015884</v>
      </c>
      <c r="AR589" s="224">
        <f>IF(ISERROR((N589/O589-1)*100),"n/a",(N589/O589-1)*100)</f>
        <v>6.7796610169491567</v>
      </c>
      <c r="AS589" s="224">
        <f>IF(ISERROR((O589/Q589-1)*100),"n/a",(O589/Q589-1)*100)</f>
        <v>6.6265060240964013</v>
      </c>
      <c r="AT589" s="224">
        <f>IF(ISERROR((Q589/R589-1)*100),"n/a",(Q589/R589-1)*100)</f>
        <v>4.5669291338582774</v>
      </c>
      <c r="AU589" s="224">
        <f>IF(ISERROR((R589/T589-1)*100),"n/a",(R589/T589-1)*100)</f>
        <v>2.7508090614886793</v>
      </c>
      <c r="AV589" s="224">
        <f>IF(ISERROR((T589/U589-1)*100),"n/a",(T589/U589-1)*100)</f>
        <v>1.1456628477904962</v>
      </c>
      <c r="AW589" s="224">
        <f>IF(ISERROR((U589/V589-1)*100),"n/a",(U589/V589-1)*100)</f>
        <v>1.8333333333333313</v>
      </c>
      <c r="AX589" s="224">
        <f>IF(ISERROR((V589/W589-1)*100),"n/a",(V589/W589-1)*100)</f>
        <v>5.6338028169014231</v>
      </c>
      <c r="AY589" s="224">
        <f>IF(ISERROR((W589/X589-1)*100),"n/a",(W589/X589-1)*100)</f>
        <v>5.7728119180633142</v>
      </c>
      <c r="AZ589" s="224">
        <f>IF(ISERROR((X589/Y589-1)*100),"n/a",(X589/Y589-1)*100)</f>
        <v>4.8828125</v>
      </c>
      <c r="BA589" s="224">
        <f>IF(ISERROR((Y589/Z589-1)*100),"n/a",(Y589/Z589-1)*100)</f>
        <v>2.8112449799196693</v>
      </c>
      <c r="BB589" s="224">
        <f>IF(ISERROR((Z589/AA589-1)*100),"n/a",(Z589/AA589-1)*100)</f>
        <v>1.322482197355046</v>
      </c>
      <c r="BC589" s="224">
        <f>IF(ISERROR((AA589/AB589-1)*100),"n/a",(AA589/AB589-1)*100)</f>
        <v>0.40858018386109585</v>
      </c>
      <c r="BD589" s="224">
        <f>IF(ISERROR((AB589/AC589-1)*100),"n/a",(AB589/AC589-1)*100)</f>
        <v>0.41025641025640436</v>
      </c>
      <c r="BE589" s="224">
        <f>IF(ISERROR((AC589/AD589-1)*100),"n/a",(AC589/AD589-1)*100)</f>
        <v>0.41194644696189719</v>
      </c>
      <c r="BF589" s="224">
        <f>IF(ISERROR((AD589/AE589-1)*100),"n/a",(AD589/AE589-1)*100)</f>
        <v>0.51759834368529933</v>
      </c>
      <c r="BG589" s="224">
        <f>AVERAGE(AG589:BF589)</f>
        <v>3.4854476870521776</v>
      </c>
      <c r="BH589" s="182">
        <f t="shared" si="9"/>
        <v>12.13309154622937</v>
      </c>
    </row>
    <row r="590" spans="1:60" x14ac:dyDescent="0.2">
      <c r="A590" s="116" t="s">
        <v>5593</v>
      </c>
      <c r="B590" s="55" t="s">
        <v>3480</v>
      </c>
      <c r="C590" s="36">
        <v>1.1299999999999999</v>
      </c>
      <c r="D590" s="181">
        <v>1.0750000000000002</v>
      </c>
      <c r="E590" s="181">
        <v>0.92500000000000004</v>
      </c>
      <c r="F590" s="181">
        <v>0.6</v>
      </c>
      <c r="G590" s="238">
        <v>0.5</v>
      </c>
      <c r="H590" s="238">
        <v>1.25</v>
      </c>
      <c r="I590" s="238">
        <v>2</v>
      </c>
      <c r="J590" s="229">
        <v>2</v>
      </c>
      <c r="K590" s="229">
        <v>2</v>
      </c>
      <c r="L590" s="181">
        <v>2</v>
      </c>
      <c r="M590" s="181">
        <v>1.9</v>
      </c>
      <c r="N590" s="181">
        <v>1.5125000000000002</v>
      </c>
      <c r="O590" s="181">
        <v>1.2124999999999999</v>
      </c>
      <c r="Q590" s="181">
        <v>1.0750000000000002</v>
      </c>
      <c r="R590" s="181">
        <v>0.96</v>
      </c>
      <c r="T590" s="238">
        <v>0.84</v>
      </c>
      <c r="U590" s="181">
        <v>0.84</v>
      </c>
      <c r="V590" s="202">
        <v>0.80499999999999994</v>
      </c>
      <c r="W590" s="202">
        <v>0.64999999999999991</v>
      </c>
      <c r="X590" s="202">
        <v>0.48</v>
      </c>
      <c r="Y590" s="202">
        <v>0.40875</v>
      </c>
      <c r="Z590" s="229">
        <v>0.375</v>
      </c>
      <c r="AA590" s="229">
        <v>0.375</v>
      </c>
      <c r="AB590" s="229">
        <v>0.375</v>
      </c>
      <c r="AC590" s="229">
        <v>0.375</v>
      </c>
      <c r="AD590" s="229">
        <v>0.375</v>
      </c>
      <c r="AE590" s="229">
        <v>0.375</v>
      </c>
      <c r="AF590" s="223">
        <f>SUM(C590:AE590)</f>
        <v>26.41375</v>
      </c>
      <c r="AG590" s="224">
        <f>IF(ISERROR((C590/D590-1)*100),"n/a",(C590/D590-1)*100)</f>
        <v>5.1162790697674154</v>
      </c>
      <c r="AH590" s="224">
        <f>IF(ISERROR((D590/E590-1)*100),"n/a",(D590/E590-1)*100)</f>
        <v>16.216216216216228</v>
      </c>
      <c r="AI590" s="224">
        <f>IF(ISERROR((E590/F590-1)*100),"n/a",(E590/F590-1)*100)</f>
        <v>54.166666666666671</v>
      </c>
      <c r="AJ590" s="224">
        <f>IF(ISERROR((F590/G590-1)*100),"n/a",(F590/G590-1)*100)</f>
        <v>19.999999999999996</v>
      </c>
      <c r="AK590" s="224">
        <f>IF(ISERROR((G590/H590-1)*100),"n/a",(G590/H590-1)*100)</f>
        <v>-60</v>
      </c>
      <c r="AL590" s="224">
        <f>IF(ISERROR((H590/I590-1)*100),"n/a",(H590/I590-1)*100)</f>
        <v>-37.5</v>
      </c>
      <c r="AM590" s="224">
        <f>IF(ISERROR((I590/J590-1)*100),"n/a",(I590/J590-1)*100)</f>
        <v>0</v>
      </c>
      <c r="AN590" s="224">
        <f>IF(ISERROR((J590/K590-1)*100),"n/a",(J590/K590-1)*100)</f>
        <v>0</v>
      </c>
      <c r="AO590" s="224">
        <f>IF(ISERROR((K590/L590-1)*100),"n/a",(K590/L590-1)*100)</f>
        <v>0</v>
      </c>
      <c r="AP590" s="224">
        <f>IF(ISERROR((L590/M590-1)*100),"n/a",(L590/M590-1)*100)</f>
        <v>5.2631578947368363</v>
      </c>
      <c r="AQ590" s="224">
        <f>IF(ISERROR((M590/N590-1)*100),"n/a",(M590/N590-1)*100)</f>
        <v>25.619834710743781</v>
      </c>
      <c r="AR590" s="224">
        <f>IF(ISERROR((N590/O590-1)*100),"n/a",(N590/O590-1)*100)</f>
        <v>24.742268041237136</v>
      </c>
      <c r="AS590" s="224">
        <f>IF(ISERROR((O590/Q590-1)*100),"n/a",(O590/Q590-1)*100)</f>
        <v>12.790697674418583</v>
      </c>
      <c r="AT590" s="224">
        <f>IF(ISERROR((Q590/R590-1)*100),"n/a",(Q590/R590-1)*100)</f>
        <v>11.979166666666696</v>
      </c>
      <c r="AU590" s="224">
        <f>IF(ISERROR((R590/T590-1)*100),"n/a",(R590/T590-1)*100)</f>
        <v>14.285714285714279</v>
      </c>
      <c r="AV590" s="224">
        <f>IF(ISERROR((T590/U590-1)*100),"n/a",(T590/U590-1)*100)</f>
        <v>0</v>
      </c>
      <c r="AW590" s="224">
        <f>IF(ISERROR((U590/V590-1)*100),"n/a",(U590/V590-1)*100)</f>
        <v>4.3478260869565188</v>
      </c>
      <c r="AX590" s="224">
        <f>IF(ISERROR((V590/W590-1)*100),"n/a",(V590/W590-1)*100)</f>
        <v>23.84615384615385</v>
      </c>
      <c r="AY590" s="224">
        <f>IF(ISERROR((W590/X590-1)*100),"n/a",(W590/X590-1)*100)</f>
        <v>35.41666666666665</v>
      </c>
      <c r="AZ590" s="224">
        <f>IF(ISERROR((X590/Y590-1)*100),"n/a",(X590/Y590-1)*100)</f>
        <v>17.431192660550444</v>
      </c>
      <c r="BA590" s="224">
        <f>IF(ISERROR((Y590/Z590-1)*100),"n/a",(Y590/Z590-1)*100)</f>
        <v>9.0000000000000071</v>
      </c>
      <c r="BB590" s="224">
        <f>IF(ISERROR((Z590/AA590-1)*100),"n/a",(Z590/AA590-1)*100)</f>
        <v>0</v>
      </c>
      <c r="BC590" s="224">
        <f>IF(ISERROR((AA590/AB590-1)*100),"n/a",(AA590/AB590-1)*100)</f>
        <v>0</v>
      </c>
      <c r="BD590" s="224">
        <f>IF(ISERROR((AB590/AC590-1)*100),"n/a",(AB590/AC590-1)*100)</f>
        <v>0</v>
      </c>
      <c r="BE590" s="224">
        <f>IF(ISERROR((AC590/AD590-1)*100),"n/a",(AC590/AD590-1)*100)</f>
        <v>0</v>
      </c>
      <c r="BF590" s="224">
        <f>IF(ISERROR((AD590/AE590-1)*100),"n/a",(AD590/AE590-1)*100)</f>
        <v>0</v>
      </c>
      <c r="BG590" s="224">
        <f>AVERAGE(AG590:BF590)</f>
        <v>7.0277630956344259</v>
      </c>
      <c r="BH590" s="182">
        <f t="shared" si="9"/>
        <v>21.334914064743234</v>
      </c>
    </row>
    <row r="591" spans="1:60" x14ac:dyDescent="0.2">
      <c r="A591" s="123" t="s">
        <v>1215</v>
      </c>
      <c r="B591" s="55" t="s">
        <v>1216</v>
      </c>
      <c r="C591" s="36">
        <v>0.8</v>
      </c>
      <c r="D591" s="181">
        <v>0.76</v>
      </c>
      <c r="E591" s="181">
        <v>0.72</v>
      </c>
      <c r="F591" s="181">
        <v>0.64</v>
      </c>
      <c r="G591" s="181">
        <v>0.56000000000000005</v>
      </c>
      <c r="H591" s="181">
        <v>0.48</v>
      </c>
      <c r="I591" s="181">
        <v>0.44</v>
      </c>
      <c r="J591" s="202">
        <v>0.4</v>
      </c>
      <c r="K591" s="202">
        <v>0.36</v>
      </c>
      <c r="L591" s="181">
        <v>0.34</v>
      </c>
      <c r="M591" s="181">
        <v>0.32</v>
      </c>
      <c r="N591" s="181">
        <v>0.3</v>
      </c>
      <c r="O591" s="181">
        <v>0.28000000000000003</v>
      </c>
      <c r="P591" s="273"/>
      <c r="Q591" s="181">
        <v>0.24</v>
      </c>
      <c r="R591" s="181">
        <v>0.22</v>
      </c>
      <c r="S591" s="273"/>
      <c r="T591" s="202">
        <v>0.21</v>
      </c>
      <c r="U591" s="202">
        <v>0.19</v>
      </c>
      <c r="V591" s="202">
        <v>0.17</v>
      </c>
      <c r="W591" s="202">
        <v>0.16</v>
      </c>
      <c r="X591" s="202">
        <v>0.12</v>
      </c>
      <c r="Y591" s="202">
        <v>0.1</v>
      </c>
      <c r="Z591" s="202">
        <v>5.6250000000000001E-2</v>
      </c>
      <c r="AA591" s="229">
        <v>0</v>
      </c>
      <c r="AB591" s="229">
        <v>0</v>
      </c>
      <c r="AC591" s="229">
        <v>0</v>
      </c>
      <c r="AD591" s="229">
        <v>0</v>
      </c>
      <c r="AE591" s="229">
        <v>0</v>
      </c>
      <c r="AF591" s="223">
        <f>SUM(C591:AE591)</f>
        <v>7.8662500000000017</v>
      </c>
      <c r="AG591" s="224">
        <f>IF(ISERROR((C591/D591-1)*100),"n/a",(C591/D591-1)*100)</f>
        <v>5.2631578947368363</v>
      </c>
      <c r="AH591" s="224">
        <f>IF(ISERROR((D591/E591-1)*100),"n/a",(D591/E591-1)*100)</f>
        <v>5.555555555555558</v>
      </c>
      <c r="AI591" s="224">
        <f>IF(ISERROR((E591/F591-1)*100),"n/a",(E591/F591-1)*100)</f>
        <v>12.5</v>
      </c>
      <c r="AJ591" s="224">
        <f>IF(ISERROR((F591/G591-1)*100),"n/a",(F591/G591-1)*100)</f>
        <v>14.285714285714279</v>
      </c>
      <c r="AK591" s="224">
        <f>IF(ISERROR((G591/H591-1)*100),"n/a",(G591/H591-1)*100)</f>
        <v>16.666666666666675</v>
      </c>
      <c r="AL591" s="224">
        <f>IF(ISERROR((H591/I591-1)*100),"n/a",(H591/I591-1)*100)</f>
        <v>9.0909090909090828</v>
      </c>
      <c r="AM591" s="224">
        <f>IF(ISERROR((I591/J591-1)*100),"n/a",(I591/J591-1)*100)</f>
        <v>9.9999999999999858</v>
      </c>
      <c r="AN591" s="224">
        <f>IF(ISERROR((J591/K591-1)*100),"n/a",(J591/K591-1)*100)</f>
        <v>11.111111111111116</v>
      </c>
      <c r="AO591" s="224">
        <f>IF(ISERROR((K591/L591-1)*100),"n/a",(K591/L591-1)*100)</f>
        <v>5.8823529411764497</v>
      </c>
      <c r="AP591" s="224">
        <f>IF(ISERROR((L591/M591-1)*100),"n/a",(L591/M591-1)*100)</f>
        <v>6.25</v>
      </c>
      <c r="AQ591" s="224">
        <f>IF(ISERROR((M591/N591-1)*100),"n/a",(M591/N591-1)*100)</f>
        <v>6.6666666666666652</v>
      </c>
      <c r="AR591" s="224">
        <f>IF(ISERROR((N591/O591-1)*100),"n/a",(N591/O591-1)*100)</f>
        <v>7.1428571428571397</v>
      </c>
      <c r="AS591" s="224">
        <f>IF(ISERROR((O591/Q591-1)*100),"n/a",(O591/Q591-1)*100)</f>
        <v>16.666666666666675</v>
      </c>
      <c r="AT591" s="224">
        <f>IF(ISERROR((Q591/R591-1)*100),"n/a",(Q591/R591-1)*100)</f>
        <v>9.0909090909090828</v>
      </c>
      <c r="AU591" s="224">
        <f>IF(ISERROR((R591/T591-1)*100),"n/a",(R591/T591-1)*100)</f>
        <v>4.7619047619047672</v>
      </c>
      <c r="AV591" s="224">
        <f>IF(ISERROR((T591/U591-1)*100),"n/a",(T591/U591-1)*100)</f>
        <v>10.526315789473673</v>
      </c>
      <c r="AW591" s="224">
        <f>IF(ISERROR((U591/V591-1)*100),"n/a",(U591/V591-1)*100)</f>
        <v>11.764705882352944</v>
      </c>
      <c r="AX591" s="224">
        <f>IF(ISERROR((V591/W591-1)*100),"n/a",(V591/W591-1)*100)</f>
        <v>6.25</v>
      </c>
      <c r="AY591" s="224">
        <f>IF(ISERROR((W591/X591-1)*100),"n/a",(W591/X591-1)*100)</f>
        <v>33.33333333333335</v>
      </c>
      <c r="AZ591" s="224">
        <f>IF(ISERROR((X591/Y591-1)*100),"n/a",(X591/Y591-1)*100)</f>
        <v>19.999999999999996</v>
      </c>
      <c r="BA591" s="224">
        <f>IF(ISERROR((Y591/Z591-1)*100),"n/a",(Y591/Z591-1)*100)</f>
        <v>77.777777777777786</v>
      </c>
      <c r="BB591" s="224" t="str">
        <f>IF(ISERROR((Z591/AA591-1)*100),"n/a",(Z591/AA591-1)*100)</f>
        <v>n/a</v>
      </c>
      <c r="BC591" s="224" t="str">
        <f>IF(ISERROR((AA591/AB591-1)*100),"n/a",(AA591/AB591-1)*100)</f>
        <v>n/a</v>
      </c>
      <c r="BD591" s="224" t="str">
        <f>IF(ISERROR((AB591/AC591-1)*100),"n/a",(AB591/AC591-1)*100)</f>
        <v>n/a</v>
      </c>
      <c r="BE591" s="224" t="str">
        <f>IF(ISERROR((AC591/AD591-1)*100),"n/a",(AC591/AD591-1)*100)</f>
        <v>n/a</v>
      </c>
      <c r="BF591" s="224" t="str">
        <f>IF(ISERROR((AD591/AE591-1)*100),"n/a",(AD591/AE591-1)*100)</f>
        <v>n/a</v>
      </c>
      <c r="BG591" s="224">
        <f>AVERAGE(AG591:BF591)</f>
        <v>14.313647840848194</v>
      </c>
      <c r="BH591" s="182">
        <f t="shared" si="9"/>
        <v>15.97072412226548</v>
      </c>
    </row>
    <row r="592" spans="1:60" x14ac:dyDescent="0.2">
      <c r="A592" s="146" t="s">
        <v>5652</v>
      </c>
      <c r="B592" s="55" t="s">
        <v>5650</v>
      </c>
      <c r="C592" s="36">
        <v>0.8</v>
      </c>
      <c r="D592" s="181">
        <v>0.74</v>
      </c>
      <c r="E592" s="181">
        <v>0.6</v>
      </c>
      <c r="F592" s="181">
        <v>0.16</v>
      </c>
      <c r="G592" s="238">
        <v>0.02</v>
      </c>
      <c r="H592" s="238">
        <v>0.02</v>
      </c>
      <c r="I592" s="238">
        <v>0.1</v>
      </c>
      <c r="J592" s="229">
        <v>0.1</v>
      </c>
      <c r="K592" s="229">
        <v>0.1</v>
      </c>
      <c r="L592" s="238">
        <v>0.1</v>
      </c>
      <c r="M592" s="238">
        <v>0.1</v>
      </c>
      <c r="N592" s="238">
        <v>0.1</v>
      </c>
      <c r="O592" s="238">
        <v>0.1</v>
      </c>
      <c r="P592" s="162"/>
      <c r="Q592" s="238">
        <v>0.1</v>
      </c>
      <c r="R592" s="238">
        <v>0.1</v>
      </c>
      <c r="S592" s="162"/>
      <c r="T592" s="238">
        <v>0.1</v>
      </c>
      <c r="U592" s="238">
        <v>0.1</v>
      </c>
      <c r="V592" s="229">
        <v>0.1</v>
      </c>
      <c r="W592" s="229">
        <v>0.1</v>
      </c>
      <c r="X592" s="229">
        <v>0.1</v>
      </c>
      <c r="Y592" s="202">
        <v>0.1</v>
      </c>
      <c r="Z592" s="229">
        <v>0.05</v>
      </c>
      <c r="AA592" s="229">
        <v>0.05</v>
      </c>
      <c r="AB592" s="229">
        <v>0.05</v>
      </c>
      <c r="AC592" s="229">
        <v>0.05</v>
      </c>
      <c r="AD592" s="229">
        <v>0.05</v>
      </c>
      <c r="AE592" s="229">
        <v>0.05</v>
      </c>
      <c r="AF592" s="223">
        <f>SUM(C592:AE592)</f>
        <v>4.1400000000000006</v>
      </c>
      <c r="AG592" s="224">
        <f>IF(ISERROR((C592/D592-1)*100),"n/a",(C592/D592-1)*100)</f>
        <v>8.1081081081081141</v>
      </c>
      <c r="AH592" s="224">
        <f>IF(ISERROR((D592/E592-1)*100),"n/a",(D592/E592-1)*100)</f>
        <v>23.333333333333339</v>
      </c>
      <c r="AI592" s="224">
        <f>IF(ISERROR((E592/F592-1)*100),"n/a",(E592/F592-1)*100)</f>
        <v>275</v>
      </c>
      <c r="AJ592" s="224">
        <f>IF(ISERROR((F592/G592-1)*100),"n/a",(F592/G592-1)*100)</f>
        <v>700</v>
      </c>
      <c r="AK592" s="224">
        <f>IF(ISERROR((G592/H592-1)*100),"n/a",(G592/H592-1)*100)</f>
        <v>0</v>
      </c>
      <c r="AL592" s="224">
        <f>IF(ISERROR((H592/I592-1)*100),"n/a",(H592/I592-1)*100)</f>
        <v>-80</v>
      </c>
      <c r="AM592" s="224">
        <f>IF(ISERROR((I592/J592-1)*100),"n/a",(I592/J592-1)*100)</f>
        <v>0</v>
      </c>
      <c r="AN592" s="224">
        <f>IF(ISERROR((J592/K592-1)*100),"n/a",(J592/K592-1)*100)</f>
        <v>0</v>
      </c>
      <c r="AO592" s="224">
        <f>IF(ISERROR((K592/L592-1)*100),"n/a",(K592/L592-1)*100)</f>
        <v>0</v>
      </c>
      <c r="AP592" s="224">
        <f>IF(ISERROR((L592/M592-1)*100),"n/a",(L592/M592-1)*100)</f>
        <v>0</v>
      </c>
      <c r="AQ592" s="224">
        <f>IF(ISERROR((M592/N592-1)*100),"n/a",(M592/N592-1)*100)</f>
        <v>0</v>
      </c>
      <c r="AR592" s="224">
        <f>IF(ISERROR((N592/O592-1)*100),"n/a",(N592/O592-1)*100)</f>
        <v>0</v>
      </c>
      <c r="AS592" s="224">
        <f>IF(ISERROR((O592/Q592-1)*100),"n/a",(O592/Q592-1)*100)</f>
        <v>0</v>
      </c>
      <c r="AT592" s="224">
        <f>IF(ISERROR((Q592/R592-1)*100),"n/a",(Q592/R592-1)*100)</f>
        <v>0</v>
      </c>
      <c r="AU592" s="224">
        <f>IF(ISERROR((R592/T592-1)*100),"n/a",(R592/T592-1)*100)</f>
        <v>0</v>
      </c>
      <c r="AV592" s="224">
        <f>IF(ISERROR((T592/U592-1)*100),"n/a",(T592/U592-1)*100)</f>
        <v>0</v>
      </c>
      <c r="AW592" s="224">
        <f>IF(ISERROR((U592/V592-1)*100),"n/a",(U592/V592-1)*100)</f>
        <v>0</v>
      </c>
      <c r="AX592" s="224">
        <f>IF(ISERROR((V592/W592-1)*100),"n/a",(V592/W592-1)*100)</f>
        <v>0</v>
      </c>
      <c r="AY592" s="224">
        <f>IF(ISERROR((W592/X592-1)*100),"n/a",(W592/X592-1)*100)</f>
        <v>0</v>
      </c>
      <c r="AZ592" s="224">
        <f>IF(ISERROR((X592/Y592-1)*100),"n/a",(X592/Y592-1)*100)</f>
        <v>0</v>
      </c>
      <c r="BA592" s="224">
        <f>IF(ISERROR((Y592/Z592-1)*100),"n/a",(Y592/Z592-1)*100)</f>
        <v>100</v>
      </c>
      <c r="BB592" s="224">
        <f>IF(ISERROR((Z592/AA592-1)*100),"n/a",(Z592/AA592-1)*100)</f>
        <v>0</v>
      </c>
      <c r="BC592" s="224">
        <f>IF(ISERROR((AA592/AB592-1)*100),"n/a",(AA592/AB592-1)*100)</f>
        <v>0</v>
      </c>
      <c r="BD592" s="224">
        <f>IF(ISERROR((AB592/AC592-1)*100),"n/a",(AB592/AC592-1)*100)</f>
        <v>0</v>
      </c>
      <c r="BE592" s="224">
        <f>IF(ISERROR((AC592/AD592-1)*100),"n/a",(AC592/AD592-1)*100)</f>
        <v>0</v>
      </c>
      <c r="BF592" s="224">
        <f>IF(ISERROR((AD592/AE592-1)*100),"n/a",(AD592/AE592-1)*100)</f>
        <v>0</v>
      </c>
      <c r="BG592" s="224">
        <f>AVERAGE(AG592:BF592)</f>
        <v>39.478516978516978</v>
      </c>
      <c r="BH592" s="182">
        <f t="shared" si="9"/>
        <v>147.25661954399712</v>
      </c>
    </row>
    <row r="593" spans="1:60" x14ac:dyDescent="0.2">
      <c r="A593" s="123" t="s">
        <v>2051</v>
      </c>
      <c r="B593" s="55" t="s">
        <v>1218</v>
      </c>
      <c r="C593" s="36">
        <v>0.98</v>
      </c>
      <c r="D593" s="181">
        <v>0.88</v>
      </c>
      <c r="E593" s="181">
        <v>0.84</v>
      </c>
      <c r="F593" s="181">
        <v>0.82</v>
      </c>
      <c r="G593" s="181">
        <v>0.72</v>
      </c>
      <c r="H593" s="181">
        <v>0.6</v>
      </c>
      <c r="I593" s="181">
        <v>0.56000000000000005</v>
      </c>
      <c r="J593" s="202">
        <v>0.48</v>
      </c>
      <c r="K593" s="202">
        <v>0.42</v>
      </c>
      <c r="L593" s="181">
        <v>0.38</v>
      </c>
      <c r="M593" s="181">
        <v>0.35</v>
      </c>
      <c r="N593" s="181">
        <v>0.33</v>
      </c>
      <c r="O593" s="181">
        <v>0.31</v>
      </c>
      <c r="P593" s="273"/>
      <c r="Q593" s="181">
        <v>0.27</v>
      </c>
      <c r="R593" s="238">
        <v>0.24</v>
      </c>
      <c r="S593" s="273"/>
      <c r="T593" s="229">
        <v>0.24</v>
      </c>
      <c r="U593" s="202">
        <v>0.24</v>
      </c>
      <c r="V593" s="202">
        <v>0.22</v>
      </c>
      <c r="W593" s="202">
        <v>0.19</v>
      </c>
      <c r="X593" s="229">
        <v>0.18</v>
      </c>
      <c r="Y593" s="229">
        <v>0.18</v>
      </c>
      <c r="Z593" s="202">
        <v>0.18</v>
      </c>
      <c r="AA593" s="202">
        <v>0.16</v>
      </c>
      <c r="AB593" s="202">
        <v>0.14333000000000001</v>
      </c>
      <c r="AC593" s="229">
        <v>0.125</v>
      </c>
      <c r="AD593" s="229">
        <v>0.125</v>
      </c>
      <c r="AE593" s="229">
        <v>0.125</v>
      </c>
      <c r="AF593" s="223">
        <f>SUM(C593:AE593)</f>
        <v>10.288329999999998</v>
      </c>
      <c r="AG593" s="224">
        <f>IF(ISERROR((C593/D593-1)*100),"n/a",(C593/D593-1)*100)</f>
        <v>11.363636363636353</v>
      </c>
      <c r="AH593" s="224">
        <f>IF(ISERROR((D593/E593-1)*100),"n/a",(D593/E593-1)*100)</f>
        <v>4.7619047619047672</v>
      </c>
      <c r="AI593" s="224">
        <f>IF(ISERROR((E593/F593-1)*100),"n/a",(E593/F593-1)*100)</f>
        <v>2.4390243902439046</v>
      </c>
      <c r="AJ593" s="224">
        <f>IF(ISERROR((F593/G593-1)*100),"n/a",(F593/G593-1)*100)</f>
        <v>13.888888888888884</v>
      </c>
      <c r="AK593" s="224">
        <f>IF(ISERROR((G593/H593-1)*100),"n/a",(G593/H593-1)*100)</f>
        <v>19.999999999999996</v>
      </c>
      <c r="AL593" s="224">
        <f>IF(ISERROR((H593/I593-1)*100),"n/a",(H593/I593-1)*100)</f>
        <v>7.1428571428571397</v>
      </c>
      <c r="AM593" s="224">
        <f>IF(ISERROR((I593/J593-1)*100),"n/a",(I593/J593-1)*100)</f>
        <v>16.666666666666675</v>
      </c>
      <c r="AN593" s="224">
        <f>IF(ISERROR((J593/K593-1)*100),"n/a",(J593/K593-1)*100)</f>
        <v>14.285714285714279</v>
      </c>
      <c r="AO593" s="224">
        <f>IF(ISERROR((K593/L593-1)*100),"n/a",(K593/L593-1)*100)</f>
        <v>10.526315789473673</v>
      </c>
      <c r="AP593" s="224">
        <f>IF(ISERROR((L593/M593-1)*100),"n/a",(L593/M593-1)*100)</f>
        <v>8.5714285714285854</v>
      </c>
      <c r="AQ593" s="224">
        <f>IF(ISERROR((M593/N593-1)*100),"n/a",(M593/N593-1)*100)</f>
        <v>6.0606060606060552</v>
      </c>
      <c r="AR593" s="224">
        <f>IF(ISERROR((N593/O593-1)*100),"n/a",(N593/O593-1)*100)</f>
        <v>6.4516129032258229</v>
      </c>
      <c r="AS593" s="224">
        <f>IF(ISERROR((O593/Q593-1)*100),"n/a",(O593/Q593-1)*100)</f>
        <v>14.814814814814813</v>
      </c>
      <c r="AT593" s="224">
        <f>IF(ISERROR((Q593/R593-1)*100),"n/a",(Q593/R593-1)*100)</f>
        <v>12.500000000000021</v>
      </c>
      <c r="AU593" s="224">
        <f>IF(ISERROR((R593/T593-1)*100),"n/a",(R593/T593-1)*100)</f>
        <v>0</v>
      </c>
      <c r="AV593" s="224">
        <f>IF(ISERROR((T593/U593-1)*100),"n/a",(T593/U593-1)*100)</f>
        <v>0</v>
      </c>
      <c r="AW593" s="224">
        <f>IF(ISERROR((U593/V593-1)*100),"n/a",(U593/V593-1)*100)</f>
        <v>9.0909090909090828</v>
      </c>
      <c r="AX593" s="224">
        <f>IF(ISERROR((V593/W593-1)*100),"n/a",(V593/W593-1)*100)</f>
        <v>15.789473684210531</v>
      </c>
      <c r="AY593" s="224">
        <f>IF(ISERROR((W593/X593-1)*100),"n/a",(W593/X593-1)*100)</f>
        <v>5.555555555555558</v>
      </c>
      <c r="AZ593" s="224">
        <f>IF(ISERROR((X593/Y593-1)*100),"n/a",(X593/Y593-1)*100)</f>
        <v>0</v>
      </c>
      <c r="BA593" s="224">
        <f>IF(ISERROR((Y593/Z593-1)*100),"n/a",(Y593/Z593-1)*100)</f>
        <v>0</v>
      </c>
      <c r="BB593" s="224">
        <f>IF(ISERROR((Z593/AA593-1)*100),"n/a",(Z593/AA593-1)*100)</f>
        <v>12.5</v>
      </c>
      <c r="BC593" s="224">
        <f>IF(ISERROR((AA593/AB593-1)*100),"n/a",(AA593/AB593-1)*100)</f>
        <v>11.630503034954298</v>
      </c>
      <c r="BD593" s="224">
        <f>IF(ISERROR((AB593/AC593-1)*100),"n/a",(AB593/AC593-1)*100)</f>
        <v>14.66400000000001</v>
      </c>
      <c r="BE593" s="224">
        <f>IF(ISERROR((AC593/AD593-1)*100),"n/a",(AC593/AD593-1)*100)</f>
        <v>0</v>
      </c>
      <c r="BF593" s="224">
        <f>IF(ISERROR((AD593/AE593-1)*100),"n/a",(AD593/AE593-1)*100)</f>
        <v>0</v>
      </c>
      <c r="BG593" s="224">
        <f>AVERAGE(AG593:BF593)</f>
        <v>8.4116889232727097</v>
      </c>
      <c r="BH593" s="182">
        <f t="shared" si="9"/>
        <v>6.1695772751218323</v>
      </c>
    </row>
    <row r="594" spans="1:60" x14ac:dyDescent="0.2">
      <c r="A594" s="55" t="s">
        <v>2052</v>
      </c>
      <c r="B594" s="55" t="s">
        <v>1220</v>
      </c>
      <c r="C594" s="36">
        <v>8.86</v>
      </c>
      <c r="D594" s="181">
        <v>7.72</v>
      </c>
      <c r="E594" s="181">
        <v>6.72</v>
      </c>
      <c r="F594" s="181">
        <v>5.88</v>
      </c>
      <c r="G594" s="181">
        <v>5.1100000000000003</v>
      </c>
      <c r="H594" s="181">
        <v>4.47</v>
      </c>
      <c r="I594" s="181">
        <v>3.93</v>
      </c>
      <c r="J594" s="202">
        <v>3.41</v>
      </c>
      <c r="K594" s="202">
        <v>2.95</v>
      </c>
      <c r="L594" s="181">
        <v>2.54</v>
      </c>
      <c r="M594" s="181">
        <v>2.2000000000000002</v>
      </c>
      <c r="N594" s="181">
        <v>1.85</v>
      </c>
      <c r="O594" s="181">
        <v>1.58</v>
      </c>
      <c r="P594" s="273"/>
      <c r="Q594" s="181">
        <v>1.4</v>
      </c>
      <c r="R594" s="181">
        <v>1.3</v>
      </c>
      <c r="S594" s="273"/>
      <c r="T594" s="202">
        <v>1.22</v>
      </c>
      <c r="U594" s="229">
        <v>1.2</v>
      </c>
      <c r="V594" s="229">
        <v>1.2</v>
      </c>
      <c r="W594" s="202">
        <v>1.1100000000000001</v>
      </c>
      <c r="X594" s="202">
        <v>1.08</v>
      </c>
      <c r="Y594" s="229">
        <v>1</v>
      </c>
      <c r="Z594" s="229">
        <v>1</v>
      </c>
      <c r="AA594" s="202">
        <v>1</v>
      </c>
      <c r="AB594" s="202">
        <v>0.97</v>
      </c>
      <c r="AC594" s="202">
        <v>0.96</v>
      </c>
      <c r="AD594" s="202">
        <v>0.94</v>
      </c>
      <c r="AE594" s="202">
        <v>0.9</v>
      </c>
      <c r="AF594" s="223">
        <f>SUM(C594:AE594)</f>
        <v>72.5</v>
      </c>
      <c r="AG594" s="224">
        <f>IF(ISERROR((C594/D594-1)*100),"n/a",(C594/D594-1)*100)</f>
        <v>14.766839378238327</v>
      </c>
      <c r="AH594" s="224">
        <f>IF(ISERROR((D594/E594-1)*100),"n/a",(D594/E594-1)*100)</f>
        <v>14.880952380952372</v>
      </c>
      <c r="AI594" s="224">
        <f>IF(ISERROR((E594/F594-1)*100),"n/a",(E594/F594-1)*100)</f>
        <v>14.285714285714279</v>
      </c>
      <c r="AJ594" s="224">
        <f>IF(ISERROR((F594/G594-1)*100),"n/a",(F594/G594-1)*100)</f>
        <v>15.068493150684926</v>
      </c>
      <c r="AK594" s="224">
        <f>IF(ISERROR((G594/H594-1)*100),"n/a",(G594/H594-1)*100)</f>
        <v>14.31767337807608</v>
      </c>
      <c r="AL594" s="224">
        <f>IF(ISERROR((H594/I594-1)*100),"n/a",(H594/I594-1)*100)</f>
        <v>13.740458015267155</v>
      </c>
      <c r="AM594" s="224">
        <f>IF(ISERROR((I594/J594-1)*100),"n/a",(I594/J594-1)*100)</f>
        <v>15.249266862170096</v>
      </c>
      <c r="AN594" s="224">
        <f>IF(ISERROR((J594/K594-1)*100),"n/a",(J594/K594-1)*100)</f>
        <v>15.593220338983048</v>
      </c>
      <c r="AO594" s="224">
        <f>IF(ISERROR((K594/L594-1)*100),"n/a",(K594/L594-1)*100)</f>
        <v>16.141732283464584</v>
      </c>
      <c r="AP594" s="224">
        <f>IF(ISERROR((L594/M594-1)*100),"n/a",(L594/M594-1)*100)</f>
        <v>15.454545454545453</v>
      </c>
      <c r="AQ594" s="224">
        <f>IF(ISERROR((M594/N594-1)*100),"n/a",(M594/N594-1)*100)</f>
        <v>18.918918918918926</v>
      </c>
      <c r="AR594" s="224">
        <f>IF(ISERROR((N594/O594-1)*100),"n/a",(N594/O594-1)*100)</f>
        <v>17.088607594936711</v>
      </c>
      <c r="AS594" s="224">
        <f>IF(ISERROR((O594/Q594-1)*100),"n/a",(O594/Q594-1)*100)</f>
        <v>12.857142857142879</v>
      </c>
      <c r="AT594" s="224">
        <f>IF(ISERROR((Q594/R594-1)*100),"n/a",(Q594/R594-1)*100)</f>
        <v>7.6923076923076872</v>
      </c>
      <c r="AU594" s="224">
        <f>IF(ISERROR((R594/T594-1)*100),"n/a",(R594/T594-1)*100)</f>
        <v>6.5573770491803351</v>
      </c>
      <c r="AV594" s="224">
        <f>IF(ISERROR((T594/U594-1)*100),"n/a",(T594/U594-1)*100)</f>
        <v>1.6666666666666607</v>
      </c>
      <c r="AW594" s="224">
        <f>IF(ISERROR((U594/V594-1)*100),"n/a",(U594/V594-1)*100)</f>
        <v>0</v>
      </c>
      <c r="AX594" s="224">
        <f>IF(ISERROR((V594/W594-1)*100),"n/a",(V594/W594-1)*100)</f>
        <v>8.108108108108091</v>
      </c>
      <c r="AY594" s="224">
        <f>IF(ISERROR((W594/X594-1)*100),"n/a",(W594/X594-1)*100)</f>
        <v>2.7777777777777901</v>
      </c>
      <c r="AZ594" s="224">
        <f>IF(ISERROR((X594/Y594-1)*100),"n/a",(X594/Y594-1)*100)</f>
        <v>8.0000000000000071</v>
      </c>
      <c r="BA594" s="224">
        <f>IF(ISERROR((Y594/Z594-1)*100),"n/a",(Y594/Z594-1)*100)</f>
        <v>0</v>
      </c>
      <c r="BB594" s="224">
        <f>IF(ISERROR((Z594/AA594-1)*100),"n/a",(Z594/AA594-1)*100)</f>
        <v>0</v>
      </c>
      <c r="BC594" s="224">
        <f>IF(ISERROR((AA594/AB594-1)*100),"n/a",(AA594/AB594-1)*100)</f>
        <v>3.0927835051546504</v>
      </c>
      <c r="BD594" s="224">
        <f>IF(ISERROR((AB594/AC594-1)*100),"n/a",(AB594/AC594-1)*100)</f>
        <v>1.0416666666666741</v>
      </c>
      <c r="BE594" s="224">
        <f>IF(ISERROR((AC594/AD594-1)*100),"n/a",(AC594/AD594-1)*100)</f>
        <v>2.1276595744680771</v>
      </c>
      <c r="BF594" s="224">
        <f>IF(ISERROR((AD594/AE594-1)*100),"n/a",(AD594/AE594-1)*100)</f>
        <v>4.4444444444444287</v>
      </c>
      <c r="BG594" s="224">
        <f>AVERAGE(AG594:BF594)</f>
        <v>9.3797060147642011</v>
      </c>
      <c r="BH594" s="182">
        <f t="shared" si="9"/>
        <v>6.4642527030409074</v>
      </c>
    </row>
    <row r="595" spans="1:60" x14ac:dyDescent="0.2">
      <c r="A595" s="116" t="s">
        <v>1634</v>
      </c>
      <c r="B595" s="55" t="s">
        <v>1635</v>
      </c>
      <c r="C595" s="36">
        <v>0.38</v>
      </c>
      <c r="D595" s="181">
        <v>0.375</v>
      </c>
      <c r="E595" s="181">
        <v>0.35</v>
      </c>
      <c r="F595" s="181">
        <v>0.31</v>
      </c>
      <c r="G595" s="181">
        <v>0.27500000000000002</v>
      </c>
      <c r="H595" s="181">
        <v>0.255</v>
      </c>
      <c r="I595" s="181">
        <v>0.24</v>
      </c>
      <c r="J595" s="202">
        <v>0.23</v>
      </c>
      <c r="K595" s="202">
        <v>0.1</v>
      </c>
      <c r="L595" s="238">
        <v>0</v>
      </c>
      <c r="M595" s="238">
        <v>0</v>
      </c>
      <c r="N595" s="238">
        <v>0</v>
      </c>
      <c r="O595" s="238">
        <v>0</v>
      </c>
      <c r="P595" s="229"/>
      <c r="Q595" s="238">
        <v>0</v>
      </c>
      <c r="R595" s="238">
        <v>0</v>
      </c>
      <c r="S595" s="229"/>
      <c r="T595" s="238">
        <v>0</v>
      </c>
      <c r="U595" s="238">
        <v>0</v>
      </c>
      <c r="V595" s="229">
        <v>0</v>
      </c>
      <c r="W595" s="229">
        <v>0</v>
      </c>
      <c r="X595" s="229">
        <v>0</v>
      </c>
      <c r="Y595" s="229">
        <v>0</v>
      </c>
      <c r="Z595" s="229">
        <v>0</v>
      </c>
      <c r="AA595" s="229">
        <v>0</v>
      </c>
      <c r="AB595" s="229">
        <v>0</v>
      </c>
      <c r="AC595" s="229">
        <v>0</v>
      </c>
      <c r="AD595" s="229">
        <v>0</v>
      </c>
      <c r="AE595" s="229">
        <v>0</v>
      </c>
      <c r="AF595" s="223">
        <f>SUM(C595:AE595)</f>
        <v>2.5149999999999997</v>
      </c>
      <c r="AG595" s="224">
        <f>IF(ISERROR((C595/D595-1)*100),"n/a",(C595/D595-1)*100)</f>
        <v>1.3333333333333419</v>
      </c>
      <c r="AH595" s="224">
        <f>IF(ISERROR((D595/E595-1)*100),"n/a",(D595/E595-1)*100)</f>
        <v>7.1428571428571397</v>
      </c>
      <c r="AI595" s="224">
        <f>IF(ISERROR((E595/F595-1)*100),"n/a",(E595/F595-1)*100)</f>
        <v>12.903225806451601</v>
      </c>
      <c r="AJ595" s="224">
        <f>IF(ISERROR((F595/G595-1)*100),"n/a",(F595/G595-1)*100)</f>
        <v>12.72727272727272</v>
      </c>
      <c r="AK595" s="224">
        <f>IF(ISERROR((G595/H595-1)*100),"n/a",(G595/H595-1)*100)</f>
        <v>7.8431372549019773</v>
      </c>
      <c r="AL595" s="224">
        <f>IF(ISERROR((H595/I595-1)*100),"n/a",(H595/I595-1)*100)</f>
        <v>6.25</v>
      </c>
      <c r="AM595" s="224">
        <f>IF(ISERROR((I595/J595-1)*100),"n/a",(I595/J595-1)*100)</f>
        <v>4.3478260869565188</v>
      </c>
      <c r="AN595" s="224">
        <f>IF(ISERROR((J595/K595-1)*100),"n/a",(J595/K595-1)*100)</f>
        <v>129.99999999999997</v>
      </c>
      <c r="AO595" s="224" t="str">
        <f>IF(ISERROR((K595/L595-1)*100),"n/a",(K595/L595-1)*100)</f>
        <v>n/a</v>
      </c>
      <c r="AP595" s="224" t="str">
        <f>IF(ISERROR((L595/M595-1)*100),"n/a",(L595/M595-1)*100)</f>
        <v>n/a</v>
      </c>
      <c r="AQ595" s="224" t="str">
        <f>IF(ISERROR((M595/N595-1)*100),"n/a",(M595/N595-1)*100)</f>
        <v>n/a</v>
      </c>
      <c r="AR595" s="224" t="str">
        <f>IF(ISERROR((N595/O595-1)*100),"n/a",(N595/O595-1)*100)</f>
        <v>n/a</v>
      </c>
      <c r="AS595" s="224" t="str">
        <f>IF(ISERROR((O595/Q595-1)*100),"n/a",(O595/Q595-1)*100)</f>
        <v>n/a</v>
      </c>
      <c r="AT595" s="224" t="str">
        <f>IF(ISERROR((Q595/R595-1)*100),"n/a",(Q595/R595-1)*100)</f>
        <v>n/a</v>
      </c>
      <c r="AU595" s="224" t="str">
        <f>IF(ISERROR((R595/T595-1)*100),"n/a",(R595/T595-1)*100)</f>
        <v>n/a</v>
      </c>
      <c r="AV595" s="224" t="str">
        <f>IF(ISERROR((T595/U595-1)*100),"n/a",(T595/U595-1)*100)</f>
        <v>n/a</v>
      </c>
      <c r="AW595" s="224" t="str">
        <f>IF(ISERROR((U595/V595-1)*100),"n/a",(U595/V595-1)*100)</f>
        <v>n/a</v>
      </c>
      <c r="AX595" s="224" t="str">
        <f>IF(ISERROR((V595/W595-1)*100),"n/a",(V595/W595-1)*100)</f>
        <v>n/a</v>
      </c>
      <c r="AY595" s="224" t="str">
        <f>IF(ISERROR((W595/X595-1)*100),"n/a",(W595/X595-1)*100)</f>
        <v>n/a</v>
      </c>
      <c r="AZ595" s="224" t="str">
        <f>IF(ISERROR((X595/Y595-1)*100),"n/a",(X595/Y595-1)*100)</f>
        <v>n/a</v>
      </c>
      <c r="BA595" s="224" t="str">
        <f>IF(ISERROR((Y595/Z595-1)*100),"n/a",(Y595/Z595-1)*100)</f>
        <v>n/a</v>
      </c>
      <c r="BB595" s="224" t="str">
        <f>IF(ISERROR((Z595/AA595-1)*100),"n/a",(Z595/AA595-1)*100)</f>
        <v>n/a</v>
      </c>
      <c r="BC595" s="224" t="str">
        <f>IF(ISERROR((AA595/AB595-1)*100),"n/a",(AA595/AB595-1)*100)</f>
        <v>n/a</v>
      </c>
      <c r="BD595" s="224" t="str">
        <f>IF(ISERROR((AB595/AC595-1)*100),"n/a",(AB595/AC595-1)*100)</f>
        <v>n/a</v>
      </c>
      <c r="BE595" s="224" t="str">
        <f>IF(ISERROR((AC595/AD595-1)*100),"n/a",(AC595/AD595-1)*100)</f>
        <v>n/a</v>
      </c>
      <c r="BF595" s="224" t="str">
        <f>IF(ISERROR((AD595/AE595-1)*100),"n/a",(AD595/AE595-1)*100)</f>
        <v>n/a</v>
      </c>
      <c r="BG595" s="224">
        <f>AVERAGE(AG595:BF595)</f>
        <v>22.818456543971656</v>
      </c>
      <c r="BH595" s="182">
        <f t="shared" si="9"/>
        <v>43.482837524897377</v>
      </c>
    </row>
    <row r="596" spans="1:60" x14ac:dyDescent="0.2">
      <c r="A596" s="116" t="s">
        <v>1636</v>
      </c>
      <c r="B596" s="55" t="s">
        <v>1637</v>
      </c>
      <c r="C596" s="36">
        <v>1.76</v>
      </c>
      <c r="D596" s="181">
        <v>1.6</v>
      </c>
      <c r="E596" s="181">
        <v>1.4</v>
      </c>
      <c r="F596" s="181">
        <v>1.2</v>
      </c>
      <c r="G596" s="181">
        <v>0.8</v>
      </c>
      <c r="H596" s="238">
        <v>0.20038674642059201</v>
      </c>
      <c r="I596" s="181">
        <v>0.75145029907721905</v>
      </c>
      <c r="J596" s="202">
        <v>0.70135361247207095</v>
      </c>
      <c r="K596" s="202">
        <v>0.52601520935405299</v>
      </c>
      <c r="L596" s="181">
        <v>0.42582183614375702</v>
      </c>
      <c r="M596" s="181">
        <v>0.28805594797960099</v>
      </c>
      <c r="N596" s="181">
        <v>6.2620858256434903E-2</v>
      </c>
      <c r="O596" s="238">
        <v>0</v>
      </c>
      <c r="P596" s="162"/>
      <c r="Q596" s="238">
        <v>0</v>
      </c>
      <c r="R596" s="238">
        <v>0</v>
      </c>
      <c r="S596" s="162"/>
      <c r="T596" s="238">
        <v>0</v>
      </c>
      <c r="U596" s="238">
        <v>0</v>
      </c>
      <c r="V596" s="229">
        <v>0</v>
      </c>
      <c r="W596" s="229">
        <v>0</v>
      </c>
      <c r="X596" s="229">
        <v>0</v>
      </c>
      <c r="Y596" s="229">
        <v>0</v>
      </c>
      <c r="Z596" s="229">
        <v>0</v>
      </c>
      <c r="AA596" s="229">
        <v>0</v>
      </c>
      <c r="AB596" s="229">
        <v>0</v>
      </c>
      <c r="AC596" s="229">
        <v>0</v>
      </c>
      <c r="AD596" s="229">
        <v>0</v>
      </c>
      <c r="AE596" s="229">
        <v>0</v>
      </c>
      <c r="AF596" s="223">
        <f>SUM(C596:AE596)</f>
        <v>9.7157045097037287</v>
      </c>
      <c r="AG596" s="224">
        <f>IF(ISERROR((C596/D596-1)*100),"n/a",(C596/D596-1)*100)</f>
        <v>9.9999999999999858</v>
      </c>
      <c r="AH596" s="224">
        <f>IF(ISERROR((D596/E596-1)*100),"n/a",(D596/E596-1)*100)</f>
        <v>14.285714285714302</v>
      </c>
      <c r="AI596" s="224">
        <f>IF(ISERROR((E596/F596-1)*100),"n/a",(E596/F596-1)*100)</f>
        <v>16.666666666666675</v>
      </c>
      <c r="AJ596" s="224">
        <f>IF(ISERROR((F596/G596-1)*100),"n/a",(F596/G596-1)*100)</f>
        <v>49.999999999999979</v>
      </c>
      <c r="AK596" s="224">
        <f>IF(ISERROR((G596/H596-1)*100),"n/a",(G596/H596-1)*100)</f>
        <v>299.2279999999995</v>
      </c>
      <c r="AL596" s="224">
        <f>IF(ISERROR((H596/I596-1)*100),"n/a",(H596/I596-1)*100)</f>
        <v>-73.3333333333333</v>
      </c>
      <c r="AM596" s="224">
        <f>IF(ISERROR((I596/J596-1)*100),"n/a",(I596/J596-1)*100)</f>
        <v>7.1428571428571619</v>
      </c>
      <c r="AN596" s="224">
        <f>IF(ISERROR((J596/K596-1)*100),"n/a",(J596/K596-1)*100)</f>
        <v>33.333333333333393</v>
      </c>
      <c r="AO596" s="224">
        <f>IF(ISERROR((K596/L596-1)*100),"n/a",(K596/L596-1)*100)</f>
        <v>23.529411764705934</v>
      </c>
      <c r="AP596" s="224">
        <f>IF(ISERROR((L596/M596-1)*100),"n/a",(L596/M596-1)*100)</f>
        <v>47.826086956521394</v>
      </c>
      <c r="AQ596" s="224">
        <f>IF(ISERROR((M596/N596-1)*100),"n/a",(M596/N596-1)*100)</f>
        <v>360.00000000000068</v>
      </c>
      <c r="AR596" s="224" t="str">
        <f>IF(ISERROR((N596/O596-1)*100),"n/a",(N596/O596-1)*100)</f>
        <v>n/a</v>
      </c>
      <c r="AS596" s="224" t="str">
        <f>IF(ISERROR((O596/Q596-1)*100),"n/a",(O596/Q596-1)*100)</f>
        <v>n/a</v>
      </c>
      <c r="AT596" s="224" t="str">
        <f>IF(ISERROR((Q596/R596-1)*100),"n/a",(Q596/R596-1)*100)</f>
        <v>n/a</v>
      </c>
      <c r="AU596" s="224" t="str">
        <f>IF(ISERROR((R596/T596-1)*100),"n/a",(R596/T596-1)*100)</f>
        <v>n/a</v>
      </c>
      <c r="AV596" s="224" t="str">
        <f>IF(ISERROR((T596/U596-1)*100),"n/a",(T596/U596-1)*100)</f>
        <v>n/a</v>
      </c>
      <c r="AW596" s="224" t="str">
        <f>IF(ISERROR((U596/V596-1)*100),"n/a",(U596/V596-1)*100)</f>
        <v>n/a</v>
      </c>
      <c r="AX596" s="224" t="str">
        <f>IF(ISERROR((V596/W596-1)*100),"n/a",(V596/W596-1)*100)</f>
        <v>n/a</v>
      </c>
      <c r="AY596" s="224" t="str">
        <f>IF(ISERROR((W596/X596-1)*100),"n/a",(W596/X596-1)*100)</f>
        <v>n/a</v>
      </c>
      <c r="AZ596" s="224" t="str">
        <f>IF(ISERROR((X596/Y596-1)*100),"n/a",(X596/Y596-1)*100)</f>
        <v>n/a</v>
      </c>
      <c r="BA596" s="224" t="str">
        <f>IF(ISERROR((Y596/Z596-1)*100),"n/a",(Y596/Z596-1)*100)</f>
        <v>n/a</v>
      </c>
      <c r="BB596" s="224" t="str">
        <f>IF(ISERROR((Z596/AA596-1)*100),"n/a",(Z596/AA596-1)*100)</f>
        <v>n/a</v>
      </c>
      <c r="BC596" s="224" t="str">
        <f>IF(ISERROR((AA596/AB596-1)*100),"n/a",(AA596/AB596-1)*100)</f>
        <v>n/a</v>
      </c>
      <c r="BD596" s="224" t="str">
        <f>IF(ISERROR((AB596/AC596-1)*100),"n/a",(AB596/AC596-1)*100)</f>
        <v>n/a</v>
      </c>
      <c r="BE596" s="224" t="str">
        <f>IF(ISERROR((AC596/AD596-1)*100),"n/a",(AC596/AD596-1)*100)</f>
        <v>n/a</v>
      </c>
      <c r="BF596" s="224" t="str">
        <f>IF(ISERROR((AD596/AE596-1)*100),"n/a",(AD596/AE596-1)*100)</f>
        <v>n/a</v>
      </c>
      <c r="BG596" s="224">
        <f>AVERAGE(AG596:BF596)</f>
        <v>71.698066983315073</v>
      </c>
      <c r="BH596" s="182">
        <f t="shared" si="9"/>
        <v>132.3077441431399</v>
      </c>
    </row>
    <row r="597" spans="1:60" x14ac:dyDescent="0.2">
      <c r="A597" s="55" t="s">
        <v>2054</v>
      </c>
      <c r="B597" s="55" t="s">
        <v>481</v>
      </c>
      <c r="C597" s="36">
        <v>2.94</v>
      </c>
      <c r="D597" s="181">
        <v>2.86</v>
      </c>
      <c r="E597" s="181">
        <v>2.78</v>
      </c>
      <c r="F597" s="181">
        <v>2.7</v>
      </c>
      <c r="G597" s="181">
        <v>2.62</v>
      </c>
      <c r="H597" s="181">
        <v>2.54</v>
      </c>
      <c r="I597" s="181">
        <v>2.46</v>
      </c>
      <c r="J597" s="202">
        <v>2.38</v>
      </c>
      <c r="K597" s="202">
        <v>2.2999999999999998</v>
      </c>
      <c r="L597" s="181">
        <v>2.2225000000000001</v>
      </c>
      <c r="M597" s="181">
        <v>2.1524999999999999</v>
      </c>
      <c r="N597" s="181">
        <v>2.0825</v>
      </c>
      <c r="O597" s="181">
        <v>2.0125000000000002</v>
      </c>
      <c r="P597" s="273"/>
      <c r="Q597" s="181">
        <v>1.9424999999999999</v>
      </c>
      <c r="R597" s="181">
        <v>1.8725000000000001</v>
      </c>
      <c r="S597" s="273"/>
      <c r="T597" s="202">
        <v>1.8025</v>
      </c>
      <c r="U597" s="202">
        <v>1.7324999999999999</v>
      </c>
      <c r="V597" s="202">
        <v>1.6625000000000001</v>
      </c>
      <c r="W597" s="202">
        <v>1.595</v>
      </c>
      <c r="X597" s="202">
        <v>1.5349999999999999</v>
      </c>
      <c r="Y597" s="202">
        <v>1.4750000000000001</v>
      </c>
      <c r="Z597" s="202">
        <v>1.415</v>
      </c>
      <c r="AA597" s="202">
        <v>1.385</v>
      </c>
      <c r="AB597" s="202">
        <v>1.355</v>
      </c>
      <c r="AC597" s="202">
        <v>1.2096515000000001</v>
      </c>
      <c r="AD597" s="229">
        <v>0.81860599999999994</v>
      </c>
      <c r="AE597" s="229">
        <v>0.81860599999999994</v>
      </c>
      <c r="AF597" s="223">
        <f>SUM(C597:AE597)</f>
        <v>52.66936350000001</v>
      </c>
      <c r="AG597" s="224">
        <f>IF(ISERROR((C597/D597-1)*100),"n/a",(C597/D597-1)*100)</f>
        <v>2.7972027972027913</v>
      </c>
      <c r="AH597" s="224">
        <f>IF(ISERROR((D597/E597-1)*100),"n/a",(D597/E597-1)*100)</f>
        <v>2.877697841726623</v>
      </c>
      <c r="AI597" s="224">
        <f>IF(ISERROR((E597/F597-1)*100),"n/a",(E597/F597-1)*100)</f>
        <v>2.962962962962945</v>
      </c>
      <c r="AJ597" s="224">
        <f>IF(ISERROR((F597/G597-1)*100),"n/a",(F597/G597-1)*100)</f>
        <v>3.0534351145038219</v>
      </c>
      <c r="AK597" s="224">
        <f>IF(ISERROR((G597/H597-1)*100),"n/a",(G597/H597-1)*100)</f>
        <v>3.1496062992125928</v>
      </c>
      <c r="AL597" s="224">
        <f>IF(ISERROR((H597/I597-1)*100),"n/a",(H597/I597-1)*100)</f>
        <v>3.2520325203251987</v>
      </c>
      <c r="AM597" s="224">
        <f>IF(ISERROR((I597/J597-1)*100),"n/a",(I597/J597-1)*100)</f>
        <v>3.3613445378151363</v>
      </c>
      <c r="AN597" s="224">
        <f>IF(ISERROR((J597/K597-1)*100),"n/a",(J597/K597-1)*100)</f>
        <v>3.4782608695652195</v>
      </c>
      <c r="AO597" s="224">
        <f>IF(ISERROR((K597/L597-1)*100),"n/a",(K597/L597-1)*100)</f>
        <v>3.4870641169853611</v>
      </c>
      <c r="AP597" s="224">
        <f>IF(ISERROR((L597/M597-1)*100),"n/a",(L597/M597-1)*100)</f>
        <v>3.2520325203252209</v>
      </c>
      <c r="AQ597" s="224">
        <f>IF(ISERROR((M597/N597-1)*100),"n/a",(M597/N597-1)*100)</f>
        <v>3.3613445378151141</v>
      </c>
      <c r="AR597" s="224">
        <f>IF(ISERROR((N597/O597-1)*100),"n/a",(N597/O597-1)*100)</f>
        <v>3.4782608695652195</v>
      </c>
      <c r="AS597" s="224">
        <f>IF(ISERROR((O597/Q597-1)*100),"n/a",(O597/Q597-1)*100)</f>
        <v>3.6036036036036112</v>
      </c>
      <c r="AT597" s="224">
        <f>IF(ISERROR((Q597/R597-1)*100),"n/a",(Q597/R597-1)*100)</f>
        <v>3.7383177570093462</v>
      </c>
      <c r="AU597" s="224">
        <f>IF(ISERROR((R597/T597-1)*100),"n/a",(R597/T597-1)*100)</f>
        <v>3.8834951456310662</v>
      </c>
      <c r="AV597" s="224">
        <f>IF(ISERROR((T597/U597-1)*100),"n/a",(T597/U597-1)*100)</f>
        <v>4.0404040404040442</v>
      </c>
      <c r="AW597" s="224">
        <f>IF(ISERROR((U597/V597-1)*100),"n/a",(U597/V597-1)*100)</f>
        <v>4.2105263157894646</v>
      </c>
      <c r="AX597" s="224">
        <f>IF(ISERROR((V597/W597-1)*100),"n/a",(V597/W597-1)*100)</f>
        <v>4.2319749216300995</v>
      </c>
      <c r="AY597" s="224">
        <f>IF(ISERROR((W597/X597-1)*100),"n/a",(W597/X597-1)*100)</f>
        <v>3.9087947882736174</v>
      </c>
      <c r="AZ597" s="224">
        <f>IF(ISERROR((X597/Y597-1)*100),"n/a",(X597/Y597-1)*100)</f>
        <v>4.0677966101694718</v>
      </c>
      <c r="BA597" s="224">
        <f>IF(ISERROR((Y597/Z597-1)*100),"n/a",(Y597/Z597-1)*100)</f>
        <v>4.2402826855123754</v>
      </c>
      <c r="BB597" s="224">
        <f>IF(ISERROR((Z597/AA597-1)*100),"n/a",(Z597/AA597-1)*100)</f>
        <v>2.1660649819494671</v>
      </c>
      <c r="BC597" s="224">
        <f>IF(ISERROR((AA597/AB597-1)*100),"n/a",(AA597/AB597-1)*100)</f>
        <v>2.2140221402213944</v>
      </c>
      <c r="BD597" s="224">
        <f>IF(ISERROR((AB597/AC597-1)*100),"n/a",(AB597/AC597-1)*100)</f>
        <v>12.01573345711553</v>
      </c>
      <c r="BE597" s="224">
        <f>IF(ISERROR((AC597/AD597-1)*100),"n/a",(AC597/AD597-1)*100)</f>
        <v>47.769684072679674</v>
      </c>
      <c r="BF597" s="224">
        <f>IF(ISERROR((AD597/AE597-1)*100),"n/a",(AD597/AE597-1)*100)</f>
        <v>0</v>
      </c>
      <c r="BG597" s="224">
        <f>AVERAGE(AG597:BF597)</f>
        <v>5.3308440579997836</v>
      </c>
      <c r="BH597" s="182">
        <f t="shared" si="9"/>
        <v>8.8658742333085634</v>
      </c>
    </row>
    <row r="598" spans="1:60" x14ac:dyDescent="0.2">
      <c r="A598" s="123" t="s">
        <v>2055</v>
      </c>
      <c r="B598" s="55" t="s">
        <v>1224</v>
      </c>
      <c r="C598" s="36">
        <v>0.63</v>
      </c>
      <c r="D598" s="181">
        <v>0.59</v>
      </c>
      <c r="E598" s="181">
        <v>0.55000000000000004</v>
      </c>
      <c r="F598" s="181">
        <v>0.51</v>
      </c>
      <c r="G598" s="181">
        <v>0.47499999999999998</v>
      </c>
      <c r="H598" s="181">
        <v>0.46</v>
      </c>
      <c r="I598" s="181">
        <v>0.45</v>
      </c>
      <c r="J598" s="202">
        <v>0.43</v>
      </c>
      <c r="K598" s="202">
        <v>0.41</v>
      </c>
      <c r="L598" s="181">
        <v>0.35</v>
      </c>
      <c r="M598" s="181">
        <v>0.31</v>
      </c>
      <c r="N598" s="181">
        <v>0.28000000000000003</v>
      </c>
      <c r="O598" s="181">
        <v>0.245</v>
      </c>
      <c r="P598" s="273"/>
      <c r="Q598" s="181">
        <v>0.16</v>
      </c>
      <c r="R598" s="238">
        <v>0.1</v>
      </c>
      <c r="S598" s="273"/>
      <c r="T598" s="229">
        <v>0.1</v>
      </c>
      <c r="U598" s="229">
        <v>0.17499999999999999</v>
      </c>
      <c r="V598" s="229">
        <v>0.4</v>
      </c>
      <c r="W598" s="202">
        <v>0.4</v>
      </c>
      <c r="X598" s="202">
        <v>0.37571500000000002</v>
      </c>
      <c r="Y598" s="202">
        <v>0.33333000000000002</v>
      </c>
      <c r="Z598" s="202">
        <v>0.31428</v>
      </c>
      <c r="AA598" s="229">
        <v>0.30475999999999998</v>
      </c>
      <c r="AB598" s="202">
        <v>0.30475999999999998</v>
      </c>
      <c r="AC598" s="202">
        <v>0.28571999999999997</v>
      </c>
      <c r="AD598" s="229">
        <v>0</v>
      </c>
      <c r="AE598" s="229">
        <v>0</v>
      </c>
      <c r="AF598" s="223">
        <f>SUM(C598:AE598)</f>
        <v>8.9435649999999995</v>
      </c>
      <c r="AG598" s="224">
        <f>IF(ISERROR((C598/D598-1)*100),"n/a",(C598/D598-1)*100)</f>
        <v>6.7796610169491567</v>
      </c>
      <c r="AH598" s="224">
        <f>IF(ISERROR((D598/E598-1)*100),"n/a",(D598/E598-1)*100)</f>
        <v>7.2727272727272529</v>
      </c>
      <c r="AI598" s="224">
        <f>IF(ISERROR((E598/F598-1)*100),"n/a",(E598/F598-1)*100)</f>
        <v>7.8431372549019773</v>
      </c>
      <c r="AJ598" s="224">
        <f>IF(ISERROR((F598/G598-1)*100),"n/a",(F598/G598-1)*100)</f>
        <v>7.3684210526315796</v>
      </c>
      <c r="AK598" s="224">
        <f>IF(ISERROR((G598/H598-1)*100),"n/a",(G598/H598-1)*100)</f>
        <v>3.2608695652173836</v>
      </c>
      <c r="AL598" s="224">
        <f>IF(ISERROR((H598/I598-1)*100),"n/a",(H598/I598-1)*100)</f>
        <v>2.2222222222222143</v>
      </c>
      <c r="AM598" s="224">
        <f>IF(ISERROR((I598/J598-1)*100),"n/a",(I598/J598-1)*100)</f>
        <v>4.6511627906976827</v>
      </c>
      <c r="AN598" s="224">
        <f>IF(ISERROR((J598/K598-1)*100),"n/a",(J598/K598-1)*100)</f>
        <v>4.8780487804878092</v>
      </c>
      <c r="AO598" s="224">
        <f>IF(ISERROR((K598/L598-1)*100),"n/a",(K598/L598-1)*100)</f>
        <v>17.142857142857149</v>
      </c>
      <c r="AP598" s="224">
        <f>IF(ISERROR((L598/M598-1)*100),"n/a",(L598/M598-1)*100)</f>
        <v>12.903225806451601</v>
      </c>
      <c r="AQ598" s="224">
        <f>IF(ISERROR((M598/N598-1)*100),"n/a",(M598/N598-1)*100)</f>
        <v>10.714285714285698</v>
      </c>
      <c r="AR598" s="224">
        <f>IF(ISERROR((N598/O598-1)*100),"n/a",(N598/O598-1)*100)</f>
        <v>14.285714285714302</v>
      </c>
      <c r="AS598" s="224">
        <f>IF(ISERROR((O598/Q598-1)*100),"n/a",(O598/Q598-1)*100)</f>
        <v>53.125</v>
      </c>
      <c r="AT598" s="224">
        <f>IF(ISERROR((Q598/R598-1)*100),"n/a",(Q598/R598-1)*100)</f>
        <v>59.999999999999986</v>
      </c>
      <c r="AU598" s="224">
        <f>IF(ISERROR((R598/T598-1)*100),"n/a",(R598/T598-1)*100)</f>
        <v>0</v>
      </c>
      <c r="AV598" s="224">
        <f>IF(ISERROR((T598/U598-1)*100),"n/a",(T598/U598-1)*100)</f>
        <v>-42.857142857142847</v>
      </c>
      <c r="AW598" s="224">
        <f>IF(ISERROR((U598/V598-1)*100),"n/a",(U598/V598-1)*100)</f>
        <v>-56.25</v>
      </c>
      <c r="AX598" s="224">
        <f>IF(ISERROR((V598/W598-1)*100),"n/a",(V598/W598-1)*100)</f>
        <v>0</v>
      </c>
      <c r="AY598" s="224">
        <f>IF(ISERROR((W598/X598-1)*100),"n/a",(W598/X598-1)*100)</f>
        <v>6.4636759245704889</v>
      </c>
      <c r="AZ598" s="224">
        <f>IF(ISERROR((X598/Y598-1)*100),"n/a",(X598/Y598-1)*100)</f>
        <v>12.715627156271569</v>
      </c>
      <c r="BA598" s="224">
        <f>IF(ISERROR((Y598/Z598-1)*100),"n/a",(Y598/Z598-1)*100)</f>
        <v>6.0614738449789929</v>
      </c>
      <c r="BB598" s="224">
        <f>IF(ISERROR((Z598/AA598-1)*100),"n/a",(Z598/AA598-1)*100)</f>
        <v>3.1237695235595275</v>
      </c>
      <c r="BC598" s="224">
        <f>IF(ISERROR((AA598/AB598-1)*100),"n/a",(AA598/AB598-1)*100)</f>
        <v>0</v>
      </c>
      <c r="BD598" s="224">
        <f>IF(ISERROR((AB598/AC598-1)*100),"n/a",(AB598/AC598-1)*100)</f>
        <v>6.6638667226655457</v>
      </c>
      <c r="BE598" s="224" t="str">
        <f>IF(ISERROR((AC598/AD598-1)*100),"n/a",(AC598/AD598-1)*100)</f>
        <v>n/a</v>
      </c>
      <c r="BF598" s="224" t="str">
        <f>IF(ISERROR((AD598/AE598-1)*100),"n/a",(AD598/AE598-1)*100)</f>
        <v>n/a</v>
      </c>
      <c r="BG598" s="224">
        <f>AVERAGE(AG598:BF598)</f>
        <v>6.1820251341686294</v>
      </c>
      <c r="BH598" s="182">
        <f t="shared" si="9"/>
        <v>22.703313814505556</v>
      </c>
    </row>
    <row r="599" spans="1:60" x14ac:dyDescent="0.2">
      <c r="A599" s="55" t="s">
        <v>2056</v>
      </c>
      <c r="B599" s="55" t="s">
        <v>484</v>
      </c>
      <c r="C599" s="36">
        <v>2.11</v>
      </c>
      <c r="D599" s="181">
        <v>2.0699999999999998</v>
      </c>
      <c r="E599" s="181">
        <v>2.02</v>
      </c>
      <c r="F599" s="181">
        <v>1.92</v>
      </c>
      <c r="G599" s="181">
        <v>1.8</v>
      </c>
      <c r="H599" s="181">
        <v>1.72</v>
      </c>
      <c r="I599" s="181">
        <v>1.7</v>
      </c>
      <c r="J599" s="202">
        <v>1.62</v>
      </c>
      <c r="K599" s="202">
        <v>1.54</v>
      </c>
      <c r="L599" s="181">
        <v>1.46</v>
      </c>
      <c r="M599" s="181">
        <v>1.37</v>
      </c>
      <c r="N599" s="181">
        <v>1.27</v>
      </c>
      <c r="O599" s="181">
        <v>1.23</v>
      </c>
      <c r="P599" s="273"/>
      <c r="Q599" s="181">
        <v>1.19</v>
      </c>
      <c r="R599" s="181">
        <v>1.1499999999999999</v>
      </c>
      <c r="S599" s="273"/>
      <c r="T599" s="202">
        <v>1.1100000000000001</v>
      </c>
      <c r="U599" s="229">
        <v>1.08</v>
      </c>
      <c r="V599" s="202">
        <v>1.07</v>
      </c>
      <c r="W599" s="202">
        <v>1.02</v>
      </c>
      <c r="X599" s="202">
        <v>0.96</v>
      </c>
      <c r="Y599" s="202">
        <v>0.92</v>
      </c>
      <c r="Z599" s="202">
        <v>0.88</v>
      </c>
      <c r="AA599" s="229">
        <v>0.84</v>
      </c>
      <c r="AB599" s="202">
        <v>0.83</v>
      </c>
      <c r="AC599" s="229">
        <v>0.8</v>
      </c>
      <c r="AD599" s="202">
        <v>0.79</v>
      </c>
      <c r="AE599" s="202">
        <v>0.75</v>
      </c>
      <c r="AF599" s="223">
        <f>SUM(C599:AE599)</f>
        <v>35.22</v>
      </c>
      <c r="AG599" s="224">
        <f>IF(ISERROR((C599/D599-1)*100),"n/a",(C599/D599-1)*100)</f>
        <v>1.9323671497584627</v>
      </c>
      <c r="AH599" s="224">
        <f>IF(ISERROR((D599/E599-1)*100),"n/a",(D599/E599-1)*100)</f>
        <v>2.4752475247524774</v>
      </c>
      <c r="AI599" s="224">
        <f>IF(ISERROR((E599/F599-1)*100),"n/a",(E599/F599-1)*100)</f>
        <v>5.2083333333333481</v>
      </c>
      <c r="AJ599" s="224">
        <f>IF(ISERROR((F599/G599-1)*100),"n/a",(F599/G599-1)*100)</f>
        <v>6.6666666666666652</v>
      </c>
      <c r="AK599" s="224">
        <f>IF(ISERROR((G599/H599-1)*100),"n/a",(G599/H599-1)*100)</f>
        <v>4.6511627906976827</v>
      </c>
      <c r="AL599" s="224">
        <f>IF(ISERROR((H599/I599-1)*100),"n/a",(H599/I599-1)*100)</f>
        <v>1.1764705882352899</v>
      </c>
      <c r="AM599" s="224">
        <f>IF(ISERROR((I599/J599-1)*100),"n/a",(I599/J599-1)*100)</f>
        <v>4.9382716049382713</v>
      </c>
      <c r="AN599" s="224">
        <f>IF(ISERROR((J599/K599-1)*100),"n/a",(J599/K599-1)*100)</f>
        <v>5.1948051948051965</v>
      </c>
      <c r="AO599" s="224">
        <f>IF(ISERROR((K599/L599-1)*100),"n/a",(K599/L599-1)*100)</f>
        <v>5.4794520547945202</v>
      </c>
      <c r="AP599" s="224">
        <f>IF(ISERROR((L599/M599-1)*100),"n/a",(L599/M599-1)*100)</f>
        <v>6.5693430656934115</v>
      </c>
      <c r="AQ599" s="224">
        <f>IF(ISERROR((M599/N599-1)*100),"n/a",(M599/N599-1)*100)</f>
        <v>7.8740157480315043</v>
      </c>
      <c r="AR599" s="224">
        <f>IF(ISERROR((N599/O599-1)*100),"n/a",(N599/O599-1)*100)</f>
        <v>3.2520325203251987</v>
      </c>
      <c r="AS599" s="224">
        <f>IF(ISERROR((O599/Q599-1)*100),"n/a",(O599/Q599-1)*100)</f>
        <v>3.3613445378151363</v>
      </c>
      <c r="AT599" s="224">
        <f>IF(ISERROR((Q599/R599-1)*100),"n/a",(Q599/R599-1)*100)</f>
        <v>3.4782608695652195</v>
      </c>
      <c r="AU599" s="224">
        <f>IF(ISERROR((R599/T599-1)*100),"n/a",(R599/T599-1)*100)</f>
        <v>3.603603603603589</v>
      </c>
      <c r="AV599" s="224">
        <f>IF(ISERROR((T599/U599-1)*100),"n/a",(T599/U599-1)*100)</f>
        <v>2.7777777777777901</v>
      </c>
      <c r="AW599" s="224">
        <f>IF(ISERROR((U599/V599-1)*100),"n/a",(U599/V599-1)*100)</f>
        <v>0.93457943925234765</v>
      </c>
      <c r="AX599" s="224">
        <f>IF(ISERROR((V599/W599-1)*100),"n/a",(V599/W599-1)*100)</f>
        <v>4.9019607843137303</v>
      </c>
      <c r="AY599" s="224">
        <f>IF(ISERROR((W599/X599-1)*100),"n/a",(W599/X599-1)*100)</f>
        <v>6.25</v>
      </c>
      <c r="AZ599" s="224">
        <f>IF(ISERROR((X599/Y599-1)*100),"n/a",(X599/Y599-1)*100)</f>
        <v>4.3478260869565188</v>
      </c>
      <c r="BA599" s="224">
        <f>IF(ISERROR((Y599/Z599-1)*100),"n/a",(Y599/Z599-1)*100)</f>
        <v>4.5454545454545414</v>
      </c>
      <c r="BB599" s="224">
        <f>IF(ISERROR((Z599/AA599-1)*100),"n/a",(Z599/AA599-1)*100)</f>
        <v>4.7619047619047672</v>
      </c>
      <c r="BC599" s="224">
        <f>IF(ISERROR((AA599/AB599-1)*100),"n/a",(AA599/AB599-1)*100)</f>
        <v>1.2048192771084265</v>
      </c>
      <c r="BD599" s="224">
        <f>IF(ISERROR((AB599/AC599-1)*100),"n/a",(AB599/AC599-1)*100)</f>
        <v>3.7499999999999867</v>
      </c>
      <c r="BE599" s="224">
        <f>IF(ISERROR((AC599/AD599-1)*100),"n/a",(AC599/AD599-1)*100)</f>
        <v>1.2658227848101333</v>
      </c>
      <c r="BF599" s="224">
        <f>IF(ISERROR((AD599/AE599-1)*100),"n/a",(AD599/AE599-1)*100)</f>
        <v>5.3333333333333455</v>
      </c>
      <c r="BG599" s="224">
        <f>AVERAGE(AG599:BF599)</f>
        <v>4.0744175401510603</v>
      </c>
      <c r="BH599" s="182">
        <f t="shared" si="9"/>
        <v>1.8527935213771742</v>
      </c>
    </row>
    <row r="600" spans="1:60" x14ac:dyDescent="0.2">
      <c r="A600" s="123" t="s">
        <v>1638</v>
      </c>
      <c r="B600" s="55" t="s">
        <v>1639</v>
      </c>
      <c r="C600" s="36">
        <v>0.62</v>
      </c>
      <c r="D600" s="181">
        <v>0.56000000000000005</v>
      </c>
      <c r="E600" s="181">
        <v>0.52</v>
      </c>
      <c r="F600" s="181">
        <v>0.46</v>
      </c>
      <c r="G600" s="181">
        <v>0.3</v>
      </c>
      <c r="H600" s="181">
        <v>0.14000000000000001</v>
      </c>
      <c r="I600" s="181">
        <v>0.06</v>
      </c>
      <c r="J600" s="229">
        <v>0</v>
      </c>
      <c r="K600" s="229">
        <v>0</v>
      </c>
      <c r="L600" s="238">
        <v>0</v>
      </c>
      <c r="M600" s="238">
        <v>0</v>
      </c>
      <c r="N600" s="238">
        <v>0</v>
      </c>
      <c r="O600" s="238">
        <v>0</v>
      </c>
      <c r="P600" s="162"/>
      <c r="Q600" s="238">
        <v>0</v>
      </c>
      <c r="R600" s="238">
        <v>0</v>
      </c>
      <c r="S600" s="162"/>
      <c r="T600" s="238">
        <v>0</v>
      </c>
      <c r="U600" s="238">
        <v>0</v>
      </c>
      <c r="V600" s="229">
        <v>0</v>
      </c>
      <c r="W600" s="229">
        <v>0</v>
      </c>
      <c r="X600" s="229">
        <v>0</v>
      </c>
      <c r="Y600" s="229">
        <v>0</v>
      </c>
      <c r="Z600" s="229">
        <v>0</v>
      </c>
      <c r="AA600" s="229">
        <v>0</v>
      </c>
      <c r="AB600" s="229">
        <v>0</v>
      </c>
      <c r="AC600" s="229">
        <v>0</v>
      </c>
      <c r="AD600" s="229">
        <v>0</v>
      </c>
      <c r="AE600" s="229">
        <v>0</v>
      </c>
      <c r="AF600" s="223">
        <f>SUM(C600:AE600)</f>
        <v>2.66</v>
      </c>
      <c r="AG600" s="224">
        <f>IF(ISERROR((C600/D600-1)*100),"n/a",(C600/D600-1)*100)</f>
        <v>10.714285714285698</v>
      </c>
      <c r="AH600" s="224">
        <f>IF(ISERROR((D600/E600-1)*100),"n/a",(D600/E600-1)*100)</f>
        <v>7.6923076923077094</v>
      </c>
      <c r="AI600" s="224">
        <f>IF(ISERROR((E600/F600-1)*100),"n/a",(E600/F600-1)*100)</f>
        <v>13.043478260869556</v>
      </c>
      <c r="AJ600" s="224">
        <f>IF(ISERROR((F600/G600-1)*100),"n/a",(F600/G600-1)*100)</f>
        <v>53.333333333333343</v>
      </c>
      <c r="AK600" s="224">
        <f>IF(ISERROR((G600/H600-1)*100),"n/a",(G600/H600-1)*100)</f>
        <v>114.28571428571428</v>
      </c>
      <c r="AL600" s="224">
        <f>IF(ISERROR((H600/I600-1)*100),"n/a",(H600/I600-1)*100)</f>
        <v>133.33333333333334</v>
      </c>
      <c r="AM600" s="224" t="str">
        <f>IF(ISERROR((I600/J600-1)*100),"n/a",(I600/J600-1)*100)</f>
        <v>n/a</v>
      </c>
      <c r="AN600" s="224" t="str">
        <f>IF(ISERROR((J600/K600-1)*100),"n/a",(J600/K600-1)*100)</f>
        <v>n/a</v>
      </c>
      <c r="AO600" s="224" t="str">
        <f>IF(ISERROR((K600/L600-1)*100),"n/a",(K600/L600-1)*100)</f>
        <v>n/a</v>
      </c>
      <c r="AP600" s="224" t="str">
        <f>IF(ISERROR((L600/M600-1)*100),"n/a",(L600/M600-1)*100)</f>
        <v>n/a</v>
      </c>
      <c r="AQ600" s="224" t="str">
        <f>IF(ISERROR((M600/N600-1)*100),"n/a",(M600/N600-1)*100)</f>
        <v>n/a</v>
      </c>
      <c r="AR600" s="224" t="str">
        <f>IF(ISERROR((N600/O600-1)*100),"n/a",(N600/O600-1)*100)</f>
        <v>n/a</v>
      </c>
      <c r="AS600" s="224" t="str">
        <f>IF(ISERROR((O600/Q600-1)*100),"n/a",(O600/Q600-1)*100)</f>
        <v>n/a</v>
      </c>
      <c r="AT600" s="224" t="str">
        <f>IF(ISERROR((Q600/R600-1)*100),"n/a",(Q600/R600-1)*100)</f>
        <v>n/a</v>
      </c>
      <c r="AU600" s="224" t="str">
        <f>IF(ISERROR((R600/T600-1)*100),"n/a",(R600/T600-1)*100)</f>
        <v>n/a</v>
      </c>
      <c r="AV600" s="224" t="str">
        <f>IF(ISERROR((T600/U600-1)*100),"n/a",(T600/U600-1)*100)</f>
        <v>n/a</v>
      </c>
      <c r="AW600" s="224" t="str">
        <f>IF(ISERROR((U600/V600-1)*100),"n/a",(U600/V600-1)*100)</f>
        <v>n/a</v>
      </c>
      <c r="AX600" s="224" t="str">
        <f>IF(ISERROR((V600/W600-1)*100),"n/a",(V600/W600-1)*100)</f>
        <v>n/a</v>
      </c>
      <c r="AY600" s="224" t="str">
        <f>IF(ISERROR((W600/X600-1)*100),"n/a",(W600/X600-1)*100)</f>
        <v>n/a</v>
      </c>
      <c r="AZ600" s="224" t="str">
        <f>IF(ISERROR((X600/Y600-1)*100),"n/a",(X600/Y600-1)*100)</f>
        <v>n/a</v>
      </c>
      <c r="BA600" s="224" t="str">
        <f>IF(ISERROR((Y600/Z600-1)*100),"n/a",(Y600/Z600-1)*100)</f>
        <v>n/a</v>
      </c>
      <c r="BB600" s="224" t="str">
        <f>IF(ISERROR((Z600/AA600-1)*100),"n/a",(Z600/AA600-1)*100)</f>
        <v>n/a</v>
      </c>
      <c r="BC600" s="224" t="str">
        <f>IF(ISERROR((AA600/AB600-1)*100),"n/a",(AA600/AB600-1)*100)</f>
        <v>n/a</v>
      </c>
      <c r="BD600" s="224" t="str">
        <f>IF(ISERROR((AB600/AC600-1)*100),"n/a",(AB600/AC600-1)*100)</f>
        <v>n/a</v>
      </c>
      <c r="BE600" s="224" t="str">
        <f>IF(ISERROR((AC600/AD600-1)*100),"n/a",(AC600/AD600-1)*100)</f>
        <v>n/a</v>
      </c>
      <c r="BF600" s="224" t="str">
        <f>IF(ISERROR((AD600/AE600-1)*100),"n/a",(AD600/AE600-1)*100)</f>
        <v>n/a</v>
      </c>
      <c r="BG600" s="224">
        <f>AVERAGE(AG600:BF600)</f>
        <v>55.400408769973986</v>
      </c>
      <c r="BH600" s="182">
        <f t="shared" si="9"/>
        <v>55.879002857744581</v>
      </c>
    </row>
    <row r="601" spans="1:60" x14ac:dyDescent="0.2">
      <c r="A601" s="146" t="s">
        <v>5642</v>
      </c>
      <c r="B601" s="55" t="s">
        <v>2830</v>
      </c>
      <c r="C601" s="36">
        <v>8.5499999999999989</v>
      </c>
      <c r="D601" s="181">
        <v>8.1</v>
      </c>
      <c r="E601" s="181">
        <v>7.45</v>
      </c>
      <c r="F601" s="181">
        <v>6.9</v>
      </c>
      <c r="G601" s="238">
        <v>5.85</v>
      </c>
      <c r="H601" s="238">
        <v>6</v>
      </c>
      <c r="I601" s="181">
        <v>8.3000000000000007</v>
      </c>
      <c r="J601" s="202">
        <v>7.9</v>
      </c>
      <c r="K601" s="202">
        <v>7.15</v>
      </c>
      <c r="L601" s="181">
        <v>6.5</v>
      </c>
      <c r="M601" s="181">
        <v>6.0500000000000007</v>
      </c>
      <c r="N601" s="181">
        <v>4.9975990161381922</v>
      </c>
      <c r="O601" s="181">
        <v>4.3720923235461147</v>
      </c>
      <c r="Q601" s="181">
        <v>3.8549631239868969</v>
      </c>
      <c r="R601" s="181">
        <v>3.1027751973553079</v>
      </c>
      <c r="T601" s="238">
        <v>2.4446107615526667</v>
      </c>
      <c r="U601" s="238">
        <v>2.5386342523816152</v>
      </c>
      <c r="V601" s="202">
        <v>3.3848456698421536</v>
      </c>
      <c r="W601" s="202">
        <v>3.1591892918526763</v>
      </c>
      <c r="X601" s="202">
        <v>2.8583141212000407</v>
      </c>
      <c r="Y601" s="202">
        <v>2.6326577432105638</v>
      </c>
      <c r="Z601" s="202">
        <v>2.4446107615526667</v>
      </c>
      <c r="AA601" s="202">
        <v>2.2565637798947691</v>
      </c>
      <c r="AB601" s="202">
        <v>2.0450109255296347</v>
      </c>
      <c r="AC601" s="202">
        <v>1.9556886092421331</v>
      </c>
      <c r="AD601" s="229">
        <v>1.8992744923856018</v>
      </c>
      <c r="AE601" s="229">
        <v>1.8992745147447641</v>
      </c>
      <c r="AF601" s="223">
        <f>SUM(C601:AE601)</f>
        <v>124.59610458441577</v>
      </c>
      <c r="AG601" s="224">
        <f>IF(ISERROR((C601/D601-1)*100),"n/a",(C601/D601-1)*100)</f>
        <v>5.555555555555558</v>
      </c>
      <c r="AH601" s="224">
        <f>IF(ISERROR((D601/E601-1)*100),"n/a",(D601/E601-1)*100)</f>
        <v>8.7248322147650992</v>
      </c>
      <c r="AI601" s="224">
        <f>IF(ISERROR((E601/F601-1)*100),"n/a",(E601/F601-1)*100)</f>
        <v>7.9710144927536142</v>
      </c>
      <c r="AJ601" s="224">
        <f>IF(ISERROR((F601/G601-1)*100),"n/a",(F601/G601-1)*100)</f>
        <v>17.948717948717952</v>
      </c>
      <c r="AK601" s="224">
        <f>IF(ISERROR((G601/H601-1)*100),"n/a",(G601/H601-1)*100)</f>
        <v>-2.5000000000000022</v>
      </c>
      <c r="AL601" s="224">
        <f>IF(ISERROR((H601/I601-1)*100),"n/a",(H601/I601-1)*100)</f>
        <v>-27.710843373493987</v>
      </c>
      <c r="AM601" s="224">
        <f>IF(ISERROR((I601/J601-1)*100),"n/a",(I601/J601-1)*100)</f>
        <v>5.0632911392405111</v>
      </c>
      <c r="AN601" s="224">
        <f>IF(ISERROR((J601/K601-1)*100),"n/a",(J601/K601-1)*100)</f>
        <v>10.489510489510479</v>
      </c>
      <c r="AO601" s="224">
        <f>IF(ISERROR((K601/L601-1)*100),"n/a",(K601/L601-1)*100)</f>
        <v>10.000000000000009</v>
      </c>
      <c r="AP601" s="224">
        <f>IF(ISERROR((L601/M601-1)*100),"n/a",(L601/M601-1)*100)</f>
        <v>7.4380165289256173</v>
      </c>
      <c r="AQ601" s="224">
        <f>IF(ISERROR((M601/N601-1)*100),"n/a",(M601/N601-1)*100)</f>
        <v>21.058131724122052</v>
      </c>
      <c r="AR601" s="224">
        <f>IF(ISERROR((N601/O601-1)*100),"n/a",(N601/O601-1)*100)</f>
        <v>14.306804301075271</v>
      </c>
      <c r="AS601" s="224">
        <f>IF(ISERROR((O601/Q601-1)*100),"n/a",(O601/Q601-1)*100)</f>
        <v>13.414634146341452</v>
      </c>
      <c r="AT601" s="224">
        <f>IF(ISERROR((Q601/R601-1)*100),"n/a",(Q601/R601-1)*100)</f>
        <v>24.242424242424221</v>
      </c>
      <c r="AU601" s="224">
        <f>IF(ISERROR((R601/T601-1)*100),"n/a",(R601/T601-1)*100)</f>
        <v>26.923076923076938</v>
      </c>
      <c r="AV601" s="224">
        <f>IF(ISERROR((T601/U601-1)*100),"n/a",(T601/U601-1)*100)</f>
        <v>-3.7037037037036979</v>
      </c>
      <c r="AW601" s="224">
        <f>IF(ISERROR((U601/V601-1)*100),"n/a",(U601/V601-1)*100)</f>
        <v>-25</v>
      </c>
      <c r="AX601" s="224">
        <f>IF(ISERROR((V601/W601-1)*100),"n/a",(V601/W601-1)*100)</f>
        <v>7.1428571428571619</v>
      </c>
      <c r="AY601" s="224">
        <f>IF(ISERROR((W601/X601-1)*100),"n/a",(W601/X601-1)*100)</f>
        <v>10.526315789473673</v>
      </c>
      <c r="AZ601" s="224">
        <f>IF(ISERROR((X601/Y601-1)*100),"n/a",(X601/Y601-1)*100)</f>
        <v>8.5714285714285623</v>
      </c>
      <c r="BA601" s="224">
        <f>IF(ISERROR((Y601/Z601-1)*100),"n/a",(Y601/Z601-1)*100)</f>
        <v>7.6923076923076872</v>
      </c>
      <c r="BB601" s="224">
        <f>IF(ISERROR((Z601/AA601-1)*100),"n/a",(Z601/AA601-1)*100)</f>
        <v>8.3333333333333481</v>
      </c>
      <c r="BC601" s="224">
        <f>IF(ISERROR((AA601/AB601-1)*100),"n/a",(AA601/AB601-1)*100)</f>
        <v>10.344827586206895</v>
      </c>
      <c r="BD601" s="224">
        <f>IF(ISERROR((AB601/AC601-1)*100),"n/a",(AB601/AC601-1)*100)</f>
        <v>4.5673076923077094</v>
      </c>
      <c r="BE601" s="224">
        <f>IF(ISERROR((AC601/AD601-1)*100),"n/a",(AC601/AD601-1)*100)</f>
        <v>2.9702982419182566</v>
      </c>
      <c r="BF601" s="224">
        <f>IF(ISERROR((AD601/AE601-1)*100),"n/a",(AD601/AE601-1)*100)</f>
        <v>-1.1772475327909149E-6</v>
      </c>
      <c r="BG601" s="224">
        <f>AVERAGE(AG601:BF601)</f>
        <v>6.7065437500729548</v>
      </c>
      <c r="BH601" s="182">
        <f t="shared" si="9"/>
        <v>12.11337335572871</v>
      </c>
    </row>
    <row r="602" spans="1:60" x14ac:dyDescent="0.2">
      <c r="A602" s="123" t="s">
        <v>485</v>
      </c>
      <c r="B602" s="123" t="s">
        <v>486</v>
      </c>
      <c r="C602" s="36">
        <v>3.84</v>
      </c>
      <c r="D602" s="181">
        <v>3.64</v>
      </c>
      <c r="E602" s="181">
        <v>3.6</v>
      </c>
      <c r="F602" s="181">
        <v>3.32</v>
      </c>
      <c r="G602" s="181">
        <v>3.08</v>
      </c>
      <c r="H602" s="181">
        <v>2.68</v>
      </c>
      <c r="I602" s="181">
        <v>2.2799999999999998</v>
      </c>
      <c r="J602" s="202">
        <v>2</v>
      </c>
      <c r="K602" s="202">
        <v>1.64</v>
      </c>
      <c r="L602" s="181">
        <v>1.44</v>
      </c>
      <c r="M602" s="181">
        <v>1.32</v>
      </c>
      <c r="N602" s="181">
        <v>1.2</v>
      </c>
      <c r="O602" s="181">
        <v>1.1200000000000001</v>
      </c>
      <c r="P602" s="273"/>
      <c r="Q602" s="181">
        <v>1.02</v>
      </c>
      <c r="R602" s="181">
        <v>1</v>
      </c>
      <c r="S602" s="273"/>
      <c r="T602" s="202">
        <v>0.94</v>
      </c>
      <c r="U602" s="202">
        <v>0.9</v>
      </c>
      <c r="V602" s="202">
        <v>0.88</v>
      </c>
      <c r="W602" s="202">
        <v>0.82</v>
      </c>
      <c r="X602" s="202">
        <v>0.72599999999999998</v>
      </c>
      <c r="Y602" s="202">
        <v>0.66</v>
      </c>
      <c r="Z602" s="202">
        <v>0.6</v>
      </c>
      <c r="AA602" s="202">
        <v>0.54</v>
      </c>
      <c r="AB602" s="202">
        <v>0.51</v>
      </c>
      <c r="AC602" s="202">
        <v>0.49</v>
      </c>
      <c r="AD602" s="202">
        <v>0.47</v>
      </c>
      <c r="AE602" s="202">
        <v>0.43</v>
      </c>
      <c r="AF602" s="223">
        <f>SUM(C602:AE602)</f>
        <v>41.146000000000001</v>
      </c>
      <c r="AG602" s="224">
        <f>IF(ISERROR((C602/D602-1)*100),"n/a",(C602/D602-1)*100)</f>
        <v>5.4945054945054972</v>
      </c>
      <c r="AH602" s="224">
        <f>IF(ISERROR((D602/E602-1)*100),"n/a",(D602/E602-1)*100)</f>
        <v>1.1111111111111072</v>
      </c>
      <c r="AI602" s="224">
        <f>IF(ISERROR((E602/F602-1)*100),"n/a",(E602/F602-1)*100)</f>
        <v>8.4337349397590522</v>
      </c>
      <c r="AJ602" s="224">
        <f>IF(ISERROR((F602/G602-1)*100),"n/a",(F602/G602-1)*100)</f>
        <v>7.7922077922077948</v>
      </c>
      <c r="AK602" s="224">
        <f>IF(ISERROR((G602/H602-1)*100),"n/a",(G602/H602-1)*100)</f>
        <v>14.925373134328357</v>
      </c>
      <c r="AL602" s="224">
        <f>IF(ISERROR((H602/I602-1)*100),"n/a",(H602/I602-1)*100)</f>
        <v>17.543859649122815</v>
      </c>
      <c r="AM602" s="224">
        <f>IF(ISERROR((I602/J602-1)*100),"n/a",(I602/J602-1)*100)</f>
        <v>13.999999999999989</v>
      </c>
      <c r="AN602" s="224">
        <f>IF(ISERROR((J602/K602-1)*100),"n/a",(J602/K602-1)*100)</f>
        <v>21.95121951219512</v>
      </c>
      <c r="AO602" s="224">
        <f>IF(ISERROR((K602/L602-1)*100),"n/a",(K602/L602-1)*100)</f>
        <v>13.888888888888884</v>
      </c>
      <c r="AP602" s="224">
        <f>IF(ISERROR((L602/M602-1)*100),"n/a",(L602/M602-1)*100)</f>
        <v>9.0909090909090828</v>
      </c>
      <c r="AQ602" s="224">
        <f>IF(ISERROR((M602/N602-1)*100),"n/a",(M602/N602-1)*100)</f>
        <v>10.000000000000009</v>
      </c>
      <c r="AR602" s="224">
        <f>IF(ISERROR((N602/O602-1)*100),"n/a",(N602/O602-1)*100)</f>
        <v>7.1428571428571397</v>
      </c>
      <c r="AS602" s="224">
        <f>IF(ISERROR((O602/Q602-1)*100),"n/a",(O602/Q602-1)*100)</f>
        <v>9.8039215686274606</v>
      </c>
      <c r="AT602" s="224">
        <f>IF(ISERROR((Q602/R602-1)*100),"n/a",(Q602/R602-1)*100)</f>
        <v>2.0000000000000018</v>
      </c>
      <c r="AU602" s="224">
        <f>IF(ISERROR((R602/T602-1)*100),"n/a",(R602/T602-1)*100)</f>
        <v>6.3829787234042534</v>
      </c>
      <c r="AV602" s="224">
        <f>IF(ISERROR((T602/U602-1)*100),"n/a",(T602/U602-1)*100)</f>
        <v>4.4444444444444287</v>
      </c>
      <c r="AW602" s="224">
        <f>IF(ISERROR((U602/V602-1)*100),"n/a",(U602/V602-1)*100)</f>
        <v>2.2727272727272707</v>
      </c>
      <c r="AX602" s="224">
        <f>IF(ISERROR((V602/W602-1)*100),"n/a",(V602/W602-1)*100)</f>
        <v>7.3170731707317138</v>
      </c>
      <c r="AY602" s="224">
        <f>IF(ISERROR((W602/X602-1)*100),"n/a",(W602/X602-1)*100)</f>
        <v>12.947658402203842</v>
      </c>
      <c r="AZ602" s="224">
        <f>IF(ISERROR((X602/Y602-1)*100),"n/a",(X602/Y602-1)*100)</f>
        <v>9.9999999999999858</v>
      </c>
      <c r="BA602" s="224">
        <f>IF(ISERROR((Y602/Z602-1)*100),"n/a",(Y602/Z602-1)*100)</f>
        <v>10.000000000000009</v>
      </c>
      <c r="BB602" s="224">
        <f>IF(ISERROR((Z602/AA602-1)*100),"n/a",(Z602/AA602-1)*100)</f>
        <v>11.111111111111093</v>
      </c>
      <c r="BC602" s="224">
        <f>IF(ISERROR((AA602/AB602-1)*100),"n/a",(AA602/AB602-1)*100)</f>
        <v>5.8823529411764719</v>
      </c>
      <c r="BD602" s="224">
        <f>IF(ISERROR((AB602/AC602-1)*100),"n/a",(AB602/AC602-1)*100)</f>
        <v>4.081632653061229</v>
      </c>
      <c r="BE602" s="224">
        <f>IF(ISERROR((AC602/AD602-1)*100),"n/a",(AC602/AD602-1)*100)</f>
        <v>4.2553191489361764</v>
      </c>
      <c r="BF602" s="224">
        <f>IF(ISERROR((AD602/AE602-1)*100),"n/a",(AD602/AE602-1)*100)</f>
        <v>9.302325581395344</v>
      </c>
      <c r="BG602" s="224">
        <f>AVERAGE(AG602:BF602)</f>
        <v>8.8913927605270811</v>
      </c>
      <c r="BH602" s="182">
        <f t="shared" si="9"/>
        <v>4.9359368564597625</v>
      </c>
    </row>
    <row r="603" spans="1:60" x14ac:dyDescent="0.2">
      <c r="A603" s="123" t="s">
        <v>1225</v>
      </c>
      <c r="B603" s="55" t="s">
        <v>1226</v>
      </c>
      <c r="C603" s="36">
        <v>3.14</v>
      </c>
      <c r="D603" s="181">
        <v>3.02</v>
      </c>
      <c r="E603" s="181">
        <v>2.88</v>
      </c>
      <c r="F603" s="181">
        <v>2.74</v>
      </c>
      <c r="G603" s="181">
        <v>2.6</v>
      </c>
      <c r="H603" s="181">
        <v>2.4900000000000002</v>
      </c>
      <c r="I603" s="181">
        <v>2.37</v>
      </c>
      <c r="J603" s="202">
        <v>2.25</v>
      </c>
      <c r="K603" s="202">
        <v>2.1</v>
      </c>
      <c r="L603" s="181">
        <v>1.96</v>
      </c>
      <c r="M603" s="181">
        <v>1.84</v>
      </c>
      <c r="N603" s="181">
        <v>1.76</v>
      </c>
      <c r="O603" s="181">
        <v>1.7</v>
      </c>
      <c r="P603" s="273"/>
      <c r="Q603" s="181">
        <v>1.66</v>
      </c>
      <c r="R603" s="181">
        <v>1.62</v>
      </c>
      <c r="S603" s="273"/>
      <c r="T603" s="202">
        <v>1.58</v>
      </c>
      <c r="U603" s="202">
        <v>1.54</v>
      </c>
      <c r="V603" s="202">
        <v>1.5</v>
      </c>
      <c r="W603" s="202">
        <v>1.46</v>
      </c>
      <c r="X603" s="202">
        <v>1.42</v>
      </c>
      <c r="Y603" s="202">
        <v>1.38</v>
      </c>
      <c r="Z603" s="202">
        <v>1.36</v>
      </c>
      <c r="AA603" s="229">
        <v>1.34</v>
      </c>
      <c r="AB603" s="229">
        <v>1.34</v>
      </c>
      <c r="AC603" s="229">
        <v>1.34</v>
      </c>
      <c r="AD603" s="229">
        <v>1.34</v>
      </c>
      <c r="AE603" s="229">
        <v>1.34</v>
      </c>
      <c r="AF603" s="223">
        <f>SUM(C603:AE603)</f>
        <v>51.070000000000014</v>
      </c>
      <c r="AG603" s="224">
        <f>IF(ISERROR((C603/D603-1)*100),"n/a",(C603/D603-1)*100)</f>
        <v>3.9735099337748325</v>
      </c>
      <c r="AH603" s="224">
        <f>IF(ISERROR((D603/E603-1)*100),"n/a",(D603/E603-1)*100)</f>
        <v>4.861111111111116</v>
      </c>
      <c r="AI603" s="224">
        <f>IF(ISERROR((E603/F603-1)*100),"n/a",(E603/F603-1)*100)</f>
        <v>5.1094890510948732</v>
      </c>
      <c r="AJ603" s="224">
        <f>IF(ISERROR((F603/G603-1)*100),"n/a",(F603/G603-1)*100)</f>
        <v>5.3846153846153877</v>
      </c>
      <c r="AK603" s="224">
        <f>IF(ISERROR((G603/H603-1)*100),"n/a",(G603/H603-1)*100)</f>
        <v>4.417670682730912</v>
      </c>
      <c r="AL603" s="224">
        <f>IF(ISERROR((H603/I603-1)*100),"n/a",(H603/I603-1)*100)</f>
        <v>5.0632911392405111</v>
      </c>
      <c r="AM603" s="224">
        <f>IF(ISERROR((I603/J603-1)*100),"n/a",(I603/J603-1)*100)</f>
        <v>5.3333333333333455</v>
      </c>
      <c r="AN603" s="224">
        <f>IF(ISERROR((J603/K603-1)*100),"n/a",(J603/K603-1)*100)</f>
        <v>7.1428571428571397</v>
      </c>
      <c r="AO603" s="224">
        <f>IF(ISERROR((K603/L603-1)*100),"n/a",(K603/L603-1)*100)</f>
        <v>7.1428571428571397</v>
      </c>
      <c r="AP603" s="224">
        <f>IF(ISERROR((L603/M603-1)*100),"n/a",(L603/M603-1)*100)</f>
        <v>6.5217391304347672</v>
      </c>
      <c r="AQ603" s="224">
        <f>IF(ISERROR((M603/N603-1)*100),"n/a",(M603/N603-1)*100)</f>
        <v>4.5454545454545414</v>
      </c>
      <c r="AR603" s="224">
        <f>IF(ISERROR((N603/O603-1)*100),"n/a",(N603/O603-1)*100)</f>
        <v>3.529411764705892</v>
      </c>
      <c r="AS603" s="224">
        <f>IF(ISERROR((O603/Q603-1)*100),"n/a",(O603/Q603-1)*100)</f>
        <v>2.4096385542168752</v>
      </c>
      <c r="AT603" s="224">
        <f>IF(ISERROR((Q603/R603-1)*100),"n/a",(Q603/R603-1)*100)</f>
        <v>2.4691358024691246</v>
      </c>
      <c r="AU603" s="224">
        <f>IF(ISERROR((R603/T603-1)*100),"n/a",(R603/T603-1)*100)</f>
        <v>2.5316455696202445</v>
      </c>
      <c r="AV603" s="224">
        <f>IF(ISERROR((T603/U603-1)*100),"n/a",(T603/U603-1)*100)</f>
        <v>2.5974025974025983</v>
      </c>
      <c r="AW603" s="224">
        <f>IF(ISERROR((U603/V603-1)*100),"n/a",(U603/V603-1)*100)</f>
        <v>2.6666666666666616</v>
      </c>
      <c r="AX603" s="224">
        <f>IF(ISERROR((V603/W603-1)*100),"n/a",(V603/W603-1)*100)</f>
        <v>2.7397260273972712</v>
      </c>
      <c r="AY603" s="224">
        <f>IF(ISERROR((W603/X603-1)*100),"n/a",(W603/X603-1)*100)</f>
        <v>2.8169014084507005</v>
      </c>
      <c r="AZ603" s="224">
        <f>IF(ISERROR((X603/Y603-1)*100),"n/a",(X603/Y603-1)*100)</f>
        <v>2.898550724637694</v>
      </c>
      <c r="BA603" s="224">
        <f>IF(ISERROR((Y603/Z603-1)*100),"n/a",(Y603/Z603-1)*100)</f>
        <v>1.4705882352941124</v>
      </c>
      <c r="BB603" s="224">
        <f>IF(ISERROR((Z603/AA603-1)*100),"n/a",(Z603/AA603-1)*100)</f>
        <v>1.4925373134328401</v>
      </c>
      <c r="BC603" s="224">
        <f>IF(ISERROR((AA603/AB603-1)*100),"n/a",(AA603/AB603-1)*100)</f>
        <v>0</v>
      </c>
      <c r="BD603" s="224">
        <f>IF(ISERROR((AB603/AC603-1)*100),"n/a",(AB603/AC603-1)*100)</f>
        <v>0</v>
      </c>
      <c r="BE603" s="224">
        <f>IF(ISERROR((AC603/AD603-1)*100),"n/a",(AC603/AD603-1)*100)</f>
        <v>0</v>
      </c>
      <c r="BF603" s="224">
        <f>IF(ISERROR((AD603/AE603-1)*100),"n/a",(AD603/AE603-1)*100)</f>
        <v>0</v>
      </c>
      <c r="BG603" s="224">
        <f>AVERAGE(AG603:BF603)</f>
        <v>3.3506974331460979</v>
      </c>
      <c r="BH603" s="182">
        <f t="shared" si="9"/>
        <v>2.1382738104311962</v>
      </c>
    </row>
    <row r="604" spans="1:60" x14ac:dyDescent="0.2">
      <c r="A604" s="123" t="s">
        <v>2057</v>
      </c>
      <c r="B604" s="55" t="s">
        <v>488</v>
      </c>
      <c r="C604" s="36">
        <v>1.52</v>
      </c>
      <c r="D604" s="181">
        <v>1.4</v>
      </c>
      <c r="E604" s="181">
        <v>1.3</v>
      </c>
      <c r="F604" s="181">
        <v>1.26</v>
      </c>
      <c r="G604" s="181">
        <v>1.21</v>
      </c>
      <c r="H604" s="181">
        <v>1.1299999999999999</v>
      </c>
      <c r="I604" s="181">
        <v>1.1000000000000001</v>
      </c>
      <c r="J604" s="202">
        <v>0.96</v>
      </c>
      <c r="K604" s="202">
        <v>0.76</v>
      </c>
      <c r="L604" s="238">
        <v>0.72</v>
      </c>
      <c r="M604" s="181">
        <v>0.67090909090909101</v>
      </c>
      <c r="N604" s="181">
        <v>0.64545454545454495</v>
      </c>
      <c r="O604" s="238">
        <v>0.61818181818181805</v>
      </c>
      <c r="P604" s="273"/>
      <c r="Q604" s="181">
        <v>0.6</v>
      </c>
      <c r="R604" s="238">
        <v>0.58181818181818201</v>
      </c>
      <c r="S604" s="273"/>
      <c r="T604" s="202">
        <v>0.55454545454545501</v>
      </c>
      <c r="U604" s="202">
        <v>0.53636363636363604</v>
      </c>
      <c r="V604" s="202">
        <v>0.527272727272727</v>
      </c>
      <c r="W604" s="229">
        <v>0.50909090909090904</v>
      </c>
      <c r="X604" s="202">
        <v>0.48594545454545501</v>
      </c>
      <c r="Y604" s="202">
        <v>0.40495454545454501</v>
      </c>
      <c r="Z604" s="202">
        <v>0.34710909090909098</v>
      </c>
      <c r="AA604" s="202">
        <v>0.305790909090909</v>
      </c>
      <c r="AB604" s="229">
        <v>0.29752727272727297</v>
      </c>
      <c r="AC604" s="202">
        <v>0.29398181818181801</v>
      </c>
      <c r="AD604" s="202">
        <v>0.27660000000000001</v>
      </c>
      <c r="AE604" s="229">
        <v>0.23985454545454499</v>
      </c>
      <c r="AF604" s="223">
        <f>SUM(C604:AE604)</f>
        <v>19.255399999999991</v>
      </c>
      <c r="AG604" s="224">
        <f>IF(ISERROR((C604/D604-1)*100),"n/a",(C604/D604-1)*100)</f>
        <v>8.5714285714285854</v>
      </c>
      <c r="AH604" s="224">
        <f>IF(ISERROR((D604/E604-1)*100),"n/a",(D604/E604-1)*100)</f>
        <v>7.6923076923076872</v>
      </c>
      <c r="AI604" s="224">
        <f>IF(ISERROR((E604/F604-1)*100),"n/a",(E604/F604-1)*100)</f>
        <v>3.1746031746031855</v>
      </c>
      <c r="AJ604" s="224">
        <f>IF(ISERROR((F604/G604-1)*100),"n/a",(F604/G604-1)*100)</f>
        <v>4.1322314049586861</v>
      </c>
      <c r="AK604" s="224">
        <f>IF(ISERROR((G604/H604-1)*100),"n/a",(G604/H604-1)*100)</f>
        <v>7.079646017699126</v>
      </c>
      <c r="AL604" s="224">
        <f>IF(ISERROR((H604/I604-1)*100),"n/a",(H604/I604-1)*100)</f>
        <v>2.7272727272727115</v>
      </c>
      <c r="AM604" s="224">
        <f>IF(ISERROR((I604/J604-1)*100),"n/a",(I604/J604-1)*100)</f>
        <v>14.583333333333348</v>
      </c>
      <c r="AN604" s="224">
        <f>IF(ISERROR((J604/K604-1)*100),"n/a",(J604/K604-1)*100)</f>
        <v>26.315789473684205</v>
      </c>
      <c r="AO604" s="224">
        <f>IF(ISERROR((K604/L604-1)*100),"n/a",(K604/L604-1)*100)</f>
        <v>5.555555555555558</v>
      </c>
      <c r="AP604" s="224">
        <f>IF(ISERROR((L604/M604-1)*100),"n/a",(L604/M604-1)*100)</f>
        <v>7.3170731707316916</v>
      </c>
      <c r="AQ604" s="224">
        <f>IF(ISERROR((M604/N604-1)*100),"n/a",(M604/N604-1)*100)</f>
        <v>3.9436619718310917</v>
      </c>
      <c r="AR604" s="224">
        <f>IF(ISERROR((N604/O604-1)*100),"n/a",(N604/O604-1)*100)</f>
        <v>4.4117647058822929</v>
      </c>
      <c r="AS604" s="224">
        <f>IF(ISERROR((O604/Q604-1)*100),"n/a",(O604/Q604-1)*100)</f>
        <v>3.0303030303030054</v>
      </c>
      <c r="AT604" s="224">
        <f>IF(ISERROR((Q604/R604-1)*100),"n/a",(Q604/R604-1)*100)</f>
        <v>3.1249999999999556</v>
      </c>
      <c r="AU604" s="224">
        <f>IF(ISERROR((R604/T604-1)*100),"n/a",(R604/T604-1)*100)</f>
        <v>4.9180327868851847</v>
      </c>
      <c r="AV604" s="224">
        <f>IF(ISERROR((T604/U604-1)*100),"n/a",(T604/U604-1)*100)</f>
        <v>3.3898305084747227</v>
      </c>
      <c r="AW604" s="224">
        <f>IF(ISERROR((U604/V604-1)*100),"n/a",(U604/V604-1)*100)</f>
        <v>1.7241379310344751</v>
      </c>
      <c r="AX604" s="224">
        <f>IF(ISERROR((V604/W604-1)*100),"n/a",(V604/W604-1)*100)</f>
        <v>3.5714285714285365</v>
      </c>
      <c r="AY604" s="224">
        <f>IF(ISERROR((W604/X604-1)*100),"n/a",(W604/X604-1)*100)</f>
        <v>4.7629737718410947</v>
      </c>
      <c r="AZ604" s="224">
        <f>IF(ISERROR((X604/Y604-1)*100),"n/a",(X604/Y604-1)*100)</f>
        <v>20.000000000000242</v>
      </c>
      <c r="BA604" s="224">
        <f>IF(ISERROR((Y604/Z604-1)*100),"n/a",(Y604/Z604-1)*100)</f>
        <v>16.664920643234883</v>
      </c>
      <c r="BB604" s="224">
        <f>IF(ISERROR((Z604/AA604-1)*100),"n/a",(Z604/AA604-1)*100)</f>
        <v>13.51190653149812</v>
      </c>
      <c r="BC604" s="224">
        <f>IF(ISERROR((AA604/AB604-1)*100),"n/a",(AA604/AB604-1)*100)</f>
        <v>2.7774382791492469</v>
      </c>
      <c r="BD604" s="224">
        <f>IF(ISERROR((AB604/AC604-1)*100),"n/a",(AB604/AC604-1)*100)</f>
        <v>1.2060115034944863</v>
      </c>
      <c r="BE604" s="224">
        <f>IF(ISERROR((AC604/AD604-1)*100),"n/a",(AC604/AD604-1)*100)</f>
        <v>6.2840991257476553</v>
      </c>
      <c r="BF604" s="224">
        <f>IF(ISERROR((AD604/AE604-1)*100),"n/a",(AD604/AE604-1)*100)</f>
        <v>15.319890842935347</v>
      </c>
      <c r="BG604" s="224">
        <f>AVERAGE(AG604:BF604)</f>
        <v>7.5304092817428874</v>
      </c>
      <c r="BH604" s="182">
        <f t="shared" si="9"/>
        <v>6.3380541633655971</v>
      </c>
    </row>
    <row r="605" spans="1:60" x14ac:dyDescent="0.2">
      <c r="A605" s="123" t="s">
        <v>2058</v>
      </c>
      <c r="B605" s="55" t="s">
        <v>1228</v>
      </c>
      <c r="C605" s="36">
        <v>2.5550000000000002</v>
      </c>
      <c r="D605" s="181">
        <v>2.4550000000000001</v>
      </c>
      <c r="E605" s="181">
        <v>2.3574999999999999</v>
      </c>
      <c r="F605" s="181">
        <v>2.2675000000000001</v>
      </c>
      <c r="G605" s="181">
        <v>2.1724999999999999</v>
      </c>
      <c r="H605" s="181">
        <v>2.05125</v>
      </c>
      <c r="I605" s="181">
        <v>1.8987499999999999</v>
      </c>
      <c r="J605" s="202">
        <v>1.7537499999999999</v>
      </c>
      <c r="K605" s="202">
        <v>1.6112500000000001</v>
      </c>
      <c r="L605" s="181">
        <v>1.4824999999999999</v>
      </c>
      <c r="M605" s="181">
        <v>1.38</v>
      </c>
      <c r="N605" s="181">
        <v>1.3049999999999999</v>
      </c>
      <c r="O605" s="181">
        <v>1.2450000000000001</v>
      </c>
      <c r="P605" s="273"/>
      <c r="Q605" s="181">
        <v>1.1399999999999999</v>
      </c>
      <c r="R605" s="181">
        <v>0.91500000000000004</v>
      </c>
      <c r="S605" s="273"/>
      <c r="T605" s="229">
        <v>0.78</v>
      </c>
      <c r="U605" s="202">
        <v>0.76</v>
      </c>
      <c r="V605" s="202">
        <v>0.66500000000000004</v>
      </c>
      <c r="W605" s="202">
        <v>0.61499999999999999</v>
      </c>
      <c r="X605" s="202">
        <v>0.59499999999999997</v>
      </c>
      <c r="Y605" s="202">
        <v>0.56000000000000005</v>
      </c>
      <c r="Z605" s="229">
        <v>0.5</v>
      </c>
      <c r="AA605" s="229">
        <v>0.5</v>
      </c>
      <c r="AB605" s="229">
        <v>0.5</v>
      </c>
      <c r="AC605" s="229">
        <v>0.5</v>
      </c>
      <c r="AD605" s="229">
        <v>0.56999999999999995</v>
      </c>
      <c r="AE605" s="229">
        <v>0.78</v>
      </c>
      <c r="AF605" s="223">
        <f>SUM(C605:AE605)</f>
        <v>33.914999999999999</v>
      </c>
      <c r="AG605" s="224">
        <f>IF(ISERROR((C605/D605-1)*100),"n/a",(C605/D605-1)*100)</f>
        <v>4.0733197556008127</v>
      </c>
      <c r="AH605" s="224">
        <f>IF(ISERROR((D605/E605-1)*100),"n/a",(D605/E605-1)*100)</f>
        <v>4.135737009544016</v>
      </c>
      <c r="AI605" s="224">
        <f>IF(ISERROR((E605/F605-1)*100),"n/a",(E605/F605-1)*100)</f>
        <v>3.9691289966923948</v>
      </c>
      <c r="AJ605" s="224">
        <f>IF(ISERROR((F605/G605-1)*100),"n/a",(F605/G605-1)*100)</f>
        <v>4.3728423475259071</v>
      </c>
      <c r="AK605" s="224">
        <f>IF(ISERROR((G605/H605-1)*100),"n/a",(G605/H605-1)*100)</f>
        <v>5.9110298598415545</v>
      </c>
      <c r="AL605" s="224">
        <f>IF(ISERROR((H605/I605-1)*100),"n/a",(H605/I605-1)*100)</f>
        <v>8.0315997366688698</v>
      </c>
      <c r="AM605" s="224">
        <f>IF(ISERROR((I605/J605-1)*100),"n/a",(I605/J605-1)*100)</f>
        <v>8.2679971489665114</v>
      </c>
      <c r="AN605" s="224">
        <f>IF(ISERROR((J605/K605-1)*100),"n/a",(J605/K605-1)*100)</f>
        <v>8.8440651667959678</v>
      </c>
      <c r="AO605" s="224">
        <f>IF(ISERROR((K605/L605-1)*100),"n/a",(K605/L605-1)*100)</f>
        <v>8.6846543001686491</v>
      </c>
      <c r="AP605" s="224">
        <f>IF(ISERROR((L605/M605-1)*100),"n/a",(L605/M605-1)*100)</f>
        <v>7.4275362318840576</v>
      </c>
      <c r="AQ605" s="224">
        <f>IF(ISERROR((M605/N605-1)*100),"n/a",(M605/N605-1)*100)</f>
        <v>5.7471264367816133</v>
      </c>
      <c r="AR605" s="224">
        <f>IF(ISERROR((N605/O605-1)*100),"n/a",(N605/O605-1)*100)</f>
        <v>4.8192771084337283</v>
      </c>
      <c r="AS605" s="224">
        <f>IF(ISERROR((O605/Q605-1)*100),"n/a",(O605/Q605-1)*100)</f>
        <v>9.2105263157894903</v>
      </c>
      <c r="AT605" s="224">
        <f>IF(ISERROR((Q605/R605-1)*100),"n/a",(Q605/R605-1)*100)</f>
        <v>24.590163934426212</v>
      </c>
      <c r="AU605" s="224">
        <f>IF(ISERROR((R605/T605-1)*100),"n/a",(R605/T605-1)*100)</f>
        <v>17.307692307692314</v>
      </c>
      <c r="AV605" s="224">
        <f>IF(ISERROR((T605/U605-1)*100),"n/a",(T605/U605-1)*100)</f>
        <v>2.6315789473684292</v>
      </c>
      <c r="AW605" s="224">
        <f>IF(ISERROR((U605/V605-1)*100),"n/a",(U605/V605-1)*100)</f>
        <v>14.285714285714279</v>
      </c>
      <c r="AX605" s="224">
        <f>IF(ISERROR((V605/W605-1)*100),"n/a",(V605/W605-1)*100)</f>
        <v>8.1300813008130071</v>
      </c>
      <c r="AY605" s="224">
        <f>IF(ISERROR((W605/X605-1)*100),"n/a",(W605/X605-1)*100)</f>
        <v>3.3613445378151363</v>
      </c>
      <c r="AZ605" s="224">
        <f>IF(ISERROR((X605/Y605-1)*100),"n/a",(X605/Y605-1)*100)</f>
        <v>6.2499999999999778</v>
      </c>
      <c r="BA605" s="224">
        <f>IF(ISERROR((Y605/Z605-1)*100),"n/a",(Y605/Z605-1)*100)</f>
        <v>12.000000000000011</v>
      </c>
      <c r="BB605" s="224">
        <f>IF(ISERROR((Z605/AA605-1)*100),"n/a",(Z605/AA605-1)*100)</f>
        <v>0</v>
      </c>
      <c r="BC605" s="224">
        <f>IF(ISERROR((AA605/AB605-1)*100),"n/a",(AA605/AB605-1)*100)</f>
        <v>0</v>
      </c>
      <c r="BD605" s="224">
        <f>IF(ISERROR((AB605/AC605-1)*100),"n/a",(AB605/AC605-1)*100)</f>
        <v>0</v>
      </c>
      <c r="BE605" s="224">
        <f>IF(ISERROR((AC605/AD605-1)*100),"n/a",(AC605/AD605-1)*100)</f>
        <v>-12.280701754385959</v>
      </c>
      <c r="BF605" s="224">
        <f>IF(ISERROR((AD605/AE605-1)*100),"n/a",(AD605/AE605-1)*100)</f>
        <v>-26.923076923076927</v>
      </c>
      <c r="BG605" s="224">
        <f>AVERAGE(AG605:BF605)</f>
        <v>5.1095245019638478</v>
      </c>
      <c r="BH605" s="182">
        <f t="shared" si="9"/>
        <v>9.2926946625441875</v>
      </c>
    </row>
    <row r="606" spans="1:60" x14ac:dyDescent="0.2">
      <c r="A606" s="55" t="s">
        <v>2059</v>
      </c>
      <c r="B606" s="55" t="s">
        <v>1230</v>
      </c>
      <c r="C606" s="36">
        <v>2.2799999999999998</v>
      </c>
      <c r="D606" s="181">
        <v>2.12</v>
      </c>
      <c r="E606" s="181">
        <v>2.04</v>
      </c>
      <c r="F606" s="181">
        <v>1.98</v>
      </c>
      <c r="G606" s="181">
        <v>1.92</v>
      </c>
      <c r="H606" s="181">
        <v>1.88</v>
      </c>
      <c r="I606" s="181">
        <v>1.67</v>
      </c>
      <c r="J606" s="202">
        <v>1.38</v>
      </c>
      <c r="K606" s="202">
        <v>1.32</v>
      </c>
      <c r="L606" s="181">
        <v>1.21</v>
      </c>
      <c r="M606" s="181">
        <v>0.98</v>
      </c>
      <c r="N606" s="181">
        <v>0.82</v>
      </c>
      <c r="O606" s="181">
        <v>0.74</v>
      </c>
      <c r="P606" s="273"/>
      <c r="Q606" s="181">
        <v>0.69</v>
      </c>
      <c r="R606" s="238">
        <v>0.68</v>
      </c>
      <c r="S606" s="238"/>
      <c r="T606" s="229">
        <v>0.68</v>
      </c>
      <c r="U606" s="229">
        <v>0.68</v>
      </c>
      <c r="V606" s="202">
        <v>0.68</v>
      </c>
      <c r="W606" s="202">
        <v>0.67190000000000005</v>
      </c>
      <c r="X606" s="229">
        <v>0.64759999999999995</v>
      </c>
      <c r="Y606" s="202">
        <v>0.64759999999999995</v>
      </c>
      <c r="Z606" s="202">
        <v>0.61680000000000001</v>
      </c>
      <c r="AA606" s="202">
        <v>0.59863999999999995</v>
      </c>
      <c r="AB606" s="202">
        <v>0.51948000000000005</v>
      </c>
      <c r="AC606" s="202">
        <v>0.47000999999999998</v>
      </c>
      <c r="AD606" s="202">
        <v>0.44525999999999999</v>
      </c>
      <c r="AE606" s="202">
        <v>0.42875999999999997</v>
      </c>
      <c r="AF606" s="223">
        <f>SUM(C606:AE606)</f>
        <v>28.796050000000005</v>
      </c>
      <c r="AG606" s="224">
        <f>IF(ISERROR((C606/D606-1)*100),"n/a",(C606/D606-1)*100)</f>
        <v>7.5471698113207308</v>
      </c>
      <c r="AH606" s="224">
        <f>IF(ISERROR((D606/E606-1)*100),"n/a",(D606/E606-1)*100)</f>
        <v>3.9215686274509887</v>
      </c>
      <c r="AI606" s="224">
        <f>IF(ISERROR((E606/F606-1)*100),"n/a",(E606/F606-1)*100)</f>
        <v>3.0303030303030276</v>
      </c>
      <c r="AJ606" s="224">
        <f>IF(ISERROR((F606/G606-1)*100),"n/a",(F606/G606-1)*100)</f>
        <v>3.125</v>
      </c>
      <c r="AK606" s="224">
        <f>IF(ISERROR((G606/H606-1)*100),"n/a",(G606/H606-1)*100)</f>
        <v>2.1276595744680771</v>
      </c>
      <c r="AL606" s="224">
        <f>IF(ISERROR((H606/I606-1)*100),"n/a",(H606/I606-1)*100)</f>
        <v>12.574850299401197</v>
      </c>
      <c r="AM606" s="224">
        <f>IF(ISERROR((I606/J606-1)*100),"n/a",(I606/J606-1)*100)</f>
        <v>21.014492753623195</v>
      </c>
      <c r="AN606" s="224">
        <f>IF(ISERROR((J606/K606-1)*100),"n/a",(J606/K606-1)*100)</f>
        <v>4.5454545454545414</v>
      </c>
      <c r="AO606" s="224">
        <f>IF(ISERROR((K606/L606-1)*100),"n/a",(K606/L606-1)*100)</f>
        <v>9.0909090909091042</v>
      </c>
      <c r="AP606" s="224">
        <f>IF(ISERROR((L606/M606-1)*100),"n/a",(L606/M606-1)*100)</f>
        <v>23.469387755102034</v>
      </c>
      <c r="AQ606" s="224">
        <f>IF(ISERROR((M606/N606-1)*100),"n/a",(M606/N606-1)*100)</f>
        <v>19.512195121951216</v>
      </c>
      <c r="AR606" s="224">
        <f>IF(ISERROR((N606/O606-1)*100),"n/a",(N606/O606-1)*100)</f>
        <v>10.810810810810811</v>
      </c>
      <c r="AS606" s="224">
        <f>IF(ISERROR((O606/Q606-1)*100),"n/a",(O606/Q606-1)*100)</f>
        <v>7.2463768115942129</v>
      </c>
      <c r="AT606" s="224">
        <f>IF(ISERROR((Q606/R606-1)*100),"n/a",(Q606/R606-1)*100)</f>
        <v>1.4705882352941124</v>
      </c>
      <c r="AU606" s="224">
        <f>IF(ISERROR((R606/T606-1)*100),"n/a",(R606/T606-1)*100)</f>
        <v>0</v>
      </c>
      <c r="AV606" s="224">
        <f>IF(ISERROR((T606/U606-1)*100),"n/a",(T606/U606-1)*100)</f>
        <v>0</v>
      </c>
      <c r="AW606" s="224">
        <f>IF(ISERROR((U606/V606-1)*100),"n/a",(U606/V606-1)*100)</f>
        <v>0</v>
      </c>
      <c r="AX606" s="224">
        <f>IF(ISERROR((V606/W606-1)*100),"n/a",(V606/W606-1)*100)</f>
        <v>1.2055365381753225</v>
      </c>
      <c r="AY606" s="224">
        <f>IF(ISERROR((W606/X606-1)*100),"n/a",(W606/X606-1)*100)</f>
        <v>3.7523162445954439</v>
      </c>
      <c r="AZ606" s="224">
        <f>IF(ISERROR((X606/Y606-1)*100),"n/a",(X606/Y606-1)*100)</f>
        <v>0</v>
      </c>
      <c r="BA606" s="224">
        <f>IF(ISERROR((Y606/Z606-1)*100),"n/a",(Y606/Z606-1)*100)</f>
        <v>4.9935149156938863</v>
      </c>
      <c r="BB606" s="224">
        <f>IF(ISERROR((Z606/AA606-1)*100),"n/a",(Z606/AA606-1)*100)</f>
        <v>3.0335426967793788</v>
      </c>
      <c r="BC606" s="224">
        <f>IF(ISERROR((AA606/AB606-1)*100),"n/a",(AA606/AB606-1)*100)</f>
        <v>15.238315238315225</v>
      </c>
      <c r="BD606" s="224">
        <f>IF(ISERROR((AB606/AC606-1)*100),"n/a",(AB606/AC606-1)*100)</f>
        <v>10.525307972170816</v>
      </c>
      <c r="BE606" s="224">
        <f>IF(ISERROR((AC606/AD606-1)*100),"n/a",(AC606/AD606-1)*100)</f>
        <v>5.5585500606387228</v>
      </c>
      <c r="BF606" s="224">
        <f>IF(ISERROR((AD606/AE606-1)*100),"n/a",(AD606/AE606-1)*100)</f>
        <v>3.8483067450321817</v>
      </c>
      <c r="BG606" s="224">
        <f>AVERAGE(AG606:BF606)</f>
        <v>6.8323906491955491</v>
      </c>
      <c r="BH606" s="182">
        <f t="shared" si="9"/>
        <v>6.7129276374630003</v>
      </c>
    </row>
    <row r="607" spans="1:60" x14ac:dyDescent="0.2">
      <c r="A607" s="55" t="s">
        <v>2060</v>
      </c>
      <c r="B607" s="55" t="s">
        <v>1232</v>
      </c>
      <c r="C607" s="36">
        <v>1.1399999999999999</v>
      </c>
      <c r="D607" s="181">
        <v>1.1000000000000001</v>
      </c>
      <c r="E607" s="181">
        <v>1.06</v>
      </c>
      <c r="F607" s="181">
        <v>1.02</v>
      </c>
      <c r="G607" s="181">
        <v>0.96</v>
      </c>
      <c r="H607" s="181">
        <v>0.92</v>
      </c>
      <c r="I607" s="181">
        <v>0.9</v>
      </c>
      <c r="J607" s="202">
        <v>0.86</v>
      </c>
      <c r="K607" s="202">
        <v>0.78</v>
      </c>
      <c r="L607" s="202">
        <v>0.68</v>
      </c>
      <c r="M607" s="202">
        <v>0.6</v>
      </c>
      <c r="N607" s="202">
        <v>0.53</v>
      </c>
      <c r="O607" s="229">
        <v>0.5</v>
      </c>
      <c r="P607" s="202"/>
      <c r="Q607" s="202">
        <v>0.5</v>
      </c>
      <c r="R607" s="202">
        <v>0.47499999999999998</v>
      </c>
      <c r="S607" s="202"/>
      <c r="T607" s="229">
        <v>0.4</v>
      </c>
      <c r="U607" s="229">
        <v>0.4</v>
      </c>
      <c r="V607" s="202">
        <v>0.4</v>
      </c>
      <c r="W607" s="202">
        <v>0.38</v>
      </c>
      <c r="X607" s="202">
        <v>0.32</v>
      </c>
      <c r="Y607" s="202">
        <v>0.2</v>
      </c>
      <c r="Z607" s="202">
        <v>0.15</v>
      </c>
      <c r="AA607" s="229">
        <v>0</v>
      </c>
      <c r="AB607" s="229">
        <v>0</v>
      </c>
      <c r="AC607" s="229">
        <v>0</v>
      </c>
      <c r="AD607" s="229">
        <v>0</v>
      </c>
      <c r="AE607" s="229">
        <v>0</v>
      </c>
      <c r="AF607" s="223">
        <f>SUM(C607:AE607)</f>
        <v>14.275</v>
      </c>
      <c r="AG607" s="224">
        <f>IF(ISERROR((C607/D607-1)*100),"n/a",(C607/D607-1)*100)</f>
        <v>3.6363636363636154</v>
      </c>
      <c r="AH607" s="224">
        <f>IF(ISERROR((D607/E607-1)*100),"n/a",(D607/E607-1)*100)</f>
        <v>3.7735849056603765</v>
      </c>
      <c r="AI607" s="224">
        <f>IF(ISERROR((E607/F607-1)*100),"n/a",(E607/F607-1)*100)</f>
        <v>3.9215686274509887</v>
      </c>
      <c r="AJ607" s="224">
        <f>IF(ISERROR((F607/G607-1)*100),"n/a",(F607/G607-1)*100)</f>
        <v>6.25</v>
      </c>
      <c r="AK607" s="224">
        <f>IF(ISERROR((G607/H607-1)*100),"n/a",(G607/H607-1)*100)</f>
        <v>4.3478260869565188</v>
      </c>
      <c r="AL607" s="224">
        <f>IF(ISERROR((H607/I607-1)*100),"n/a",(H607/I607-1)*100)</f>
        <v>2.2222222222222143</v>
      </c>
      <c r="AM607" s="224">
        <f>IF(ISERROR((I607/J607-1)*100),"n/a",(I607/J607-1)*100)</f>
        <v>4.6511627906976827</v>
      </c>
      <c r="AN607" s="224">
        <f>IF(ISERROR((J607/K607-1)*100),"n/a",(J607/K607-1)*100)</f>
        <v>10.256410256410241</v>
      </c>
      <c r="AO607" s="224">
        <f>IF(ISERROR((K607/L607-1)*100),"n/a",(K607/L607-1)*100)</f>
        <v>14.705882352941169</v>
      </c>
      <c r="AP607" s="224">
        <f>IF(ISERROR((L607/M607-1)*100),"n/a",(L607/M607-1)*100)</f>
        <v>13.333333333333353</v>
      </c>
      <c r="AQ607" s="224">
        <f>IF(ISERROR((M607/N607-1)*100),"n/a",(M607/N607-1)*100)</f>
        <v>13.207547169811317</v>
      </c>
      <c r="AR607" s="224">
        <f>IF(ISERROR((N607/O607-1)*100),"n/a",(N607/O607-1)*100)</f>
        <v>6.0000000000000053</v>
      </c>
      <c r="AS607" s="224">
        <f>IF(ISERROR((O607/Q607-1)*100),"n/a",(O607/Q607-1)*100)</f>
        <v>0</v>
      </c>
      <c r="AT607" s="224">
        <f>IF(ISERROR((Q607/R607-1)*100),"n/a",(Q607/R607-1)*100)</f>
        <v>5.2631578947368363</v>
      </c>
      <c r="AU607" s="224">
        <f>IF(ISERROR((R607/T607-1)*100),"n/a",(R607/T607-1)*100)</f>
        <v>18.749999999999979</v>
      </c>
      <c r="AV607" s="224">
        <f>IF(ISERROR((T607/U607-1)*100),"n/a",(T607/U607-1)*100)</f>
        <v>0</v>
      </c>
      <c r="AW607" s="224">
        <f>IF(ISERROR((U607/V607-1)*100),"n/a",(U607/V607-1)*100)</f>
        <v>0</v>
      </c>
      <c r="AX607" s="224">
        <f>IF(ISERROR((V607/W607-1)*100),"n/a",(V607/W607-1)*100)</f>
        <v>5.2631578947368363</v>
      </c>
      <c r="AY607" s="224">
        <f>IF(ISERROR((W607/X607-1)*100),"n/a",(W607/X607-1)*100)</f>
        <v>18.75</v>
      </c>
      <c r="AZ607" s="224">
        <f>IF(ISERROR((X607/Y607-1)*100),"n/a",(X607/Y607-1)*100)</f>
        <v>59.999999999999986</v>
      </c>
      <c r="BA607" s="224">
        <f>IF(ISERROR((Y607/Z607-1)*100),"n/a",(Y607/Z607-1)*100)</f>
        <v>33.33333333333335</v>
      </c>
      <c r="BB607" s="224" t="str">
        <f>IF(ISERROR((Z607/AA607-1)*100),"n/a",(Z607/AA607-1)*100)</f>
        <v>n/a</v>
      </c>
      <c r="BC607" s="224" t="str">
        <f>IF(ISERROR((AA607/AB607-1)*100),"n/a",(AA607/AB607-1)*100)</f>
        <v>n/a</v>
      </c>
      <c r="BD607" s="224" t="str">
        <f>IF(ISERROR((AB607/AC607-1)*100),"n/a",(AB607/AC607-1)*100)</f>
        <v>n/a</v>
      </c>
      <c r="BE607" s="224" t="str">
        <f>IF(ISERROR((AC607/AD607-1)*100),"n/a",(AC607/AD607-1)*100)</f>
        <v>n/a</v>
      </c>
      <c r="BF607" s="224" t="str">
        <f>IF(ISERROR((AD607/AE607-1)*100),"n/a",(AD607/AE607-1)*100)</f>
        <v>n/a</v>
      </c>
      <c r="BG607" s="224">
        <f>AVERAGE(AG607:BF607)</f>
        <v>10.841216690697832</v>
      </c>
      <c r="BH607" s="182">
        <f t="shared" si="9"/>
        <v>13.853735375177239</v>
      </c>
    </row>
    <row r="608" spans="1:60" x14ac:dyDescent="0.2">
      <c r="A608" s="116" t="s">
        <v>2061</v>
      </c>
      <c r="B608" s="55" t="s">
        <v>1641</v>
      </c>
      <c r="C608" s="36">
        <v>1.04</v>
      </c>
      <c r="D608" s="181">
        <v>0.98</v>
      </c>
      <c r="E608" s="181">
        <v>0.88</v>
      </c>
      <c r="F608" s="181">
        <v>0.8</v>
      </c>
      <c r="G608" s="181">
        <v>0.68</v>
      </c>
      <c r="H608" s="181">
        <v>0.53</v>
      </c>
      <c r="I608" s="181">
        <v>0.42499999999999999</v>
      </c>
      <c r="J608" s="202">
        <v>0.3</v>
      </c>
      <c r="K608" s="202">
        <v>0.26500000000000001</v>
      </c>
      <c r="L608" s="238">
        <v>0.25</v>
      </c>
      <c r="M608" s="181">
        <v>0.25</v>
      </c>
      <c r="N608" s="181">
        <v>6.25E-2</v>
      </c>
      <c r="O608" s="238">
        <v>0</v>
      </c>
      <c r="P608" s="229"/>
      <c r="Q608" s="238">
        <v>0</v>
      </c>
      <c r="R608" s="238">
        <v>0</v>
      </c>
      <c r="S608" s="229"/>
      <c r="T608" s="238">
        <v>0</v>
      </c>
      <c r="U608" s="238">
        <v>0</v>
      </c>
      <c r="V608" s="229">
        <v>0</v>
      </c>
      <c r="W608" s="229">
        <v>0</v>
      </c>
      <c r="X608" s="229">
        <v>0</v>
      </c>
      <c r="Y608" s="229">
        <v>0</v>
      </c>
      <c r="Z608" s="229">
        <v>0</v>
      </c>
      <c r="AA608" s="229">
        <v>0</v>
      </c>
      <c r="AB608" s="229">
        <v>0</v>
      </c>
      <c r="AC608" s="229">
        <v>0</v>
      </c>
      <c r="AD608" s="229">
        <v>0</v>
      </c>
      <c r="AE608" s="229">
        <v>0</v>
      </c>
      <c r="AF608" s="223">
        <f>SUM(C608:AE608)</f>
        <v>6.4624999999999995</v>
      </c>
      <c r="AG608" s="224">
        <f>IF(ISERROR((C608/D608-1)*100),"n/a",(C608/D608-1)*100)</f>
        <v>6.1224489795918435</v>
      </c>
      <c r="AH608" s="224">
        <f>IF(ISERROR((D608/E608-1)*100),"n/a",(D608/E608-1)*100)</f>
        <v>11.363636363636353</v>
      </c>
      <c r="AI608" s="224">
        <f>IF(ISERROR((E608/F608-1)*100),"n/a",(E608/F608-1)*100)</f>
        <v>9.9999999999999858</v>
      </c>
      <c r="AJ608" s="224">
        <f>IF(ISERROR((F608/G608-1)*100),"n/a",(F608/G608-1)*100)</f>
        <v>17.647058823529417</v>
      </c>
      <c r="AK608" s="224">
        <f>IF(ISERROR((G608/H608-1)*100),"n/a",(G608/H608-1)*100)</f>
        <v>28.301886792452823</v>
      </c>
      <c r="AL608" s="224">
        <f>IF(ISERROR((H608/I608-1)*100),"n/a",(H608/I608-1)*100)</f>
        <v>24.705882352941178</v>
      </c>
      <c r="AM608" s="224">
        <f>IF(ISERROR((I608/J608-1)*100),"n/a",(I608/J608-1)*100)</f>
        <v>41.666666666666671</v>
      </c>
      <c r="AN608" s="224">
        <f>IF(ISERROR((J608/K608-1)*100),"n/a",(J608/K608-1)*100)</f>
        <v>13.207547169811317</v>
      </c>
      <c r="AO608" s="224">
        <f>IF(ISERROR((K608/L608-1)*100),"n/a",(K608/L608-1)*100)</f>
        <v>6.0000000000000053</v>
      </c>
      <c r="AP608" s="224">
        <f>IF(ISERROR((L608/M608-1)*100),"n/a",(L608/M608-1)*100)</f>
        <v>0</v>
      </c>
      <c r="AQ608" s="224">
        <f>IF(ISERROR((M608/N608-1)*100),"n/a",(M608/N608-1)*100)</f>
        <v>300</v>
      </c>
      <c r="AR608" s="224" t="str">
        <f>IF(ISERROR((N608/O608-1)*100),"n/a",(N608/O608-1)*100)</f>
        <v>n/a</v>
      </c>
      <c r="AS608" s="224" t="str">
        <f>IF(ISERROR((O608/Q608-1)*100),"n/a",(O608/Q608-1)*100)</f>
        <v>n/a</v>
      </c>
      <c r="AT608" s="224" t="str">
        <f>IF(ISERROR((Q608/R608-1)*100),"n/a",(Q608/R608-1)*100)</f>
        <v>n/a</v>
      </c>
      <c r="AU608" s="224" t="str">
        <f>IF(ISERROR((R608/T608-1)*100),"n/a",(R608/T608-1)*100)</f>
        <v>n/a</v>
      </c>
      <c r="AV608" s="224" t="str">
        <f>IF(ISERROR((T608/U608-1)*100),"n/a",(T608/U608-1)*100)</f>
        <v>n/a</v>
      </c>
      <c r="AW608" s="224" t="str">
        <f>IF(ISERROR((U608/V608-1)*100),"n/a",(U608/V608-1)*100)</f>
        <v>n/a</v>
      </c>
      <c r="AX608" s="224" t="str">
        <f>IF(ISERROR((V608/W608-1)*100),"n/a",(V608/W608-1)*100)</f>
        <v>n/a</v>
      </c>
      <c r="AY608" s="224" t="str">
        <f>IF(ISERROR((W608/X608-1)*100),"n/a",(W608/X608-1)*100)</f>
        <v>n/a</v>
      </c>
      <c r="AZ608" s="224" t="str">
        <f>IF(ISERROR((X608/Y608-1)*100),"n/a",(X608/Y608-1)*100)</f>
        <v>n/a</v>
      </c>
      <c r="BA608" s="224" t="str">
        <f>IF(ISERROR((Y608/Z608-1)*100),"n/a",(Y608/Z608-1)*100)</f>
        <v>n/a</v>
      </c>
      <c r="BB608" s="224" t="str">
        <f>IF(ISERROR((Z608/AA608-1)*100),"n/a",(Z608/AA608-1)*100)</f>
        <v>n/a</v>
      </c>
      <c r="BC608" s="224" t="str">
        <f>IF(ISERROR((AA608/AB608-1)*100),"n/a",(AA608/AB608-1)*100)</f>
        <v>n/a</v>
      </c>
      <c r="BD608" s="224" t="str">
        <f>IF(ISERROR((AB608/AC608-1)*100),"n/a",(AB608/AC608-1)*100)</f>
        <v>n/a</v>
      </c>
      <c r="BE608" s="224" t="str">
        <f>IF(ISERROR((AC608/AD608-1)*100),"n/a",(AC608/AD608-1)*100)</f>
        <v>n/a</v>
      </c>
      <c r="BF608" s="224" t="str">
        <f>IF(ISERROR((AD608/AE608-1)*100),"n/a",(AD608/AE608-1)*100)</f>
        <v>n/a</v>
      </c>
      <c r="BG608" s="224">
        <f>AVERAGE(AG608:BF608)</f>
        <v>41.72864792260269</v>
      </c>
      <c r="BH608" s="182">
        <f t="shared" si="9"/>
        <v>86.476518488144507</v>
      </c>
    </row>
    <row r="609" spans="1:60" x14ac:dyDescent="0.2">
      <c r="A609" s="55" t="s">
        <v>2062</v>
      </c>
      <c r="B609" s="55" t="s">
        <v>1234</v>
      </c>
      <c r="C609" s="36">
        <v>1.4891700000000001</v>
      </c>
      <c r="D609" s="181">
        <v>1.479163</v>
      </c>
      <c r="E609" s="181">
        <v>1.4691669999999999</v>
      </c>
      <c r="F609" s="181">
        <v>1.4591700000000001</v>
      </c>
      <c r="G609" s="181">
        <v>1.4499960000000001</v>
      </c>
      <c r="H609" s="181">
        <v>1.4392</v>
      </c>
      <c r="I609" s="181">
        <v>1.4295</v>
      </c>
      <c r="J609" s="202">
        <v>1.42</v>
      </c>
      <c r="K609" s="202">
        <v>1.403335</v>
      </c>
      <c r="L609" s="181">
        <v>1.3908</v>
      </c>
      <c r="M609" s="181">
        <v>1.36</v>
      </c>
      <c r="N609" s="181">
        <v>1.28</v>
      </c>
      <c r="O609" s="181">
        <v>1.17</v>
      </c>
      <c r="P609" s="273"/>
      <c r="Q609" s="181">
        <v>1.06</v>
      </c>
      <c r="R609" s="181">
        <v>0.46600000000000003</v>
      </c>
      <c r="S609" s="273"/>
      <c r="T609" s="229">
        <v>0</v>
      </c>
      <c r="U609" s="229">
        <v>0</v>
      </c>
      <c r="V609" s="229">
        <v>0</v>
      </c>
      <c r="W609" s="229">
        <v>0</v>
      </c>
      <c r="X609" s="229">
        <v>0</v>
      </c>
      <c r="Y609" s="229">
        <v>0</v>
      </c>
      <c r="Z609" s="229">
        <v>0</v>
      </c>
      <c r="AA609" s="229">
        <v>0</v>
      </c>
      <c r="AB609" s="229">
        <v>0</v>
      </c>
      <c r="AC609" s="229">
        <v>0</v>
      </c>
      <c r="AD609" s="229">
        <v>0</v>
      </c>
      <c r="AE609" s="229">
        <v>0</v>
      </c>
      <c r="AF609" s="223">
        <f>SUM(C609:AE609)</f>
        <v>19.765500999999997</v>
      </c>
      <c r="AG609" s="224">
        <f>IF(ISERROR((C609/D609-1)*100),"n/a",(C609/D609-1)*100)</f>
        <v>0.67653125450002349</v>
      </c>
      <c r="AH609" s="224">
        <f>IF(ISERROR((D609/E609-1)*100),"n/a",(D609/E609-1)*100)</f>
        <v>0.68038555181271221</v>
      </c>
      <c r="AI609" s="224">
        <f>IF(ISERROR((E609/F609-1)*100),"n/a",(E609/F609-1)*100)</f>
        <v>0.68511551087260258</v>
      </c>
      <c r="AJ609" s="224">
        <f>IF(ISERROR((F609/G609-1)*100),"n/a",(F609/G609-1)*100)</f>
        <v>0.632691400527996</v>
      </c>
      <c r="AK609" s="224">
        <f>IF(ISERROR((G609/H609-1)*100),"n/a",(G609/H609-1)*100)</f>
        <v>0.75013896609228414</v>
      </c>
      <c r="AL609" s="224">
        <f>IF(ISERROR((H609/I609-1)*100),"n/a",(H609/I609-1)*100)</f>
        <v>0.67855893669115375</v>
      </c>
      <c r="AM609" s="224">
        <f>IF(ISERROR((I609/J609-1)*100),"n/a",(I609/J609-1)*100)</f>
        <v>0.66901408450703581</v>
      </c>
      <c r="AN609" s="224">
        <f>IF(ISERROR((J609/K609-1)*100),"n/a",(J609/K609-1)*100)</f>
        <v>1.1875282808452736</v>
      </c>
      <c r="AO609" s="224">
        <f>IF(ISERROR((K609/L609-1)*100),"n/a",(K609/L609-1)*100)</f>
        <v>0.90127983894161545</v>
      </c>
      <c r="AP609" s="224">
        <f>IF(ISERROR((L609/M609-1)*100),"n/a",(L609/M609-1)*100)</f>
        <v>2.2647058823529465</v>
      </c>
      <c r="AQ609" s="224">
        <f>IF(ISERROR((M609/N609-1)*100),"n/a",(M609/N609-1)*100)</f>
        <v>6.25</v>
      </c>
      <c r="AR609" s="224">
        <f>IF(ISERROR((N609/O609-1)*100),"n/a",(N609/O609-1)*100)</f>
        <v>9.4017094017094127</v>
      </c>
      <c r="AS609" s="224">
        <f>IF(ISERROR((O609/Q609-1)*100),"n/a",(O609/Q609-1)*100)</f>
        <v>10.377358490566024</v>
      </c>
      <c r="AT609" s="224">
        <f>IF(ISERROR((Q609/R609-1)*100),"n/a",(Q609/R609-1)*100)</f>
        <v>127.46781115879826</v>
      </c>
      <c r="AU609" s="224" t="str">
        <f>IF(ISERROR((R609/T609-1)*100),"n/a",(R609/T609-1)*100)</f>
        <v>n/a</v>
      </c>
      <c r="AV609" s="224" t="str">
        <f>IF(ISERROR((T609/U609-1)*100),"n/a",(T609/U609-1)*100)</f>
        <v>n/a</v>
      </c>
      <c r="AW609" s="224" t="str">
        <f>IF(ISERROR((U609/V609-1)*100),"n/a",(U609/V609-1)*100)</f>
        <v>n/a</v>
      </c>
      <c r="AX609" s="224" t="str">
        <f>IF(ISERROR((V609/W609-1)*100),"n/a",(V609/W609-1)*100)</f>
        <v>n/a</v>
      </c>
      <c r="AY609" s="224" t="str">
        <f>IF(ISERROR((W609/X609-1)*100),"n/a",(W609/X609-1)*100)</f>
        <v>n/a</v>
      </c>
      <c r="AZ609" s="224" t="str">
        <f>IF(ISERROR((X609/Y609-1)*100),"n/a",(X609/Y609-1)*100)</f>
        <v>n/a</v>
      </c>
      <c r="BA609" s="224" t="str">
        <f>IF(ISERROR((Y609/Z609-1)*100),"n/a",(Y609/Z609-1)*100)</f>
        <v>n/a</v>
      </c>
      <c r="BB609" s="224" t="str">
        <f>IF(ISERROR((Z609/AA609-1)*100),"n/a",(Z609/AA609-1)*100)</f>
        <v>n/a</v>
      </c>
      <c r="BC609" s="224" t="str">
        <f>IF(ISERROR((AA609/AB609-1)*100),"n/a",(AA609/AB609-1)*100)</f>
        <v>n/a</v>
      </c>
      <c r="BD609" s="224" t="str">
        <f>IF(ISERROR((AB609/AC609-1)*100),"n/a",(AB609/AC609-1)*100)</f>
        <v>n/a</v>
      </c>
      <c r="BE609" s="224" t="str">
        <f>IF(ISERROR((AC609/AD609-1)*100),"n/a",(AC609/AD609-1)*100)</f>
        <v>n/a</v>
      </c>
      <c r="BF609" s="224" t="str">
        <f>IF(ISERROR((AD609/AE609-1)*100),"n/a",(AD609/AE609-1)*100)</f>
        <v>n/a</v>
      </c>
      <c r="BG609" s="224">
        <f>AVERAGE(AG609:BF609)</f>
        <v>11.615916339872667</v>
      </c>
      <c r="BH609" s="182">
        <f t="shared" si="9"/>
        <v>33.517832646879391</v>
      </c>
    </row>
    <row r="610" spans="1:60" x14ac:dyDescent="0.2">
      <c r="A610" s="123" t="s">
        <v>2063</v>
      </c>
      <c r="B610" s="55" t="s">
        <v>1236</v>
      </c>
      <c r="C610" s="36">
        <v>1.38</v>
      </c>
      <c r="D610" s="181">
        <v>1.33</v>
      </c>
      <c r="E610" s="181">
        <v>1.29</v>
      </c>
      <c r="F610" s="181">
        <v>1.2</v>
      </c>
      <c r="G610" s="181">
        <v>1.1299999999999999</v>
      </c>
      <c r="H610" s="181">
        <v>1.1200000000000001</v>
      </c>
      <c r="I610" s="181">
        <v>1.0900000000000001</v>
      </c>
      <c r="J610" s="202">
        <v>0.99</v>
      </c>
      <c r="K610" s="202">
        <v>0.82</v>
      </c>
      <c r="L610" s="181">
        <v>0.77</v>
      </c>
      <c r="M610" s="181">
        <v>0.73</v>
      </c>
      <c r="N610" s="181">
        <v>0.68</v>
      </c>
      <c r="O610" s="181">
        <v>0.61</v>
      </c>
      <c r="P610" s="273"/>
      <c r="Q610" s="238">
        <v>0.6</v>
      </c>
      <c r="R610" s="238">
        <v>0.6</v>
      </c>
      <c r="S610" s="273"/>
      <c r="T610" s="229">
        <v>0.6</v>
      </c>
      <c r="U610" s="229">
        <v>0.92</v>
      </c>
      <c r="V610" s="202">
        <v>1.24</v>
      </c>
      <c r="W610" s="202">
        <v>1.2</v>
      </c>
      <c r="X610" s="202">
        <v>1.1599999999999999</v>
      </c>
      <c r="Y610" s="202">
        <v>1.1100000000000001</v>
      </c>
      <c r="Z610" s="202">
        <v>1.06</v>
      </c>
      <c r="AA610" s="202">
        <v>1.01</v>
      </c>
      <c r="AB610" s="202">
        <v>0.96</v>
      </c>
      <c r="AC610" s="202">
        <v>0.9</v>
      </c>
      <c r="AD610" s="202">
        <v>0.82</v>
      </c>
      <c r="AE610" s="202">
        <v>0.74</v>
      </c>
      <c r="AF610" s="223">
        <f>SUM(C610:AE610)</f>
        <v>26.059999999999995</v>
      </c>
      <c r="AG610" s="224">
        <f>IF(ISERROR((C610/D610-1)*100),"n/a",(C610/D610-1)*100)</f>
        <v>3.7593984962405846</v>
      </c>
      <c r="AH610" s="224">
        <f>IF(ISERROR((D610/E610-1)*100),"n/a",(D610/E610-1)*100)</f>
        <v>3.1007751937984551</v>
      </c>
      <c r="AI610" s="224">
        <f>IF(ISERROR((E610/F610-1)*100),"n/a",(E610/F610-1)*100)</f>
        <v>7.5000000000000178</v>
      </c>
      <c r="AJ610" s="224">
        <f>IF(ISERROR((F610/G610-1)*100),"n/a",(F610/G610-1)*100)</f>
        <v>6.1946902654867353</v>
      </c>
      <c r="AK610" s="224">
        <f>IF(ISERROR((G610/H610-1)*100),"n/a",(G610/H610-1)*100)</f>
        <v>0.89285714285711748</v>
      </c>
      <c r="AL610" s="224">
        <f>IF(ISERROR((H610/I610-1)*100),"n/a",(H610/I610-1)*100)</f>
        <v>2.7522935779816571</v>
      </c>
      <c r="AM610" s="224">
        <f>IF(ISERROR((I610/J610-1)*100),"n/a",(I610/J610-1)*100)</f>
        <v>10.1010101010101</v>
      </c>
      <c r="AN610" s="224">
        <f>IF(ISERROR((J610/K610-1)*100),"n/a",(J610/K610-1)*100)</f>
        <v>20.731707317073166</v>
      </c>
      <c r="AO610" s="224">
        <f>IF(ISERROR((K610/L610-1)*100),"n/a",(K610/L610-1)*100)</f>
        <v>6.4935064935064846</v>
      </c>
      <c r="AP610" s="224">
        <f>IF(ISERROR((L610/M610-1)*100),"n/a",(L610/M610-1)*100)</f>
        <v>5.4794520547945202</v>
      </c>
      <c r="AQ610" s="224">
        <f>IF(ISERROR((M610/N610-1)*100),"n/a",(M610/N610-1)*100)</f>
        <v>7.3529411764705843</v>
      </c>
      <c r="AR610" s="224">
        <f>IF(ISERROR((N610/O610-1)*100),"n/a",(N610/O610-1)*100)</f>
        <v>11.475409836065587</v>
      </c>
      <c r="AS610" s="224">
        <f>IF(ISERROR((O610/Q610-1)*100),"n/a",(O610/Q610-1)*100)</f>
        <v>1.6666666666666607</v>
      </c>
      <c r="AT610" s="224">
        <f>IF(ISERROR((Q610/R610-1)*100),"n/a",(Q610/R610-1)*100)</f>
        <v>0</v>
      </c>
      <c r="AU610" s="224">
        <f>IF(ISERROR((R610/T610-1)*100),"n/a",(R610/T610-1)*100)</f>
        <v>0</v>
      </c>
      <c r="AV610" s="224">
        <f>IF(ISERROR((T610/U610-1)*100),"n/a",(T610/U610-1)*100)</f>
        <v>-34.782608695652186</v>
      </c>
      <c r="AW610" s="224">
        <f>IF(ISERROR((U610/V610-1)*100),"n/a",(U610/V610-1)*100)</f>
        <v>-25.806451612903224</v>
      </c>
      <c r="AX610" s="224">
        <f>IF(ISERROR((V610/W610-1)*100),"n/a",(V610/W610-1)*100)</f>
        <v>3.3333333333333437</v>
      </c>
      <c r="AY610" s="224">
        <f>IF(ISERROR((W610/X610-1)*100),"n/a",(W610/X610-1)*100)</f>
        <v>3.4482758620689724</v>
      </c>
      <c r="AZ610" s="224">
        <f>IF(ISERROR((X610/Y610-1)*100),"n/a",(X610/Y610-1)*100)</f>
        <v>4.5045045045044807</v>
      </c>
      <c r="BA610" s="224">
        <f>IF(ISERROR((Y610/Z610-1)*100),"n/a",(Y610/Z610-1)*100)</f>
        <v>4.7169811320754818</v>
      </c>
      <c r="BB610" s="224">
        <f>IF(ISERROR((Z610/AA610-1)*100),"n/a",(Z610/AA610-1)*100)</f>
        <v>4.9504950495049549</v>
      </c>
      <c r="BC610" s="224">
        <f>IF(ISERROR((AA610/AB610-1)*100),"n/a",(AA610/AB610-1)*100)</f>
        <v>5.2083333333333481</v>
      </c>
      <c r="BD610" s="224">
        <f>IF(ISERROR((AB610/AC610-1)*100),"n/a",(AB610/AC610-1)*100)</f>
        <v>6.6666666666666652</v>
      </c>
      <c r="BE610" s="224">
        <f>IF(ISERROR((AC610/AD610-1)*100),"n/a",(AC610/AD610-1)*100)</f>
        <v>9.7560975609756184</v>
      </c>
      <c r="BF610" s="224">
        <f>IF(ISERROR((AD610/AE610-1)*100),"n/a",(AD610/AE610-1)*100)</f>
        <v>10.810810810810811</v>
      </c>
      <c r="BG610" s="224">
        <f>AVERAGE(AG610:BF610)</f>
        <v>3.0887363948719204</v>
      </c>
      <c r="BH610" s="182">
        <f t="shared" si="9"/>
        <v>10.808752195831506</v>
      </c>
    </row>
    <row r="611" spans="1:60" x14ac:dyDescent="0.2">
      <c r="A611" s="116" t="s">
        <v>1644</v>
      </c>
      <c r="B611" s="55" t="s">
        <v>1645</v>
      </c>
      <c r="C611" s="36">
        <v>2.0499999999999998</v>
      </c>
      <c r="D611" s="181">
        <v>1.95</v>
      </c>
      <c r="E611" s="181">
        <v>1.85</v>
      </c>
      <c r="F611" s="181">
        <v>1.65</v>
      </c>
      <c r="G611" s="181">
        <v>1.365</v>
      </c>
      <c r="H611" s="238">
        <v>1.2</v>
      </c>
      <c r="I611" s="238">
        <v>1.2</v>
      </c>
      <c r="J611" s="229">
        <v>1.2</v>
      </c>
      <c r="K611" s="229">
        <v>1.2</v>
      </c>
      <c r="L611" s="181">
        <v>1.2</v>
      </c>
      <c r="M611" s="181">
        <v>0.8</v>
      </c>
      <c r="N611" s="238">
        <v>0.1</v>
      </c>
      <c r="O611" s="238">
        <v>0.1</v>
      </c>
      <c r="Q611" s="181">
        <v>0.1</v>
      </c>
      <c r="R611" s="238">
        <v>0.05</v>
      </c>
      <c r="S611" s="162"/>
      <c r="T611" s="238">
        <v>0.05</v>
      </c>
      <c r="U611" s="238">
        <v>0.05</v>
      </c>
      <c r="V611" s="229">
        <v>0.1</v>
      </c>
      <c r="W611" s="229">
        <v>0.75</v>
      </c>
      <c r="X611" s="229">
        <v>0.75</v>
      </c>
      <c r="Y611" s="202">
        <v>0.75</v>
      </c>
      <c r="Z611" s="229">
        <v>0.46</v>
      </c>
      <c r="AA611" s="202">
        <v>0.46</v>
      </c>
      <c r="AB611" s="229">
        <v>0</v>
      </c>
      <c r="AC611" s="229">
        <v>0</v>
      </c>
      <c r="AD611" s="229">
        <v>0</v>
      </c>
      <c r="AE611" s="202">
        <v>0.16</v>
      </c>
      <c r="AF611" s="223">
        <f>SUM(C611:AE611)</f>
        <v>19.545000000000002</v>
      </c>
      <c r="AG611" s="224">
        <f>IF(ISERROR((C611/D611-1)*100),"n/a",(C611/D611-1)*100)</f>
        <v>5.1282051282051322</v>
      </c>
      <c r="AH611" s="224">
        <f>IF(ISERROR((D611/E611-1)*100),"n/a",(D611/E611-1)*100)</f>
        <v>5.4054054054053946</v>
      </c>
      <c r="AI611" s="224">
        <f>IF(ISERROR((E611/F611-1)*100),"n/a",(E611/F611-1)*100)</f>
        <v>12.121212121212132</v>
      </c>
      <c r="AJ611" s="224">
        <f>IF(ISERROR((F611/G611-1)*100),"n/a",(F611/G611-1)*100)</f>
        <v>20.879120879120872</v>
      </c>
      <c r="AK611" s="224">
        <f>IF(ISERROR((G611/H611-1)*100),"n/a",(G611/H611-1)*100)</f>
        <v>13.749999999999996</v>
      </c>
      <c r="AL611" s="224">
        <f>IF(ISERROR((H611/I611-1)*100),"n/a",(H611/I611-1)*100)</f>
        <v>0</v>
      </c>
      <c r="AM611" s="224">
        <f>IF(ISERROR((I611/J611-1)*100),"n/a",(I611/J611-1)*100)</f>
        <v>0</v>
      </c>
      <c r="AN611" s="224">
        <f>IF(ISERROR((J611/K611-1)*100),"n/a",(J611/K611-1)*100)</f>
        <v>0</v>
      </c>
      <c r="AO611" s="224">
        <f>IF(ISERROR((K611/L611-1)*100),"n/a",(K611/L611-1)*100)</f>
        <v>0</v>
      </c>
      <c r="AP611" s="224">
        <f>IF(ISERROR((L611/M611-1)*100),"n/a",(L611/M611-1)*100)</f>
        <v>49.999999999999979</v>
      </c>
      <c r="AQ611" s="224">
        <f>IF(ISERROR((M611/N611-1)*100),"n/a",(M611/N611-1)*100)</f>
        <v>700</v>
      </c>
      <c r="AR611" s="224">
        <f>IF(ISERROR((N611/O611-1)*100),"n/a",(N611/O611-1)*100)</f>
        <v>0</v>
      </c>
      <c r="AS611" s="224">
        <f>IF(ISERROR((O611/Q611-1)*100),"n/a",(O611/Q611-1)*100)</f>
        <v>0</v>
      </c>
      <c r="AT611" s="224">
        <f>IF(ISERROR((Q611/R611-1)*100),"n/a",(Q611/R611-1)*100)</f>
        <v>100</v>
      </c>
      <c r="AU611" s="224">
        <f>IF(ISERROR((R611/T611-1)*100),"n/a",(R611/T611-1)*100)</f>
        <v>0</v>
      </c>
      <c r="AV611" s="224">
        <f>IF(ISERROR((T611/U611-1)*100),"n/a",(T611/U611-1)*100)</f>
        <v>0</v>
      </c>
      <c r="AW611" s="224">
        <f>IF(ISERROR((U611/V611-1)*100),"n/a",(U611/V611-1)*100)</f>
        <v>-50</v>
      </c>
      <c r="AX611" s="224">
        <f>IF(ISERROR((V611/W611-1)*100),"n/a",(V611/W611-1)*100)</f>
        <v>-86.666666666666671</v>
      </c>
      <c r="AY611" s="224">
        <f>IF(ISERROR((W611/X611-1)*100),"n/a",(W611/X611-1)*100)</f>
        <v>0</v>
      </c>
      <c r="AZ611" s="224">
        <f>IF(ISERROR((X611/Y611-1)*100),"n/a",(X611/Y611-1)*100)</f>
        <v>0</v>
      </c>
      <c r="BA611" s="224">
        <f>IF(ISERROR((Y611/Z611-1)*100),"n/a",(Y611/Z611-1)*100)</f>
        <v>63.043478260869556</v>
      </c>
      <c r="BB611" s="224">
        <f>IF(ISERROR((Z611/AA611-1)*100),"n/a",(Z611/AA611-1)*100)</f>
        <v>0</v>
      </c>
      <c r="BC611" s="224" t="str">
        <f>IF(ISERROR((AA611/AB611-1)*100),"n/a",(AA611/AB611-1)*100)</f>
        <v>n/a</v>
      </c>
      <c r="BD611" s="224" t="str">
        <f>IF(ISERROR((AB611/AC611-1)*100),"n/a",(AB611/AC611-1)*100)</f>
        <v>n/a</v>
      </c>
      <c r="BE611" s="224" t="str">
        <f>IF(ISERROR((AC611/AD611-1)*100),"n/a",(AC611/AD611-1)*100)</f>
        <v>n/a</v>
      </c>
      <c r="BF611" s="224">
        <f>IF(ISERROR((AD611/AE611-1)*100),"n/a",(AD611/AE611-1)*100)</f>
        <v>-100</v>
      </c>
      <c r="BG611" s="224">
        <f>AVERAGE(AG611:BF611)</f>
        <v>31.898293701223757</v>
      </c>
      <c r="BH611" s="182">
        <f t="shared" si="9"/>
        <v>151.3440550361999</v>
      </c>
    </row>
    <row r="612" spans="1:60" x14ac:dyDescent="0.2">
      <c r="A612" s="123" t="s">
        <v>2064</v>
      </c>
      <c r="B612" s="55" t="s">
        <v>1238</v>
      </c>
      <c r="C612" s="36">
        <v>2.4</v>
      </c>
      <c r="D612" s="181">
        <v>2.1800000000000002</v>
      </c>
      <c r="E612" s="181">
        <v>1.98</v>
      </c>
      <c r="F612" s="181">
        <v>1.8</v>
      </c>
      <c r="G612" s="181">
        <v>1.66</v>
      </c>
      <c r="H612" s="181">
        <v>1.54</v>
      </c>
      <c r="I612" s="181">
        <v>1.42</v>
      </c>
      <c r="J612" s="202">
        <v>1.3</v>
      </c>
      <c r="K612" s="202">
        <v>1.18</v>
      </c>
      <c r="L612" s="181">
        <v>1.06</v>
      </c>
      <c r="M612" s="181">
        <v>0.96</v>
      </c>
      <c r="N612" s="181">
        <v>0.88</v>
      </c>
      <c r="O612" s="181">
        <v>0.8</v>
      </c>
      <c r="P612" s="273"/>
      <c r="Q612" s="181">
        <v>0.72</v>
      </c>
      <c r="R612" s="181">
        <v>0.64</v>
      </c>
      <c r="S612" s="273"/>
      <c r="T612" s="202">
        <v>0.52</v>
      </c>
      <c r="U612" s="202">
        <v>0.41</v>
      </c>
      <c r="V612" s="202">
        <v>0.28000000000000003</v>
      </c>
      <c r="W612" s="202">
        <v>0.22</v>
      </c>
      <c r="X612" s="202">
        <v>0.17</v>
      </c>
      <c r="Y612" s="202">
        <v>0.12</v>
      </c>
      <c r="Z612" s="229">
        <v>0</v>
      </c>
      <c r="AA612" s="229">
        <v>0</v>
      </c>
      <c r="AB612" s="229">
        <v>0</v>
      </c>
      <c r="AC612" s="229">
        <v>0</v>
      </c>
      <c r="AD612" s="229">
        <v>0</v>
      </c>
      <c r="AE612" s="229">
        <v>0</v>
      </c>
      <c r="AF612" s="223">
        <f>SUM(C612:AE612)</f>
        <v>22.240000000000006</v>
      </c>
      <c r="AG612" s="224">
        <f>IF(ISERROR((C612/D612-1)*100),"n/a",(C612/D612-1)*100)</f>
        <v>10.091743119266038</v>
      </c>
      <c r="AH612" s="224">
        <f>IF(ISERROR((D612/E612-1)*100),"n/a",(D612/E612-1)*100)</f>
        <v>10.1010101010101</v>
      </c>
      <c r="AI612" s="224">
        <f>IF(ISERROR((E612/F612-1)*100),"n/a",(E612/F612-1)*100)</f>
        <v>9.9999999999999858</v>
      </c>
      <c r="AJ612" s="224">
        <f>IF(ISERROR((F612/G612-1)*100),"n/a",(F612/G612-1)*100)</f>
        <v>8.4337349397590522</v>
      </c>
      <c r="AK612" s="224">
        <f>IF(ISERROR((G612/H612-1)*100),"n/a",(G612/H612-1)*100)</f>
        <v>7.7922077922077948</v>
      </c>
      <c r="AL612" s="224">
        <f>IF(ISERROR((H612/I612-1)*100),"n/a",(H612/I612-1)*100)</f>
        <v>8.4507042253521227</v>
      </c>
      <c r="AM612" s="224">
        <f>IF(ISERROR((I612/J612-1)*100),"n/a",(I612/J612-1)*100)</f>
        <v>9.2307692307692193</v>
      </c>
      <c r="AN612" s="224">
        <f>IF(ISERROR((J612/K612-1)*100),"n/a",(J612/K612-1)*100)</f>
        <v>10.169491525423746</v>
      </c>
      <c r="AO612" s="224">
        <f>IF(ISERROR((K612/L612-1)*100),"n/a",(K612/L612-1)*100)</f>
        <v>11.32075471698113</v>
      </c>
      <c r="AP612" s="224">
        <f>IF(ISERROR((L612/M612-1)*100),"n/a",(L612/M612-1)*100)</f>
        <v>10.416666666666675</v>
      </c>
      <c r="AQ612" s="224">
        <f>IF(ISERROR((M612/N612-1)*100),"n/a",(M612/N612-1)*100)</f>
        <v>9.0909090909090828</v>
      </c>
      <c r="AR612" s="224">
        <f>IF(ISERROR((N612/O612-1)*100),"n/a",(N612/O612-1)*100)</f>
        <v>9.9999999999999858</v>
      </c>
      <c r="AS612" s="224">
        <f>IF(ISERROR((O612/Q612-1)*100),"n/a",(O612/Q612-1)*100)</f>
        <v>11.111111111111116</v>
      </c>
      <c r="AT612" s="224">
        <f>IF(ISERROR((Q612/R612-1)*100),"n/a",(Q612/R612-1)*100)</f>
        <v>12.5</v>
      </c>
      <c r="AU612" s="224">
        <f>IF(ISERROR((R612/T612-1)*100),"n/a",(R612/T612-1)*100)</f>
        <v>23.076923076923084</v>
      </c>
      <c r="AV612" s="224">
        <f>IF(ISERROR((T612/U612-1)*100),"n/a",(T612/U612-1)*100)</f>
        <v>26.829268292682929</v>
      </c>
      <c r="AW612" s="224">
        <f>IF(ISERROR((U612/V612-1)*100),"n/a",(U612/V612-1)*100)</f>
        <v>46.428571428571395</v>
      </c>
      <c r="AX612" s="224">
        <f>IF(ISERROR((V612/W612-1)*100),"n/a",(V612/W612-1)*100)</f>
        <v>27.272727272727295</v>
      </c>
      <c r="AY612" s="224">
        <f>IF(ISERROR((W612/X612-1)*100),"n/a",(W612/X612-1)*100)</f>
        <v>29.411764705882337</v>
      </c>
      <c r="AZ612" s="224">
        <f>IF(ISERROR((X612/Y612-1)*100),"n/a",(X612/Y612-1)*100)</f>
        <v>41.666666666666671</v>
      </c>
      <c r="BA612" s="224" t="str">
        <f>IF(ISERROR((Y612/Z612-1)*100),"n/a",(Y612/Z612-1)*100)</f>
        <v>n/a</v>
      </c>
      <c r="BB612" s="224" t="str">
        <f>IF(ISERROR((Z612/AA612-1)*100),"n/a",(Z612/AA612-1)*100)</f>
        <v>n/a</v>
      </c>
      <c r="BC612" s="224" t="str">
        <f>IF(ISERROR((AA612/AB612-1)*100),"n/a",(AA612/AB612-1)*100)</f>
        <v>n/a</v>
      </c>
      <c r="BD612" s="224" t="str">
        <f>IF(ISERROR((AB612/AC612-1)*100),"n/a",(AB612/AC612-1)*100)</f>
        <v>n/a</v>
      </c>
      <c r="BE612" s="224" t="str">
        <f>IF(ISERROR((AC612/AD612-1)*100),"n/a",(AC612/AD612-1)*100)</f>
        <v>n/a</v>
      </c>
      <c r="BF612" s="224" t="str">
        <f>IF(ISERROR((AD612/AE612-1)*100),"n/a",(AD612/AE612-1)*100)</f>
        <v>n/a</v>
      </c>
      <c r="BG612" s="224">
        <f>AVERAGE(AG612:BF612)</f>
        <v>16.669751198145487</v>
      </c>
      <c r="BH612" s="182">
        <f t="shared" si="9"/>
        <v>11.675653502822044</v>
      </c>
    </row>
    <row r="613" spans="1:60" x14ac:dyDescent="0.2">
      <c r="A613" s="116" t="s">
        <v>5592</v>
      </c>
      <c r="B613" s="55" t="s">
        <v>5584</v>
      </c>
      <c r="C613" s="36">
        <v>1.04</v>
      </c>
      <c r="D613" s="181">
        <v>0.89999999999999991</v>
      </c>
      <c r="E613" s="181">
        <v>0.82000000000000006</v>
      </c>
      <c r="F613" s="181">
        <v>0.75000000000000011</v>
      </c>
      <c r="G613" s="181">
        <v>0.36000000000000004</v>
      </c>
      <c r="H613" s="238">
        <v>0</v>
      </c>
      <c r="I613" s="238">
        <v>0</v>
      </c>
      <c r="J613" s="229">
        <v>0</v>
      </c>
      <c r="K613" s="229">
        <v>0</v>
      </c>
      <c r="L613" s="238">
        <v>0</v>
      </c>
      <c r="M613" s="238">
        <v>0</v>
      </c>
      <c r="N613" s="238">
        <v>0</v>
      </c>
      <c r="O613" s="238">
        <v>0</v>
      </c>
      <c r="P613" s="162"/>
      <c r="Q613" s="238">
        <v>0</v>
      </c>
      <c r="R613" s="238">
        <v>0</v>
      </c>
      <c r="S613" s="162"/>
      <c r="T613" s="238">
        <v>0</v>
      </c>
      <c r="U613" s="238">
        <v>0</v>
      </c>
      <c r="V613" s="229">
        <v>0</v>
      </c>
      <c r="W613" s="229">
        <v>0</v>
      </c>
      <c r="X613" s="229">
        <v>0</v>
      </c>
      <c r="Y613" s="229">
        <v>0</v>
      </c>
      <c r="Z613" s="229">
        <v>0</v>
      </c>
      <c r="AA613" s="229">
        <v>0</v>
      </c>
      <c r="AB613" s="229">
        <v>0</v>
      </c>
      <c r="AC613" s="229">
        <v>0</v>
      </c>
      <c r="AD613" s="229">
        <v>0</v>
      </c>
      <c r="AE613" s="229">
        <v>0</v>
      </c>
      <c r="AF613" s="223">
        <f>SUM(C613:AE613)</f>
        <v>3.8699999999999997</v>
      </c>
      <c r="AG613" s="224">
        <f>IF(ISERROR((C613/D613-1)*100),"n/a",(C613/D613-1)*100)</f>
        <v>15.555555555555568</v>
      </c>
      <c r="AH613" s="224">
        <f>IF(ISERROR((D613/E613-1)*100),"n/a",(D613/E613-1)*100)</f>
        <v>9.7560975609755971</v>
      </c>
      <c r="AI613" s="224">
        <f>IF(ISERROR((E613/F613-1)*100),"n/a",(E613/F613-1)*100)</f>
        <v>9.3333333333333268</v>
      </c>
      <c r="AJ613" s="224">
        <f>IF(ISERROR((F613/G613-1)*100),"n/a",(F613/G613-1)*100)</f>
        <v>108.33333333333334</v>
      </c>
      <c r="AK613" s="224" t="str">
        <f>IF(ISERROR((G613/H613-1)*100),"n/a",(G613/H613-1)*100)</f>
        <v>n/a</v>
      </c>
      <c r="AL613" s="224" t="str">
        <f>IF(ISERROR((H613/I613-1)*100),"n/a",(H613/I613-1)*100)</f>
        <v>n/a</v>
      </c>
      <c r="AM613" s="224" t="str">
        <f>IF(ISERROR((I613/J613-1)*100),"n/a",(I613/J613-1)*100)</f>
        <v>n/a</v>
      </c>
      <c r="AN613" s="224" t="str">
        <f>IF(ISERROR((J613/K613-1)*100),"n/a",(J613/K613-1)*100)</f>
        <v>n/a</v>
      </c>
      <c r="AO613" s="224" t="str">
        <f>IF(ISERROR((K613/L613-1)*100),"n/a",(K613/L613-1)*100)</f>
        <v>n/a</v>
      </c>
      <c r="AP613" s="224" t="str">
        <f>IF(ISERROR((L613/M613-1)*100),"n/a",(L613/M613-1)*100)</f>
        <v>n/a</v>
      </c>
      <c r="AQ613" s="224" t="str">
        <f>IF(ISERROR((M613/N613-1)*100),"n/a",(M613/N613-1)*100)</f>
        <v>n/a</v>
      </c>
      <c r="AR613" s="224" t="str">
        <f>IF(ISERROR((N613/O613-1)*100),"n/a",(N613/O613-1)*100)</f>
        <v>n/a</v>
      </c>
      <c r="AS613" s="224" t="str">
        <f>IF(ISERROR((O613/Q613-1)*100),"n/a",(O613/Q613-1)*100)</f>
        <v>n/a</v>
      </c>
      <c r="AT613" s="224" t="str">
        <f>IF(ISERROR((Q613/R613-1)*100),"n/a",(Q613/R613-1)*100)</f>
        <v>n/a</v>
      </c>
      <c r="AU613" s="224" t="str">
        <f>IF(ISERROR((R613/T613-1)*100),"n/a",(R613/T613-1)*100)</f>
        <v>n/a</v>
      </c>
      <c r="AV613" s="224" t="str">
        <f>IF(ISERROR((T613/U613-1)*100),"n/a",(T613/U613-1)*100)</f>
        <v>n/a</v>
      </c>
      <c r="AW613" s="224" t="str">
        <f>IF(ISERROR((U613/V613-1)*100),"n/a",(U613/V613-1)*100)</f>
        <v>n/a</v>
      </c>
      <c r="AX613" s="224" t="str">
        <f>IF(ISERROR((V613/W613-1)*100),"n/a",(V613/W613-1)*100)</f>
        <v>n/a</v>
      </c>
      <c r="AY613" s="224" t="str">
        <f>IF(ISERROR((W613/X613-1)*100),"n/a",(W613/X613-1)*100)</f>
        <v>n/a</v>
      </c>
      <c r="AZ613" s="224" t="str">
        <f>IF(ISERROR((X613/Y613-1)*100),"n/a",(X613/Y613-1)*100)</f>
        <v>n/a</v>
      </c>
      <c r="BA613" s="224" t="str">
        <f>IF(ISERROR((Y613/Z613-1)*100),"n/a",(Y613/Z613-1)*100)</f>
        <v>n/a</v>
      </c>
      <c r="BB613" s="224" t="str">
        <f>IF(ISERROR((Z613/AA613-1)*100),"n/a",(Z613/AA613-1)*100)</f>
        <v>n/a</v>
      </c>
      <c r="BC613" s="224" t="str">
        <f>IF(ISERROR((AA613/AB613-1)*100),"n/a",(AA613/AB613-1)*100)</f>
        <v>n/a</v>
      </c>
      <c r="BD613" s="224" t="str">
        <f>IF(ISERROR((AB613/AC613-1)*100),"n/a",(AB613/AC613-1)*100)</f>
        <v>n/a</v>
      </c>
      <c r="BE613" s="224" t="str">
        <f>IF(ISERROR((AC613/AD613-1)*100),"n/a",(AC613/AD613-1)*100)</f>
        <v>n/a</v>
      </c>
      <c r="BF613" s="224" t="str">
        <f>IF(ISERROR((AD613/AE613-1)*100),"n/a",(AD613/AE613-1)*100)</f>
        <v>n/a</v>
      </c>
      <c r="BG613" s="224">
        <f>AVERAGE(AG613:BF613)</f>
        <v>35.744579945799458</v>
      </c>
      <c r="BH613" s="182">
        <f t="shared" si="9"/>
        <v>48.475694901248808</v>
      </c>
    </row>
    <row r="614" spans="1:60" x14ac:dyDescent="0.2">
      <c r="A614" s="116" t="s">
        <v>2065</v>
      </c>
      <c r="B614" s="55" t="s">
        <v>1240</v>
      </c>
      <c r="C614" s="36">
        <v>1.96</v>
      </c>
      <c r="D614" s="181">
        <v>1.8049999999999999</v>
      </c>
      <c r="E614" s="181">
        <v>1.615</v>
      </c>
      <c r="F614" s="181">
        <v>1.28</v>
      </c>
      <c r="G614" s="181">
        <v>1.03</v>
      </c>
      <c r="H614" s="181">
        <v>0.99</v>
      </c>
      <c r="I614" s="181">
        <v>0.90749999999999997</v>
      </c>
      <c r="J614" s="202">
        <v>0.71750000000000003</v>
      </c>
      <c r="K614" s="202">
        <v>0.60499999999999998</v>
      </c>
      <c r="L614" s="181">
        <v>0.5575</v>
      </c>
      <c r="M614" s="181">
        <v>0.52749999999999997</v>
      </c>
      <c r="N614" s="181">
        <v>0.45500000000000002</v>
      </c>
      <c r="O614" s="181">
        <v>0.43</v>
      </c>
      <c r="P614" s="273"/>
      <c r="Q614" s="238">
        <v>0.4</v>
      </c>
      <c r="R614" s="181">
        <v>0.375</v>
      </c>
      <c r="S614" s="273"/>
      <c r="T614" s="229">
        <v>0.3</v>
      </c>
      <c r="U614" s="229">
        <v>0.35</v>
      </c>
      <c r="V614" s="202">
        <v>0.375</v>
      </c>
      <c r="W614" s="202">
        <v>0.3</v>
      </c>
      <c r="X614" s="202">
        <v>0.2</v>
      </c>
      <c r="Y614" s="229">
        <v>0.1</v>
      </c>
      <c r="Z614" s="202">
        <v>0.375</v>
      </c>
      <c r="AA614" s="229">
        <v>0</v>
      </c>
      <c r="AB614" s="229">
        <v>0</v>
      </c>
      <c r="AC614" s="229">
        <v>0</v>
      </c>
      <c r="AD614" s="229">
        <v>0</v>
      </c>
      <c r="AE614" s="229">
        <v>0</v>
      </c>
      <c r="AF614" s="223">
        <f>SUM(C614:AE614)</f>
        <v>15.654999999999999</v>
      </c>
      <c r="AG614" s="224">
        <f>IF(ISERROR((C614/D614-1)*100),"n/a",(C614/D614-1)*100)</f>
        <v>8.5872576177285396</v>
      </c>
      <c r="AH614" s="224">
        <f>IF(ISERROR((D614/E614-1)*100),"n/a",(D614/E614-1)*100)</f>
        <v>11.764705882352944</v>
      </c>
      <c r="AI614" s="224">
        <f>IF(ISERROR((E614/F614-1)*100),"n/a",(E614/F614-1)*100)</f>
        <v>26.171875</v>
      </c>
      <c r="AJ614" s="224">
        <f>IF(ISERROR((F614/G614-1)*100),"n/a",(F614/G614-1)*100)</f>
        <v>24.271844660194162</v>
      </c>
      <c r="AK614" s="224">
        <f>IF(ISERROR((G614/H614-1)*100),"n/a",(G614/H614-1)*100)</f>
        <v>4.0404040404040442</v>
      </c>
      <c r="AL614" s="224">
        <f>IF(ISERROR((H614/I614-1)*100),"n/a",(H614/I614-1)*100)</f>
        <v>9.0909090909090828</v>
      </c>
      <c r="AM614" s="224">
        <f>IF(ISERROR((I614/J614-1)*100),"n/a",(I614/J614-1)*100)</f>
        <v>26.480836236933779</v>
      </c>
      <c r="AN614" s="224">
        <f>IF(ISERROR((J614/K614-1)*100),"n/a",(J614/K614-1)*100)</f>
        <v>18.595041322314067</v>
      </c>
      <c r="AO614" s="224">
        <f>IF(ISERROR((K614/L614-1)*100),"n/a",(K614/L614-1)*100)</f>
        <v>8.5201793721973118</v>
      </c>
      <c r="AP614" s="224">
        <f>IF(ISERROR((L614/M614-1)*100),"n/a",(L614/M614-1)*100)</f>
        <v>5.6872037914692086</v>
      </c>
      <c r="AQ614" s="224">
        <f>IF(ISERROR((M614/N614-1)*100),"n/a",(M614/N614-1)*100)</f>
        <v>15.934065934065922</v>
      </c>
      <c r="AR614" s="224">
        <f>IF(ISERROR((N614/O614-1)*100),"n/a",(N614/O614-1)*100)</f>
        <v>5.8139534883721034</v>
      </c>
      <c r="AS614" s="224">
        <f>IF(ISERROR((O614/Q614-1)*100),"n/a",(O614/Q614-1)*100)</f>
        <v>7.4999999999999956</v>
      </c>
      <c r="AT614" s="224">
        <f>IF(ISERROR((Q614/R614-1)*100),"n/a",(Q614/R614-1)*100)</f>
        <v>6.6666666666666652</v>
      </c>
      <c r="AU614" s="224">
        <f>IF(ISERROR((R614/T614-1)*100),"n/a",(R614/T614-1)*100)</f>
        <v>25</v>
      </c>
      <c r="AV614" s="224">
        <f>IF(ISERROR((T614/U614-1)*100),"n/a",(T614/U614-1)*100)</f>
        <v>-14.285714285714279</v>
      </c>
      <c r="AW614" s="224">
        <f>IF(ISERROR((U614/V614-1)*100),"n/a",(U614/V614-1)*100)</f>
        <v>-6.6666666666666767</v>
      </c>
      <c r="AX614" s="224">
        <f>IF(ISERROR((V614/W614-1)*100),"n/a",(V614/W614-1)*100)</f>
        <v>25</v>
      </c>
      <c r="AY614" s="224">
        <f>IF(ISERROR((W614/X614-1)*100),"n/a",(W614/X614-1)*100)</f>
        <v>49.999999999999979</v>
      </c>
      <c r="AZ614" s="224">
        <f>IF(ISERROR((X614/Y614-1)*100),"n/a",(X614/Y614-1)*100)</f>
        <v>100</v>
      </c>
      <c r="BA614" s="224">
        <f>IF(ISERROR((Y614/Z614-1)*100),"n/a",(Y614/Z614-1)*100)</f>
        <v>-73.333333333333343</v>
      </c>
      <c r="BB614" s="224" t="str">
        <f>IF(ISERROR((Z614/AA614-1)*100),"n/a",(Z614/AA614-1)*100)</f>
        <v>n/a</v>
      </c>
      <c r="BC614" s="224" t="str">
        <f>IF(ISERROR((AA614/AB614-1)*100),"n/a",(AA614/AB614-1)*100)</f>
        <v>n/a</v>
      </c>
      <c r="BD614" s="224" t="str">
        <f>IF(ISERROR((AB614/AC614-1)*100),"n/a",(AB614/AC614-1)*100)</f>
        <v>n/a</v>
      </c>
      <c r="BE614" s="224" t="str">
        <f>IF(ISERROR((AC614/AD614-1)*100),"n/a",(AC614/AD614-1)*100)</f>
        <v>n/a</v>
      </c>
      <c r="BF614" s="224" t="str">
        <f>IF(ISERROR((AD614/AE614-1)*100),"n/a",(AD614/AE614-1)*100)</f>
        <v>n/a</v>
      </c>
      <c r="BG614" s="224">
        <f>AVERAGE(AG614:BF614)</f>
        <v>13.563772800852073</v>
      </c>
      <c r="BH614" s="182">
        <f t="shared" si="9"/>
        <v>30.52732914564475</v>
      </c>
    </row>
    <row r="615" spans="1:60" x14ac:dyDescent="0.2">
      <c r="A615" s="146" t="s">
        <v>5643</v>
      </c>
      <c r="B615" s="55" t="s">
        <v>5637</v>
      </c>
      <c r="C615" s="36">
        <v>0.60000000000000009</v>
      </c>
      <c r="D615" s="181">
        <v>0.52</v>
      </c>
      <c r="E615" s="181">
        <v>0.44999999999999996</v>
      </c>
      <c r="F615" s="181">
        <v>0.1</v>
      </c>
      <c r="G615" s="238">
        <v>0</v>
      </c>
      <c r="H615" s="238">
        <v>0</v>
      </c>
      <c r="I615" s="238">
        <v>0</v>
      </c>
      <c r="J615" s="229">
        <v>0</v>
      </c>
      <c r="K615" s="229">
        <v>0</v>
      </c>
      <c r="L615" s="238">
        <v>0</v>
      </c>
      <c r="M615" s="238">
        <v>0</v>
      </c>
      <c r="N615" s="238">
        <v>0</v>
      </c>
      <c r="O615" s="238">
        <v>0</v>
      </c>
      <c r="P615" s="162"/>
      <c r="Q615" s="238">
        <v>0</v>
      </c>
      <c r="R615" s="238">
        <v>0</v>
      </c>
      <c r="S615" s="162"/>
      <c r="T615" s="238">
        <v>0</v>
      </c>
      <c r="U615" s="238">
        <v>0</v>
      </c>
      <c r="V615" s="229">
        <v>0</v>
      </c>
      <c r="W615" s="229">
        <v>0</v>
      </c>
      <c r="X615" s="229">
        <v>0</v>
      </c>
      <c r="Y615" s="229">
        <v>0</v>
      </c>
      <c r="Z615" s="229">
        <v>0</v>
      </c>
      <c r="AA615" s="229">
        <v>0</v>
      </c>
      <c r="AB615" s="229">
        <v>0</v>
      </c>
      <c r="AC615" s="229">
        <v>0</v>
      </c>
      <c r="AD615" s="229">
        <v>0</v>
      </c>
      <c r="AE615" s="229">
        <v>0</v>
      </c>
      <c r="AF615" s="223">
        <f>SUM(C615:AE615)</f>
        <v>1.6700000000000002</v>
      </c>
      <c r="AG615" s="224">
        <f>IF(ISERROR((C615/D615-1)*100),"n/a",(C615/D615-1)*100)</f>
        <v>15.384615384615397</v>
      </c>
      <c r="AH615" s="224">
        <f>IF(ISERROR((D615/E615-1)*100),"n/a",(D615/E615-1)*100)</f>
        <v>15.555555555555568</v>
      </c>
      <c r="AI615" s="224">
        <f>IF(ISERROR((E615/F615-1)*100),"n/a",(E615/F615-1)*100)</f>
        <v>349.99999999999989</v>
      </c>
      <c r="AJ615" s="224" t="str">
        <f>IF(ISERROR((F615/G615-1)*100),"n/a",(F615/G615-1)*100)</f>
        <v>n/a</v>
      </c>
      <c r="AK615" s="224" t="str">
        <f>IF(ISERROR((G615/H615-1)*100),"n/a",(G615/H615-1)*100)</f>
        <v>n/a</v>
      </c>
      <c r="AL615" s="224" t="str">
        <f>IF(ISERROR((H615/I615-1)*100),"n/a",(H615/I615-1)*100)</f>
        <v>n/a</v>
      </c>
      <c r="AM615" s="224" t="str">
        <f>IF(ISERROR((I615/J615-1)*100),"n/a",(I615/J615-1)*100)</f>
        <v>n/a</v>
      </c>
      <c r="AN615" s="224" t="str">
        <f>IF(ISERROR((J615/K615-1)*100),"n/a",(J615/K615-1)*100)</f>
        <v>n/a</v>
      </c>
      <c r="AO615" s="224" t="str">
        <f>IF(ISERROR((K615/L615-1)*100),"n/a",(K615/L615-1)*100)</f>
        <v>n/a</v>
      </c>
      <c r="AP615" s="224" t="str">
        <f>IF(ISERROR((L615/M615-1)*100),"n/a",(L615/M615-1)*100)</f>
        <v>n/a</v>
      </c>
      <c r="AQ615" s="224" t="str">
        <f>IF(ISERROR((M615/N615-1)*100),"n/a",(M615/N615-1)*100)</f>
        <v>n/a</v>
      </c>
      <c r="AR615" s="224" t="str">
        <f>IF(ISERROR((N615/O615-1)*100),"n/a",(N615/O615-1)*100)</f>
        <v>n/a</v>
      </c>
      <c r="AS615" s="224" t="str">
        <f>IF(ISERROR((O615/Q615-1)*100),"n/a",(O615/Q615-1)*100)</f>
        <v>n/a</v>
      </c>
      <c r="AT615" s="224" t="str">
        <f>IF(ISERROR((Q615/R615-1)*100),"n/a",(Q615/R615-1)*100)</f>
        <v>n/a</v>
      </c>
      <c r="AU615" s="224" t="str">
        <f>IF(ISERROR((R615/T615-1)*100),"n/a",(R615/T615-1)*100)</f>
        <v>n/a</v>
      </c>
      <c r="AV615" s="224" t="str">
        <f>IF(ISERROR((T615/U615-1)*100),"n/a",(T615/U615-1)*100)</f>
        <v>n/a</v>
      </c>
      <c r="AW615" s="224" t="str">
        <f>IF(ISERROR((U615/V615-1)*100),"n/a",(U615/V615-1)*100)</f>
        <v>n/a</v>
      </c>
      <c r="AX615" s="224" t="str">
        <f>IF(ISERROR((V615/W615-1)*100),"n/a",(V615/W615-1)*100)</f>
        <v>n/a</v>
      </c>
      <c r="AY615" s="224" t="str">
        <f>IF(ISERROR((W615/X615-1)*100),"n/a",(W615/X615-1)*100)</f>
        <v>n/a</v>
      </c>
      <c r="AZ615" s="224" t="str">
        <f>IF(ISERROR((X615/Y615-1)*100),"n/a",(X615/Y615-1)*100)</f>
        <v>n/a</v>
      </c>
      <c r="BA615" s="224" t="str">
        <f>IF(ISERROR((Y615/Z615-1)*100),"n/a",(Y615/Z615-1)*100)</f>
        <v>n/a</v>
      </c>
      <c r="BB615" s="224" t="str">
        <f>IF(ISERROR((Z615/AA615-1)*100),"n/a",(Z615/AA615-1)*100)</f>
        <v>n/a</v>
      </c>
      <c r="BC615" s="224" t="str">
        <f>IF(ISERROR((AA615/AB615-1)*100),"n/a",(AA615/AB615-1)*100)</f>
        <v>n/a</v>
      </c>
      <c r="BD615" s="224" t="str">
        <f>IF(ISERROR((AB615/AC615-1)*100),"n/a",(AB615/AC615-1)*100)</f>
        <v>n/a</v>
      </c>
      <c r="BE615" s="224" t="str">
        <f>IF(ISERROR((AC615/AD615-1)*100),"n/a",(AC615/AD615-1)*100)</f>
        <v>n/a</v>
      </c>
      <c r="BF615" s="224" t="str">
        <f>IF(ISERROR((AD615/AE615-1)*100),"n/a",(AD615/AE615-1)*100)</f>
        <v>n/a</v>
      </c>
      <c r="BG615" s="224">
        <f>AVERAGE(AG615:BF615)</f>
        <v>126.98005698005694</v>
      </c>
      <c r="BH615" s="182">
        <f t="shared" si="9"/>
        <v>193.14095511723934</v>
      </c>
    </row>
    <row r="616" spans="1:60" x14ac:dyDescent="0.2">
      <c r="A616" s="55" t="s">
        <v>2066</v>
      </c>
      <c r="B616" s="55" t="s">
        <v>1242</v>
      </c>
      <c r="C616" s="36">
        <v>3.12</v>
      </c>
      <c r="D616" s="181">
        <v>2.83</v>
      </c>
      <c r="E616" s="181">
        <v>2.58</v>
      </c>
      <c r="F616" s="181">
        <v>2.34</v>
      </c>
      <c r="G616" s="181">
        <v>2.13</v>
      </c>
      <c r="H616" s="181">
        <v>2.08</v>
      </c>
      <c r="I616" s="181">
        <v>1.93</v>
      </c>
      <c r="J616" s="202">
        <v>1.78</v>
      </c>
      <c r="K616" s="202">
        <v>1.56</v>
      </c>
      <c r="L616" s="181">
        <v>1.4</v>
      </c>
      <c r="M616" s="181">
        <v>1.28</v>
      </c>
      <c r="N616" s="181">
        <v>1.1200000000000001</v>
      </c>
      <c r="O616" s="181">
        <v>1.02</v>
      </c>
      <c r="P616" s="273"/>
      <c r="Q616" s="181">
        <v>0.9</v>
      </c>
      <c r="R616" s="181">
        <v>0.55000000000000004</v>
      </c>
      <c r="S616" s="273"/>
      <c r="T616" s="229">
        <v>0.04</v>
      </c>
      <c r="U616" s="229">
        <v>0.27</v>
      </c>
      <c r="V616" s="202">
        <v>0.94</v>
      </c>
      <c r="W616" s="202">
        <v>0.86</v>
      </c>
      <c r="X616" s="202">
        <v>0.78</v>
      </c>
      <c r="Y616" s="202">
        <v>0.7</v>
      </c>
      <c r="Z616" s="202">
        <v>0.62</v>
      </c>
      <c r="AA616" s="202">
        <v>0.54</v>
      </c>
      <c r="AB616" s="202">
        <v>0.46</v>
      </c>
      <c r="AC616" s="202">
        <v>0.39</v>
      </c>
      <c r="AD616" s="202">
        <v>0.33</v>
      </c>
      <c r="AE616" s="202">
        <v>0.28999999999999998</v>
      </c>
      <c r="AF616" s="223">
        <f>SUM(C616:AE616)</f>
        <v>32.839999999999996</v>
      </c>
      <c r="AG616" s="224">
        <f>IF(ISERROR((C616/D616-1)*100),"n/a",(C616/D616-1)*100)</f>
        <v>10.24734982332156</v>
      </c>
      <c r="AH616" s="224">
        <f>IF(ISERROR((D616/E616-1)*100),"n/a",(D616/E616-1)*100)</f>
        <v>9.6899224806201509</v>
      </c>
      <c r="AI616" s="224">
        <f>IF(ISERROR((E616/F616-1)*100),"n/a",(E616/F616-1)*100)</f>
        <v>10.256410256410264</v>
      </c>
      <c r="AJ616" s="224">
        <f>IF(ISERROR((F616/G616-1)*100),"n/a",(F616/G616-1)*100)</f>
        <v>9.8591549295774747</v>
      </c>
      <c r="AK616" s="224">
        <f>IF(ISERROR((G616/H616-1)*100),"n/a",(G616/H616-1)*100)</f>
        <v>2.4038461538461453</v>
      </c>
      <c r="AL616" s="224">
        <f>IF(ISERROR((H616/I616-1)*100),"n/a",(H616/I616-1)*100)</f>
        <v>7.7720207253886064</v>
      </c>
      <c r="AM616" s="224">
        <f>IF(ISERROR((I616/J616-1)*100),"n/a",(I616/J616-1)*100)</f>
        <v>8.4269662921348178</v>
      </c>
      <c r="AN616" s="224">
        <f>IF(ISERROR((J616/K616-1)*100),"n/a",(J616/K616-1)*100)</f>
        <v>14.102564102564097</v>
      </c>
      <c r="AO616" s="224">
        <f>IF(ISERROR((K616/L616-1)*100),"n/a",(K616/L616-1)*100)</f>
        <v>11.428571428571432</v>
      </c>
      <c r="AP616" s="224">
        <f>IF(ISERROR((L616/M616-1)*100),"n/a",(L616/M616-1)*100)</f>
        <v>9.375</v>
      </c>
      <c r="AQ616" s="224">
        <f>IF(ISERROR((M616/N616-1)*100),"n/a",(M616/N616-1)*100)</f>
        <v>14.285714285714279</v>
      </c>
      <c r="AR616" s="224">
        <f>IF(ISERROR((N616/O616-1)*100),"n/a",(N616/O616-1)*100)</f>
        <v>9.8039215686274606</v>
      </c>
      <c r="AS616" s="224">
        <f>IF(ISERROR((O616/Q616-1)*100),"n/a",(O616/Q616-1)*100)</f>
        <v>13.33333333333333</v>
      </c>
      <c r="AT616" s="224">
        <f>IF(ISERROR((Q616/R616-1)*100),"n/a",(Q616/R616-1)*100)</f>
        <v>63.636363636363626</v>
      </c>
      <c r="AU616" s="224">
        <f>IF(ISERROR((R616/T616-1)*100),"n/a",(R616/T616-1)*100)</f>
        <v>1275</v>
      </c>
      <c r="AV616" s="224">
        <f>IF(ISERROR((T616/U616-1)*100),"n/a",(T616/U616-1)*100)</f>
        <v>-85.18518518518519</v>
      </c>
      <c r="AW616" s="224">
        <f>IF(ISERROR((U616/V616-1)*100),"n/a",(U616/V616-1)*100)</f>
        <v>-71.276595744680847</v>
      </c>
      <c r="AX616" s="224">
        <f>IF(ISERROR((V616/W616-1)*100),"n/a",(V616/W616-1)*100)</f>
        <v>9.302325581395344</v>
      </c>
      <c r="AY616" s="224">
        <f>IF(ISERROR((W616/X616-1)*100),"n/a",(W616/X616-1)*100)</f>
        <v>10.256410256410241</v>
      </c>
      <c r="AZ616" s="224">
        <f>IF(ISERROR((X616/Y616-1)*100),"n/a",(X616/Y616-1)*100)</f>
        <v>11.428571428571432</v>
      </c>
      <c r="BA616" s="224">
        <f>IF(ISERROR((Y616/Z616-1)*100),"n/a",(Y616/Z616-1)*100)</f>
        <v>12.903225806451601</v>
      </c>
      <c r="BB616" s="224">
        <f>IF(ISERROR((Z616/AA616-1)*100),"n/a",(Z616/AA616-1)*100)</f>
        <v>14.814814814814813</v>
      </c>
      <c r="BC616" s="224">
        <f>IF(ISERROR((AA616/AB616-1)*100),"n/a",(AA616/AB616-1)*100)</f>
        <v>17.391304347826097</v>
      </c>
      <c r="BD616" s="224">
        <f>IF(ISERROR((AB616/AC616-1)*100),"n/a",(AB616/AC616-1)*100)</f>
        <v>17.948717948717952</v>
      </c>
      <c r="BE616" s="224">
        <f>IF(ISERROR((AC616/AD616-1)*100),"n/a",(AC616/AD616-1)*100)</f>
        <v>18.181818181818187</v>
      </c>
      <c r="BF616" s="224">
        <f>IF(ISERROR((AD616/AE616-1)*100),"n/a",(AD616/AE616-1)*100)</f>
        <v>13.793103448275868</v>
      </c>
      <c r="BG616" s="224">
        <f>AVERAGE(AG616:BF616)</f>
        <v>55.353063457726485</v>
      </c>
      <c r="BH616" s="182">
        <f t="shared" si="9"/>
        <v>250.25075939417192</v>
      </c>
    </row>
    <row r="617" spans="1:60" x14ac:dyDescent="0.2">
      <c r="A617" s="116" t="s">
        <v>2067</v>
      </c>
      <c r="B617" s="55" t="s">
        <v>1244</v>
      </c>
      <c r="C617" s="36">
        <v>4.07</v>
      </c>
      <c r="D617" s="181">
        <v>3.92</v>
      </c>
      <c r="E617" s="181">
        <v>3.47</v>
      </c>
      <c r="F617" s="181">
        <v>3.16</v>
      </c>
      <c r="G617" s="181">
        <v>3.03</v>
      </c>
      <c r="H617" s="181">
        <v>3</v>
      </c>
      <c r="I617" s="181">
        <v>2.99</v>
      </c>
      <c r="J617" s="202">
        <v>2.74</v>
      </c>
      <c r="K617" s="202">
        <v>1.96</v>
      </c>
      <c r="L617" s="181">
        <v>1.51</v>
      </c>
      <c r="M617" s="181">
        <v>0.93</v>
      </c>
      <c r="N617" s="229">
        <v>0</v>
      </c>
      <c r="O617" s="229">
        <v>0</v>
      </c>
      <c r="P617" s="273"/>
      <c r="Q617" s="229">
        <v>0</v>
      </c>
      <c r="R617" s="229">
        <v>0</v>
      </c>
      <c r="S617" s="273"/>
      <c r="T617" s="229">
        <v>0</v>
      </c>
      <c r="U617" s="229">
        <v>0</v>
      </c>
      <c r="V617" s="229">
        <v>0</v>
      </c>
      <c r="W617" s="229">
        <v>0</v>
      </c>
      <c r="X617" s="229">
        <v>0</v>
      </c>
      <c r="Y617" s="229">
        <v>0</v>
      </c>
      <c r="Z617" s="229">
        <v>0</v>
      </c>
      <c r="AA617" s="229">
        <v>0</v>
      </c>
      <c r="AB617" s="229">
        <v>0</v>
      </c>
      <c r="AC617" s="229">
        <v>0</v>
      </c>
      <c r="AD617" s="229">
        <v>0</v>
      </c>
      <c r="AE617" s="229">
        <v>0</v>
      </c>
      <c r="AF617" s="223">
        <f>SUM(C617:AE617)</f>
        <v>30.780000000000005</v>
      </c>
      <c r="AG617" s="224">
        <f>IF(ISERROR((C617/D617-1)*100),"n/a",(C617/D617-1)*100)</f>
        <v>3.8265306122449161</v>
      </c>
      <c r="AH617" s="224">
        <f>IF(ISERROR((D617/E617-1)*100),"n/a",(D617/E617-1)*100)</f>
        <v>12.968299711815545</v>
      </c>
      <c r="AI617" s="224">
        <f>IF(ISERROR((E617/F617-1)*100),"n/a",(E617/F617-1)*100)</f>
        <v>9.8101265822784889</v>
      </c>
      <c r="AJ617" s="224">
        <f>IF(ISERROR((F617/G617-1)*100),"n/a",(F617/G617-1)*100)</f>
        <v>4.290429042904309</v>
      </c>
      <c r="AK617" s="224">
        <f>IF(ISERROR((G617/H617-1)*100),"n/a",(G617/H617-1)*100)</f>
        <v>1.0000000000000009</v>
      </c>
      <c r="AL617" s="224">
        <f>IF(ISERROR((H617/I617-1)*100),"n/a",(H617/I617-1)*100)</f>
        <v>0.33444816053511683</v>
      </c>
      <c r="AM617" s="224">
        <f>IF(ISERROR((I617/J617-1)*100),"n/a",(I617/J617-1)*100)</f>
        <v>9.1240875912408814</v>
      </c>
      <c r="AN617" s="224">
        <f>IF(ISERROR((J617/K617-1)*100),"n/a",(J617/K617-1)*100)</f>
        <v>39.79591836734695</v>
      </c>
      <c r="AO617" s="224">
        <f>IF(ISERROR((K617/L617-1)*100),"n/a",(K617/L617-1)*100)</f>
        <v>29.801324503311257</v>
      </c>
      <c r="AP617" s="224">
        <f>IF(ISERROR((L617/M617-1)*100),"n/a",(L617/M617-1)*100)</f>
        <v>62.36559139784945</v>
      </c>
      <c r="AQ617" s="224" t="str">
        <f>IF(ISERROR((M617/N617-1)*100),"n/a",(M617/N617-1)*100)</f>
        <v>n/a</v>
      </c>
      <c r="AR617" s="224" t="str">
        <f>IF(ISERROR((N617/O617-1)*100),"n/a",(N617/O617-1)*100)</f>
        <v>n/a</v>
      </c>
      <c r="AS617" s="224" t="str">
        <f>IF(ISERROR((O617/Q617-1)*100),"n/a",(O617/Q617-1)*100)</f>
        <v>n/a</v>
      </c>
      <c r="AT617" s="224" t="str">
        <f>IF(ISERROR((Q617/R617-1)*100),"n/a",(Q617/R617-1)*100)</f>
        <v>n/a</v>
      </c>
      <c r="AU617" s="224" t="str">
        <f>IF(ISERROR((R617/T617-1)*100),"n/a",(R617/T617-1)*100)</f>
        <v>n/a</v>
      </c>
      <c r="AV617" s="224" t="str">
        <f>IF(ISERROR((T617/U617-1)*100),"n/a",(T617/U617-1)*100)</f>
        <v>n/a</v>
      </c>
      <c r="AW617" s="224" t="str">
        <f>IF(ISERROR((U617/V617-1)*100),"n/a",(U617/V617-1)*100)</f>
        <v>n/a</v>
      </c>
      <c r="AX617" s="224" t="str">
        <f>IF(ISERROR((V617/W617-1)*100),"n/a",(V617/W617-1)*100)</f>
        <v>n/a</v>
      </c>
      <c r="AY617" s="224" t="str">
        <f>IF(ISERROR((W617/X617-1)*100),"n/a",(W617/X617-1)*100)</f>
        <v>n/a</v>
      </c>
      <c r="AZ617" s="224" t="str">
        <f>IF(ISERROR((X617/Y617-1)*100),"n/a",(X617/Y617-1)*100)</f>
        <v>n/a</v>
      </c>
      <c r="BA617" s="224" t="str">
        <f>IF(ISERROR((Y617/Z617-1)*100),"n/a",(Y617/Z617-1)*100)</f>
        <v>n/a</v>
      </c>
      <c r="BB617" s="224" t="str">
        <f>IF(ISERROR((Z617/AA617-1)*100),"n/a",(Z617/AA617-1)*100)</f>
        <v>n/a</v>
      </c>
      <c r="BC617" s="224" t="str">
        <f>IF(ISERROR((AA617/AB617-1)*100),"n/a",(AA617/AB617-1)*100)</f>
        <v>n/a</v>
      </c>
      <c r="BD617" s="224" t="str">
        <f>IF(ISERROR((AB617/AC617-1)*100),"n/a",(AB617/AC617-1)*100)</f>
        <v>n/a</v>
      </c>
      <c r="BE617" s="224" t="str">
        <f>IF(ISERROR((AC617/AD617-1)*100),"n/a",(AC617/AD617-1)*100)</f>
        <v>n/a</v>
      </c>
      <c r="BF617" s="224" t="str">
        <f>IF(ISERROR((AD617/AE617-1)*100),"n/a",(AD617/AE617-1)*100)</f>
        <v>n/a</v>
      </c>
      <c r="BG617" s="224">
        <f>AVERAGE(AG617:BF617)</f>
        <v>17.331675596952692</v>
      </c>
      <c r="BH617" s="182">
        <f t="shared" si="9"/>
        <v>20.383156418133378</v>
      </c>
    </row>
    <row r="618" spans="1:60" x14ac:dyDescent="0.2">
      <c r="A618" s="146" t="s">
        <v>3830</v>
      </c>
      <c r="B618" s="55" t="s">
        <v>3831</v>
      </c>
      <c r="C618" s="36">
        <v>1.6523000000000001</v>
      </c>
      <c r="D618" s="181">
        <v>1.6086</v>
      </c>
      <c r="E618" s="181">
        <v>1.5548999999999999</v>
      </c>
      <c r="F618" s="181">
        <v>1.4493999999999998</v>
      </c>
      <c r="G618" s="181">
        <v>0.83430000000000004</v>
      </c>
      <c r="H618" s="238">
        <v>0.8266</v>
      </c>
      <c r="I618" s="181">
        <v>1.2594000000000001</v>
      </c>
      <c r="J618" s="202">
        <v>1.1036999999999999</v>
      </c>
      <c r="K618" s="202">
        <v>0.98110000000000008</v>
      </c>
      <c r="L618" s="238">
        <v>0.87409999999999999</v>
      </c>
      <c r="M618" s="238">
        <v>0.88450000000000006</v>
      </c>
      <c r="N618" s="181">
        <v>0.92120000000000002</v>
      </c>
      <c r="O618" s="181">
        <v>0.69840000000000013</v>
      </c>
      <c r="Q618" s="181">
        <v>0.49929999999999997</v>
      </c>
      <c r="R618" s="181">
        <v>0.437</v>
      </c>
      <c r="T618" s="181">
        <v>0.38670000000000004</v>
      </c>
      <c r="U618" s="181">
        <v>0.27040000000000003</v>
      </c>
      <c r="V618" s="202">
        <v>0.18745000000000001</v>
      </c>
      <c r="W618" s="202">
        <v>0.17830000000000001</v>
      </c>
      <c r="X618" s="202">
        <v>0.13414999999999999</v>
      </c>
      <c r="Y618" s="202">
        <v>9.9149999999999988E-2</v>
      </c>
      <c r="Z618" s="202">
        <v>8.8649999999999993E-2</v>
      </c>
      <c r="AA618" s="202">
        <v>6.9900000000000004E-2</v>
      </c>
      <c r="AB618" s="229">
        <v>5.4300000000000001E-2</v>
      </c>
      <c r="AC618" s="229">
        <v>5.472500000000001E-2</v>
      </c>
      <c r="AD618" s="229">
        <v>5.7237499999999997E-2</v>
      </c>
      <c r="AE618" s="229">
        <v>5.7349999999999998E-2</v>
      </c>
      <c r="AF618" s="223">
        <f>SUM(C618:AE618)</f>
        <v>17.223112500000003</v>
      </c>
      <c r="AG618" s="224">
        <f>IF(ISERROR((C618/D618-1)*100),"n/a",(C618/D618-1)*100)</f>
        <v>2.7166480169091178</v>
      </c>
      <c r="AH618" s="224">
        <f>IF(ISERROR((D618/E618-1)*100),"n/a",(D618/E618-1)*100)</f>
        <v>3.453598302141625</v>
      </c>
      <c r="AI618" s="224">
        <f>IF(ISERROR((E618/F618-1)*100),"n/a",(E618/F618-1)*100)</f>
        <v>7.2788740168345578</v>
      </c>
      <c r="AJ618" s="224">
        <f>IF(ISERROR((F618/G618-1)*100),"n/a",(F618/G618-1)*100)</f>
        <v>73.726477286347802</v>
      </c>
      <c r="AK618" s="224">
        <f>IF(ISERROR((G618/H618-1)*100),"n/a",(G618/H618-1)*100)</f>
        <v>0.93152673602709957</v>
      </c>
      <c r="AL618" s="224">
        <f>IF(ISERROR((H618/I618-1)*100),"n/a",(H618/I618-1)*100)</f>
        <v>-34.365570906781009</v>
      </c>
      <c r="AM618" s="224">
        <f>IF(ISERROR((I618/J618-1)*100),"n/a",(I618/J618-1)*100)</f>
        <v>14.107094319108459</v>
      </c>
      <c r="AN618" s="224">
        <f>IF(ISERROR((J618/K618-1)*100),"n/a",(J618/K618-1)*100)</f>
        <v>12.496177759657501</v>
      </c>
      <c r="AO618" s="224">
        <f>IF(ISERROR((K618/L618-1)*100),"n/a",(K618/L618-1)*100)</f>
        <v>12.241162338405221</v>
      </c>
      <c r="AP618" s="224">
        <f>IF(ISERROR((L618/M618-1)*100),"n/a",(L618/M618-1)*100)</f>
        <v>-1.1758055398530365</v>
      </c>
      <c r="AQ618" s="224">
        <f>IF(ISERROR((M618/N618-1)*100),"n/a",(M618/N618-1)*100)</f>
        <v>-3.9839339991315614</v>
      </c>
      <c r="AR618" s="224">
        <f>IF(ISERROR((N618/O618-1)*100),"n/a",(N618/O618-1)*100)</f>
        <v>31.901489117983939</v>
      </c>
      <c r="AS618" s="224">
        <f>IF(ISERROR((O618/Q618-1)*100),"n/a",(O618/Q618-1)*100)</f>
        <v>39.875826156619311</v>
      </c>
      <c r="AT618" s="224">
        <f>IF(ISERROR((Q618/R618-1)*100),"n/a",(Q618/R618-1)*100)</f>
        <v>14.256292906178491</v>
      </c>
      <c r="AU618" s="224">
        <f>IF(ISERROR((R618/T618-1)*100),"n/a",(R618/T618-1)*100)</f>
        <v>13.007499353504004</v>
      </c>
      <c r="AV618" s="224">
        <f>IF(ISERROR((T618/U618-1)*100),"n/a",(T618/U618-1)*100)</f>
        <v>43.010355029585789</v>
      </c>
      <c r="AW618" s="224">
        <f>IF(ISERROR((U618/V618-1)*100),"n/a",(U618/V618-1)*100)</f>
        <v>44.251800480128047</v>
      </c>
      <c r="AX618" s="224">
        <f>IF(ISERROR((V618/W618-1)*100),"n/a",(V618/W618-1)*100)</f>
        <v>5.1318003365114828</v>
      </c>
      <c r="AY618" s="224">
        <f>IF(ISERROR((W618/X618-1)*100),"n/a",(W618/X618-1)*100)</f>
        <v>32.910920611256067</v>
      </c>
      <c r="AZ618" s="224">
        <f>IF(ISERROR((X618/Y618-1)*100),"n/a",(X618/Y618-1)*100)</f>
        <v>35.30005042864348</v>
      </c>
      <c r="BA618" s="224">
        <f>IF(ISERROR((Y618/Z618-1)*100),"n/a",(Y618/Z618-1)*100)</f>
        <v>11.844331641285955</v>
      </c>
      <c r="BB618" s="224">
        <f>IF(ISERROR((Z618/AA618-1)*100),"n/a",(Z618/AA618-1)*100)</f>
        <v>26.824034334763923</v>
      </c>
      <c r="BC618" s="224">
        <f>IF(ISERROR((AA618/AB618-1)*100),"n/a",(AA618/AB618-1)*100)</f>
        <v>28.729281767955818</v>
      </c>
      <c r="BD618" s="224">
        <f>IF(ISERROR((AB618/AC618-1)*100),"n/a",(AB618/AC618-1)*100)</f>
        <v>-0.77661032434903632</v>
      </c>
      <c r="BE618" s="224">
        <f>IF(ISERROR((AC618/AD618-1)*100),"n/a",(AC618/AD618-1)*100)</f>
        <v>-4.3896047171871349</v>
      </c>
      <c r="BF618" s="224">
        <f>IF(ISERROR((AD618/AE618-1)*100),"n/a",(AD618/AE618-1)*100)</f>
        <v>-0.19616390584132892</v>
      </c>
      <c r="BG618" s="224">
        <f>AVERAGE(AG618:BF618)</f>
        <v>15.734905828719407</v>
      </c>
      <c r="BH618" s="182">
        <f t="shared" si="9"/>
        <v>21.562682296766802</v>
      </c>
    </row>
    <row r="619" spans="1:60" x14ac:dyDescent="0.2">
      <c r="A619" s="116" t="s">
        <v>1646</v>
      </c>
      <c r="B619" s="55" t="s">
        <v>1647</v>
      </c>
      <c r="C619" s="36">
        <v>3.96</v>
      </c>
      <c r="D619" s="181">
        <v>3.75</v>
      </c>
      <c r="E619" s="181">
        <v>3.67</v>
      </c>
      <c r="F619" s="181">
        <v>3.47</v>
      </c>
      <c r="G619" s="181">
        <v>3.28</v>
      </c>
      <c r="H619" s="181">
        <v>3.12</v>
      </c>
      <c r="I619" s="181">
        <v>2.96</v>
      </c>
      <c r="J619" s="202">
        <v>2.8</v>
      </c>
      <c r="K619" s="202">
        <v>2.66</v>
      </c>
      <c r="L619" s="238">
        <v>2.6</v>
      </c>
      <c r="M619" s="181">
        <v>2.6</v>
      </c>
      <c r="N619" s="181">
        <v>2.58</v>
      </c>
      <c r="O619" s="238">
        <v>2.52</v>
      </c>
      <c r="P619" s="229"/>
      <c r="Q619" s="238">
        <v>2.52</v>
      </c>
      <c r="R619" s="238">
        <v>2.52</v>
      </c>
      <c r="S619" s="229"/>
      <c r="T619" s="238">
        <v>2.52</v>
      </c>
      <c r="U619" s="238">
        <v>2.52</v>
      </c>
      <c r="V619" s="229">
        <v>2.52</v>
      </c>
      <c r="W619" s="229">
        <v>2.52</v>
      </c>
      <c r="X619" s="202">
        <v>2.52</v>
      </c>
      <c r="Y619" s="202">
        <v>2.5</v>
      </c>
      <c r="Z619" s="202">
        <v>2.44</v>
      </c>
      <c r="AA619" s="202">
        <v>2.41</v>
      </c>
      <c r="AB619" s="202">
        <v>2.29</v>
      </c>
      <c r="AC619" s="202">
        <v>2.1800000000000002</v>
      </c>
      <c r="AD619" s="202">
        <v>2.1</v>
      </c>
      <c r="AE619" s="202">
        <v>2.02</v>
      </c>
      <c r="AF619" s="223">
        <f>SUM(C619:AE619)</f>
        <v>73.550000000000026</v>
      </c>
      <c r="AG619" s="224">
        <f>IF(ISERROR((C619/D619-1)*100),"n/a",(C619/D619-1)*100)</f>
        <v>5.600000000000005</v>
      </c>
      <c r="AH619" s="224">
        <f>IF(ISERROR((D619/E619-1)*100),"n/a",(D619/E619-1)*100)</f>
        <v>2.1798365122615904</v>
      </c>
      <c r="AI619" s="224">
        <f>IF(ISERROR((E619/F619-1)*100),"n/a",(E619/F619-1)*100)</f>
        <v>5.7636887608069065</v>
      </c>
      <c r="AJ619" s="224">
        <f>IF(ISERROR((F619/G619-1)*100),"n/a",(F619/G619-1)*100)</f>
        <v>5.7926829268292845</v>
      </c>
      <c r="AK619" s="224">
        <f>IF(ISERROR((G619/H619-1)*100),"n/a",(G619/H619-1)*100)</f>
        <v>5.12820512820511</v>
      </c>
      <c r="AL619" s="224">
        <f>IF(ISERROR((H619/I619-1)*100),"n/a",(H619/I619-1)*100)</f>
        <v>5.4054054054054168</v>
      </c>
      <c r="AM619" s="224">
        <f>IF(ISERROR((I619/J619-1)*100),"n/a",(I619/J619-1)*100)</f>
        <v>5.7142857142857162</v>
      </c>
      <c r="AN619" s="224">
        <f>IF(ISERROR((J619/K619-1)*100),"n/a",(J619/K619-1)*100)</f>
        <v>5.2631578947368363</v>
      </c>
      <c r="AO619" s="224">
        <f>IF(ISERROR((K619/L619-1)*100),"n/a",(K619/L619-1)*100)</f>
        <v>2.3076923076922995</v>
      </c>
      <c r="AP619" s="224">
        <f>IF(ISERROR((L619/M619-1)*100),"n/a",(L619/M619-1)*100)</f>
        <v>0</v>
      </c>
      <c r="AQ619" s="224">
        <f>IF(ISERROR((M619/N619-1)*100),"n/a",(M619/N619-1)*100)</f>
        <v>0.77519379844961378</v>
      </c>
      <c r="AR619" s="224">
        <f>IF(ISERROR((N619/O619-1)*100),"n/a",(N619/O619-1)*100)</f>
        <v>2.3809523809523725</v>
      </c>
      <c r="AS619" s="224">
        <f>IF(ISERROR((O619/Q619-1)*100),"n/a",(O619/Q619-1)*100)</f>
        <v>0</v>
      </c>
      <c r="AT619" s="224">
        <f>IF(ISERROR((Q619/R619-1)*100),"n/a",(Q619/R619-1)*100)</f>
        <v>0</v>
      </c>
      <c r="AU619" s="224">
        <f>IF(ISERROR((R619/T619-1)*100),"n/a",(R619/T619-1)*100)</f>
        <v>0</v>
      </c>
      <c r="AV619" s="224">
        <f>IF(ISERROR((T619/U619-1)*100),"n/a",(T619/U619-1)*100)</f>
        <v>0</v>
      </c>
      <c r="AW619" s="224">
        <f>IF(ISERROR((U619/V619-1)*100),"n/a",(U619/V619-1)*100)</f>
        <v>0</v>
      </c>
      <c r="AX619" s="224">
        <f>IF(ISERROR((V619/W619-1)*100),"n/a",(V619/W619-1)*100)</f>
        <v>0</v>
      </c>
      <c r="AY619" s="224">
        <f>IF(ISERROR((W619/X619-1)*100),"n/a",(W619/X619-1)*100)</f>
        <v>0</v>
      </c>
      <c r="AZ619" s="224">
        <f>IF(ISERROR((X619/Y619-1)*100),"n/a",(X619/Y619-1)*100)</f>
        <v>0.80000000000000071</v>
      </c>
      <c r="BA619" s="224">
        <f>IF(ISERROR((Y619/Z619-1)*100),"n/a",(Y619/Z619-1)*100)</f>
        <v>2.4590163934426146</v>
      </c>
      <c r="BB619" s="224">
        <f>IF(ISERROR((Z619/AA619-1)*100),"n/a",(Z619/AA619-1)*100)</f>
        <v>1.2448132780082943</v>
      </c>
      <c r="BC619" s="224">
        <f>IF(ISERROR((AA619/AB619-1)*100),"n/a",(AA619/AB619-1)*100)</f>
        <v>5.2401746724890952</v>
      </c>
      <c r="BD619" s="224">
        <f>IF(ISERROR((AB619/AC619-1)*100),"n/a",(AB619/AC619-1)*100)</f>
        <v>5.0458715596330306</v>
      </c>
      <c r="BE619" s="224">
        <f>IF(ISERROR((AC619/AD619-1)*100),"n/a",(AC619/AD619-1)*100)</f>
        <v>3.8095238095238182</v>
      </c>
      <c r="BF619" s="224">
        <f>IF(ISERROR((AD619/AE619-1)*100),"n/a",(AD619/AE619-1)*100)</f>
        <v>3.9603960396039639</v>
      </c>
      <c r="BG619" s="224">
        <f>AVERAGE(AG619:BF619)</f>
        <v>2.6488806377817684</v>
      </c>
      <c r="BH619" s="182">
        <f t="shared" si="9"/>
        <v>2.3603055571273517</v>
      </c>
    </row>
    <row r="620" spans="1:60" x14ac:dyDescent="0.2">
      <c r="A620" s="116" t="s">
        <v>1648</v>
      </c>
      <c r="B620" s="55" t="s">
        <v>1649</v>
      </c>
      <c r="C620" s="36">
        <v>0.52</v>
      </c>
      <c r="D620" s="181">
        <v>0.5</v>
      </c>
      <c r="E620" s="181">
        <v>0.44</v>
      </c>
      <c r="F620" s="181">
        <v>0.36</v>
      </c>
      <c r="G620" s="181">
        <v>0.26</v>
      </c>
      <c r="H620" s="181">
        <v>0.05</v>
      </c>
      <c r="I620" s="238">
        <v>0</v>
      </c>
      <c r="J620" s="229">
        <v>0</v>
      </c>
      <c r="K620" s="229">
        <v>0</v>
      </c>
      <c r="L620" s="238">
        <v>0</v>
      </c>
      <c r="M620" s="238">
        <v>0</v>
      </c>
      <c r="N620" s="238">
        <v>0</v>
      </c>
      <c r="O620" s="238">
        <v>0</v>
      </c>
      <c r="P620" s="162"/>
      <c r="Q620" s="229">
        <v>0</v>
      </c>
      <c r="R620" s="238">
        <v>0</v>
      </c>
      <c r="S620" s="162"/>
      <c r="T620" s="238">
        <v>0</v>
      </c>
      <c r="U620" s="229">
        <v>0</v>
      </c>
      <c r="V620" s="238">
        <v>0</v>
      </c>
      <c r="W620" s="238">
        <v>0</v>
      </c>
      <c r="X620" s="229">
        <v>0</v>
      </c>
      <c r="Y620" s="229">
        <v>0</v>
      </c>
      <c r="Z620" s="229">
        <v>0</v>
      </c>
      <c r="AA620" s="229">
        <v>0</v>
      </c>
      <c r="AB620" s="229">
        <v>0</v>
      </c>
      <c r="AC620" s="229">
        <v>0</v>
      </c>
      <c r="AD620" s="229">
        <v>0</v>
      </c>
      <c r="AE620" s="229">
        <v>0</v>
      </c>
      <c r="AF620" s="223">
        <f>SUM(C620:AE620)</f>
        <v>2.13</v>
      </c>
      <c r="AG620" s="224">
        <f>IF(ISERROR((C620/D620-1)*100),"n/a",(C620/D620-1)*100)</f>
        <v>4.0000000000000036</v>
      </c>
      <c r="AH620" s="224">
        <f>IF(ISERROR((D620/E620-1)*100),"n/a",(D620/E620-1)*100)</f>
        <v>13.636363636363647</v>
      </c>
      <c r="AI620" s="224">
        <f>IF(ISERROR((E620/F620-1)*100),"n/a",(E620/F620-1)*100)</f>
        <v>22.222222222222232</v>
      </c>
      <c r="AJ620" s="224">
        <f>IF(ISERROR((F620/G620-1)*100),"n/a",(F620/G620-1)*100)</f>
        <v>38.46153846153846</v>
      </c>
      <c r="AK620" s="224">
        <f>IF(ISERROR((G620/H620-1)*100),"n/a",(G620/H620-1)*100)</f>
        <v>420</v>
      </c>
      <c r="AL620" s="224" t="str">
        <f>IF(ISERROR((H620/I620-1)*100),"n/a",(H620/I620-1)*100)</f>
        <v>n/a</v>
      </c>
      <c r="AM620" s="224" t="str">
        <f>IF(ISERROR((I620/J620-1)*100),"n/a",(I620/J620-1)*100)</f>
        <v>n/a</v>
      </c>
      <c r="AN620" s="224" t="str">
        <f>IF(ISERROR((J620/K620-1)*100),"n/a",(J620/K620-1)*100)</f>
        <v>n/a</v>
      </c>
      <c r="AO620" s="224" t="str">
        <f>IF(ISERROR((K620/L620-1)*100),"n/a",(K620/L620-1)*100)</f>
        <v>n/a</v>
      </c>
      <c r="AP620" s="224" t="str">
        <f>IF(ISERROR((L620/M620-1)*100),"n/a",(L620/M620-1)*100)</f>
        <v>n/a</v>
      </c>
      <c r="AQ620" s="224" t="str">
        <f>IF(ISERROR((M620/N620-1)*100),"n/a",(M620/N620-1)*100)</f>
        <v>n/a</v>
      </c>
      <c r="AR620" s="224" t="str">
        <f>IF(ISERROR((N620/O620-1)*100),"n/a",(N620/O620-1)*100)</f>
        <v>n/a</v>
      </c>
      <c r="AS620" s="224" t="str">
        <f>IF(ISERROR((O620/Q620-1)*100),"n/a",(O620/Q620-1)*100)</f>
        <v>n/a</v>
      </c>
      <c r="AT620" s="224" t="str">
        <f>IF(ISERROR((Q620/R620-1)*100),"n/a",(Q620/R620-1)*100)</f>
        <v>n/a</v>
      </c>
      <c r="AU620" s="224" t="str">
        <f>IF(ISERROR((R620/T620-1)*100),"n/a",(R620/T620-1)*100)</f>
        <v>n/a</v>
      </c>
      <c r="AV620" s="224" t="str">
        <f>IF(ISERROR((T620/U620-1)*100),"n/a",(T620/U620-1)*100)</f>
        <v>n/a</v>
      </c>
      <c r="AW620" s="224" t="str">
        <f>IF(ISERROR((U620/V620-1)*100),"n/a",(U620/V620-1)*100)</f>
        <v>n/a</v>
      </c>
      <c r="AX620" s="224" t="str">
        <f>IF(ISERROR((V620/W620-1)*100),"n/a",(V620/W620-1)*100)</f>
        <v>n/a</v>
      </c>
      <c r="AY620" s="224" t="str">
        <f>IF(ISERROR((W620/X620-1)*100),"n/a",(W620/X620-1)*100)</f>
        <v>n/a</v>
      </c>
      <c r="AZ620" s="224" t="str">
        <f>IF(ISERROR((X620/Y620-1)*100),"n/a",(X620/Y620-1)*100)</f>
        <v>n/a</v>
      </c>
      <c r="BA620" s="224" t="str">
        <f>IF(ISERROR((Y620/Z620-1)*100),"n/a",(Y620/Z620-1)*100)</f>
        <v>n/a</v>
      </c>
      <c r="BB620" s="224" t="str">
        <f>IF(ISERROR((Z620/AA620-1)*100),"n/a",(Z620/AA620-1)*100)</f>
        <v>n/a</v>
      </c>
      <c r="BC620" s="224" t="str">
        <f>IF(ISERROR((AA620/AB620-1)*100),"n/a",(AA620/AB620-1)*100)</f>
        <v>n/a</v>
      </c>
      <c r="BD620" s="224" t="str">
        <f>IF(ISERROR((AB620/AC620-1)*100),"n/a",(AB620/AC620-1)*100)</f>
        <v>n/a</v>
      </c>
      <c r="BE620" s="224" t="str">
        <f>IF(ISERROR((AC620/AD620-1)*100),"n/a",(AC620/AD620-1)*100)</f>
        <v>n/a</v>
      </c>
      <c r="BF620" s="224" t="str">
        <f>IF(ISERROR((AD620/AE620-1)*100),"n/a",(AD620/AE620-1)*100)</f>
        <v>n/a</v>
      </c>
      <c r="BG620" s="224">
        <f>AVERAGE(AG620:BF620)</f>
        <v>99.664024864024867</v>
      </c>
      <c r="BH620" s="182">
        <f t="shared" si="9"/>
        <v>179.52052685839337</v>
      </c>
    </row>
    <row r="621" spans="1:60" x14ac:dyDescent="0.2">
      <c r="A621" s="123" t="s">
        <v>2068</v>
      </c>
      <c r="B621" s="55" t="s">
        <v>490</v>
      </c>
      <c r="C621" s="36">
        <v>3.3</v>
      </c>
      <c r="D621" s="181">
        <v>3.26</v>
      </c>
      <c r="E621" s="181">
        <v>3.22</v>
      </c>
      <c r="F621" s="181">
        <v>3.18</v>
      </c>
      <c r="G621" s="181">
        <v>2.98</v>
      </c>
      <c r="H621" s="181">
        <v>2.78</v>
      </c>
      <c r="I621" s="181">
        <v>2.7</v>
      </c>
      <c r="J621" s="202">
        <v>2.58</v>
      </c>
      <c r="K621" s="202">
        <v>2.42</v>
      </c>
      <c r="L621" s="181">
        <v>2.2599999999999998</v>
      </c>
      <c r="M621" s="181">
        <v>2.14</v>
      </c>
      <c r="N621" s="181">
        <v>2.04</v>
      </c>
      <c r="O621" s="181">
        <v>1.98</v>
      </c>
      <c r="P621" s="273"/>
      <c r="Q621" s="181">
        <v>1.8</v>
      </c>
      <c r="R621" s="181">
        <v>1.64</v>
      </c>
      <c r="S621" s="273"/>
      <c r="T621" s="202">
        <v>1.34</v>
      </c>
      <c r="U621" s="202">
        <v>1.3</v>
      </c>
      <c r="V621" s="202">
        <v>1.26</v>
      </c>
      <c r="W621" s="202">
        <v>1.22</v>
      </c>
      <c r="X621" s="202">
        <v>1.18</v>
      </c>
      <c r="Y621" s="202">
        <v>1.1399999999999999</v>
      </c>
      <c r="Z621" s="202">
        <v>1.08</v>
      </c>
      <c r="AA621" s="202">
        <v>1.03</v>
      </c>
      <c r="AB621" s="202">
        <v>0.99</v>
      </c>
      <c r="AC621" s="202">
        <v>0.94</v>
      </c>
      <c r="AD621" s="202">
        <v>0.9</v>
      </c>
      <c r="AE621" s="202">
        <v>0.87</v>
      </c>
      <c r="AF621" s="223">
        <f>SUM(C621:AE621)</f>
        <v>51.529999999999987</v>
      </c>
      <c r="AG621" s="224">
        <f>IF(ISERROR((C621/D621-1)*100),"n/a",(C621/D621-1)*100)</f>
        <v>1.2269938650306678</v>
      </c>
      <c r="AH621" s="224">
        <f>IF(ISERROR((D621/E621-1)*100),"n/a",(D621/E621-1)*100)</f>
        <v>1.2422360248447006</v>
      </c>
      <c r="AI621" s="224">
        <f>IF(ISERROR((E621/F621-1)*100),"n/a",(E621/F621-1)*100)</f>
        <v>1.2578616352201255</v>
      </c>
      <c r="AJ621" s="224">
        <f>IF(ISERROR((F621/G621-1)*100),"n/a",(F621/G621-1)*100)</f>
        <v>6.7114093959731669</v>
      </c>
      <c r="AK621" s="224">
        <f>IF(ISERROR((G621/H621-1)*100),"n/a",(G621/H621-1)*100)</f>
        <v>7.1942446043165464</v>
      </c>
      <c r="AL621" s="224">
        <f>IF(ISERROR((H621/I621-1)*100),"n/a",(H621/I621-1)*100)</f>
        <v>2.962962962962945</v>
      </c>
      <c r="AM621" s="224">
        <f>IF(ISERROR((I621/J621-1)*100),"n/a",(I621/J621-1)*100)</f>
        <v>4.6511627906976827</v>
      </c>
      <c r="AN621" s="224">
        <f>IF(ISERROR((J621/K621-1)*100),"n/a",(J621/K621-1)*100)</f>
        <v>6.6115702479338845</v>
      </c>
      <c r="AO621" s="224">
        <f>IF(ISERROR((K621/L621-1)*100),"n/a",(K621/L621-1)*100)</f>
        <v>7.079646017699126</v>
      </c>
      <c r="AP621" s="224">
        <f>IF(ISERROR((L621/M621-1)*100),"n/a",(L621/M621-1)*100)</f>
        <v>5.6074766355139971</v>
      </c>
      <c r="AQ621" s="224">
        <f>IF(ISERROR((M621/N621-1)*100),"n/a",(M621/N621-1)*100)</f>
        <v>4.9019607843137303</v>
      </c>
      <c r="AR621" s="224">
        <f>IF(ISERROR((N621/O621-1)*100),"n/a",(N621/O621-1)*100)</f>
        <v>3.0303030303030276</v>
      </c>
      <c r="AS621" s="224">
        <f>IF(ISERROR((O621/Q621-1)*100),"n/a",(O621/Q621-1)*100)</f>
        <v>9.9999999999999858</v>
      </c>
      <c r="AT621" s="224">
        <f>IF(ISERROR((Q621/R621-1)*100),"n/a",(Q621/R621-1)*100)</f>
        <v>9.7560975609756184</v>
      </c>
      <c r="AU621" s="224">
        <f>IF(ISERROR((R621/T621-1)*100),"n/a",(R621/T621-1)*100)</f>
        <v>22.388059701492512</v>
      </c>
      <c r="AV621" s="224">
        <f>IF(ISERROR((T621/U621-1)*100),"n/a",(T621/U621-1)*100)</f>
        <v>3.0769230769230882</v>
      </c>
      <c r="AW621" s="224">
        <f>IF(ISERROR((U621/V621-1)*100),"n/a",(U621/V621-1)*100)</f>
        <v>3.1746031746031855</v>
      </c>
      <c r="AX621" s="224">
        <f>IF(ISERROR((V621/W621-1)*100),"n/a",(V621/W621-1)*100)</f>
        <v>3.2786885245901676</v>
      </c>
      <c r="AY621" s="224">
        <f>IF(ISERROR((W621/X621-1)*100),"n/a",(W621/X621-1)*100)</f>
        <v>3.3898305084745894</v>
      </c>
      <c r="AZ621" s="224">
        <f>IF(ISERROR((X621/Y621-1)*100),"n/a",(X621/Y621-1)*100)</f>
        <v>3.5087719298245723</v>
      </c>
      <c r="BA621" s="224">
        <f>IF(ISERROR((Y621/Z621-1)*100),"n/a",(Y621/Z621-1)*100)</f>
        <v>5.5555555555555358</v>
      </c>
      <c r="BB621" s="224">
        <f>IF(ISERROR((Z621/AA621-1)*100),"n/a",(Z621/AA621-1)*100)</f>
        <v>4.8543689320388328</v>
      </c>
      <c r="BC621" s="224">
        <f>IF(ISERROR((AA621/AB621-1)*100),"n/a",(AA621/AB621-1)*100)</f>
        <v>4.0404040404040442</v>
      </c>
      <c r="BD621" s="224">
        <f>IF(ISERROR((AB621/AC621-1)*100),"n/a",(AB621/AC621-1)*100)</f>
        <v>5.319148936170226</v>
      </c>
      <c r="BE621" s="224">
        <f>IF(ISERROR((AC621/AD621-1)*100),"n/a",(AC621/AD621-1)*100)</f>
        <v>4.4444444444444287</v>
      </c>
      <c r="BF621" s="224">
        <f>IF(ISERROR((AD621/AE621-1)*100),"n/a",(AD621/AE621-1)*100)</f>
        <v>3.4482758620689724</v>
      </c>
      <c r="BG621" s="224">
        <f>AVERAGE(AG621:BF621)</f>
        <v>5.3351153939375147</v>
      </c>
      <c r="BH621" s="182">
        <f t="shared" si="9"/>
        <v>4.1544149937408097</v>
      </c>
    </row>
    <row r="622" spans="1:60" x14ac:dyDescent="0.2">
      <c r="A622" s="55" t="s">
        <v>2069</v>
      </c>
      <c r="B622" s="55" t="s">
        <v>1246</v>
      </c>
      <c r="C622" s="36">
        <v>2.82</v>
      </c>
      <c r="D622" s="181">
        <v>2.76</v>
      </c>
      <c r="E622" s="181">
        <v>2.6</v>
      </c>
      <c r="F622" s="181">
        <v>2.36</v>
      </c>
      <c r="G622" s="181">
        <v>2.12</v>
      </c>
      <c r="H622" s="181">
        <v>1.88</v>
      </c>
      <c r="I622" s="181">
        <v>1.64</v>
      </c>
      <c r="J622" s="202">
        <v>1.4</v>
      </c>
      <c r="K622" s="202">
        <v>1.2</v>
      </c>
      <c r="L622" s="202">
        <v>1.08</v>
      </c>
      <c r="M622" s="202">
        <v>0.78</v>
      </c>
      <c r="N622" s="202">
        <v>0.35</v>
      </c>
      <c r="O622" s="229">
        <v>0</v>
      </c>
      <c r="P622" s="202"/>
      <c r="Q622" s="229">
        <v>0</v>
      </c>
      <c r="R622" s="229">
        <v>0</v>
      </c>
      <c r="S622" s="229"/>
      <c r="T622" s="229">
        <v>0</v>
      </c>
      <c r="U622" s="229">
        <v>0</v>
      </c>
      <c r="V622" s="229">
        <v>0</v>
      </c>
      <c r="W622" s="229">
        <v>0</v>
      </c>
      <c r="X622" s="229">
        <v>0</v>
      </c>
      <c r="Y622" s="229">
        <v>0</v>
      </c>
      <c r="Z622" s="229">
        <v>0</v>
      </c>
      <c r="AA622" s="229">
        <v>0</v>
      </c>
      <c r="AB622" s="229">
        <v>0</v>
      </c>
      <c r="AC622" s="229">
        <v>0</v>
      </c>
      <c r="AD622" s="229">
        <v>0</v>
      </c>
      <c r="AE622" s="229">
        <v>0</v>
      </c>
      <c r="AF622" s="223">
        <f>SUM(C622:AE622)</f>
        <v>20.990000000000002</v>
      </c>
      <c r="AG622" s="224">
        <f>IF(ISERROR((C622/D622-1)*100),"n/a",(C622/D622-1)*100)</f>
        <v>2.1739130434782705</v>
      </c>
      <c r="AH622" s="224">
        <f>IF(ISERROR((D622/E622-1)*100),"n/a",(D622/E622-1)*100)</f>
        <v>6.153846153846132</v>
      </c>
      <c r="AI622" s="224">
        <f>IF(ISERROR((E622/F622-1)*100),"n/a",(E622/F622-1)*100)</f>
        <v>10.169491525423746</v>
      </c>
      <c r="AJ622" s="224">
        <f>IF(ISERROR((F622/G622-1)*100),"n/a",(F622/G622-1)*100)</f>
        <v>11.32075471698113</v>
      </c>
      <c r="AK622" s="224">
        <f>IF(ISERROR((G622/H622-1)*100),"n/a",(G622/H622-1)*100)</f>
        <v>12.765957446808528</v>
      </c>
      <c r="AL622" s="224">
        <f>IF(ISERROR((H622/I622-1)*100),"n/a",(H622/I622-1)*100)</f>
        <v>14.634146341463406</v>
      </c>
      <c r="AM622" s="224">
        <f>IF(ISERROR((I622/J622-1)*100),"n/a",(I622/J622-1)*100)</f>
        <v>17.142857142857149</v>
      </c>
      <c r="AN622" s="224">
        <f>IF(ISERROR((J622/K622-1)*100),"n/a",(J622/K622-1)*100)</f>
        <v>16.666666666666675</v>
      </c>
      <c r="AO622" s="224">
        <f>IF(ISERROR((K622/L622-1)*100),"n/a",(K622/L622-1)*100)</f>
        <v>11.111111111111093</v>
      </c>
      <c r="AP622" s="224">
        <f>IF(ISERROR((L622/M622-1)*100),"n/a",(L622/M622-1)*100)</f>
        <v>38.46153846153846</v>
      </c>
      <c r="AQ622" s="224">
        <f>IF(ISERROR((M622/N622-1)*100),"n/a",(M622/N622-1)*100)</f>
        <v>122.85714285714286</v>
      </c>
      <c r="AR622" s="224" t="str">
        <f>IF(ISERROR((N622/O622-1)*100),"n/a",(N622/O622-1)*100)</f>
        <v>n/a</v>
      </c>
      <c r="AS622" s="224" t="str">
        <f>IF(ISERROR((O622/Q622-1)*100),"n/a",(O622/Q622-1)*100)</f>
        <v>n/a</v>
      </c>
      <c r="AT622" s="224" t="str">
        <f>IF(ISERROR((Q622/R622-1)*100),"n/a",(Q622/R622-1)*100)</f>
        <v>n/a</v>
      </c>
      <c r="AU622" s="224" t="str">
        <f>IF(ISERROR((R622/T622-1)*100),"n/a",(R622/T622-1)*100)</f>
        <v>n/a</v>
      </c>
      <c r="AV622" s="224" t="str">
        <f>IF(ISERROR((T622/U622-1)*100),"n/a",(T622/U622-1)*100)</f>
        <v>n/a</v>
      </c>
      <c r="AW622" s="224" t="str">
        <f>IF(ISERROR((U622/V622-1)*100),"n/a",(U622/V622-1)*100)</f>
        <v>n/a</v>
      </c>
      <c r="AX622" s="224" t="str">
        <f>IF(ISERROR((V622/W622-1)*100),"n/a",(V622/W622-1)*100)</f>
        <v>n/a</v>
      </c>
      <c r="AY622" s="224" t="str">
        <f>IF(ISERROR((W622/X622-1)*100),"n/a",(W622/X622-1)*100)</f>
        <v>n/a</v>
      </c>
      <c r="AZ622" s="224" t="str">
        <f>IF(ISERROR((X622/Y622-1)*100),"n/a",(X622/Y622-1)*100)</f>
        <v>n/a</v>
      </c>
      <c r="BA622" s="224" t="str">
        <f>IF(ISERROR((Y622/Z622-1)*100),"n/a",(Y622/Z622-1)*100)</f>
        <v>n/a</v>
      </c>
      <c r="BB622" s="224" t="str">
        <f>IF(ISERROR((Z622/AA622-1)*100),"n/a",(Z622/AA622-1)*100)</f>
        <v>n/a</v>
      </c>
      <c r="BC622" s="224" t="str">
        <f>IF(ISERROR((AA622/AB622-1)*100),"n/a",(AA622/AB622-1)*100)</f>
        <v>n/a</v>
      </c>
      <c r="BD622" s="224" t="str">
        <f>IF(ISERROR((AB622/AC622-1)*100),"n/a",(AB622/AC622-1)*100)</f>
        <v>n/a</v>
      </c>
      <c r="BE622" s="224" t="str">
        <f>IF(ISERROR((AC622/AD622-1)*100),"n/a",(AC622/AD622-1)*100)</f>
        <v>n/a</v>
      </c>
      <c r="BF622" s="224" t="str">
        <f>IF(ISERROR((AD622/AE622-1)*100),"n/a",(AD622/AE622-1)*100)</f>
        <v>n/a</v>
      </c>
      <c r="BG622" s="224">
        <f>AVERAGE(AG622:BF622)</f>
        <v>23.9506750424834</v>
      </c>
      <c r="BH622" s="182">
        <f t="shared" si="9"/>
        <v>34.07286031463174</v>
      </c>
    </row>
    <row r="623" spans="1:60" x14ac:dyDescent="0.2">
      <c r="A623" s="123" t="s">
        <v>2070</v>
      </c>
      <c r="B623" s="55" t="s">
        <v>1248</v>
      </c>
      <c r="C623" s="36">
        <v>1.3</v>
      </c>
      <c r="D623" s="181">
        <v>1.22</v>
      </c>
      <c r="E623" s="181">
        <v>1.1399999999999999</v>
      </c>
      <c r="F623" s="181">
        <v>1.06</v>
      </c>
      <c r="G623" s="181">
        <v>0.98</v>
      </c>
      <c r="H623" s="181">
        <v>0.9</v>
      </c>
      <c r="I623" s="181">
        <v>0.82</v>
      </c>
      <c r="J623" s="202">
        <v>0.74</v>
      </c>
      <c r="K623" s="202">
        <v>0.66</v>
      </c>
      <c r="L623" s="181">
        <v>0.57999999999999996</v>
      </c>
      <c r="M623" s="181">
        <v>0.5</v>
      </c>
      <c r="N623" s="181">
        <v>0.42</v>
      </c>
      <c r="O623" s="181">
        <v>0.34</v>
      </c>
      <c r="P623" s="273"/>
      <c r="Q623" s="181">
        <v>0.28999999999999998</v>
      </c>
      <c r="R623" s="181">
        <v>0.25</v>
      </c>
      <c r="S623" s="273"/>
      <c r="T623" s="229">
        <v>0.21</v>
      </c>
      <c r="U623" s="229">
        <v>0.36</v>
      </c>
      <c r="V623" s="229">
        <v>0.84</v>
      </c>
      <c r="W623" s="229">
        <v>0.84</v>
      </c>
      <c r="X623" s="229">
        <v>0.84</v>
      </c>
      <c r="Y623" s="229">
        <v>0.84</v>
      </c>
      <c r="Z623" s="229">
        <v>0.84</v>
      </c>
      <c r="AA623" s="229">
        <v>0.84</v>
      </c>
      <c r="AB623" s="229">
        <v>0.84</v>
      </c>
      <c r="AC623" s="202">
        <v>0.84</v>
      </c>
      <c r="AD623" s="202">
        <v>0.81</v>
      </c>
      <c r="AE623" s="202">
        <v>0.77</v>
      </c>
      <c r="AF623" s="223">
        <f>SUM(C623:AE623)</f>
        <v>20.07</v>
      </c>
      <c r="AG623" s="224">
        <f>IF(ISERROR((C623/D623-1)*100),"n/a",(C623/D623-1)*100)</f>
        <v>6.5573770491803351</v>
      </c>
      <c r="AH623" s="224">
        <f>IF(ISERROR((D623/E623-1)*100),"n/a",(D623/E623-1)*100)</f>
        <v>7.0175438596491224</v>
      </c>
      <c r="AI623" s="224">
        <f>IF(ISERROR((E623/F623-1)*100),"n/a",(E623/F623-1)*100)</f>
        <v>7.5471698113207308</v>
      </c>
      <c r="AJ623" s="224">
        <f>IF(ISERROR((F623/G623-1)*100),"n/a",(F623/G623-1)*100)</f>
        <v>8.163265306122458</v>
      </c>
      <c r="AK623" s="224">
        <f>IF(ISERROR((G623/H623-1)*100),"n/a",(G623/H623-1)*100)</f>
        <v>8.8888888888888786</v>
      </c>
      <c r="AL623" s="224">
        <f>IF(ISERROR((H623/I623-1)*100),"n/a",(H623/I623-1)*100)</f>
        <v>9.7560975609756184</v>
      </c>
      <c r="AM623" s="224">
        <f>IF(ISERROR((I623/J623-1)*100),"n/a",(I623/J623-1)*100)</f>
        <v>10.810810810810811</v>
      </c>
      <c r="AN623" s="224">
        <f>IF(ISERROR((J623/K623-1)*100),"n/a",(J623/K623-1)*100)</f>
        <v>12.12121212121211</v>
      </c>
      <c r="AO623" s="224">
        <f>IF(ISERROR((K623/L623-1)*100),"n/a",(K623/L623-1)*100)</f>
        <v>13.793103448275868</v>
      </c>
      <c r="AP623" s="224">
        <f>IF(ISERROR((L623/M623-1)*100),"n/a",(L623/M623-1)*100)</f>
        <v>15.999999999999993</v>
      </c>
      <c r="AQ623" s="224">
        <f>IF(ISERROR((M623/N623-1)*100),"n/a",(M623/N623-1)*100)</f>
        <v>19.047619047619047</v>
      </c>
      <c r="AR623" s="224">
        <f>IF(ISERROR((N623/O623-1)*100),"n/a",(N623/O623-1)*100)</f>
        <v>23.529411764705866</v>
      </c>
      <c r="AS623" s="224">
        <f>IF(ISERROR((O623/Q623-1)*100),"n/a",(O623/Q623-1)*100)</f>
        <v>17.24137931034484</v>
      </c>
      <c r="AT623" s="224">
        <f>IF(ISERROR((Q623/R623-1)*100),"n/a",(Q623/R623-1)*100)</f>
        <v>15.999999999999993</v>
      </c>
      <c r="AU623" s="224">
        <f>IF(ISERROR((R623/T623-1)*100),"n/a",(R623/T623-1)*100)</f>
        <v>19.047619047619047</v>
      </c>
      <c r="AV623" s="224">
        <f>IF(ISERROR((T623/U623-1)*100),"n/a",(T623/U623-1)*100)</f>
        <v>-41.666666666666664</v>
      </c>
      <c r="AW623" s="224">
        <f>IF(ISERROR((U623/V623-1)*100),"n/a",(U623/V623-1)*100)</f>
        <v>-57.142857142857139</v>
      </c>
      <c r="AX623" s="224">
        <f>IF(ISERROR((V623/W623-1)*100),"n/a",(V623/W623-1)*100)</f>
        <v>0</v>
      </c>
      <c r="AY623" s="224">
        <f>IF(ISERROR((W623/X623-1)*100),"n/a",(W623/X623-1)*100)</f>
        <v>0</v>
      </c>
      <c r="AZ623" s="224">
        <f>IF(ISERROR((X623/Y623-1)*100),"n/a",(X623/Y623-1)*100)</f>
        <v>0</v>
      </c>
      <c r="BA623" s="224">
        <f>IF(ISERROR((Y623/Z623-1)*100),"n/a",(Y623/Z623-1)*100)</f>
        <v>0</v>
      </c>
      <c r="BB623" s="224">
        <f>IF(ISERROR((Z623/AA623-1)*100),"n/a",(Z623/AA623-1)*100)</f>
        <v>0</v>
      </c>
      <c r="BC623" s="224">
        <f>IF(ISERROR((AA623/AB623-1)*100),"n/a",(AA623/AB623-1)*100)</f>
        <v>0</v>
      </c>
      <c r="BD623" s="224">
        <f>IF(ISERROR((AB623/AC623-1)*100),"n/a",(AB623/AC623-1)*100)</f>
        <v>0</v>
      </c>
      <c r="BE623" s="224">
        <f>IF(ISERROR((AC623/AD623-1)*100),"n/a",(AC623/AD623-1)*100)</f>
        <v>3.7037037037036979</v>
      </c>
      <c r="BF623" s="224">
        <f>IF(ISERROR((AD623/AE623-1)*100),"n/a",(AD623/AE623-1)*100)</f>
        <v>5.1948051948051965</v>
      </c>
      <c r="BG623" s="224">
        <f>AVERAGE(AG623:BF623)</f>
        <v>4.0619416582965311</v>
      </c>
      <c r="BH623" s="182">
        <f t="shared" si="9"/>
        <v>17.373248039411667</v>
      </c>
    </row>
    <row r="624" spans="1:60" x14ac:dyDescent="0.2">
      <c r="A624" s="55" t="s">
        <v>2071</v>
      </c>
      <c r="B624" s="55" t="s">
        <v>1250</v>
      </c>
      <c r="C624" s="36">
        <v>1.26</v>
      </c>
      <c r="D624" s="181">
        <v>1.22</v>
      </c>
      <c r="E624" s="181">
        <v>1.18</v>
      </c>
      <c r="F624" s="181">
        <v>1.1399999999999999</v>
      </c>
      <c r="G624" s="181">
        <v>1.1000000000000001</v>
      </c>
      <c r="H624" s="181">
        <v>1.08</v>
      </c>
      <c r="I624" s="181">
        <v>1.04</v>
      </c>
      <c r="J624" s="202">
        <v>0.96</v>
      </c>
      <c r="K624" s="202">
        <v>0.8</v>
      </c>
      <c r="L624" s="181">
        <v>0.71666700000000005</v>
      </c>
      <c r="M624" s="181">
        <v>0.64</v>
      </c>
      <c r="N624" s="181">
        <v>0.586666666666667</v>
      </c>
      <c r="O624" s="181">
        <v>0.54</v>
      </c>
      <c r="P624" s="273"/>
      <c r="Q624" s="181">
        <v>0.51333333333333298</v>
      </c>
      <c r="R624" s="238">
        <v>0.48</v>
      </c>
      <c r="S624" s="273"/>
      <c r="T624" s="202">
        <v>0.46</v>
      </c>
      <c r="U624" s="229">
        <v>0.45333333333333298</v>
      </c>
      <c r="V624" s="202">
        <v>0.45333333333333298</v>
      </c>
      <c r="W624" s="202">
        <v>0.42</v>
      </c>
      <c r="X624" s="202">
        <v>0.38222</v>
      </c>
      <c r="Y624" s="202">
        <v>0.29841333333333298</v>
      </c>
      <c r="Z624" s="202">
        <v>0.24762000000000001</v>
      </c>
      <c r="AA624" s="202">
        <v>0.19365333333333301</v>
      </c>
      <c r="AB624" s="202">
        <v>0.16507333333333299</v>
      </c>
      <c r="AC624" s="202">
        <v>0.14460000000000001</v>
      </c>
      <c r="AD624" s="202">
        <v>0.123813333333333</v>
      </c>
      <c r="AE624" s="202">
        <v>0.104773333333333</v>
      </c>
      <c r="AF624" s="223">
        <f>SUM(C624:AE624)</f>
        <v>16.703500333333334</v>
      </c>
      <c r="AG624" s="224">
        <f>IF(ISERROR((C624/D624-1)*100),"n/a",(C624/D624-1)*100)</f>
        <v>3.2786885245901676</v>
      </c>
      <c r="AH624" s="224">
        <f>IF(ISERROR((D624/E624-1)*100),"n/a",(D624/E624-1)*100)</f>
        <v>3.3898305084745894</v>
      </c>
      <c r="AI624" s="224">
        <f>IF(ISERROR((E624/F624-1)*100),"n/a",(E624/F624-1)*100)</f>
        <v>3.5087719298245723</v>
      </c>
      <c r="AJ624" s="224">
        <f>IF(ISERROR((F624/G624-1)*100),"n/a",(F624/G624-1)*100)</f>
        <v>3.6363636363636154</v>
      </c>
      <c r="AK624" s="224">
        <f>IF(ISERROR((G624/H624-1)*100),"n/a",(G624/H624-1)*100)</f>
        <v>1.8518518518518601</v>
      </c>
      <c r="AL624" s="224">
        <f>IF(ISERROR((H624/I624-1)*100),"n/a",(H624/I624-1)*100)</f>
        <v>3.8461538461538547</v>
      </c>
      <c r="AM624" s="224">
        <f>IF(ISERROR((I624/J624-1)*100),"n/a",(I624/J624-1)*100)</f>
        <v>8.3333333333333481</v>
      </c>
      <c r="AN624" s="224">
        <f>IF(ISERROR((J624/K624-1)*100),"n/a",(J624/K624-1)*100)</f>
        <v>19.999999999999996</v>
      </c>
      <c r="AO624" s="224">
        <f>IF(ISERROR((K624/L624-1)*100),"n/a",(K624/L624-1)*100)</f>
        <v>11.627855056811608</v>
      </c>
      <c r="AP624" s="224">
        <f>IF(ISERROR((L624/M624-1)*100),"n/a",(L624/M624-1)*100)</f>
        <v>11.979218750000008</v>
      </c>
      <c r="AQ624" s="224">
        <f>IF(ISERROR((M624/N624-1)*100),"n/a",(M624/N624-1)*100)</f>
        <v>9.0909090909090384</v>
      </c>
      <c r="AR624" s="224">
        <f>IF(ISERROR((N624/O624-1)*100),"n/a",(N624/O624-1)*100)</f>
        <v>8.641975308642035</v>
      </c>
      <c r="AS624" s="224">
        <f>IF(ISERROR((O624/Q624-1)*100),"n/a",(O624/Q624-1)*100)</f>
        <v>5.1948051948052854</v>
      </c>
      <c r="AT624" s="224">
        <f>IF(ISERROR((Q624/R624-1)*100),"n/a",(Q624/R624-1)*100)</f>
        <v>6.9444444444443754</v>
      </c>
      <c r="AU624" s="224">
        <f>IF(ISERROR((R624/T624-1)*100),"n/a",(R624/T624-1)*100)</f>
        <v>4.3478260869565188</v>
      </c>
      <c r="AV624" s="224">
        <f>IF(ISERROR((T624/U624-1)*100),"n/a",(T624/U624-1)*100)</f>
        <v>1.4705882352942012</v>
      </c>
      <c r="AW624" s="224">
        <f>IF(ISERROR((U624/V624-1)*100),"n/a",(U624/V624-1)*100)</f>
        <v>0</v>
      </c>
      <c r="AX624" s="224">
        <f>IF(ISERROR((V624/W624-1)*100),"n/a",(V624/W624-1)*100)</f>
        <v>7.9365079365078639</v>
      </c>
      <c r="AY624" s="224">
        <f>IF(ISERROR((W624/X624-1)*100),"n/a",(W624/X624-1)*100)</f>
        <v>9.8843597927894766</v>
      </c>
      <c r="AZ624" s="224">
        <f>IF(ISERROR((X624/Y624-1)*100),"n/a",(X624/Y624-1)*100)</f>
        <v>28.084089182789128</v>
      </c>
      <c r="BA624" s="224">
        <f>IF(ISERROR((Y624/Z624-1)*100),"n/a",(Y624/Z624-1)*100)</f>
        <v>20.512613413025193</v>
      </c>
      <c r="BB624" s="224">
        <f>IF(ISERROR((Z624/AA624-1)*100),"n/a",(Z624/AA624-1)*100)</f>
        <v>27.867667309281408</v>
      </c>
      <c r="BC624" s="224">
        <f>IF(ISERROR((AA624/AB624-1)*100),"n/a",(AA624/AB624-1)*100)</f>
        <v>17.313517224667873</v>
      </c>
      <c r="BD624" s="224">
        <f>IF(ISERROR((AB624/AC624-1)*100),"n/a",(AB624/AC624-1)*100)</f>
        <v>14.158598432457104</v>
      </c>
      <c r="BE624" s="224">
        <f>IF(ISERROR((AC624/AD624-1)*100),"n/a",(AC624/AD624-1)*100)</f>
        <v>16.788714193409749</v>
      </c>
      <c r="BF624" s="224">
        <f>IF(ISERROR((AD624/AE624-1)*100),"n/a",(AD624/AE624-1)*100)</f>
        <v>18.172562993128082</v>
      </c>
      <c r="BG624" s="224">
        <f>AVERAGE(AG624:BF624)</f>
        <v>10.302355626019651</v>
      </c>
      <c r="BH624" s="182">
        <f t="shared" si="9"/>
        <v>7.9177284213883183</v>
      </c>
    </row>
    <row r="625" spans="1:60" x14ac:dyDescent="0.2">
      <c r="A625" s="146" t="s">
        <v>5670</v>
      </c>
      <c r="B625" s="55" t="s">
        <v>5667</v>
      </c>
      <c r="C625" s="36">
        <v>1.1499999999999999</v>
      </c>
      <c r="D625" s="181">
        <v>1</v>
      </c>
      <c r="E625" s="181">
        <v>0.96</v>
      </c>
      <c r="F625" s="181">
        <v>0.9</v>
      </c>
      <c r="G625" s="238">
        <v>0.88</v>
      </c>
      <c r="H625" s="181">
        <v>0.88</v>
      </c>
      <c r="I625" s="181">
        <v>0.86</v>
      </c>
      <c r="J625" s="202">
        <v>0.72</v>
      </c>
      <c r="K625" s="202">
        <v>0.56000000000000005</v>
      </c>
      <c r="L625" s="181">
        <v>0.26</v>
      </c>
      <c r="M625" s="238">
        <v>0</v>
      </c>
      <c r="N625" s="238">
        <v>0</v>
      </c>
      <c r="O625" s="238">
        <v>0</v>
      </c>
      <c r="P625" s="162"/>
      <c r="Q625" s="238">
        <v>0</v>
      </c>
      <c r="R625" s="238">
        <v>0</v>
      </c>
      <c r="S625" s="162"/>
      <c r="T625" s="238">
        <v>0</v>
      </c>
      <c r="U625" s="238">
        <v>0</v>
      </c>
      <c r="V625" s="229">
        <v>0</v>
      </c>
      <c r="W625" s="229">
        <v>0</v>
      </c>
      <c r="X625" s="229">
        <v>0</v>
      </c>
      <c r="Y625" s="229">
        <v>0</v>
      </c>
      <c r="Z625" s="229">
        <v>0</v>
      </c>
      <c r="AA625" s="229">
        <v>0</v>
      </c>
      <c r="AB625" s="229">
        <v>0</v>
      </c>
      <c r="AC625" s="229">
        <v>0</v>
      </c>
      <c r="AD625" s="229">
        <v>0</v>
      </c>
      <c r="AE625" s="229">
        <v>0</v>
      </c>
      <c r="AF625" s="223">
        <f>SUM(C625:AE625)</f>
        <v>8.17</v>
      </c>
      <c r="AG625" s="224">
        <f>IF(ISERROR((C625/D625-1)*100),"n/a",(C625/D625-1)*100)</f>
        <v>14.999999999999991</v>
      </c>
      <c r="AH625" s="224">
        <f>IF(ISERROR((D625/E625-1)*100),"n/a",(D625/E625-1)*100)</f>
        <v>4.1666666666666741</v>
      </c>
      <c r="AI625" s="224">
        <f>IF(ISERROR((E625/F625-1)*100),"n/a",(E625/F625-1)*100)</f>
        <v>6.6666666666666652</v>
      </c>
      <c r="AJ625" s="224">
        <f>IF(ISERROR((F625/G625-1)*100),"n/a",(F625/G625-1)*100)</f>
        <v>2.2727272727272707</v>
      </c>
      <c r="AK625" s="224">
        <f>IF(ISERROR((G625/H625-1)*100),"n/a",(G625/H625-1)*100)</f>
        <v>0</v>
      </c>
      <c r="AL625" s="224">
        <f>IF(ISERROR((H625/I625-1)*100),"n/a",(H625/I625-1)*100)</f>
        <v>2.3255813953488413</v>
      </c>
      <c r="AM625" s="224">
        <f>IF(ISERROR((I625/J625-1)*100),"n/a",(I625/J625-1)*100)</f>
        <v>19.444444444444443</v>
      </c>
      <c r="AN625" s="224">
        <f>IF(ISERROR((J625/K625-1)*100),"n/a",(J625/K625-1)*100)</f>
        <v>28.571428571428559</v>
      </c>
      <c r="AO625" s="224">
        <f>IF(ISERROR((K625/L625-1)*100),"n/a",(K625/L625-1)*100)</f>
        <v>115.38461538461542</v>
      </c>
      <c r="AP625" s="224" t="str">
        <f>IF(ISERROR((L625/M625-1)*100),"n/a",(L625/M625-1)*100)</f>
        <v>n/a</v>
      </c>
      <c r="AQ625" s="224" t="str">
        <f>IF(ISERROR((M625/N625-1)*100),"n/a",(M625/N625-1)*100)</f>
        <v>n/a</v>
      </c>
      <c r="AR625" s="224" t="str">
        <f>IF(ISERROR((N625/O625-1)*100),"n/a",(N625/O625-1)*100)</f>
        <v>n/a</v>
      </c>
      <c r="AS625" s="224" t="str">
        <f>IF(ISERROR((O625/Q625-1)*100),"n/a",(O625/Q625-1)*100)</f>
        <v>n/a</v>
      </c>
      <c r="AT625" s="224" t="str">
        <f>IF(ISERROR((Q625/R625-1)*100),"n/a",(Q625/R625-1)*100)</f>
        <v>n/a</v>
      </c>
      <c r="AU625" s="224" t="str">
        <f>IF(ISERROR((R625/T625-1)*100),"n/a",(R625/T625-1)*100)</f>
        <v>n/a</v>
      </c>
      <c r="AV625" s="224" t="str">
        <f>IF(ISERROR((T625/U625-1)*100),"n/a",(T625/U625-1)*100)</f>
        <v>n/a</v>
      </c>
      <c r="AW625" s="224" t="str">
        <f>IF(ISERROR((U625/V625-1)*100),"n/a",(U625/V625-1)*100)</f>
        <v>n/a</v>
      </c>
      <c r="AX625" s="224" t="str">
        <f>IF(ISERROR((V625/W625-1)*100),"n/a",(V625/W625-1)*100)</f>
        <v>n/a</v>
      </c>
      <c r="AY625" s="224" t="str">
        <f>IF(ISERROR((W625/X625-1)*100),"n/a",(W625/X625-1)*100)</f>
        <v>n/a</v>
      </c>
      <c r="AZ625" s="224" t="str">
        <f>IF(ISERROR((X625/Y625-1)*100),"n/a",(X625/Y625-1)*100)</f>
        <v>n/a</v>
      </c>
      <c r="BA625" s="224" t="str">
        <f>IF(ISERROR((Y625/Z625-1)*100),"n/a",(Y625/Z625-1)*100)</f>
        <v>n/a</v>
      </c>
      <c r="BB625" s="224" t="str">
        <f>IF(ISERROR((Z625/AA625-1)*100),"n/a",(Z625/AA625-1)*100)</f>
        <v>n/a</v>
      </c>
      <c r="BC625" s="224" t="str">
        <f>IF(ISERROR((AA625/AB625-1)*100),"n/a",(AA625/AB625-1)*100)</f>
        <v>n/a</v>
      </c>
      <c r="BD625" s="224" t="str">
        <f>IF(ISERROR((AB625/AC625-1)*100),"n/a",(AB625/AC625-1)*100)</f>
        <v>n/a</v>
      </c>
      <c r="BE625" s="224" t="str">
        <f>IF(ISERROR((AC625/AD625-1)*100),"n/a",(AC625/AD625-1)*100)</f>
        <v>n/a</v>
      </c>
      <c r="BF625" s="224" t="str">
        <f>IF(ISERROR((AD625/AE625-1)*100),"n/a",(AD625/AE625-1)*100)</f>
        <v>n/a</v>
      </c>
      <c r="BG625" s="224">
        <f>AVERAGE(AG625:BF625)</f>
        <v>21.536903377988651</v>
      </c>
      <c r="BH625" s="182">
        <f t="shared" si="9"/>
        <v>36.453493878234319</v>
      </c>
    </row>
    <row r="626" spans="1:60" x14ac:dyDescent="0.2">
      <c r="A626" s="55" t="s">
        <v>2072</v>
      </c>
      <c r="B626" s="55" t="s">
        <v>493</v>
      </c>
      <c r="C626" s="36">
        <v>3.36</v>
      </c>
      <c r="D626" s="181">
        <v>3.2</v>
      </c>
      <c r="E626" s="181">
        <v>3</v>
      </c>
      <c r="F626" s="181">
        <v>2.78</v>
      </c>
      <c r="G626" s="181">
        <v>2.52</v>
      </c>
      <c r="H626" s="181">
        <v>2.2999999999999998</v>
      </c>
      <c r="I626" s="181">
        <v>2.08</v>
      </c>
      <c r="J626" s="202">
        <v>1.88</v>
      </c>
      <c r="K626" s="202">
        <v>1.7</v>
      </c>
      <c r="L626" s="181">
        <v>1.52</v>
      </c>
      <c r="M626" s="181">
        <v>1.38</v>
      </c>
      <c r="N626" s="181">
        <v>1.22</v>
      </c>
      <c r="O626" s="181">
        <v>1.06</v>
      </c>
      <c r="P626" s="273"/>
      <c r="Q626" s="181">
        <v>0.85</v>
      </c>
      <c r="R626" s="181">
        <v>0.72</v>
      </c>
      <c r="S626" s="273"/>
      <c r="T626" s="202">
        <v>0.6</v>
      </c>
      <c r="U626" s="202">
        <v>0.5</v>
      </c>
      <c r="V626" s="202">
        <v>0.33</v>
      </c>
      <c r="W626" s="202">
        <v>0.22</v>
      </c>
      <c r="X626" s="202">
        <v>0.11</v>
      </c>
      <c r="Y626" s="202">
        <v>0.09</v>
      </c>
      <c r="Z626" s="202">
        <v>7.0000000000000007E-2</v>
      </c>
      <c r="AA626" s="202">
        <v>0.06</v>
      </c>
      <c r="AB626" s="202">
        <v>0.05</v>
      </c>
      <c r="AC626" s="202">
        <v>0.04</v>
      </c>
      <c r="AD626" s="202">
        <v>3.2500000000000001E-2</v>
      </c>
      <c r="AE626" s="202">
        <v>0.03</v>
      </c>
      <c r="AF626" s="223">
        <f>SUM(C626:AE626)</f>
        <v>31.702499999999993</v>
      </c>
      <c r="AG626" s="224">
        <f>IF(ISERROR((C626/D626-1)*100),"n/a",(C626/D626-1)*100)</f>
        <v>4.9999999999999822</v>
      </c>
      <c r="AH626" s="224">
        <f>IF(ISERROR((D626/E626-1)*100),"n/a",(D626/E626-1)*100)</f>
        <v>6.6666666666666652</v>
      </c>
      <c r="AI626" s="224">
        <f>IF(ISERROR((E626/F626-1)*100),"n/a",(E626/F626-1)*100)</f>
        <v>7.9136690647482189</v>
      </c>
      <c r="AJ626" s="224">
        <f>IF(ISERROR((F626/G626-1)*100),"n/a",(F626/G626-1)*100)</f>
        <v>10.317460317460302</v>
      </c>
      <c r="AK626" s="224">
        <f>IF(ISERROR((G626/H626-1)*100),"n/a",(G626/H626-1)*100)</f>
        <v>9.5652173913043583</v>
      </c>
      <c r="AL626" s="224">
        <f>IF(ISERROR((H626/I626-1)*100),"n/a",(H626/I626-1)*100)</f>
        <v>10.576923076923062</v>
      </c>
      <c r="AM626" s="224">
        <f>IF(ISERROR((I626/J626-1)*100),"n/a",(I626/J626-1)*100)</f>
        <v>10.638297872340431</v>
      </c>
      <c r="AN626" s="224">
        <f>IF(ISERROR((J626/K626-1)*100),"n/a",(J626/K626-1)*100)</f>
        <v>10.588235294117654</v>
      </c>
      <c r="AO626" s="224">
        <f>IF(ISERROR((K626/L626-1)*100),"n/a",(K626/L626-1)*100)</f>
        <v>11.842105263157897</v>
      </c>
      <c r="AP626" s="224">
        <f>IF(ISERROR((L626/M626-1)*100),"n/a",(L626/M626-1)*100)</f>
        <v>10.144927536231885</v>
      </c>
      <c r="AQ626" s="224">
        <f>IF(ISERROR((M626/N626-1)*100),"n/a",(M626/N626-1)*100)</f>
        <v>13.114754098360649</v>
      </c>
      <c r="AR626" s="224">
        <f>IF(ISERROR((N626/O626-1)*100),"n/a",(N626/O626-1)*100)</f>
        <v>15.094339622641506</v>
      </c>
      <c r="AS626" s="224">
        <f>IF(ISERROR((O626/Q626-1)*100),"n/a",(O626/Q626-1)*100)</f>
        <v>24.705882352941178</v>
      </c>
      <c r="AT626" s="224">
        <f>IF(ISERROR((Q626/R626-1)*100),"n/a",(Q626/R626-1)*100)</f>
        <v>18.055555555555557</v>
      </c>
      <c r="AU626" s="224">
        <f>IF(ISERROR((R626/T626-1)*100),"n/a",(R626/T626-1)*100)</f>
        <v>19.999999999999996</v>
      </c>
      <c r="AV626" s="224">
        <f>IF(ISERROR((T626/U626-1)*100),"n/a",(T626/U626-1)*100)</f>
        <v>19.999999999999996</v>
      </c>
      <c r="AW626" s="224">
        <f>IF(ISERROR((U626/V626-1)*100),"n/a",(U626/V626-1)*100)</f>
        <v>51.515151515151516</v>
      </c>
      <c r="AX626" s="224">
        <f>IF(ISERROR((V626/W626-1)*100),"n/a",(V626/W626-1)*100)</f>
        <v>50</v>
      </c>
      <c r="AY626" s="224">
        <f>IF(ISERROR((W626/X626-1)*100),"n/a",(W626/X626-1)*100)</f>
        <v>100</v>
      </c>
      <c r="AZ626" s="224">
        <f>IF(ISERROR((X626/Y626-1)*100),"n/a",(X626/Y626-1)*100)</f>
        <v>22.222222222222232</v>
      </c>
      <c r="BA626" s="224">
        <f>IF(ISERROR((Y626/Z626-1)*100),"n/a",(Y626/Z626-1)*100)</f>
        <v>28.571428571428559</v>
      </c>
      <c r="BB626" s="224">
        <f>IF(ISERROR((Z626/AA626-1)*100),"n/a",(Z626/AA626-1)*100)</f>
        <v>16.666666666666675</v>
      </c>
      <c r="BC626" s="224">
        <f>IF(ISERROR((AA626/AB626-1)*100),"n/a",(AA626/AB626-1)*100)</f>
        <v>19.999999999999996</v>
      </c>
      <c r="BD626" s="224">
        <f>IF(ISERROR((AB626/AC626-1)*100),"n/a",(AB626/AC626-1)*100)</f>
        <v>25</v>
      </c>
      <c r="BE626" s="224">
        <f>IF(ISERROR((AC626/AD626-1)*100),"n/a",(AC626/AD626-1)*100)</f>
        <v>23.076923076923084</v>
      </c>
      <c r="BF626" s="224">
        <f>IF(ISERROR((AD626/AE626-1)*100),"n/a",(AD626/AE626-1)*100)</f>
        <v>8.3333333333333481</v>
      </c>
      <c r="BG626" s="224">
        <f>AVERAGE(AG626:BF626)</f>
        <v>21.138836903775957</v>
      </c>
      <c r="BH626" s="182">
        <f t="shared" si="9"/>
        <v>19.796124902956034</v>
      </c>
    </row>
    <row r="627" spans="1:60" x14ac:dyDescent="0.2">
      <c r="A627" s="55" t="s">
        <v>2073</v>
      </c>
      <c r="B627" s="55" t="s">
        <v>495</v>
      </c>
      <c r="C627" s="36">
        <v>2.1</v>
      </c>
      <c r="D627" s="181">
        <v>2.02</v>
      </c>
      <c r="E627" s="181">
        <v>1.98</v>
      </c>
      <c r="F627" s="181">
        <v>1.92</v>
      </c>
      <c r="G627" s="181">
        <v>1.84</v>
      </c>
      <c r="H627" s="181">
        <v>1.8</v>
      </c>
      <c r="I627" s="181">
        <v>1.56</v>
      </c>
      <c r="J627" s="202">
        <v>1.44</v>
      </c>
      <c r="K627" s="202">
        <v>1.32</v>
      </c>
      <c r="L627" s="181">
        <v>1.24</v>
      </c>
      <c r="M627" s="181">
        <v>1.2</v>
      </c>
      <c r="N627" s="181">
        <v>1.1599999999999999</v>
      </c>
      <c r="O627" s="181">
        <v>1.1200000000000001</v>
      </c>
      <c r="P627" s="273"/>
      <c r="Q627" s="181">
        <v>1.08</v>
      </c>
      <c r="R627" s="181">
        <v>1.04</v>
      </c>
      <c r="S627" s="273"/>
      <c r="T627" s="202">
        <v>1</v>
      </c>
      <c r="U627" s="202">
        <v>0.96</v>
      </c>
      <c r="V627" s="202">
        <v>0.88</v>
      </c>
      <c r="W627" s="202">
        <v>0.76</v>
      </c>
      <c r="X627" s="202">
        <v>0.68</v>
      </c>
      <c r="Y627" s="202">
        <v>0.6</v>
      </c>
      <c r="Z627" s="202">
        <v>0.52</v>
      </c>
      <c r="AA627" s="202">
        <v>0.44</v>
      </c>
      <c r="AB627" s="202">
        <v>0.36</v>
      </c>
      <c r="AC627" s="202">
        <v>0.28000000000000003</v>
      </c>
      <c r="AD627" s="202">
        <v>0.24</v>
      </c>
      <c r="AE627" s="202">
        <v>0.2</v>
      </c>
      <c r="AF627" s="223">
        <f>SUM(C627:AE627)</f>
        <v>29.740000000000002</v>
      </c>
      <c r="AG627" s="224">
        <f>IF(ISERROR((C627/D627-1)*100),"n/a",(C627/D627-1)*100)</f>
        <v>3.9603960396039639</v>
      </c>
      <c r="AH627" s="224">
        <f>IF(ISERROR((D627/E627-1)*100),"n/a",(D627/E627-1)*100)</f>
        <v>2.020202020202011</v>
      </c>
      <c r="AI627" s="224">
        <f>IF(ISERROR((E627/F627-1)*100),"n/a",(E627/F627-1)*100)</f>
        <v>3.125</v>
      </c>
      <c r="AJ627" s="224">
        <f>IF(ISERROR((F627/G627-1)*100),"n/a",(F627/G627-1)*100)</f>
        <v>4.3478260869565188</v>
      </c>
      <c r="AK627" s="224">
        <f>IF(ISERROR((G627/H627-1)*100),"n/a",(G627/H627-1)*100)</f>
        <v>2.2222222222222143</v>
      </c>
      <c r="AL627" s="224">
        <f>IF(ISERROR((H627/I627-1)*100),"n/a",(H627/I627-1)*100)</f>
        <v>15.384615384615374</v>
      </c>
      <c r="AM627" s="224">
        <f>IF(ISERROR((I627/J627-1)*100),"n/a",(I627/J627-1)*100)</f>
        <v>8.3333333333333481</v>
      </c>
      <c r="AN627" s="224">
        <f>IF(ISERROR((J627/K627-1)*100),"n/a",(J627/K627-1)*100)</f>
        <v>9.0909090909090828</v>
      </c>
      <c r="AO627" s="224">
        <f>IF(ISERROR((K627/L627-1)*100),"n/a",(K627/L627-1)*100)</f>
        <v>6.4516129032258229</v>
      </c>
      <c r="AP627" s="224">
        <f>IF(ISERROR((L627/M627-1)*100),"n/a",(L627/M627-1)*100)</f>
        <v>3.3333333333333437</v>
      </c>
      <c r="AQ627" s="224">
        <f>IF(ISERROR((M627/N627-1)*100),"n/a",(M627/N627-1)*100)</f>
        <v>3.4482758620689724</v>
      </c>
      <c r="AR627" s="224">
        <f>IF(ISERROR((N627/O627-1)*100),"n/a",(N627/O627-1)*100)</f>
        <v>3.5714285714285587</v>
      </c>
      <c r="AS627" s="224">
        <f>IF(ISERROR((O627/Q627-1)*100),"n/a",(O627/Q627-1)*100)</f>
        <v>3.7037037037036979</v>
      </c>
      <c r="AT627" s="224">
        <f>IF(ISERROR((Q627/R627-1)*100),"n/a",(Q627/R627-1)*100)</f>
        <v>3.8461538461538547</v>
      </c>
      <c r="AU627" s="224">
        <f>IF(ISERROR((R627/T627-1)*100),"n/a",(R627/T627-1)*100)</f>
        <v>4.0000000000000036</v>
      </c>
      <c r="AV627" s="224">
        <f>IF(ISERROR((T627/U627-1)*100),"n/a",(T627/U627-1)*100)</f>
        <v>4.1666666666666741</v>
      </c>
      <c r="AW627" s="224">
        <f>IF(ISERROR((U627/V627-1)*100),"n/a",(U627/V627-1)*100)</f>
        <v>9.0909090909090828</v>
      </c>
      <c r="AX627" s="224">
        <f>IF(ISERROR((V627/W627-1)*100),"n/a",(V627/W627-1)*100)</f>
        <v>15.789473684210531</v>
      </c>
      <c r="AY627" s="224">
        <f>IF(ISERROR((W627/X627-1)*100),"n/a",(W627/X627-1)*100)</f>
        <v>11.764705882352944</v>
      </c>
      <c r="AZ627" s="224">
        <f>IF(ISERROR((X627/Y627-1)*100),"n/a",(X627/Y627-1)*100)</f>
        <v>13.333333333333353</v>
      </c>
      <c r="BA627" s="224">
        <f>IF(ISERROR((Y627/Z627-1)*100),"n/a",(Y627/Z627-1)*100)</f>
        <v>15.384615384615374</v>
      </c>
      <c r="BB627" s="224">
        <f>IF(ISERROR((Z627/AA627-1)*100),"n/a",(Z627/AA627-1)*100)</f>
        <v>18.181818181818187</v>
      </c>
      <c r="BC627" s="224">
        <f>IF(ISERROR((AA627/AB627-1)*100),"n/a",(AA627/AB627-1)*100)</f>
        <v>22.222222222222232</v>
      </c>
      <c r="BD627" s="224">
        <f>IF(ISERROR((AB627/AC627-1)*100),"n/a",(AB627/AC627-1)*100)</f>
        <v>28.571428571428559</v>
      </c>
      <c r="BE627" s="224">
        <f>IF(ISERROR((AC627/AD627-1)*100),"n/a",(AC627/AD627-1)*100)</f>
        <v>16.666666666666675</v>
      </c>
      <c r="BF627" s="224">
        <f>IF(ISERROR((AD627/AE627-1)*100),"n/a",(AD627/AE627-1)*100)</f>
        <v>19.999999999999996</v>
      </c>
      <c r="BG627" s="224">
        <f>AVERAGE(AG627:BF627)</f>
        <v>9.6927250800761691</v>
      </c>
      <c r="BH627" s="182">
        <f t="shared" si="9"/>
        <v>7.326835932687227</v>
      </c>
    </row>
    <row r="628" spans="1:60" x14ac:dyDescent="0.2">
      <c r="A628" s="116" t="s">
        <v>1650</v>
      </c>
      <c r="B628" s="55" t="s">
        <v>1651</v>
      </c>
      <c r="C628" s="36">
        <v>1.88</v>
      </c>
      <c r="D628" s="181">
        <v>1.76</v>
      </c>
      <c r="E628" s="181">
        <v>1.64</v>
      </c>
      <c r="F628" s="181">
        <v>1.52</v>
      </c>
      <c r="G628" s="181">
        <v>0.68</v>
      </c>
      <c r="H628" s="238">
        <v>0.56999999999999995</v>
      </c>
      <c r="I628" s="181">
        <v>1.96</v>
      </c>
      <c r="J628" s="229">
        <v>1.64</v>
      </c>
      <c r="K628" s="229">
        <v>1.64</v>
      </c>
      <c r="L628" s="238">
        <v>1.64</v>
      </c>
      <c r="M628" s="181">
        <v>1.64</v>
      </c>
      <c r="N628" s="181">
        <v>1.48</v>
      </c>
      <c r="O628" s="181">
        <v>1.28</v>
      </c>
      <c r="Q628" s="181">
        <v>1.28</v>
      </c>
      <c r="R628" s="181">
        <v>1.24</v>
      </c>
      <c r="T628" s="181">
        <v>1.08</v>
      </c>
      <c r="U628" s="181">
        <v>0.92</v>
      </c>
      <c r="V628" s="202">
        <v>0.76</v>
      </c>
      <c r="W628" s="229">
        <v>0.64</v>
      </c>
      <c r="X628" s="229">
        <v>0.64</v>
      </c>
      <c r="Y628" s="202">
        <v>0.64</v>
      </c>
      <c r="Z628" s="229">
        <v>0.41</v>
      </c>
      <c r="AA628" s="229">
        <v>0.41</v>
      </c>
      <c r="AB628" s="202">
        <v>0.41</v>
      </c>
      <c r="AC628" s="202">
        <v>0.4</v>
      </c>
      <c r="AD628" s="202">
        <v>0.36</v>
      </c>
      <c r="AE628" s="202">
        <v>0.32250000000000001</v>
      </c>
      <c r="AF628" s="223">
        <f>SUM(C628:AE628)</f>
        <v>28.842500000000005</v>
      </c>
      <c r="AG628" s="224">
        <f>IF(ISERROR((C628/D628-1)*100),"n/a",(C628/D628-1)*100)</f>
        <v>6.8181818181818121</v>
      </c>
      <c r="AH628" s="224">
        <f>IF(ISERROR((D628/E628-1)*100),"n/a",(D628/E628-1)*100)</f>
        <v>7.3170731707317138</v>
      </c>
      <c r="AI628" s="224">
        <f>IF(ISERROR((E628/F628-1)*100),"n/a",(E628/F628-1)*100)</f>
        <v>7.8947368421052655</v>
      </c>
      <c r="AJ628" s="224">
        <f>IF(ISERROR((F628/G628-1)*100),"n/a",(F628/G628-1)*100)</f>
        <v>123.52941176470588</v>
      </c>
      <c r="AK628" s="224">
        <f>IF(ISERROR((G628/H628-1)*100),"n/a",(G628/H628-1)*100)</f>
        <v>19.298245614035103</v>
      </c>
      <c r="AL628" s="224">
        <f>IF(ISERROR((H628/I628-1)*100),"n/a",(H628/I628-1)*100)</f>
        <v>-70.918367346938766</v>
      </c>
      <c r="AM628" s="224">
        <f>IF(ISERROR((I628/J628-1)*100),"n/a",(I628/J628-1)*100)</f>
        <v>19.512195121951216</v>
      </c>
      <c r="AN628" s="224">
        <f>IF(ISERROR((J628/K628-1)*100),"n/a",(J628/K628-1)*100)</f>
        <v>0</v>
      </c>
      <c r="AO628" s="224">
        <f>IF(ISERROR((K628/L628-1)*100),"n/a",(K628/L628-1)*100)</f>
        <v>0</v>
      </c>
      <c r="AP628" s="224">
        <f>IF(ISERROR((L628/M628-1)*100),"n/a",(L628/M628-1)*100)</f>
        <v>0</v>
      </c>
      <c r="AQ628" s="224">
        <f>IF(ISERROR((M628/N628-1)*100),"n/a",(M628/N628-1)*100)</f>
        <v>10.810810810810811</v>
      </c>
      <c r="AR628" s="224">
        <f>IF(ISERROR((N628/O628-1)*100),"n/a",(N628/O628-1)*100)</f>
        <v>15.625</v>
      </c>
      <c r="AS628" s="224">
        <f>IF(ISERROR((O628/Q628-1)*100),"n/a",(O628/Q628-1)*100)</f>
        <v>0</v>
      </c>
      <c r="AT628" s="224">
        <f>IF(ISERROR((Q628/R628-1)*100),"n/a",(Q628/R628-1)*100)</f>
        <v>3.2258064516129004</v>
      </c>
      <c r="AU628" s="224">
        <f>IF(ISERROR((R628/T628-1)*100),"n/a",(R628/T628-1)*100)</f>
        <v>14.814814814814813</v>
      </c>
      <c r="AV628" s="224">
        <f>IF(ISERROR((T628/U628-1)*100),"n/a",(T628/U628-1)*100)</f>
        <v>17.391304347826097</v>
      </c>
      <c r="AW628" s="224">
        <f>IF(ISERROR((U628/V628-1)*100),"n/a",(U628/V628-1)*100)</f>
        <v>21.052631578947366</v>
      </c>
      <c r="AX628" s="224">
        <f>IF(ISERROR((V628/W628-1)*100),"n/a",(V628/W628-1)*100)</f>
        <v>18.75</v>
      </c>
      <c r="AY628" s="224">
        <f>IF(ISERROR((W628/X628-1)*100),"n/a",(W628/X628-1)*100)</f>
        <v>0</v>
      </c>
      <c r="AZ628" s="224">
        <f>IF(ISERROR((X628/Y628-1)*100),"n/a",(X628/Y628-1)*100)</f>
        <v>0</v>
      </c>
      <c r="BA628" s="224">
        <f>IF(ISERROR((Y628/Z628-1)*100),"n/a",(Y628/Z628-1)*100)</f>
        <v>56.09756097560976</v>
      </c>
      <c r="BB628" s="224">
        <f>IF(ISERROR((Z628/AA628-1)*100),"n/a",(Z628/AA628-1)*100)</f>
        <v>0</v>
      </c>
      <c r="BC628" s="224">
        <f>IF(ISERROR((AA628/AB628-1)*100),"n/a",(AA628/AB628-1)*100)</f>
        <v>0</v>
      </c>
      <c r="BD628" s="224">
        <f>IF(ISERROR((AB628/AC628-1)*100),"n/a",(AB628/AC628-1)*100)</f>
        <v>2.4999999999999911</v>
      </c>
      <c r="BE628" s="224">
        <f>IF(ISERROR((AC628/AD628-1)*100),"n/a",(AC628/AD628-1)*100)</f>
        <v>11.111111111111116</v>
      </c>
      <c r="BF628" s="224">
        <f>IF(ISERROR((AD628/AE628-1)*100),"n/a",(AD628/AE628-1)*100)</f>
        <v>11.627906976744185</v>
      </c>
      <c r="BG628" s="224">
        <f>AVERAGE(AG628:BF628)</f>
        <v>11.402247078932664</v>
      </c>
      <c r="BH628" s="182">
        <f t="shared" si="9"/>
        <v>30.281429104802903</v>
      </c>
    </row>
    <row r="629" spans="1:60" x14ac:dyDescent="0.2">
      <c r="A629" s="146" t="s">
        <v>1251</v>
      </c>
      <c r="B629" s="55" t="s">
        <v>1252</v>
      </c>
      <c r="C629" s="36">
        <v>1.38</v>
      </c>
      <c r="D629" s="181">
        <v>1.32</v>
      </c>
      <c r="E629" s="181">
        <v>1.2</v>
      </c>
      <c r="F629" s="181">
        <v>1.1000000000000001</v>
      </c>
      <c r="G629" s="181">
        <v>1</v>
      </c>
      <c r="H629" s="181">
        <v>0.88</v>
      </c>
      <c r="I629" s="181">
        <v>0.82</v>
      </c>
      <c r="J629" s="202">
        <v>0.7</v>
      </c>
      <c r="K629" s="202">
        <v>0.66</v>
      </c>
      <c r="L629" s="238">
        <v>0.6</v>
      </c>
      <c r="M629" s="181">
        <v>0.52</v>
      </c>
      <c r="N629" s="238">
        <v>0.44</v>
      </c>
      <c r="O629" s="181">
        <v>0.42</v>
      </c>
      <c r="P629" s="273"/>
      <c r="Q629" s="238">
        <v>0.36</v>
      </c>
      <c r="R629" s="238">
        <v>0.36</v>
      </c>
      <c r="S629" s="273"/>
      <c r="T629" s="229">
        <v>0.4</v>
      </c>
      <c r="U629" s="229">
        <v>0.52</v>
      </c>
      <c r="V629" s="229">
        <v>0.52</v>
      </c>
      <c r="W629" s="202">
        <v>0.52</v>
      </c>
      <c r="X629" s="202">
        <v>0.48</v>
      </c>
      <c r="Y629" s="202">
        <v>0.45</v>
      </c>
      <c r="Z629" s="202">
        <v>0.43</v>
      </c>
      <c r="AA629" s="229">
        <v>0.4</v>
      </c>
      <c r="AB629" s="229">
        <v>0.4</v>
      </c>
      <c r="AC629" s="202">
        <v>0.4</v>
      </c>
      <c r="AD629" s="202">
        <v>0.39500000000000002</v>
      </c>
      <c r="AE629" s="202">
        <v>0.35</v>
      </c>
      <c r="AF629" s="223">
        <f>SUM(C629:AE629)</f>
        <v>17.024999999999999</v>
      </c>
      <c r="AG629" s="224">
        <f>IF(ISERROR((C629/D629-1)*100),"n/a",(C629/D629-1)*100)</f>
        <v>4.5454545454545414</v>
      </c>
      <c r="AH629" s="224">
        <f>IF(ISERROR((D629/E629-1)*100),"n/a",(D629/E629-1)*100)</f>
        <v>10.000000000000009</v>
      </c>
      <c r="AI629" s="224">
        <f>IF(ISERROR((E629/F629-1)*100),"n/a",(E629/F629-1)*100)</f>
        <v>9.0909090909090828</v>
      </c>
      <c r="AJ629" s="224">
        <f>IF(ISERROR((F629/G629-1)*100),"n/a",(F629/G629-1)*100)</f>
        <v>10.000000000000009</v>
      </c>
      <c r="AK629" s="224">
        <f>IF(ISERROR((G629/H629-1)*100),"n/a",(G629/H629-1)*100)</f>
        <v>13.636363636363647</v>
      </c>
      <c r="AL629" s="224">
        <f>IF(ISERROR((H629/I629-1)*100),"n/a",(H629/I629-1)*100)</f>
        <v>7.3170731707317138</v>
      </c>
      <c r="AM629" s="224">
        <f>IF(ISERROR((I629/J629-1)*100),"n/a",(I629/J629-1)*100)</f>
        <v>17.142857142857149</v>
      </c>
      <c r="AN629" s="224">
        <f>IF(ISERROR((J629/K629-1)*100),"n/a",(J629/K629-1)*100)</f>
        <v>6.0606060606060552</v>
      </c>
      <c r="AO629" s="224">
        <f>IF(ISERROR((K629/L629-1)*100),"n/a",(K629/L629-1)*100)</f>
        <v>10.000000000000009</v>
      </c>
      <c r="AP629" s="224">
        <f>IF(ISERROR((L629/M629-1)*100),"n/a",(L629/M629-1)*100)</f>
        <v>15.384615384615374</v>
      </c>
      <c r="AQ629" s="224">
        <f>IF(ISERROR((M629/N629-1)*100),"n/a",(M629/N629-1)*100)</f>
        <v>18.181818181818187</v>
      </c>
      <c r="AR629" s="224">
        <f>IF(ISERROR((N629/O629-1)*100),"n/a",(N629/O629-1)*100)</f>
        <v>4.7619047619047672</v>
      </c>
      <c r="AS629" s="224">
        <f>IF(ISERROR((O629/Q629-1)*100),"n/a",(O629/Q629-1)*100)</f>
        <v>16.666666666666675</v>
      </c>
      <c r="AT629" s="224">
        <f>IF(ISERROR((Q629/R629-1)*100),"n/a",(Q629/R629-1)*100)</f>
        <v>0</v>
      </c>
      <c r="AU629" s="224">
        <f>IF(ISERROR((R629/T629-1)*100),"n/a",(R629/T629-1)*100)</f>
        <v>-10.000000000000009</v>
      </c>
      <c r="AV629" s="224">
        <f>IF(ISERROR((T629/U629-1)*100),"n/a",(T629/U629-1)*100)</f>
        <v>-23.076923076923073</v>
      </c>
      <c r="AW629" s="224">
        <f>IF(ISERROR((U629/V629-1)*100),"n/a",(U629/V629-1)*100)</f>
        <v>0</v>
      </c>
      <c r="AX629" s="224">
        <f>IF(ISERROR((V629/W629-1)*100),"n/a",(V629/W629-1)*100)</f>
        <v>0</v>
      </c>
      <c r="AY629" s="224">
        <f>IF(ISERROR((W629/X629-1)*100),"n/a",(W629/X629-1)*100)</f>
        <v>8.3333333333333481</v>
      </c>
      <c r="AZ629" s="224">
        <f>IF(ISERROR((X629/Y629-1)*100),"n/a",(X629/Y629-1)*100)</f>
        <v>6.6666666666666652</v>
      </c>
      <c r="BA629" s="224">
        <f>IF(ISERROR((Y629/Z629-1)*100),"n/a",(Y629/Z629-1)*100)</f>
        <v>4.6511627906976827</v>
      </c>
      <c r="BB629" s="224">
        <f>IF(ISERROR((Z629/AA629-1)*100),"n/a",(Z629/AA629-1)*100)</f>
        <v>7.4999999999999956</v>
      </c>
      <c r="BC629" s="224">
        <f>IF(ISERROR((AA629/AB629-1)*100),"n/a",(AA629/AB629-1)*100)</f>
        <v>0</v>
      </c>
      <c r="BD629" s="224">
        <f>IF(ISERROR((AB629/AC629-1)*100),"n/a",(AB629/AC629-1)*100)</f>
        <v>0</v>
      </c>
      <c r="BE629" s="224">
        <f>IF(ISERROR((AC629/AD629-1)*100),"n/a",(AC629/AD629-1)*100)</f>
        <v>1.2658227848101333</v>
      </c>
      <c r="BF629" s="224">
        <f>IF(ISERROR((AD629/AE629-1)*100),"n/a",(AD629/AE629-1)*100)</f>
        <v>12.857142857142879</v>
      </c>
      <c r="BG629" s="224">
        <f>AVERAGE(AG629:BF629)</f>
        <v>5.8071336152944184</v>
      </c>
      <c r="BH629" s="182">
        <f t="shared" si="9"/>
        <v>8.844331210068848</v>
      </c>
    </row>
    <row r="630" spans="1:60" x14ac:dyDescent="0.2">
      <c r="A630" s="55" t="s">
        <v>1255</v>
      </c>
      <c r="B630" s="55" t="s">
        <v>1256</v>
      </c>
      <c r="C630" s="36">
        <v>2.78</v>
      </c>
      <c r="D630" s="181">
        <v>2.54</v>
      </c>
      <c r="E630" s="181">
        <v>2.33</v>
      </c>
      <c r="F630" s="181">
        <v>2.1800000000000002</v>
      </c>
      <c r="G630" s="181">
        <v>1.98</v>
      </c>
      <c r="H630" s="181">
        <v>1.9</v>
      </c>
      <c r="I630" s="181">
        <v>1.82</v>
      </c>
      <c r="J630" s="202">
        <v>1.72</v>
      </c>
      <c r="K630" s="202">
        <v>1.57</v>
      </c>
      <c r="L630" s="181">
        <v>1.44</v>
      </c>
      <c r="M630" s="181">
        <v>1.28</v>
      </c>
      <c r="N630" s="181">
        <v>1.1200000000000001</v>
      </c>
      <c r="O630" s="181">
        <v>0.96</v>
      </c>
      <c r="P630" s="273"/>
      <c r="Q630" s="181">
        <v>0.81</v>
      </c>
      <c r="R630" s="181">
        <v>0.7</v>
      </c>
      <c r="S630" s="273"/>
      <c r="T630" s="229">
        <v>0.64</v>
      </c>
      <c r="U630" s="229">
        <v>0.64</v>
      </c>
      <c r="V630" s="202">
        <v>0.57999999999999996</v>
      </c>
      <c r="W630" s="229">
        <v>0</v>
      </c>
      <c r="X630" s="229">
        <v>0</v>
      </c>
      <c r="Y630" s="229">
        <v>0</v>
      </c>
      <c r="Z630" s="229">
        <v>0</v>
      </c>
      <c r="AA630" s="229">
        <v>0</v>
      </c>
      <c r="AB630" s="229">
        <v>0</v>
      </c>
      <c r="AC630" s="229">
        <v>0</v>
      </c>
      <c r="AD630" s="229">
        <v>0</v>
      </c>
      <c r="AE630" s="229">
        <v>0</v>
      </c>
      <c r="AF630" s="223">
        <f>SUM(C630:AE630)</f>
        <v>26.990000000000002</v>
      </c>
      <c r="AG630" s="224">
        <f>IF(ISERROR((C630/D630-1)*100),"n/a",(C630/D630-1)*100)</f>
        <v>9.4488188976377785</v>
      </c>
      <c r="AH630" s="224">
        <f>IF(ISERROR((D630/E630-1)*100),"n/a",(D630/E630-1)*100)</f>
        <v>9.0128755364806921</v>
      </c>
      <c r="AI630" s="224">
        <f>IF(ISERROR((E630/F630-1)*100),"n/a",(E630/F630-1)*100)</f>
        <v>6.8807339449541205</v>
      </c>
      <c r="AJ630" s="224">
        <f>IF(ISERROR((F630/G630-1)*100),"n/a",(F630/G630-1)*100)</f>
        <v>10.1010101010101</v>
      </c>
      <c r="AK630" s="224">
        <f>IF(ISERROR((G630/H630-1)*100),"n/a",(G630/H630-1)*100)</f>
        <v>4.2105263157894868</v>
      </c>
      <c r="AL630" s="224">
        <f>IF(ISERROR((H630/I630-1)*100),"n/a",(H630/I630-1)*100)</f>
        <v>4.39560439560438</v>
      </c>
      <c r="AM630" s="224">
        <f>IF(ISERROR((I630/J630-1)*100),"n/a",(I630/J630-1)*100)</f>
        <v>5.8139534883721034</v>
      </c>
      <c r="AN630" s="224">
        <f>IF(ISERROR((J630/K630-1)*100),"n/a",(J630/K630-1)*100)</f>
        <v>9.554140127388532</v>
      </c>
      <c r="AO630" s="224">
        <f>IF(ISERROR((K630/L630-1)*100),"n/a",(K630/L630-1)*100)</f>
        <v>9.0277777777777892</v>
      </c>
      <c r="AP630" s="224">
        <f>IF(ISERROR((L630/M630-1)*100),"n/a",(L630/M630-1)*100)</f>
        <v>12.5</v>
      </c>
      <c r="AQ630" s="224">
        <f>IF(ISERROR((M630/N630-1)*100),"n/a",(M630/N630-1)*100)</f>
        <v>14.285714285714279</v>
      </c>
      <c r="AR630" s="224">
        <f>IF(ISERROR((N630/O630-1)*100),"n/a",(N630/O630-1)*100)</f>
        <v>16.666666666666675</v>
      </c>
      <c r="AS630" s="224">
        <f>IF(ISERROR((O630/Q630-1)*100),"n/a",(O630/Q630-1)*100)</f>
        <v>18.518518518518512</v>
      </c>
      <c r="AT630" s="224">
        <f>IF(ISERROR((Q630/R630-1)*100),"n/a",(Q630/R630-1)*100)</f>
        <v>15.714285714285726</v>
      </c>
      <c r="AU630" s="224">
        <f>IF(ISERROR((R630/T630-1)*100),"n/a",(R630/T630-1)*100)</f>
        <v>9.375</v>
      </c>
      <c r="AV630" s="224">
        <f>IF(ISERROR((T630/U630-1)*100),"n/a",(T630/U630-1)*100)</f>
        <v>0</v>
      </c>
      <c r="AW630" s="224">
        <f>IF(ISERROR((U630/V630-1)*100),"n/a",(U630/V630-1)*100)</f>
        <v>10.344827586206918</v>
      </c>
      <c r="AX630" s="224" t="str">
        <f>IF(ISERROR((V630/W630-1)*100),"n/a",(V630/W630-1)*100)</f>
        <v>n/a</v>
      </c>
      <c r="AY630" s="224" t="str">
        <f>IF(ISERROR((W630/X630-1)*100),"n/a",(W630/X630-1)*100)</f>
        <v>n/a</v>
      </c>
      <c r="AZ630" s="224" t="str">
        <f>IF(ISERROR((X630/Y630-1)*100),"n/a",(X630/Y630-1)*100)</f>
        <v>n/a</v>
      </c>
      <c r="BA630" s="224" t="str">
        <f>IF(ISERROR((Y630/Z630-1)*100),"n/a",(Y630/Z630-1)*100)</f>
        <v>n/a</v>
      </c>
      <c r="BB630" s="224" t="str">
        <f>IF(ISERROR((Z630/AA630-1)*100),"n/a",(Z630/AA630-1)*100)</f>
        <v>n/a</v>
      </c>
      <c r="BC630" s="224" t="str">
        <f>IF(ISERROR((AA630/AB630-1)*100),"n/a",(AA630/AB630-1)*100)</f>
        <v>n/a</v>
      </c>
      <c r="BD630" s="224" t="str">
        <f>IF(ISERROR((AB630/AC630-1)*100),"n/a",(AB630/AC630-1)*100)</f>
        <v>n/a</v>
      </c>
      <c r="BE630" s="224" t="str">
        <f>IF(ISERROR((AC630/AD630-1)*100),"n/a",(AC630/AD630-1)*100)</f>
        <v>n/a</v>
      </c>
      <c r="BF630" s="224" t="str">
        <f>IF(ISERROR((AD630/AE630-1)*100),"n/a",(AD630/AE630-1)*100)</f>
        <v>n/a</v>
      </c>
      <c r="BG630" s="224">
        <f>AVERAGE(AG630:BF630)</f>
        <v>9.755909020965122</v>
      </c>
      <c r="BH630" s="182">
        <f t="shared" si="9"/>
        <v>4.7983666602544197</v>
      </c>
    </row>
    <row r="631" spans="1:60" x14ac:dyDescent="0.2">
      <c r="A631" s="116" t="s">
        <v>1258</v>
      </c>
      <c r="B631" s="55" t="s">
        <v>1259</v>
      </c>
      <c r="C631" s="36">
        <v>1.8</v>
      </c>
      <c r="D631" s="181">
        <v>1.6</v>
      </c>
      <c r="E631" s="181">
        <v>1.4</v>
      </c>
      <c r="F631" s="181">
        <v>1.08</v>
      </c>
      <c r="G631" s="181">
        <v>0.9173</v>
      </c>
      <c r="H631" s="181">
        <v>0.76629999999999998</v>
      </c>
      <c r="I631" s="181">
        <v>0.71889999999999998</v>
      </c>
      <c r="J631" s="202">
        <v>0.6492</v>
      </c>
      <c r="K631" s="202">
        <v>0.58009999999999995</v>
      </c>
      <c r="L631" s="238">
        <v>0.51029999999999998</v>
      </c>
      <c r="M631" s="181">
        <v>0.54620000000000002</v>
      </c>
      <c r="N631" s="181">
        <v>0.53200000000000003</v>
      </c>
      <c r="O631" s="181">
        <v>0.50890000000000002</v>
      </c>
      <c r="Q631" s="181">
        <v>0.48649999999999999</v>
      </c>
      <c r="R631" s="181">
        <v>0.43209999999999998</v>
      </c>
      <c r="T631" s="181">
        <v>0.38750000000000001</v>
      </c>
      <c r="U631" s="238">
        <v>0.34160000000000001</v>
      </c>
      <c r="V631" s="229">
        <v>0.87460000000000004</v>
      </c>
      <c r="W631" s="202">
        <v>1.4618</v>
      </c>
      <c r="X631" s="202">
        <v>1.33721020091886</v>
      </c>
      <c r="Y631" s="202">
        <v>1.0521569407860401</v>
      </c>
      <c r="Z631" s="202">
        <v>0.89327207781460305</v>
      </c>
      <c r="AA631" s="202">
        <v>0.80861263393981697</v>
      </c>
      <c r="AB631" s="202">
        <v>0.12124191903201501</v>
      </c>
      <c r="AC631" s="229">
        <v>0</v>
      </c>
      <c r="AD631" s="229">
        <v>0</v>
      </c>
      <c r="AE631" s="229">
        <v>0</v>
      </c>
      <c r="AF631" s="223">
        <f>SUM(C631:AE631)</f>
        <v>19.805793772491342</v>
      </c>
      <c r="AG631" s="224">
        <f>IF(ISERROR((C631/D631-1)*100),"n/a",(C631/D631-1)*100)</f>
        <v>12.5</v>
      </c>
      <c r="AH631" s="224">
        <f>IF(ISERROR((D631/E631-1)*100),"n/a",(D631/E631-1)*100)</f>
        <v>14.285714285714302</v>
      </c>
      <c r="AI631" s="224">
        <f>IF(ISERROR((E631/F631-1)*100),"n/a",(E631/F631-1)*100)</f>
        <v>29.629629629629605</v>
      </c>
      <c r="AJ631" s="224">
        <f>IF(ISERROR((F631/G631-1)*100),"n/a",(F631/G631-1)*100)</f>
        <v>17.736836367600574</v>
      </c>
      <c r="AK631" s="224">
        <f>IF(ISERROR((G631/H631-1)*100),"n/a",(G631/H631-1)*100)</f>
        <v>19.705076340858675</v>
      </c>
      <c r="AL631" s="224">
        <f>IF(ISERROR((H631/I631-1)*100),"n/a",(H631/I631-1)*100)</f>
        <v>6.5934065934065922</v>
      </c>
      <c r="AM631" s="224">
        <f>IF(ISERROR((I631/J631-1)*100),"n/a",(I631/J631-1)*100)</f>
        <v>10.736290819470117</v>
      </c>
      <c r="AN631" s="224">
        <f>IF(ISERROR((J631/K631-1)*100),"n/a",(J631/K631-1)*100)</f>
        <v>11.911739355283579</v>
      </c>
      <c r="AO631" s="224">
        <f>IF(ISERROR((K631/L631-1)*100),"n/a",(K631/L631-1)*100)</f>
        <v>13.678228493043299</v>
      </c>
      <c r="AP631" s="224">
        <f>IF(ISERROR((L631/M631-1)*100),"n/a",(L631/M631-1)*100)</f>
        <v>-6.5726839985353447</v>
      </c>
      <c r="AQ631" s="224">
        <f>IF(ISERROR((M631/N631-1)*100),"n/a",(M631/N631-1)*100)</f>
        <v>2.6691729323308211</v>
      </c>
      <c r="AR631" s="224">
        <f>IF(ISERROR((N631/O631-1)*100),"n/a",(N631/O631-1)*100)</f>
        <v>4.5392022008253097</v>
      </c>
      <c r="AS631" s="224">
        <f>IF(ISERROR((O631/Q631-1)*100),"n/a",(O631/Q631-1)*100)</f>
        <v>4.6043165467625879</v>
      </c>
      <c r="AT631" s="224">
        <f>IF(ISERROR((Q631/R631-1)*100),"n/a",(Q631/R631-1)*100)</f>
        <v>12.589678315204811</v>
      </c>
      <c r="AU631" s="224">
        <f>IF(ISERROR((R631/T631-1)*100),"n/a",(R631/T631-1)*100)</f>
        <v>11.509677419354825</v>
      </c>
      <c r="AV631" s="224">
        <f>IF(ISERROR((T631/U631-1)*100),"n/a",(T631/U631-1)*100)</f>
        <v>13.436768149882905</v>
      </c>
      <c r="AW631" s="224">
        <f>IF(ISERROR((U631/V631-1)*100),"n/a",(U631/V631-1)*100)</f>
        <v>-60.942144980562539</v>
      </c>
      <c r="AX631" s="224">
        <f>IF(ISERROR((V631/W631-1)*100),"n/a",(V631/W631-1)*100)</f>
        <v>-40.169653851416051</v>
      </c>
      <c r="AY631" s="224">
        <f>IF(ISERROR((W631/X631-1)*100),"n/a",(W631/X631-1)*100)</f>
        <v>9.3171439311133355</v>
      </c>
      <c r="AZ631" s="224">
        <f>IF(ISERROR((X631/Y631-1)*100),"n/a",(X631/Y631-1)*100)</f>
        <v>27.092275789186338</v>
      </c>
      <c r="BA631" s="224">
        <f>IF(ISERROR((Y631/Z631-1)*100),"n/a",(Y631/Z631-1)*100)</f>
        <v>17.786838625936909</v>
      </c>
      <c r="BB631" s="224">
        <f>IF(ISERROR((Z631/AA631-1)*100),"n/a",(Z631/AA631-1)*100)</f>
        <v>10.469715698392989</v>
      </c>
      <c r="BC631" s="224">
        <f>IF(ISERROR((AA631/AB631-1)*100),"n/a",(AA631/AB631-1)*100)</f>
        <v>566.94146743610656</v>
      </c>
      <c r="BD631" s="224" t="str">
        <f>IF(ISERROR((AB631/AC631-1)*100),"n/a",(AB631/AC631-1)*100)</f>
        <v>n/a</v>
      </c>
      <c r="BE631" s="224" t="str">
        <f>IF(ISERROR((AC631/AD631-1)*100),"n/a",(AC631/AD631-1)*100)</f>
        <v>n/a</v>
      </c>
      <c r="BF631" s="224" t="str">
        <f>IF(ISERROR((AD631/AE631-1)*100),"n/a",(AD631/AE631-1)*100)</f>
        <v>n/a</v>
      </c>
      <c r="BG631" s="224">
        <f>AVERAGE(AG631:BF631)</f>
        <v>30.871682439112618</v>
      </c>
      <c r="BH631" s="182">
        <f t="shared" si="9"/>
        <v>118.52676480965363</v>
      </c>
    </row>
    <row r="632" spans="1:60" x14ac:dyDescent="0.2">
      <c r="A632" s="146" t="s">
        <v>5626</v>
      </c>
      <c r="B632" s="55" t="s">
        <v>5625</v>
      </c>
      <c r="C632" s="36">
        <v>0.22500000000000001</v>
      </c>
      <c r="D632" s="181">
        <v>0.215</v>
      </c>
      <c r="E632" s="181">
        <v>0.20500000000000002</v>
      </c>
      <c r="F632" s="181">
        <v>0.19500000000000001</v>
      </c>
      <c r="G632" s="181">
        <v>4.7500000000000001E-2</v>
      </c>
      <c r="H632" s="238">
        <v>0</v>
      </c>
      <c r="I632" s="238">
        <v>0</v>
      </c>
      <c r="J632" s="229">
        <v>0</v>
      </c>
      <c r="K632" s="229">
        <v>0</v>
      </c>
      <c r="L632" s="238">
        <v>0</v>
      </c>
      <c r="M632" s="238">
        <v>0</v>
      </c>
      <c r="N632" s="238">
        <v>0</v>
      </c>
      <c r="O632" s="238">
        <v>0</v>
      </c>
      <c r="P632" s="162"/>
      <c r="Q632" s="238">
        <v>0</v>
      </c>
      <c r="R632" s="238">
        <v>0</v>
      </c>
      <c r="S632" s="162"/>
      <c r="T632" s="238">
        <v>0</v>
      </c>
      <c r="U632" s="238">
        <v>0</v>
      </c>
      <c r="V632" s="229">
        <v>0</v>
      </c>
      <c r="W632" s="229">
        <v>0</v>
      </c>
      <c r="X632" s="229">
        <v>0</v>
      </c>
      <c r="Y632" s="229">
        <v>0</v>
      </c>
      <c r="Z632" s="229">
        <v>0</v>
      </c>
      <c r="AA632" s="229">
        <v>0</v>
      </c>
      <c r="AB632" s="229">
        <v>0</v>
      </c>
      <c r="AC632" s="229">
        <v>0</v>
      </c>
      <c r="AD632" s="229">
        <v>0</v>
      </c>
      <c r="AE632" s="229">
        <v>0</v>
      </c>
      <c r="AF632" s="223">
        <f>SUM(C632:AE632)</f>
        <v>0.88750000000000007</v>
      </c>
      <c r="AG632" s="224">
        <f>IF(ISERROR((C632/D632-1)*100),"n/a",(C632/D632-1)*100)</f>
        <v>4.6511627906976827</v>
      </c>
      <c r="AH632" s="224">
        <f>IF(ISERROR((D632/E632-1)*100),"n/a",(D632/E632-1)*100)</f>
        <v>4.878048780487787</v>
      </c>
      <c r="AI632" s="224">
        <f>IF(ISERROR((E632/F632-1)*100),"n/a",(E632/F632-1)*100)</f>
        <v>5.1282051282051322</v>
      </c>
      <c r="AJ632" s="224">
        <f>IF(ISERROR((F632/G632-1)*100),"n/a",(F632/G632-1)*100)</f>
        <v>310.5263157894737</v>
      </c>
      <c r="AK632" s="224" t="str">
        <f>IF(ISERROR((G632/H632-1)*100),"n/a",(G632/H632-1)*100)</f>
        <v>n/a</v>
      </c>
      <c r="AL632" s="224" t="str">
        <f>IF(ISERROR((H632/I632-1)*100),"n/a",(H632/I632-1)*100)</f>
        <v>n/a</v>
      </c>
      <c r="AM632" s="224" t="str">
        <f>IF(ISERROR((I632/J632-1)*100),"n/a",(I632/J632-1)*100)</f>
        <v>n/a</v>
      </c>
      <c r="AN632" s="224" t="str">
        <f>IF(ISERROR((J632/K632-1)*100),"n/a",(J632/K632-1)*100)</f>
        <v>n/a</v>
      </c>
      <c r="AO632" s="224" t="str">
        <f>IF(ISERROR((K632/L632-1)*100),"n/a",(K632/L632-1)*100)</f>
        <v>n/a</v>
      </c>
      <c r="AP632" s="224" t="str">
        <f>IF(ISERROR((L632/M632-1)*100),"n/a",(L632/M632-1)*100)</f>
        <v>n/a</v>
      </c>
      <c r="AQ632" s="224" t="str">
        <f>IF(ISERROR((M632/N632-1)*100),"n/a",(M632/N632-1)*100)</f>
        <v>n/a</v>
      </c>
      <c r="AR632" s="224" t="str">
        <f>IF(ISERROR((N632/O632-1)*100),"n/a",(N632/O632-1)*100)</f>
        <v>n/a</v>
      </c>
      <c r="AS632" s="224" t="str">
        <f>IF(ISERROR((O632/Q632-1)*100),"n/a",(O632/Q632-1)*100)</f>
        <v>n/a</v>
      </c>
      <c r="AT632" s="224" t="str">
        <f>IF(ISERROR((Q632/R632-1)*100),"n/a",(Q632/R632-1)*100)</f>
        <v>n/a</v>
      </c>
      <c r="AU632" s="224" t="str">
        <f>IF(ISERROR((R632/T632-1)*100),"n/a",(R632/T632-1)*100)</f>
        <v>n/a</v>
      </c>
      <c r="AV632" s="224" t="str">
        <f>IF(ISERROR((T632/U632-1)*100),"n/a",(T632/U632-1)*100)</f>
        <v>n/a</v>
      </c>
      <c r="AW632" s="224" t="str">
        <f>IF(ISERROR((U632/V632-1)*100),"n/a",(U632/V632-1)*100)</f>
        <v>n/a</v>
      </c>
      <c r="AX632" s="224" t="str">
        <f>IF(ISERROR((V632/W632-1)*100),"n/a",(V632/W632-1)*100)</f>
        <v>n/a</v>
      </c>
      <c r="AY632" s="224" t="str">
        <f>IF(ISERROR((W632/X632-1)*100),"n/a",(W632/X632-1)*100)</f>
        <v>n/a</v>
      </c>
      <c r="AZ632" s="224" t="str">
        <f>IF(ISERROR((X632/Y632-1)*100),"n/a",(X632/Y632-1)*100)</f>
        <v>n/a</v>
      </c>
      <c r="BA632" s="224" t="str">
        <f>IF(ISERROR((Y632/Z632-1)*100),"n/a",(Y632/Z632-1)*100)</f>
        <v>n/a</v>
      </c>
      <c r="BB632" s="224" t="str">
        <f>IF(ISERROR((Z632/AA632-1)*100),"n/a",(Z632/AA632-1)*100)</f>
        <v>n/a</v>
      </c>
      <c r="BC632" s="224" t="str">
        <f>IF(ISERROR((AA632/AB632-1)*100),"n/a",(AA632/AB632-1)*100)</f>
        <v>n/a</v>
      </c>
      <c r="BD632" s="224" t="str">
        <f>IF(ISERROR((AB632/AC632-1)*100),"n/a",(AB632/AC632-1)*100)</f>
        <v>n/a</v>
      </c>
      <c r="BE632" s="224" t="str">
        <f>IF(ISERROR((AC632/AD632-1)*100),"n/a",(AC632/AD632-1)*100)</f>
        <v>n/a</v>
      </c>
      <c r="BF632" s="224" t="str">
        <f>IF(ISERROR((AD632/AE632-1)*100),"n/a",(AD632/AE632-1)*100)</f>
        <v>n/a</v>
      </c>
      <c r="BG632" s="224">
        <f>AVERAGE(AG632:BF632)</f>
        <v>81.29593312221607</v>
      </c>
      <c r="BH632" s="182">
        <f t="shared" si="9"/>
        <v>152.82037930414035</v>
      </c>
    </row>
    <row r="633" spans="1:60" x14ac:dyDescent="0.2">
      <c r="A633" s="55" t="s">
        <v>2074</v>
      </c>
      <c r="B633" s="55" t="s">
        <v>497</v>
      </c>
      <c r="C633" s="36">
        <v>4.5199999999999996</v>
      </c>
      <c r="D633" s="181">
        <v>4.4400000000000004</v>
      </c>
      <c r="E633" s="181">
        <v>4.3600000000000003</v>
      </c>
      <c r="F633" s="181">
        <v>3.96</v>
      </c>
      <c r="G633" s="181">
        <v>3.16</v>
      </c>
      <c r="H633" s="181">
        <v>2.68</v>
      </c>
      <c r="I633" s="181">
        <v>2.6</v>
      </c>
      <c r="J633" s="202">
        <v>2.52</v>
      </c>
      <c r="K633" s="202">
        <v>2.44</v>
      </c>
      <c r="L633" s="181">
        <v>2.3199999999999998</v>
      </c>
      <c r="M633" s="181">
        <v>2.16</v>
      </c>
      <c r="N633" s="181">
        <v>1.9</v>
      </c>
      <c r="O633" s="181">
        <v>1.58</v>
      </c>
      <c r="P633" s="273"/>
      <c r="Q633" s="181">
        <v>1.32</v>
      </c>
      <c r="R633" s="181">
        <v>1.1000000000000001</v>
      </c>
      <c r="S633" s="273"/>
      <c r="T633" s="202">
        <v>0.84</v>
      </c>
      <c r="U633" s="202">
        <v>0.66</v>
      </c>
      <c r="V633" s="202">
        <v>0.6</v>
      </c>
      <c r="W633" s="202">
        <v>0.52</v>
      </c>
      <c r="X633" s="202">
        <v>0.44</v>
      </c>
      <c r="Y633" s="202">
        <v>0.36</v>
      </c>
      <c r="Z633" s="202">
        <v>0.3</v>
      </c>
      <c r="AA633" s="202">
        <v>0.26</v>
      </c>
      <c r="AB633" s="202">
        <v>0.24</v>
      </c>
      <c r="AC633" s="202">
        <v>0.22</v>
      </c>
      <c r="AD633" s="202">
        <v>0.21</v>
      </c>
      <c r="AE633" s="202">
        <v>0.2</v>
      </c>
      <c r="AF633" s="223">
        <f>SUM(C633:AE633)</f>
        <v>45.91</v>
      </c>
      <c r="AG633" s="224">
        <f>IF(ISERROR((C633/D633-1)*100),"n/a",(C633/D633-1)*100)</f>
        <v>1.8018018018017834</v>
      </c>
      <c r="AH633" s="224">
        <f>IF(ISERROR((D633/E633-1)*100),"n/a",(D633/E633-1)*100)</f>
        <v>1.8348623853211121</v>
      </c>
      <c r="AI633" s="224">
        <f>IF(ISERROR((E633/F633-1)*100),"n/a",(E633/F633-1)*100)</f>
        <v>10.1010101010101</v>
      </c>
      <c r="AJ633" s="224">
        <f>IF(ISERROR((F633/G633-1)*100),"n/a",(F633/G633-1)*100)</f>
        <v>25.316455696202532</v>
      </c>
      <c r="AK633" s="224">
        <f>IF(ISERROR((G633/H633-1)*100),"n/a",(G633/H633-1)*100)</f>
        <v>17.910447761194035</v>
      </c>
      <c r="AL633" s="224">
        <f>IF(ISERROR((H633/I633-1)*100),"n/a",(H633/I633-1)*100)</f>
        <v>3.0769230769230882</v>
      </c>
      <c r="AM633" s="224">
        <f>IF(ISERROR((I633/J633-1)*100),"n/a",(I633/J633-1)*100)</f>
        <v>3.1746031746031855</v>
      </c>
      <c r="AN633" s="224">
        <f>IF(ISERROR((J633/K633-1)*100),"n/a",(J633/K633-1)*100)</f>
        <v>3.2786885245901676</v>
      </c>
      <c r="AO633" s="224">
        <f>IF(ISERROR((K633/L633-1)*100),"n/a",(K633/L633-1)*100)</f>
        <v>5.1724137931034475</v>
      </c>
      <c r="AP633" s="224">
        <f>IF(ISERROR((L633/M633-1)*100),"n/a",(L633/M633-1)*100)</f>
        <v>7.4074074074073959</v>
      </c>
      <c r="AQ633" s="224">
        <f>IF(ISERROR((M633/N633-1)*100),"n/a",(M633/N633-1)*100)</f>
        <v>13.684210526315809</v>
      </c>
      <c r="AR633" s="224">
        <f>IF(ISERROR((N633/O633-1)*100),"n/a",(N633/O633-1)*100)</f>
        <v>20.253164556962023</v>
      </c>
      <c r="AS633" s="224">
        <f>IF(ISERROR((O633/Q633-1)*100),"n/a",(O633/Q633-1)*100)</f>
        <v>19.696969696969703</v>
      </c>
      <c r="AT633" s="224">
        <f>IF(ISERROR((Q633/R633-1)*100),"n/a",(Q633/R633-1)*100)</f>
        <v>19.999999999999996</v>
      </c>
      <c r="AU633" s="224">
        <f>IF(ISERROR((R633/T633-1)*100),"n/a",(R633/T633-1)*100)</f>
        <v>30.952380952380977</v>
      </c>
      <c r="AV633" s="224">
        <f>IF(ISERROR((T633/U633-1)*100),"n/a",(T633/U633-1)*100)</f>
        <v>27.27272727272727</v>
      </c>
      <c r="AW633" s="224">
        <f>IF(ISERROR((U633/V633-1)*100),"n/a",(U633/V633-1)*100)</f>
        <v>10.000000000000009</v>
      </c>
      <c r="AX633" s="224">
        <f>IF(ISERROR((V633/W633-1)*100),"n/a",(V633/W633-1)*100)</f>
        <v>15.384615384615374</v>
      </c>
      <c r="AY633" s="224">
        <f>IF(ISERROR((W633/X633-1)*100),"n/a",(W633/X633-1)*100)</f>
        <v>18.181818181818187</v>
      </c>
      <c r="AZ633" s="224">
        <f>IF(ISERROR((X633/Y633-1)*100),"n/a",(X633/Y633-1)*100)</f>
        <v>22.222222222222232</v>
      </c>
      <c r="BA633" s="224">
        <f>IF(ISERROR((Y633/Z633-1)*100),"n/a",(Y633/Z633-1)*100)</f>
        <v>19.999999999999996</v>
      </c>
      <c r="BB633" s="224">
        <f>IF(ISERROR((Z633/AA633-1)*100),"n/a",(Z633/AA633-1)*100)</f>
        <v>15.384615384615374</v>
      </c>
      <c r="BC633" s="224">
        <f>IF(ISERROR((AA633/AB633-1)*100),"n/a",(AA633/AB633-1)*100)</f>
        <v>8.3333333333333481</v>
      </c>
      <c r="BD633" s="224">
        <f>IF(ISERROR((AB633/AC633-1)*100),"n/a",(AB633/AC633-1)*100)</f>
        <v>9.0909090909090828</v>
      </c>
      <c r="BE633" s="224">
        <f>IF(ISERROR((AC633/AD633-1)*100),"n/a",(AC633/AD633-1)*100)</f>
        <v>4.7619047619047672</v>
      </c>
      <c r="BF633" s="224">
        <f>IF(ISERROR((AD633/AE633-1)*100),"n/a",(AD633/AE633-1)*100)</f>
        <v>4.9999999999999822</v>
      </c>
      <c r="BG633" s="224">
        <f>AVERAGE(AG633:BF633)</f>
        <v>13.049749426420421</v>
      </c>
      <c r="BH633" s="182">
        <f t="shared" si="9"/>
        <v>8.5776181757703149</v>
      </c>
    </row>
    <row r="634" spans="1:60" x14ac:dyDescent="0.2">
      <c r="A634" s="123" t="s">
        <v>2075</v>
      </c>
      <c r="B634" s="55" t="s">
        <v>499</v>
      </c>
      <c r="C634" s="36">
        <v>2.04</v>
      </c>
      <c r="D634" s="181">
        <v>1.8</v>
      </c>
      <c r="E634" s="181">
        <v>1.08</v>
      </c>
      <c r="F634" s="181">
        <v>1.07</v>
      </c>
      <c r="G634" s="181">
        <v>1.06</v>
      </c>
      <c r="H634" s="181">
        <v>1.04</v>
      </c>
      <c r="I634" s="181">
        <v>1.03</v>
      </c>
      <c r="J634" s="202">
        <v>1.02</v>
      </c>
      <c r="K634" s="229">
        <v>1</v>
      </c>
      <c r="L634" s="181">
        <v>0.99</v>
      </c>
      <c r="M634" s="238">
        <v>0.98</v>
      </c>
      <c r="N634" s="181">
        <v>0.97</v>
      </c>
      <c r="O634" s="181">
        <v>0.96</v>
      </c>
      <c r="P634" s="273"/>
      <c r="Q634" s="238">
        <v>0.94</v>
      </c>
      <c r="R634" s="181">
        <v>0.93</v>
      </c>
      <c r="S634" s="273"/>
      <c r="T634" s="202">
        <v>0.91</v>
      </c>
      <c r="U634" s="229">
        <v>0.9</v>
      </c>
      <c r="V634" s="202">
        <v>0.88</v>
      </c>
      <c r="W634" s="202">
        <v>0.86</v>
      </c>
      <c r="X634" s="202">
        <v>0.84</v>
      </c>
      <c r="Y634" s="202">
        <v>0.8</v>
      </c>
      <c r="Z634" s="202">
        <v>0.75</v>
      </c>
      <c r="AA634" s="202">
        <v>0.65</v>
      </c>
      <c r="AB634" s="202">
        <v>0.6</v>
      </c>
      <c r="AC634" s="202">
        <v>0.56000000000000005</v>
      </c>
      <c r="AD634" s="202">
        <v>0.51</v>
      </c>
      <c r="AE634" s="202">
        <v>0.19500000000000001</v>
      </c>
      <c r="AF634" s="223">
        <f>SUM(C634:AE634)</f>
        <v>25.364999999999998</v>
      </c>
      <c r="AG634" s="224">
        <f>IF(ISERROR((C634/D634-1)*100),"n/a",(C634/D634-1)*100)</f>
        <v>13.33333333333333</v>
      </c>
      <c r="AH634" s="224">
        <f>IF(ISERROR((D634/E634-1)*100),"n/a",(D634/E634-1)*100)</f>
        <v>66.666666666666657</v>
      </c>
      <c r="AI634" s="224">
        <f>IF(ISERROR((E634/F634-1)*100),"n/a",(E634/F634-1)*100)</f>
        <v>0.93457943925234765</v>
      </c>
      <c r="AJ634" s="224">
        <f>IF(ISERROR((F634/G634-1)*100),"n/a",(F634/G634-1)*100)</f>
        <v>0.94339622641510523</v>
      </c>
      <c r="AK634" s="224">
        <f>IF(ISERROR((G634/H634-1)*100),"n/a",(G634/H634-1)*100)</f>
        <v>1.9230769230769162</v>
      </c>
      <c r="AL634" s="224">
        <f>IF(ISERROR((H634/I634-1)*100),"n/a",(H634/I634-1)*100)</f>
        <v>0.97087378640776656</v>
      </c>
      <c r="AM634" s="224">
        <f>IF(ISERROR((I634/J634-1)*100),"n/a",(I634/J634-1)*100)</f>
        <v>0.98039215686274161</v>
      </c>
      <c r="AN634" s="224">
        <f>IF(ISERROR((J634/K634-1)*100),"n/a",(J634/K634-1)*100)</f>
        <v>2.0000000000000018</v>
      </c>
      <c r="AO634" s="224">
        <f>IF(ISERROR((K634/L634-1)*100),"n/a",(K634/L634-1)*100)</f>
        <v>1.0101010101010166</v>
      </c>
      <c r="AP634" s="224">
        <f>IF(ISERROR((L634/M634-1)*100),"n/a",(L634/M634-1)*100)</f>
        <v>1.0204081632652962</v>
      </c>
      <c r="AQ634" s="224">
        <f>IF(ISERROR((M634/N634-1)*100),"n/a",(M634/N634-1)*100)</f>
        <v>1.0309278350515427</v>
      </c>
      <c r="AR634" s="224">
        <f>IF(ISERROR((N634/O634-1)*100),"n/a",(N634/O634-1)*100)</f>
        <v>1.0416666666666741</v>
      </c>
      <c r="AS634" s="224">
        <f>IF(ISERROR((O634/Q634-1)*100),"n/a",(O634/Q634-1)*100)</f>
        <v>2.1276595744680771</v>
      </c>
      <c r="AT634" s="224">
        <f>IF(ISERROR((Q634/R634-1)*100),"n/a",(Q634/R634-1)*100)</f>
        <v>1.0752688172043001</v>
      </c>
      <c r="AU634" s="224">
        <f>IF(ISERROR((R634/T634-1)*100),"n/a",(R634/T634-1)*100)</f>
        <v>2.19780219780219</v>
      </c>
      <c r="AV634" s="224">
        <f>IF(ISERROR((T634/U634-1)*100),"n/a",(T634/U634-1)*100)</f>
        <v>1.1111111111111072</v>
      </c>
      <c r="AW634" s="224">
        <f>IF(ISERROR((U634/V634-1)*100),"n/a",(U634/V634-1)*100)</f>
        <v>2.2727272727272707</v>
      </c>
      <c r="AX634" s="224">
        <f>IF(ISERROR((V634/W634-1)*100),"n/a",(V634/W634-1)*100)</f>
        <v>2.3255813953488413</v>
      </c>
      <c r="AY634" s="224">
        <f>IF(ISERROR((W634/X634-1)*100),"n/a",(W634/X634-1)*100)</f>
        <v>2.3809523809523725</v>
      </c>
      <c r="AZ634" s="224">
        <f>IF(ISERROR((X634/Y634-1)*100),"n/a",(X634/Y634-1)*100)</f>
        <v>4.9999999999999822</v>
      </c>
      <c r="BA634" s="224">
        <f>IF(ISERROR((Y634/Z634-1)*100),"n/a",(Y634/Z634-1)*100)</f>
        <v>6.6666666666666652</v>
      </c>
      <c r="BB634" s="224">
        <f>IF(ISERROR((Z634/AA634-1)*100),"n/a",(Z634/AA634-1)*100)</f>
        <v>15.384615384615374</v>
      </c>
      <c r="BC634" s="224">
        <f>IF(ISERROR((AA634/AB634-1)*100),"n/a",(AA634/AB634-1)*100)</f>
        <v>8.3333333333333481</v>
      </c>
      <c r="BD634" s="224">
        <f>IF(ISERROR((AB634/AC634-1)*100),"n/a",(AB634/AC634-1)*100)</f>
        <v>7.1428571428571397</v>
      </c>
      <c r="BE634" s="224">
        <f>IF(ISERROR((AC634/AD634-1)*100),"n/a",(AC634/AD634-1)*100)</f>
        <v>9.8039215686274606</v>
      </c>
      <c r="BF634" s="224">
        <f>IF(ISERROR((AD634/AE634-1)*100),"n/a",(AD634/AE634-1)*100)</f>
        <v>161.53846153846155</v>
      </c>
      <c r="BG634" s="224">
        <f>AVERAGE(AG634:BF634)</f>
        <v>12.277553099664427</v>
      </c>
      <c r="BH634" s="182">
        <f t="shared" si="9"/>
        <v>33.084122305055715</v>
      </c>
    </row>
    <row r="635" spans="1:60" x14ac:dyDescent="0.2">
      <c r="A635" s="123" t="s">
        <v>2076</v>
      </c>
      <c r="B635" s="55" t="s">
        <v>1262</v>
      </c>
      <c r="C635" s="36">
        <v>3.65</v>
      </c>
      <c r="D635" s="181">
        <v>3.45</v>
      </c>
      <c r="E635" s="181">
        <v>3.28</v>
      </c>
      <c r="F635" s="181">
        <v>3.06</v>
      </c>
      <c r="G635" s="181">
        <v>2.85</v>
      </c>
      <c r="H635" s="181">
        <v>2.65</v>
      </c>
      <c r="I635" s="181">
        <v>2.4500000000000002</v>
      </c>
      <c r="J635" s="202">
        <v>2.2200000000000002</v>
      </c>
      <c r="K635" s="202">
        <v>2.04</v>
      </c>
      <c r="L635" s="181">
        <v>1.88</v>
      </c>
      <c r="M635" s="181">
        <v>1.69</v>
      </c>
      <c r="N635" s="181">
        <v>1.52</v>
      </c>
      <c r="O635" s="181">
        <v>1.36</v>
      </c>
      <c r="P635" s="273"/>
      <c r="Q635" s="181">
        <v>1.23</v>
      </c>
      <c r="R635" s="181">
        <v>1.125</v>
      </c>
      <c r="S635" s="273"/>
      <c r="T635" s="202">
        <v>1</v>
      </c>
      <c r="U635" s="202">
        <v>0.75</v>
      </c>
      <c r="V635" s="202">
        <v>0.45</v>
      </c>
      <c r="W635" s="202">
        <v>0.4</v>
      </c>
      <c r="X635" s="202">
        <v>0.3</v>
      </c>
      <c r="Y635" s="202">
        <v>0.25</v>
      </c>
      <c r="Z635" s="229">
        <v>0</v>
      </c>
      <c r="AA635" s="229">
        <v>0</v>
      </c>
      <c r="AB635" s="229">
        <v>0</v>
      </c>
      <c r="AC635" s="229">
        <v>0.25</v>
      </c>
      <c r="AD635" s="229">
        <v>0.25</v>
      </c>
      <c r="AE635" s="202">
        <v>0.25</v>
      </c>
      <c r="AF635" s="223">
        <f>SUM(C635:AE635)</f>
        <v>38.35499999999999</v>
      </c>
      <c r="AG635" s="224">
        <f>IF(ISERROR((C635/D635-1)*100),"n/a",(C635/D635-1)*100)</f>
        <v>5.7971014492753437</v>
      </c>
      <c r="AH635" s="224">
        <f>IF(ISERROR((D635/E635-1)*100),"n/a",(D635/E635-1)*100)</f>
        <v>5.1829268292683084</v>
      </c>
      <c r="AI635" s="224">
        <f>IF(ISERROR((E635/F635-1)*100),"n/a",(E635/F635-1)*100)</f>
        <v>7.1895424836601274</v>
      </c>
      <c r="AJ635" s="224">
        <f>IF(ISERROR((F635/G635-1)*100),"n/a",(F635/G635-1)*100)</f>
        <v>7.3684210526315796</v>
      </c>
      <c r="AK635" s="224">
        <f>IF(ISERROR((G635/H635-1)*100),"n/a",(G635/H635-1)*100)</f>
        <v>7.547169811320753</v>
      </c>
      <c r="AL635" s="224">
        <f>IF(ISERROR((H635/I635-1)*100),"n/a",(H635/I635-1)*100)</f>
        <v>8.1632653061224367</v>
      </c>
      <c r="AM635" s="224">
        <f>IF(ISERROR((I635/J635-1)*100),"n/a",(I635/J635-1)*100)</f>
        <v>10.360360360360366</v>
      </c>
      <c r="AN635" s="224">
        <f>IF(ISERROR((J635/K635-1)*100),"n/a",(J635/K635-1)*100)</f>
        <v>8.8235294117647189</v>
      </c>
      <c r="AO635" s="224">
        <f>IF(ISERROR((K635/L635-1)*100),"n/a",(K635/L635-1)*100)</f>
        <v>8.5106382978723527</v>
      </c>
      <c r="AP635" s="224">
        <f>IF(ISERROR((L635/M635-1)*100),"n/a",(L635/M635-1)*100)</f>
        <v>11.242603550295849</v>
      </c>
      <c r="AQ635" s="224">
        <f>IF(ISERROR((M635/N635-1)*100),"n/a",(M635/N635-1)*100)</f>
        <v>11.184210526315773</v>
      </c>
      <c r="AR635" s="224">
        <f>IF(ISERROR((N635/O635-1)*100),"n/a",(N635/O635-1)*100)</f>
        <v>11.764705882352944</v>
      </c>
      <c r="AS635" s="224">
        <f>IF(ISERROR((O635/Q635-1)*100),"n/a",(O635/Q635-1)*100)</f>
        <v>10.569105691056912</v>
      </c>
      <c r="AT635" s="224">
        <f>IF(ISERROR((Q635/R635-1)*100),"n/a",(Q635/R635-1)*100)</f>
        <v>9.3333333333333268</v>
      </c>
      <c r="AU635" s="224">
        <f>IF(ISERROR((R635/T635-1)*100),"n/a",(R635/T635-1)*100)</f>
        <v>12.5</v>
      </c>
      <c r="AV635" s="224">
        <f>IF(ISERROR((T635/U635-1)*100),"n/a",(T635/U635-1)*100)</f>
        <v>33.333333333333329</v>
      </c>
      <c r="AW635" s="224">
        <f>IF(ISERROR((U635/V635-1)*100),"n/a",(U635/V635-1)*100)</f>
        <v>66.666666666666657</v>
      </c>
      <c r="AX635" s="224">
        <f>IF(ISERROR((V635/W635-1)*100),"n/a",(V635/W635-1)*100)</f>
        <v>12.5</v>
      </c>
      <c r="AY635" s="224">
        <f>IF(ISERROR((W635/X635-1)*100),"n/a",(W635/X635-1)*100)</f>
        <v>33.33333333333335</v>
      </c>
      <c r="AZ635" s="224">
        <f>IF(ISERROR((X635/Y635-1)*100),"n/a",(X635/Y635-1)*100)</f>
        <v>19.999999999999996</v>
      </c>
      <c r="BA635" s="224" t="str">
        <f>IF(ISERROR((Y635/Z635-1)*100),"n/a",(Y635/Z635-1)*100)</f>
        <v>n/a</v>
      </c>
      <c r="BB635" s="224" t="str">
        <f>IF(ISERROR((Z635/AA635-1)*100),"n/a",(Z635/AA635-1)*100)</f>
        <v>n/a</v>
      </c>
      <c r="BC635" s="224" t="str">
        <f>IF(ISERROR((AA635/AB635-1)*100),"n/a",(AA635/AB635-1)*100)</f>
        <v>n/a</v>
      </c>
      <c r="BD635" s="224">
        <f>IF(ISERROR((AB635/AC635-1)*100),"n/a",(AB635/AC635-1)*100)</f>
        <v>-100</v>
      </c>
      <c r="BE635" s="224">
        <f>IF(ISERROR((AC635/AD635-1)*100),"n/a",(AC635/AD635-1)*100)</f>
        <v>0</v>
      </c>
      <c r="BF635" s="224">
        <f>IF(ISERROR((AD635/AE635-1)*100),"n/a",(AD635/AE635-1)*100)</f>
        <v>0</v>
      </c>
      <c r="BG635" s="224">
        <f>AVERAGE(AG635:BF635)</f>
        <v>8.7552281443027873</v>
      </c>
      <c r="BH635" s="182">
        <f t="shared" ref="BH635:BH735" si="10">STDEV(AG635:BF635)</f>
        <v>27.594882563221486</v>
      </c>
    </row>
    <row r="636" spans="1:60" x14ac:dyDescent="0.2">
      <c r="A636" s="55" t="s">
        <v>2077</v>
      </c>
      <c r="B636" s="55" t="s">
        <v>1264</v>
      </c>
      <c r="C636" s="36">
        <v>2.02</v>
      </c>
      <c r="D636" s="181">
        <v>1.94</v>
      </c>
      <c r="E636" s="181">
        <v>1.83</v>
      </c>
      <c r="F636" s="181">
        <v>1.74</v>
      </c>
      <c r="G636" s="181">
        <v>1.66</v>
      </c>
      <c r="H636" s="181">
        <v>1.61</v>
      </c>
      <c r="I636" s="181">
        <v>1.57</v>
      </c>
      <c r="J636" s="202">
        <v>1.5</v>
      </c>
      <c r="K636" s="202">
        <v>1.36</v>
      </c>
      <c r="L636" s="181">
        <v>1.26</v>
      </c>
      <c r="M636" s="181">
        <v>1.1100000000000001</v>
      </c>
      <c r="N636" s="181">
        <v>0.96</v>
      </c>
      <c r="O636" s="181">
        <v>0.77</v>
      </c>
      <c r="P636" s="273"/>
      <c r="Q636" s="181">
        <v>0.63</v>
      </c>
      <c r="R636" s="181">
        <v>0.45</v>
      </c>
      <c r="S636" s="273"/>
      <c r="T636" s="202">
        <v>0.31</v>
      </c>
      <c r="U636" s="229">
        <v>0.28000000000000003</v>
      </c>
      <c r="V636" s="229">
        <v>0.28000000000000003</v>
      </c>
      <c r="W636" s="202">
        <v>0.28000000000000003</v>
      </c>
      <c r="X636" s="202">
        <v>0.26</v>
      </c>
      <c r="Y636" s="202">
        <v>0.14000000000000001</v>
      </c>
      <c r="Z636" s="202">
        <v>0.105</v>
      </c>
      <c r="AA636" s="202">
        <v>3.5000000000000003E-2</v>
      </c>
      <c r="AB636" s="229">
        <v>0.02</v>
      </c>
      <c r="AC636" s="229">
        <v>0.02</v>
      </c>
      <c r="AD636" s="229">
        <v>0.02</v>
      </c>
      <c r="AE636" s="229">
        <v>0.02</v>
      </c>
      <c r="AF636" s="223">
        <f>SUM(C636:AE636)</f>
        <v>22.18</v>
      </c>
      <c r="AG636" s="224">
        <f>IF(ISERROR((C636/D636-1)*100),"n/a",(C636/D636-1)*100)</f>
        <v>4.1237113402061931</v>
      </c>
      <c r="AH636" s="224">
        <f>IF(ISERROR((D636/E636-1)*100),"n/a",(D636/E636-1)*100)</f>
        <v>6.0109289617486183</v>
      </c>
      <c r="AI636" s="224">
        <f>IF(ISERROR((E636/F636-1)*100),"n/a",(E636/F636-1)*100)</f>
        <v>5.1724137931034475</v>
      </c>
      <c r="AJ636" s="224">
        <f>IF(ISERROR((F636/G636-1)*100),"n/a",(F636/G636-1)*100)</f>
        <v>4.8192771084337505</v>
      </c>
      <c r="AK636" s="224">
        <f>IF(ISERROR((G636/H636-1)*100),"n/a",(G636/H636-1)*100)</f>
        <v>3.105590062111796</v>
      </c>
      <c r="AL636" s="224">
        <f>IF(ISERROR((H636/I636-1)*100),"n/a",(H636/I636-1)*100)</f>
        <v>2.5477707006369421</v>
      </c>
      <c r="AM636" s="224">
        <f>IF(ISERROR((I636/J636-1)*100),"n/a",(I636/J636-1)*100)</f>
        <v>4.6666666666666634</v>
      </c>
      <c r="AN636" s="224">
        <f>IF(ISERROR((J636/K636-1)*100),"n/a",(J636/K636-1)*100)</f>
        <v>10.294117647058808</v>
      </c>
      <c r="AO636" s="224">
        <f>IF(ISERROR((K636/L636-1)*100),"n/a",(K636/L636-1)*100)</f>
        <v>7.9365079365079527</v>
      </c>
      <c r="AP636" s="224">
        <f>IF(ISERROR((L636/M636-1)*100),"n/a",(L636/M636-1)*100)</f>
        <v>13.513513513513509</v>
      </c>
      <c r="AQ636" s="224">
        <f>IF(ISERROR((M636/N636-1)*100),"n/a",(M636/N636-1)*100)</f>
        <v>15.625000000000021</v>
      </c>
      <c r="AR636" s="224">
        <f>IF(ISERROR((N636/O636-1)*100),"n/a",(N636/O636-1)*100)</f>
        <v>24.675324675324674</v>
      </c>
      <c r="AS636" s="224">
        <f>IF(ISERROR((O636/Q636-1)*100),"n/a",(O636/Q636-1)*100)</f>
        <v>22.222222222222232</v>
      </c>
      <c r="AT636" s="224">
        <f>IF(ISERROR((Q636/R636-1)*100),"n/a",(Q636/R636-1)*100)</f>
        <v>39.999999999999993</v>
      </c>
      <c r="AU636" s="224">
        <f>IF(ISERROR((R636/T636-1)*100),"n/a",(R636/T636-1)*100)</f>
        <v>45.161290322580648</v>
      </c>
      <c r="AV636" s="224">
        <f>IF(ISERROR((T636/U636-1)*100),"n/a",(T636/U636-1)*100)</f>
        <v>10.714285714285698</v>
      </c>
      <c r="AW636" s="224">
        <f>IF(ISERROR((U636/V636-1)*100),"n/a",(U636/V636-1)*100)</f>
        <v>0</v>
      </c>
      <c r="AX636" s="224">
        <f>IF(ISERROR((V636/W636-1)*100),"n/a",(V636/W636-1)*100)</f>
        <v>0</v>
      </c>
      <c r="AY636" s="224">
        <f>IF(ISERROR((W636/X636-1)*100),"n/a",(W636/X636-1)*100)</f>
        <v>7.6923076923077094</v>
      </c>
      <c r="AZ636" s="224">
        <f>IF(ISERROR((X636/Y636-1)*100),"n/a",(X636/Y636-1)*100)</f>
        <v>85.714285714285694</v>
      </c>
      <c r="BA636" s="224">
        <f>IF(ISERROR((Y636/Z636-1)*100),"n/a",(Y636/Z636-1)*100)</f>
        <v>33.33333333333335</v>
      </c>
      <c r="BB636" s="224">
        <f>IF(ISERROR((Z636/AA636-1)*100),"n/a",(Z636/AA636-1)*100)</f>
        <v>199.99999999999994</v>
      </c>
      <c r="BC636" s="224">
        <f>IF(ISERROR((AA636/AB636-1)*100),"n/a",(AA636/AB636-1)*100)</f>
        <v>75.000000000000028</v>
      </c>
      <c r="BD636" s="224">
        <f>IF(ISERROR((AB636/AC636-1)*100),"n/a",(AB636/AC636-1)*100)</f>
        <v>0</v>
      </c>
      <c r="BE636" s="224">
        <f>IF(ISERROR((AC636/AD636-1)*100),"n/a",(AC636/AD636-1)*100)</f>
        <v>0</v>
      </c>
      <c r="BF636" s="224">
        <f>IF(ISERROR((AD636/AE636-1)*100),"n/a",(AD636/AE636-1)*100)</f>
        <v>0</v>
      </c>
      <c r="BG636" s="224">
        <f>AVERAGE(AG636:BF636)</f>
        <v>23.935713361704909</v>
      </c>
      <c r="BH636" s="182">
        <f t="shared" si="10"/>
        <v>42.350972823471423</v>
      </c>
    </row>
    <row r="637" spans="1:60" x14ac:dyDescent="0.2">
      <c r="A637" s="116" t="s">
        <v>1652</v>
      </c>
      <c r="B637" s="55" t="s">
        <v>1653</v>
      </c>
      <c r="C637" s="36">
        <v>1.65</v>
      </c>
      <c r="D637" s="181">
        <v>1.4575</v>
      </c>
      <c r="E637" s="181">
        <v>1.2925</v>
      </c>
      <c r="F637" s="181">
        <v>1.145</v>
      </c>
      <c r="G637" s="181">
        <v>1.04</v>
      </c>
      <c r="H637" s="238">
        <v>0.23</v>
      </c>
      <c r="I637" s="181">
        <v>0.88500000000000001</v>
      </c>
      <c r="J637" s="202">
        <v>0.74124999999999996</v>
      </c>
      <c r="K637" s="202">
        <v>0.59875</v>
      </c>
      <c r="L637" s="181">
        <v>0.495</v>
      </c>
      <c r="M637" s="181">
        <v>0.40250000000000002</v>
      </c>
      <c r="N637" s="181">
        <v>0.33500000000000002</v>
      </c>
      <c r="O637" s="181">
        <v>0.27500000000000002</v>
      </c>
      <c r="Q637" s="181">
        <v>0.22</v>
      </c>
      <c r="R637" s="181">
        <v>0.18</v>
      </c>
      <c r="T637" s="181">
        <v>0.14249999999999999</v>
      </c>
      <c r="U637" s="181">
        <v>0.11749999999999999</v>
      </c>
      <c r="V637" s="202">
        <v>0.105</v>
      </c>
      <c r="W637" s="202">
        <v>8.5000000000000006E-2</v>
      </c>
      <c r="X637" s="202">
        <v>6.7500000000000004E-2</v>
      </c>
      <c r="Y637" s="202">
        <v>5.6250000000000001E-2</v>
      </c>
      <c r="Z637" s="202">
        <v>4.2500000000000003E-2</v>
      </c>
      <c r="AA637" s="202">
        <v>3.3750000000000002E-2</v>
      </c>
      <c r="AB637" s="202">
        <v>2.8125000000000001E-2</v>
      </c>
      <c r="AC637" s="202">
        <v>2.1874999999999999E-2</v>
      </c>
      <c r="AD637" s="202">
        <v>1.9375E-2</v>
      </c>
      <c r="AE637" s="202">
        <v>1.6875000000000001E-2</v>
      </c>
      <c r="AF637" s="223">
        <f>SUM(C637:AE637)</f>
        <v>11.683750000000003</v>
      </c>
      <c r="AG637" s="224">
        <f>IF(ISERROR((C637/D637-1)*100),"n/a",(C637/D637-1)*100)</f>
        <v>13.207547169811317</v>
      </c>
      <c r="AH637" s="224">
        <f>IF(ISERROR((D637/E637-1)*100),"n/a",(D637/E637-1)*100)</f>
        <v>12.765957446808507</v>
      </c>
      <c r="AI637" s="224">
        <f>IF(ISERROR((E637/F637-1)*100),"n/a",(E637/F637-1)*100)</f>
        <v>12.882096069868986</v>
      </c>
      <c r="AJ637" s="224">
        <f>IF(ISERROR((F637/G637-1)*100),"n/a",(F637/G637-1)*100)</f>
        <v>10.096153846153854</v>
      </c>
      <c r="AK637" s="224">
        <f>IF(ISERROR((G637/H637-1)*100),"n/a",(G637/H637-1)*100)</f>
        <v>352.17391304347825</v>
      </c>
      <c r="AL637" s="224">
        <f>IF(ISERROR((H637/I637-1)*100),"n/a",(H637/I637-1)*100)</f>
        <v>-74.011299435028249</v>
      </c>
      <c r="AM637" s="224">
        <f>IF(ISERROR((I637/J637-1)*100),"n/a",(I637/J637-1)*100)</f>
        <v>19.392917369308616</v>
      </c>
      <c r="AN637" s="224">
        <f>IF(ISERROR((J637/K637-1)*100),"n/a",(J637/K637-1)*100)</f>
        <v>23.799582463465541</v>
      </c>
      <c r="AO637" s="224">
        <f>IF(ISERROR((K637/L637-1)*100),"n/a",(K637/L637-1)*100)</f>
        <v>20.959595959595955</v>
      </c>
      <c r="AP637" s="224">
        <f>IF(ISERROR((L637/M637-1)*100),"n/a",(L637/M637-1)*100)</f>
        <v>22.981366459627317</v>
      </c>
      <c r="AQ637" s="224">
        <f>IF(ISERROR((M637/N637-1)*100),"n/a",(M637/N637-1)*100)</f>
        <v>20.149253731343286</v>
      </c>
      <c r="AR637" s="224">
        <f>IF(ISERROR((N637/O637-1)*100),"n/a",(N637/O637-1)*100)</f>
        <v>21.818181818181827</v>
      </c>
      <c r="AS637" s="224">
        <f>IF(ISERROR((O637/Q637-1)*100),"n/a",(O637/Q637-1)*100)</f>
        <v>25</v>
      </c>
      <c r="AT637" s="224">
        <f>IF(ISERROR((Q637/R637-1)*100),"n/a",(Q637/R637-1)*100)</f>
        <v>22.222222222222232</v>
      </c>
      <c r="AU637" s="224">
        <f>IF(ISERROR((R637/T637-1)*100),"n/a",(R637/T637-1)*100)</f>
        <v>26.315789473684227</v>
      </c>
      <c r="AV637" s="224">
        <f>IF(ISERROR((T637/U637-1)*100),"n/a",(T637/U637-1)*100)</f>
        <v>21.276595744680836</v>
      </c>
      <c r="AW637" s="224">
        <f>IF(ISERROR((U637/V637-1)*100),"n/a",(U637/V637-1)*100)</f>
        <v>11.904761904761907</v>
      </c>
      <c r="AX637" s="224">
        <f>IF(ISERROR((V637/W637-1)*100),"n/a",(V637/W637-1)*100)</f>
        <v>23.529411764705866</v>
      </c>
      <c r="AY637" s="224">
        <f>IF(ISERROR((W637/X637-1)*100),"n/a",(W637/X637-1)*100)</f>
        <v>25.925925925925931</v>
      </c>
      <c r="AZ637" s="224">
        <f>IF(ISERROR((X637/Y637-1)*100),"n/a",(X637/Y637-1)*100)</f>
        <v>19.999999999999996</v>
      </c>
      <c r="BA637" s="224">
        <f>IF(ISERROR((Y637/Z637-1)*100),"n/a",(Y637/Z637-1)*100)</f>
        <v>32.352941176470587</v>
      </c>
      <c r="BB637" s="224">
        <f>IF(ISERROR((Z637/AA637-1)*100),"n/a",(Z637/AA637-1)*100)</f>
        <v>25.925925925925931</v>
      </c>
      <c r="BC637" s="224">
        <f>IF(ISERROR((AA637/AB637-1)*100),"n/a",(AA637/AB637-1)*100)</f>
        <v>19.999999999999996</v>
      </c>
      <c r="BD637" s="224">
        <f>IF(ISERROR((AB637/AC637-1)*100),"n/a",(AB637/AC637-1)*100)</f>
        <v>28.57142857142858</v>
      </c>
      <c r="BE637" s="224">
        <f>IF(ISERROR((AC637/AD637-1)*100),"n/a",(AC637/AD637-1)*100)</f>
        <v>12.903225806451601</v>
      </c>
      <c r="BF637" s="224">
        <f>IF(ISERROR((AD637/AE637-1)*100),"n/a",(AD637/AE637-1)*100)</f>
        <v>14.814814814814813</v>
      </c>
      <c r="BG637" s="224">
        <f>AVERAGE(AG637:BF637)</f>
        <v>29.498396510526455</v>
      </c>
      <c r="BH637" s="182">
        <f t="shared" si="10"/>
        <v>68.594484380804033</v>
      </c>
    </row>
    <row r="638" spans="1:60" x14ac:dyDescent="0.2">
      <c r="A638" s="149" t="s">
        <v>2078</v>
      </c>
      <c r="B638" s="55" t="s">
        <v>1267</v>
      </c>
      <c r="C638" s="36">
        <v>1.39</v>
      </c>
      <c r="D638" s="181">
        <v>1.35</v>
      </c>
      <c r="E638" s="181">
        <v>1.3</v>
      </c>
      <c r="F638" s="181">
        <v>1.23</v>
      </c>
      <c r="G638" s="181">
        <v>1.19</v>
      </c>
      <c r="H638" s="181">
        <v>1.1299999999999999</v>
      </c>
      <c r="I638" s="181">
        <v>1.1200000000000001</v>
      </c>
      <c r="J638" s="202">
        <v>1.1100000000000001</v>
      </c>
      <c r="K638" s="202">
        <v>1.07</v>
      </c>
      <c r="L638" s="202">
        <v>1.04</v>
      </c>
      <c r="M638" s="202">
        <v>1.03</v>
      </c>
      <c r="N638" s="202">
        <v>1</v>
      </c>
      <c r="O638" s="202">
        <v>0.92</v>
      </c>
      <c r="P638" s="202"/>
      <c r="Q638" s="202">
        <v>0.92</v>
      </c>
      <c r="R638" s="202">
        <v>0.78</v>
      </c>
      <c r="S638" s="202"/>
      <c r="T638" s="202">
        <v>0.53</v>
      </c>
      <c r="U638" s="202">
        <v>0.45</v>
      </c>
      <c r="V638" s="202">
        <v>0.7</v>
      </c>
      <c r="W638" s="202">
        <v>0.66</v>
      </c>
      <c r="X638" s="202">
        <v>0.62</v>
      </c>
      <c r="Y638" s="202">
        <v>0.6</v>
      </c>
      <c r="Z638" s="202">
        <v>0.52</v>
      </c>
      <c r="AA638" s="202">
        <v>0.52</v>
      </c>
      <c r="AB638" s="202">
        <v>0.52</v>
      </c>
      <c r="AC638" s="202">
        <v>0.67</v>
      </c>
      <c r="AD638" s="202">
        <v>0.72</v>
      </c>
      <c r="AE638" s="202">
        <v>0</v>
      </c>
      <c r="AF638" s="223">
        <f>SUM(C638:AE638)</f>
        <v>23.09</v>
      </c>
      <c r="AG638" s="224">
        <f>IF(ISERROR((C638/D638-1)*100),"n/a",(C638/D638-1)*100)</f>
        <v>2.962962962962945</v>
      </c>
      <c r="AH638" s="224">
        <f>IF(ISERROR((D638/E638-1)*100),"n/a",(D638/E638-1)*100)</f>
        <v>3.8461538461538547</v>
      </c>
      <c r="AI638" s="224">
        <f>IF(ISERROR((E638/F638-1)*100),"n/a",(E638/F638-1)*100)</f>
        <v>5.6910569105691033</v>
      </c>
      <c r="AJ638" s="224">
        <f>IF(ISERROR((F638/G638-1)*100),"n/a",(F638/G638-1)*100)</f>
        <v>3.3613445378151363</v>
      </c>
      <c r="AK638" s="224">
        <f>IF(ISERROR((G638/H638-1)*100),"n/a",(G638/H638-1)*100)</f>
        <v>5.3097345132743445</v>
      </c>
      <c r="AL638" s="224">
        <f>IF(ISERROR((H638/I638-1)*100),"n/a",(H638/I638-1)*100)</f>
        <v>0.89285714285711748</v>
      </c>
      <c r="AM638" s="224">
        <f>IF(ISERROR((I638/J638-1)*100),"n/a",(I638/J638-1)*100)</f>
        <v>0.9009009009008917</v>
      </c>
      <c r="AN638" s="224">
        <f>IF(ISERROR((J638/K638-1)*100),"n/a",(J638/K638-1)*100)</f>
        <v>3.7383177570093462</v>
      </c>
      <c r="AO638" s="224">
        <f>IF(ISERROR((K638/L638-1)*100),"n/a",(K638/L638-1)*100)</f>
        <v>2.8846153846153966</v>
      </c>
      <c r="AP638" s="224">
        <f>IF(ISERROR((L638/M638-1)*100),"n/a",(L638/M638-1)*100)</f>
        <v>0.97087378640776656</v>
      </c>
      <c r="AQ638" s="224">
        <f>IF(ISERROR((M638/N638-1)*100),"n/a",(M638/N638-1)*100)</f>
        <v>3.0000000000000027</v>
      </c>
      <c r="AR638" s="224">
        <f>IF(ISERROR((N638/O638-1)*100),"n/a",(N638/O638-1)*100)</f>
        <v>8.6956521739130377</v>
      </c>
      <c r="AS638" s="224">
        <f>IF(ISERROR((O638/Q638-1)*100),"n/a",(O638/Q638-1)*100)</f>
        <v>0</v>
      </c>
      <c r="AT638" s="224">
        <f>IF(ISERROR((Q638/R638-1)*100),"n/a",(Q638/R638-1)*100)</f>
        <v>17.948717948717952</v>
      </c>
      <c r="AU638" s="224">
        <f>IF(ISERROR((R638/T638-1)*100),"n/a",(R638/T638-1)*100)</f>
        <v>47.169811320754704</v>
      </c>
      <c r="AV638" s="224">
        <f>IF(ISERROR((T638/U638-1)*100),"n/a",(T638/U638-1)*100)</f>
        <v>17.777777777777782</v>
      </c>
      <c r="AW638" s="224">
        <f>IF(ISERROR((U638/V638-1)*100),"n/a",(U638/V638-1)*100)</f>
        <v>-35.714285714285708</v>
      </c>
      <c r="AX638" s="224">
        <f>IF(ISERROR((V638/W638-1)*100),"n/a",(V638/W638-1)*100)</f>
        <v>6.0606060606060552</v>
      </c>
      <c r="AY638" s="224">
        <f>IF(ISERROR((W638/X638-1)*100),"n/a",(W638/X638-1)*100)</f>
        <v>6.4516129032258229</v>
      </c>
      <c r="AZ638" s="224">
        <f>IF(ISERROR((X638/Y638-1)*100),"n/a",(X638/Y638-1)*100)</f>
        <v>3.3333333333333437</v>
      </c>
      <c r="BA638" s="224">
        <f>IF(ISERROR((Y638/Z638-1)*100),"n/a",(Y638/Z638-1)*100)</f>
        <v>15.384615384615374</v>
      </c>
      <c r="BB638" s="224">
        <f>IF(ISERROR((Z638/AA638-1)*100),"n/a",(Z638/AA638-1)*100)</f>
        <v>0</v>
      </c>
      <c r="BC638" s="224">
        <f>IF(ISERROR((AA638/AB638-1)*100),"n/a",(AA638/AB638-1)*100)</f>
        <v>0</v>
      </c>
      <c r="BD638" s="224">
        <f>IF(ISERROR((AB638/AC638-1)*100),"n/a",(AB638/AC638-1)*100)</f>
        <v>-22.388059701492537</v>
      </c>
      <c r="BE638" s="224">
        <f>IF(ISERROR((AC638/AD638-1)*100),"n/a",(AC638/AD638-1)*100)</f>
        <v>-6.9444444444444304</v>
      </c>
      <c r="BF638" s="224" t="str">
        <f>IF(ISERROR((AD638/AE638-1)*100),"n/a",(AD638/AE638-1)*100)</f>
        <v>n/a</v>
      </c>
      <c r="BG638" s="224">
        <f>AVERAGE(AG638:BF638)</f>
        <v>3.6533661914114917</v>
      </c>
      <c r="BH638" s="182">
        <f t="shared" si="10"/>
        <v>14.267600580643009</v>
      </c>
    </row>
    <row r="639" spans="1:60" x14ac:dyDescent="0.2">
      <c r="A639" s="116" t="s">
        <v>1654</v>
      </c>
      <c r="B639" s="55" t="s">
        <v>1655</v>
      </c>
      <c r="C639" s="36">
        <v>1.68</v>
      </c>
      <c r="D639" s="181">
        <v>1.52</v>
      </c>
      <c r="E639" s="181">
        <v>1.35</v>
      </c>
      <c r="F639" s="181">
        <v>1.1599999999999999</v>
      </c>
      <c r="G639" s="181">
        <v>1</v>
      </c>
      <c r="H639" s="181">
        <v>0.85</v>
      </c>
      <c r="I639" s="181">
        <v>0.74</v>
      </c>
      <c r="J639" s="202">
        <v>0.66</v>
      </c>
      <c r="K639" s="229">
        <v>0.6</v>
      </c>
      <c r="L639" s="238">
        <v>0.6</v>
      </c>
      <c r="M639" s="238">
        <v>0.6</v>
      </c>
      <c r="N639" s="238">
        <v>0.6</v>
      </c>
      <c r="O639" s="181">
        <v>0.6</v>
      </c>
      <c r="P639" s="202"/>
      <c r="Q639" s="181">
        <v>0.39900000000000002</v>
      </c>
      <c r="R639" s="238">
        <v>0</v>
      </c>
      <c r="S639" s="229"/>
      <c r="T639" s="238">
        <v>0</v>
      </c>
      <c r="U639" s="238">
        <v>0</v>
      </c>
      <c r="V639" s="229">
        <v>0</v>
      </c>
      <c r="W639" s="229">
        <v>0</v>
      </c>
      <c r="X639" s="229">
        <v>0</v>
      </c>
      <c r="Y639" s="229">
        <v>0</v>
      </c>
      <c r="Z639" s="229">
        <v>0</v>
      </c>
      <c r="AA639" s="229">
        <v>0</v>
      </c>
      <c r="AB639" s="229">
        <v>0</v>
      </c>
      <c r="AC639" s="229">
        <v>0</v>
      </c>
      <c r="AD639" s="229">
        <v>0</v>
      </c>
      <c r="AE639" s="229">
        <v>0</v>
      </c>
      <c r="AF639" s="223">
        <f>SUM(C639:AE639)</f>
        <v>12.358999999999998</v>
      </c>
      <c r="AG639" s="224">
        <f>IF(ISERROR((C639/D639-1)*100),"n/a",(C639/D639-1)*100)</f>
        <v>10.526315789473673</v>
      </c>
      <c r="AH639" s="224">
        <f>IF(ISERROR((D639/E639-1)*100),"n/a",(D639/E639-1)*100)</f>
        <v>12.592592592592577</v>
      </c>
      <c r="AI639" s="224">
        <f>IF(ISERROR((E639/F639-1)*100),"n/a",(E639/F639-1)*100)</f>
        <v>16.379310344827601</v>
      </c>
      <c r="AJ639" s="224">
        <f>IF(ISERROR((F639/G639-1)*100),"n/a",(F639/G639-1)*100)</f>
        <v>15.999999999999993</v>
      </c>
      <c r="AK639" s="224">
        <f>IF(ISERROR((G639/H639-1)*100),"n/a",(G639/H639-1)*100)</f>
        <v>17.647058823529417</v>
      </c>
      <c r="AL639" s="224">
        <f>IF(ISERROR((H639/I639-1)*100),"n/a",(H639/I639-1)*100)</f>
        <v>14.864864864864868</v>
      </c>
      <c r="AM639" s="224">
        <f>IF(ISERROR((I639/J639-1)*100),"n/a",(I639/J639-1)*100)</f>
        <v>12.12121212121211</v>
      </c>
      <c r="AN639" s="224">
        <f>IF(ISERROR((J639/K639-1)*100),"n/a",(J639/K639-1)*100)</f>
        <v>10.000000000000009</v>
      </c>
      <c r="AO639" s="224">
        <f>IF(ISERROR((K639/L639-1)*100),"n/a",(K639/L639-1)*100)</f>
        <v>0</v>
      </c>
      <c r="AP639" s="224">
        <f>IF(ISERROR((L639/M639-1)*100),"n/a",(L639/M639-1)*100)</f>
        <v>0</v>
      </c>
      <c r="AQ639" s="224">
        <f>IF(ISERROR((M639/N639-1)*100),"n/a",(M639/N639-1)*100)</f>
        <v>0</v>
      </c>
      <c r="AR639" s="224">
        <f>IF(ISERROR((N639/O639-1)*100),"n/a",(N639/O639-1)*100)</f>
        <v>0</v>
      </c>
      <c r="AS639" s="224">
        <f>IF(ISERROR((O639/Q639-1)*100),"n/a",(O639/Q639-1)*100)</f>
        <v>50.375939849624054</v>
      </c>
      <c r="AT639" s="224" t="str">
        <f>IF(ISERROR((Q639/R639-1)*100),"n/a",(Q639/R639-1)*100)</f>
        <v>n/a</v>
      </c>
      <c r="AU639" s="224" t="str">
        <f>IF(ISERROR((R639/T639-1)*100),"n/a",(R639/T639-1)*100)</f>
        <v>n/a</v>
      </c>
      <c r="AV639" s="224" t="str">
        <f>IF(ISERROR((T639/U639-1)*100),"n/a",(T639/U639-1)*100)</f>
        <v>n/a</v>
      </c>
      <c r="AW639" s="224" t="str">
        <f>IF(ISERROR((U639/V639-1)*100),"n/a",(U639/V639-1)*100)</f>
        <v>n/a</v>
      </c>
      <c r="AX639" s="224" t="str">
        <f>IF(ISERROR((V639/W639-1)*100),"n/a",(V639/W639-1)*100)</f>
        <v>n/a</v>
      </c>
      <c r="AY639" s="224" t="str">
        <f>IF(ISERROR((W639/X639-1)*100),"n/a",(W639/X639-1)*100)</f>
        <v>n/a</v>
      </c>
      <c r="AZ639" s="224" t="str">
        <f>IF(ISERROR((X639/Y639-1)*100),"n/a",(X639/Y639-1)*100)</f>
        <v>n/a</v>
      </c>
      <c r="BA639" s="224" t="str">
        <f>IF(ISERROR((Y639/Z639-1)*100),"n/a",(Y639/Z639-1)*100)</f>
        <v>n/a</v>
      </c>
      <c r="BB639" s="224" t="str">
        <f>IF(ISERROR((Z639/AA639-1)*100),"n/a",(Z639/AA639-1)*100)</f>
        <v>n/a</v>
      </c>
      <c r="BC639" s="224" t="str">
        <f>IF(ISERROR((AA639/AB639-1)*100),"n/a",(AA639/AB639-1)*100)</f>
        <v>n/a</v>
      </c>
      <c r="BD639" s="224" t="str">
        <f>IF(ISERROR((AB639/AC639-1)*100),"n/a",(AB639/AC639-1)*100)</f>
        <v>n/a</v>
      </c>
      <c r="BE639" s="224" t="str">
        <f>IF(ISERROR((AC639/AD639-1)*100),"n/a",(AC639/AD639-1)*100)</f>
        <v>n/a</v>
      </c>
      <c r="BF639" s="224" t="str">
        <f>IF(ISERROR((AD639/AE639-1)*100),"n/a",(AD639/AE639-1)*100)</f>
        <v>n/a</v>
      </c>
      <c r="BG639" s="224">
        <f>AVERAGE(AG639:BF639)</f>
        <v>12.346714952778793</v>
      </c>
      <c r="BH639" s="182">
        <f t="shared" si="10"/>
        <v>13.319668100343975</v>
      </c>
    </row>
    <row r="640" spans="1:60" x14ac:dyDescent="0.2">
      <c r="A640" s="55" t="s">
        <v>2079</v>
      </c>
      <c r="B640" s="55" t="s">
        <v>501</v>
      </c>
      <c r="C640" s="36">
        <v>2.5099999999999998</v>
      </c>
      <c r="D640" s="181">
        <v>2.44</v>
      </c>
      <c r="E640" s="181">
        <v>2.4</v>
      </c>
      <c r="F640" s="181">
        <v>2.31</v>
      </c>
      <c r="G640" s="181">
        <v>2.19</v>
      </c>
      <c r="H640" s="181">
        <v>2.1</v>
      </c>
      <c r="I640" s="181">
        <v>2.02</v>
      </c>
      <c r="J640" s="202">
        <v>1.94</v>
      </c>
      <c r="K640" s="202">
        <v>1.82</v>
      </c>
      <c r="L640" s="181">
        <v>1.77</v>
      </c>
      <c r="M640" s="181">
        <v>1.7</v>
      </c>
      <c r="N640" s="181">
        <v>1.62</v>
      </c>
      <c r="O640" s="181">
        <v>1.54</v>
      </c>
      <c r="P640" s="273"/>
      <c r="Q640" s="181">
        <v>1.46</v>
      </c>
      <c r="R640" s="181">
        <v>1.4</v>
      </c>
      <c r="S640" s="273"/>
      <c r="T640" s="202">
        <v>1.3290900000000001</v>
      </c>
      <c r="U640" s="229">
        <v>1.2363999999999999</v>
      </c>
      <c r="V640" s="202">
        <v>1.2</v>
      </c>
      <c r="W640" s="202">
        <v>1.1272</v>
      </c>
      <c r="X640" s="202">
        <v>1.0411999999999999</v>
      </c>
      <c r="Y640" s="202">
        <v>0.96909999999999996</v>
      </c>
      <c r="Z640" s="229">
        <v>0.90159999999999996</v>
      </c>
      <c r="AA640" s="202">
        <v>0.84009999999999996</v>
      </c>
      <c r="AB640" s="202">
        <v>0.79239999999999999</v>
      </c>
      <c r="AC640" s="202">
        <v>0.75160000000000005</v>
      </c>
      <c r="AD640" s="229">
        <v>0.73799999999999999</v>
      </c>
      <c r="AE640" s="202">
        <v>0.70350000000000001</v>
      </c>
      <c r="AF640" s="223">
        <f>SUM(C640:AE640)</f>
        <v>40.850190000000005</v>
      </c>
      <c r="AG640" s="224">
        <f>IF(ISERROR((C640/D640-1)*100),"n/a",(C640/D640-1)*100)</f>
        <v>2.86885245901638</v>
      </c>
      <c r="AH640" s="224">
        <f>IF(ISERROR((D640/E640-1)*100),"n/a",(D640/E640-1)*100)</f>
        <v>1.6666666666666607</v>
      </c>
      <c r="AI640" s="224">
        <f>IF(ISERROR((E640/F640-1)*100),"n/a",(E640/F640-1)*100)</f>
        <v>3.8961038961038863</v>
      </c>
      <c r="AJ640" s="224">
        <f>IF(ISERROR((F640/G640-1)*100),"n/a",(F640/G640-1)*100)</f>
        <v>5.4794520547945202</v>
      </c>
      <c r="AK640" s="224">
        <f>IF(ISERROR((G640/H640-1)*100),"n/a",(G640/H640-1)*100)</f>
        <v>4.2857142857142705</v>
      </c>
      <c r="AL640" s="224">
        <f>IF(ISERROR((H640/I640-1)*100),"n/a",(H640/I640-1)*100)</f>
        <v>3.9603960396039639</v>
      </c>
      <c r="AM640" s="224">
        <f>IF(ISERROR((I640/J640-1)*100),"n/a",(I640/J640-1)*100)</f>
        <v>4.1237113402061931</v>
      </c>
      <c r="AN640" s="224">
        <f>IF(ISERROR((J640/K640-1)*100),"n/a",(J640/K640-1)*100)</f>
        <v>6.5934065934065922</v>
      </c>
      <c r="AO640" s="224">
        <f>IF(ISERROR((K640/L640-1)*100),"n/a",(K640/L640-1)*100)</f>
        <v>2.8248587570621542</v>
      </c>
      <c r="AP640" s="224">
        <f>IF(ISERROR((L640/M640-1)*100),"n/a",(L640/M640-1)*100)</f>
        <v>4.117647058823537</v>
      </c>
      <c r="AQ640" s="224">
        <f>IF(ISERROR((M640/N640-1)*100),"n/a",(M640/N640-1)*100)</f>
        <v>4.9382716049382713</v>
      </c>
      <c r="AR640" s="224">
        <f>IF(ISERROR((N640/O640-1)*100),"n/a",(N640/O640-1)*100)</f>
        <v>5.1948051948051965</v>
      </c>
      <c r="AS640" s="224">
        <f>IF(ISERROR((O640/Q640-1)*100),"n/a",(O640/Q640-1)*100)</f>
        <v>5.4794520547945202</v>
      </c>
      <c r="AT640" s="224">
        <f>IF(ISERROR((Q640/R640-1)*100),"n/a",(Q640/R640-1)*100)</f>
        <v>4.2857142857142927</v>
      </c>
      <c r="AU640" s="224">
        <f>IF(ISERROR((R640/T640-1)*100),"n/a",(R640/T640-1)*100)</f>
        <v>5.3352293674619355</v>
      </c>
      <c r="AV640" s="224">
        <f>IF(ISERROR((T640/U640-1)*100),"n/a",(T640/U640-1)*100)</f>
        <v>7.4967648010352717</v>
      </c>
      <c r="AW640" s="224">
        <f>IF(ISERROR((U640/V640-1)*100),"n/a",(U640/V640-1)*100)</f>
        <v>3.0333333333333323</v>
      </c>
      <c r="AX640" s="224">
        <f>IF(ISERROR((V640/W640-1)*100),"n/a",(V640/W640-1)*100)</f>
        <v>6.4584811923349861</v>
      </c>
      <c r="AY640" s="224">
        <f>IF(ISERROR((W640/X640-1)*100),"n/a",(W640/X640-1)*100)</f>
        <v>8.2597003457549167</v>
      </c>
      <c r="AZ640" s="224">
        <f>IF(ISERROR((X640/Y640-1)*100),"n/a",(X640/Y640-1)*100)</f>
        <v>7.4398926839335466</v>
      </c>
      <c r="BA640" s="224">
        <f>IF(ISERROR((Y640/Z640-1)*100),"n/a",(Y640/Z640-1)*100)</f>
        <v>7.4866903283052455</v>
      </c>
      <c r="BB640" s="224">
        <f>IF(ISERROR((Z640/AA640-1)*100),"n/a",(Z640/AA640-1)*100)</f>
        <v>7.3205570765385142</v>
      </c>
      <c r="BC640" s="224">
        <f>IF(ISERROR((AA640/AB640-1)*100),"n/a",(AA640/AB640-1)*100)</f>
        <v>6.0196870267541502</v>
      </c>
      <c r="BD640" s="224">
        <f>IF(ISERROR((AB640/AC640-1)*100),"n/a",(AB640/AC640-1)*100)</f>
        <v>5.4284193720063767</v>
      </c>
      <c r="BE640" s="224">
        <f>IF(ISERROR((AC640/AD640-1)*100),"n/a",(AC640/AD640-1)*100)</f>
        <v>1.8428184281842785</v>
      </c>
      <c r="BF640" s="224">
        <f>IF(ISERROR((AD640/AE640-1)*100),"n/a",(AD640/AE640-1)*100)</f>
        <v>4.9040511727078906</v>
      </c>
      <c r="BG640" s="224">
        <f>AVERAGE(AG640:BF640)</f>
        <v>5.0284875930769566</v>
      </c>
      <c r="BH640" s="182">
        <f t="shared" si="10"/>
        <v>1.7883902698528964</v>
      </c>
    </row>
    <row r="641" spans="1:60" x14ac:dyDescent="0.2">
      <c r="A641" s="55" t="s">
        <v>502</v>
      </c>
      <c r="B641" s="55" t="s">
        <v>503</v>
      </c>
      <c r="C641" s="36">
        <v>1.1950000000000001</v>
      </c>
      <c r="D641" s="181">
        <v>1.135</v>
      </c>
      <c r="E641" s="181">
        <v>1.075</v>
      </c>
      <c r="F641" s="181">
        <v>1.0149999999999999</v>
      </c>
      <c r="G641" s="181">
        <v>0.94</v>
      </c>
      <c r="H641" s="181">
        <v>0.89</v>
      </c>
      <c r="I641" s="181">
        <v>0.88</v>
      </c>
      <c r="J641" s="202">
        <v>0.85</v>
      </c>
      <c r="K641" s="229">
        <v>0.84</v>
      </c>
      <c r="L641" s="181">
        <v>0.81</v>
      </c>
      <c r="M641" s="238">
        <v>0.8</v>
      </c>
      <c r="N641" s="181">
        <v>0.78</v>
      </c>
      <c r="O641" s="238">
        <v>0.72</v>
      </c>
      <c r="P641" s="273"/>
      <c r="Q641" s="181">
        <v>0.69</v>
      </c>
      <c r="R641" s="238">
        <v>0.68</v>
      </c>
      <c r="S641" s="273"/>
      <c r="T641" s="202">
        <v>0.59</v>
      </c>
      <c r="U641" s="202">
        <v>0.53</v>
      </c>
      <c r="V641" s="202">
        <v>0.52</v>
      </c>
      <c r="W641" s="202">
        <v>0.48</v>
      </c>
      <c r="X641" s="202">
        <v>0.46</v>
      </c>
      <c r="Y641" s="202">
        <v>0.44</v>
      </c>
      <c r="Z641" s="202">
        <v>0.43</v>
      </c>
      <c r="AA641" s="202">
        <v>0.42</v>
      </c>
      <c r="AB641" s="202">
        <v>0.41</v>
      </c>
      <c r="AC641" s="202">
        <v>0.4</v>
      </c>
      <c r="AD641" s="202">
        <v>0.39</v>
      </c>
      <c r="AE641" s="202">
        <v>0.38</v>
      </c>
      <c r="AF641" s="223">
        <f>SUM(C641:AE641)</f>
        <v>18.75</v>
      </c>
      <c r="AG641" s="224">
        <f>IF(ISERROR((C641/D641-1)*100),"n/a",(C641/D641-1)*100)</f>
        <v>5.2863436123347984</v>
      </c>
      <c r="AH641" s="224">
        <f>IF(ISERROR((D641/E641-1)*100),"n/a",(D641/E641-1)*100)</f>
        <v>5.5813953488372148</v>
      </c>
      <c r="AI641" s="224">
        <f>IF(ISERROR((E641/F641-1)*100),"n/a",(E641/F641-1)*100)</f>
        <v>5.9113300492610987</v>
      </c>
      <c r="AJ641" s="224">
        <f>IF(ISERROR((F641/G641-1)*100),"n/a",(F641/G641-1)*100)</f>
        <v>7.9787234042553168</v>
      </c>
      <c r="AK641" s="224">
        <f>IF(ISERROR((G641/H641-1)*100),"n/a",(G641/H641-1)*100)</f>
        <v>5.6179775280898792</v>
      </c>
      <c r="AL641" s="224">
        <f>IF(ISERROR((H641/I641-1)*100),"n/a",(H641/I641-1)*100)</f>
        <v>1.1363636363636465</v>
      </c>
      <c r="AM641" s="224">
        <f>IF(ISERROR((I641/J641-1)*100),"n/a",(I641/J641-1)*100)</f>
        <v>3.529411764705892</v>
      </c>
      <c r="AN641" s="224">
        <f>IF(ISERROR((J641/K641-1)*100),"n/a",(J641/K641-1)*100)</f>
        <v>1.1904761904761862</v>
      </c>
      <c r="AO641" s="224">
        <f>IF(ISERROR((K641/L641-1)*100),"n/a",(K641/L641-1)*100)</f>
        <v>3.7037037037036979</v>
      </c>
      <c r="AP641" s="224">
        <f>IF(ISERROR((L641/M641-1)*100),"n/a",(L641/M641-1)*100)</f>
        <v>1.2499999999999956</v>
      </c>
      <c r="AQ641" s="224">
        <f>IF(ISERROR((M641/N641-1)*100),"n/a",(M641/N641-1)*100)</f>
        <v>2.5641025641025772</v>
      </c>
      <c r="AR641" s="224">
        <f>IF(ISERROR((N641/O641-1)*100),"n/a",(N641/O641-1)*100)</f>
        <v>8.3333333333333481</v>
      </c>
      <c r="AS641" s="224">
        <f>IF(ISERROR((O641/Q641-1)*100),"n/a",(O641/Q641-1)*100)</f>
        <v>4.3478260869565188</v>
      </c>
      <c r="AT641" s="224">
        <f>IF(ISERROR((Q641/R641-1)*100),"n/a",(Q641/R641-1)*100)</f>
        <v>1.4705882352941124</v>
      </c>
      <c r="AU641" s="224">
        <f>IF(ISERROR((R641/T641-1)*100),"n/a",(R641/T641-1)*100)</f>
        <v>15.254237288135597</v>
      </c>
      <c r="AV641" s="224">
        <f>IF(ISERROR((T641/U641-1)*100),"n/a",(T641/U641-1)*100)</f>
        <v>11.32075471698113</v>
      </c>
      <c r="AW641" s="224">
        <f>IF(ISERROR((U641/V641-1)*100),"n/a",(U641/V641-1)*100)</f>
        <v>1.9230769230769162</v>
      </c>
      <c r="AX641" s="224">
        <f>IF(ISERROR((V641/W641-1)*100),"n/a",(V641/W641-1)*100)</f>
        <v>8.3333333333333481</v>
      </c>
      <c r="AY641" s="224">
        <f>IF(ISERROR((W641/X641-1)*100),"n/a",(W641/X641-1)*100)</f>
        <v>4.3478260869565188</v>
      </c>
      <c r="AZ641" s="224">
        <f>IF(ISERROR((X641/Y641-1)*100),"n/a",(X641/Y641-1)*100)</f>
        <v>4.5454545454545414</v>
      </c>
      <c r="BA641" s="224">
        <f>IF(ISERROR((Y641/Z641-1)*100),"n/a",(Y641/Z641-1)*100)</f>
        <v>2.3255813953488413</v>
      </c>
      <c r="BB641" s="224">
        <f>IF(ISERROR((Z641/AA641-1)*100),"n/a",(Z641/AA641-1)*100)</f>
        <v>2.3809523809523725</v>
      </c>
      <c r="BC641" s="224">
        <f>IF(ISERROR((AA641/AB641-1)*100),"n/a",(AA641/AB641-1)*100)</f>
        <v>2.4390243902439046</v>
      </c>
      <c r="BD641" s="224">
        <f>IF(ISERROR((AB641/AC641-1)*100),"n/a",(AB641/AC641-1)*100)</f>
        <v>2.4999999999999911</v>
      </c>
      <c r="BE641" s="224">
        <f>IF(ISERROR((AC641/AD641-1)*100),"n/a",(AC641/AD641-1)*100)</f>
        <v>2.5641025641025772</v>
      </c>
      <c r="BF641" s="224">
        <f>IF(ISERROR((AD641/AE641-1)*100),"n/a",(AD641/AE641-1)*100)</f>
        <v>2.6315789473684292</v>
      </c>
      <c r="BG641" s="224">
        <f>AVERAGE(AG641:BF641)</f>
        <v>4.5564422319103253</v>
      </c>
      <c r="BH641" s="182">
        <f t="shared" si="10"/>
        <v>3.3902077749320791</v>
      </c>
    </row>
    <row r="642" spans="1:60" x14ac:dyDescent="0.2">
      <c r="A642" s="116" t="s">
        <v>1656</v>
      </c>
      <c r="B642" s="55" t="s">
        <v>1657</v>
      </c>
      <c r="C642" s="36">
        <v>0.98</v>
      </c>
      <c r="D642" s="181">
        <v>0.9</v>
      </c>
      <c r="E642" s="181">
        <v>0.83</v>
      </c>
      <c r="F642" s="181">
        <v>0.77</v>
      </c>
      <c r="G642" s="181">
        <v>0.62</v>
      </c>
      <c r="H642" s="238">
        <v>0.44</v>
      </c>
      <c r="I642" s="181">
        <v>0.44</v>
      </c>
      <c r="J642" s="202">
        <v>0.41</v>
      </c>
      <c r="K642" s="202">
        <v>0.24</v>
      </c>
      <c r="L642" s="238">
        <v>0</v>
      </c>
      <c r="M642" s="238">
        <v>0</v>
      </c>
      <c r="N642" s="238">
        <v>0</v>
      </c>
      <c r="O642" s="238">
        <v>0</v>
      </c>
      <c r="P642" s="162"/>
      <c r="Q642" s="238">
        <v>0</v>
      </c>
      <c r="R642" s="238">
        <v>0</v>
      </c>
      <c r="S642" s="162"/>
      <c r="T642" s="238">
        <v>0</v>
      </c>
      <c r="U642" s="238">
        <v>0</v>
      </c>
      <c r="V642" s="229">
        <v>0</v>
      </c>
      <c r="W642" s="229">
        <v>0</v>
      </c>
      <c r="X642" s="229">
        <v>0</v>
      </c>
      <c r="Y642" s="229">
        <v>0</v>
      </c>
      <c r="Z642" s="229">
        <v>0</v>
      </c>
      <c r="AA642" s="229">
        <v>0</v>
      </c>
      <c r="AB642" s="229">
        <v>0</v>
      </c>
      <c r="AC642" s="229">
        <v>0</v>
      </c>
      <c r="AD642" s="229">
        <v>0</v>
      </c>
      <c r="AE642" s="229">
        <v>0</v>
      </c>
      <c r="AF642" s="223">
        <f>SUM(C642:AE642)</f>
        <v>5.6300000000000008</v>
      </c>
      <c r="AG642" s="224">
        <f>IF(ISERROR((C642/D642-1)*100),"n/a",(C642/D642-1)*100)</f>
        <v>8.8888888888888786</v>
      </c>
      <c r="AH642" s="224">
        <f>IF(ISERROR((D642/E642-1)*100),"n/a",(D642/E642-1)*100)</f>
        <v>8.4337349397590522</v>
      </c>
      <c r="AI642" s="224">
        <f>IF(ISERROR((E642/F642-1)*100),"n/a",(E642/F642-1)*100)</f>
        <v>7.7922077922077948</v>
      </c>
      <c r="AJ642" s="224">
        <f>IF(ISERROR((F642/G642-1)*100),"n/a",(F642/G642-1)*100)</f>
        <v>24.193548387096776</v>
      </c>
      <c r="AK642" s="224">
        <f>IF(ISERROR((G642/H642-1)*100),"n/a",(G642/H642-1)*100)</f>
        <v>40.909090909090921</v>
      </c>
      <c r="AL642" s="224">
        <f>IF(ISERROR((H642/I642-1)*100),"n/a",(H642/I642-1)*100)</f>
        <v>0</v>
      </c>
      <c r="AM642" s="224">
        <f>IF(ISERROR((I642/J642-1)*100),"n/a",(I642/J642-1)*100)</f>
        <v>7.3170731707317138</v>
      </c>
      <c r="AN642" s="224">
        <f>IF(ISERROR((J642/K642-1)*100),"n/a",(J642/K642-1)*100)</f>
        <v>70.833333333333329</v>
      </c>
      <c r="AO642" s="224" t="str">
        <f>IF(ISERROR((K642/L642-1)*100),"n/a",(K642/L642-1)*100)</f>
        <v>n/a</v>
      </c>
      <c r="AP642" s="224" t="str">
        <f>IF(ISERROR((L642/M642-1)*100),"n/a",(L642/M642-1)*100)</f>
        <v>n/a</v>
      </c>
      <c r="AQ642" s="224" t="str">
        <f>IF(ISERROR((M642/N642-1)*100),"n/a",(M642/N642-1)*100)</f>
        <v>n/a</v>
      </c>
      <c r="AR642" s="224" t="str">
        <f>IF(ISERROR((N642/O642-1)*100),"n/a",(N642/O642-1)*100)</f>
        <v>n/a</v>
      </c>
      <c r="AS642" s="224" t="str">
        <f>IF(ISERROR((O642/Q642-1)*100),"n/a",(O642/Q642-1)*100)</f>
        <v>n/a</v>
      </c>
      <c r="AT642" s="224" t="str">
        <f>IF(ISERROR((Q642/R642-1)*100),"n/a",(Q642/R642-1)*100)</f>
        <v>n/a</v>
      </c>
      <c r="AU642" s="224" t="str">
        <f>IF(ISERROR((R642/T642-1)*100),"n/a",(R642/T642-1)*100)</f>
        <v>n/a</v>
      </c>
      <c r="AV642" s="224" t="str">
        <f>IF(ISERROR((T642/U642-1)*100),"n/a",(T642/U642-1)*100)</f>
        <v>n/a</v>
      </c>
      <c r="AW642" s="224" t="str">
        <f>IF(ISERROR((U642/V642-1)*100),"n/a",(U642/V642-1)*100)</f>
        <v>n/a</v>
      </c>
      <c r="AX642" s="224" t="str">
        <f>IF(ISERROR((V642/W642-1)*100),"n/a",(V642/W642-1)*100)</f>
        <v>n/a</v>
      </c>
      <c r="AY642" s="224" t="str">
        <f>IF(ISERROR((W642/X642-1)*100),"n/a",(W642/X642-1)*100)</f>
        <v>n/a</v>
      </c>
      <c r="AZ642" s="224" t="str">
        <f>IF(ISERROR((X642/Y642-1)*100),"n/a",(X642/Y642-1)*100)</f>
        <v>n/a</v>
      </c>
      <c r="BA642" s="224" t="str">
        <f>IF(ISERROR((Y642/Z642-1)*100),"n/a",(Y642/Z642-1)*100)</f>
        <v>n/a</v>
      </c>
      <c r="BB642" s="224" t="str">
        <f>IF(ISERROR((Z642/AA642-1)*100),"n/a",(Z642/AA642-1)*100)</f>
        <v>n/a</v>
      </c>
      <c r="BC642" s="224" t="str">
        <f>IF(ISERROR((AA642/AB642-1)*100),"n/a",(AA642/AB642-1)*100)</f>
        <v>n/a</v>
      </c>
      <c r="BD642" s="224" t="str">
        <f>IF(ISERROR((AB642/AC642-1)*100),"n/a",(AB642/AC642-1)*100)</f>
        <v>n/a</v>
      </c>
      <c r="BE642" s="224" t="str">
        <f>IF(ISERROR((AC642/AD642-1)*100),"n/a",(AC642/AD642-1)*100)</f>
        <v>n/a</v>
      </c>
      <c r="BF642" s="224" t="str">
        <f>IF(ISERROR((AD642/AE642-1)*100),"n/a",(AD642/AE642-1)*100)</f>
        <v>n/a</v>
      </c>
      <c r="BG642" s="224">
        <f>AVERAGE(AG642:BF642)</f>
        <v>21.045984677638558</v>
      </c>
      <c r="BH642" s="182">
        <f t="shared" si="10"/>
        <v>23.896123828063182</v>
      </c>
    </row>
    <row r="643" spans="1:60" x14ac:dyDescent="0.2">
      <c r="A643" s="146" t="s">
        <v>2080</v>
      </c>
      <c r="B643" s="55" t="s">
        <v>1269</v>
      </c>
      <c r="C643" s="36">
        <v>1.04</v>
      </c>
      <c r="D643" s="181">
        <v>1</v>
      </c>
      <c r="E643" s="181">
        <v>0.96</v>
      </c>
      <c r="F643" s="181">
        <v>0.86</v>
      </c>
      <c r="G643" s="181">
        <v>0.76</v>
      </c>
      <c r="H643" s="181">
        <v>0.72</v>
      </c>
      <c r="I643" s="181">
        <v>0.68</v>
      </c>
      <c r="J643" s="202">
        <v>0.6</v>
      </c>
      <c r="K643" s="202">
        <v>0.54</v>
      </c>
      <c r="L643" s="181">
        <v>0.5</v>
      </c>
      <c r="M643" s="181">
        <v>0.46</v>
      </c>
      <c r="N643" s="181">
        <v>0.42</v>
      </c>
      <c r="O643" s="181">
        <v>0.37</v>
      </c>
      <c r="P643" s="273"/>
      <c r="Q643" s="181">
        <v>0.31534000000000001</v>
      </c>
      <c r="R643" s="238">
        <v>0.31068000000000001</v>
      </c>
      <c r="S643" s="273"/>
      <c r="T643" s="238">
        <v>0.31068000000000001</v>
      </c>
      <c r="U643" s="238">
        <v>0.31068000000000001</v>
      </c>
      <c r="V643" s="238">
        <v>0.31068000000000001</v>
      </c>
      <c r="W643" s="238">
        <v>0.31068000000000001</v>
      </c>
      <c r="X643" s="202">
        <v>0.51456000000000002</v>
      </c>
      <c r="Y643" s="202">
        <v>0.12254</v>
      </c>
      <c r="Z643" s="202">
        <v>6.2839999999999993E-2</v>
      </c>
      <c r="AA643" s="202">
        <v>3.1419999999999997E-2</v>
      </c>
      <c r="AB643" s="229">
        <v>0</v>
      </c>
      <c r="AC643" s="229">
        <v>0</v>
      </c>
      <c r="AD643" s="229">
        <v>0</v>
      </c>
      <c r="AE643" s="229">
        <v>0</v>
      </c>
      <c r="AF643" s="223">
        <f>SUM(C643:AE643)</f>
        <v>11.510099999999998</v>
      </c>
      <c r="AG643" s="224">
        <f>IF(ISERROR((C643/D643-1)*100),"n/a",(C643/D643-1)*100)</f>
        <v>4.0000000000000036</v>
      </c>
      <c r="AH643" s="224">
        <f>IF(ISERROR((D643/E643-1)*100),"n/a",(D643/E643-1)*100)</f>
        <v>4.1666666666666741</v>
      </c>
      <c r="AI643" s="224">
        <f>IF(ISERROR((E643/F643-1)*100),"n/a",(E643/F643-1)*100)</f>
        <v>11.627906976744185</v>
      </c>
      <c r="AJ643" s="224">
        <f>IF(ISERROR((F643/G643-1)*100),"n/a",(F643/G643-1)*100)</f>
        <v>13.157894736842103</v>
      </c>
      <c r="AK643" s="224">
        <f>IF(ISERROR((G643/H643-1)*100),"n/a",(G643/H643-1)*100)</f>
        <v>5.555555555555558</v>
      </c>
      <c r="AL643" s="224">
        <f>IF(ISERROR((H643/I643-1)*100),"n/a",(H643/I643-1)*100)</f>
        <v>5.8823529411764497</v>
      </c>
      <c r="AM643" s="224">
        <f>IF(ISERROR((I643/J643-1)*100),"n/a",(I643/J643-1)*100)</f>
        <v>13.333333333333353</v>
      </c>
      <c r="AN643" s="224">
        <f>IF(ISERROR((J643/K643-1)*100),"n/a",(J643/K643-1)*100)</f>
        <v>11.111111111111093</v>
      </c>
      <c r="AO643" s="224">
        <f>IF(ISERROR((K643/L643-1)*100),"n/a",(K643/L643-1)*100)</f>
        <v>8.0000000000000071</v>
      </c>
      <c r="AP643" s="224">
        <f>IF(ISERROR((L643/M643-1)*100),"n/a",(L643/M643-1)*100)</f>
        <v>8.6956521739130377</v>
      </c>
      <c r="AQ643" s="224">
        <f>IF(ISERROR((M643/N643-1)*100),"n/a",(M643/N643-1)*100)</f>
        <v>9.5238095238095344</v>
      </c>
      <c r="AR643" s="224">
        <f>IF(ISERROR((N643/O643-1)*100),"n/a",(N643/O643-1)*100)</f>
        <v>13.513513513513509</v>
      </c>
      <c r="AS643" s="224">
        <f>IF(ISERROR((O643/Q643-1)*100),"n/a",(O643/Q643-1)*100)</f>
        <v>17.333671592566759</v>
      </c>
      <c r="AT643" s="224">
        <f>IF(ISERROR((Q643/R643-1)*100),"n/a",(Q643/R643-1)*100)</f>
        <v>1.4999356250804619</v>
      </c>
      <c r="AU643" s="224">
        <f>IF(ISERROR((R643/T643-1)*100),"n/a",(R643/T643-1)*100)</f>
        <v>0</v>
      </c>
      <c r="AV643" s="224">
        <f>IF(ISERROR((T643/U643-1)*100),"n/a",(T643/U643-1)*100)</f>
        <v>0</v>
      </c>
      <c r="AW643" s="224">
        <f>IF(ISERROR((U643/V643-1)*100),"n/a",(U643/V643-1)*100)</f>
        <v>0</v>
      </c>
      <c r="AX643" s="224">
        <f>IF(ISERROR((V643/W643-1)*100),"n/a",(V643/W643-1)*100)</f>
        <v>0</v>
      </c>
      <c r="AY643" s="224">
        <f>IF(ISERROR((W643/X643-1)*100),"n/a",(W643/X643-1)*100)</f>
        <v>-39.622201492537314</v>
      </c>
      <c r="AZ643" s="224">
        <f>IF(ISERROR((X643/Y643-1)*100),"n/a",(X643/Y643-1)*100)</f>
        <v>319.91186551330185</v>
      </c>
      <c r="BA643" s="224">
        <f>IF(ISERROR((Y643/Z643-1)*100),"n/a",(Y643/Z643-1)*100)</f>
        <v>95.003182686187145</v>
      </c>
      <c r="BB643" s="224">
        <f>IF(ISERROR((Z643/AA643-1)*100),"n/a",(Z643/AA643-1)*100)</f>
        <v>100</v>
      </c>
      <c r="BC643" s="224" t="str">
        <f>IF(ISERROR((AA643/AB643-1)*100),"n/a",(AA643/AB643-1)*100)</f>
        <v>n/a</v>
      </c>
      <c r="BD643" s="224" t="str">
        <f>IF(ISERROR((AB643/AC643-1)*100),"n/a",(AB643/AC643-1)*100)</f>
        <v>n/a</v>
      </c>
      <c r="BE643" s="224" t="str">
        <f>IF(ISERROR((AC643/AD643-1)*100),"n/a",(AC643/AD643-1)*100)</f>
        <v>n/a</v>
      </c>
      <c r="BF643" s="224" t="str">
        <f>IF(ISERROR((AD643/AE643-1)*100),"n/a",(AD643/AE643-1)*100)</f>
        <v>n/a</v>
      </c>
      <c r="BG643" s="224">
        <f>AVERAGE(AG643:BF643)</f>
        <v>27.395193202602925</v>
      </c>
      <c r="BH643" s="182">
        <f t="shared" si="10"/>
        <v>71.664641790273876</v>
      </c>
    </row>
    <row r="644" spans="1:60" x14ac:dyDescent="0.2">
      <c r="A644" s="116" t="s">
        <v>1658</v>
      </c>
      <c r="B644" s="55" t="s">
        <v>1659</v>
      </c>
      <c r="C644" s="36">
        <v>0.29499999999999998</v>
      </c>
      <c r="D644" s="181">
        <v>0.27500000000000002</v>
      </c>
      <c r="E644" s="181">
        <v>0.255</v>
      </c>
      <c r="F644" s="181">
        <v>0.23499999999999999</v>
      </c>
      <c r="G644" s="181">
        <v>0.215</v>
      </c>
      <c r="H644" s="181">
        <v>0.19500000000000001</v>
      </c>
      <c r="I644" s="181">
        <v>0.18</v>
      </c>
      <c r="J644" s="229">
        <v>0.16</v>
      </c>
      <c r="K644" s="229">
        <v>0</v>
      </c>
      <c r="L644" s="238">
        <v>0</v>
      </c>
      <c r="M644" s="238">
        <v>0</v>
      </c>
      <c r="N644" s="238">
        <v>0</v>
      </c>
      <c r="O644" s="238">
        <v>0</v>
      </c>
      <c r="P644" s="162"/>
      <c r="Q644" s="229">
        <v>0</v>
      </c>
      <c r="R644" s="238">
        <v>0</v>
      </c>
      <c r="S644" s="229"/>
      <c r="T644" s="238">
        <v>0</v>
      </c>
      <c r="U644" s="229">
        <v>0</v>
      </c>
      <c r="V644" s="238">
        <v>0</v>
      </c>
      <c r="W644" s="238">
        <v>0</v>
      </c>
      <c r="X644" s="229">
        <v>0</v>
      </c>
      <c r="Y644" s="229">
        <v>0</v>
      </c>
      <c r="Z644" s="229">
        <v>0</v>
      </c>
      <c r="AA644" s="229">
        <v>0</v>
      </c>
      <c r="AB644" s="229">
        <v>0</v>
      </c>
      <c r="AC644" s="229">
        <v>0</v>
      </c>
      <c r="AD644" s="229">
        <v>0</v>
      </c>
      <c r="AE644" s="229">
        <v>0</v>
      </c>
      <c r="AF644" s="223">
        <f>SUM(C644:AE644)</f>
        <v>1.81</v>
      </c>
      <c r="AG644" s="224">
        <f>IF(ISERROR((C644/D644-1)*100),"n/a",(C644/D644-1)*100)</f>
        <v>7.2727272727272529</v>
      </c>
      <c r="AH644" s="224">
        <f>IF(ISERROR((D644/E644-1)*100),"n/a",(D644/E644-1)*100)</f>
        <v>7.8431372549019773</v>
      </c>
      <c r="AI644" s="224">
        <f>IF(ISERROR((E644/F644-1)*100),"n/a",(E644/F644-1)*100)</f>
        <v>8.5106382978723527</v>
      </c>
      <c r="AJ644" s="224">
        <f>IF(ISERROR((F644/G644-1)*100),"n/a",(F644/G644-1)*100)</f>
        <v>9.302325581395344</v>
      </c>
      <c r="AK644" s="224">
        <f>IF(ISERROR((G644/H644-1)*100),"n/a",(G644/H644-1)*100)</f>
        <v>10.256410256410241</v>
      </c>
      <c r="AL644" s="224">
        <f>IF(ISERROR((H644/I644-1)*100),"n/a",(H644/I644-1)*100)</f>
        <v>8.3333333333333481</v>
      </c>
      <c r="AM644" s="224">
        <f>IF(ISERROR((I644/J644-1)*100),"n/a",(I644/J644-1)*100)</f>
        <v>12.5</v>
      </c>
      <c r="AN644" s="224" t="str">
        <f>IF(ISERROR((J644/K644-1)*100),"n/a",(J644/K644-1)*100)</f>
        <v>n/a</v>
      </c>
      <c r="AO644" s="224" t="str">
        <f>IF(ISERROR((K644/L644-1)*100),"n/a",(K644/L644-1)*100)</f>
        <v>n/a</v>
      </c>
      <c r="AP644" s="224" t="str">
        <f>IF(ISERROR((L644/M644-1)*100),"n/a",(L644/M644-1)*100)</f>
        <v>n/a</v>
      </c>
      <c r="AQ644" s="224" t="str">
        <f>IF(ISERROR((M644/N644-1)*100),"n/a",(M644/N644-1)*100)</f>
        <v>n/a</v>
      </c>
      <c r="AR644" s="224" t="str">
        <f>IF(ISERROR((N644/O644-1)*100),"n/a",(N644/O644-1)*100)</f>
        <v>n/a</v>
      </c>
      <c r="AS644" s="224" t="str">
        <f>IF(ISERROR((O644/Q644-1)*100),"n/a",(O644/Q644-1)*100)</f>
        <v>n/a</v>
      </c>
      <c r="AT644" s="224" t="str">
        <f>IF(ISERROR((Q644/R644-1)*100),"n/a",(Q644/R644-1)*100)</f>
        <v>n/a</v>
      </c>
      <c r="AU644" s="224" t="str">
        <f>IF(ISERROR((R644/T644-1)*100),"n/a",(R644/T644-1)*100)</f>
        <v>n/a</v>
      </c>
      <c r="AV644" s="224" t="str">
        <f>IF(ISERROR((T644/U644-1)*100),"n/a",(T644/U644-1)*100)</f>
        <v>n/a</v>
      </c>
      <c r="AW644" s="224" t="str">
        <f>IF(ISERROR((U644/V644-1)*100),"n/a",(U644/V644-1)*100)</f>
        <v>n/a</v>
      </c>
      <c r="AX644" s="224" t="str">
        <f>IF(ISERROR((V644/W644-1)*100),"n/a",(V644/W644-1)*100)</f>
        <v>n/a</v>
      </c>
      <c r="AY644" s="224" t="str">
        <f>IF(ISERROR((W644/X644-1)*100),"n/a",(W644/X644-1)*100)</f>
        <v>n/a</v>
      </c>
      <c r="AZ644" s="224" t="str">
        <f>IF(ISERROR((X644/Y644-1)*100),"n/a",(X644/Y644-1)*100)</f>
        <v>n/a</v>
      </c>
      <c r="BA644" s="224" t="str">
        <f>IF(ISERROR((Y644/Z644-1)*100),"n/a",(Y644/Z644-1)*100)</f>
        <v>n/a</v>
      </c>
      <c r="BB644" s="224" t="str">
        <f>IF(ISERROR((Z644/AA644-1)*100),"n/a",(Z644/AA644-1)*100)</f>
        <v>n/a</v>
      </c>
      <c r="BC644" s="224" t="str">
        <f>IF(ISERROR((AA644/AB644-1)*100),"n/a",(AA644/AB644-1)*100)</f>
        <v>n/a</v>
      </c>
      <c r="BD644" s="224" t="str">
        <f>IF(ISERROR((AB644/AC644-1)*100),"n/a",(AB644/AC644-1)*100)</f>
        <v>n/a</v>
      </c>
      <c r="BE644" s="224" t="str">
        <f>IF(ISERROR((AC644/AD644-1)*100),"n/a",(AC644/AD644-1)*100)</f>
        <v>n/a</v>
      </c>
      <c r="BF644" s="224" t="str">
        <f>IF(ISERROR((AD644/AE644-1)*100),"n/a",(AD644/AE644-1)*100)</f>
        <v>n/a</v>
      </c>
      <c r="BG644" s="224">
        <f>AVERAGE(AG644:BF644)</f>
        <v>9.1455102852343604</v>
      </c>
      <c r="BH644" s="182">
        <f t="shared" si="10"/>
        <v>1.769061737812152</v>
      </c>
    </row>
    <row r="645" spans="1:60" x14ac:dyDescent="0.2">
      <c r="A645" s="123" t="s">
        <v>2081</v>
      </c>
      <c r="B645" s="55" t="s">
        <v>1271</v>
      </c>
      <c r="C645" s="36">
        <v>2.1333333333333302</v>
      </c>
      <c r="D645" s="181">
        <v>1.7022222222222201</v>
      </c>
      <c r="E645" s="181">
        <v>1.44444444444444</v>
      </c>
      <c r="F645" s="181">
        <v>1.3333333333333299</v>
      </c>
      <c r="G645" s="181">
        <v>1.2222222222222201</v>
      </c>
      <c r="H645" s="181">
        <v>1.1111111111111101</v>
      </c>
      <c r="I645" s="181">
        <v>0.194444444444444</v>
      </c>
      <c r="J645" s="202">
        <v>0.116666666666667</v>
      </c>
      <c r="K645" s="202">
        <v>3.8888888888889001E-2</v>
      </c>
      <c r="L645" s="181">
        <v>3.4444444444444298E-2</v>
      </c>
      <c r="M645" s="181">
        <v>3.2222222222222201E-2</v>
      </c>
      <c r="N645" s="181">
        <v>0.03</v>
      </c>
      <c r="O645" s="181">
        <v>2.7777777777777801E-2</v>
      </c>
      <c r="P645" s="273">
        <v>0</v>
      </c>
      <c r="Q645" s="181">
        <v>2.5555555555555599E-2</v>
      </c>
      <c r="R645" s="181">
        <v>2.33333333333333E-2</v>
      </c>
      <c r="S645" s="273">
        <v>0</v>
      </c>
      <c r="T645" s="202">
        <v>2.2222222222222199E-2</v>
      </c>
      <c r="U645" s="202">
        <v>2.1111111111111101E-2</v>
      </c>
      <c r="V645" s="202">
        <v>0.02</v>
      </c>
      <c r="W645" s="202">
        <v>1.7777777777777799E-2</v>
      </c>
      <c r="X645" s="202">
        <v>1.44444444444444E-2</v>
      </c>
      <c r="Y645" s="202">
        <v>1.22222222222222E-2</v>
      </c>
      <c r="Z645" s="202">
        <v>1.1111111111111099E-2</v>
      </c>
      <c r="AA645" s="229">
        <v>8.8888888888888993E-3</v>
      </c>
      <c r="AB645" s="229">
        <v>8.8888888888888993E-3</v>
      </c>
      <c r="AC645" s="229">
        <v>8.8888888888888993E-3</v>
      </c>
      <c r="AD645" s="229">
        <v>8.8888888888888993E-3</v>
      </c>
      <c r="AE645" s="229">
        <v>8.8888888888888993E-3</v>
      </c>
      <c r="AF645" s="223">
        <f>SUM(C645:AE645)</f>
        <v>9.6333333333333169</v>
      </c>
      <c r="AG645" s="224">
        <f>IF(ISERROR((C645/D645-1)*100),"n/a",(C645/D645-1)*100)</f>
        <v>25.32637075718014</v>
      </c>
      <c r="AH645" s="224">
        <f>IF(ISERROR((D645/E645-1)*100),"n/a",(D645/E645-1)*100)</f>
        <v>17.846153846154067</v>
      </c>
      <c r="AI645" s="224">
        <f>IF(ISERROR((E645/F645-1)*100),"n/a",(E645/F645-1)*100)</f>
        <v>8.3333333333332824</v>
      </c>
      <c r="AJ645" s="224">
        <f>IF(ISERROR((F645/G645-1)*100),"n/a",(F645/G645-1)*100)</f>
        <v>9.090909090908994</v>
      </c>
      <c r="AK645" s="224">
        <f>IF(ISERROR((G645/H645-1)*100),"n/a",(G645/H645-1)*100)</f>
        <v>9.9999999999999201</v>
      </c>
      <c r="AL645" s="224">
        <f>IF(ISERROR((H645/I645-1)*100),"n/a",(H645/I645-1)*100)</f>
        <v>471.42857142857213</v>
      </c>
      <c r="AM645" s="224">
        <f>IF(ISERROR((I645/J645-1)*100),"n/a",(I645/J645-1)*100)</f>
        <v>66.666666666665805</v>
      </c>
      <c r="AN645" s="224">
        <f>IF(ISERROR((J645/K645-1)*100),"n/a",(J645/K645-1)*100)</f>
        <v>200</v>
      </c>
      <c r="AO645" s="224">
        <f>IF(ISERROR((K645/L645-1)*100),"n/a",(K645/L645-1)*100)</f>
        <v>12.903225806452422</v>
      </c>
      <c r="AP645" s="224">
        <f>IF(ISERROR((L645/M645-1)*100),"n/a",(L645/M645-1)*100)</f>
        <v>6.8965517241375451</v>
      </c>
      <c r="AQ645" s="224">
        <f>IF(ISERROR((M645/N645-1)*100),"n/a",(M645/N645-1)*100)</f>
        <v>7.4074074074073293</v>
      </c>
      <c r="AR645" s="224">
        <f>IF(ISERROR((N645/O645-1)*100),"n/a",(N645/O645-1)*100)</f>
        <v>7.9999999999999183</v>
      </c>
      <c r="AS645" s="224">
        <f>IF(ISERROR((O645/Q645-1)*100),"n/a",(O645/Q645-1)*100)</f>
        <v>8.6956521739129489</v>
      </c>
      <c r="AT645" s="224">
        <f>IF(ISERROR((Q645/R645-1)*100),"n/a",(Q645/R645-1)*100)</f>
        <v>9.5238095238098666</v>
      </c>
      <c r="AU645" s="224">
        <f>IF(ISERROR((R645/T645-1)*100),"n/a",(R645/T645-1)*100)</f>
        <v>4.99999999999996</v>
      </c>
      <c r="AV645" s="224">
        <f>IF(ISERROR((T645/U645-1)*100),"n/a",(T645/U645-1)*100)</f>
        <v>5.2631578947367696</v>
      </c>
      <c r="AW645" s="224">
        <f>IF(ISERROR((U645/V645-1)*100),"n/a",(U645/V645-1)*100)</f>
        <v>5.5555555555555136</v>
      </c>
      <c r="AX645" s="224">
        <f>IF(ISERROR((V645/W645-1)*100),"n/a",(V645/W645-1)*100)</f>
        <v>12.499999999999867</v>
      </c>
      <c r="AY645" s="224">
        <f>IF(ISERROR((W645/X645-1)*100),"n/a",(W645/X645-1)*100)</f>
        <v>23.076923076923595</v>
      </c>
      <c r="AZ645" s="224">
        <f>IF(ISERROR((X645/Y645-1)*100),"n/a",(X645/Y645-1)*100)</f>
        <v>18.181818181818031</v>
      </c>
      <c r="BA645" s="224">
        <f>IF(ISERROR((Y645/Z645-1)*100),"n/a",(Y645/Z645-1)*100)</f>
        <v>9.9999999999999201</v>
      </c>
      <c r="BB645" s="224">
        <f>IF(ISERROR((Z645/AA645-1)*100),"n/a",(Z645/AA645-1)*100)</f>
        <v>24.999999999999712</v>
      </c>
      <c r="BC645" s="224">
        <f>IF(ISERROR((AA645/AB645-1)*100),"n/a",(AA645/AB645-1)*100)</f>
        <v>0</v>
      </c>
      <c r="BD645" s="224">
        <f>IF(ISERROR((AB645/AC645-1)*100),"n/a",(AB645/AC645-1)*100)</f>
        <v>0</v>
      </c>
      <c r="BE645" s="224">
        <f>IF(ISERROR((AC645/AD645-1)*100),"n/a",(AC645/AD645-1)*100)</f>
        <v>0</v>
      </c>
      <c r="BF645" s="224">
        <f>IF(ISERROR((AD645/AE645-1)*100),"n/a",(AD645/AE645-1)*100)</f>
        <v>0</v>
      </c>
      <c r="BG645" s="224">
        <f>AVERAGE(AG645:BF645)</f>
        <v>37.180619479521837</v>
      </c>
      <c r="BH645" s="182">
        <f t="shared" si="10"/>
        <v>96.806231665677089</v>
      </c>
    </row>
    <row r="646" spans="1:60" x14ac:dyDescent="0.2">
      <c r="A646" s="55" t="s">
        <v>2082</v>
      </c>
      <c r="B646" s="55" t="s">
        <v>505</v>
      </c>
      <c r="C646" s="36">
        <v>0.34442454519747373</v>
      </c>
      <c r="D646" s="181">
        <v>0.33439276232764464</v>
      </c>
      <c r="E646" s="181">
        <v>0.32465316730839316</v>
      </c>
      <c r="F646" s="181">
        <v>0.31519724981397279</v>
      </c>
      <c r="G646" s="181">
        <v>0.30601674739220774</v>
      </c>
      <c r="H646" s="181">
        <v>0.29710363824486119</v>
      </c>
      <c r="I646" s="181">
        <v>0.28845013421831167</v>
      </c>
      <c r="J646" s="202">
        <v>0.28004867399836114</v>
      </c>
      <c r="K646" s="202">
        <v>0.27189191650326305</v>
      </c>
      <c r="L646" s="181">
        <v>0.26397273446918734</v>
      </c>
      <c r="M646" s="181">
        <v>0.24225661061865339</v>
      </c>
      <c r="N646" s="181">
        <v>0.21631781217563301</v>
      </c>
      <c r="O646" s="181">
        <v>0.21001729337440098</v>
      </c>
      <c r="P646" s="273">
        <v>0</v>
      </c>
      <c r="Q646" s="181">
        <v>0.20390028482951553</v>
      </c>
      <c r="R646" s="181">
        <v>0.19941342055043687</v>
      </c>
      <c r="S646" s="273">
        <v>0</v>
      </c>
      <c r="T646" s="202">
        <v>0.19360526267032718</v>
      </c>
      <c r="U646" s="202">
        <v>0.1879662744372097</v>
      </c>
      <c r="V646" s="202">
        <v>0.18249152857981554</v>
      </c>
      <c r="W646" s="202">
        <v>0.17717624133962717</v>
      </c>
      <c r="X646" s="202">
        <v>0.17201576829090001</v>
      </c>
      <c r="Y646" s="202">
        <v>0.1670056002824272</v>
      </c>
      <c r="Z646" s="202">
        <v>0.16214135949750194</v>
      </c>
      <c r="AA646" s="202">
        <v>0.15741879562864272</v>
      </c>
      <c r="AB646" s="202">
        <v>0.15283378216373106</v>
      </c>
      <c r="AC646" s="202">
        <v>0.14838231278032135</v>
      </c>
      <c r="AD646" s="202">
        <v>0.14406049784497182</v>
      </c>
      <c r="AE646" s="202">
        <v>0.1398645610145359</v>
      </c>
      <c r="AF646" s="223">
        <f>SUM(C646:AE646)</f>
        <v>6.083018975552327</v>
      </c>
      <c r="AG646" s="224">
        <f>IF(ISERROR((C646/D646-1)*100),"n/a",(C646/D646-1)*100)</f>
        <v>2.9999999999999138</v>
      </c>
      <c r="AH646" s="224">
        <f>IF(ISERROR((D646/E646-1)*100),"n/a",(D646/E646-1)*100)</f>
        <v>2.9999999999998916</v>
      </c>
      <c r="AI646" s="224">
        <f>IF(ISERROR((E646/F646-1)*100),"n/a",(E646/F646-1)*100)</f>
        <v>3.0000000000003801</v>
      </c>
      <c r="AJ646" s="224">
        <f>IF(ISERROR((F646/G646-1)*100),"n/a",(F646/G646-1)*100)</f>
        <v>2.999999999999603</v>
      </c>
      <c r="AK646" s="224">
        <f>IF(ISERROR((G646/H646-1)*100),"n/a",(G646/H646-1)*100)</f>
        <v>3.0000000000002469</v>
      </c>
      <c r="AL646" s="224">
        <f>IF(ISERROR((H646/I646-1)*100),"n/a",(H646/I646-1)*100)</f>
        <v>3.0000000000000693</v>
      </c>
      <c r="AM646" s="224">
        <f>IF(ISERROR((I646/J646-1)*100),"n/a",(I646/J646-1)*100)</f>
        <v>2.9999999999998916</v>
      </c>
      <c r="AN646" s="224">
        <f>IF(ISERROR((J646/K646-1)*100),"n/a",(J646/K646-1)*100)</f>
        <v>3.0000000000000693</v>
      </c>
      <c r="AO646" s="224">
        <f>IF(ISERROR((K646/L646-1)*100),"n/a",(K646/L646-1)*100)</f>
        <v>3.0000000000000249</v>
      </c>
      <c r="AP646" s="224">
        <f>IF(ISERROR((L646/M646-1)*100),"n/a",(L646/M646-1)*100)</f>
        <v>8.964099594672458</v>
      </c>
      <c r="AQ646" s="224">
        <f>IF(ISERROR((M646/N646-1)*100),"n/a",(M646/N646-1)*100)</f>
        <v>11.9910599049329</v>
      </c>
      <c r="AR646" s="224">
        <f>IF(ISERROR((N646/O646-1)*100),"n/a",(N646/O646-1)*100)</f>
        <v>3.0000000000000027</v>
      </c>
      <c r="AS646" s="224">
        <f>IF(ISERROR((O646/Q646-1)*100),"n/a",(O646/Q646-1)*100)</f>
        <v>3.0000000000000027</v>
      </c>
      <c r="AT646" s="224">
        <f>IF(ISERROR((Q646/R646-1)*100),"n/a",(Q646/R646-1)*100)</f>
        <v>2.250031249999962</v>
      </c>
      <c r="AU646" s="224">
        <f>IF(ISERROR((R646/T646-1)*100),"n/a",(R646/T646-1)*100)</f>
        <v>2.9999999999999361</v>
      </c>
      <c r="AV646" s="224">
        <f>IF(ISERROR((T646/U646-1)*100),"n/a",(T646/U646-1)*100)</f>
        <v>3.0000000000006244</v>
      </c>
      <c r="AW646" s="224">
        <f>IF(ISERROR((U646/V646-1)*100),"n/a",(U646/V646-1)*100)</f>
        <v>2.999999999999825</v>
      </c>
      <c r="AX646" s="224">
        <f>IF(ISERROR((V646/W646-1)*100),"n/a",(V646/W646-1)*100)</f>
        <v>2.9999999999997584</v>
      </c>
      <c r="AY646" s="224">
        <f>IF(ISERROR((W646/X646-1)*100),"n/a",(W646/X646-1)*100)</f>
        <v>3.0000000000000915</v>
      </c>
      <c r="AZ646" s="224">
        <f>IF(ISERROR((X646/Y646-1)*100),"n/a",(X646/Y646-1)*100)</f>
        <v>3.0000000000000027</v>
      </c>
      <c r="BA646" s="224">
        <f>IF(ISERROR((Y646/Z646-1)*100),"n/a",(Y646/Z646-1)*100)</f>
        <v>3.0000000000001137</v>
      </c>
      <c r="BB646" s="224">
        <f>IF(ISERROR((Z646/AA646-1)*100),"n/a",(Z646/AA646-1)*100)</f>
        <v>2.9999999999999583</v>
      </c>
      <c r="BC646" s="224">
        <f>IF(ISERROR((AA646/AB646-1)*100),"n/a",(AA646/AB646-1)*100)</f>
        <v>2.999999999999825</v>
      </c>
      <c r="BD646" s="224">
        <f>IF(ISERROR((AB646/AC646-1)*100),"n/a",(AB646/AC646-1)*100)</f>
        <v>3.0000000000000471</v>
      </c>
      <c r="BE646" s="224">
        <f>IF(ISERROR((AC646/AD646-1)*100),"n/a",(AC646/AD646-1)*100)</f>
        <v>3.0000000000002691</v>
      </c>
      <c r="BF646" s="224">
        <f>IF(ISERROR((AD646/AE646-1)*100),"n/a",(AD646/AE646-1)*100)</f>
        <v>2.9999999999998916</v>
      </c>
      <c r="BG646" s="224">
        <f>AVERAGE(AG646:BF646)</f>
        <v>3.5463534903694511</v>
      </c>
      <c r="BH646" s="182">
        <f t="shared" si="10"/>
        <v>2.0900817186687224</v>
      </c>
    </row>
    <row r="647" spans="1:60" x14ac:dyDescent="0.2">
      <c r="A647" s="146" t="s">
        <v>3422</v>
      </c>
      <c r="B647" s="55" t="s">
        <v>3423</v>
      </c>
      <c r="C647" s="36">
        <v>3.75</v>
      </c>
      <c r="D647" s="181">
        <v>2.75</v>
      </c>
      <c r="E647" s="181">
        <v>1.85</v>
      </c>
      <c r="F647" s="181">
        <v>1.4</v>
      </c>
      <c r="G647" s="238">
        <v>0.4</v>
      </c>
      <c r="H647" s="238">
        <v>1.21</v>
      </c>
      <c r="I647" s="238">
        <v>3.64</v>
      </c>
      <c r="J647" s="229">
        <v>3.64</v>
      </c>
      <c r="K647" s="229">
        <v>3.64</v>
      </c>
      <c r="L647" s="181">
        <v>3.64</v>
      </c>
      <c r="M647" s="181">
        <v>3.39</v>
      </c>
      <c r="N647" s="181">
        <v>2.6774999999999998</v>
      </c>
      <c r="O647" s="181">
        <v>2.0550000000000002</v>
      </c>
      <c r="Q647" s="181">
        <v>1.5174999999999998</v>
      </c>
      <c r="R647" s="181">
        <v>0.93159999999999987</v>
      </c>
      <c r="T647" s="238">
        <v>0</v>
      </c>
      <c r="U647" s="238">
        <v>0</v>
      </c>
      <c r="V647" s="229">
        <v>0</v>
      </c>
      <c r="W647" s="229">
        <v>0</v>
      </c>
      <c r="X647" s="229">
        <v>0</v>
      </c>
      <c r="Y647" s="229">
        <v>0</v>
      </c>
      <c r="Z647" s="229">
        <v>0</v>
      </c>
      <c r="AA647" s="229">
        <v>0</v>
      </c>
      <c r="AB647" s="229">
        <v>0</v>
      </c>
      <c r="AC647" s="229">
        <v>0</v>
      </c>
      <c r="AD647" s="229">
        <v>0</v>
      </c>
      <c r="AE647" s="229">
        <v>0</v>
      </c>
      <c r="AF647" s="223">
        <f>SUM(C647:AE647)</f>
        <v>36.491600000000005</v>
      </c>
      <c r="AG647" s="224">
        <f>IF(ISERROR((C647/D647-1)*100),"n/a",(C647/D647-1)*100)</f>
        <v>36.363636363636353</v>
      </c>
      <c r="AH647" s="224">
        <f>IF(ISERROR((D647/E647-1)*100),"n/a",(D647/E647-1)*100)</f>
        <v>48.648648648648638</v>
      </c>
      <c r="AI647" s="224">
        <f>IF(ISERROR((E647/F647-1)*100),"n/a",(E647/F647-1)*100)</f>
        <v>32.14285714285716</v>
      </c>
      <c r="AJ647" s="224">
        <f>IF(ISERROR((F647/G647-1)*100),"n/a",(F647/G647-1)*100)</f>
        <v>249.99999999999994</v>
      </c>
      <c r="AK647" s="224">
        <f>IF(ISERROR((G647/H647-1)*100),"n/a",(G647/H647-1)*100)</f>
        <v>-66.942148760330582</v>
      </c>
      <c r="AL647" s="224">
        <f>IF(ISERROR((H647/I647-1)*100),"n/a",(H647/I647-1)*100)</f>
        <v>-66.758241758241766</v>
      </c>
      <c r="AM647" s="224">
        <f>IF(ISERROR((I647/J647-1)*100),"n/a",(I647/J647-1)*100)</f>
        <v>0</v>
      </c>
      <c r="AN647" s="224">
        <f>IF(ISERROR((J647/K647-1)*100),"n/a",(J647/K647-1)*100)</f>
        <v>0</v>
      </c>
      <c r="AO647" s="224">
        <f>IF(ISERROR((K647/L647-1)*100),"n/a",(K647/L647-1)*100)</f>
        <v>0</v>
      </c>
      <c r="AP647" s="224">
        <f>IF(ISERROR((L647/M647-1)*100),"n/a",(L647/M647-1)*100)</f>
        <v>7.3746312684365822</v>
      </c>
      <c r="AQ647" s="224">
        <f>IF(ISERROR((M647/N647-1)*100),"n/a",(M647/N647-1)*100)</f>
        <v>26.610644257703097</v>
      </c>
      <c r="AR647" s="224">
        <f>IF(ISERROR((N647/O647-1)*100),"n/a",(N647/O647-1)*100)</f>
        <v>30.291970802919678</v>
      </c>
      <c r="AS647" s="224">
        <f>IF(ISERROR((O647/Q647-1)*100),"n/a",(O647/Q647-1)*100)</f>
        <v>35.420098846787496</v>
      </c>
      <c r="AT647" s="224">
        <f>IF(ISERROR((Q647/R647-1)*100),"n/a",(Q647/R647-1)*100)</f>
        <v>62.891799055388574</v>
      </c>
      <c r="AU647" s="224" t="str">
        <f>IF(ISERROR((R647/T647-1)*100),"n/a",(R647/T647-1)*100)</f>
        <v>n/a</v>
      </c>
      <c r="AV647" s="224" t="str">
        <f>IF(ISERROR((T647/U647-1)*100),"n/a",(T647/U647-1)*100)</f>
        <v>n/a</v>
      </c>
      <c r="AW647" s="224" t="str">
        <f>IF(ISERROR((U647/V647-1)*100),"n/a",(U647/V647-1)*100)</f>
        <v>n/a</v>
      </c>
      <c r="AX647" s="224" t="str">
        <f>IF(ISERROR((V647/W647-1)*100),"n/a",(V647/W647-1)*100)</f>
        <v>n/a</v>
      </c>
      <c r="AY647" s="224" t="str">
        <f>IF(ISERROR((W647/X647-1)*100),"n/a",(W647/X647-1)*100)</f>
        <v>n/a</v>
      </c>
      <c r="AZ647" s="224" t="str">
        <f>IF(ISERROR((X647/Y647-1)*100),"n/a",(X647/Y647-1)*100)</f>
        <v>n/a</v>
      </c>
      <c r="BA647" s="224" t="str">
        <f>IF(ISERROR((Y647/Z647-1)*100),"n/a",(Y647/Z647-1)*100)</f>
        <v>n/a</v>
      </c>
      <c r="BB647" s="224" t="str">
        <f>IF(ISERROR((Z647/AA647-1)*100),"n/a",(Z647/AA647-1)*100)</f>
        <v>n/a</v>
      </c>
      <c r="BC647" s="224" t="str">
        <f>IF(ISERROR((AA647/AB647-1)*100),"n/a",(AA647/AB647-1)*100)</f>
        <v>n/a</v>
      </c>
      <c r="BD647" s="224" t="str">
        <f>IF(ISERROR((AB647/AC647-1)*100),"n/a",(AB647/AC647-1)*100)</f>
        <v>n/a</v>
      </c>
      <c r="BE647" s="224" t="str">
        <f>IF(ISERROR((AC647/AD647-1)*100),"n/a",(AC647/AD647-1)*100)</f>
        <v>n/a</v>
      </c>
      <c r="BF647" s="224" t="str">
        <f>IF(ISERROR((AD647/AE647-1)*100),"n/a",(AD647/AE647-1)*100)</f>
        <v>n/a</v>
      </c>
      <c r="BG647" s="224">
        <f>AVERAGE(AG647:BF647)</f>
        <v>28.288849704843226</v>
      </c>
      <c r="BH647" s="182">
        <f t="shared" si="10"/>
        <v>74.341484984873205</v>
      </c>
    </row>
    <row r="648" spans="1:60" x14ac:dyDescent="0.2">
      <c r="A648" s="55" t="s">
        <v>2083</v>
      </c>
      <c r="B648" s="55" t="s">
        <v>508</v>
      </c>
      <c r="C648" s="36">
        <v>2.38</v>
      </c>
      <c r="D648" s="181">
        <v>2.16</v>
      </c>
      <c r="E648" s="181">
        <v>1.96</v>
      </c>
      <c r="F648" s="181">
        <v>1.78</v>
      </c>
      <c r="G648" s="181">
        <v>1.62</v>
      </c>
      <c r="H648" s="181">
        <v>1.52</v>
      </c>
      <c r="I648" s="181">
        <v>1.44</v>
      </c>
      <c r="J648" s="202">
        <v>1.385</v>
      </c>
      <c r="K648" s="202">
        <v>1.38</v>
      </c>
      <c r="L648" s="181">
        <v>1.36</v>
      </c>
      <c r="M648" s="181">
        <v>1.34</v>
      </c>
      <c r="N648" s="181">
        <v>1.32</v>
      </c>
      <c r="O648" s="181">
        <v>1.3</v>
      </c>
      <c r="P648" s="273"/>
      <c r="Q648" s="181">
        <v>1.28</v>
      </c>
      <c r="R648" s="181">
        <v>1.24</v>
      </c>
      <c r="S648" s="273"/>
      <c r="T648" s="202">
        <v>1.1599999999999999</v>
      </c>
      <c r="U648" s="202">
        <v>1.1200000000000001</v>
      </c>
      <c r="V648" s="202">
        <v>1.08</v>
      </c>
      <c r="W648" s="202">
        <v>0.98</v>
      </c>
      <c r="X648" s="202">
        <v>0.88</v>
      </c>
      <c r="Y648" s="202">
        <v>0.79</v>
      </c>
      <c r="Z648" s="202">
        <v>0.755</v>
      </c>
      <c r="AA648" s="202">
        <v>0.72499999999999998</v>
      </c>
      <c r="AB648" s="202">
        <v>0.70499999999999996</v>
      </c>
      <c r="AC648" s="229">
        <v>0.7</v>
      </c>
      <c r="AD648" s="202">
        <v>0.68500000000000005</v>
      </c>
      <c r="AE648" s="202">
        <v>0.65749999999999997</v>
      </c>
      <c r="AF648" s="223">
        <f>SUM(C648:AE648)</f>
        <v>33.702499999999993</v>
      </c>
      <c r="AG648" s="224">
        <f>IF(ISERROR((C648/D648-1)*100),"n/a",(C648/D648-1)*100)</f>
        <v>10.185185185185164</v>
      </c>
      <c r="AH648" s="224">
        <f>IF(ISERROR((D648/E648-1)*100),"n/a",(D648/E648-1)*100)</f>
        <v>10.204081632653072</v>
      </c>
      <c r="AI648" s="224">
        <f>IF(ISERROR((E648/F648-1)*100),"n/a",(E648/F648-1)*100)</f>
        <v>10.1123595505618</v>
      </c>
      <c r="AJ648" s="224">
        <f>IF(ISERROR((F648/G648-1)*100),"n/a",(F648/G648-1)*100)</f>
        <v>9.8765432098765427</v>
      </c>
      <c r="AK648" s="224">
        <f>IF(ISERROR((G648/H648-1)*100),"n/a",(G648/H648-1)*100)</f>
        <v>6.578947368421062</v>
      </c>
      <c r="AL648" s="224">
        <f>IF(ISERROR((H648/I648-1)*100),"n/a",(H648/I648-1)*100)</f>
        <v>5.555555555555558</v>
      </c>
      <c r="AM648" s="224">
        <f>IF(ISERROR((I648/J648-1)*100),"n/a",(I648/J648-1)*100)</f>
        <v>3.971119133573997</v>
      </c>
      <c r="AN648" s="224">
        <f>IF(ISERROR((J648/K648-1)*100),"n/a",(J648/K648-1)*100)</f>
        <v>0.36231884057971175</v>
      </c>
      <c r="AO648" s="224">
        <f>IF(ISERROR((K648/L648-1)*100),"n/a",(K648/L648-1)*100)</f>
        <v>1.4705882352941124</v>
      </c>
      <c r="AP648" s="224">
        <f>IF(ISERROR((L648/M648-1)*100),"n/a",(L648/M648-1)*100)</f>
        <v>1.4925373134328401</v>
      </c>
      <c r="AQ648" s="224">
        <f>IF(ISERROR((M648/N648-1)*100),"n/a",(M648/N648-1)*100)</f>
        <v>1.5151515151515138</v>
      </c>
      <c r="AR648" s="224">
        <f>IF(ISERROR((N648/O648-1)*100),"n/a",(N648/O648-1)*100)</f>
        <v>1.538461538461533</v>
      </c>
      <c r="AS648" s="224">
        <f>IF(ISERROR((O648/Q648-1)*100),"n/a",(O648/Q648-1)*100)</f>
        <v>1.5625</v>
      </c>
      <c r="AT648" s="224">
        <f>IF(ISERROR((Q648/R648-1)*100),"n/a",(Q648/R648-1)*100)</f>
        <v>3.2258064516129004</v>
      </c>
      <c r="AU648" s="224">
        <f>IF(ISERROR((R648/T648-1)*100),"n/a",(R648/T648-1)*100)</f>
        <v>6.8965517241379448</v>
      </c>
      <c r="AV648" s="224">
        <f>IF(ISERROR((T648/U648-1)*100),"n/a",(T648/U648-1)*100)</f>
        <v>3.5714285714285587</v>
      </c>
      <c r="AW648" s="224">
        <f>IF(ISERROR((U648/V648-1)*100),"n/a",(U648/V648-1)*100)</f>
        <v>3.7037037037036979</v>
      </c>
      <c r="AX648" s="224">
        <f>IF(ISERROR((V648/W648-1)*100),"n/a",(V648/W648-1)*100)</f>
        <v>10.204081632653072</v>
      </c>
      <c r="AY648" s="224">
        <f>IF(ISERROR((W648/X648-1)*100),"n/a",(W648/X648-1)*100)</f>
        <v>11.363636363636353</v>
      </c>
      <c r="AZ648" s="224">
        <f>IF(ISERROR((X648/Y648-1)*100),"n/a",(X648/Y648-1)*100)</f>
        <v>11.392405063291132</v>
      </c>
      <c r="BA648" s="224">
        <f>IF(ISERROR((Y648/Z648-1)*100),"n/a",(Y648/Z648-1)*100)</f>
        <v>4.635761589403975</v>
      </c>
      <c r="BB648" s="224">
        <f>IF(ISERROR((Z648/AA648-1)*100),"n/a",(Z648/AA648-1)*100)</f>
        <v>4.1379310344827669</v>
      </c>
      <c r="BC648" s="224">
        <f>IF(ISERROR((AA648/AB648-1)*100),"n/a",(AA648/AB648-1)*100)</f>
        <v>2.8368794326241176</v>
      </c>
      <c r="BD648" s="224">
        <f>IF(ISERROR((AB648/AC648-1)*100),"n/a",(AB648/AC648-1)*100)</f>
        <v>0.71428571428571175</v>
      </c>
      <c r="BE648" s="224">
        <f>IF(ISERROR((AC648/AD648-1)*100),"n/a",(AC648/AD648-1)*100)</f>
        <v>2.1897810218977964</v>
      </c>
      <c r="BF648" s="224">
        <f>IF(ISERROR((AD648/AE648-1)*100),"n/a",(AD648/AE648-1)*100)</f>
        <v>4.1825095057034245</v>
      </c>
      <c r="BG648" s="224">
        <f>AVERAGE(AG648:BF648)</f>
        <v>5.1338504187541663</v>
      </c>
      <c r="BH648" s="182">
        <f t="shared" si="10"/>
        <v>3.6926136778174943</v>
      </c>
    </row>
    <row r="649" spans="1:60" x14ac:dyDescent="0.2">
      <c r="A649" s="146" t="s">
        <v>2084</v>
      </c>
      <c r="B649" s="55" t="s">
        <v>1273</v>
      </c>
      <c r="C649" s="36">
        <v>1.2</v>
      </c>
      <c r="D649" s="181">
        <v>1.1200000000000001</v>
      </c>
      <c r="E649" s="181">
        <v>1.04</v>
      </c>
      <c r="F649" s="181">
        <v>0.92</v>
      </c>
      <c r="G649" s="181">
        <v>0.84</v>
      </c>
      <c r="H649" s="181">
        <v>0.76</v>
      </c>
      <c r="I649" s="181">
        <v>0.64</v>
      </c>
      <c r="J649" s="202">
        <v>0.52</v>
      </c>
      <c r="K649" s="202">
        <v>0.48</v>
      </c>
      <c r="L649" s="238">
        <v>0.44</v>
      </c>
      <c r="M649" s="181">
        <v>0.42</v>
      </c>
      <c r="N649" s="181">
        <v>0.35</v>
      </c>
      <c r="O649" s="181">
        <v>0.25</v>
      </c>
      <c r="P649" s="273"/>
      <c r="Q649" s="181">
        <v>0.2</v>
      </c>
      <c r="R649" s="181">
        <v>0.17</v>
      </c>
      <c r="S649" s="273"/>
      <c r="T649" s="229">
        <v>0.16</v>
      </c>
      <c r="U649" s="202">
        <v>0.16</v>
      </c>
      <c r="V649" s="202">
        <v>0.15</v>
      </c>
      <c r="W649" s="202">
        <v>0.125</v>
      </c>
      <c r="X649" s="202">
        <v>0.10668</v>
      </c>
      <c r="Y649" s="202">
        <v>8.3339999999999997E-2</v>
      </c>
      <c r="Z649" s="229">
        <v>0.08</v>
      </c>
      <c r="AA649" s="229">
        <v>0.08</v>
      </c>
      <c r="AB649" s="229">
        <v>0.12</v>
      </c>
      <c r="AC649" s="229">
        <v>0.24</v>
      </c>
      <c r="AD649" s="202">
        <v>0.24</v>
      </c>
      <c r="AE649" s="202">
        <v>0.23000999999999999</v>
      </c>
      <c r="AF649" s="223">
        <f>SUM(C649:AE649)</f>
        <v>11.125030000000001</v>
      </c>
      <c r="AG649" s="224">
        <f>IF(ISERROR((C649/D649-1)*100),"n/a",(C649/D649-1)*100)</f>
        <v>7.1428571428571397</v>
      </c>
      <c r="AH649" s="224">
        <f>IF(ISERROR((D649/E649-1)*100),"n/a",(D649/E649-1)*100)</f>
        <v>7.6923076923077094</v>
      </c>
      <c r="AI649" s="224">
        <f>IF(ISERROR((E649/F649-1)*100),"n/a",(E649/F649-1)*100)</f>
        <v>13.043478260869556</v>
      </c>
      <c r="AJ649" s="224">
        <f>IF(ISERROR((F649/G649-1)*100),"n/a",(F649/G649-1)*100)</f>
        <v>9.5238095238095344</v>
      </c>
      <c r="AK649" s="224">
        <f>IF(ISERROR((G649/H649-1)*100),"n/a",(G649/H649-1)*100)</f>
        <v>10.526315789473673</v>
      </c>
      <c r="AL649" s="224">
        <f>IF(ISERROR((H649/I649-1)*100),"n/a",(H649/I649-1)*100)</f>
        <v>18.75</v>
      </c>
      <c r="AM649" s="224">
        <f>IF(ISERROR((I649/J649-1)*100),"n/a",(I649/J649-1)*100)</f>
        <v>23.076923076923084</v>
      </c>
      <c r="AN649" s="224">
        <f>IF(ISERROR((J649/K649-1)*100),"n/a",(J649/K649-1)*100)</f>
        <v>8.3333333333333481</v>
      </c>
      <c r="AO649" s="224">
        <f>IF(ISERROR((K649/L649-1)*100),"n/a",(K649/L649-1)*100)</f>
        <v>9.0909090909090828</v>
      </c>
      <c r="AP649" s="224">
        <f>IF(ISERROR((L649/M649-1)*100),"n/a",(L649/M649-1)*100)</f>
        <v>4.7619047619047672</v>
      </c>
      <c r="AQ649" s="224">
        <f>IF(ISERROR((M649/N649-1)*100),"n/a",(M649/N649-1)*100)</f>
        <v>19.999999999999996</v>
      </c>
      <c r="AR649" s="224">
        <f>IF(ISERROR((N649/O649-1)*100),"n/a",(N649/O649-1)*100)</f>
        <v>39.999999999999993</v>
      </c>
      <c r="AS649" s="224">
        <f>IF(ISERROR((O649/Q649-1)*100),"n/a",(O649/Q649-1)*100)</f>
        <v>25</v>
      </c>
      <c r="AT649" s="224">
        <f>IF(ISERROR((Q649/R649-1)*100),"n/a",(Q649/R649-1)*100)</f>
        <v>17.647058823529417</v>
      </c>
      <c r="AU649" s="224">
        <f>IF(ISERROR((R649/T649-1)*100),"n/a",(R649/T649-1)*100)</f>
        <v>6.25</v>
      </c>
      <c r="AV649" s="224">
        <f>IF(ISERROR((T649/U649-1)*100),"n/a",(T649/U649-1)*100)</f>
        <v>0</v>
      </c>
      <c r="AW649" s="224">
        <f>IF(ISERROR((U649/V649-1)*100),"n/a",(U649/V649-1)*100)</f>
        <v>6.6666666666666652</v>
      </c>
      <c r="AX649" s="224">
        <f>IF(ISERROR((V649/W649-1)*100),"n/a",(V649/W649-1)*100)</f>
        <v>19.999999999999996</v>
      </c>
      <c r="AY649" s="224">
        <f>IF(ISERROR((W649/X649-1)*100),"n/a",(W649/X649-1)*100)</f>
        <v>17.172853393325838</v>
      </c>
      <c r="AZ649" s="224">
        <f>IF(ISERROR((X649/Y649-1)*100),"n/a",(X649/Y649-1)*100)</f>
        <v>28.005759539236852</v>
      </c>
      <c r="BA649" s="224">
        <f>IF(ISERROR((Y649/Z649-1)*100),"n/a",(Y649/Z649-1)*100)</f>
        <v>4.1749999999999954</v>
      </c>
      <c r="BB649" s="224">
        <f>IF(ISERROR((Z649/AA649-1)*100),"n/a",(Z649/AA649-1)*100)</f>
        <v>0</v>
      </c>
      <c r="BC649" s="224">
        <f>IF(ISERROR((AA649/AB649-1)*100),"n/a",(AA649/AB649-1)*100)</f>
        <v>-33.333333333333329</v>
      </c>
      <c r="BD649" s="224">
        <f>IF(ISERROR((AB649/AC649-1)*100),"n/a",(AB649/AC649-1)*100)</f>
        <v>-50</v>
      </c>
      <c r="BE649" s="224">
        <f>IF(ISERROR((AC649/AD649-1)*100),"n/a",(AC649/AD649-1)*100)</f>
        <v>0</v>
      </c>
      <c r="BF649" s="224">
        <f>IF(ISERROR((AD649/AE649-1)*100),"n/a",(AD649/AE649-1)*100)</f>
        <v>4.343289422199037</v>
      </c>
      <c r="BG649" s="224">
        <f>AVERAGE(AG649:BF649)</f>
        <v>8.3795820455389372</v>
      </c>
      <c r="BH649" s="182">
        <f t="shared" si="10"/>
        <v>17.733145241722895</v>
      </c>
    </row>
    <row r="650" spans="1:60" x14ac:dyDescent="0.2">
      <c r="A650" s="123" t="s">
        <v>2085</v>
      </c>
      <c r="B650" s="55" t="s">
        <v>1275</v>
      </c>
      <c r="C650" s="36">
        <v>1.99</v>
      </c>
      <c r="D650" s="181">
        <v>1.84</v>
      </c>
      <c r="E650" s="181">
        <v>1.65</v>
      </c>
      <c r="F650" s="181">
        <v>1.42</v>
      </c>
      <c r="G650" s="181">
        <v>1.21</v>
      </c>
      <c r="H650" s="181">
        <v>1.1000000000000001</v>
      </c>
      <c r="I650" s="181">
        <v>0.99</v>
      </c>
      <c r="J650" s="202">
        <v>0.9</v>
      </c>
      <c r="K650" s="202">
        <v>0.82</v>
      </c>
      <c r="L650" s="181">
        <v>0.76</v>
      </c>
      <c r="M650" s="181">
        <v>0.64</v>
      </c>
      <c r="N650" s="181">
        <v>0.54</v>
      </c>
      <c r="O650" s="181">
        <v>0.5</v>
      </c>
      <c r="P650" s="273"/>
      <c r="Q650" s="181">
        <v>0.44</v>
      </c>
      <c r="R650" s="181">
        <v>0.3</v>
      </c>
      <c r="S650" s="273"/>
      <c r="T650" s="229">
        <v>0</v>
      </c>
      <c r="U650" s="229">
        <v>0</v>
      </c>
      <c r="V650" s="229">
        <v>0</v>
      </c>
      <c r="W650" s="229">
        <v>0</v>
      </c>
      <c r="X650" s="229">
        <v>0</v>
      </c>
      <c r="Y650" s="229">
        <v>0</v>
      </c>
      <c r="Z650" s="229">
        <v>0</v>
      </c>
      <c r="AA650" s="229">
        <v>0</v>
      </c>
      <c r="AB650" s="229">
        <v>0</v>
      </c>
      <c r="AC650" s="229">
        <v>0</v>
      </c>
      <c r="AD650" s="229">
        <v>0</v>
      </c>
      <c r="AE650" s="229">
        <v>0</v>
      </c>
      <c r="AF650" s="223">
        <f>SUM(C650:AE650)</f>
        <v>15.1</v>
      </c>
      <c r="AG650" s="224">
        <f>IF(ISERROR((C650/D650-1)*100),"n/a",(C650/D650-1)*100)</f>
        <v>8.1521739130434803</v>
      </c>
      <c r="AH650" s="224">
        <f>IF(ISERROR((D650/E650-1)*100),"n/a",(D650/E650-1)*100)</f>
        <v>11.515151515151523</v>
      </c>
      <c r="AI650" s="224">
        <f>IF(ISERROR((E650/F650-1)*100),"n/a",(E650/F650-1)*100)</f>
        <v>16.197183098591552</v>
      </c>
      <c r="AJ650" s="224">
        <f>IF(ISERROR((F650/G650-1)*100),"n/a",(F650/G650-1)*100)</f>
        <v>17.355371900826434</v>
      </c>
      <c r="AK650" s="224">
        <f>IF(ISERROR((G650/H650-1)*100),"n/a",(G650/H650-1)*100)</f>
        <v>9.9999999999999858</v>
      </c>
      <c r="AL650" s="224">
        <f>IF(ISERROR((H650/I650-1)*100),"n/a",(H650/I650-1)*100)</f>
        <v>11.111111111111116</v>
      </c>
      <c r="AM650" s="224">
        <f>IF(ISERROR((I650/J650-1)*100),"n/a",(I650/J650-1)*100)</f>
        <v>9.9999999999999858</v>
      </c>
      <c r="AN650" s="224">
        <f>IF(ISERROR((J650/K650-1)*100),"n/a",(J650/K650-1)*100)</f>
        <v>9.7560975609756184</v>
      </c>
      <c r="AO650" s="224">
        <f>IF(ISERROR((K650/L650-1)*100),"n/a",(K650/L650-1)*100)</f>
        <v>7.8947368421052655</v>
      </c>
      <c r="AP650" s="224">
        <f>IF(ISERROR((L650/M650-1)*100),"n/a",(L650/M650-1)*100)</f>
        <v>18.75</v>
      </c>
      <c r="AQ650" s="224">
        <f>IF(ISERROR((M650/N650-1)*100),"n/a",(M650/N650-1)*100)</f>
        <v>18.518518518518512</v>
      </c>
      <c r="AR650" s="224">
        <f>IF(ISERROR((N650/O650-1)*100),"n/a",(N650/O650-1)*100)</f>
        <v>8.0000000000000071</v>
      </c>
      <c r="AS650" s="224">
        <f>IF(ISERROR((O650/Q650-1)*100),"n/a",(O650/Q650-1)*100)</f>
        <v>13.636363636363647</v>
      </c>
      <c r="AT650" s="224">
        <f>IF(ISERROR((Q650/R650-1)*100),"n/a",(Q650/R650-1)*100)</f>
        <v>46.666666666666679</v>
      </c>
      <c r="AU650" s="224" t="str">
        <f>IF(ISERROR((R650/T650-1)*100),"n/a",(R650/T650-1)*100)</f>
        <v>n/a</v>
      </c>
      <c r="AV650" s="224" t="str">
        <f>IF(ISERROR((T650/U650-1)*100),"n/a",(T650/U650-1)*100)</f>
        <v>n/a</v>
      </c>
      <c r="AW650" s="224" t="str">
        <f>IF(ISERROR((U650/V650-1)*100),"n/a",(U650/V650-1)*100)</f>
        <v>n/a</v>
      </c>
      <c r="AX650" s="224" t="str">
        <f>IF(ISERROR((V650/W650-1)*100),"n/a",(V650/W650-1)*100)</f>
        <v>n/a</v>
      </c>
      <c r="AY650" s="224" t="str">
        <f>IF(ISERROR((W650/X650-1)*100),"n/a",(W650/X650-1)*100)</f>
        <v>n/a</v>
      </c>
      <c r="AZ650" s="224" t="str">
        <f>IF(ISERROR((X650/Y650-1)*100),"n/a",(X650/Y650-1)*100)</f>
        <v>n/a</v>
      </c>
      <c r="BA650" s="224" t="str">
        <f>IF(ISERROR((Y650/Z650-1)*100),"n/a",(Y650/Z650-1)*100)</f>
        <v>n/a</v>
      </c>
      <c r="BB650" s="224" t="str">
        <f>IF(ISERROR((Z650/AA650-1)*100),"n/a",(Z650/AA650-1)*100)</f>
        <v>n/a</v>
      </c>
      <c r="BC650" s="224" t="str">
        <f>IF(ISERROR((AA650/AB650-1)*100),"n/a",(AA650/AB650-1)*100)</f>
        <v>n/a</v>
      </c>
      <c r="BD650" s="224" t="str">
        <f>IF(ISERROR((AB650/AC650-1)*100),"n/a",(AB650/AC650-1)*100)</f>
        <v>n/a</v>
      </c>
      <c r="BE650" s="224" t="str">
        <f>IF(ISERROR((AC650/AD650-1)*100),"n/a",(AC650/AD650-1)*100)</f>
        <v>n/a</v>
      </c>
      <c r="BF650" s="224" t="str">
        <f>IF(ISERROR((AD650/AE650-1)*100),"n/a",(AD650/AE650-1)*100)</f>
        <v>n/a</v>
      </c>
      <c r="BG650" s="224">
        <f>AVERAGE(AG650:BF650)</f>
        <v>14.825241054525273</v>
      </c>
      <c r="BH650" s="182">
        <f t="shared" si="10"/>
        <v>9.9567404080552944</v>
      </c>
    </row>
    <row r="651" spans="1:60" x14ac:dyDescent="0.2">
      <c r="A651" s="123" t="s">
        <v>2086</v>
      </c>
      <c r="B651" s="55" t="s">
        <v>511</v>
      </c>
      <c r="C651" s="36">
        <v>5.08</v>
      </c>
      <c r="D651" s="181">
        <v>4.96</v>
      </c>
      <c r="E651" s="181">
        <v>4.88</v>
      </c>
      <c r="F651" s="181">
        <v>4.8</v>
      </c>
      <c r="G651" s="181">
        <v>4.32</v>
      </c>
      <c r="H651" s="181">
        <v>3.6</v>
      </c>
      <c r="I651" s="181">
        <v>3.04</v>
      </c>
      <c r="J651" s="202">
        <v>2.8</v>
      </c>
      <c r="K651" s="202">
        <v>2.2799999999999998</v>
      </c>
      <c r="L651" s="181">
        <v>2.16</v>
      </c>
      <c r="M651" s="181">
        <v>2.08</v>
      </c>
      <c r="N651" s="181">
        <v>1.76</v>
      </c>
      <c r="O651" s="181">
        <v>1.52</v>
      </c>
      <c r="P651" s="273"/>
      <c r="Q651" s="181">
        <v>1.36</v>
      </c>
      <c r="R651" s="181">
        <v>1.24</v>
      </c>
      <c r="S651" s="273"/>
      <c r="T651" s="202">
        <v>1.08</v>
      </c>
      <c r="U651" s="202">
        <v>1</v>
      </c>
      <c r="V651" s="202">
        <v>0.96</v>
      </c>
      <c r="W651" s="202">
        <v>0.68</v>
      </c>
      <c r="X651" s="202">
        <v>0.56000000000000005</v>
      </c>
      <c r="Y651" s="202">
        <v>0.46</v>
      </c>
      <c r="Z651" s="202">
        <v>0.38</v>
      </c>
      <c r="AA651" s="202">
        <v>0.34</v>
      </c>
      <c r="AB651" s="202">
        <v>0.32</v>
      </c>
      <c r="AC651" s="202">
        <v>0.3</v>
      </c>
      <c r="AD651" s="202">
        <v>0.26</v>
      </c>
      <c r="AE651" s="202">
        <v>0.2</v>
      </c>
      <c r="AF651" s="223">
        <f>SUM(C651:AE651)</f>
        <v>52.420000000000009</v>
      </c>
      <c r="AG651" s="224">
        <f>IF(ISERROR((C651/D651-1)*100),"n/a",(C651/D651-1)*100)</f>
        <v>2.4193548387096753</v>
      </c>
      <c r="AH651" s="224">
        <f>IF(ISERROR((D651/E651-1)*100),"n/a",(D651/E651-1)*100)</f>
        <v>1.6393442622950838</v>
      </c>
      <c r="AI651" s="224">
        <f>IF(ISERROR((E651/F651-1)*100),"n/a",(E651/F651-1)*100)</f>
        <v>1.6666666666666607</v>
      </c>
      <c r="AJ651" s="224">
        <f>IF(ISERROR((F651/G651-1)*100),"n/a",(F651/G651-1)*100)</f>
        <v>11.111111111111093</v>
      </c>
      <c r="AK651" s="224">
        <f>IF(ISERROR((G651/H651-1)*100),"n/a",(G651/H651-1)*100)</f>
        <v>19.999999999999996</v>
      </c>
      <c r="AL651" s="224">
        <f>IF(ISERROR((H651/I651-1)*100),"n/a",(H651/I651-1)*100)</f>
        <v>18.421052631578938</v>
      </c>
      <c r="AM651" s="224">
        <f>IF(ISERROR((I651/J651-1)*100),"n/a",(I651/J651-1)*100)</f>
        <v>8.5714285714285854</v>
      </c>
      <c r="AN651" s="224">
        <f>IF(ISERROR((J651/K651-1)*100),"n/a",(J651/K651-1)*100)</f>
        <v>22.807017543859654</v>
      </c>
      <c r="AO651" s="224">
        <f>IF(ISERROR((K651/L651-1)*100),"n/a",(K651/L651-1)*100)</f>
        <v>5.5555555555555358</v>
      </c>
      <c r="AP651" s="224">
        <f>IF(ISERROR((L651/M651-1)*100),"n/a",(L651/M651-1)*100)</f>
        <v>3.8461538461538547</v>
      </c>
      <c r="AQ651" s="224">
        <f>IF(ISERROR((M651/N651-1)*100),"n/a",(M651/N651-1)*100)</f>
        <v>18.181818181818187</v>
      </c>
      <c r="AR651" s="224">
        <f>IF(ISERROR((N651/O651-1)*100),"n/a",(N651/O651-1)*100)</f>
        <v>15.789473684210531</v>
      </c>
      <c r="AS651" s="224">
        <f>IF(ISERROR((O651/Q651-1)*100),"n/a",(O651/Q651-1)*100)</f>
        <v>11.764705882352944</v>
      </c>
      <c r="AT651" s="224">
        <f>IF(ISERROR((Q651/R651-1)*100),"n/a",(Q651/R651-1)*100)</f>
        <v>9.6774193548387224</v>
      </c>
      <c r="AU651" s="224">
        <f>IF(ISERROR((R651/T651-1)*100),"n/a",(R651/T651-1)*100)</f>
        <v>14.814814814814813</v>
      </c>
      <c r="AV651" s="224">
        <f>IF(ISERROR((T651/U651-1)*100),"n/a",(T651/U651-1)*100)</f>
        <v>8.0000000000000071</v>
      </c>
      <c r="AW651" s="224">
        <f>IF(ISERROR((U651/V651-1)*100),"n/a",(U651/V651-1)*100)</f>
        <v>4.1666666666666741</v>
      </c>
      <c r="AX651" s="224">
        <f>IF(ISERROR((V651/W651-1)*100),"n/a",(V651/W651-1)*100)</f>
        <v>41.176470588235283</v>
      </c>
      <c r="AY651" s="224">
        <f>IF(ISERROR((W651/X651-1)*100),"n/a",(W651/X651-1)*100)</f>
        <v>21.42857142857142</v>
      </c>
      <c r="AZ651" s="224">
        <f>IF(ISERROR((X651/Y651-1)*100),"n/a",(X651/Y651-1)*100)</f>
        <v>21.739130434782616</v>
      </c>
      <c r="BA651" s="224">
        <f>IF(ISERROR((Y651/Z651-1)*100),"n/a",(Y651/Z651-1)*100)</f>
        <v>21.052631578947366</v>
      </c>
      <c r="BB651" s="224">
        <f>IF(ISERROR((Z651/AA651-1)*100),"n/a",(Z651/AA651-1)*100)</f>
        <v>11.764705882352944</v>
      </c>
      <c r="BC651" s="224">
        <f>IF(ISERROR((AA651/AB651-1)*100),"n/a",(AA651/AB651-1)*100)</f>
        <v>6.25</v>
      </c>
      <c r="BD651" s="224">
        <f>IF(ISERROR((AB651/AC651-1)*100),"n/a",(AB651/AC651-1)*100)</f>
        <v>6.6666666666666652</v>
      </c>
      <c r="BE651" s="224">
        <f>IF(ISERROR((AC651/AD651-1)*100),"n/a",(AC651/AD651-1)*100)</f>
        <v>15.384615384615374</v>
      </c>
      <c r="BF651" s="224">
        <f>IF(ISERROR((AD651/AE651-1)*100),"n/a",(AD651/AE651-1)*100)</f>
        <v>30.000000000000004</v>
      </c>
      <c r="BG651" s="224">
        <f>AVERAGE(AG651:BF651)</f>
        <v>13.611360599085868</v>
      </c>
      <c r="BH651" s="182">
        <f t="shared" si="10"/>
        <v>9.4620846754415329</v>
      </c>
    </row>
    <row r="652" spans="1:60" x14ac:dyDescent="0.2">
      <c r="A652" s="123" t="s">
        <v>2087</v>
      </c>
      <c r="B652" s="55" t="s">
        <v>1277</v>
      </c>
      <c r="C652" s="36">
        <v>2</v>
      </c>
      <c r="D652" s="181">
        <v>1.72</v>
      </c>
      <c r="E652" s="181">
        <v>1.52</v>
      </c>
      <c r="F652" s="181">
        <v>1.36</v>
      </c>
      <c r="G652" s="181">
        <v>1.2</v>
      </c>
      <c r="H652" s="181">
        <v>1.1200000000000001</v>
      </c>
      <c r="I652" s="181">
        <v>1</v>
      </c>
      <c r="J652" s="202">
        <v>0.88</v>
      </c>
      <c r="K652" s="202">
        <v>0.8</v>
      </c>
      <c r="L652" s="181">
        <v>0.72</v>
      </c>
      <c r="M652" s="181">
        <v>0.6</v>
      </c>
      <c r="N652" s="181">
        <v>0.4</v>
      </c>
      <c r="O652" s="181">
        <v>0.1</v>
      </c>
      <c r="P652" s="273"/>
      <c r="Q652" s="238">
        <v>0</v>
      </c>
      <c r="R652" s="238">
        <v>0</v>
      </c>
      <c r="S652" s="273"/>
      <c r="T652" s="229">
        <v>0</v>
      </c>
      <c r="U652" s="229">
        <v>0</v>
      </c>
      <c r="V652" s="229">
        <v>0</v>
      </c>
      <c r="W652" s="229">
        <v>0</v>
      </c>
      <c r="X652" s="229">
        <v>0</v>
      </c>
      <c r="Y652" s="229">
        <v>0</v>
      </c>
      <c r="Z652" s="229">
        <v>0</v>
      </c>
      <c r="AA652" s="229">
        <v>0</v>
      </c>
      <c r="AB652" s="229">
        <v>0</v>
      </c>
      <c r="AC652" s="229">
        <v>0</v>
      </c>
      <c r="AD652" s="229">
        <v>0</v>
      </c>
      <c r="AE652" s="229">
        <v>0</v>
      </c>
      <c r="AF652" s="223">
        <f>SUM(C652:AE652)</f>
        <v>13.420000000000003</v>
      </c>
      <c r="AG652" s="224">
        <f>IF(ISERROR((C652/D652-1)*100),"n/a",(C652/D652-1)*100)</f>
        <v>16.279069767441868</v>
      </c>
      <c r="AH652" s="224">
        <f>IF(ISERROR((D652/E652-1)*100),"n/a",(D652/E652-1)*100)</f>
        <v>13.157894736842103</v>
      </c>
      <c r="AI652" s="224">
        <f>IF(ISERROR((E652/F652-1)*100),"n/a",(E652/F652-1)*100)</f>
        <v>11.764705882352944</v>
      </c>
      <c r="AJ652" s="224">
        <f>IF(ISERROR((F652/G652-1)*100),"n/a",(F652/G652-1)*100)</f>
        <v>13.333333333333353</v>
      </c>
      <c r="AK652" s="224">
        <f>IF(ISERROR((G652/H652-1)*100),"n/a",(G652/H652-1)*100)</f>
        <v>7.1428571428571397</v>
      </c>
      <c r="AL652" s="224">
        <f>IF(ISERROR((H652/I652-1)*100),"n/a",(H652/I652-1)*100)</f>
        <v>12.000000000000011</v>
      </c>
      <c r="AM652" s="224">
        <f>IF(ISERROR((I652/J652-1)*100),"n/a",(I652/J652-1)*100)</f>
        <v>13.636363636363647</v>
      </c>
      <c r="AN652" s="224">
        <f>IF(ISERROR((J652/K652-1)*100),"n/a",(J652/K652-1)*100)</f>
        <v>9.9999999999999858</v>
      </c>
      <c r="AO652" s="224">
        <f>IF(ISERROR((K652/L652-1)*100),"n/a",(K652/L652-1)*100)</f>
        <v>11.111111111111116</v>
      </c>
      <c r="AP652" s="224">
        <f>IF(ISERROR((L652/M652-1)*100),"n/a",(L652/M652-1)*100)</f>
        <v>19.999999999999996</v>
      </c>
      <c r="AQ652" s="224">
        <f>IF(ISERROR((M652/N652-1)*100),"n/a",(M652/N652-1)*100)</f>
        <v>49.999999999999979</v>
      </c>
      <c r="AR652" s="224">
        <f>IF(ISERROR((N652/O652-1)*100),"n/a",(N652/O652-1)*100)</f>
        <v>300</v>
      </c>
      <c r="AS652" s="224" t="str">
        <f>IF(ISERROR((O652/Q652-1)*100),"n/a",(O652/Q652-1)*100)</f>
        <v>n/a</v>
      </c>
      <c r="AT652" s="224" t="str">
        <f>IF(ISERROR((Q652/R652-1)*100),"n/a",(Q652/R652-1)*100)</f>
        <v>n/a</v>
      </c>
      <c r="AU652" s="224" t="str">
        <f>IF(ISERROR((R652/T652-1)*100),"n/a",(R652/T652-1)*100)</f>
        <v>n/a</v>
      </c>
      <c r="AV652" s="224" t="str">
        <f>IF(ISERROR((T652/U652-1)*100),"n/a",(T652/U652-1)*100)</f>
        <v>n/a</v>
      </c>
      <c r="AW652" s="224" t="str">
        <f>IF(ISERROR((U652/V652-1)*100),"n/a",(U652/V652-1)*100)</f>
        <v>n/a</v>
      </c>
      <c r="AX652" s="224" t="str">
        <f>IF(ISERROR((V652/W652-1)*100),"n/a",(V652/W652-1)*100)</f>
        <v>n/a</v>
      </c>
      <c r="AY652" s="224" t="str">
        <f>IF(ISERROR((W652/X652-1)*100),"n/a",(W652/X652-1)*100)</f>
        <v>n/a</v>
      </c>
      <c r="AZ652" s="224" t="str">
        <f>IF(ISERROR((X652/Y652-1)*100),"n/a",(X652/Y652-1)*100)</f>
        <v>n/a</v>
      </c>
      <c r="BA652" s="224" t="str">
        <f>IF(ISERROR((Y652/Z652-1)*100),"n/a",(Y652/Z652-1)*100)</f>
        <v>n/a</v>
      </c>
      <c r="BB652" s="224" t="str">
        <f>IF(ISERROR((Z652/AA652-1)*100),"n/a",(Z652/AA652-1)*100)</f>
        <v>n/a</v>
      </c>
      <c r="BC652" s="224" t="str">
        <f>IF(ISERROR((AA652/AB652-1)*100),"n/a",(AA652/AB652-1)*100)</f>
        <v>n/a</v>
      </c>
      <c r="BD652" s="224" t="str">
        <f>IF(ISERROR((AB652/AC652-1)*100),"n/a",(AB652/AC652-1)*100)</f>
        <v>n/a</v>
      </c>
      <c r="BE652" s="224" t="str">
        <f>IF(ISERROR((AC652/AD652-1)*100),"n/a",(AC652/AD652-1)*100)</f>
        <v>n/a</v>
      </c>
      <c r="BF652" s="224" t="str">
        <f>IF(ISERROR((AD652/AE652-1)*100),"n/a",(AD652/AE652-1)*100)</f>
        <v>n/a</v>
      </c>
      <c r="BG652" s="224">
        <f>AVERAGE(AG652:BF652)</f>
        <v>39.868777967525176</v>
      </c>
      <c r="BH652" s="182">
        <f t="shared" si="10"/>
        <v>82.67379408950859</v>
      </c>
    </row>
    <row r="653" spans="1:60" x14ac:dyDescent="0.2">
      <c r="A653" s="123" t="s">
        <v>2088</v>
      </c>
      <c r="B653" s="55" t="s">
        <v>1279</v>
      </c>
      <c r="C653" s="36">
        <v>4.3499999999999996</v>
      </c>
      <c r="D653" s="181">
        <v>4.1500000000000004</v>
      </c>
      <c r="E653" s="181">
        <v>3.93</v>
      </c>
      <c r="F653" s="181">
        <v>3.67</v>
      </c>
      <c r="G653" s="181">
        <v>3.49</v>
      </c>
      <c r="H653" s="181">
        <v>3.37</v>
      </c>
      <c r="I653" s="181">
        <v>3.23</v>
      </c>
      <c r="J653" s="202">
        <v>3.03</v>
      </c>
      <c r="K653" s="202">
        <v>2.83</v>
      </c>
      <c r="L653" s="181">
        <v>2.62</v>
      </c>
      <c r="M653" s="181">
        <v>2.38</v>
      </c>
      <c r="N653" s="181">
        <v>2.15</v>
      </c>
      <c r="O653" s="181">
        <v>1.96</v>
      </c>
      <c r="P653" s="273"/>
      <c r="Q653" s="181">
        <v>1.79</v>
      </c>
      <c r="R653" s="181">
        <v>1.59</v>
      </c>
      <c r="S653" s="273"/>
      <c r="T653" s="202">
        <v>1.41</v>
      </c>
      <c r="U653" s="202">
        <v>1.23</v>
      </c>
      <c r="V653" s="202">
        <v>1.19</v>
      </c>
      <c r="W653" s="202">
        <v>1.1299999999999999</v>
      </c>
      <c r="X653" s="202">
        <v>1.01</v>
      </c>
      <c r="Y653" s="202">
        <v>0.91</v>
      </c>
      <c r="Z653" s="229">
        <v>0.87</v>
      </c>
      <c r="AA653" s="229">
        <v>1.1599999999999999</v>
      </c>
      <c r="AB653" s="202">
        <v>1.1599999999999999</v>
      </c>
      <c r="AC653" s="202">
        <v>1.1200000000000001</v>
      </c>
      <c r="AD653" s="202">
        <v>1.08</v>
      </c>
      <c r="AE653" s="202">
        <v>1.04</v>
      </c>
      <c r="AF653" s="223">
        <f>SUM(C653:AE653)</f>
        <v>57.84999999999998</v>
      </c>
      <c r="AG653" s="224">
        <f>IF(ISERROR((C653/D653-1)*100),"n/a",(C653/D653-1)*100)</f>
        <v>4.8192771084337283</v>
      </c>
      <c r="AH653" s="224">
        <f>IF(ISERROR((D653/E653-1)*100),"n/a",(D653/E653-1)*100)</f>
        <v>5.5979643765903253</v>
      </c>
      <c r="AI653" s="224">
        <f>IF(ISERROR((E653/F653-1)*100),"n/a",(E653/F653-1)*100)</f>
        <v>7.084468664850152</v>
      </c>
      <c r="AJ653" s="224">
        <f>IF(ISERROR((F653/G653-1)*100),"n/a",(F653/G653-1)*100)</f>
        <v>5.1575931232091587</v>
      </c>
      <c r="AK653" s="224">
        <f>IF(ISERROR((G653/H653-1)*100),"n/a",(G653/H653-1)*100)</f>
        <v>3.5608308605341366</v>
      </c>
      <c r="AL653" s="224">
        <f>IF(ISERROR((H653/I653-1)*100),"n/a",(H653/I653-1)*100)</f>
        <v>4.334365325077405</v>
      </c>
      <c r="AM653" s="224">
        <f>IF(ISERROR((I653/J653-1)*100),"n/a",(I653/J653-1)*100)</f>
        <v>6.6006600660066139</v>
      </c>
      <c r="AN653" s="224">
        <f>IF(ISERROR((J653/K653-1)*100),"n/a",(J653/K653-1)*100)</f>
        <v>7.0671378091872628</v>
      </c>
      <c r="AO653" s="224">
        <f>IF(ISERROR((K653/L653-1)*100),"n/a",(K653/L653-1)*100)</f>
        <v>8.0152671755725269</v>
      </c>
      <c r="AP653" s="224">
        <f>IF(ISERROR((L653/M653-1)*100),"n/a",(L653/M653-1)*100)</f>
        <v>10.084033613445387</v>
      </c>
      <c r="AQ653" s="224">
        <f>IF(ISERROR((M653/N653-1)*100),"n/a",(M653/N653-1)*100)</f>
        <v>10.697674418604652</v>
      </c>
      <c r="AR653" s="224">
        <f>IF(ISERROR((N653/O653-1)*100),"n/a",(N653/O653-1)*100)</f>
        <v>9.6938775510204032</v>
      </c>
      <c r="AS653" s="224">
        <f>IF(ISERROR((O653/Q653-1)*100),"n/a",(O653/Q653-1)*100)</f>
        <v>9.4972067039106101</v>
      </c>
      <c r="AT653" s="224">
        <f>IF(ISERROR((Q653/R653-1)*100),"n/a",(Q653/R653-1)*100)</f>
        <v>12.578616352201255</v>
      </c>
      <c r="AU653" s="224">
        <f>IF(ISERROR((R653/T653-1)*100),"n/a",(R653/T653-1)*100)</f>
        <v>12.765957446808528</v>
      </c>
      <c r="AV653" s="224">
        <f>IF(ISERROR((T653/U653-1)*100),"n/a",(T653/U653-1)*100)</f>
        <v>14.634146341463406</v>
      </c>
      <c r="AW653" s="224">
        <f>IF(ISERROR((U653/V653-1)*100),"n/a",(U653/V653-1)*100)</f>
        <v>3.3613445378151363</v>
      </c>
      <c r="AX653" s="224">
        <f>IF(ISERROR((V653/W653-1)*100),"n/a",(V653/W653-1)*100)</f>
        <v>5.3097345132743445</v>
      </c>
      <c r="AY653" s="224">
        <f>IF(ISERROR((W653/X653-1)*100),"n/a",(W653/X653-1)*100)</f>
        <v>11.88118811881187</v>
      </c>
      <c r="AZ653" s="224">
        <f>IF(ISERROR((X653/Y653-1)*100),"n/a",(X653/Y653-1)*100)</f>
        <v>10.989010989010994</v>
      </c>
      <c r="BA653" s="224">
        <f>IF(ISERROR((Y653/Z653-1)*100),"n/a",(Y653/Z653-1)*100)</f>
        <v>4.5977011494252817</v>
      </c>
      <c r="BB653" s="224">
        <f>IF(ISERROR((Z653/AA653-1)*100),"n/a",(Z653/AA653-1)*100)</f>
        <v>-25</v>
      </c>
      <c r="BC653" s="224">
        <f>IF(ISERROR((AA653/AB653-1)*100),"n/a",(AA653/AB653-1)*100)</f>
        <v>0</v>
      </c>
      <c r="BD653" s="224">
        <f>IF(ISERROR((AB653/AC653-1)*100),"n/a",(AB653/AC653-1)*100)</f>
        <v>3.5714285714285587</v>
      </c>
      <c r="BE653" s="224">
        <f>IF(ISERROR((AC653/AD653-1)*100),"n/a",(AC653/AD653-1)*100)</f>
        <v>3.7037037037036979</v>
      </c>
      <c r="BF653" s="224">
        <f>IF(ISERROR((AD653/AE653-1)*100),"n/a",(AD653/AE653-1)*100)</f>
        <v>3.8461538461538547</v>
      </c>
      <c r="BG653" s="224">
        <f>AVERAGE(AG653:BF653)</f>
        <v>5.9403593217899742</v>
      </c>
      <c r="BH653" s="182">
        <f t="shared" si="10"/>
        <v>7.2871263566557545</v>
      </c>
    </row>
    <row r="654" spans="1:60" x14ac:dyDescent="0.2">
      <c r="A654" s="123" t="s">
        <v>2089</v>
      </c>
      <c r="B654" s="55" t="s">
        <v>1281</v>
      </c>
      <c r="C654" s="36">
        <v>1.05</v>
      </c>
      <c r="D654" s="181">
        <v>0.97</v>
      </c>
      <c r="E654" s="181">
        <v>0.92</v>
      </c>
      <c r="F654" s="181">
        <v>0.88</v>
      </c>
      <c r="G654" s="181">
        <v>0.84</v>
      </c>
      <c r="H654" s="181">
        <v>0.8</v>
      </c>
      <c r="I654" s="181">
        <v>0.6</v>
      </c>
      <c r="J654" s="202">
        <v>0.52</v>
      </c>
      <c r="K654" s="202">
        <v>0.44</v>
      </c>
      <c r="L654" s="181">
        <v>0.34</v>
      </c>
      <c r="M654" s="181">
        <v>0.26</v>
      </c>
      <c r="N654" s="181">
        <v>0.18</v>
      </c>
      <c r="O654" s="181">
        <v>0.12</v>
      </c>
      <c r="P654" s="273"/>
      <c r="Q654" s="238">
        <v>0</v>
      </c>
      <c r="R654" s="238">
        <v>0</v>
      </c>
      <c r="S654" s="273"/>
      <c r="T654" s="229">
        <v>0.01</v>
      </c>
      <c r="U654" s="229">
        <v>0.31</v>
      </c>
      <c r="V654" s="202">
        <v>0.44</v>
      </c>
      <c r="W654" s="202">
        <v>0.38</v>
      </c>
      <c r="X654" s="202">
        <v>0.34</v>
      </c>
      <c r="Y654" s="202">
        <v>0.31</v>
      </c>
      <c r="Z654" s="202">
        <v>0.28999999999999998</v>
      </c>
      <c r="AA654" s="202">
        <v>0.26</v>
      </c>
      <c r="AB654" s="202">
        <v>0.23</v>
      </c>
      <c r="AC654" s="202">
        <v>0.21</v>
      </c>
      <c r="AD654" s="202">
        <v>0.185</v>
      </c>
      <c r="AE654" s="202">
        <v>0.14499999999999999</v>
      </c>
      <c r="AF654" s="223">
        <f>SUM(C654:AE654)</f>
        <v>11.030000000000001</v>
      </c>
      <c r="AG654" s="224">
        <f>IF(ISERROR((C654/D654-1)*100),"n/a",(C654/D654-1)*100)</f>
        <v>8.2474226804123862</v>
      </c>
      <c r="AH654" s="224">
        <f>IF(ISERROR((D654/E654-1)*100),"n/a",(D654/E654-1)*100)</f>
        <v>5.4347826086956541</v>
      </c>
      <c r="AI654" s="224">
        <f>IF(ISERROR((E654/F654-1)*100),"n/a",(E654/F654-1)*100)</f>
        <v>4.5454545454545414</v>
      </c>
      <c r="AJ654" s="224">
        <f>IF(ISERROR((F654/G654-1)*100),"n/a",(F654/G654-1)*100)</f>
        <v>4.7619047619047672</v>
      </c>
      <c r="AK654" s="224">
        <f>IF(ISERROR((G654/H654-1)*100),"n/a",(G654/H654-1)*100)</f>
        <v>4.9999999999999822</v>
      </c>
      <c r="AL654" s="224">
        <f>IF(ISERROR((H654/I654-1)*100),"n/a",(H654/I654-1)*100)</f>
        <v>33.33333333333335</v>
      </c>
      <c r="AM654" s="224">
        <f>IF(ISERROR((I654/J654-1)*100),"n/a",(I654/J654-1)*100)</f>
        <v>15.384615384615374</v>
      </c>
      <c r="AN654" s="224">
        <f>IF(ISERROR((J654/K654-1)*100),"n/a",(J654/K654-1)*100)</f>
        <v>18.181818181818187</v>
      </c>
      <c r="AO654" s="224">
        <f>IF(ISERROR((K654/L654-1)*100),"n/a",(K654/L654-1)*100)</f>
        <v>29.411764705882337</v>
      </c>
      <c r="AP654" s="224">
        <f>IF(ISERROR((L654/M654-1)*100),"n/a",(L654/M654-1)*100)</f>
        <v>30.76923076923077</v>
      </c>
      <c r="AQ654" s="224">
        <f>IF(ISERROR((M654/N654-1)*100),"n/a",(M654/N654-1)*100)</f>
        <v>44.444444444444464</v>
      </c>
      <c r="AR654" s="224">
        <f>IF(ISERROR((N654/O654-1)*100),"n/a",(N654/O654-1)*100)</f>
        <v>50</v>
      </c>
      <c r="AS654" s="224" t="str">
        <f>IF(ISERROR((O654/Q654-1)*100),"n/a",(O654/Q654-1)*100)</f>
        <v>n/a</v>
      </c>
      <c r="AT654" s="224" t="str">
        <f>IF(ISERROR((Q654/R654-1)*100),"n/a",(Q654/R654-1)*100)</f>
        <v>n/a</v>
      </c>
      <c r="AU654" s="224">
        <f>IF(ISERROR((R654/T654-1)*100),"n/a",(R654/T654-1)*100)</f>
        <v>-100</v>
      </c>
      <c r="AV654" s="224">
        <f>IF(ISERROR((T654/U654-1)*100),"n/a",(T654/U654-1)*100)</f>
        <v>-96.774193548387103</v>
      </c>
      <c r="AW654" s="224">
        <f>IF(ISERROR((U654/V654-1)*100),"n/a",(U654/V654-1)*100)</f>
        <v>-29.54545454545454</v>
      </c>
      <c r="AX654" s="224">
        <f>IF(ISERROR((V654/W654-1)*100),"n/a",(V654/W654-1)*100)</f>
        <v>15.789473684210531</v>
      </c>
      <c r="AY654" s="224">
        <f>IF(ISERROR((W654/X654-1)*100),"n/a",(W654/X654-1)*100)</f>
        <v>11.764705882352944</v>
      </c>
      <c r="AZ654" s="224">
        <f>IF(ISERROR((X654/Y654-1)*100),"n/a",(X654/Y654-1)*100)</f>
        <v>9.6774193548387224</v>
      </c>
      <c r="BA654" s="224">
        <f>IF(ISERROR((Y654/Z654-1)*100),"n/a",(Y654/Z654-1)*100)</f>
        <v>6.8965517241379448</v>
      </c>
      <c r="BB654" s="224">
        <f>IF(ISERROR((Z654/AA654-1)*100),"n/a",(Z654/AA654-1)*100)</f>
        <v>11.538461538461519</v>
      </c>
      <c r="BC654" s="224">
        <f>IF(ISERROR((AA654/AB654-1)*100),"n/a",(AA654/AB654-1)*100)</f>
        <v>13.043478260869556</v>
      </c>
      <c r="BD654" s="224">
        <f>IF(ISERROR((AB654/AC654-1)*100),"n/a",(AB654/AC654-1)*100)</f>
        <v>9.5238095238095344</v>
      </c>
      <c r="BE654" s="224">
        <f>IF(ISERROR((AC654/AD654-1)*100),"n/a",(AC654/AD654-1)*100)</f>
        <v>13.513513513513509</v>
      </c>
      <c r="BF654" s="224">
        <f>IF(ISERROR((AD654/AE654-1)*100),"n/a",(AD654/AE654-1)*100)</f>
        <v>27.586206896551737</v>
      </c>
      <c r="BG654" s="224">
        <f>AVERAGE(AG654:BF654)</f>
        <v>5.9386976541956722</v>
      </c>
      <c r="BH654" s="182">
        <f t="shared" si="10"/>
        <v>35.746471424733741</v>
      </c>
    </row>
    <row r="655" spans="1:60" x14ac:dyDescent="0.2">
      <c r="A655" s="55" t="s">
        <v>1283</v>
      </c>
      <c r="B655" s="55" t="s">
        <v>1284</v>
      </c>
      <c r="C655" s="36">
        <v>0.92</v>
      </c>
      <c r="D655" s="181">
        <v>0.88</v>
      </c>
      <c r="E655" s="181">
        <v>0.82399999999999995</v>
      </c>
      <c r="F655" s="181">
        <v>0.73599999999999999</v>
      </c>
      <c r="G655" s="181">
        <v>0.41599999999999998</v>
      </c>
      <c r="H655" s="181">
        <v>0.3</v>
      </c>
      <c r="I655" s="181">
        <v>0.27200000000000002</v>
      </c>
      <c r="J655" s="202">
        <v>0.24</v>
      </c>
      <c r="K655" s="202">
        <v>0.21</v>
      </c>
      <c r="L655" s="181">
        <v>0.184</v>
      </c>
      <c r="M655" s="181">
        <v>0.152</v>
      </c>
      <c r="N655" s="181">
        <v>0.122</v>
      </c>
      <c r="O655" s="181">
        <v>9.8000000000000004E-2</v>
      </c>
      <c r="P655" s="273">
        <v>0</v>
      </c>
      <c r="Q655" s="181">
        <v>7.1999999999999995E-2</v>
      </c>
      <c r="R655" s="181">
        <v>4.2999999999999997E-2</v>
      </c>
      <c r="S655" s="273">
        <v>0</v>
      </c>
      <c r="T655" s="202">
        <v>2.8000000000000001E-2</v>
      </c>
      <c r="U655" s="229">
        <v>0</v>
      </c>
      <c r="V655" s="229">
        <v>0</v>
      </c>
      <c r="W655" s="229">
        <v>0</v>
      </c>
      <c r="X655" s="229">
        <v>0</v>
      </c>
      <c r="Y655" s="229">
        <v>0</v>
      </c>
      <c r="Z655" s="229">
        <v>0</v>
      </c>
      <c r="AA655" s="229">
        <v>0</v>
      </c>
      <c r="AB655" s="229">
        <v>0</v>
      </c>
      <c r="AC655" s="229">
        <v>0</v>
      </c>
      <c r="AD655" s="229">
        <v>0</v>
      </c>
      <c r="AE655" s="229">
        <v>0</v>
      </c>
      <c r="AF655" s="223">
        <f>SUM(C655:AE655)</f>
        <v>5.4970000000000008</v>
      </c>
      <c r="AG655" s="224">
        <f>IF(ISERROR((C655/D655-1)*100),"n/a",(C655/D655-1)*100)</f>
        <v>4.5454545454545414</v>
      </c>
      <c r="AH655" s="224">
        <f>IF(ISERROR((D655/E655-1)*100),"n/a",(D655/E655-1)*100)</f>
        <v>6.7961165048543659</v>
      </c>
      <c r="AI655" s="224">
        <f>IF(ISERROR((E655/F655-1)*100),"n/a",(E655/F655-1)*100)</f>
        <v>11.956521739130421</v>
      </c>
      <c r="AJ655" s="224">
        <f>IF(ISERROR((F655/G655-1)*100),"n/a",(F655/G655-1)*100)</f>
        <v>76.923076923076934</v>
      </c>
      <c r="AK655" s="224">
        <f>IF(ISERROR((G655/H655-1)*100),"n/a",(G655/H655-1)*100)</f>
        <v>38.666666666666671</v>
      </c>
      <c r="AL655" s="224">
        <f>IF(ISERROR((H655/I655-1)*100),"n/a",(H655/I655-1)*100)</f>
        <v>10.294117647058808</v>
      </c>
      <c r="AM655" s="224">
        <f>IF(ISERROR((I655/J655-1)*100),"n/a",(I655/J655-1)*100)</f>
        <v>13.333333333333353</v>
      </c>
      <c r="AN655" s="224">
        <f>IF(ISERROR((J655/K655-1)*100),"n/a",(J655/K655-1)*100)</f>
        <v>14.285714285714279</v>
      </c>
      <c r="AO655" s="224">
        <f>IF(ISERROR((K655/L655-1)*100),"n/a",(K655/L655-1)*100)</f>
        <v>14.130434782608692</v>
      </c>
      <c r="AP655" s="224">
        <f>IF(ISERROR((L655/M655-1)*100),"n/a",(L655/M655-1)*100)</f>
        <v>21.052631578947366</v>
      </c>
      <c r="AQ655" s="224">
        <f>IF(ISERROR((M655/N655-1)*100),"n/a",(M655/N655-1)*100)</f>
        <v>24.590163934426236</v>
      </c>
      <c r="AR655" s="224">
        <f>IF(ISERROR((N655/O655-1)*100),"n/a",(N655/O655-1)*100)</f>
        <v>24.489795918367328</v>
      </c>
      <c r="AS655" s="224">
        <f>IF(ISERROR((O655/Q655-1)*100),"n/a",(O655/Q655-1)*100)</f>
        <v>36.111111111111114</v>
      </c>
      <c r="AT655" s="224">
        <f>IF(ISERROR((Q655/R655-1)*100),"n/a",(Q655/R655-1)*100)</f>
        <v>67.441860465116292</v>
      </c>
      <c r="AU655" s="224">
        <f>IF(ISERROR((R655/T655-1)*100),"n/a",(R655/T655-1)*100)</f>
        <v>53.571428571428555</v>
      </c>
      <c r="AV655" s="224" t="str">
        <f>IF(ISERROR((T655/U655-1)*100),"n/a",(T655/U655-1)*100)</f>
        <v>n/a</v>
      </c>
      <c r="AW655" s="224" t="str">
        <f>IF(ISERROR((U655/V655-1)*100),"n/a",(U655/V655-1)*100)</f>
        <v>n/a</v>
      </c>
      <c r="AX655" s="224" t="str">
        <f>IF(ISERROR((V655/W655-1)*100),"n/a",(V655/W655-1)*100)</f>
        <v>n/a</v>
      </c>
      <c r="AY655" s="224" t="str">
        <f>IF(ISERROR((W655/X655-1)*100),"n/a",(W655/X655-1)*100)</f>
        <v>n/a</v>
      </c>
      <c r="AZ655" s="224" t="str">
        <f>IF(ISERROR((X655/Y655-1)*100),"n/a",(X655/Y655-1)*100)</f>
        <v>n/a</v>
      </c>
      <c r="BA655" s="224" t="str">
        <f>IF(ISERROR((Y655/Z655-1)*100),"n/a",(Y655/Z655-1)*100)</f>
        <v>n/a</v>
      </c>
      <c r="BB655" s="224" t="str">
        <f>IF(ISERROR((Z655/AA655-1)*100),"n/a",(Z655/AA655-1)*100)</f>
        <v>n/a</v>
      </c>
      <c r="BC655" s="224" t="str">
        <f>IF(ISERROR((AA655/AB655-1)*100),"n/a",(AA655/AB655-1)*100)</f>
        <v>n/a</v>
      </c>
      <c r="BD655" s="224" t="str">
        <f>IF(ISERROR((AB655/AC655-1)*100),"n/a",(AB655/AC655-1)*100)</f>
        <v>n/a</v>
      </c>
      <c r="BE655" s="224" t="str">
        <f>IF(ISERROR((AC655/AD655-1)*100),"n/a",(AC655/AD655-1)*100)</f>
        <v>n/a</v>
      </c>
      <c r="BF655" s="224" t="str">
        <f>IF(ISERROR((AD655/AE655-1)*100),"n/a",(AD655/AE655-1)*100)</f>
        <v>n/a</v>
      </c>
      <c r="BG655" s="224">
        <f>AVERAGE(AG655:BF655)</f>
        <v>27.879228533819667</v>
      </c>
      <c r="BH655" s="182">
        <f t="shared" si="10"/>
        <v>22.393810935313791</v>
      </c>
    </row>
    <row r="656" spans="1:60" x14ac:dyDescent="0.2">
      <c r="A656" s="123" t="s">
        <v>2090</v>
      </c>
      <c r="B656" s="55" t="s">
        <v>1286</v>
      </c>
      <c r="C656" s="36">
        <v>2.0099999999999998</v>
      </c>
      <c r="D656" s="181">
        <v>1.97</v>
      </c>
      <c r="E656" s="181">
        <v>1.93</v>
      </c>
      <c r="F656" s="181">
        <v>1.86</v>
      </c>
      <c r="G656" s="181">
        <v>1.7949999999999999</v>
      </c>
      <c r="H656" s="181">
        <v>1.7050000000000001</v>
      </c>
      <c r="I656" s="181">
        <v>1.5449999999999999</v>
      </c>
      <c r="J656" s="202">
        <v>1.2749999999999999</v>
      </c>
      <c r="K656" s="202">
        <v>0.97499999999999998</v>
      </c>
      <c r="L656" s="181">
        <v>0.6</v>
      </c>
      <c r="M656" s="181">
        <v>0.45</v>
      </c>
      <c r="N656" s="181">
        <v>0.32500000000000001</v>
      </c>
      <c r="O656" s="181">
        <v>0.22500000000000001</v>
      </c>
      <c r="P656" s="273"/>
      <c r="Q656" s="181">
        <v>0.17</v>
      </c>
      <c r="R656" s="238">
        <v>0.16</v>
      </c>
      <c r="S656" s="273"/>
      <c r="T656" s="229">
        <v>0.16</v>
      </c>
      <c r="U656" s="229">
        <v>0.16</v>
      </c>
      <c r="V656" s="229">
        <v>0.16</v>
      </c>
      <c r="W656" s="229">
        <v>0.16</v>
      </c>
      <c r="X656" s="229">
        <v>0.16</v>
      </c>
      <c r="Y656" s="229">
        <v>0.16</v>
      </c>
      <c r="Z656" s="229">
        <v>0.16</v>
      </c>
      <c r="AA656" s="229">
        <v>0.16</v>
      </c>
      <c r="AB656" s="229">
        <v>0.16</v>
      </c>
      <c r="AC656" s="229">
        <v>0.16</v>
      </c>
      <c r="AD656" s="202">
        <v>0.16</v>
      </c>
      <c r="AE656" s="202">
        <v>0.13</v>
      </c>
      <c r="AF656" s="223">
        <f>SUM(C656:AE656)</f>
        <v>18.885000000000002</v>
      </c>
      <c r="AG656" s="224">
        <f>IF(ISERROR((C656/D656-1)*100),"n/a",(C656/D656-1)*100)</f>
        <v>2.0304568527918621</v>
      </c>
      <c r="AH656" s="224">
        <f>IF(ISERROR((D656/E656-1)*100),"n/a",(D656/E656-1)*100)</f>
        <v>2.0725388601036343</v>
      </c>
      <c r="AI656" s="224">
        <f>IF(ISERROR((E656/F656-1)*100),"n/a",(E656/F656-1)*100)</f>
        <v>3.7634408602150504</v>
      </c>
      <c r="AJ656" s="224">
        <f>IF(ISERROR((F656/G656-1)*100),"n/a",(F656/G656-1)*100)</f>
        <v>3.6211699164345523</v>
      </c>
      <c r="AK656" s="224">
        <f>IF(ISERROR((G656/H656-1)*100),"n/a",(G656/H656-1)*100)</f>
        <v>5.2785923753665642</v>
      </c>
      <c r="AL656" s="224">
        <f>IF(ISERROR((H656/I656-1)*100),"n/a",(H656/I656-1)*100)</f>
        <v>10.355987055016191</v>
      </c>
      <c r="AM656" s="224">
        <f>IF(ISERROR((I656/J656-1)*100),"n/a",(I656/J656-1)*100)</f>
        <v>21.176470588235308</v>
      </c>
      <c r="AN656" s="224">
        <f>IF(ISERROR((J656/K656-1)*100),"n/a",(J656/K656-1)*100)</f>
        <v>30.76923076923077</v>
      </c>
      <c r="AO656" s="224">
        <f>IF(ISERROR((K656/L656-1)*100),"n/a",(K656/L656-1)*100)</f>
        <v>62.5</v>
      </c>
      <c r="AP656" s="224">
        <f>IF(ISERROR((L656/M656-1)*100),"n/a",(L656/M656-1)*100)</f>
        <v>33.333333333333329</v>
      </c>
      <c r="AQ656" s="224">
        <f>IF(ISERROR((M656/N656-1)*100),"n/a",(M656/N656-1)*100)</f>
        <v>38.46153846153846</v>
      </c>
      <c r="AR656" s="224">
        <f>IF(ISERROR((N656/O656-1)*100),"n/a",(N656/O656-1)*100)</f>
        <v>44.444444444444443</v>
      </c>
      <c r="AS656" s="224">
        <f>IF(ISERROR((O656/Q656-1)*100),"n/a",(O656/Q656-1)*100)</f>
        <v>32.352941176470587</v>
      </c>
      <c r="AT656" s="224">
        <f>IF(ISERROR((Q656/R656-1)*100),"n/a",(Q656/R656-1)*100)</f>
        <v>6.25</v>
      </c>
      <c r="AU656" s="224">
        <f>IF(ISERROR((R656/T656-1)*100),"n/a",(R656/T656-1)*100)</f>
        <v>0</v>
      </c>
      <c r="AV656" s="224">
        <f>IF(ISERROR((T656/U656-1)*100),"n/a",(T656/U656-1)*100)</f>
        <v>0</v>
      </c>
      <c r="AW656" s="224">
        <f>IF(ISERROR((U656/V656-1)*100),"n/a",(U656/V656-1)*100)</f>
        <v>0</v>
      </c>
      <c r="AX656" s="224">
        <f>IF(ISERROR((V656/W656-1)*100),"n/a",(V656/W656-1)*100)</f>
        <v>0</v>
      </c>
      <c r="AY656" s="224">
        <f>IF(ISERROR((W656/X656-1)*100),"n/a",(W656/X656-1)*100)</f>
        <v>0</v>
      </c>
      <c r="AZ656" s="224">
        <f>IF(ISERROR((X656/Y656-1)*100),"n/a",(X656/Y656-1)*100)</f>
        <v>0</v>
      </c>
      <c r="BA656" s="224">
        <f>IF(ISERROR((Y656/Z656-1)*100),"n/a",(Y656/Z656-1)*100)</f>
        <v>0</v>
      </c>
      <c r="BB656" s="224">
        <f>IF(ISERROR((Z656/AA656-1)*100),"n/a",(Z656/AA656-1)*100)</f>
        <v>0</v>
      </c>
      <c r="BC656" s="224">
        <f>IF(ISERROR((AA656/AB656-1)*100),"n/a",(AA656/AB656-1)*100)</f>
        <v>0</v>
      </c>
      <c r="BD656" s="224">
        <f>IF(ISERROR((AB656/AC656-1)*100),"n/a",(AB656/AC656-1)*100)</f>
        <v>0</v>
      </c>
      <c r="BE656" s="224">
        <f>IF(ISERROR((AC656/AD656-1)*100),"n/a",(AC656/AD656-1)*100)</f>
        <v>0</v>
      </c>
      <c r="BF656" s="224">
        <f>IF(ISERROR((AD656/AE656-1)*100),"n/a",(AD656/AE656-1)*100)</f>
        <v>23.076923076923084</v>
      </c>
      <c r="BG656" s="224">
        <f>AVERAGE(AG656:BF656)</f>
        <v>12.287964145003995</v>
      </c>
      <c r="BH656" s="182">
        <f t="shared" si="10"/>
        <v>17.584569084186221</v>
      </c>
    </row>
    <row r="657" spans="1:60" x14ac:dyDescent="0.2">
      <c r="A657" s="116" t="s">
        <v>1660</v>
      </c>
      <c r="B657" s="55" t="s">
        <v>1661</v>
      </c>
      <c r="C657" s="36">
        <v>3.76</v>
      </c>
      <c r="D657" s="181">
        <v>3.36</v>
      </c>
      <c r="E657" s="181">
        <v>3</v>
      </c>
      <c r="F657" s="181">
        <v>2.68</v>
      </c>
      <c r="G657" s="181">
        <v>2.36</v>
      </c>
      <c r="H657" s="238">
        <v>2.12</v>
      </c>
      <c r="I657" s="181">
        <v>2.12</v>
      </c>
      <c r="J657" s="202">
        <v>1.96</v>
      </c>
      <c r="K657" s="202">
        <v>1.7</v>
      </c>
      <c r="L657" s="181">
        <v>1.36</v>
      </c>
      <c r="M657" s="181">
        <v>1.1599999999999999</v>
      </c>
      <c r="N657" s="181">
        <v>1</v>
      </c>
      <c r="O657" s="181">
        <v>0.67047881765849604</v>
      </c>
      <c r="Q657" s="181">
        <v>0.51084100393028298</v>
      </c>
      <c r="R657" s="181">
        <v>0.343221299515659</v>
      </c>
      <c r="T657" s="238">
        <v>0.223492939219499</v>
      </c>
      <c r="U657" s="238">
        <v>0.39909453432053399</v>
      </c>
      <c r="V657" s="229">
        <v>0.574696129421568</v>
      </c>
      <c r="W657" s="202">
        <v>0.574696129421568</v>
      </c>
      <c r="X657" s="202">
        <v>0.54276856667592599</v>
      </c>
      <c r="Y657" s="202">
        <v>0.45496776912540798</v>
      </c>
      <c r="Z657" s="202">
        <v>0.35120319020207003</v>
      </c>
      <c r="AA657" s="202">
        <v>0.287348064710784</v>
      </c>
      <c r="AB657" s="229">
        <v>0.27138428333796299</v>
      </c>
      <c r="AC657" s="229">
        <v>0.27138428333796299</v>
      </c>
      <c r="AD657" s="229">
        <v>0.27138428333796299</v>
      </c>
      <c r="AE657" s="202">
        <v>0.25542050196514199</v>
      </c>
      <c r="AF657" s="223">
        <f>SUM(C657:AE657)</f>
        <v>32.582381796180826</v>
      </c>
      <c r="AG657" s="224">
        <f>IF(ISERROR((C657/D657-1)*100),"n/a",(C657/D657-1)*100)</f>
        <v>11.904761904761907</v>
      </c>
      <c r="AH657" s="224">
        <f>IF(ISERROR((D657/E657-1)*100),"n/a",(D657/E657-1)*100)</f>
        <v>11.999999999999989</v>
      </c>
      <c r="AI657" s="224">
        <f>IF(ISERROR((E657/F657-1)*100),"n/a",(E657/F657-1)*100)</f>
        <v>11.940298507462677</v>
      </c>
      <c r="AJ657" s="224">
        <f>IF(ISERROR((F657/G657-1)*100),"n/a",(F657/G657-1)*100)</f>
        <v>13.559322033898313</v>
      </c>
      <c r="AK657" s="224">
        <f>IF(ISERROR((G657/H657-1)*100),"n/a",(G657/H657-1)*100)</f>
        <v>11.32075471698113</v>
      </c>
      <c r="AL657" s="224">
        <f>IF(ISERROR((H657/I657-1)*100),"n/a",(H657/I657-1)*100)</f>
        <v>0</v>
      </c>
      <c r="AM657" s="224">
        <f>IF(ISERROR((I657/J657-1)*100),"n/a",(I657/J657-1)*100)</f>
        <v>8.163265306122458</v>
      </c>
      <c r="AN657" s="224">
        <f>IF(ISERROR((J657/K657-1)*100),"n/a",(J657/K657-1)*100)</f>
        <v>15.294117647058814</v>
      </c>
      <c r="AO657" s="224">
        <f>IF(ISERROR((K657/L657-1)*100),"n/a",(K657/L657-1)*100)</f>
        <v>24.999999999999979</v>
      </c>
      <c r="AP657" s="224">
        <f>IF(ISERROR((L657/M657-1)*100),"n/a",(L657/M657-1)*100)</f>
        <v>17.24137931034484</v>
      </c>
      <c r="AQ657" s="224">
        <f>IF(ISERROR((M657/N657-1)*100),"n/a",(M657/N657-1)*100)</f>
        <v>15.999999999999993</v>
      </c>
      <c r="AR657" s="224">
        <f>IF(ISERROR((N657/O657-1)*100),"n/a",(N657/O657-1)*100)</f>
        <v>49.147142857142946</v>
      </c>
      <c r="AS657" s="224">
        <f>IF(ISERROR((O657/Q657-1)*100),"n/a",(O657/Q657-1)*100)</f>
        <v>31.249999999999932</v>
      </c>
      <c r="AT657" s="224">
        <f>IF(ISERROR((Q657/R657-1)*100),"n/a",(Q657/R657-1)*100)</f>
        <v>48.837209302325533</v>
      </c>
      <c r="AU657" s="224">
        <f>IF(ISERROR((R657/T657-1)*100),"n/a",(R657/T657-1)*100)</f>
        <v>53.571428571428491</v>
      </c>
      <c r="AV657" s="224">
        <f>IF(ISERROR((T657/U657-1)*100),"n/a",(T657/U657-1)*100)</f>
        <v>-44.000000000000007</v>
      </c>
      <c r="AW657" s="224">
        <f>IF(ISERROR((U657/V657-1)*100),"n/a",(U657/V657-1)*100)</f>
        <v>-30.555555555555447</v>
      </c>
      <c r="AX657" s="224">
        <f>IF(ISERROR((V657/W657-1)*100),"n/a",(V657/W657-1)*100)</f>
        <v>0</v>
      </c>
      <c r="AY657" s="224">
        <f>IF(ISERROR((W657/X657-1)*100),"n/a",(W657/X657-1)*100)</f>
        <v>5.8823529411763387</v>
      </c>
      <c r="AZ657" s="224">
        <f>IF(ISERROR((X657/Y657-1)*100),"n/a",(X657/Y657-1)*100)</f>
        <v>19.298245614035238</v>
      </c>
      <c r="BA657" s="224">
        <f>IF(ISERROR((Y657/Z657-1)*100),"n/a",(Y657/Z657-1)*100)</f>
        <v>29.545454545454277</v>
      </c>
      <c r="BB657" s="224">
        <f>IF(ISERROR((Z657/AA657-1)*100),"n/a",(Z657/AA657-1)*100)</f>
        <v>22.222222222222456</v>
      </c>
      <c r="BC657" s="224">
        <f>IF(ISERROR((AA657/AB657-1)*100),"n/a",(AA657/AB657-1)*100)</f>
        <v>5.8823529411763387</v>
      </c>
      <c r="BD657" s="224">
        <f>IF(ISERROR((AB657/AC657-1)*100),"n/a",(AB657/AC657-1)*100)</f>
        <v>0</v>
      </c>
      <c r="BE657" s="224">
        <f>IF(ISERROR((AC657/AD657-1)*100),"n/a",(AC657/AD657-1)*100)</f>
        <v>0</v>
      </c>
      <c r="BF657" s="224">
        <f>IF(ISERROR((AD657/AE657-1)*100),"n/a",(AD657/AE657-1)*100)</f>
        <v>6.2499999999998668</v>
      </c>
      <c r="BG657" s="224">
        <f>AVERAGE(AG657:BF657)</f>
        <v>13.067490494847542</v>
      </c>
      <c r="BH657" s="182">
        <f t="shared" si="10"/>
        <v>21.112506205125495</v>
      </c>
    </row>
    <row r="658" spans="1:60" x14ac:dyDescent="0.2">
      <c r="A658" s="55" t="s">
        <v>2091</v>
      </c>
      <c r="B658" s="55" t="s">
        <v>1288</v>
      </c>
      <c r="C658" s="36">
        <v>1.52</v>
      </c>
      <c r="D658" s="181">
        <v>1.44</v>
      </c>
      <c r="E658" s="181">
        <v>1.36</v>
      </c>
      <c r="F658" s="181">
        <v>1.2</v>
      </c>
      <c r="G658" s="181">
        <v>1.05</v>
      </c>
      <c r="H658" s="181">
        <v>1</v>
      </c>
      <c r="I658" s="181">
        <v>0.9</v>
      </c>
      <c r="J658" s="202">
        <v>0.8</v>
      </c>
      <c r="K658" s="202">
        <v>0.7</v>
      </c>
      <c r="L658" s="181">
        <v>0.6</v>
      </c>
      <c r="M658" s="181">
        <v>0.5</v>
      </c>
      <c r="N658" s="181">
        <v>0.4</v>
      </c>
      <c r="O658" s="181">
        <v>0.28000000000000003</v>
      </c>
      <c r="P658" s="273"/>
      <c r="Q658" s="181">
        <v>0.22</v>
      </c>
      <c r="R658" s="181">
        <v>0.2</v>
      </c>
      <c r="S658" s="273"/>
      <c r="T658" s="202">
        <v>0.18</v>
      </c>
      <c r="U658" s="229">
        <v>0.15</v>
      </c>
      <c r="V658" s="202">
        <v>0.15</v>
      </c>
      <c r="W658" s="202">
        <v>0.12</v>
      </c>
      <c r="X658" s="202">
        <v>0.09</v>
      </c>
      <c r="Y658" s="202">
        <v>0.06</v>
      </c>
      <c r="Z658" s="229">
        <v>0.03</v>
      </c>
      <c r="AA658" s="229">
        <v>0.03</v>
      </c>
      <c r="AB658" s="229">
        <v>0.03</v>
      </c>
      <c r="AC658" s="229">
        <v>0.03</v>
      </c>
      <c r="AD658" s="229">
        <v>0.03</v>
      </c>
      <c r="AE658" s="229">
        <v>0.03</v>
      </c>
      <c r="AF658" s="223">
        <f>SUM(C658:AE658)</f>
        <v>13.099999999999996</v>
      </c>
      <c r="AG658" s="224">
        <f>IF(ISERROR((C658/D658-1)*100),"n/a",(C658/D658-1)*100)</f>
        <v>5.555555555555558</v>
      </c>
      <c r="AH658" s="224">
        <f>IF(ISERROR((D658/E658-1)*100),"n/a",(D658/E658-1)*100)</f>
        <v>5.8823529411764497</v>
      </c>
      <c r="AI658" s="224">
        <f>IF(ISERROR((E658/F658-1)*100),"n/a",(E658/F658-1)*100)</f>
        <v>13.333333333333353</v>
      </c>
      <c r="AJ658" s="224">
        <f>IF(ISERROR((F658/G658-1)*100),"n/a",(F658/G658-1)*100)</f>
        <v>14.285714285714279</v>
      </c>
      <c r="AK658" s="224">
        <f>IF(ISERROR((G658/H658-1)*100),"n/a",(G658/H658-1)*100)</f>
        <v>5.0000000000000044</v>
      </c>
      <c r="AL658" s="224">
        <f>IF(ISERROR((H658/I658-1)*100),"n/a",(H658/I658-1)*100)</f>
        <v>11.111111111111116</v>
      </c>
      <c r="AM658" s="224">
        <f>IF(ISERROR((I658/J658-1)*100),"n/a",(I658/J658-1)*100)</f>
        <v>12.5</v>
      </c>
      <c r="AN658" s="224">
        <f>IF(ISERROR((J658/K658-1)*100),"n/a",(J658/K658-1)*100)</f>
        <v>14.285714285714302</v>
      </c>
      <c r="AO658" s="224">
        <f>IF(ISERROR((K658/L658-1)*100),"n/a",(K658/L658-1)*100)</f>
        <v>16.666666666666675</v>
      </c>
      <c r="AP658" s="224">
        <f>IF(ISERROR((L658/M658-1)*100),"n/a",(L658/M658-1)*100)</f>
        <v>19.999999999999996</v>
      </c>
      <c r="AQ658" s="224">
        <f>IF(ISERROR((M658/N658-1)*100),"n/a",(M658/N658-1)*100)</f>
        <v>25</v>
      </c>
      <c r="AR658" s="224">
        <f>IF(ISERROR((N658/O658-1)*100),"n/a",(N658/O658-1)*100)</f>
        <v>42.857142857142861</v>
      </c>
      <c r="AS658" s="224">
        <f>IF(ISERROR((O658/Q658-1)*100),"n/a",(O658/Q658-1)*100)</f>
        <v>27.272727272727295</v>
      </c>
      <c r="AT658" s="224">
        <f>IF(ISERROR((Q658/R658-1)*100),"n/a",(Q658/R658-1)*100)</f>
        <v>9.9999999999999858</v>
      </c>
      <c r="AU658" s="224">
        <f>IF(ISERROR((R658/T658-1)*100),"n/a",(R658/T658-1)*100)</f>
        <v>11.111111111111116</v>
      </c>
      <c r="AV658" s="224">
        <f>IF(ISERROR((T658/U658-1)*100),"n/a",(T658/U658-1)*100)</f>
        <v>19.999999999999996</v>
      </c>
      <c r="AW658" s="224">
        <f>IF(ISERROR((U658/V658-1)*100),"n/a",(U658/V658-1)*100)</f>
        <v>0</v>
      </c>
      <c r="AX658" s="224">
        <f>IF(ISERROR((V658/W658-1)*100),"n/a",(V658/W658-1)*100)</f>
        <v>25</v>
      </c>
      <c r="AY658" s="224">
        <f>IF(ISERROR((W658/X658-1)*100),"n/a",(W658/X658-1)*100)</f>
        <v>33.333333333333329</v>
      </c>
      <c r="AZ658" s="224">
        <f>IF(ISERROR((X658/Y658-1)*100),"n/a",(X658/Y658-1)*100)</f>
        <v>50</v>
      </c>
      <c r="BA658" s="224">
        <f>IF(ISERROR((Y658/Z658-1)*100),"n/a",(Y658/Z658-1)*100)</f>
        <v>100</v>
      </c>
      <c r="BB658" s="224">
        <f>IF(ISERROR((Z658/AA658-1)*100),"n/a",(Z658/AA658-1)*100)</f>
        <v>0</v>
      </c>
      <c r="BC658" s="224">
        <f>IF(ISERROR((AA658/AB658-1)*100),"n/a",(AA658/AB658-1)*100)</f>
        <v>0</v>
      </c>
      <c r="BD658" s="224">
        <f>IF(ISERROR((AB658/AC658-1)*100),"n/a",(AB658/AC658-1)*100)</f>
        <v>0</v>
      </c>
      <c r="BE658" s="224">
        <f>IF(ISERROR((AC658/AD658-1)*100),"n/a",(AC658/AD658-1)*100)</f>
        <v>0</v>
      </c>
      <c r="BF658" s="224">
        <f>IF(ISERROR((AD658/AE658-1)*100),"n/a",(AD658/AE658-1)*100)</f>
        <v>0</v>
      </c>
      <c r="BG658" s="224">
        <f>AVERAGE(AG658:BF658)</f>
        <v>17.815183182830243</v>
      </c>
      <c r="BH658" s="182">
        <f t="shared" si="10"/>
        <v>21.398221033406042</v>
      </c>
    </row>
    <row r="659" spans="1:60" x14ac:dyDescent="0.2">
      <c r="A659" s="149" t="s">
        <v>2092</v>
      </c>
      <c r="B659" s="55" t="s">
        <v>1290</v>
      </c>
      <c r="C659" s="36">
        <v>0.253</v>
      </c>
      <c r="D659" s="181">
        <v>0.22600000000000001</v>
      </c>
      <c r="E659" s="181">
        <v>0.20200000000000001</v>
      </c>
      <c r="F659" s="181">
        <v>0.17799999999999999</v>
      </c>
      <c r="G659" s="181">
        <v>0.154</v>
      </c>
      <c r="H659" s="181">
        <v>0.13200000000000001</v>
      </c>
      <c r="I659" s="181">
        <v>0.114</v>
      </c>
      <c r="J659" s="202">
        <v>9.1999999999999998E-2</v>
      </c>
      <c r="K659" s="202">
        <v>7.8E-2</v>
      </c>
      <c r="L659" s="202">
        <v>7.0000000000000007E-2</v>
      </c>
      <c r="M659" s="202">
        <v>6.2E-2</v>
      </c>
      <c r="N659" s="202">
        <v>4.2000000000000003E-2</v>
      </c>
      <c r="O659" s="238">
        <v>0</v>
      </c>
      <c r="P659" s="202"/>
      <c r="Q659" s="238">
        <v>0</v>
      </c>
      <c r="R659" s="238">
        <v>0</v>
      </c>
      <c r="S659" s="202"/>
      <c r="T659" s="229">
        <v>0</v>
      </c>
      <c r="U659" s="229">
        <v>0</v>
      </c>
      <c r="V659" s="229">
        <v>0</v>
      </c>
      <c r="W659" s="229">
        <v>0</v>
      </c>
      <c r="X659" s="229">
        <v>0</v>
      </c>
      <c r="Y659" s="229">
        <v>0</v>
      </c>
      <c r="Z659" s="229">
        <v>0</v>
      </c>
      <c r="AA659" s="229">
        <v>0</v>
      </c>
      <c r="AB659" s="229">
        <v>0</v>
      </c>
      <c r="AC659" s="229">
        <v>0</v>
      </c>
      <c r="AD659" s="229">
        <v>0</v>
      </c>
      <c r="AE659" s="229">
        <v>0</v>
      </c>
      <c r="AF659" s="223">
        <f>SUM(C659:AE659)</f>
        <v>1.6030000000000004</v>
      </c>
      <c r="AG659" s="224">
        <f>IF(ISERROR((C659/D659-1)*100),"n/a",(C659/D659-1)*100)</f>
        <v>11.946902654867264</v>
      </c>
      <c r="AH659" s="224">
        <f>IF(ISERROR((D659/E659-1)*100),"n/a",(D659/E659-1)*100)</f>
        <v>11.88118811881187</v>
      </c>
      <c r="AI659" s="224">
        <f>IF(ISERROR((E659/F659-1)*100),"n/a",(E659/F659-1)*100)</f>
        <v>13.483146067415742</v>
      </c>
      <c r="AJ659" s="224">
        <f>IF(ISERROR((F659/G659-1)*100),"n/a",(F659/G659-1)*100)</f>
        <v>15.58441558441559</v>
      </c>
      <c r="AK659" s="224">
        <f>IF(ISERROR((G659/H659-1)*100),"n/a",(G659/H659-1)*100)</f>
        <v>16.66666666666665</v>
      </c>
      <c r="AL659" s="224">
        <f>IF(ISERROR((H659/I659-1)*100),"n/a",(H659/I659-1)*100)</f>
        <v>15.789473684210531</v>
      </c>
      <c r="AM659" s="224">
        <f>IF(ISERROR((I659/J659-1)*100),"n/a",(I659/J659-1)*100)</f>
        <v>23.913043478260889</v>
      </c>
      <c r="AN659" s="224">
        <f>IF(ISERROR((J659/K659-1)*100),"n/a",(J659/K659-1)*100)</f>
        <v>17.948717948717952</v>
      </c>
      <c r="AO659" s="224">
        <f>IF(ISERROR((K659/L659-1)*100),"n/a",(K659/L659-1)*100)</f>
        <v>11.428571428571409</v>
      </c>
      <c r="AP659" s="224">
        <f>IF(ISERROR((L659/M659-1)*100),"n/a",(L659/M659-1)*100)</f>
        <v>12.903225806451623</v>
      </c>
      <c r="AQ659" s="224">
        <f>IF(ISERROR((M659/N659-1)*100),"n/a",(M659/N659-1)*100)</f>
        <v>47.619047619047606</v>
      </c>
      <c r="AR659" s="224" t="str">
        <f>IF(ISERROR((N659/O659-1)*100),"n/a",(N659/O659-1)*100)</f>
        <v>n/a</v>
      </c>
      <c r="AS659" s="224" t="str">
        <f>IF(ISERROR((O659/Q659-1)*100),"n/a",(O659/Q659-1)*100)</f>
        <v>n/a</v>
      </c>
      <c r="AT659" s="224" t="str">
        <f>IF(ISERROR((Q659/R659-1)*100),"n/a",(Q659/R659-1)*100)</f>
        <v>n/a</v>
      </c>
      <c r="AU659" s="224" t="str">
        <f>IF(ISERROR((R659/T659-1)*100),"n/a",(R659/T659-1)*100)</f>
        <v>n/a</v>
      </c>
      <c r="AV659" s="224" t="str">
        <f>IF(ISERROR((T659/U659-1)*100),"n/a",(T659/U659-1)*100)</f>
        <v>n/a</v>
      </c>
      <c r="AW659" s="224" t="str">
        <f>IF(ISERROR((U659/V659-1)*100),"n/a",(U659/V659-1)*100)</f>
        <v>n/a</v>
      </c>
      <c r="AX659" s="224" t="str">
        <f>IF(ISERROR((V659/W659-1)*100),"n/a",(V659/W659-1)*100)</f>
        <v>n/a</v>
      </c>
      <c r="AY659" s="224" t="str">
        <f>IF(ISERROR((W659/X659-1)*100),"n/a",(W659/X659-1)*100)</f>
        <v>n/a</v>
      </c>
      <c r="AZ659" s="224" t="str">
        <f>IF(ISERROR((X659/Y659-1)*100),"n/a",(X659/Y659-1)*100)</f>
        <v>n/a</v>
      </c>
      <c r="BA659" s="224" t="str">
        <f>IF(ISERROR((Y659/Z659-1)*100),"n/a",(Y659/Z659-1)*100)</f>
        <v>n/a</v>
      </c>
      <c r="BB659" s="224" t="str">
        <f>IF(ISERROR((Z659/AA659-1)*100),"n/a",(Z659/AA659-1)*100)</f>
        <v>n/a</v>
      </c>
      <c r="BC659" s="224" t="str">
        <f>IF(ISERROR((AA659/AB659-1)*100),"n/a",(AA659/AB659-1)*100)</f>
        <v>n/a</v>
      </c>
      <c r="BD659" s="224" t="str">
        <f>IF(ISERROR((AB659/AC659-1)*100),"n/a",(AB659/AC659-1)*100)</f>
        <v>n/a</v>
      </c>
      <c r="BE659" s="224" t="str">
        <f>IF(ISERROR((AC659/AD659-1)*100),"n/a",(AC659/AD659-1)*100)</f>
        <v>n/a</v>
      </c>
      <c r="BF659" s="224" t="str">
        <f>IF(ISERROR((AD659/AE659-1)*100),"n/a",(AD659/AE659-1)*100)</f>
        <v>n/a</v>
      </c>
      <c r="BG659" s="224">
        <f>AVERAGE(AG659:BF659)</f>
        <v>18.105854459767013</v>
      </c>
      <c r="BH659" s="182">
        <f t="shared" si="10"/>
        <v>10.432033775323676</v>
      </c>
    </row>
    <row r="660" spans="1:60" x14ac:dyDescent="0.2">
      <c r="A660" s="123" t="s">
        <v>2093</v>
      </c>
      <c r="B660" s="55" t="s">
        <v>1292</v>
      </c>
      <c r="C660" s="36">
        <v>5.5</v>
      </c>
      <c r="D660" s="181">
        <v>5.26</v>
      </c>
      <c r="E660" s="181">
        <v>5.0199999999999996</v>
      </c>
      <c r="F660" s="181">
        <v>4.6900000000000004</v>
      </c>
      <c r="G660" s="181">
        <v>4.21</v>
      </c>
      <c r="H660" s="181">
        <v>3.72</v>
      </c>
      <c r="I660" s="181">
        <v>3.21</v>
      </c>
      <c r="J660" s="202">
        <v>2.63</v>
      </c>
      <c r="K660" s="202">
        <v>2.12</v>
      </c>
      <c r="L660" s="181">
        <v>1.64</v>
      </c>
      <c r="M660" s="181">
        <v>1.4</v>
      </c>
      <c r="N660" s="181">
        <v>1.24</v>
      </c>
      <c r="O660" s="181">
        <v>1.07</v>
      </c>
      <c r="P660" s="273"/>
      <c r="Q660" s="181">
        <v>0.71</v>
      </c>
      <c r="R660" s="181">
        <v>0.56000000000000005</v>
      </c>
      <c r="S660" s="273"/>
      <c r="T660" s="202">
        <v>0.49</v>
      </c>
      <c r="U660" s="202">
        <v>0.45</v>
      </c>
      <c r="V660" s="202">
        <v>0.41</v>
      </c>
      <c r="W660" s="202">
        <v>0.3</v>
      </c>
      <c r="X660" s="202">
        <v>0.13</v>
      </c>
      <c r="Y660" s="202">
        <v>0.105</v>
      </c>
      <c r="Z660" s="202">
        <v>8.8999999999999996E-2</v>
      </c>
      <c r="AA660" s="229">
        <v>8.5000000000000006E-2</v>
      </c>
      <c r="AB660" s="229">
        <v>8.5000000000000006E-2</v>
      </c>
      <c r="AC660" s="229">
        <v>8.5000000000000006E-2</v>
      </c>
      <c r="AD660" s="229">
        <v>8.5000000000000006E-2</v>
      </c>
      <c r="AE660" s="229">
        <v>8.5000000000000006E-2</v>
      </c>
      <c r="AF660" s="223">
        <f>SUM(C660:AE660)</f>
        <v>45.379000000000005</v>
      </c>
      <c r="AG660" s="224">
        <f>IF(ISERROR((C660/D660-1)*100),"n/a",(C660/D660-1)*100)</f>
        <v>4.5627376425855459</v>
      </c>
      <c r="AH660" s="224">
        <f>IF(ISERROR((D660/E660-1)*100),"n/a",(D660/E660-1)*100)</f>
        <v>4.7808764940239001</v>
      </c>
      <c r="AI660" s="224">
        <f>IF(ISERROR((E660/F660-1)*100),"n/a",(E660/F660-1)*100)</f>
        <v>7.036247334754786</v>
      </c>
      <c r="AJ660" s="224">
        <f>IF(ISERROR((F660/G660-1)*100),"n/a",(F660/G660-1)*100)</f>
        <v>11.401425178147285</v>
      </c>
      <c r="AK660" s="224">
        <f>IF(ISERROR((G660/H660-1)*100),"n/a",(G660/H660-1)*100)</f>
        <v>13.172043010752677</v>
      </c>
      <c r="AL660" s="224">
        <f>IF(ISERROR((H660/I660-1)*100),"n/a",(H660/I660-1)*100)</f>
        <v>15.887850467289732</v>
      </c>
      <c r="AM660" s="224">
        <f>IF(ISERROR((I660/J660-1)*100),"n/a",(I660/J660-1)*100)</f>
        <v>22.05323193916351</v>
      </c>
      <c r="AN660" s="224">
        <f>IF(ISERROR((J660/K660-1)*100),"n/a",(J660/K660-1)*100)</f>
        <v>24.056603773584897</v>
      </c>
      <c r="AO660" s="224">
        <f>IF(ISERROR((K660/L660-1)*100),"n/a",(K660/L660-1)*100)</f>
        <v>29.268292682926834</v>
      </c>
      <c r="AP660" s="224">
        <f>IF(ISERROR((L660/M660-1)*100),"n/a",(L660/M660-1)*100)</f>
        <v>17.142857142857149</v>
      </c>
      <c r="AQ660" s="224">
        <f>IF(ISERROR((M660/N660-1)*100),"n/a",(M660/N660-1)*100)</f>
        <v>12.903225806451601</v>
      </c>
      <c r="AR660" s="224">
        <f>IF(ISERROR((N660/O660-1)*100),"n/a",(N660/O660-1)*100)</f>
        <v>15.887850467289709</v>
      </c>
      <c r="AS660" s="224">
        <f>IF(ISERROR((O660/Q660-1)*100),"n/a",(O660/Q660-1)*100)</f>
        <v>50.704225352112701</v>
      </c>
      <c r="AT660" s="224">
        <f>IF(ISERROR((Q660/R660-1)*100),"n/a",(Q660/R660-1)*100)</f>
        <v>26.785714285714256</v>
      </c>
      <c r="AU660" s="224">
        <f>IF(ISERROR((R660/T660-1)*100),"n/a",(R660/T660-1)*100)</f>
        <v>14.285714285714302</v>
      </c>
      <c r="AV660" s="224">
        <f>IF(ISERROR((T660/U660-1)*100),"n/a",(T660/U660-1)*100)</f>
        <v>8.8888888888888786</v>
      </c>
      <c r="AW660" s="224">
        <f>IF(ISERROR((U660/V660-1)*100),"n/a",(U660/V660-1)*100)</f>
        <v>9.7560975609756184</v>
      </c>
      <c r="AX660" s="224">
        <f>IF(ISERROR((V660/W660-1)*100),"n/a",(V660/W660-1)*100)</f>
        <v>36.666666666666671</v>
      </c>
      <c r="AY660" s="224">
        <f>IF(ISERROR((W660/X660-1)*100),"n/a",(W660/X660-1)*100)</f>
        <v>130.76923076923075</v>
      </c>
      <c r="AZ660" s="224">
        <f>IF(ISERROR((X660/Y660-1)*100),"n/a",(X660/Y660-1)*100)</f>
        <v>23.809523809523814</v>
      </c>
      <c r="BA660" s="224">
        <f>IF(ISERROR((Y660/Z660-1)*100),"n/a",(Y660/Z660-1)*100)</f>
        <v>17.977528089887642</v>
      </c>
      <c r="BB660" s="224">
        <f>IF(ISERROR((Z660/AA660-1)*100),"n/a",(Z660/AA660-1)*100)</f>
        <v>4.7058823529411598</v>
      </c>
      <c r="BC660" s="224">
        <f>IF(ISERROR((AA660/AB660-1)*100),"n/a",(AA660/AB660-1)*100)</f>
        <v>0</v>
      </c>
      <c r="BD660" s="224">
        <f>IF(ISERROR((AB660/AC660-1)*100),"n/a",(AB660/AC660-1)*100)</f>
        <v>0</v>
      </c>
      <c r="BE660" s="224">
        <f>IF(ISERROR((AC660/AD660-1)*100),"n/a",(AC660/AD660-1)*100)</f>
        <v>0</v>
      </c>
      <c r="BF660" s="224">
        <f>IF(ISERROR((AD660/AE660-1)*100),"n/a",(AD660/AE660-1)*100)</f>
        <v>0</v>
      </c>
      <c r="BG660" s="224">
        <f>AVERAGE(AG660:BF660)</f>
        <v>19.327027461595513</v>
      </c>
      <c r="BH660" s="182">
        <f t="shared" si="10"/>
        <v>25.764818609936711</v>
      </c>
    </row>
    <row r="661" spans="1:60" x14ac:dyDescent="0.2">
      <c r="A661" s="55" t="s">
        <v>1294</v>
      </c>
      <c r="B661" s="55" t="s">
        <v>1295</v>
      </c>
      <c r="C661" s="36">
        <v>1.63</v>
      </c>
      <c r="D661" s="181">
        <v>1.55</v>
      </c>
      <c r="E661" s="181">
        <v>1.47</v>
      </c>
      <c r="F661" s="181">
        <v>1.39</v>
      </c>
      <c r="G661" s="181">
        <v>1.31</v>
      </c>
      <c r="H661" s="181">
        <v>1.23</v>
      </c>
      <c r="I661" s="181">
        <v>1.1599999999999999</v>
      </c>
      <c r="J661" s="202">
        <v>1.06</v>
      </c>
      <c r="K661" s="202">
        <v>0.97</v>
      </c>
      <c r="L661" s="181">
        <v>0.88</v>
      </c>
      <c r="M661" s="181">
        <v>0.8</v>
      </c>
      <c r="N661" s="181">
        <v>0.74</v>
      </c>
      <c r="O661" s="181">
        <v>0.64</v>
      </c>
      <c r="P661" s="273"/>
      <c r="Q661" s="181">
        <v>0.56000000000000005</v>
      </c>
      <c r="R661" s="238">
        <v>0.5</v>
      </c>
      <c r="S661" s="273"/>
      <c r="T661" s="229">
        <v>0.5</v>
      </c>
      <c r="U661" s="229">
        <v>0.5</v>
      </c>
      <c r="V661" s="229">
        <v>0.71</v>
      </c>
      <c r="W661" s="202">
        <v>0.91</v>
      </c>
      <c r="X661" s="202">
        <v>0.86</v>
      </c>
      <c r="Y661" s="202">
        <v>0.77</v>
      </c>
      <c r="Z661" s="202">
        <v>0.63332999999999995</v>
      </c>
      <c r="AA661" s="202">
        <v>0.60665999999999998</v>
      </c>
      <c r="AB661" s="202">
        <v>0.57333999999999996</v>
      </c>
      <c r="AC661" s="229">
        <v>0.53332000000000002</v>
      </c>
      <c r="AD661" s="202">
        <v>0.53332000000000002</v>
      </c>
      <c r="AE661" s="229">
        <v>0.51332</v>
      </c>
      <c r="AF661" s="223">
        <f>SUM(C661:AE661)</f>
        <v>23.533290000000008</v>
      </c>
      <c r="AG661" s="224">
        <f>IF(ISERROR((C661/D661-1)*100),"n/a",(C661/D661-1)*100)</f>
        <v>5.1612903225806361</v>
      </c>
      <c r="AH661" s="224">
        <f>IF(ISERROR((D661/E661-1)*100),"n/a",(D661/E661-1)*100)</f>
        <v>5.4421768707483054</v>
      </c>
      <c r="AI661" s="224">
        <f>IF(ISERROR((E661/F661-1)*100),"n/a",(E661/F661-1)*100)</f>
        <v>5.755395683453246</v>
      </c>
      <c r="AJ661" s="224">
        <f>IF(ISERROR((F661/G661-1)*100),"n/a",(F661/G661-1)*100)</f>
        <v>6.1068702290076216</v>
      </c>
      <c r="AK661" s="224">
        <f>IF(ISERROR((G661/H661-1)*100),"n/a",(G661/H661-1)*100)</f>
        <v>6.5040650406504197</v>
      </c>
      <c r="AL661" s="224">
        <f>IF(ISERROR((H661/I661-1)*100),"n/a",(H661/I661-1)*100)</f>
        <v>6.0344827586206851</v>
      </c>
      <c r="AM661" s="224">
        <f>IF(ISERROR((I661/J661-1)*100),"n/a",(I661/J661-1)*100)</f>
        <v>9.4339622641509422</v>
      </c>
      <c r="AN661" s="224">
        <f>IF(ISERROR((J661/K661-1)*100),"n/a",(J661/K661-1)*100)</f>
        <v>9.278350515463929</v>
      </c>
      <c r="AO661" s="224">
        <f>IF(ISERROR((K661/L661-1)*100),"n/a",(K661/L661-1)*100)</f>
        <v>10.22727272727273</v>
      </c>
      <c r="AP661" s="224">
        <f>IF(ISERROR((L661/M661-1)*100),"n/a",(L661/M661-1)*100)</f>
        <v>9.9999999999999858</v>
      </c>
      <c r="AQ661" s="224">
        <f>IF(ISERROR((M661/N661-1)*100),"n/a",(M661/N661-1)*100)</f>
        <v>8.1081081081081141</v>
      </c>
      <c r="AR661" s="224">
        <f>IF(ISERROR((N661/O661-1)*100),"n/a",(N661/O661-1)*100)</f>
        <v>15.625</v>
      </c>
      <c r="AS661" s="224">
        <f>IF(ISERROR((O661/Q661-1)*100),"n/a",(O661/Q661-1)*100)</f>
        <v>14.285714285714279</v>
      </c>
      <c r="AT661" s="224">
        <f>IF(ISERROR((Q661/R661-1)*100),"n/a",(Q661/R661-1)*100)</f>
        <v>12.000000000000011</v>
      </c>
      <c r="AU661" s="224">
        <f>IF(ISERROR((R661/T661-1)*100),"n/a",(R661/T661-1)*100)</f>
        <v>0</v>
      </c>
      <c r="AV661" s="224">
        <f>IF(ISERROR((T661/U661-1)*100),"n/a",(T661/U661-1)*100)</f>
        <v>0</v>
      </c>
      <c r="AW661" s="224">
        <f>IF(ISERROR((U661/V661-1)*100),"n/a",(U661/V661-1)*100)</f>
        <v>-29.577464788732389</v>
      </c>
      <c r="AX661" s="224">
        <f>IF(ISERROR((V661/W661-1)*100),"n/a",(V661/W661-1)*100)</f>
        <v>-21.978021978021989</v>
      </c>
      <c r="AY661" s="224">
        <f>IF(ISERROR((W661/X661-1)*100),"n/a",(W661/X661-1)*100)</f>
        <v>5.8139534883721034</v>
      </c>
      <c r="AZ661" s="224">
        <f>IF(ISERROR((X661/Y661-1)*100),"n/a",(X661/Y661-1)*100)</f>
        <v>11.688311688311682</v>
      </c>
      <c r="BA661" s="224">
        <f>IF(ISERROR((Y661/Z661-1)*100),"n/a",(Y661/Z661-1)*100)</f>
        <v>21.579587260985591</v>
      </c>
      <c r="BB661" s="224">
        <f>IF(ISERROR((Z661/AA661-1)*100),"n/a",(Z661/AA661-1)*100)</f>
        <v>4.3962021560676412</v>
      </c>
      <c r="BC661" s="224">
        <f>IF(ISERROR((AA661/AB661-1)*100),"n/a",(AA661/AB661-1)*100)</f>
        <v>5.8115603306938324</v>
      </c>
      <c r="BD661" s="224">
        <f>IF(ISERROR((AB661/AC661-1)*100),"n/a",(AB661/AC661-1)*100)</f>
        <v>7.503937598439947</v>
      </c>
      <c r="BE661" s="224">
        <f>IF(ISERROR((AC661/AD661-1)*100),"n/a",(AC661/AD661-1)*100)</f>
        <v>0</v>
      </c>
      <c r="BF661" s="224">
        <f>IF(ISERROR((AD661/AE661-1)*100),"n/a",(AD661/AE661-1)*100)</f>
        <v>3.8962050962362715</v>
      </c>
      <c r="BG661" s="224">
        <f>AVERAGE(AG661:BF661)</f>
        <v>5.1191138330047545</v>
      </c>
      <c r="BH661" s="182">
        <f t="shared" si="10"/>
        <v>10.354225586246702</v>
      </c>
    </row>
    <row r="662" spans="1:60" x14ac:dyDescent="0.2">
      <c r="A662" s="123" t="s">
        <v>2094</v>
      </c>
      <c r="B662" s="55" t="s">
        <v>1297</v>
      </c>
      <c r="C662" s="36">
        <v>1.95</v>
      </c>
      <c r="D662" s="181">
        <v>1.81</v>
      </c>
      <c r="E662" s="181">
        <v>1.66</v>
      </c>
      <c r="F662" s="181">
        <v>1.53</v>
      </c>
      <c r="G662" s="181">
        <v>1.42</v>
      </c>
      <c r="H662" s="181">
        <v>1.31</v>
      </c>
      <c r="I662" s="181">
        <v>1.22</v>
      </c>
      <c r="J662" s="202">
        <v>1.1100000000000001</v>
      </c>
      <c r="K662" s="202">
        <v>1</v>
      </c>
      <c r="L662" s="181">
        <v>0.9</v>
      </c>
      <c r="M662" s="181">
        <v>0.8</v>
      </c>
      <c r="N662" s="181">
        <v>0.65</v>
      </c>
      <c r="O662" s="181">
        <v>0.53</v>
      </c>
      <c r="P662" s="273"/>
      <c r="Q662" s="181">
        <v>0.4</v>
      </c>
      <c r="R662" s="238">
        <v>0</v>
      </c>
      <c r="S662" s="273"/>
      <c r="T662" s="229">
        <v>0</v>
      </c>
      <c r="U662" s="229">
        <v>0</v>
      </c>
      <c r="V662" s="229">
        <v>0</v>
      </c>
      <c r="W662" s="229">
        <v>0</v>
      </c>
      <c r="X662" s="229">
        <v>0</v>
      </c>
      <c r="Y662" s="229">
        <v>0</v>
      </c>
      <c r="Z662" s="229">
        <v>0</v>
      </c>
      <c r="AA662" s="229">
        <v>0</v>
      </c>
      <c r="AB662" s="229">
        <v>0</v>
      </c>
      <c r="AC662" s="229">
        <v>0</v>
      </c>
      <c r="AD662" s="229">
        <v>0</v>
      </c>
      <c r="AE662" s="229">
        <v>0</v>
      </c>
      <c r="AF662" s="223">
        <f>SUM(C662:AE662)</f>
        <v>16.290000000000003</v>
      </c>
      <c r="AG662" s="224">
        <f>IF(ISERROR((C662/D662-1)*100),"n/a",(C662/D662-1)*100)</f>
        <v>7.7348066298342566</v>
      </c>
      <c r="AH662" s="224">
        <f>IF(ISERROR((D662/E662-1)*100),"n/a",(D662/E662-1)*100)</f>
        <v>9.0361445783132552</v>
      </c>
      <c r="AI662" s="224">
        <f>IF(ISERROR((E662/F662-1)*100),"n/a",(E662/F662-1)*100)</f>
        <v>8.496732026143782</v>
      </c>
      <c r="AJ662" s="224">
        <f>IF(ISERROR((F662/G662-1)*100),"n/a",(F662/G662-1)*100)</f>
        <v>7.7464788732394485</v>
      </c>
      <c r="AK662" s="224">
        <f>IF(ISERROR((G662/H662-1)*100),"n/a",(G662/H662-1)*100)</f>
        <v>8.3969465648854769</v>
      </c>
      <c r="AL662" s="224">
        <f>IF(ISERROR((H662/I662-1)*100),"n/a",(H662/I662-1)*100)</f>
        <v>7.3770491803278659</v>
      </c>
      <c r="AM662" s="224">
        <f>IF(ISERROR((I662/J662-1)*100),"n/a",(I662/J662-1)*100)</f>
        <v>9.9099099099098975</v>
      </c>
      <c r="AN662" s="224">
        <f>IF(ISERROR((J662/K662-1)*100),"n/a",(J662/K662-1)*100)</f>
        <v>11.000000000000011</v>
      </c>
      <c r="AO662" s="224">
        <f>IF(ISERROR((K662/L662-1)*100),"n/a",(K662/L662-1)*100)</f>
        <v>11.111111111111116</v>
      </c>
      <c r="AP662" s="224">
        <f>IF(ISERROR((L662/M662-1)*100),"n/a",(L662/M662-1)*100)</f>
        <v>12.5</v>
      </c>
      <c r="AQ662" s="224">
        <f>IF(ISERROR((M662/N662-1)*100),"n/a",(M662/N662-1)*100)</f>
        <v>23.076923076923084</v>
      </c>
      <c r="AR662" s="224">
        <f>IF(ISERROR((N662/O662-1)*100),"n/a",(N662/O662-1)*100)</f>
        <v>22.641509433962259</v>
      </c>
      <c r="AS662" s="224">
        <f>IF(ISERROR((O662/Q662-1)*100),"n/a",(O662/Q662-1)*100)</f>
        <v>32.499999999999993</v>
      </c>
      <c r="AT662" s="224" t="str">
        <f>IF(ISERROR((Q662/R662-1)*100),"n/a",(Q662/R662-1)*100)</f>
        <v>n/a</v>
      </c>
      <c r="AU662" s="224" t="str">
        <f>IF(ISERROR((R662/T662-1)*100),"n/a",(R662/T662-1)*100)</f>
        <v>n/a</v>
      </c>
      <c r="AV662" s="224" t="str">
        <f>IF(ISERROR((T662/U662-1)*100),"n/a",(T662/U662-1)*100)</f>
        <v>n/a</v>
      </c>
      <c r="AW662" s="224" t="str">
        <f>IF(ISERROR((U662/V662-1)*100),"n/a",(U662/V662-1)*100)</f>
        <v>n/a</v>
      </c>
      <c r="AX662" s="224" t="str">
        <f>IF(ISERROR((V662/W662-1)*100),"n/a",(V662/W662-1)*100)</f>
        <v>n/a</v>
      </c>
      <c r="AY662" s="224" t="str">
        <f>IF(ISERROR((W662/X662-1)*100),"n/a",(W662/X662-1)*100)</f>
        <v>n/a</v>
      </c>
      <c r="AZ662" s="224" t="str">
        <f>IF(ISERROR((X662/Y662-1)*100),"n/a",(X662/Y662-1)*100)</f>
        <v>n/a</v>
      </c>
      <c r="BA662" s="224" t="str">
        <f>IF(ISERROR((Y662/Z662-1)*100),"n/a",(Y662/Z662-1)*100)</f>
        <v>n/a</v>
      </c>
      <c r="BB662" s="224" t="str">
        <f>IF(ISERROR((Z662/AA662-1)*100),"n/a",(Z662/AA662-1)*100)</f>
        <v>n/a</v>
      </c>
      <c r="BC662" s="224" t="str">
        <f>IF(ISERROR((AA662/AB662-1)*100),"n/a",(AA662/AB662-1)*100)</f>
        <v>n/a</v>
      </c>
      <c r="BD662" s="224" t="str">
        <f>IF(ISERROR((AB662/AC662-1)*100),"n/a",(AB662/AC662-1)*100)</f>
        <v>n/a</v>
      </c>
      <c r="BE662" s="224" t="str">
        <f>IF(ISERROR((AC662/AD662-1)*100),"n/a",(AC662/AD662-1)*100)</f>
        <v>n/a</v>
      </c>
      <c r="BF662" s="224" t="str">
        <f>IF(ISERROR((AD662/AE662-1)*100),"n/a",(AD662/AE662-1)*100)</f>
        <v>n/a</v>
      </c>
      <c r="BG662" s="224">
        <f>AVERAGE(AG662:BF662)</f>
        <v>13.194431644973111</v>
      </c>
      <c r="BH662" s="182">
        <f t="shared" si="10"/>
        <v>7.8302149170877433</v>
      </c>
    </row>
    <row r="663" spans="1:60" x14ac:dyDescent="0.2">
      <c r="A663" s="123" t="s">
        <v>2095</v>
      </c>
      <c r="B663" s="55" t="s">
        <v>513</v>
      </c>
      <c r="C663" s="36">
        <v>1.47</v>
      </c>
      <c r="D663" s="181">
        <v>1.4</v>
      </c>
      <c r="E663" s="181">
        <v>1.34</v>
      </c>
      <c r="F663" s="181">
        <v>1.22</v>
      </c>
      <c r="G663" s="181">
        <v>1.1599999999999999</v>
      </c>
      <c r="H663" s="181">
        <v>1.1200000000000001</v>
      </c>
      <c r="I663" s="181">
        <v>1</v>
      </c>
      <c r="J663" s="202">
        <v>0.99</v>
      </c>
      <c r="K663" s="202">
        <v>0.98</v>
      </c>
      <c r="L663" s="181">
        <v>0.97</v>
      </c>
      <c r="M663" s="181">
        <v>0.96</v>
      </c>
      <c r="N663" s="181">
        <v>0.95</v>
      </c>
      <c r="O663" s="181">
        <v>0.94</v>
      </c>
      <c r="P663" s="273"/>
      <c r="Q663" s="181">
        <v>0.93</v>
      </c>
      <c r="R663" s="238">
        <v>0.92</v>
      </c>
      <c r="S663" s="273"/>
      <c r="T663" s="229">
        <v>0.91</v>
      </c>
      <c r="U663" s="229">
        <v>0.9</v>
      </c>
      <c r="V663" s="229">
        <v>0.85</v>
      </c>
      <c r="W663" s="229">
        <v>0.8</v>
      </c>
      <c r="X663" s="229">
        <v>0.75</v>
      </c>
      <c r="Y663" s="229">
        <v>0.7</v>
      </c>
      <c r="Z663" s="229">
        <v>0.65</v>
      </c>
      <c r="AA663" s="229">
        <v>0.6</v>
      </c>
      <c r="AB663" s="229">
        <v>0.4</v>
      </c>
      <c r="AC663" s="229">
        <v>0.37</v>
      </c>
      <c r="AD663" s="229">
        <v>0.34</v>
      </c>
      <c r="AE663" s="229">
        <v>0.3</v>
      </c>
      <c r="AF663" s="223">
        <f>SUM(C663:AE663)</f>
        <v>23.92</v>
      </c>
      <c r="AG663" s="224">
        <f>IF(ISERROR((C663/D663-1)*100),"n/a",(C663/D663-1)*100)</f>
        <v>5.0000000000000044</v>
      </c>
      <c r="AH663" s="224">
        <f>IF(ISERROR((D663/E663-1)*100),"n/a",(D663/E663-1)*100)</f>
        <v>4.4776119402984982</v>
      </c>
      <c r="AI663" s="224">
        <f>IF(ISERROR((E663/F663-1)*100),"n/a",(E663/F663-1)*100)</f>
        <v>9.8360655737705027</v>
      </c>
      <c r="AJ663" s="224">
        <f>IF(ISERROR((F663/G663-1)*100),"n/a",(F663/G663-1)*100)</f>
        <v>5.1724137931034475</v>
      </c>
      <c r="AK663" s="224">
        <f>IF(ISERROR((G663/H663-1)*100),"n/a",(G663/H663-1)*100)</f>
        <v>3.5714285714285587</v>
      </c>
      <c r="AL663" s="224">
        <f>IF(ISERROR((H663/I663-1)*100),"n/a",(H663/I663-1)*100)</f>
        <v>12.000000000000011</v>
      </c>
      <c r="AM663" s="224">
        <f>IF(ISERROR((I663/J663-1)*100),"n/a",(I663/J663-1)*100)</f>
        <v>1.0101010101010166</v>
      </c>
      <c r="AN663" s="224">
        <f>IF(ISERROR((J663/K663-1)*100),"n/a",(J663/K663-1)*100)</f>
        <v>1.0204081632652962</v>
      </c>
      <c r="AO663" s="224">
        <f>IF(ISERROR((K663/L663-1)*100),"n/a",(K663/L663-1)*100)</f>
        <v>1.0309278350515427</v>
      </c>
      <c r="AP663" s="224">
        <f>IF(ISERROR((L663/M663-1)*100),"n/a",(L663/M663-1)*100)</f>
        <v>1.0416666666666741</v>
      </c>
      <c r="AQ663" s="224">
        <f>IF(ISERROR((M663/N663-1)*100),"n/a",(M663/N663-1)*100)</f>
        <v>1.0526315789473717</v>
      </c>
      <c r="AR663" s="224">
        <f>IF(ISERROR((N663/O663-1)*100),"n/a",(N663/O663-1)*100)</f>
        <v>1.0638297872340496</v>
      </c>
      <c r="AS663" s="224">
        <f>IF(ISERROR((O663/Q663-1)*100),"n/a",(O663/Q663-1)*100)</f>
        <v>1.0752688172043001</v>
      </c>
      <c r="AT663" s="224">
        <f>IF(ISERROR((Q663/R663-1)*100),"n/a",(Q663/R663-1)*100)</f>
        <v>1.0869565217391353</v>
      </c>
      <c r="AU663" s="224">
        <f>IF(ISERROR((R663/T663-1)*100),"n/a",(R663/T663-1)*100)</f>
        <v>1.098901098901095</v>
      </c>
      <c r="AV663" s="224">
        <f>IF(ISERROR((T663/U663-1)*100),"n/a",(T663/U663-1)*100)</f>
        <v>1.1111111111111072</v>
      </c>
      <c r="AW663" s="224">
        <f>IF(ISERROR((U663/V663-1)*100),"n/a",(U663/V663-1)*100)</f>
        <v>5.8823529411764719</v>
      </c>
      <c r="AX663" s="224">
        <f>IF(ISERROR((V663/W663-1)*100),"n/a",(V663/W663-1)*100)</f>
        <v>6.25</v>
      </c>
      <c r="AY663" s="224">
        <f>IF(ISERROR((W663/X663-1)*100),"n/a",(W663/X663-1)*100)</f>
        <v>6.6666666666666652</v>
      </c>
      <c r="AZ663" s="224">
        <f>IF(ISERROR((X663/Y663-1)*100),"n/a",(X663/Y663-1)*100)</f>
        <v>7.1428571428571397</v>
      </c>
      <c r="BA663" s="224">
        <f>IF(ISERROR((Y663/Z663-1)*100),"n/a",(Y663/Z663-1)*100)</f>
        <v>7.6923076923076872</v>
      </c>
      <c r="BB663" s="224">
        <f>IF(ISERROR((Z663/AA663-1)*100),"n/a",(Z663/AA663-1)*100)</f>
        <v>8.3333333333333481</v>
      </c>
      <c r="BC663" s="224">
        <f>IF(ISERROR((AA663/AB663-1)*100),"n/a",(AA663/AB663-1)*100)</f>
        <v>49.999999999999979</v>
      </c>
      <c r="BD663" s="224">
        <f>IF(ISERROR((AB663/AC663-1)*100),"n/a",(AB663/AC663-1)*100)</f>
        <v>8.1081081081081141</v>
      </c>
      <c r="BE663" s="224">
        <f>IF(ISERROR((AC663/AD663-1)*100),"n/a",(AC663/AD663-1)*100)</f>
        <v>8.8235294117646959</v>
      </c>
      <c r="BF663" s="224">
        <f>IF(ISERROR((AD663/AE663-1)*100),"n/a",(AD663/AE663-1)*100)</f>
        <v>13.333333333333353</v>
      </c>
      <c r="BG663" s="224">
        <f>AVERAGE(AG663:BF663)</f>
        <v>6.6493004268603872</v>
      </c>
      <c r="BH663" s="182">
        <f t="shared" ref="BH663:BH691" si="11">STDEV(AG663:BF663)</f>
        <v>9.6043977684892088</v>
      </c>
    </row>
    <row r="664" spans="1:60" x14ac:dyDescent="0.2">
      <c r="A664" s="123" t="s">
        <v>2096</v>
      </c>
      <c r="B664" s="55" t="s">
        <v>1299</v>
      </c>
      <c r="C664" s="36">
        <v>0.745</v>
      </c>
      <c r="D664" s="181">
        <v>0.70499999999999996</v>
      </c>
      <c r="E664" s="181">
        <v>0.66500000000000004</v>
      </c>
      <c r="F664" s="181">
        <v>0.625</v>
      </c>
      <c r="G664" s="181">
        <v>0.58499999999999996</v>
      </c>
      <c r="H664" s="181">
        <v>0.56999999999999995</v>
      </c>
      <c r="I664" s="181">
        <v>0.54500000000000004</v>
      </c>
      <c r="J664" s="202">
        <v>0.52</v>
      </c>
      <c r="K664" s="202">
        <v>0.46</v>
      </c>
      <c r="L664" s="181">
        <v>0.42</v>
      </c>
      <c r="M664" s="181">
        <v>0.37</v>
      </c>
      <c r="N664" s="181">
        <v>0.33</v>
      </c>
      <c r="O664" s="238">
        <v>0.28999999999999998</v>
      </c>
      <c r="P664" s="273"/>
      <c r="Q664" s="238">
        <v>0.42</v>
      </c>
      <c r="R664" s="238">
        <v>0.56000000000000005</v>
      </c>
      <c r="S664" s="273"/>
      <c r="T664" s="229">
        <v>0.56000000000000005</v>
      </c>
      <c r="U664" s="202">
        <v>0.56000000000000005</v>
      </c>
      <c r="V664" s="202">
        <v>0.54</v>
      </c>
      <c r="W664" s="229">
        <v>0.52</v>
      </c>
      <c r="X664" s="229">
        <v>0.52</v>
      </c>
      <c r="Y664" s="229">
        <v>0.52</v>
      </c>
      <c r="Z664" s="229">
        <v>0.52</v>
      </c>
      <c r="AA664" s="229">
        <v>0.52</v>
      </c>
      <c r="AB664" s="229">
        <v>0.52</v>
      </c>
      <c r="AC664" s="229">
        <v>0.52</v>
      </c>
      <c r="AD664" s="229">
        <v>0.52</v>
      </c>
      <c r="AE664" s="202">
        <v>0.52</v>
      </c>
      <c r="AF664" s="223">
        <f>SUM(C664:AE664)</f>
        <v>14.149999999999999</v>
      </c>
      <c r="AG664" s="224">
        <f>IF(ISERROR((C664/D664-1)*100),"n/a",(C664/D664-1)*100)</f>
        <v>5.6737588652482351</v>
      </c>
      <c r="AH664" s="224">
        <f>IF(ISERROR((D664/E664-1)*100),"n/a",(D664/E664-1)*100)</f>
        <v>6.0150375939849399</v>
      </c>
      <c r="AI664" s="224">
        <f>IF(ISERROR((E664/F664-1)*100),"n/a",(E664/F664-1)*100)</f>
        <v>6.4000000000000057</v>
      </c>
      <c r="AJ664" s="224">
        <f>IF(ISERROR((F664/G664-1)*100),"n/a",(F664/G664-1)*100)</f>
        <v>6.8376068376068355</v>
      </c>
      <c r="AK664" s="224">
        <f>IF(ISERROR((G664/H664-1)*100),"n/a",(G664/H664-1)*100)</f>
        <v>2.6315789473684292</v>
      </c>
      <c r="AL664" s="224">
        <f>IF(ISERROR((H664/I664-1)*100),"n/a",(H664/I664-1)*100)</f>
        <v>4.5871559633027248</v>
      </c>
      <c r="AM664" s="224">
        <f>IF(ISERROR((I664/J664-1)*100),"n/a",(I664/J664-1)*100)</f>
        <v>4.8076923076923128</v>
      </c>
      <c r="AN664" s="224">
        <f>IF(ISERROR((J664/K664-1)*100),"n/a",(J664/K664-1)*100)</f>
        <v>13.043478260869556</v>
      </c>
      <c r="AO664" s="224">
        <f>IF(ISERROR((K664/L664-1)*100),"n/a",(K664/L664-1)*100)</f>
        <v>9.5238095238095344</v>
      </c>
      <c r="AP664" s="224">
        <f>IF(ISERROR((L664/M664-1)*100),"n/a",(L664/M664-1)*100)</f>
        <v>13.513513513513509</v>
      </c>
      <c r="AQ664" s="224">
        <f>IF(ISERROR((M664/N664-1)*100),"n/a",(M664/N664-1)*100)</f>
        <v>12.12121212121211</v>
      </c>
      <c r="AR664" s="224">
        <f>IF(ISERROR((N664/O664-1)*100),"n/a",(N664/O664-1)*100)</f>
        <v>13.793103448275868</v>
      </c>
      <c r="AS664" s="224">
        <f>IF(ISERROR((O664/Q664-1)*100),"n/a",(O664/Q664-1)*100)</f>
        <v>-30.952380952380953</v>
      </c>
      <c r="AT664" s="224">
        <f>IF(ISERROR((Q664/R664-1)*100),"n/a",(Q664/R664-1)*100)</f>
        <v>-25.000000000000011</v>
      </c>
      <c r="AU664" s="224">
        <f>IF(ISERROR((R664/T664-1)*100),"n/a",(R664/T664-1)*100)</f>
        <v>0</v>
      </c>
      <c r="AV664" s="224">
        <f>IF(ISERROR((T664/U664-1)*100),"n/a",(T664/U664-1)*100)</f>
        <v>0</v>
      </c>
      <c r="AW664" s="224">
        <f>IF(ISERROR((U664/V664-1)*100),"n/a",(U664/V664-1)*100)</f>
        <v>3.7037037037036979</v>
      </c>
      <c r="AX664" s="224">
        <f>IF(ISERROR((V664/W664-1)*100),"n/a",(V664/W664-1)*100)</f>
        <v>3.8461538461538547</v>
      </c>
      <c r="AY664" s="224">
        <f>IF(ISERROR((W664/X664-1)*100),"n/a",(W664/X664-1)*100)</f>
        <v>0</v>
      </c>
      <c r="AZ664" s="224">
        <f>IF(ISERROR((X664/Y664-1)*100),"n/a",(X664/Y664-1)*100)</f>
        <v>0</v>
      </c>
      <c r="BA664" s="224">
        <f>IF(ISERROR((Y664/Z664-1)*100),"n/a",(Y664/Z664-1)*100)</f>
        <v>0</v>
      </c>
      <c r="BB664" s="224">
        <f>IF(ISERROR((Z664/AA664-1)*100),"n/a",(Z664/AA664-1)*100)</f>
        <v>0</v>
      </c>
      <c r="BC664" s="224">
        <f>IF(ISERROR((AA664/AB664-1)*100),"n/a",(AA664/AB664-1)*100)</f>
        <v>0</v>
      </c>
      <c r="BD664" s="224">
        <f>IF(ISERROR((AB664/AC664-1)*100),"n/a",(AB664/AC664-1)*100)</f>
        <v>0</v>
      </c>
      <c r="BE664" s="224">
        <f>IF(ISERROR((AC664/AD664-1)*100),"n/a",(AC664/AD664-1)*100)</f>
        <v>0</v>
      </c>
      <c r="BF664" s="224">
        <f>IF(ISERROR((AD664/AE664-1)*100),"n/a",(AD664/AE664-1)*100)</f>
        <v>0</v>
      </c>
      <c r="BG664" s="224">
        <f>AVERAGE(AG664:BF664)</f>
        <v>1.9440547684754097</v>
      </c>
      <c r="BH664" s="182">
        <f t="shared" si="11"/>
        <v>10.002174040132701</v>
      </c>
    </row>
    <row r="665" spans="1:60" x14ac:dyDescent="0.2">
      <c r="A665" s="116" t="s">
        <v>514</v>
      </c>
      <c r="B665" s="55" t="s">
        <v>515</v>
      </c>
      <c r="C665" s="297">
        <v>1.48</v>
      </c>
      <c r="D665" s="181">
        <v>1.48</v>
      </c>
      <c r="E665" s="238">
        <v>1.44</v>
      </c>
      <c r="F665" s="181">
        <v>1.44</v>
      </c>
      <c r="G665" s="238">
        <v>1.4</v>
      </c>
      <c r="H665" s="181">
        <v>1.4</v>
      </c>
      <c r="I665" s="238">
        <v>1.36</v>
      </c>
      <c r="J665" s="202">
        <v>1.36</v>
      </c>
      <c r="K665" s="229">
        <v>1.32</v>
      </c>
      <c r="L665" s="181">
        <v>1.32</v>
      </c>
      <c r="M665" s="238">
        <v>1.28</v>
      </c>
      <c r="N665" s="181">
        <v>1.28</v>
      </c>
      <c r="O665" s="181">
        <v>1.25</v>
      </c>
      <c r="P665" s="273"/>
      <c r="Q665" s="181">
        <v>1.24</v>
      </c>
      <c r="R665" s="238">
        <v>1.2</v>
      </c>
      <c r="S665" s="273"/>
      <c r="T665" s="202">
        <v>1.2</v>
      </c>
      <c r="U665" s="229">
        <v>1.1599999999999999</v>
      </c>
      <c r="V665" s="202">
        <v>1.1599999999999999</v>
      </c>
      <c r="W665" s="202">
        <v>1.1200000000000001</v>
      </c>
      <c r="X665" s="202">
        <v>1.08</v>
      </c>
      <c r="Y665" s="202">
        <v>1.04</v>
      </c>
      <c r="Z665" s="202">
        <v>1.01</v>
      </c>
      <c r="AA665" s="202">
        <v>1</v>
      </c>
      <c r="AB665" s="202">
        <v>0.93</v>
      </c>
      <c r="AC665" s="202">
        <v>0.89</v>
      </c>
      <c r="AD665" s="202">
        <v>0.84</v>
      </c>
      <c r="AE665" s="202">
        <v>0.81</v>
      </c>
      <c r="AF665" s="223">
        <f>SUM(C665:AE665)</f>
        <v>32.49</v>
      </c>
      <c r="AG665" s="224">
        <f>IF(ISERROR((C665/D665-1)*100),"n/a",(C665/D665-1)*100)</f>
        <v>0</v>
      </c>
      <c r="AH665" s="224">
        <f>IF(ISERROR((D665/E665-1)*100),"n/a",(D665/E665-1)*100)</f>
        <v>2.7777777777777901</v>
      </c>
      <c r="AI665" s="224">
        <f>IF(ISERROR((E665/F665-1)*100),"n/a",(E665/F665-1)*100)</f>
        <v>0</v>
      </c>
      <c r="AJ665" s="224">
        <f>IF(ISERROR((F665/G665-1)*100),"n/a",(F665/G665-1)*100)</f>
        <v>2.8571428571428692</v>
      </c>
      <c r="AK665" s="224">
        <f>IF(ISERROR((G665/H665-1)*100),"n/a",(G665/H665-1)*100)</f>
        <v>0</v>
      </c>
      <c r="AL665" s="224">
        <f>IF(ISERROR((H665/I665-1)*100),"n/a",(H665/I665-1)*100)</f>
        <v>2.9411764705882248</v>
      </c>
      <c r="AM665" s="224">
        <f>IF(ISERROR((I665/J665-1)*100),"n/a",(I665/J665-1)*100)</f>
        <v>0</v>
      </c>
      <c r="AN665" s="224">
        <f>IF(ISERROR((J665/K665-1)*100),"n/a",(J665/K665-1)*100)</f>
        <v>3.0303030303030276</v>
      </c>
      <c r="AO665" s="224">
        <f>IF(ISERROR((K665/L665-1)*100),"n/a",(K665/L665-1)*100)</f>
        <v>0</v>
      </c>
      <c r="AP665" s="224">
        <f>IF(ISERROR((L665/M665-1)*100),"n/a",(L665/M665-1)*100)</f>
        <v>3.125</v>
      </c>
      <c r="AQ665" s="224">
        <f>IF(ISERROR((M665/N665-1)*100),"n/a",(M665/N665-1)*100)</f>
        <v>0</v>
      </c>
      <c r="AR665" s="224">
        <f>IF(ISERROR((N665/O665-1)*100),"n/a",(N665/O665-1)*100)</f>
        <v>2.4000000000000021</v>
      </c>
      <c r="AS665" s="224">
        <f>IF(ISERROR((O665/Q665-1)*100),"n/a",(O665/Q665-1)*100)</f>
        <v>0.80645161290322509</v>
      </c>
      <c r="AT665" s="224">
        <f>IF(ISERROR((Q665/R665-1)*100),"n/a",(Q665/R665-1)*100)</f>
        <v>3.3333333333333437</v>
      </c>
      <c r="AU665" s="224">
        <f>IF(ISERROR((R665/T665-1)*100),"n/a",(R665/T665-1)*100)</f>
        <v>0</v>
      </c>
      <c r="AV665" s="224">
        <f>IF(ISERROR((T665/U665-1)*100),"n/a",(T665/U665-1)*100)</f>
        <v>3.4482758620689724</v>
      </c>
      <c r="AW665" s="224">
        <f>IF(ISERROR((U665/V665-1)*100),"n/a",(U665/V665-1)*100)</f>
        <v>0</v>
      </c>
      <c r="AX665" s="224">
        <f>IF(ISERROR((V665/W665-1)*100),"n/a",(V665/W665-1)*100)</f>
        <v>3.5714285714285587</v>
      </c>
      <c r="AY665" s="224">
        <f>IF(ISERROR((W665/X665-1)*100),"n/a",(W665/X665-1)*100)</f>
        <v>3.7037037037036979</v>
      </c>
      <c r="AZ665" s="224">
        <f>IF(ISERROR((X665/Y665-1)*100),"n/a",(X665/Y665-1)*100)</f>
        <v>3.8461538461538547</v>
      </c>
      <c r="BA665" s="224">
        <f>IF(ISERROR((Y665/Z665-1)*100),"n/a",(Y665/Z665-1)*100)</f>
        <v>2.9702970297029729</v>
      </c>
      <c r="BB665" s="224">
        <f>IF(ISERROR((Z665/AA665-1)*100),"n/a",(Z665/AA665-1)*100)</f>
        <v>1.0000000000000009</v>
      </c>
      <c r="BC665" s="224">
        <f>IF(ISERROR((AA665/AB665-1)*100),"n/a",(AA665/AB665-1)*100)</f>
        <v>7.5268817204301008</v>
      </c>
      <c r="BD665" s="224">
        <f>IF(ISERROR((AB665/AC665-1)*100),"n/a",(AB665/AC665-1)*100)</f>
        <v>4.4943820224719211</v>
      </c>
      <c r="BE665" s="224">
        <f>IF(ISERROR((AC665/AD665-1)*100),"n/a",(AC665/AD665-1)*100)</f>
        <v>5.9523809523809534</v>
      </c>
      <c r="BF665" s="224">
        <f>IF(ISERROR((AD665/AE665-1)*100),"n/a",(AD665/AE665-1)*100)</f>
        <v>3.7037037037036979</v>
      </c>
      <c r="BG665" s="224">
        <f>AVERAGE(AG665:BF665)</f>
        <v>2.364938172849739</v>
      </c>
      <c r="BH665" s="182">
        <f t="shared" si="11"/>
        <v>2.0451288043342353</v>
      </c>
    </row>
    <row r="666" spans="1:60" x14ac:dyDescent="0.2">
      <c r="A666" s="123" t="s">
        <v>2097</v>
      </c>
      <c r="B666" s="55" t="s">
        <v>1301</v>
      </c>
      <c r="C666" s="36">
        <v>0.97</v>
      </c>
      <c r="D666" s="181">
        <v>0.93</v>
      </c>
      <c r="E666" s="181">
        <v>0.91</v>
      </c>
      <c r="F666" s="181">
        <v>0.84</v>
      </c>
      <c r="G666" s="181">
        <v>0.76</v>
      </c>
      <c r="H666" s="181">
        <v>0.72</v>
      </c>
      <c r="I666" s="181">
        <v>0.66</v>
      </c>
      <c r="J666" s="202">
        <v>0.52</v>
      </c>
      <c r="K666" s="202">
        <v>0.36</v>
      </c>
      <c r="L666" s="181">
        <v>0.28000000000000003</v>
      </c>
      <c r="M666" s="181">
        <v>0.21</v>
      </c>
      <c r="N666" s="181">
        <v>0.06</v>
      </c>
      <c r="O666" s="238">
        <v>0</v>
      </c>
      <c r="P666" s="273"/>
      <c r="Q666" s="238">
        <v>0</v>
      </c>
      <c r="R666" s="238">
        <v>0</v>
      </c>
      <c r="S666" s="273"/>
      <c r="T666" s="229">
        <v>0</v>
      </c>
      <c r="U666" s="229">
        <v>0</v>
      </c>
      <c r="V666" s="229">
        <v>0.27</v>
      </c>
      <c r="W666" s="202">
        <v>0.35</v>
      </c>
      <c r="X666" s="202">
        <v>0.31</v>
      </c>
      <c r="Y666" s="202">
        <v>0.27</v>
      </c>
      <c r="Z666" s="202">
        <v>0.23</v>
      </c>
      <c r="AA666" s="202">
        <v>0.19166666666666701</v>
      </c>
      <c r="AB666" s="202">
        <v>0.16666666666666699</v>
      </c>
      <c r="AC666" s="229">
        <v>0</v>
      </c>
      <c r="AD666" s="229">
        <v>0</v>
      </c>
      <c r="AE666" s="229">
        <v>0</v>
      </c>
      <c r="AF666" s="223">
        <f>SUM(C666:AE666)</f>
        <v>9.0083333333333346</v>
      </c>
      <c r="AG666" s="224">
        <f>IF(ISERROR((C666/D666-1)*100),"n/a",(C666/D666-1)*100)</f>
        <v>4.3010752688172005</v>
      </c>
      <c r="AH666" s="224">
        <f>IF(ISERROR((D666/E666-1)*100),"n/a",(D666/E666-1)*100)</f>
        <v>2.19780219780219</v>
      </c>
      <c r="AI666" s="224">
        <f>IF(ISERROR((E666/F666-1)*100),"n/a",(E666/F666-1)*100)</f>
        <v>8.3333333333333481</v>
      </c>
      <c r="AJ666" s="224">
        <f>IF(ISERROR((F666/G666-1)*100),"n/a",(F666/G666-1)*100)</f>
        <v>10.526315789473673</v>
      </c>
      <c r="AK666" s="224">
        <f>IF(ISERROR((G666/H666-1)*100),"n/a",(G666/H666-1)*100)</f>
        <v>5.555555555555558</v>
      </c>
      <c r="AL666" s="224">
        <f>IF(ISERROR((H666/I666-1)*100),"n/a",(H666/I666-1)*100)</f>
        <v>9.0909090909090828</v>
      </c>
      <c r="AM666" s="224">
        <f>IF(ISERROR((I666/J666-1)*100),"n/a",(I666/J666-1)*100)</f>
        <v>26.923076923076916</v>
      </c>
      <c r="AN666" s="224">
        <f>IF(ISERROR((J666/K666-1)*100),"n/a",(J666/K666-1)*100)</f>
        <v>44.444444444444464</v>
      </c>
      <c r="AO666" s="224">
        <f>IF(ISERROR((K666/L666-1)*100),"n/a",(K666/L666-1)*100)</f>
        <v>28.571428571428559</v>
      </c>
      <c r="AP666" s="224">
        <f>IF(ISERROR((L666/M666-1)*100),"n/a",(L666/M666-1)*100)</f>
        <v>33.33333333333335</v>
      </c>
      <c r="AQ666" s="224">
        <f>IF(ISERROR((M666/N666-1)*100),"n/a",(M666/N666-1)*100)</f>
        <v>250</v>
      </c>
      <c r="AR666" s="224" t="str">
        <f>IF(ISERROR((N666/O666-1)*100),"n/a",(N666/O666-1)*100)</f>
        <v>n/a</v>
      </c>
      <c r="AS666" s="224" t="str">
        <f>IF(ISERROR((O666/Q666-1)*100),"n/a",(O666/Q666-1)*100)</f>
        <v>n/a</v>
      </c>
      <c r="AT666" s="224" t="str">
        <f>IF(ISERROR((Q666/R666-1)*100),"n/a",(Q666/R666-1)*100)</f>
        <v>n/a</v>
      </c>
      <c r="AU666" s="224" t="str">
        <f>IF(ISERROR((R666/T666-1)*100),"n/a",(R666/T666-1)*100)</f>
        <v>n/a</v>
      </c>
      <c r="AV666" s="224" t="str">
        <f>IF(ISERROR((T666/U666-1)*100),"n/a",(T666/U666-1)*100)</f>
        <v>n/a</v>
      </c>
      <c r="AW666" s="224">
        <f>IF(ISERROR((U666/V666-1)*100),"n/a",(U666/V666-1)*100)</f>
        <v>-100</v>
      </c>
      <c r="AX666" s="224">
        <f>IF(ISERROR((V666/W666-1)*100),"n/a",(V666/W666-1)*100)</f>
        <v>-22.857142857142843</v>
      </c>
      <c r="AY666" s="224">
        <f>IF(ISERROR((W666/X666-1)*100),"n/a",(W666/X666-1)*100)</f>
        <v>12.903225806451601</v>
      </c>
      <c r="AZ666" s="224">
        <f>IF(ISERROR((X666/Y666-1)*100),"n/a",(X666/Y666-1)*100)</f>
        <v>14.814814814814813</v>
      </c>
      <c r="BA666" s="224">
        <f>IF(ISERROR((Y666/Z666-1)*100),"n/a",(Y666/Z666-1)*100)</f>
        <v>17.391304347826097</v>
      </c>
      <c r="BB666" s="224">
        <f>IF(ISERROR((Z666/AA666-1)*100),"n/a",(Z666/AA666-1)*100)</f>
        <v>19.999999999999794</v>
      </c>
      <c r="BC666" s="224">
        <f>IF(ISERROR((AA666/AB666-1)*100),"n/a",(AA666/AB666-1)*100)</f>
        <v>14.999999999999991</v>
      </c>
      <c r="BD666" s="224" t="str">
        <f>IF(ISERROR((AB666/AC666-1)*100),"n/a",(AB666/AC666-1)*100)</f>
        <v>n/a</v>
      </c>
      <c r="BE666" s="224" t="str">
        <f>IF(ISERROR((AC666/AD666-1)*100),"n/a",(AC666/AD666-1)*100)</f>
        <v>n/a</v>
      </c>
      <c r="BF666" s="224" t="str">
        <f>IF(ISERROR((AD666/AE666-1)*100),"n/a",(AD666/AE666-1)*100)</f>
        <v>n/a</v>
      </c>
      <c r="BG666" s="224">
        <f>AVERAGE(AG666:BF666)</f>
        <v>21.140526478895769</v>
      </c>
      <c r="BH666" s="182">
        <f t="shared" si="11"/>
        <v>64.73292165236893</v>
      </c>
    </row>
    <row r="667" spans="1:60" x14ac:dyDescent="0.2">
      <c r="A667" s="55" t="s">
        <v>2098</v>
      </c>
      <c r="B667" s="55" t="s">
        <v>1303</v>
      </c>
      <c r="C667" s="36">
        <v>1.7150000000000001</v>
      </c>
      <c r="D667" s="181">
        <v>1.6950000000000001</v>
      </c>
      <c r="E667" s="181">
        <v>1.64</v>
      </c>
      <c r="F667" s="181">
        <v>1.5024999999999999</v>
      </c>
      <c r="G667" s="181">
        <v>1.4475</v>
      </c>
      <c r="H667" s="181">
        <v>1.4225000000000001</v>
      </c>
      <c r="I667" s="181">
        <v>1.35</v>
      </c>
      <c r="J667" s="202">
        <v>1.2775000000000001</v>
      </c>
      <c r="K667" s="202">
        <v>1.2250000000000001</v>
      </c>
      <c r="L667" s="181">
        <v>1.1625000000000001</v>
      </c>
      <c r="M667" s="181">
        <v>1.0925</v>
      </c>
      <c r="N667" s="181">
        <v>1.0149999999999999</v>
      </c>
      <c r="O667" s="181">
        <v>0.92500000000000004</v>
      </c>
      <c r="P667" s="273"/>
      <c r="Q667" s="181">
        <v>0.875</v>
      </c>
      <c r="R667" s="181">
        <v>0.77</v>
      </c>
      <c r="S667" s="273"/>
      <c r="T667" s="229">
        <v>0.72499999999999998</v>
      </c>
      <c r="U667" s="229">
        <v>0.96499999999999997</v>
      </c>
      <c r="V667" s="202">
        <v>1.32</v>
      </c>
      <c r="W667" s="202">
        <v>1.3025</v>
      </c>
      <c r="X667" s="202">
        <v>1.2375</v>
      </c>
      <c r="Y667" s="202">
        <v>1.1924999999999999</v>
      </c>
      <c r="Z667" s="202">
        <v>1.1625000000000001</v>
      </c>
      <c r="AA667" s="202">
        <v>1.1325000000000001</v>
      </c>
      <c r="AB667" s="202">
        <v>1.1025</v>
      </c>
      <c r="AC667" s="202">
        <v>1.0774999999999999</v>
      </c>
      <c r="AD667" s="202">
        <v>1.0674999999999999</v>
      </c>
      <c r="AE667" s="202">
        <v>1.0565</v>
      </c>
      <c r="AF667" s="223">
        <f>SUM(C667:AE667)</f>
        <v>32.456499999999998</v>
      </c>
      <c r="AG667" s="224">
        <f>IF(ISERROR((C667/D667-1)*100),"n/a",(C667/D667-1)*100)</f>
        <v>1.1799410029498469</v>
      </c>
      <c r="AH667" s="224">
        <f>IF(ISERROR((D667/E667-1)*100),"n/a",(D667/E667-1)*100)</f>
        <v>3.3536585365853799</v>
      </c>
      <c r="AI667" s="224">
        <f>IF(ISERROR((E667/F667-1)*100),"n/a",(E667/F667-1)*100)</f>
        <v>9.1514143094841849</v>
      </c>
      <c r="AJ667" s="224">
        <f>IF(ISERROR((F667/G667-1)*100),"n/a",(F667/G667-1)*100)</f>
        <v>3.7996545768566481</v>
      </c>
      <c r="AK667" s="224">
        <f>IF(ISERROR((G667/H667-1)*100),"n/a",(G667/H667-1)*100)</f>
        <v>1.7574692442882123</v>
      </c>
      <c r="AL667" s="224">
        <f>IF(ISERROR((H667/I667-1)*100),"n/a",(H667/I667-1)*100)</f>
        <v>5.3703703703703809</v>
      </c>
      <c r="AM667" s="224">
        <f>IF(ISERROR((I667/J667-1)*100),"n/a",(I667/J667-1)*100)</f>
        <v>5.6751467710371761</v>
      </c>
      <c r="AN667" s="224">
        <f>IF(ISERROR((J667/K667-1)*100),"n/a",(J667/K667-1)*100)</f>
        <v>4.2857142857142927</v>
      </c>
      <c r="AO667" s="224">
        <f>IF(ISERROR((K667/L667-1)*100),"n/a",(K667/L667-1)*100)</f>
        <v>5.3763440860215006</v>
      </c>
      <c r="AP667" s="224">
        <f>IF(ISERROR((L667/M667-1)*100),"n/a",(L667/M667-1)*100)</f>
        <v>6.4073226544622441</v>
      </c>
      <c r="AQ667" s="224">
        <f>IF(ISERROR((M667/N667-1)*100),"n/a",(M667/N667-1)*100)</f>
        <v>7.6354679802955738</v>
      </c>
      <c r="AR667" s="224">
        <f>IF(ISERROR((N667/O667-1)*100),"n/a",(N667/O667-1)*100)</f>
        <v>9.7297297297297192</v>
      </c>
      <c r="AS667" s="224">
        <f>IF(ISERROR((O667/Q667-1)*100),"n/a",(O667/Q667-1)*100)</f>
        <v>5.7142857142857162</v>
      </c>
      <c r="AT667" s="224">
        <f>IF(ISERROR((Q667/R667-1)*100),"n/a",(Q667/R667-1)*100)</f>
        <v>13.636363636363624</v>
      </c>
      <c r="AU667" s="224">
        <f>IF(ISERROR((R667/T667-1)*100),"n/a",(R667/T667-1)*100)</f>
        <v>6.2068965517241503</v>
      </c>
      <c r="AV667" s="224">
        <f>IF(ISERROR((T667/U667-1)*100),"n/a",(T667/U667-1)*100)</f>
        <v>-24.870466321243523</v>
      </c>
      <c r="AW667" s="224">
        <f>IF(ISERROR((U667/V667-1)*100),"n/a",(U667/V667-1)*100)</f>
        <v>-26.893939393939405</v>
      </c>
      <c r="AX667" s="224">
        <f>IF(ISERROR((V667/W667-1)*100),"n/a",(V667/W667-1)*100)</f>
        <v>1.343570057581589</v>
      </c>
      <c r="AY667" s="224">
        <f>IF(ISERROR((W667/X667-1)*100),"n/a",(W667/X667-1)*100)</f>
        <v>5.2525252525252419</v>
      </c>
      <c r="AZ667" s="224">
        <f>IF(ISERROR((X667/Y667-1)*100),"n/a",(X667/Y667-1)*100)</f>
        <v>3.7735849056603987</v>
      </c>
      <c r="BA667" s="224">
        <f>IF(ISERROR((Y667/Z667-1)*100),"n/a",(Y667/Z667-1)*100)</f>
        <v>2.580645161290307</v>
      </c>
      <c r="BB667" s="224">
        <f>IF(ISERROR((Z667/AA667-1)*100),"n/a",(Z667/AA667-1)*100)</f>
        <v>2.6490066225165476</v>
      </c>
      <c r="BC667" s="224">
        <f>IF(ISERROR((AA667/AB667-1)*100),"n/a",(AA667/AB667-1)*100)</f>
        <v>2.7210884353741527</v>
      </c>
      <c r="BD667" s="224">
        <f>IF(ISERROR((AB667/AC667-1)*100),"n/a",(AB667/AC667-1)*100)</f>
        <v>2.3201856148491906</v>
      </c>
      <c r="BE667" s="224">
        <f>IF(ISERROR((AC667/AD667-1)*100),"n/a",(AC667/AD667-1)*100)</f>
        <v>0.93676814988290502</v>
      </c>
      <c r="BF667" s="224">
        <f>IF(ISERROR((AD667/AE667-1)*100),"n/a",(AD667/AE667-1)*100)</f>
        <v>1.0411736867013577</v>
      </c>
      <c r="BG667" s="224">
        <f>AVERAGE(AG667:BF667)</f>
        <v>2.3128431392833622</v>
      </c>
      <c r="BH667" s="182">
        <f t="shared" si="11"/>
        <v>8.8276592230067514</v>
      </c>
    </row>
    <row r="668" spans="1:60" x14ac:dyDescent="0.2">
      <c r="A668" s="55" t="s">
        <v>2099</v>
      </c>
      <c r="B668" s="55" t="s">
        <v>1305</v>
      </c>
      <c r="C668" s="36">
        <v>1.4</v>
      </c>
      <c r="D668" s="181">
        <v>1.32</v>
      </c>
      <c r="E668" s="181">
        <v>1.1000000000000001</v>
      </c>
      <c r="F668" s="181">
        <v>0.95</v>
      </c>
      <c r="G668" s="181">
        <v>0.65</v>
      </c>
      <c r="H668" s="181">
        <v>0.5</v>
      </c>
      <c r="I668" s="181">
        <v>0.4</v>
      </c>
      <c r="J668" s="202">
        <v>0.36</v>
      </c>
      <c r="K668" s="202">
        <v>0.32</v>
      </c>
      <c r="L668" s="181">
        <v>0.28999999999999998</v>
      </c>
      <c r="M668" s="181">
        <v>0.27333333333333298</v>
      </c>
      <c r="N668" s="181">
        <v>0.20333333333333301</v>
      </c>
      <c r="O668" s="181">
        <v>0.13666666666666699</v>
      </c>
      <c r="P668" s="273"/>
      <c r="Q668" s="238">
        <v>0.133333333333333</v>
      </c>
      <c r="R668" s="238">
        <v>0.133333333333333</v>
      </c>
      <c r="S668" s="273"/>
      <c r="T668" s="202">
        <v>0.133333333333333</v>
      </c>
      <c r="U668" s="202">
        <v>8.6666666666666697E-2</v>
      </c>
      <c r="V668" s="202">
        <v>0.04</v>
      </c>
      <c r="W668" s="202">
        <v>3.8333333333333303E-2</v>
      </c>
      <c r="X668" s="202">
        <v>3.6666666666666702E-2</v>
      </c>
      <c r="Y668" s="202">
        <v>3.5000000000000003E-2</v>
      </c>
      <c r="Z668" s="202">
        <v>3.3333333333333298E-2</v>
      </c>
      <c r="AA668" s="202">
        <v>3.1666666666666697E-2</v>
      </c>
      <c r="AB668" s="202">
        <v>0.03</v>
      </c>
      <c r="AC668" s="202">
        <v>2.8333333333333301E-2</v>
      </c>
      <c r="AD668" s="202">
        <v>2.66666666666667E-2</v>
      </c>
      <c r="AE668" s="202">
        <v>1.2666666666666699E-2</v>
      </c>
      <c r="AF668" s="223">
        <f>SUM(C668:AE668)</f>
        <v>8.7026666666666639</v>
      </c>
      <c r="AG668" s="224">
        <f>IF(ISERROR((C668/D668-1)*100),"n/a",(C668/D668-1)*100)</f>
        <v>6.0606060606060552</v>
      </c>
      <c r="AH668" s="224">
        <f>IF(ISERROR((D668/E668-1)*100),"n/a",(D668/E668-1)*100)</f>
        <v>19.999999999999996</v>
      </c>
      <c r="AI668" s="224">
        <f>IF(ISERROR((E668/F668-1)*100),"n/a",(E668/F668-1)*100)</f>
        <v>15.789473684210531</v>
      </c>
      <c r="AJ668" s="224">
        <f>IF(ISERROR((F668/G668-1)*100),"n/a",(F668/G668-1)*100)</f>
        <v>46.153846153846146</v>
      </c>
      <c r="AK668" s="224">
        <f>IF(ISERROR((G668/H668-1)*100),"n/a",(G668/H668-1)*100)</f>
        <v>30.000000000000004</v>
      </c>
      <c r="AL668" s="224">
        <f>IF(ISERROR((H668/I668-1)*100),"n/a",(H668/I668-1)*100)</f>
        <v>25</v>
      </c>
      <c r="AM668" s="224">
        <f>IF(ISERROR((I668/J668-1)*100),"n/a",(I668/J668-1)*100)</f>
        <v>11.111111111111116</v>
      </c>
      <c r="AN668" s="224">
        <f>IF(ISERROR((J668/K668-1)*100),"n/a",(J668/K668-1)*100)</f>
        <v>12.5</v>
      </c>
      <c r="AO668" s="224">
        <f>IF(ISERROR((K668/L668-1)*100),"n/a",(K668/L668-1)*100)</f>
        <v>10.344827586206918</v>
      </c>
      <c r="AP668" s="224">
        <f>IF(ISERROR((L668/M668-1)*100),"n/a",(L668/M668-1)*100)</f>
        <v>6.0975609756098947</v>
      </c>
      <c r="AQ668" s="224">
        <f>IF(ISERROR((M668/N668-1)*100),"n/a",(M668/N668-1)*100)</f>
        <v>34.426229508196762</v>
      </c>
      <c r="AR668" s="224">
        <f>IF(ISERROR((N668/O668-1)*100),"n/a",(N668/O668-1)*100)</f>
        <v>48.780487804877446</v>
      </c>
      <c r="AS668" s="224">
        <f>IF(ISERROR((O668/Q668-1)*100),"n/a",(O668/Q668-1)*100)</f>
        <v>2.5000000000005018</v>
      </c>
      <c r="AT668" s="224">
        <f>IF(ISERROR((Q668/R668-1)*100),"n/a",(Q668/R668-1)*100)</f>
        <v>0</v>
      </c>
      <c r="AU668" s="224">
        <f>IF(ISERROR((R668/T668-1)*100),"n/a",(R668/T668-1)*100)</f>
        <v>0</v>
      </c>
      <c r="AV668" s="224">
        <f>IF(ISERROR((T668/U668-1)*100),"n/a",(T668/U668-1)*100)</f>
        <v>53.846153846153413</v>
      </c>
      <c r="AW668" s="224">
        <f>IF(ISERROR((U668/V668-1)*100),"n/a",(U668/V668-1)*100)</f>
        <v>116.66666666666674</v>
      </c>
      <c r="AX668" s="224">
        <f>IF(ISERROR((V668/W668-1)*100),"n/a",(V668/W668-1)*100)</f>
        <v>4.3478260869566077</v>
      </c>
      <c r="AY668" s="224">
        <f>IF(ISERROR((W668/X668-1)*100),"n/a",(W668/X668-1)*100)</f>
        <v>4.5454545454543638</v>
      </c>
      <c r="AZ668" s="224">
        <f>IF(ISERROR((X668/Y668-1)*100),"n/a",(X668/Y668-1)*100)</f>
        <v>4.761904761904856</v>
      </c>
      <c r="BA668" s="224">
        <f>IF(ISERROR((Y668/Z668-1)*100),"n/a",(Y668/Z668-1)*100)</f>
        <v>5.0000000000001155</v>
      </c>
      <c r="BB668" s="224">
        <f>IF(ISERROR((Z668/AA668-1)*100),"n/a",(Z668/AA668-1)*100)</f>
        <v>5.2631578947366364</v>
      </c>
      <c r="BC668" s="224">
        <f>IF(ISERROR((AA668/AB668-1)*100),"n/a",(AA668/AB668-1)*100)</f>
        <v>5.555555555555669</v>
      </c>
      <c r="BD668" s="224">
        <f>IF(ISERROR((AB668/AC668-1)*100),"n/a",(AB668/AC668-1)*100)</f>
        <v>5.8823529411765829</v>
      </c>
      <c r="BE668" s="224">
        <f>IF(ISERROR((AC668/AD668-1)*100),"n/a",(AC668/AD668-1)*100)</f>
        <v>6.2499999999997558</v>
      </c>
      <c r="BF668" s="224">
        <f>IF(ISERROR((AD668/AE668-1)*100),"n/a",(AD668/AE668-1)*100)</f>
        <v>110.5263157894734</v>
      </c>
      <c r="BG668" s="224">
        <f>AVERAGE(AG668:BF668)</f>
        <v>22.746520422028599</v>
      </c>
      <c r="BH668" s="182">
        <f t="shared" si="11"/>
        <v>30.87368892740831</v>
      </c>
    </row>
    <row r="669" spans="1:60" x14ac:dyDescent="0.2">
      <c r="A669" s="123" t="s">
        <v>2100</v>
      </c>
      <c r="B669" s="55" t="s">
        <v>517</v>
      </c>
      <c r="C669" s="36">
        <v>2.96</v>
      </c>
      <c r="D669" s="181">
        <v>2.92</v>
      </c>
      <c r="E669" s="181">
        <v>2.88</v>
      </c>
      <c r="F669" s="181">
        <v>2.84</v>
      </c>
      <c r="G669" s="181">
        <v>2.8</v>
      </c>
      <c r="H669" s="181">
        <v>2.76</v>
      </c>
      <c r="I669" s="181">
        <v>2.72</v>
      </c>
      <c r="J669" s="202">
        <v>2.68</v>
      </c>
      <c r="K669" s="202">
        <v>2.645</v>
      </c>
      <c r="L669" s="181">
        <v>2.6124999999999998</v>
      </c>
      <c r="M669" s="181">
        <v>2.56</v>
      </c>
      <c r="N669" s="181">
        <v>2.52</v>
      </c>
      <c r="O669" s="181">
        <v>2.4900000000000002</v>
      </c>
      <c r="P669" s="273"/>
      <c r="Q669" s="181">
        <v>2.4500000000000002</v>
      </c>
      <c r="R669" s="181">
        <v>2.4249999999999998</v>
      </c>
      <c r="S669" s="273"/>
      <c r="T669" s="202">
        <v>2.415</v>
      </c>
      <c r="U669" s="202">
        <v>2.38</v>
      </c>
      <c r="V669" s="202">
        <v>2.34</v>
      </c>
      <c r="W669" s="202">
        <v>2.2999999999999998</v>
      </c>
      <c r="X669" s="202">
        <v>2.2599999999999998</v>
      </c>
      <c r="Y669" s="202">
        <v>2.1749999999999998</v>
      </c>
      <c r="Z669" s="202">
        <v>2</v>
      </c>
      <c r="AA669" s="202">
        <v>1.96</v>
      </c>
      <c r="AB669" s="202">
        <v>1.92</v>
      </c>
      <c r="AC669" s="202">
        <v>1.88</v>
      </c>
      <c r="AD669" s="202">
        <v>1.84</v>
      </c>
      <c r="AE669" s="202">
        <v>1.81</v>
      </c>
      <c r="AF669" s="223">
        <f>SUM(C669:AE669)</f>
        <v>65.54249999999999</v>
      </c>
      <c r="AG669" s="224">
        <f>IF(ISERROR((C669/D669-1)*100),"n/a",(C669/D669-1)*100)</f>
        <v>1.3698630136986356</v>
      </c>
      <c r="AH669" s="224">
        <f>IF(ISERROR((D669/E669-1)*100),"n/a",(D669/E669-1)*100)</f>
        <v>1.388888888888884</v>
      </c>
      <c r="AI669" s="224">
        <f>IF(ISERROR((E669/F669-1)*100),"n/a",(E669/F669-1)*100)</f>
        <v>1.4084507042253502</v>
      </c>
      <c r="AJ669" s="224">
        <f>IF(ISERROR((F669/G669-1)*100),"n/a",(F669/G669-1)*100)</f>
        <v>1.4285714285714235</v>
      </c>
      <c r="AK669" s="224">
        <f>IF(ISERROR((G669/H669-1)*100),"n/a",(G669/H669-1)*100)</f>
        <v>1.449275362318847</v>
      </c>
      <c r="AL669" s="224">
        <f>IF(ISERROR((H669/I669-1)*100),"n/a",(H669/I669-1)*100)</f>
        <v>1.4705882352941124</v>
      </c>
      <c r="AM669" s="224">
        <f>IF(ISERROR((I669/J669-1)*100),"n/a",(I669/J669-1)*100)</f>
        <v>1.4925373134328401</v>
      </c>
      <c r="AN669" s="224">
        <f>IF(ISERROR((J669/K669-1)*100),"n/a",(J669/K669-1)*100)</f>
        <v>1.3232514177693888</v>
      </c>
      <c r="AO669" s="224">
        <f>IF(ISERROR((K669/L669-1)*100),"n/a",(K669/L669-1)*100)</f>
        <v>1.2440191387559807</v>
      </c>
      <c r="AP669" s="224">
        <f>IF(ISERROR((L669/M669-1)*100),"n/a",(L669/M669-1)*100)</f>
        <v>2.05078125</v>
      </c>
      <c r="AQ669" s="224">
        <f>IF(ISERROR((M669/N669-1)*100),"n/a",(M669/N669-1)*100)</f>
        <v>1.5873015873015817</v>
      </c>
      <c r="AR669" s="224">
        <f>IF(ISERROR((N669/O669-1)*100),"n/a",(N669/O669-1)*100)</f>
        <v>1.2048192771084265</v>
      </c>
      <c r="AS669" s="224">
        <f>IF(ISERROR((O669/Q669-1)*100),"n/a",(O669/Q669-1)*100)</f>
        <v>1.6326530612244872</v>
      </c>
      <c r="AT669" s="224">
        <f>IF(ISERROR((Q669/R669-1)*100),"n/a",(Q669/R669-1)*100)</f>
        <v>1.0309278350515649</v>
      </c>
      <c r="AU669" s="224">
        <f>IF(ISERROR((R669/T669-1)*100),"n/a",(R669/T669-1)*100)</f>
        <v>0.41407867494822614</v>
      </c>
      <c r="AV669" s="224">
        <f>IF(ISERROR((T669/U669-1)*100),"n/a",(T669/U669-1)*100)</f>
        <v>1.4705882352941346</v>
      </c>
      <c r="AW669" s="224">
        <f>IF(ISERROR((U669/V669-1)*100),"n/a",(U669/V669-1)*100)</f>
        <v>1.7094017094017033</v>
      </c>
      <c r="AX669" s="224">
        <f>IF(ISERROR((V669/W669-1)*100),"n/a",(V669/W669-1)*100)</f>
        <v>1.7391304347826209</v>
      </c>
      <c r="AY669" s="224">
        <f>IF(ISERROR((W669/X669-1)*100),"n/a",(W669/X669-1)*100)</f>
        <v>1.7699115044247815</v>
      </c>
      <c r="AZ669" s="224">
        <f>IF(ISERROR((X669/Y669-1)*100),"n/a",(X669/Y669-1)*100)</f>
        <v>3.9080459770114873</v>
      </c>
      <c r="BA669" s="224">
        <f>IF(ISERROR((Y669/Z669-1)*100),"n/a",(Y669/Z669-1)*100)</f>
        <v>8.7499999999999911</v>
      </c>
      <c r="BB669" s="224">
        <f>IF(ISERROR((Z669/AA669-1)*100),"n/a",(Z669/AA669-1)*100)</f>
        <v>2.0408163265306145</v>
      </c>
      <c r="BC669" s="224">
        <f>IF(ISERROR((AA669/AB669-1)*100),"n/a",(AA669/AB669-1)*100)</f>
        <v>2.0833333333333259</v>
      </c>
      <c r="BD669" s="224">
        <f>IF(ISERROR((AB669/AC669-1)*100),"n/a",(AB669/AC669-1)*100)</f>
        <v>2.1276595744680771</v>
      </c>
      <c r="BE669" s="224">
        <f>IF(ISERROR((AC669/AD669-1)*100),"n/a",(AC669/AD669-1)*100)</f>
        <v>2.1739130434782483</v>
      </c>
      <c r="BF669" s="224">
        <f>IF(ISERROR((AD669/AE669-1)*100),"n/a",(AD669/AE669-1)*100)</f>
        <v>1.6574585635359185</v>
      </c>
      <c r="BG669" s="224">
        <f>AVERAGE(AG669:BF669)</f>
        <v>1.9202409958019482</v>
      </c>
      <c r="BH669" s="182">
        <f t="shared" si="11"/>
        <v>1.5153603845908235</v>
      </c>
    </row>
    <row r="670" spans="1:60" x14ac:dyDescent="0.2">
      <c r="A670" s="123" t="s">
        <v>2101</v>
      </c>
      <c r="B670" s="55" t="s">
        <v>520</v>
      </c>
      <c r="C670" s="36">
        <v>1.6</v>
      </c>
      <c r="D670" s="181">
        <v>1.56</v>
      </c>
      <c r="E670" s="181">
        <v>1.52</v>
      </c>
      <c r="F670" s="181">
        <v>1.48</v>
      </c>
      <c r="G670" s="181">
        <v>1.33</v>
      </c>
      <c r="H670" s="181">
        <v>1.24</v>
      </c>
      <c r="I670" s="181">
        <v>1.2</v>
      </c>
      <c r="J670" s="202">
        <v>1.145</v>
      </c>
      <c r="K670" s="202">
        <v>1.02</v>
      </c>
      <c r="L670" s="181">
        <v>0.98</v>
      </c>
      <c r="M670" s="181">
        <v>0.94</v>
      </c>
      <c r="N670" s="181">
        <v>0.9</v>
      </c>
      <c r="O670" s="181">
        <v>0.86</v>
      </c>
      <c r="P670" s="273" t="s">
        <v>1737</v>
      </c>
      <c r="Q670" s="181">
        <v>0.82</v>
      </c>
      <c r="R670" s="181">
        <v>0.78</v>
      </c>
      <c r="S670" s="273"/>
      <c r="T670" s="202">
        <v>0.74</v>
      </c>
      <c r="U670" s="202">
        <v>0.7</v>
      </c>
      <c r="V670" s="202">
        <v>0.63</v>
      </c>
      <c r="W670" s="202">
        <v>0.55000000000000004</v>
      </c>
      <c r="X670" s="202">
        <v>0.51</v>
      </c>
      <c r="Y670" s="202">
        <v>0.44</v>
      </c>
      <c r="Z670" s="202">
        <v>0.42</v>
      </c>
      <c r="AA670" s="202">
        <v>0.4</v>
      </c>
      <c r="AB670" s="202">
        <v>0.39529999999999998</v>
      </c>
      <c r="AC670" s="229">
        <v>0.38119999999999998</v>
      </c>
      <c r="AD670" s="202">
        <v>0.3725</v>
      </c>
      <c r="AE670" s="229">
        <v>0.34639999999999999</v>
      </c>
      <c r="AF670" s="223">
        <f>SUM(C670:AE670)</f>
        <v>23.260399999999997</v>
      </c>
      <c r="AG670" s="224">
        <f>IF(ISERROR((C670/D670-1)*100),"n/a",(C670/D670-1)*100)</f>
        <v>2.5641025641025772</v>
      </c>
      <c r="AH670" s="224">
        <f>IF(ISERROR((D670/E670-1)*100),"n/a",(D670/E670-1)*100)</f>
        <v>2.6315789473684292</v>
      </c>
      <c r="AI670" s="224">
        <f>IF(ISERROR((E670/F670-1)*100),"n/a",(E670/F670-1)*100)</f>
        <v>2.7027027027026973</v>
      </c>
      <c r="AJ670" s="224">
        <f>IF(ISERROR((F670/G670-1)*100),"n/a",(F670/G670-1)*100)</f>
        <v>11.278195488721799</v>
      </c>
      <c r="AK670" s="224">
        <f>IF(ISERROR((G670/H670-1)*100),"n/a",(G670/H670-1)*100)</f>
        <v>7.258064516129048</v>
      </c>
      <c r="AL670" s="224">
        <f>IF(ISERROR((H670/I670-1)*100),"n/a",(H670/I670-1)*100)</f>
        <v>3.3333333333333437</v>
      </c>
      <c r="AM670" s="224">
        <f>IF(ISERROR((I670/J670-1)*100),"n/a",(I670/J670-1)*100)</f>
        <v>4.8034934497816595</v>
      </c>
      <c r="AN670" s="224">
        <f>IF(ISERROR((J670/K670-1)*100),"n/a",(J670/K670-1)*100)</f>
        <v>12.254901960784315</v>
      </c>
      <c r="AO670" s="224">
        <f>IF(ISERROR((K670/L670-1)*100),"n/a",(K670/L670-1)*100)</f>
        <v>4.081632653061229</v>
      </c>
      <c r="AP670" s="224">
        <f>IF(ISERROR((L670/M670-1)*100),"n/a",(L670/M670-1)*100)</f>
        <v>4.2553191489361764</v>
      </c>
      <c r="AQ670" s="224">
        <f>IF(ISERROR((M670/N670-1)*100),"n/a",(M670/N670-1)*100)</f>
        <v>4.4444444444444287</v>
      </c>
      <c r="AR670" s="224">
        <f>IF(ISERROR((N670/O670-1)*100),"n/a",(N670/O670-1)*100)</f>
        <v>4.6511627906976827</v>
      </c>
      <c r="AS670" s="224">
        <f>IF(ISERROR((O670/Q670-1)*100),"n/a",(O670/Q670-1)*100)</f>
        <v>4.8780487804878092</v>
      </c>
      <c r="AT670" s="224">
        <f>IF(ISERROR((Q670/R670-1)*100),"n/a",(Q670/R670-1)*100)</f>
        <v>5.12820512820511</v>
      </c>
      <c r="AU670" s="224">
        <f>IF(ISERROR((R670/T670-1)*100),"n/a",(R670/T670-1)*100)</f>
        <v>5.4054054054054168</v>
      </c>
      <c r="AV670" s="224">
        <f>IF(ISERROR((T670/U670-1)*100),"n/a",(T670/U670-1)*100)</f>
        <v>5.7142857142857162</v>
      </c>
      <c r="AW670" s="224">
        <f>IF(ISERROR((U670/V670-1)*100),"n/a",(U670/V670-1)*100)</f>
        <v>11.111111111111093</v>
      </c>
      <c r="AX670" s="224">
        <f>IF(ISERROR((V670/W670-1)*100),"n/a",(V670/W670-1)*100)</f>
        <v>14.545454545454529</v>
      </c>
      <c r="AY670" s="224">
        <f>IF(ISERROR((W670/X670-1)*100),"n/a",(W670/X670-1)*100)</f>
        <v>7.8431372549019773</v>
      </c>
      <c r="AZ670" s="224">
        <f>IF(ISERROR((X670/Y670-1)*100),"n/a",(X670/Y670-1)*100)</f>
        <v>15.909090909090917</v>
      </c>
      <c r="BA670" s="224">
        <f>IF(ISERROR((Y670/Z670-1)*100),"n/a",(Y670/Z670-1)*100)</f>
        <v>4.7619047619047672</v>
      </c>
      <c r="BB670" s="224">
        <f>IF(ISERROR((Z670/AA670-1)*100),"n/a",(Z670/AA670-1)*100)</f>
        <v>4.9999999999999822</v>
      </c>
      <c r="BC670" s="224">
        <f>IF(ISERROR((AA670/AB670-1)*100),"n/a",(AA670/AB670-1)*100)</f>
        <v>1.1889704022261638</v>
      </c>
      <c r="BD670" s="224">
        <f>IF(ISERROR((AB670/AC670-1)*100),"n/a",(AB670/AC670-1)*100)</f>
        <v>3.6988457502623362</v>
      </c>
      <c r="BE670" s="224">
        <f>IF(ISERROR((AC670/AD670-1)*100),"n/a",(AC670/AD670-1)*100)</f>
        <v>2.3355704697986646</v>
      </c>
      <c r="BF670" s="224">
        <f>IF(ISERROR((AD670/AE670-1)*100),"n/a",(AD670/AE670-1)*100)</f>
        <v>7.5346420323325614</v>
      </c>
      <c r="BG670" s="224">
        <f>AVERAGE(AG670:BF670)</f>
        <v>6.127446317905016</v>
      </c>
      <c r="BH670" s="182">
        <f t="shared" si="11"/>
        <v>3.8554901933723698</v>
      </c>
    </row>
    <row r="671" spans="1:60" x14ac:dyDescent="0.2">
      <c r="A671" s="116" t="s">
        <v>1662</v>
      </c>
      <c r="B671" s="55" t="s">
        <v>1663</v>
      </c>
      <c r="C671" s="36">
        <v>0.89</v>
      </c>
      <c r="D671" s="181">
        <v>0.85</v>
      </c>
      <c r="E671" s="181">
        <v>0.82</v>
      </c>
      <c r="F671" s="181">
        <v>0.8</v>
      </c>
      <c r="G671" s="181">
        <v>0.76</v>
      </c>
      <c r="H671" s="238">
        <v>0.72</v>
      </c>
      <c r="I671" s="238">
        <v>0.72</v>
      </c>
      <c r="J671" s="229">
        <v>0.72</v>
      </c>
      <c r="K671" s="229">
        <v>0.72</v>
      </c>
      <c r="L671" s="238">
        <v>0.72</v>
      </c>
      <c r="M671" s="238">
        <v>0.72</v>
      </c>
      <c r="N671" s="238">
        <v>0.72</v>
      </c>
      <c r="O671" s="238">
        <v>0.72</v>
      </c>
      <c r="P671" s="162"/>
      <c r="Q671" s="238">
        <v>0.72</v>
      </c>
      <c r="R671" s="238">
        <v>0.72</v>
      </c>
      <c r="S671" s="162"/>
      <c r="T671" s="238">
        <v>0.72</v>
      </c>
      <c r="U671" s="238">
        <v>0.72</v>
      </c>
      <c r="V671" s="229">
        <v>0.79</v>
      </c>
      <c r="W671" s="202">
        <v>1</v>
      </c>
      <c r="X671" s="202">
        <v>0.98499999999999999</v>
      </c>
      <c r="Y671" s="202">
        <v>0.97750000000000004</v>
      </c>
      <c r="Z671" s="202">
        <v>0.94499999999999995</v>
      </c>
      <c r="AA671" s="202">
        <v>0.90500000000000003</v>
      </c>
      <c r="AB671" s="202">
        <v>0.86499999999999999</v>
      </c>
      <c r="AC671" s="202">
        <v>0.80249999999999999</v>
      </c>
      <c r="AD671" s="202">
        <v>0.75749999999999995</v>
      </c>
      <c r="AE671" s="202">
        <v>0.75</v>
      </c>
      <c r="AF671" s="223">
        <f>SUM(C671:AE671)</f>
        <v>21.537500000000001</v>
      </c>
      <c r="AG671" s="224">
        <f>IF(ISERROR((C671/D671-1)*100),"n/a",(C671/D671-1)*100)</f>
        <v>4.705882352941182</v>
      </c>
      <c r="AH671" s="224">
        <f>IF(ISERROR((D671/E671-1)*100),"n/a",(D671/E671-1)*100)</f>
        <v>3.6585365853658569</v>
      </c>
      <c r="AI671" s="224">
        <f>IF(ISERROR((E671/F671-1)*100),"n/a",(E671/F671-1)*100)</f>
        <v>2.4999999999999911</v>
      </c>
      <c r="AJ671" s="224">
        <f>IF(ISERROR((F671/G671-1)*100),"n/a",(F671/G671-1)*100)</f>
        <v>5.2631578947368363</v>
      </c>
      <c r="AK671" s="224">
        <f>IF(ISERROR((G671/H671-1)*100),"n/a",(G671/H671-1)*100)</f>
        <v>5.555555555555558</v>
      </c>
      <c r="AL671" s="224">
        <f>IF(ISERROR((H671/I671-1)*100),"n/a",(H671/I671-1)*100)</f>
        <v>0</v>
      </c>
      <c r="AM671" s="224">
        <f>IF(ISERROR((I671/J671-1)*100),"n/a",(I671/J671-1)*100)</f>
        <v>0</v>
      </c>
      <c r="AN671" s="224">
        <f>IF(ISERROR((J671/K671-1)*100),"n/a",(J671/K671-1)*100)</f>
        <v>0</v>
      </c>
      <c r="AO671" s="224">
        <f>IF(ISERROR((K671/L671-1)*100),"n/a",(K671/L671-1)*100)</f>
        <v>0</v>
      </c>
      <c r="AP671" s="224">
        <f>IF(ISERROR((L671/M671-1)*100),"n/a",(L671/M671-1)*100)</f>
        <v>0</v>
      </c>
      <c r="AQ671" s="224">
        <f>IF(ISERROR((M671/N671-1)*100),"n/a",(M671/N671-1)*100)</f>
        <v>0</v>
      </c>
      <c r="AR671" s="224">
        <f>IF(ISERROR((N671/O671-1)*100),"n/a",(N671/O671-1)*100)</f>
        <v>0</v>
      </c>
      <c r="AS671" s="224">
        <f>IF(ISERROR((O671/Q671-1)*100),"n/a",(O671/Q671-1)*100)</f>
        <v>0</v>
      </c>
      <c r="AT671" s="224">
        <f>IF(ISERROR((Q671/R671-1)*100),"n/a",(Q671/R671-1)*100)</f>
        <v>0</v>
      </c>
      <c r="AU671" s="224">
        <f>IF(ISERROR((R671/T671-1)*100),"n/a",(R671/T671-1)*100)</f>
        <v>0</v>
      </c>
      <c r="AV671" s="224">
        <f>IF(ISERROR((T671/U671-1)*100),"n/a",(T671/U671-1)*100)</f>
        <v>0</v>
      </c>
      <c r="AW671" s="224">
        <f>IF(ISERROR((U671/V671-1)*100),"n/a",(U671/V671-1)*100)</f>
        <v>-8.8607594936708889</v>
      </c>
      <c r="AX671" s="224">
        <f>IF(ISERROR((V671/W671-1)*100),"n/a",(V671/W671-1)*100)</f>
        <v>-20.999999999999996</v>
      </c>
      <c r="AY671" s="224">
        <f>IF(ISERROR((W671/X671-1)*100),"n/a",(W671/X671-1)*100)</f>
        <v>1.5228426395939021</v>
      </c>
      <c r="AZ671" s="224">
        <f>IF(ISERROR((X671/Y671-1)*100),"n/a",(X671/Y671-1)*100)</f>
        <v>0.76726342710997653</v>
      </c>
      <c r="BA671" s="224">
        <f>IF(ISERROR((Y671/Z671-1)*100),"n/a",(Y671/Z671-1)*100)</f>
        <v>3.4391534391534417</v>
      </c>
      <c r="BB671" s="224">
        <f>IF(ISERROR((Z671/AA671-1)*100),"n/a",(Z671/AA671-1)*100)</f>
        <v>4.4198895027624197</v>
      </c>
      <c r="BC671" s="224">
        <f>IF(ISERROR((AA671/AB671-1)*100),"n/a",(AA671/AB671-1)*100)</f>
        <v>4.6242774566473965</v>
      </c>
      <c r="BD671" s="224">
        <f>IF(ISERROR((AB671/AC671-1)*100),"n/a",(AB671/AC671-1)*100)</f>
        <v>7.7881619937694602</v>
      </c>
      <c r="BE671" s="224">
        <f>IF(ISERROR((AC671/AD671-1)*100),"n/a",(AC671/AD671-1)*100)</f>
        <v>5.9405940594059459</v>
      </c>
      <c r="BF671" s="224">
        <f>IF(ISERROR((AD671/AE671-1)*100),"n/a",(AD671/AE671-1)*100)</f>
        <v>1.0000000000000009</v>
      </c>
      <c r="BG671" s="224">
        <f>AVERAGE(AG671:BF671)</f>
        <v>0.82017520820658008</v>
      </c>
      <c r="BH671" s="182">
        <f t="shared" si="11"/>
        <v>5.4953414592096115</v>
      </c>
    </row>
    <row r="672" spans="1:60" x14ac:dyDescent="0.2">
      <c r="A672" s="55" t="s">
        <v>2102</v>
      </c>
      <c r="B672" s="55" t="s">
        <v>1307</v>
      </c>
      <c r="C672" s="36">
        <v>8.73</v>
      </c>
      <c r="D672" s="181">
        <v>8.18</v>
      </c>
      <c r="E672" s="181">
        <v>7.29</v>
      </c>
      <c r="F672" s="181">
        <v>6.4</v>
      </c>
      <c r="G672" s="181">
        <v>5.6</v>
      </c>
      <c r="H672" s="181">
        <v>4.83</v>
      </c>
      <c r="I672" s="181">
        <v>3.98</v>
      </c>
      <c r="J672" s="202">
        <v>3.45</v>
      </c>
      <c r="K672" s="202">
        <v>2.875</v>
      </c>
      <c r="L672" s="181">
        <v>2.375</v>
      </c>
      <c r="M672" s="181">
        <v>1.875</v>
      </c>
      <c r="N672" s="181">
        <v>1.405</v>
      </c>
      <c r="O672" s="181">
        <v>1.0525</v>
      </c>
      <c r="P672" s="273"/>
      <c r="Q672" s="181">
        <v>0.8</v>
      </c>
      <c r="R672" s="181">
        <v>0.61250000000000004</v>
      </c>
      <c r="S672" s="273"/>
      <c r="T672" s="202">
        <v>0.40500000000000003</v>
      </c>
      <c r="U672" s="229">
        <v>0.03</v>
      </c>
      <c r="V672" s="229">
        <v>0.03</v>
      </c>
      <c r="W672" s="229">
        <v>0.03</v>
      </c>
      <c r="X672" s="202">
        <v>0.03</v>
      </c>
      <c r="Y672" s="229">
        <v>1.4999999999999999E-2</v>
      </c>
      <c r="Z672" s="202">
        <v>1.4999999999999999E-2</v>
      </c>
      <c r="AA672" s="229">
        <v>7.4999999999999997E-3</v>
      </c>
      <c r="AB672" s="229">
        <v>7.4999999999999997E-3</v>
      </c>
      <c r="AC672" s="202">
        <v>7.4999999999999997E-3</v>
      </c>
      <c r="AD672" s="229">
        <v>3.7499999999999999E-3</v>
      </c>
      <c r="AE672" s="202">
        <v>0.01</v>
      </c>
      <c r="AF672" s="223">
        <f>SUM(C672:AE672)</f>
        <v>60.046250000000001</v>
      </c>
      <c r="AG672" s="224">
        <f>IF(ISERROR((C672/D672-1)*100),"n/a",(C672/D672-1)*100)</f>
        <v>6.72371638141811</v>
      </c>
      <c r="AH672" s="224">
        <f>IF(ISERROR((D672/E672-1)*100),"n/a",(D672/E672-1)*100)</f>
        <v>12.208504801097387</v>
      </c>
      <c r="AI672" s="224">
        <f>IF(ISERROR((E672/F672-1)*100),"n/a",(E672/F672-1)*100)</f>
        <v>13.906249999999986</v>
      </c>
      <c r="AJ672" s="224">
        <f>IF(ISERROR((F672/G672-1)*100),"n/a",(F672/G672-1)*100)</f>
        <v>14.285714285714302</v>
      </c>
      <c r="AK672" s="224">
        <f>IF(ISERROR((G672/H672-1)*100),"n/a",(G672/H672-1)*100)</f>
        <v>15.942028985507228</v>
      </c>
      <c r="AL672" s="224">
        <f>IF(ISERROR((H672/I672-1)*100),"n/a",(H672/I672-1)*100)</f>
        <v>21.356783919597987</v>
      </c>
      <c r="AM672" s="224">
        <f>IF(ISERROR((I672/J672-1)*100),"n/a",(I672/J672-1)*100)</f>
        <v>15.362318840579704</v>
      </c>
      <c r="AN672" s="224">
        <f>IF(ISERROR((J672/K672-1)*100),"n/a",(J672/K672-1)*100)</f>
        <v>19.999999999999996</v>
      </c>
      <c r="AO672" s="224">
        <f>IF(ISERROR((K672/L672-1)*100),"n/a",(K672/L672-1)*100)</f>
        <v>21.052631578947366</v>
      </c>
      <c r="AP672" s="224">
        <f>IF(ISERROR((L672/M672-1)*100),"n/a",(L672/M672-1)*100)</f>
        <v>26.666666666666661</v>
      </c>
      <c r="AQ672" s="224">
        <f>IF(ISERROR((M672/N672-1)*100),"n/a",(M672/N672-1)*100)</f>
        <v>33.451957295373667</v>
      </c>
      <c r="AR672" s="224">
        <f>IF(ISERROR((N672/O672-1)*100),"n/a",(N672/O672-1)*100)</f>
        <v>33.4916864608076</v>
      </c>
      <c r="AS672" s="224">
        <f>IF(ISERROR((O672/Q672-1)*100),"n/a",(O672/Q672-1)*100)</f>
        <v>31.562499999999982</v>
      </c>
      <c r="AT672" s="224">
        <f>IF(ISERROR((Q672/R672-1)*100),"n/a",(Q672/R672-1)*100)</f>
        <v>30.612244897959172</v>
      </c>
      <c r="AU672" s="224">
        <f>IF(ISERROR((R672/T672-1)*100),"n/a",(R672/T672-1)*100)</f>
        <v>51.23456790123457</v>
      </c>
      <c r="AV672" s="224">
        <f>IF(ISERROR((T672/U672-1)*100),"n/a",(T672/U672-1)*100)</f>
        <v>1250.0000000000002</v>
      </c>
      <c r="AW672" s="224">
        <f>IF(ISERROR((U672/V672-1)*100),"n/a",(U672/V672-1)*100)</f>
        <v>0</v>
      </c>
      <c r="AX672" s="224">
        <f>IF(ISERROR((V672/W672-1)*100),"n/a",(V672/W672-1)*100)</f>
        <v>0</v>
      </c>
      <c r="AY672" s="224">
        <f>IF(ISERROR((W672/X672-1)*100),"n/a",(W672/X672-1)*100)</f>
        <v>0</v>
      </c>
      <c r="AZ672" s="224">
        <f>IF(ISERROR((X672/Y672-1)*100),"n/a",(X672/Y672-1)*100)</f>
        <v>100</v>
      </c>
      <c r="BA672" s="224">
        <f>IF(ISERROR((Y672/Z672-1)*100),"n/a",(Y672/Z672-1)*100)</f>
        <v>0</v>
      </c>
      <c r="BB672" s="224">
        <f>IF(ISERROR((Z672/AA672-1)*100),"n/a",(Z672/AA672-1)*100)</f>
        <v>100</v>
      </c>
      <c r="BC672" s="224">
        <f>IF(ISERROR((AA672/AB672-1)*100),"n/a",(AA672/AB672-1)*100)</f>
        <v>0</v>
      </c>
      <c r="BD672" s="224">
        <f>IF(ISERROR((AB672/AC672-1)*100),"n/a",(AB672/AC672-1)*100)</f>
        <v>0</v>
      </c>
      <c r="BE672" s="224">
        <f>IF(ISERROR((AC672/AD672-1)*100),"n/a",(AC672/AD672-1)*100)</f>
        <v>100</v>
      </c>
      <c r="BF672" s="224">
        <f>IF(ISERROR((AD672/AE672-1)*100),"n/a",(AD672/AE672-1)*100)</f>
        <v>-62.5</v>
      </c>
      <c r="BG672" s="224">
        <f>AVERAGE(AG672:BF672)</f>
        <v>70.590675846727081</v>
      </c>
      <c r="BH672" s="182">
        <f t="shared" si="11"/>
        <v>243.04225427693137</v>
      </c>
    </row>
    <row r="673" spans="1:60" x14ac:dyDescent="0.2">
      <c r="A673" s="55" t="s">
        <v>1308</v>
      </c>
      <c r="B673" s="55" t="s">
        <v>1309</v>
      </c>
      <c r="C673" s="36">
        <v>1.76</v>
      </c>
      <c r="D673" s="181">
        <v>1.57</v>
      </c>
      <c r="E673" s="181">
        <v>1.39</v>
      </c>
      <c r="F673" s="181">
        <v>1.26</v>
      </c>
      <c r="G673" s="181">
        <v>1.17</v>
      </c>
      <c r="H673" s="181">
        <v>1.1399999999999999</v>
      </c>
      <c r="I673" s="181">
        <v>1.0900000000000001</v>
      </c>
      <c r="J673" s="202">
        <v>0.98</v>
      </c>
      <c r="K673" s="202">
        <v>0.86</v>
      </c>
      <c r="L673" s="181">
        <v>0.77</v>
      </c>
      <c r="M673" s="181">
        <v>0.7</v>
      </c>
      <c r="N673" s="181">
        <v>0.62</v>
      </c>
      <c r="O673" s="181">
        <v>0.55000000000000004</v>
      </c>
      <c r="P673" s="273"/>
      <c r="Q673" s="181">
        <v>0.47</v>
      </c>
      <c r="R673" s="181">
        <v>0.39500000000000002</v>
      </c>
      <c r="S673" s="273"/>
      <c r="T673" s="202">
        <v>0.35</v>
      </c>
      <c r="U673" s="202">
        <v>0.315</v>
      </c>
      <c r="V673" s="229">
        <v>0.3</v>
      </c>
      <c r="W673" s="229">
        <v>0.3</v>
      </c>
      <c r="X673" s="229">
        <v>0.3</v>
      </c>
      <c r="Y673" s="229">
        <v>0.3</v>
      </c>
      <c r="Z673" s="229">
        <v>0.3</v>
      </c>
      <c r="AA673" s="229">
        <v>0.3725</v>
      </c>
      <c r="AB673" s="229">
        <v>0.59</v>
      </c>
      <c r="AC673" s="229">
        <v>0.59</v>
      </c>
      <c r="AD673" s="229">
        <v>0.59</v>
      </c>
      <c r="AE673" s="229">
        <v>0.59</v>
      </c>
      <c r="AF673" s="223">
        <f>SUM(C673:AE673)</f>
        <v>19.622499999999999</v>
      </c>
      <c r="AG673" s="224">
        <f>IF(ISERROR((C673/D673-1)*100),"n/a",(C673/D673-1)*100)</f>
        <v>12.101910828025474</v>
      </c>
      <c r="AH673" s="224">
        <f>IF(ISERROR((D673/E673-1)*100),"n/a",(D673/E673-1)*100)</f>
        <v>12.949640287769792</v>
      </c>
      <c r="AI673" s="224">
        <f>IF(ISERROR((E673/F673-1)*100),"n/a",(E673/F673-1)*100)</f>
        <v>10.317460317460302</v>
      </c>
      <c r="AJ673" s="224">
        <f>IF(ISERROR((F673/G673-1)*100),"n/a",(F673/G673-1)*100)</f>
        <v>7.6923076923077094</v>
      </c>
      <c r="AK673" s="224">
        <f>IF(ISERROR((G673/H673-1)*100),"n/a",(G673/H673-1)*100)</f>
        <v>2.6315789473684292</v>
      </c>
      <c r="AL673" s="224">
        <f>IF(ISERROR((H673/I673-1)*100),"n/a",(H673/I673-1)*100)</f>
        <v>4.5871559633027248</v>
      </c>
      <c r="AM673" s="224">
        <f>IF(ISERROR((I673/J673-1)*100),"n/a",(I673/J673-1)*100)</f>
        <v>11.22448979591837</v>
      </c>
      <c r="AN673" s="224">
        <f>IF(ISERROR((J673/K673-1)*100),"n/a",(J673/K673-1)*100)</f>
        <v>13.953488372093027</v>
      </c>
      <c r="AO673" s="224">
        <f>IF(ISERROR((K673/L673-1)*100),"n/a",(K673/L673-1)*100)</f>
        <v>11.688311688311682</v>
      </c>
      <c r="AP673" s="224">
        <f>IF(ISERROR((L673/M673-1)*100),"n/a",(L673/M673-1)*100)</f>
        <v>10.000000000000009</v>
      </c>
      <c r="AQ673" s="224">
        <f>IF(ISERROR((M673/N673-1)*100),"n/a",(M673/N673-1)*100)</f>
        <v>12.903225806451601</v>
      </c>
      <c r="AR673" s="224">
        <f>IF(ISERROR((N673/O673-1)*100),"n/a",(N673/O673-1)*100)</f>
        <v>12.72727272727272</v>
      </c>
      <c r="AS673" s="224">
        <f>IF(ISERROR((O673/Q673-1)*100),"n/a",(O673/Q673-1)*100)</f>
        <v>17.021276595744705</v>
      </c>
      <c r="AT673" s="224">
        <f>IF(ISERROR((Q673/R673-1)*100),"n/a",(Q673/R673-1)*100)</f>
        <v>18.98734177215189</v>
      </c>
      <c r="AU673" s="224">
        <f>IF(ISERROR((R673/T673-1)*100),"n/a",(R673/T673-1)*100)</f>
        <v>12.857142857142879</v>
      </c>
      <c r="AV673" s="224">
        <f>IF(ISERROR((T673/U673-1)*100),"n/a",(T673/U673-1)*100)</f>
        <v>11.111111111111093</v>
      </c>
      <c r="AW673" s="224">
        <f>IF(ISERROR((U673/V673-1)*100),"n/a",(U673/V673-1)*100)</f>
        <v>5.0000000000000044</v>
      </c>
      <c r="AX673" s="224">
        <f>IF(ISERROR((V673/W673-1)*100),"n/a",(V673/W673-1)*100)</f>
        <v>0</v>
      </c>
      <c r="AY673" s="224">
        <f>IF(ISERROR((W673/X673-1)*100),"n/a",(W673/X673-1)*100)</f>
        <v>0</v>
      </c>
      <c r="AZ673" s="224">
        <f>IF(ISERROR((X673/Y673-1)*100),"n/a",(X673/Y673-1)*100)</f>
        <v>0</v>
      </c>
      <c r="BA673" s="224">
        <f>IF(ISERROR((Y673/Z673-1)*100),"n/a",(Y673/Z673-1)*100)</f>
        <v>0</v>
      </c>
      <c r="BB673" s="224">
        <f>IF(ISERROR((Z673/AA673-1)*100),"n/a",(Z673/AA673-1)*100)</f>
        <v>-19.463087248322154</v>
      </c>
      <c r="BC673" s="224">
        <f>IF(ISERROR((AA673/AB673-1)*100),"n/a",(AA673/AB673-1)*100)</f>
        <v>-36.864406779661017</v>
      </c>
      <c r="BD673" s="224">
        <f>IF(ISERROR((AB673/AC673-1)*100),"n/a",(AB673/AC673-1)*100)</f>
        <v>0</v>
      </c>
      <c r="BE673" s="224">
        <f>IF(ISERROR((AC673/AD673-1)*100),"n/a",(AC673/AD673-1)*100)</f>
        <v>0</v>
      </c>
      <c r="BF673" s="224">
        <f>IF(ISERROR((AD673/AE673-1)*100),"n/a",(AD673/AE673-1)*100)</f>
        <v>0</v>
      </c>
      <c r="BG673" s="224">
        <f>AVERAGE(AG673:BF673)</f>
        <v>5.0548546436326642</v>
      </c>
      <c r="BH673" s="182">
        <f t="shared" si="11"/>
        <v>11.714917491139897</v>
      </c>
    </row>
    <row r="674" spans="1:60" x14ac:dyDescent="0.2">
      <c r="A674" s="123" t="s">
        <v>2103</v>
      </c>
      <c r="B674" s="55" t="s">
        <v>1311</v>
      </c>
      <c r="C674" s="36">
        <v>5.44</v>
      </c>
      <c r="D674" s="181">
        <v>5.28</v>
      </c>
      <c r="E674" s="181">
        <v>5.2</v>
      </c>
      <c r="F674" s="181">
        <v>5.08</v>
      </c>
      <c r="G674" s="181">
        <v>4.29</v>
      </c>
      <c r="H674" s="181">
        <v>3.88</v>
      </c>
      <c r="I674" s="181">
        <v>3.7</v>
      </c>
      <c r="J674" s="202">
        <v>3.06</v>
      </c>
      <c r="K674" s="202">
        <v>2.48</v>
      </c>
      <c r="L674" s="181">
        <v>2.2549999999999999</v>
      </c>
      <c r="M674" s="181">
        <v>2.2000000000000002</v>
      </c>
      <c r="N674" s="181">
        <v>1.8049999999999999</v>
      </c>
      <c r="O674" s="181">
        <v>1.48</v>
      </c>
      <c r="P674" s="273"/>
      <c r="Q674" s="181">
        <v>1.2450000000000001</v>
      </c>
      <c r="R674" s="181">
        <v>0.96499999999999997</v>
      </c>
      <c r="S674" s="273"/>
      <c r="T674" s="202">
        <v>0.6</v>
      </c>
      <c r="U674" s="229">
        <v>0.54</v>
      </c>
      <c r="V674" s="202">
        <v>0.46500000000000002</v>
      </c>
      <c r="W674" s="202">
        <v>0.33750000000000002</v>
      </c>
      <c r="X674" s="229">
        <v>0.3</v>
      </c>
      <c r="Y674" s="229">
        <v>0.3</v>
      </c>
      <c r="Z674" s="202">
        <v>0.3</v>
      </c>
      <c r="AA674" s="202">
        <v>0.23</v>
      </c>
      <c r="AB674" s="229">
        <v>0.2</v>
      </c>
      <c r="AC674" s="229">
        <v>0.2</v>
      </c>
      <c r="AD674" s="229">
        <v>0.2</v>
      </c>
      <c r="AE674" s="229">
        <v>0.2</v>
      </c>
      <c r="AF674" s="223">
        <f>SUM(C674:AE674)</f>
        <v>52.232500000000002</v>
      </c>
      <c r="AG674" s="224">
        <f>IF(ISERROR((C674/D674-1)*100),"n/a",(C674/D674-1)*100)</f>
        <v>3.0303030303030276</v>
      </c>
      <c r="AH674" s="224">
        <f>IF(ISERROR((D674/E674-1)*100),"n/a",(D674/E674-1)*100)</f>
        <v>1.538461538461533</v>
      </c>
      <c r="AI674" s="224">
        <f>IF(ISERROR((E674/F674-1)*100),"n/a",(E674/F674-1)*100)</f>
        <v>2.3622047244094446</v>
      </c>
      <c r="AJ674" s="224">
        <f>IF(ISERROR((F674/G674-1)*100),"n/a",(F674/G674-1)*100)</f>
        <v>18.414918414918425</v>
      </c>
      <c r="AK674" s="224">
        <f>IF(ISERROR((G674/H674-1)*100),"n/a",(G674/H674-1)*100)</f>
        <v>10.567010309278357</v>
      </c>
      <c r="AL674" s="224">
        <f>IF(ISERROR((H674/I674-1)*100),"n/a",(H674/I674-1)*100)</f>
        <v>4.8648648648648596</v>
      </c>
      <c r="AM674" s="224">
        <f>IF(ISERROR((I674/J674-1)*100),"n/a",(I674/J674-1)*100)</f>
        <v>20.915032679738577</v>
      </c>
      <c r="AN674" s="224">
        <f>IF(ISERROR((J674/K674-1)*100),"n/a",(J674/K674-1)*100)</f>
        <v>23.387096774193552</v>
      </c>
      <c r="AO674" s="224">
        <f>IF(ISERROR((K674/L674-1)*100),"n/a",(K674/L674-1)*100)</f>
        <v>9.9778270509977887</v>
      </c>
      <c r="AP674" s="224">
        <f>IF(ISERROR((L674/M674-1)*100),"n/a",(L674/M674-1)*100)</f>
        <v>2.4999999999999911</v>
      </c>
      <c r="AQ674" s="224">
        <f>IF(ISERROR((M674/N674-1)*100),"n/a",(M674/N674-1)*100)</f>
        <v>21.883656509695303</v>
      </c>
      <c r="AR674" s="224">
        <f>IF(ISERROR((N674/O674-1)*100),"n/a",(N674/O674-1)*100)</f>
        <v>21.959459459459453</v>
      </c>
      <c r="AS674" s="224">
        <f>IF(ISERROR((O674/Q674-1)*100),"n/a",(O674/Q674-1)*100)</f>
        <v>18.875502008032118</v>
      </c>
      <c r="AT674" s="224">
        <f>IF(ISERROR((Q674/R674-1)*100),"n/a",(Q674/R674-1)*100)</f>
        <v>29.015544041450791</v>
      </c>
      <c r="AU674" s="224">
        <f>IF(ISERROR((R674/T674-1)*100),"n/a",(R674/T674-1)*100)</f>
        <v>60.833333333333343</v>
      </c>
      <c r="AV674" s="224">
        <f>IF(ISERROR((T674/U674-1)*100),"n/a",(T674/U674-1)*100)</f>
        <v>11.111111111111093</v>
      </c>
      <c r="AW674" s="224">
        <f>IF(ISERROR((U674/V674-1)*100),"n/a",(U674/V674-1)*100)</f>
        <v>16.129032258064523</v>
      </c>
      <c r="AX674" s="224">
        <f>IF(ISERROR((V674/W674-1)*100),"n/a",(V674/W674-1)*100)</f>
        <v>37.777777777777779</v>
      </c>
      <c r="AY674" s="224">
        <f>IF(ISERROR((W674/X674-1)*100),"n/a",(W674/X674-1)*100)</f>
        <v>12.500000000000021</v>
      </c>
      <c r="AZ674" s="224">
        <f>IF(ISERROR((X674/Y674-1)*100),"n/a",(X674/Y674-1)*100)</f>
        <v>0</v>
      </c>
      <c r="BA674" s="224">
        <f>IF(ISERROR((Y674/Z674-1)*100),"n/a",(Y674/Z674-1)*100)</f>
        <v>0</v>
      </c>
      <c r="BB674" s="224">
        <f>IF(ISERROR((Z674/AA674-1)*100),"n/a",(Z674/AA674-1)*100)</f>
        <v>30.434782608695631</v>
      </c>
      <c r="BC674" s="224">
        <f>IF(ISERROR((AA674/AB674-1)*100),"n/a",(AA674/AB674-1)*100)</f>
        <v>14.999999999999991</v>
      </c>
      <c r="BD674" s="224">
        <f>IF(ISERROR((AB674/AC674-1)*100),"n/a",(AB674/AC674-1)*100)</f>
        <v>0</v>
      </c>
      <c r="BE674" s="224">
        <f>IF(ISERROR((AC674/AD674-1)*100),"n/a",(AC674/AD674-1)*100)</f>
        <v>0</v>
      </c>
      <c r="BF674" s="224">
        <f>IF(ISERROR((AD674/AE674-1)*100),"n/a",(AD674/AE674-1)*100)</f>
        <v>0</v>
      </c>
      <c r="BG674" s="224">
        <f>AVERAGE(AG674:BF674)</f>
        <v>14.349150711337908</v>
      </c>
      <c r="BH674" s="182">
        <f t="shared" si="11"/>
        <v>14.431493541393859</v>
      </c>
    </row>
    <row r="675" spans="1:60" x14ac:dyDescent="0.2">
      <c r="A675" s="123" t="s">
        <v>2104</v>
      </c>
      <c r="B675" s="55" t="s">
        <v>1313</v>
      </c>
      <c r="C675" s="36">
        <v>0.57999999999999996</v>
      </c>
      <c r="D675" s="181">
        <v>0.52</v>
      </c>
      <c r="E675" s="181">
        <v>0.48</v>
      </c>
      <c r="F675" s="181">
        <v>0.43</v>
      </c>
      <c r="G675" s="181">
        <v>0.36</v>
      </c>
      <c r="H675" s="181">
        <v>0.32</v>
      </c>
      <c r="I675" s="181">
        <v>0.31</v>
      </c>
      <c r="J675" s="202">
        <v>0.27</v>
      </c>
      <c r="K675" s="202">
        <v>0.23</v>
      </c>
      <c r="L675" s="181">
        <v>0.18</v>
      </c>
      <c r="M675" s="181">
        <v>0.14000000000000001</v>
      </c>
      <c r="N675" s="181">
        <v>0.1</v>
      </c>
      <c r="O675" s="181">
        <v>0.03</v>
      </c>
      <c r="P675" s="273"/>
      <c r="Q675" s="238">
        <v>0</v>
      </c>
      <c r="R675" s="238">
        <v>0</v>
      </c>
      <c r="S675" s="273"/>
      <c r="T675" s="229">
        <v>0</v>
      </c>
      <c r="U675" s="229">
        <v>0</v>
      </c>
      <c r="V675" s="229">
        <v>0.15</v>
      </c>
      <c r="W675" s="202">
        <v>0.2</v>
      </c>
      <c r="X675" s="202">
        <v>0.19996</v>
      </c>
      <c r="Y675" s="202">
        <v>0.18</v>
      </c>
      <c r="Z675" s="202">
        <v>0.15004000000000001</v>
      </c>
      <c r="AA675" s="202">
        <v>2.998E-2</v>
      </c>
      <c r="AB675" s="229">
        <v>0</v>
      </c>
      <c r="AC675" s="229">
        <v>0</v>
      </c>
      <c r="AD675" s="229">
        <v>0</v>
      </c>
      <c r="AE675" s="202">
        <v>0.2296</v>
      </c>
      <c r="AF675" s="223">
        <f>SUM(C675:AE675)</f>
        <v>5.0895799999999998</v>
      </c>
      <c r="AG675" s="224">
        <f>IF(ISERROR((C675/D675-1)*100),"n/a",(C675/D675-1)*100)</f>
        <v>11.538461538461519</v>
      </c>
      <c r="AH675" s="224">
        <f>IF(ISERROR((D675/E675-1)*100),"n/a",(D675/E675-1)*100)</f>
        <v>8.3333333333333481</v>
      </c>
      <c r="AI675" s="224">
        <f>IF(ISERROR((E675/F675-1)*100),"n/a",(E675/F675-1)*100)</f>
        <v>11.627906976744185</v>
      </c>
      <c r="AJ675" s="224">
        <f>IF(ISERROR((F675/G675-1)*100),"n/a",(F675/G675-1)*100)</f>
        <v>19.444444444444443</v>
      </c>
      <c r="AK675" s="224">
        <f>IF(ISERROR((G675/H675-1)*100),"n/a",(G675/H675-1)*100)</f>
        <v>12.5</v>
      </c>
      <c r="AL675" s="224">
        <f>IF(ISERROR((H675/I675-1)*100),"n/a",(H675/I675-1)*100)</f>
        <v>3.2258064516129004</v>
      </c>
      <c r="AM675" s="224">
        <f>IF(ISERROR((I675/J675-1)*100),"n/a",(I675/J675-1)*100)</f>
        <v>14.814814814814813</v>
      </c>
      <c r="AN675" s="224">
        <f>IF(ISERROR((J675/K675-1)*100),"n/a",(J675/K675-1)*100)</f>
        <v>17.391304347826097</v>
      </c>
      <c r="AO675" s="224">
        <f>IF(ISERROR((K675/L675-1)*100),"n/a",(K675/L675-1)*100)</f>
        <v>27.777777777777789</v>
      </c>
      <c r="AP675" s="224">
        <f>IF(ISERROR((L675/M675-1)*100),"n/a",(L675/M675-1)*100)</f>
        <v>28.571428571428559</v>
      </c>
      <c r="AQ675" s="224">
        <f>IF(ISERROR((M675/N675-1)*100),"n/a",(M675/N675-1)*100)</f>
        <v>40.000000000000014</v>
      </c>
      <c r="AR675" s="224">
        <f>IF(ISERROR((N675/O675-1)*100),"n/a",(N675/O675-1)*100)</f>
        <v>233.33333333333334</v>
      </c>
      <c r="AS675" s="224" t="str">
        <f>IF(ISERROR((O675/Q675-1)*100),"n/a",(O675/Q675-1)*100)</f>
        <v>n/a</v>
      </c>
      <c r="AT675" s="224" t="str">
        <f>IF(ISERROR((Q675/R675-1)*100),"n/a",(Q675/R675-1)*100)</f>
        <v>n/a</v>
      </c>
      <c r="AU675" s="224" t="str">
        <f>IF(ISERROR((R675/T675-1)*100),"n/a",(R675/T675-1)*100)</f>
        <v>n/a</v>
      </c>
      <c r="AV675" s="224" t="str">
        <f>IF(ISERROR((T675/U675-1)*100),"n/a",(T675/U675-1)*100)</f>
        <v>n/a</v>
      </c>
      <c r="AW675" s="224">
        <f>IF(ISERROR((U675/V675-1)*100),"n/a",(U675/V675-1)*100)</f>
        <v>-100</v>
      </c>
      <c r="AX675" s="224">
        <f>IF(ISERROR((V675/W675-1)*100),"n/a",(V675/W675-1)*100)</f>
        <v>-25.000000000000011</v>
      </c>
      <c r="AY675" s="224">
        <f>IF(ISERROR((W675/X675-1)*100),"n/a",(W675/X675-1)*100)</f>
        <v>2.000400080015563E-2</v>
      </c>
      <c r="AZ675" s="224">
        <f>IF(ISERROR((X675/Y675-1)*100),"n/a",(X675/Y675-1)*100)</f>
        <v>11.088888888888881</v>
      </c>
      <c r="BA675" s="224">
        <f>IF(ISERROR((Y675/Z675-1)*100),"n/a",(Y675/Z675-1)*100)</f>
        <v>19.968008531058381</v>
      </c>
      <c r="BB675" s="224">
        <f>IF(ISERROR((Z675/AA675-1)*100),"n/a",(Z675/AA675-1)*100)</f>
        <v>400.46697798532358</v>
      </c>
      <c r="BC675" s="224" t="str">
        <f>IF(ISERROR((AA675/AB675-1)*100),"n/a",(AA675/AB675-1)*100)</f>
        <v>n/a</v>
      </c>
      <c r="BD675" s="224" t="str">
        <f>IF(ISERROR((AB675/AC675-1)*100),"n/a",(AB675/AC675-1)*100)</f>
        <v>n/a</v>
      </c>
      <c r="BE675" s="224" t="str">
        <f>IF(ISERROR((AC675/AD675-1)*100),"n/a",(AC675/AD675-1)*100)</f>
        <v>n/a</v>
      </c>
      <c r="BF675" s="224">
        <f>IF(ISERROR((AD675/AE675-1)*100),"n/a",(AD675/AE675-1)*100)</f>
        <v>-100</v>
      </c>
      <c r="BG675" s="224">
        <f>AVERAGE(AG675:BF675)</f>
        <v>33.426446894518314</v>
      </c>
      <c r="BH675" s="182">
        <f t="shared" si="11"/>
        <v>110.38521164931034</v>
      </c>
    </row>
    <row r="676" spans="1:60" x14ac:dyDescent="0.2">
      <c r="A676" s="55" t="s">
        <v>2105</v>
      </c>
      <c r="B676" s="55" t="s">
        <v>1315</v>
      </c>
      <c r="C676" s="36">
        <v>6.56</v>
      </c>
      <c r="D676" s="181">
        <v>6.52</v>
      </c>
      <c r="E676" s="181">
        <v>6.48</v>
      </c>
      <c r="F676" s="181">
        <v>6.08</v>
      </c>
      <c r="G676" s="181">
        <v>4.08</v>
      </c>
      <c r="H676" s="181">
        <v>4.04</v>
      </c>
      <c r="I676" s="181">
        <v>3.84</v>
      </c>
      <c r="J676" s="202">
        <v>3.64</v>
      </c>
      <c r="K676" s="202">
        <v>3.32</v>
      </c>
      <c r="L676" s="181">
        <v>3.12</v>
      </c>
      <c r="M676" s="181">
        <v>2.92</v>
      </c>
      <c r="N676" s="181">
        <v>2.68</v>
      </c>
      <c r="O676" s="181">
        <v>2.48</v>
      </c>
      <c r="P676" s="273"/>
      <c r="Q676" s="181">
        <v>2.2799999999999998</v>
      </c>
      <c r="R676" s="181">
        <v>2.08</v>
      </c>
      <c r="S676" s="273"/>
      <c r="T676" s="202">
        <v>1.88</v>
      </c>
      <c r="U676" s="229">
        <v>1.8</v>
      </c>
      <c r="V676" s="202">
        <v>1.8</v>
      </c>
      <c r="W676" s="202">
        <v>1.68</v>
      </c>
      <c r="X676" s="202">
        <v>1.52</v>
      </c>
      <c r="Y676" s="202">
        <v>1.32</v>
      </c>
      <c r="Z676" s="202">
        <v>1.1200000000000001</v>
      </c>
      <c r="AA676" s="202">
        <v>0.92</v>
      </c>
      <c r="AB676" s="229">
        <v>0.76</v>
      </c>
      <c r="AC676" s="202">
        <v>0.76</v>
      </c>
      <c r="AD676" s="202">
        <v>0.68</v>
      </c>
      <c r="AE676" s="202">
        <v>0.3</v>
      </c>
      <c r="AF676" s="223">
        <f>SUM(C676:AE676)</f>
        <v>74.660000000000011</v>
      </c>
      <c r="AG676" s="224">
        <f>IF(ISERROR((C676/D676-1)*100),"n/a",(C676/D676-1)*100)</f>
        <v>0.61349693251533388</v>
      </c>
      <c r="AH676" s="224">
        <f>IF(ISERROR((D676/E676-1)*100),"n/a",(D676/E676-1)*100)</f>
        <v>0.61728395061726449</v>
      </c>
      <c r="AI676" s="224">
        <f>IF(ISERROR((E676/F676-1)*100),"n/a",(E676/F676-1)*100)</f>
        <v>6.578947368421062</v>
      </c>
      <c r="AJ676" s="224">
        <f>IF(ISERROR((F676/G676-1)*100),"n/a",(F676/G676-1)*100)</f>
        <v>49.019607843137258</v>
      </c>
      <c r="AK676" s="224">
        <f>IF(ISERROR((G676/H676-1)*100),"n/a",(G676/H676-1)*100)</f>
        <v>0.99009900990099098</v>
      </c>
      <c r="AL676" s="224">
        <f>IF(ISERROR((H676/I676-1)*100),"n/a",(H676/I676-1)*100)</f>
        <v>5.2083333333333481</v>
      </c>
      <c r="AM676" s="224">
        <f>IF(ISERROR((I676/J676-1)*100),"n/a",(I676/J676-1)*100)</f>
        <v>5.4945054945054972</v>
      </c>
      <c r="AN676" s="224">
        <f>IF(ISERROR((J676/K676-1)*100),"n/a",(J676/K676-1)*100)</f>
        <v>9.6385542168674796</v>
      </c>
      <c r="AO676" s="224">
        <f>IF(ISERROR((K676/L676-1)*100),"n/a",(K676/L676-1)*100)</f>
        <v>6.4102564102564097</v>
      </c>
      <c r="AP676" s="224">
        <f>IF(ISERROR((L676/M676-1)*100),"n/a",(L676/M676-1)*100)</f>
        <v>6.8493150684931559</v>
      </c>
      <c r="AQ676" s="224">
        <f>IF(ISERROR((M676/N676-1)*100),"n/a",(M676/N676-1)*100)</f>
        <v>8.9552238805969964</v>
      </c>
      <c r="AR676" s="224">
        <f>IF(ISERROR((N676/O676-1)*100),"n/a",(N676/O676-1)*100)</f>
        <v>8.064516129032274</v>
      </c>
      <c r="AS676" s="224">
        <f>IF(ISERROR((O676/Q676-1)*100),"n/a",(O676/Q676-1)*100)</f>
        <v>8.7719298245614077</v>
      </c>
      <c r="AT676" s="224">
        <f>IF(ISERROR((Q676/R676-1)*100),"n/a",(Q676/R676-1)*100)</f>
        <v>9.6153846153846025</v>
      </c>
      <c r="AU676" s="224">
        <f>IF(ISERROR((R676/T676-1)*100),"n/a",(R676/T676-1)*100)</f>
        <v>10.638297872340431</v>
      </c>
      <c r="AV676" s="224">
        <f>IF(ISERROR((T676/U676-1)*100),"n/a",(T676/U676-1)*100)</f>
        <v>4.4444444444444287</v>
      </c>
      <c r="AW676" s="224">
        <f>IF(ISERROR((U676/V676-1)*100),"n/a",(U676/V676-1)*100)</f>
        <v>0</v>
      </c>
      <c r="AX676" s="224">
        <f>IF(ISERROR((V676/W676-1)*100),"n/a",(V676/W676-1)*100)</f>
        <v>7.1428571428571397</v>
      </c>
      <c r="AY676" s="224">
        <f>IF(ISERROR((W676/X676-1)*100),"n/a",(W676/X676-1)*100)</f>
        <v>10.526315789473673</v>
      </c>
      <c r="AZ676" s="224">
        <f>IF(ISERROR((X676/Y676-1)*100),"n/a",(X676/Y676-1)*100)</f>
        <v>15.151515151515138</v>
      </c>
      <c r="BA676" s="224">
        <f>IF(ISERROR((Y676/Z676-1)*100),"n/a",(Y676/Z676-1)*100)</f>
        <v>17.857142857142861</v>
      </c>
      <c r="BB676" s="224">
        <f>IF(ISERROR((Z676/AA676-1)*100),"n/a",(Z676/AA676-1)*100)</f>
        <v>21.739130434782616</v>
      </c>
      <c r="BC676" s="224">
        <f>IF(ISERROR((AA676/AB676-1)*100),"n/a",(AA676/AB676-1)*100)</f>
        <v>21.052631578947366</v>
      </c>
      <c r="BD676" s="224">
        <f>IF(ISERROR((AB676/AC676-1)*100),"n/a",(AB676/AC676-1)*100)</f>
        <v>0</v>
      </c>
      <c r="BE676" s="224">
        <f>IF(ISERROR((AC676/AD676-1)*100),"n/a",(AC676/AD676-1)*100)</f>
        <v>11.764705882352944</v>
      </c>
      <c r="BF676" s="224">
        <f>IF(ISERROR((AD676/AE676-1)*100),"n/a",(AD676/AE676-1)*100)</f>
        <v>126.6666666666667</v>
      </c>
      <c r="BG676" s="224">
        <f>AVERAGE(AG676:BF676)</f>
        <v>14.377352380697939</v>
      </c>
      <c r="BH676" s="182">
        <f t="shared" si="11"/>
        <v>24.954548126405939</v>
      </c>
    </row>
    <row r="677" spans="1:60" x14ac:dyDescent="0.2">
      <c r="A677" s="123" t="s">
        <v>1316</v>
      </c>
      <c r="B677" s="55" t="s">
        <v>1317</v>
      </c>
      <c r="C677" s="36">
        <v>2.02</v>
      </c>
      <c r="D677" s="181">
        <v>1.97</v>
      </c>
      <c r="E677" s="181">
        <v>1.92</v>
      </c>
      <c r="F677" s="181">
        <v>1.86</v>
      </c>
      <c r="G677" s="181">
        <v>1.72</v>
      </c>
      <c r="H677" s="181">
        <v>1.68</v>
      </c>
      <c r="I677" s="181">
        <v>1.53</v>
      </c>
      <c r="J677" s="202">
        <v>1.27</v>
      </c>
      <c r="K677" s="202">
        <v>1.1399999999999999</v>
      </c>
      <c r="L677" s="181">
        <v>1.0449999999999999</v>
      </c>
      <c r="M677" s="181">
        <v>1</v>
      </c>
      <c r="N677" s="181">
        <v>0.95</v>
      </c>
      <c r="O677" s="181">
        <v>0.85</v>
      </c>
      <c r="P677" s="273"/>
      <c r="Q677" s="181">
        <v>0.71</v>
      </c>
      <c r="R677" s="181">
        <v>0.42499999999999999</v>
      </c>
      <c r="S677" s="273"/>
      <c r="T677" s="229">
        <v>0.2</v>
      </c>
      <c r="U677" s="229">
        <v>0.57499999999999996</v>
      </c>
      <c r="V677" s="202">
        <v>1.7</v>
      </c>
      <c r="W677" s="202">
        <v>1.6</v>
      </c>
      <c r="X677" s="202">
        <v>1.32</v>
      </c>
      <c r="Y677" s="202">
        <v>1.2</v>
      </c>
      <c r="Z677" s="202">
        <v>0.96</v>
      </c>
      <c r="AA677" s="202">
        <v>0.81</v>
      </c>
      <c r="AB677" s="202">
        <v>0.76249999999999996</v>
      </c>
      <c r="AC677" s="202">
        <v>0.73250000000000004</v>
      </c>
      <c r="AD677" s="202">
        <v>0.66415000000000002</v>
      </c>
      <c r="AE677" s="202">
        <v>0.60079000000000005</v>
      </c>
      <c r="AF677" s="223">
        <f>SUM(C677:AE677)</f>
        <v>31.214940000000002</v>
      </c>
      <c r="AG677" s="224">
        <f>IF(ISERROR((C677/D677-1)*100),"n/a",(C677/D677-1)*100)</f>
        <v>2.5380710659898442</v>
      </c>
      <c r="AH677" s="224">
        <f>IF(ISERROR((D677/E677-1)*100),"n/a",(D677/E677-1)*100)</f>
        <v>2.6041666666666741</v>
      </c>
      <c r="AI677" s="224">
        <f>IF(ISERROR((E677/F677-1)*100),"n/a",(E677/F677-1)*100)</f>
        <v>3.2258064516129004</v>
      </c>
      <c r="AJ677" s="224">
        <f>IF(ISERROR((F677/G677-1)*100),"n/a",(F677/G677-1)*100)</f>
        <v>8.1395348837209447</v>
      </c>
      <c r="AK677" s="224">
        <f>IF(ISERROR((G677/H677-1)*100),"n/a",(G677/H677-1)*100)</f>
        <v>2.3809523809523725</v>
      </c>
      <c r="AL677" s="224">
        <f>IF(ISERROR((H677/I677-1)*100),"n/a",(H677/I677-1)*100)</f>
        <v>9.8039215686274375</v>
      </c>
      <c r="AM677" s="224">
        <f>IF(ISERROR((I677/J677-1)*100),"n/a",(I677/J677-1)*100)</f>
        <v>20.472440944881896</v>
      </c>
      <c r="AN677" s="224">
        <f>IF(ISERROR((J677/K677-1)*100),"n/a",(J677/K677-1)*100)</f>
        <v>11.403508771929838</v>
      </c>
      <c r="AO677" s="224">
        <f>IF(ISERROR((K677/L677-1)*100),"n/a",(K677/L677-1)*100)</f>
        <v>9.0909090909090828</v>
      </c>
      <c r="AP677" s="224">
        <f>IF(ISERROR((L677/M677-1)*100),"n/a",(L677/M677-1)*100)</f>
        <v>4.4999999999999929</v>
      </c>
      <c r="AQ677" s="224">
        <f>IF(ISERROR((M677/N677-1)*100),"n/a",(M677/N677-1)*100)</f>
        <v>5.2631578947368363</v>
      </c>
      <c r="AR677" s="224">
        <f>IF(ISERROR((N677/O677-1)*100),"n/a",(N677/O677-1)*100)</f>
        <v>11.764705882352944</v>
      </c>
      <c r="AS677" s="224">
        <f>IF(ISERROR((O677/Q677-1)*100),"n/a",(O677/Q677-1)*100)</f>
        <v>19.718309859154925</v>
      </c>
      <c r="AT677" s="224">
        <f>IF(ISERROR((Q677/R677-1)*100),"n/a",(Q677/R677-1)*100)</f>
        <v>67.058823529411768</v>
      </c>
      <c r="AU677" s="224">
        <f>IF(ISERROR((R677/T677-1)*100),"n/a",(R677/T677-1)*100)</f>
        <v>112.5</v>
      </c>
      <c r="AV677" s="224">
        <f>IF(ISERROR((T677/U677-1)*100),"n/a",(T677/U677-1)*100)</f>
        <v>-65.217391304347828</v>
      </c>
      <c r="AW677" s="224">
        <f>IF(ISERROR((U677/V677-1)*100),"n/a",(U677/V677-1)*100)</f>
        <v>-66.176470588235304</v>
      </c>
      <c r="AX677" s="224">
        <f>IF(ISERROR((V677/W677-1)*100),"n/a",(V677/W677-1)*100)</f>
        <v>6.25</v>
      </c>
      <c r="AY677" s="224">
        <f>IF(ISERROR((W677/X677-1)*100),"n/a",(W677/X677-1)*100)</f>
        <v>21.212121212121215</v>
      </c>
      <c r="AZ677" s="224">
        <f>IF(ISERROR((X677/Y677-1)*100),"n/a",(X677/Y677-1)*100)</f>
        <v>10.000000000000009</v>
      </c>
      <c r="BA677" s="224">
        <f>IF(ISERROR((Y677/Z677-1)*100),"n/a",(Y677/Z677-1)*100)</f>
        <v>25</v>
      </c>
      <c r="BB677" s="224">
        <f>IF(ISERROR((Z677/AA677-1)*100),"n/a",(Z677/AA677-1)*100)</f>
        <v>18.518518518518512</v>
      </c>
      <c r="BC677" s="224">
        <f>IF(ISERROR((AA677/AB677-1)*100),"n/a",(AA677/AB677-1)*100)</f>
        <v>6.2295081967213228</v>
      </c>
      <c r="BD677" s="224">
        <f>IF(ISERROR((AB677/AC677-1)*100),"n/a",(AB677/AC677-1)*100)</f>
        <v>4.0955631399317349</v>
      </c>
      <c r="BE677" s="224">
        <f>IF(ISERROR((AC677/AD677-1)*100),"n/a",(AC677/AD677-1)*100)</f>
        <v>10.291349845667398</v>
      </c>
      <c r="BF677" s="224">
        <f>IF(ISERROR((AD677/AE677-1)*100),"n/a",(AD677/AE677-1)*100)</f>
        <v>10.546114282860897</v>
      </c>
      <c r="BG677" s="224">
        <f>AVERAGE(AG677:BF677)</f>
        <v>10.431293165160978</v>
      </c>
      <c r="BH677" s="182">
        <f t="shared" si="11"/>
        <v>32.363540500645051</v>
      </c>
    </row>
    <row r="678" spans="1:60" x14ac:dyDescent="0.2">
      <c r="A678" s="146" t="s">
        <v>2106</v>
      </c>
      <c r="B678" s="55" t="s">
        <v>1319</v>
      </c>
      <c r="C678" s="36">
        <v>1.8</v>
      </c>
      <c r="D678" s="181">
        <v>1.7</v>
      </c>
      <c r="E678" s="181">
        <v>1.62</v>
      </c>
      <c r="F678" s="181">
        <v>1.56</v>
      </c>
      <c r="G678" s="181">
        <v>1.52</v>
      </c>
      <c r="H678" s="181">
        <v>1.5</v>
      </c>
      <c r="I678" s="181">
        <v>1.48</v>
      </c>
      <c r="J678" s="202">
        <v>1.46</v>
      </c>
      <c r="K678" s="202">
        <v>1.44</v>
      </c>
      <c r="L678" s="181">
        <v>1.42</v>
      </c>
      <c r="M678" s="181">
        <v>1.4</v>
      </c>
      <c r="N678" s="238">
        <v>1.38</v>
      </c>
      <c r="O678" s="238">
        <v>1.38</v>
      </c>
      <c r="P678" s="273"/>
      <c r="Q678" s="238">
        <v>1.38</v>
      </c>
      <c r="R678" s="238">
        <v>1.38</v>
      </c>
      <c r="S678" s="273"/>
      <c r="T678" s="229">
        <v>1.38</v>
      </c>
      <c r="U678" s="229">
        <v>1.38</v>
      </c>
      <c r="V678" s="229">
        <v>1.38</v>
      </c>
      <c r="W678" s="229">
        <v>1.38</v>
      </c>
      <c r="X678" s="229">
        <v>1.38</v>
      </c>
      <c r="Y678" s="229">
        <v>1.38</v>
      </c>
      <c r="Z678" s="229">
        <v>1.38</v>
      </c>
      <c r="AA678" s="229">
        <v>1.38</v>
      </c>
      <c r="AB678" s="229">
        <v>1.38</v>
      </c>
      <c r="AC678" s="229">
        <v>1.38</v>
      </c>
      <c r="AD678" s="229">
        <v>1.38</v>
      </c>
      <c r="AE678" s="229">
        <v>1.38</v>
      </c>
      <c r="AF678" s="223">
        <f>SUM(C678:AE678)</f>
        <v>38.980000000000004</v>
      </c>
      <c r="AG678" s="224">
        <f>IF(ISERROR((C678/D678-1)*100),"n/a",(C678/D678-1)*100)</f>
        <v>5.8823529411764719</v>
      </c>
      <c r="AH678" s="224">
        <f>IF(ISERROR((D678/E678-1)*100),"n/a",(D678/E678-1)*100)</f>
        <v>4.9382716049382713</v>
      </c>
      <c r="AI678" s="224">
        <f>IF(ISERROR((E678/F678-1)*100),"n/a",(E678/F678-1)*100)</f>
        <v>3.8461538461538547</v>
      </c>
      <c r="AJ678" s="224">
        <f>IF(ISERROR((F678/G678-1)*100),"n/a",(F678/G678-1)*100)</f>
        <v>2.6315789473684292</v>
      </c>
      <c r="AK678" s="224">
        <f>IF(ISERROR((G678/H678-1)*100),"n/a",(G678/H678-1)*100)</f>
        <v>1.3333333333333419</v>
      </c>
      <c r="AL678" s="224">
        <f>IF(ISERROR((H678/I678-1)*100),"n/a",(H678/I678-1)*100)</f>
        <v>1.3513513513513598</v>
      </c>
      <c r="AM678" s="224">
        <f>IF(ISERROR((I678/J678-1)*100),"n/a",(I678/J678-1)*100)</f>
        <v>1.3698630136986356</v>
      </c>
      <c r="AN678" s="224">
        <f>IF(ISERROR((J678/K678-1)*100),"n/a",(J678/K678-1)*100)</f>
        <v>1.388888888888884</v>
      </c>
      <c r="AO678" s="224">
        <f>IF(ISERROR((K678/L678-1)*100),"n/a",(K678/L678-1)*100)</f>
        <v>1.4084507042253502</v>
      </c>
      <c r="AP678" s="224">
        <f>IF(ISERROR((L678/M678-1)*100),"n/a",(L678/M678-1)*100)</f>
        <v>1.4285714285714235</v>
      </c>
      <c r="AQ678" s="224">
        <f>IF(ISERROR((M678/N678-1)*100),"n/a",(M678/N678-1)*100)</f>
        <v>1.449275362318847</v>
      </c>
      <c r="AR678" s="224">
        <f>IF(ISERROR((N678/O678-1)*100),"n/a",(N678/O678-1)*100)</f>
        <v>0</v>
      </c>
      <c r="AS678" s="224">
        <f>IF(ISERROR((O678/Q678-1)*100),"n/a",(O678/Q678-1)*100)</f>
        <v>0</v>
      </c>
      <c r="AT678" s="224">
        <f>IF(ISERROR((Q678/R678-1)*100),"n/a",(Q678/R678-1)*100)</f>
        <v>0</v>
      </c>
      <c r="AU678" s="224">
        <f>IF(ISERROR((R678/T678-1)*100),"n/a",(R678/T678-1)*100)</f>
        <v>0</v>
      </c>
      <c r="AV678" s="224">
        <f>IF(ISERROR((T678/U678-1)*100),"n/a",(T678/U678-1)*100)</f>
        <v>0</v>
      </c>
      <c r="AW678" s="224">
        <f>IF(ISERROR((U678/V678-1)*100),"n/a",(U678/V678-1)*100)</f>
        <v>0</v>
      </c>
      <c r="AX678" s="224">
        <f>IF(ISERROR((V678/W678-1)*100),"n/a",(V678/W678-1)*100)</f>
        <v>0</v>
      </c>
      <c r="AY678" s="224">
        <f>IF(ISERROR((W678/X678-1)*100),"n/a",(W678/X678-1)*100)</f>
        <v>0</v>
      </c>
      <c r="AZ678" s="224">
        <f>IF(ISERROR((X678/Y678-1)*100),"n/a",(X678/Y678-1)*100)</f>
        <v>0</v>
      </c>
      <c r="BA678" s="224">
        <f>IF(ISERROR((Y678/Z678-1)*100),"n/a",(Y678/Z678-1)*100)</f>
        <v>0</v>
      </c>
      <c r="BB678" s="224">
        <f>IF(ISERROR((Z678/AA678-1)*100),"n/a",(Z678/AA678-1)*100)</f>
        <v>0</v>
      </c>
      <c r="BC678" s="224">
        <f>IF(ISERROR((AA678/AB678-1)*100),"n/a",(AA678/AB678-1)*100)</f>
        <v>0</v>
      </c>
      <c r="BD678" s="224">
        <f>IF(ISERROR((AB678/AC678-1)*100),"n/a",(AB678/AC678-1)*100)</f>
        <v>0</v>
      </c>
      <c r="BE678" s="224">
        <f>IF(ISERROR((AC678/AD678-1)*100),"n/a",(AC678/AD678-1)*100)</f>
        <v>0</v>
      </c>
      <c r="BF678" s="224">
        <f>IF(ISERROR((AD678/AE678-1)*100),"n/a",(AD678/AE678-1)*100)</f>
        <v>0</v>
      </c>
      <c r="BG678" s="224">
        <f>AVERAGE(AG678:BF678)</f>
        <v>1.0395419777701873</v>
      </c>
      <c r="BH678" s="182">
        <f t="shared" si="11"/>
        <v>1.6265827760573652</v>
      </c>
    </row>
    <row r="679" spans="1:60" x14ac:dyDescent="0.2">
      <c r="A679" s="123" t="s">
        <v>2107</v>
      </c>
      <c r="B679" s="55" t="s">
        <v>1321</v>
      </c>
      <c r="C679" s="36">
        <v>1.22</v>
      </c>
      <c r="D679" s="181">
        <v>1.2</v>
      </c>
      <c r="E679" s="181">
        <v>1.18</v>
      </c>
      <c r="F679" s="181">
        <v>1.1599999999999999</v>
      </c>
      <c r="G679" s="181">
        <v>1.1399999999999999</v>
      </c>
      <c r="H679" s="181">
        <v>1.1200000000000001</v>
      </c>
      <c r="I679" s="181">
        <v>1.1000000000000001</v>
      </c>
      <c r="J679" s="202">
        <v>1.08</v>
      </c>
      <c r="K679" s="202">
        <v>1.06</v>
      </c>
      <c r="L679" s="181">
        <v>1.0449999999999999</v>
      </c>
      <c r="M679" s="181">
        <v>1.0249999999999999</v>
      </c>
      <c r="N679" s="181">
        <v>1.0049999999999999</v>
      </c>
      <c r="O679" s="181">
        <v>0.98499999999999999</v>
      </c>
      <c r="P679" s="273"/>
      <c r="Q679" s="181">
        <v>0.96499999999999997</v>
      </c>
      <c r="R679" s="181">
        <v>0.94499999999999995</v>
      </c>
      <c r="S679" s="273"/>
      <c r="T679" s="229">
        <v>0.94</v>
      </c>
      <c r="U679" s="202">
        <v>0.92500000000000004</v>
      </c>
      <c r="V679" s="202">
        <v>0.90500000000000003</v>
      </c>
      <c r="W679" s="202">
        <v>0.88500000000000001</v>
      </c>
      <c r="X679" s="202">
        <v>0.78</v>
      </c>
      <c r="Y679" s="202">
        <v>0.63</v>
      </c>
      <c r="Z679" s="202">
        <v>0.45</v>
      </c>
      <c r="AA679" s="229">
        <v>0</v>
      </c>
      <c r="AB679" s="229">
        <v>0</v>
      </c>
      <c r="AC679" s="229">
        <v>0</v>
      </c>
      <c r="AD679" s="229">
        <v>0</v>
      </c>
      <c r="AE679" s="229">
        <v>0</v>
      </c>
      <c r="AF679" s="223">
        <f>SUM(C679:AE679)</f>
        <v>21.745000000000005</v>
      </c>
      <c r="AG679" s="224">
        <f>IF(ISERROR((C679/D679-1)*100),"n/a",(C679/D679-1)*100)</f>
        <v>1.6666666666666607</v>
      </c>
      <c r="AH679" s="224">
        <f>IF(ISERROR((D679/E679-1)*100),"n/a",(D679/E679-1)*100)</f>
        <v>1.6949152542372836</v>
      </c>
      <c r="AI679" s="224">
        <f>IF(ISERROR((E679/F679-1)*100),"n/a",(E679/F679-1)*100)</f>
        <v>1.7241379310344751</v>
      </c>
      <c r="AJ679" s="224">
        <f>IF(ISERROR((F679/G679-1)*100),"n/a",(F679/G679-1)*100)</f>
        <v>1.7543859649122862</v>
      </c>
      <c r="AK679" s="224">
        <f>IF(ISERROR((G679/H679-1)*100),"n/a",(G679/H679-1)*100)</f>
        <v>1.7857142857142572</v>
      </c>
      <c r="AL679" s="224">
        <f>IF(ISERROR((H679/I679-1)*100),"n/a",(H679/I679-1)*100)</f>
        <v>1.8181818181818299</v>
      </c>
      <c r="AM679" s="224">
        <f>IF(ISERROR((I679/J679-1)*100),"n/a",(I679/J679-1)*100)</f>
        <v>1.8518518518518601</v>
      </c>
      <c r="AN679" s="224">
        <f>IF(ISERROR((J679/K679-1)*100),"n/a",(J679/K679-1)*100)</f>
        <v>1.8867924528301883</v>
      </c>
      <c r="AO679" s="224">
        <f>IF(ISERROR((K679/L679-1)*100),"n/a",(K679/L679-1)*100)</f>
        <v>1.4354066985646119</v>
      </c>
      <c r="AP679" s="224">
        <f>IF(ISERROR((L679/M679-1)*100),"n/a",(L679/M679-1)*100)</f>
        <v>1.9512195121951237</v>
      </c>
      <c r="AQ679" s="224">
        <f>IF(ISERROR((M679/N679-1)*100),"n/a",(M679/N679-1)*100)</f>
        <v>1.990049751243772</v>
      </c>
      <c r="AR679" s="224">
        <f>IF(ISERROR((N679/O679-1)*100),"n/a",(N679/O679-1)*100)</f>
        <v>2.0304568527918621</v>
      </c>
      <c r="AS679" s="224">
        <f>IF(ISERROR((O679/Q679-1)*100),"n/a",(O679/Q679-1)*100)</f>
        <v>2.0725388601036343</v>
      </c>
      <c r="AT679" s="224">
        <f>IF(ISERROR((Q679/R679-1)*100),"n/a",(Q679/R679-1)*100)</f>
        <v>2.1164021164021163</v>
      </c>
      <c r="AU679" s="224">
        <f>IF(ISERROR((R679/T679-1)*100),"n/a",(R679/T679-1)*100)</f>
        <v>0.53191489361701372</v>
      </c>
      <c r="AV679" s="224">
        <f>IF(ISERROR((T679/U679-1)*100),"n/a",(T679/U679-1)*100)</f>
        <v>1.6216216216216051</v>
      </c>
      <c r="AW679" s="224">
        <f>IF(ISERROR((U679/V679-1)*100),"n/a",(U679/V679-1)*100)</f>
        <v>2.2099447513812098</v>
      </c>
      <c r="AX679" s="224">
        <f>IF(ISERROR((V679/W679-1)*100),"n/a",(V679/W679-1)*100)</f>
        <v>2.2598870056497189</v>
      </c>
      <c r="AY679" s="224">
        <f>IF(ISERROR((W679/X679-1)*100),"n/a",(W679/X679-1)*100)</f>
        <v>13.461538461538458</v>
      </c>
      <c r="AZ679" s="224">
        <f>IF(ISERROR((X679/Y679-1)*100),"n/a",(X679/Y679-1)*100)</f>
        <v>23.809523809523814</v>
      </c>
      <c r="BA679" s="224">
        <f>IF(ISERROR((Y679/Z679-1)*100),"n/a",(Y679/Z679-1)*100)</f>
        <v>39.999999999999993</v>
      </c>
      <c r="BB679" s="224" t="str">
        <f>IF(ISERROR((Z679/AA679-1)*100),"n/a",(Z679/AA679-1)*100)</f>
        <v>n/a</v>
      </c>
      <c r="BC679" s="224" t="str">
        <f>IF(ISERROR((AA679/AB679-1)*100),"n/a",(AA679/AB679-1)*100)</f>
        <v>n/a</v>
      </c>
      <c r="BD679" s="224" t="str">
        <f>IF(ISERROR((AB679/AC679-1)*100),"n/a",(AB679/AC679-1)*100)</f>
        <v>n/a</v>
      </c>
      <c r="BE679" s="224" t="str">
        <f>IF(ISERROR((AC679/AD679-1)*100),"n/a",(AC679/AD679-1)*100)</f>
        <v>n/a</v>
      </c>
      <c r="BF679" s="224" t="str">
        <f>IF(ISERROR((AD679/AE679-1)*100),"n/a",(AD679/AE679-1)*100)</f>
        <v>n/a</v>
      </c>
      <c r="BG679" s="224">
        <f>AVERAGE(AG679:BF679)</f>
        <v>5.2225309790505605</v>
      </c>
      <c r="BH679" s="182">
        <f t="shared" si="11"/>
        <v>9.5816198207631835</v>
      </c>
    </row>
    <row r="680" spans="1:60" x14ac:dyDescent="0.2">
      <c r="A680" s="116" t="s">
        <v>5558</v>
      </c>
      <c r="B680" s="55" t="s">
        <v>5551</v>
      </c>
      <c r="C680" s="36">
        <v>0.24399999999999999</v>
      </c>
      <c r="D680" s="181">
        <v>0.23399999999999999</v>
      </c>
      <c r="E680" s="181">
        <v>0.22800000000000001</v>
      </c>
      <c r="F680" s="181">
        <v>0.216</v>
      </c>
      <c r="G680" s="181">
        <v>0.21000000000000002</v>
      </c>
      <c r="H680" s="181">
        <v>0.05</v>
      </c>
      <c r="I680" s="238">
        <v>0</v>
      </c>
      <c r="J680" s="229">
        <v>0</v>
      </c>
      <c r="K680" s="229">
        <v>0</v>
      </c>
      <c r="L680" s="238">
        <v>0</v>
      </c>
      <c r="M680" s="238">
        <v>0</v>
      </c>
      <c r="N680" s="238">
        <v>0</v>
      </c>
      <c r="O680" s="238">
        <v>0</v>
      </c>
      <c r="P680" s="162"/>
      <c r="Q680" s="238">
        <v>0</v>
      </c>
      <c r="R680" s="238">
        <v>0</v>
      </c>
      <c r="S680" s="162"/>
      <c r="T680" s="238">
        <v>0</v>
      </c>
      <c r="U680" s="238">
        <v>0</v>
      </c>
      <c r="V680" s="229">
        <v>0</v>
      </c>
      <c r="W680" s="229">
        <v>0</v>
      </c>
      <c r="X680" s="229">
        <v>0</v>
      </c>
      <c r="Y680" s="229">
        <v>0</v>
      </c>
      <c r="Z680" s="229">
        <v>0</v>
      </c>
      <c r="AA680" s="229">
        <v>0</v>
      </c>
      <c r="AB680" s="229">
        <v>0</v>
      </c>
      <c r="AC680" s="229">
        <v>0</v>
      </c>
      <c r="AD680" s="229">
        <v>0</v>
      </c>
      <c r="AE680" s="229">
        <v>0</v>
      </c>
      <c r="AF680" s="223">
        <f>SUM(C680:AE680)</f>
        <v>1.1819999999999999</v>
      </c>
      <c r="AG680" s="224">
        <f>IF(ISERROR((C680/D680-1)*100),"n/a",(C680/D680-1)*100)</f>
        <v>4.2735042735042805</v>
      </c>
      <c r="AH680" s="224">
        <f>IF(ISERROR((D680/E680-1)*100),"n/a",(D680/E680-1)*100)</f>
        <v>2.631578947368407</v>
      </c>
      <c r="AI680" s="224">
        <f>IF(ISERROR((E680/F680-1)*100),"n/a",(E680/F680-1)*100)</f>
        <v>5.555555555555558</v>
      </c>
      <c r="AJ680" s="224">
        <f>IF(ISERROR((F680/G680-1)*100),"n/a",(F680/G680-1)*100)</f>
        <v>2.857142857142847</v>
      </c>
      <c r="AK680" s="224">
        <f>IF(ISERROR((G680/H680-1)*100),"n/a",(G680/H680-1)*100)</f>
        <v>320</v>
      </c>
      <c r="AL680" s="224" t="str">
        <f>IF(ISERROR((H680/I680-1)*100),"n/a",(H680/I680-1)*100)</f>
        <v>n/a</v>
      </c>
      <c r="AM680" s="224" t="str">
        <f>IF(ISERROR((I680/J680-1)*100),"n/a",(I680/J680-1)*100)</f>
        <v>n/a</v>
      </c>
      <c r="AN680" s="224" t="str">
        <f>IF(ISERROR((J680/K680-1)*100),"n/a",(J680/K680-1)*100)</f>
        <v>n/a</v>
      </c>
      <c r="AO680" s="224" t="str">
        <f>IF(ISERROR((K680/L680-1)*100),"n/a",(K680/L680-1)*100)</f>
        <v>n/a</v>
      </c>
      <c r="AP680" s="224" t="str">
        <f>IF(ISERROR((L680/M680-1)*100),"n/a",(L680/M680-1)*100)</f>
        <v>n/a</v>
      </c>
      <c r="AQ680" s="224" t="str">
        <f>IF(ISERROR((M680/N680-1)*100),"n/a",(M680/N680-1)*100)</f>
        <v>n/a</v>
      </c>
      <c r="AR680" s="224" t="str">
        <f>IF(ISERROR((N680/O680-1)*100),"n/a",(N680/O680-1)*100)</f>
        <v>n/a</v>
      </c>
      <c r="AS680" s="224" t="str">
        <f>IF(ISERROR((O680/Q680-1)*100),"n/a",(O680/Q680-1)*100)</f>
        <v>n/a</v>
      </c>
      <c r="AT680" s="224" t="str">
        <f>IF(ISERROR((Q680/R680-1)*100),"n/a",(Q680/R680-1)*100)</f>
        <v>n/a</v>
      </c>
      <c r="AU680" s="224" t="str">
        <f>IF(ISERROR((R680/T680-1)*100),"n/a",(R680/T680-1)*100)</f>
        <v>n/a</v>
      </c>
      <c r="AV680" s="224" t="str">
        <f>IF(ISERROR((T680/U680-1)*100),"n/a",(T680/U680-1)*100)</f>
        <v>n/a</v>
      </c>
      <c r="AW680" s="224" t="str">
        <f>IF(ISERROR((U680/V680-1)*100),"n/a",(U680/V680-1)*100)</f>
        <v>n/a</v>
      </c>
      <c r="AX680" s="224" t="str">
        <f>IF(ISERROR((V680/W680-1)*100),"n/a",(V680/W680-1)*100)</f>
        <v>n/a</v>
      </c>
      <c r="AY680" s="224" t="str">
        <f>IF(ISERROR((W680/X680-1)*100),"n/a",(W680/X680-1)*100)</f>
        <v>n/a</v>
      </c>
      <c r="AZ680" s="224" t="str">
        <f>IF(ISERROR((X680/Y680-1)*100),"n/a",(X680/Y680-1)*100)</f>
        <v>n/a</v>
      </c>
      <c r="BA680" s="224" t="str">
        <f>IF(ISERROR((Y680/Z680-1)*100),"n/a",(Y680/Z680-1)*100)</f>
        <v>n/a</v>
      </c>
      <c r="BB680" s="224" t="str">
        <f>IF(ISERROR((Z680/AA680-1)*100),"n/a",(Z680/AA680-1)*100)</f>
        <v>n/a</v>
      </c>
      <c r="BC680" s="224" t="str">
        <f>IF(ISERROR((AA680/AB680-1)*100),"n/a",(AA680/AB680-1)*100)</f>
        <v>n/a</v>
      </c>
      <c r="BD680" s="224" t="str">
        <f>IF(ISERROR((AB680/AC680-1)*100),"n/a",(AB680/AC680-1)*100)</f>
        <v>n/a</v>
      </c>
      <c r="BE680" s="224" t="str">
        <f>IF(ISERROR((AC680/AD680-1)*100),"n/a",(AC680/AD680-1)*100)</f>
        <v>n/a</v>
      </c>
      <c r="BF680" s="224" t="str">
        <f>IF(ISERROR((AD680/AE680-1)*100),"n/a",(AD680/AE680-1)*100)</f>
        <v>n/a</v>
      </c>
      <c r="BG680" s="224">
        <f>AVERAGE(AG680:BF680)</f>
        <v>67.06355632671422</v>
      </c>
      <c r="BH680" s="182">
        <f t="shared" ref="BH680:BH690" si="12">STDEV(AG680:BF680)</f>
        <v>141.40068296638194</v>
      </c>
    </row>
    <row r="681" spans="1:60" x14ac:dyDescent="0.2">
      <c r="A681" s="55" t="s">
        <v>2108</v>
      </c>
      <c r="B681" s="55" t="s">
        <v>522</v>
      </c>
      <c r="C681" s="36">
        <v>3.26</v>
      </c>
      <c r="D681" s="181">
        <v>3.22</v>
      </c>
      <c r="E681" s="181">
        <v>3.18</v>
      </c>
      <c r="F681" s="181">
        <v>3.14</v>
      </c>
      <c r="G681" s="181">
        <v>3.1</v>
      </c>
      <c r="H681" s="181">
        <v>3.06</v>
      </c>
      <c r="I681" s="181">
        <v>3.02</v>
      </c>
      <c r="J681" s="202">
        <v>2.6</v>
      </c>
      <c r="K681" s="202">
        <v>2.16</v>
      </c>
      <c r="L681" s="181">
        <v>2.12</v>
      </c>
      <c r="M681" s="181">
        <v>2.08</v>
      </c>
      <c r="N681" s="181">
        <v>2.04</v>
      </c>
      <c r="O681" s="181">
        <v>2</v>
      </c>
      <c r="P681" s="273"/>
      <c r="Q681" s="181">
        <v>1.96</v>
      </c>
      <c r="R681" s="181">
        <v>1.92</v>
      </c>
      <c r="S681" s="273"/>
      <c r="T681" s="202">
        <v>1.88</v>
      </c>
      <c r="U681" s="202">
        <v>1.84</v>
      </c>
      <c r="V681" s="202">
        <v>1.8</v>
      </c>
      <c r="W681" s="202">
        <v>1.76</v>
      </c>
      <c r="X681" s="202">
        <v>1.72</v>
      </c>
      <c r="Y681" s="202">
        <v>1.68</v>
      </c>
      <c r="Z681" s="202">
        <v>1.56</v>
      </c>
      <c r="AA681" s="202">
        <v>1.44</v>
      </c>
      <c r="AB681" s="202">
        <v>1.36</v>
      </c>
      <c r="AC681" s="202">
        <v>1.28</v>
      </c>
      <c r="AD681" s="202">
        <v>1.24</v>
      </c>
      <c r="AE681" s="202">
        <v>1.2</v>
      </c>
      <c r="AF681" s="223">
        <f>SUM(C681:AE681)</f>
        <v>57.620000000000012</v>
      </c>
      <c r="AG681" s="224">
        <f>IF(ISERROR((C681/D681-1)*100),"n/a",(C681/D681-1)*100)</f>
        <v>1.2422360248447006</v>
      </c>
      <c r="AH681" s="224">
        <f>IF(ISERROR((D681/E681-1)*100),"n/a",(D681/E681-1)*100)</f>
        <v>1.2578616352201255</v>
      </c>
      <c r="AI681" s="224">
        <f>IF(ISERROR((E681/F681-1)*100),"n/a",(E681/F681-1)*100)</f>
        <v>1.2738853503184711</v>
      </c>
      <c r="AJ681" s="224">
        <f>IF(ISERROR((F681/G681-1)*100),"n/a",(F681/G681-1)*100)</f>
        <v>1.2903225806451646</v>
      </c>
      <c r="AK681" s="224">
        <f>IF(ISERROR((G681/H681-1)*100),"n/a",(G681/H681-1)*100)</f>
        <v>1.3071895424836555</v>
      </c>
      <c r="AL681" s="224">
        <f>IF(ISERROR((H681/I681-1)*100),"n/a",(H681/I681-1)*100)</f>
        <v>1.3245033112582849</v>
      </c>
      <c r="AM681" s="224">
        <f>IF(ISERROR((I681/J681-1)*100),"n/a",(I681/J681-1)*100)</f>
        <v>16.153846153846139</v>
      </c>
      <c r="AN681" s="224">
        <f>IF(ISERROR((J681/K681-1)*100),"n/a",(J681/K681-1)*100)</f>
        <v>20.370370370370374</v>
      </c>
      <c r="AO681" s="224">
        <f>IF(ISERROR((K681/L681-1)*100),"n/a",(K681/L681-1)*100)</f>
        <v>1.8867924528301883</v>
      </c>
      <c r="AP681" s="224">
        <f>IF(ISERROR((L681/M681-1)*100),"n/a",(L681/M681-1)*100)</f>
        <v>1.9230769230769162</v>
      </c>
      <c r="AQ681" s="224">
        <f>IF(ISERROR((M681/N681-1)*100),"n/a",(M681/N681-1)*100)</f>
        <v>1.9607843137254832</v>
      </c>
      <c r="AR681" s="224">
        <f>IF(ISERROR((N681/O681-1)*100),"n/a",(N681/O681-1)*100)</f>
        <v>2.0000000000000018</v>
      </c>
      <c r="AS681" s="224">
        <f>IF(ISERROR((O681/Q681-1)*100),"n/a",(O681/Q681-1)*100)</f>
        <v>2.0408163265306145</v>
      </c>
      <c r="AT681" s="224">
        <f>IF(ISERROR((Q681/R681-1)*100),"n/a",(Q681/R681-1)*100)</f>
        <v>2.0833333333333259</v>
      </c>
      <c r="AU681" s="224">
        <f>IF(ISERROR((R681/T681-1)*100),"n/a",(R681/T681-1)*100)</f>
        <v>2.1276595744680771</v>
      </c>
      <c r="AV681" s="224">
        <f>IF(ISERROR((T681/U681-1)*100),"n/a",(T681/U681-1)*100)</f>
        <v>2.1739130434782483</v>
      </c>
      <c r="AW681" s="224">
        <f>IF(ISERROR((U681/V681-1)*100),"n/a",(U681/V681-1)*100)</f>
        <v>2.2222222222222143</v>
      </c>
      <c r="AX681" s="224">
        <f>IF(ISERROR((V681/W681-1)*100),"n/a",(V681/W681-1)*100)</f>
        <v>2.2727272727272707</v>
      </c>
      <c r="AY681" s="224">
        <f>IF(ISERROR((W681/X681-1)*100),"n/a",(W681/X681-1)*100)</f>
        <v>2.3255813953488413</v>
      </c>
      <c r="AZ681" s="224">
        <f>IF(ISERROR((X681/Y681-1)*100),"n/a",(X681/Y681-1)*100)</f>
        <v>2.3809523809523725</v>
      </c>
      <c r="BA681" s="224">
        <f>IF(ISERROR((Y681/Z681-1)*100),"n/a",(Y681/Z681-1)*100)</f>
        <v>7.6923076923076872</v>
      </c>
      <c r="BB681" s="224">
        <f>IF(ISERROR((Z681/AA681-1)*100),"n/a",(Z681/AA681-1)*100)</f>
        <v>8.3333333333333481</v>
      </c>
      <c r="BC681" s="224">
        <f>IF(ISERROR((AA681/AB681-1)*100),"n/a",(AA681/AB681-1)*100)</f>
        <v>5.8823529411764497</v>
      </c>
      <c r="BD681" s="224">
        <f>IF(ISERROR((AB681/AC681-1)*100),"n/a",(AB681/AC681-1)*100)</f>
        <v>6.25</v>
      </c>
      <c r="BE681" s="224">
        <f>IF(ISERROR((AC681/AD681-1)*100),"n/a",(AC681/AD681-1)*100)</f>
        <v>3.2258064516129004</v>
      </c>
      <c r="BF681" s="224">
        <f>IF(ISERROR((AD681/AE681-1)*100),"n/a",(AD681/AE681-1)*100)</f>
        <v>3.3333333333333437</v>
      </c>
      <c r="BG681" s="224">
        <f>AVERAGE(AG681:BF681)</f>
        <v>4.0128926138247767</v>
      </c>
      <c r="BH681" s="182">
        <f t="shared" si="12"/>
        <v>4.6687394174161403</v>
      </c>
    </row>
    <row r="682" spans="1:60" x14ac:dyDescent="0.2">
      <c r="A682" s="55" t="s">
        <v>1322</v>
      </c>
      <c r="B682" s="55" t="s">
        <v>1323</v>
      </c>
      <c r="C682" s="36">
        <v>2.44</v>
      </c>
      <c r="D682" s="181">
        <v>2.15</v>
      </c>
      <c r="E682" s="181">
        <v>1.87</v>
      </c>
      <c r="F682" s="181">
        <v>1.575</v>
      </c>
      <c r="G682" s="181">
        <v>1.335</v>
      </c>
      <c r="H682" s="181">
        <v>1.22</v>
      </c>
      <c r="I682" s="181">
        <v>1.05</v>
      </c>
      <c r="J682" s="202">
        <v>0.88</v>
      </c>
      <c r="K682" s="202">
        <v>0.69</v>
      </c>
      <c r="L682" s="181">
        <v>0.58499999999999996</v>
      </c>
      <c r="M682" s="181">
        <v>0.5</v>
      </c>
      <c r="N682" s="181">
        <v>0.42</v>
      </c>
      <c r="O682" s="181">
        <v>0.34749999999999998</v>
      </c>
      <c r="P682" s="273"/>
      <c r="Q682" s="181">
        <v>0.2475</v>
      </c>
      <c r="R682" s="181">
        <v>0.16750000000000001</v>
      </c>
      <c r="S682" s="273"/>
      <c r="T682" s="202">
        <v>0.13125000000000001</v>
      </c>
      <c r="U682" s="202">
        <v>0.11</v>
      </c>
      <c r="V682" s="202">
        <v>5.2499999999999998E-2</v>
      </c>
      <c r="W682" s="229">
        <v>0</v>
      </c>
      <c r="X682" s="229">
        <v>0</v>
      </c>
      <c r="Y682" s="229">
        <v>0</v>
      </c>
      <c r="Z682" s="229">
        <v>0</v>
      </c>
      <c r="AA682" s="229">
        <v>0</v>
      </c>
      <c r="AB682" s="229">
        <v>0</v>
      </c>
      <c r="AC682" s="229">
        <v>0</v>
      </c>
      <c r="AD682" s="229">
        <v>0</v>
      </c>
      <c r="AE682" s="229">
        <v>0</v>
      </c>
      <c r="AF682" s="223">
        <f>SUM(C682:AE682)</f>
        <v>15.771250000000002</v>
      </c>
      <c r="AG682" s="224">
        <f>IF(ISERROR((C682/D682-1)*100),"n/a",(C682/D682-1)*100)</f>
        <v>13.488372093023248</v>
      </c>
      <c r="AH682" s="224">
        <f>IF(ISERROR((D682/E682-1)*100),"n/a",(D682/E682-1)*100)</f>
        <v>14.973262032085554</v>
      </c>
      <c r="AI682" s="224">
        <f>IF(ISERROR((E682/F682-1)*100),"n/a",(E682/F682-1)*100)</f>
        <v>18.730158730158731</v>
      </c>
      <c r="AJ682" s="224">
        <f>IF(ISERROR((F682/G682-1)*100),"n/a",(F682/G682-1)*100)</f>
        <v>17.977528089887642</v>
      </c>
      <c r="AK682" s="224">
        <f>IF(ISERROR((G682/H682-1)*100),"n/a",(G682/H682-1)*100)</f>
        <v>9.426229508196716</v>
      </c>
      <c r="AL682" s="224">
        <f>IF(ISERROR((H682/I682-1)*100),"n/a",(H682/I682-1)*100)</f>
        <v>16.190476190476176</v>
      </c>
      <c r="AM682" s="224">
        <f>IF(ISERROR((I682/J682-1)*100),"n/a",(I682/J682-1)*100)</f>
        <v>19.318181818181813</v>
      </c>
      <c r="AN682" s="224">
        <f>IF(ISERROR((J682/K682-1)*100),"n/a",(J682/K682-1)*100)</f>
        <v>27.536231884057983</v>
      </c>
      <c r="AO682" s="224">
        <f>IF(ISERROR((K682/L682-1)*100),"n/a",(K682/L682-1)*100)</f>
        <v>17.948717948717952</v>
      </c>
      <c r="AP682" s="224">
        <f>IF(ISERROR((L682/M682-1)*100),"n/a",(L682/M682-1)*100)</f>
        <v>16.999999999999993</v>
      </c>
      <c r="AQ682" s="224">
        <f>IF(ISERROR((M682/N682-1)*100),"n/a",(M682/N682-1)*100)</f>
        <v>19.047619047619047</v>
      </c>
      <c r="AR682" s="224">
        <f>IF(ISERROR((N682/O682-1)*100),"n/a",(N682/O682-1)*100)</f>
        <v>20.863309352517987</v>
      </c>
      <c r="AS682" s="224">
        <f>IF(ISERROR((O682/Q682-1)*100),"n/a",(O682/Q682-1)*100)</f>
        <v>40.404040404040401</v>
      </c>
      <c r="AT682" s="224">
        <f>IF(ISERROR((Q682/R682-1)*100),"n/a",(Q682/R682-1)*100)</f>
        <v>47.761194029850728</v>
      </c>
      <c r="AU682" s="224">
        <f>IF(ISERROR((R682/T682-1)*100),"n/a",(R682/T682-1)*100)</f>
        <v>27.619047619047631</v>
      </c>
      <c r="AV682" s="224">
        <f>IF(ISERROR((T682/U682-1)*100),"n/a",(T682/U682-1)*100)</f>
        <v>19.318181818181813</v>
      </c>
      <c r="AW682" s="224">
        <f>IF(ISERROR((U682/V682-1)*100),"n/a",(U682/V682-1)*100)</f>
        <v>109.52380952380953</v>
      </c>
      <c r="AX682" s="224" t="str">
        <f>IF(ISERROR((V682/W682-1)*100),"n/a",(V682/W682-1)*100)</f>
        <v>n/a</v>
      </c>
      <c r="AY682" s="224" t="str">
        <f>IF(ISERROR((W682/X682-1)*100),"n/a",(W682/X682-1)*100)</f>
        <v>n/a</v>
      </c>
      <c r="AZ682" s="224" t="str">
        <f>IF(ISERROR((X682/Y682-1)*100),"n/a",(X682/Y682-1)*100)</f>
        <v>n/a</v>
      </c>
      <c r="BA682" s="224" t="str">
        <f>IF(ISERROR((Y682/Z682-1)*100),"n/a",(Y682/Z682-1)*100)</f>
        <v>n/a</v>
      </c>
      <c r="BB682" s="224" t="str">
        <f>IF(ISERROR((Z682/AA682-1)*100),"n/a",(Z682/AA682-1)*100)</f>
        <v>n/a</v>
      </c>
      <c r="BC682" s="224" t="str">
        <f>IF(ISERROR((AA682/AB682-1)*100),"n/a",(AA682/AB682-1)*100)</f>
        <v>n/a</v>
      </c>
      <c r="BD682" s="224" t="str">
        <f>IF(ISERROR((AB682/AC682-1)*100),"n/a",(AB682/AC682-1)*100)</f>
        <v>n/a</v>
      </c>
      <c r="BE682" s="224" t="str">
        <f>IF(ISERROR((AC682/AD682-1)*100),"n/a",(AC682/AD682-1)*100)</f>
        <v>n/a</v>
      </c>
      <c r="BF682" s="224" t="str">
        <f>IF(ISERROR((AD682/AE682-1)*100),"n/a",(AD682/AE682-1)*100)</f>
        <v>n/a</v>
      </c>
      <c r="BG682" s="224">
        <f>AVERAGE(AG682:BF682)</f>
        <v>26.889785887638411</v>
      </c>
      <c r="BH682" s="182">
        <f t="shared" si="12"/>
        <v>23.351752589503601</v>
      </c>
    </row>
    <row r="683" spans="1:60" x14ac:dyDescent="0.2">
      <c r="A683" s="146" t="s">
        <v>5651</v>
      </c>
      <c r="B683" s="55" t="s">
        <v>2905</v>
      </c>
      <c r="C683" s="36">
        <v>3.16</v>
      </c>
      <c r="D683" s="181">
        <v>3.04</v>
      </c>
      <c r="E683" s="181">
        <v>2.88</v>
      </c>
      <c r="F683" s="181">
        <v>2.4</v>
      </c>
      <c r="G683" s="238">
        <v>0.54</v>
      </c>
      <c r="H683" s="238">
        <v>1.08</v>
      </c>
      <c r="I683" s="181">
        <v>1.8</v>
      </c>
      <c r="J683" s="202">
        <v>1.6</v>
      </c>
      <c r="K683" s="202">
        <v>1.4</v>
      </c>
      <c r="L683" s="181">
        <v>1.2</v>
      </c>
      <c r="M683" s="181">
        <v>0.75</v>
      </c>
      <c r="N683" s="181">
        <v>0.25</v>
      </c>
      <c r="O683" s="238">
        <v>0</v>
      </c>
      <c r="P683" s="162"/>
      <c r="Q683" s="238">
        <v>0</v>
      </c>
      <c r="R683" s="238">
        <v>0</v>
      </c>
      <c r="S683" s="162"/>
      <c r="T683" s="238">
        <v>0</v>
      </c>
      <c r="U683" s="238">
        <v>0</v>
      </c>
      <c r="V683" s="229">
        <v>0</v>
      </c>
      <c r="W683" s="229">
        <v>0</v>
      </c>
      <c r="X683" s="229">
        <v>0</v>
      </c>
      <c r="Y683" s="229">
        <v>0</v>
      </c>
      <c r="Z683" s="229">
        <v>0</v>
      </c>
      <c r="AA683" s="229">
        <v>0</v>
      </c>
      <c r="AB683" s="229">
        <v>0</v>
      </c>
      <c r="AC683" s="229">
        <v>0</v>
      </c>
      <c r="AD683" s="229">
        <v>0</v>
      </c>
      <c r="AE683" s="229">
        <v>0</v>
      </c>
      <c r="AF683" s="223">
        <f>SUM(C683:AE683)</f>
        <v>20.099999999999998</v>
      </c>
      <c r="AG683" s="224">
        <f>IF(ISERROR((C683/D683-1)*100),"n/a",(C683/D683-1)*100)</f>
        <v>3.9473684210526327</v>
      </c>
      <c r="AH683" s="224">
        <f>IF(ISERROR((D683/E683-1)*100),"n/a",(D683/E683-1)*100)</f>
        <v>5.555555555555558</v>
      </c>
      <c r="AI683" s="224">
        <f>IF(ISERROR((E683/F683-1)*100),"n/a",(E683/F683-1)*100)</f>
        <v>19.999999999999996</v>
      </c>
      <c r="AJ683" s="224">
        <f>IF(ISERROR((F683/G683-1)*100),"n/a",(F683/G683-1)*100)</f>
        <v>344.4444444444444</v>
      </c>
      <c r="AK683" s="224">
        <f>IF(ISERROR((G683/H683-1)*100),"n/a",(G683/H683-1)*100)</f>
        <v>-50</v>
      </c>
      <c r="AL683" s="224">
        <f>IF(ISERROR((H683/I683-1)*100),"n/a",(H683/I683-1)*100)</f>
        <v>-40</v>
      </c>
      <c r="AM683" s="224">
        <f>IF(ISERROR((I683/J683-1)*100),"n/a",(I683/J683-1)*100)</f>
        <v>12.5</v>
      </c>
      <c r="AN683" s="224">
        <f>IF(ISERROR((J683/K683-1)*100),"n/a",(J683/K683-1)*100)</f>
        <v>14.285714285714302</v>
      </c>
      <c r="AO683" s="224">
        <f>IF(ISERROR((K683/L683-1)*100),"n/a",(K683/L683-1)*100)</f>
        <v>16.666666666666675</v>
      </c>
      <c r="AP683" s="224">
        <f>IF(ISERROR((L683/M683-1)*100),"n/a",(L683/M683-1)*100)</f>
        <v>59.999999999999986</v>
      </c>
      <c r="AQ683" s="224">
        <f>IF(ISERROR((M683/N683-1)*100),"n/a",(M683/N683-1)*100)</f>
        <v>200</v>
      </c>
      <c r="AR683" s="224" t="str">
        <f>IF(ISERROR((N683/O683-1)*100),"n/a",(N683/O683-1)*100)</f>
        <v>n/a</v>
      </c>
      <c r="AS683" s="224" t="str">
        <f>IF(ISERROR((O683/Q683-1)*100),"n/a",(O683/Q683-1)*100)</f>
        <v>n/a</v>
      </c>
      <c r="AT683" s="224" t="str">
        <f>IF(ISERROR((Q683/R683-1)*100),"n/a",(Q683/R683-1)*100)</f>
        <v>n/a</v>
      </c>
      <c r="AU683" s="224" t="str">
        <f>IF(ISERROR((R683/T683-1)*100),"n/a",(R683/T683-1)*100)</f>
        <v>n/a</v>
      </c>
      <c r="AV683" s="224" t="str">
        <f>IF(ISERROR((T683/U683-1)*100),"n/a",(T683/U683-1)*100)</f>
        <v>n/a</v>
      </c>
      <c r="AW683" s="224" t="str">
        <f>IF(ISERROR((U683/V683-1)*100),"n/a",(U683/V683-1)*100)</f>
        <v>n/a</v>
      </c>
      <c r="AX683" s="224" t="str">
        <f>IF(ISERROR((V683/W683-1)*100),"n/a",(V683/W683-1)*100)</f>
        <v>n/a</v>
      </c>
      <c r="AY683" s="224" t="str">
        <f>IF(ISERROR((W683/X683-1)*100),"n/a",(W683/X683-1)*100)</f>
        <v>n/a</v>
      </c>
      <c r="AZ683" s="224" t="str">
        <f>IF(ISERROR((X683/Y683-1)*100),"n/a",(X683/Y683-1)*100)</f>
        <v>n/a</v>
      </c>
      <c r="BA683" s="224" t="str">
        <f>IF(ISERROR((Y683/Z683-1)*100),"n/a",(Y683/Z683-1)*100)</f>
        <v>n/a</v>
      </c>
      <c r="BB683" s="224" t="str">
        <f>IF(ISERROR((Z683/AA683-1)*100),"n/a",(Z683/AA683-1)*100)</f>
        <v>n/a</v>
      </c>
      <c r="BC683" s="224" t="str">
        <f>IF(ISERROR((AA683/AB683-1)*100),"n/a",(AA683/AB683-1)*100)</f>
        <v>n/a</v>
      </c>
      <c r="BD683" s="224" t="str">
        <f>IF(ISERROR((AB683/AC683-1)*100),"n/a",(AB683/AC683-1)*100)</f>
        <v>n/a</v>
      </c>
      <c r="BE683" s="224" t="str">
        <f>IF(ISERROR((AC683/AD683-1)*100),"n/a",(AC683/AD683-1)*100)</f>
        <v>n/a</v>
      </c>
      <c r="BF683" s="224" t="str">
        <f>IF(ISERROR((AD683/AE683-1)*100),"n/a",(AD683/AE683-1)*100)</f>
        <v>n/a</v>
      </c>
      <c r="BG683" s="224">
        <f>AVERAGE(AG683:BF683)</f>
        <v>53.39997721576669</v>
      </c>
      <c r="BH683" s="182">
        <f t="shared" si="12"/>
        <v>116.6445015424931</v>
      </c>
    </row>
    <row r="684" spans="1:60" x14ac:dyDescent="0.2">
      <c r="A684" s="55" t="s">
        <v>2109</v>
      </c>
      <c r="B684" s="55" t="s">
        <v>1325</v>
      </c>
      <c r="C684" s="36">
        <v>1.2749999999999999</v>
      </c>
      <c r="D684" s="181">
        <v>1.18</v>
      </c>
      <c r="E684" s="181">
        <v>1.0900000000000001</v>
      </c>
      <c r="F684" s="181">
        <v>0.97</v>
      </c>
      <c r="G684" s="181">
        <v>0.87</v>
      </c>
      <c r="H684" s="181">
        <v>0.83</v>
      </c>
      <c r="I684" s="181">
        <v>0.79</v>
      </c>
      <c r="J684" s="202">
        <v>0.75</v>
      </c>
      <c r="K684" s="202">
        <v>0.71</v>
      </c>
      <c r="L684" s="202">
        <v>0.67</v>
      </c>
      <c r="M684" s="202">
        <v>0.62</v>
      </c>
      <c r="N684" s="229">
        <v>0.6</v>
      </c>
      <c r="O684" s="229">
        <v>0.6</v>
      </c>
      <c r="P684" s="229"/>
      <c r="Q684" s="229">
        <v>0.6</v>
      </c>
      <c r="R684" s="202">
        <v>0.8</v>
      </c>
      <c r="S684" s="202"/>
      <c r="T684" s="229">
        <v>0.4</v>
      </c>
      <c r="U684" s="229">
        <v>1.1000000000000001</v>
      </c>
      <c r="V684" s="202">
        <v>1.4</v>
      </c>
      <c r="W684" s="202">
        <v>1.2</v>
      </c>
      <c r="X684" s="202">
        <v>1.05</v>
      </c>
      <c r="Y684" s="202">
        <v>1</v>
      </c>
      <c r="Z684" s="202">
        <v>1</v>
      </c>
      <c r="AA684" s="202">
        <v>1</v>
      </c>
      <c r="AB684" s="202">
        <v>1</v>
      </c>
      <c r="AC684" s="202">
        <v>1</v>
      </c>
      <c r="AD684" s="202">
        <v>1</v>
      </c>
      <c r="AE684" s="202">
        <v>1</v>
      </c>
      <c r="AF684" s="223">
        <f>SUM(C684:AE684)</f>
        <v>24.504999999999999</v>
      </c>
      <c r="AG684" s="224">
        <f>IF(ISERROR((C684/D684-1)*100),"n/a",(C684/D684-1)*100)</f>
        <v>8.0508474576271194</v>
      </c>
      <c r="AH684" s="224">
        <f>IF(ISERROR((D684/E684-1)*100),"n/a",(D684/E684-1)*100)</f>
        <v>8.2568807339449499</v>
      </c>
      <c r="AI684" s="224">
        <f>IF(ISERROR((E684/F684-1)*100),"n/a",(E684/F684-1)*100)</f>
        <v>12.371134020618557</v>
      </c>
      <c r="AJ684" s="224">
        <f>IF(ISERROR((F684/G684-1)*100),"n/a",(F684/G684-1)*100)</f>
        <v>11.494252873563227</v>
      </c>
      <c r="AK684" s="224">
        <f>IF(ISERROR((G684/H684-1)*100),"n/a",(G684/H684-1)*100)</f>
        <v>4.8192771084337505</v>
      </c>
      <c r="AL684" s="224">
        <f>IF(ISERROR((H684/I684-1)*100),"n/a",(H684/I684-1)*100)</f>
        <v>5.0632911392404889</v>
      </c>
      <c r="AM684" s="224">
        <f>IF(ISERROR((I684/J684-1)*100),"n/a",(I684/J684-1)*100)</f>
        <v>5.3333333333333455</v>
      </c>
      <c r="AN684" s="224">
        <f>IF(ISERROR((J684/K684-1)*100),"n/a",(J684/K684-1)*100)</f>
        <v>5.6338028169014231</v>
      </c>
      <c r="AO684" s="224">
        <f>IF(ISERROR((K684/L684-1)*100),"n/a",(K684/L684-1)*100)</f>
        <v>5.9701492537313383</v>
      </c>
      <c r="AP684" s="224">
        <f>IF(ISERROR((L684/M684-1)*100),"n/a",(L684/M684-1)*100)</f>
        <v>8.064516129032274</v>
      </c>
      <c r="AQ684" s="224">
        <f>IF(ISERROR((M684/N684-1)*100),"n/a",(M684/N684-1)*100)</f>
        <v>3.3333333333333437</v>
      </c>
      <c r="AR684" s="224">
        <f>IF(ISERROR((N684/O684-1)*100),"n/a",(N684/O684-1)*100)</f>
        <v>0</v>
      </c>
      <c r="AS684" s="224">
        <f>IF(ISERROR((O684/Q684-1)*100),"n/a",(O684/Q684-1)*100)</f>
        <v>0</v>
      </c>
      <c r="AT684" s="224">
        <f>IF(ISERROR((Q684/R684-1)*100),"n/a",(Q684/R684-1)*100)</f>
        <v>-25.000000000000011</v>
      </c>
      <c r="AU684" s="224">
        <f>IF(ISERROR((R684/T684-1)*100),"n/a",(R684/T684-1)*100)</f>
        <v>100</v>
      </c>
      <c r="AV684" s="224">
        <f>IF(ISERROR((T684/U684-1)*100),"n/a",(T684/U684-1)*100)</f>
        <v>-63.636363636363633</v>
      </c>
      <c r="AW684" s="224">
        <f>IF(ISERROR((U684/V684-1)*100),"n/a",(U684/V684-1)*100)</f>
        <v>-21.42857142857142</v>
      </c>
      <c r="AX684" s="224">
        <f>IF(ISERROR((V684/W684-1)*100),"n/a",(V684/W684-1)*100)</f>
        <v>16.666666666666675</v>
      </c>
      <c r="AY684" s="224">
        <f>IF(ISERROR((W684/X684-1)*100),"n/a",(W684/X684-1)*100)</f>
        <v>14.285714285714279</v>
      </c>
      <c r="AZ684" s="224">
        <f>IF(ISERROR((X684/Y684-1)*100),"n/a",(X684/Y684-1)*100)</f>
        <v>5.0000000000000044</v>
      </c>
      <c r="BA684" s="224">
        <f>IF(ISERROR((Y684/Z684-1)*100),"n/a",(Y684/Z684-1)*100)</f>
        <v>0</v>
      </c>
      <c r="BB684" s="224">
        <f>IF(ISERROR((Z684/AA684-1)*100),"n/a",(Z684/AA684-1)*100)</f>
        <v>0</v>
      </c>
      <c r="BC684" s="224">
        <f>IF(ISERROR((AA684/AB684-1)*100),"n/a",(AA684/AB684-1)*100)</f>
        <v>0</v>
      </c>
      <c r="BD684" s="224">
        <f>IF(ISERROR((AB684/AC684-1)*100),"n/a",(AB684/AC684-1)*100)</f>
        <v>0</v>
      </c>
      <c r="BE684" s="224">
        <f>IF(ISERROR((AC684/AD684-1)*100),"n/a",(AC684/AD684-1)*100)</f>
        <v>0</v>
      </c>
      <c r="BF684" s="224">
        <f>IF(ISERROR((AD684/AE684-1)*100),"n/a",(AD684/AE684-1)*100)</f>
        <v>0</v>
      </c>
      <c r="BG684" s="224">
        <f>AVERAGE(AG684:BF684)</f>
        <v>4.0107024648925265</v>
      </c>
      <c r="BH684" s="182">
        <f t="shared" si="12"/>
        <v>25.188404111034643</v>
      </c>
    </row>
    <row r="685" spans="1:60" x14ac:dyDescent="0.2">
      <c r="A685" s="116" t="s">
        <v>1664</v>
      </c>
      <c r="B685" s="55" t="s">
        <v>1665</v>
      </c>
      <c r="C685" s="36">
        <v>1.94</v>
      </c>
      <c r="D685" s="181">
        <v>1.5549999999999999</v>
      </c>
      <c r="E685" s="181">
        <v>1.28</v>
      </c>
      <c r="F685" s="181">
        <v>1</v>
      </c>
      <c r="G685" s="181">
        <v>0.53</v>
      </c>
      <c r="H685" s="181">
        <v>0.23</v>
      </c>
      <c r="I685" s="181">
        <v>0.1</v>
      </c>
      <c r="J685" s="229">
        <v>0</v>
      </c>
      <c r="K685" s="229">
        <v>0</v>
      </c>
      <c r="L685" s="238">
        <v>0</v>
      </c>
      <c r="M685" s="238">
        <v>0</v>
      </c>
      <c r="N685" s="238">
        <v>0</v>
      </c>
      <c r="O685" s="238">
        <v>0</v>
      </c>
      <c r="P685" s="162"/>
      <c r="Q685" s="238">
        <v>0</v>
      </c>
      <c r="R685" s="238">
        <v>0</v>
      </c>
      <c r="S685" s="162"/>
      <c r="T685" s="238">
        <v>0</v>
      </c>
      <c r="U685" s="238">
        <v>0</v>
      </c>
      <c r="V685" s="229">
        <v>0</v>
      </c>
      <c r="W685" s="229">
        <v>0</v>
      </c>
      <c r="X685" s="229">
        <v>0</v>
      </c>
      <c r="Y685" s="229">
        <v>0</v>
      </c>
      <c r="Z685" s="229">
        <v>0</v>
      </c>
      <c r="AA685" s="229">
        <v>0</v>
      </c>
      <c r="AB685" s="229">
        <v>0</v>
      </c>
      <c r="AC685" s="229">
        <v>0</v>
      </c>
      <c r="AD685" s="229">
        <v>0</v>
      </c>
      <c r="AE685" s="229">
        <v>0</v>
      </c>
      <c r="AF685" s="223">
        <f>SUM(C685:AE685)</f>
        <v>6.6350000000000007</v>
      </c>
      <c r="AG685" s="224">
        <f>IF(ISERROR((C685/D685-1)*100),"n/a",(C685/D685-1)*100)</f>
        <v>24.7588424437299</v>
      </c>
      <c r="AH685" s="224">
        <f>IF(ISERROR((D685/E685-1)*100),"n/a",(D685/E685-1)*100)</f>
        <v>21.484375</v>
      </c>
      <c r="AI685" s="224">
        <f>IF(ISERROR((E685/F685-1)*100),"n/a",(E685/F685-1)*100)</f>
        <v>28.000000000000004</v>
      </c>
      <c r="AJ685" s="224">
        <f>IF(ISERROR((F685/G685-1)*100),"n/a",(F685/G685-1)*100)</f>
        <v>88.679245283018844</v>
      </c>
      <c r="AK685" s="224">
        <f>IF(ISERROR((G685/H685-1)*100),"n/a",(G685/H685-1)*100)</f>
        <v>130.43478260869566</v>
      </c>
      <c r="AL685" s="224">
        <f>IF(ISERROR((H685/I685-1)*100),"n/a",(H685/I685-1)*100)</f>
        <v>129.99999999999997</v>
      </c>
      <c r="AM685" s="224" t="str">
        <f>IF(ISERROR((I685/J685-1)*100),"n/a",(I685/J685-1)*100)</f>
        <v>n/a</v>
      </c>
      <c r="AN685" s="224" t="str">
        <f>IF(ISERROR((J685/K685-1)*100),"n/a",(J685/K685-1)*100)</f>
        <v>n/a</v>
      </c>
      <c r="AO685" s="224" t="str">
        <f>IF(ISERROR((K685/L685-1)*100),"n/a",(K685/L685-1)*100)</f>
        <v>n/a</v>
      </c>
      <c r="AP685" s="224" t="str">
        <f>IF(ISERROR((L685/M685-1)*100),"n/a",(L685/M685-1)*100)</f>
        <v>n/a</v>
      </c>
      <c r="AQ685" s="224" t="str">
        <f>IF(ISERROR((M685/N685-1)*100),"n/a",(M685/N685-1)*100)</f>
        <v>n/a</v>
      </c>
      <c r="AR685" s="224" t="str">
        <f>IF(ISERROR((N685/O685-1)*100),"n/a",(N685/O685-1)*100)</f>
        <v>n/a</v>
      </c>
      <c r="AS685" s="224" t="str">
        <f>IF(ISERROR((O685/Q685-1)*100),"n/a",(O685/Q685-1)*100)</f>
        <v>n/a</v>
      </c>
      <c r="AT685" s="224" t="str">
        <f>IF(ISERROR((Q685/R685-1)*100),"n/a",(Q685/R685-1)*100)</f>
        <v>n/a</v>
      </c>
      <c r="AU685" s="224" t="str">
        <f>IF(ISERROR((R685/T685-1)*100),"n/a",(R685/T685-1)*100)</f>
        <v>n/a</v>
      </c>
      <c r="AV685" s="224" t="str">
        <f>IF(ISERROR((T685/U685-1)*100),"n/a",(T685/U685-1)*100)</f>
        <v>n/a</v>
      </c>
      <c r="AW685" s="224" t="str">
        <f>IF(ISERROR((U685/V685-1)*100),"n/a",(U685/V685-1)*100)</f>
        <v>n/a</v>
      </c>
      <c r="AX685" s="224" t="str">
        <f>IF(ISERROR((V685/W685-1)*100),"n/a",(V685/W685-1)*100)</f>
        <v>n/a</v>
      </c>
      <c r="AY685" s="224" t="str">
        <f>IF(ISERROR((W685/X685-1)*100),"n/a",(W685/X685-1)*100)</f>
        <v>n/a</v>
      </c>
      <c r="AZ685" s="224" t="str">
        <f>IF(ISERROR((X685/Y685-1)*100),"n/a",(X685/Y685-1)*100)</f>
        <v>n/a</v>
      </c>
      <c r="BA685" s="224" t="str">
        <f>IF(ISERROR((Y685/Z685-1)*100),"n/a",(Y685/Z685-1)*100)</f>
        <v>n/a</v>
      </c>
      <c r="BB685" s="224" t="str">
        <f>IF(ISERROR((Z685/AA685-1)*100),"n/a",(Z685/AA685-1)*100)</f>
        <v>n/a</v>
      </c>
      <c r="BC685" s="224" t="str">
        <f>IF(ISERROR((AA685/AB685-1)*100),"n/a",(AA685/AB685-1)*100)</f>
        <v>n/a</v>
      </c>
      <c r="BD685" s="224" t="str">
        <f>IF(ISERROR((AB685/AC685-1)*100),"n/a",(AB685/AC685-1)*100)</f>
        <v>n/a</v>
      </c>
      <c r="BE685" s="224" t="str">
        <f>IF(ISERROR((AC685/AD685-1)*100),"n/a",(AC685/AD685-1)*100)</f>
        <v>n/a</v>
      </c>
      <c r="BF685" s="224" t="str">
        <f>IF(ISERROR((AD685/AE685-1)*100),"n/a",(AD685/AE685-1)*100)</f>
        <v>n/a</v>
      </c>
      <c r="BG685" s="224">
        <f>AVERAGE(AG685:BF685)</f>
        <v>70.559540889240736</v>
      </c>
      <c r="BH685" s="182">
        <f t="shared" si="12"/>
        <v>52.466993135560877</v>
      </c>
    </row>
    <row r="686" spans="1:60" x14ac:dyDescent="0.2">
      <c r="A686" s="116" t="s">
        <v>1666</v>
      </c>
      <c r="B686" s="55" t="s">
        <v>1667</v>
      </c>
      <c r="C686" s="36">
        <v>1.7475000000000001</v>
      </c>
      <c r="D686" s="181">
        <v>1.6775</v>
      </c>
      <c r="E686" s="181">
        <v>1.585</v>
      </c>
      <c r="F686" s="181">
        <v>1.47</v>
      </c>
      <c r="G686" s="181">
        <v>1.35</v>
      </c>
      <c r="H686" s="181">
        <v>1.2224999999999999</v>
      </c>
      <c r="I686" s="181">
        <v>1.1599999999999999</v>
      </c>
      <c r="J686" s="202">
        <v>0.71</v>
      </c>
      <c r="K686" s="229">
        <v>0</v>
      </c>
      <c r="L686" s="238">
        <v>0</v>
      </c>
      <c r="M686" s="238">
        <v>0</v>
      </c>
      <c r="N686" s="238">
        <v>0</v>
      </c>
      <c r="O686" s="238">
        <v>0</v>
      </c>
      <c r="P686" s="229"/>
      <c r="Q686" s="238">
        <v>0</v>
      </c>
      <c r="R686" s="238">
        <v>0</v>
      </c>
      <c r="S686" s="229"/>
      <c r="T686" s="238">
        <v>0</v>
      </c>
      <c r="U686" s="238">
        <v>0</v>
      </c>
      <c r="V686" s="229">
        <v>0</v>
      </c>
      <c r="W686" s="229">
        <v>0</v>
      </c>
      <c r="X686" s="229">
        <v>0</v>
      </c>
      <c r="Y686" s="229">
        <v>0</v>
      </c>
      <c r="Z686" s="229">
        <v>0</v>
      </c>
      <c r="AA686" s="229">
        <v>0</v>
      </c>
      <c r="AB686" s="229">
        <v>0</v>
      </c>
      <c r="AC686" s="229">
        <v>0</v>
      </c>
      <c r="AD686" s="229">
        <v>0</v>
      </c>
      <c r="AE686" s="229">
        <v>0</v>
      </c>
      <c r="AF686" s="223">
        <f>SUM(C686:AE686)</f>
        <v>10.922499999999999</v>
      </c>
      <c r="AG686" s="224">
        <f>IF(ISERROR((C686/D686-1)*100),"n/a",(C686/D686-1)*100)</f>
        <v>4.1728763040238537</v>
      </c>
      <c r="AH686" s="224">
        <f>IF(ISERROR((D686/E686-1)*100),"n/a",(D686/E686-1)*100)</f>
        <v>5.8359621451104182</v>
      </c>
      <c r="AI686" s="224">
        <f>IF(ISERROR((E686/F686-1)*100),"n/a",(E686/F686-1)*100)</f>
        <v>7.8231292517006779</v>
      </c>
      <c r="AJ686" s="224">
        <f>IF(ISERROR((F686/G686-1)*100),"n/a",(F686/G686-1)*100)</f>
        <v>8.8888888888888786</v>
      </c>
      <c r="AK686" s="224">
        <f>IF(ISERROR((G686/H686-1)*100),"n/a",(G686/H686-1)*100)</f>
        <v>10.429447852760742</v>
      </c>
      <c r="AL686" s="224">
        <f>IF(ISERROR((H686/I686-1)*100),"n/a",(H686/I686-1)*100)</f>
        <v>5.3879310344827624</v>
      </c>
      <c r="AM686" s="224">
        <f>IF(ISERROR((I686/J686-1)*100),"n/a",(I686/J686-1)*100)</f>
        <v>63.380281690140848</v>
      </c>
      <c r="AN686" s="224" t="str">
        <f>IF(ISERROR((J686/K686-1)*100),"n/a",(J686/K686-1)*100)</f>
        <v>n/a</v>
      </c>
      <c r="AO686" s="224" t="str">
        <f>IF(ISERROR((K686/L686-1)*100),"n/a",(K686/L686-1)*100)</f>
        <v>n/a</v>
      </c>
      <c r="AP686" s="224" t="str">
        <f>IF(ISERROR((L686/M686-1)*100),"n/a",(L686/M686-1)*100)</f>
        <v>n/a</v>
      </c>
      <c r="AQ686" s="224" t="str">
        <f>IF(ISERROR((M686/N686-1)*100),"n/a",(M686/N686-1)*100)</f>
        <v>n/a</v>
      </c>
      <c r="AR686" s="224" t="str">
        <f>IF(ISERROR((N686/O686-1)*100),"n/a",(N686/O686-1)*100)</f>
        <v>n/a</v>
      </c>
      <c r="AS686" s="224" t="str">
        <f>IF(ISERROR((O686/Q686-1)*100),"n/a",(O686/Q686-1)*100)</f>
        <v>n/a</v>
      </c>
      <c r="AT686" s="224" t="str">
        <f>IF(ISERROR((Q686/R686-1)*100),"n/a",(Q686/R686-1)*100)</f>
        <v>n/a</v>
      </c>
      <c r="AU686" s="224" t="str">
        <f>IF(ISERROR((R686/T686-1)*100),"n/a",(R686/T686-1)*100)</f>
        <v>n/a</v>
      </c>
      <c r="AV686" s="224" t="str">
        <f>IF(ISERROR((T686/U686-1)*100),"n/a",(T686/U686-1)*100)</f>
        <v>n/a</v>
      </c>
      <c r="AW686" s="224" t="str">
        <f>IF(ISERROR((U686/V686-1)*100),"n/a",(U686/V686-1)*100)</f>
        <v>n/a</v>
      </c>
      <c r="AX686" s="224" t="str">
        <f>IF(ISERROR((V686/W686-1)*100),"n/a",(V686/W686-1)*100)</f>
        <v>n/a</v>
      </c>
      <c r="AY686" s="224" t="str">
        <f>IF(ISERROR((W686/X686-1)*100),"n/a",(W686/X686-1)*100)</f>
        <v>n/a</v>
      </c>
      <c r="AZ686" s="224" t="str">
        <f>IF(ISERROR((X686/Y686-1)*100),"n/a",(X686/Y686-1)*100)</f>
        <v>n/a</v>
      </c>
      <c r="BA686" s="224" t="str">
        <f>IF(ISERROR((Y686/Z686-1)*100),"n/a",(Y686/Z686-1)*100)</f>
        <v>n/a</v>
      </c>
      <c r="BB686" s="224" t="str">
        <f>IF(ISERROR((Z686/AA686-1)*100),"n/a",(Z686/AA686-1)*100)</f>
        <v>n/a</v>
      </c>
      <c r="BC686" s="224" t="str">
        <f>IF(ISERROR((AA686/AB686-1)*100),"n/a",(AA686/AB686-1)*100)</f>
        <v>n/a</v>
      </c>
      <c r="BD686" s="224" t="str">
        <f>IF(ISERROR((AB686/AC686-1)*100),"n/a",(AB686/AC686-1)*100)</f>
        <v>n/a</v>
      </c>
      <c r="BE686" s="224" t="str">
        <f>IF(ISERROR((AC686/AD686-1)*100),"n/a",(AC686/AD686-1)*100)</f>
        <v>n/a</v>
      </c>
      <c r="BF686" s="224" t="str">
        <f>IF(ISERROR((AD686/AE686-1)*100),"n/a",(AD686/AE686-1)*100)</f>
        <v>n/a</v>
      </c>
      <c r="BG686" s="224">
        <f>AVERAGE(AG686:BF686)</f>
        <v>15.131216738158312</v>
      </c>
      <c r="BH686" s="182">
        <f t="shared" si="12"/>
        <v>21.384855616390535</v>
      </c>
    </row>
    <row r="687" spans="1:60" x14ac:dyDescent="0.2">
      <c r="A687" s="55" t="s">
        <v>2110</v>
      </c>
      <c r="B687" s="55" t="s">
        <v>1327</v>
      </c>
      <c r="C687" s="36">
        <v>1.96</v>
      </c>
      <c r="D687" s="181">
        <v>1.84</v>
      </c>
      <c r="E687" s="181">
        <v>1.72</v>
      </c>
      <c r="F687" s="181">
        <v>1.6</v>
      </c>
      <c r="G687" s="181">
        <v>1.48</v>
      </c>
      <c r="H687" s="181">
        <v>1.36</v>
      </c>
      <c r="I687" s="181">
        <v>1.24</v>
      </c>
      <c r="J687" s="202">
        <v>1.1200000000000001</v>
      </c>
      <c r="K687" s="202">
        <v>1</v>
      </c>
      <c r="L687" s="181">
        <v>0.8</v>
      </c>
      <c r="M687" s="181">
        <v>0.4</v>
      </c>
      <c r="N687" s="181">
        <v>0.22</v>
      </c>
      <c r="O687" s="238">
        <v>0.04</v>
      </c>
      <c r="P687" s="273"/>
      <c r="Q687" s="238">
        <v>0.04</v>
      </c>
      <c r="R687" s="238">
        <v>0.76</v>
      </c>
      <c r="S687" s="273"/>
      <c r="T687" s="229">
        <v>1</v>
      </c>
      <c r="U687" s="229">
        <v>1.48</v>
      </c>
      <c r="V687" s="202">
        <v>1.96</v>
      </c>
      <c r="W687" s="202">
        <v>1.84</v>
      </c>
      <c r="X687" s="202">
        <v>1.48</v>
      </c>
      <c r="Y687" s="202">
        <v>1.1599999999999999</v>
      </c>
      <c r="Z687" s="202">
        <v>1.04</v>
      </c>
      <c r="AA687" s="202">
        <v>0.98</v>
      </c>
      <c r="AB687" s="202">
        <v>0.94</v>
      </c>
      <c r="AC687" s="202">
        <v>0.9</v>
      </c>
      <c r="AD687" s="202">
        <v>0.84</v>
      </c>
      <c r="AE687" s="202">
        <v>0.78</v>
      </c>
      <c r="AF687" s="223">
        <f>SUM(C687:AE687)</f>
        <v>29.98</v>
      </c>
      <c r="AG687" s="224">
        <f>IF(ISERROR((C687/D687-1)*100),"n/a",(C687/D687-1)*100)</f>
        <v>6.5217391304347672</v>
      </c>
      <c r="AH687" s="224">
        <f>IF(ISERROR((D687/E687-1)*100),"n/a",(D687/E687-1)*100)</f>
        <v>6.976744186046524</v>
      </c>
      <c r="AI687" s="224">
        <f>IF(ISERROR((E687/F687-1)*100),"n/a",(E687/F687-1)*100)</f>
        <v>7.4999999999999956</v>
      </c>
      <c r="AJ687" s="224">
        <f>IF(ISERROR((F687/G687-1)*100),"n/a",(F687/G687-1)*100)</f>
        <v>8.1081081081081141</v>
      </c>
      <c r="AK687" s="224">
        <f>IF(ISERROR((G687/H687-1)*100),"n/a",(G687/H687-1)*100)</f>
        <v>8.8235294117646959</v>
      </c>
      <c r="AL687" s="224">
        <f>IF(ISERROR((H687/I687-1)*100),"n/a",(H687/I687-1)*100)</f>
        <v>9.6774193548387224</v>
      </c>
      <c r="AM687" s="224">
        <f>IF(ISERROR((I687/J687-1)*100),"n/a",(I687/J687-1)*100)</f>
        <v>10.714285714285698</v>
      </c>
      <c r="AN687" s="224">
        <f>IF(ISERROR((J687/K687-1)*100),"n/a",(J687/K687-1)*100)</f>
        <v>12.000000000000011</v>
      </c>
      <c r="AO687" s="224">
        <f>IF(ISERROR((K687/L687-1)*100),"n/a",(K687/L687-1)*100)</f>
        <v>25</v>
      </c>
      <c r="AP687" s="224">
        <f>IF(ISERROR((L687/M687-1)*100),"n/a",(L687/M687-1)*100)</f>
        <v>100</v>
      </c>
      <c r="AQ687" s="224">
        <f>IF(ISERROR((M687/N687-1)*100),"n/a",(M687/N687-1)*100)</f>
        <v>81.818181818181841</v>
      </c>
      <c r="AR687" s="224">
        <f>IF(ISERROR((N687/O687-1)*100),"n/a",(N687/O687-1)*100)</f>
        <v>450</v>
      </c>
      <c r="AS687" s="224">
        <f>IF(ISERROR((O687/Q687-1)*100),"n/a",(O687/Q687-1)*100)</f>
        <v>0</v>
      </c>
      <c r="AT687" s="224">
        <f>IF(ISERROR((Q687/R687-1)*100),"n/a",(Q687/R687-1)*100)</f>
        <v>-94.736842105263165</v>
      </c>
      <c r="AU687" s="224">
        <f>IF(ISERROR((R687/T687-1)*100),"n/a",(R687/T687-1)*100)</f>
        <v>-24</v>
      </c>
      <c r="AV687" s="224">
        <f>IF(ISERROR((T687/U687-1)*100),"n/a",(T687/U687-1)*100)</f>
        <v>-32.432432432432435</v>
      </c>
      <c r="AW687" s="224">
        <f>IF(ISERROR((U687/V687-1)*100),"n/a",(U687/V687-1)*100)</f>
        <v>-24.489795918367353</v>
      </c>
      <c r="AX687" s="224">
        <f>IF(ISERROR((V687/W687-1)*100),"n/a",(V687/W687-1)*100)</f>
        <v>6.5217391304347672</v>
      </c>
      <c r="AY687" s="224">
        <f>IF(ISERROR((W687/X687-1)*100),"n/a",(W687/X687-1)*100)</f>
        <v>24.324324324324319</v>
      </c>
      <c r="AZ687" s="224">
        <f>IF(ISERROR((X687/Y687-1)*100),"n/a",(X687/Y687-1)*100)</f>
        <v>27.586206896551737</v>
      </c>
      <c r="BA687" s="224">
        <f>IF(ISERROR((Y687/Z687-1)*100),"n/a",(Y687/Z687-1)*100)</f>
        <v>11.538461538461519</v>
      </c>
      <c r="BB687" s="224">
        <f>IF(ISERROR((Z687/AA687-1)*100),"n/a",(Z687/AA687-1)*100)</f>
        <v>6.1224489795918435</v>
      </c>
      <c r="BC687" s="224">
        <f>IF(ISERROR((AA687/AB687-1)*100),"n/a",(AA687/AB687-1)*100)</f>
        <v>4.2553191489361764</v>
      </c>
      <c r="BD687" s="224">
        <f>IF(ISERROR((AB687/AC687-1)*100),"n/a",(AB687/AC687-1)*100)</f>
        <v>4.4444444444444287</v>
      </c>
      <c r="BE687" s="224">
        <f>IF(ISERROR((AC687/AD687-1)*100),"n/a",(AC687/AD687-1)*100)</f>
        <v>7.1428571428571397</v>
      </c>
      <c r="BF687" s="224">
        <f>IF(ISERROR((AD687/AE687-1)*100),"n/a",(AD687/AE687-1)*100)</f>
        <v>7.6923076923076872</v>
      </c>
      <c r="BG687" s="224">
        <f>AVERAGE(AG687:BF687)</f>
        <v>25.042655637134889</v>
      </c>
      <c r="BH687" s="182">
        <f t="shared" si="12"/>
        <v>93.182354063139044</v>
      </c>
    </row>
    <row r="688" spans="1:60" x14ac:dyDescent="0.2">
      <c r="A688" s="116" t="s">
        <v>1668</v>
      </c>
      <c r="B688" s="55" t="s">
        <v>1669</v>
      </c>
      <c r="C688" s="36">
        <v>2.64</v>
      </c>
      <c r="D688" s="181">
        <v>2.4</v>
      </c>
      <c r="E688" s="181">
        <v>2.35</v>
      </c>
      <c r="F688" s="181">
        <v>2.15</v>
      </c>
      <c r="G688" s="181">
        <v>1.95</v>
      </c>
      <c r="H688" s="181">
        <v>1.7250000000000001</v>
      </c>
      <c r="I688" s="238">
        <v>1.5</v>
      </c>
      <c r="J688" s="229">
        <v>1.5</v>
      </c>
      <c r="K688" s="229">
        <v>1.5</v>
      </c>
      <c r="L688" s="238">
        <v>1.5</v>
      </c>
      <c r="M688" s="181">
        <v>1.5</v>
      </c>
      <c r="N688" s="181">
        <v>1.25</v>
      </c>
      <c r="O688" s="181">
        <v>0.95</v>
      </c>
      <c r="Q688" s="181">
        <v>0.81</v>
      </c>
      <c r="R688" s="181">
        <v>0.69</v>
      </c>
      <c r="T688" s="181">
        <v>0.63</v>
      </c>
      <c r="U688" s="181">
        <v>0.56000000000000005</v>
      </c>
      <c r="V688" s="202">
        <v>0.47</v>
      </c>
      <c r="W688" s="202">
        <v>0.4</v>
      </c>
      <c r="X688" s="202">
        <v>0.36</v>
      </c>
      <c r="Y688" s="202">
        <v>0.33</v>
      </c>
      <c r="Z688" s="202">
        <v>0.32</v>
      </c>
      <c r="AA688" s="202">
        <v>0.31</v>
      </c>
      <c r="AB688" s="202">
        <v>0.28000000000000003</v>
      </c>
      <c r="AC688" s="229">
        <v>0.26</v>
      </c>
      <c r="AD688" s="229">
        <v>0.26</v>
      </c>
      <c r="AE688" s="229">
        <v>0.26</v>
      </c>
      <c r="AF688" s="223">
        <f>SUM(C688:AE688)</f>
        <v>28.854999999999997</v>
      </c>
      <c r="AG688" s="224">
        <f>IF(ISERROR((C688/D688-1)*100),"n/a",(C688/D688-1)*100)</f>
        <v>10.000000000000009</v>
      </c>
      <c r="AH688" s="224">
        <f>IF(ISERROR((D688/E688-1)*100),"n/a",(D688/E688-1)*100)</f>
        <v>2.1276595744680771</v>
      </c>
      <c r="AI688" s="224">
        <f>IF(ISERROR((E688/F688-1)*100),"n/a",(E688/F688-1)*100)</f>
        <v>9.3023255813953654</v>
      </c>
      <c r="AJ688" s="224">
        <f>IF(ISERROR((F688/G688-1)*100),"n/a",(F688/G688-1)*100)</f>
        <v>10.256410256410264</v>
      </c>
      <c r="AK688" s="224">
        <f>IF(ISERROR((G688/H688-1)*100),"n/a",(G688/H688-1)*100)</f>
        <v>13.043478260869556</v>
      </c>
      <c r="AL688" s="224">
        <f>IF(ISERROR((H688/I688-1)*100),"n/a",(H688/I688-1)*100)</f>
        <v>15.000000000000014</v>
      </c>
      <c r="AM688" s="224">
        <f>IF(ISERROR((I688/J688-1)*100),"n/a",(I688/J688-1)*100)</f>
        <v>0</v>
      </c>
      <c r="AN688" s="224">
        <f>IF(ISERROR((J688/K688-1)*100),"n/a",(J688/K688-1)*100)</f>
        <v>0</v>
      </c>
      <c r="AO688" s="224">
        <f>IF(ISERROR((K688/L688-1)*100),"n/a",(K688/L688-1)*100)</f>
        <v>0</v>
      </c>
      <c r="AP688" s="224">
        <f>IF(ISERROR((L688/M688-1)*100),"n/a",(L688/M688-1)*100)</f>
        <v>0</v>
      </c>
      <c r="AQ688" s="224">
        <f>IF(ISERROR((M688/N688-1)*100),"n/a",(M688/N688-1)*100)</f>
        <v>19.999999999999996</v>
      </c>
      <c r="AR688" s="224">
        <f>IF(ISERROR((N688/O688-1)*100),"n/a",(N688/O688-1)*100)</f>
        <v>31.578947368421062</v>
      </c>
      <c r="AS688" s="224">
        <f>IF(ISERROR((O688/Q688-1)*100),"n/a",(O688/Q688-1)*100)</f>
        <v>17.283950617283939</v>
      </c>
      <c r="AT688" s="224">
        <f>IF(ISERROR((Q688/R688-1)*100),"n/a",(Q688/R688-1)*100)</f>
        <v>17.391304347826097</v>
      </c>
      <c r="AU688" s="224">
        <f>IF(ISERROR((R688/T688-1)*100),"n/a",(R688/T688-1)*100)</f>
        <v>9.5238095238095113</v>
      </c>
      <c r="AV688" s="224">
        <f>IF(ISERROR((T688/U688-1)*100),"n/a",(T688/U688-1)*100)</f>
        <v>12.5</v>
      </c>
      <c r="AW688" s="224">
        <f>IF(ISERROR((U688/V688-1)*100),"n/a",(U688/V688-1)*100)</f>
        <v>19.148936170212782</v>
      </c>
      <c r="AX688" s="224">
        <f>IF(ISERROR((V688/W688-1)*100),"n/a",(V688/W688-1)*100)</f>
        <v>17.499999999999982</v>
      </c>
      <c r="AY688" s="224">
        <f>IF(ISERROR((W688/X688-1)*100),"n/a",(W688/X688-1)*100)</f>
        <v>11.111111111111116</v>
      </c>
      <c r="AZ688" s="224">
        <f>IF(ISERROR((X688/Y688-1)*100),"n/a",(X688/Y688-1)*100)</f>
        <v>9.0909090909090828</v>
      </c>
      <c r="BA688" s="224">
        <f>IF(ISERROR((Y688/Z688-1)*100),"n/a",(Y688/Z688-1)*100)</f>
        <v>3.125</v>
      </c>
      <c r="BB688" s="224">
        <f>IF(ISERROR((Z688/AA688-1)*100),"n/a",(Z688/AA688-1)*100)</f>
        <v>3.2258064516129004</v>
      </c>
      <c r="BC688" s="224">
        <f>IF(ISERROR((AA688/AB688-1)*100),"n/a",(AA688/AB688-1)*100)</f>
        <v>10.714285714285698</v>
      </c>
      <c r="BD688" s="224">
        <f>IF(ISERROR((AB688/AC688-1)*100),"n/a",(AB688/AC688-1)*100)</f>
        <v>7.6923076923077094</v>
      </c>
      <c r="BE688" s="224">
        <f>IF(ISERROR((AC688/AD688-1)*100),"n/a",(AC688/AD688-1)*100)</f>
        <v>0</v>
      </c>
      <c r="BF688" s="224">
        <f>IF(ISERROR((AD688/AE688-1)*100),"n/a",(AD688/AE688-1)*100)</f>
        <v>0</v>
      </c>
      <c r="BG688" s="224">
        <f>AVERAGE(AG688:BF688)</f>
        <v>9.6006246831124304</v>
      </c>
      <c r="BH688" s="182">
        <f t="shared" si="12"/>
        <v>8.0335846160005193</v>
      </c>
    </row>
    <row r="689" spans="1:60" x14ac:dyDescent="0.2">
      <c r="A689" s="116" t="s">
        <v>1670</v>
      </c>
      <c r="B689" s="55" t="s">
        <v>1671</v>
      </c>
      <c r="C689" s="36">
        <v>1.82</v>
      </c>
      <c r="D689" s="181">
        <v>1.7</v>
      </c>
      <c r="E689" s="181">
        <v>1.2</v>
      </c>
      <c r="F689" s="181">
        <v>0.8</v>
      </c>
      <c r="G689" s="181">
        <v>0.69499999999999995</v>
      </c>
      <c r="H689" s="181">
        <v>0.6</v>
      </c>
      <c r="I689" s="181">
        <v>0.32</v>
      </c>
      <c r="J689" s="229">
        <v>0.04</v>
      </c>
      <c r="K689" s="229">
        <v>0.04</v>
      </c>
      <c r="L689" s="238">
        <v>0.04</v>
      </c>
      <c r="M689" s="238">
        <v>0.04</v>
      </c>
      <c r="N689" s="181">
        <v>0.04</v>
      </c>
      <c r="O689" s="181">
        <v>0.02</v>
      </c>
      <c r="P689" s="162"/>
      <c r="Q689" s="238">
        <v>0</v>
      </c>
      <c r="R689" s="238">
        <v>0</v>
      </c>
      <c r="S689" s="162"/>
      <c r="T689" s="238">
        <v>0</v>
      </c>
      <c r="U689" s="238">
        <v>0</v>
      </c>
      <c r="V689" s="229">
        <v>0</v>
      </c>
      <c r="W689" s="229">
        <v>0</v>
      </c>
      <c r="X689" s="229">
        <v>0</v>
      </c>
      <c r="Y689" s="229">
        <v>0</v>
      </c>
      <c r="Z689" s="229">
        <v>0</v>
      </c>
      <c r="AA689" s="229">
        <v>0</v>
      </c>
      <c r="AB689" s="229">
        <v>0</v>
      </c>
      <c r="AC689" s="229">
        <v>0</v>
      </c>
      <c r="AD689" s="229">
        <v>0</v>
      </c>
      <c r="AE689" s="229">
        <v>0</v>
      </c>
      <c r="AF689" s="223">
        <f>SUM(C689:AE689)</f>
        <v>7.3549999999999995</v>
      </c>
      <c r="AG689" s="224">
        <f>IF(ISERROR((C689/D689-1)*100),"n/a",(C689/D689-1)*100)</f>
        <v>7.0588235294117618</v>
      </c>
      <c r="AH689" s="224">
        <f>IF(ISERROR((D689/E689-1)*100),"n/a",(D689/E689-1)*100)</f>
        <v>41.666666666666671</v>
      </c>
      <c r="AI689" s="224">
        <f>IF(ISERROR((E689/F689-1)*100),"n/a",(E689/F689-1)*100)</f>
        <v>49.999999999999979</v>
      </c>
      <c r="AJ689" s="224">
        <f>IF(ISERROR((F689/G689-1)*100),"n/a",(F689/G689-1)*100)</f>
        <v>15.107913669064764</v>
      </c>
      <c r="AK689" s="224">
        <f>IF(ISERROR((G689/H689-1)*100),"n/a",(G689/H689-1)*100)</f>
        <v>15.833333333333321</v>
      </c>
      <c r="AL689" s="224">
        <f>IF(ISERROR((H689/I689-1)*100),"n/a",(H689/I689-1)*100)</f>
        <v>87.5</v>
      </c>
      <c r="AM689" s="224">
        <f>IF(ISERROR((I689/J689-1)*100),"n/a",(I689/J689-1)*100)</f>
        <v>700</v>
      </c>
      <c r="AN689" s="224">
        <f>IF(ISERROR((J689/K689-1)*100),"n/a",(J689/K689-1)*100)</f>
        <v>0</v>
      </c>
      <c r="AO689" s="224">
        <f>IF(ISERROR((K689/L689-1)*100),"n/a",(K689/L689-1)*100)</f>
        <v>0</v>
      </c>
      <c r="AP689" s="224">
        <f>IF(ISERROR((L689/M689-1)*100),"n/a",(L689/M689-1)*100)</f>
        <v>0</v>
      </c>
      <c r="AQ689" s="224">
        <f>IF(ISERROR((M689/N689-1)*100),"n/a",(M689/N689-1)*100)</f>
        <v>0</v>
      </c>
      <c r="AR689" s="224">
        <f>IF(ISERROR((N689/O689-1)*100),"n/a",(N689/O689-1)*100)</f>
        <v>100</v>
      </c>
      <c r="AS689" s="224" t="str">
        <f>IF(ISERROR((O689/Q689-1)*100),"n/a",(O689/Q689-1)*100)</f>
        <v>n/a</v>
      </c>
      <c r="AT689" s="224" t="str">
        <f>IF(ISERROR((Q689/R689-1)*100),"n/a",(Q689/R689-1)*100)</f>
        <v>n/a</v>
      </c>
      <c r="AU689" s="224" t="str">
        <f>IF(ISERROR((R689/T689-1)*100),"n/a",(R689/T689-1)*100)</f>
        <v>n/a</v>
      </c>
      <c r="AV689" s="224" t="str">
        <f>IF(ISERROR((T689/U689-1)*100),"n/a",(T689/U689-1)*100)</f>
        <v>n/a</v>
      </c>
      <c r="AW689" s="224" t="str">
        <f>IF(ISERROR((U689/V689-1)*100),"n/a",(U689/V689-1)*100)</f>
        <v>n/a</v>
      </c>
      <c r="AX689" s="224" t="str">
        <f>IF(ISERROR((V689/W689-1)*100),"n/a",(V689/W689-1)*100)</f>
        <v>n/a</v>
      </c>
      <c r="AY689" s="224" t="str">
        <f>IF(ISERROR((W689/X689-1)*100),"n/a",(W689/X689-1)*100)</f>
        <v>n/a</v>
      </c>
      <c r="AZ689" s="224" t="str">
        <f>IF(ISERROR((X689/Y689-1)*100),"n/a",(X689/Y689-1)*100)</f>
        <v>n/a</v>
      </c>
      <c r="BA689" s="224" t="str">
        <f>IF(ISERROR((Y689/Z689-1)*100),"n/a",(Y689/Z689-1)*100)</f>
        <v>n/a</v>
      </c>
      <c r="BB689" s="224" t="str">
        <f>IF(ISERROR((Z689/AA689-1)*100),"n/a",(Z689/AA689-1)*100)</f>
        <v>n/a</v>
      </c>
      <c r="BC689" s="224" t="str">
        <f>IF(ISERROR((AA689/AB689-1)*100),"n/a",(AA689/AB689-1)*100)</f>
        <v>n/a</v>
      </c>
      <c r="BD689" s="224" t="str">
        <f>IF(ISERROR((AB689/AC689-1)*100),"n/a",(AB689/AC689-1)*100)</f>
        <v>n/a</v>
      </c>
      <c r="BE689" s="224" t="str">
        <f>IF(ISERROR((AC689/AD689-1)*100),"n/a",(AC689/AD689-1)*100)</f>
        <v>n/a</v>
      </c>
      <c r="BF689" s="224" t="str">
        <f>IF(ISERROR((AD689/AE689-1)*100),"n/a",(AD689/AE689-1)*100)</f>
        <v>n/a</v>
      </c>
      <c r="BG689" s="224">
        <f>AVERAGE(AG689:BF689)</f>
        <v>84.763894766539707</v>
      </c>
      <c r="BH689" s="182">
        <f t="shared" si="12"/>
        <v>196.8391399846102</v>
      </c>
    </row>
    <row r="690" spans="1:60" x14ac:dyDescent="0.2">
      <c r="A690" s="116" t="s">
        <v>1672</v>
      </c>
      <c r="B690" s="55" t="s">
        <v>1673</v>
      </c>
      <c r="C690" s="36">
        <v>1.8</v>
      </c>
      <c r="D690" s="181">
        <v>1.56</v>
      </c>
      <c r="E690" s="181">
        <v>1.36</v>
      </c>
      <c r="F690" s="181">
        <v>1.24</v>
      </c>
      <c r="G690" s="181">
        <v>1.1599999999999999</v>
      </c>
      <c r="H690" s="181">
        <v>1.08</v>
      </c>
      <c r="I690" s="181">
        <v>1</v>
      </c>
      <c r="J690" s="229">
        <v>0</v>
      </c>
      <c r="K690" s="229">
        <v>0</v>
      </c>
      <c r="L690" s="238">
        <v>0</v>
      </c>
      <c r="M690" s="238">
        <v>0</v>
      </c>
      <c r="N690" s="238">
        <v>0</v>
      </c>
      <c r="O690" s="238">
        <v>0</v>
      </c>
      <c r="P690" s="162"/>
      <c r="Q690" s="238">
        <v>0</v>
      </c>
      <c r="R690" s="238">
        <v>0</v>
      </c>
      <c r="S690" s="162"/>
      <c r="T690" s="238">
        <v>0</v>
      </c>
      <c r="U690" s="238">
        <v>0</v>
      </c>
      <c r="V690" s="238">
        <v>0</v>
      </c>
      <c r="W690" s="238">
        <v>0</v>
      </c>
      <c r="X690" s="229">
        <v>0</v>
      </c>
      <c r="Y690" s="229">
        <v>0</v>
      </c>
      <c r="Z690" s="229">
        <v>0</v>
      </c>
      <c r="AA690" s="229">
        <v>0</v>
      </c>
      <c r="AB690" s="229">
        <v>0</v>
      </c>
      <c r="AC690" s="229">
        <v>0</v>
      </c>
      <c r="AD690" s="229">
        <v>0</v>
      </c>
      <c r="AE690" s="229">
        <v>0</v>
      </c>
      <c r="AF690" s="223">
        <f>SUM(C690:AE690)</f>
        <v>9.2000000000000011</v>
      </c>
      <c r="AG690" s="224">
        <f>IF(ISERROR((C690/D690-1)*100),"n/a",(C690/D690-1)*100)</f>
        <v>15.384615384615374</v>
      </c>
      <c r="AH690" s="224">
        <f>IF(ISERROR((D690/E690-1)*100),"n/a",(D690/E690-1)*100)</f>
        <v>14.705882352941169</v>
      </c>
      <c r="AI690" s="224">
        <f>IF(ISERROR((E690/F690-1)*100),"n/a",(E690/F690-1)*100)</f>
        <v>9.6774193548387224</v>
      </c>
      <c r="AJ690" s="224">
        <f>IF(ISERROR((F690/G690-1)*100),"n/a",(F690/G690-1)*100)</f>
        <v>6.8965517241379448</v>
      </c>
      <c r="AK690" s="224">
        <f>IF(ISERROR((G690/H690-1)*100),"n/a",(G690/H690-1)*100)</f>
        <v>7.4074074074073959</v>
      </c>
      <c r="AL690" s="224">
        <f>IF(ISERROR((H690/I690-1)*100),"n/a",(H690/I690-1)*100)</f>
        <v>8.0000000000000071</v>
      </c>
      <c r="AM690" s="224" t="str">
        <f>IF(ISERROR((I690/J690-1)*100),"n/a",(I690/J690-1)*100)</f>
        <v>n/a</v>
      </c>
      <c r="AN690" s="224" t="str">
        <f>IF(ISERROR((J690/K690-1)*100),"n/a",(J690/K690-1)*100)</f>
        <v>n/a</v>
      </c>
      <c r="AO690" s="224" t="str">
        <f>IF(ISERROR((K690/L690-1)*100),"n/a",(K690/L690-1)*100)</f>
        <v>n/a</v>
      </c>
      <c r="AP690" s="224" t="str">
        <f>IF(ISERROR((L690/M690-1)*100),"n/a",(L690/M690-1)*100)</f>
        <v>n/a</v>
      </c>
      <c r="AQ690" s="224" t="str">
        <f>IF(ISERROR((M690/N690-1)*100),"n/a",(M690/N690-1)*100)</f>
        <v>n/a</v>
      </c>
      <c r="AR690" s="224" t="str">
        <f>IF(ISERROR((N690/O690-1)*100),"n/a",(N690/O690-1)*100)</f>
        <v>n/a</v>
      </c>
      <c r="AS690" s="224" t="str">
        <f>IF(ISERROR((O690/Q690-1)*100),"n/a",(O690/Q690-1)*100)</f>
        <v>n/a</v>
      </c>
      <c r="AT690" s="224" t="str">
        <f>IF(ISERROR((Q690/R690-1)*100),"n/a",(Q690/R690-1)*100)</f>
        <v>n/a</v>
      </c>
      <c r="AU690" s="224" t="str">
        <f>IF(ISERROR((R690/T690-1)*100),"n/a",(R690/T690-1)*100)</f>
        <v>n/a</v>
      </c>
      <c r="AV690" s="224" t="str">
        <f>IF(ISERROR((T690/U690-1)*100),"n/a",(T690/U690-1)*100)</f>
        <v>n/a</v>
      </c>
      <c r="AW690" s="224" t="str">
        <f>IF(ISERROR((U690/V690-1)*100),"n/a",(U690/V690-1)*100)</f>
        <v>n/a</v>
      </c>
      <c r="AX690" s="224" t="str">
        <f>IF(ISERROR((V690/W690-1)*100),"n/a",(V690/W690-1)*100)</f>
        <v>n/a</v>
      </c>
      <c r="AY690" s="224" t="str">
        <f>IF(ISERROR((W690/X690-1)*100),"n/a",(W690/X690-1)*100)</f>
        <v>n/a</v>
      </c>
      <c r="AZ690" s="224" t="str">
        <f>IF(ISERROR((X690/Y690-1)*100),"n/a",(X690/Y690-1)*100)</f>
        <v>n/a</v>
      </c>
      <c r="BA690" s="224" t="str">
        <f>IF(ISERROR((Y690/Z690-1)*100),"n/a",(Y690/Z690-1)*100)</f>
        <v>n/a</v>
      </c>
      <c r="BB690" s="224" t="str">
        <f>IF(ISERROR((Z690/AA690-1)*100),"n/a",(Z690/AA690-1)*100)</f>
        <v>n/a</v>
      </c>
      <c r="BC690" s="224" t="str">
        <f>IF(ISERROR((AA690/AB690-1)*100),"n/a",(AA690/AB690-1)*100)</f>
        <v>n/a</v>
      </c>
      <c r="BD690" s="224" t="str">
        <f>IF(ISERROR((AB690/AC690-1)*100),"n/a",(AB690/AC690-1)*100)</f>
        <v>n/a</v>
      </c>
      <c r="BE690" s="224" t="str">
        <f>IF(ISERROR((AC690/AD690-1)*100),"n/a",(AC690/AD690-1)*100)</f>
        <v>n/a</v>
      </c>
      <c r="BF690" s="224" t="str">
        <f>IF(ISERROR((AD690/AE690-1)*100),"n/a",(AD690/AE690-1)*100)</f>
        <v>n/a</v>
      </c>
      <c r="BG690" s="224">
        <f>AVERAGE(AG690:BF690)</f>
        <v>10.345312703990102</v>
      </c>
      <c r="BH690" s="182">
        <f t="shared" si="12"/>
        <v>3.765128210393049</v>
      </c>
    </row>
    <row r="691" spans="1:60" x14ac:dyDescent="0.2">
      <c r="A691" s="116" t="s">
        <v>1674</v>
      </c>
      <c r="B691" s="55" t="s">
        <v>1675</v>
      </c>
      <c r="C691" s="36">
        <v>9.15</v>
      </c>
      <c r="D691" s="181">
        <v>7.95</v>
      </c>
      <c r="E691" s="181">
        <v>6.85</v>
      </c>
      <c r="F691" s="181">
        <v>6.15</v>
      </c>
      <c r="G691" s="181">
        <v>3.96</v>
      </c>
      <c r="H691" s="181">
        <v>2.83</v>
      </c>
      <c r="I691" s="181">
        <v>2.3199999999999998</v>
      </c>
      <c r="J691" s="202">
        <v>1.9</v>
      </c>
      <c r="K691" s="229">
        <v>1.8</v>
      </c>
      <c r="L691" s="238">
        <v>1.8</v>
      </c>
      <c r="M691" s="181">
        <v>1.8</v>
      </c>
      <c r="N691" s="181">
        <v>0.9</v>
      </c>
      <c r="O691" s="238">
        <v>0</v>
      </c>
      <c r="P691" s="162"/>
      <c r="Q691" s="229">
        <v>0</v>
      </c>
      <c r="R691" s="238">
        <v>0</v>
      </c>
      <c r="S691" s="229"/>
      <c r="T691" s="238">
        <v>0</v>
      </c>
      <c r="U691" s="229">
        <v>0</v>
      </c>
      <c r="V691" s="238">
        <v>0</v>
      </c>
      <c r="W691" s="238">
        <v>0</v>
      </c>
      <c r="X691" s="229">
        <v>0</v>
      </c>
      <c r="Y691" s="229">
        <v>0</v>
      </c>
      <c r="Z691" s="229">
        <v>0</v>
      </c>
      <c r="AA691" s="229">
        <v>0</v>
      </c>
      <c r="AB691" s="229">
        <v>0</v>
      </c>
      <c r="AC691" s="229">
        <v>0</v>
      </c>
      <c r="AD691" s="229">
        <v>0</v>
      </c>
      <c r="AE691" s="229">
        <v>0</v>
      </c>
      <c r="AF691" s="223">
        <f>SUM(C691:AE691)</f>
        <v>47.409999999999989</v>
      </c>
      <c r="AG691" s="224">
        <f>IF(ISERROR((C691/D691-1)*100),"n/a",(C691/D691-1)*100)</f>
        <v>15.094339622641506</v>
      </c>
      <c r="AH691" s="224">
        <f>IF(ISERROR((D691/E691-1)*100),"n/a",(D691/E691-1)*100)</f>
        <v>16.058394160583944</v>
      </c>
      <c r="AI691" s="224">
        <f>IF(ISERROR((E691/F691-1)*100),"n/a",(E691/F691-1)*100)</f>
        <v>11.382113821138207</v>
      </c>
      <c r="AJ691" s="224">
        <f>IF(ISERROR((F691/G691-1)*100),"n/a",(F691/G691-1)*100)</f>
        <v>55.303030303030319</v>
      </c>
      <c r="AK691" s="224">
        <f>IF(ISERROR((G691/H691-1)*100),"n/a",(G691/H691-1)*100)</f>
        <v>39.92932862190812</v>
      </c>
      <c r="AL691" s="224">
        <f>IF(ISERROR((H691/I691-1)*100),"n/a",(H691/I691-1)*100)</f>
        <v>21.982758620689658</v>
      </c>
      <c r="AM691" s="224">
        <f>IF(ISERROR((I691/J691-1)*100),"n/a",(I691/J691-1)*100)</f>
        <v>22.10526315789474</v>
      </c>
      <c r="AN691" s="224">
        <f>IF(ISERROR((J691/K691-1)*100),"n/a",(J691/K691-1)*100)</f>
        <v>5.555555555555558</v>
      </c>
      <c r="AO691" s="224">
        <f>IF(ISERROR((K691/L691-1)*100),"n/a",(K691/L691-1)*100)</f>
        <v>0</v>
      </c>
      <c r="AP691" s="224">
        <f>IF(ISERROR((L691/M691-1)*100),"n/a",(L691/M691-1)*100)</f>
        <v>0</v>
      </c>
      <c r="AQ691" s="224">
        <f>IF(ISERROR((M691/N691-1)*100),"n/a",(M691/N691-1)*100)</f>
        <v>100</v>
      </c>
      <c r="AR691" s="224" t="str">
        <f>IF(ISERROR((N691/O691-1)*100),"n/a",(N691/O691-1)*100)</f>
        <v>n/a</v>
      </c>
      <c r="AS691" s="224" t="str">
        <f>IF(ISERROR((O691/Q691-1)*100),"n/a",(O691/Q691-1)*100)</f>
        <v>n/a</v>
      </c>
      <c r="AT691" s="224" t="str">
        <f>IF(ISERROR((Q691/R691-1)*100),"n/a",(Q691/R691-1)*100)</f>
        <v>n/a</v>
      </c>
      <c r="AU691" s="224" t="str">
        <f>IF(ISERROR((R691/T691-1)*100),"n/a",(R691/T691-1)*100)</f>
        <v>n/a</v>
      </c>
      <c r="AV691" s="224" t="str">
        <f>IF(ISERROR((T691/U691-1)*100),"n/a",(T691/U691-1)*100)</f>
        <v>n/a</v>
      </c>
      <c r="AW691" s="224" t="str">
        <f>IF(ISERROR((U691/V691-1)*100),"n/a",(U691/V691-1)*100)</f>
        <v>n/a</v>
      </c>
      <c r="AX691" s="224" t="str">
        <f>IF(ISERROR((V691/W691-1)*100),"n/a",(V691/W691-1)*100)</f>
        <v>n/a</v>
      </c>
      <c r="AY691" s="224" t="str">
        <f>IF(ISERROR((W691/X691-1)*100),"n/a",(W691/X691-1)*100)</f>
        <v>n/a</v>
      </c>
      <c r="AZ691" s="224" t="str">
        <f>IF(ISERROR((X691/Y691-1)*100),"n/a",(X691/Y691-1)*100)</f>
        <v>n/a</v>
      </c>
      <c r="BA691" s="224" t="str">
        <f>IF(ISERROR((Y691/Z691-1)*100),"n/a",(Y691/Z691-1)*100)</f>
        <v>n/a</v>
      </c>
      <c r="BB691" s="224" t="str">
        <f>IF(ISERROR((Z691/AA691-1)*100),"n/a",(Z691/AA691-1)*100)</f>
        <v>n/a</v>
      </c>
      <c r="BC691" s="224" t="str">
        <f>IF(ISERROR((AA691/AB691-1)*100),"n/a",(AA691/AB691-1)*100)</f>
        <v>n/a</v>
      </c>
      <c r="BD691" s="224" t="str">
        <f>IF(ISERROR((AB691/AC691-1)*100),"n/a",(AB691/AC691-1)*100)</f>
        <v>n/a</v>
      </c>
      <c r="BE691" s="224" t="str">
        <f>IF(ISERROR((AC691/AD691-1)*100),"n/a",(AC691/AD691-1)*100)</f>
        <v>n/a</v>
      </c>
      <c r="BF691" s="224" t="str">
        <f>IF(ISERROR((AD691/AE691-1)*100),"n/a",(AD691/AE691-1)*100)</f>
        <v>n/a</v>
      </c>
      <c r="BG691" s="224">
        <f>AVERAGE(AG691:BF691)</f>
        <v>26.12825307849473</v>
      </c>
      <c r="BH691" s="182">
        <f t="shared" si="11"/>
        <v>29.599403552614827</v>
      </c>
    </row>
    <row r="692" spans="1:60" x14ac:dyDescent="0.2">
      <c r="A692" s="116" t="s">
        <v>1676</v>
      </c>
      <c r="B692" s="55" t="s">
        <v>1677</v>
      </c>
      <c r="C692" s="36">
        <v>0.90149999999999997</v>
      </c>
      <c r="D692" s="181">
        <v>0.87350000000000005</v>
      </c>
      <c r="E692" s="181">
        <v>0.82050000000000001</v>
      </c>
      <c r="F692" s="181">
        <v>0.72399999999999998</v>
      </c>
      <c r="G692" s="181">
        <v>0.6</v>
      </c>
      <c r="H692" s="181">
        <v>0.54</v>
      </c>
      <c r="I692" s="181">
        <v>0.5</v>
      </c>
      <c r="J692" s="229">
        <v>0</v>
      </c>
      <c r="K692" s="229">
        <v>0</v>
      </c>
      <c r="L692" s="238">
        <v>0</v>
      </c>
      <c r="M692" s="238">
        <v>0</v>
      </c>
      <c r="N692" s="238">
        <v>0</v>
      </c>
      <c r="O692" s="238">
        <v>0</v>
      </c>
      <c r="P692" s="162"/>
      <c r="Q692" s="238">
        <v>0</v>
      </c>
      <c r="R692" s="238">
        <v>0</v>
      </c>
      <c r="S692" s="162"/>
      <c r="T692" s="238">
        <v>0</v>
      </c>
      <c r="U692" s="238">
        <v>0</v>
      </c>
      <c r="V692" s="229">
        <v>0</v>
      </c>
      <c r="W692" s="229">
        <v>0</v>
      </c>
      <c r="X692" s="229">
        <v>0</v>
      </c>
      <c r="Y692" s="229">
        <v>0</v>
      </c>
      <c r="Z692" s="229">
        <v>0</v>
      </c>
      <c r="AA692" s="229">
        <v>0</v>
      </c>
      <c r="AB692" s="229">
        <v>0</v>
      </c>
      <c r="AC692" s="229">
        <v>0</v>
      </c>
      <c r="AD692" s="229">
        <v>0</v>
      </c>
      <c r="AE692" s="229">
        <v>0</v>
      </c>
      <c r="AF692" s="223">
        <f>SUM(C692:AE692)</f>
        <v>4.9595000000000002</v>
      </c>
      <c r="AG692" s="224">
        <f>IF(ISERROR((C692/D692-1)*100),"n/a",(C692/D692-1)*100)</f>
        <v>3.2054951345163119</v>
      </c>
      <c r="AH692" s="224">
        <f>IF(ISERROR((D692/E692-1)*100),"n/a",(D692/E692-1)*100)</f>
        <v>6.4594759293113979</v>
      </c>
      <c r="AI692" s="224">
        <f>IF(ISERROR((E692/F692-1)*100),"n/a",(E692/F692-1)*100)</f>
        <v>13.328729281767959</v>
      </c>
      <c r="AJ692" s="224">
        <f>IF(ISERROR((F692/G692-1)*100),"n/a",(F692/G692-1)*100)</f>
        <v>20.666666666666679</v>
      </c>
      <c r="AK692" s="224">
        <f>IF(ISERROR((G692/H692-1)*100),"n/a",(G692/H692-1)*100)</f>
        <v>11.111111111111093</v>
      </c>
      <c r="AL692" s="224">
        <f>IF(ISERROR((H692/I692-1)*100),"n/a",(H692/I692-1)*100)</f>
        <v>8.0000000000000071</v>
      </c>
      <c r="AM692" s="224" t="str">
        <f>IF(ISERROR((I692/J692-1)*100),"n/a",(I692/J692-1)*100)</f>
        <v>n/a</v>
      </c>
      <c r="AN692" s="224" t="str">
        <f>IF(ISERROR((J692/K692-1)*100),"n/a",(J692/K692-1)*100)</f>
        <v>n/a</v>
      </c>
      <c r="AO692" s="224" t="str">
        <f>IF(ISERROR((K692/L692-1)*100),"n/a",(K692/L692-1)*100)</f>
        <v>n/a</v>
      </c>
      <c r="AP692" s="224" t="str">
        <f>IF(ISERROR((L692/M692-1)*100),"n/a",(L692/M692-1)*100)</f>
        <v>n/a</v>
      </c>
      <c r="AQ692" s="224" t="str">
        <f>IF(ISERROR((M692/N692-1)*100),"n/a",(M692/N692-1)*100)</f>
        <v>n/a</v>
      </c>
      <c r="AR692" s="224" t="str">
        <f>IF(ISERROR((N692/O692-1)*100),"n/a",(N692/O692-1)*100)</f>
        <v>n/a</v>
      </c>
      <c r="AS692" s="224" t="str">
        <f>IF(ISERROR((O692/Q692-1)*100),"n/a",(O692/Q692-1)*100)</f>
        <v>n/a</v>
      </c>
      <c r="AT692" s="224" t="str">
        <f>IF(ISERROR((Q692/R692-1)*100),"n/a",(Q692/R692-1)*100)</f>
        <v>n/a</v>
      </c>
      <c r="AU692" s="224" t="str">
        <f>IF(ISERROR((R692/T692-1)*100),"n/a",(R692/T692-1)*100)</f>
        <v>n/a</v>
      </c>
      <c r="AV692" s="224" t="str">
        <f>IF(ISERROR((T692/U692-1)*100),"n/a",(T692/U692-1)*100)</f>
        <v>n/a</v>
      </c>
      <c r="AW692" s="224" t="str">
        <f>IF(ISERROR((U692/V692-1)*100),"n/a",(U692/V692-1)*100)</f>
        <v>n/a</v>
      </c>
      <c r="AX692" s="224" t="str">
        <f>IF(ISERROR((V692/W692-1)*100),"n/a",(V692/W692-1)*100)</f>
        <v>n/a</v>
      </c>
      <c r="AY692" s="224" t="str">
        <f>IF(ISERROR((W692/X692-1)*100),"n/a",(W692/X692-1)*100)</f>
        <v>n/a</v>
      </c>
      <c r="AZ692" s="224" t="str">
        <f>IF(ISERROR((X692/Y692-1)*100),"n/a",(X692/Y692-1)*100)</f>
        <v>n/a</v>
      </c>
      <c r="BA692" s="224" t="str">
        <f>IF(ISERROR((Y692/Z692-1)*100),"n/a",(Y692/Z692-1)*100)</f>
        <v>n/a</v>
      </c>
      <c r="BB692" s="224" t="str">
        <f>IF(ISERROR((Z692/AA692-1)*100),"n/a",(Z692/AA692-1)*100)</f>
        <v>n/a</v>
      </c>
      <c r="BC692" s="224" t="str">
        <f>IF(ISERROR((AA692/AB692-1)*100),"n/a",(AA692/AB692-1)*100)</f>
        <v>n/a</v>
      </c>
      <c r="BD692" s="224" t="str">
        <f>IF(ISERROR((AB692/AC692-1)*100),"n/a",(AB692/AC692-1)*100)</f>
        <v>n/a</v>
      </c>
      <c r="BE692" s="224" t="str">
        <f>IF(ISERROR((AC692/AD692-1)*100),"n/a",(AC692/AD692-1)*100)</f>
        <v>n/a</v>
      </c>
      <c r="BF692" s="224" t="str">
        <f>IF(ISERROR((AD692/AE692-1)*100),"n/a",(AD692/AE692-1)*100)</f>
        <v>n/a</v>
      </c>
      <c r="BG692" s="224">
        <f>AVERAGE(AG692:BF692)</f>
        <v>10.461913020562241</v>
      </c>
      <c r="BH692" s="182">
        <f t="shared" ref="BH692:BH704" si="13">STDEV(AG692:BF692)</f>
        <v>6.1239400640621753</v>
      </c>
    </row>
    <row r="693" spans="1:60" x14ac:dyDescent="0.2">
      <c r="A693" s="123" t="s">
        <v>2111</v>
      </c>
      <c r="B693" s="55" t="s">
        <v>1329</v>
      </c>
      <c r="C693" s="36">
        <v>2.7225000000000001</v>
      </c>
      <c r="D693" s="181">
        <v>2.6724999999999999</v>
      </c>
      <c r="E693" s="181">
        <v>2.6225000000000001</v>
      </c>
      <c r="F693" s="181">
        <v>2.5724999999999998</v>
      </c>
      <c r="G693" s="181">
        <v>2.5225</v>
      </c>
      <c r="H693" s="181">
        <v>2.4725000000000001</v>
      </c>
      <c r="I693" s="181">
        <v>2.4224999999999999</v>
      </c>
      <c r="J693" s="202">
        <v>2.3725000000000001</v>
      </c>
      <c r="K693" s="202">
        <v>2.3224999999999998</v>
      </c>
      <c r="L693" s="181">
        <v>2.2725</v>
      </c>
      <c r="M693" s="181">
        <v>2.2149999999999999</v>
      </c>
      <c r="N693" s="181">
        <v>2.14</v>
      </c>
      <c r="O693" s="181">
        <v>2.0750000000000002</v>
      </c>
      <c r="P693" s="273"/>
      <c r="Q693" s="181">
        <v>2.0150000000000001</v>
      </c>
      <c r="R693" s="181">
        <v>1.9624999999999999</v>
      </c>
      <c r="S693" s="273"/>
      <c r="T693" s="202">
        <v>1.9125000000000001</v>
      </c>
      <c r="U693" s="202">
        <v>1.855</v>
      </c>
      <c r="V693" s="202">
        <v>1.75</v>
      </c>
      <c r="W693" s="202">
        <v>1.645</v>
      </c>
      <c r="X693" s="229">
        <v>1.62</v>
      </c>
      <c r="Y693" s="202">
        <v>1.6</v>
      </c>
      <c r="Z693" s="229">
        <v>1.54</v>
      </c>
      <c r="AA693" s="229">
        <v>1.54</v>
      </c>
      <c r="AB693" s="229">
        <v>1.54</v>
      </c>
      <c r="AC693" s="229">
        <v>1.54</v>
      </c>
      <c r="AD693" s="229">
        <v>1.54</v>
      </c>
      <c r="AE693" s="229">
        <v>1.54</v>
      </c>
      <c r="AF693" s="223">
        <f>SUM(C693:AE693)</f>
        <v>55.004999999999995</v>
      </c>
      <c r="AG693" s="224">
        <f>IF(ISERROR((C693/D693-1)*100),"n/a",(C693/D693-1)*100)</f>
        <v>1.8709073900841977</v>
      </c>
      <c r="AH693" s="224">
        <f>IF(ISERROR((D693/E693-1)*100),"n/a",(D693/E693-1)*100)</f>
        <v>1.9065776930409895</v>
      </c>
      <c r="AI693" s="224">
        <f>IF(ISERROR((E693/F693-1)*100),"n/a",(E693/F693-1)*100)</f>
        <v>1.9436345966958424</v>
      </c>
      <c r="AJ693" s="224">
        <f>IF(ISERROR((F693/G693-1)*100),"n/a",(F693/G693-1)*100)</f>
        <v>1.9821605550049526</v>
      </c>
      <c r="AK693" s="224">
        <f>IF(ISERROR((G693/H693-1)*100),"n/a",(G693/H693-1)*100)</f>
        <v>2.0222446916076775</v>
      </c>
      <c r="AL693" s="224">
        <f>IF(ISERROR((H693/I693-1)*100),"n/a",(H693/I693-1)*100)</f>
        <v>2.063983488132104</v>
      </c>
      <c r="AM693" s="224">
        <f>IF(ISERROR((I693/J693-1)*100),"n/a",(I693/J693-1)*100)</f>
        <v>2.1074815595363505</v>
      </c>
      <c r="AN693" s="224">
        <f>IF(ISERROR((J693/K693-1)*100),"n/a",(J693/K693-1)*100)</f>
        <v>2.1528525296017342</v>
      </c>
      <c r="AO693" s="224">
        <f>IF(ISERROR((K693/L693-1)*100),"n/a",(K693/L693-1)*100)</f>
        <v>2.2002200220021972</v>
      </c>
      <c r="AP693" s="224">
        <f>IF(ISERROR((L693/M693-1)*100),"n/a",(L693/M693-1)*100)</f>
        <v>2.5959367945823875</v>
      </c>
      <c r="AQ693" s="224">
        <f>IF(ISERROR((M693/N693-1)*100),"n/a",(M693/N693-1)*100)</f>
        <v>3.5046728971962482</v>
      </c>
      <c r="AR693" s="224">
        <f>IF(ISERROR((N693/O693-1)*100),"n/a",(N693/O693-1)*100)</f>
        <v>3.1325301204819356</v>
      </c>
      <c r="AS693" s="224">
        <f>IF(ISERROR((O693/Q693-1)*100),"n/a",(O693/Q693-1)*100)</f>
        <v>2.977667493796532</v>
      </c>
      <c r="AT693" s="224">
        <f>IF(ISERROR((Q693/R693-1)*100),"n/a",(Q693/R693-1)*100)</f>
        <v>2.6751592356688114</v>
      </c>
      <c r="AU693" s="224">
        <f>IF(ISERROR((R693/T693-1)*100),"n/a",(R693/T693-1)*100)</f>
        <v>2.614379084967311</v>
      </c>
      <c r="AV693" s="224">
        <f>IF(ISERROR((T693/U693-1)*100),"n/a",(T693/U693-1)*100)</f>
        <v>3.0997304582210283</v>
      </c>
      <c r="AW693" s="224">
        <f>IF(ISERROR((U693/V693-1)*100),"n/a",(U693/V693-1)*100)</f>
        <v>6.0000000000000053</v>
      </c>
      <c r="AX693" s="224">
        <f>IF(ISERROR((V693/W693-1)*100),"n/a",(V693/W693-1)*100)</f>
        <v>6.3829787234042534</v>
      </c>
      <c r="AY693" s="224">
        <f>IF(ISERROR((W693/X693-1)*100),"n/a",(W693/X693-1)*100)</f>
        <v>1.5432098765431945</v>
      </c>
      <c r="AZ693" s="224">
        <f>IF(ISERROR((X693/Y693-1)*100),"n/a",(X693/Y693-1)*100)</f>
        <v>1.2499999999999956</v>
      </c>
      <c r="BA693" s="224">
        <f>IF(ISERROR((Y693/Z693-1)*100),"n/a",(Y693/Z693-1)*100)</f>
        <v>3.8961038961039085</v>
      </c>
      <c r="BB693" s="224">
        <f>IF(ISERROR((Z693/AA693-1)*100),"n/a",(Z693/AA693-1)*100)</f>
        <v>0</v>
      </c>
      <c r="BC693" s="224">
        <f>IF(ISERROR((AA693/AB693-1)*100),"n/a",(AA693/AB693-1)*100)</f>
        <v>0</v>
      </c>
      <c r="BD693" s="224">
        <f>IF(ISERROR((AB693/AC693-1)*100),"n/a",(AB693/AC693-1)*100)</f>
        <v>0</v>
      </c>
      <c r="BE693" s="224">
        <f>IF(ISERROR((AC693/AD693-1)*100),"n/a",(AC693/AD693-1)*100)</f>
        <v>0</v>
      </c>
      <c r="BF693" s="224">
        <f>IF(ISERROR((AD693/AE693-1)*100),"n/a",(AD693/AE693-1)*100)</f>
        <v>0</v>
      </c>
      <c r="BG693" s="224">
        <f>AVERAGE(AG693:BF693)</f>
        <v>2.227785811795064</v>
      </c>
      <c r="BH693" s="182">
        <f t="shared" si="13"/>
        <v>1.6153842010726249</v>
      </c>
    </row>
    <row r="694" spans="1:60" x14ac:dyDescent="0.2">
      <c r="A694" s="146" t="s">
        <v>5669</v>
      </c>
      <c r="B694" s="55" t="s">
        <v>3141</v>
      </c>
      <c r="C694" s="36">
        <v>1</v>
      </c>
      <c r="D694" s="181">
        <v>0.8</v>
      </c>
      <c r="E694" s="181">
        <v>0.68</v>
      </c>
      <c r="F694" s="181">
        <v>0.6</v>
      </c>
      <c r="G694" s="238">
        <v>0.48</v>
      </c>
      <c r="H694" s="238">
        <v>0.48</v>
      </c>
      <c r="I694" s="238">
        <v>0.48</v>
      </c>
      <c r="J694" s="202">
        <v>0.48</v>
      </c>
      <c r="K694" s="202">
        <v>0.43999999999999995</v>
      </c>
      <c r="L694" s="181">
        <v>0.36000000000000004</v>
      </c>
      <c r="M694" s="181">
        <v>0.28000000000000003</v>
      </c>
      <c r="N694" s="181">
        <v>0.2</v>
      </c>
      <c r="O694" s="181">
        <v>0.13</v>
      </c>
      <c r="Q694" s="181">
        <v>0.08</v>
      </c>
      <c r="R694" s="181">
        <v>3.9999999999999994E-2</v>
      </c>
      <c r="T694" s="238">
        <v>0.02</v>
      </c>
      <c r="U694" s="238">
        <v>0.02</v>
      </c>
      <c r="V694" s="229">
        <v>0.02</v>
      </c>
      <c r="W694" s="229">
        <v>0.02</v>
      </c>
      <c r="X694" s="229">
        <v>0.02</v>
      </c>
      <c r="Y694" s="229">
        <v>0.02</v>
      </c>
      <c r="Z694" s="229">
        <v>0.02</v>
      </c>
      <c r="AA694" s="229">
        <v>0.02</v>
      </c>
      <c r="AB694" s="229">
        <v>0.02</v>
      </c>
      <c r="AC694" s="229">
        <v>0.02</v>
      </c>
      <c r="AD694" s="229">
        <v>0.02</v>
      </c>
      <c r="AE694" s="229">
        <v>0.02</v>
      </c>
      <c r="AF694" s="223">
        <f>SUM(C694:AE694)</f>
        <v>6.7699999999999951</v>
      </c>
      <c r="AG694" s="224">
        <f>IF(ISERROR((C694/D694-1)*100),"n/a",(C694/D694-1)*100)</f>
        <v>25</v>
      </c>
      <c r="AH694" s="224">
        <f>IF(ISERROR((D694/E694-1)*100),"n/a",(D694/E694-1)*100)</f>
        <v>17.647058823529417</v>
      </c>
      <c r="AI694" s="224">
        <f>IF(ISERROR((E694/F694-1)*100),"n/a",(E694/F694-1)*100)</f>
        <v>13.333333333333353</v>
      </c>
      <c r="AJ694" s="224">
        <f>IF(ISERROR((F694/G694-1)*100),"n/a",(F694/G694-1)*100)</f>
        <v>25</v>
      </c>
      <c r="AK694" s="224">
        <f>IF(ISERROR((G694/H694-1)*100),"n/a",(G694/H694-1)*100)</f>
        <v>0</v>
      </c>
      <c r="AL694" s="224">
        <f>IF(ISERROR((H694/I694-1)*100),"n/a",(H694/I694-1)*100)</f>
        <v>0</v>
      </c>
      <c r="AM694" s="224">
        <f>IF(ISERROR((I694/J694-1)*100),"n/a",(I694/J694-1)*100)</f>
        <v>0</v>
      </c>
      <c r="AN694" s="224">
        <f>IF(ISERROR((J694/K694-1)*100),"n/a",(J694/K694-1)*100)</f>
        <v>9.0909090909091042</v>
      </c>
      <c r="AO694" s="224">
        <f>IF(ISERROR((K694/L694-1)*100),"n/a",(K694/L694-1)*100)</f>
        <v>22.222222222222186</v>
      </c>
      <c r="AP694" s="224">
        <f>IF(ISERROR((L694/M694-1)*100),"n/a",(L694/M694-1)*100)</f>
        <v>28.57142857142858</v>
      </c>
      <c r="AQ694" s="224">
        <f>IF(ISERROR((M694/N694-1)*100),"n/a",(M694/N694-1)*100)</f>
        <v>40.000000000000014</v>
      </c>
      <c r="AR694" s="224">
        <f>IF(ISERROR((N694/O694-1)*100),"n/a",(N694/O694-1)*100)</f>
        <v>53.846153846153854</v>
      </c>
      <c r="AS694" s="224">
        <f>IF(ISERROR((O694/Q694-1)*100),"n/a",(O694/Q694-1)*100)</f>
        <v>62.5</v>
      </c>
      <c r="AT694" s="224">
        <f>IF(ISERROR((Q694/R694-1)*100),"n/a",(Q694/R694-1)*100)</f>
        <v>100.00000000000004</v>
      </c>
      <c r="AU694" s="224">
        <f>IF(ISERROR((R694/T694-1)*100),"n/a",(R694/T694-1)*100)</f>
        <v>99.999999999999957</v>
      </c>
      <c r="AV694" s="224">
        <f>IF(ISERROR((T694/U694-1)*100),"n/a",(T694/U694-1)*100)</f>
        <v>0</v>
      </c>
      <c r="AW694" s="224">
        <f>IF(ISERROR((U694/V694-1)*100),"n/a",(U694/V694-1)*100)</f>
        <v>0</v>
      </c>
      <c r="AX694" s="224">
        <f>IF(ISERROR((V694/W694-1)*100),"n/a",(V694/W694-1)*100)</f>
        <v>0</v>
      </c>
      <c r="AY694" s="224">
        <f>IF(ISERROR((W694/X694-1)*100),"n/a",(W694/X694-1)*100)</f>
        <v>0</v>
      </c>
      <c r="AZ694" s="224">
        <f>IF(ISERROR((X694/Y694-1)*100),"n/a",(X694/Y694-1)*100)</f>
        <v>0</v>
      </c>
      <c r="BA694" s="224">
        <f>IF(ISERROR((Y694/Z694-1)*100),"n/a",(Y694/Z694-1)*100)</f>
        <v>0</v>
      </c>
      <c r="BB694" s="224">
        <f>IF(ISERROR((Z694/AA694-1)*100),"n/a",(Z694/AA694-1)*100)</f>
        <v>0</v>
      </c>
      <c r="BC694" s="224">
        <f>IF(ISERROR((AA694/AB694-1)*100),"n/a",(AA694/AB694-1)*100)</f>
        <v>0</v>
      </c>
      <c r="BD694" s="224">
        <f>IF(ISERROR((AB694/AC694-1)*100),"n/a",(AB694/AC694-1)*100)</f>
        <v>0</v>
      </c>
      <c r="BE694" s="224">
        <f>IF(ISERROR((AC694/AD694-1)*100),"n/a",(AC694/AD694-1)*100)</f>
        <v>0</v>
      </c>
      <c r="BF694" s="224">
        <f>IF(ISERROR((AD694/AE694-1)*100),"n/a",(AD694/AE694-1)*100)</f>
        <v>0</v>
      </c>
      <c r="BG694" s="224">
        <f>AVERAGE(AG694:BF694)</f>
        <v>19.123504072599097</v>
      </c>
      <c r="BH694" s="182">
        <f t="shared" si="13"/>
        <v>29.684497272310498</v>
      </c>
    </row>
    <row r="695" spans="1:60" x14ac:dyDescent="0.2">
      <c r="A695" s="55" t="s">
        <v>2112</v>
      </c>
      <c r="B695" s="55" t="s">
        <v>524</v>
      </c>
      <c r="C695" s="36">
        <v>1.82</v>
      </c>
      <c r="D695" s="181">
        <v>1.76</v>
      </c>
      <c r="E695" s="181">
        <v>1.72</v>
      </c>
      <c r="F695" s="181">
        <v>1.68</v>
      </c>
      <c r="G695" s="181">
        <v>1.65</v>
      </c>
      <c r="H695" s="181">
        <v>1.64</v>
      </c>
      <c r="I695" s="181">
        <v>1.63</v>
      </c>
      <c r="J695" s="202">
        <v>1.6</v>
      </c>
      <c r="K695" s="202">
        <v>1.57</v>
      </c>
      <c r="L695" s="238">
        <v>1.56</v>
      </c>
      <c r="M695" s="181">
        <v>1.53</v>
      </c>
      <c r="N695" s="238">
        <v>1.52</v>
      </c>
      <c r="O695" s="181">
        <v>1.49</v>
      </c>
      <c r="P695" s="273"/>
      <c r="Q695" s="238">
        <v>1.48</v>
      </c>
      <c r="R695" s="181">
        <v>1.45</v>
      </c>
      <c r="S695" s="273"/>
      <c r="T695" s="202">
        <v>1.44</v>
      </c>
      <c r="U695" s="202">
        <v>1.41</v>
      </c>
      <c r="V695" s="202">
        <v>1.39</v>
      </c>
      <c r="W695" s="229">
        <v>1.36</v>
      </c>
      <c r="X695" s="202">
        <v>1.3</v>
      </c>
      <c r="Y695" s="202">
        <v>1.22</v>
      </c>
      <c r="Z695" s="202">
        <v>1.1000000000000001</v>
      </c>
      <c r="AA695" s="202">
        <v>1</v>
      </c>
      <c r="AB695" s="202">
        <v>0.9</v>
      </c>
      <c r="AC695" s="202">
        <v>0.82</v>
      </c>
      <c r="AD695" s="202">
        <v>0.74</v>
      </c>
      <c r="AE695" s="202">
        <v>0.66</v>
      </c>
      <c r="AF695" s="223">
        <f>SUM(C695:AE695)</f>
        <v>37.44</v>
      </c>
      <c r="AG695" s="224">
        <f>IF(ISERROR((C695/D695-1)*100),"n/a",(C695/D695-1)*100)</f>
        <v>3.4090909090909172</v>
      </c>
      <c r="AH695" s="224">
        <f>IF(ISERROR((D695/E695-1)*100),"n/a",(D695/E695-1)*100)</f>
        <v>2.3255813953488413</v>
      </c>
      <c r="AI695" s="224">
        <f>IF(ISERROR((E695/F695-1)*100),"n/a",(E695/F695-1)*100)</f>
        <v>2.3809523809523725</v>
      </c>
      <c r="AJ695" s="224">
        <f>IF(ISERROR((F695/G695-1)*100),"n/a",(F695/G695-1)*100)</f>
        <v>1.8181818181818299</v>
      </c>
      <c r="AK695" s="224">
        <f>IF(ISERROR((G695/H695-1)*100),"n/a",(G695/H695-1)*100)</f>
        <v>0.60975609756097615</v>
      </c>
      <c r="AL695" s="224">
        <f>IF(ISERROR((H695/I695-1)*100),"n/a",(H695/I695-1)*100)</f>
        <v>0.61349693251533388</v>
      </c>
      <c r="AM695" s="224">
        <f>IF(ISERROR((I695/J695-1)*100),"n/a",(I695/J695-1)*100)</f>
        <v>1.8749999999999822</v>
      </c>
      <c r="AN695" s="224">
        <f>IF(ISERROR((J695/K695-1)*100),"n/a",(J695/K695-1)*100)</f>
        <v>1.9108280254777066</v>
      </c>
      <c r="AO695" s="224">
        <f>IF(ISERROR((K695/L695-1)*100),"n/a",(K695/L695-1)*100)</f>
        <v>0.64102564102563875</v>
      </c>
      <c r="AP695" s="224">
        <f>IF(ISERROR((L695/M695-1)*100),"n/a",(L695/M695-1)*100)</f>
        <v>1.9607843137254832</v>
      </c>
      <c r="AQ695" s="224">
        <f>IF(ISERROR((M695/N695-1)*100),"n/a",(M695/N695-1)*100)</f>
        <v>0.65789473684210176</v>
      </c>
      <c r="AR695" s="224">
        <f>IF(ISERROR((N695/O695-1)*100),"n/a",(N695/O695-1)*100)</f>
        <v>2.0134228187919545</v>
      </c>
      <c r="AS695" s="224">
        <f>IF(ISERROR((O695/Q695-1)*100),"n/a",(O695/Q695-1)*100)</f>
        <v>0.67567567567567988</v>
      </c>
      <c r="AT695" s="224">
        <f>IF(ISERROR((Q695/R695-1)*100),"n/a",(Q695/R695-1)*100)</f>
        <v>2.0689655172413834</v>
      </c>
      <c r="AU695" s="224">
        <f>IF(ISERROR((R695/T695-1)*100),"n/a",(R695/T695-1)*100)</f>
        <v>0.69444444444444198</v>
      </c>
      <c r="AV695" s="224">
        <f>IF(ISERROR((T695/U695-1)*100),"n/a",(T695/U695-1)*100)</f>
        <v>2.1276595744680771</v>
      </c>
      <c r="AW695" s="224">
        <f>IF(ISERROR((U695/V695-1)*100),"n/a",(U695/V695-1)*100)</f>
        <v>1.4388489208633004</v>
      </c>
      <c r="AX695" s="224">
        <f>IF(ISERROR((V695/W695-1)*100),"n/a",(V695/W695-1)*100)</f>
        <v>2.2058823529411686</v>
      </c>
      <c r="AY695" s="224">
        <f>IF(ISERROR((W695/X695-1)*100),"n/a",(W695/X695-1)*100)</f>
        <v>4.6153846153846212</v>
      </c>
      <c r="AZ695" s="224">
        <f>IF(ISERROR((X695/Y695-1)*100),"n/a",(X695/Y695-1)*100)</f>
        <v>6.5573770491803351</v>
      </c>
      <c r="BA695" s="224">
        <f>IF(ISERROR((Y695/Z695-1)*100),"n/a",(Y695/Z695-1)*100)</f>
        <v>10.909090909090891</v>
      </c>
      <c r="BB695" s="224">
        <f>IF(ISERROR((Z695/AA695-1)*100),"n/a",(Z695/AA695-1)*100)</f>
        <v>10.000000000000009</v>
      </c>
      <c r="BC695" s="224">
        <f>IF(ISERROR((AA695/AB695-1)*100),"n/a",(AA695/AB695-1)*100)</f>
        <v>11.111111111111116</v>
      </c>
      <c r="BD695" s="224">
        <f>IF(ISERROR((AB695/AC695-1)*100),"n/a",(AB695/AC695-1)*100)</f>
        <v>9.7560975609756184</v>
      </c>
      <c r="BE695" s="224">
        <f>IF(ISERROR((AC695/AD695-1)*100),"n/a",(AC695/AD695-1)*100)</f>
        <v>10.810810810810811</v>
      </c>
      <c r="BF695" s="224">
        <f>IF(ISERROR((AD695/AE695-1)*100),"n/a",(AD695/AE695-1)*100)</f>
        <v>12.12121212121211</v>
      </c>
      <c r="BG695" s="224">
        <f>AVERAGE(AG695:BF695)</f>
        <v>4.0503298358812581</v>
      </c>
      <c r="BH695" s="182">
        <f t="shared" si="13"/>
        <v>3.9927697787665046</v>
      </c>
    </row>
    <row r="696" spans="1:60" x14ac:dyDescent="0.2">
      <c r="A696" s="55" t="s">
        <v>2113</v>
      </c>
      <c r="B696" s="55" t="s">
        <v>1332</v>
      </c>
      <c r="C696" s="36">
        <v>1.08</v>
      </c>
      <c r="D696" s="181">
        <v>1.04</v>
      </c>
      <c r="E696" s="181">
        <v>1</v>
      </c>
      <c r="F696" s="181">
        <v>0.96</v>
      </c>
      <c r="G696" s="181">
        <v>0.92</v>
      </c>
      <c r="H696" s="181">
        <v>0.88</v>
      </c>
      <c r="I696" s="181">
        <v>0.82</v>
      </c>
      <c r="J696" s="202">
        <v>0.7</v>
      </c>
      <c r="K696" s="202">
        <v>0.6</v>
      </c>
      <c r="L696" s="181">
        <v>0.56000000000000005</v>
      </c>
      <c r="M696" s="181">
        <v>0.52</v>
      </c>
      <c r="N696" s="181">
        <v>0.42</v>
      </c>
      <c r="O696" s="181">
        <v>0.36</v>
      </c>
      <c r="P696" s="273"/>
      <c r="Q696" s="181">
        <v>0.32</v>
      </c>
      <c r="R696" s="181">
        <v>0.24</v>
      </c>
      <c r="S696" s="273"/>
      <c r="T696" s="229">
        <v>0.2</v>
      </c>
      <c r="U696" s="229">
        <v>0.2</v>
      </c>
      <c r="V696" s="202">
        <v>0.84</v>
      </c>
      <c r="W696" s="202">
        <v>0.83</v>
      </c>
      <c r="X696" s="202">
        <v>0.81</v>
      </c>
      <c r="Y696" s="202">
        <v>0.77273000000000003</v>
      </c>
      <c r="Z696" s="202">
        <v>0.74546000000000001</v>
      </c>
      <c r="AA696" s="202">
        <v>0.70923999999999998</v>
      </c>
      <c r="AB696" s="202">
        <v>0.67344000000000004</v>
      </c>
      <c r="AC696" s="202">
        <v>0.64066000000000001</v>
      </c>
      <c r="AD696" s="202">
        <v>0.60850000000000004</v>
      </c>
      <c r="AE696" s="202">
        <v>0.55769000000000002</v>
      </c>
      <c r="AF696" s="223">
        <f>SUM(C696:AE696)</f>
        <v>18.007719999999999</v>
      </c>
      <c r="AG696" s="224">
        <f>IF(ISERROR((C696/D696-1)*100),"n/a",(C696/D696-1)*100)</f>
        <v>3.8461538461538547</v>
      </c>
      <c r="AH696" s="224">
        <f>IF(ISERROR((D696/E696-1)*100),"n/a",(D696/E696-1)*100)</f>
        <v>4.0000000000000036</v>
      </c>
      <c r="AI696" s="224">
        <f>IF(ISERROR((E696/F696-1)*100),"n/a",(E696/F696-1)*100)</f>
        <v>4.1666666666666741</v>
      </c>
      <c r="AJ696" s="224">
        <f>IF(ISERROR((F696/G696-1)*100),"n/a",(F696/G696-1)*100)</f>
        <v>4.3478260869565188</v>
      </c>
      <c r="AK696" s="224">
        <f>IF(ISERROR((G696/H696-1)*100),"n/a",(G696/H696-1)*100)</f>
        <v>4.5454545454545414</v>
      </c>
      <c r="AL696" s="224">
        <f>IF(ISERROR((H696/I696-1)*100),"n/a",(H696/I696-1)*100)</f>
        <v>7.3170731707317138</v>
      </c>
      <c r="AM696" s="224">
        <f>IF(ISERROR((I696/J696-1)*100),"n/a",(I696/J696-1)*100)</f>
        <v>17.142857142857149</v>
      </c>
      <c r="AN696" s="224">
        <f>IF(ISERROR((J696/K696-1)*100),"n/a",(J696/K696-1)*100)</f>
        <v>16.666666666666675</v>
      </c>
      <c r="AO696" s="224">
        <f>IF(ISERROR((K696/L696-1)*100),"n/a",(K696/L696-1)*100)</f>
        <v>7.1428571428571397</v>
      </c>
      <c r="AP696" s="224">
        <f>IF(ISERROR((L696/M696-1)*100),"n/a",(L696/M696-1)*100)</f>
        <v>7.6923076923077094</v>
      </c>
      <c r="AQ696" s="224">
        <f>IF(ISERROR((M696/N696-1)*100),"n/a",(M696/N696-1)*100)</f>
        <v>23.809523809523814</v>
      </c>
      <c r="AR696" s="224">
        <f>IF(ISERROR((N696/O696-1)*100),"n/a",(N696/O696-1)*100)</f>
        <v>16.666666666666675</v>
      </c>
      <c r="AS696" s="224">
        <f>IF(ISERROR((O696/Q696-1)*100),"n/a",(O696/Q696-1)*100)</f>
        <v>12.5</v>
      </c>
      <c r="AT696" s="224">
        <f>IF(ISERROR((Q696/R696-1)*100),"n/a",(Q696/R696-1)*100)</f>
        <v>33.33333333333335</v>
      </c>
      <c r="AU696" s="224">
        <f>IF(ISERROR((R696/T696-1)*100),"n/a",(R696/T696-1)*100)</f>
        <v>19.999999999999996</v>
      </c>
      <c r="AV696" s="224">
        <f>IF(ISERROR((T696/U696-1)*100),"n/a",(T696/U696-1)*100)</f>
        <v>0</v>
      </c>
      <c r="AW696" s="224">
        <f>IF(ISERROR((U696/V696-1)*100),"n/a",(U696/V696-1)*100)</f>
        <v>-76.19047619047619</v>
      </c>
      <c r="AX696" s="224">
        <f>IF(ISERROR((V696/W696-1)*100),"n/a",(V696/W696-1)*100)</f>
        <v>1.2048192771084265</v>
      </c>
      <c r="AY696" s="224">
        <f>IF(ISERROR((W696/X696-1)*100),"n/a",(W696/X696-1)*100)</f>
        <v>2.4691358024691246</v>
      </c>
      <c r="AZ696" s="224">
        <f>IF(ISERROR((X696/Y696-1)*100),"n/a",(X696/Y696-1)*100)</f>
        <v>4.8231594476725315</v>
      </c>
      <c r="BA696" s="224">
        <f>IF(ISERROR((Y696/Z696-1)*100),"n/a",(Y696/Z696-1)*100)</f>
        <v>3.6581439648002645</v>
      </c>
      <c r="BB696" s="224">
        <f>IF(ISERROR((Z696/AA696-1)*100),"n/a",(Z696/AA696-1)*100)</f>
        <v>5.1068749647509959</v>
      </c>
      <c r="BC696" s="224">
        <f>IF(ISERROR((AA696/AB696-1)*100),"n/a",(AA696/AB696-1)*100)</f>
        <v>5.3159895462104867</v>
      </c>
      <c r="BD696" s="224">
        <f>IF(ISERROR((AB696/AC696-1)*100),"n/a",(AB696/AC696-1)*100)</f>
        <v>5.1165985077888498</v>
      </c>
      <c r="BE696" s="224">
        <f>IF(ISERROR((AC696/AD696-1)*100),"n/a",(AC696/AD696-1)*100)</f>
        <v>5.2851273623664596</v>
      </c>
      <c r="BF696" s="224">
        <f>IF(ISERROR((AD696/AE696-1)*100),"n/a",(AD696/AE696-1)*100)</f>
        <v>9.1107963205365081</v>
      </c>
      <c r="BG696" s="224">
        <f>AVERAGE(AG696:BF696)</f>
        <v>5.7337521451308939</v>
      </c>
      <c r="BH696" s="182">
        <f t="shared" si="13"/>
        <v>18.461857606172977</v>
      </c>
    </row>
    <row r="697" spans="1:60" x14ac:dyDescent="0.2">
      <c r="A697" s="116" t="s">
        <v>1678</v>
      </c>
      <c r="B697" s="55" t="s">
        <v>1679</v>
      </c>
      <c r="C697" s="36">
        <v>1.56</v>
      </c>
      <c r="D697" s="181">
        <v>1.49</v>
      </c>
      <c r="E697" s="181">
        <v>1.45</v>
      </c>
      <c r="F697" s="181">
        <v>1.42</v>
      </c>
      <c r="G697" s="181">
        <v>1.2</v>
      </c>
      <c r="H697" s="181">
        <v>1</v>
      </c>
      <c r="I697" s="181">
        <v>0.5</v>
      </c>
      <c r="J697" s="229">
        <v>0</v>
      </c>
      <c r="K697" s="229">
        <v>0</v>
      </c>
      <c r="L697" s="238">
        <v>0</v>
      </c>
      <c r="M697" s="238">
        <v>0</v>
      </c>
      <c r="N697" s="238">
        <v>0</v>
      </c>
      <c r="O697" s="238">
        <v>0</v>
      </c>
      <c r="P697" s="162"/>
      <c r="Q697" s="238">
        <v>0</v>
      </c>
      <c r="R697" s="238">
        <v>0</v>
      </c>
      <c r="S697" s="162"/>
      <c r="T697" s="238">
        <v>0</v>
      </c>
      <c r="U697" s="238">
        <v>0</v>
      </c>
      <c r="V697" s="229">
        <v>0</v>
      </c>
      <c r="W697" s="229">
        <v>0</v>
      </c>
      <c r="X697" s="229">
        <v>0</v>
      </c>
      <c r="Y697" s="229">
        <v>0</v>
      </c>
      <c r="Z697" s="229">
        <v>0</v>
      </c>
      <c r="AA697" s="229">
        <v>0</v>
      </c>
      <c r="AB697" s="229">
        <v>0</v>
      </c>
      <c r="AC697" s="229">
        <v>0</v>
      </c>
      <c r="AD697" s="229">
        <v>0</v>
      </c>
      <c r="AE697" s="229">
        <v>0</v>
      </c>
      <c r="AF697" s="223">
        <f>SUM(C697:AE697)</f>
        <v>8.620000000000001</v>
      </c>
      <c r="AG697" s="224">
        <f>IF(ISERROR((C697/D697-1)*100),"n/a",(C697/D697-1)*100)</f>
        <v>4.6979865771812124</v>
      </c>
      <c r="AH697" s="224">
        <f>IF(ISERROR((D697/E697-1)*100),"n/a",(D697/E697-1)*100)</f>
        <v>2.7586206896551779</v>
      </c>
      <c r="AI697" s="224">
        <f>IF(ISERROR((E697/F697-1)*100),"n/a",(E697/F697-1)*100)</f>
        <v>2.1126760563380254</v>
      </c>
      <c r="AJ697" s="224">
        <f>IF(ISERROR((F697/G697-1)*100),"n/a",(F697/G697-1)*100)</f>
        <v>18.333333333333336</v>
      </c>
      <c r="AK697" s="224">
        <f>IF(ISERROR((G697/H697-1)*100),"n/a",(G697/H697-1)*100)</f>
        <v>19.999999999999996</v>
      </c>
      <c r="AL697" s="224">
        <f>IF(ISERROR((H697/I697-1)*100),"n/a",(H697/I697-1)*100)</f>
        <v>100</v>
      </c>
      <c r="AM697" s="224" t="str">
        <f>IF(ISERROR((I697/J697-1)*100),"n/a",(I697/J697-1)*100)</f>
        <v>n/a</v>
      </c>
      <c r="AN697" s="224" t="str">
        <f>IF(ISERROR((J697/K697-1)*100),"n/a",(J697/K697-1)*100)</f>
        <v>n/a</v>
      </c>
      <c r="AO697" s="224" t="str">
        <f>IF(ISERROR((K697/L697-1)*100),"n/a",(K697/L697-1)*100)</f>
        <v>n/a</v>
      </c>
      <c r="AP697" s="224" t="str">
        <f>IF(ISERROR((L697/M697-1)*100),"n/a",(L697/M697-1)*100)</f>
        <v>n/a</v>
      </c>
      <c r="AQ697" s="224" t="str">
        <f>IF(ISERROR((M697/N697-1)*100),"n/a",(M697/N697-1)*100)</f>
        <v>n/a</v>
      </c>
      <c r="AR697" s="224" t="str">
        <f>IF(ISERROR((N697/O697-1)*100),"n/a",(N697/O697-1)*100)</f>
        <v>n/a</v>
      </c>
      <c r="AS697" s="224" t="str">
        <f>IF(ISERROR((O697/Q697-1)*100),"n/a",(O697/Q697-1)*100)</f>
        <v>n/a</v>
      </c>
      <c r="AT697" s="224" t="str">
        <f>IF(ISERROR((Q697/R697-1)*100),"n/a",(Q697/R697-1)*100)</f>
        <v>n/a</v>
      </c>
      <c r="AU697" s="224" t="str">
        <f>IF(ISERROR((R697/T697-1)*100),"n/a",(R697/T697-1)*100)</f>
        <v>n/a</v>
      </c>
      <c r="AV697" s="224" t="str">
        <f>IF(ISERROR((T697/U697-1)*100),"n/a",(T697/U697-1)*100)</f>
        <v>n/a</v>
      </c>
      <c r="AW697" s="224" t="str">
        <f>IF(ISERROR((U697/V697-1)*100),"n/a",(U697/V697-1)*100)</f>
        <v>n/a</v>
      </c>
      <c r="AX697" s="224" t="str">
        <f>IF(ISERROR((V697/W697-1)*100),"n/a",(V697/W697-1)*100)</f>
        <v>n/a</v>
      </c>
      <c r="AY697" s="224" t="str">
        <f>IF(ISERROR((W697/X697-1)*100),"n/a",(W697/X697-1)*100)</f>
        <v>n/a</v>
      </c>
      <c r="AZ697" s="224" t="str">
        <f>IF(ISERROR((X697/Y697-1)*100),"n/a",(X697/Y697-1)*100)</f>
        <v>n/a</v>
      </c>
      <c r="BA697" s="224" t="str">
        <f>IF(ISERROR((Y697/Z697-1)*100),"n/a",(Y697/Z697-1)*100)</f>
        <v>n/a</v>
      </c>
      <c r="BB697" s="224" t="str">
        <f>IF(ISERROR((Z697/AA697-1)*100),"n/a",(Z697/AA697-1)*100)</f>
        <v>n/a</v>
      </c>
      <c r="BC697" s="224" t="str">
        <f>IF(ISERROR((AA697/AB697-1)*100),"n/a",(AA697/AB697-1)*100)</f>
        <v>n/a</v>
      </c>
      <c r="BD697" s="224" t="str">
        <f>IF(ISERROR((AB697/AC697-1)*100),"n/a",(AB697/AC697-1)*100)</f>
        <v>n/a</v>
      </c>
      <c r="BE697" s="224" t="str">
        <f>IF(ISERROR((AC697/AD697-1)*100),"n/a",(AC697/AD697-1)*100)</f>
        <v>n/a</v>
      </c>
      <c r="BF697" s="224" t="str">
        <f>IF(ISERROR((AD697/AE697-1)*100),"n/a",(AD697/AE697-1)*100)</f>
        <v>n/a</v>
      </c>
      <c r="BG697" s="224">
        <f>AVERAGE(AG697:BF697)</f>
        <v>24.650436109417956</v>
      </c>
      <c r="BH697" s="182">
        <f t="shared" si="13"/>
        <v>37.74756038451207</v>
      </c>
    </row>
    <row r="698" spans="1:60" x14ac:dyDescent="0.2">
      <c r="A698" s="123" t="s">
        <v>2114</v>
      </c>
      <c r="B698" s="55" t="s">
        <v>1334</v>
      </c>
      <c r="C698" s="36">
        <v>1.2949999999999999</v>
      </c>
      <c r="D698" s="181">
        <v>1.17</v>
      </c>
      <c r="E698" s="181">
        <v>1.05</v>
      </c>
      <c r="F698" s="181">
        <v>0.94499999999999995</v>
      </c>
      <c r="G698" s="181">
        <v>0.84499999999999997</v>
      </c>
      <c r="H698" s="181">
        <v>0.76</v>
      </c>
      <c r="I698" s="181">
        <v>0.66500000000000004</v>
      </c>
      <c r="J698" s="202">
        <v>0.57999999999999996</v>
      </c>
      <c r="K698" s="202">
        <v>0.5</v>
      </c>
      <c r="L698" s="181">
        <v>0.41</v>
      </c>
      <c r="M698" s="181">
        <v>0.35666666666666702</v>
      </c>
      <c r="N698" s="181">
        <v>0.31666666666666698</v>
      </c>
      <c r="O698" s="181">
        <v>0.276666666666667</v>
      </c>
      <c r="P698" s="273"/>
      <c r="Q698" s="181">
        <v>0.24666666666666701</v>
      </c>
      <c r="R698" s="181">
        <v>0.21</v>
      </c>
      <c r="S698" s="273"/>
      <c r="T698" s="202">
        <v>5.0220000000000001E-2</v>
      </c>
      <c r="U698" s="229">
        <v>0</v>
      </c>
      <c r="V698" s="229">
        <v>0</v>
      </c>
      <c r="W698" s="229">
        <v>0</v>
      </c>
      <c r="X698" s="229">
        <v>0</v>
      </c>
      <c r="Y698" s="229">
        <v>0</v>
      </c>
      <c r="Z698" s="229">
        <v>0</v>
      </c>
      <c r="AA698" s="229">
        <v>0</v>
      </c>
      <c r="AB698" s="229">
        <v>0</v>
      </c>
      <c r="AC698" s="229">
        <v>0</v>
      </c>
      <c r="AD698" s="229">
        <v>0</v>
      </c>
      <c r="AE698" s="229">
        <v>0</v>
      </c>
      <c r="AF698" s="223">
        <f>SUM(C698:AE698)</f>
        <v>9.6768866666666664</v>
      </c>
      <c r="AG698" s="224">
        <f>IF(ISERROR((C698/D698-1)*100),"n/a",(C698/D698-1)*100)</f>
        <v>10.68376068376069</v>
      </c>
      <c r="AH698" s="224">
        <f>IF(ISERROR((D698/E698-1)*100),"n/a",(D698/E698-1)*100)</f>
        <v>11.428571428571409</v>
      </c>
      <c r="AI698" s="224">
        <f>IF(ISERROR((E698/F698-1)*100),"n/a",(E698/F698-1)*100)</f>
        <v>11.111111111111116</v>
      </c>
      <c r="AJ698" s="224">
        <f>IF(ISERROR((F698/G698-1)*100),"n/a",(F698/G698-1)*100)</f>
        <v>11.834319526627212</v>
      </c>
      <c r="AK698" s="224">
        <f>IF(ISERROR((G698/H698-1)*100),"n/a",(G698/H698-1)*100)</f>
        <v>11.184210526315773</v>
      </c>
      <c r="AL698" s="224">
        <f>IF(ISERROR((H698/I698-1)*100),"n/a",(H698/I698-1)*100)</f>
        <v>14.285714285714279</v>
      </c>
      <c r="AM698" s="224">
        <f>IF(ISERROR((I698/J698-1)*100),"n/a",(I698/J698-1)*100)</f>
        <v>14.655172413793128</v>
      </c>
      <c r="AN698" s="224">
        <f>IF(ISERROR((J698/K698-1)*100),"n/a",(J698/K698-1)*100)</f>
        <v>15.999999999999993</v>
      </c>
      <c r="AO698" s="224">
        <f>IF(ISERROR((K698/L698-1)*100),"n/a",(K698/L698-1)*100)</f>
        <v>21.95121951219512</v>
      </c>
      <c r="AP698" s="224">
        <f>IF(ISERROR((L698/M698-1)*100),"n/a",(L698/M698-1)*100)</f>
        <v>14.953271028037252</v>
      </c>
      <c r="AQ698" s="224">
        <f>IF(ISERROR((M698/N698-1)*100),"n/a",(M698/N698-1)*100)</f>
        <v>12.631578947368416</v>
      </c>
      <c r="AR698" s="224">
        <f>IF(ISERROR((N698/O698-1)*100),"n/a",(N698/O698-1)*100)</f>
        <v>14.457831325301186</v>
      </c>
      <c r="AS698" s="224">
        <f>IF(ISERROR((O698/Q698-1)*100),"n/a",(O698/Q698-1)*100)</f>
        <v>12.162162162162149</v>
      </c>
      <c r="AT698" s="224">
        <f>IF(ISERROR((Q698/R698-1)*100),"n/a",(Q698/R698-1)*100)</f>
        <v>17.460317460317619</v>
      </c>
      <c r="AU698" s="224">
        <f>IF(ISERROR((R698/T698-1)*100),"n/a",(R698/T698-1)*100)</f>
        <v>318.16009557945034</v>
      </c>
      <c r="AV698" s="224" t="str">
        <f>IF(ISERROR((T698/U698-1)*100),"n/a",(T698/U698-1)*100)</f>
        <v>n/a</v>
      </c>
      <c r="AW698" s="224" t="str">
        <f>IF(ISERROR((U698/V698-1)*100),"n/a",(U698/V698-1)*100)</f>
        <v>n/a</v>
      </c>
      <c r="AX698" s="224" t="str">
        <f>IF(ISERROR((V698/W698-1)*100),"n/a",(V698/W698-1)*100)</f>
        <v>n/a</v>
      </c>
      <c r="AY698" s="224" t="str">
        <f>IF(ISERROR((W698/X698-1)*100),"n/a",(W698/X698-1)*100)</f>
        <v>n/a</v>
      </c>
      <c r="AZ698" s="224" t="str">
        <f>IF(ISERROR((X698/Y698-1)*100),"n/a",(X698/Y698-1)*100)</f>
        <v>n/a</v>
      </c>
      <c r="BA698" s="224" t="str">
        <f>IF(ISERROR((Y698/Z698-1)*100),"n/a",(Y698/Z698-1)*100)</f>
        <v>n/a</v>
      </c>
      <c r="BB698" s="224" t="str">
        <f>IF(ISERROR((Z698/AA698-1)*100),"n/a",(Z698/AA698-1)*100)</f>
        <v>n/a</v>
      </c>
      <c r="BC698" s="224" t="str">
        <f>IF(ISERROR((AA698/AB698-1)*100),"n/a",(AA698/AB698-1)*100)</f>
        <v>n/a</v>
      </c>
      <c r="BD698" s="224" t="str">
        <f>IF(ISERROR((AB698/AC698-1)*100),"n/a",(AB698/AC698-1)*100)</f>
        <v>n/a</v>
      </c>
      <c r="BE698" s="224" t="str">
        <f>IF(ISERROR((AC698/AD698-1)*100),"n/a",(AC698/AD698-1)*100)</f>
        <v>n/a</v>
      </c>
      <c r="BF698" s="224" t="str">
        <f>IF(ISERROR((AD698/AE698-1)*100),"n/a",(AD698/AE698-1)*100)</f>
        <v>n/a</v>
      </c>
      <c r="BG698" s="224">
        <f>AVERAGE(AG698:BF698)</f>
        <v>34.197289066048377</v>
      </c>
      <c r="BH698" s="182">
        <f t="shared" si="13"/>
        <v>78.612547071742171</v>
      </c>
    </row>
    <row r="699" spans="1:60" x14ac:dyDescent="0.2">
      <c r="A699" s="116" t="s">
        <v>1680</v>
      </c>
      <c r="B699" s="55" t="s">
        <v>1681</v>
      </c>
      <c r="C699" s="36">
        <v>2.68</v>
      </c>
      <c r="D699" s="181">
        <v>2.6</v>
      </c>
      <c r="E699" s="181">
        <v>2.52</v>
      </c>
      <c r="F699" s="181">
        <v>2.4</v>
      </c>
      <c r="G699" s="181">
        <v>2</v>
      </c>
      <c r="H699" s="181">
        <v>1.44</v>
      </c>
      <c r="I699" s="181">
        <v>1.2</v>
      </c>
      <c r="J699" s="202">
        <v>1</v>
      </c>
      <c r="K699" s="229">
        <v>0</v>
      </c>
      <c r="L699" s="238">
        <v>0</v>
      </c>
      <c r="M699" s="238">
        <v>0</v>
      </c>
      <c r="N699" s="238">
        <v>0</v>
      </c>
      <c r="O699" s="238">
        <v>0</v>
      </c>
      <c r="P699" s="229"/>
      <c r="Q699" s="238">
        <v>0</v>
      </c>
      <c r="R699" s="238">
        <v>0</v>
      </c>
      <c r="S699" s="229"/>
      <c r="T699" s="238">
        <v>0</v>
      </c>
      <c r="U699" s="238">
        <v>0</v>
      </c>
      <c r="V699" s="229">
        <v>0</v>
      </c>
      <c r="W699" s="229">
        <v>0</v>
      </c>
      <c r="X699" s="229">
        <v>0</v>
      </c>
      <c r="Y699" s="229">
        <v>0</v>
      </c>
      <c r="Z699" s="229">
        <v>0</v>
      </c>
      <c r="AA699" s="229">
        <v>0</v>
      </c>
      <c r="AB699" s="229">
        <v>0</v>
      </c>
      <c r="AC699" s="229">
        <v>0</v>
      </c>
      <c r="AD699" s="229">
        <v>0</v>
      </c>
      <c r="AE699" s="229">
        <v>0</v>
      </c>
      <c r="AF699" s="223">
        <f>SUM(C699:AE699)</f>
        <v>15.84</v>
      </c>
      <c r="AG699" s="224">
        <f>IF(ISERROR((C699/D699-1)*100),"n/a",(C699/D699-1)*100)</f>
        <v>3.0769230769230882</v>
      </c>
      <c r="AH699" s="224">
        <f>IF(ISERROR((D699/E699-1)*100),"n/a",(D699/E699-1)*100)</f>
        <v>3.1746031746031855</v>
      </c>
      <c r="AI699" s="224">
        <f>IF(ISERROR((E699/F699-1)*100),"n/a",(E699/F699-1)*100)</f>
        <v>5.0000000000000044</v>
      </c>
      <c r="AJ699" s="224">
        <f>IF(ISERROR((F699/G699-1)*100),"n/a",(F699/G699-1)*100)</f>
        <v>19.999999999999996</v>
      </c>
      <c r="AK699" s="224">
        <f>IF(ISERROR((G699/H699-1)*100),"n/a",(G699/H699-1)*100)</f>
        <v>38.888888888888886</v>
      </c>
      <c r="AL699" s="224">
        <f>IF(ISERROR((H699/I699-1)*100),"n/a",(H699/I699-1)*100)</f>
        <v>19.999999999999996</v>
      </c>
      <c r="AM699" s="224">
        <f>IF(ISERROR((I699/J699-1)*100),"n/a",(I699/J699-1)*100)</f>
        <v>19.999999999999996</v>
      </c>
      <c r="AN699" s="224" t="str">
        <f>IF(ISERROR((J699/K699-1)*100),"n/a",(J699/K699-1)*100)</f>
        <v>n/a</v>
      </c>
      <c r="AO699" s="224" t="str">
        <f>IF(ISERROR((K699/L699-1)*100),"n/a",(K699/L699-1)*100)</f>
        <v>n/a</v>
      </c>
      <c r="AP699" s="224" t="str">
        <f>IF(ISERROR((L699/M699-1)*100),"n/a",(L699/M699-1)*100)</f>
        <v>n/a</v>
      </c>
      <c r="AQ699" s="224" t="str">
        <f>IF(ISERROR((M699/N699-1)*100),"n/a",(M699/N699-1)*100)</f>
        <v>n/a</v>
      </c>
      <c r="AR699" s="224" t="str">
        <f>IF(ISERROR((N699/O699-1)*100),"n/a",(N699/O699-1)*100)</f>
        <v>n/a</v>
      </c>
      <c r="AS699" s="224" t="str">
        <f>IF(ISERROR((O699/Q699-1)*100),"n/a",(O699/Q699-1)*100)</f>
        <v>n/a</v>
      </c>
      <c r="AT699" s="224" t="str">
        <f>IF(ISERROR((Q699/R699-1)*100),"n/a",(Q699/R699-1)*100)</f>
        <v>n/a</v>
      </c>
      <c r="AU699" s="224" t="str">
        <f>IF(ISERROR((R699/T699-1)*100),"n/a",(R699/T699-1)*100)</f>
        <v>n/a</v>
      </c>
      <c r="AV699" s="224" t="str">
        <f>IF(ISERROR((T699/U699-1)*100),"n/a",(T699/U699-1)*100)</f>
        <v>n/a</v>
      </c>
      <c r="AW699" s="224" t="str">
        <f>IF(ISERROR((U699/V699-1)*100),"n/a",(U699/V699-1)*100)</f>
        <v>n/a</v>
      </c>
      <c r="AX699" s="224" t="str">
        <f>IF(ISERROR((V699/W699-1)*100),"n/a",(V699/W699-1)*100)</f>
        <v>n/a</v>
      </c>
      <c r="AY699" s="224" t="str">
        <f>IF(ISERROR((W699/X699-1)*100),"n/a",(W699/X699-1)*100)</f>
        <v>n/a</v>
      </c>
      <c r="AZ699" s="224" t="str">
        <f>IF(ISERROR((X699/Y699-1)*100),"n/a",(X699/Y699-1)*100)</f>
        <v>n/a</v>
      </c>
      <c r="BA699" s="224" t="str">
        <f>IF(ISERROR((Y699/Z699-1)*100),"n/a",(Y699/Z699-1)*100)</f>
        <v>n/a</v>
      </c>
      <c r="BB699" s="224" t="str">
        <f>IF(ISERROR((Z699/AA699-1)*100),"n/a",(Z699/AA699-1)*100)</f>
        <v>n/a</v>
      </c>
      <c r="BC699" s="224" t="str">
        <f>IF(ISERROR((AA699/AB699-1)*100),"n/a",(AA699/AB699-1)*100)</f>
        <v>n/a</v>
      </c>
      <c r="BD699" s="224" t="str">
        <f>IF(ISERROR((AB699/AC699-1)*100),"n/a",(AB699/AC699-1)*100)</f>
        <v>n/a</v>
      </c>
      <c r="BE699" s="224" t="str">
        <f>IF(ISERROR((AC699/AD699-1)*100),"n/a",(AC699/AD699-1)*100)</f>
        <v>n/a</v>
      </c>
      <c r="BF699" s="224" t="str">
        <f>IF(ISERROR((AD699/AE699-1)*100),"n/a",(AD699/AE699-1)*100)</f>
        <v>n/a</v>
      </c>
      <c r="BG699" s="224">
        <f>AVERAGE(AG699:BF699)</f>
        <v>15.734345020059308</v>
      </c>
      <c r="BH699" s="182">
        <f t="shared" si="13"/>
        <v>13.063332573007493</v>
      </c>
    </row>
    <row r="700" spans="1:60" x14ac:dyDescent="0.2">
      <c r="A700" s="55" t="s">
        <v>1335</v>
      </c>
      <c r="B700" s="55" t="s">
        <v>1336</v>
      </c>
      <c r="C700" s="36">
        <v>3.76</v>
      </c>
      <c r="D700" s="181">
        <v>3.52</v>
      </c>
      <c r="E700" s="181">
        <v>3.32</v>
      </c>
      <c r="F700" s="181">
        <v>3.12</v>
      </c>
      <c r="G700" s="181">
        <v>2.83</v>
      </c>
      <c r="H700" s="181">
        <v>2.68</v>
      </c>
      <c r="I700" s="181">
        <v>2.44</v>
      </c>
      <c r="J700" s="202">
        <v>2.16</v>
      </c>
      <c r="K700" s="202">
        <v>1.96</v>
      </c>
      <c r="L700" s="181">
        <v>1.68</v>
      </c>
      <c r="M700" s="181">
        <v>1.52</v>
      </c>
      <c r="N700" s="181">
        <v>1.36</v>
      </c>
      <c r="O700" s="181">
        <v>1.24</v>
      </c>
      <c r="P700" s="273"/>
      <c r="Q700" s="181">
        <v>1.1599999999999999</v>
      </c>
      <c r="R700" s="238">
        <v>1.08</v>
      </c>
      <c r="S700" s="273"/>
      <c r="T700" s="202">
        <v>1.02</v>
      </c>
      <c r="U700" s="229">
        <v>1</v>
      </c>
      <c r="V700" s="229">
        <v>1</v>
      </c>
      <c r="W700" s="202">
        <v>1</v>
      </c>
      <c r="X700" s="229">
        <v>0.88</v>
      </c>
      <c r="Y700" s="202">
        <v>0.86</v>
      </c>
      <c r="Z700" s="229">
        <v>0.8</v>
      </c>
      <c r="AA700" s="229">
        <v>0.8</v>
      </c>
      <c r="AB700" s="229">
        <v>0.94</v>
      </c>
      <c r="AC700" s="229">
        <v>1.1299999999999999</v>
      </c>
      <c r="AD700" s="229">
        <v>1.28</v>
      </c>
      <c r="AE700" s="229">
        <v>1.28</v>
      </c>
      <c r="AF700" s="223">
        <f>SUM(C700:AE700)</f>
        <v>45.819999999999993</v>
      </c>
      <c r="AG700" s="224">
        <f>IF(ISERROR((C700/D700-1)*100),"n/a",(C700/D700-1)*100)</f>
        <v>6.8181818181818121</v>
      </c>
      <c r="AH700" s="224">
        <f>IF(ISERROR((D700/E700-1)*100),"n/a",(D700/E700-1)*100)</f>
        <v>6.024096385542177</v>
      </c>
      <c r="AI700" s="224">
        <f>IF(ISERROR((E700/F700-1)*100),"n/a",(E700/F700-1)*100)</f>
        <v>6.4102564102564097</v>
      </c>
      <c r="AJ700" s="224">
        <f>IF(ISERROR((F700/G700-1)*100),"n/a",(F700/G700-1)*100)</f>
        <v>10.24734982332156</v>
      </c>
      <c r="AK700" s="224">
        <f>IF(ISERROR((G700/H700-1)*100),"n/a",(G700/H700-1)*100)</f>
        <v>5.5970149253731227</v>
      </c>
      <c r="AL700" s="224">
        <f>IF(ISERROR((H700/I700-1)*100),"n/a",(H700/I700-1)*100)</f>
        <v>9.8360655737705027</v>
      </c>
      <c r="AM700" s="224">
        <f>IF(ISERROR((I700/J700-1)*100),"n/a",(I700/J700-1)*100)</f>
        <v>12.962962962962955</v>
      </c>
      <c r="AN700" s="224">
        <f>IF(ISERROR((J700/K700-1)*100),"n/a",(J700/K700-1)*100)</f>
        <v>10.204081632653072</v>
      </c>
      <c r="AO700" s="224">
        <f>IF(ISERROR((K700/L700-1)*100),"n/a",(K700/L700-1)*100)</f>
        <v>16.666666666666675</v>
      </c>
      <c r="AP700" s="224">
        <f>IF(ISERROR((L700/M700-1)*100),"n/a",(L700/M700-1)*100)</f>
        <v>10.526315789473673</v>
      </c>
      <c r="AQ700" s="224">
        <f>IF(ISERROR((M700/N700-1)*100),"n/a",(M700/N700-1)*100)</f>
        <v>11.764705882352944</v>
      </c>
      <c r="AR700" s="224">
        <f>IF(ISERROR((N700/O700-1)*100),"n/a",(N700/O700-1)*100)</f>
        <v>9.6774193548387224</v>
      </c>
      <c r="AS700" s="224">
        <f>IF(ISERROR((O700/Q700-1)*100),"n/a",(O700/Q700-1)*100)</f>
        <v>6.8965517241379448</v>
      </c>
      <c r="AT700" s="224">
        <f>IF(ISERROR((Q700/R700-1)*100),"n/a",(Q700/R700-1)*100)</f>
        <v>7.4074074074073959</v>
      </c>
      <c r="AU700" s="224">
        <f>IF(ISERROR((R700/T700-1)*100),"n/a",(R700/T700-1)*100)</f>
        <v>5.8823529411764719</v>
      </c>
      <c r="AV700" s="224">
        <f>IF(ISERROR((T700/U700-1)*100),"n/a",(T700/U700-1)*100)</f>
        <v>2.0000000000000018</v>
      </c>
      <c r="AW700" s="224">
        <f>IF(ISERROR((U700/V700-1)*100),"n/a",(U700/V700-1)*100)</f>
        <v>0</v>
      </c>
      <c r="AX700" s="224">
        <f>IF(ISERROR((V700/W700-1)*100),"n/a",(V700/W700-1)*100)</f>
        <v>0</v>
      </c>
      <c r="AY700" s="224">
        <f>IF(ISERROR((W700/X700-1)*100),"n/a",(W700/X700-1)*100)</f>
        <v>13.636363636363647</v>
      </c>
      <c r="AZ700" s="224">
        <f>IF(ISERROR((X700/Y700-1)*100),"n/a",(X700/Y700-1)*100)</f>
        <v>2.3255813953488413</v>
      </c>
      <c r="BA700" s="224">
        <f>IF(ISERROR((Y700/Z700-1)*100),"n/a",(Y700/Z700-1)*100)</f>
        <v>7.4999999999999956</v>
      </c>
      <c r="BB700" s="224">
        <f>IF(ISERROR((Z700/AA700-1)*100),"n/a",(Z700/AA700-1)*100)</f>
        <v>0</v>
      </c>
      <c r="BC700" s="224">
        <f>IF(ISERROR((AA700/AB700-1)*100),"n/a",(AA700/AB700-1)*100)</f>
        <v>-14.893617021276583</v>
      </c>
      <c r="BD700" s="224">
        <f>IF(ISERROR((AB700/AC700-1)*100),"n/a",(AB700/AC700-1)*100)</f>
        <v>-16.814159292035392</v>
      </c>
      <c r="BE700" s="224">
        <f>IF(ISERROR((AC700/AD700-1)*100),"n/a",(AC700/AD700-1)*100)</f>
        <v>-11.718750000000011</v>
      </c>
      <c r="BF700" s="224">
        <f>IF(ISERROR((AD700/AE700-1)*100),"n/a",(AD700/AE700-1)*100)</f>
        <v>0</v>
      </c>
      <c r="BG700" s="224">
        <f>AVERAGE(AG700:BF700)</f>
        <v>4.5752633852506142</v>
      </c>
      <c r="BH700" s="182">
        <f t="shared" si="13"/>
        <v>8.3330765271672007</v>
      </c>
    </row>
    <row r="701" spans="1:60" x14ac:dyDescent="0.2">
      <c r="A701" s="123" t="s">
        <v>2115</v>
      </c>
      <c r="B701" s="55" t="s">
        <v>1338</v>
      </c>
      <c r="C701" s="36">
        <v>3.57</v>
      </c>
      <c r="D701" s="181">
        <v>3.34</v>
      </c>
      <c r="E701" s="181">
        <v>3.12</v>
      </c>
      <c r="F701" s="181">
        <v>2.91</v>
      </c>
      <c r="G701" s="181">
        <v>2.71</v>
      </c>
      <c r="H701" s="181">
        <v>2.5299999999999998</v>
      </c>
      <c r="I701" s="181">
        <v>2.36</v>
      </c>
      <c r="J701" s="202">
        <v>2.21</v>
      </c>
      <c r="K701" s="202">
        <v>2.08</v>
      </c>
      <c r="L701" s="181">
        <v>1.98</v>
      </c>
      <c r="M701" s="181">
        <v>1.7428805999999999</v>
      </c>
      <c r="N701" s="181">
        <v>1.56</v>
      </c>
      <c r="O701" s="181">
        <v>1.4450000000000001</v>
      </c>
      <c r="P701" s="273"/>
      <c r="Q701" s="181">
        <v>1.2</v>
      </c>
      <c r="R701" s="181">
        <v>1.04</v>
      </c>
      <c r="S701" s="273"/>
      <c r="T701" s="202">
        <v>0.8</v>
      </c>
      <c r="U701" s="202">
        <v>0.67500000000000004</v>
      </c>
      <c r="V701" s="202">
        <v>0.54</v>
      </c>
      <c r="W701" s="202">
        <v>0.5</v>
      </c>
      <c r="X701" s="202">
        <v>0.46</v>
      </c>
      <c r="Y701" s="202">
        <v>0.44</v>
      </c>
      <c r="Z701" s="202">
        <v>0.41499999999999998</v>
      </c>
      <c r="AA701" s="229">
        <v>0.4</v>
      </c>
      <c r="AB701" s="229">
        <v>0.4</v>
      </c>
      <c r="AC701" s="229">
        <v>0.4</v>
      </c>
      <c r="AD701" s="229">
        <v>0.68500000000000005</v>
      </c>
      <c r="AE701" s="229">
        <v>0.78</v>
      </c>
      <c r="AF701" s="223">
        <f>SUM(C701:AE701)</f>
        <v>40.292880599999997</v>
      </c>
      <c r="AG701" s="224">
        <f>IF(ISERROR((C701/D701-1)*100),"n/a",(C701/D701-1)*100)</f>
        <v>6.8862275449101729</v>
      </c>
      <c r="AH701" s="224">
        <f>IF(ISERROR((D701/E701-1)*100),"n/a",(D701/E701-1)*100)</f>
        <v>7.0512820512820484</v>
      </c>
      <c r="AI701" s="224">
        <f>IF(ISERROR((E701/F701-1)*100),"n/a",(E701/F701-1)*100)</f>
        <v>7.2164948453608213</v>
      </c>
      <c r="AJ701" s="224">
        <f>IF(ISERROR((F701/G701-1)*100),"n/a",(F701/G701-1)*100)</f>
        <v>7.3800738007380184</v>
      </c>
      <c r="AK701" s="224">
        <f>IF(ISERROR((G701/H701-1)*100),"n/a",(G701/H701-1)*100)</f>
        <v>7.1146245059288571</v>
      </c>
      <c r="AL701" s="224">
        <f>IF(ISERROR((H701/I701-1)*100),"n/a",(H701/I701-1)*100)</f>
        <v>7.2033898305084776</v>
      </c>
      <c r="AM701" s="224">
        <f>IF(ISERROR((I701/J701-1)*100),"n/a",(I701/J701-1)*100)</f>
        <v>6.7873303167420795</v>
      </c>
      <c r="AN701" s="224">
        <f>IF(ISERROR((J701/K701-1)*100),"n/a",(J701/K701-1)*100)</f>
        <v>6.25</v>
      </c>
      <c r="AO701" s="224">
        <f>IF(ISERROR((K701/L701-1)*100),"n/a",(K701/L701-1)*100)</f>
        <v>5.0505050505050608</v>
      </c>
      <c r="AP701" s="224">
        <f>IF(ISERROR((L701/M701-1)*100),"n/a",(L701/M701-1)*100)</f>
        <v>13.605028365110039</v>
      </c>
      <c r="AQ701" s="224">
        <f>IF(ISERROR((M701/N701-1)*100),"n/a",(M701/N701-1)*100)</f>
        <v>11.723115384615369</v>
      </c>
      <c r="AR701" s="224">
        <f>IF(ISERROR((N701/O701-1)*100),"n/a",(N701/O701-1)*100)</f>
        <v>7.9584775086505077</v>
      </c>
      <c r="AS701" s="224">
        <f>IF(ISERROR((O701/Q701-1)*100),"n/a",(O701/Q701-1)*100)</f>
        <v>20.416666666666682</v>
      </c>
      <c r="AT701" s="224">
        <f>IF(ISERROR((Q701/R701-1)*100),"n/a",(Q701/R701-1)*100)</f>
        <v>15.384615384615374</v>
      </c>
      <c r="AU701" s="224">
        <f>IF(ISERROR((R701/T701-1)*100),"n/a",(R701/T701-1)*100)</f>
        <v>30.000000000000004</v>
      </c>
      <c r="AV701" s="224">
        <f>IF(ISERROR((T701/U701-1)*100),"n/a",(T701/U701-1)*100)</f>
        <v>18.518518518518512</v>
      </c>
      <c r="AW701" s="224">
        <f>IF(ISERROR((U701/V701-1)*100),"n/a",(U701/V701-1)*100)</f>
        <v>25</v>
      </c>
      <c r="AX701" s="224">
        <f>IF(ISERROR((V701/W701-1)*100),"n/a",(V701/W701-1)*100)</f>
        <v>8.0000000000000071</v>
      </c>
      <c r="AY701" s="224">
        <f>IF(ISERROR((W701/X701-1)*100),"n/a",(W701/X701-1)*100)</f>
        <v>8.6956521739130377</v>
      </c>
      <c r="AZ701" s="224">
        <f>IF(ISERROR((X701/Y701-1)*100),"n/a",(X701/Y701-1)*100)</f>
        <v>4.5454545454545414</v>
      </c>
      <c r="BA701" s="224">
        <f>IF(ISERROR((Y701/Z701-1)*100),"n/a",(Y701/Z701-1)*100)</f>
        <v>6.024096385542177</v>
      </c>
      <c r="BB701" s="224">
        <f>IF(ISERROR((Z701/AA701-1)*100),"n/a",(Z701/AA701-1)*100)</f>
        <v>3.7499999999999867</v>
      </c>
      <c r="BC701" s="224">
        <f>IF(ISERROR((AA701/AB701-1)*100),"n/a",(AA701/AB701-1)*100)</f>
        <v>0</v>
      </c>
      <c r="BD701" s="224">
        <f>IF(ISERROR((AB701/AC701-1)*100),"n/a",(AB701/AC701-1)*100)</f>
        <v>0</v>
      </c>
      <c r="BE701" s="224">
        <f>IF(ISERROR((AC701/AD701-1)*100),"n/a",(AC701/AD701-1)*100)</f>
        <v>-41.605839416058402</v>
      </c>
      <c r="BF701" s="224">
        <f>IF(ISERROR((AD701/AE701-1)*100),"n/a",(AD701/AE701-1)*100)</f>
        <v>-12.179487179487181</v>
      </c>
      <c r="BG701" s="224">
        <f>AVERAGE(AG701:BF701)</f>
        <v>6.9529317801352368</v>
      </c>
      <c r="BH701" s="182">
        <f t="shared" si="13"/>
        <v>12.895340588009864</v>
      </c>
    </row>
    <row r="702" spans="1:60" x14ac:dyDescent="0.2">
      <c r="A702" s="146" t="s">
        <v>5668</v>
      </c>
      <c r="B702" s="55" t="s">
        <v>2999</v>
      </c>
      <c r="C702" s="36">
        <v>3.605</v>
      </c>
      <c r="D702" s="181">
        <v>3.2</v>
      </c>
      <c r="E702" s="181">
        <v>2.1375000000000002</v>
      </c>
      <c r="F702" s="181">
        <v>1.827</v>
      </c>
      <c r="G702" s="238">
        <v>1.268</v>
      </c>
      <c r="H702" s="238">
        <v>1.5550000000000002</v>
      </c>
      <c r="I702" s="181">
        <v>2.4504999999999999</v>
      </c>
      <c r="J702" s="202">
        <v>2.2949999999999999</v>
      </c>
      <c r="K702" s="202">
        <v>2.0187499999999998</v>
      </c>
      <c r="L702" s="181">
        <v>1.7087500000000002</v>
      </c>
      <c r="M702" s="181">
        <v>1.4</v>
      </c>
      <c r="N702" s="181">
        <v>1.04375</v>
      </c>
      <c r="O702" s="181">
        <v>0.62586999999999993</v>
      </c>
      <c r="Q702" s="238">
        <v>0</v>
      </c>
      <c r="R702" s="238">
        <v>0</v>
      </c>
      <c r="S702" s="162"/>
      <c r="T702" s="238">
        <v>0</v>
      </c>
      <c r="U702" s="238">
        <v>0</v>
      </c>
      <c r="V702" s="229">
        <v>0</v>
      </c>
      <c r="W702" s="229">
        <v>0</v>
      </c>
      <c r="X702" s="229">
        <v>0</v>
      </c>
      <c r="Y702" s="229">
        <v>0</v>
      </c>
      <c r="Z702" s="229">
        <v>0</v>
      </c>
      <c r="AA702" s="229">
        <v>0</v>
      </c>
      <c r="AB702" s="229">
        <v>0</v>
      </c>
      <c r="AC702" s="229">
        <v>0</v>
      </c>
      <c r="AD702" s="229">
        <v>0</v>
      </c>
      <c r="AE702" s="229">
        <v>0</v>
      </c>
      <c r="AF702" s="223">
        <f>SUM(C702:AE702)</f>
        <v>25.135119999999997</v>
      </c>
      <c r="AG702" s="224">
        <f>IF(ISERROR((C702/D702-1)*100),"n/a",(C702/D702-1)*100)</f>
        <v>12.656249999999991</v>
      </c>
      <c r="AH702" s="224">
        <f>IF(ISERROR((D702/E702-1)*100),"n/a",(D702/E702-1)*100)</f>
        <v>49.707602339181278</v>
      </c>
      <c r="AI702" s="224">
        <f>IF(ISERROR((E702/F702-1)*100),"n/a",(E702/F702-1)*100)</f>
        <v>16.995073891625623</v>
      </c>
      <c r="AJ702" s="224">
        <f>IF(ISERROR((F702/G702-1)*100),"n/a",(F702/G702-1)*100)</f>
        <v>44.08517350157728</v>
      </c>
      <c r="AK702" s="224">
        <f>IF(ISERROR((G702/H702-1)*100),"n/a",(G702/H702-1)*100)</f>
        <v>-18.456591639871391</v>
      </c>
      <c r="AL702" s="224">
        <f>IF(ISERROR((H702/I702-1)*100),"n/a",(H702/I702-1)*100)</f>
        <v>-36.54356253825749</v>
      </c>
      <c r="AM702" s="224">
        <f>IF(ISERROR((I702/J702-1)*100),"n/a",(I702/J702-1)*100)</f>
        <v>6.7755991285403105</v>
      </c>
      <c r="AN702" s="224">
        <f>IF(ISERROR((J702/K702-1)*100),"n/a",(J702/K702-1)*100)</f>
        <v>13.684210526315788</v>
      </c>
      <c r="AO702" s="224">
        <f>IF(ISERROR((K702/L702-1)*100),"n/a",(K702/L702-1)*100)</f>
        <v>18.141916605705898</v>
      </c>
      <c r="AP702" s="224">
        <f>IF(ISERROR((L702/M702-1)*100),"n/a",(L702/M702-1)*100)</f>
        <v>22.053571428571452</v>
      </c>
      <c r="AQ702" s="224">
        <f>IF(ISERROR((M702/N702-1)*100),"n/a",(M702/N702-1)*100)</f>
        <v>34.131736526946099</v>
      </c>
      <c r="AR702" s="224">
        <f>IF(ISERROR((N702/O702-1)*100),"n/a",(N702/O702-1)*100)</f>
        <v>66.767859140077036</v>
      </c>
      <c r="AS702" s="224" t="str">
        <f>IF(ISERROR((O702/Q702-1)*100),"n/a",(O702/Q702-1)*100)</f>
        <v>n/a</v>
      </c>
      <c r="AT702" s="224" t="str">
        <f>IF(ISERROR((Q702/R702-1)*100),"n/a",(Q702/R702-1)*100)</f>
        <v>n/a</v>
      </c>
      <c r="AU702" s="224" t="str">
        <f>IF(ISERROR((R702/T702-1)*100),"n/a",(R702/T702-1)*100)</f>
        <v>n/a</v>
      </c>
      <c r="AV702" s="224" t="str">
        <f>IF(ISERROR((T702/U702-1)*100),"n/a",(T702/U702-1)*100)</f>
        <v>n/a</v>
      </c>
      <c r="AW702" s="224" t="str">
        <f>IF(ISERROR((U702/V702-1)*100),"n/a",(U702/V702-1)*100)</f>
        <v>n/a</v>
      </c>
      <c r="AX702" s="224" t="str">
        <f>IF(ISERROR((V702/W702-1)*100),"n/a",(V702/W702-1)*100)</f>
        <v>n/a</v>
      </c>
      <c r="AY702" s="224" t="str">
        <f>IF(ISERROR((W702/X702-1)*100),"n/a",(W702/X702-1)*100)</f>
        <v>n/a</v>
      </c>
      <c r="AZ702" s="224" t="str">
        <f>IF(ISERROR((X702/Y702-1)*100),"n/a",(X702/Y702-1)*100)</f>
        <v>n/a</v>
      </c>
      <c r="BA702" s="224" t="str">
        <f>IF(ISERROR((Y702/Z702-1)*100),"n/a",(Y702/Z702-1)*100)</f>
        <v>n/a</v>
      </c>
      <c r="BB702" s="224" t="str">
        <f>IF(ISERROR((Z702/AA702-1)*100),"n/a",(Z702/AA702-1)*100)</f>
        <v>n/a</v>
      </c>
      <c r="BC702" s="224" t="str">
        <f>IF(ISERROR((AA702/AB702-1)*100),"n/a",(AA702/AB702-1)*100)</f>
        <v>n/a</v>
      </c>
      <c r="BD702" s="224" t="str">
        <f>IF(ISERROR((AB702/AC702-1)*100),"n/a",(AB702/AC702-1)*100)</f>
        <v>n/a</v>
      </c>
      <c r="BE702" s="224" t="str">
        <f>IF(ISERROR((AC702/AD702-1)*100),"n/a",(AC702/AD702-1)*100)</f>
        <v>n/a</v>
      </c>
      <c r="BF702" s="224" t="str">
        <f>IF(ISERROR((AD702/AE702-1)*100),"n/a",(AD702/AE702-1)*100)</f>
        <v>n/a</v>
      </c>
      <c r="BG702" s="224">
        <f>AVERAGE(AG702:BF702)</f>
        <v>19.166569909200991</v>
      </c>
      <c r="BH702" s="182">
        <f t="shared" si="13"/>
        <v>28.288655501989169</v>
      </c>
    </row>
    <row r="703" spans="1:60" x14ac:dyDescent="0.2">
      <c r="A703" s="146" t="s">
        <v>5671</v>
      </c>
      <c r="B703" s="55" t="s">
        <v>2821</v>
      </c>
      <c r="C703" s="36">
        <v>1.7000000000000002</v>
      </c>
      <c r="D703" s="181">
        <v>1.5</v>
      </c>
      <c r="E703" s="181">
        <v>1.3</v>
      </c>
      <c r="F703" s="181">
        <v>1.1000000000000001</v>
      </c>
      <c r="G703" s="238">
        <v>0.6</v>
      </c>
      <c r="H703" s="238">
        <v>1.22</v>
      </c>
      <c r="I703" s="181">
        <v>1.92</v>
      </c>
      <c r="J703" s="202">
        <v>1.6400000000000001</v>
      </c>
      <c r="K703" s="202">
        <v>1.54</v>
      </c>
      <c r="L703" s="181">
        <v>1.5150000000000001</v>
      </c>
      <c r="M703" s="181">
        <v>1.4750000000000001</v>
      </c>
      <c r="N703" s="181">
        <v>1.3499999999999999</v>
      </c>
      <c r="O703" s="181">
        <v>1.1499999999999999</v>
      </c>
      <c r="Q703" s="181">
        <v>0.88</v>
      </c>
      <c r="R703" s="181">
        <v>0.48</v>
      </c>
      <c r="T703" s="238">
        <v>0.2</v>
      </c>
      <c r="U703" s="238">
        <v>0.49000000000000005</v>
      </c>
      <c r="V703" s="202">
        <v>1.3</v>
      </c>
      <c r="W703" s="202">
        <v>1.1800000000000002</v>
      </c>
      <c r="X703" s="202">
        <v>1.08</v>
      </c>
      <c r="Y703" s="202">
        <v>1</v>
      </c>
      <c r="Z703" s="202">
        <v>0.92999999999999994</v>
      </c>
      <c r="AA703" s="202">
        <v>0.75</v>
      </c>
      <c r="AB703" s="202">
        <v>0.55000000000000004</v>
      </c>
      <c r="AC703" s="202">
        <v>0.5</v>
      </c>
      <c r="AD703" s="202">
        <v>0.44999999999999996</v>
      </c>
      <c r="AE703" s="202">
        <v>0.39250000000000007</v>
      </c>
      <c r="AF703" s="223">
        <f>SUM(C703:AE703)</f>
        <v>28.192499999999995</v>
      </c>
      <c r="AG703" s="224">
        <f>IF(ISERROR((C703/D703-1)*100),"n/a",(C703/D703-1)*100)</f>
        <v>13.333333333333353</v>
      </c>
      <c r="AH703" s="224">
        <f>IF(ISERROR((D703/E703-1)*100),"n/a",(D703/E703-1)*100)</f>
        <v>15.384615384615374</v>
      </c>
      <c r="AI703" s="224">
        <f>IF(ISERROR((E703/F703-1)*100),"n/a",(E703/F703-1)*100)</f>
        <v>18.181818181818166</v>
      </c>
      <c r="AJ703" s="224">
        <f>IF(ISERROR((F703/G703-1)*100),"n/a",(F703/G703-1)*100)</f>
        <v>83.333333333333343</v>
      </c>
      <c r="AK703" s="224">
        <f>IF(ISERROR((G703/H703-1)*100),"n/a",(G703/H703-1)*100)</f>
        <v>-50.819672131147541</v>
      </c>
      <c r="AL703" s="224">
        <f>IF(ISERROR((H703/I703-1)*100),"n/a",(H703/I703-1)*100)</f>
        <v>-36.458333333333336</v>
      </c>
      <c r="AM703" s="224">
        <f>IF(ISERROR((I703/J703-1)*100),"n/a",(I703/J703-1)*100)</f>
        <v>17.073170731707311</v>
      </c>
      <c r="AN703" s="224">
        <f>IF(ISERROR((J703/K703-1)*100),"n/a",(J703/K703-1)*100)</f>
        <v>6.4935064935065068</v>
      </c>
      <c r="AO703" s="224">
        <f>IF(ISERROR((K703/L703-1)*100),"n/a",(K703/L703-1)*100)</f>
        <v>1.6501650165016368</v>
      </c>
      <c r="AP703" s="224">
        <f>IF(ISERROR((L703/M703-1)*100),"n/a",(L703/M703-1)*100)</f>
        <v>2.7118644067796627</v>
      </c>
      <c r="AQ703" s="224">
        <f>IF(ISERROR((M703/N703-1)*100),"n/a",(M703/N703-1)*100)</f>
        <v>9.2592592592592773</v>
      </c>
      <c r="AR703" s="224">
        <f>IF(ISERROR((N703/O703-1)*100),"n/a",(N703/O703-1)*100)</f>
        <v>17.391304347826075</v>
      </c>
      <c r="AS703" s="224">
        <f>IF(ISERROR((O703/Q703-1)*100),"n/a",(O703/Q703-1)*100)</f>
        <v>30.681818181818166</v>
      </c>
      <c r="AT703" s="224">
        <f>IF(ISERROR((Q703/R703-1)*100),"n/a",(Q703/R703-1)*100)</f>
        <v>83.333333333333343</v>
      </c>
      <c r="AU703" s="224">
        <f>IF(ISERROR((R703/T703-1)*100),"n/a",(R703/T703-1)*100)</f>
        <v>140</v>
      </c>
      <c r="AV703" s="224">
        <f>IF(ISERROR((T703/U703-1)*100),"n/a",(T703/U703-1)*100)</f>
        <v>-59.183673469387756</v>
      </c>
      <c r="AW703" s="224">
        <f>IF(ISERROR((U703/V703-1)*100),"n/a",(U703/V703-1)*100)</f>
        <v>-62.307692307692307</v>
      </c>
      <c r="AX703" s="224">
        <f>IF(ISERROR((V703/W703-1)*100),"n/a",(V703/W703-1)*100)</f>
        <v>10.169491525423723</v>
      </c>
      <c r="AY703" s="224">
        <f>IF(ISERROR((W703/X703-1)*100),"n/a",(W703/X703-1)*100)</f>
        <v>9.259259259259256</v>
      </c>
      <c r="AZ703" s="224">
        <f>IF(ISERROR((X703/Y703-1)*100),"n/a",(X703/Y703-1)*100)</f>
        <v>8.0000000000000071</v>
      </c>
      <c r="BA703" s="224">
        <f>IF(ISERROR((Y703/Z703-1)*100),"n/a",(Y703/Z703-1)*100)</f>
        <v>7.526881720430123</v>
      </c>
      <c r="BB703" s="224">
        <f>IF(ISERROR((Z703/AA703-1)*100),"n/a",(Z703/AA703-1)*100)</f>
        <v>24</v>
      </c>
      <c r="BC703" s="224">
        <f>IF(ISERROR((AA703/AB703-1)*100),"n/a",(AA703/AB703-1)*100)</f>
        <v>36.363636363636353</v>
      </c>
      <c r="BD703" s="224">
        <f>IF(ISERROR((AB703/AC703-1)*100),"n/a",(AB703/AC703-1)*100)</f>
        <v>10.000000000000009</v>
      </c>
      <c r="BE703" s="224">
        <f>IF(ISERROR((AC703/AD703-1)*100),"n/a",(AC703/AD703-1)*100)</f>
        <v>11.111111111111116</v>
      </c>
      <c r="BF703" s="224">
        <f>IF(ISERROR((AD703/AE703-1)*100),"n/a",(AD703/AE703-1)*100)</f>
        <v>14.649681528662395</v>
      </c>
      <c r="BG703" s="224">
        <f>AVERAGE(AG703:BF703)</f>
        <v>13.889931241184396</v>
      </c>
      <c r="BH703" s="182">
        <f t="shared" si="13"/>
        <v>42.348101848839768</v>
      </c>
    </row>
    <row r="704" spans="1:60" x14ac:dyDescent="0.2">
      <c r="A704" s="116" t="s">
        <v>1682</v>
      </c>
      <c r="B704" s="55" t="s">
        <v>1683</v>
      </c>
      <c r="C704" s="36">
        <v>1.37</v>
      </c>
      <c r="D704" s="181">
        <v>1.27</v>
      </c>
      <c r="E704" s="181">
        <v>1.1200000000000001</v>
      </c>
      <c r="F704" s="181">
        <v>0.81</v>
      </c>
      <c r="G704" s="181">
        <v>0.54</v>
      </c>
      <c r="H704" s="181">
        <v>0.45</v>
      </c>
      <c r="I704" s="181">
        <v>0.44</v>
      </c>
      <c r="J704" s="229">
        <v>0.4</v>
      </c>
      <c r="K704" s="229">
        <v>0.4</v>
      </c>
      <c r="L704" s="181">
        <v>0.4</v>
      </c>
      <c r="M704" s="181">
        <v>0.37</v>
      </c>
      <c r="N704" s="181">
        <v>0.09</v>
      </c>
      <c r="O704" s="238">
        <v>0</v>
      </c>
      <c r="P704" s="162"/>
      <c r="Q704" s="238">
        <v>0</v>
      </c>
      <c r="R704" s="238">
        <v>0</v>
      </c>
      <c r="S704" s="162"/>
      <c r="T704" s="238">
        <v>0</v>
      </c>
      <c r="U704" s="238">
        <v>0</v>
      </c>
      <c r="V704" s="202">
        <v>0.48</v>
      </c>
      <c r="W704" s="202">
        <v>0.42</v>
      </c>
      <c r="X704" s="202">
        <v>0.37</v>
      </c>
      <c r="Y704" s="202">
        <v>0.3</v>
      </c>
      <c r="Z704" s="202">
        <v>0.22</v>
      </c>
      <c r="AA704" s="202">
        <v>0.15</v>
      </c>
      <c r="AB704" s="229">
        <v>0.1</v>
      </c>
      <c r="AC704" s="229">
        <v>0.1</v>
      </c>
      <c r="AD704" s="229">
        <v>0.1</v>
      </c>
      <c r="AE704" s="229">
        <v>0.1</v>
      </c>
      <c r="AF704" s="223">
        <f>SUM(C704:AE704)</f>
        <v>10.000000000000002</v>
      </c>
      <c r="AG704" s="224">
        <f>IF(ISERROR((C704/D704-1)*100),"n/a",(C704/D704-1)*100)</f>
        <v>7.8740157480315043</v>
      </c>
      <c r="AH704" s="224">
        <f>IF(ISERROR((D704/E704-1)*100),"n/a",(D704/E704-1)*100)</f>
        <v>13.392857142857139</v>
      </c>
      <c r="AI704" s="224">
        <f>IF(ISERROR((E704/F704-1)*100),"n/a",(E704/F704-1)*100)</f>
        <v>38.271604938271622</v>
      </c>
      <c r="AJ704" s="224">
        <f>IF(ISERROR((F704/G704-1)*100),"n/a",(F704/G704-1)*100)</f>
        <v>50</v>
      </c>
      <c r="AK704" s="224">
        <f>IF(ISERROR((G704/H704-1)*100),"n/a",(G704/H704-1)*100)</f>
        <v>19.999999999999996</v>
      </c>
      <c r="AL704" s="224">
        <f>IF(ISERROR((H704/I704-1)*100),"n/a",(H704/I704-1)*100)</f>
        <v>2.2727272727272707</v>
      </c>
      <c r="AM704" s="224">
        <f>IF(ISERROR((I704/J704-1)*100),"n/a",(I704/J704-1)*100)</f>
        <v>9.9999999999999858</v>
      </c>
      <c r="AN704" s="224">
        <f>IF(ISERROR((J704/K704-1)*100),"n/a",(J704/K704-1)*100)</f>
        <v>0</v>
      </c>
      <c r="AO704" s="224">
        <f>IF(ISERROR((K704/L704-1)*100),"n/a",(K704/L704-1)*100)</f>
        <v>0</v>
      </c>
      <c r="AP704" s="224">
        <f>IF(ISERROR((L704/M704-1)*100),"n/a",(L704/M704-1)*100)</f>
        <v>8.1081081081081141</v>
      </c>
      <c r="AQ704" s="224">
        <f>IF(ISERROR((M704/N704-1)*100),"n/a",(M704/N704-1)*100)</f>
        <v>311.11111111111114</v>
      </c>
      <c r="AR704" s="224" t="str">
        <f>IF(ISERROR((N704/O704-1)*100),"n/a",(N704/O704-1)*100)</f>
        <v>n/a</v>
      </c>
      <c r="AS704" s="224" t="str">
        <f>IF(ISERROR((O704/Q704-1)*100),"n/a",(O704/Q704-1)*100)</f>
        <v>n/a</v>
      </c>
      <c r="AT704" s="224" t="str">
        <f>IF(ISERROR((Q704/R704-1)*100),"n/a",(Q704/R704-1)*100)</f>
        <v>n/a</v>
      </c>
      <c r="AU704" s="224" t="str">
        <f>IF(ISERROR((R704/T704-1)*100),"n/a",(R704/T704-1)*100)</f>
        <v>n/a</v>
      </c>
      <c r="AV704" s="224" t="str">
        <f>IF(ISERROR((T704/U704-1)*100),"n/a",(T704/U704-1)*100)</f>
        <v>n/a</v>
      </c>
      <c r="AW704" s="224">
        <f>IF(ISERROR((U704/V704-1)*100),"n/a",(U704/V704-1)*100)</f>
        <v>-100</v>
      </c>
      <c r="AX704" s="224">
        <f>IF(ISERROR((V704/W704-1)*100),"n/a",(V704/W704-1)*100)</f>
        <v>14.285714285714279</v>
      </c>
      <c r="AY704" s="224">
        <f>IF(ISERROR((W704/X704-1)*100),"n/a",(W704/X704-1)*100)</f>
        <v>13.513513513513509</v>
      </c>
      <c r="AZ704" s="224">
        <f>IF(ISERROR((X704/Y704-1)*100),"n/a",(X704/Y704-1)*100)</f>
        <v>23.333333333333339</v>
      </c>
      <c r="BA704" s="224">
        <f>IF(ISERROR((Y704/Z704-1)*100),"n/a",(Y704/Z704-1)*100)</f>
        <v>36.363636363636353</v>
      </c>
      <c r="BB704" s="224">
        <f>IF(ISERROR((Z704/AA704-1)*100),"n/a",(Z704/AA704-1)*100)</f>
        <v>46.666666666666679</v>
      </c>
      <c r="BC704" s="224">
        <f>IF(ISERROR((AA704/AB704-1)*100),"n/a",(AA704/AB704-1)*100)</f>
        <v>49.999999999999979</v>
      </c>
      <c r="BD704" s="224">
        <f>IF(ISERROR((AB704/AC704-1)*100),"n/a",(AB704/AC704-1)*100)</f>
        <v>0</v>
      </c>
      <c r="BE704" s="224">
        <f>IF(ISERROR((AC704/AD704-1)*100),"n/a",(AC704/AD704-1)*100)</f>
        <v>0</v>
      </c>
      <c r="BF704" s="224">
        <f>IF(ISERROR((AD704/AE704-1)*100),"n/a",(AD704/AE704-1)*100)</f>
        <v>0</v>
      </c>
      <c r="BG704" s="224">
        <f>AVERAGE(AG704:BF704)</f>
        <v>25.961585165903379</v>
      </c>
      <c r="BH704" s="182">
        <f t="shared" si="13"/>
        <v>72.23027952847265</v>
      </c>
    </row>
    <row r="705" spans="1:60" x14ac:dyDescent="0.2">
      <c r="A705" s="116" t="s">
        <v>5557</v>
      </c>
      <c r="B705" s="55" t="s">
        <v>5552</v>
      </c>
      <c r="C705" s="36">
        <v>1.64</v>
      </c>
      <c r="D705" s="181">
        <v>1.52</v>
      </c>
      <c r="E705" s="181">
        <v>1.4</v>
      </c>
      <c r="F705" s="181">
        <v>1.28</v>
      </c>
      <c r="G705" s="181">
        <v>0.88000000000000012</v>
      </c>
      <c r="H705" s="238">
        <v>0.56000000000000005</v>
      </c>
      <c r="I705" s="181">
        <v>1.1599999999999999</v>
      </c>
      <c r="J705" s="202">
        <v>0.75</v>
      </c>
      <c r="K705" s="229">
        <v>0</v>
      </c>
      <c r="L705" s="238">
        <v>0</v>
      </c>
      <c r="M705" s="238">
        <v>0</v>
      </c>
      <c r="N705" s="238">
        <v>0</v>
      </c>
      <c r="O705" s="238">
        <v>0</v>
      </c>
      <c r="P705" s="162"/>
      <c r="Q705" s="238">
        <v>0</v>
      </c>
      <c r="R705" s="238">
        <v>0</v>
      </c>
      <c r="S705" s="162"/>
      <c r="T705" s="238">
        <v>0</v>
      </c>
      <c r="U705" s="238">
        <v>0</v>
      </c>
      <c r="V705" s="229">
        <v>0</v>
      </c>
      <c r="W705" s="229">
        <v>0</v>
      </c>
      <c r="X705" s="229">
        <v>0</v>
      </c>
      <c r="Y705" s="229">
        <v>0</v>
      </c>
      <c r="Z705" s="229">
        <v>0</v>
      </c>
      <c r="AA705" s="229">
        <v>0</v>
      </c>
      <c r="AB705" s="229">
        <v>0</v>
      </c>
      <c r="AC705" s="229">
        <v>0</v>
      </c>
      <c r="AD705" s="229">
        <v>0</v>
      </c>
      <c r="AE705" s="229">
        <v>0</v>
      </c>
      <c r="AF705" s="223">
        <f>SUM(C705:AE705)</f>
        <v>9.1900000000000013</v>
      </c>
      <c r="AG705" s="224">
        <f>IF(ISERROR((C705/D705-1)*100),"n/a",(C705/D705-1)*100)</f>
        <v>7.8947368421052655</v>
      </c>
      <c r="AH705" s="224">
        <f>IF(ISERROR((D705/E705-1)*100),"n/a",(D705/E705-1)*100)</f>
        <v>8.5714285714285854</v>
      </c>
      <c r="AI705" s="224">
        <f>IF(ISERROR((E705/F705-1)*100),"n/a",(E705/F705-1)*100)</f>
        <v>9.375</v>
      </c>
      <c r="AJ705" s="224">
        <f>IF(ISERROR((F705/G705-1)*100),"n/a",(F705/G705-1)*100)</f>
        <v>45.454545454545439</v>
      </c>
      <c r="AK705" s="224">
        <f>IF(ISERROR((G705/H705-1)*100),"n/a",(G705/H705-1)*100)</f>
        <v>57.142857142857139</v>
      </c>
      <c r="AL705" s="224">
        <f>IF(ISERROR((H705/I705-1)*100),"n/a",(H705/I705-1)*100)</f>
        <v>-51.724137931034477</v>
      </c>
      <c r="AM705" s="224">
        <f>IF(ISERROR((I705/J705-1)*100),"n/a",(I705/J705-1)*100)</f>
        <v>54.666666666666664</v>
      </c>
      <c r="AN705" s="224" t="str">
        <f>IF(ISERROR((J705/K705-1)*100),"n/a",(J705/K705-1)*100)</f>
        <v>n/a</v>
      </c>
      <c r="AO705" s="224" t="str">
        <f>IF(ISERROR((K705/L705-1)*100),"n/a",(K705/L705-1)*100)</f>
        <v>n/a</v>
      </c>
      <c r="AP705" s="224" t="str">
        <f>IF(ISERROR((L705/M705-1)*100),"n/a",(L705/M705-1)*100)</f>
        <v>n/a</v>
      </c>
      <c r="AQ705" s="224" t="str">
        <f>IF(ISERROR((M705/N705-1)*100),"n/a",(M705/N705-1)*100)</f>
        <v>n/a</v>
      </c>
      <c r="AR705" s="224" t="str">
        <f>IF(ISERROR((N705/O705-1)*100),"n/a",(N705/O705-1)*100)</f>
        <v>n/a</v>
      </c>
      <c r="AS705" s="224" t="str">
        <f>IF(ISERROR((O705/Q705-1)*100),"n/a",(O705/Q705-1)*100)</f>
        <v>n/a</v>
      </c>
      <c r="AT705" s="224" t="str">
        <f>IF(ISERROR((Q705/R705-1)*100),"n/a",(Q705/R705-1)*100)</f>
        <v>n/a</v>
      </c>
      <c r="AU705" s="224" t="str">
        <f>IF(ISERROR((R705/T705-1)*100),"n/a",(R705/T705-1)*100)</f>
        <v>n/a</v>
      </c>
      <c r="AV705" s="224" t="str">
        <f>IF(ISERROR((T705/U705-1)*100),"n/a",(T705/U705-1)*100)</f>
        <v>n/a</v>
      </c>
      <c r="AW705" s="224" t="str">
        <f>IF(ISERROR((U705/V705-1)*100),"n/a",(U705/V705-1)*100)</f>
        <v>n/a</v>
      </c>
      <c r="AX705" s="224" t="str">
        <f>IF(ISERROR((V705/W705-1)*100),"n/a",(V705/W705-1)*100)</f>
        <v>n/a</v>
      </c>
      <c r="AY705" s="224" t="str">
        <f>IF(ISERROR((W705/X705-1)*100),"n/a",(W705/X705-1)*100)</f>
        <v>n/a</v>
      </c>
      <c r="AZ705" s="224" t="str">
        <f>IF(ISERROR((X705/Y705-1)*100),"n/a",(X705/Y705-1)*100)</f>
        <v>n/a</v>
      </c>
      <c r="BA705" s="224" t="str">
        <f>IF(ISERROR((Y705/Z705-1)*100),"n/a",(Y705/Z705-1)*100)</f>
        <v>n/a</v>
      </c>
      <c r="BB705" s="224" t="str">
        <f>IF(ISERROR((Z705/AA705-1)*100),"n/a",(Z705/AA705-1)*100)</f>
        <v>n/a</v>
      </c>
      <c r="BC705" s="224" t="str">
        <f>IF(ISERROR((AA705/AB705-1)*100),"n/a",(AA705/AB705-1)*100)</f>
        <v>n/a</v>
      </c>
      <c r="BD705" s="224" t="str">
        <f>IF(ISERROR((AB705/AC705-1)*100),"n/a",(AB705/AC705-1)*100)</f>
        <v>n/a</v>
      </c>
      <c r="BE705" s="224" t="str">
        <f>IF(ISERROR((AC705/AD705-1)*100),"n/a",(AC705/AD705-1)*100)</f>
        <v>n/a</v>
      </c>
      <c r="BF705" s="224" t="str">
        <f>IF(ISERROR((AD705/AE705-1)*100),"n/a",(AD705/AE705-1)*100)</f>
        <v>n/a</v>
      </c>
      <c r="BG705" s="224">
        <f>AVERAGE(AG705:BF705)</f>
        <v>18.768728106652656</v>
      </c>
      <c r="BH705" s="182">
        <f t="shared" ref="BH705:BH710" si="14">STDEV(AG705:BF705)</f>
        <v>38.194858976596279</v>
      </c>
    </row>
    <row r="706" spans="1:60" x14ac:dyDescent="0.2">
      <c r="A706" s="116" t="s">
        <v>1684</v>
      </c>
      <c r="B706" s="55" t="s">
        <v>1685</v>
      </c>
      <c r="C706" s="36">
        <v>0.54</v>
      </c>
      <c r="D706" s="181">
        <v>0.5</v>
      </c>
      <c r="E706" s="181">
        <v>0.46</v>
      </c>
      <c r="F706" s="181">
        <v>0.44</v>
      </c>
      <c r="G706" s="181">
        <v>0.38</v>
      </c>
      <c r="H706" s="181">
        <v>0.36</v>
      </c>
      <c r="I706" s="181">
        <v>0.09</v>
      </c>
      <c r="J706" s="229">
        <v>0</v>
      </c>
      <c r="K706" s="229">
        <v>0</v>
      </c>
      <c r="L706" s="238">
        <v>0</v>
      </c>
      <c r="M706" s="238">
        <v>0</v>
      </c>
      <c r="N706" s="238">
        <v>0</v>
      </c>
      <c r="O706" s="238">
        <v>0</v>
      </c>
      <c r="P706" s="162"/>
      <c r="Q706" s="238">
        <v>0</v>
      </c>
      <c r="R706" s="238">
        <v>0</v>
      </c>
      <c r="S706" s="162"/>
      <c r="T706" s="238">
        <v>0</v>
      </c>
      <c r="U706" s="238">
        <v>0</v>
      </c>
      <c r="V706" s="229">
        <v>0</v>
      </c>
      <c r="W706" s="229">
        <v>0</v>
      </c>
      <c r="X706" s="229">
        <v>0</v>
      </c>
      <c r="Y706" s="229">
        <v>0</v>
      </c>
      <c r="Z706" s="229">
        <v>0</v>
      </c>
      <c r="AA706" s="229">
        <v>0</v>
      </c>
      <c r="AB706" s="229">
        <v>0</v>
      </c>
      <c r="AC706" s="229">
        <v>0</v>
      </c>
      <c r="AD706" s="229">
        <v>0</v>
      </c>
      <c r="AE706" s="229">
        <v>0</v>
      </c>
      <c r="AF706" s="223">
        <f>SUM(C706:AE706)</f>
        <v>2.7699999999999996</v>
      </c>
      <c r="AG706" s="224">
        <f>IF(ISERROR((C706/D706-1)*100),"n/a",(C706/D706-1)*100)</f>
        <v>8.0000000000000071</v>
      </c>
      <c r="AH706" s="224">
        <f>IF(ISERROR((D706/E706-1)*100),"n/a",(D706/E706-1)*100)</f>
        <v>8.6956521739130377</v>
      </c>
      <c r="AI706" s="224">
        <f>IF(ISERROR((E706/F706-1)*100),"n/a",(E706/F706-1)*100)</f>
        <v>4.5454545454545414</v>
      </c>
      <c r="AJ706" s="224">
        <f>IF(ISERROR((F706/G706-1)*100),"n/a",(F706/G706-1)*100)</f>
        <v>15.789473684210531</v>
      </c>
      <c r="AK706" s="224">
        <f>IF(ISERROR((G706/H706-1)*100),"n/a",(G706/H706-1)*100)</f>
        <v>5.555555555555558</v>
      </c>
      <c r="AL706" s="224">
        <f>IF(ISERROR((H706/I706-1)*100),"n/a",(H706/I706-1)*100)</f>
        <v>300</v>
      </c>
      <c r="AM706" s="224" t="str">
        <f>IF(ISERROR((I706/J706-1)*100),"n/a",(I706/J706-1)*100)</f>
        <v>n/a</v>
      </c>
      <c r="AN706" s="224" t="str">
        <f>IF(ISERROR((J706/K706-1)*100),"n/a",(J706/K706-1)*100)</f>
        <v>n/a</v>
      </c>
      <c r="AO706" s="224" t="str">
        <f>IF(ISERROR((K706/L706-1)*100),"n/a",(K706/L706-1)*100)</f>
        <v>n/a</v>
      </c>
      <c r="AP706" s="224" t="str">
        <f>IF(ISERROR((L706/M706-1)*100),"n/a",(L706/M706-1)*100)</f>
        <v>n/a</v>
      </c>
      <c r="AQ706" s="224" t="str">
        <f>IF(ISERROR((M706/N706-1)*100),"n/a",(M706/N706-1)*100)</f>
        <v>n/a</v>
      </c>
      <c r="AR706" s="224" t="str">
        <f>IF(ISERROR((N706/O706-1)*100),"n/a",(N706/O706-1)*100)</f>
        <v>n/a</v>
      </c>
      <c r="AS706" s="224" t="str">
        <f>IF(ISERROR((O706/Q706-1)*100),"n/a",(O706/Q706-1)*100)</f>
        <v>n/a</v>
      </c>
      <c r="AT706" s="224" t="str">
        <f>IF(ISERROR((Q706/R706-1)*100),"n/a",(Q706/R706-1)*100)</f>
        <v>n/a</v>
      </c>
      <c r="AU706" s="224" t="str">
        <f>IF(ISERROR((R706/T706-1)*100),"n/a",(R706/T706-1)*100)</f>
        <v>n/a</v>
      </c>
      <c r="AV706" s="224" t="str">
        <f>IF(ISERROR((T706/U706-1)*100),"n/a",(T706/U706-1)*100)</f>
        <v>n/a</v>
      </c>
      <c r="AW706" s="224" t="str">
        <f>IF(ISERROR((U706/V706-1)*100),"n/a",(U706/V706-1)*100)</f>
        <v>n/a</v>
      </c>
      <c r="AX706" s="224" t="str">
        <f>IF(ISERROR((V706/W706-1)*100),"n/a",(V706/W706-1)*100)</f>
        <v>n/a</v>
      </c>
      <c r="AY706" s="224" t="str">
        <f>IF(ISERROR((W706/X706-1)*100),"n/a",(W706/X706-1)*100)</f>
        <v>n/a</v>
      </c>
      <c r="AZ706" s="224" t="str">
        <f>IF(ISERROR((X706/Y706-1)*100),"n/a",(X706/Y706-1)*100)</f>
        <v>n/a</v>
      </c>
      <c r="BA706" s="224" t="str">
        <f>IF(ISERROR((Y706/Z706-1)*100),"n/a",(Y706/Z706-1)*100)</f>
        <v>n/a</v>
      </c>
      <c r="BB706" s="224" t="str">
        <f>IF(ISERROR((Z706/AA706-1)*100),"n/a",(Z706/AA706-1)*100)</f>
        <v>n/a</v>
      </c>
      <c r="BC706" s="224" t="str">
        <f>IF(ISERROR((AA706/AB706-1)*100),"n/a",(AA706/AB706-1)*100)</f>
        <v>n/a</v>
      </c>
      <c r="BD706" s="224" t="str">
        <f>IF(ISERROR((AB706/AC706-1)*100),"n/a",(AB706/AC706-1)*100)</f>
        <v>n/a</v>
      </c>
      <c r="BE706" s="224" t="str">
        <f>IF(ISERROR((AC706/AD706-1)*100),"n/a",(AC706/AD706-1)*100)</f>
        <v>n/a</v>
      </c>
      <c r="BF706" s="224" t="str">
        <f>IF(ISERROR((AD706/AE706-1)*100),"n/a",(AD706/AE706-1)*100)</f>
        <v>n/a</v>
      </c>
      <c r="BG706" s="224">
        <f>AVERAGE(AG706:BF706)</f>
        <v>57.097689326522278</v>
      </c>
      <c r="BH706" s="182">
        <f t="shared" si="14"/>
        <v>119.06264774642078</v>
      </c>
    </row>
    <row r="707" spans="1:60" x14ac:dyDescent="0.2">
      <c r="A707" s="116" t="s">
        <v>5556</v>
      </c>
      <c r="B707" s="55" t="s">
        <v>3001</v>
      </c>
      <c r="C707" s="36">
        <v>3.78</v>
      </c>
      <c r="D707" s="181">
        <v>3.5</v>
      </c>
      <c r="E707" s="181">
        <v>3.1000000000000005</v>
      </c>
      <c r="F707" s="181">
        <v>2.5499999999999998</v>
      </c>
      <c r="G707" s="181">
        <v>1.6</v>
      </c>
      <c r="H707" s="238">
        <v>0.8</v>
      </c>
      <c r="I707" s="181">
        <v>0.9</v>
      </c>
      <c r="J707" s="202">
        <v>0.55999999999999994</v>
      </c>
      <c r="K707" s="202">
        <v>0.43000000000000005</v>
      </c>
      <c r="L707" s="181">
        <v>0.37000000000000005</v>
      </c>
      <c r="M707" s="181">
        <v>0.27</v>
      </c>
      <c r="N707" s="181">
        <v>0.22999999999999998</v>
      </c>
      <c r="O707" s="181">
        <v>0.19000000000000003</v>
      </c>
      <c r="Q707" s="181">
        <v>0.15</v>
      </c>
      <c r="R707" s="181">
        <v>0.11</v>
      </c>
      <c r="T707" s="181">
        <v>0.06</v>
      </c>
      <c r="U707" s="238">
        <v>0</v>
      </c>
      <c r="V707" s="229">
        <v>0</v>
      </c>
      <c r="W707" s="229">
        <v>0</v>
      </c>
      <c r="X707" s="229">
        <v>0</v>
      </c>
      <c r="Y707" s="229">
        <v>0</v>
      </c>
      <c r="Z707" s="229">
        <v>0</v>
      </c>
      <c r="AA707" s="229">
        <v>0</v>
      </c>
      <c r="AB707" s="229">
        <v>0</v>
      </c>
      <c r="AC707" s="229">
        <v>0</v>
      </c>
      <c r="AD707" s="229">
        <v>0</v>
      </c>
      <c r="AE707" s="229">
        <v>0</v>
      </c>
      <c r="AF707" s="223">
        <f>SUM(C707:AE707)</f>
        <v>18.599999999999998</v>
      </c>
      <c r="AG707" s="224">
        <f>IF(ISERROR((C707/D707-1)*100),"n/a",(C707/D707-1)*100)</f>
        <v>7.9999999999999849</v>
      </c>
      <c r="AH707" s="224">
        <f>IF(ISERROR((D707/E707-1)*100),"n/a",(D707/E707-1)*100)</f>
        <v>12.903225806451601</v>
      </c>
      <c r="AI707" s="224">
        <f>IF(ISERROR((E707/F707-1)*100),"n/a",(E707/F707-1)*100)</f>
        <v>21.568627450980426</v>
      </c>
      <c r="AJ707" s="224">
        <f>IF(ISERROR((F707/G707-1)*100),"n/a",(F707/G707-1)*100)</f>
        <v>59.374999999999979</v>
      </c>
      <c r="AK707" s="224">
        <f>IF(ISERROR((G707/H707-1)*100),"n/a",(G707/H707-1)*100)</f>
        <v>100</v>
      </c>
      <c r="AL707" s="224">
        <f>IF(ISERROR((H707/I707-1)*100),"n/a",(H707/I707-1)*100)</f>
        <v>-11.111111111111105</v>
      </c>
      <c r="AM707" s="224">
        <f>IF(ISERROR((I707/J707-1)*100),"n/a",(I707/J707-1)*100)</f>
        <v>60.714285714285744</v>
      </c>
      <c r="AN707" s="224">
        <f>IF(ISERROR((J707/K707-1)*100),"n/a",(J707/K707-1)*100)</f>
        <v>30.232558139534849</v>
      </c>
      <c r="AO707" s="224">
        <f>IF(ISERROR((K707/L707-1)*100),"n/a",(K707/L707-1)*100)</f>
        <v>16.216216216216207</v>
      </c>
      <c r="AP707" s="224">
        <f>IF(ISERROR((L707/M707-1)*100),"n/a",(L707/M707-1)*100)</f>
        <v>37.037037037037045</v>
      </c>
      <c r="AQ707" s="224">
        <f>IF(ISERROR((M707/N707-1)*100),"n/a",(M707/N707-1)*100)</f>
        <v>17.391304347826097</v>
      </c>
      <c r="AR707" s="224">
        <f>IF(ISERROR((N707/O707-1)*100),"n/a",(N707/O707-1)*100)</f>
        <v>21.052631578947345</v>
      </c>
      <c r="AS707" s="224">
        <f>IF(ISERROR((O707/Q707-1)*100),"n/a",(O707/Q707-1)*100)</f>
        <v>26.666666666666682</v>
      </c>
      <c r="AT707" s="224">
        <f>IF(ISERROR((Q707/R707-1)*100),"n/a",(Q707/R707-1)*100)</f>
        <v>36.363636363636353</v>
      </c>
      <c r="AU707" s="224">
        <f>IF(ISERROR((R707/T707-1)*100),"n/a",(R707/T707-1)*100)</f>
        <v>83.333333333333343</v>
      </c>
      <c r="AV707" s="224" t="str">
        <f>IF(ISERROR((T707/U707-1)*100),"n/a",(T707/U707-1)*100)</f>
        <v>n/a</v>
      </c>
      <c r="AW707" s="224" t="str">
        <f>IF(ISERROR((U707/V707-1)*100),"n/a",(U707/V707-1)*100)</f>
        <v>n/a</v>
      </c>
      <c r="AX707" s="224" t="str">
        <f>IF(ISERROR((V707/W707-1)*100),"n/a",(V707/W707-1)*100)</f>
        <v>n/a</v>
      </c>
      <c r="AY707" s="224" t="str">
        <f>IF(ISERROR((W707/X707-1)*100),"n/a",(W707/X707-1)*100)</f>
        <v>n/a</v>
      </c>
      <c r="AZ707" s="224" t="str">
        <f>IF(ISERROR((X707/Y707-1)*100),"n/a",(X707/Y707-1)*100)</f>
        <v>n/a</v>
      </c>
      <c r="BA707" s="224" t="str">
        <f>IF(ISERROR((Y707/Z707-1)*100),"n/a",(Y707/Z707-1)*100)</f>
        <v>n/a</v>
      </c>
      <c r="BB707" s="224" t="str">
        <f>IF(ISERROR((Z707/AA707-1)*100),"n/a",(Z707/AA707-1)*100)</f>
        <v>n/a</v>
      </c>
      <c r="BC707" s="224" t="str">
        <f>IF(ISERROR((AA707/AB707-1)*100),"n/a",(AA707/AB707-1)*100)</f>
        <v>n/a</v>
      </c>
      <c r="BD707" s="224" t="str">
        <f>IF(ISERROR((AB707/AC707-1)*100),"n/a",(AB707/AC707-1)*100)</f>
        <v>n/a</v>
      </c>
      <c r="BE707" s="224" t="str">
        <f>IF(ISERROR((AC707/AD707-1)*100),"n/a",(AC707/AD707-1)*100)</f>
        <v>n/a</v>
      </c>
      <c r="BF707" s="224" t="str">
        <f>IF(ISERROR((AD707/AE707-1)*100),"n/a",(AD707/AE707-1)*100)</f>
        <v>n/a</v>
      </c>
      <c r="BG707" s="224">
        <f>AVERAGE(AG707:BF707)</f>
        <v>34.649560769586977</v>
      </c>
      <c r="BH707" s="182">
        <f t="shared" si="14"/>
        <v>29.633650791607973</v>
      </c>
    </row>
    <row r="708" spans="1:60" x14ac:dyDescent="0.2">
      <c r="A708" s="116" t="s">
        <v>1687</v>
      </c>
      <c r="B708" s="55" t="s">
        <v>1688</v>
      </c>
      <c r="C708" s="36">
        <v>1.1399999999999999</v>
      </c>
      <c r="D708" s="181">
        <v>0.98</v>
      </c>
      <c r="E708" s="181">
        <v>0.82</v>
      </c>
      <c r="F708" s="181">
        <v>0.72</v>
      </c>
      <c r="G708" s="181">
        <v>0.62</v>
      </c>
      <c r="H708" s="181">
        <v>0.5</v>
      </c>
      <c r="I708" s="181">
        <v>0.4</v>
      </c>
      <c r="J708" s="202">
        <v>0.32</v>
      </c>
      <c r="K708" s="202">
        <v>0.14000000000000001</v>
      </c>
      <c r="L708" s="238">
        <v>0</v>
      </c>
      <c r="M708" s="238">
        <v>0</v>
      </c>
      <c r="N708" s="238">
        <v>0</v>
      </c>
      <c r="O708" s="238">
        <v>0</v>
      </c>
      <c r="P708" s="202"/>
      <c r="Q708" s="238">
        <v>0</v>
      </c>
      <c r="R708" s="238">
        <v>0</v>
      </c>
      <c r="S708" s="229"/>
      <c r="T708" s="238">
        <v>0</v>
      </c>
      <c r="U708" s="238">
        <v>0</v>
      </c>
      <c r="V708" s="229">
        <v>0</v>
      </c>
      <c r="W708" s="229">
        <v>0</v>
      </c>
      <c r="X708" s="229">
        <v>0</v>
      </c>
      <c r="Y708" s="229">
        <v>0</v>
      </c>
      <c r="Z708" s="229">
        <v>0</v>
      </c>
      <c r="AA708" s="229">
        <v>0</v>
      </c>
      <c r="AB708" s="229">
        <v>0</v>
      </c>
      <c r="AC708" s="229">
        <v>0</v>
      </c>
      <c r="AD708" s="229">
        <v>0</v>
      </c>
      <c r="AE708" s="229">
        <v>0</v>
      </c>
      <c r="AF708" s="223">
        <f>SUM(C708:AE708)</f>
        <v>5.6400000000000006</v>
      </c>
      <c r="AG708" s="224">
        <f>IF(ISERROR((C708/D708-1)*100),"n/a",(C708/D708-1)*100)</f>
        <v>16.326530612244895</v>
      </c>
      <c r="AH708" s="224">
        <f>IF(ISERROR((D708/E708-1)*100),"n/a",(D708/E708-1)*100)</f>
        <v>19.512195121951216</v>
      </c>
      <c r="AI708" s="224">
        <f>IF(ISERROR((E708/F708-1)*100),"n/a",(E708/F708-1)*100)</f>
        <v>13.888888888888884</v>
      </c>
      <c r="AJ708" s="224">
        <f>IF(ISERROR((F708/G708-1)*100),"n/a",(F708/G708-1)*100)</f>
        <v>16.129032258064502</v>
      </c>
      <c r="AK708" s="224">
        <f>IF(ISERROR((G708/H708-1)*100),"n/a",(G708/H708-1)*100)</f>
        <v>24</v>
      </c>
      <c r="AL708" s="224">
        <f>IF(ISERROR((H708/I708-1)*100),"n/a",(H708/I708-1)*100)</f>
        <v>25</v>
      </c>
      <c r="AM708" s="224">
        <f>IF(ISERROR((I708/J708-1)*100),"n/a",(I708/J708-1)*100)</f>
        <v>25</v>
      </c>
      <c r="AN708" s="224">
        <f>IF(ISERROR((J708/K708-1)*100),"n/a",(J708/K708-1)*100)</f>
        <v>128.57142857142856</v>
      </c>
      <c r="AO708" s="224" t="str">
        <f>IF(ISERROR((K708/L708-1)*100),"n/a",(K708/L708-1)*100)</f>
        <v>n/a</v>
      </c>
      <c r="AP708" s="224" t="str">
        <f>IF(ISERROR((L708/M708-1)*100),"n/a",(L708/M708-1)*100)</f>
        <v>n/a</v>
      </c>
      <c r="AQ708" s="224" t="str">
        <f>IF(ISERROR((M708/N708-1)*100),"n/a",(M708/N708-1)*100)</f>
        <v>n/a</v>
      </c>
      <c r="AR708" s="224" t="str">
        <f>IF(ISERROR((N708/O708-1)*100),"n/a",(N708/O708-1)*100)</f>
        <v>n/a</v>
      </c>
      <c r="AS708" s="224" t="str">
        <f>IF(ISERROR((O708/Q708-1)*100),"n/a",(O708/Q708-1)*100)</f>
        <v>n/a</v>
      </c>
      <c r="AT708" s="224" t="str">
        <f>IF(ISERROR((Q708/R708-1)*100),"n/a",(Q708/R708-1)*100)</f>
        <v>n/a</v>
      </c>
      <c r="AU708" s="224" t="str">
        <f>IF(ISERROR((R708/T708-1)*100),"n/a",(R708/T708-1)*100)</f>
        <v>n/a</v>
      </c>
      <c r="AV708" s="224" t="str">
        <f>IF(ISERROR((T708/U708-1)*100),"n/a",(T708/U708-1)*100)</f>
        <v>n/a</v>
      </c>
      <c r="AW708" s="224" t="str">
        <f>IF(ISERROR((U708/V708-1)*100),"n/a",(U708/V708-1)*100)</f>
        <v>n/a</v>
      </c>
      <c r="AX708" s="224" t="str">
        <f>IF(ISERROR((V708/W708-1)*100),"n/a",(V708/W708-1)*100)</f>
        <v>n/a</v>
      </c>
      <c r="AY708" s="224" t="str">
        <f>IF(ISERROR((W708/X708-1)*100),"n/a",(W708/X708-1)*100)</f>
        <v>n/a</v>
      </c>
      <c r="AZ708" s="224" t="str">
        <f>IF(ISERROR((X708/Y708-1)*100),"n/a",(X708/Y708-1)*100)</f>
        <v>n/a</v>
      </c>
      <c r="BA708" s="224" t="str">
        <f>IF(ISERROR((Y708/Z708-1)*100),"n/a",(Y708/Z708-1)*100)</f>
        <v>n/a</v>
      </c>
      <c r="BB708" s="224" t="str">
        <f>IF(ISERROR((Z708/AA708-1)*100),"n/a",(Z708/AA708-1)*100)</f>
        <v>n/a</v>
      </c>
      <c r="BC708" s="224" t="str">
        <f>IF(ISERROR((AA708/AB708-1)*100),"n/a",(AA708/AB708-1)*100)</f>
        <v>n/a</v>
      </c>
      <c r="BD708" s="224" t="str">
        <f>IF(ISERROR((AB708/AC708-1)*100),"n/a",(AB708/AC708-1)*100)</f>
        <v>n/a</v>
      </c>
      <c r="BE708" s="224" t="str">
        <f>IF(ISERROR((AC708/AD708-1)*100),"n/a",(AC708/AD708-1)*100)</f>
        <v>n/a</v>
      </c>
      <c r="BF708" s="224" t="str">
        <f>IF(ISERROR((AD708/AE708-1)*100),"n/a",(AD708/AE708-1)*100)</f>
        <v>n/a</v>
      </c>
      <c r="BG708" s="224">
        <f>AVERAGE(AG708:BF708)</f>
        <v>33.553509431572259</v>
      </c>
      <c r="BH708" s="182">
        <f t="shared" si="14"/>
        <v>38.637946854577969</v>
      </c>
    </row>
    <row r="709" spans="1:60" x14ac:dyDescent="0.2">
      <c r="A709" s="116" t="s">
        <v>1689</v>
      </c>
      <c r="B709" s="55" t="s">
        <v>1690</v>
      </c>
      <c r="C709" s="36">
        <v>0.74</v>
      </c>
      <c r="D709" s="181">
        <v>0.65</v>
      </c>
      <c r="E709" s="181">
        <v>0.56000000000000005</v>
      </c>
      <c r="F709" s="181">
        <v>0.5</v>
      </c>
      <c r="G709" s="181">
        <v>0.46</v>
      </c>
      <c r="H709" s="181">
        <v>0.4</v>
      </c>
      <c r="I709" s="181">
        <v>0.32</v>
      </c>
      <c r="J709" s="285">
        <v>0.24</v>
      </c>
      <c r="K709" s="285">
        <v>0.24</v>
      </c>
      <c r="L709" s="181">
        <v>0.24</v>
      </c>
      <c r="M709" s="181">
        <v>0.2175</v>
      </c>
      <c r="N709" s="298">
        <v>0.15</v>
      </c>
      <c r="O709" s="298">
        <v>0.15</v>
      </c>
      <c r="P709" s="299"/>
      <c r="Q709" s="298">
        <v>0.15</v>
      </c>
      <c r="R709" s="298">
        <v>0.15</v>
      </c>
      <c r="T709" s="181">
        <v>0.15</v>
      </c>
      <c r="U709" s="181">
        <v>0.13125000000000001</v>
      </c>
      <c r="V709" s="229">
        <v>7.4999999999999997E-2</v>
      </c>
      <c r="W709" s="229">
        <v>7.4999999999999997E-2</v>
      </c>
      <c r="X709" s="229">
        <v>7.4999999999999997E-2</v>
      </c>
      <c r="Y709" s="285">
        <v>7.4999999999999997E-2</v>
      </c>
      <c r="Z709" s="285">
        <v>7.4999999999999997E-2</v>
      </c>
      <c r="AA709" s="229">
        <v>7.4999999999999997E-2</v>
      </c>
      <c r="AB709" s="202">
        <v>7.4999999999999997E-2</v>
      </c>
      <c r="AC709" s="202">
        <v>6.25E-2</v>
      </c>
      <c r="AD709" s="202">
        <v>0.05</v>
      </c>
      <c r="AE709" s="285">
        <v>0.05</v>
      </c>
      <c r="AF709" s="223">
        <f>SUM(C709:AE709)</f>
        <v>6.1362500000000031</v>
      </c>
      <c r="AG709" s="224">
        <f>IF(ISERROR((C709/D709-1)*100),"n/a",(C709/D709-1)*100)</f>
        <v>13.846153846153841</v>
      </c>
      <c r="AH709" s="224">
        <f>IF(ISERROR((D709/E709-1)*100),"n/a",(D709/E709-1)*100)</f>
        <v>16.071428571428559</v>
      </c>
      <c r="AI709" s="224">
        <f>IF(ISERROR((E709/F709-1)*100),"n/a",(E709/F709-1)*100)</f>
        <v>12.000000000000011</v>
      </c>
      <c r="AJ709" s="224">
        <f>IF(ISERROR((F709/G709-1)*100),"n/a",(F709/G709-1)*100)</f>
        <v>8.6956521739130377</v>
      </c>
      <c r="AK709" s="224">
        <f>IF(ISERROR((G709/H709-1)*100),"n/a",(G709/H709-1)*100)</f>
        <v>14.999999999999991</v>
      </c>
      <c r="AL709" s="224">
        <f>IF(ISERROR((H709/I709-1)*100),"n/a",(H709/I709-1)*100)</f>
        <v>25</v>
      </c>
      <c r="AM709" s="224">
        <f>IF(ISERROR((I709/J709-1)*100),"n/a",(I709/J709-1)*100)</f>
        <v>33.33333333333335</v>
      </c>
      <c r="AN709" s="224">
        <f>IF(ISERROR((J709/K709-1)*100),"n/a",(J709/K709-1)*100)</f>
        <v>0</v>
      </c>
      <c r="AO709" s="224">
        <f>IF(ISERROR((K709/L709-1)*100),"n/a",(K709/L709-1)*100)</f>
        <v>0</v>
      </c>
      <c r="AP709" s="224">
        <f>IF(ISERROR((L709/M709-1)*100),"n/a",(L709/M709-1)*100)</f>
        <v>10.344827586206895</v>
      </c>
      <c r="AQ709" s="224">
        <f>IF(ISERROR((M709/N709-1)*100),"n/a",(M709/N709-1)*100)</f>
        <v>44.999999999999993</v>
      </c>
      <c r="AR709" s="224">
        <f>IF(ISERROR((N709/O709-1)*100),"n/a",(N709/O709-1)*100)</f>
        <v>0</v>
      </c>
      <c r="AS709" s="224">
        <f>IF(ISERROR((O709/Q709-1)*100),"n/a",(O709/Q709-1)*100)</f>
        <v>0</v>
      </c>
      <c r="AT709" s="224">
        <f>IF(ISERROR((Q709/R709-1)*100),"n/a",(Q709/R709-1)*100)</f>
        <v>0</v>
      </c>
      <c r="AU709" s="224">
        <f>IF(ISERROR((R709/T709-1)*100),"n/a",(R709/T709-1)*100)</f>
        <v>0</v>
      </c>
      <c r="AV709" s="224">
        <f>IF(ISERROR((T709/U709-1)*100),"n/a",(T709/U709-1)*100)</f>
        <v>14.285714285714279</v>
      </c>
      <c r="AW709" s="224">
        <f>IF(ISERROR((U709/V709-1)*100),"n/a",(U709/V709-1)*100)</f>
        <v>75.000000000000028</v>
      </c>
      <c r="AX709" s="224">
        <f>IF(ISERROR((V709/W709-1)*100),"n/a",(V709/W709-1)*100)</f>
        <v>0</v>
      </c>
      <c r="AY709" s="224">
        <f>IF(ISERROR((W709/X709-1)*100),"n/a",(W709/X709-1)*100)</f>
        <v>0</v>
      </c>
      <c r="AZ709" s="224">
        <f>IF(ISERROR((X709/Y709-1)*100),"n/a",(X709/Y709-1)*100)</f>
        <v>0</v>
      </c>
      <c r="BA709" s="224">
        <f>IF(ISERROR((Y709/Z709-1)*100),"n/a",(Y709/Z709-1)*100)</f>
        <v>0</v>
      </c>
      <c r="BB709" s="224">
        <f>IF(ISERROR((Z709/AA709-1)*100),"n/a",(Z709/AA709-1)*100)</f>
        <v>0</v>
      </c>
      <c r="BC709" s="224">
        <f>IF(ISERROR((AA709/AB709-1)*100),"n/a",(AA709/AB709-1)*100)</f>
        <v>0</v>
      </c>
      <c r="BD709" s="224">
        <f>IF(ISERROR((AB709/AC709-1)*100),"n/a",(AB709/AC709-1)*100)</f>
        <v>19.999999999999996</v>
      </c>
      <c r="BE709" s="224">
        <f>IF(ISERROR((AC709/AD709-1)*100),"n/a",(AC709/AD709-1)*100)</f>
        <v>25</v>
      </c>
      <c r="BF709" s="224">
        <f>IF(ISERROR((AD709/AE709-1)*100),"n/a",(AD709/AE709-1)*100)</f>
        <v>0</v>
      </c>
      <c r="BG709" s="224">
        <f>AVERAGE(AG709:BF709)</f>
        <v>12.060658069105768</v>
      </c>
      <c r="BH709" s="182">
        <f t="shared" si="14"/>
        <v>17.702974960591291</v>
      </c>
    </row>
    <row r="710" spans="1:60" x14ac:dyDescent="0.2">
      <c r="A710" s="123" t="s">
        <v>2116</v>
      </c>
      <c r="B710" s="55" t="s">
        <v>1340</v>
      </c>
      <c r="C710" s="36">
        <v>2.11</v>
      </c>
      <c r="D710" s="181">
        <v>2.0499999999999998</v>
      </c>
      <c r="E710" s="181">
        <v>1.714</v>
      </c>
      <c r="F710" s="181">
        <v>1.3089999999999999</v>
      </c>
      <c r="G710" s="181">
        <v>1.135</v>
      </c>
      <c r="H710" s="181">
        <v>1.0649999999999999</v>
      </c>
      <c r="I710" s="181">
        <v>1.0249999999999999</v>
      </c>
      <c r="J710" s="202">
        <v>0.92</v>
      </c>
      <c r="K710" s="202">
        <v>0.80120000000000002</v>
      </c>
      <c r="L710" s="181">
        <v>0.74419999999999997</v>
      </c>
      <c r="M710" s="181">
        <v>0.69299999999999995</v>
      </c>
      <c r="N710" s="181">
        <v>0.58199999999999996</v>
      </c>
      <c r="O710" s="181">
        <v>0.41249999999999998</v>
      </c>
      <c r="P710" s="273"/>
      <c r="Q710" s="181">
        <v>0.26124999999999998</v>
      </c>
      <c r="R710" s="181">
        <v>0.13725000000000001</v>
      </c>
      <c r="S710" s="273"/>
      <c r="T710" s="202">
        <v>0.121</v>
      </c>
      <c r="U710" s="202">
        <v>0.11</v>
      </c>
      <c r="V710" s="202">
        <v>0.10249999999999999</v>
      </c>
      <c r="W710" s="202">
        <v>0.09</v>
      </c>
      <c r="X710" s="202">
        <v>6.7500000000000004E-2</v>
      </c>
      <c r="Y710" s="202">
        <v>4.8500000000000001E-2</v>
      </c>
      <c r="Z710" s="202">
        <v>0.01</v>
      </c>
      <c r="AA710" s="229">
        <v>0</v>
      </c>
      <c r="AB710" s="229">
        <v>0</v>
      </c>
      <c r="AC710" s="229">
        <v>0</v>
      </c>
      <c r="AD710" s="229">
        <v>0</v>
      </c>
      <c r="AE710" s="229">
        <v>0</v>
      </c>
      <c r="AF710" s="223">
        <f>SUM(C710:AE710)</f>
        <v>15.508900000000001</v>
      </c>
      <c r="AG710" s="224">
        <f>IF(ISERROR((C710/D710-1)*100),"n/a",(C710/D710-1)*100)</f>
        <v>2.9268292682926855</v>
      </c>
      <c r="AH710" s="224">
        <f>IF(ISERROR((D710/E710-1)*100),"n/a",(D710/E710-1)*100)</f>
        <v>19.603267211201867</v>
      </c>
      <c r="AI710" s="224">
        <f>IF(ISERROR((E710/F710-1)*100),"n/a",(E710/F710-1)*100)</f>
        <v>30.939648586707413</v>
      </c>
      <c r="AJ710" s="224">
        <f>IF(ISERROR((F710/G710-1)*100),"n/a",(F710/G710-1)*100)</f>
        <v>15.330396475770925</v>
      </c>
      <c r="AK710" s="224">
        <f>IF(ISERROR((G710/H710-1)*100),"n/a",(G710/H710-1)*100)</f>
        <v>6.5727699530516492</v>
      </c>
      <c r="AL710" s="224">
        <f>IF(ISERROR((H710/I710-1)*100),"n/a",(H710/I710-1)*100)</f>
        <v>3.9024390243902474</v>
      </c>
      <c r="AM710" s="224">
        <f>IF(ISERROR((I710/J710-1)*100),"n/a",(I710/J710-1)*100)</f>
        <v>11.413043478260864</v>
      </c>
      <c r="AN710" s="224">
        <f>IF(ISERROR((J710/K710-1)*100),"n/a",(J710/K710-1)*100)</f>
        <v>14.827758362456311</v>
      </c>
      <c r="AO710" s="224">
        <f>IF(ISERROR((K710/L710-1)*100),"n/a",(K710/L710-1)*100)</f>
        <v>7.6592313894114472</v>
      </c>
      <c r="AP710" s="224">
        <f>IF(ISERROR((L710/M710-1)*100),"n/a",(L710/M710-1)*100)</f>
        <v>7.3881673881673882</v>
      </c>
      <c r="AQ710" s="224">
        <f>IF(ISERROR((M710/N710-1)*100),"n/a",(M710/N710-1)*100)</f>
        <v>19.072164948453608</v>
      </c>
      <c r="AR710" s="224">
        <f>IF(ISERROR((N710/O710-1)*100),"n/a",(N710/O710-1)*100)</f>
        <v>41.090909090909086</v>
      </c>
      <c r="AS710" s="224">
        <f>IF(ISERROR((O710/Q710-1)*100),"n/a",(O710/Q710-1)*100)</f>
        <v>57.894736842105267</v>
      </c>
      <c r="AT710" s="224">
        <f>IF(ISERROR((Q710/R710-1)*100),"n/a",(Q710/R710-1)*100)</f>
        <v>90.346083788706721</v>
      </c>
      <c r="AU710" s="224">
        <f>IF(ISERROR((R710/T710-1)*100),"n/a",(R710/T710-1)*100)</f>
        <v>13.429752066115718</v>
      </c>
      <c r="AV710" s="224">
        <f>IF(ISERROR((T710/U710-1)*100),"n/a",(T710/U710-1)*100)</f>
        <v>9.9999999999999858</v>
      </c>
      <c r="AW710" s="224">
        <f>IF(ISERROR((U710/V710-1)*100),"n/a",(U710/V710-1)*100)</f>
        <v>7.3170731707317138</v>
      </c>
      <c r="AX710" s="224">
        <f>IF(ISERROR((V710/W710-1)*100),"n/a",(V710/W710-1)*100)</f>
        <v>13.888888888888884</v>
      </c>
      <c r="AY710" s="224">
        <f>IF(ISERROR((W710/X710-1)*100),"n/a",(W710/X710-1)*100)</f>
        <v>33.333333333333329</v>
      </c>
      <c r="AZ710" s="224">
        <f>IF(ISERROR((X710/Y710-1)*100),"n/a",(X710/Y710-1)*100)</f>
        <v>39.175257731958759</v>
      </c>
      <c r="BA710" s="224">
        <f>IF(ISERROR((Y710/Z710-1)*100),"n/a",(Y710/Z710-1)*100)</f>
        <v>384.99999999999994</v>
      </c>
      <c r="BB710" s="224" t="str">
        <f>IF(ISERROR((Z710/AA710-1)*100),"n/a",(Z710/AA710-1)*100)</f>
        <v>n/a</v>
      </c>
      <c r="BC710" s="224" t="str">
        <f>IF(ISERROR((AA710/AB710-1)*100),"n/a",(AA710/AB710-1)*100)</f>
        <v>n/a</v>
      </c>
      <c r="BD710" s="224" t="str">
        <f>IF(ISERROR((AB710/AC710-1)*100),"n/a",(AB710/AC710-1)*100)</f>
        <v>n/a</v>
      </c>
      <c r="BE710" s="224" t="str">
        <f>IF(ISERROR((AC710/AD710-1)*100),"n/a",(AC710/AD710-1)*100)</f>
        <v>n/a</v>
      </c>
      <c r="BF710" s="224" t="str">
        <f>IF(ISERROR((AD710/AE710-1)*100),"n/a",(AD710/AE710-1)*100)</f>
        <v>n/a</v>
      </c>
      <c r="BG710" s="224">
        <f>AVERAGE(AG710:BF710)</f>
        <v>39.576750047567323</v>
      </c>
      <c r="BH710" s="182">
        <f t="shared" si="14"/>
        <v>81.907957828415647</v>
      </c>
    </row>
    <row r="711" spans="1:60" x14ac:dyDescent="0.2">
      <c r="A711" s="55" t="s">
        <v>2117</v>
      </c>
      <c r="B711" s="55" t="s">
        <v>526</v>
      </c>
      <c r="C711" s="36">
        <v>1.415</v>
      </c>
      <c r="D711" s="181">
        <v>1.405</v>
      </c>
      <c r="E711" s="181">
        <v>1.395</v>
      </c>
      <c r="F711" s="181">
        <v>1.385</v>
      </c>
      <c r="G711" s="181">
        <v>1.375</v>
      </c>
      <c r="H711" s="181">
        <v>1.365</v>
      </c>
      <c r="I711" s="181">
        <v>1.34</v>
      </c>
      <c r="J711" s="202">
        <v>1.3</v>
      </c>
      <c r="K711" s="202">
        <v>1.26</v>
      </c>
      <c r="L711" s="181">
        <v>1.22</v>
      </c>
      <c r="M711" s="181">
        <v>1.18</v>
      </c>
      <c r="N711" s="181">
        <v>1.08</v>
      </c>
      <c r="O711" s="181">
        <v>0.98</v>
      </c>
      <c r="P711" s="273" t="s">
        <v>1737</v>
      </c>
      <c r="Q711" s="181">
        <v>0.88</v>
      </c>
      <c r="R711" s="181">
        <v>0.72</v>
      </c>
      <c r="S711" s="273"/>
      <c r="T711" s="202">
        <v>0.6</v>
      </c>
      <c r="U711" s="202">
        <v>0.54</v>
      </c>
      <c r="V711" s="202">
        <v>0.48</v>
      </c>
      <c r="W711" s="202">
        <v>0.42</v>
      </c>
      <c r="X711" s="202">
        <v>0.38</v>
      </c>
      <c r="Y711" s="202">
        <v>0.33</v>
      </c>
      <c r="Z711" s="202">
        <v>0.28000000000000003</v>
      </c>
      <c r="AA711" s="202">
        <v>0.23</v>
      </c>
      <c r="AB711" s="202">
        <v>0.19</v>
      </c>
      <c r="AC711" s="202">
        <v>0.17</v>
      </c>
      <c r="AD711" s="202">
        <v>0.152</v>
      </c>
      <c r="AE711" s="202">
        <v>0.13700000000000001</v>
      </c>
      <c r="AF711" s="223">
        <f>SUM(C711:AE711)</f>
        <v>22.209000000000003</v>
      </c>
      <c r="AG711" s="224">
        <f>IF(ISERROR((C711/D711-1)*100),"n/a",(C711/D711-1)*100)</f>
        <v>0.71174377224199059</v>
      </c>
      <c r="AH711" s="224">
        <f>IF(ISERROR((D711/E711-1)*100),"n/a",(D711/E711-1)*100)</f>
        <v>0.71684587813620748</v>
      </c>
      <c r="AI711" s="224">
        <f>IF(ISERROR((E711/F711-1)*100),"n/a",(E711/F711-1)*100)</f>
        <v>0.72202166064982976</v>
      </c>
      <c r="AJ711" s="224">
        <f>IF(ISERROR((F711/G711-1)*100),"n/a",(F711/G711-1)*100)</f>
        <v>0.72727272727273196</v>
      </c>
      <c r="AK711" s="224">
        <f>IF(ISERROR((G711/H711-1)*100),"n/a",(G711/H711-1)*100)</f>
        <v>0.73260073260073</v>
      </c>
      <c r="AL711" s="224">
        <f>IF(ISERROR((H711/I711-1)*100),"n/a",(H711/I711-1)*100)</f>
        <v>1.8656716417910335</v>
      </c>
      <c r="AM711" s="224">
        <f>IF(ISERROR((I711/J711-1)*100),"n/a",(I711/J711-1)*100)</f>
        <v>3.0769230769230882</v>
      </c>
      <c r="AN711" s="224">
        <f>IF(ISERROR((J711/K711-1)*100),"n/a",(J711/K711-1)*100)</f>
        <v>3.1746031746031855</v>
      </c>
      <c r="AO711" s="224">
        <f>IF(ISERROR((K711/L711-1)*100),"n/a",(K711/L711-1)*100)</f>
        <v>3.2786885245901676</v>
      </c>
      <c r="AP711" s="224">
        <f>IF(ISERROR((L711/M711-1)*100),"n/a",(L711/M711-1)*100)</f>
        <v>3.3898305084745894</v>
      </c>
      <c r="AQ711" s="224">
        <f>IF(ISERROR((M711/N711-1)*100),"n/a",(M711/N711-1)*100)</f>
        <v>9.259259259259256</v>
      </c>
      <c r="AR711" s="224">
        <f>IF(ISERROR((N711/O711-1)*100),"n/a",(N711/O711-1)*100)</f>
        <v>10.204081632653072</v>
      </c>
      <c r="AS711" s="224">
        <f>IF(ISERROR((O711/Q711-1)*100),"n/a",(O711/Q711-1)*100)</f>
        <v>11.363636363636353</v>
      </c>
      <c r="AT711" s="224">
        <f>IF(ISERROR((Q711/R711-1)*100),"n/a",(Q711/R711-1)*100)</f>
        <v>22.222222222222232</v>
      </c>
      <c r="AU711" s="224">
        <f>IF(ISERROR((R711/T711-1)*100),"n/a",(R711/T711-1)*100)</f>
        <v>19.999999999999996</v>
      </c>
      <c r="AV711" s="224">
        <f>IF(ISERROR((T711/U711-1)*100),"n/a",(T711/U711-1)*100)</f>
        <v>11.111111111111093</v>
      </c>
      <c r="AW711" s="224">
        <f>IF(ISERROR((U711/V711-1)*100),"n/a",(U711/V711-1)*100)</f>
        <v>12.500000000000021</v>
      </c>
      <c r="AX711" s="224">
        <f>IF(ISERROR((V711/W711-1)*100),"n/a",(V711/W711-1)*100)</f>
        <v>14.285714285714279</v>
      </c>
      <c r="AY711" s="224">
        <f>IF(ISERROR((W711/X711-1)*100),"n/a",(W711/X711-1)*100)</f>
        <v>10.526315789473673</v>
      </c>
      <c r="AZ711" s="224">
        <f>IF(ISERROR((X711/Y711-1)*100),"n/a",(X711/Y711-1)*100)</f>
        <v>15.151515151515138</v>
      </c>
      <c r="BA711" s="224">
        <f>IF(ISERROR((Y711/Z711-1)*100),"n/a",(Y711/Z711-1)*100)</f>
        <v>17.857142857142861</v>
      </c>
      <c r="BB711" s="224">
        <f>IF(ISERROR((Z711/AA711-1)*100),"n/a",(Z711/AA711-1)*100)</f>
        <v>21.739130434782616</v>
      </c>
      <c r="BC711" s="224">
        <f>IF(ISERROR((AA711/AB711-1)*100),"n/a",(AA711/AB711-1)*100)</f>
        <v>21.052631578947366</v>
      </c>
      <c r="BD711" s="224">
        <f>IF(ISERROR((AB711/AC711-1)*100),"n/a",(AB711/AC711-1)*100)</f>
        <v>11.764705882352944</v>
      </c>
      <c r="BE711" s="224">
        <f>IF(ISERROR((AC711/AD711-1)*100),"n/a",(AC711/AD711-1)*100)</f>
        <v>11.842105263157897</v>
      </c>
      <c r="BF711" s="224">
        <f>IF(ISERROR((AD711/AE711-1)*100),"n/a",(AD711/AE711-1)*100)</f>
        <v>10.948905109489049</v>
      </c>
      <c r="BG711" s="224">
        <f>AVERAGE(AG711:BF711)</f>
        <v>9.6240261014900561</v>
      </c>
      <c r="BH711" s="182">
        <f t="shared" ref="BH711:BH720" si="15">STDEV(AG711:BF711)</f>
        <v>7.2384673314501367</v>
      </c>
    </row>
    <row r="712" spans="1:60" x14ac:dyDescent="0.2">
      <c r="A712" s="123" t="s">
        <v>2118</v>
      </c>
      <c r="B712" s="55" t="s">
        <v>1342</v>
      </c>
      <c r="C712" s="36">
        <v>3.3</v>
      </c>
      <c r="D712" s="181">
        <v>3</v>
      </c>
      <c r="E712" s="181">
        <v>2.8</v>
      </c>
      <c r="F712" s="181">
        <v>2.6</v>
      </c>
      <c r="G712" s="181">
        <v>2.2999999999999998</v>
      </c>
      <c r="H712" s="181">
        <v>2.1800000000000002</v>
      </c>
      <c r="I712" s="181">
        <v>2.0499999999999998</v>
      </c>
      <c r="J712" s="202">
        <v>1.86</v>
      </c>
      <c r="K712" s="202">
        <v>1.7</v>
      </c>
      <c r="L712" s="181">
        <v>1.64</v>
      </c>
      <c r="M712" s="181">
        <v>1.54</v>
      </c>
      <c r="N712" s="181">
        <v>1.5</v>
      </c>
      <c r="O712" s="181">
        <v>1.46</v>
      </c>
      <c r="P712" s="273"/>
      <c r="Q712" s="181">
        <v>1.42</v>
      </c>
      <c r="R712" s="181">
        <v>1.36</v>
      </c>
      <c r="S712" s="273"/>
      <c r="T712" s="202">
        <v>1.26</v>
      </c>
      <c r="U712" s="202">
        <v>1.1599999999999999</v>
      </c>
      <c r="V712" s="202">
        <v>1.08</v>
      </c>
      <c r="W712" s="202">
        <v>0.96</v>
      </c>
      <c r="X712" s="202">
        <v>0.88</v>
      </c>
      <c r="Y712" s="202">
        <v>0.8</v>
      </c>
      <c r="Z712" s="202">
        <v>0.75</v>
      </c>
      <c r="AA712" s="229">
        <v>0.01</v>
      </c>
      <c r="AB712" s="229">
        <v>0.01</v>
      </c>
      <c r="AC712" s="229">
        <v>0.01</v>
      </c>
      <c r="AD712" s="229">
        <v>0.01</v>
      </c>
      <c r="AE712" s="229">
        <v>0.01</v>
      </c>
      <c r="AF712" s="223">
        <f>SUM(C712:AE712)</f>
        <v>37.649999999999991</v>
      </c>
      <c r="AG712" s="224">
        <f>IF(ISERROR((C712/D712-1)*100),"n/a",(C712/D712-1)*100)</f>
        <v>9.9999999999999858</v>
      </c>
      <c r="AH712" s="224">
        <f>IF(ISERROR((D712/E712-1)*100),"n/a",(D712/E712-1)*100)</f>
        <v>7.1428571428571397</v>
      </c>
      <c r="AI712" s="224">
        <f>IF(ISERROR((E712/F712-1)*100),"n/a",(E712/F712-1)*100)</f>
        <v>7.6923076923076872</v>
      </c>
      <c r="AJ712" s="224">
        <f>IF(ISERROR((F712/G712-1)*100),"n/a",(F712/G712-1)*100)</f>
        <v>13.043478260869579</v>
      </c>
      <c r="AK712" s="224">
        <f>IF(ISERROR((G712/H712-1)*100),"n/a",(G712/H712-1)*100)</f>
        <v>5.504587155963292</v>
      </c>
      <c r="AL712" s="224">
        <f>IF(ISERROR((H712/I712-1)*100),"n/a",(H712/I712-1)*100)</f>
        <v>6.3414634146341742</v>
      </c>
      <c r="AM712" s="224">
        <f>IF(ISERROR((I712/J712-1)*100),"n/a",(I712/J712-1)*100)</f>
        <v>10.215053763440851</v>
      </c>
      <c r="AN712" s="224">
        <f>IF(ISERROR((J712/K712-1)*100),"n/a",(J712/K712-1)*100)</f>
        <v>9.4117647058823639</v>
      </c>
      <c r="AO712" s="224">
        <f>IF(ISERROR((K712/L712-1)*100),"n/a",(K712/L712-1)*100)</f>
        <v>3.6585365853658569</v>
      </c>
      <c r="AP712" s="224">
        <f>IF(ISERROR((L712/M712-1)*100),"n/a",(L712/M712-1)*100)</f>
        <v>6.4935064935064846</v>
      </c>
      <c r="AQ712" s="224">
        <f>IF(ISERROR((M712/N712-1)*100),"n/a",(M712/N712-1)*100)</f>
        <v>2.6666666666666616</v>
      </c>
      <c r="AR712" s="224">
        <f>IF(ISERROR((N712/O712-1)*100),"n/a",(N712/O712-1)*100)</f>
        <v>2.7397260273972712</v>
      </c>
      <c r="AS712" s="224">
        <f>IF(ISERROR((O712/Q712-1)*100),"n/a",(O712/Q712-1)*100)</f>
        <v>2.8169014084507005</v>
      </c>
      <c r="AT712" s="224">
        <f>IF(ISERROR((Q712/R712-1)*100),"n/a",(Q712/R712-1)*100)</f>
        <v>4.4117647058823373</v>
      </c>
      <c r="AU712" s="224">
        <f>IF(ISERROR((R712/T712-1)*100),"n/a",(R712/T712-1)*100)</f>
        <v>7.9365079365079527</v>
      </c>
      <c r="AV712" s="224">
        <f>IF(ISERROR((T712/U712-1)*100),"n/a",(T712/U712-1)*100)</f>
        <v>8.6206896551724199</v>
      </c>
      <c r="AW712" s="224">
        <f>IF(ISERROR((U712/V712-1)*100),"n/a",(U712/V712-1)*100)</f>
        <v>7.4074074074073959</v>
      </c>
      <c r="AX712" s="224">
        <f>IF(ISERROR((V712/W712-1)*100),"n/a",(V712/W712-1)*100)</f>
        <v>12.500000000000021</v>
      </c>
      <c r="AY712" s="224">
        <f>IF(ISERROR((W712/X712-1)*100),"n/a",(W712/X712-1)*100)</f>
        <v>9.0909090909090828</v>
      </c>
      <c r="AZ712" s="224">
        <f>IF(ISERROR((X712/Y712-1)*100),"n/a",(X712/Y712-1)*100)</f>
        <v>9.9999999999999858</v>
      </c>
      <c r="BA712" s="224">
        <f>IF(ISERROR((Y712/Z712-1)*100),"n/a",(Y712/Z712-1)*100)</f>
        <v>6.6666666666666652</v>
      </c>
      <c r="BB712" s="224">
        <f>IF(ISERROR((Z712/AA712-1)*100),"n/a",(Z712/AA712-1)*100)</f>
        <v>7400</v>
      </c>
      <c r="BC712" s="224">
        <f>IF(ISERROR((AA712/AB712-1)*100),"n/a",(AA712/AB712-1)*100)</f>
        <v>0</v>
      </c>
      <c r="BD712" s="224">
        <f>IF(ISERROR((AB712/AC712-1)*100),"n/a",(AB712/AC712-1)*100)</f>
        <v>0</v>
      </c>
      <c r="BE712" s="224">
        <f>IF(ISERROR((AC712/AD712-1)*100),"n/a",(AC712/AD712-1)*100)</f>
        <v>0</v>
      </c>
      <c r="BF712" s="224">
        <f>IF(ISERROR((AD712/AE712-1)*100),"n/a",(AD712/AE712-1)*100)</f>
        <v>0</v>
      </c>
      <c r="BG712" s="224">
        <f>AVERAGE(AG712:BF712)</f>
        <v>290.55233826076494</v>
      </c>
      <c r="BH712" s="182">
        <f t="shared" si="15"/>
        <v>1450.0535114836496</v>
      </c>
    </row>
    <row r="713" spans="1:60" x14ac:dyDescent="0.2">
      <c r="A713" s="116" t="s">
        <v>1691</v>
      </c>
      <c r="B713" s="55" t="s">
        <v>1692</v>
      </c>
      <c r="C713" s="36">
        <v>2</v>
      </c>
      <c r="D713" s="181">
        <v>1.9</v>
      </c>
      <c r="E713" s="181">
        <v>1.79</v>
      </c>
      <c r="F713" s="181">
        <v>1.7</v>
      </c>
      <c r="G713" s="181">
        <v>1.64</v>
      </c>
      <c r="H713" s="181">
        <v>1.6</v>
      </c>
      <c r="I713" s="181">
        <v>1.52</v>
      </c>
      <c r="J713" s="202">
        <v>1.36</v>
      </c>
      <c r="K713" s="229">
        <v>1.2</v>
      </c>
      <c r="L713" s="238">
        <v>1.68</v>
      </c>
      <c r="M713" s="181">
        <v>2.4500000000000002</v>
      </c>
      <c r="N713" s="181">
        <v>1.9575</v>
      </c>
      <c r="O713" s="181">
        <v>1.4375</v>
      </c>
      <c r="P713" s="202"/>
      <c r="Q713" s="181">
        <v>1.19625</v>
      </c>
      <c r="R713" s="181">
        <v>0.63355037542968995</v>
      </c>
      <c r="S713" s="202"/>
      <c r="T713" s="181">
        <v>0.39647991236567698</v>
      </c>
      <c r="U713" s="181">
        <v>0.35969311637298501</v>
      </c>
      <c r="V713" s="202">
        <v>0.35151827281905401</v>
      </c>
      <c r="W713" s="202">
        <v>0.31881889860332802</v>
      </c>
      <c r="X713" s="202">
        <v>0.28203210261063599</v>
      </c>
      <c r="Y713" s="229">
        <v>0.204371088848287</v>
      </c>
      <c r="Z713" s="229">
        <v>1.8393397996345799</v>
      </c>
      <c r="AA713" s="202">
        <v>1.8393397996345799</v>
      </c>
      <c r="AB713" s="202">
        <v>1.24666364197455</v>
      </c>
      <c r="AC713" s="202">
        <v>0.55588936166734104</v>
      </c>
      <c r="AD713" s="229">
        <v>0.49049061323588899</v>
      </c>
      <c r="AE713" s="202">
        <v>0.49049061323588899</v>
      </c>
      <c r="AF713" s="223">
        <f>SUM(C713:AE713)</f>
        <v>32.439927596432476</v>
      </c>
      <c r="AG713" s="224">
        <f>IF(ISERROR((C713/D713-1)*100),"n/a",(C713/D713-1)*100)</f>
        <v>5.2631578947368363</v>
      </c>
      <c r="AH713" s="224">
        <f>IF(ISERROR((D713/E713-1)*100),"n/a",(D713/E713-1)*100)</f>
        <v>6.1452513966480327</v>
      </c>
      <c r="AI713" s="224">
        <f>IF(ISERROR((E713/F713-1)*100),"n/a",(E713/F713-1)*100)</f>
        <v>5.2941176470588269</v>
      </c>
      <c r="AJ713" s="224">
        <f>IF(ISERROR((F713/G713-1)*100),"n/a",(F713/G713-1)*100)</f>
        <v>3.6585365853658569</v>
      </c>
      <c r="AK713" s="224">
        <f>IF(ISERROR((G713/H713-1)*100),"n/a",(G713/H713-1)*100)</f>
        <v>2.4999999999999911</v>
      </c>
      <c r="AL713" s="224">
        <f>IF(ISERROR((H713/I713-1)*100),"n/a",(H713/I713-1)*100)</f>
        <v>5.2631578947368363</v>
      </c>
      <c r="AM713" s="224">
        <f>IF(ISERROR((I713/J713-1)*100),"n/a",(I713/J713-1)*100)</f>
        <v>11.764705882352944</v>
      </c>
      <c r="AN713" s="224">
        <f>IF(ISERROR((J713/K713-1)*100),"n/a",(J713/K713-1)*100)</f>
        <v>13.333333333333353</v>
      </c>
      <c r="AO713" s="224">
        <f>IF(ISERROR((K713/L713-1)*100),"n/a",(K713/L713-1)*100)</f>
        <v>-28.571428571428569</v>
      </c>
      <c r="AP713" s="224">
        <f>IF(ISERROR((L713/M713-1)*100),"n/a",(L713/M713-1)*100)</f>
        <v>-31.428571428571438</v>
      </c>
      <c r="AQ713" s="224">
        <f>IF(ISERROR((M713/N713-1)*100),"n/a",(M713/N713-1)*100)</f>
        <v>25.15964240102171</v>
      </c>
      <c r="AR713" s="224">
        <f>IF(ISERROR((N713/O713-1)*100),"n/a",(N713/O713-1)*100)</f>
        <v>36.173913043478258</v>
      </c>
      <c r="AS713" s="224">
        <f>IF(ISERROR((O713/Q713-1)*100),"n/a",(O713/Q713-1)*100)</f>
        <v>20.167189132706365</v>
      </c>
      <c r="AT713" s="224">
        <f>IF(ISERROR((Q713/R713-1)*100),"n/a",(Q713/R713-1)*100)</f>
        <v>88.816871774193643</v>
      </c>
      <c r="AU713" s="224">
        <f>IF(ISERROR((R713/T713-1)*100),"n/a",(R713/T713-1)*100)</f>
        <v>59.793814432989677</v>
      </c>
      <c r="AV713" s="224">
        <f>IF(ISERROR((T713/U713-1)*100),"n/a",(T713/U713-1)*100)</f>
        <v>10.227272727272819</v>
      </c>
      <c r="AW713" s="224">
        <f>IF(ISERROR((U713/V713-1)*100),"n/a",(U713/V713-1)*100)</f>
        <v>2.3255813953487081</v>
      </c>
      <c r="AX713" s="224">
        <f>IF(ISERROR((V713/W713-1)*100),"n/a",(V713/W713-1)*100)</f>
        <v>10.256410256410264</v>
      </c>
      <c r="AY713" s="224">
        <f>IF(ISERROR((W713/X713-1)*100),"n/a",(W713/X713-1)*100)</f>
        <v>13.043478260869691</v>
      </c>
      <c r="AZ713" s="224">
        <f>IF(ISERROR((X713/Y713-1)*100),"n/a",(X713/Y713-1)*100)</f>
        <v>37.999999999999964</v>
      </c>
      <c r="BA713" s="224">
        <f>IF(ISERROR((Y713/Z713-1)*100),"n/a",(Y713/Z713-1)*100)</f>
        <v>-88.888888888888872</v>
      </c>
      <c r="BB713" s="224">
        <f>IF(ISERROR((Z713/AA713-1)*100),"n/a",(Z713/AA713-1)*100)</f>
        <v>0</v>
      </c>
      <c r="BC713" s="224">
        <f>IF(ISERROR((AA713/AB713-1)*100),"n/a",(AA713/AB713-1)*100)</f>
        <v>47.540983606557205</v>
      </c>
      <c r="BD713" s="224">
        <f>IF(ISERROR((AB713/AC713-1)*100),"n/a",(AB713/AC713-1)*100)</f>
        <v>124.26470588235267</v>
      </c>
      <c r="BE713" s="224">
        <f>IF(ISERROR((AC713/AD713-1)*100),"n/a",(AC713/AD713-1)*100)</f>
        <v>13.333333333333375</v>
      </c>
      <c r="BF713" s="224">
        <f>IF(ISERROR((AD713/AE713-1)*100),"n/a",(AD713/AE713-1)*100)</f>
        <v>0</v>
      </c>
      <c r="BG713" s="224">
        <f>AVERAGE(AG713:BF713)</f>
        <v>15.132175691995313</v>
      </c>
      <c r="BH713" s="182">
        <f t="shared" si="15"/>
        <v>38.848301463968411</v>
      </c>
    </row>
    <row r="714" spans="1:60" x14ac:dyDescent="0.2">
      <c r="A714" s="116" t="s">
        <v>1693</v>
      </c>
      <c r="B714" s="55" t="s">
        <v>1694</v>
      </c>
      <c r="C714" s="36">
        <v>0.74</v>
      </c>
      <c r="D714" s="181">
        <v>0.7</v>
      </c>
      <c r="E714" s="181">
        <v>0.66</v>
      </c>
      <c r="F714" s="181">
        <v>0.62</v>
      </c>
      <c r="G714" s="181">
        <v>0.54</v>
      </c>
      <c r="H714" s="181">
        <v>0.24</v>
      </c>
      <c r="I714" s="238">
        <v>0</v>
      </c>
      <c r="J714" s="229">
        <v>0</v>
      </c>
      <c r="K714" s="229">
        <v>0</v>
      </c>
      <c r="L714" s="238">
        <v>0</v>
      </c>
      <c r="M714" s="238">
        <v>0</v>
      </c>
      <c r="N714" s="238">
        <v>0</v>
      </c>
      <c r="O714" s="238">
        <v>0</v>
      </c>
      <c r="P714" s="162"/>
      <c r="Q714" s="238">
        <v>0</v>
      </c>
      <c r="R714" s="238">
        <v>0</v>
      </c>
      <c r="S714" s="162"/>
      <c r="T714" s="238">
        <v>0</v>
      </c>
      <c r="U714" s="238">
        <v>0</v>
      </c>
      <c r="V714" s="229">
        <v>0</v>
      </c>
      <c r="W714" s="229">
        <v>0</v>
      </c>
      <c r="X714" s="229">
        <v>0</v>
      </c>
      <c r="Y714" s="229">
        <v>0</v>
      </c>
      <c r="Z714" s="229">
        <v>0</v>
      </c>
      <c r="AA714" s="229">
        <v>0</v>
      </c>
      <c r="AB714" s="229">
        <v>0</v>
      </c>
      <c r="AC714" s="229">
        <v>0</v>
      </c>
      <c r="AD714" s="229">
        <v>0</v>
      </c>
      <c r="AE714" s="229">
        <v>0</v>
      </c>
      <c r="AF714" s="223">
        <f>SUM(C714:AE714)</f>
        <v>3.5</v>
      </c>
      <c r="AG714" s="224">
        <f>IF(ISERROR((C714/D714-1)*100),"n/a",(C714/D714-1)*100)</f>
        <v>5.7142857142857162</v>
      </c>
      <c r="AH714" s="224">
        <f>IF(ISERROR((D714/E714-1)*100),"n/a",(D714/E714-1)*100)</f>
        <v>6.0606060606060552</v>
      </c>
      <c r="AI714" s="224">
        <f>IF(ISERROR((E714/F714-1)*100),"n/a",(E714/F714-1)*100)</f>
        <v>6.4516129032258229</v>
      </c>
      <c r="AJ714" s="224">
        <f>IF(ISERROR((F714/G714-1)*100),"n/a",(F714/G714-1)*100)</f>
        <v>14.814814814814813</v>
      </c>
      <c r="AK714" s="224">
        <f>IF(ISERROR((G714/H714-1)*100),"n/a",(G714/H714-1)*100)</f>
        <v>125.00000000000004</v>
      </c>
      <c r="AL714" s="224" t="str">
        <f>IF(ISERROR((H714/I714-1)*100),"n/a",(H714/I714-1)*100)</f>
        <v>n/a</v>
      </c>
      <c r="AM714" s="224" t="str">
        <f>IF(ISERROR((I714/J714-1)*100),"n/a",(I714/J714-1)*100)</f>
        <v>n/a</v>
      </c>
      <c r="AN714" s="224" t="str">
        <f>IF(ISERROR((J714/K714-1)*100),"n/a",(J714/K714-1)*100)</f>
        <v>n/a</v>
      </c>
      <c r="AO714" s="224" t="str">
        <f>IF(ISERROR((K714/L714-1)*100),"n/a",(K714/L714-1)*100)</f>
        <v>n/a</v>
      </c>
      <c r="AP714" s="224" t="str">
        <f>IF(ISERROR((L714/M714-1)*100),"n/a",(L714/M714-1)*100)</f>
        <v>n/a</v>
      </c>
      <c r="AQ714" s="224" t="str">
        <f>IF(ISERROR((M714/N714-1)*100),"n/a",(M714/N714-1)*100)</f>
        <v>n/a</v>
      </c>
      <c r="AR714" s="224" t="str">
        <f>IF(ISERROR((N714/O714-1)*100),"n/a",(N714/O714-1)*100)</f>
        <v>n/a</v>
      </c>
      <c r="AS714" s="224" t="str">
        <f>IF(ISERROR((O714/Q714-1)*100),"n/a",(O714/Q714-1)*100)</f>
        <v>n/a</v>
      </c>
      <c r="AT714" s="224" t="str">
        <f>IF(ISERROR((Q714/R714-1)*100),"n/a",(Q714/R714-1)*100)</f>
        <v>n/a</v>
      </c>
      <c r="AU714" s="224" t="str">
        <f>IF(ISERROR((R714/T714-1)*100),"n/a",(R714/T714-1)*100)</f>
        <v>n/a</v>
      </c>
      <c r="AV714" s="224" t="str">
        <f>IF(ISERROR((T714/U714-1)*100),"n/a",(T714/U714-1)*100)</f>
        <v>n/a</v>
      </c>
      <c r="AW714" s="224" t="str">
        <f>IF(ISERROR((U714/V714-1)*100),"n/a",(U714/V714-1)*100)</f>
        <v>n/a</v>
      </c>
      <c r="AX714" s="224" t="str">
        <f>IF(ISERROR((V714/W714-1)*100),"n/a",(V714/W714-1)*100)</f>
        <v>n/a</v>
      </c>
      <c r="AY714" s="224" t="str">
        <f>IF(ISERROR((W714/X714-1)*100),"n/a",(W714/X714-1)*100)</f>
        <v>n/a</v>
      </c>
      <c r="AZ714" s="224" t="str">
        <f>IF(ISERROR((X714/Y714-1)*100),"n/a",(X714/Y714-1)*100)</f>
        <v>n/a</v>
      </c>
      <c r="BA714" s="224" t="str">
        <f>IF(ISERROR((Y714/Z714-1)*100),"n/a",(Y714/Z714-1)*100)</f>
        <v>n/a</v>
      </c>
      <c r="BB714" s="224" t="str">
        <f>IF(ISERROR((Z714/AA714-1)*100),"n/a",(Z714/AA714-1)*100)</f>
        <v>n/a</v>
      </c>
      <c r="BC714" s="224" t="str">
        <f>IF(ISERROR((AA714/AB714-1)*100),"n/a",(AA714/AB714-1)*100)</f>
        <v>n/a</v>
      </c>
      <c r="BD714" s="224" t="str">
        <f>IF(ISERROR((AB714/AC714-1)*100),"n/a",(AB714/AC714-1)*100)</f>
        <v>n/a</v>
      </c>
      <c r="BE714" s="224" t="str">
        <f>IF(ISERROR((AC714/AD714-1)*100),"n/a",(AC714/AD714-1)*100)</f>
        <v>n/a</v>
      </c>
      <c r="BF714" s="224" t="str">
        <f>IF(ISERROR((AD714/AE714-1)*100),"n/a",(AD714/AE714-1)*100)</f>
        <v>n/a</v>
      </c>
      <c r="BG714" s="224">
        <f>AVERAGE(AG714:BF714)</f>
        <v>31.60826389858649</v>
      </c>
      <c r="BH714" s="182">
        <f t="shared" si="15"/>
        <v>52.345186790867537</v>
      </c>
    </row>
    <row r="715" spans="1:60" x14ac:dyDescent="0.2">
      <c r="A715" s="149" t="s">
        <v>2119</v>
      </c>
      <c r="B715" s="55" t="s">
        <v>1344</v>
      </c>
      <c r="C715" s="36">
        <v>0.7</v>
      </c>
      <c r="D715" s="181">
        <v>0.62</v>
      </c>
      <c r="E715" s="181">
        <v>0.54</v>
      </c>
      <c r="F715" s="181">
        <v>0.47</v>
      </c>
      <c r="G715" s="181">
        <v>0.42</v>
      </c>
      <c r="H715" s="181">
        <v>0.36</v>
      </c>
      <c r="I715" s="181">
        <v>0.35</v>
      </c>
      <c r="J715" s="202">
        <v>0.31</v>
      </c>
      <c r="K715" s="202">
        <v>0.27</v>
      </c>
      <c r="L715" s="202">
        <v>0.22</v>
      </c>
      <c r="M715" s="202">
        <v>0.19</v>
      </c>
      <c r="N715" s="202">
        <v>0.04</v>
      </c>
      <c r="O715" s="238">
        <v>0</v>
      </c>
      <c r="P715" s="202"/>
      <c r="Q715" s="238">
        <v>0</v>
      </c>
      <c r="R715" s="238">
        <v>0</v>
      </c>
      <c r="S715" s="202"/>
      <c r="T715" s="229">
        <v>0</v>
      </c>
      <c r="U715" s="229">
        <v>0</v>
      </c>
      <c r="V715" s="229">
        <v>0</v>
      </c>
      <c r="W715" s="229">
        <v>0</v>
      </c>
      <c r="X715" s="229">
        <v>0</v>
      </c>
      <c r="Y715" s="229">
        <v>0</v>
      </c>
      <c r="Z715" s="229">
        <v>0</v>
      </c>
      <c r="AA715" s="229">
        <v>0</v>
      </c>
      <c r="AB715" s="229">
        <v>0</v>
      </c>
      <c r="AC715" s="229">
        <v>0</v>
      </c>
      <c r="AD715" s="229">
        <v>0</v>
      </c>
      <c r="AE715" s="229">
        <v>0</v>
      </c>
      <c r="AF715" s="223">
        <f>SUM(C715:AE715)</f>
        <v>4.49</v>
      </c>
      <c r="AG715" s="224">
        <f>IF(ISERROR((C715/D715-1)*100),"n/a",(C715/D715-1)*100)</f>
        <v>12.903225806451601</v>
      </c>
      <c r="AH715" s="224">
        <f>IF(ISERROR((D715/E715-1)*100),"n/a",(D715/E715-1)*100)</f>
        <v>14.814814814814813</v>
      </c>
      <c r="AI715" s="224">
        <f>IF(ISERROR((E715/F715-1)*100),"n/a",(E715/F715-1)*100)</f>
        <v>14.893617021276606</v>
      </c>
      <c r="AJ715" s="224">
        <f>IF(ISERROR((F715/G715-1)*100),"n/a",(F715/G715-1)*100)</f>
        <v>11.904761904761907</v>
      </c>
      <c r="AK715" s="224">
        <f>IF(ISERROR((G715/H715-1)*100),"n/a",(G715/H715-1)*100)</f>
        <v>16.666666666666675</v>
      </c>
      <c r="AL715" s="224">
        <f>IF(ISERROR((H715/I715-1)*100),"n/a",(H715/I715-1)*100)</f>
        <v>2.8571428571428692</v>
      </c>
      <c r="AM715" s="224">
        <f>IF(ISERROR((I715/J715-1)*100),"n/a",(I715/J715-1)*100)</f>
        <v>12.903225806451601</v>
      </c>
      <c r="AN715" s="224">
        <f>IF(ISERROR((J715/K715-1)*100),"n/a",(J715/K715-1)*100)</f>
        <v>14.814814814814813</v>
      </c>
      <c r="AO715" s="224">
        <f>IF(ISERROR((K715/L715-1)*100),"n/a",(K715/L715-1)*100)</f>
        <v>22.72727272727273</v>
      </c>
      <c r="AP715" s="224">
        <f>IF(ISERROR((L715/M715-1)*100),"n/a",(L715/M715-1)*100)</f>
        <v>15.789473684210531</v>
      </c>
      <c r="AQ715" s="224">
        <f>IF(ISERROR((M715/N715-1)*100),"n/a",(M715/N715-1)*100)</f>
        <v>375</v>
      </c>
      <c r="AR715" s="224" t="str">
        <f>IF(ISERROR((N715/O715-1)*100),"n/a",(N715/O715-1)*100)</f>
        <v>n/a</v>
      </c>
      <c r="AS715" s="224" t="str">
        <f>IF(ISERROR((O715/Q715-1)*100),"n/a",(O715/Q715-1)*100)</f>
        <v>n/a</v>
      </c>
      <c r="AT715" s="224" t="str">
        <f>IF(ISERROR((Q715/R715-1)*100),"n/a",(Q715/R715-1)*100)</f>
        <v>n/a</v>
      </c>
      <c r="AU715" s="224" t="str">
        <f>IF(ISERROR((R715/T715-1)*100),"n/a",(R715/T715-1)*100)</f>
        <v>n/a</v>
      </c>
      <c r="AV715" s="224" t="str">
        <f>IF(ISERROR((T715/U715-1)*100),"n/a",(T715/U715-1)*100)</f>
        <v>n/a</v>
      </c>
      <c r="AW715" s="224" t="str">
        <f>IF(ISERROR((U715/V715-1)*100),"n/a",(U715/V715-1)*100)</f>
        <v>n/a</v>
      </c>
      <c r="AX715" s="224" t="str">
        <f>IF(ISERROR((V715/W715-1)*100),"n/a",(V715/W715-1)*100)</f>
        <v>n/a</v>
      </c>
      <c r="AY715" s="224" t="str">
        <f>IF(ISERROR((W715/X715-1)*100),"n/a",(W715/X715-1)*100)</f>
        <v>n/a</v>
      </c>
      <c r="AZ715" s="224" t="str">
        <f>IF(ISERROR((X715/Y715-1)*100),"n/a",(X715/Y715-1)*100)</f>
        <v>n/a</v>
      </c>
      <c r="BA715" s="224" t="str">
        <f>IF(ISERROR((Y715/Z715-1)*100),"n/a",(Y715/Z715-1)*100)</f>
        <v>n/a</v>
      </c>
      <c r="BB715" s="224" t="str">
        <f>IF(ISERROR((Z715/AA715-1)*100),"n/a",(Z715/AA715-1)*100)</f>
        <v>n/a</v>
      </c>
      <c r="BC715" s="224" t="str">
        <f>IF(ISERROR((AA715/AB715-1)*100),"n/a",(AA715/AB715-1)*100)</f>
        <v>n/a</v>
      </c>
      <c r="BD715" s="224" t="str">
        <f>IF(ISERROR((AB715/AC715-1)*100),"n/a",(AB715/AC715-1)*100)</f>
        <v>n/a</v>
      </c>
      <c r="BE715" s="224" t="str">
        <f>IF(ISERROR((AC715/AD715-1)*100),"n/a",(AC715/AD715-1)*100)</f>
        <v>n/a</v>
      </c>
      <c r="BF715" s="224" t="str">
        <f>IF(ISERROR((AD715/AE715-1)*100),"n/a",(AD715/AE715-1)*100)</f>
        <v>n/a</v>
      </c>
      <c r="BG715" s="224">
        <f>AVERAGE(AG715:BF715)</f>
        <v>46.843183282169463</v>
      </c>
      <c r="BH715" s="182">
        <f t="shared" si="15"/>
        <v>108.93812122496723</v>
      </c>
    </row>
    <row r="716" spans="1:60" x14ac:dyDescent="0.2">
      <c r="A716" s="55" t="s">
        <v>2120</v>
      </c>
      <c r="B716" s="55" t="s">
        <v>531</v>
      </c>
      <c r="C716" s="36">
        <v>0.91249999999999998</v>
      </c>
      <c r="D716" s="181">
        <v>0.8125</v>
      </c>
      <c r="E716" s="181">
        <v>0.75666666666666704</v>
      </c>
      <c r="F716" s="181">
        <v>0.74333333333333296</v>
      </c>
      <c r="G716" s="181">
        <v>0.73</v>
      </c>
      <c r="H716" s="181">
        <v>0.71666666666666701</v>
      </c>
      <c r="I716" s="181">
        <v>0.70333333333333303</v>
      </c>
      <c r="J716" s="202">
        <v>0.69</v>
      </c>
      <c r="K716" s="202">
        <v>0.67666666666666697</v>
      </c>
      <c r="L716" s="181">
        <v>0.663333333333333</v>
      </c>
      <c r="M716" s="181">
        <v>0.65</v>
      </c>
      <c r="N716" s="181">
        <v>0.63666666666666705</v>
      </c>
      <c r="O716" s="181">
        <v>0.60250000000000004</v>
      </c>
      <c r="P716" s="273"/>
      <c r="Q716" s="181">
        <v>0.519166666666667</v>
      </c>
      <c r="R716" s="181">
        <v>0.46583333333333299</v>
      </c>
      <c r="S716" s="273"/>
      <c r="T716" s="202">
        <v>0.39333333333333298</v>
      </c>
      <c r="U716" s="202">
        <v>0.35166666666666702</v>
      </c>
      <c r="V716" s="202">
        <v>0.31083333333333302</v>
      </c>
      <c r="W716" s="202">
        <v>0.27583333333333299</v>
      </c>
      <c r="X716" s="202">
        <v>0.2175</v>
      </c>
      <c r="Y716" s="202">
        <v>0.193333333333333</v>
      </c>
      <c r="Z716" s="202">
        <v>0.16</v>
      </c>
      <c r="AA716" s="202">
        <v>0.115</v>
      </c>
      <c r="AB716" s="202">
        <v>9.83333333333333E-2</v>
      </c>
      <c r="AC716" s="202">
        <v>0.09</v>
      </c>
      <c r="AD716" s="202">
        <v>7.6666666666666702E-2</v>
      </c>
      <c r="AE716" s="202">
        <v>6.6666666666666693E-2</v>
      </c>
      <c r="AF716" s="223">
        <f>SUM(C716:AE716)</f>
        <v>12.628333333333332</v>
      </c>
      <c r="AG716" s="224">
        <f>IF(ISERROR((C716/D716-1)*100),"n/a",(C716/D716-1)*100)</f>
        <v>12.307692307692308</v>
      </c>
      <c r="AH716" s="224">
        <f>IF(ISERROR((D716/E716-1)*100),"n/a",(D716/E716-1)*100)</f>
        <v>7.3788546255506127</v>
      </c>
      <c r="AI716" s="224">
        <f>IF(ISERROR((E716/F716-1)*100),"n/a",(E716/F716-1)*100)</f>
        <v>1.7937219730942644</v>
      </c>
      <c r="AJ716" s="224">
        <f>IF(ISERROR((F716/G716-1)*100),"n/a",(F716/G716-1)*100)</f>
        <v>1.8264840182647957</v>
      </c>
      <c r="AK716" s="224">
        <f>IF(ISERROR((G716/H716-1)*100),"n/a",(G716/H716-1)*100)</f>
        <v>1.8604651162790198</v>
      </c>
      <c r="AL716" s="224">
        <f>IF(ISERROR((H716/I716-1)*100),"n/a",(H716/I716-1)*100)</f>
        <v>1.8957345971564843</v>
      </c>
      <c r="AM716" s="224">
        <f>IF(ISERROR((I716/J716-1)*100),"n/a",(I716/J716-1)*100)</f>
        <v>1.9323671497584183</v>
      </c>
      <c r="AN716" s="224">
        <f>IF(ISERROR((J716/K716-1)*100),"n/a",(J716/K716-1)*100)</f>
        <v>1.9704433497536478</v>
      </c>
      <c r="AO716" s="224">
        <f>IF(ISERROR((K716/L716-1)*100),"n/a",(K716/L716-1)*100)</f>
        <v>2.0100502512563789</v>
      </c>
      <c r="AP716" s="224">
        <f>IF(ISERROR((L716/M716-1)*100),"n/a",(L716/M716-1)*100)</f>
        <v>2.0512820512819996</v>
      </c>
      <c r="AQ716" s="224">
        <f>IF(ISERROR((M716/N716-1)*100),"n/a",(M716/N716-1)*100)</f>
        <v>2.0942408376962707</v>
      </c>
      <c r="AR716" s="224">
        <f>IF(ISERROR((N716/O716-1)*100),"n/a",(N716/O716-1)*100)</f>
        <v>5.6708160442600741</v>
      </c>
      <c r="AS716" s="224">
        <f>IF(ISERROR((O716/Q716-1)*100),"n/a",(O716/Q716-1)*100)</f>
        <v>16.051364365971033</v>
      </c>
      <c r="AT716" s="224">
        <f>IF(ISERROR((Q716/R716-1)*100),"n/a",(Q716/R716-1)*100)</f>
        <v>11.449016100179055</v>
      </c>
      <c r="AU716" s="224">
        <f>IF(ISERROR((R716/T716-1)*100),"n/a",(R716/T716-1)*100)</f>
        <v>18.432203389830537</v>
      </c>
      <c r="AV716" s="224">
        <f>IF(ISERROR((T716/U716-1)*100),"n/a",(T716/U716-1)*100)</f>
        <v>11.848341232227266</v>
      </c>
      <c r="AW716" s="224">
        <f>IF(ISERROR((U716/V716-1)*100),"n/a",(U716/V716-1)*100)</f>
        <v>13.136729222520337</v>
      </c>
      <c r="AX716" s="224">
        <f>IF(ISERROR((V716/W716-1)*100),"n/a",(V716/W716-1)*100)</f>
        <v>12.688821752265888</v>
      </c>
      <c r="AY716" s="224">
        <f>IF(ISERROR((W716/X716-1)*100),"n/a",(W716/X716-1)*100)</f>
        <v>26.819923371647359</v>
      </c>
      <c r="AZ716" s="224">
        <f>IF(ISERROR((X716/Y716-1)*100),"n/a",(X716/Y716-1)*100)</f>
        <v>12.500000000000199</v>
      </c>
      <c r="BA716" s="224">
        <f>IF(ISERROR((Y716/Z716-1)*100),"n/a",(Y716/Z716-1)*100)</f>
        <v>20.833333333333126</v>
      </c>
      <c r="BB716" s="224">
        <f>IF(ISERROR((Z716/AA716-1)*100),"n/a",(Z716/AA716-1)*100)</f>
        <v>39.130434782608688</v>
      </c>
      <c r="BC716" s="224">
        <f>IF(ISERROR((AA716/AB716-1)*100),"n/a",(AA716/AB716-1)*100)</f>
        <v>16.949152542372925</v>
      </c>
      <c r="BD716" s="224">
        <f>IF(ISERROR((AB716/AC716-1)*100),"n/a",(AB716/AC716-1)*100)</f>
        <v>9.2592592592592347</v>
      </c>
      <c r="BE716" s="224">
        <f>IF(ISERROR((AC716/AD716-1)*100),"n/a",(AC716/AD716-1)*100)</f>
        <v>17.391304347826029</v>
      </c>
      <c r="BF716" s="224">
        <f>IF(ISERROR((AD716/AE716-1)*100),"n/a",(AD716/AE716-1)*100)</f>
        <v>15.000000000000014</v>
      </c>
      <c r="BG716" s="224">
        <f>AVERAGE(AG716:BF716)</f>
        <v>10.933924462387921</v>
      </c>
      <c r="BH716" s="182">
        <f t="shared" si="15"/>
        <v>9.1810748726415703</v>
      </c>
    </row>
    <row r="717" spans="1:60" x14ac:dyDescent="0.2">
      <c r="A717" s="146" t="s">
        <v>2121</v>
      </c>
      <c r="B717" s="55" t="s">
        <v>1346</v>
      </c>
      <c r="C717" s="36">
        <v>0.72</v>
      </c>
      <c r="D717" s="181">
        <v>0.66</v>
      </c>
      <c r="E717" s="181">
        <v>0.63</v>
      </c>
      <c r="F717" s="181">
        <v>0.59</v>
      </c>
      <c r="G717" s="181">
        <v>0.54500000000000004</v>
      </c>
      <c r="H717" s="181">
        <v>0.49</v>
      </c>
      <c r="I717" s="181">
        <v>0.45</v>
      </c>
      <c r="J717" s="202">
        <v>0.44</v>
      </c>
      <c r="K717" s="202">
        <v>0.41</v>
      </c>
      <c r="L717" s="181">
        <v>0.39</v>
      </c>
      <c r="M717" s="181">
        <v>0.37</v>
      </c>
      <c r="N717" s="181">
        <v>0.33</v>
      </c>
      <c r="O717" s="181">
        <v>0.28000000000000003</v>
      </c>
      <c r="P717" s="273"/>
      <c r="Q717" s="181">
        <v>0.25</v>
      </c>
      <c r="R717" s="181">
        <v>0.22</v>
      </c>
      <c r="S717" s="273"/>
      <c r="T717" s="229">
        <v>0.2</v>
      </c>
      <c r="U717" s="229">
        <v>0.23499999999999999</v>
      </c>
      <c r="V717" s="229">
        <v>0.34</v>
      </c>
      <c r="W717" s="229">
        <v>0.34</v>
      </c>
      <c r="X717" s="229">
        <v>0.34</v>
      </c>
      <c r="Y717" s="202">
        <v>0.34</v>
      </c>
      <c r="Z717" s="229">
        <v>0.32</v>
      </c>
      <c r="AA717" s="229">
        <v>0.32</v>
      </c>
      <c r="AB717" s="229">
        <v>0.32</v>
      </c>
      <c r="AC717" s="202">
        <v>0.32</v>
      </c>
      <c r="AD717" s="202">
        <v>0.315</v>
      </c>
      <c r="AE717" s="202">
        <v>0.29499999999999998</v>
      </c>
      <c r="AF717" s="223">
        <f>SUM(C717:AE717)</f>
        <v>10.46</v>
      </c>
      <c r="AG717" s="224">
        <f>IF(ISERROR((C717/D717-1)*100),"n/a",(C717/D717-1)*100)</f>
        <v>9.0909090909090828</v>
      </c>
      <c r="AH717" s="224">
        <f>IF(ISERROR((D717/E717-1)*100),"n/a",(D717/E717-1)*100)</f>
        <v>4.7619047619047672</v>
      </c>
      <c r="AI717" s="224">
        <f>IF(ISERROR((E717/F717-1)*100),"n/a",(E717/F717-1)*100)</f>
        <v>6.7796610169491567</v>
      </c>
      <c r="AJ717" s="224">
        <f>IF(ISERROR((F717/G717-1)*100),"n/a",(F717/G717-1)*100)</f>
        <v>8.2568807339449499</v>
      </c>
      <c r="AK717" s="224">
        <f>IF(ISERROR((G717/H717-1)*100),"n/a",(G717/H717-1)*100)</f>
        <v>11.22448979591837</v>
      </c>
      <c r="AL717" s="224">
        <f>IF(ISERROR((H717/I717-1)*100),"n/a",(H717/I717-1)*100)</f>
        <v>8.8888888888888786</v>
      </c>
      <c r="AM717" s="224">
        <f>IF(ISERROR((I717/J717-1)*100),"n/a",(I717/J717-1)*100)</f>
        <v>2.2727272727272707</v>
      </c>
      <c r="AN717" s="224">
        <f>IF(ISERROR((J717/K717-1)*100),"n/a",(J717/K717-1)*100)</f>
        <v>7.3170731707317138</v>
      </c>
      <c r="AO717" s="224">
        <f>IF(ISERROR((K717/L717-1)*100),"n/a",(K717/L717-1)*100)</f>
        <v>5.12820512820511</v>
      </c>
      <c r="AP717" s="224">
        <f>IF(ISERROR((L717/M717-1)*100),"n/a",(L717/M717-1)*100)</f>
        <v>5.4054054054054168</v>
      </c>
      <c r="AQ717" s="224">
        <f>IF(ISERROR((M717/N717-1)*100),"n/a",(M717/N717-1)*100)</f>
        <v>12.12121212121211</v>
      </c>
      <c r="AR717" s="224">
        <f>IF(ISERROR((N717/O717-1)*100),"n/a",(N717/O717-1)*100)</f>
        <v>17.857142857142861</v>
      </c>
      <c r="AS717" s="224">
        <f>IF(ISERROR((O717/Q717-1)*100),"n/a",(O717/Q717-1)*100)</f>
        <v>12.000000000000011</v>
      </c>
      <c r="AT717" s="224">
        <f>IF(ISERROR((Q717/R717-1)*100),"n/a",(Q717/R717-1)*100)</f>
        <v>13.636363636363647</v>
      </c>
      <c r="AU717" s="224">
        <f>IF(ISERROR((R717/T717-1)*100),"n/a",(R717/T717-1)*100)</f>
        <v>9.9999999999999858</v>
      </c>
      <c r="AV717" s="224">
        <f>IF(ISERROR((T717/U717-1)*100),"n/a",(T717/U717-1)*100)</f>
        <v>-14.893617021276583</v>
      </c>
      <c r="AW717" s="224">
        <f>IF(ISERROR((U717/V717-1)*100),"n/a",(U717/V717-1)*100)</f>
        <v>-30.882352941176482</v>
      </c>
      <c r="AX717" s="224">
        <f>IF(ISERROR((V717/W717-1)*100),"n/a",(V717/W717-1)*100)</f>
        <v>0</v>
      </c>
      <c r="AY717" s="224">
        <f>IF(ISERROR((W717/X717-1)*100),"n/a",(W717/X717-1)*100)</f>
        <v>0</v>
      </c>
      <c r="AZ717" s="224">
        <f>IF(ISERROR((X717/Y717-1)*100),"n/a",(X717/Y717-1)*100)</f>
        <v>0</v>
      </c>
      <c r="BA717" s="224">
        <f>IF(ISERROR((Y717/Z717-1)*100),"n/a",(Y717/Z717-1)*100)</f>
        <v>6.25</v>
      </c>
      <c r="BB717" s="224">
        <f>IF(ISERROR((Z717/AA717-1)*100),"n/a",(Z717/AA717-1)*100)</f>
        <v>0</v>
      </c>
      <c r="BC717" s="224">
        <f>IF(ISERROR((AA717/AB717-1)*100),"n/a",(AA717/AB717-1)*100)</f>
        <v>0</v>
      </c>
      <c r="BD717" s="224">
        <f>IF(ISERROR((AB717/AC717-1)*100),"n/a",(AB717/AC717-1)*100)</f>
        <v>0</v>
      </c>
      <c r="BE717" s="224">
        <f>IF(ISERROR((AC717/AD717-1)*100),"n/a",(AC717/AD717-1)*100)</f>
        <v>1.5873015873015817</v>
      </c>
      <c r="BF717" s="224">
        <f>IF(ISERROR((AD717/AE717-1)*100),"n/a",(AD717/AE717-1)*100)</f>
        <v>6.7796610169491567</v>
      </c>
      <c r="BG717" s="224">
        <f>AVERAGE(AG717:BF717)</f>
        <v>3.9839175585423465</v>
      </c>
      <c r="BH717" s="182">
        <f t="shared" si="15"/>
        <v>9.560039876346158</v>
      </c>
    </row>
    <row r="718" spans="1:60" x14ac:dyDescent="0.2">
      <c r="A718" s="55" t="s">
        <v>2122</v>
      </c>
      <c r="B718" s="55" t="s">
        <v>1349</v>
      </c>
      <c r="C718" s="36">
        <v>0.35</v>
      </c>
      <c r="D718" s="181">
        <v>0.31333333333333302</v>
      </c>
      <c r="E718" s="181">
        <v>0.28666666666666701</v>
      </c>
      <c r="F718" s="181">
        <v>0.25777777777777799</v>
      </c>
      <c r="G718" s="181">
        <v>0.22666666666666699</v>
      </c>
      <c r="H718" s="181">
        <v>0.20888888888888901</v>
      </c>
      <c r="I718" s="181">
        <v>0.19111111111111101</v>
      </c>
      <c r="J718" s="202">
        <v>0.17481481481481501</v>
      </c>
      <c r="K718" s="202">
        <v>0.162962962962963</v>
      </c>
      <c r="L718" s="181">
        <v>0.151111111111111</v>
      </c>
      <c r="M718" s="181">
        <v>0.139259259259259</v>
      </c>
      <c r="N718" s="181">
        <v>0.127407407407407</v>
      </c>
      <c r="O718" s="181">
        <v>0.11259259259259299</v>
      </c>
      <c r="P718" s="273"/>
      <c r="Q718" s="181">
        <v>0.10074074074074101</v>
      </c>
      <c r="R718" s="181">
        <v>8.8888888888888906E-2</v>
      </c>
      <c r="S718" s="273"/>
      <c r="T718" s="202">
        <v>0.08</v>
      </c>
      <c r="U718" s="229">
        <v>7.1111111111111097E-2</v>
      </c>
      <c r="V718" s="202">
        <v>6.8148148148148194E-2</v>
      </c>
      <c r="W718" s="202">
        <v>5.9259259259259303E-2</v>
      </c>
      <c r="X718" s="202">
        <v>4.7407407407407398E-2</v>
      </c>
      <c r="Y718" s="202">
        <v>3.9502222222222202E-2</v>
      </c>
      <c r="Z718" s="202">
        <v>3.6871111111111098E-2</v>
      </c>
      <c r="AA718" s="202">
        <v>3.5994074074074102E-2</v>
      </c>
      <c r="AB718" s="202">
        <v>3.1022222222222201E-2</v>
      </c>
      <c r="AC718" s="229">
        <v>3.0435555555555601E-2</v>
      </c>
      <c r="AD718" s="229">
        <v>3.0435555555555601E-2</v>
      </c>
      <c r="AE718" s="202">
        <v>3.0435555555555601E-2</v>
      </c>
      <c r="AF718" s="223">
        <f>SUM(C718:AE718)</f>
        <v>3.4528444444444455</v>
      </c>
      <c r="AG718" s="224">
        <f>IF(ISERROR((C718/D718-1)*100),"n/a",(C718/D718-1)*100)</f>
        <v>11.702127659574568</v>
      </c>
      <c r="AH718" s="224">
        <f>IF(ISERROR((D718/E718-1)*100),"n/a",(D718/E718-1)*100)</f>
        <v>9.3023255813950989</v>
      </c>
      <c r="AI718" s="224">
        <f>IF(ISERROR((E718/F718-1)*100),"n/a",(E718/F718-1)*100)</f>
        <v>11.206896551724178</v>
      </c>
      <c r="AJ718" s="224">
        <f>IF(ISERROR((F718/G718-1)*100),"n/a",(F718/G718-1)*100)</f>
        <v>13.725490196078361</v>
      </c>
      <c r="AK718" s="224">
        <f>IF(ISERROR((G718/H718-1)*100),"n/a",(G718/H718-1)*100)</f>
        <v>8.5106382978724184</v>
      </c>
      <c r="AL718" s="224">
        <f>IF(ISERROR((H718/I718-1)*100),"n/a",(H718/I718-1)*100)</f>
        <v>9.3023255813954755</v>
      </c>
      <c r="AM718" s="224">
        <f>IF(ISERROR((I718/J718-1)*100),"n/a",(I718/J718-1)*100)</f>
        <v>9.3220338983049054</v>
      </c>
      <c r="AN718" s="224">
        <f>IF(ISERROR((J718/K718-1)*100),"n/a",(J718/K718-1)*100)</f>
        <v>7.272727272727364</v>
      </c>
      <c r="AO718" s="224">
        <f>IF(ISERROR((K718/L718-1)*100),"n/a",(K718/L718-1)*100)</f>
        <v>7.8431372549020661</v>
      </c>
      <c r="AP718" s="224">
        <f>IF(ISERROR((L718/M718-1)*100),"n/a",(L718/M718-1)*100)</f>
        <v>8.5106382978724646</v>
      </c>
      <c r="AQ718" s="224">
        <f>IF(ISERROR((M718/N718-1)*100),"n/a",(M718/N718-1)*100)</f>
        <v>9.3023255813954986</v>
      </c>
      <c r="AR718" s="224">
        <f>IF(ISERROR((N718/O718-1)*100),"n/a",(N718/O718-1)*100)</f>
        <v>13.157894736841346</v>
      </c>
      <c r="AS718" s="224">
        <f>IF(ISERROR((O718/Q718-1)*100),"n/a",(O718/Q718-1)*100)</f>
        <v>11.764705882353056</v>
      </c>
      <c r="AT718" s="224">
        <f>IF(ISERROR((Q718/R718-1)*100),"n/a",(Q718/R718-1)*100)</f>
        <v>13.33333333333362</v>
      </c>
      <c r="AU718" s="224">
        <f>IF(ISERROR((R718/T718-1)*100),"n/a",(R718/T718-1)*100)</f>
        <v>11.111111111111139</v>
      </c>
      <c r="AV718" s="224">
        <f>IF(ISERROR((T718/U718-1)*100),"n/a",(T718/U718-1)*100)</f>
        <v>12.500000000000021</v>
      </c>
      <c r="AW718" s="224">
        <f>IF(ISERROR((U718/V718-1)*100),"n/a",(U718/V718-1)*100)</f>
        <v>4.34782608695643</v>
      </c>
      <c r="AX718" s="224">
        <f>IF(ISERROR((V718/W718-1)*100),"n/a",(V718/W718-1)*100)</f>
        <v>14.999999999999991</v>
      </c>
      <c r="AY718" s="224">
        <f>IF(ISERROR((W718/X718-1)*100),"n/a",(W718/X718-1)*100)</f>
        <v>25.00000000000011</v>
      </c>
      <c r="AZ718" s="224">
        <f>IF(ISERROR((X718/Y718-1)*100),"n/a",(X718/Y718-1)*100)</f>
        <v>20.012001200120054</v>
      </c>
      <c r="BA718" s="224">
        <f>IF(ISERROR((Y718/Z718-1)*100),"n/a",(Y718/Z718-1)*100)</f>
        <v>7.1359691417550497</v>
      </c>
      <c r="BB718" s="224">
        <f>IF(ISERROR((Z718/AA718-1)*100),"n/a",(Z718/AA718-1)*100)</f>
        <v>2.4366150806715892</v>
      </c>
      <c r="BC718" s="224">
        <f>IF(ISERROR((AA718/AB718-1)*100),"n/a",(AA718/AB718-1)*100)</f>
        <v>16.026743075453844</v>
      </c>
      <c r="BD718" s="224">
        <f>IF(ISERROR((AB718/AC718-1)*100),"n/a",(AB718/AC718-1)*100)</f>
        <v>1.92757009345772</v>
      </c>
      <c r="BE718" s="224">
        <f>IF(ISERROR((AC718/AD718-1)*100),"n/a",(AC718/AD718-1)*100)</f>
        <v>0</v>
      </c>
      <c r="BF718" s="224">
        <f>IF(ISERROR((AD718/AE718-1)*100),"n/a",(AD718/AE718-1)*100)</f>
        <v>0</v>
      </c>
      <c r="BG718" s="224">
        <f>AVERAGE(AG718:BF718)</f>
        <v>9.9905552275114005</v>
      </c>
      <c r="BH718" s="182">
        <f t="shared" si="15"/>
        <v>5.7181807472780539</v>
      </c>
    </row>
    <row r="719" spans="1:60" x14ac:dyDescent="0.2">
      <c r="A719" s="55" t="s">
        <v>2123</v>
      </c>
      <c r="B719" s="55" t="s">
        <v>1351</v>
      </c>
      <c r="C719" s="36">
        <v>1.48</v>
      </c>
      <c r="D719" s="181">
        <v>1.44</v>
      </c>
      <c r="E719" s="181">
        <v>1.4</v>
      </c>
      <c r="F719" s="181">
        <v>1.35</v>
      </c>
      <c r="G719" s="181">
        <v>1.31</v>
      </c>
      <c r="H719" s="181">
        <v>1.27</v>
      </c>
      <c r="I719" s="181">
        <v>1.22</v>
      </c>
      <c r="J719" s="202">
        <v>1.1299999999999999</v>
      </c>
      <c r="K719" s="202">
        <v>1.02</v>
      </c>
      <c r="L719" s="181">
        <v>0.95</v>
      </c>
      <c r="M719" s="181">
        <v>0.91</v>
      </c>
      <c r="N719" s="181">
        <v>0.86</v>
      </c>
      <c r="O719" s="181">
        <v>0.76</v>
      </c>
      <c r="P719" s="273"/>
      <c r="Q719" s="181">
        <v>0.68</v>
      </c>
      <c r="R719" s="181">
        <v>0.6</v>
      </c>
      <c r="S719" s="273"/>
      <c r="T719" s="229">
        <v>0.56000000000000005</v>
      </c>
      <c r="U719" s="229">
        <v>0.98</v>
      </c>
      <c r="V719" s="202">
        <v>1.115</v>
      </c>
      <c r="W719" s="202">
        <v>1.0900000000000001</v>
      </c>
      <c r="X719" s="202">
        <v>1.0549999999999999</v>
      </c>
      <c r="Y719" s="202">
        <v>1.03</v>
      </c>
      <c r="Z719" s="202">
        <v>0.99</v>
      </c>
      <c r="AA719" s="202">
        <v>0.95499999999999996</v>
      </c>
      <c r="AB719" s="202">
        <v>0.93</v>
      </c>
      <c r="AC719" s="202">
        <v>0.91500000000000004</v>
      </c>
      <c r="AD719" s="202">
        <v>0.89</v>
      </c>
      <c r="AE719" s="202">
        <v>0.87</v>
      </c>
      <c r="AF719" s="223">
        <f>SUM(C719:AE719)</f>
        <v>27.759999999999994</v>
      </c>
      <c r="AG719" s="224">
        <f>IF(ISERROR((C719/D719-1)*100),"n/a",(C719/D719-1)*100)</f>
        <v>2.7777777777777901</v>
      </c>
      <c r="AH719" s="224">
        <f>IF(ISERROR((D719/E719-1)*100),"n/a",(D719/E719-1)*100)</f>
        <v>2.8571428571428692</v>
      </c>
      <c r="AI719" s="224">
        <f>IF(ISERROR((E719/F719-1)*100),"n/a",(E719/F719-1)*100)</f>
        <v>3.7037037037036979</v>
      </c>
      <c r="AJ719" s="224">
        <f>IF(ISERROR((F719/G719-1)*100),"n/a",(F719/G719-1)*100)</f>
        <v>3.0534351145038219</v>
      </c>
      <c r="AK719" s="224">
        <f>IF(ISERROR((G719/H719-1)*100),"n/a",(G719/H719-1)*100)</f>
        <v>3.1496062992125928</v>
      </c>
      <c r="AL719" s="224">
        <f>IF(ISERROR((H719/I719-1)*100),"n/a",(H719/I719-1)*100)</f>
        <v>4.0983606557376984</v>
      </c>
      <c r="AM719" s="224">
        <f>IF(ISERROR((I719/J719-1)*100),"n/a",(I719/J719-1)*100)</f>
        <v>7.9646017699115168</v>
      </c>
      <c r="AN719" s="224">
        <f>IF(ISERROR((J719/K719-1)*100),"n/a",(J719/K719-1)*100)</f>
        <v>10.784313725490179</v>
      </c>
      <c r="AO719" s="224">
        <f>IF(ISERROR((K719/L719-1)*100),"n/a",(K719/L719-1)*100)</f>
        <v>7.3684210526315796</v>
      </c>
      <c r="AP719" s="224">
        <f>IF(ISERROR((L719/M719-1)*100),"n/a",(L719/M719-1)*100)</f>
        <v>4.39560439560438</v>
      </c>
      <c r="AQ719" s="224">
        <f>IF(ISERROR((M719/N719-1)*100),"n/a",(M719/N719-1)*100)</f>
        <v>5.8139534883721034</v>
      </c>
      <c r="AR719" s="224">
        <f>IF(ISERROR((N719/O719-1)*100),"n/a",(N719/O719-1)*100)</f>
        <v>13.157894736842103</v>
      </c>
      <c r="AS719" s="224">
        <f>IF(ISERROR((O719/Q719-1)*100),"n/a",(O719/Q719-1)*100)</f>
        <v>11.764705882352944</v>
      </c>
      <c r="AT719" s="224">
        <f>IF(ISERROR((Q719/R719-1)*100),"n/a",(Q719/R719-1)*100)</f>
        <v>13.333333333333353</v>
      </c>
      <c r="AU719" s="224">
        <f>IF(ISERROR((R719/T719-1)*100),"n/a",(R719/T719-1)*100)</f>
        <v>7.1428571428571397</v>
      </c>
      <c r="AV719" s="224">
        <f>IF(ISERROR((T719/U719-1)*100),"n/a",(T719/U719-1)*100)</f>
        <v>-42.857142857142847</v>
      </c>
      <c r="AW719" s="224">
        <f>IF(ISERROR((U719/V719-1)*100),"n/a",(U719/V719-1)*100)</f>
        <v>-12.107623318385652</v>
      </c>
      <c r="AX719" s="224">
        <f>IF(ISERROR((V719/W719-1)*100),"n/a",(V719/W719-1)*100)</f>
        <v>2.2935779816513735</v>
      </c>
      <c r="AY719" s="224">
        <f>IF(ISERROR((W719/X719-1)*100),"n/a",(W719/X719-1)*100)</f>
        <v>3.3175355450237198</v>
      </c>
      <c r="AZ719" s="224">
        <f>IF(ISERROR((X719/Y719-1)*100),"n/a",(X719/Y719-1)*100)</f>
        <v>2.4271844660194164</v>
      </c>
      <c r="BA719" s="224">
        <f>IF(ISERROR((Y719/Z719-1)*100),"n/a",(Y719/Z719-1)*100)</f>
        <v>4.0404040404040442</v>
      </c>
      <c r="BB719" s="224">
        <f>IF(ISERROR((Z719/AA719-1)*100),"n/a",(Z719/AA719-1)*100)</f>
        <v>3.6649214659685958</v>
      </c>
      <c r="BC719" s="224">
        <f>IF(ISERROR((AA719/AB719-1)*100),"n/a",(AA719/AB719-1)*100)</f>
        <v>2.6881720430107503</v>
      </c>
      <c r="BD719" s="224">
        <f>IF(ISERROR((AB719/AC719-1)*100),"n/a",(AB719/AC719-1)*100)</f>
        <v>1.6393442622950838</v>
      </c>
      <c r="BE719" s="224">
        <f>IF(ISERROR((AC719/AD719-1)*100),"n/a",(AC719/AD719-1)*100)</f>
        <v>2.8089887640449396</v>
      </c>
      <c r="BF719" s="224">
        <f>IF(ISERROR((AD719/AE719-1)*100),"n/a",(AD719/AE719-1)*100)</f>
        <v>2.2988505747126409</v>
      </c>
      <c r="BG719" s="224">
        <f>AVERAGE(AG719:BF719)</f>
        <v>2.7530740347336864</v>
      </c>
      <c r="BH719" s="182">
        <f t="shared" si="15"/>
        <v>10.496464788848577</v>
      </c>
    </row>
    <row r="720" spans="1:60" x14ac:dyDescent="0.2">
      <c r="A720" s="55" t="s">
        <v>2124</v>
      </c>
      <c r="B720" s="55" t="s">
        <v>1353</v>
      </c>
      <c r="C720" s="36">
        <v>2.5499999999999998</v>
      </c>
      <c r="D720" s="181">
        <v>2.1549999999999998</v>
      </c>
      <c r="E720" s="181">
        <v>1.74</v>
      </c>
      <c r="F720" s="181">
        <v>1.5249999999999999</v>
      </c>
      <c r="G720" s="181">
        <v>1.21</v>
      </c>
      <c r="H720" s="181">
        <v>0.98499999999999999</v>
      </c>
      <c r="I720" s="181">
        <v>0.93500000000000005</v>
      </c>
      <c r="J720" s="202">
        <v>0.84</v>
      </c>
      <c r="K720" s="202">
        <v>0.77</v>
      </c>
      <c r="L720" s="181">
        <v>0.73</v>
      </c>
      <c r="M720" s="181">
        <v>0.69</v>
      </c>
      <c r="N720" s="181">
        <v>0.65</v>
      </c>
      <c r="O720" s="181">
        <v>0.57499999999999996</v>
      </c>
      <c r="P720" s="273"/>
      <c r="Q720" s="181">
        <v>0.44</v>
      </c>
      <c r="R720" s="181">
        <v>0.33</v>
      </c>
      <c r="S720" s="273"/>
      <c r="T720" s="202">
        <v>0.27500000000000002</v>
      </c>
      <c r="U720" s="202">
        <v>0.24</v>
      </c>
      <c r="V720" s="202">
        <v>0.23749999999999999</v>
      </c>
      <c r="W720" s="202">
        <v>0.2225</v>
      </c>
      <c r="X720" s="202">
        <v>0.15</v>
      </c>
      <c r="Y720" s="229">
        <v>0</v>
      </c>
      <c r="Z720" s="229">
        <v>0</v>
      </c>
      <c r="AA720" s="229">
        <v>0</v>
      </c>
      <c r="AB720" s="229">
        <v>0</v>
      </c>
      <c r="AC720" s="229">
        <v>0</v>
      </c>
      <c r="AD720" s="229">
        <v>0</v>
      </c>
      <c r="AE720" s="229">
        <v>0</v>
      </c>
      <c r="AF720" s="223">
        <f>SUM(C720:AE720)</f>
        <v>17.249999999999993</v>
      </c>
      <c r="AG720" s="224">
        <f>IF(ISERROR((C720/D720-1)*100),"n/a",(C720/D720-1)*100)</f>
        <v>18.32946635730859</v>
      </c>
      <c r="AH720" s="224">
        <f>IF(ISERROR((D720/E720-1)*100),"n/a",(D720/E720-1)*100)</f>
        <v>23.85057471264367</v>
      </c>
      <c r="AI720" s="224">
        <f>IF(ISERROR((E720/F720-1)*100),"n/a",(E720/F720-1)*100)</f>
        <v>14.098360655737707</v>
      </c>
      <c r="AJ720" s="224">
        <f>IF(ISERROR((F720/G720-1)*100),"n/a",(F720/G720-1)*100)</f>
        <v>26.033057851239661</v>
      </c>
      <c r="AK720" s="224">
        <f>IF(ISERROR((G720/H720-1)*100),"n/a",(G720/H720-1)*100)</f>
        <v>22.842639593908622</v>
      </c>
      <c r="AL720" s="224">
        <f>IF(ISERROR((H720/I720-1)*100),"n/a",(H720/I720-1)*100)</f>
        <v>5.3475935828876997</v>
      </c>
      <c r="AM720" s="224">
        <f>IF(ISERROR((I720/J720-1)*100),"n/a",(I720/J720-1)*100)</f>
        <v>11.309523809523814</v>
      </c>
      <c r="AN720" s="224">
        <f>IF(ISERROR((J720/K720-1)*100),"n/a",(J720/K720-1)*100)</f>
        <v>9.0909090909090828</v>
      </c>
      <c r="AO720" s="224">
        <f>IF(ISERROR((K720/L720-1)*100),"n/a",(K720/L720-1)*100)</f>
        <v>5.4794520547945202</v>
      </c>
      <c r="AP720" s="224">
        <f>IF(ISERROR((L720/M720-1)*100),"n/a",(L720/M720-1)*100)</f>
        <v>5.7971014492753659</v>
      </c>
      <c r="AQ720" s="224">
        <f>IF(ISERROR((M720/N720-1)*100),"n/a",(M720/N720-1)*100)</f>
        <v>6.153846153846132</v>
      </c>
      <c r="AR720" s="224">
        <f>IF(ISERROR((N720/O720-1)*100),"n/a",(N720/O720-1)*100)</f>
        <v>13.043478260869579</v>
      </c>
      <c r="AS720" s="224">
        <f>IF(ISERROR((O720/Q720-1)*100),"n/a",(O720/Q720-1)*100)</f>
        <v>30.681818181818166</v>
      </c>
      <c r="AT720" s="224">
        <f>IF(ISERROR((Q720/R720-1)*100),"n/a",(Q720/R720-1)*100)</f>
        <v>33.333333333333329</v>
      </c>
      <c r="AU720" s="224">
        <f>IF(ISERROR((R720/T720-1)*100),"n/a",(R720/T720-1)*100)</f>
        <v>19.999999999999996</v>
      </c>
      <c r="AV720" s="224">
        <f>IF(ISERROR((T720/U720-1)*100),"n/a",(T720/U720-1)*100)</f>
        <v>14.583333333333348</v>
      </c>
      <c r="AW720" s="224">
        <f>IF(ISERROR((U720/V720-1)*100),"n/a",(U720/V720-1)*100)</f>
        <v>1.0526315789473717</v>
      </c>
      <c r="AX720" s="224">
        <f>IF(ISERROR((V720/W720-1)*100),"n/a",(V720/W720-1)*100)</f>
        <v>6.7415730337078594</v>
      </c>
      <c r="AY720" s="224">
        <f>IF(ISERROR((W720/X720-1)*100),"n/a",(W720/X720-1)*100)</f>
        <v>48.333333333333343</v>
      </c>
      <c r="AZ720" s="224" t="str">
        <f>IF(ISERROR((X720/Y720-1)*100),"n/a",(X720/Y720-1)*100)</f>
        <v>n/a</v>
      </c>
      <c r="BA720" s="224" t="str">
        <f>IF(ISERROR((Y720/Z720-1)*100),"n/a",(Y720/Z720-1)*100)</f>
        <v>n/a</v>
      </c>
      <c r="BB720" s="224" t="str">
        <f>IF(ISERROR((Z720/AA720-1)*100),"n/a",(Z720/AA720-1)*100)</f>
        <v>n/a</v>
      </c>
      <c r="BC720" s="224" t="str">
        <f>IF(ISERROR((AA720/AB720-1)*100),"n/a",(AA720/AB720-1)*100)</f>
        <v>n/a</v>
      </c>
      <c r="BD720" s="224" t="str">
        <f>IF(ISERROR((AB720/AC720-1)*100),"n/a",(AB720/AC720-1)*100)</f>
        <v>n/a</v>
      </c>
      <c r="BE720" s="224" t="str">
        <f>IF(ISERROR((AC720/AD720-1)*100),"n/a",(AC720/AD720-1)*100)</f>
        <v>n/a</v>
      </c>
      <c r="BF720" s="224" t="str">
        <f>IF(ISERROR((AD720/AE720-1)*100),"n/a",(AD720/AE720-1)*100)</f>
        <v>n/a</v>
      </c>
      <c r="BG720" s="224">
        <f>AVERAGE(AG720:BF720)</f>
        <v>16.636948756179891</v>
      </c>
      <c r="BH720" s="182">
        <f t="shared" si="15"/>
        <v>12.024794700768993</v>
      </c>
    </row>
    <row r="721" spans="1:60" x14ac:dyDescent="0.2">
      <c r="A721" s="123" t="s">
        <v>2125</v>
      </c>
      <c r="B721" s="55" t="s">
        <v>1355</v>
      </c>
      <c r="C721" s="36">
        <v>11.7</v>
      </c>
      <c r="D721" s="181">
        <v>10.55</v>
      </c>
      <c r="E721" s="181">
        <v>9.8000000000000007</v>
      </c>
      <c r="F721" s="181">
        <v>8.5500000000000007</v>
      </c>
      <c r="G721" s="181">
        <v>7.625</v>
      </c>
      <c r="H721" s="181">
        <v>6.9249999999999998</v>
      </c>
      <c r="I721" s="181">
        <v>6.4</v>
      </c>
      <c r="J721" s="202">
        <v>5.6</v>
      </c>
      <c r="K721" s="202">
        <v>4.5999999999999996</v>
      </c>
      <c r="L721" s="181">
        <v>3.8</v>
      </c>
      <c r="M721" s="181">
        <v>2.8</v>
      </c>
      <c r="N721" s="181">
        <v>2</v>
      </c>
      <c r="O721" s="238">
        <v>1.1499999999999999</v>
      </c>
      <c r="P721" s="273"/>
      <c r="Q721" s="181">
        <v>2.48</v>
      </c>
      <c r="R721" s="181">
        <v>2.23</v>
      </c>
      <c r="S721" s="273"/>
      <c r="T721" s="202">
        <v>2.12</v>
      </c>
      <c r="U721" s="202">
        <v>1.89</v>
      </c>
      <c r="V721" s="202">
        <v>1.75</v>
      </c>
      <c r="W721" s="202">
        <v>1.31</v>
      </c>
      <c r="X721" s="202">
        <v>0.95</v>
      </c>
      <c r="Y721" s="202">
        <v>0.62</v>
      </c>
      <c r="Z721" s="202">
        <v>0.38</v>
      </c>
      <c r="AA721" s="202">
        <v>0.2</v>
      </c>
      <c r="AB721" s="202">
        <v>0.115</v>
      </c>
      <c r="AC721" s="229">
        <v>0.1</v>
      </c>
      <c r="AD721" s="229">
        <v>0.1</v>
      </c>
      <c r="AE721" s="202">
        <v>0.1</v>
      </c>
      <c r="AF721" s="223">
        <f>SUM(C721:AE721)</f>
        <v>95.844999999999985</v>
      </c>
      <c r="AG721" s="224">
        <f>IF(ISERROR((C721/D721-1)*100),"n/a",(C721/D721-1)*100)</f>
        <v>10.90047393364928</v>
      </c>
      <c r="AH721" s="224">
        <f>IF(ISERROR((D721/E721-1)*100),"n/a",(D721/E721-1)*100)</f>
        <v>7.6530612244897878</v>
      </c>
      <c r="AI721" s="224">
        <f>IF(ISERROR((E721/F721-1)*100),"n/a",(E721/F721-1)*100)</f>
        <v>14.619883040935665</v>
      </c>
      <c r="AJ721" s="224">
        <f>IF(ISERROR((F721/G721-1)*100),"n/a",(F721/G721-1)*100)</f>
        <v>12.131147540983612</v>
      </c>
      <c r="AK721" s="224">
        <f>IF(ISERROR((G721/H721-1)*100),"n/a",(G721/H721-1)*100)</f>
        <v>10.108303249097483</v>
      </c>
      <c r="AL721" s="224">
        <f>IF(ISERROR((H721/I721-1)*100),"n/a",(H721/I721-1)*100)</f>
        <v>8.203125</v>
      </c>
      <c r="AM721" s="224">
        <f>IF(ISERROR((I721/J721-1)*100),"n/a",(I721/J721-1)*100)</f>
        <v>14.285714285714302</v>
      </c>
      <c r="AN721" s="224">
        <f>IF(ISERROR((J721/K721-1)*100),"n/a",(J721/K721-1)*100)</f>
        <v>21.739130434782616</v>
      </c>
      <c r="AO721" s="224">
        <f>IF(ISERROR((K721/L721-1)*100),"n/a",(K721/L721-1)*100)</f>
        <v>21.052631578947366</v>
      </c>
      <c r="AP721" s="224">
        <f>IF(ISERROR((L721/M721-1)*100),"n/a",(L721/M721-1)*100)</f>
        <v>35.714285714285722</v>
      </c>
      <c r="AQ721" s="224">
        <f>IF(ISERROR((M721/N721-1)*100),"n/a",(M721/N721-1)*100)</f>
        <v>39.999999999999993</v>
      </c>
      <c r="AR721" s="224">
        <f>IF(ISERROR((N721/O721-1)*100),"n/a",(N721/O721-1)*100)</f>
        <v>73.913043478260889</v>
      </c>
      <c r="AS721" s="224">
        <f>IF(ISERROR((O721/Q721-1)*100),"n/a",(O721/Q721-1)*100)</f>
        <v>-53.629032258064527</v>
      </c>
      <c r="AT721" s="224">
        <f>IF(ISERROR((Q721/R721-1)*100),"n/a",(Q721/R721-1)*100)</f>
        <v>11.210762331838575</v>
      </c>
      <c r="AU721" s="224">
        <f>IF(ISERROR((R721/T721-1)*100),"n/a",(R721/T721-1)*100)</f>
        <v>5.1886792452830122</v>
      </c>
      <c r="AV721" s="224">
        <f>IF(ISERROR((T721/U721-1)*100),"n/a",(T721/U721-1)*100)</f>
        <v>12.169312169312185</v>
      </c>
      <c r="AW721" s="224">
        <f>IF(ISERROR((U721/V721-1)*100),"n/a",(U721/V721-1)*100)</f>
        <v>7.9999999999999849</v>
      </c>
      <c r="AX721" s="224">
        <f>IF(ISERROR((V721/W721-1)*100),"n/a",(V721/W721-1)*100)</f>
        <v>33.587786259541971</v>
      </c>
      <c r="AY721" s="224">
        <f>IF(ISERROR((W721/X721-1)*100),"n/a",(W721/X721-1)*100)</f>
        <v>37.894736842105267</v>
      </c>
      <c r="AZ721" s="224">
        <f>IF(ISERROR((X721/Y721-1)*100),"n/a",(X721/Y721-1)*100)</f>
        <v>53.225806451612897</v>
      </c>
      <c r="BA721" s="224">
        <f>IF(ISERROR((Y721/Z721-1)*100),"n/a",(Y721/Z721-1)*100)</f>
        <v>63.157894736842103</v>
      </c>
      <c r="BB721" s="224">
        <f>IF(ISERROR((Z721/AA721-1)*100),"n/a",(Z721/AA721-1)*100)</f>
        <v>89.999999999999986</v>
      </c>
      <c r="BC721" s="224">
        <f>IF(ISERROR((AA721/AB721-1)*100),"n/a",(AA721/AB721-1)*100)</f>
        <v>73.91304347826086</v>
      </c>
      <c r="BD721" s="224">
        <f>IF(ISERROR((AB721/AC721-1)*100),"n/a",(AB721/AC721-1)*100)</f>
        <v>14.999999999999991</v>
      </c>
      <c r="BE721" s="224">
        <f>IF(ISERROR((AC721/AD721-1)*100),"n/a",(AC721/AD721-1)*100)</f>
        <v>0</v>
      </c>
      <c r="BF721" s="224">
        <f>IF(ISERROR((AD721/AE721-1)*100),"n/a",(AD721/AE721-1)*100)</f>
        <v>0</v>
      </c>
      <c r="BG721" s="224">
        <f>AVERAGE(AG721:BF721)</f>
        <v>23.847684182226114</v>
      </c>
      <c r="BH721" s="182">
        <f t="shared" ref="BH721:BH728" si="16">STDEV(AG721:BF721)</f>
        <v>29.526088639547439</v>
      </c>
    </row>
    <row r="722" spans="1:60" x14ac:dyDescent="0.2">
      <c r="A722" s="123" t="s">
        <v>2126</v>
      </c>
      <c r="B722" s="55" t="s">
        <v>533</v>
      </c>
      <c r="C722" s="36">
        <v>0.85</v>
      </c>
      <c r="D722" s="181">
        <v>0.81</v>
      </c>
      <c r="E722" s="181">
        <v>0.77</v>
      </c>
      <c r="F722" s="181">
        <v>0.73</v>
      </c>
      <c r="G722" s="181">
        <v>0.69</v>
      </c>
      <c r="H722" s="181">
        <v>0.65</v>
      </c>
      <c r="I722" s="181">
        <v>0.61</v>
      </c>
      <c r="J722" s="202">
        <v>0.56999999999999995</v>
      </c>
      <c r="K722" s="202">
        <v>0.53</v>
      </c>
      <c r="L722" s="181">
        <v>0.49</v>
      </c>
      <c r="M722" s="181">
        <v>0.45</v>
      </c>
      <c r="N722" s="181">
        <v>0.41</v>
      </c>
      <c r="O722" s="181">
        <v>0.38500000000000001</v>
      </c>
      <c r="P722" s="273"/>
      <c r="Q722" s="181">
        <v>0.36499999999999999</v>
      </c>
      <c r="R722" s="181">
        <v>0.34499999999999997</v>
      </c>
      <c r="S722" s="273"/>
      <c r="T722" s="202">
        <v>0.32500000000000001</v>
      </c>
      <c r="U722" s="202">
        <v>0.30499999999999999</v>
      </c>
      <c r="V722" s="202">
        <v>0.28499999999999998</v>
      </c>
      <c r="W722" s="202">
        <v>0.26500000000000001</v>
      </c>
      <c r="X722" s="202">
        <v>0.245</v>
      </c>
      <c r="Y722" s="202">
        <v>0.22500000000000001</v>
      </c>
      <c r="Z722" s="202">
        <v>0.21249999999999999</v>
      </c>
      <c r="AA722" s="202">
        <v>0.20250000000000001</v>
      </c>
      <c r="AB722" s="229">
        <v>0.19</v>
      </c>
      <c r="AC722" s="202">
        <v>0.1825</v>
      </c>
      <c r="AD722" s="202">
        <v>0.17249999999999999</v>
      </c>
      <c r="AE722" s="202">
        <v>0.16250000000000001</v>
      </c>
      <c r="AF722" s="223">
        <f>SUM(C722:AE722)</f>
        <v>11.427499999999998</v>
      </c>
      <c r="AG722" s="224">
        <f>IF(ISERROR((C722/D722-1)*100),"n/a",(C722/D722-1)*100)</f>
        <v>4.9382716049382713</v>
      </c>
      <c r="AH722" s="224">
        <f>IF(ISERROR((D722/E722-1)*100),"n/a",(D722/E722-1)*100)</f>
        <v>5.1948051948051965</v>
      </c>
      <c r="AI722" s="224">
        <f>IF(ISERROR((E722/F722-1)*100),"n/a",(E722/F722-1)*100)</f>
        <v>5.4794520547945202</v>
      </c>
      <c r="AJ722" s="224">
        <f>IF(ISERROR((F722/G722-1)*100),"n/a",(F722/G722-1)*100)</f>
        <v>5.7971014492753659</v>
      </c>
      <c r="AK722" s="224">
        <f>IF(ISERROR((G722/H722-1)*100),"n/a",(G722/H722-1)*100)</f>
        <v>6.153846153846132</v>
      </c>
      <c r="AL722" s="224">
        <f>IF(ISERROR((H722/I722-1)*100),"n/a",(H722/I722-1)*100)</f>
        <v>6.5573770491803351</v>
      </c>
      <c r="AM722" s="224">
        <f>IF(ISERROR((I722/J722-1)*100),"n/a",(I722/J722-1)*100)</f>
        <v>7.0175438596491224</v>
      </c>
      <c r="AN722" s="224">
        <f>IF(ISERROR((J722/K722-1)*100),"n/a",(J722/K722-1)*100)</f>
        <v>7.5471698113207308</v>
      </c>
      <c r="AO722" s="224">
        <f>IF(ISERROR((K722/L722-1)*100),"n/a",(K722/L722-1)*100)</f>
        <v>8.163265306122458</v>
      </c>
      <c r="AP722" s="224">
        <f>IF(ISERROR((L722/M722-1)*100),"n/a",(L722/M722-1)*100)</f>
        <v>8.8888888888888786</v>
      </c>
      <c r="AQ722" s="224">
        <f>IF(ISERROR((M722/N722-1)*100),"n/a",(M722/N722-1)*100)</f>
        <v>9.7560975609756184</v>
      </c>
      <c r="AR722" s="224">
        <f>IF(ISERROR((N722/O722-1)*100),"n/a",(N722/O722-1)*100)</f>
        <v>6.4935064935064846</v>
      </c>
      <c r="AS722" s="224">
        <f>IF(ISERROR((O722/Q722-1)*100),"n/a",(O722/Q722-1)*100)</f>
        <v>5.4794520547945202</v>
      </c>
      <c r="AT722" s="224">
        <f>IF(ISERROR((Q722/R722-1)*100),"n/a",(Q722/R722-1)*100)</f>
        <v>5.7971014492753659</v>
      </c>
      <c r="AU722" s="224">
        <f>IF(ISERROR((R722/T722-1)*100),"n/a",(R722/T722-1)*100)</f>
        <v>6.153846153846132</v>
      </c>
      <c r="AV722" s="224">
        <f>IF(ISERROR((T722/U722-1)*100),"n/a",(T722/U722-1)*100)</f>
        <v>6.5573770491803351</v>
      </c>
      <c r="AW722" s="224">
        <f>IF(ISERROR((U722/V722-1)*100),"n/a",(U722/V722-1)*100)</f>
        <v>7.0175438596491224</v>
      </c>
      <c r="AX722" s="224">
        <f>IF(ISERROR((V722/W722-1)*100),"n/a",(V722/W722-1)*100)</f>
        <v>7.5471698113207308</v>
      </c>
      <c r="AY722" s="224">
        <f>IF(ISERROR((W722/X722-1)*100),"n/a",(W722/X722-1)*100)</f>
        <v>8.163265306122458</v>
      </c>
      <c r="AZ722" s="224">
        <f>IF(ISERROR((X722/Y722-1)*100),"n/a",(X722/Y722-1)*100)</f>
        <v>8.8888888888888786</v>
      </c>
      <c r="BA722" s="224">
        <f>IF(ISERROR((Y722/Z722-1)*100),"n/a",(Y722/Z722-1)*100)</f>
        <v>5.8823529411764719</v>
      </c>
      <c r="BB722" s="224">
        <f>IF(ISERROR((Z722/AA722-1)*100),"n/a",(Z722/AA722-1)*100)</f>
        <v>4.9382716049382713</v>
      </c>
      <c r="BC722" s="224">
        <f>IF(ISERROR((AA722/AB722-1)*100),"n/a",(AA722/AB722-1)*100)</f>
        <v>6.578947368421062</v>
      </c>
      <c r="BD722" s="224">
        <f>IF(ISERROR((AB722/AC722-1)*100),"n/a",(AB722/AC722-1)*100)</f>
        <v>4.1095890410958846</v>
      </c>
      <c r="BE722" s="224">
        <f>IF(ISERROR((AC722/AD722-1)*100),"n/a",(AC722/AD722-1)*100)</f>
        <v>5.7971014492753659</v>
      </c>
      <c r="BF722" s="224">
        <f>IF(ISERROR((AD722/AE722-1)*100),"n/a",(AD722/AE722-1)*100)</f>
        <v>6.153846153846132</v>
      </c>
      <c r="BG722" s="224">
        <f>AVERAGE(AG722:BF722)</f>
        <v>6.5789260984282256</v>
      </c>
      <c r="BH722" s="182">
        <f t="shared" si="16"/>
        <v>1.3671892842282773</v>
      </c>
    </row>
    <row r="723" spans="1:60" x14ac:dyDescent="0.2">
      <c r="A723" s="123" t="s">
        <v>2127</v>
      </c>
      <c r="B723" s="55" t="s">
        <v>1358</v>
      </c>
      <c r="C723" s="36">
        <v>2</v>
      </c>
      <c r="D723" s="181">
        <v>1.8</v>
      </c>
      <c r="E723" s="181">
        <v>1.6</v>
      </c>
      <c r="F723" s="181">
        <v>1.36</v>
      </c>
      <c r="G723" s="181">
        <v>1.24</v>
      </c>
      <c r="H723" s="181">
        <v>1.1200000000000001</v>
      </c>
      <c r="I723" s="181">
        <v>1</v>
      </c>
      <c r="J723" s="202">
        <v>0.76</v>
      </c>
      <c r="K723" s="202">
        <v>0.56000000000000005</v>
      </c>
      <c r="L723" s="181">
        <v>0.48</v>
      </c>
      <c r="M723" s="181">
        <v>0.44</v>
      </c>
      <c r="N723" s="181">
        <v>0.4</v>
      </c>
      <c r="O723" s="238">
        <v>0.18</v>
      </c>
      <c r="P723" s="273"/>
      <c r="Q723" s="238">
        <v>0.18</v>
      </c>
      <c r="R723" s="238">
        <v>0.18</v>
      </c>
      <c r="S723" s="273"/>
      <c r="T723" s="229">
        <v>0.18</v>
      </c>
      <c r="U723" s="229">
        <v>0.27</v>
      </c>
      <c r="V723" s="202">
        <v>0.36</v>
      </c>
      <c r="W723" s="202">
        <v>0.32</v>
      </c>
      <c r="X723" s="202">
        <v>0.28000000000000003</v>
      </c>
      <c r="Y723" s="202">
        <v>0.24</v>
      </c>
      <c r="Z723" s="202">
        <v>0.2</v>
      </c>
      <c r="AA723" s="202">
        <v>0.16</v>
      </c>
      <c r="AB723" s="202">
        <v>0.12</v>
      </c>
      <c r="AC723" s="202">
        <v>9.3340000000000006E-2</v>
      </c>
      <c r="AD723" s="202">
        <v>0.05</v>
      </c>
      <c r="AE723" s="229">
        <v>0</v>
      </c>
      <c r="AF723" s="223">
        <f>SUM(C723:AE723)</f>
        <v>15.573339999999998</v>
      </c>
      <c r="AG723" s="224">
        <f>IF(ISERROR((C723/D723-1)*100),"n/a",(C723/D723-1)*100)</f>
        <v>11.111111111111116</v>
      </c>
      <c r="AH723" s="224">
        <f>IF(ISERROR((D723/E723-1)*100),"n/a",(D723/E723-1)*100)</f>
        <v>12.5</v>
      </c>
      <c r="AI723" s="224">
        <f>IF(ISERROR((E723/F723-1)*100),"n/a",(E723/F723-1)*100)</f>
        <v>17.647058823529417</v>
      </c>
      <c r="AJ723" s="224">
        <f>IF(ISERROR((F723/G723-1)*100),"n/a",(F723/G723-1)*100)</f>
        <v>9.6774193548387224</v>
      </c>
      <c r="AK723" s="224">
        <f>IF(ISERROR((G723/H723-1)*100),"n/a",(G723/H723-1)*100)</f>
        <v>10.714285714285698</v>
      </c>
      <c r="AL723" s="224">
        <f>IF(ISERROR((H723/I723-1)*100),"n/a",(H723/I723-1)*100)</f>
        <v>12.000000000000011</v>
      </c>
      <c r="AM723" s="224">
        <f>IF(ISERROR((I723/J723-1)*100),"n/a",(I723/J723-1)*100)</f>
        <v>31.578947368421062</v>
      </c>
      <c r="AN723" s="224">
        <f>IF(ISERROR((J723/K723-1)*100),"n/a",(J723/K723-1)*100)</f>
        <v>35.714285714285701</v>
      </c>
      <c r="AO723" s="224">
        <f>IF(ISERROR((K723/L723-1)*100),"n/a",(K723/L723-1)*100)</f>
        <v>16.666666666666675</v>
      </c>
      <c r="AP723" s="224">
        <f>IF(ISERROR((L723/M723-1)*100),"n/a",(L723/M723-1)*100)</f>
        <v>9.0909090909090828</v>
      </c>
      <c r="AQ723" s="224">
        <f>IF(ISERROR((M723/N723-1)*100),"n/a",(M723/N723-1)*100)</f>
        <v>9.9999999999999858</v>
      </c>
      <c r="AR723" s="224">
        <f>IF(ISERROR((N723/O723-1)*100),"n/a",(N723/O723-1)*100)</f>
        <v>122.22222222222223</v>
      </c>
      <c r="AS723" s="224">
        <f>IF(ISERROR((O723/Q723-1)*100),"n/a",(O723/Q723-1)*100)</f>
        <v>0</v>
      </c>
      <c r="AT723" s="224">
        <f>IF(ISERROR((Q723/R723-1)*100),"n/a",(Q723/R723-1)*100)</f>
        <v>0</v>
      </c>
      <c r="AU723" s="224">
        <f>IF(ISERROR((R723/T723-1)*100),"n/a",(R723/T723-1)*100)</f>
        <v>0</v>
      </c>
      <c r="AV723" s="224">
        <f>IF(ISERROR((T723/U723-1)*100),"n/a",(T723/U723-1)*100)</f>
        <v>-33.333333333333336</v>
      </c>
      <c r="AW723" s="224">
        <f>IF(ISERROR((U723/V723-1)*100),"n/a",(U723/V723-1)*100)</f>
        <v>-24.999999999999989</v>
      </c>
      <c r="AX723" s="224">
        <f>IF(ISERROR((V723/W723-1)*100),"n/a",(V723/W723-1)*100)</f>
        <v>12.5</v>
      </c>
      <c r="AY723" s="224">
        <f>IF(ISERROR((W723/X723-1)*100),"n/a",(W723/X723-1)*100)</f>
        <v>14.285714285714279</v>
      </c>
      <c r="AZ723" s="224">
        <f>IF(ISERROR((X723/Y723-1)*100),"n/a",(X723/Y723-1)*100)</f>
        <v>16.666666666666675</v>
      </c>
      <c r="BA723" s="224">
        <f>IF(ISERROR((Y723/Z723-1)*100),"n/a",(Y723/Z723-1)*100)</f>
        <v>19.999999999999996</v>
      </c>
      <c r="BB723" s="224">
        <f>IF(ISERROR((Z723/AA723-1)*100),"n/a",(Z723/AA723-1)*100)</f>
        <v>25</v>
      </c>
      <c r="BC723" s="224">
        <f>IF(ISERROR((AA723/AB723-1)*100),"n/a",(AA723/AB723-1)*100)</f>
        <v>33.33333333333335</v>
      </c>
      <c r="BD723" s="224">
        <f>IF(ISERROR((AB723/AC723-1)*100),"n/a",(AB723/AC723-1)*100)</f>
        <v>28.562245553888999</v>
      </c>
      <c r="BE723" s="224">
        <f>IF(ISERROR((AC723/AD723-1)*100),"n/a",(AC723/AD723-1)*100)</f>
        <v>86.68</v>
      </c>
      <c r="BF723" s="224" t="str">
        <f>IF(ISERROR((AD723/AE723-1)*100),"n/a",(AD723/AE723-1)*100)</f>
        <v>n/a</v>
      </c>
      <c r="BG723" s="224">
        <f>AVERAGE(AG723:BF723)</f>
        <v>19.104701302901589</v>
      </c>
      <c r="BH723" s="182">
        <f t="shared" si="16"/>
        <v>30.502611621576872</v>
      </c>
    </row>
    <row r="724" spans="1:60" x14ac:dyDescent="0.2">
      <c r="A724" s="123" t="s">
        <v>2128</v>
      </c>
      <c r="B724" s="55" t="s">
        <v>535</v>
      </c>
      <c r="C724" s="36">
        <v>1.3362000000000001</v>
      </c>
      <c r="D724" s="181">
        <v>1.2658</v>
      </c>
      <c r="E724" s="181">
        <v>1.1881999999999999</v>
      </c>
      <c r="F724" s="181">
        <v>1.1104000000000001</v>
      </c>
      <c r="G724" s="181">
        <v>1.0378000000000001</v>
      </c>
      <c r="H724" s="181">
        <v>0.97</v>
      </c>
      <c r="I724" s="181">
        <v>0.90659999999999996</v>
      </c>
      <c r="J724" s="202">
        <v>0.84799999999999998</v>
      </c>
      <c r="K724" s="202">
        <v>0.79200000000000004</v>
      </c>
      <c r="L724" s="181">
        <v>0.73860000000000003</v>
      </c>
      <c r="M724" s="181">
        <v>0.68600000000000005</v>
      </c>
      <c r="N724" s="181">
        <v>0.63400000000000001</v>
      </c>
      <c r="O724" s="181">
        <v>0.58399999999999996</v>
      </c>
      <c r="P724" s="273"/>
      <c r="Q724" s="181">
        <v>0.53600000000000003</v>
      </c>
      <c r="R724" s="181">
        <v>0.504</v>
      </c>
      <c r="S724" s="273"/>
      <c r="T724" s="202">
        <v>0.47199999999999998</v>
      </c>
      <c r="U724" s="202">
        <v>0.44</v>
      </c>
      <c r="V724" s="202">
        <v>0.40799999999999997</v>
      </c>
      <c r="W724" s="202">
        <v>0.38400000000000001</v>
      </c>
      <c r="X724" s="202">
        <v>0.35504000000000002</v>
      </c>
      <c r="Y724" s="202">
        <v>0.31952000000000003</v>
      </c>
      <c r="Z724" s="202">
        <v>0.29399999999999998</v>
      </c>
      <c r="AA724" s="202">
        <v>0.27360000000000001</v>
      </c>
      <c r="AB724" s="202">
        <v>0.25800000000000001</v>
      </c>
      <c r="AC724" s="202">
        <v>0.24215999999999999</v>
      </c>
      <c r="AD724" s="202">
        <v>0.22544</v>
      </c>
      <c r="AE724" s="202">
        <v>0.20432</v>
      </c>
      <c r="AF724" s="223">
        <f>SUM(C724:AE724)</f>
        <v>17.013679999999994</v>
      </c>
      <c r="AG724" s="224">
        <f>IF(ISERROR((C724/D724-1)*100),"n/a",(C724/D724-1)*100)</f>
        <v>5.561700110601997</v>
      </c>
      <c r="AH724" s="224">
        <f>IF(ISERROR((D724/E724-1)*100),"n/a",(D724/E724-1)*100)</f>
        <v>6.5308870560511822</v>
      </c>
      <c r="AI724" s="224">
        <f>IF(ISERROR((E724/F724-1)*100),"n/a",(E724/F724-1)*100)</f>
        <v>7.0064841498558961</v>
      </c>
      <c r="AJ724" s="224">
        <f>IF(ISERROR((F724/G724-1)*100),"n/a",(F724/G724-1)*100)</f>
        <v>6.9955675467334721</v>
      </c>
      <c r="AK724" s="224">
        <f>IF(ISERROR((G724/H724-1)*100),"n/a",(G724/H724-1)*100)</f>
        <v>6.9896907216494997</v>
      </c>
      <c r="AL724" s="224">
        <f>IF(ISERROR((H724/I724-1)*100),"n/a",(H724/I724-1)*100)</f>
        <v>6.9931612618574945</v>
      </c>
      <c r="AM724" s="224">
        <f>IF(ISERROR((I724/J724-1)*100),"n/a",(I724/J724-1)*100)</f>
        <v>6.9103773584905603</v>
      </c>
      <c r="AN724" s="224">
        <f>IF(ISERROR((J724/K724-1)*100),"n/a",(J724/K724-1)*100)</f>
        <v>7.0707070707070718</v>
      </c>
      <c r="AO724" s="224">
        <f>IF(ISERROR((K724/L724-1)*100),"n/a",(K724/L724-1)*100)</f>
        <v>7.2298943948009731</v>
      </c>
      <c r="AP724" s="224">
        <f>IF(ISERROR((L724/M724-1)*100),"n/a",(L724/M724-1)*100)</f>
        <v>7.6676384839650114</v>
      </c>
      <c r="AQ724" s="224">
        <f>IF(ISERROR((M724/N724-1)*100),"n/a",(M724/N724-1)*100)</f>
        <v>8.2018927444795118</v>
      </c>
      <c r="AR724" s="224">
        <f>IF(ISERROR((N724/O724-1)*100),"n/a",(N724/O724-1)*100)</f>
        <v>8.5616438356164402</v>
      </c>
      <c r="AS724" s="224">
        <f>IF(ISERROR((O724/Q724-1)*100),"n/a",(O724/Q724-1)*100)</f>
        <v>8.9552238805969964</v>
      </c>
      <c r="AT724" s="224">
        <f>IF(ISERROR((Q724/R724-1)*100),"n/a",(Q724/R724-1)*100)</f>
        <v>6.3492063492063489</v>
      </c>
      <c r="AU724" s="224">
        <f>IF(ISERROR((R724/T724-1)*100),"n/a",(R724/T724-1)*100)</f>
        <v>6.7796610169491567</v>
      </c>
      <c r="AV724" s="224">
        <f>IF(ISERROR((T724/U724-1)*100),"n/a",(T724/U724-1)*100)</f>
        <v>7.2727272727272751</v>
      </c>
      <c r="AW724" s="224">
        <f>IF(ISERROR((U724/V724-1)*100),"n/a",(U724/V724-1)*100)</f>
        <v>7.8431372549019773</v>
      </c>
      <c r="AX724" s="224">
        <f>IF(ISERROR((V724/W724-1)*100),"n/a",(V724/W724-1)*100)</f>
        <v>6.25</v>
      </c>
      <c r="AY724" s="224">
        <f>IF(ISERROR((W724/X724-1)*100),"n/a",(W724/X724-1)*100)</f>
        <v>8.1568273997296039</v>
      </c>
      <c r="AZ724" s="224">
        <f>IF(ISERROR((X724/Y724-1)*100),"n/a",(X724/Y724-1)*100)</f>
        <v>11.116675012518783</v>
      </c>
      <c r="BA724" s="224">
        <f>IF(ISERROR((Y724/Z724-1)*100),"n/a",(Y724/Z724-1)*100)</f>
        <v>8.6802721088435462</v>
      </c>
      <c r="BB724" s="224">
        <f>IF(ISERROR((Z724/AA724-1)*100),"n/a",(Z724/AA724-1)*100)</f>
        <v>7.4561403508771829</v>
      </c>
      <c r="BC724" s="224">
        <f>IF(ISERROR((AA724/AB724-1)*100),"n/a",(AA724/AB724-1)*100)</f>
        <v>6.0465116279069697</v>
      </c>
      <c r="BD724" s="224">
        <f>IF(ISERROR((AB724/AC724-1)*100),"n/a",(AB724/AC724-1)*100)</f>
        <v>6.5411298315163569</v>
      </c>
      <c r="BE724" s="224">
        <f>IF(ISERROR((AC724/AD724-1)*100),"n/a",(AC724/AD724-1)*100)</f>
        <v>7.4166075230659878</v>
      </c>
      <c r="BF724" s="224">
        <f>IF(ISERROR((AD724/AE724-1)*100),"n/a",(AD724/AE724-1)*100)</f>
        <v>10.33672670321064</v>
      </c>
      <c r="BG724" s="224">
        <f>AVERAGE(AG724:BF724)</f>
        <v>7.4969419641099968</v>
      </c>
      <c r="BH724" s="182">
        <f t="shared" si="16"/>
        <v>1.2593577512932916</v>
      </c>
    </row>
    <row r="725" spans="1:60" x14ac:dyDescent="0.2">
      <c r="A725" s="123" t="s">
        <v>2129</v>
      </c>
      <c r="B725" s="55" t="s">
        <v>1360</v>
      </c>
      <c r="C725" s="36">
        <v>1.99</v>
      </c>
      <c r="D725" s="181">
        <v>1.65</v>
      </c>
      <c r="E725" s="181">
        <v>1.38</v>
      </c>
      <c r="F725" s="181">
        <v>1.1599999999999999</v>
      </c>
      <c r="G725" s="181">
        <v>1.01</v>
      </c>
      <c r="H725" s="181">
        <v>0.92</v>
      </c>
      <c r="I725" s="181">
        <v>0.9</v>
      </c>
      <c r="J725" s="202">
        <v>0.82</v>
      </c>
      <c r="K725" s="202">
        <v>0.75</v>
      </c>
      <c r="L725" s="181">
        <v>0.71</v>
      </c>
      <c r="M725" s="181">
        <v>0.66</v>
      </c>
      <c r="N725" s="181">
        <v>0.57999999999999996</v>
      </c>
      <c r="O725" s="181">
        <v>0.5</v>
      </c>
      <c r="P725" s="273"/>
      <c r="Q725" s="238">
        <v>0.44</v>
      </c>
      <c r="R725" s="238">
        <v>0.44</v>
      </c>
      <c r="S725" s="273"/>
      <c r="T725" s="229">
        <v>0.44</v>
      </c>
      <c r="U725" s="229">
        <v>0.44</v>
      </c>
      <c r="V725" s="202">
        <v>0.44</v>
      </c>
      <c r="W725" s="202">
        <v>0.4</v>
      </c>
      <c r="X725" s="202">
        <v>0.36</v>
      </c>
      <c r="Y725" s="202">
        <v>0.32</v>
      </c>
      <c r="Z725" s="202">
        <v>0.28000000000000003</v>
      </c>
      <c r="AA725" s="229">
        <v>0.24</v>
      </c>
      <c r="AB725" s="229">
        <v>0.24</v>
      </c>
      <c r="AC725" s="229">
        <v>0.24</v>
      </c>
      <c r="AD725" s="229">
        <v>0.26800000000000002</v>
      </c>
      <c r="AE725" s="229">
        <v>0.35199999999999998</v>
      </c>
      <c r="AF725" s="223">
        <f>SUM(C725:AE725)</f>
        <v>17.929999999999993</v>
      </c>
      <c r="AG725" s="224">
        <f>IF(ISERROR((C725/D725-1)*100),"n/a",(C725/D725-1)*100)</f>
        <v>20.606060606060606</v>
      </c>
      <c r="AH725" s="224">
        <f>IF(ISERROR((D725/E725-1)*100),"n/a",(D725/E725-1)*100)</f>
        <v>19.565217391304344</v>
      </c>
      <c r="AI725" s="224">
        <f>IF(ISERROR((E725/F725-1)*100),"n/a",(E725/F725-1)*100)</f>
        <v>18.965517241379317</v>
      </c>
      <c r="AJ725" s="224">
        <f>IF(ISERROR((F725/G725-1)*100),"n/a",(F725/G725-1)*100)</f>
        <v>14.851485148514843</v>
      </c>
      <c r="AK725" s="224">
        <f>IF(ISERROR((G725/H725-1)*100),"n/a",(G725/H725-1)*100)</f>
        <v>9.7826086956521721</v>
      </c>
      <c r="AL725" s="224">
        <f>IF(ISERROR((H725/I725-1)*100),"n/a",(H725/I725-1)*100)</f>
        <v>2.2222222222222143</v>
      </c>
      <c r="AM725" s="224">
        <f>IF(ISERROR((I725/J725-1)*100),"n/a",(I725/J725-1)*100)</f>
        <v>9.7560975609756184</v>
      </c>
      <c r="AN725" s="224">
        <f>IF(ISERROR((J725/K725-1)*100),"n/a",(J725/K725-1)*100)</f>
        <v>9.3333333333333268</v>
      </c>
      <c r="AO725" s="224">
        <f>IF(ISERROR((K725/L725-1)*100),"n/a",(K725/L725-1)*100)</f>
        <v>5.6338028169014231</v>
      </c>
      <c r="AP725" s="224">
        <f>IF(ISERROR((L725/M725-1)*100),"n/a",(L725/M725-1)*100)</f>
        <v>7.575757575757569</v>
      </c>
      <c r="AQ725" s="224">
        <f>IF(ISERROR((M725/N725-1)*100),"n/a",(M725/N725-1)*100)</f>
        <v>13.793103448275868</v>
      </c>
      <c r="AR725" s="224">
        <f>IF(ISERROR((N725/O725-1)*100),"n/a",(N725/O725-1)*100)</f>
        <v>15.999999999999993</v>
      </c>
      <c r="AS725" s="224">
        <f>IF(ISERROR((O725/Q725-1)*100),"n/a",(O725/Q725-1)*100)</f>
        <v>13.636363636363647</v>
      </c>
      <c r="AT725" s="224">
        <f>IF(ISERROR((Q725/R725-1)*100),"n/a",(Q725/R725-1)*100)</f>
        <v>0</v>
      </c>
      <c r="AU725" s="224">
        <f>IF(ISERROR((R725/T725-1)*100),"n/a",(R725/T725-1)*100)</f>
        <v>0</v>
      </c>
      <c r="AV725" s="224">
        <f>IF(ISERROR((T725/U725-1)*100),"n/a",(T725/U725-1)*100)</f>
        <v>0</v>
      </c>
      <c r="AW725" s="224">
        <f>IF(ISERROR((U725/V725-1)*100),"n/a",(U725/V725-1)*100)</f>
        <v>0</v>
      </c>
      <c r="AX725" s="224">
        <f>IF(ISERROR((V725/W725-1)*100),"n/a",(V725/W725-1)*100)</f>
        <v>9.9999999999999858</v>
      </c>
      <c r="AY725" s="224">
        <f>IF(ISERROR((W725/X725-1)*100),"n/a",(W725/X725-1)*100)</f>
        <v>11.111111111111116</v>
      </c>
      <c r="AZ725" s="224">
        <f>IF(ISERROR((X725/Y725-1)*100),"n/a",(X725/Y725-1)*100)</f>
        <v>12.5</v>
      </c>
      <c r="BA725" s="224">
        <f>IF(ISERROR((Y725/Z725-1)*100),"n/a",(Y725/Z725-1)*100)</f>
        <v>14.285714285714279</v>
      </c>
      <c r="BB725" s="224">
        <f>IF(ISERROR((Z725/AA725-1)*100),"n/a",(Z725/AA725-1)*100)</f>
        <v>16.666666666666675</v>
      </c>
      <c r="BC725" s="224">
        <f>IF(ISERROR((AA725/AB725-1)*100),"n/a",(AA725/AB725-1)*100)</f>
        <v>0</v>
      </c>
      <c r="BD725" s="224">
        <f>IF(ISERROR((AB725/AC725-1)*100),"n/a",(AB725/AC725-1)*100)</f>
        <v>0</v>
      </c>
      <c r="BE725" s="224">
        <f>IF(ISERROR((AC725/AD725-1)*100),"n/a",(AC725/AD725-1)*100)</f>
        <v>-10.447761194029859</v>
      </c>
      <c r="BF725" s="224">
        <f>IF(ISERROR((AD725/AE725-1)*100),"n/a",(AD725/AE725-1)*100)</f>
        <v>-23.863636363636353</v>
      </c>
      <c r="BG725" s="224">
        <f>AVERAGE(AG725:BF725)</f>
        <v>7.3836024685602633</v>
      </c>
      <c r="BH725" s="182">
        <f t="shared" si="16"/>
        <v>10.029287039649152</v>
      </c>
    </row>
    <row r="726" spans="1:60" x14ac:dyDescent="0.2">
      <c r="A726" s="116" t="s">
        <v>2130</v>
      </c>
      <c r="B726" s="55" t="s">
        <v>1697</v>
      </c>
      <c r="C726" s="36">
        <v>3.64</v>
      </c>
      <c r="D726" s="181">
        <v>3.48</v>
      </c>
      <c r="E726" s="181">
        <v>3.34</v>
      </c>
      <c r="F726" s="181">
        <v>3.26</v>
      </c>
      <c r="G726" s="181">
        <v>3.02</v>
      </c>
      <c r="H726" s="181">
        <v>2.69</v>
      </c>
      <c r="I726" s="181">
        <v>2.5499999999999998</v>
      </c>
      <c r="J726" s="202">
        <v>2.33</v>
      </c>
      <c r="K726" s="202">
        <v>2.0699999999999998</v>
      </c>
      <c r="L726" s="181">
        <v>2.2611920529801299</v>
      </c>
      <c r="M726" s="181">
        <v>3.25827814569536</v>
      </c>
      <c r="N726" s="181">
        <v>3.12582781456954</v>
      </c>
      <c r="O726" s="181">
        <v>2.9403973509933801</v>
      </c>
      <c r="P726" s="273"/>
      <c r="Q726" s="181">
        <v>2.8344370860927199</v>
      </c>
      <c r="R726" s="238">
        <v>2.7549668874172202</v>
      </c>
      <c r="S726" s="273"/>
      <c r="T726" s="229">
        <v>2.7549668874172202</v>
      </c>
      <c r="U726" s="229">
        <v>2.7549668874172202</v>
      </c>
      <c r="V726" s="202">
        <v>2.72847682119205</v>
      </c>
      <c r="W726" s="202">
        <v>2.6092715231788102</v>
      </c>
      <c r="X726" s="202">
        <v>2.43708609271523</v>
      </c>
      <c r="Y726" s="202">
        <v>2.2052980132450299</v>
      </c>
      <c r="Z726" s="202">
        <v>1.85430463576159</v>
      </c>
      <c r="AA726" s="202">
        <v>1.0927152317880799</v>
      </c>
      <c r="AB726" s="229">
        <v>0</v>
      </c>
      <c r="AC726" s="229">
        <v>0</v>
      </c>
      <c r="AD726" s="229">
        <v>0</v>
      </c>
      <c r="AE726" s="229">
        <v>0</v>
      </c>
      <c r="AF726" s="223">
        <f>SUM(C726:AE726)</f>
        <v>61.992185430463579</v>
      </c>
      <c r="AG726" s="224">
        <f>IF(ISERROR((C726/D726-1)*100),"n/a",(C726/D726-1)*100)</f>
        <v>4.5977011494252817</v>
      </c>
      <c r="AH726" s="224">
        <f>IF(ISERROR((D726/E726-1)*100),"n/a",(D726/E726-1)*100)</f>
        <v>4.1916167664670656</v>
      </c>
      <c r="AI726" s="224">
        <f>IF(ISERROR((E726/F726-1)*100),"n/a",(E726/F726-1)*100)</f>
        <v>2.4539877300613577</v>
      </c>
      <c r="AJ726" s="224">
        <f>IF(ISERROR((F726/G726-1)*100),"n/a",(F726/G726-1)*100)</f>
        <v>7.9470198675496651</v>
      </c>
      <c r="AK726" s="224">
        <f>IF(ISERROR((G726/H726-1)*100),"n/a",(G726/H726-1)*100)</f>
        <v>12.267657992565063</v>
      </c>
      <c r="AL726" s="224">
        <f>IF(ISERROR((H726/I726-1)*100),"n/a",(H726/I726-1)*100)</f>
        <v>5.4901960784313752</v>
      </c>
      <c r="AM726" s="224">
        <f>IF(ISERROR((I726/J726-1)*100),"n/a",(I726/J726-1)*100)</f>
        <v>9.4420600858368999</v>
      </c>
      <c r="AN726" s="224">
        <f>IF(ISERROR((J726/K726-1)*100),"n/a",(J726/K726-1)*100)</f>
        <v>12.560386473429963</v>
      </c>
      <c r="AO726" s="224">
        <f>IF(ISERROR((K726/L726-1)*100),"n/a",(K726/L726-1)*100)</f>
        <v>-8.4553655107777903</v>
      </c>
      <c r="AP726" s="224">
        <f>IF(ISERROR((L726/M726-1)*100),"n/a",(L726/M726-1)*100)</f>
        <v>-30.601626016260152</v>
      </c>
      <c r="AQ726" s="224">
        <f>IF(ISERROR((M726/N726-1)*100),"n/a",(M726/N726-1)*100)</f>
        <v>4.2372881355929648</v>
      </c>
      <c r="AR726" s="224">
        <f>IF(ISERROR((N726/O726-1)*100),"n/a",(N726/O726-1)*100)</f>
        <v>6.3063063063063307</v>
      </c>
      <c r="AS726" s="224">
        <f>IF(ISERROR((O726/Q726-1)*100),"n/a",(O726/Q726-1)*100)</f>
        <v>3.7383177570092574</v>
      </c>
      <c r="AT726" s="224">
        <f>IF(ISERROR((Q726/R726-1)*100),"n/a",(Q726/R726-1)*100)</f>
        <v>2.8846153846154854</v>
      </c>
      <c r="AU726" s="224">
        <f>IF(ISERROR((R726/T726-1)*100),"n/a",(R726/T726-1)*100)</f>
        <v>0</v>
      </c>
      <c r="AV726" s="224">
        <f>IF(ISERROR((T726/U726-1)*100),"n/a",(T726/U726-1)*100)</f>
        <v>0</v>
      </c>
      <c r="AW726" s="224">
        <f>IF(ISERROR((U726/V726-1)*100),"n/a",(U726/V726-1)*100)</f>
        <v>0.97087378640794419</v>
      </c>
      <c r="AX726" s="224">
        <f>IF(ISERROR((V726/W726-1)*100),"n/a",(V726/W726-1)*100)</f>
        <v>4.5685279187815286</v>
      </c>
      <c r="AY726" s="224">
        <f>IF(ISERROR((W726/X726-1)*100),"n/a",(W726/X726-1)*100)</f>
        <v>7.0652173913045235</v>
      </c>
      <c r="AZ726" s="224">
        <f>IF(ISERROR((X726/Y726-1)*100),"n/a",(X726/Y726-1)*100)</f>
        <v>10.510510510510596</v>
      </c>
      <c r="BA726" s="224">
        <f>IF(ISERROR((Y726/Z726-1)*100),"n/a",(Y726/Z726-1)*100)</f>
        <v>18.928571428571228</v>
      </c>
      <c r="BB726" s="224">
        <f>IF(ISERROR((Z726/AA726-1)*100),"n/a",(Z726/AA726-1)*100)</f>
        <v>69.696969696969674</v>
      </c>
      <c r="BC726" s="224" t="str">
        <f>IF(ISERROR((AA726/AB726-1)*100),"n/a",(AA726/AB726-1)*100)</f>
        <v>n/a</v>
      </c>
      <c r="BD726" s="224" t="str">
        <f>IF(ISERROR((AB726/AC726-1)*100),"n/a",(AB726/AC726-1)*100)</f>
        <v>n/a</v>
      </c>
      <c r="BE726" s="224" t="str">
        <f>IF(ISERROR((AC726/AD726-1)*100),"n/a",(AC726/AD726-1)*100)</f>
        <v>n/a</v>
      </c>
      <c r="BF726" s="224" t="str">
        <f>IF(ISERROR((AD726/AE726-1)*100),"n/a",(AD726/AE726-1)*100)</f>
        <v>n/a</v>
      </c>
      <c r="BG726" s="224">
        <f>AVERAGE(AG726:BF726)</f>
        <v>6.7636742242181018</v>
      </c>
      <c r="BH726" s="182">
        <f t="shared" si="16"/>
        <v>16.924386815523523</v>
      </c>
    </row>
    <row r="727" spans="1:60" x14ac:dyDescent="0.2">
      <c r="A727" s="116" t="s">
        <v>5555</v>
      </c>
      <c r="B727" s="55" t="s">
        <v>3003</v>
      </c>
      <c r="C727" s="36">
        <v>1.1200000000000001</v>
      </c>
      <c r="D727" s="181">
        <v>1</v>
      </c>
      <c r="E727" s="181">
        <v>0.88</v>
      </c>
      <c r="F727" s="181">
        <v>0.76</v>
      </c>
      <c r="G727" s="181">
        <v>0.65</v>
      </c>
      <c r="H727" s="238">
        <v>0.52375000000000005</v>
      </c>
      <c r="I727" s="181">
        <v>0.65</v>
      </c>
      <c r="J727" s="202">
        <v>0.56999999999999995</v>
      </c>
      <c r="K727" s="202">
        <v>0.5</v>
      </c>
      <c r="L727" s="181">
        <v>0.44</v>
      </c>
      <c r="M727" s="181">
        <v>0.4</v>
      </c>
      <c r="N727" s="238">
        <v>0.32</v>
      </c>
      <c r="O727" s="238">
        <v>0.32</v>
      </c>
      <c r="Q727" s="181">
        <v>0.32</v>
      </c>
      <c r="R727" s="181">
        <v>0.28000000000000003</v>
      </c>
      <c r="T727" s="238">
        <v>0.24</v>
      </c>
      <c r="U727" s="181">
        <v>0.24</v>
      </c>
      <c r="V727" s="229">
        <v>0.21</v>
      </c>
      <c r="W727" s="202">
        <v>0.22</v>
      </c>
      <c r="X727" s="229">
        <v>0.16666666666666669</v>
      </c>
      <c r="Y727" s="202">
        <v>0.18333333333333332</v>
      </c>
      <c r="Z727" s="229">
        <v>0.16</v>
      </c>
      <c r="AA727" s="202">
        <v>0.16</v>
      </c>
      <c r="AB727" s="229">
        <v>0.155</v>
      </c>
      <c r="AC727" s="229">
        <v>0.155</v>
      </c>
      <c r="AD727" s="229">
        <v>0.155</v>
      </c>
      <c r="AE727" s="229">
        <v>0.155</v>
      </c>
      <c r="AF727" s="223">
        <f>SUM(C727:AE727)</f>
        <v>10.93375</v>
      </c>
      <c r="AG727" s="224">
        <f>IF(ISERROR((C727/D727-1)*100),"n/a",(C727/D727-1)*100)</f>
        <v>12.000000000000011</v>
      </c>
      <c r="AH727" s="224">
        <f>IF(ISERROR((D727/E727-1)*100),"n/a",(D727/E727-1)*100)</f>
        <v>13.636363636363647</v>
      </c>
      <c r="AI727" s="224">
        <f>IF(ISERROR((E727/F727-1)*100),"n/a",(E727/F727-1)*100)</f>
        <v>15.789473684210531</v>
      </c>
      <c r="AJ727" s="224">
        <f>IF(ISERROR((F727/G727-1)*100),"n/a",(F727/G727-1)*100)</f>
        <v>16.92307692307693</v>
      </c>
      <c r="AK727" s="224">
        <f>IF(ISERROR((G727/H727-1)*100),"n/a",(G727/H727-1)*100)</f>
        <v>24.105011933174225</v>
      </c>
      <c r="AL727" s="224">
        <f>IF(ISERROR((H727/I727-1)*100),"n/a",(H727/I727-1)*100)</f>
        <v>-19.42307692307692</v>
      </c>
      <c r="AM727" s="224">
        <f>IF(ISERROR((I727/J727-1)*100),"n/a",(I727/J727-1)*100)</f>
        <v>14.035087719298268</v>
      </c>
      <c r="AN727" s="224">
        <f>IF(ISERROR((J727/K727-1)*100),"n/a",(J727/K727-1)*100)</f>
        <v>13.999999999999989</v>
      </c>
      <c r="AO727" s="224">
        <f>IF(ISERROR((K727/L727-1)*100),"n/a",(K727/L727-1)*100)</f>
        <v>13.636363636363647</v>
      </c>
      <c r="AP727" s="224">
        <f>IF(ISERROR((L727/M727-1)*100),"n/a",(L727/M727-1)*100)</f>
        <v>9.9999999999999858</v>
      </c>
      <c r="AQ727" s="224">
        <f>IF(ISERROR((M727/N727-1)*100),"n/a",(M727/N727-1)*100)</f>
        <v>25</v>
      </c>
      <c r="AR727" s="224">
        <f>IF(ISERROR((N727/O727-1)*100),"n/a",(N727/O727-1)*100)</f>
        <v>0</v>
      </c>
      <c r="AS727" s="224">
        <f>IF(ISERROR((O727/Q727-1)*100),"n/a",(O727/Q727-1)*100)</f>
        <v>0</v>
      </c>
      <c r="AT727" s="224">
        <f>IF(ISERROR((Q727/R727-1)*100),"n/a",(Q727/R727-1)*100)</f>
        <v>14.285714285714279</v>
      </c>
      <c r="AU727" s="224">
        <f>IF(ISERROR((R727/T727-1)*100),"n/a",(R727/T727-1)*100)</f>
        <v>16.666666666666675</v>
      </c>
      <c r="AV727" s="224">
        <f>IF(ISERROR((T727/U727-1)*100),"n/a",(T727/U727-1)*100)</f>
        <v>0</v>
      </c>
      <c r="AW727" s="224">
        <f>IF(ISERROR((U727/V727-1)*100),"n/a",(U727/V727-1)*100)</f>
        <v>14.285714285714279</v>
      </c>
      <c r="AX727" s="224">
        <f>IF(ISERROR((V727/W727-1)*100),"n/a",(V727/W727-1)*100)</f>
        <v>-4.5454545454545521</v>
      </c>
      <c r="AY727" s="224">
        <f>IF(ISERROR((W727/X727-1)*100),"n/a",(W727/X727-1)*100)</f>
        <v>31.999999999999986</v>
      </c>
      <c r="AZ727" s="224">
        <f>IF(ISERROR((X727/Y727-1)*100),"n/a",(X727/Y727-1)*100)</f>
        <v>-9.0909090909090722</v>
      </c>
      <c r="BA727" s="224">
        <f>IF(ISERROR((Y727/Z727-1)*100),"n/a",(Y727/Z727-1)*100)</f>
        <v>14.583333333333325</v>
      </c>
      <c r="BB727" s="224">
        <f>IF(ISERROR((Z727/AA727-1)*100),"n/a",(Z727/AA727-1)*100)</f>
        <v>0</v>
      </c>
      <c r="BC727" s="224">
        <f>IF(ISERROR((AA727/AB727-1)*100),"n/a",(AA727/AB727-1)*100)</f>
        <v>3.2258064516129004</v>
      </c>
      <c r="BD727" s="224">
        <f>IF(ISERROR((AB727/AC727-1)*100),"n/a",(AB727/AC727-1)*100)</f>
        <v>0</v>
      </c>
      <c r="BE727" s="224">
        <f>IF(ISERROR((AC727/AD727-1)*100),"n/a",(AC727/AD727-1)*100)</f>
        <v>0</v>
      </c>
      <c r="BF727" s="224">
        <f>IF(ISERROR((AD727/AE727-1)*100),"n/a",(AD727/AE727-1)*100)</f>
        <v>0</v>
      </c>
      <c r="BG727" s="224">
        <f>AVERAGE(AG727:BF727)</f>
        <v>8.5043527690803131</v>
      </c>
      <c r="BH727" s="182">
        <f t="shared" si="16"/>
        <v>11.460875870541219</v>
      </c>
    </row>
    <row r="728" spans="1:60" x14ac:dyDescent="0.2">
      <c r="A728" s="55" t="s">
        <v>2131</v>
      </c>
      <c r="B728" s="55" t="s">
        <v>1362</v>
      </c>
      <c r="C728" s="36">
        <v>2.2574999999999998</v>
      </c>
      <c r="D728" s="181">
        <v>2.1625000000000001</v>
      </c>
      <c r="E728" s="181">
        <v>2.0474999999999999</v>
      </c>
      <c r="F728" s="181">
        <v>1.92</v>
      </c>
      <c r="G728" s="181">
        <v>1.8025</v>
      </c>
      <c r="H728" s="181">
        <v>1.6950000000000001</v>
      </c>
      <c r="I728" s="181">
        <v>1.595</v>
      </c>
      <c r="J728" s="202">
        <v>1.5</v>
      </c>
      <c r="K728" s="202">
        <v>1.42</v>
      </c>
      <c r="L728" s="181">
        <v>1.34</v>
      </c>
      <c r="M728" s="181">
        <v>1.26</v>
      </c>
      <c r="N728" s="181">
        <v>1.18</v>
      </c>
      <c r="O728" s="181">
        <v>1.1000000000000001</v>
      </c>
      <c r="P728" s="273"/>
      <c r="Q728" s="181">
        <v>1.06</v>
      </c>
      <c r="R728" s="181">
        <v>1.0249999999999999</v>
      </c>
      <c r="S728" s="273"/>
      <c r="T728" s="202">
        <v>0.995</v>
      </c>
      <c r="U728" s="202">
        <v>0.96499999999999997</v>
      </c>
      <c r="V728" s="202">
        <v>0.93500000000000005</v>
      </c>
      <c r="W728" s="202">
        <v>0.90500000000000003</v>
      </c>
      <c r="X728" s="202">
        <v>0.875</v>
      </c>
      <c r="Y728" s="202">
        <v>0.84499999999999997</v>
      </c>
      <c r="Z728" s="202">
        <v>0.79</v>
      </c>
      <c r="AA728" s="229">
        <v>0.75</v>
      </c>
      <c r="AB728" s="229">
        <v>1.3125</v>
      </c>
      <c r="AC728" s="202">
        <v>1.5</v>
      </c>
      <c r="AD728" s="229">
        <v>1.3105</v>
      </c>
      <c r="AE728" s="202">
        <v>1.44</v>
      </c>
      <c r="AF728" s="223">
        <f>SUM(C728:AE728)</f>
        <v>35.987999999999992</v>
      </c>
      <c r="AG728" s="224">
        <f>IF(ISERROR((C728/D728-1)*100),"n/a",(C728/D728-1)*100)</f>
        <v>4.3930635838150156</v>
      </c>
      <c r="AH728" s="224">
        <f>IF(ISERROR((D728/E728-1)*100),"n/a",(D728/E728-1)*100)</f>
        <v>5.6166056166056189</v>
      </c>
      <c r="AI728" s="224">
        <f>IF(ISERROR((E728/F728-1)*100),"n/a",(E728/F728-1)*100)</f>
        <v>6.640625</v>
      </c>
      <c r="AJ728" s="224">
        <f>IF(ISERROR((F728/G728-1)*100),"n/a",(F728/G728-1)*100)</f>
        <v>6.5187239944521469</v>
      </c>
      <c r="AK728" s="224">
        <f>IF(ISERROR((G728/H728-1)*100),"n/a",(G728/H728-1)*100)</f>
        <v>6.3421828908554634</v>
      </c>
      <c r="AL728" s="224">
        <f>IF(ISERROR((H728/I728-1)*100),"n/a",(H728/I728-1)*100)</f>
        <v>6.2695924764890387</v>
      </c>
      <c r="AM728" s="224">
        <f>IF(ISERROR((I728/J728-1)*100),"n/a",(I728/J728-1)*100)</f>
        <v>6.3333333333333242</v>
      </c>
      <c r="AN728" s="224">
        <f>IF(ISERROR((J728/K728-1)*100),"n/a",(J728/K728-1)*100)</f>
        <v>5.6338028169014231</v>
      </c>
      <c r="AO728" s="224">
        <f>IF(ISERROR((K728/L728-1)*100),"n/a",(K728/L728-1)*100)</f>
        <v>5.9701492537313383</v>
      </c>
      <c r="AP728" s="224">
        <f>IF(ISERROR((L728/M728-1)*100),"n/a",(L728/M728-1)*100)</f>
        <v>6.3492063492063489</v>
      </c>
      <c r="AQ728" s="224">
        <f>IF(ISERROR((M728/N728-1)*100),"n/a",(M728/N728-1)*100)</f>
        <v>6.7796610169491567</v>
      </c>
      <c r="AR728" s="224">
        <f>IF(ISERROR((N728/O728-1)*100),"n/a",(N728/O728-1)*100)</f>
        <v>7.2727272727272529</v>
      </c>
      <c r="AS728" s="224">
        <f>IF(ISERROR((O728/Q728-1)*100),"n/a",(O728/Q728-1)*100)</f>
        <v>3.7735849056603765</v>
      </c>
      <c r="AT728" s="224">
        <f>IF(ISERROR((Q728/R728-1)*100),"n/a",(Q728/R728-1)*100)</f>
        <v>3.4146341463414887</v>
      </c>
      <c r="AU728" s="224">
        <f>IF(ISERROR((R728/T728-1)*100),"n/a",(R728/T728-1)*100)</f>
        <v>3.015075376884413</v>
      </c>
      <c r="AV728" s="224">
        <f>IF(ISERROR((T728/U728-1)*100),"n/a",(T728/U728-1)*100)</f>
        <v>3.1088082901554515</v>
      </c>
      <c r="AW728" s="224">
        <f>IF(ISERROR((U728/V728-1)*100),"n/a",(U728/V728-1)*100)</f>
        <v>3.2085561497326109</v>
      </c>
      <c r="AX728" s="224">
        <f>IF(ISERROR((V728/W728-1)*100),"n/a",(V728/W728-1)*100)</f>
        <v>3.3149171270718369</v>
      </c>
      <c r="AY728" s="224">
        <f>IF(ISERROR((W728/X728-1)*100),"n/a",(W728/X728-1)*100)</f>
        <v>3.4285714285714253</v>
      </c>
      <c r="AZ728" s="224">
        <f>IF(ISERROR((X728/Y728-1)*100),"n/a",(X728/Y728-1)*100)</f>
        <v>3.5502958579881616</v>
      </c>
      <c r="BA728" s="224">
        <f>IF(ISERROR((Y728/Z728-1)*100),"n/a",(Y728/Z728-1)*100)</f>
        <v>6.9620253164556889</v>
      </c>
      <c r="BB728" s="224">
        <f>IF(ISERROR((Z728/AA728-1)*100),"n/a",(Z728/AA728-1)*100)</f>
        <v>5.3333333333333455</v>
      </c>
      <c r="BC728" s="224">
        <f>IF(ISERROR((AA728/AB728-1)*100),"n/a",(AA728/AB728-1)*100)</f>
        <v>-42.857142857142861</v>
      </c>
      <c r="BD728" s="224">
        <f>IF(ISERROR((AB728/AC728-1)*100),"n/a",(AB728/AC728-1)*100)</f>
        <v>-12.5</v>
      </c>
      <c r="BE728" s="224">
        <f>IF(ISERROR((AC728/AD728-1)*100),"n/a",(AC728/AD728-1)*100)</f>
        <v>14.460129721480342</v>
      </c>
      <c r="BF728" s="224">
        <f>IF(ISERROR((AD728/AE728-1)*100),"n/a",(AD728/AE728-1)*100)</f>
        <v>-8.9930555555555518</v>
      </c>
      <c r="BG728" s="224">
        <f>AVERAGE(AG728:BF728)</f>
        <v>2.4361310325401098</v>
      </c>
      <c r="BH728" s="182">
        <f t="shared" si="16"/>
        <v>10.506178764473026</v>
      </c>
    </row>
    <row r="729" spans="1:60" x14ac:dyDescent="0.2">
      <c r="A729" s="55" t="s">
        <v>2132</v>
      </c>
      <c r="B729" s="55" t="s">
        <v>537</v>
      </c>
      <c r="C729" s="36">
        <v>4</v>
      </c>
      <c r="D729" s="181">
        <v>3.84</v>
      </c>
      <c r="E729" s="181">
        <v>3.68</v>
      </c>
      <c r="F729" s="181">
        <v>3.55</v>
      </c>
      <c r="G729" s="181">
        <v>3.49</v>
      </c>
      <c r="H729" s="181">
        <v>3.48</v>
      </c>
      <c r="I729" s="181">
        <v>3.43</v>
      </c>
      <c r="J729" s="202">
        <v>3.23</v>
      </c>
      <c r="K729" s="202">
        <v>3.06</v>
      </c>
      <c r="L729" s="181">
        <v>2.98</v>
      </c>
      <c r="M729" s="181">
        <v>2.88</v>
      </c>
      <c r="N729" s="181">
        <v>2.7</v>
      </c>
      <c r="O729" s="181">
        <v>2.46</v>
      </c>
      <c r="P729" s="273"/>
      <c r="Q729" s="181">
        <v>2.1800000000000002</v>
      </c>
      <c r="R729" s="181">
        <v>1.85</v>
      </c>
      <c r="S729" s="273"/>
      <c r="T729" s="202">
        <v>1.74</v>
      </c>
      <c r="U729" s="202">
        <v>1.66</v>
      </c>
      <c r="V729" s="202">
        <v>1.55</v>
      </c>
      <c r="W729" s="202">
        <v>1.37</v>
      </c>
      <c r="X729" s="202">
        <v>1.28</v>
      </c>
      <c r="Y729" s="202">
        <v>1.1399999999999999</v>
      </c>
      <c r="Z729" s="202">
        <v>1.06</v>
      </c>
      <c r="AA729" s="202">
        <v>0.98</v>
      </c>
      <c r="AB729" s="229">
        <v>0.92</v>
      </c>
      <c r="AC729" s="202">
        <v>0.91</v>
      </c>
      <c r="AD729" s="229">
        <v>0.88</v>
      </c>
      <c r="AE729" s="202">
        <v>0.83499999999999996</v>
      </c>
      <c r="AF729" s="223">
        <f>SUM(C729:AE729)</f>
        <v>61.135000000000005</v>
      </c>
      <c r="AG729" s="224">
        <f>IF(ISERROR((C729/D729-1)*100),"n/a",(C729/D729-1)*100)</f>
        <v>4.1666666666666741</v>
      </c>
      <c r="AH729" s="224">
        <f>IF(ISERROR((D729/E729-1)*100),"n/a",(D729/E729-1)*100)</f>
        <v>4.3478260869565188</v>
      </c>
      <c r="AI729" s="224">
        <f>IF(ISERROR((E729/F729-1)*100),"n/a",(E729/F729-1)*100)</f>
        <v>3.6619718309859328</v>
      </c>
      <c r="AJ729" s="224">
        <f>IF(ISERROR((F729/G729-1)*100),"n/a",(F729/G729-1)*100)</f>
        <v>1.7191977077363862</v>
      </c>
      <c r="AK729" s="224">
        <f>IF(ISERROR((G729/H729-1)*100),"n/a",(G729/H729-1)*100)</f>
        <v>0.28735632183909399</v>
      </c>
      <c r="AL729" s="224">
        <f>IF(ISERROR((H729/I729-1)*100),"n/a",(H729/I729-1)*100)</f>
        <v>1.4577259475218707</v>
      </c>
      <c r="AM729" s="224">
        <f>IF(ISERROR((I729/J729-1)*100),"n/a",(I729/J729-1)*100)</f>
        <v>6.1919504643962897</v>
      </c>
      <c r="AN729" s="224">
        <f>IF(ISERROR((J729/K729-1)*100),"n/a",(J729/K729-1)*100)</f>
        <v>5.555555555555558</v>
      </c>
      <c r="AO729" s="224">
        <f>IF(ISERROR((K729/L729-1)*100),"n/a",(K729/L729-1)*100)</f>
        <v>2.6845637583892579</v>
      </c>
      <c r="AP729" s="224">
        <f>IF(ISERROR((L729/M729-1)*100),"n/a",(L729/M729-1)*100)</f>
        <v>3.4722222222222321</v>
      </c>
      <c r="AQ729" s="224">
        <f>IF(ISERROR((M729/N729-1)*100),"n/a",(M729/N729-1)*100)</f>
        <v>6.6666666666666652</v>
      </c>
      <c r="AR729" s="224">
        <f>IF(ISERROR((N729/O729-1)*100),"n/a",(N729/O729-1)*100)</f>
        <v>9.7560975609756184</v>
      </c>
      <c r="AS729" s="224">
        <f>IF(ISERROR((O729/Q729-1)*100),"n/a",(O729/Q729-1)*100)</f>
        <v>12.844036697247695</v>
      </c>
      <c r="AT729" s="224">
        <f>IF(ISERROR((Q729/R729-1)*100),"n/a",(Q729/R729-1)*100)</f>
        <v>17.837837837837832</v>
      </c>
      <c r="AU729" s="224">
        <f>IF(ISERROR((R729/T729-1)*100),"n/a",(R729/T729-1)*100)</f>
        <v>6.321839080459779</v>
      </c>
      <c r="AV729" s="224">
        <f>IF(ISERROR((T729/U729-1)*100),"n/a",(T729/U729-1)*100)</f>
        <v>4.8192771084337505</v>
      </c>
      <c r="AW729" s="224">
        <f>IF(ISERROR((U729/V729-1)*100),"n/a",(U729/V729-1)*100)</f>
        <v>7.0967741935483719</v>
      </c>
      <c r="AX729" s="224">
        <f>IF(ISERROR((V729/W729-1)*100),"n/a",(V729/W729-1)*100)</f>
        <v>13.138686131386844</v>
      </c>
      <c r="AY729" s="224">
        <f>IF(ISERROR((W729/X729-1)*100),"n/a",(W729/X729-1)*100)</f>
        <v>7.03125</v>
      </c>
      <c r="AZ729" s="224">
        <f>IF(ISERROR((X729/Y729-1)*100),"n/a",(X729/Y729-1)*100)</f>
        <v>12.28070175438598</v>
      </c>
      <c r="BA729" s="224">
        <f>IF(ISERROR((Y729/Z729-1)*100),"n/a",(Y729/Z729-1)*100)</f>
        <v>7.5471698113207308</v>
      </c>
      <c r="BB729" s="224">
        <f>IF(ISERROR((Z729/AA729-1)*100),"n/a",(Z729/AA729-1)*100)</f>
        <v>8.163265306122458</v>
      </c>
      <c r="BC729" s="224">
        <f>IF(ISERROR((AA729/AB729-1)*100),"n/a",(AA729/AB729-1)*100)</f>
        <v>6.5217391304347672</v>
      </c>
      <c r="BD729" s="224">
        <f>IF(ISERROR((AB729/AC729-1)*100),"n/a",(AB729/AC729-1)*100)</f>
        <v>1.098901098901095</v>
      </c>
      <c r="BE729" s="224">
        <f>IF(ISERROR((AC729/AD729-1)*100),"n/a",(AC729/AD729-1)*100)</f>
        <v>3.4090909090909172</v>
      </c>
      <c r="BF729" s="224">
        <f>IF(ISERROR((AD729/AE729-1)*100),"n/a",(AD729/AE729-1)*100)</f>
        <v>5.3892215568862367</v>
      </c>
      <c r="BG729" s="224">
        <f>AVERAGE(AG729:BF729)</f>
        <v>6.2872150540757126</v>
      </c>
      <c r="BH729" s="182">
        <f t="shared" ref="BH729:BH734" si="17">STDEV(AG729:BF729)</f>
        <v>4.1606380063377451</v>
      </c>
    </row>
    <row r="730" spans="1:60" x14ac:dyDescent="0.2">
      <c r="A730" s="146" t="s">
        <v>1365</v>
      </c>
      <c r="B730" s="55" t="s">
        <v>1366</v>
      </c>
      <c r="C730" s="36">
        <v>1.6</v>
      </c>
      <c r="D730" s="181">
        <v>1.44</v>
      </c>
      <c r="E730" s="181">
        <v>1.32</v>
      </c>
      <c r="F730" s="181">
        <v>1.2</v>
      </c>
      <c r="G730" s="181">
        <v>1.1200000000000001</v>
      </c>
      <c r="H730" s="181">
        <v>1.04</v>
      </c>
      <c r="I730" s="181">
        <v>0.96</v>
      </c>
      <c r="J730" s="202">
        <v>0.84</v>
      </c>
      <c r="K730" s="202">
        <v>0.72</v>
      </c>
      <c r="L730" s="181">
        <v>0.61960000000000004</v>
      </c>
      <c r="M730" s="181">
        <v>0.56320000000000003</v>
      </c>
      <c r="N730" s="181">
        <v>0.51200000000000001</v>
      </c>
      <c r="O730" s="181">
        <v>0.46400000000000002</v>
      </c>
      <c r="P730" s="273"/>
      <c r="Q730" s="181">
        <v>0.40400000000000003</v>
      </c>
      <c r="R730" s="181">
        <v>0.10100000000000001</v>
      </c>
      <c r="S730" s="273"/>
      <c r="T730" s="229">
        <v>0</v>
      </c>
      <c r="U730" s="229">
        <v>0</v>
      </c>
      <c r="V730" s="229">
        <v>0</v>
      </c>
      <c r="W730" s="229">
        <v>0</v>
      </c>
      <c r="X730" s="229">
        <v>0</v>
      </c>
      <c r="Y730" s="229">
        <v>0</v>
      </c>
      <c r="Z730" s="229">
        <v>0</v>
      </c>
      <c r="AA730" s="229">
        <v>0</v>
      </c>
      <c r="AB730" s="229">
        <v>0</v>
      </c>
      <c r="AC730" s="229">
        <v>0</v>
      </c>
      <c r="AD730" s="229">
        <v>0</v>
      </c>
      <c r="AE730" s="229">
        <v>0</v>
      </c>
      <c r="AF730" s="223">
        <f>SUM(C730:AE730)</f>
        <v>12.903800000000002</v>
      </c>
      <c r="AG730" s="224">
        <f>IF(ISERROR((C730/D730-1)*100),"n/a",(C730/D730-1)*100)</f>
        <v>11.111111111111116</v>
      </c>
      <c r="AH730" s="224">
        <f>IF(ISERROR((D730/E730-1)*100),"n/a",(D730/E730-1)*100)</f>
        <v>9.0909090909090828</v>
      </c>
      <c r="AI730" s="224">
        <f>IF(ISERROR((E730/F730-1)*100),"n/a",(E730/F730-1)*100)</f>
        <v>10.000000000000009</v>
      </c>
      <c r="AJ730" s="224">
        <f>IF(ISERROR((F730/G730-1)*100),"n/a",(F730/G730-1)*100)</f>
        <v>7.1428571428571397</v>
      </c>
      <c r="AK730" s="224">
        <f>IF(ISERROR((G730/H730-1)*100),"n/a",(G730/H730-1)*100)</f>
        <v>7.6923076923077094</v>
      </c>
      <c r="AL730" s="224">
        <f>IF(ISERROR((H730/I730-1)*100),"n/a",(H730/I730-1)*100)</f>
        <v>8.3333333333333481</v>
      </c>
      <c r="AM730" s="224">
        <f>IF(ISERROR((I730/J730-1)*100),"n/a",(I730/J730-1)*100)</f>
        <v>14.285714285714279</v>
      </c>
      <c r="AN730" s="224">
        <f>IF(ISERROR((J730/K730-1)*100),"n/a",(J730/K730-1)*100)</f>
        <v>16.666666666666675</v>
      </c>
      <c r="AO730" s="224">
        <f>IF(ISERROR((K730/L730-1)*100),"n/a",(K730/L730-1)*100)</f>
        <v>16.204002582311162</v>
      </c>
      <c r="AP730" s="224">
        <f>IF(ISERROR((L730/M730-1)*100),"n/a",(L730/M730-1)*100)</f>
        <v>10.014204545454541</v>
      </c>
      <c r="AQ730" s="224">
        <f>IF(ISERROR((M730/N730-1)*100),"n/a",(M730/N730-1)*100)</f>
        <v>10.000000000000009</v>
      </c>
      <c r="AR730" s="224">
        <f>IF(ISERROR((N730/O730-1)*100),"n/a",(N730/O730-1)*100)</f>
        <v>10.344827586206895</v>
      </c>
      <c r="AS730" s="224">
        <f>IF(ISERROR((O730/Q730-1)*100),"n/a",(O730/Q730-1)*100)</f>
        <v>14.851485148514843</v>
      </c>
      <c r="AT730" s="224">
        <f>IF(ISERROR((Q730/R730-1)*100),"n/a",(Q730/R730-1)*100)</f>
        <v>300</v>
      </c>
      <c r="AU730" s="224" t="str">
        <f>IF(ISERROR((R730/T730-1)*100),"n/a",(R730/T730-1)*100)</f>
        <v>n/a</v>
      </c>
      <c r="AV730" s="224" t="str">
        <f>IF(ISERROR((T730/U730-1)*100),"n/a",(T730/U730-1)*100)</f>
        <v>n/a</v>
      </c>
      <c r="AW730" s="224" t="str">
        <f>IF(ISERROR((U730/V730-1)*100),"n/a",(U730/V730-1)*100)</f>
        <v>n/a</v>
      </c>
      <c r="AX730" s="224" t="str">
        <f>IF(ISERROR((V730/W730-1)*100),"n/a",(V730/W730-1)*100)</f>
        <v>n/a</v>
      </c>
      <c r="AY730" s="224" t="str">
        <f>IF(ISERROR((W730/X730-1)*100),"n/a",(W730/X730-1)*100)</f>
        <v>n/a</v>
      </c>
      <c r="AZ730" s="224" t="str">
        <f>IF(ISERROR((X730/Y730-1)*100),"n/a",(X730/Y730-1)*100)</f>
        <v>n/a</v>
      </c>
      <c r="BA730" s="224" t="str">
        <f>IF(ISERROR((Y730/Z730-1)*100),"n/a",(Y730/Z730-1)*100)</f>
        <v>n/a</v>
      </c>
      <c r="BB730" s="224" t="str">
        <f>IF(ISERROR((Z730/AA730-1)*100),"n/a",(Z730/AA730-1)*100)</f>
        <v>n/a</v>
      </c>
      <c r="BC730" s="224" t="str">
        <f>IF(ISERROR((AA730/AB730-1)*100),"n/a",(AA730/AB730-1)*100)</f>
        <v>n/a</v>
      </c>
      <c r="BD730" s="224" t="str">
        <f>IF(ISERROR((AB730/AC730-1)*100),"n/a",(AB730/AC730-1)*100)</f>
        <v>n/a</v>
      </c>
      <c r="BE730" s="224" t="str">
        <f>IF(ISERROR((AC730/AD730-1)*100),"n/a",(AC730/AD730-1)*100)</f>
        <v>n/a</v>
      </c>
      <c r="BF730" s="224" t="str">
        <f>IF(ISERROR((AD730/AE730-1)*100),"n/a",(AD730/AE730-1)*100)</f>
        <v>n/a</v>
      </c>
      <c r="BG730" s="224">
        <f>AVERAGE(AG730:BF730)</f>
        <v>31.83838708467049</v>
      </c>
      <c r="BH730" s="182">
        <f t="shared" si="17"/>
        <v>77.244105002865666</v>
      </c>
    </row>
    <row r="731" spans="1:60" x14ac:dyDescent="0.2">
      <c r="A731" s="123" t="s">
        <v>2133</v>
      </c>
      <c r="B731" s="55" t="s">
        <v>539</v>
      </c>
      <c r="C731" s="36">
        <v>0.87680000000000002</v>
      </c>
      <c r="D731" s="181">
        <v>0.84319999999999995</v>
      </c>
      <c r="E731" s="181">
        <v>0.81079999999999997</v>
      </c>
      <c r="F731" s="181">
        <v>0.77959999999999996</v>
      </c>
      <c r="G731" s="181">
        <v>0.74960000000000004</v>
      </c>
      <c r="H731" s="181">
        <v>0.7208</v>
      </c>
      <c r="I731" s="181">
        <v>0.69320000000000004</v>
      </c>
      <c r="J731" s="202">
        <v>0.66639999999999999</v>
      </c>
      <c r="K731" s="202">
        <v>0.64080000000000004</v>
      </c>
      <c r="L731" s="181">
        <v>0.622</v>
      </c>
      <c r="M731" s="181">
        <v>0.59799999999999998</v>
      </c>
      <c r="N731" s="181">
        <v>0.57240000000000002</v>
      </c>
      <c r="O731" s="181">
        <v>0.55320000000000003</v>
      </c>
      <c r="P731" s="273"/>
      <c r="Q731" s="181">
        <v>0.53439999999999999</v>
      </c>
      <c r="R731" s="181">
        <v>0.52400000000000002</v>
      </c>
      <c r="S731" s="181"/>
      <c r="T731" s="202">
        <v>0.51200000000000001</v>
      </c>
      <c r="U731" s="202">
        <v>0.504</v>
      </c>
      <c r="V731" s="202">
        <v>0.48399999999999999</v>
      </c>
      <c r="W731" s="202">
        <v>0.47199999999999998</v>
      </c>
      <c r="X731" s="202">
        <v>0.44800000000000001</v>
      </c>
      <c r="Y731" s="202">
        <v>0.41599999999999998</v>
      </c>
      <c r="Z731" s="202">
        <v>0.38667000000000001</v>
      </c>
      <c r="AA731" s="202">
        <v>0.36</v>
      </c>
      <c r="AB731" s="202">
        <v>0.34666999999999998</v>
      </c>
      <c r="AC731" s="202">
        <v>0.33333000000000002</v>
      </c>
      <c r="AD731" s="202">
        <v>0.32</v>
      </c>
      <c r="AE731" s="202">
        <v>0.30667</v>
      </c>
      <c r="AF731" s="223">
        <f>SUM(C731:AE731)</f>
        <v>15.074540000000002</v>
      </c>
      <c r="AG731" s="224">
        <f>IF(ISERROR((C731/D731-1)*100),"n/a",(C731/D731-1)*100)</f>
        <v>3.9848197343453684</v>
      </c>
      <c r="AH731" s="224">
        <f>IF(ISERROR((D731/E731-1)*100),"n/a",(D731/E731-1)*100)</f>
        <v>3.9960532807103988</v>
      </c>
      <c r="AI731" s="224">
        <f>IF(ISERROR((E731/F731-1)*100),"n/a",(E731/F731-1)*100)</f>
        <v>4.0020523345305259</v>
      </c>
      <c r="AJ731" s="224">
        <f>IF(ISERROR((F731/G731-1)*100),"n/a",(F731/G731-1)*100)</f>
        <v>4.0021344717182439</v>
      </c>
      <c r="AK731" s="224">
        <f>IF(ISERROR((G731/H731-1)*100),"n/a",(G731/H731-1)*100)</f>
        <v>3.9955604883462836</v>
      </c>
      <c r="AL731" s="224">
        <f>IF(ISERROR((H731/I731-1)*100),"n/a",(H731/I731-1)*100)</f>
        <v>3.9815349105597253</v>
      </c>
      <c r="AM731" s="224">
        <f>IF(ISERROR((I731/J731-1)*100),"n/a",(I731/J731-1)*100)</f>
        <v>4.0216086434573972</v>
      </c>
      <c r="AN731" s="224">
        <f>IF(ISERROR((J731/K731-1)*100),"n/a",(J731/K731-1)*100)</f>
        <v>3.995006242197241</v>
      </c>
      <c r="AO731" s="224">
        <f>IF(ISERROR((K731/L731-1)*100),"n/a",(K731/L731-1)*100)</f>
        <v>3.0225080385852143</v>
      </c>
      <c r="AP731" s="224">
        <f>IF(ISERROR((L731/M731-1)*100),"n/a",(L731/M731-1)*100)</f>
        <v>4.013377926421402</v>
      </c>
      <c r="AQ731" s="224">
        <f>IF(ISERROR((M731/N731-1)*100),"n/a",(M731/N731-1)*100)</f>
        <v>4.4723969252270956</v>
      </c>
      <c r="AR731" s="224">
        <f>IF(ISERROR((N731/O731-1)*100),"n/a",(N731/O731-1)*100)</f>
        <v>3.4707158351410028</v>
      </c>
      <c r="AS731" s="224">
        <f>IF(ISERROR((O731/Q731-1)*100),"n/a",(O731/Q731-1)*100)</f>
        <v>3.5179640718562943</v>
      </c>
      <c r="AT731" s="224">
        <f>IF(ISERROR((Q731/R731-1)*100),"n/a",(Q731/R731-1)*100)</f>
        <v>1.984732824427482</v>
      </c>
      <c r="AU731" s="224">
        <f>IF(ISERROR((R731/T731-1)*100),"n/a",(R731/T731-1)*100)</f>
        <v>2.34375</v>
      </c>
      <c r="AV731" s="224">
        <f>IF(ISERROR((T731/U731-1)*100),"n/a",(T731/U731-1)*100)</f>
        <v>1.5873015873015817</v>
      </c>
      <c r="AW731" s="224">
        <f>IF(ISERROR((U731/V731-1)*100),"n/a",(U731/V731-1)*100)</f>
        <v>4.1322314049586861</v>
      </c>
      <c r="AX731" s="224">
        <f>IF(ISERROR((V731/W731-1)*100),"n/a",(V731/W731-1)*100)</f>
        <v>2.5423728813559254</v>
      </c>
      <c r="AY731" s="224">
        <f>IF(ISERROR((W731/X731-1)*100),"n/a",(W731/X731-1)*100)</f>
        <v>5.3571428571428603</v>
      </c>
      <c r="AZ731" s="224">
        <f>IF(ISERROR((X731/Y731-1)*100),"n/a",(X731/Y731-1)*100)</f>
        <v>7.6923076923077094</v>
      </c>
      <c r="BA731" s="224">
        <f>IF(ISERROR((Y731/Z731-1)*100),"n/a",(Y731/Z731-1)*100)</f>
        <v>7.5852794372462284</v>
      </c>
      <c r="BB731" s="224">
        <f>IF(ISERROR((Z731/AA731-1)*100),"n/a",(Z731/AA731-1)*100)</f>
        <v>7.4083333333333501</v>
      </c>
      <c r="BC731" s="224">
        <f>IF(ISERROR((AA731/AB731-1)*100),"n/a",(AA731/AB731-1)*100)</f>
        <v>3.8451553350448586</v>
      </c>
      <c r="BD731" s="224">
        <f>IF(ISERROR((AB731/AC731-1)*100),"n/a",(AB731/AC731-1)*100)</f>
        <v>4.0020400204001882</v>
      </c>
      <c r="BE731" s="224">
        <f>IF(ISERROR((AC731/AD731-1)*100),"n/a",(AC731/AD731-1)*100)</f>
        <v>4.165624999999995</v>
      </c>
      <c r="BF731" s="224">
        <f>IF(ISERROR((AD731/AE731-1)*100),"n/a",(AD731/AE731-1)*100)</f>
        <v>4.3466918837838708</v>
      </c>
      <c r="BG731" s="224">
        <f>AVERAGE(AG731:BF731)</f>
        <v>4.1334114292461122</v>
      </c>
      <c r="BH731" s="182">
        <f t="shared" si="17"/>
        <v>1.4981983735528976</v>
      </c>
    </row>
    <row r="732" spans="1:60" x14ac:dyDescent="0.2">
      <c r="A732" s="116" t="s">
        <v>1698</v>
      </c>
      <c r="B732" s="55" t="s">
        <v>1699</v>
      </c>
      <c r="C732" s="36">
        <v>2.84</v>
      </c>
      <c r="D732" s="181">
        <v>2.68</v>
      </c>
      <c r="E732" s="181">
        <v>2.42</v>
      </c>
      <c r="F732" s="181">
        <v>2.2799999999999998</v>
      </c>
      <c r="G732" s="181">
        <v>2</v>
      </c>
      <c r="H732" s="181">
        <v>1.88</v>
      </c>
      <c r="I732" s="181">
        <v>1.68</v>
      </c>
      <c r="J732" s="202">
        <v>1.44</v>
      </c>
      <c r="K732" s="229">
        <v>1.2</v>
      </c>
      <c r="L732" s="181">
        <v>1.35901219228081</v>
      </c>
      <c r="M732" s="181">
        <v>1.2152013782828399</v>
      </c>
      <c r="N732" s="181">
        <v>1.09296218638457</v>
      </c>
      <c r="O732" s="181">
        <v>0.98869934623604006</v>
      </c>
      <c r="P732" s="202"/>
      <c r="Q732" s="181">
        <v>0.85567434328791803</v>
      </c>
      <c r="R732" s="181">
        <v>0.74422096243949099</v>
      </c>
      <c r="S732" s="202"/>
      <c r="T732" s="181">
        <v>0.63276758159106505</v>
      </c>
      <c r="U732" s="181">
        <v>0.56086217459208099</v>
      </c>
      <c r="V732" s="202">
        <v>0.48895676759309598</v>
      </c>
      <c r="W732" s="202">
        <v>0.37750338674466999</v>
      </c>
      <c r="X732" s="202">
        <v>0.19054932854730899</v>
      </c>
      <c r="Y732" s="202">
        <v>0.15459662504781699</v>
      </c>
      <c r="Z732" s="202">
        <v>7.1905406998984706E-2</v>
      </c>
      <c r="AA732" s="229">
        <v>0</v>
      </c>
      <c r="AB732" s="229">
        <v>0</v>
      </c>
      <c r="AC732" s="229">
        <v>0</v>
      </c>
      <c r="AD732" s="229">
        <v>0</v>
      </c>
      <c r="AE732" s="229">
        <v>0</v>
      </c>
      <c r="AF732" s="223">
        <f>SUM(C732:AE732)</f>
        <v>27.152911680026691</v>
      </c>
      <c r="AG732" s="224">
        <f>IF(ISERROR((C732/D732-1)*100),"n/a",(C732/D732-1)*100)</f>
        <v>5.9701492537313383</v>
      </c>
      <c r="AH732" s="224">
        <f>IF(ISERROR((D732/E732-1)*100),"n/a",(D732/E732-1)*100)</f>
        <v>10.743801652892571</v>
      </c>
      <c r="AI732" s="224">
        <f>IF(ISERROR((E732/F732-1)*100),"n/a",(E732/F732-1)*100)</f>
        <v>6.1403508771929793</v>
      </c>
      <c r="AJ732" s="224">
        <f>IF(ISERROR((F732/G732-1)*100),"n/a",(F732/G732-1)*100)</f>
        <v>13.999999999999989</v>
      </c>
      <c r="AK732" s="224">
        <f>IF(ISERROR((G732/H732-1)*100),"n/a",(G732/H732-1)*100)</f>
        <v>6.3829787234042534</v>
      </c>
      <c r="AL732" s="224">
        <f>IF(ISERROR((H732/I732-1)*100),"n/a",(H732/I732-1)*100)</f>
        <v>11.904761904761907</v>
      </c>
      <c r="AM732" s="224">
        <f>IF(ISERROR((I732/J732-1)*100),"n/a",(I732/J732-1)*100)</f>
        <v>16.666666666666675</v>
      </c>
      <c r="AN732" s="224">
        <f>IF(ISERROR((J732/K732-1)*100),"n/a",(J732/K732-1)*100)</f>
        <v>19.999999999999996</v>
      </c>
      <c r="AO732" s="224">
        <f>IF(ISERROR((K732/L732-1)*100),"n/a",(K732/L732-1)*100)</f>
        <v>-11.700571428571383</v>
      </c>
      <c r="AP732" s="224">
        <f>IF(ISERROR((L732/M732-1)*100),"n/a",(L732/M732-1)*100)</f>
        <v>11.834319526627301</v>
      </c>
      <c r="AQ732" s="224">
        <f>IF(ISERROR((M732/N732-1)*100),"n/a",(M732/N732-1)*100)</f>
        <v>11.184210526315397</v>
      </c>
      <c r="AR732" s="224">
        <f>IF(ISERROR((N732/O732-1)*100),"n/a",(N732/O732-1)*100)</f>
        <v>10.545454545454746</v>
      </c>
      <c r="AS732" s="224">
        <f>IF(ISERROR((O732/Q732-1)*100),"n/a",(O732/Q732-1)*100)</f>
        <v>15.546218487394992</v>
      </c>
      <c r="AT732" s="224">
        <f>IF(ISERROR((Q732/R732-1)*100),"n/a",(Q732/R732-1)*100)</f>
        <v>14.97584541062813</v>
      </c>
      <c r="AU732" s="224">
        <f>IF(ISERROR((R732/T732-1)*100),"n/a",(R732/T732-1)*100)</f>
        <v>17.61363636363631</v>
      </c>
      <c r="AV732" s="224">
        <f>IF(ISERROR((T732/U732-1)*100),"n/a",(T732/U732-1)*100)</f>
        <v>12.820512820512707</v>
      </c>
      <c r="AW732" s="224">
        <f>IF(ISERROR((U732/V732-1)*100),"n/a",(U732/V732-1)*100)</f>
        <v>14.705882352941234</v>
      </c>
      <c r="AX732" s="224">
        <f>IF(ISERROR((V732/W732-1)*100),"n/a",(V732/W732-1)*100)</f>
        <v>29.523809523809419</v>
      </c>
      <c r="AY732" s="224">
        <f>IF(ISERROR((W732/X732-1)*100),"n/a",(W732/X732-1)*100)</f>
        <v>98.113207547170461</v>
      </c>
      <c r="AZ732" s="224">
        <f>IF(ISERROR((X732/Y732-1)*100),"n/a",(X732/Y732-1)*100)</f>
        <v>23.255813953488168</v>
      </c>
      <c r="BA732" s="224">
        <f>IF(ISERROR((Y732/Z732-1)*100),"n/a",(Y732/Z732-1)*100)</f>
        <v>114.99999999999982</v>
      </c>
      <c r="BB732" s="224" t="str">
        <f>IF(ISERROR((Z732/AA732-1)*100),"n/a",(Z732/AA732-1)*100)</f>
        <v>n/a</v>
      </c>
      <c r="BC732" s="224" t="str">
        <f>IF(ISERROR((AA732/AB732-1)*100),"n/a",(AA732/AB732-1)*100)</f>
        <v>n/a</v>
      </c>
      <c r="BD732" s="224" t="str">
        <f>IF(ISERROR((AB732/AC732-1)*100),"n/a",(AB732/AC732-1)*100)</f>
        <v>n/a</v>
      </c>
      <c r="BE732" s="224" t="str">
        <f>IF(ISERROR((AC732/AD732-1)*100),"n/a",(AC732/AD732-1)*100)</f>
        <v>n/a</v>
      </c>
      <c r="BF732" s="224" t="str">
        <f>IF(ISERROR((AD732/AE732-1)*100),"n/a",(AD732/AE732-1)*100)</f>
        <v>n/a</v>
      </c>
      <c r="BG732" s="224">
        <f>AVERAGE(AG732:BF732)</f>
        <v>21.677478509907477</v>
      </c>
      <c r="BH732" s="182">
        <f t="shared" si="17"/>
        <v>29.419901249051833</v>
      </c>
    </row>
    <row r="733" spans="1:60" x14ac:dyDescent="0.2">
      <c r="A733" s="116" t="s">
        <v>2134</v>
      </c>
      <c r="B733" s="55" t="s">
        <v>1368</v>
      </c>
      <c r="C733" s="36">
        <v>1.76</v>
      </c>
      <c r="D733" s="181">
        <v>1.66</v>
      </c>
      <c r="E733" s="181">
        <v>1.64</v>
      </c>
      <c r="F733" s="181">
        <v>1.58</v>
      </c>
      <c r="G733" s="181">
        <v>1.44</v>
      </c>
      <c r="H733" s="181">
        <v>1.36</v>
      </c>
      <c r="I733" s="181">
        <v>1.28</v>
      </c>
      <c r="J733" s="202">
        <v>1.04</v>
      </c>
      <c r="K733" s="202">
        <v>0.44</v>
      </c>
      <c r="L733" s="181">
        <v>0.28000000000000003</v>
      </c>
      <c r="M733" s="181">
        <v>0.22</v>
      </c>
      <c r="N733" s="238">
        <v>0.16</v>
      </c>
      <c r="O733" s="181">
        <v>0.13</v>
      </c>
      <c r="P733" s="273"/>
      <c r="Q733" s="238">
        <v>0.04</v>
      </c>
      <c r="R733" s="238">
        <v>0.04</v>
      </c>
      <c r="S733" s="273"/>
      <c r="T733" s="229">
        <v>0.04</v>
      </c>
      <c r="U733" s="229">
        <v>0.1</v>
      </c>
      <c r="V733" s="229">
        <v>1.61</v>
      </c>
      <c r="W733" s="202">
        <v>1.68</v>
      </c>
      <c r="X733" s="202">
        <v>1.47</v>
      </c>
      <c r="Y733" s="229">
        <v>1.44</v>
      </c>
      <c r="Z733" s="202">
        <v>1.26</v>
      </c>
      <c r="AA733" s="202">
        <v>1.04</v>
      </c>
      <c r="AB733" s="229">
        <v>0.8</v>
      </c>
      <c r="AC733" s="202">
        <v>0.8</v>
      </c>
      <c r="AD733" s="202">
        <v>0.745</v>
      </c>
      <c r="AE733" s="202">
        <v>0.57499999999999996</v>
      </c>
      <c r="AF733" s="223">
        <f>SUM(C733:AE733)</f>
        <v>24.63</v>
      </c>
      <c r="AG733" s="224">
        <f>IF(ISERROR((C733/D733-1)*100),"n/a",(C733/D733-1)*100)</f>
        <v>6.024096385542177</v>
      </c>
      <c r="AH733" s="224">
        <f>IF(ISERROR((D733/E733-1)*100),"n/a",(D733/E733-1)*100)</f>
        <v>1.2195121951219523</v>
      </c>
      <c r="AI733" s="224">
        <f>IF(ISERROR((E733/F733-1)*100),"n/a",(E733/F733-1)*100)</f>
        <v>3.7974683544303778</v>
      </c>
      <c r="AJ733" s="224">
        <f>IF(ISERROR((F733/G733-1)*100),"n/a",(F733/G733-1)*100)</f>
        <v>9.7222222222222321</v>
      </c>
      <c r="AK733" s="224">
        <f>IF(ISERROR((G733/H733-1)*100),"n/a",(G733/H733-1)*100)</f>
        <v>5.8823529411764497</v>
      </c>
      <c r="AL733" s="224">
        <f>IF(ISERROR((H733/I733-1)*100),"n/a",(H733/I733-1)*100)</f>
        <v>6.25</v>
      </c>
      <c r="AM733" s="224">
        <f>IF(ISERROR((I733/J733-1)*100),"n/a",(I733/J733-1)*100)</f>
        <v>23.076923076923084</v>
      </c>
      <c r="AN733" s="224">
        <f>IF(ISERROR((J733/K733-1)*100),"n/a",(J733/K733-1)*100)</f>
        <v>136.36363636363637</v>
      </c>
      <c r="AO733" s="224">
        <f>IF(ISERROR((K733/L733-1)*100),"n/a",(K733/L733-1)*100)</f>
        <v>57.142857142857139</v>
      </c>
      <c r="AP733" s="224">
        <f>IF(ISERROR((L733/M733-1)*100),"n/a",(L733/M733-1)*100)</f>
        <v>27.272727272727295</v>
      </c>
      <c r="AQ733" s="224">
        <f>IF(ISERROR((M733/N733-1)*100),"n/a",(M733/N733-1)*100)</f>
        <v>37.5</v>
      </c>
      <c r="AR733" s="224">
        <f>IF(ISERROR((N733/O733-1)*100),"n/a",(N733/O733-1)*100)</f>
        <v>23.076923076923084</v>
      </c>
      <c r="AS733" s="224">
        <f>IF(ISERROR((O733/Q733-1)*100),"n/a",(O733/Q733-1)*100)</f>
        <v>225</v>
      </c>
      <c r="AT733" s="224">
        <f>IF(ISERROR((Q733/R733-1)*100),"n/a",(Q733/R733-1)*100)</f>
        <v>0</v>
      </c>
      <c r="AU733" s="224">
        <f>IF(ISERROR((R733/T733-1)*100),"n/a",(R733/T733-1)*100)</f>
        <v>0</v>
      </c>
      <c r="AV733" s="224">
        <f>IF(ISERROR((T733/U733-1)*100),"n/a",(T733/U733-1)*100)</f>
        <v>-60.000000000000007</v>
      </c>
      <c r="AW733" s="224">
        <f>IF(ISERROR((U733/V733-1)*100),"n/a",(U733/V733-1)*100)</f>
        <v>-93.788819875776397</v>
      </c>
      <c r="AX733" s="224">
        <f>IF(ISERROR((V733/W733-1)*100),"n/a",(V733/W733-1)*100)</f>
        <v>-4.1666666666666519</v>
      </c>
      <c r="AY733" s="224">
        <f>IF(ISERROR((W733/X733-1)*100),"n/a",(W733/X733-1)*100)</f>
        <v>14.285714285714279</v>
      </c>
      <c r="AZ733" s="224">
        <f>IF(ISERROR((X733/Y733-1)*100),"n/a",(X733/Y733-1)*100)</f>
        <v>2.0833333333333259</v>
      </c>
      <c r="BA733" s="224">
        <f>IF(ISERROR((Y733/Z733-1)*100),"n/a",(Y733/Z733-1)*100)</f>
        <v>14.285714285714279</v>
      </c>
      <c r="BB733" s="224">
        <f>IF(ISERROR((Z733/AA733-1)*100),"n/a",(Z733/AA733-1)*100)</f>
        <v>21.153846153846146</v>
      </c>
      <c r="BC733" s="224">
        <f>IF(ISERROR((AA733/AB733-1)*100),"n/a",(AA733/AB733-1)*100)</f>
        <v>30.000000000000004</v>
      </c>
      <c r="BD733" s="224">
        <f>IF(ISERROR((AB733/AC733-1)*100),"n/a",(AB733/AC733-1)*100)</f>
        <v>0</v>
      </c>
      <c r="BE733" s="224">
        <f>IF(ISERROR((AC733/AD733-1)*100),"n/a",(AC733/AD733-1)*100)</f>
        <v>7.3825503355704702</v>
      </c>
      <c r="BF733" s="224">
        <f>IF(ISERROR((AD733/AE733-1)*100),"n/a",(AD733/AE733-1)*100)</f>
        <v>29.565217391304355</v>
      </c>
      <c r="BG733" s="224">
        <f>AVERAGE(AG733:BF733)</f>
        <v>20.120369549023074</v>
      </c>
      <c r="BH733" s="182">
        <f t="shared" si="17"/>
        <v>56.74420056097091</v>
      </c>
    </row>
    <row r="734" spans="1:60" x14ac:dyDescent="0.2">
      <c r="A734" s="146" t="s">
        <v>1369</v>
      </c>
      <c r="B734" s="55" t="s">
        <v>1370</v>
      </c>
      <c r="C734" s="36">
        <v>2</v>
      </c>
      <c r="D734" s="181">
        <v>1.728</v>
      </c>
      <c r="E734" s="181">
        <v>1.5</v>
      </c>
      <c r="F734" s="181">
        <v>1.3</v>
      </c>
      <c r="G734" s="181">
        <v>1</v>
      </c>
      <c r="H734" s="181">
        <v>0.8</v>
      </c>
      <c r="I734" s="181">
        <v>0.65600000000000003</v>
      </c>
      <c r="J734" s="202">
        <v>0.504</v>
      </c>
      <c r="K734" s="202">
        <v>0.42</v>
      </c>
      <c r="L734" s="181">
        <v>0.38</v>
      </c>
      <c r="M734" s="181">
        <v>0.33200000000000002</v>
      </c>
      <c r="N734" s="181">
        <v>0.28799999999999998</v>
      </c>
      <c r="O734" s="181">
        <v>0.13</v>
      </c>
      <c r="P734" s="273"/>
      <c r="Q734" s="238">
        <v>0</v>
      </c>
      <c r="R734" s="238">
        <v>0</v>
      </c>
      <c r="S734" s="273"/>
      <c r="T734" s="229">
        <v>0</v>
      </c>
      <c r="U734" s="229">
        <v>0</v>
      </c>
      <c r="V734" s="229">
        <v>0</v>
      </c>
      <c r="W734" s="229">
        <v>0</v>
      </c>
      <c r="X734" s="229">
        <v>0</v>
      </c>
      <c r="Y734" s="229">
        <v>0</v>
      </c>
      <c r="Z734" s="229">
        <v>0</v>
      </c>
      <c r="AA734" s="229">
        <v>0</v>
      </c>
      <c r="AB734" s="229">
        <v>0</v>
      </c>
      <c r="AC734" s="229">
        <v>0</v>
      </c>
      <c r="AD734" s="229">
        <v>0</v>
      </c>
      <c r="AE734" s="229">
        <v>0</v>
      </c>
      <c r="AF734" s="223">
        <f>SUM(C734:AE734)</f>
        <v>11.038000000000002</v>
      </c>
      <c r="AG734" s="224">
        <f>IF(ISERROR((C734/D734-1)*100),"n/a",(C734/D734-1)*100)</f>
        <v>15.740740740740744</v>
      </c>
      <c r="AH734" s="224">
        <f>IF(ISERROR((D734/E734-1)*100),"n/a",(D734/E734-1)*100)</f>
        <v>15.199999999999992</v>
      </c>
      <c r="AI734" s="224">
        <f>IF(ISERROR((E734/F734-1)*100),"n/a",(E734/F734-1)*100)</f>
        <v>15.384615384615374</v>
      </c>
      <c r="AJ734" s="224">
        <f>IF(ISERROR((F734/G734-1)*100),"n/a",(F734/G734-1)*100)</f>
        <v>30.000000000000004</v>
      </c>
      <c r="AK734" s="224">
        <f>IF(ISERROR((G734/H734-1)*100),"n/a",(G734/H734-1)*100)</f>
        <v>25</v>
      </c>
      <c r="AL734" s="224">
        <f>IF(ISERROR((H734/I734-1)*100),"n/a",(H734/I734-1)*100)</f>
        <v>21.95121951219512</v>
      </c>
      <c r="AM734" s="224">
        <f>IF(ISERROR((I734/J734-1)*100),"n/a",(I734/J734-1)*100)</f>
        <v>30.158730158730162</v>
      </c>
      <c r="AN734" s="224">
        <f>IF(ISERROR((J734/K734-1)*100),"n/a",(J734/K734-1)*100)</f>
        <v>19.999999999999996</v>
      </c>
      <c r="AO734" s="224">
        <f>IF(ISERROR((K734/L734-1)*100),"n/a",(K734/L734-1)*100)</f>
        <v>10.526315789473673</v>
      </c>
      <c r="AP734" s="224">
        <f>IF(ISERROR((L734/M734-1)*100),"n/a",(L734/M734-1)*100)</f>
        <v>14.457831325301207</v>
      </c>
      <c r="AQ734" s="224">
        <f>IF(ISERROR((M734/N734-1)*100),"n/a",(M734/N734-1)*100)</f>
        <v>15.277777777777789</v>
      </c>
      <c r="AR734" s="224">
        <f>IF(ISERROR((N734/O734-1)*100),"n/a",(N734/O734-1)*100)</f>
        <v>121.5384615384615</v>
      </c>
      <c r="AS734" s="224" t="str">
        <f>IF(ISERROR((O734/Q734-1)*100),"n/a",(O734/Q734-1)*100)</f>
        <v>n/a</v>
      </c>
      <c r="AT734" s="224" t="str">
        <f>IF(ISERROR((Q734/R734-1)*100),"n/a",(Q734/R734-1)*100)</f>
        <v>n/a</v>
      </c>
      <c r="AU734" s="224" t="str">
        <f>IF(ISERROR((R734/T734-1)*100),"n/a",(R734/T734-1)*100)</f>
        <v>n/a</v>
      </c>
      <c r="AV734" s="224" t="str">
        <f>IF(ISERROR((T734/U734-1)*100),"n/a",(T734/U734-1)*100)</f>
        <v>n/a</v>
      </c>
      <c r="AW734" s="224" t="str">
        <f>IF(ISERROR((U734/V734-1)*100),"n/a",(U734/V734-1)*100)</f>
        <v>n/a</v>
      </c>
      <c r="AX734" s="224" t="str">
        <f>IF(ISERROR((V734/W734-1)*100),"n/a",(V734/W734-1)*100)</f>
        <v>n/a</v>
      </c>
      <c r="AY734" s="224" t="str">
        <f>IF(ISERROR((W734/X734-1)*100),"n/a",(W734/X734-1)*100)</f>
        <v>n/a</v>
      </c>
      <c r="AZ734" s="224" t="str">
        <f>IF(ISERROR((X734/Y734-1)*100),"n/a",(X734/Y734-1)*100)</f>
        <v>n/a</v>
      </c>
      <c r="BA734" s="224" t="str">
        <f>IF(ISERROR((Y734/Z734-1)*100),"n/a",(Y734/Z734-1)*100)</f>
        <v>n/a</v>
      </c>
      <c r="BB734" s="224" t="str">
        <f>IF(ISERROR((Z734/AA734-1)*100),"n/a",(Z734/AA734-1)*100)</f>
        <v>n/a</v>
      </c>
      <c r="BC734" s="224" t="str">
        <f>IF(ISERROR((AA734/AB734-1)*100),"n/a",(AA734/AB734-1)*100)</f>
        <v>n/a</v>
      </c>
      <c r="BD734" s="224" t="str">
        <f>IF(ISERROR((AB734/AC734-1)*100),"n/a",(AB734/AC734-1)*100)</f>
        <v>n/a</v>
      </c>
      <c r="BE734" s="224" t="str">
        <f>IF(ISERROR((AC734/AD734-1)*100),"n/a",(AC734/AD734-1)*100)</f>
        <v>n/a</v>
      </c>
      <c r="BF734" s="224" t="str">
        <f>IF(ISERROR((AD734/AE734-1)*100),"n/a",(AD734/AE734-1)*100)</f>
        <v>n/a</v>
      </c>
      <c r="BG734" s="224">
        <f>AVERAGE(AG734:BF734)</f>
        <v>27.936307685607968</v>
      </c>
      <c r="BH734" s="182">
        <f t="shared" si="17"/>
        <v>30.138310329807751</v>
      </c>
    </row>
    <row r="735" spans="1:60" x14ac:dyDescent="0.2">
      <c r="A735" s="116" t="s">
        <v>5554</v>
      </c>
      <c r="B735" s="55" t="s">
        <v>5553</v>
      </c>
      <c r="C735" s="36">
        <v>0.38</v>
      </c>
      <c r="D735" s="181">
        <v>0.33</v>
      </c>
      <c r="E735" s="181">
        <v>0.29000000000000004</v>
      </c>
      <c r="F735" s="181">
        <v>0.2</v>
      </c>
      <c r="G735" s="181">
        <v>0.16004439812081028</v>
      </c>
      <c r="H735" s="181">
        <v>0.15412669406910853</v>
      </c>
      <c r="I735" s="238">
        <v>0</v>
      </c>
      <c r="J735" s="229">
        <v>0</v>
      </c>
      <c r="K735" s="229">
        <v>0</v>
      </c>
      <c r="L735" s="238">
        <v>0</v>
      </c>
      <c r="M735" s="238">
        <v>0</v>
      </c>
      <c r="N735" s="238">
        <v>0</v>
      </c>
      <c r="O735" s="238">
        <v>0</v>
      </c>
      <c r="P735" s="162"/>
      <c r="Q735" s="238">
        <v>0</v>
      </c>
      <c r="R735" s="238">
        <v>0</v>
      </c>
      <c r="S735" s="162"/>
      <c r="T735" s="238">
        <v>0</v>
      </c>
      <c r="U735" s="238">
        <v>0</v>
      </c>
      <c r="V735" s="229">
        <v>0</v>
      </c>
      <c r="W735" s="229">
        <v>0</v>
      </c>
      <c r="X735" s="229">
        <v>0</v>
      </c>
      <c r="Y735" s="229">
        <v>0</v>
      </c>
      <c r="Z735" s="229">
        <v>0</v>
      </c>
      <c r="AA735" s="229">
        <v>0</v>
      </c>
      <c r="AB735" s="229">
        <v>0</v>
      </c>
      <c r="AC735" s="229">
        <v>0</v>
      </c>
      <c r="AD735" s="229">
        <v>0</v>
      </c>
      <c r="AE735" s="229">
        <v>0</v>
      </c>
      <c r="AF735" s="223">
        <f>SUM(C735:AE735)</f>
        <v>1.514171092189919</v>
      </c>
      <c r="AG735" s="224">
        <f>IF(ISERROR((C735/D735-1)*100),"n/a",(C735/D735-1)*100)</f>
        <v>15.151515151515138</v>
      </c>
      <c r="AH735" s="224">
        <f>IF(ISERROR((D735/E735-1)*100),"n/a",(D735/E735-1)*100)</f>
        <v>13.793103448275845</v>
      </c>
      <c r="AI735" s="224">
        <f>IF(ISERROR((E735/F735-1)*100),"n/a",(E735/F735-1)*100)</f>
        <v>45.000000000000014</v>
      </c>
      <c r="AJ735" s="224">
        <f>IF(ISERROR((F735/G735-1)*100),"n/a",(F735/G735-1)*100)</f>
        <v>24.965323590413369</v>
      </c>
      <c r="AK735" s="224">
        <f>IF(ISERROR((G735/H735-1)*100),"n/a",(G735/H735-1)*100)</f>
        <v>3.8395062499999577</v>
      </c>
      <c r="AL735" s="224" t="str">
        <f>IF(ISERROR((H735/I735-1)*100),"n/a",(H735/I735-1)*100)</f>
        <v>n/a</v>
      </c>
      <c r="AM735" s="224" t="str">
        <f>IF(ISERROR((I735/J735-1)*100),"n/a",(I735/J735-1)*100)</f>
        <v>n/a</v>
      </c>
      <c r="AN735" s="224" t="str">
        <f>IF(ISERROR((J735/K735-1)*100),"n/a",(J735/K735-1)*100)</f>
        <v>n/a</v>
      </c>
      <c r="AO735" s="224" t="str">
        <f>IF(ISERROR((K735/L735-1)*100),"n/a",(K735/L735-1)*100)</f>
        <v>n/a</v>
      </c>
      <c r="AP735" s="224" t="str">
        <f>IF(ISERROR((L735/M735-1)*100),"n/a",(L735/M735-1)*100)</f>
        <v>n/a</v>
      </c>
      <c r="AQ735" s="224" t="str">
        <f>IF(ISERROR((M735/N735-1)*100),"n/a",(M735/N735-1)*100)</f>
        <v>n/a</v>
      </c>
      <c r="AR735" s="224" t="str">
        <f>IF(ISERROR((N735/O735-1)*100),"n/a",(N735/O735-1)*100)</f>
        <v>n/a</v>
      </c>
      <c r="AS735" s="224" t="str">
        <f>IF(ISERROR((O735/Q735-1)*100),"n/a",(O735/Q735-1)*100)</f>
        <v>n/a</v>
      </c>
      <c r="AT735" s="224" t="str">
        <f>IF(ISERROR((Q735/R735-1)*100),"n/a",(Q735/R735-1)*100)</f>
        <v>n/a</v>
      </c>
      <c r="AU735" s="224" t="str">
        <f>IF(ISERROR((R735/T735-1)*100),"n/a",(R735/T735-1)*100)</f>
        <v>n/a</v>
      </c>
      <c r="AV735" s="224" t="str">
        <f>IF(ISERROR((T735/U735-1)*100),"n/a",(T735/U735-1)*100)</f>
        <v>n/a</v>
      </c>
      <c r="AW735" s="224" t="str">
        <f>IF(ISERROR((U735/V735-1)*100),"n/a",(U735/V735-1)*100)</f>
        <v>n/a</v>
      </c>
      <c r="AX735" s="224" t="str">
        <f>IF(ISERROR((V735/W735-1)*100),"n/a",(V735/W735-1)*100)</f>
        <v>n/a</v>
      </c>
      <c r="AY735" s="224" t="str">
        <f>IF(ISERROR((W735/X735-1)*100),"n/a",(W735/X735-1)*100)</f>
        <v>n/a</v>
      </c>
      <c r="AZ735" s="224" t="str">
        <f>IF(ISERROR((X735/Y735-1)*100),"n/a",(X735/Y735-1)*100)</f>
        <v>n/a</v>
      </c>
      <c r="BA735" s="224" t="str">
        <f>IF(ISERROR((Y735/Z735-1)*100),"n/a",(Y735/Z735-1)*100)</f>
        <v>n/a</v>
      </c>
      <c r="BB735" s="224" t="str">
        <f>IF(ISERROR((Z735/AA735-1)*100),"n/a",(Z735/AA735-1)*100)</f>
        <v>n/a</v>
      </c>
      <c r="BC735" s="224" t="str">
        <f>IF(ISERROR((AA735/AB735-1)*100),"n/a",(AA735/AB735-1)*100)</f>
        <v>n/a</v>
      </c>
      <c r="BD735" s="224" t="str">
        <f>IF(ISERROR((AB735/AC735-1)*100),"n/a",(AB735/AC735-1)*100)</f>
        <v>n/a</v>
      </c>
      <c r="BE735" s="224" t="str">
        <f>IF(ISERROR((AC735/AD735-1)*100),"n/a",(AC735/AD735-1)*100)</f>
        <v>n/a</v>
      </c>
      <c r="BF735" s="224" t="str">
        <f>IF(ISERROR((AD735/AE735-1)*100),"n/a",(AD735/AE735-1)*100)</f>
        <v>n/a</v>
      </c>
      <c r="BG735" s="224">
        <f>AVERAGE(AG735:BF735)</f>
        <v>20.549889688040864</v>
      </c>
      <c r="BH735" s="182">
        <f t="shared" si="10"/>
        <v>15.583143724759386</v>
      </c>
    </row>
    <row r="738" spans="4:31" ht="12" customHeight="1" x14ac:dyDescent="0.2">
      <c r="D738" s="36"/>
      <c r="F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</row>
    <row r="739" spans="4:31" ht="12" customHeight="1" x14ac:dyDescent="0.2">
      <c r="D739" s="36"/>
      <c r="F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</row>
    <row r="742" spans="4:31" ht="12" customHeight="1" x14ac:dyDescent="0.2">
      <c r="E742" s="181"/>
      <c r="G742" s="181"/>
      <c r="I742" s="181"/>
      <c r="J742" s="181"/>
      <c r="K742" s="181"/>
      <c r="L742" s="181"/>
      <c r="M742" s="181"/>
      <c r="N742" s="181"/>
      <c r="O742" s="181"/>
      <c r="P742" s="181"/>
      <c r="Q742" s="181"/>
      <c r="R742" s="181"/>
      <c r="S742" s="181"/>
      <c r="T742" s="181"/>
      <c r="U742" s="181"/>
      <c r="V742" s="181"/>
      <c r="W742" s="181"/>
      <c r="X742" s="181"/>
      <c r="Y742" s="181"/>
      <c r="Z742" s="181"/>
      <c r="AA742" s="181"/>
      <c r="AB742" s="181"/>
      <c r="AC742" s="181"/>
      <c r="AD742" s="181"/>
      <c r="AE742" s="181"/>
    </row>
    <row r="745" spans="4:31" ht="12" customHeight="1" x14ac:dyDescent="0.2">
      <c r="D745" s="36"/>
      <c r="F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</row>
    <row r="748" spans="4:31" ht="12" customHeight="1" x14ac:dyDescent="0.2">
      <c r="D748" s="36"/>
      <c r="F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</row>
  </sheetData>
  <conditionalFormatting sqref="A265 A289 A357 A375 A377">
    <cfRule type="cellIs" dxfId="4" priority="2" operator="lessThan">
      <formula>2</formula>
    </cfRule>
  </conditionalFormatting>
  <pageMargins left="0.2" right="0.2" top="0.44027777777777799" bottom="0.45" header="0.511811023622047" footer="0.511811023622047"/>
  <pageSetup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G306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85546875" defaultRowHeight="12.75" customHeight="1" x14ac:dyDescent="0.2"/>
  <cols>
    <col min="1" max="1" width="19.5703125" customWidth="1"/>
    <col min="2" max="2" width="6" customWidth="1"/>
    <col min="4" max="4" width="15.7109375" customWidth="1"/>
    <col min="5" max="5" width="3.7109375" customWidth="1"/>
    <col min="6" max="6" width="4.42578125" customWidth="1"/>
    <col min="7" max="7" width="3.140625" customWidth="1"/>
    <col min="8" max="8" width="4.5703125" customWidth="1"/>
    <col min="9" max="9" width="7" customWidth="1"/>
    <col min="10" max="10" width="5.140625" customWidth="1"/>
    <col min="11" max="11" width="8.28515625" customWidth="1"/>
    <col min="12" max="12" width="7.85546875" customWidth="1"/>
    <col min="13" max="13" width="8.7109375" customWidth="1"/>
    <col min="14" max="14" width="4.85546875" customWidth="1"/>
    <col min="15" max="15" width="7.85546875" customWidth="1"/>
    <col min="16" max="17" width="8.85546875" style="300"/>
    <col min="18" max="18" width="6" customWidth="1"/>
    <col min="19" max="20" width="6.5703125" customWidth="1"/>
    <col min="21" max="21" width="5.85546875" customWidth="1"/>
    <col min="22" max="22" width="7.7109375" customWidth="1"/>
    <col min="23" max="23" width="8.42578125" customWidth="1"/>
    <col min="25" max="25" width="12.42578125" customWidth="1"/>
    <col min="26" max="26" width="6.85546875" customWidth="1"/>
    <col min="27" max="27" width="6.28515625" customWidth="1"/>
    <col min="28" max="28" width="5.7109375" customWidth="1"/>
    <col min="29" max="29" width="5" customWidth="1"/>
    <col min="30" max="30" width="7.140625" customWidth="1"/>
    <col min="31" max="31" width="6.5703125" customWidth="1"/>
    <col min="32" max="32" width="6" customWidth="1"/>
    <col min="33" max="33" width="6.5703125" customWidth="1"/>
    <col min="34" max="34" width="7.28515625" customWidth="1"/>
    <col min="35" max="35" width="6.85546875" customWidth="1"/>
    <col min="36" max="36" width="6" customWidth="1"/>
    <col min="37" max="37" width="5.7109375" customWidth="1"/>
    <col min="38" max="38" width="7.7109375" customWidth="1"/>
    <col min="39" max="39" width="7" customWidth="1"/>
    <col min="40" max="40" width="6.7109375" customWidth="1"/>
    <col min="41" max="42" width="8.85546875" style="301"/>
    <col min="43" max="43" width="7.85546875" style="301" customWidth="1"/>
    <col min="44" max="50" width="6.28515625" style="302" customWidth="1"/>
  </cols>
  <sheetData>
    <row r="1" spans="1:59" x14ac:dyDescent="0.2">
      <c r="A1" s="303" t="s">
        <v>2135</v>
      </c>
      <c r="B1" s="304"/>
    </row>
    <row r="2" spans="1:59" ht="76.5" x14ac:dyDescent="0.2">
      <c r="A2" s="305" t="s">
        <v>2136</v>
      </c>
      <c r="B2" s="306"/>
    </row>
    <row r="3" spans="1:59" ht="12.75" customHeight="1" x14ac:dyDescent="0.2">
      <c r="A3" s="54"/>
      <c r="C3" s="66"/>
      <c r="E3" s="307"/>
      <c r="F3" s="307"/>
      <c r="K3" s="55"/>
      <c r="L3" s="71"/>
      <c r="M3" s="22"/>
      <c r="N3" s="55"/>
      <c r="O3" s="55"/>
      <c r="P3" s="308"/>
      <c r="Q3" s="308"/>
      <c r="R3" s="55"/>
      <c r="S3" s="309" t="s">
        <v>2137</v>
      </c>
      <c r="T3" s="310"/>
      <c r="U3" s="310"/>
      <c r="V3" s="25"/>
      <c r="W3" s="25"/>
      <c r="Y3" s="55"/>
      <c r="Z3" s="61"/>
      <c r="AA3" s="55"/>
      <c r="AB3" s="55"/>
      <c r="AC3" s="60"/>
      <c r="AD3" s="60"/>
      <c r="AE3" s="60"/>
      <c r="AF3" s="60"/>
      <c r="AG3" s="60"/>
      <c r="AH3" s="60"/>
      <c r="AI3" s="60"/>
      <c r="AJ3" s="60"/>
      <c r="AK3" s="60"/>
      <c r="AM3" s="311"/>
      <c r="AN3" s="311"/>
      <c r="AP3" s="312"/>
      <c r="AQ3" s="313"/>
      <c r="AR3" s="314" t="s">
        <v>12</v>
      </c>
      <c r="AS3" s="1"/>
      <c r="AU3" s="1"/>
      <c r="AW3" s="711" t="s">
        <v>26</v>
      </c>
      <c r="AX3" s="711"/>
      <c r="AY3" s="55"/>
      <c r="AZ3" s="712" t="s">
        <v>27</v>
      </c>
      <c r="BA3" s="712"/>
      <c r="BB3" s="712"/>
      <c r="BC3" s="712"/>
    </row>
    <row r="4" spans="1:59" ht="12.75" customHeight="1" x14ac:dyDescent="0.2">
      <c r="A4" s="55" t="s">
        <v>28</v>
      </c>
      <c r="B4" s="2" t="s">
        <v>29</v>
      </c>
      <c r="C4" s="66"/>
      <c r="D4" s="55"/>
      <c r="E4" s="67" t="s">
        <v>30</v>
      </c>
      <c r="F4" s="67" t="s">
        <v>31</v>
      </c>
      <c r="G4" s="64" t="s">
        <v>32</v>
      </c>
      <c r="H4" s="66"/>
      <c r="I4" s="68">
        <f>'All CCC'!I5</f>
        <v>46234</v>
      </c>
      <c r="J4" s="2" t="s">
        <v>33</v>
      </c>
      <c r="K4" s="2" t="s">
        <v>34</v>
      </c>
      <c r="L4" s="71" t="s">
        <v>35</v>
      </c>
      <c r="M4" s="66"/>
      <c r="N4" s="55" t="s">
        <v>36</v>
      </c>
      <c r="O4" s="2" t="s">
        <v>37</v>
      </c>
      <c r="P4" s="713" t="s">
        <v>2138</v>
      </c>
      <c r="Q4" s="713"/>
      <c r="R4" s="2" t="s">
        <v>39</v>
      </c>
      <c r="S4" s="72" t="s">
        <v>40</v>
      </c>
      <c r="T4" s="72" t="s">
        <v>40</v>
      </c>
      <c r="U4" s="72" t="s">
        <v>40</v>
      </c>
      <c r="V4" s="72" t="s">
        <v>40</v>
      </c>
      <c r="W4" s="72" t="s">
        <v>41</v>
      </c>
      <c r="X4" s="72" t="s">
        <v>42</v>
      </c>
      <c r="Y4" s="73" t="s">
        <v>43</v>
      </c>
      <c r="Z4" s="2" t="s">
        <v>44</v>
      </c>
      <c r="AA4" s="2" t="s">
        <v>45</v>
      </c>
      <c r="AB4" s="2" t="s">
        <v>46</v>
      </c>
      <c r="AC4" s="74" t="s">
        <v>45</v>
      </c>
      <c r="AD4" s="74"/>
      <c r="AE4" s="74" t="s">
        <v>45</v>
      </c>
      <c r="AF4" s="74" t="s">
        <v>47</v>
      </c>
      <c r="AG4" s="74" t="s">
        <v>45</v>
      </c>
      <c r="AH4" s="74" t="s">
        <v>45</v>
      </c>
      <c r="AI4" s="74" t="s">
        <v>48</v>
      </c>
      <c r="AJ4" s="74" t="s">
        <v>42</v>
      </c>
      <c r="AK4" s="74" t="s">
        <v>49</v>
      </c>
      <c r="AL4" s="74" t="s">
        <v>50</v>
      </c>
      <c r="AM4" s="74" t="s">
        <v>51</v>
      </c>
      <c r="AN4" s="74" t="s">
        <v>52</v>
      </c>
      <c r="AO4" s="312" t="s">
        <v>53</v>
      </c>
      <c r="AP4" s="312" t="s">
        <v>54</v>
      </c>
      <c r="AQ4" s="182" t="s">
        <v>55</v>
      </c>
      <c r="AR4" s="315" t="s">
        <v>56</v>
      </c>
      <c r="AS4" s="316"/>
      <c r="AT4" s="1"/>
      <c r="AU4" s="1"/>
      <c r="AV4" s="1"/>
      <c r="AW4" s="711" t="s">
        <v>57</v>
      </c>
      <c r="AX4" s="711"/>
      <c r="AY4" s="317" t="s">
        <v>58</v>
      </c>
      <c r="AZ4" s="77" t="s">
        <v>59</v>
      </c>
      <c r="BA4" s="78" t="s">
        <v>59</v>
      </c>
      <c r="BB4" s="78" t="s">
        <v>60</v>
      </c>
      <c r="BC4" s="79" t="s">
        <v>61</v>
      </c>
      <c r="BD4" s="13"/>
      <c r="BE4" s="66" t="s">
        <v>62</v>
      </c>
      <c r="BF4" s="66" t="s">
        <v>63</v>
      </c>
      <c r="BG4" s="12" t="s">
        <v>45</v>
      </c>
    </row>
    <row r="5" spans="1:59" s="332" customFormat="1" ht="12.75" customHeight="1" x14ac:dyDescent="0.2">
      <c r="A5" s="201" t="s">
        <v>65</v>
      </c>
      <c r="B5" s="198" t="s">
        <v>66</v>
      </c>
      <c r="C5" s="198" t="s">
        <v>67</v>
      </c>
      <c r="D5" s="198" t="s">
        <v>68</v>
      </c>
      <c r="E5" s="318" t="s">
        <v>69</v>
      </c>
      <c r="F5" s="318" t="s">
        <v>70</v>
      </c>
      <c r="G5" s="319" t="s">
        <v>71</v>
      </c>
      <c r="H5" s="319" t="s">
        <v>72</v>
      </c>
      <c r="I5" s="198" t="s">
        <v>73</v>
      </c>
      <c r="J5" s="198" t="s">
        <v>74</v>
      </c>
      <c r="K5" s="198" t="s">
        <v>64</v>
      </c>
      <c r="L5" s="320" t="s">
        <v>75</v>
      </c>
      <c r="M5" s="319" t="s">
        <v>76</v>
      </c>
      <c r="N5" s="321" t="s">
        <v>77</v>
      </c>
      <c r="O5" s="198" t="s">
        <v>78</v>
      </c>
      <c r="P5" s="322" t="s">
        <v>79</v>
      </c>
      <c r="Q5" s="322" t="s">
        <v>80</v>
      </c>
      <c r="R5" s="198" t="s">
        <v>81</v>
      </c>
      <c r="S5" s="87" t="s">
        <v>82</v>
      </c>
      <c r="T5" s="87" t="s">
        <v>83</v>
      </c>
      <c r="U5" s="87" t="s">
        <v>58</v>
      </c>
      <c r="V5" s="87" t="s">
        <v>84</v>
      </c>
      <c r="W5" s="87" t="s">
        <v>85</v>
      </c>
      <c r="X5" s="87" t="s">
        <v>86</v>
      </c>
      <c r="Y5" s="201" t="s">
        <v>87</v>
      </c>
      <c r="Z5" s="198" t="s">
        <v>78</v>
      </c>
      <c r="AA5" s="198" t="s">
        <v>88</v>
      </c>
      <c r="AB5" s="198" t="s">
        <v>89</v>
      </c>
      <c r="AC5" s="323" t="s">
        <v>90</v>
      </c>
      <c r="AD5" s="323" t="s">
        <v>91</v>
      </c>
      <c r="AE5" s="323" t="s">
        <v>92</v>
      </c>
      <c r="AF5" s="323" t="s">
        <v>93</v>
      </c>
      <c r="AG5" s="323" t="s">
        <v>94</v>
      </c>
      <c r="AH5" s="323" t="s">
        <v>95</v>
      </c>
      <c r="AI5" s="323" t="s">
        <v>95</v>
      </c>
      <c r="AJ5" s="323" t="s">
        <v>95</v>
      </c>
      <c r="AK5" s="323" t="s">
        <v>95</v>
      </c>
      <c r="AL5" s="323" t="s">
        <v>96</v>
      </c>
      <c r="AM5" s="323" t="s">
        <v>97</v>
      </c>
      <c r="AN5" s="323" t="s">
        <v>98</v>
      </c>
      <c r="AO5" s="324" t="s">
        <v>99</v>
      </c>
      <c r="AP5" s="324" t="s">
        <v>100</v>
      </c>
      <c r="AQ5" s="325" t="s">
        <v>101</v>
      </c>
      <c r="AR5" s="319">
        <v>2019</v>
      </c>
      <c r="AS5" s="319">
        <v>2020</v>
      </c>
      <c r="AT5" s="319">
        <v>2021</v>
      </c>
      <c r="AU5" s="319">
        <v>2022</v>
      </c>
      <c r="AV5" s="319">
        <v>2023</v>
      </c>
      <c r="AW5" s="326" t="s">
        <v>102</v>
      </c>
      <c r="AX5" s="326" t="s">
        <v>103</v>
      </c>
      <c r="AY5" s="327" t="s">
        <v>104</v>
      </c>
      <c r="AZ5" s="328" t="s">
        <v>105</v>
      </c>
      <c r="BA5" s="329" t="s">
        <v>106</v>
      </c>
      <c r="BB5" s="329" t="s">
        <v>107</v>
      </c>
      <c r="BC5" s="330" t="s">
        <v>107</v>
      </c>
      <c r="BD5" s="331" t="s">
        <v>108</v>
      </c>
      <c r="BE5" s="83" t="s">
        <v>109</v>
      </c>
      <c r="BF5" s="83" t="s">
        <v>110</v>
      </c>
      <c r="BG5" s="95" t="s">
        <v>111</v>
      </c>
    </row>
    <row r="6" spans="1:59" ht="11.25" customHeight="1" x14ac:dyDescent="0.2">
      <c r="A6" s="333" t="str">
        <f>IF($B6="","",INDEX('All CCC'!A$7:A$754,MATCH(WatchList!$B6,'All CCC'!$B$7:$B$754,0)))</f>
        <v>Apple Inc.</v>
      </c>
      <c r="B6" s="127" t="s">
        <v>548</v>
      </c>
      <c r="C6" s="334" t="str">
        <f>IF($B6="","",INDEX('All CCC'!C$7:C$754,MATCH(WatchList!$B6,'All CCC'!$B$7:$B$754,0)))</f>
        <v>Information Technology</v>
      </c>
      <c r="D6" s="334" t="str">
        <f>IF($B6="","",INDEX('All CCC'!D$7:D$754,MATCH(WatchList!$B6,'All CCC'!$B$7:$B$754,0)))</f>
        <v>Technology Hardware, Storage &amp; Peripherals</v>
      </c>
      <c r="E6" s="334">
        <f>IF($B6="","",INDEX('All CCC'!E$7:E$754,MATCH(WatchList!$B6,'All CCC'!$B$7:$B$754,0)))</f>
        <v>15</v>
      </c>
      <c r="F6" s="334">
        <f>IF($B6="","",INDEX('All CCC'!F$7:F$754,MATCH(WatchList!$B6,'All CCC'!$B$7:$B$754,0)))</f>
        <v>349</v>
      </c>
      <c r="G6" s="334" t="str">
        <f>IF($B6="","",INDEX('All CCC'!G$7:G$754,MATCH(WatchList!$B6,'All CCC'!$B$7:$B$754,0)))</f>
        <v>-</v>
      </c>
      <c r="H6" s="334" t="str">
        <f>IF($B6="","",INDEX('All CCC'!H$7:H$754,MATCH(WatchList!$B6,'All CCC'!$B$7:$B$754,0)))</f>
        <v>-</v>
      </c>
      <c r="I6" s="334">
        <f>IF($B6="","",INDEX('All CCC'!I$7:I$754,MATCH(WatchList!$B6,'All CCC'!$B$7:$B$754,0)))</f>
        <v>308.91000000000003</v>
      </c>
      <c r="J6" s="334">
        <f>IF($B6="","",INDEX('All CCC'!J$7:J$754,MATCH(WatchList!$B6,'All CCC'!$B$7:$B$754,0)))</f>
        <v>0.34961639312421094</v>
      </c>
      <c r="K6" s="334">
        <f>IF($B6="","",INDEX('All CCC'!K$7:K$754,MATCH(WatchList!$B6,'All CCC'!$B$7:$B$754,0)))</f>
        <v>0.27</v>
      </c>
      <c r="L6" s="334">
        <f>IF($B6="","",INDEX('All CCC'!L$7:L$754,MATCH(WatchList!$B6,'All CCC'!$B$7:$B$754,0)))</f>
        <v>4</v>
      </c>
      <c r="M6" s="334">
        <f>IF($B6="","",INDEX('All CCC'!M$7:M$754,MATCH(WatchList!$B6,'All CCC'!$B$7:$B$754,0)))</f>
        <v>1.08</v>
      </c>
      <c r="N6" s="334" t="str">
        <f>IF($B6="","",INDEX('All CCC'!N$7:N$754,MATCH(WatchList!$B6,'All CCC'!$B$7:$B$754,0)))</f>
        <v>B18</v>
      </c>
      <c r="O6" s="334">
        <f>IF($B6="","",INDEX('All CCC'!O$7:O$754,MATCH(WatchList!$B6,'All CCC'!$B$7:$B$754,0)))</f>
        <v>0.26</v>
      </c>
      <c r="P6" s="335">
        <f>IF($B6="","",INDEX('All CCC'!P$7:P$754,MATCH(WatchList!$B6,'All CCC'!$B$7:$B$754,0)))</f>
        <v>46153</v>
      </c>
      <c r="Q6" s="335">
        <f>IF($B6="","",INDEX('All CCC'!Q$7:Q$754,MATCH(WatchList!$B6,'All CCC'!$B$7:$B$754,0)))</f>
        <v>46156</v>
      </c>
      <c r="R6" s="334">
        <f>IF($B6="","",INDEX('All CCC'!R$7:R$754,MATCH(WatchList!$B6,'All CCC'!$B$7:$B$754,0)))</f>
        <v>3.8461538461538494</v>
      </c>
      <c r="S6" s="334">
        <f>IF($B6="","",INDEX('All CCC'!S$7:S$754,MATCH(WatchList!$B6,'All CCC'!$B$7:$B$754,0)))</f>
        <v>4.0404040404040442</v>
      </c>
      <c r="T6" s="334">
        <f>IF($B6="","",INDEX('All CCC'!T$7:T$754,MATCH(WatchList!$B6,'All CCC'!$B$7:$B$754,0)))</f>
        <v>4.2154106425138949</v>
      </c>
      <c r="U6" s="334">
        <f>IF($B6="","",INDEX('All CCC'!U$7:U$754,MATCH(WatchList!$B6,'All CCC'!$B$7:$B$754,0)))</f>
        <v>4.9878250167866511</v>
      </c>
      <c r="V6" s="334">
        <f>IF($B6="","",INDEX('All CCC'!V$7:V$754,MATCH(WatchList!$B6,'All CCC'!$B$7:$B$754,0)))</f>
        <v>7.3346928412453272</v>
      </c>
      <c r="W6" s="334">
        <f>IF($B6="","",INDEX('All CCC'!W$7:W$754,MATCH(WatchList!$B6,'All CCC'!$B$7:$B$754,0)))</f>
        <v>0.68003188746207799</v>
      </c>
      <c r="X6" s="334">
        <f>IF($B6="","",INDEX('All CCC'!X$7:X$754,MATCH(WatchList!$B6,'All CCC'!$B$7:$B$754,0)))</f>
        <v>0.27849385911706592</v>
      </c>
      <c r="Y6" s="334" t="str">
        <f>IF($B6="","",INDEX('All CCC'!Y$7:Y$754,MATCH(WatchList!$B6,'All CCC'!$B$7:$B$754,0)))</f>
        <v>Adj. Split</v>
      </c>
      <c r="Z6" s="334">
        <f>IF($B6="","",INDEX('All CCC'!Z$7:Z$754,MATCH(WatchList!$B6,'All CCC'!$B$7:$B$754,0)))</f>
        <v>12.38532110091743</v>
      </c>
      <c r="AA6" s="334">
        <f>IF($B6="","",INDEX('All CCC'!AA$7:AA$754,MATCH(WatchList!$B6,'All CCC'!$B$7:$B$754,0)))</f>
        <v>35.425458715596328</v>
      </c>
      <c r="AB6" s="334">
        <f>IF($B6="","",INDEX('All CCC'!AB$7:AB$754,MATCH(WatchList!$B6,'All CCC'!$B$7:$B$754,0)))</f>
        <v>9</v>
      </c>
      <c r="AC6" s="334">
        <f>IF($B6="","",INDEX('All CCC'!AC$7:AC$754,MATCH(WatchList!$B6,'All CCC'!$B$7:$B$754,0)))</f>
        <v>8.7200000000000006</v>
      </c>
      <c r="AD6" s="334">
        <f>IF($B6="","",INDEX('All CCC'!AD$7:AD$754,MATCH(WatchList!$B6,'All CCC'!$B$7:$B$754,0)))</f>
        <v>2.54</v>
      </c>
      <c r="AE6" s="334">
        <f>IF($B6="","",INDEX('All CCC'!AE$7:AE$754,MATCH(WatchList!$B6,'All CCC'!$B$7:$B$754,0)))</f>
        <v>9.7200000000000006</v>
      </c>
      <c r="AF6" s="334">
        <f>IF($B6="","",INDEX('All CCC'!AF$7:AF$754,MATCH(WatchList!$B6,'All CCC'!$B$7:$B$754,0)))</f>
        <v>41.97</v>
      </c>
      <c r="AG6" s="334">
        <f>IF($B6="","",INDEX('All CCC'!AG$7:AG$754,MATCH(WatchList!$B6,'All CCC'!$B$7:$B$754,0)))</f>
        <v>148.75</v>
      </c>
      <c r="AH6" s="334">
        <f>IF($B6="","",INDEX('All CCC'!AH$7:AH$754,MATCH(WatchList!$B6,'All CCC'!$B$7:$B$754,0)))</f>
        <v>18</v>
      </c>
      <c r="AI6" s="334">
        <f>IF($B6="","",INDEX('All CCC'!AI$7:AI$754,MATCH(WatchList!$B6,'All CCC'!$B$7:$B$754,0)))</f>
        <v>8.9700000000000006</v>
      </c>
      <c r="AJ6" s="334">
        <f>IF($B6="","",INDEX('All CCC'!AJ$7:AJ$754,MATCH(WatchList!$B6,'All CCC'!$B$7:$B$754,0)))</f>
        <v>17.91</v>
      </c>
      <c r="AK6" s="334">
        <f>IF($B6="","",INDEX('All CCC'!AK$7:AK$754,MATCH(WatchList!$B6,'All CCC'!$B$7:$B$754,0)))</f>
        <v>12.7</v>
      </c>
      <c r="AL6" s="334">
        <f>IF($B6="","",INDEX('All CCC'!AL$7:AL$754,MATCH(WatchList!$B6,'All CCC'!$B$7:$B$754,0)))</f>
        <v>4537070</v>
      </c>
      <c r="AM6" s="334">
        <f>IF($B6="","",INDEX('All CCC'!AM$7:AM$754,MATCH(WatchList!$B6,'All CCC'!$B$7:$B$754,0)))</f>
        <v>0.12</v>
      </c>
      <c r="AN6" s="334">
        <f>IF($B6="","",INDEX('All CCC'!AN$7:AN$754,MATCH(WatchList!$B6,'All CCC'!$B$7:$B$754,0)))</f>
        <v>0.78</v>
      </c>
      <c r="AO6" s="334">
        <f>IF($B6="","",INDEX('All CCC'!AO$7:AO$754,MATCH(WatchList!$B6,'All CCC'!$B$7:$B$754,0)))</f>
        <v>-30.088017305685465</v>
      </c>
      <c r="AP6" s="334">
        <f>IF($B6="","",INDEX('All CCC'!AP$7:AP$754,MATCH(WatchList!$B6,'All CCC'!$B$7:$B$754,0)))</f>
        <v>5.3374414099108618</v>
      </c>
      <c r="AQ6" s="334">
        <f>IF($B6="","",INDEX('All CCC'!AQ$7:AQ$754,MATCH(WatchList!$B6,'All CCC'!$B$7:$B$754,0)))</f>
        <v>712.89783485273028</v>
      </c>
      <c r="AR6" s="334">
        <f>IF($B6="","",INDEX('All CCC'!AR$7:AR$754,MATCH(WatchList!$B6,'All CCC'!$B$7:$B$754,0)))</f>
        <v>1.1330000000000002</v>
      </c>
      <c r="AS6" s="334">
        <f>IF($B6="","",INDEX('All CCC'!AS$7:AS$754,MATCH(WatchList!$B6,'All CCC'!$B$7:$B$754,0)))</f>
        <v>1.2346301000000004</v>
      </c>
      <c r="AT6" s="334">
        <f>IF($B6="","",INDEX('All CCC'!AT$7:AT$754,MATCH(WatchList!$B6,'All CCC'!$B$7:$B$754,0)))</f>
        <v>1.3580931100000004</v>
      </c>
      <c r="AU6" s="334">
        <f>IF($B6="","",INDEX('All CCC'!AU$7:AU$754,MATCH(WatchList!$B6,'All CCC'!$B$7:$B$754,0)))</f>
        <v>1.4939024210000007</v>
      </c>
      <c r="AV6" s="334">
        <f>IF($B6="","",INDEX('All CCC'!AV$7:AV$754,MATCH(WatchList!$B6,'All CCC'!$B$7:$B$754,0)))</f>
        <v>1.6432926631000009</v>
      </c>
      <c r="AW6" s="334">
        <f>IF($B6="","",INDEX('All CCC'!AW$7:AW$754,MATCH(WatchList!$B6,'All CCC'!$B$7:$B$754,0)))</f>
        <v>6.8629182941000018</v>
      </c>
      <c r="AX6" s="334">
        <f>IF($B6="","",INDEX('All CCC'!AX$7:AX$754,MATCH(WatchList!$B6,'All CCC'!$B$7:$B$754,0)))</f>
        <v>2.2216562410087084</v>
      </c>
      <c r="AY6" s="334">
        <f>IF($B6="","",INDEX('All CCC'!AY$7:AY$754,MATCH(WatchList!$B6,'All CCC'!$B$7:$B$754,0)))</f>
        <v>1.07</v>
      </c>
      <c r="AZ6" s="334">
        <f>IF($B6="","",INDEX('All CCC'!AZ$7:AZ$754,MATCH(WatchList!$B6,'All CCC'!$B$7:$B$754,0)))</f>
        <v>53.31</v>
      </c>
      <c r="BA6" s="334">
        <f>IF($B6="","",INDEX('All CCC'!BA$7:BA$754,MATCH(WatchList!$B6,'All CCC'!$B$7:$B$754,0)))</f>
        <v>-10.35</v>
      </c>
      <c r="BB6" s="334">
        <f>IF($B6="","",INDEX('All CCC'!BB$7:BB$754,MATCH(WatchList!$B6,'All CCC'!$B$7:$B$754,0)))</f>
        <v>-0.19</v>
      </c>
      <c r="BC6" s="334">
        <f>IF($B6="","",INDEX('All CCC'!BC$7:BC$754,MATCH(WatchList!$B6,'All CCC'!$B$7:$B$754,0)))</f>
        <v>11.129999999999999</v>
      </c>
      <c r="BD6" s="334">
        <f>IF($B6="","",INDEX('All CCC'!BD$7:BD$754,MATCH(WatchList!$B6,'All CCC'!$B$7:$B$754,0)))</f>
        <v>0</v>
      </c>
      <c r="BE6" s="334">
        <f>IF($B6="","",INDEX('All CCC'!BE$7:BE$754,MATCH(WatchList!$B6,'All CCC'!$B$7:$B$754,0)))</f>
        <v>2012</v>
      </c>
      <c r="BF6" s="334">
        <f>IF($B6="","",INDEX('All CCC'!BF$7:BF$754,MATCH(WatchList!$B6,'All CCC'!$B$7:$B$754,0)))</f>
        <v>1</v>
      </c>
      <c r="BG6" s="334">
        <f>IF($B6="","",INDEX('All CCC'!BG$7:BG$754,MATCH(WatchList!$B6,'All CCC'!$B$7:$B$754,0)))</f>
        <v>36.08</v>
      </c>
    </row>
    <row r="7" spans="1:59" ht="11.25" customHeight="1" x14ac:dyDescent="0.2">
      <c r="A7" s="333" t="str">
        <f>IF($B7="","",INDEX('All CCC'!A$7:A$754,MATCH(WatchList!$B7,'All CCC'!$B$7:$B$754,0)))</f>
        <v/>
      </c>
      <c r="B7" s="127"/>
      <c r="C7" s="334" t="str">
        <f>IF($B7="","",INDEX('All CCC'!C$7:C$754,MATCH(WatchList!$B7,'All CCC'!$B$7:$B$754,0)))</f>
        <v/>
      </c>
      <c r="D7" s="334" t="str">
        <f>IF($B7="","",INDEX('All CCC'!D$7:D$754,MATCH(WatchList!$B7,'All CCC'!$B$7:$B$754,0)))</f>
        <v/>
      </c>
      <c r="E7" s="334" t="str">
        <f>IF($B7="","",INDEX('All CCC'!E$7:E$754,MATCH(WatchList!$B7,'All CCC'!$B$7:$B$754,0)))</f>
        <v/>
      </c>
      <c r="F7" s="334" t="str">
        <f>IF($B7="","",INDEX('All CCC'!F$7:F$754,MATCH(WatchList!$B7,'All CCC'!$B$7:$B$754,0)))</f>
        <v/>
      </c>
      <c r="G7" s="334" t="str">
        <f>IF($B7="","",INDEX('All CCC'!G$7:G$754,MATCH(WatchList!$B7,'All CCC'!$B$7:$B$754,0)))</f>
        <v/>
      </c>
      <c r="H7" s="334" t="str">
        <f>IF($B7="","",INDEX('All CCC'!H$7:H$754,MATCH(WatchList!$B7,'All CCC'!$B$7:$B$754,0)))</f>
        <v/>
      </c>
      <c r="I7" s="334" t="str">
        <f>IF($B7="","",INDEX('All CCC'!I$7:I$754,MATCH(WatchList!$B7,'All CCC'!$B$7:$B$754,0)))</f>
        <v/>
      </c>
      <c r="J7" s="334" t="str">
        <f>IF($B7="","",INDEX('All CCC'!J$7:J$754,MATCH(WatchList!$B7,'All CCC'!$B$7:$B$754,0)))</f>
        <v/>
      </c>
      <c r="K7" s="334" t="str">
        <f>IF($B7="","",INDEX('All CCC'!K$7:K$754,MATCH(WatchList!$B7,'All CCC'!$B$7:$B$754,0)))</f>
        <v/>
      </c>
      <c r="L7" s="334" t="str">
        <f>IF($B7="","",INDEX('All CCC'!L$7:L$754,MATCH(WatchList!$B7,'All CCC'!$B$7:$B$754,0)))</f>
        <v/>
      </c>
      <c r="M7" s="334" t="str">
        <f>IF($B7="","",INDEX('All CCC'!M$7:M$754,MATCH(WatchList!$B7,'All CCC'!$B$7:$B$754,0)))</f>
        <v/>
      </c>
      <c r="N7" s="334" t="str">
        <f>IF($B7="","",INDEX('All CCC'!N$7:N$754,MATCH(WatchList!$B7,'All CCC'!$B$7:$B$754,0)))</f>
        <v/>
      </c>
      <c r="O7" s="334" t="str">
        <f>IF($B7="","",INDEX('All CCC'!O$7:O$754,MATCH(WatchList!$B7,'All CCC'!$B$7:$B$754,0)))</f>
        <v/>
      </c>
      <c r="P7" s="335" t="str">
        <f>IF($B7="","",INDEX('All CCC'!P$7:P$754,MATCH(WatchList!$B7,'All CCC'!$B$7:$B$754,0)))</f>
        <v/>
      </c>
      <c r="Q7" s="335" t="str">
        <f>IF($B7="","",INDEX('All CCC'!Q$7:Q$754,MATCH(WatchList!$B7,'All CCC'!$B$7:$B$754,0)))</f>
        <v/>
      </c>
      <c r="R7" s="334" t="str">
        <f>IF($B7="","",INDEX('All CCC'!R$7:R$754,MATCH(WatchList!$B7,'All CCC'!$B$7:$B$754,0)))</f>
        <v/>
      </c>
      <c r="S7" s="334" t="str">
        <f>IF($B7="","",INDEX('All CCC'!S$7:S$754,MATCH(WatchList!$B7,'All CCC'!$B$7:$B$754,0)))</f>
        <v/>
      </c>
      <c r="T7" s="334" t="str">
        <f>IF($B7="","",INDEX('All CCC'!T$7:T$754,MATCH(WatchList!$B7,'All CCC'!$B$7:$B$754,0)))</f>
        <v/>
      </c>
      <c r="U7" s="334" t="str">
        <f>IF($B7="","",INDEX('All CCC'!U$7:U$754,MATCH(WatchList!$B7,'All CCC'!$B$7:$B$754,0)))</f>
        <v/>
      </c>
      <c r="V7" s="334" t="str">
        <f>IF($B7="","",INDEX('All CCC'!V$7:V$754,MATCH(WatchList!$B7,'All CCC'!$B$7:$B$754,0)))</f>
        <v/>
      </c>
      <c r="W7" s="334" t="str">
        <f>IF($B7="","",INDEX('All CCC'!W$7:W$754,MATCH(WatchList!$B7,'All CCC'!$B$7:$B$754,0)))</f>
        <v/>
      </c>
      <c r="X7" s="334" t="str">
        <f>IF($B7="","",INDEX('All CCC'!X$7:X$754,MATCH(WatchList!$B7,'All CCC'!$B$7:$B$754,0)))</f>
        <v/>
      </c>
      <c r="Y7" s="334" t="str">
        <f>IF($B7="","",INDEX('All CCC'!Y$7:Y$754,MATCH(WatchList!$B7,'All CCC'!$B$7:$B$754,0)))</f>
        <v/>
      </c>
      <c r="Z7" s="334" t="str">
        <f>IF($B7="","",INDEX('All CCC'!Z$7:Z$754,MATCH(WatchList!$B7,'All CCC'!$B$7:$B$754,0)))</f>
        <v/>
      </c>
      <c r="AA7" s="334" t="str">
        <f>IF($B7="","",INDEX('All CCC'!AA$7:AA$754,MATCH(WatchList!$B7,'All CCC'!$B$7:$B$754,0)))</f>
        <v/>
      </c>
      <c r="AB7" s="334" t="str">
        <f>IF($B7="","",INDEX('All CCC'!AB$7:AB$754,MATCH(WatchList!$B7,'All CCC'!$B$7:$B$754,0)))</f>
        <v/>
      </c>
      <c r="AC7" s="334" t="str">
        <f>IF($B7="","",INDEX('All CCC'!AC$7:AC$754,MATCH(WatchList!$B7,'All CCC'!$B$7:$B$754,0)))</f>
        <v/>
      </c>
      <c r="AD7" s="334" t="str">
        <f>IF($B7="","",INDEX('All CCC'!AD$7:AD$754,MATCH(WatchList!$B7,'All CCC'!$B$7:$B$754,0)))</f>
        <v/>
      </c>
      <c r="AE7" s="334" t="str">
        <f>IF($B7="","",INDEX('All CCC'!AE$7:AE$754,MATCH(WatchList!$B7,'All CCC'!$B$7:$B$754,0)))</f>
        <v/>
      </c>
      <c r="AF7" s="334" t="str">
        <f>IF($B7="","",INDEX('All CCC'!AF$7:AF$754,MATCH(WatchList!$B7,'All CCC'!$B$7:$B$754,0)))</f>
        <v/>
      </c>
      <c r="AG7" s="334" t="str">
        <f>IF($B7="","",INDEX('All CCC'!AG$7:AG$754,MATCH(WatchList!$B7,'All CCC'!$B$7:$B$754,0)))</f>
        <v/>
      </c>
      <c r="AH7" s="334" t="str">
        <f>IF($B7="","",INDEX('All CCC'!AH$7:AH$754,MATCH(WatchList!$B7,'All CCC'!$B$7:$B$754,0)))</f>
        <v/>
      </c>
      <c r="AI7" s="334" t="str">
        <f>IF($B7="","",INDEX('All CCC'!AI$7:AI$754,MATCH(WatchList!$B7,'All CCC'!$B$7:$B$754,0)))</f>
        <v/>
      </c>
      <c r="AJ7" s="334" t="str">
        <f>IF($B7="","",INDEX('All CCC'!AJ$7:AJ$754,MATCH(WatchList!$B7,'All CCC'!$B$7:$B$754,0)))</f>
        <v/>
      </c>
      <c r="AK7" s="334" t="str">
        <f>IF($B7="","",INDEX('All CCC'!AK$7:AK$754,MATCH(WatchList!$B7,'All CCC'!$B$7:$B$754,0)))</f>
        <v/>
      </c>
      <c r="AL7" s="334" t="str">
        <f>IF($B7="","",INDEX('All CCC'!AL$7:AL$754,MATCH(WatchList!$B7,'All CCC'!$B$7:$B$754,0)))</f>
        <v/>
      </c>
      <c r="AM7" s="334" t="str">
        <f>IF($B7="","",INDEX('All CCC'!AM$7:AM$754,MATCH(WatchList!$B7,'All CCC'!$B$7:$B$754,0)))</f>
        <v/>
      </c>
      <c r="AN7" s="334" t="str">
        <f>IF($B7="","",INDEX('All CCC'!AN$7:AN$754,MATCH(WatchList!$B7,'All CCC'!$B$7:$B$754,0)))</f>
        <v/>
      </c>
      <c r="AO7" s="334" t="str">
        <f>IF($B7="","",INDEX('All CCC'!AO$7:AO$754,MATCH(WatchList!$B7,'All CCC'!$B$7:$B$754,0)))</f>
        <v/>
      </c>
      <c r="AP7" s="334" t="str">
        <f>IF($B7="","",INDEX('All CCC'!AP$7:AP$754,MATCH(WatchList!$B7,'All CCC'!$B$7:$B$754,0)))</f>
        <v/>
      </c>
      <c r="AQ7" s="334" t="str">
        <f>IF($B7="","",INDEX('All CCC'!AQ$7:AQ$754,MATCH(WatchList!$B7,'All CCC'!$B$7:$B$754,0)))</f>
        <v/>
      </c>
      <c r="AR7" s="334" t="str">
        <f>IF($B7="","",INDEX('All CCC'!AR$7:AR$754,MATCH(WatchList!$B7,'All CCC'!$B$7:$B$754,0)))</f>
        <v/>
      </c>
      <c r="AS7" s="334" t="str">
        <f>IF($B7="","",INDEX('All CCC'!AS$7:AS$754,MATCH(WatchList!$B7,'All CCC'!$B$7:$B$754,0)))</f>
        <v/>
      </c>
      <c r="AT7" s="334" t="str">
        <f>IF($B7="","",INDEX('All CCC'!AT$7:AT$754,MATCH(WatchList!$B7,'All CCC'!$B$7:$B$754,0)))</f>
        <v/>
      </c>
      <c r="AU7" s="334" t="str">
        <f>IF($B7="","",INDEX('All CCC'!AU$7:AU$754,MATCH(WatchList!$B7,'All CCC'!$B$7:$B$754,0)))</f>
        <v/>
      </c>
      <c r="AV7" s="334" t="str">
        <f>IF($B7="","",INDEX('All CCC'!AV$7:AV$754,MATCH(WatchList!$B7,'All CCC'!$B$7:$B$754,0)))</f>
        <v/>
      </c>
      <c r="AW7" s="334" t="str">
        <f>IF($B7="","",INDEX('All CCC'!AW$7:AW$754,MATCH(WatchList!$B7,'All CCC'!$B$7:$B$754,0)))</f>
        <v/>
      </c>
      <c r="AX7" s="334" t="str">
        <f>IF($B7="","",INDEX('All CCC'!AX$7:AX$754,MATCH(WatchList!$B7,'All CCC'!$B$7:$B$754,0)))</f>
        <v/>
      </c>
      <c r="AY7" s="334" t="str">
        <f>IF($B7="","",INDEX('All CCC'!AY$7:AY$754,MATCH(WatchList!$B7,'All CCC'!$B$7:$B$754,0)))</f>
        <v/>
      </c>
      <c r="AZ7" s="334" t="str">
        <f>IF($B7="","",INDEX('All CCC'!AZ$7:AZ$754,MATCH(WatchList!$B7,'All CCC'!$B$7:$B$754,0)))</f>
        <v/>
      </c>
      <c r="BA7" s="334" t="str">
        <f>IF($B7="","",INDEX('All CCC'!BA$7:BA$754,MATCH(WatchList!$B7,'All CCC'!$B$7:$B$754,0)))</f>
        <v/>
      </c>
      <c r="BB7" s="334" t="str">
        <f>IF($B7="","",INDEX('All CCC'!BB$7:BB$754,MATCH(WatchList!$B7,'All CCC'!$B$7:$B$754,0)))</f>
        <v/>
      </c>
      <c r="BC7" s="334" t="str">
        <f>IF($B7="","",INDEX('All CCC'!BC$7:BC$754,MATCH(WatchList!$B7,'All CCC'!$B$7:$B$754,0)))</f>
        <v/>
      </c>
      <c r="BD7" s="334" t="str">
        <f>IF($B7="","",INDEX('All CCC'!BD$7:BD$754,MATCH(WatchList!$B7,'All CCC'!$B$7:$B$754,0)))</f>
        <v/>
      </c>
      <c r="BE7" s="334" t="str">
        <f>IF($B7="","",INDEX('All CCC'!BE$7:BE$754,MATCH(WatchList!$B7,'All CCC'!$B$7:$B$754,0)))</f>
        <v/>
      </c>
      <c r="BF7" s="334" t="str">
        <f>IF($B7="","",INDEX('All CCC'!BF$7:BF$754,MATCH(WatchList!$B7,'All CCC'!$B$7:$B$754,0)))</f>
        <v/>
      </c>
      <c r="BG7" s="334" t="str">
        <f>IF($B7="","",INDEX('All CCC'!BG$7:BG$754,MATCH(WatchList!$B7,'All CCC'!$B$7:$B$754,0)))</f>
        <v/>
      </c>
    </row>
    <row r="8" spans="1:59" ht="11.25" customHeight="1" x14ac:dyDescent="0.2">
      <c r="A8" s="333" t="str">
        <f>IF($B8="","",INDEX('All CCC'!A$7:A$754,MATCH(WatchList!$B8,'All CCC'!$B$7:$B$754,0)))</f>
        <v/>
      </c>
      <c r="B8" s="127"/>
      <c r="C8" s="334" t="str">
        <f>IF($B8="","",INDEX('All CCC'!C$7:C$754,MATCH(WatchList!$B8,'All CCC'!$B$7:$B$754,0)))</f>
        <v/>
      </c>
      <c r="D8" s="334" t="str">
        <f>IF($B8="","",INDEX('All CCC'!D$7:D$754,MATCH(WatchList!$B8,'All CCC'!$B$7:$B$754,0)))</f>
        <v/>
      </c>
      <c r="E8" s="334" t="str">
        <f>IF($B8="","",INDEX('All CCC'!E$7:E$754,MATCH(WatchList!$B8,'All CCC'!$B$7:$B$754,0)))</f>
        <v/>
      </c>
      <c r="F8" s="334" t="str">
        <f>IF($B8="","",INDEX('All CCC'!F$7:F$754,MATCH(WatchList!$B8,'All CCC'!$B$7:$B$754,0)))</f>
        <v/>
      </c>
      <c r="G8" s="334" t="str">
        <f>IF($B8="","",INDEX('All CCC'!G$7:G$754,MATCH(WatchList!$B8,'All CCC'!$B$7:$B$754,0)))</f>
        <v/>
      </c>
      <c r="H8" s="334" t="str">
        <f>IF($B8="","",INDEX('All CCC'!H$7:H$754,MATCH(WatchList!$B8,'All CCC'!$B$7:$B$754,0)))</f>
        <v/>
      </c>
      <c r="I8" s="334" t="str">
        <f>IF($B8="","",INDEX('All CCC'!I$7:I$754,MATCH(WatchList!$B8,'All CCC'!$B$7:$B$754,0)))</f>
        <v/>
      </c>
      <c r="J8" s="334" t="str">
        <f>IF($B8="","",INDEX('All CCC'!J$7:J$754,MATCH(WatchList!$B8,'All CCC'!$B$7:$B$754,0)))</f>
        <v/>
      </c>
      <c r="K8" s="334" t="str">
        <f>IF($B8="","",INDEX('All CCC'!K$7:K$754,MATCH(WatchList!$B8,'All CCC'!$B$7:$B$754,0)))</f>
        <v/>
      </c>
      <c r="L8" s="334" t="str">
        <f>IF($B8="","",INDEX('All CCC'!L$7:L$754,MATCH(WatchList!$B8,'All CCC'!$B$7:$B$754,0)))</f>
        <v/>
      </c>
      <c r="M8" s="334" t="str">
        <f>IF($B8="","",INDEX('All CCC'!M$7:M$754,MATCH(WatchList!$B8,'All CCC'!$B$7:$B$754,0)))</f>
        <v/>
      </c>
      <c r="N8" s="334" t="str">
        <f>IF($B8="","",INDEX('All CCC'!N$7:N$754,MATCH(WatchList!$B8,'All CCC'!$B$7:$B$754,0)))</f>
        <v/>
      </c>
      <c r="O8" s="334" t="str">
        <f>IF($B8="","",INDEX('All CCC'!O$7:O$754,MATCH(WatchList!$B8,'All CCC'!$B$7:$B$754,0)))</f>
        <v/>
      </c>
      <c r="P8" s="335" t="str">
        <f>IF($B8="","",INDEX('All CCC'!P$7:P$754,MATCH(WatchList!$B8,'All CCC'!$B$7:$B$754,0)))</f>
        <v/>
      </c>
      <c r="Q8" s="335" t="str">
        <f>IF($B8="","",INDEX('All CCC'!Q$7:Q$754,MATCH(WatchList!$B8,'All CCC'!$B$7:$B$754,0)))</f>
        <v/>
      </c>
      <c r="R8" s="334" t="str">
        <f>IF($B8="","",INDEX('All CCC'!R$7:R$754,MATCH(WatchList!$B8,'All CCC'!$B$7:$B$754,0)))</f>
        <v/>
      </c>
      <c r="S8" s="334" t="str">
        <f>IF($B8="","",INDEX('All CCC'!S$7:S$754,MATCH(WatchList!$B8,'All CCC'!$B$7:$B$754,0)))</f>
        <v/>
      </c>
      <c r="T8" s="334" t="str">
        <f>IF($B8="","",INDEX('All CCC'!T$7:T$754,MATCH(WatchList!$B8,'All CCC'!$B$7:$B$754,0)))</f>
        <v/>
      </c>
      <c r="U8" s="334" t="str">
        <f>IF($B8="","",INDEX('All CCC'!U$7:U$754,MATCH(WatchList!$B8,'All CCC'!$B$7:$B$754,0)))</f>
        <v/>
      </c>
      <c r="V8" s="334" t="str">
        <f>IF($B8="","",INDEX('All CCC'!V$7:V$754,MATCH(WatchList!$B8,'All CCC'!$B$7:$B$754,0)))</f>
        <v/>
      </c>
      <c r="W8" s="334" t="str">
        <f>IF($B8="","",INDEX('All CCC'!W$7:W$754,MATCH(WatchList!$B8,'All CCC'!$B$7:$B$754,0)))</f>
        <v/>
      </c>
      <c r="X8" s="334" t="str">
        <f>IF($B8="","",INDEX('All CCC'!X$7:X$754,MATCH(WatchList!$B8,'All CCC'!$B$7:$B$754,0)))</f>
        <v/>
      </c>
      <c r="Y8" s="334" t="str">
        <f>IF($B8="","",INDEX('All CCC'!Y$7:Y$754,MATCH(WatchList!$B8,'All CCC'!$B$7:$B$754,0)))</f>
        <v/>
      </c>
      <c r="Z8" s="334" t="str">
        <f>IF($B8="","",INDEX('All CCC'!Z$7:Z$754,MATCH(WatchList!$B8,'All CCC'!$B$7:$B$754,0)))</f>
        <v/>
      </c>
      <c r="AA8" s="334" t="str">
        <f>IF($B8="","",INDEX('All CCC'!AA$7:AA$754,MATCH(WatchList!$B8,'All CCC'!$B$7:$B$754,0)))</f>
        <v/>
      </c>
      <c r="AB8" s="334" t="str">
        <f>IF($B8="","",INDEX('All CCC'!AB$7:AB$754,MATCH(WatchList!$B8,'All CCC'!$B$7:$B$754,0)))</f>
        <v/>
      </c>
      <c r="AC8" s="334" t="str">
        <f>IF($B8="","",INDEX('All CCC'!AC$7:AC$754,MATCH(WatchList!$B8,'All CCC'!$B$7:$B$754,0)))</f>
        <v/>
      </c>
      <c r="AD8" s="334" t="str">
        <f>IF($B8="","",INDEX('All CCC'!AD$7:AD$754,MATCH(WatchList!$B8,'All CCC'!$B$7:$B$754,0)))</f>
        <v/>
      </c>
      <c r="AE8" s="334" t="str">
        <f>IF($B8="","",INDEX('All CCC'!AE$7:AE$754,MATCH(WatchList!$B8,'All CCC'!$B$7:$B$754,0)))</f>
        <v/>
      </c>
      <c r="AF8" s="334" t="str">
        <f>IF($B8="","",INDEX('All CCC'!AF$7:AF$754,MATCH(WatchList!$B8,'All CCC'!$B$7:$B$754,0)))</f>
        <v/>
      </c>
      <c r="AG8" s="334" t="str">
        <f>IF($B8="","",INDEX('All CCC'!AG$7:AG$754,MATCH(WatchList!$B8,'All CCC'!$B$7:$B$754,0)))</f>
        <v/>
      </c>
      <c r="AH8" s="334" t="str">
        <f>IF($B8="","",INDEX('All CCC'!AH$7:AH$754,MATCH(WatchList!$B8,'All CCC'!$B$7:$B$754,0)))</f>
        <v/>
      </c>
      <c r="AI8" s="334" t="str">
        <f>IF($B8="","",INDEX('All CCC'!AI$7:AI$754,MATCH(WatchList!$B8,'All CCC'!$B$7:$B$754,0)))</f>
        <v/>
      </c>
      <c r="AJ8" s="334" t="str">
        <f>IF($B8="","",INDEX('All CCC'!AJ$7:AJ$754,MATCH(WatchList!$B8,'All CCC'!$B$7:$B$754,0)))</f>
        <v/>
      </c>
      <c r="AK8" s="334" t="str">
        <f>IF($B8="","",INDEX('All CCC'!AK$7:AK$754,MATCH(WatchList!$B8,'All CCC'!$B$7:$B$754,0)))</f>
        <v/>
      </c>
      <c r="AL8" s="334" t="str">
        <f>IF($B8="","",INDEX('All CCC'!AL$7:AL$754,MATCH(WatchList!$B8,'All CCC'!$B$7:$B$754,0)))</f>
        <v/>
      </c>
      <c r="AM8" s="334" t="str">
        <f>IF($B8="","",INDEX('All CCC'!AM$7:AM$754,MATCH(WatchList!$B8,'All CCC'!$B$7:$B$754,0)))</f>
        <v/>
      </c>
      <c r="AN8" s="334" t="str">
        <f>IF($B8="","",INDEX('All CCC'!AN$7:AN$754,MATCH(WatchList!$B8,'All CCC'!$B$7:$B$754,0)))</f>
        <v/>
      </c>
      <c r="AO8" s="334" t="str">
        <f>IF($B8="","",INDEX('All CCC'!AO$7:AO$754,MATCH(WatchList!$B8,'All CCC'!$B$7:$B$754,0)))</f>
        <v/>
      </c>
      <c r="AP8" s="334" t="str">
        <f>IF($B8="","",INDEX('All CCC'!AP$7:AP$754,MATCH(WatchList!$B8,'All CCC'!$B$7:$B$754,0)))</f>
        <v/>
      </c>
      <c r="AQ8" s="334" t="str">
        <f>IF($B8="","",INDEX('All CCC'!AQ$7:AQ$754,MATCH(WatchList!$B8,'All CCC'!$B$7:$B$754,0)))</f>
        <v/>
      </c>
      <c r="AR8" s="334" t="str">
        <f>IF($B8="","",INDEX('All CCC'!AR$7:AR$754,MATCH(WatchList!$B8,'All CCC'!$B$7:$B$754,0)))</f>
        <v/>
      </c>
      <c r="AS8" s="334" t="str">
        <f>IF($B8="","",INDEX('All CCC'!AS$7:AS$754,MATCH(WatchList!$B8,'All CCC'!$B$7:$B$754,0)))</f>
        <v/>
      </c>
      <c r="AT8" s="334" t="str">
        <f>IF($B8="","",INDEX('All CCC'!AT$7:AT$754,MATCH(WatchList!$B8,'All CCC'!$B$7:$B$754,0)))</f>
        <v/>
      </c>
      <c r="AU8" s="334" t="str">
        <f>IF($B8="","",INDEX('All CCC'!AU$7:AU$754,MATCH(WatchList!$B8,'All CCC'!$B$7:$B$754,0)))</f>
        <v/>
      </c>
      <c r="AV8" s="334" t="str">
        <f>IF($B8="","",INDEX('All CCC'!AV$7:AV$754,MATCH(WatchList!$B8,'All CCC'!$B$7:$B$754,0)))</f>
        <v/>
      </c>
      <c r="AW8" s="334" t="str">
        <f>IF($B8="","",INDEX('All CCC'!AW$7:AW$754,MATCH(WatchList!$B8,'All CCC'!$B$7:$B$754,0)))</f>
        <v/>
      </c>
      <c r="AX8" s="334" t="str">
        <f>IF($B8="","",INDEX('All CCC'!AX$7:AX$754,MATCH(WatchList!$B8,'All CCC'!$B$7:$B$754,0)))</f>
        <v/>
      </c>
      <c r="AY8" s="334" t="str">
        <f>IF($B8="","",INDEX('All CCC'!AY$7:AY$754,MATCH(WatchList!$B8,'All CCC'!$B$7:$B$754,0)))</f>
        <v/>
      </c>
      <c r="AZ8" s="334" t="str">
        <f>IF($B8="","",INDEX('All CCC'!AZ$7:AZ$754,MATCH(WatchList!$B8,'All CCC'!$B$7:$B$754,0)))</f>
        <v/>
      </c>
      <c r="BA8" s="334" t="str">
        <f>IF($B8="","",INDEX('All CCC'!BA$7:BA$754,MATCH(WatchList!$B8,'All CCC'!$B$7:$B$754,0)))</f>
        <v/>
      </c>
      <c r="BB8" s="334" t="str">
        <f>IF($B8="","",INDEX('All CCC'!BB$7:BB$754,MATCH(WatchList!$B8,'All CCC'!$B$7:$B$754,0)))</f>
        <v/>
      </c>
      <c r="BC8" s="334" t="str">
        <f>IF($B8="","",INDEX('All CCC'!BC$7:BC$754,MATCH(WatchList!$B8,'All CCC'!$B$7:$B$754,0)))</f>
        <v/>
      </c>
      <c r="BD8" s="334" t="str">
        <f>IF($B8="","",INDEX('All CCC'!BD$7:BD$754,MATCH(WatchList!$B8,'All CCC'!$B$7:$B$754,0)))</f>
        <v/>
      </c>
      <c r="BE8" s="334" t="str">
        <f>IF($B8="","",INDEX('All CCC'!BE$7:BE$754,MATCH(WatchList!$B8,'All CCC'!$B$7:$B$754,0)))</f>
        <v/>
      </c>
      <c r="BF8" s="334" t="str">
        <f>IF($B8="","",INDEX('All CCC'!BF$7:BF$754,MATCH(WatchList!$B8,'All CCC'!$B$7:$B$754,0)))</f>
        <v/>
      </c>
      <c r="BG8" s="334" t="str">
        <f>IF($B8="","",INDEX('All CCC'!BG$7:BG$754,MATCH(WatchList!$B8,'All CCC'!$B$7:$B$754,0)))</f>
        <v/>
      </c>
    </row>
    <row r="9" spans="1:59" ht="11.25" customHeight="1" x14ac:dyDescent="0.2">
      <c r="A9" s="333" t="str">
        <f>IF($B9="","",INDEX('All CCC'!A$7:A$754,MATCH(WatchList!$B9,'All CCC'!$B$7:$B$754,0)))</f>
        <v/>
      </c>
      <c r="B9" s="127"/>
      <c r="C9" s="334" t="str">
        <f>IF($B9="","",INDEX('All CCC'!C$7:C$754,MATCH(WatchList!$B9,'All CCC'!$B$7:$B$754,0)))</f>
        <v/>
      </c>
      <c r="D9" s="334" t="str">
        <f>IF($B9="","",INDEX('All CCC'!D$7:D$754,MATCH(WatchList!$B9,'All CCC'!$B$7:$B$754,0)))</f>
        <v/>
      </c>
      <c r="E9" s="334" t="str">
        <f>IF($B9="","",INDEX('All CCC'!E$7:E$754,MATCH(WatchList!$B9,'All CCC'!$B$7:$B$754,0)))</f>
        <v/>
      </c>
      <c r="F9" s="334" t="str">
        <f>IF($B9="","",INDEX('All CCC'!F$7:F$754,MATCH(WatchList!$B9,'All CCC'!$B$7:$B$754,0)))</f>
        <v/>
      </c>
      <c r="G9" s="334" t="str">
        <f>IF($B9="","",INDEX('All CCC'!G$7:G$754,MATCH(WatchList!$B9,'All CCC'!$B$7:$B$754,0)))</f>
        <v/>
      </c>
      <c r="H9" s="334" t="str">
        <f>IF($B9="","",INDEX('All CCC'!H$7:H$754,MATCH(WatchList!$B9,'All CCC'!$B$7:$B$754,0)))</f>
        <v/>
      </c>
      <c r="I9" s="334" t="str">
        <f>IF($B9="","",INDEX('All CCC'!I$7:I$754,MATCH(WatchList!$B9,'All CCC'!$B$7:$B$754,0)))</f>
        <v/>
      </c>
      <c r="J9" s="334" t="str">
        <f>IF($B9="","",INDEX('All CCC'!J$7:J$754,MATCH(WatchList!$B9,'All CCC'!$B$7:$B$754,0)))</f>
        <v/>
      </c>
      <c r="K9" s="334" t="str">
        <f>IF($B9="","",INDEX('All CCC'!K$7:K$754,MATCH(WatchList!$B9,'All CCC'!$B$7:$B$754,0)))</f>
        <v/>
      </c>
      <c r="L9" s="334" t="str">
        <f>IF($B9="","",INDEX('All CCC'!L$7:L$754,MATCH(WatchList!$B9,'All CCC'!$B$7:$B$754,0)))</f>
        <v/>
      </c>
      <c r="M9" s="334" t="str">
        <f>IF($B9="","",INDEX('All CCC'!M$7:M$754,MATCH(WatchList!$B9,'All CCC'!$B$7:$B$754,0)))</f>
        <v/>
      </c>
      <c r="N9" s="334" t="str">
        <f>IF($B9="","",INDEX('All CCC'!N$7:N$754,MATCH(WatchList!$B9,'All CCC'!$B$7:$B$754,0)))</f>
        <v/>
      </c>
      <c r="O9" s="334" t="str">
        <f>IF($B9="","",INDEX('All CCC'!O$7:O$754,MATCH(WatchList!$B9,'All CCC'!$B$7:$B$754,0)))</f>
        <v/>
      </c>
      <c r="P9" s="335" t="str">
        <f>IF($B9="","",INDEX('All CCC'!P$7:P$754,MATCH(WatchList!$B9,'All CCC'!$B$7:$B$754,0)))</f>
        <v/>
      </c>
      <c r="Q9" s="335" t="str">
        <f>IF($B9="","",INDEX('All CCC'!Q$7:Q$754,MATCH(WatchList!$B9,'All CCC'!$B$7:$B$754,0)))</f>
        <v/>
      </c>
      <c r="R9" s="334" t="str">
        <f>IF($B9="","",INDEX('All CCC'!R$7:R$754,MATCH(WatchList!$B9,'All CCC'!$B$7:$B$754,0)))</f>
        <v/>
      </c>
      <c r="S9" s="334" t="str">
        <f>IF($B9="","",INDEX('All CCC'!S$7:S$754,MATCH(WatchList!$B9,'All CCC'!$B$7:$B$754,0)))</f>
        <v/>
      </c>
      <c r="T9" s="334" t="str">
        <f>IF($B9="","",INDEX('All CCC'!T$7:T$754,MATCH(WatchList!$B9,'All CCC'!$B$7:$B$754,0)))</f>
        <v/>
      </c>
      <c r="U9" s="334" t="str">
        <f>IF($B9="","",INDEX('All CCC'!U$7:U$754,MATCH(WatchList!$B9,'All CCC'!$B$7:$B$754,0)))</f>
        <v/>
      </c>
      <c r="V9" s="334" t="str">
        <f>IF($B9="","",INDEX('All CCC'!V$7:V$754,MATCH(WatchList!$B9,'All CCC'!$B$7:$B$754,0)))</f>
        <v/>
      </c>
      <c r="W9" s="334" t="str">
        <f>IF($B9="","",INDEX('All CCC'!W$7:W$754,MATCH(WatchList!$B9,'All CCC'!$B$7:$B$754,0)))</f>
        <v/>
      </c>
      <c r="X9" s="334" t="str">
        <f>IF($B9="","",INDEX('All CCC'!X$7:X$754,MATCH(WatchList!$B9,'All CCC'!$B$7:$B$754,0)))</f>
        <v/>
      </c>
      <c r="Y9" s="334" t="str">
        <f>IF($B9="","",INDEX('All CCC'!Y$7:Y$754,MATCH(WatchList!$B9,'All CCC'!$B$7:$B$754,0)))</f>
        <v/>
      </c>
      <c r="Z9" s="334" t="str">
        <f>IF($B9="","",INDEX('All CCC'!Z$7:Z$754,MATCH(WatchList!$B9,'All CCC'!$B$7:$B$754,0)))</f>
        <v/>
      </c>
      <c r="AA9" s="334" t="str">
        <f>IF($B9="","",INDEX('All CCC'!AA$7:AA$754,MATCH(WatchList!$B9,'All CCC'!$B$7:$B$754,0)))</f>
        <v/>
      </c>
      <c r="AB9" s="334" t="str">
        <f>IF($B9="","",INDEX('All CCC'!AB$7:AB$754,MATCH(WatchList!$B9,'All CCC'!$B$7:$B$754,0)))</f>
        <v/>
      </c>
      <c r="AC9" s="334" t="str">
        <f>IF($B9="","",INDEX('All CCC'!AC$7:AC$754,MATCH(WatchList!$B9,'All CCC'!$B$7:$B$754,0)))</f>
        <v/>
      </c>
      <c r="AD9" s="334" t="str">
        <f>IF($B9="","",INDEX('All CCC'!AD$7:AD$754,MATCH(WatchList!$B9,'All CCC'!$B$7:$B$754,0)))</f>
        <v/>
      </c>
      <c r="AE9" s="334" t="str">
        <f>IF($B9="","",INDEX('All CCC'!AE$7:AE$754,MATCH(WatchList!$B9,'All CCC'!$B$7:$B$754,0)))</f>
        <v/>
      </c>
      <c r="AF9" s="334" t="str">
        <f>IF($B9="","",INDEX('All CCC'!AF$7:AF$754,MATCH(WatchList!$B9,'All CCC'!$B$7:$B$754,0)))</f>
        <v/>
      </c>
      <c r="AG9" s="334" t="str">
        <f>IF($B9="","",INDEX('All CCC'!AG$7:AG$754,MATCH(WatchList!$B9,'All CCC'!$B$7:$B$754,0)))</f>
        <v/>
      </c>
      <c r="AH9" s="334" t="str">
        <f>IF($B9="","",INDEX('All CCC'!AH$7:AH$754,MATCH(WatchList!$B9,'All CCC'!$B$7:$B$754,0)))</f>
        <v/>
      </c>
      <c r="AI9" s="334" t="str">
        <f>IF($B9="","",INDEX('All CCC'!AI$7:AI$754,MATCH(WatchList!$B9,'All CCC'!$B$7:$B$754,0)))</f>
        <v/>
      </c>
      <c r="AJ9" s="334" t="str">
        <f>IF($B9="","",INDEX('All CCC'!AJ$7:AJ$754,MATCH(WatchList!$B9,'All CCC'!$B$7:$B$754,0)))</f>
        <v/>
      </c>
      <c r="AK9" s="334" t="str">
        <f>IF($B9="","",INDEX('All CCC'!AK$7:AK$754,MATCH(WatchList!$B9,'All CCC'!$B$7:$B$754,0)))</f>
        <v/>
      </c>
      <c r="AL9" s="334" t="str">
        <f>IF($B9="","",INDEX('All CCC'!AL$7:AL$754,MATCH(WatchList!$B9,'All CCC'!$B$7:$B$754,0)))</f>
        <v/>
      </c>
      <c r="AM9" s="334" t="str">
        <f>IF($B9="","",INDEX('All CCC'!AM$7:AM$754,MATCH(WatchList!$B9,'All CCC'!$B$7:$B$754,0)))</f>
        <v/>
      </c>
      <c r="AN9" s="334" t="str">
        <f>IF($B9="","",INDEX('All CCC'!AN$7:AN$754,MATCH(WatchList!$B9,'All CCC'!$B$7:$B$754,0)))</f>
        <v/>
      </c>
      <c r="AO9" s="334" t="str">
        <f>IF($B9="","",INDEX('All CCC'!AO$7:AO$754,MATCH(WatchList!$B9,'All CCC'!$B$7:$B$754,0)))</f>
        <v/>
      </c>
      <c r="AP9" s="334" t="str">
        <f>IF($B9="","",INDEX('All CCC'!AP$7:AP$754,MATCH(WatchList!$B9,'All CCC'!$B$7:$B$754,0)))</f>
        <v/>
      </c>
      <c r="AQ9" s="334" t="str">
        <f>IF($B9="","",INDEX('All CCC'!AQ$7:AQ$754,MATCH(WatchList!$B9,'All CCC'!$B$7:$B$754,0)))</f>
        <v/>
      </c>
      <c r="AR9" s="334" t="str">
        <f>IF($B9="","",INDEX('All CCC'!AR$7:AR$754,MATCH(WatchList!$B9,'All CCC'!$B$7:$B$754,0)))</f>
        <v/>
      </c>
      <c r="AS9" s="334" t="str">
        <f>IF($B9="","",INDEX('All CCC'!AS$7:AS$754,MATCH(WatchList!$B9,'All CCC'!$B$7:$B$754,0)))</f>
        <v/>
      </c>
      <c r="AT9" s="334" t="str">
        <f>IF($B9="","",INDEX('All CCC'!AT$7:AT$754,MATCH(WatchList!$B9,'All CCC'!$B$7:$B$754,0)))</f>
        <v/>
      </c>
      <c r="AU9" s="334" t="str">
        <f>IF($B9="","",INDEX('All CCC'!AU$7:AU$754,MATCH(WatchList!$B9,'All CCC'!$B$7:$B$754,0)))</f>
        <v/>
      </c>
      <c r="AV9" s="334" t="str">
        <f>IF($B9="","",INDEX('All CCC'!AV$7:AV$754,MATCH(WatchList!$B9,'All CCC'!$B$7:$B$754,0)))</f>
        <v/>
      </c>
      <c r="AW9" s="334" t="str">
        <f>IF($B9="","",INDEX('All CCC'!AW$7:AW$754,MATCH(WatchList!$B9,'All CCC'!$B$7:$B$754,0)))</f>
        <v/>
      </c>
      <c r="AX9" s="334" t="str">
        <f>IF($B9="","",INDEX('All CCC'!AX$7:AX$754,MATCH(WatchList!$B9,'All CCC'!$B$7:$B$754,0)))</f>
        <v/>
      </c>
      <c r="AY9" s="334" t="str">
        <f>IF($B9="","",INDEX('All CCC'!AY$7:AY$754,MATCH(WatchList!$B9,'All CCC'!$B$7:$B$754,0)))</f>
        <v/>
      </c>
      <c r="AZ9" s="334" t="str">
        <f>IF($B9="","",INDEX('All CCC'!AZ$7:AZ$754,MATCH(WatchList!$B9,'All CCC'!$B$7:$B$754,0)))</f>
        <v/>
      </c>
      <c r="BA9" s="334" t="str">
        <f>IF($B9="","",INDEX('All CCC'!BA$7:BA$754,MATCH(WatchList!$B9,'All CCC'!$B$7:$B$754,0)))</f>
        <v/>
      </c>
      <c r="BB9" s="334" t="str">
        <f>IF($B9="","",INDEX('All CCC'!BB$7:BB$754,MATCH(WatchList!$B9,'All CCC'!$B$7:$B$754,0)))</f>
        <v/>
      </c>
      <c r="BC9" s="334" t="str">
        <f>IF($B9="","",INDEX('All CCC'!BC$7:BC$754,MATCH(WatchList!$B9,'All CCC'!$B$7:$B$754,0)))</f>
        <v/>
      </c>
      <c r="BD9" s="334" t="str">
        <f>IF($B9="","",INDEX('All CCC'!BD$7:BD$754,MATCH(WatchList!$B9,'All CCC'!$B$7:$B$754,0)))</f>
        <v/>
      </c>
      <c r="BE9" s="334" t="str">
        <f>IF($B9="","",INDEX('All CCC'!BE$7:BE$754,MATCH(WatchList!$B9,'All CCC'!$B$7:$B$754,0)))</f>
        <v/>
      </c>
      <c r="BF9" s="334" t="str">
        <f>IF($B9="","",INDEX('All CCC'!BF$7:BF$754,MATCH(WatchList!$B9,'All CCC'!$B$7:$B$754,0)))</f>
        <v/>
      </c>
      <c r="BG9" s="334" t="str">
        <f>IF($B9="","",INDEX('All CCC'!BG$7:BG$754,MATCH(WatchList!$B9,'All CCC'!$B$7:$B$754,0)))</f>
        <v/>
      </c>
    </row>
    <row r="10" spans="1:59" ht="11.25" customHeight="1" x14ac:dyDescent="0.2">
      <c r="A10" s="333" t="str">
        <f>IF($B10="","",INDEX('All CCC'!A$7:A$754,MATCH(WatchList!$B10,'All CCC'!$B$7:$B$754,0)))</f>
        <v/>
      </c>
      <c r="B10" s="127"/>
      <c r="C10" s="334" t="str">
        <f>IF($B10="","",INDEX('All CCC'!C$7:C$754,MATCH(WatchList!$B10,'All CCC'!$B$7:$B$754,0)))</f>
        <v/>
      </c>
      <c r="D10" s="334" t="str">
        <f>IF($B10="","",INDEX('All CCC'!D$7:D$754,MATCH(WatchList!$B10,'All CCC'!$B$7:$B$754,0)))</f>
        <v/>
      </c>
      <c r="E10" s="334" t="str">
        <f>IF($B10="","",INDEX('All CCC'!E$7:E$754,MATCH(WatchList!$B10,'All CCC'!$B$7:$B$754,0)))</f>
        <v/>
      </c>
      <c r="F10" s="334" t="str">
        <f>IF($B10="","",INDEX('All CCC'!F$7:F$754,MATCH(WatchList!$B10,'All CCC'!$B$7:$B$754,0)))</f>
        <v/>
      </c>
      <c r="G10" s="334" t="str">
        <f>IF($B10="","",INDEX('All CCC'!G$7:G$754,MATCH(WatchList!$B10,'All CCC'!$B$7:$B$754,0)))</f>
        <v/>
      </c>
      <c r="H10" s="334" t="str">
        <f>IF($B10="","",INDEX('All CCC'!H$7:H$754,MATCH(WatchList!$B10,'All CCC'!$B$7:$B$754,0)))</f>
        <v/>
      </c>
      <c r="I10" s="334" t="str">
        <f>IF($B10="","",INDEX('All CCC'!I$7:I$754,MATCH(WatchList!$B10,'All CCC'!$B$7:$B$754,0)))</f>
        <v/>
      </c>
      <c r="J10" s="334" t="str">
        <f>IF($B10="","",INDEX('All CCC'!J$7:J$754,MATCH(WatchList!$B10,'All CCC'!$B$7:$B$754,0)))</f>
        <v/>
      </c>
      <c r="K10" s="334" t="str">
        <f>IF($B10="","",INDEX('All CCC'!K$7:K$754,MATCH(WatchList!$B10,'All CCC'!$B$7:$B$754,0)))</f>
        <v/>
      </c>
      <c r="L10" s="334" t="str">
        <f>IF($B10="","",INDEX('All CCC'!L$7:L$754,MATCH(WatchList!$B10,'All CCC'!$B$7:$B$754,0)))</f>
        <v/>
      </c>
      <c r="M10" s="334" t="str">
        <f>IF($B10="","",INDEX('All CCC'!M$7:M$754,MATCH(WatchList!$B10,'All CCC'!$B$7:$B$754,0)))</f>
        <v/>
      </c>
      <c r="N10" s="334" t="str">
        <f>IF($B10="","",INDEX('All CCC'!N$7:N$754,MATCH(WatchList!$B10,'All CCC'!$B$7:$B$754,0)))</f>
        <v/>
      </c>
      <c r="O10" s="334" t="str">
        <f>IF($B10="","",INDEX('All CCC'!O$7:O$754,MATCH(WatchList!$B10,'All CCC'!$B$7:$B$754,0)))</f>
        <v/>
      </c>
      <c r="P10" s="335" t="str">
        <f>IF($B10="","",INDEX('All CCC'!P$7:P$754,MATCH(WatchList!$B10,'All CCC'!$B$7:$B$754,0)))</f>
        <v/>
      </c>
      <c r="Q10" s="335" t="str">
        <f>IF($B10="","",INDEX('All CCC'!Q$7:Q$754,MATCH(WatchList!$B10,'All CCC'!$B$7:$B$754,0)))</f>
        <v/>
      </c>
      <c r="R10" s="334" t="str">
        <f>IF($B10="","",INDEX('All CCC'!R$7:R$754,MATCH(WatchList!$B10,'All CCC'!$B$7:$B$754,0)))</f>
        <v/>
      </c>
      <c r="S10" s="334" t="str">
        <f>IF($B10="","",INDEX('All CCC'!S$7:S$754,MATCH(WatchList!$B10,'All CCC'!$B$7:$B$754,0)))</f>
        <v/>
      </c>
      <c r="T10" s="334" t="str">
        <f>IF($B10="","",INDEX('All CCC'!T$7:T$754,MATCH(WatchList!$B10,'All CCC'!$B$7:$B$754,0)))</f>
        <v/>
      </c>
      <c r="U10" s="334" t="str">
        <f>IF($B10="","",INDEX('All CCC'!U$7:U$754,MATCH(WatchList!$B10,'All CCC'!$B$7:$B$754,0)))</f>
        <v/>
      </c>
      <c r="V10" s="334" t="str">
        <f>IF($B10="","",INDEX('All CCC'!V$7:V$754,MATCH(WatchList!$B10,'All CCC'!$B$7:$B$754,0)))</f>
        <v/>
      </c>
      <c r="W10" s="334" t="str">
        <f>IF($B10="","",INDEX('All CCC'!W$7:W$754,MATCH(WatchList!$B10,'All CCC'!$B$7:$B$754,0)))</f>
        <v/>
      </c>
      <c r="X10" s="334" t="str">
        <f>IF($B10="","",INDEX('All CCC'!X$7:X$754,MATCH(WatchList!$B10,'All CCC'!$B$7:$B$754,0)))</f>
        <v/>
      </c>
      <c r="Y10" s="334" t="str">
        <f>IF($B10="","",INDEX('All CCC'!Y$7:Y$754,MATCH(WatchList!$B10,'All CCC'!$B$7:$B$754,0)))</f>
        <v/>
      </c>
      <c r="Z10" s="334" t="str">
        <f>IF($B10="","",INDEX('All CCC'!Z$7:Z$754,MATCH(WatchList!$B10,'All CCC'!$B$7:$B$754,0)))</f>
        <v/>
      </c>
      <c r="AA10" s="334" t="str">
        <f>IF($B10="","",INDEX('All CCC'!AA$7:AA$754,MATCH(WatchList!$B10,'All CCC'!$B$7:$B$754,0)))</f>
        <v/>
      </c>
      <c r="AB10" s="334" t="str">
        <f>IF($B10="","",INDEX('All CCC'!AB$7:AB$754,MATCH(WatchList!$B10,'All CCC'!$B$7:$B$754,0)))</f>
        <v/>
      </c>
      <c r="AC10" s="334" t="str">
        <f>IF($B10="","",INDEX('All CCC'!AC$7:AC$754,MATCH(WatchList!$B10,'All CCC'!$B$7:$B$754,0)))</f>
        <v/>
      </c>
      <c r="AD10" s="334" t="str">
        <f>IF($B10="","",INDEX('All CCC'!AD$7:AD$754,MATCH(WatchList!$B10,'All CCC'!$B$7:$B$754,0)))</f>
        <v/>
      </c>
      <c r="AE10" s="334" t="str">
        <f>IF($B10="","",INDEX('All CCC'!AE$7:AE$754,MATCH(WatchList!$B10,'All CCC'!$B$7:$B$754,0)))</f>
        <v/>
      </c>
      <c r="AF10" s="334" t="str">
        <f>IF($B10="","",INDEX('All CCC'!AF$7:AF$754,MATCH(WatchList!$B10,'All CCC'!$B$7:$B$754,0)))</f>
        <v/>
      </c>
      <c r="AG10" s="334" t="str">
        <f>IF($B10="","",INDEX('All CCC'!AG$7:AG$754,MATCH(WatchList!$B10,'All CCC'!$B$7:$B$754,0)))</f>
        <v/>
      </c>
      <c r="AH10" s="334" t="str">
        <f>IF($B10="","",INDEX('All CCC'!AH$7:AH$754,MATCH(WatchList!$B10,'All CCC'!$B$7:$B$754,0)))</f>
        <v/>
      </c>
      <c r="AI10" s="334" t="str">
        <f>IF($B10="","",INDEX('All CCC'!AI$7:AI$754,MATCH(WatchList!$B10,'All CCC'!$B$7:$B$754,0)))</f>
        <v/>
      </c>
      <c r="AJ10" s="334" t="str">
        <f>IF($B10="","",INDEX('All CCC'!AJ$7:AJ$754,MATCH(WatchList!$B10,'All CCC'!$B$7:$B$754,0)))</f>
        <v/>
      </c>
      <c r="AK10" s="334" t="str">
        <f>IF($B10="","",INDEX('All CCC'!AK$7:AK$754,MATCH(WatchList!$B10,'All CCC'!$B$7:$B$754,0)))</f>
        <v/>
      </c>
      <c r="AL10" s="334" t="str">
        <f>IF($B10="","",INDEX('All CCC'!AL$7:AL$754,MATCH(WatchList!$B10,'All CCC'!$B$7:$B$754,0)))</f>
        <v/>
      </c>
      <c r="AM10" s="334" t="str">
        <f>IF($B10="","",INDEX('All CCC'!AM$7:AM$754,MATCH(WatchList!$B10,'All CCC'!$B$7:$B$754,0)))</f>
        <v/>
      </c>
      <c r="AN10" s="334" t="str">
        <f>IF($B10="","",INDEX('All CCC'!AN$7:AN$754,MATCH(WatchList!$B10,'All CCC'!$B$7:$B$754,0)))</f>
        <v/>
      </c>
      <c r="AO10" s="334" t="str">
        <f>IF($B10="","",INDEX('All CCC'!AO$7:AO$754,MATCH(WatchList!$B10,'All CCC'!$B$7:$B$754,0)))</f>
        <v/>
      </c>
      <c r="AP10" s="334" t="str">
        <f>IF($B10="","",INDEX('All CCC'!AP$7:AP$754,MATCH(WatchList!$B10,'All CCC'!$B$7:$B$754,0)))</f>
        <v/>
      </c>
      <c r="AQ10" s="334" t="str">
        <f>IF($B10="","",INDEX('All CCC'!AQ$7:AQ$754,MATCH(WatchList!$B10,'All CCC'!$B$7:$B$754,0)))</f>
        <v/>
      </c>
      <c r="AR10" s="334" t="str">
        <f>IF($B10="","",INDEX('All CCC'!AR$7:AR$754,MATCH(WatchList!$B10,'All CCC'!$B$7:$B$754,0)))</f>
        <v/>
      </c>
      <c r="AS10" s="334" t="str">
        <f>IF($B10="","",INDEX('All CCC'!AS$7:AS$754,MATCH(WatchList!$B10,'All CCC'!$B$7:$B$754,0)))</f>
        <v/>
      </c>
      <c r="AT10" s="334" t="str">
        <f>IF($B10="","",INDEX('All CCC'!AT$7:AT$754,MATCH(WatchList!$B10,'All CCC'!$B$7:$B$754,0)))</f>
        <v/>
      </c>
      <c r="AU10" s="334" t="str">
        <f>IF($B10="","",INDEX('All CCC'!AU$7:AU$754,MATCH(WatchList!$B10,'All CCC'!$B$7:$B$754,0)))</f>
        <v/>
      </c>
      <c r="AV10" s="334" t="str">
        <f>IF($B10="","",INDEX('All CCC'!AV$7:AV$754,MATCH(WatchList!$B10,'All CCC'!$B$7:$B$754,0)))</f>
        <v/>
      </c>
      <c r="AW10" s="334" t="str">
        <f>IF($B10="","",INDEX('All CCC'!AW$7:AW$754,MATCH(WatchList!$B10,'All CCC'!$B$7:$B$754,0)))</f>
        <v/>
      </c>
      <c r="AX10" s="334" t="str">
        <f>IF($B10="","",INDEX('All CCC'!AX$7:AX$754,MATCH(WatchList!$B10,'All CCC'!$B$7:$B$754,0)))</f>
        <v/>
      </c>
      <c r="AY10" s="334" t="str">
        <f>IF($B10="","",INDEX('All CCC'!AY$7:AY$754,MATCH(WatchList!$B10,'All CCC'!$B$7:$B$754,0)))</f>
        <v/>
      </c>
      <c r="AZ10" s="334" t="str">
        <f>IF($B10="","",INDEX('All CCC'!AZ$7:AZ$754,MATCH(WatchList!$B10,'All CCC'!$B$7:$B$754,0)))</f>
        <v/>
      </c>
      <c r="BA10" s="334" t="str">
        <f>IF($B10="","",INDEX('All CCC'!BA$7:BA$754,MATCH(WatchList!$B10,'All CCC'!$B$7:$B$754,0)))</f>
        <v/>
      </c>
      <c r="BB10" s="334" t="str">
        <f>IF($B10="","",INDEX('All CCC'!BB$7:BB$754,MATCH(WatchList!$B10,'All CCC'!$B$7:$B$754,0)))</f>
        <v/>
      </c>
      <c r="BC10" s="334" t="str">
        <f>IF($B10="","",INDEX('All CCC'!BC$7:BC$754,MATCH(WatchList!$B10,'All CCC'!$B$7:$B$754,0)))</f>
        <v/>
      </c>
      <c r="BD10" s="334" t="str">
        <f>IF($B10="","",INDEX('All CCC'!BD$7:BD$754,MATCH(WatchList!$B10,'All CCC'!$B$7:$B$754,0)))</f>
        <v/>
      </c>
      <c r="BE10" s="334" t="str">
        <f>IF($B10="","",INDEX('All CCC'!BE$7:BE$754,MATCH(WatchList!$B10,'All CCC'!$B$7:$B$754,0)))</f>
        <v/>
      </c>
      <c r="BF10" s="334" t="str">
        <f>IF($B10="","",INDEX('All CCC'!BF$7:BF$754,MATCH(WatchList!$B10,'All CCC'!$B$7:$B$754,0)))</f>
        <v/>
      </c>
      <c r="BG10" s="334" t="str">
        <f>IF($B10="","",INDEX('All CCC'!BG$7:BG$754,MATCH(WatchList!$B10,'All CCC'!$B$7:$B$754,0)))</f>
        <v/>
      </c>
    </row>
    <row r="11" spans="1:59" ht="11.25" customHeight="1" x14ac:dyDescent="0.2">
      <c r="A11" s="333" t="str">
        <f>IF($B11="","",INDEX('All CCC'!A$7:A$754,MATCH(WatchList!$B11,'All CCC'!$B$7:$B$754,0)))</f>
        <v/>
      </c>
      <c r="B11" s="127"/>
      <c r="C11" s="334" t="str">
        <f>IF($B11="","",INDEX('All CCC'!C$7:C$754,MATCH(WatchList!$B11,'All CCC'!$B$7:$B$754,0)))</f>
        <v/>
      </c>
      <c r="D11" s="334" t="str">
        <f>IF($B11="","",INDEX('All CCC'!D$7:D$754,MATCH(WatchList!$B11,'All CCC'!$B$7:$B$754,0)))</f>
        <v/>
      </c>
      <c r="E11" s="334" t="str">
        <f>IF($B11="","",INDEX('All CCC'!E$7:E$754,MATCH(WatchList!$B11,'All CCC'!$B$7:$B$754,0)))</f>
        <v/>
      </c>
      <c r="F11" s="334" t="str">
        <f>IF($B11="","",INDEX('All CCC'!F$7:F$754,MATCH(WatchList!$B11,'All CCC'!$B$7:$B$754,0)))</f>
        <v/>
      </c>
      <c r="G11" s="334" t="str">
        <f>IF($B11="","",INDEX('All CCC'!G$7:G$754,MATCH(WatchList!$B11,'All CCC'!$B$7:$B$754,0)))</f>
        <v/>
      </c>
      <c r="H11" s="334" t="str">
        <f>IF($B11="","",INDEX('All CCC'!H$7:H$754,MATCH(WatchList!$B11,'All CCC'!$B$7:$B$754,0)))</f>
        <v/>
      </c>
      <c r="I11" s="334" t="str">
        <f>IF($B11="","",INDEX('All CCC'!I$7:I$754,MATCH(WatchList!$B11,'All CCC'!$B$7:$B$754,0)))</f>
        <v/>
      </c>
      <c r="J11" s="334" t="str">
        <f>IF($B11="","",INDEX('All CCC'!J$7:J$754,MATCH(WatchList!$B11,'All CCC'!$B$7:$B$754,0)))</f>
        <v/>
      </c>
      <c r="K11" s="334" t="str">
        <f>IF($B11="","",INDEX('All CCC'!K$7:K$754,MATCH(WatchList!$B11,'All CCC'!$B$7:$B$754,0)))</f>
        <v/>
      </c>
      <c r="L11" s="334" t="str">
        <f>IF($B11="","",INDEX('All CCC'!L$7:L$754,MATCH(WatchList!$B11,'All CCC'!$B$7:$B$754,0)))</f>
        <v/>
      </c>
      <c r="M11" s="334" t="str">
        <f>IF($B11="","",INDEX('All CCC'!M$7:M$754,MATCH(WatchList!$B11,'All CCC'!$B$7:$B$754,0)))</f>
        <v/>
      </c>
      <c r="N11" s="334" t="str">
        <f>IF($B11="","",INDEX('All CCC'!N$7:N$754,MATCH(WatchList!$B11,'All CCC'!$B$7:$B$754,0)))</f>
        <v/>
      </c>
      <c r="O11" s="334" t="str">
        <f>IF($B11="","",INDEX('All CCC'!O$7:O$754,MATCH(WatchList!$B11,'All CCC'!$B$7:$B$754,0)))</f>
        <v/>
      </c>
      <c r="P11" s="335" t="str">
        <f>IF($B11="","",INDEX('All CCC'!P$7:P$754,MATCH(WatchList!$B11,'All CCC'!$B$7:$B$754,0)))</f>
        <v/>
      </c>
      <c r="Q11" s="335" t="str">
        <f>IF($B11="","",INDEX('All CCC'!Q$7:Q$754,MATCH(WatchList!$B11,'All CCC'!$B$7:$B$754,0)))</f>
        <v/>
      </c>
      <c r="R11" s="334" t="str">
        <f>IF($B11="","",INDEX('All CCC'!R$7:R$754,MATCH(WatchList!$B11,'All CCC'!$B$7:$B$754,0)))</f>
        <v/>
      </c>
      <c r="S11" s="334" t="str">
        <f>IF($B11="","",INDEX('All CCC'!S$7:S$754,MATCH(WatchList!$B11,'All CCC'!$B$7:$B$754,0)))</f>
        <v/>
      </c>
      <c r="T11" s="334" t="str">
        <f>IF($B11="","",INDEX('All CCC'!T$7:T$754,MATCH(WatchList!$B11,'All CCC'!$B$7:$B$754,0)))</f>
        <v/>
      </c>
      <c r="U11" s="334" t="str">
        <f>IF($B11="","",INDEX('All CCC'!U$7:U$754,MATCH(WatchList!$B11,'All CCC'!$B$7:$B$754,0)))</f>
        <v/>
      </c>
      <c r="V11" s="334" t="str">
        <f>IF($B11="","",INDEX('All CCC'!V$7:V$754,MATCH(WatchList!$B11,'All CCC'!$B$7:$B$754,0)))</f>
        <v/>
      </c>
      <c r="W11" s="334" t="str">
        <f>IF($B11="","",INDEX('All CCC'!W$7:W$754,MATCH(WatchList!$B11,'All CCC'!$B$7:$B$754,0)))</f>
        <v/>
      </c>
      <c r="X11" s="334" t="str">
        <f>IF($B11="","",INDEX('All CCC'!X$7:X$754,MATCH(WatchList!$B11,'All CCC'!$B$7:$B$754,0)))</f>
        <v/>
      </c>
      <c r="Y11" s="334" t="str">
        <f>IF($B11="","",INDEX('All CCC'!Y$7:Y$754,MATCH(WatchList!$B11,'All CCC'!$B$7:$B$754,0)))</f>
        <v/>
      </c>
      <c r="Z11" s="334" t="str">
        <f>IF($B11="","",INDEX('All CCC'!Z$7:Z$754,MATCH(WatchList!$B11,'All CCC'!$B$7:$B$754,0)))</f>
        <v/>
      </c>
      <c r="AA11" s="334" t="str">
        <f>IF($B11="","",INDEX('All CCC'!AA$7:AA$754,MATCH(WatchList!$B11,'All CCC'!$B$7:$B$754,0)))</f>
        <v/>
      </c>
      <c r="AB11" s="334" t="str">
        <f>IF($B11="","",INDEX('All CCC'!AB$7:AB$754,MATCH(WatchList!$B11,'All CCC'!$B$7:$B$754,0)))</f>
        <v/>
      </c>
      <c r="AC11" s="334" t="str">
        <f>IF($B11="","",INDEX('All CCC'!AC$7:AC$754,MATCH(WatchList!$B11,'All CCC'!$B$7:$B$754,0)))</f>
        <v/>
      </c>
      <c r="AD11" s="334" t="str">
        <f>IF($B11="","",INDEX('All CCC'!AD$7:AD$754,MATCH(WatchList!$B11,'All CCC'!$B$7:$B$754,0)))</f>
        <v/>
      </c>
      <c r="AE11" s="334" t="str">
        <f>IF($B11="","",INDEX('All CCC'!AE$7:AE$754,MATCH(WatchList!$B11,'All CCC'!$B$7:$B$754,0)))</f>
        <v/>
      </c>
      <c r="AF11" s="334" t="str">
        <f>IF($B11="","",INDEX('All CCC'!AF$7:AF$754,MATCH(WatchList!$B11,'All CCC'!$B$7:$B$754,0)))</f>
        <v/>
      </c>
      <c r="AG11" s="334" t="str">
        <f>IF($B11="","",INDEX('All CCC'!AG$7:AG$754,MATCH(WatchList!$B11,'All CCC'!$B$7:$B$754,0)))</f>
        <v/>
      </c>
      <c r="AH11" s="334" t="str">
        <f>IF($B11="","",INDEX('All CCC'!AH$7:AH$754,MATCH(WatchList!$B11,'All CCC'!$B$7:$B$754,0)))</f>
        <v/>
      </c>
      <c r="AI11" s="334" t="str">
        <f>IF($B11="","",INDEX('All CCC'!AI$7:AI$754,MATCH(WatchList!$B11,'All CCC'!$B$7:$B$754,0)))</f>
        <v/>
      </c>
      <c r="AJ11" s="334" t="str">
        <f>IF($B11="","",INDEX('All CCC'!AJ$7:AJ$754,MATCH(WatchList!$B11,'All CCC'!$B$7:$B$754,0)))</f>
        <v/>
      </c>
      <c r="AK11" s="334" t="str">
        <f>IF($B11="","",INDEX('All CCC'!AK$7:AK$754,MATCH(WatchList!$B11,'All CCC'!$B$7:$B$754,0)))</f>
        <v/>
      </c>
      <c r="AL11" s="334" t="str">
        <f>IF($B11="","",INDEX('All CCC'!AL$7:AL$754,MATCH(WatchList!$B11,'All CCC'!$B$7:$B$754,0)))</f>
        <v/>
      </c>
      <c r="AM11" s="334" t="str">
        <f>IF($B11="","",INDEX('All CCC'!AM$7:AM$754,MATCH(WatchList!$B11,'All CCC'!$B$7:$B$754,0)))</f>
        <v/>
      </c>
      <c r="AN11" s="334" t="str">
        <f>IF($B11="","",INDEX('All CCC'!AN$7:AN$754,MATCH(WatchList!$B11,'All CCC'!$B$7:$B$754,0)))</f>
        <v/>
      </c>
      <c r="AO11" s="334" t="str">
        <f>IF($B11="","",INDEX('All CCC'!AO$7:AO$754,MATCH(WatchList!$B11,'All CCC'!$B$7:$B$754,0)))</f>
        <v/>
      </c>
      <c r="AP11" s="334" t="str">
        <f>IF($B11="","",INDEX('All CCC'!AP$7:AP$754,MATCH(WatchList!$B11,'All CCC'!$B$7:$B$754,0)))</f>
        <v/>
      </c>
      <c r="AQ11" s="334" t="str">
        <f>IF($B11="","",INDEX('All CCC'!AQ$7:AQ$754,MATCH(WatchList!$B11,'All CCC'!$B$7:$B$754,0)))</f>
        <v/>
      </c>
      <c r="AR11" s="334" t="str">
        <f>IF($B11="","",INDEX('All CCC'!AR$7:AR$754,MATCH(WatchList!$B11,'All CCC'!$B$7:$B$754,0)))</f>
        <v/>
      </c>
      <c r="AS11" s="334" t="str">
        <f>IF($B11="","",INDEX('All CCC'!AS$7:AS$754,MATCH(WatchList!$B11,'All CCC'!$B$7:$B$754,0)))</f>
        <v/>
      </c>
      <c r="AT11" s="334" t="str">
        <f>IF($B11="","",INDEX('All CCC'!AT$7:AT$754,MATCH(WatchList!$B11,'All CCC'!$B$7:$B$754,0)))</f>
        <v/>
      </c>
      <c r="AU11" s="334" t="str">
        <f>IF($B11="","",INDEX('All CCC'!AU$7:AU$754,MATCH(WatchList!$B11,'All CCC'!$B$7:$B$754,0)))</f>
        <v/>
      </c>
      <c r="AV11" s="334" t="str">
        <f>IF($B11="","",INDEX('All CCC'!AV$7:AV$754,MATCH(WatchList!$B11,'All CCC'!$B$7:$B$754,0)))</f>
        <v/>
      </c>
      <c r="AW11" s="334" t="str">
        <f>IF($B11="","",INDEX('All CCC'!AW$7:AW$754,MATCH(WatchList!$B11,'All CCC'!$B$7:$B$754,0)))</f>
        <v/>
      </c>
      <c r="AX11" s="334" t="str">
        <f>IF($B11="","",INDEX('All CCC'!AX$7:AX$754,MATCH(WatchList!$B11,'All CCC'!$B$7:$B$754,0)))</f>
        <v/>
      </c>
      <c r="AY11" s="334" t="str">
        <f>IF($B11="","",INDEX('All CCC'!AY$7:AY$754,MATCH(WatchList!$B11,'All CCC'!$B$7:$B$754,0)))</f>
        <v/>
      </c>
      <c r="AZ11" s="334" t="str">
        <f>IF($B11="","",INDEX('All CCC'!AZ$7:AZ$754,MATCH(WatchList!$B11,'All CCC'!$B$7:$B$754,0)))</f>
        <v/>
      </c>
      <c r="BA11" s="334" t="str">
        <f>IF($B11="","",INDEX('All CCC'!BA$7:BA$754,MATCH(WatchList!$B11,'All CCC'!$B$7:$B$754,0)))</f>
        <v/>
      </c>
      <c r="BB11" s="334" t="str">
        <f>IF($B11="","",INDEX('All CCC'!BB$7:BB$754,MATCH(WatchList!$B11,'All CCC'!$B$7:$B$754,0)))</f>
        <v/>
      </c>
      <c r="BC11" s="334" t="str">
        <f>IF($B11="","",INDEX('All CCC'!BC$7:BC$754,MATCH(WatchList!$B11,'All CCC'!$B$7:$B$754,0)))</f>
        <v/>
      </c>
      <c r="BD11" s="334" t="str">
        <f>IF($B11="","",INDEX('All CCC'!BD$7:BD$754,MATCH(WatchList!$B11,'All CCC'!$B$7:$B$754,0)))</f>
        <v/>
      </c>
      <c r="BE11" s="334" t="str">
        <f>IF($B11="","",INDEX('All CCC'!BE$7:BE$754,MATCH(WatchList!$B11,'All CCC'!$B$7:$B$754,0)))</f>
        <v/>
      </c>
      <c r="BF11" s="334" t="str">
        <f>IF($B11="","",INDEX('All CCC'!BF$7:BF$754,MATCH(WatchList!$B11,'All CCC'!$B$7:$B$754,0)))</f>
        <v/>
      </c>
      <c r="BG11" s="334" t="str">
        <f>IF($B11="","",INDEX('All CCC'!BG$7:BG$754,MATCH(WatchList!$B11,'All CCC'!$B$7:$B$754,0)))</f>
        <v/>
      </c>
    </row>
    <row r="12" spans="1:59" ht="11.25" customHeight="1" x14ac:dyDescent="0.2">
      <c r="A12" s="333" t="str">
        <f>IF($B12="","",INDEX('All CCC'!A$7:A$754,MATCH(WatchList!$B12,'All CCC'!$B$7:$B$754,0)))</f>
        <v/>
      </c>
      <c r="B12" s="127"/>
      <c r="C12" s="334" t="str">
        <f>IF($B12="","",INDEX('All CCC'!C$7:C$754,MATCH(WatchList!$B12,'All CCC'!$B$7:$B$754,0)))</f>
        <v/>
      </c>
      <c r="D12" s="334" t="str">
        <f>IF($B12="","",INDEX('All CCC'!D$7:D$754,MATCH(WatchList!$B12,'All CCC'!$B$7:$B$754,0)))</f>
        <v/>
      </c>
      <c r="E12" s="334" t="str">
        <f>IF($B12="","",INDEX('All CCC'!E$7:E$754,MATCH(WatchList!$B12,'All CCC'!$B$7:$B$754,0)))</f>
        <v/>
      </c>
      <c r="F12" s="334" t="str">
        <f>IF($B12="","",INDEX('All CCC'!F$7:F$754,MATCH(WatchList!$B12,'All CCC'!$B$7:$B$754,0)))</f>
        <v/>
      </c>
      <c r="G12" s="334" t="str">
        <f>IF($B12="","",INDEX('All CCC'!G$7:G$754,MATCH(WatchList!$B12,'All CCC'!$B$7:$B$754,0)))</f>
        <v/>
      </c>
      <c r="H12" s="334" t="str">
        <f>IF($B12="","",INDEX('All CCC'!H$7:H$754,MATCH(WatchList!$B12,'All CCC'!$B$7:$B$754,0)))</f>
        <v/>
      </c>
      <c r="I12" s="334" t="str">
        <f>IF($B12="","",INDEX('All CCC'!I$7:I$754,MATCH(WatchList!$B12,'All CCC'!$B$7:$B$754,0)))</f>
        <v/>
      </c>
      <c r="J12" s="334" t="str">
        <f>IF($B12="","",INDEX('All CCC'!J$7:J$754,MATCH(WatchList!$B12,'All CCC'!$B$7:$B$754,0)))</f>
        <v/>
      </c>
      <c r="K12" s="334" t="str">
        <f>IF($B12="","",INDEX('All CCC'!K$7:K$754,MATCH(WatchList!$B12,'All CCC'!$B$7:$B$754,0)))</f>
        <v/>
      </c>
      <c r="L12" s="334" t="str">
        <f>IF($B12="","",INDEX('All CCC'!L$7:L$754,MATCH(WatchList!$B12,'All CCC'!$B$7:$B$754,0)))</f>
        <v/>
      </c>
      <c r="M12" s="334" t="str">
        <f>IF($B12="","",INDEX('All CCC'!M$7:M$754,MATCH(WatchList!$B12,'All CCC'!$B$7:$B$754,0)))</f>
        <v/>
      </c>
      <c r="N12" s="334" t="str">
        <f>IF($B12="","",INDEX('All CCC'!N$7:N$754,MATCH(WatchList!$B12,'All CCC'!$B$7:$B$754,0)))</f>
        <v/>
      </c>
      <c r="O12" s="334" t="str">
        <f>IF($B12="","",INDEX('All CCC'!O$7:O$754,MATCH(WatchList!$B12,'All CCC'!$B$7:$B$754,0)))</f>
        <v/>
      </c>
      <c r="P12" s="335" t="str">
        <f>IF($B12="","",INDEX('All CCC'!P$7:P$754,MATCH(WatchList!$B12,'All CCC'!$B$7:$B$754,0)))</f>
        <v/>
      </c>
      <c r="Q12" s="335" t="str">
        <f>IF($B12="","",INDEX('All CCC'!Q$7:Q$754,MATCH(WatchList!$B12,'All CCC'!$B$7:$B$754,0)))</f>
        <v/>
      </c>
      <c r="R12" s="334" t="str">
        <f>IF($B12="","",INDEX('All CCC'!R$7:R$754,MATCH(WatchList!$B12,'All CCC'!$B$7:$B$754,0)))</f>
        <v/>
      </c>
      <c r="S12" s="334" t="str">
        <f>IF($B12="","",INDEX('All CCC'!S$7:S$754,MATCH(WatchList!$B12,'All CCC'!$B$7:$B$754,0)))</f>
        <v/>
      </c>
      <c r="T12" s="334" t="str">
        <f>IF($B12="","",INDEX('All CCC'!T$7:T$754,MATCH(WatchList!$B12,'All CCC'!$B$7:$B$754,0)))</f>
        <v/>
      </c>
      <c r="U12" s="334" t="str">
        <f>IF($B12="","",INDEX('All CCC'!U$7:U$754,MATCH(WatchList!$B12,'All CCC'!$B$7:$B$754,0)))</f>
        <v/>
      </c>
      <c r="V12" s="334" t="str">
        <f>IF($B12="","",INDEX('All CCC'!V$7:V$754,MATCH(WatchList!$B12,'All CCC'!$B$7:$B$754,0)))</f>
        <v/>
      </c>
      <c r="W12" s="334" t="str">
        <f>IF($B12="","",INDEX('All CCC'!W$7:W$754,MATCH(WatchList!$B12,'All CCC'!$B$7:$B$754,0)))</f>
        <v/>
      </c>
      <c r="X12" s="334" t="str">
        <f>IF($B12="","",INDEX('All CCC'!X$7:X$754,MATCH(WatchList!$B12,'All CCC'!$B$7:$B$754,0)))</f>
        <v/>
      </c>
      <c r="Y12" s="334" t="str">
        <f>IF($B12="","",INDEX('All CCC'!Y$7:Y$754,MATCH(WatchList!$B12,'All CCC'!$B$7:$B$754,0)))</f>
        <v/>
      </c>
      <c r="Z12" s="334" t="str">
        <f>IF($B12="","",INDEX('All CCC'!Z$7:Z$754,MATCH(WatchList!$B12,'All CCC'!$B$7:$B$754,0)))</f>
        <v/>
      </c>
      <c r="AA12" s="334" t="str">
        <f>IF($B12="","",INDEX('All CCC'!AA$7:AA$754,MATCH(WatchList!$B12,'All CCC'!$B$7:$B$754,0)))</f>
        <v/>
      </c>
      <c r="AB12" s="334" t="str">
        <f>IF($B12="","",INDEX('All CCC'!AB$7:AB$754,MATCH(WatchList!$B12,'All CCC'!$B$7:$B$754,0)))</f>
        <v/>
      </c>
      <c r="AC12" s="334" t="str">
        <f>IF($B12="","",INDEX('All CCC'!AC$7:AC$754,MATCH(WatchList!$B12,'All CCC'!$B$7:$B$754,0)))</f>
        <v/>
      </c>
      <c r="AD12" s="334" t="str">
        <f>IF($B12="","",INDEX('All CCC'!AD$7:AD$754,MATCH(WatchList!$B12,'All CCC'!$B$7:$B$754,0)))</f>
        <v/>
      </c>
      <c r="AE12" s="334" t="str">
        <f>IF($B12="","",INDEX('All CCC'!AE$7:AE$754,MATCH(WatchList!$B12,'All CCC'!$B$7:$B$754,0)))</f>
        <v/>
      </c>
      <c r="AF12" s="334" t="str">
        <f>IF($B12="","",INDEX('All CCC'!AF$7:AF$754,MATCH(WatchList!$B12,'All CCC'!$B$7:$B$754,0)))</f>
        <v/>
      </c>
      <c r="AG12" s="334" t="str">
        <f>IF($B12="","",INDEX('All CCC'!AG$7:AG$754,MATCH(WatchList!$B12,'All CCC'!$B$7:$B$754,0)))</f>
        <v/>
      </c>
      <c r="AH12" s="334" t="str">
        <f>IF($B12="","",INDEX('All CCC'!AH$7:AH$754,MATCH(WatchList!$B12,'All CCC'!$B$7:$B$754,0)))</f>
        <v/>
      </c>
      <c r="AI12" s="334" t="str">
        <f>IF($B12="","",INDEX('All CCC'!AI$7:AI$754,MATCH(WatchList!$B12,'All CCC'!$B$7:$B$754,0)))</f>
        <v/>
      </c>
      <c r="AJ12" s="334" t="str">
        <f>IF($B12="","",INDEX('All CCC'!AJ$7:AJ$754,MATCH(WatchList!$B12,'All CCC'!$B$7:$B$754,0)))</f>
        <v/>
      </c>
      <c r="AK12" s="334" t="str">
        <f>IF($B12="","",INDEX('All CCC'!AK$7:AK$754,MATCH(WatchList!$B12,'All CCC'!$B$7:$B$754,0)))</f>
        <v/>
      </c>
      <c r="AL12" s="334" t="str">
        <f>IF($B12="","",INDEX('All CCC'!AL$7:AL$754,MATCH(WatchList!$B12,'All CCC'!$B$7:$B$754,0)))</f>
        <v/>
      </c>
      <c r="AM12" s="334" t="str">
        <f>IF($B12="","",INDEX('All CCC'!AM$7:AM$754,MATCH(WatchList!$B12,'All CCC'!$B$7:$B$754,0)))</f>
        <v/>
      </c>
      <c r="AN12" s="334" t="str">
        <f>IF($B12="","",INDEX('All CCC'!AN$7:AN$754,MATCH(WatchList!$B12,'All CCC'!$B$7:$B$754,0)))</f>
        <v/>
      </c>
      <c r="AO12" s="334" t="str">
        <f>IF($B12="","",INDEX('All CCC'!AO$7:AO$754,MATCH(WatchList!$B12,'All CCC'!$B$7:$B$754,0)))</f>
        <v/>
      </c>
      <c r="AP12" s="334" t="str">
        <f>IF($B12="","",INDEX('All CCC'!AP$7:AP$754,MATCH(WatchList!$B12,'All CCC'!$B$7:$B$754,0)))</f>
        <v/>
      </c>
      <c r="AQ12" s="334" t="str">
        <f>IF($B12="","",INDEX('All CCC'!AQ$7:AQ$754,MATCH(WatchList!$B12,'All CCC'!$B$7:$B$754,0)))</f>
        <v/>
      </c>
      <c r="AR12" s="334" t="str">
        <f>IF($B12="","",INDEX('All CCC'!AR$7:AR$754,MATCH(WatchList!$B12,'All CCC'!$B$7:$B$754,0)))</f>
        <v/>
      </c>
      <c r="AS12" s="334" t="str">
        <f>IF($B12="","",INDEX('All CCC'!AS$7:AS$754,MATCH(WatchList!$B12,'All CCC'!$B$7:$B$754,0)))</f>
        <v/>
      </c>
      <c r="AT12" s="334" t="str">
        <f>IF($B12="","",INDEX('All CCC'!AT$7:AT$754,MATCH(WatchList!$B12,'All CCC'!$B$7:$B$754,0)))</f>
        <v/>
      </c>
      <c r="AU12" s="334" t="str">
        <f>IF($B12="","",INDEX('All CCC'!AU$7:AU$754,MATCH(WatchList!$B12,'All CCC'!$B$7:$B$754,0)))</f>
        <v/>
      </c>
      <c r="AV12" s="334" t="str">
        <f>IF($B12="","",INDEX('All CCC'!AV$7:AV$754,MATCH(WatchList!$B12,'All CCC'!$B$7:$B$754,0)))</f>
        <v/>
      </c>
      <c r="AW12" s="334" t="str">
        <f>IF($B12="","",INDEX('All CCC'!AW$7:AW$754,MATCH(WatchList!$B12,'All CCC'!$B$7:$B$754,0)))</f>
        <v/>
      </c>
      <c r="AX12" s="334" t="str">
        <f>IF($B12="","",INDEX('All CCC'!AX$7:AX$754,MATCH(WatchList!$B12,'All CCC'!$B$7:$B$754,0)))</f>
        <v/>
      </c>
      <c r="AY12" s="334" t="str">
        <f>IF($B12="","",INDEX('All CCC'!AY$7:AY$754,MATCH(WatchList!$B12,'All CCC'!$B$7:$B$754,0)))</f>
        <v/>
      </c>
      <c r="AZ12" s="334" t="str">
        <f>IF($B12="","",INDEX('All CCC'!AZ$7:AZ$754,MATCH(WatchList!$B12,'All CCC'!$B$7:$B$754,0)))</f>
        <v/>
      </c>
      <c r="BA12" s="334" t="str">
        <f>IF($B12="","",INDEX('All CCC'!BA$7:BA$754,MATCH(WatchList!$B12,'All CCC'!$B$7:$B$754,0)))</f>
        <v/>
      </c>
      <c r="BB12" s="334" t="str">
        <f>IF($B12="","",INDEX('All CCC'!BB$7:BB$754,MATCH(WatchList!$B12,'All CCC'!$B$7:$B$754,0)))</f>
        <v/>
      </c>
      <c r="BC12" s="334" t="str">
        <f>IF($B12="","",INDEX('All CCC'!BC$7:BC$754,MATCH(WatchList!$B12,'All CCC'!$B$7:$B$754,0)))</f>
        <v/>
      </c>
      <c r="BD12" s="334" t="str">
        <f>IF($B12="","",INDEX('All CCC'!BD$7:BD$754,MATCH(WatchList!$B12,'All CCC'!$B$7:$B$754,0)))</f>
        <v/>
      </c>
      <c r="BE12" s="334" t="str">
        <f>IF($B12="","",INDEX('All CCC'!BE$7:BE$754,MATCH(WatchList!$B12,'All CCC'!$B$7:$B$754,0)))</f>
        <v/>
      </c>
      <c r="BF12" s="334" t="str">
        <f>IF($B12="","",INDEX('All CCC'!BF$7:BF$754,MATCH(WatchList!$B12,'All CCC'!$B$7:$B$754,0)))</f>
        <v/>
      </c>
      <c r="BG12" s="334" t="str">
        <f>IF($B12="","",INDEX('All CCC'!BG$7:BG$754,MATCH(WatchList!$B12,'All CCC'!$B$7:$B$754,0)))</f>
        <v/>
      </c>
    </row>
    <row r="13" spans="1:59" ht="11.25" customHeight="1" x14ac:dyDescent="0.2">
      <c r="A13" s="333" t="str">
        <f>IF($B13="","",INDEX('All CCC'!A$7:A$754,MATCH(WatchList!$B13,'All CCC'!$B$7:$B$754,0)))</f>
        <v/>
      </c>
      <c r="B13" s="127"/>
      <c r="C13" s="334" t="str">
        <f>IF($B13="","",INDEX('All CCC'!C$7:C$754,MATCH(WatchList!$B13,'All CCC'!$B$7:$B$754,0)))</f>
        <v/>
      </c>
      <c r="D13" s="334" t="str">
        <f>IF($B13="","",INDEX('All CCC'!D$7:D$754,MATCH(WatchList!$B13,'All CCC'!$B$7:$B$754,0)))</f>
        <v/>
      </c>
      <c r="E13" s="334" t="str">
        <f>IF($B13="","",INDEX('All CCC'!E$7:E$754,MATCH(WatchList!$B13,'All CCC'!$B$7:$B$754,0)))</f>
        <v/>
      </c>
      <c r="F13" s="334" t="str">
        <f>IF($B13="","",INDEX('All CCC'!F$7:F$754,MATCH(WatchList!$B13,'All CCC'!$B$7:$B$754,0)))</f>
        <v/>
      </c>
      <c r="G13" s="334" t="str">
        <f>IF($B13="","",INDEX('All CCC'!G$7:G$754,MATCH(WatchList!$B13,'All CCC'!$B$7:$B$754,0)))</f>
        <v/>
      </c>
      <c r="H13" s="334" t="str">
        <f>IF($B13="","",INDEX('All CCC'!H$7:H$754,MATCH(WatchList!$B13,'All CCC'!$B$7:$B$754,0)))</f>
        <v/>
      </c>
      <c r="I13" s="334" t="str">
        <f>IF($B13="","",INDEX('All CCC'!I$7:I$754,MATCH(WatchList!$B13,'All CCC'!$B$7:$B$754,0)))</f>
        <v/>
      </c>
      <c r="J13" s="334" t="str">
        <f>IF($B13="","",INDEX('All CCC'!J$7:J$754,MATCH(WatchList!$B13,'All CCC'!$B$7:$B$754,0)))</f>
        <v/>
      </c>
      <c r="K13" s="334" t="str">
        <f>IF($B13="","",INDEX('All CCC'!K$7:K$754,MATCH(WatchList!$B13,'All CCC'!$B$7:$B$754,0)))</f>
        <v/>
      </c>
      <c r="L13" s="334" t="str">
        <f>IF($B13="","",INDEX('All CCC'!L$7:L$754,MATCH(WatchList!$B13,'All CCC'!$B$7:$B$754,0)))</f>
        <v/>
      </c>
      <c r="M13" s="334" t="str">
        <f>IF($B13="","",INDEX('All CCC'!M$7:M$754,MATCH(WatchList!$B13,'All CCC'!$B$7:$B$754,0)))</f>
        <v/>
      </c>
      <c r="N13" s="334" t="str">
        <f>IF($B13="","",INDEX('All CCC'!N$7:N$754,MATCH(WatchList!$B13,'All CCC'!$B$7:$B$754,0)))</f>
        <v/>
      </c>
      <c r="O13" s="334" t="str">
        <f>IF($B13="","",INDEX('All CCC'!O$7:O$754,MATCH(WatchList!$B13,'All CCC'!$B$7:$B$754,0)))</f>
        <v/>
      </c>
      <c r="P13" s="335" t="str">
        <f>IF($B13="","",INDEX('All CCC'!P$7:P$754,MATCH(WatchList!$B13,'All CCC'!$B$7:$B$754,0)))</f>
        <v/>
      </c>
      <c r="Q13" s="335" t="str">
        <f>IF($B13="","",INDEX('All CCC'!Q$7:Q$754,MATCH(WatchList!$B13,'All CCC'!$B$7:$B$754,0)))</f>
        <v/>
      </c>
      <c r="R13" s="334" t="str">
        <f>IF($B13="","",INDEX('All CCC'!R$7:R$754,MATCH(WatchList!$B13,'All CCC'!$B$7:$B$754,0)))</f>
        <v/>
      </c>
      <c r="S13" s="334" t="str">
        <f>IF($B13="","",INDEX('All CCC'!S$7:S$754,MATCH(WatchList!$B13,'All CCC'!$B$7:$B$754,0)))</f>
        <v/>
      </c>
      <c r="T13" s="334" t="str">
        <f>IF($B13="","",INDEX('All CCC'!T$7:T$754,MATCH(WatchList!$B13,'All CCC'!$B$7:$B$754,0)))</f>
        <v/>
      </c>
      <c r="U13" s="334" t="str">
        <f>IF($B13="","",INDEX('All CCC'!U$7:U$754,MATCH(WatchList!$B13,'All CCC'!$B$7:$B$754,0)))</f>
        <v/>
      </c>
      <c r="V13" s="334" t="str">
        <f>IF($B13="","",INDEX('All CCC'!V$7:V$754,MATCH(WatchList!$B13,'All CCC'!$B$7:$B$754,0)))</f>
        <v/>
      </c>
      <c r="W13" s="334" t="str">
        <f>IF($B13="","",INDEX('All CCC'!W$7:W$754,MATCH(WatchList!$B13,'All CCC'!$B$7:$B$754,0)))</f>
        <v/>
      </c>
      <c r="X13" s="334" t="str">
        <f>IF($B13="","",INDEX('All CCC'!X$7:X$754,MATCH(WatchList!$B13,'All CCC'!$B$7:$B$754,0)))</f>
        <v/>
      </c>
      <c r="Y13" s="334" t="str">
        <f>IF($B13="","",INDEX('All CCC'!Y$7:Y$754,MATCH(WatchList!$B13,'All CCC'!$B$7:$B$754,0)))</f>
        <v/>
      </c>
      <c r="Z13" s="334" t="str">
        <f>IF($B13="","",INDEX('All CCC'!Z$7:Z$754,MATCH(WatchList!$B13,'All CCC'!$B$7:$B$754,0)))</f>
        <v/>
      </c>
      <c r="AA13" s="334" t="str">
        <f>IF($B13="","",INDEX('All CCC'!AA$7:AA$754,MATCH(WatchList!$B13,'All CCC'!$B$7:$B$754,0)))</f>
        <v/>
      </c>
      <c r="AB13" s="334" t="str">
        <f>IF($B13="","",INDEX('All CCC'!AB$7:AB$754,MATCH(WatchList!$B13,'All CCC'!$B$7:$B$754,0)))</f>
        <v/>
      </c>
      <c r="AC13" s="334" t="str">
        <f>IF($B13="","",INDEX('All CCC'!AC$7:AC$754,MATCH(WatchList!$B13,'All CCC'!$B$7:$B$754,0)))</f>
        <v/>
      </c>
      <c r="AD13" s="334" t="str">
        <f>IF($B13="","",INDEX('All CCC'!AD$7:AD$754,MATCH(WatchList!$B13,'All CCC'!$B$7:$B$754,0)))</f>
        <v/>
      </c>
      <c r="AE13" s="334" t="str">
        <f>IF($B13="","",INDEX('All CCC'!AE$7:AE$754,MATCH(WatchList!$B13,'All CCC'!$B$7:$B$754,0)))</f>
        <v/>
      </c>
      <c r="AF13" s="334" t="str">
        <f>IF($B13="","",INDEX('All CCC'!AF$7:AF$754,MATCH(WatchList!$B13,'All CCC'!$B$7:$B$754,0)))</f>
        <v/>
      </c>
      <c r="AG13" s="334" t="str">
        <f>IF($B13="","",INDEX('All CCC'!AG$7:AG$754,MATCH(WatchList!$B13,'All CCC'!$B$7:$B$754,0)))</f>
        <v/>
      </c>
      <c r="AH13" s="334" t="str">
        <f>IF($B13="","",INDEX('All CCC'!AH$7:AH$754,MATCH(WatchList!$B13,'All CCC'!$B$7:$B$754,0)))</f>
        <v/>
      </c>
      <c r="AI13" s="334" t="str">
        <f>IF($B13="","",INDEX('All CCC'!AI$7:AI$754,MATCH(WatchList!$B13,'All CCC'!$B$7:$B$754,0)))</f>
        <v/>
      </c>
      <c r="AJ13" s="334" t="str">
        <f>IF($B13="","",INDEX('All CCC'!AJ$7:AJ$754,MATCH(WatchList!$B13,'All CCC'!$B$7:$B$754,0)))</f>
        <v/>
      </c>
      <c r="AK13" s="334" t="str">
        <f>IF($B13="","",INDEX('All CCC'!AK$7:AK$754,MATCH(WatchList!$B13,'All CCC'!$B$7:$B$754,0)))</f>
        <v/>
      </c>
      <c r="AL13" s="334" t="str">
        <f>IF($B13="","",INDEX('All CCC'!AL$7:AL$754,MATCH(WatchList!$B13,'All CCC'!$B$7:$B$754,0)))</f>
        <v/>
      </c>
      <c r="AM13" s="334" t="str">
        <f>IF($B13="","",INDEX('All CCC'!AM$7:AM$754,MATCH(WatchList!$B13,'All CCC'!$B$7:$B$754,0)))</f>
        <v/>
      </c>
      <c r="AN13" s="334" t="str">
        <f>IF($B13="","",INDEX('All CCC'!AN$7:AN$754,MATCH(WatchList!$B13,'All CCC'!$B$7:$B$754,0)))</f>
        <v/>
      </c>
      <c r="AO13" s="334" t="str">
        <f>IF($B13="","",INDEX('All CCC'!AO$7:AO$754,MATCH(WatchList!$B13,'All CCC'!$B$7:$B$754,0)))</f>
        <v/>
      </c>
      <c r="AP13" s="334" t="str">
        <f>IF($B13="","",INDEX('All CCC'!AP$7:AP$754,MATCH(WatchList!$B13,'All CCC'!$B$7:$B$754,0)))</f>
        <v/>
      </c>
      <c r="AQ13" s="334" t="str">
        <f>IF($B13="","",INDEX('All CCC'!AQ$7:AQ$754,MATCH(WatchList!$B13,'All CCC'!$B$7:$B$754,0)))</f>
        <v/>
      </c>
      <c r="AR13" s="334" t="str">
        <f>IF($B13="","",INDEX('All CCC'!AR$7:AR$754,MATCH(WatchList!$B13,'All CCC'!$B$7:$B$754,0)))</f>
        <v/>
      </c>
      <c r="AS13" s="334" t="str">
        <f>IF($B13="","",INDEX('All CCC'!AS$7:AS$754,MATCH(WatchList!$B13,'All CCC'!$B$7:$B$754,0)))</f>
        <v/>
      </c>
      <c r="AT13" s="334" t="str">
        <f>IF($B13="","",INDEX('All CCC'!AT$7:AT$754,MATCH(WatchList!$B13,'All CCC'!$B$7:$B$754,0)))</f>
        <v/>
      </c>
      <c r="AU13" s="334" t="str">
        <f>IF($B13="","",INDEX('All CCC'!AU$7:AU$754,MATCH(WatchList!$B13,'All CCC'!$B$7:$B$754,0)))</f>
        <v/>
      </c>
      <c r="AV13" s="334" t="str">
        <f>IF($B13="","",INDEX('All CCC'!AV$7:AV$754,MATCH(WatchList!$B13,'All CCC'!$B$7:$B$754,0)))</f>
        <v/>
      </c>
      <c r="AW13" s="334" t="str">
        <f>IF($B13="","",INDEX('All CCC'!AW$7:AW$754,MATCH(WatchList!$B13,'All CCC'!$B$7:$B$754,0)))</f>
        <v/>
      </c>
      <c r="AX13" s="334" t="str">
        <f>IF($B13="","",INDEX('All CCC'!AX$7:AX$754,MATCH(WatchList!$B13,'All CCC'!$B$7:$B$754,0)))</f>
        <v/>
      </c>
      <c r="AY13" s="334" t="str">
        <f>IF($B13="","",INDEX('All CCC'!AY$7:AY$754,MATCH(WatchList!$B13,'All CCC'!$B$7:$B$754,0)))</f>
        <v/>
      </c>
      <c r="AZ13" s="334" t="str">
        <f>IF($B13="","",INDEX('All CCC'!AZ$7:AZ$754,MATCH(WatchList!$B13,'All CCC'!$B$7:$B$754,0)))</f>
        <v/>
      </c>
      <c r="BA13" s="334" t="str">
        <f>IF($B13="","",INDEX('All CCC'!BA$7:BA$754,MATCH(WatchList!$B13,'All CCC'!$B$7:$B$754,0)))</f>
        <v/>
      </c>
      <c r="BB13" s="334" t="str">
        <f>IF($B13="","",INDEX('All CCC'!BB$7:BB$754,MATCH(WatchList!$B13,'All CCC'!$B$7:$B$754,0)))</f>
        <v/>
      </c>
      <c r="BC13" s="334" t="str">
        <f>IF($B13="","",INDEX('All CCC'!BC$7:BC$754,MATCH(WatchList!$B13,'All CCC'!$B$7:$B$754,0)))</f>
        <v/>
      </c>
      <c r="BD13" s="334" t="str">
        <f>IF($B13="","",INDEX('All CCC'!BD$7:BD$754,MATCH(WatchList!$B13,'All CCC'!$B$7:$B$754,0)))</f>
        <v/>
      </c>
      <c r="BE13" s="334" t="str">
        <f>IF($B13="","",INDEX('All CCC'!BE$7:BE$754,MATCH(WatchList!$B13,'All CCC'!$B$7:$B$754,0)))</f>
        <v/>
      </c>
      <c r="BF13" s="334" t="str">
        <f>IF($B13="","",INDEX('All CCC'!BF$7:BF$754,MATCH(WatchList!$B13,'All CCC'!$B$7:$B$754,0)))</f>
        <v/>
      </c>
      <c r="BG13" s="334" t="str">
        <f>IF($B13="","",INDEX('All CCC'!BG$7:BG$754,MATCH(WatchList!$B13,'All CCC'!$B$7:$B$754,0)))</f>
        <v/>
      </c>
    </row>
    <row r="14" spans="1:59" ht="11.25" customHeight="1" x14ac:dyDescent="0.2">
      <c r="A14" s="333" t="str">
        <f>IF($B14="","",INDEX('All CCC'!A$7:A$754,MATCH(WatchList!$B14,'All CCC'!$B$7:$B$754,0)))</f>
        <v/>
      </c>
      <c r="B14" s="127"/>
      <c r="C14" s="334" t="str">
        <f>IF($B14="","",INDEX('All CCC'!C$7:C$754,MATCH(WatchList!$B14,'All CCC'!$B$7:$B$754,0)))</f>
        <v/>
      </c>
      <c r="D14" s="334" t="str">
        <f>IF($B14="","",INDEX('All CCC'!D$7:D$754,MATCH(WatchList!$B14,'All CCC'!$B$7:$B$754,0)))</f>
        <v/>
      </c>
      <c r="E14" s="334" t="str">
        <f>IF($B14="","",INDEX('All CCC'!E$7:E$754,MATCH(WatchList!$B14,'All CCC'!$B$7:$B$754,0)))</f>
        <v/>
      </c>
      <c r="F14" s="334" t="str">
        <f>IF($B14="","",INDEX('All CCC'!F$7:F$754,MATCH(WatchList!$B14,'All CCC'!$B$7:$B$754,0)))</f>
        <v/>
      </c>
      <c r="G14" s="334" t="str">
        <f>IF($B14="","",INDEX('All CCC'!G$7:G$754,MATCH(WatchList!$B14,'All CCC'!$B$7:$B$754,0)))</f>
        <v/>
      </c>
      <c r="H14" s="334" t="str">
        <f>IF($B14="","",INDEX('All CCC'!H$7:H$754,MATCH(WatchList!$B14,'All CCC'!$B$7:$B$754,0)))</f>
        <v/>
      </c>
      <c r="I14" s="334" t="str">
        <f>IF($B14="","",INDEX('All CCC'!I$7:I$754,MATCH(WatchList!$B14,'All CCC'!$B$7:$B$754,0)))</f>
        <v/>
      </c>
      <c r="J14" s="334" t="str">
        <f>IF($B14="","",INDEX('All CCC'!J$7:J$754,MATCH(WatchList!$B14,'All CCC'!$B$7:$B$754,0)))</f>
        <v/>
      </c>
      <c r="K14" s="334" t="str">
        <f>IF($B14="","",INDEX('All CCC'!K$7:K$754,MATCH(WatchList!$B14,'All CCC'!$B$7:$B$754,0)))</f>
        <v/>
      </c>
      <c r="L14" s="334" t="str">
        <f>IF($B14="","",INDEX('All CCC'!L$7:L$754,MATCH(WatchList!$B14,'All CCC'!$B$7:$B$754,0)))</f>
        <v/>
      </c>
      <c r="M14" s="334" t="str">
        <f>IF($B14="","",INDEX('All CCC'!M$7:M$754,MATCH(WatchList!$B14,'All CCC'!$B$7:$B$754,0)))</f>
        <v/>
      </c>
      <c r="N14" s="334" t="str">
        <f>IF($B14="","",INDEX('All CCC'!N$7:N$754,MATCH(WatchList!$B14,'All CCC'!$B$7:$B$754,0)))</f>
        <v/>
      </c>
      <c r="O14" s="334" t="str">
        <f>IF($B14="","",INDEX('All CCC'!O$7:O$754,MATCH(WatchList!$B14,'All CCC'!$B$7:$B$754,0)))</f>
        <v/>
      </c>
      <c r="P14" s="335" t="str">
        <f>IF($B14="","",INDEX('All CCC'!P$7:P$754,MATCH(WatchList!$B14,'All CCC'!$B$7:$B$754,0)))</f>
        <v/>
      </c>
      <c r="Q14" s="335" t="str">
        <f>IF($B14="","",INDEX('All CCC'!Q$7:Q$754,MATCH(WatchList!$B14,'All CCC'!$B$7:$B$754,0)))</f>
        <v/>
      </c>
      <c r="R14" s="334" t="str">
        <f>IF($B14="","",INDEX('All CCC'!R$7:R$754,MATCH(WatchList!$B14,'All CCC'!$B$7:$B$754,0)))</f>
        <v/>
      </c>
      <c r="S14" s="334" t="str">
        <f>IF($B14="","",INDEX('All CCC'!S$7:S$754,MATCH(WatchList!$B14,'All CCC'!$B$7:$B$754,0)))</f>
        <v/>
      </c>
      <c r="T14" s="334" t="str">
        <f>IF($B14="","",INDEX('All CCC'!T$7:T$754,MATCH(WatchList!$B14,'All CCC'!$B$7:$B$754,0)))</f>
        <v/>
      </c>
      <c r="U14" s="334" t="str">
        <f>IF($B14="","",INDEX('All CCC'!U$7:U$754,MATCH(WatchList!$B14,'All CCC'!$B$7:$B$754,0)))</f>
        <v/>
      </c>
      <c r="V14" s="334" t="str">
        <f>IF($B14="","",INDEX('All CCC'!V$7:V$754,MATCH(WatchList!$B14,'All CCC'!$B$7:$B$754,0)))</f>
        <v/>
      </c>
      <c r="W14" s="334" t="str">
        <f>IF($B14="","",INDEX('All CCC'!W$7:W$754,MATCH(WatchList!$B14,'All CCC'!$B$7:$B$754,0)))</f>
        <v/>
      </c>
      <c r="X14" s="334" t="str">
        <f>IF($B14="","",INDEX('All CCC'!X$7:X$754,MATCH(WatchList!$B14,'All CCC'!$B$7:$B$754,0)))</f>
        <v/>
      </c>
      <c r="Y14" s="334" t="str">
        <f>IF($B14="","",INDEX('All CCC'!Y$7:Y$754,MATCH(WatchList!$B14,'All CCC'!$B$7:$B$754,0)))</f>
        <v/>
      </c>
      <c r="Z14" s="334" t="str">
        <f>IF($B14="","",INDEX('All CCC'!Z$7:Z$754,MATCH(WatchList!$B14,'All CCC'!$B$7:$B$754,0)))</f>
        <v/>
      </c>
      <c r="AA14" s="334" t="str">
        <f>IF($B14="","",INDEX('All CCC'!AA$7:AA$754,MATCH(WatchList!$B14,'All CCC'!$B$7:$B$754,0)))</f>
        <v/>
      </c>
      <c r="AB14" s="334" t="str">
        <f>IF($B14="","",INDEX('All CCC'!AB$7:AB$754,MATCH(WatchList!$B14,'All CCC'!$B$7:$B$754,0)))</f>
        <v/>
      </c>
      <c r="AC14" s="334" t="str">
        <f>IF($B14="","",INDEX('All CCC'!AC$7:AC$754,MATCH(WatchList!$B14,'All CCC'!$B$7:$B$754,0)))</f>
        <v/>
      </c>
      <c r="AD14" s="334" t="str">
        <f>IF($B14="","",INDEX('All CCC'!AD$7:AD$754,MATCH(WatchList!$B14,'All CCC'!$B$7:$B$754,0)))</f>
        <v/>
      </c>
      <c r="AE14" s="334" t="str">
        <f>IF($B14="","",INDEX('All CCC'!AE$7:AE$754,MATCH(WatchList!$B14,'All CCC'!$B$7:$B$754,0)))</f>
        <v/>
      </c>
      <c r="AF14" s="334" t="str">
        <f>IF($B14="","",INDEX('All CCC'!AF$7:AF$754,MATCH(WatchList!$B14,'All CCC'!$B$7:$B$754,0)))</f>
        <v/>
      </c>
      <c r="AG14" s="334" t="str">
        <f>IF($B14="","",INDEX('All CCC'!AG$7:AG$754,MATCH(WatchList!$B14,'All CCC'!$B$7:$B$754,0)))</f>
        <v/>
      </c>
      <c r="AH14" s="334" t="str">
        <f>IF($B14="","",INDEX('All CCC'!AH$7:AH$754,MATCH(WatchList!$B14,'All CCC'!$B$7:$B$754,0)))</f>
        <v/>
      </c>
      <c r="AI14" s="334" t="str">
        <f>IF($B14="","",INDEX('All CCC'!AI$7:AI$754,MATCH(WatchList!$B14,'All CCC'!$B$7:$B$754,0)))</f>
        <v/>
      </c>
      <c r="AJ14" s="334" t="str">
        <f>IF($B14="","",INDEX('All CCC'!AJ$7:AJ$754,MATCH(WatchList!$B14,'All CCC'!$B$7:$B$754,0)))</f>
        <v/>
      </c>
      <c r="AK14" s="334" t="str">
        <f>IF($B14="","",INDEX('All CCC'!AK$7:AK$754,MATCH(WatchList!$B14,'All CCC'!$B$7:$B$754,0)))</f>
        <v/>
      </c>
      <c r="AL14" s="334" t="str">
        <f>IF($B14="","",INDEX('All CCC'!AL$7:AL$754,MATCH(WatchList!$B14,'All CCC'!$B$7:$B$754,0)))</f>
        <v/>
      </c>
      <c r="AM14" s="334" t="str">
        <f>IF($B14="","",INDEX('All CCC'!AM$7:AM$754,MATCH(WatchList!$B14,'All CCC'!$B$7:$B$754,0)))</f>
        <v/>
      </c>
      <c r="AN14" s="334" t="str">
        <f>IF($B14="","",INDEX('All CCC'!AN$7:AN$754,MATCH(WatchList!$B14,'All CCC'!$B$7:$B$754,0)))</f>
        <v/>
      </c>
      <c r="AO14" s="334" t="str">
        <f>IF($B14="","",INDEX('All CCC'!AO$7:AO$754,MATCH(WatchList!$B14,'All CCC'!$B$7:$B$754,0)))</f>
        <v/>
      </c>
      <c r="AP14" s="334" t="str">
        <f>IF($B14="","",INDEX('All CCC'!AP$7:AP$754,MATCH(WatchList!$B14,'All CCC'!$B$7:$B$754,0)))</f>
        <v/>
      </c>
      <c r="AQ14" s="334" t="str">
        <f>IF($B14="","",INDEX('All CCC'!AQ$7:AQ$754,MATCH(WatchList!$B14,'All CCC'!$B$7:$B$754,0)))</f>
        <v/>
      </c>
      <c r="AR14" s="334" t="str">
        <f>IF($B14="","",INDEX('All CCC'!AR$7:AR$754,MATCH(WatchList!$B14,'All CCC'!$B$7:$B$754,0)))</f>
        <v/>
      </c>
      <c r="AS14" s="334" t="str">
        <f>IF($B14="","",INDEX('All CCC'!AS$7:AS$754,MATCH(WatchList!$B14,'All CCC'!$B$7:$B$754,0)))</f>
        <v/>
      </c>
      <c r="AT14" s="334" t="str">
        <f>IF($B14="","",INDEX('All CCC'!AT$7:AT$754,MATCH(WatchList!$B14,'All CCC'!$B$7:$B$754,0)))</f>
        <v/>
      </c>
      <c r="AU14" s="334" t="str">
        <f>IF($B14="","",INDEX('All CCC'!AU$7:AU$754,MATCH(WatchList!$B14,'All CCC'!$B$7:$B$754,0)))</f>
        <v/>
      </c>
      <c r="AV14" s="334" t="str">
        <f>IF($B14="","",INDEX('All CCC'!AV$7:AV$754,MATCH(WatchList!$B14,'All CCC'!$B$7:$B$754,0)))</f>
        <v/>
      </c>
      <c r="AW14" s="334" t="str">
        <f>IF($B14="","",INDEX('All CCC'!AW$7:AW$754,MATCH(WatchList!$B14,'All CCC'!$B$7:$B$754,0)))</f>
        <v/>
      </c>
      <c r="AX14" s="334" t="str">
        <f>IF($B14="","",INDEX('All CCC'!AX$7:AX$754,MATCH(WatchList!$B14,'All CCC'!$B$7:$B$754,0)))</f>
        <v/>
      </c>
      <c r="AY14" s="334" t="str">
        <f>IF($B14="","",INDEX('All CCC'!AY$7:AY$754,MATCH(WatchList!$B14,'All CCC'!$B$7:$B$754,0)))</f>
        <v/>
      </c>
      <c r="AZ14" s="334" t="str">
        <f>IF($B14="","",INDEX('All CCC'!AZ$7:AZ$754,MATCH(WatchList!$B14,'All CCC'!$B$7:$B$754,0)))</f>
        <v/>
      </c>
      <c r="BA14" s="334" t="str">
        <f>IF($B14="","",INDEX('All CCC'!BA$7:BA$754,MATCH(WatchList!$B14,'All CCC'!$B$7:$B$754,0)))</f>
        <v/>
      </c>
      <c r="BB14" s="334" t="str">
        <f>IF($B14="","",INDEX('All CCC'!BB$7:BB$754,MATCH(WatchList!$B14,'All CCC'!$B$7:$B$754,0)))</f>
        <v/>
      </c>
      <c r="BC14" s="334" t="str">
        <f>IF($B14="","",INDEX('All CCC'!BC$7:BC$754,MATCH(WatchList!$B14,'All CCC'!$B$7:$B$754,0)))</f>
        <v/>
      </c>
      <c r="BD14" s="334" t="str">
        <f>IF($B14="","",INDEX('All CCC'!BD$7:BD$754,MATCH(WatchList!$B14,'All CCC'!$B$7:$B$754,0)))</f>
        <v/>
      </c>
      <c r="BE14" s="334" t="str">
        <f>IF($B14="","",INDEX('All CCC'!BE$7:BE$754,MATCH(WatchList!$B14,'All CCC'!$B$7:$B$754,0)))</f>
        <v/>
      </c>
      <c r="BF14" s="334" t="str">
        <f>IF($B14="","",INDEX('All CCC'!BF$7:BF$754,MATCH(WatchList!$B14,'All CCC'!$B$7:$B$754,0)))</f>
        <v/>
      </c>
      <c r="BG14" s="334" t="str">
        <f>IF($B14="","",INDEX('All CCC'!BG$7:BG$754,MATCH(WatchList!$B14,'All CCC'!$B$7:$B$754,0)))</f>
        <v/>
      </c>
    </row>
    <row r="15" spans="1:59" ht="11.25" customHeight="1" x14ac:dyDescent="0.2">
      <c r="A15" s="333" t="str">
        <f>IF($B15="","",INDEX('All CCC'!A$7:A$754,MATCH(WatchList!$B15,'All CCC'!$B$7:$B$754,0)))</f>
        <v/>
      </c>
      <c r="B15" s="127"/>
      <c r="C15" s="334" t="str">
        <f>IF($B15="","",INDEX('All CCC'!C$7:C$754,MATCH(WatchList!$B15,'All CCC'!$B$7:$B$754,0)))</f>
        <v/>
      </c>
      <c r="D15" s="334" t="str">
        <f>IF($B15="","",INDEX('All CCC'!D$7:D$754,MATCH(WatchList!$B15,'All CCC'!$B$7:$B$754,0)))</f>
        <v/>
      </c>
      <c r="E15" s="334" t="str">
        <f>IF($B15="","",INDEX('All CCC'!E$7:E$754,MATCH(WatchList!$B15,'All CCC'!$B$7:$B$754,0)))</f>
        <v/>
      </c>
      <c r="F15" s="334" t="str">
        <f>IF($B15="","",INDEX('All CCC'!F$7:F$754,MATCH(WatchList!$B15,'All CCC'!$B$7:$B$754,0)))</f>
        <v/>
      </c>
      <c r="G15" s="334" t="str">
        <f>IF($B15="","",INDEX('All CCC'!G$7:G$754,MATCH(WatchList!$B15,'All CCC'!$B$7:$B$754,0)))</f>
        <v/>
      </c>
      <c r="H15" s="334" t="str">
        <f>IF($B15="","",INDEX('All CCC'!H$7:H$754,MATCH(WatchList!$B15,'All CCC'!$B$7:$B$754,0)))</f>
        <v/>
      </c>
      <c r="I15" s="334" t="str">
        <f>IF($B15="","",INDEX('All CCC'!I$7:I$754,MATCH(WatchList!$B15,'All CCC'!$B$7:$B$754,0)))</f>
        <v/>
      </c>
      <c r="J15" s="334" t="str">
        <f>IF($B15="","",INDEX('All CCC'!J$7:J$754,MATCH(WatchList!$B15,'All CCC'!$B$7:$B$754,0)))</f>
        <v/>
      </c>
      <c r="K15" s="334" t="str">
        <f>IF($B15="","",INDEX('All CCC'!K$7:K$754,MATCH(WatchList!$B15,'All CCC'!$B$7:$B$754,0)))</f>
        <v/>
      </c>
      <c r="L15" s="334" t="str">
        <f>IF($B15="","",INDEX('All CCC'!L$7:L$754,MATCH(WatchList!$B15,'All CCC'!$B$7:$B$754,0)))</f>
        <v/>
      </c>
      <c r="M15" s="334" t="str">
        <f>IF($B15="","",INDEX('All CCC'!M$7:M$754,MATCH(WatchList!$B15,'All CCC'!$B$7:$B$754,0)))</f>
        <v/>
      </c>
      <c r="N15" s="334" t="str">
        <f>IF($B15="","",INDEX('All CCC'!N$7:N$754,MATCH(WatchList!$B15,'All CCC'!$B$7:$B$754,0)))</f>
        <v/>
      </c>
      <c r="O15" s="334" t="str">
        <f>IF($B15="","",INDEX('All CCC'!O$7:O$754,MATCH(WatchList!$B15,'All CCC'!$B$7:$B$754,0)))</f>
        <v/>
      </c>
      <c r="P15" s="335" t="str">
        <f>IF($B15="","",INDEX('All CCC'!P$7:P$754,MATCH(WatchList!$B15,'All CCC'!$B$7:$B$754,0)))</f>
        <v/>
      </c>
      <c r="Q15" s="335" t="str">
        <f>IF($B15="","",INDEX('All CCC'!Q$7:Q$754,MATCH(WatchList!$B15,'All CCC'!$B$7:$B$754,0)))</f>
        <v/>
      </c>
      <c r="R15" s="334" t="str">
        <f>IF($B15="","",INDEX('All CCC'!R$7:R$754,MATCH(WatchList!$B15,'All CCC'!$B$7:$B$754,0)))</f>
        <v/>
      </c>
      <c r="S15" s="334" t="str">
        <f>IF($B15="","",INDEX('All CCC'!S$7:S$754,MATCH(WatchList!$B15,'All CCC'!$B$7:$B$754,0)))</f>
        <v/>
      </c>
      <c r="T15" s="334" t="str">
        <f>IF($B15="","",INDEX('All CCC'!T$7:T$754,MATCH(WatchList!$B15,'All CCC'!$B$7:$B$754,0)))</f>
        <v/>
      </c>
      <c r="U15" s="334" t="str">
        <f>IF($B15="","",INDEX('All CCC'!U$7:U$754,MATCH(WatchList!$B15,'All CCC'!$B$7:$B$754,0)))</f>
        <v/>
      </c>
      <c r="V15" s="334" t="str">
        <f>IF($B15="","",INDEX('All CCC'!V$7:V$754,MATCH(WatchList!$B15,'All CCC'!$B$7:$B$754,0)))</f>
        <v/>
      </c>
      <c r="W15" s="334" t="str">
        <f>IF($B15="","",INDEX('All CCC'!W$7:W$754,MATCH(WatchList!$B15,'All CCC'!$B$7:$B$754,0)))</f>
        <v/>
      </c>
      <c r="X15" s="334" t="str">
        <f>IF($B15="","",INDEX('All CCC'!X$7:X$754,MATCH(WatchList!$B15,'All CCC'!$B$7:$B$754,0)))</f>
        <v/>
      </c>
      <c r="Y15" s="334" t="str">
        <f>IF($B15="","",INDEX('All CCC'!Y$7:Y$754,MATCH(WatchList!$B15,'All CCC'!$B$7:$B$754,0)))</f>
        <v/>
      </c>
      <c r="Z15" s="334" t="str">
        <f>IF($B15="","",INDEX('All CCC'!Z$7:Z$754,MATCH(WatchList!$B15,'All CCC'!$B$7:$B$754,0)))</f>
        <v/>
      </c>
      <c r="AA15" s="334" t="str">
        <f>IF($B15="","",INDEX('All CCC'!AA$7:AA$754,MATCH(WatchList!$B15,'All CCC'!$B$7:$B$754,0)))</f>
        <v/>
      </c>
      <c r="AB15" s="334" t="str">
        <f>IF($B15="","",INDEX('All CCC'!AB$7:AB$754,MATCH(WatchList!$B15,'All CCC'!$B$7:$B$754,0)))</f>
        <v/>
      </c>
      <c r="AC15" s="334" t="str">
        <f>IF($B15="","",INDEX('All CCC'!AC$7:AC$754,MATCH(WatchList!$B15,'All CCC'!$B$7:$B$754,0)))</f>
        <v/>
      </c>
      <c r="AD15" s="334" t="str">
        <f>IF($B15="","",INDEX('All CCC'!AD$7:AD$754,MATCH(WatchList!$B15,'All CCC'!$B$7:$B$754,0)))</f>
        <v/>
      </c>
      <c r="AE15" s="334" t="str">
        <f>IF($B15="","",INDEX('All CCC'!AE$7:AE$754,MATCH(WatchList!$B15,'All CCC'!$B$7:$B$754,0)))</f>
        <v/>
      </c>
      <c r="AF15" s="334" t="str">
        <f>IF($B15="","",INDEX('All CCC'!AF$7:AF$754,MATCH(WatchList!$B15,'All CCC'!$B$7:$B$754,0)))</f>
        <v/>
      </c>
      <c r="AG15" s="334" t="str">
        <f>IF($B15="","",INDEX('All CCC'!AG$7:AG$754,MATCH(WatchList!$B15,'All CCC'!$B$7:$B$754,0)))</f>
        <v/>
      </c>
      <c r="AH15" s="334" t="str">
        <f>IF($B15="","",INDEX('All CCC'!AH$7:AH$754,MATCH(WatchList!$B15,'All CCC'!$B$7:$B$754,0)))</f>
        <v/>
      </c>
      <c r="AI15" s="334" t="str">
        <f>IF($B15="","",INDEX('All CCC'!AI$7:AI$754,MATCH(WatchList!$B15,'All CCC'!$B$7:$B$754,0)))</f>
        <v/>
      </c>
      <c r="AJ15" s="334" t="str">
        <f>IF($B15="","",INDEX('All CCC'!AJ$7:AJ$754,MATCH(WatchList!$B15,'All CCC'!$B$7:$B$754,0)))</f>
        <v/>
      </c>
      <c r="AK15" s="334" t="str">
        <f>IF($B15="","",INDEX('All CCC'!AK$7:AK$754,MATCH(WatchList!$B15,'All CCC'!$B$7:$B$754,0)))</f>
        <v/>
      </c>
      <c r="AL15" s="334" t="str">
        <f>IF($B15="","",INDEX('All CCC'!AL$7:AL$754,MATCH(WatchList!$B15,'All CCC'!$B$7:$B$754,0)))</f>
        <v/>
      </c>
      <c r="AM15" s="334" t="str">
        <f>IF($B15="","",INDEX('All CCC'!AM$7:AM$754,MATCH(WatchList!$B15,'All CCC'!$B$7:$B$754,0)))</f>
        <v/>
      </c>
      <c r="AN15" s="334" t="str">
        <f>IF($B15="","",INDEX('All CCC'!AN$7:AN$754,MATCH(WatchList!$B15,'All CCC'!$B$7:$B$754,0)))</f>
        <v/>
      </c>
      <c r="AO15" s="334" t="str">
        <f>IF($B15="","",INDEX('All CCC'!AO$7:AO$754,MATCH(WatchList!$B15,'All CCC'!$B$7:$B$754,0)))</f>
        <v/>
      </c>
      <c r="AP15" s="334" t="str">
        <f>IF($B15="","",INDEX('All CCC'!AP$7:AP$754,MATCH(WatchList!$B15,'All CCC'!$B$7:$B$754,0)))</f>
        <v/>
      </c>
      <c r="AQ15" s="334" t="str">
        <f>IF($B15="","",INDEX('All CCC'!AQ$7:AQ$754,MATCH(WatchList!$B15,'All CCC'!$B$7:$B$754,0)))</f>
        <v/>
      </c>
      <c r="AR15" s="334" t="str">
        <f>IF($B15="","",INDEX('All CCC'!AR$7:AR$754,MATCH(WatchList!$B15,'All CCC'!$B$7:$B$754,0)))</f>
        <v/>
      </c>
      <c r="AS15" s="334" t="str">
        <f>IF($B15="","",INDEX('All CCC'!AS$7:AS$754,MATCH(WatchList!$B15,'All CCC'!$B$7:$B$754,0)))</f>
        <v/>
      </c>
      <c r="AT15" s="334" t="str">
        <f>IF($B15="","",INDEX('All CCC'!AT$7:AT$754,MATCH(WatchList!$B15,'All CCC'!$B$7:$B$754,0)))</f>
        <v/>
      </c>
      <c r="AU15" s="334" t="str">
        <f>IF($B15="","",INDEX('All CCC'!AU$7:AU$754,MATCH(WatchList!$B15,'All CCC'!$B$7:$B$754,0)))</f>
        <v/>
      </c>
      <c r="AV15" s="334" t="str">
        <f>IF($B15="","",INDEX('All CCC'!AV$7:AV$754,MATCH(WatchList!$B15,'All CCC'!$B$7:$B$754,0)))</f>
        <v/>
      </c>
      <c r="AW15" s="334" t="str">
        <f>IF($B15="","",INDEX('All CCC'!AW$7:AW$754,MATCH(WatchList!$B15,'All CCC'!$B$7:$B$754,0)))</f>
        <v/>
      </c>
      <c r="AX15" s="334" t="str">
        <f>IF($B15="","",INDEX('All CCC'!AX$7:AX$754,MATCH(WatchList!$B15,'All CCC'!$B$7:$B$754,0)))</f>
        <v/>
      </c>
      <c r="AY15" s="334" t="str">
        <f>IF($B15="","",INDEX('All CCC'!AY$7:AY$754,MATCH(WatchList!$B15,'All CCC'!$B$7:$B$754,0)))</f>
        <v/>
      </c>
      <c r="AZ15" s="334" t="str">
        <f>IF($B15="","",INDEX('All CCC'!AZ$7:AZ$754,MATCH(WatchList!$B15,'All CCC'!$B$7:$B$754,0)))</f>
        <v/>
      </c>
      <c r="BA15" s="334" t="str">
        <f>IF($B15="","",INDEX('All CCC'!BA$7:BA$754,MATCH(WatchList!$B15,'All CCC'!$B$7:$B$754,0)))</f>
        <v/>
      </c>
      <c r="BB15" s="334" t="str">
        <f>IF($B15="","",INDEX('All CCC'!BB$7:BB$754,MATCH(WatchList!$B15,'All CCC'!$B$7:$B$754,0)))</f>
        <v/>
      </c>
      <c r="BC15" s="334" t="str">
        <f>IF($B15="","",INDEX('All CCC'!BC$7:BC$754,MATCH(WatchList!$B15,'All CCC'!$B$7:$B$754,0)))</f>
        <v/>
      </c>
      <c r="BD15" s="334" t="str">
        <f>IF($B15="","",INDEX('All CCC'!BD$7:BD$754,MATCH(WatchList!$B15,'All CCC'!$B$7:$B$754,0)))</f>
        <v/>
      </c>
      <c r="BE15" s="334" t="str">
        <f>IF($B15="","",INDEX('All CCC'!BE$7:BE$754,MATCH(WatchList!$B15,'All CCC'!$B$7:$B$754,0)))</f>
        <v/>
      </c>
      <c r="BF15" s="334" t="str">
        <f>IF($B15="","",INDEX('All CCC'!BF$7:BF$754,MATCH(WatchList!$B15,'All CCC'!$B$7:$B$754,0)))</f>
        <v/>
      </c>
      <c r="BG15" s="334" t="str">
        <f>IF($B15="","",INDEX('All CCC'!BG$7:BG$754,MATCH(WatchList!$B15,'All CCC'!$B$7:$B$754,0)))</f>
        <v/>
      </c>
    </row>
    <row r="16" spans="1:59" ht="11.25" customHeight="1" x14ac:dyDescent="0.2">
      <c r="A16" s="333" t="str">
        <f>IF($B16="","",INDEX('All CCC'!A$7:A$754,MATCH(WatchList!$B16,'All CCC'!$B$7:$B$754,0)))</f>
        <v/>
      </c>
      <c r="B16" s="127"/>
      <c r="C16" s="334" t="str">
        <f>IF($B16="","",INDEX('All CCC'!C$7:C$754,MATCH(WatchList!$B16,'All CCC'!$B$7:$B$754,0)))</f>
        <v/>
      </c>
      <c r="D16" s="334" t="str">
        <f>IF($B16="","",INDEX('All CCC'!D$7:D$754,MATCH(WatchList!$B16,'All CCC'!$B$7:$B$754,0)))</f>
        <v/>
      </c>
      <c r="E16" s="334" t="str">
        <f>IF($B16="","",INDEX('All CCC'!E$7:E$754,MATCH(WatchList!$B16,'All CCC'!$B$7:$B$754,0)))</f>
        <v/>
      </c>
      <c r="F16" s="334" t="str">
        <f>IF($B16="","",INDEX('All CCC'!F$7:F$754,MATCH(WatchList!$B16,'All CCC'!$B$7:$B$754,0)))</f>
        <v/>
      </c>
      <c r="G16" s="334" t="str">
        <f>IF($B16="","",INDEX('All CCC'!G$7:G$754,MATCH(WatchList!$B16,'All CCC'!$B$7:$B$754,0)))</f>
        <v/>
      </c>
      <c r="H16" s="334" t="str">
        <f>IF($B16="","",INDEX('All CCC'!H$7:H$754,MATCH(WatchList!$B16,'All CCC'!$B$7:$B$754,0)))</f>
        <v/>
      </c>
      <c r="I16" s="334" t="str">
        <f>IF($B16="","",INDEX('All CCC'!I$7:I$754,MATCH(WatchList!$B16,'All CCC'!$B$7:$B$754,0)))</f>
        <v/>
      </c>
      <c r="J16" s="334" t="str">
        <f>IF($B16="","",INDEX('All CCC'!J$7:J$754,MATCH(WatchList!$B16,'All CCC'!$B$7:$B$754,0)))</f>
        <v/>
      </c>
      <c r="K16" s="334" t="str">
        <f>IF($B16="","",INDEX('All CCC'!K$7:K$754,MATCH(WatchList!$B16,'All CCC'!$B$7:$B$754,0)))</f>
        <v/>
      </c>
      <c r="L16" s="334" t="str">
        <f>IF($B16="","",INDEX('All CCC'!L$7:L$754,MATCH(WatchList!$B16,'All CCC'!$B$7:$B$754,0)))</f>
        <v/>
      </c>
      <c r="M16" s="334" t="str">
        <f>IF($B16="","",INDEX('All CCC'!M$7:M$754,MATCH(WatchList!$B16,'All CCC'!$B$7:$B$754,0)))</f>
        <v/>
      </c>
      <c r="N16" s="334" t="str">
        <f>IF($B16="","",INDEX('All CCC'!N$7:N$754,MATCH(WatchList!$B16,'All CCC'!$B$7:$B$754,0)))</f>
        <v/>
      </c>
      <c r="O16" s="334" t="str">
        <f>IF($B16="","",INDEX('All CCC'!O$7:O$754,MATCH(WatchList!$B16,'All CCC'!$B$7:$B$754,0)))</f>
        <v/>
      </c>
      <c r="P16" s="335" t="str">
        <f>IF($B16="","",INDEX('All CCC'!P$7:P$754,MATCH(WatchList!$B16,'All CCC'!$B$7:$B$754,0)))</f>
        <v/>
      </c>
      <c r="Q16" s="335" t="str">
        <f>IF($B16="","",INDEX('All CCC'!Q$7:Q$754,MATCH(WatchList!$B16,'All CCC'!$B$7:$B$754,0)))</f>
        <v/>
      </c>
      <c r="R16" s="334" t="str">
        <f>IF($B16="","",INDEX('All CCC'!R$7:R$754,MATCH(WatchList!$B16,'All CCC'!$B$7:$B$754,0)))</f>
        <v/>
      </c>
      <c r="S16" s="334" t="str">
        <f>IF($B16="","",INDEX('All CCC'!S$7:S$754,MATCH(WatchList!$B16,'All CCC'!$B$7:$B$754,0)))</f>
        <v/>
      </c>
      <c r="T16" s="334" t="str">
        <f>IF($B16="","",INDEX('All CCC'!T$7:T$754,MATCH(WatchList!$B16,'All CCC'!$B$7:$B$754,0)))</f>
        <v/>
      </c>
      <c r="U16" s="334" t="str">
        <f>IF($B16="","",INDEX('All CCC'!U$7:U$754,MATCH(WatchList!$B16,'All CCC'!$B$7:$B$754,0)))</f>
        <v/>
      </c>
      <c r="V16" s="334" t="str">
        <f>IF($B16="","",INDEX('All CCC'!V$7:V$754,MATCH(WatchList!$B16,'All CCC'!$B$7:$B$754,0)))</f>
        <v/>
      </c>
      <c r="W16" s="334" t="str">
        <f>IF($B16="","",INDEX('All CCC'!W$7:W$754,MATCH(WatchList!$B16,'All CCC'!$B$7:$B$754,0)))</f>
        <v/>
      </c>
      <c r="X16" s="334" t="str">
        <f>IF($B16="","",INDEX('All CCC'!X$7:X$754,MATCH(WatchList!$B16,'All CCC'!$B$7:$B$754,0)))</f>
        <v/>
      </c>
      <c r="Y16" s="334" t="str">
        <f>IF($B16="","",INDEX('All CCC'!Y$7:Y$754,MATCH(WatchList!$B16,'All CCC'!$B$7:$B$754,0)))</f>
        <v/>
      </c>
      <c r="Z16" s="334" t="str">
        <f>IF($B16="","",INDEX('All CCC'!Z$7:Z$754,MATCH(WatchList!$B16,'All CCC'!$B$7:$B$754,0)))</f>
        <v/>
      </c>
      <c r="AA16" s="334" t="str">
        <f>IF($B16="","",INDEX('All CCC'!AA$7:AA$754,MATCH(WatchList!$B16,'All CCC'!$B$7:$B$754,0)))</f>
        <v/>
      </c>
      <c r="AB16" s="334" t="str">
        <f>IF($B16="","",INDEX('All CCC'!AB$7:AB$754,MATCH(WatchList!$B16,'All CCC'!$B$7:$B$754,0)))</f>
        <v/>
      </c>
      <c r="AC16" s="334" t="str">
        <f>IF($B16="","",INDEX('All CCC'!AC$7:AC$754,MATCH(WatchList!$B16,'All CCC'!$B$7:$B$754,0)))</f>
        <v/>
      </c>
      <c r="AD16" s="334" t="str">
        <f>IF($B16="","",INDEX('All CCC'!AD$7:AD$754,MATCH(WatchList!$B16,'All CCC'!$B$7:$B$754,0)))</f>
        <v/>
      </c>
      <c r="AE16" s="334" t="str">
        <f>IF($B16="","",INDEX('All CCC'!AE$7:AE$754,MATCH(WatchList!$B16,'All CCC'!$B$7:$B$754,0)))</f>
        <v/>
      </c>
      <c r="AF16" s="334" t="str">
        <f>IF($B16="","",INDEX('All CCC'!AF$7:AF$754,MATCH(WatchList!$B16,'All CCC'!$B$7:$B$754,0)))</f>
        <v/>
      </c>
      <c r="AG16" s="334" t="str">
        <f>IF($B16="","",INDEX('All CCC'!AG$7:AG$754,MATCH(WatchList!$B16,'All CCC'!$B$7:$B$754,0)))</f>
        <v/>
      </c>
      <c r="AH16" s="334" t="str">
        <f>IF($B16="","",INDEX('All CCC'!AH$7:AH$754,MATCH(WatchList!$B16,'All CCC'!$B$7:$B$754,0)))</f>
        <v/>
      </c>
      <c r="AI16" s="334" t="str">
        <f>IF($B16="","",INDEX('All CCC'!AI$7:AI$754,MATCH(WatchList!$B16,'All CCC'!$B$7:$B$754,0)))</f>
        <v/>
      </c>
      <c r="AJ16" s="334" t="str">
        <f>IF($B16="","",INDEX('All CCC'!AJ$7:AJ$754,MATCH(WatchList!$B16,'All CCC'!$B$7:$B$754,0)))</f>
        <v/>
      </c>
      <c r="AK16" s="334" t="str">
        <f>IF($B16="","",INDEX('All CCC'!AK$7:AK$754,MATCH(WatchList!$B16,'All CCC'!$B$7:$B$754,0)))</f>
        <v/>
      </c>
      <c r="AL16" s="334" t="str">
        <f>IF($B16="","",INDEX('All CCC'!AL$7:AL$754,MATCH(WatchList!$B16,'All CCC'!$B$7:$B$754,0)))</f>
        <v/>
      </c>
      <c r="AM16" s="334" t="str">
        <f>IF($B16="","",INDEX('All CCC'!AM$7:AM$754,MATCH(WatchList!$B16,'All CCC'!$B$7:$B$754,0)))</f>
        <v/>
      </c>
      <c r="AN16" s="334" t="str">
        <f>IF($B16="","",INDEX('All CCC'!AN$7:AN$754,MATCH(WatchList!$B16,'All CCC'!$B$7:$B$754,0)))</f>
        <v/>
      </c>
      <c r="AO16" s="334" t="str">
        <f>IF($B16="","",INDEX('All CCC'!AO$7:AO$754,MATCH(WatchList!$B16,'All CCC'!$B$7:$B$754,0)))</f>
        <v/>
      </c>
      <c r="AP16" s="334" t="str">
        <f>IF($B16="","",INDEX('All CCC'!AP$7:AP$754,MATCH(WatchList!$B16,'All CCC'!$B$7:$B$754,0)))</f>
        <v/>
      </c>
      <c r="AQ16" s="334" t="str">
        <f>IF($B16="","",INDEX('All CCC'!AQ$7:AQ$754,MATCH(WatchList!$B16,'All CCC'!$B$7:$B$754,0)))</f>
        <v/>
      </c>
      <c r="AR16" s="334" t="str">
        <f>IF($B16="","",INDEX('All CCC'!AR$7:AR$754,MATCH(WatchList!$B16,'All CCC'!$B$7:$B$754,0)))</f>
        <v/>
      </c>
      <c r="AS16" s="334" t="str">
        <f>IF($B16="","",INDEX('All CCC'!AS$7:AS$754,MATCH(WatchList!$B16,'All CCC'!$B$7:$B$754,0)))</f>
        <v/>
      </c>
      <c r="AT16" s="334" t="str">
        <f>IF($B16="","",INDEX('All CCC'!AT$7:AT$754,MATCH(WatchList!$B16,'All CCC'!$B$7:$B$754,0)))</f>
        <v/>
      </c>
      <c r="AU16" s="334" t="str">
        <f>IF($B16="","",INDEX('All CCC'!AU$7:AU$754,MATCH(WatchList!$B16,'All CCC'!$B$7:$B$754,0)))</f>
        <v/>
      </c>
      <c r="AV16" s="334" t="str">
        <f>IF($B16="","",INDEX('All CCC'!AV$7:AV$754,MATCH(WatchList!$B16,'All CCC'!$B$7:$B$754,0)))</f>
        <v/>
      </c>
      <c r="AW16" s="334" t="str">
        <f>IF($B16="","",INDEX('All CCC'!AW$7:AW$754,MATCH(WatchList!$B16,'All CCC'!$B$7:$B$754,0)))</f>
        <v/>
      </c>
      <c r="AX16" s="334" t="str">
        <f>IF($B16="","",INDEX('All CCC'!AX$7:AX$754,MATCH(WatchList!$B16,'All CCC'!$B$7:$B$754,0)))</f>
        <v/>
      </c>
      <c r="AY16" s="334" t="str">
        <f>IF($B16="","",INDEX('All CCC'!AY$7:AY$754,MATCH(WatchList!$B16,'All CCC'!$B$7:$B$754,0)))</f>
        <v/>
      </c>
      <c r="AZ16" s="334" t="str">
        <f>IF($B16="","",INDEX('All CCC'!AZ$7:AZ$754,MATCH(WatchList!$B16,'All CCC'!$B$7:$B$754,0)))</f>
        <v/>
      </c>
      <c r="BA16" s="334" t="str">
        <f>IF($B16="","",INDEX('All CCC'!BA$7:BA$754,MATCH(WatchList!$B16,'All CCC'!$B$7:$B$754,0)))</f>
        <v/>
      </c>
      <c r="BB16" s="334" t="str">
        <f>IF($B16="","",INDEX('All CCC'!BB$7:BB$754,MATCH(WatchList!$B16,'All CCC'!$B$7:$B$754,0)))</f>
        <v/>
      </c>
      <c r="BC16" s="334" t="str">
        <f>IF($B16="","",INDEX('All CCC'!BC$7:BC$754,MATCH(WatchList!$B16,'All CCC'!$B$7:$B$754,0)))</f>
        <v/>
      </c>
      <c r="BD16" s="334" t="str">
        <f>IF($B16="","",INDEX('All CCC'!BD$7:BD$754,MATCH(WatchList!$B16,'All CCC'!$B$7:$B$754,0)))</f>
        <v/>
      </c>
      <c r="BE16" s="334" t="str">
        <f>IF($B16="","",INDEX('All CCC'!BE$7:BE$754,MATCH(WatchList!$B16,'All CCC'!$B$7:$B$754,0)))</f>
        <v/>
      </c>
      <c r="BF16" s="334" t="str">
        <f>IF($B16="","",INDEX('All CCC'!BF$7:BF$754,MATCH(WatchList!$B16,'All CCC'!$B$7:$B$754,0)))</f>
        <v/>
      </c>
      <c r="BG16" s="334" t="str">
        <f>IF($B16="","",INDEX('All CCC'!BG$7:BG$754,MATCH(WatchList!$B16,'All CCC'!$B$7:$B$754,0)))</f>
        <v/>
      </c>
    </row>
    <row r="17" spans="1:59" ht="11.25" customHeight="1" x14ac:dyDescent="0.2">
      <c r="A17" s="333" t="str">
        <f>IF($B17="","",INDEX('All CCC'!A$7:A$754,MATCH(WatchList!$B17,'All CCC'!$B$7:$B$754,0)))</f>
        <v/>
      </c>
      <c r="B17" s="127"/>
      <c r="C17" s="334" t="str">
        <f>IF($B17="","",INDEX('All CCC'!C$7:C$754,MATCH(WatchList!$B17,'All CCC'!$B$7:$B$754,0)))</f>
        <v/>
      </c>
      <c r="D17" s="334" t="str">
        <f>IF($B17="","",INDEX('All CCC'!D$7:D$754,MATCH(WatchList!$B17,'All CCC'!$B$7:$B$754,0)))</f>
        <v/>
      </c>
      <c r="E17" s="334" t="str">
        <f>IF($B17="","",INDEX('All CCC'!E$7:E$754,MATCH(WatchList!$B17,'All CCC'!$B$7:$B$754,0)))</f>
        <v/>
      </c>
      <c r="F17" s="334" t="str">
        <f>IF($B17="","",INDEX('All CCC'!F$7:F$754,MATCH(WatchList!$B17,'All CCC'!$B$7:$B$754,0)))</f>
        <v/>
      </c>
      <c r="G17" s="334" t="str">
        <f>IF($B17="","",INDEX('All CCC'!G$7:G$754,MATCH(WatchList!$B17,'All CCC'!$B$7:$B$754,0)))</f>
        <v/>
      </c>
      <c r="H17" s="334" t="str">
        <f>IF($B17="","",INDEX('All CCC'!H$7:H$754,MATCH(WatchList!$B17,'All CCC'!$B$7:$B$754,0)))</f>
        <v/>
      </c>
      <c r="I17" s="334" t="str">
        <f>IF($B17="","",INDEX('All CCC'!I$7:I$754,MATCH(WatchList!$B17,'All CCC'!$B$7:$B$754,0)))</f>
        <v/>
      </c>
      <c r="J17" s="334" t="str">
        <f>IF($B17="","",INDEX('All CCC'!J$7:J$754,MATCH(WatchList!$B17,'All CCC'!$B$7:$B$754,0)))</f>
        <v/>
      </c>
      <c r="K17" s="334" t="str">
        <f>IF($B17="","",INDEX('All CCC'!K$7:K$754,MATCH(WatchList!$B17,'All CCC'!$B$7:$B$754,0)))</f>
        <v/>
      </c>
      <c r="L17" s="334" t="str">
        <f>IF($B17="","",INDEX('All CCC'!L$7:L$754,MATCH(WatchList!$B17,'All CCC'!$B$7:$B$754,0)))</f>
        <v/>
      </c>
      <c r="M17" s="334" t="str">
        <f>IF($B17="","",INDEX('All CCC'!M$7:M$754,MATCH(WatchList!$B17,'All CCC'!$B$7:$B$754,0)))</f>
        <v/>
      </c>
      <c r="N17" s="334" t="str">
        <f>IF($B17="","",INDEX('All CCC'!N$7:N$754,MATCH(WatchList!$B17,'All CCC'!$B$7:$B$754,0)))</f>
        <v/>
      </c>
      <c r="O17" s="334" t="str">
        <f>IF($B17="","",INDEX('All CCC'!O$7:O$754,MATCH(WatchList!$B17,'All CCC'!$B$7:$B$754,0)))</f>
        <v/>
      </c>
      <c r="P17" s="335" t="str">
        <f>IF($B17="","",INDEX('All CCC'!P$7:P$754,MATCH(WatchList!$B17,'All CCC'!$B$7:$B$754,0)))</f>
        <v/>
      </c>
      <c r="Q17" s="335" t="str">
        <f>IF($B17="","",INDEX('All CCC'!Q$7:Q$754,MATCH(WatchList!$B17,'All CCC'!$B$7:$B$754,0)))</f>
        <v/>
      </c>
      <c r="R17" s="334" t="str">
        <f>IF($B17="","",INDEX('All CCC'!R$7:R$754,MATCH(WatchList!$B17,'All CCC'!$B$7:$B$754,0)))</f>
        <v/>
      </c>
      <c r="S17" s="334" t="str">
        <f>IF($B17="","",INDEX('All CCC'!S$7:S$754,MATCH(WatchList!$B17,'All CCC'!$B$7:$B$754,0)))</f>
        <v/>
      </c>
      <c r="T17" s="334" t="str">
        <f>IF($B17="","",INDEX('All CCC'!T$7:T$754,MATCH(WatchList!$B17,'All CCC'!$B$7:$B$754,0)))</f>
        <v/>
      </c>
      <c r="U17" s="334" t="str">
        <f>IF($B17="","",INDEX('All CCC'!U$7:U$754,MATCH(WatchList!$B17,'All CCC'!$B$7:$B$754,0)))</f>
        <v/>
      </c>
      <c r="V17" s="334" t="str">
        <f>IF($B17="","",INDEX('All CCC'!V$7:V$754,MATCH(WatchList!$B17,'All CCC'!$B$7:$B$754,0)))</f>
        <v/>
      </c>
      <c r="W17" s="334" t="str">
        <f>IF($B17="","",INDEX('All CCC'!W$7:W$754,MATCH(WatchList!$B17,'All CCC'!$B$7:$B$754,0)))</f>
        <v/>
      </c>
      <c r="X17" s="334" t="str">
        <f>IF($B17="","",INDEX('All CCC'!X$7:X$754,MATCH(WatchList!$B17,'All CCC'!$B$7:$B$754,0)))</f>
        <v/>
      </c>
      <c r="Y17" s="334" t="str">
        <f>IF($B17="","",INDEX('All CCC'!Y$7:Y$754,MATCH(WatchList!$B17,'All CCC'!$B$7:$B$754,0)))</f>
        <v/>
      </c>
      <c r="Z17" s="334" t="str">
        <f>IF($B17="","",INDEX('All CCC'!Z$7:Z$754,MATCH(WatchList!$B17,'All CCC'!$B$7:$B$754,0)))</f>
        <v/>
      </c>
      <c r="AA17" s="334" t="str">
        <f>IF($B17="","",INDEX('All CCC'!AA$7:AA$754,MATCH(WatchList!$B17,'All CCC'!$B$7:$B$754,0)))</f>
        <v/>
      </c>
      <c r="AB17" s="334" t="str">
        <f>IF($B17="","",INDEX('All CCC'!AB$7:AB$754,MATCH(WatchList!$B17,'All CCC'!$B$7:$B$754,0)))</f>
        <v/>
      </c>
      <c r="AC17" s="334" t="str">
        <f>IF($B17="","",INDEX('All CCC'!AC$7:AC$754,MATCH(WatchList!$B17,'All CCC'!$B$7:$B$754,0)))</f>
        <v/>
      </c>
      <c r="AD17" s="334" t="str">
        <f>IF($B17="","",INDEX('All CCC'!AD$7:AD$754,MATCH(WatchList!$B17,'All CCC'!$B$7:$B$754,0)))</f>
        <v/>
      </c>
      <c r="AE17" s="334" t="str">
        <f>IF($B17="","",INDEX('All CCC'!AE$7:AE$754,MATCH(WatchList!$B17,'All CCC'!$B$7:$B$754,0)))</f>
        <v/>
      </c>
      <c r="AF17" s="334" t="str">
        <f>IF($B17="","",INDEX('All CCC'!AF$7:AF$754,MATCH(WatchList!$B17,'All CCC'!$B$7:$B$754,0)))</f>
        <v/>
      </c>
      <c r="AG17" s="334" t="str">
        <f>IF($B17="","",INDEX('All CCC'!AG$7:AG$754,MATCH(WatchList!$B17,'All CCC'!$B$7:$B$754,0)))</f>
        <v/>
      </c>
      <c r="AH17" s="334" t="str">
        <f>IF($B17="","",INDEX('All CCC'!AH$7:AH$754,MATCH(WatchList!$B17,'All CCC'!$B$7:$B$754,0)))</f>
        <v/>
      </c>
      <c r="AI17" s="334" t="str">
        <f>IF($B17="","",INDEX('All CCC'!AI$7:AI$754,MATCH(WatchList!$B17,'All CCC'!$B$7:$B$754,0)))</f>
        <v/>
      </c>
      <c r="AJ17" s="334" t="str">
        <f>IF($B17="","",INDEX('All CCC'!AJ$7:AJ$754,MATCH(WatchList!$B17,'All CCC'!$B$7:$B$754,0)))</f>
        <v/>
      </c>
      <c r="AK17" s="334" t="str">
        <f>IF($B17="","",INDEX('All CCC'!AK$7:AK$754,MATCH(WatchList!$B17,'All CCC'!$B$7:$B$754,0)))</f>
        <v/>
      </c>
      <c r="AL17" s="334" t="str">
        <f>IF($B17="","",INDEX('All CCC'!AL$7:AL$754,MATCH(WatchList!$B17,'All CCC'!$B$7:$B$754,0)))</f>
        <v/>
      </c>
      <c r="AM17" s="334" t="str">
        <f>IF($B17="","",INDEX('All CCC'!AM$7:AM$754,MATCH(WatchList!$B17,'All CCC'!$B$7:$B$754,0)))</f>
        <v/>
      </c>
      <c r="AN17" s="334" t="str">
        <f>IF($B17="","",INDEX('All CCC'!AN$7:AN$754,MATCH(WatchList!$B17,'All CCC'!$B$7:$B$754,0)))</f>
        <v/>
      </c>
      <c r="AO17" s="334" t="str">
        <f>IF($B17="","",INDEX('All CCC'!AO$7:AO$754,MATCH(WatchList!$B17,'All CCC'!$B$7:$B$754,0)))</f>
        <v/>
      </c>
      <c r="AP17" s="334" t="str">
        <f>IF($B17="","",INDEX('All CCC'!AP$7:AP$754,MATCH(WatchList!$B17,'All CCC'!$B$7:$B$754,0)))</f>
        <v/>
      </c>
      <c r="AQ17" s="334" t="str">
        <f>IF($B17="","",INDEX('All CCC'!AQ$7:AQ$754,MATCH(WatchList!$B17,'All CCC'!$B$7:$B$754,0)))</f>
        <v/>
      </c>
      <c r="AR17" s="334" t="str">
        <f>IF($B17="","",INDEX('All CCC'!AR$7:AR$754,MATCH(WatchList!$B17,'All CCC'!$B$7:$B$754,0)))</f>
        <v/>
      </c>
      <c r="AS17" s="334" t="str">
        <f>IF($B17="","",INDEX('All CCC'!AS$7:AS$754,MATCH(WatchList!$B17,'All CCC'!$B$7:$B$754,0)))</f>
        <v/>
      </c>
      <c r="AT17" s="334" t="str">
        <f>IF($B17="","",INDEX('All CCC'!AT$7:AT$754,MATCH(WatchList!$B17,'All CCC'!$B$7:$B$754,0)))</f>
        <v/>
      </c>
      <c r="AU17" s="334" t="str">
        <f>IF($B17="","",INDEX('All CCC'!AU$7:AU$754,MATCH(WatchList!$B17,'All CCC'!$B$7:$B$754,0)))</f>
        <v/>
      </c>
      <c r="AV17" s="334" t="str">
        <f>IF($B17="","",INDEX('All CCC'!AV$7:AV$754,MATCH(WatchList!$B17,'All CCC'!$B$7:$B$754,0)))</f>
        <v/>
      </c>
      <c r="AW17" s="334" t="str">
        <f>IF($B17="","",INDEX('All CCC'!AW$7:AW$754,MATCH(WatchList!$B17,'All CCC'!$B$7:$B$754,0)))</f>
        <v/>
      </c>
      <c r="AX17" s="334" t="str">
        <f>IF($B17="","",INDEX('All CCC'!AX$7:AX$754,MATCH(WatchList!$B17,'All CCC'!$B$7:$B$754,0)))</f>
        <v/>
      </c>
      <c r="AY17" s="334" t="str">
        <f>IF($B17="","",INDEX('All CCC'!AY$7:AY$754,MATCH(WatchList!$B17,'All CCC'!$B$7:$B$754,0)))</f>
        <v/>
      </c>
      <c r="AZ17" s="334" t="str">
        <f>IF($B17="","",INDEX('All CCC'!AZ$7:AZ$754,MATCH(WatchList!$B17,'All CCC'!$B$7:$B$754,0)))</f>
        <v/>
      </c>
      <c r="BA17" s="334" t="str">
        <f>IF($B17="","",INDEX('All CCC'!BA$7:BA$754,MATCH(WatchList!$B17,'All CCC'!$B$7:$B$754,0)))</f>
        <v/>
      </c>
      <c r="BB17" s="334" t="str">
        <f>IF($B17="","",INDEX('All CCC'!BB$7:BB$754,MATCH(WatchList!$B17,'All CCC'!$B$7:$B$754,0)))</f>
        <v/>
      </c>
      <c r="BC17" s="334" t="str">
        <f>IF($B17="","",INDEX('All CCC'!BC$7:BC$754,MATCH(WatchList!$B17,'All CCC'!$B$7:$B$754,0)))</f>
        <v/>
      </c>
      <c r="BD17" s="334" t="str">
        <f>IF($B17="","",INDEX('All CCC'!BD$7:BD$754,MATCH(WatchList!$B17,'All CCC'!$B$7:$B$754,0)))</f>
        <v/>
      </c>
      <c r="BE17" s="334" t="str">
        <f>IF($B17="","",INDEX('All CCC'!BE$7:BE$754,MATCH(WatchList!$B17,'All CCC'!$B$7:$B$754,0)))</f>
        <v/>
      </c>
      <c r="BF17" s="334" t="str">
        <f>IF($B17="","",INDEX('All CCC'!BF$7:BF$754,MATCH(WatchList!$B17,'All CCC'!$B$7:$B$754,0)))</f>
        <v/>
      </c>
      <c r="BG17" s="334" t="str">
        <f>IF($B17="","",INDEX('All CCC'!BG$7:BG$754,MATCH(WatchList!$B17,'All CCC'!$B$7:$B$754,0)))</f>
        <v/>
      </c>
    </row>
    <row r="18" spans="1:59" ht="11.25" customHeight="1" x14ac:dyDescent="0.2">
      <c r="A18" s="333" t="str">
        <f>IF($B18="","",INDEX('All CCC'!A$7:A$754,MATCH(WatchList!$B18,'All CCC'!$B$7:$B$754,0)))</f>
        <v/>
      </c>
      <c r="B18" s="127"/>
      <c r="C18" s="334" t="str">
        <f>IF($B18="","",INDEX('All CCC'!C$7:C$754,MATCH(WatchList!$B18,'All CCC'!$B$7:$B$754,0)))</f>
        <v/>
      </c>
      <c r="D18" s="334" t="str">
        <f>IF($B18="","",INDEX('All CCC'!D$7:D$754,MATCH(WatchList!$B18,'All CCC'!$B$7:$B$754,0)))</f>
        <v/>
      </c>
      <c r="E18" s="334" t="str">
        <f>IF($B18="","",INDEX('All CCC'!E$7:E$754,MATCH(WatchList!$B18,'All CCC'!$B$7:$B$754,0)))</f>
        <v/>
      </c>
      <c r="F18" s="334" t="str">
        <f>IF($B18="","",INDEX('All CCC'!F$7:F$754,MATCH(WatchList!$B18,'All CCC'!$B$7:$B$754,0)))</f>
        <v/>
      </c>
      <c r="G18" s="334" t="str">
        <f>IF($B18="","",INDEX('All CCC'!G$7:G$754,MATCH(WatchList!$B18,'All CCC'!$B$7:$B$754,0)))</f>
        <v/>
      </c>
      <c r="H18" s="334" t="str">
        <f>IF($B18="","",INDEX('All CCC'!H$7:H$754,MATCH(WatchList!$B18,'All CCC'!$B$7:$B$754,0)))</f>
        <v/>
      </c>
      <c r="I18" s="334" t="str">
        <f>IF($B18="","",INDEX('All CCC'!I$7:I$754,MATCH(WatchList!$B18,'All CCC'!$B$7:$B$754,0)))</f>
        <v/>
      </c>
      <c r="J18" s="334" t="str">
        <f>IF($B18="","",INDEX('All CCC'!J$7:J$754,MATCH(WatchList!$B18,'All CCC'!$B$7:$B$754,0)))</f>
        <v/>
      </c>
      <c r="K18" s="334" t="str">
        <f>IF($B18="","",INDEX('All CCC'!K$7:K$754,MATCH(WatchList!$B18,'All CCC'!$B$7:$B$754,0)))</f>
        <v/>
      </c>
      <c r="L18" s="334" t="str">
        <f>IF($B18="","",INDEX('All CCC'!L$7:L$754,MATCH(WatchList!$B18,'All CCC'!$B$7:$B$754,0)))</f>
        <v/>
      </c>
      <c r="M18" s="334" t="str">
        <f>IF($B18="","",INDEX('All CCC'!M$7:M$754,MATCH(WatchList!$B18,'All CCC'!$B$7:$B$754,0)))</f>
        <v/>
      </c>
      <c r="N18" s="334" t="str">
        <f>IF($B18="","",INDEX('All CCC'!N$7:N$754,MATCH(WatchList!$B18,'All CCC'!$B$7:$B$754,0)))</f>
        <v/>
      </c>
      <c r="O18" s="334" t="str">
        <f>IF($B18="","",INDEX('All CCC'!O$7:O$754,MATCH(WatchList!$B18,'All CCC'!$B$7:$B$754,0)))</f>
        <v/>
      </c>
      <c r="P18" s="335" t="str">
        <f>IF($B18="","",INDEX('All CCC'!P$7:P$754,MATCH(WatchList!$B18,'All CCC'!$B$7:$B$754,0)))</f>
        <v/>
      </c>
      <c r="Q18" s="335" t="str">
        <f>IF($B18="","",INDEX('All CCC'!Q$7:Q$754,MATCH(WatchList!$B18,'All CCC'!$B$7:$B$754,0)))</f>
        <v/>
      </c>
      <c r="R18" s="334" t="str">
        <f>IF($B18="","",INDEX('All CCC'!R$7:R$754,MATCH(WatchList!$B18,'All CCC'!$B$7:$B$754,0)))</f>
        <v/>
      </c>
      <c r="S18" s="334" t="str">
        <f>IF($B18="","",INDEX('All CCC'!S$7:S$754,MATCH(WatchList!$B18,'All CCC'!$B$7:$B$754,0)))</f>
        <v/>
      </c>
      <c r="T18" s="334" t="str">
        <f>IF($B18="","",INDEX('All CCC'!T$7:T$754,MATCH(WatchList!$B18,'All CCC'!$B$7:$B$754,0)))</f>
        <v/>
      </c>
      <c r="U18" s="334" t="str">
        <f>IF($B18="","",INDEX('All CCC'!U$7:U$754,MATCH(WatchList!$B18,'All CCC'!$B$7:$B$754,0)))</f>
        <v/>
      </c>
      <c r="V18" s="334" t="str">
        <f>IF($B18="","",INDEX('All CCC'!V$7:V$754,MATCH(WatchList!$B18,'All CCC'!$B$7:$B$754,0)))</f>
        <v/>
      </c>
      <c r="W18" s="334" t="str">
        <f>IF($B18="","",INDEX('All CCC'!W$7:W$754,MATCH(WatchList!$B18,'All CCC'!$B$7:$B$754,0)))</f>
        <v/>
      </c>
      <c r="X18" s="334" t="str">
        <f>IF($B18="","",INDEX('All CCC'!X$7:X$754,MATCH(WatchList!$B18,'All CCC'!$B$7:$B$754,0)))</f>
        <v/>
      </c>
      <c r="Y18" s="334" t="str">
        <f>IF($B18="","",INDEX('All CCC'!Y$7:Y$754,MATCH(WatchList!$B18,'All CCC'!$B$7:$B$754,0)))</f>
        <v/>
      </c>
      <c r="Z18" s="334" t="str">
        <f>IF($B18="","",INDEX('All CCC'!Z$7:Z$754,MATCH(WatchList!$B18,'All CCC'!$B$7:$B$754,0)))</f>
        <v/>
      </c>
      <c r="AA18" s="334" t="str">
        <f>IF($B18="","",INDEX('All CCC'!AA$7:AA$754,MATCH(WatchList!$B18,'All CCC'!$B$7:$B$754,0)))</f>
        <v/>
      </c>
      <c r="AB18" s="334" t="str">
        <f>IF($B18="","",INDEX('All CCC'!AB$7:AB$754,MATCH(WatchList!$B18,'All CCC'!$B$7:$B$754,0)))</f>
        <v/>
      </c>
      <c r="AC18" s="334" t="str">
        <f>IF($B18="","",INDEX('All CCC'!AC$7:AC$754,MATCH(WatchList!$B18,'All CCC'!$B$7:$B$754,0)))</f>
        <v/>
      </c>
      <c r="AD18" s="334" t="str">
        <f>IF($B18="","",INDEX('All CCC'!AD$7:AD$754,MATCH(WatchList!$B18,'All CCC'!$B$7:$B$754,0)))</f>
        <v/>
      </c>
      <c r="AE18" s="334" t="str">
        <f>IF($B18="","",INDEX('All CCC'!AE$7:AE$754,MATCH(WatchList!$B18,'All CCC'!$B$7:$B$754,0)))</f>
        <v/>
      </c>
      <c r="AF18" s="334" t="str">
        <f>IF($B18="","",INDEX('All CCC'!AF$7:AF$754,MATCH(WatchList!$B18,'All CCC'!$B$7:$B$754,0)))</f>
        <v/>
      </c>
      <c r="AG18" s="334" t="str">
        <f>IF($B18="","",INDEX('All CCC'!AG$7:AG$754,MATCH(WatchList!$B18,'All CCC'!$B$7:$B$754,0)))</f>
        <v/>
      </c>
      <c r="AH18" s="334" t="str">
        <f>IF($B18="","",INDEX('All CCC'!AH$7:AH$754,MATCH(WatchList!$B18,'All CCC'!$B$7:$B$754,0)))</f>
        <v/>
      </c>
      <c r="AI18" s="334" t="str">
        <f>IF($B18="","",INDEX('All CCC'!AI$7:AI$754,MATCH(WatchList!$B18,'All CCC'!$B$7:$B$754,0)))</f>
        <v/>
      </c>
      <c r="AJ18" s="334" t="str">
        <f>IF($B18="","",INDEX('All CCC'!AJ$7:AJ$754,MATCH(WatchList!$B18,'All CCC'!$B$7:$B$754,0)))</f>
        <v/>
      </c>
      <c r="AK18" s="334" t="str">
        <f>IF($B18="","",INDEX('All CCC'!AK$7:AK$754,MATCH(WatchList!$B18,'All CCC'!$B$7:$B$754,0)))</f>
        <v/>
      </c>
      <c r="AL18" s="334" t="str">
        <f>IF($B18="","",INDEX('All CCC'!AL$7:AL$754,MATCH(WatchList!$B18,'All CCC'!$B$7:$B$754,0)))</f>
        <v/>
      </c>
      <c r="AM18" s="334" t="str">
        <f>IF($B18="","",INDEX('All CCC'!AM$7:AM$754,MATCH(WatchList!$B18,'All CCC'!$B$7:$B$754,0)))</f>
        <v/>
      </c>
      <c r="AN18" s="334" t="str">
        <f>IF($B18="","",INDEX('All CCC'!AN$7:AN$754,MATCH(WatchList!$B18,'All CCC'!$B$7:$B$754,0)))</f>
        <v/>
      </c>
      <c r="AO18" s="334" t="str">
        <f>IF($B18="","",INDEX('All CCC'!AO$7:AO$754,MATCH(WatchList!$B18,'All CCC'!$B$7:$B$754,0)))</f>
        <v/>
      </c>
      <c r="AP18" s="334" t="str">
        <f>IF($B18="","",INDEX('All CCC'!AP$7:AP$754,MATCH(WatchList!$B18,'All CCC'!$B$7:$B$754,0)))</f>
        <v/>
      </c>
      <c r="AQ18" s="334" t="str">
        <f>IF($B18="","",INDEX('All CCC'!AQ$7:AQ$754,MATCH(WatchList!$B18,'All CCC'!$B$7:$B$754,0)))</f>
        <v/>
      </c>
      <c r="AR18" s="334" t="str">
        <f>IF($B18="","",INDEX('All CCC'!AR$7:AR$754,MATCH(WatchList!$B18,'All CCC'!$B$7:$B$754,0)))</f>
        <v/>
      </c>
      <c r="AS18" s="334" t="str">
        <f>IF($B18="","",INDEX('All CCC'!AS$7:AS$754,MATCH(WatchList!$B18,'All CCC'!$B$7:$B$754,0)))</f>
        <v/>
      </c>
      <c r="AT18" s="334" t="str">
        <f>IF($B18="","",INDEX('All CCC'!AT$7:AT$754,MATCH(WatchList!$B18,'All CCC'!$B$7:$B$754,0)))</f>
        <v/>
      </c>
      <c r="AU18" s="334" t="str">
        <f>IF($B18="","",INDEX('All CCC'!AU$7:AU$754,MATCH(WatchList!$B18,'All CCC'!$B$7:$B$754,0)))</f>
        <v/>
      </c>
      <c r="AV18" s="334" t="str">
        <f>IF($B18="","",INDEX('All CCC'!AV$7:AV$754,MATCH(WatchList!$B18,'All CCC'!$B$7:$B$754,0)))</f>
        <v/>
      </c>
      <c r="AW18" s="334" t="str">
        <f>IF($B18="","",INDEX('All CCC'!AW$7:AW$754,MATCH(WatchList!$B18,'All CCC'!$B$7:$B$754,0)))</f>
        <v/>
      </c>
      <c r="AX18" s="334" t="str">
        <f>IF($B18="","",INDEX('All CCC'!AX$7:AX$754,MATCH(WatchList!$B18,'All CCC'!$B$7:$B$754,0)))</f>
        <v/>
      </c>
      <c r="AY18" s="334" t="str">
        <f>IF($B18="","",INDEX('All CCC'!AY$7:AY$754,MATCH(WatchList!$B18,'All CCC'!$B$7:$B$754,0)))</f>
        <v/>
      </c>
      <c r="AZ18" s="334" t="str">
        <f>IF($B18="","",INDEX('All CCC'!AZ$7:AZ$754,MATCH(WatchList!$B18,'All CCC'!$B$7:$B$754,0)))</f>
        <v/>
      </c>
      <c r="BA18" s="334" t="str">
        <f>IF($B18="","",INDEX('All CCC'!BA$7:BA$754,MATCH(WatchList!$B18,'All CCC'!$B$7:$B$754,0)))</f>
        <v/>
      </c>
      <c r="BB18" s="334" t="str">
        <f>IF($B18="","",INDEX('All CCC'!BB$7:BB$754,MATCH(WatchList!$B18,'All CCC'!$B$7:$B$754,0)))</f>
        <v/>
      </c>
      <c r="BC18" s="334" t="str">
        <f>IF($B18="","",INDEX('All CCC'!BC$7:BC$754,MATCH(WatchList!$B18,'All CCC'!$B$7:$B$754,0)))</f>
        <v/>
      </c>
      <c r="BD18" s="334" t="str">
        <f>IF($B18="","",INDEX('All CCC'!BD$7:BD$754,MATCH(WatchList!$B18,'All CCC'!$B$7:$B$754,0)))</f>
        <v/>
      </c>
      <c r="BE18" s="334" t="str">
        <f>IF($B18="","",INDEX('All CCC'!BE$7:BE$754,MATCH(WatchList!$B18,'All CCC'!$B$7:$B$754,0)))</f>
        <v/>
      </c>
      <c r="BF18" s="334" t="str">
        <f>IF($B18="","",INDEX('All CCC'!BF$7:BF$754,MATCH(WatchList!$B18,'All CCC'!$B$7:$B$754,0)))</f>
        <v/>
      </c>
      <c r="BG18" s="334" t="str">
        <f>IF($B18="","",INDEX('All CCC'!BG$7:BG$754,MATCH(WatchList!$B18,'All CCC'!$B$7:$B$754,0)))</f>
        <v/>
      </c>
    </row>
    <row r="19" spans="1:59" ht="11.25" customHeight="1" x14ac:dyDescent="0.2">
      <c r="A19" s="333" t="str">
        <f>IF($B19="","",INDEX('All CCC'!A$7:A$754,MATCH(WatchList!$B19,'All CCC'!$B$7:$B$754,0)))</f>
        <v/>
      </c>
      <c r="B19" s="127"/>
      <c r="C19" s="334" t="str">
        <f>IF($B19="","",INDEX('All CCC'!C$7:C$754,MATCH(WatchList!$B19,'All CCC'!$B$7:$B$754,0)))</f>
        <v/>
      </c>
      <c r="D19" s="334" t="str">
        <f>IF($B19="","",INDEX('All CCC'!D$7:D$754,MATCH(WatchList!$B19,'All CCC'!$B$7:$B$754,0)))</f>
        <v/>
      </c>
      <c r="E19" s="334" t="str">
        <f>IF($B19="","",INDEX('All CCC'!E$7:E$754,MATCH(WatchList!$B19,'All CCC'!$B$7:$B$754,0)))</f>
        <v/>
      </c>
      <c r="F19" s="334" t="str">
        <f>IF($B19="","",INDEX('All CCC'!F$7:F$754,MATCH(WatchList!$B19,'All CCC'!$B$7:$B$754,0)))</f>
        <v/>
      </c>
      <c r="G19" s="334" t="str">
        <f>IF($B19="","",INDEX('All CCC'!G$7:G$754,MATCH(WatchList!$B19,'All CCC'!$B$7:$B$754,0)))</f>
        <v/>
      </c>
      <c r="H19" s="334" t="str">
        <f>IF($B19="","",INDEX('All CCC'!H$7:H$754,MATCH(WatchList!$B19,'All CCC'!$B$7:$B$754,0)))</f>
        <v/>
      </c>
      <c r="I19" s="334" t="str">
        <f>IF($B19="","",INDEX('All CCC'!I$7:I$754,MATCH(WatchList!$B19,'All CCC'!$B$7:$B$754,0)))</f>
        <v/>
      </c>
      <c r="J19" s="334" t="str">
        <f>IF($B19="","",INDEX('All CCC'!J$7:J$754,MATCH(WatchList!$B19,'All CCC'!$B$7:$B$754,0)))</f>
        <v/>
      </c>
      <c r="K19" s="334" t="str">
        <f>IF($B19="","",INDEX('All CCC'!K$7:K$754,MATCH(WatchList!$B19,'All CCC'!$B$7:$B$754,0)))</f>
        <v/>
      </c>
      <c r="L19" s="334" t="str">
        <f>IF($B19="","",INDEX('All CCC'!L$7:L$754,MATCH(WatchList!$B19,'All CCC'!$B$7:$B$754,0)))</f>
        <v/>
      </c>
      <c r="M19" s="334" t="str">
        <f>IF($B19="","",INDEX('All CCC'!M$7:M$754,MATCH(WatchList!$B19,'All CCC'!$B$7:$B$754,0)))</f>
        <v/>
      </c>
      <c r="N19" s="334" t="str">
        <f>IF($B19="","",INDEX('All CCC'!N$7:N$754,MATCH(WatchList!$B19,'All CCC'!$B$7:$B$754,0)))</f>
        <v/>
      </c>
      <c r="O19" s="334" t="str">
        <f>IF($B19="","",INDEX('All CCC'!O$7:O$754,MATCH(WatchList!$B19,'All CCC'!$B$7:$B$754,0)))</f>
        <v/>
      </c>
      <c r="P19" s="335" t="str">
        <f>IF($B19="","",INDEX('All CCC'!P$7:P$754,MATCH(WatchList!$B19,'All CCC'!$B$7:$B$754,0)))</f>
        <v/>
      </c>
      <c r="Q19" s="335" t="str">
        <f>IF($B19="","",INDEX('All CCC'!Q$7:Q$754,MATCH(WatchList!$B19,'All CCC'!$B$7:$B$754,0)))</f>
        <v/>
      </c>
      <c r="R19" s="334" t="str">
        <f>IF($B19="","",INDEX('All CCC'!R$7:R$754,MATCH(WatchList!$B19,'All CCC'!$B$7:$B$754,0)))</f>
        <v/>
      </c>
      <c r="S19" s="334" t="str">
        <f>IF($B19="","",INDEX('All CCC'!S$7:S$754,MATCH(WatchList!$B19,'All CCC'!$B$7:$B$754,0)))</f>
        <v/>
      </c>
      <c r="T19" s="334" t="str">
        <f>IF($B19="","",INDEX('All CCC'!T$7:T$754,MATCH(WatchList!$B19,'All CCC'!$B$7:$B$754,0)))</f>
        <v/>
      </c>
      <c r="U19" s="334" t="str">
        <f>IF($B19="","",INDEX('All CCC'!U$7:U$754,MATCH(WatchList!$B19,'All CCC'!$B$7:$B$754,0)))</f>
        <v/>
      </c>
      <c r="V19" s="334" t="str">
        <f>IF($B19="","",INDEX('All CCC'!V$7:V$754,MATCH(WatchList!$B19,'All CCC'!$B$7:$B$754,0)))</f>
        <v/>
      </c>
      <c r="W19" s="334" t="str">
        <f>IF($B19="","",INDEX('All CCC'!W$7:W$754,MATCH(WatchList!$B19,'All CCC'!$B$7:$B$754,0)))</f>
        <v/>
      </c>
      <c r="X19" s="334" t="str">
        <f>IF($B19="","",INDEX('All CCC'!X$7:X$754,MATCH(WatchList!$B19,'All CCC'!$B$7:$B$754,0)))</f>
        <v/>
      </c>
      <c r="Y19" s="334" t="str">
        <f>IF($B19="","",INDEX('All CCC'!Y$7:Y$754,MATCH(WatchList!$B19,'All CCC'!$B$7:$B$754,0)))</f>
        <v/>
      </c>
      <c r="Z19" s="334" t="str">
        <f>IF($B19="","",INDEX('All CCC'!Z$7:Z$754,MATCH(WatchList!$B19,'All CCC'!$B$7:$B$754,0)))</f>
        <v/>
      </c>
      <c r="AA19" s="334" t="str">
        <f>IF($B19="","",INDEX('All CCC'!AA$7:AA$754,MATCH(WatchList!$B19,'All CCC'!$B$7:$B$754,0)))</f>
        <v/>
      </c>
      <c r="AB19" s="334" t="str">
        <f>IF($B19="","",INDEX('All CCC'!AB$7:AB$754,MATCH(WatchList!$B19,'All CCC'!$B$7:$B$754,0)))</f>
        <v/>
      </c>
      <c r="AC19" s="334" t="str">
        <f>IF($B19="","",INDEX('All CCC'!AC$7:AC$754,MATCH(WatchList!$B19,'All CCC'!$B$7:$B$754,0)))</f>
        <v/>
      </c>
      <c r="AD19" s="334" t="str">
        <f>IF($B19="","",INDEX('All CCC'!AD$7:AD$754,MATCH(WatchList!$B19,'All CCC'!$B$7:$B$754,0)))</f>
        <v/>
      </c>
      <c r="AE19" s="334" t="str">
        <f>IF($B19="","",INDEX('All CCC'!AE$7:AE$754,MATCH(WatchList!$B19,'All CCC'!$B$7:$B$754,0)))</f>
        <v/>
      </c>
      <c r="AF19" s="334" t="str">
        <f>IF($B19="","",INDEX('All CCC'!AF$7:AF$754,MATCH(WatchList!$B19,'All CCC'!$B$7:$B$754,0)))</f>
        <v/>
      </c>
      <c r="AG19" s="334" t="str">
        <f>IF($B19="","",INDEX('All CCC'!AG$7:AG$754,MATCH(WatchList!$B19,'All CCC'!$B$7:$B$754,0)))</f>
        <v/>
      </c>
      <c r="AH19" s="334" t="str">
        <f>IF($B19="","",INDEX('All CCC'!AH$7:AH$754,MATCH(WatchList!$B19,'All CCC'!$B$7:$B$754,0)))</f>
        <v/>
      </c>
      <c r="AI19" s="334" t="str">
        <f>IF($B19="","",INDEX('All CCC'!AI$7:AI$754,MATCH(WatchList!$B19,'All CCC'!$B$7:$B$754,0)))</f>
        <v/>
      </c>
      <c r="AJ19" s="334" t="str">
        <f>IF($B19="","",INDEX('All CCC'!AJ$7:AJ$754,MATCH(WatchList!$B19,'All CCC'!$B$7:$B$754,0)))</f>
        <v/>
      </c>
      <c r="AK19" s="334" t="str">
        <f>IF($B19="","",INDEX('All CCC'!AK$7:AK$754,MATCH(WatchList!$B19,'All CCC'!$B$7:$B$754,0)))</f>
        <v/>
      </c>
      <c r="AL19" s="334" t="str">
        <f>IF($B19="","",INDEX('All CCC'!AL$7:AL$754,MATCH(WatchList!$B19,'All CCC'!$B$7:$B$754,0)))</f>
        <v/>
      </c>
      <c r="AM19" s="334" t="str">
        <f>IF($B19="","",INDEX('All CCC'!AM$7:AM$754,MATCH(WatchList!$B19,'All CCC'!$B$7:$B$754,0)))</f>
        <v/>
      </c>
      <c r="AN19" s="334" t="str">
        <f>IF($B19="","",INDEX('All CCC'!AN$7:AN$754,MATCH(WatchList!$B19,'All CCC'!$B$7:$B$754,0)))</f>
        <v/>
      </c>
      <c r="AO19" s="334" t="str">
        <f>IF($B19="","",INDEX('All CCC'!AO$7:AO$754,MATCH(WatchList!$B19,'All CCC'!$B$7:$B$754,0)))</f>
        <v/>
      </c>
      <c r="AP19" s="334" t="str">
        <f>IF($B19="","",INDEX('All CCC'!AP$7:AP$754,MATCH(WatchList!$B19,'All CCC'!$B$7:$B$754,0)))</f>
        <v/>
      </c>
      <c r="AQ19" s="334" t="str">
        <f>IF($B19="","",INDEX('All CCC'!AQ$7:AQ$754,MATCH(WatchList!$B19,'All CCC'!$B$7:$B$754,0)))</f>
        <v/>
      </c>
      <c r="AR19" s="334" t="str">
        <f>IF($B19="","",INDEX('All CCC'!AR$7:AR$754,MATCH(WatchList!$B19,'All CCC'!$B$7:$B$754,0)))</f>
        <v/>
      </c>
      <c r="AS19" s="334" t="str">
        <f>IF($B19="","",INDEX('All CCC'!AS$7:AS$754,MATCH(WatchList!$B19,'All CCC'!$B$7:$B$754,0)))</f>
        <v/>
      </c>
      <c r="AT19" s="334" t="str">
        <f>IF($B19="","",INDEX('All CCC'!AT$7:AT$754,MATCH(WatchList!$B19,'All CCC'!$B$7:$B$754,0)))</f>
        <v/>
      </c>
      <c r="AU19" s="334" t="str">
        <f>IF($B19="","",INDEX('All CCC'!AU$7:AU$754,MATCH(WatchList!$B19,'All CCC'!$B$7:$B$754,0)))</f>
        <v/>
      </c>
      <c r="AV19" s="334" t="str">
        <f>IF($B19="","",INDEX('All CCC'!AV$7:AV$754,MATCH(WatchList!$B19,'All CCC'!$B$7:$B$754,0)))</f>
        <v/>
      </c>
      <c r="AW19" s="334" t="str">
        <f>IF($B19="","",INDEX('All CCC'!AW$7:AW$754,MATCH(WatchList!$B19,'All CCC'!$B$7:$B$754,0)))</f>
        <v/>
      </c>
      <c r="AX19" s="334" t="str">
        <f>IF($B19="","",INDEX('All CCC'!AX$7:AX$754,MATCH(WatchList!$B19,'All CCC'!$B$7:$B$754,0)))</f>
        <v/>
      </c>
      <c r="AY19" s="334" t="str">
        <f>IF($B19="","",INDEX('All CCC'!AY$7:AY$754,MATCH(WatchList!$B19,'All CCC'!$B$7:$B$754,0)))</f>
        <v/>
      </c>
      <c r="AZ19" s="334" t="str">
        <f>IF($B19="","",INDEX('All CCC'!AZ$7:AZ$754,MATCH(WatchList!$B19,'All CCC'!$B$7:$B$754,0)))</f>
        <v/>
      </c>
      <c r="BA19" s="334" t="str">
        <f>IF($B19="","",INDEX('All CCC'!BA$7:BA$754,MATCH(WatchList!$B19,'All CCC'!$B$7:$B$754,0)))</f>
        <v/>
      </c>
      <c r="BB19" s="334" t="str">
        <f>IF($B19="","",INDEX('All CCC'!BB$7:BB$754,MATCH(WatchList!$B19,'All CCC'!$B$7:$B$754,0)))</f>
        <v/>
      </c>
      <c r="BC19" s="334" t="str">
        <f>IF($B19="","",INDEX('All CCC'!BC$7:BC$754,MATCH(WatchList!$B19,'All CCC'!$B$7:$B$754,0)))</f>
        <v/>
      </c>
      <c r="BD19" s="334" t="str">
        <f>IF($B19="","",INDEX('All CCC'!BD$7:BD$754,MATCH(WatchList!$B19,'All CCC'!$B$7:$B$754,0)))</f>
        <v/>
      </c>
      <c r="BE19" s="334" t="str">
        <f>IF($B19="","",INDEX('All CCC'!BE$7:BE$754,MATCH(WatchList!$B19,'All CCC'!$B$7:$B$754,0)))</f>
        <v/>
      </c>
      <c r="BF19" s="334" t="str">
        <f>IF($B19="","",INDEX('All CCC'!BF$7:BF$754,MATCH(WatchList!$B19,'All CCC'!$B$7:$B$754,0)))</f>
        <v/>
      </c>
      <c r="BG19" s="334" t="str">
        <f>IF($B19="","",INDEX('All CCC'!BG$7:BG$754,MATCH(WatchList!$B19,'All CCC'!$B$7:$B$754,0)))</f>
        <v/>
      </c>
    </row>
    <row r="20" spans="1:59" ht="11.25" customHeight="1" x14ac:dyDescent="0.2">
      <c r="A20" s="333" t="str">
        <f>IF($B20="","",INDEX('All CCC'!A$7:A$754,MATCH(WatchList!$B20,'All CCC'!$B$7:$B$754,0)))</f>
        <v/>
      </c>
      <c r="B20" s="127"/>
      <c r="C20" s="334" t="str">
        <f>IF($B20="","",INDEX('All CCC'!C$7:C$754,MATCH(WatchList!$B20,'All CCC'!$B$7:$B$754,0)))</f>
        <v/>
      </c>
      <c r="D20" s="334" t="str">
        <f>IF($B20="","",INDEX('All CCC'!D$7:D$754,MATCH(WatchList!$B20,'All CCC'!$B$7:$B$754,0)))</f>
        <v/>
      </c>
      <c r="E20" s="334" t="str">
        <f>IF($B20="","",INDEX('All CCC'!E$7:E$754,MATCH(WatchList!$B20,'All CCC'!$B$7:$B$754,0)))</f>
        <v/>
      </c>
      <c r="F20" s="334" t="str">
        <f>IF($B20="","",INDEX('All CCC'!F$7:F$754,MATCH(WatchList!$B20,'All CCC'!$B$7:$B$754,0)))</f>
        <v/>
      </c>
      <c r="G20" s="334" t="str">
        <f>IF($B20="","",INDEX('All CCC'!G$7:G$754,MATCH(WatchList!$B20,'All CCC'!$B$7:$B$754,0)))</f>
        <v/>
      </c>
      <c r="H20" s="334" t="str">
        <f>IF($B20="","",INDEX('All CCC'!H$7:H$754,MATCH(WatchList!$B20,'All CCC'!$B$7:$B$754,0)))</f>
        <v/>
      </c>
      <c r="I20" s="334" t="str">
        <f>IF($B20="","",INDEX('All CCC'!I$7:I$754,MATCH(WatchList!$B20,'All CCC'!$B$7:$B$754,0)))</f>
        <v/>
      </c>
      <c r="J20" s="334" t="str">
        <f>IF($B20="","",INDEX('All CCC'!J$7:J$754,MATCH(WatchList!$B20,'All CCC'!$B$7:$B$754,0)))</f>
        <v/>
      </c>
      <c r="K20" s="334" t="str">
        <f>IF($B20="","",INDEX('All CCC'!K$7:K$754,MATCH(WatchList!$B20,'All CCC'!$B$7:$B$754,0)))</f>
        <v/>
      </c>
      <c r="L20" s="334" t="str">
        <f>IF($B20="","",INDEX('All CCC'!L$7:L$754,MATCH(WatchList!$B20,'All CCC'!$B$7:$B$754,0)))</f>
        <v/>
      </c>
      <c r="M20" s="334" t="str">
        <f>IF($B20="","",INDEX('All CCC'!M$7:M$754,MATCH(WatchList!$B20,'All CCC'!$B$7:$B$754,0)))</f>
        <v/>
      </c>
      <c r="N20" s="334" t="str">
        <f>IF($B20="","",INDEX('All CCC'!N$7:N$754,MATCH(WatchList!$B20,'All CCC'!$B$7:$B$754,0)))</f>
        <v/>
      </c>
      <c r="O20" s="334" t="str">
        <f>IF($B20="","",INDEX('All CCC'!O$7:O$754,MATCH(WatchList!$B20,'All CCC'!$B$7:$B$754,0)))</f>
        <v/>
      </c>
      <c r="P20" s="335" t="str">
        <f>IF($B20="","",INDEX('All CCC'!P$7:P$754,MATCH(WatchList!$B20,'All CCC'!$B$7:$B$754,0)))</f>
        <v/>
      </c>
      <c r="Q20" s="335" t="str">
        <f>IF($B20="","",INDEX('All CCC'!Q$7:Q$754,MATCH(WatchList!$B20,'All CCC'!$B$7:$B$754,0)))</f>
        <v/>
      </c>
      <c r="R20" s="334" t="str">
        <f>IF($B20="","",INDEX('All CCC'!R$7:R$754,MATCH(WatchList!$B20,'All CCC'!$B$7:$B$754,0)))</f>
        <v/>
      </c>
      <c r="S20" s="334" t="str">
        <f>IF($B20="","",INDEX('All CCC'!S$7:S$754,MATCH(WatchList!$B20,'All CCC'!$B$7:$B$754,0)))</f>
        <v/>
      </c>
      <c r="T20" s="334" t="str">
        <f>IF($B20="","",INDEX('All CCC'!T$7:T$754,MATCH(WatchList!$B20,'All CCC'!$B$7:$B$754,0)))</f>
        <v/>
      </c>
      <c r="U20" s="334" t="str">
        <f>IF($B20="","",INDEX('All CCC'!U$7:U$754,MATCH(WatchList!$B20,'All CCC'!$B$7:$B$754,0)))</f>
        <v/>
      </c>
      <c r="V20" s="334" t="str">
        <f>IF($B20="","",INDEX('All CCC'!V$7:V$754,MATCH(WatchList!$B20,'All CCC'!$B$7:$B$754,0)))</f>
        <v/>
      </c>
      <c r="W20" s="334" t="str">
        <f>IF($B20="","",INDEX('All CCC'!W$7:W$754,MATCH(WatchList!$B20,'All CCC'!$B$7:$B$754,0)))</f>
        <v/>
      </c>
      <c r="X20" s="334" t="str">
        <f>IF($B20="","",INDEX('All CCC'!X$7:X$754,MATCH(WatchList!$B20,'All CCC'!$B$7:$B$754,0)))</f>
        <v/>
      </c>
      <c r="Y20" s="334" t="str">
        <f>IF($B20="","",INDEX('All CCC'!Y$7:Y$754,MATCH(WatchList!$B20,'All CCC'!$B$7:$B$754,0)))</f>
        <v/>
      </c>
      <c r="Z20" s="334" t="str">
        <f>IF($B20="","",INDEX('All CCC'!Z$7:Z$754,MATCH(WatchList!$B20,'All CCC'!$B$7:$B$754,0)))</f>
        <v/>
      </c>
      <c r="AA20" s="334" t="str">
        <f>IF($B20="","",INDEX('All CCC'!AA$7:AA$754,MATCH(WatchList!$B20,'All CCC'!$B$7:$B$754,0)))</f>
        <v/>
      </c>
      <c r="AB20" s="334" t="str">
        <f>IF($B20="","",INDEX('All CCC'!AB$7:AB$754,MATCH(WatchList!$B20,'All CCC'!$B$7:$B$754,0)))</f>
        <v/>
      </c>
      <c r="AC20" s="334" t="str">
        <f>IF($B20="","",INDEX('All CCC'!AC$7:AC$754,MATCH(WatchList!$B20,'All CCC'!$B$7:$B$754,0)))</f>
        <v/>
      </c>
      <c r="AD20" s="334" t="str">
        <f>IF($B20="","",INDEX('All CCC'!AD$7:AD$754,MATCH(WatchList!$B20,'All CCC'!$B$7:$B$754,0)))</f>
        <v/>
      </c>
      <c r="AE20" s="334" t="str">
        <f>IF($B20="","",INDEX('All CCC'!AE$7:AE$754,MATCH(WatchList!$B20,'All CCC'!$B$7:$B$754,0)))</f>
        <v/>
      </c>
      <c r="AF20" s="334" t="str">
        <f>IF($B20="","",INDEX('All CCC'!AF$7:AF$754,MATCH(WatchList!$B20,'All CCC'!$B$7:$B$754,0)))</f>
        <v/>
      </c>
      <c r="AG20" s="334" t="str">
        <f>IF($B20="","",INDEX('All CCC'!AG$7:AG$754,MATCH(WatchList!$B20,'All CCC'!$B$7:$B$754,0)))</f>
        <v/>
      </c>
      <c r="AH20" s="334" t="str">
        <f>IF($B20="","",INDEX('All CCC'!AH$7:AH$754,MATCH(WatchList!$B20,'All CCC'!$B$7:$B$754,0)))</f>
        <v/>
      </c>
      <c r="AI20" s="334" t="str">
        <f>IF($B20="","",INDEX('All CCC'!AI$7:AI$754,MATCH(WatchList!$B20,'All CCC'!$B$7:$B$754,0)))</f>
        <v/>
      </c>
      <c r="AJ20" s="334" t="str">
        <f>IF($B20="","",INDEX('All CCC'!AJ$7:AJ$754,MATCH(WatchList!$B20,'All CCC'!$B$7:$B$754,0)))</f>
        <v/>
      </c>
      <c r="AK20" s="334" t="str">
        <f>IF($B20="","",INDEX('All CCC'!AK$7:AK$754,MATCH(WatchList!$B20,'All CCC'!$B$7:$B$754,0)))</f>
        <v/>
      </c>
      <c r="AL20" s="334" t="str">
        <f>IF($B20="","",INDEX('All CCC'!AL$7:AL$754,MATCH(WatchList!$B20,'All CCC'!$B$7:$B$754,0)))</f>
        <v/>
      </c>
      <c r="AM20" s="334" t="str">
        <f>IF($B20="","",INDEX('All CCC'!AM$7:AM$754,MATCH(WatchList!$B20,'All CCC'!$B$7:$B$754,0)))</f>
        <v/>
      </c>
      <c r="AN20" s="334" t="str">
        <f>IF($B20="","",INDEX('All CCC'!AN$7:AN$754,MATCH(WatchList!$B20,'All CCC'!$B$7:$B$754,0)))</f>
        <v/>
      </c>
      <c r="AO20" s="334" t="str">
        <f>IF($B20="","",INDEX('All CCC'!AO$7:AO$754,MATCH(WatchList!$B20,'All CCC'!$B$7:$B$754,0)))</f>
        <v/>
      </c>
      <c r="AP20" s="334" t="str">
        <f>IF($B20="","",INDEX('All CCC'!AP$7:AP$754,MATCH(WatchList!$B20,'All CCC'!$B$7:$B$754,0)))</f>
        <v/>
      </c>
      <c r="AQ20" s="334" t="str">
        <f>IF($B20="","",INDEX('All CCC'!AQ$7:AQ$754,MATCH(WatchList!$B20,'All CCC'!$B$7:$B$754,0)))</f>
        <v/>
      </c>
      <c r="AR20" s="334" t="str">
        <f>IF($B20="","",INDEX('All CCC'!AR$7:AR$754,MATCH(WatchList!$B20,'All CCC'!$B$7:$B$754,0)))</f>
        <v/>
      </c>
      <c r="AS20" s="334" t="str">
        <f>IF($B20="","",INDEX('All CCC'!AS$7:AS$754,MATCH(WatchList!$B20,'All CCC'!$B$7:$B$754,0)))</f>
        <v/>
      </c>
      <c r="AT20" s="334" t="str">
        <f>IF($B20="","",INDEX('All CCC'!AT$7:AT$754,MATCH(WatchList!$B20,'All CCC'!$B$7:$B$754,0)))</f>
        <v/>
      </c>
      <c r="AU20" s="334" t="str">
        <f>IF($B20="","",INDEX('All CCC'!AU$7:AU$754,MATCH(WatchList!$B20,'All CCC'!$B$7:$B$754,0)))</f>
        <v/>
      </c>
      <c r="AV20" s="334" t="str">
        <f>IF($B20="","",INDEX('All CCC'!AV$7:AV$754,MATCH(WatchList!$B20,'All CCC'!$B$7:$B$754,0)))</f>
        <v/>
      </c>
      <c r="AW20" s="334" t="str">
        <f>IF($B20="","",INDEX('All CCC'!AW$7:AW$754,MATCH(WatchList!$B20,'All CCC'!$B$7:$B$754,0)))</f>
        <v/>
      </c>
      <c r="AX20" s="334" t="str">
        <f>IF($B20="","",INDEX('All CCC'!AX$7:AX$754,MATCH(WatchList!$B20,'All CCC'!$B$7:$B$754,0)))</f>
        <v/>
      </c>
      <c r="AY20" s="334" t="str">
        <f>IF($B20="","",INDEX('All CCC'!AY$7:AY$754,MATCH(WatchList!$B20,'All CCC'!$B$7:$B$754,0)))</f>
        <v/>
      </c>
      <c r="AZ20" s="334" t="str">
        <f>IF($B20="","",INDEX('All CCC'!AZ$7:AZ$754,MATCH(WatchList!$B20,'All CCC'!$B$7:$B$754,0)))</f>
        <v/>
      </c>
      <c r="BA20" s="334" t="str">
        <f>IF($B20="","",INDEX('All CCC'!BA$7:BA$754,MATCH(WatchList!$B20,'All CCC'!$B$7:$B$754,0)))</f>
        <v/>
      </c>
      <c r="BB20" s="334" t="str">
        <f>IF($B20="","",INDEX('All CCC'!BB$7:BB$754,MATCH(WatchList!$B20,'All CCC'!$B$7:$B$754,0)))</f>
        <v/>
      </c>
      <c r="BC20" s="334" t="str">
        <f>IF($B20="","",INDEX('All CCC'!BC$7:BC$754,MATCH(WatchList!$B20,'All CCC'!$B$7:$B$754,0)))</f>
        <v/>
      </c>
      <c r="BD20" s="334" t="str">
        <f>IF($B20="","",INDEX('All CCC'!BD$7:BD$754,MATCH(WatchList!$B20,'All CCC'!$B$7:$B$754,0)))</f>
        <v/>
      </c>
      <c r="BE20" s="334" t="str">
        <f>IF($B20="","",INDEX('All CCC'!BE$7:BE$754,MATCH(WatchList!$B20,'All CCC'!$B$7:$B$754,0)))</f>
        <v/>
      </c>
      <c r="BF20" s="334" t="str">
        <f>IF($B20="","",INDEX('All CCC'!BF$7:BF$754,MATCH(WatchList!$B20,'All CCC'!$B$7:$B$754,0)))</f>
        <v/>
      </c>
      <c r="BG20" s="334" t="str">
        <f>IF($B20="","",INDEX('All CCC'!BG$7:BG$754,MATCH(WatchList!$B20,'All CCC'!$B$7:$B$754,0)))</f>
        <v/>
      </c>
    </row>
    <row r="21" spans="1:59" ht="11.25" customHeight="1" x14ac:dyDescent="0.2">
      <c r="A21" s="333" t="str">
        <f>IF($B21="","",INDEX('All CCC'!A$7:A$754,MATCH(WatchList!$B21,'All CCC'!$B$7:$B$754,0)))</f>
        <v/>
      </c>
      <c r="B21" s="127"/>
      <c r="C21" s="334" t="str">
        <f>IF($B21="","",INDEX('All CCC'!C$7:C$754,MATCH(WatchList!$B21,'All CCC'!$B$7:$B$754,0)))</f>
        <v/>
      </c>
      <c r="D21" s="334" t="str">
        <f>IF($B21="","",INDEX('All CCC'!D$7:D$754,MATCH(WatchList!$B21,'All CCC'!$B$7:$B$754,0)))</f>
        <v/>
      </c>
      <c r="E21" s="334" t="str">
        <f>IF($B21="","",INDEX('All CCC'!E$7:E$754,MATCH(WatchList!$B21,'All CCC'!$B$7:$B$754,0)))</f>
        <v/>
      </c>
      <c r="F21" s="334" t="str">
        <f>IF($B21="","",INDEX('All CCC'!F$7:F$754,MATCH(WatchList!$B21,'All CCC'!$B$7:$B$754,0)))</f>
        <v/>
      </c>
      <c r="G21" s="334" t="str">
        <f>IF($B21="","",INDEX('All CCC'!G$7:G$754,MATCH(WatchList!$B21,'All CCC'!$B$7:$B$754,0)))</f>
        <v/>
      </c>
      <c r="H21" s="334" t="str">
        <f>IF($B21="","",INDEX('All CCC'!H$7:H$754,MATCH(WatchList!$B21,'All CCC'!$B$7:$B$754,0)))</f>
        <v/>
      </c>
      <c r="I21" s="334" t="str">
        <f>IF($B21="","",INDEX('All CCC'!I$7:I$754,MATCH(WatchList!$B21,'All CCC'!$B$7:$B$754,0)))</f>
        <v/>
      </c>
      <c r="J21" s="334" t="str">
        <f>IF($B21="","",INDEX('All CCC'!J$7:J$754,MATCH(WatchList!$B21,'All CCC'!$B$7:$B$754,0)))</f>
        <v/>
      </c>
      <c r="K21" s="334" t="str">
        <f>IF($B21="","",INDEX('All CCC'!K$7:K$754,MATCH(WatchList!$B21,'All CCC'!$B$7:$B$754,0)))</f>
        <v/>
      </c>
      <c r="L21" s="334" t="str">
        <f>IF($B21="","",INDEX('All CCC'!L$7:L$754,MATCH(WatchList!$B21,'All CCC'!$B$7:$B$754,0)))</f>
        <v/>
      </c>
      <c r="M21" s="334" t="str">
        <f>IF($B21="","",INDEX('All CCC'!M$7:M$754,MATCH(WatchList!$B21,'All CCC'!$B$7:$B$754,0)))</f>
        <v/>
      </c>
      <c r="N21" s="334" t="str">
        <f>IF($B21="","",INDEX('All CCC'!N$7:N$754,MATCH(WatchList!$B21,'All CCC'!$B$7:$B$754,0)))</f>
        <v/>
      </c>
      <c r="O21" s="334" t="str">
        <f>IF($B21="","",INDEX('All CCC'!O$7:O$754,MATCH(WatchList!$B21,'All CCC'!$B$7:$B$754,0)))</f>
        <v/>
      </c>
      <c r="P21" s="335" t="str">
        <f>IF($B21="","",INDEX('All CCC'!P$7:P$754,MATCH(WatchList!$B21,'All CCC'!$B$7:$B$754,0)))</f>
        <v/>
      </c>
      <c r="Q21" s="335" t="str">
        <f>IF($B21="","",INDEX('All CCC'!Q$7:Q$754,MATCH(WatchList!$B21,'All CCC'!$B$7:$B$754,0)))</f>
        <v/>
      </c>
      <c r="R21" s="334" t="str">
        <f>IF($B21="","",INDEX('All CCC'!R$7:R$754,MATCH(WatchList!$B21,'All CCC'!$B$7:$B$754,0)))</f>
        <v/>
      </c>
      <c r="S21" s="334" t="str">
        <f>IF($B21="","",INDEX('All CCC'!S$7:S$754,MATCH(WatchList!$B21,'All CCC'!$B$7:$B$754,0)))</f>
        <v/>
      </c>
      <c r="T21" s="334" t="str">
        <f>IF($B21="","",INDEX('All CCC'!T$7:T$754,MATCH(WatchList!$B21,'All CCC'!$B$7:$B$754,0)))</f>
        <v/>
      </c>
      <c r="U21" s="334" t="str">
        <f>IF($B21="","",INDEX('All CCC'!U$7:U$754,MATCH(WatchList!$B21,'All CCC'!$B$7:$B$754,0)))</f>
        <v/>
      </c>
      <c r="V21" s="334" t="str">
        <f>IF($B21="","",INDEX('All CCC'!V$7:V$754,MATCH(WatchList!$B21,'All CCC'!$B$7:$B$754,0)))</f>
        <v/>
      </c>
      <c r="W21" s="334" t="str">
        <f>IF($B21="","",INDEX('All CCC'!W$7:W$754,MATCH(WatchList!$B21,'All CCC'!$B$7:$B$754,0)))</f>
        <v/>
      </c>
      <c r="X21" s="334" t="str">
        <f>IF($B21="","",INDEX('All CCC'!X$7:X$754,MATCH(WatchList!$B21,'All CCC'!$B$7:$B$754,0)))</f>
        <v/>
      </c>
      <c r="Y21" s="334" t="str">
        <f>IF($B21="","",INDEX('All CCC'!Y$7:Y$754,MATCH(WatchList!$B21,'All CCC'!$B$7:$B$754,0)))</f>
        <v/>
      </c>
      <c r="Z21" s="334" t="str">
        <f>IF($B21="","",INDEX('All CCC'!Z$7:Z$754,MATCH(WatchList!$B21,'All CCC'!$B$7:$B$754,0)))</f>
        <v/>
      </c>
      <c r="AA21" s="334" t="str">
        <f>IF($B21="","",INDEX('All CCC'!AA$7:AA$754,MATCH(WatchList!$B21,'All CCC'!$B$7:$B$754,0)))</f>
        <v/>
      </c>
      <c r="AB21" s="334" t="str">
        <f>IF($B21="","",INDEX('All CCC'!AB$7:AB$754,MATCH(WatchList!$B21,'All CCC'!$B$7:$B$754,0)))</f>
        <v/>
      </c>
      <c r="AC21" s="334" t="str">
        <f>IF($B21="","",INDEX('All CCC'!AC$7:AC$754,MATCH(WatchList!$B21,'All CCC'!$B$7:$B$754,0)))</f>
        <v/>
      </c>
      <c r="AD21" s="334" t="str">
        <f>IF($B21="","",INDEX('All CCC'!AD$7:AD$754,MATCH(WatchList!$B21,'All CCC'!$B$7:$B$754,0)))</f>
        <v/>
      </c>
      <c r="AE21" s="334" t="str">
        <f>IF($B21="","",INDEX('All CCC'!AE$7:AE$754,MATCH(WatchList!$B21,'All CCC'!$B$7:$B$754,0)))</f>
        <v/>
      </c>
      <c r="AF21" s="334" t="str">
        <f>IF($B21="","",INDEX('All CCC'!AF$7:AF$754,MATCH(WatchList!$B21,'All CCC'!$B$7:$B$754,0)))</f>
        <v/>
      </c>
      <c r="AG21" s="334" t="str">
        <f>IF($B21="","",INDEX('All CCC'!AG$7:AG$754,MATCH(WatchList!$B21,'All CCC'!$B$7:$B$754,0)))</f>
        <v/>
      </c>
      <c r="AH21" s="334" t="str">
        <f>IF($B21="","",INDEX('All CCC'!AH$7:AH$754,MATCH(WatchList!$B21,'All CCC'!$B$7:$B$754,0)))</f>
        <v/>
      </c>
      <c r="AI21" s="334" t="str">
        <f>IF($B21="","",INDEX('All CCC'!AI$7:AI$754,MATCH(WatchList!$B21,'All CCC'!$B$7:$B$754,0)))</f>
        <v/>
      </c>
      <c r="AJ21" s="334" t="str">
        <f>IF($B21="","",INDEX('All CCC'!AJ$7:AJ$754,MATCH(WatchList!$B21,'All CCC'!$B$7:$B$754,0)))</f>
        <v/>
      </c>
      <c r="AK21" s="334" t="str">
        <f>IF($B21="","",INDEX('All CCC'!AK$7:AK$754,MATCH(WatchList!$B21,'All CCC'!$B$7:$B$754,0)))</f>
        <v/>
      </c>
      <c r="AL21" s="334" t="str">
        <f>IF($B21="","",INDEX('All CCC'!AL$7:AL$754,MATCH(WatchList!$B21,'All CCC'!$B$7:$B$754,0)))</f>
        <v/>
      </c>
      <c r="AM21" s="334" t="str">
        <f>IF($B21="","",INDEX('All CCC'!AM$7:AM$754,MATCH(WatchList!$B21,'All CCC'!$B$7:$B$754,0)))</f>
        <v/>
      </c>
      <c r="AN21" s="334" t="str">
        <f>IF($B21="","",INDEX('All CCC'!AN$7:AN$754,MATCH(WatchList!$B21,'All CCC'!$B$7:$B$754,0)))</f>
        <v/>
      </c>
      <c r="AO21" s="334" t="str">
        <f>IF($B21="","",INDEX('All CCC'!AO$7:AO$754,MATCH(WatchList!$B21,'All CCC'!$B$7:$B$754,0)))</f>
        <v/>
      </c>
      <c r="AP21" s="334" t="str">
        <f>IF($B21="","",INDEX('All CCC'!AP$7:AP$754,MATCH(WatchList!$B21,'All CCC'!$B$7:$B$754,0)))</f>
        <v/>
      </c>
      <c r="AQ21" s="334" t="str">
        <f>IF($B21="","",INDEX('All CCC'!AQ$7:AQ$754,MATCH(WatchList!$B21,'All CCC'!$B$7:$B$754,0)))</f>
        <v/>
      </c>
      <c r="AR21" s="334" t="str">
        <f>IF($B21="","",INDEX('All CCC'!AR$7:AR$754,MATCH(WatchList!$B21,'All CCC'!$B$7:$B$754,0)))</f>
        <v/>
      </c>
      <c r="AS21" s="334" t="str">
        <f>IF($B21="","",INDEX('All CCC'!AS$7:AS$754,MATCH(WatchList!$B21,'All CCC'!$B$7:$B$754,0)))</f>
        <v/>
      </c>
      <c r="AT21" s="334" t="str">
        <f>IF($B21="","",INDEX('All CCC'!AT$7:AT$754,MATCH(WatchList!$B21,'All CCC'!$B$7:$B$754,0)))</f>
        <v/>
      </c>
      <c r="AU21" s="334" t="str">
        <f>IF($B21="","",INDEX('All CCC'!AU$7:AU$754,MATCH(WatchList!$B21,'All CCC'!$B$7:$B$754,0)))</f>
        <v/>
      </c>
      <c r="AV21" s="334" t="str">
        <f>IF($B21="","",INDEX('All CCC'!AV$7:AV$754,MATCH(WatchList!$B21,'All CCC'!$B$7:$B$754,0)))</f>
        <v/>
      </c>
      <c r="AW21" s="334" t="str">
        <f>IF($B21="","",INDEX('All CCC'!AW$7:AW$754,MATCH(WatchList!$B21,'All CCC'!$B$7:$B$754,0)))</f>
        <v/>
      </c>
      <c r="AX21" s="334" t="str">
        <f>IF($B21="","",INDEX('All CCC'!AX$7:AX$754,MATCH(WatchList!$B21,'All CCC'!$B$7:$B$754,0)))</f>
        <v/>
      </c>
      <c r="AY21" s="334" t="str">
        <f>IF($B21="","",INDEX('All CCC'!AY$7:AY$754,MATCH(WatchList!$B21,'All CCC'!$B$7:$B$754,0)))</f>
        <v/>
      </c>
      <c r="AZ21" s="334" t="str">
        <f>IF($B21="","",INDEX('All CCC'!AZ$7:AZ$754,MATCH(WatchList!$B21,'All CCC'!$B$7:$B$754,0)))</f>
        <v/>
      </c>
      <c r="BA21" s="334" t="str">
        <f>IF($B21="","",INDEX('All CCC'!BA$7:BA$754,MATCH(WatchList!$B21,'All CCC'!$B$7:$B$754,0)))</f>
        <v/>
      </c>
      <c r="BB21" s="334" t="str">
        <f>IF($B21="","",INDEX('All CCC'!BB$7:BB$754,MATCH(WatchList!$B21,'All CCC'!$B$7:$B$754,0)))</f>
        <v/>
      </c>
      <c r="BC21" s="334" t="str">
        <f>IF($B21="","",INDEX('All CCC'!BC$7:BC$754,MATCH(WatchList!$B21,'All CCC'!$B$7:$B$754,0)))</f>
        <v/>
      </c>
      <c r="BD21" s="334" t="str">
        <f>IF($B21="","",INDEX('All CCC'!BD$7:BD$754,MATCH(WatchList!$B21,'All CCC'!$B$7:$B$754,0)))</f>
        <v/>
      </c>
      <c r="BE21" s="334" t="str">
        <f>IF($B21="","",INDEX('All CCC'!BE$7:BE$754,MATCH(WatchList!$B21,'All CCC'!$B$7:$B$754,0)))</f>
        <v/>
      </c>
      <c r="BF21" s="334" t="str">
        <f>IF($B21="","",INDEX('All CCC'!BF$7:BF$754,MATCH(WatchList!$B21,'All CCC'!$B$7:$B$754,0)))</f>
        <v/>
      </c>
      <c r="BG21" s="334" t="str">
        <f>IF($B21="","",INDEX('All CCC'!BG$7:BG$754,MATCH(WatchList!$B21,'All CCC'!$B$7:$B$754,0)))</f>
        <v/>
      </c>
    </row>
    <row r="22" spans="1:59" x14ac:dyDescent="0.2">
      <c r="A22" s="333" t="str">
        <f>IF($B22="","",INDEX('All CCC'!A$7:A$754,MATCH(WatchList!$B22,'All CCC'!$B$7:$B$754,0)))</f>
        <v/>
      </c>
      <c r="B22" s="127"/>
      <c r="C22" s="334" t="str">
        <f>IF($B22="","",INDEX('All CCC'!C$7:C$754,MATCH(WatchList!$B22,'All CCC'!$B$7:$B$754,0)))</f>
        <v/>
      </c>
      <c r="D22" s="334" t="str">
        <f>IF($B22="","",INDEX('All CCC'!D$7:D$754,MATCH(WatchList!$B22,'All CCC'!$B$7:$B$754,0)))</f>
        <v/>
      </c>
      <c r="E22" s="334" t="str">
        <f>IF($B22="","",INDEX('All CCC'!E$7:E$754,MATCH(WatchList!$B22,'All CCC'!$B$7:$B$754,0)))</f>
        <v/>
      </c>
      <c r="F22" s="334" t="str">
        <f>IF($B22="","",INDEX('All CCC'!F$7:F$754,MATCH(WatchList!$B22,'All CCC'!$B$7:$B$754,0)))</f>
        <v/>
      </c>
      <c r="G22" s="334" t="str">
        <f>IF($B22="","",INDEX('All CCC'!G$7:G$754,MATCH(WatchList!$B22,'All CCC'!$B$7:$B$754,0)))</f>
        <v/>
      </c>
      <c r="H22" s="334" t="str">
        <f>IF($B22="","",INDEX('All CCC'!H$7:H$754,MATCH(WatchList!$B22,'All CCC'!$B$7:$B$754,0)))</f>
        <v/>
      </c>
      <c r="I22" s="334" t="str">
        <f>IF($B22="","",INDEX('All CCC'!I$7:I$754,MATCH(WatchList!$B22,'All CCC'!$B$7:$B$754,0)))</f>
        <v/>
      </c>
      <c r="J22" s="334" t="str">
        <f>IF($B22="","",INDEX('All CCC'!J$7:J$754,MATCH(WatchList!$B22,'All CCC'!$B$7:$B$754,0)))</f>
        <v/>
      </c>
      <c r="K22" s="334" t="str">
        <f>IF($B22="","",INDEX('All CCC'!K$7:K$754,MATCH(WatchList!$B22,'All CCC'!$B$7:$B$754,0)))</f>
        <v/>
      </c>
      <c r="L22" s="334" t="str">
        <f>IF($B22="","",INDEX('All CCC'!L$7:L$754,MATCH(WatchList!$B22,'All CCC'!$B$7:$B$754,0)))</f>
        <v/>
      </c>
      <c r="M22" s="334" t="str">
        <f>IF($B22="","",INDEX('All CCC'!M$7:M$754,MATCH(WatchList!$B22,'All CCC'!$B$7:$B$754,0)))</f>
        <v/>
      </c>
      <c r="N22" s="334" t="str">
        <f>IF($B22="","",INDEX('All CCC'!N$7:N$754,MATCH(WatchList!$B22,'All CCC'!$B$7:$B$754,0)))</f>
        <v/>
      </c>
      <c r="O22" s="334" t="str">
        <f>IF($B22="","",INDEX('All CCC'!O$7:O$754,MATCH(WatchList!$B22,'All CCC'!$B$7:$B$754,0)))</f>
        <v/>
      </c>
      <c r="P22" s="335" t="str">
        <f>IF($B22="","",INDEX('All CCC'!P$7:P$754,MATCH(WatchList!$B22,'All CCC'!$B$7:$B$754,0)))</f>
        <v/>
      </c>
      <c r="Q22" s="335" t="str">
        <f>IF($B22="","",INDEX('All CCC'!Q$7:Q$754,MATCH(WatchList!$B22,'All CCC'!$B$7:$B$754,0)))</f>
        <v/>
      </c>
      <c r="R22" s="334" t="str">
        <f>IF($B22="","",INDEX('All CCC'!R$7:R$754,MATCH(WatchList!$B22,'All CCC'!$B$7:$B$754,0)))</f>
        <v/>
      </c>
      <c r="S22" s="334" t="str">
        <f>IF($B22="","",INDEX('All CCC'!S$7:S$754,MATCH(WatchList!$B22,'All CCC'!$B$7:$B$754,0)))</f>
        <v/>
      </c>
      <c r="T22" s="334" t="str">
        <f>IF($B22="","",INDEX('All CCC'!T$7:T$754,MATCH(WatchList!$B22,'All CCC'!$B$7:$B$754,0)))</f>
        <v/>
      </c>
      <c r="U22" s="334" t="str">
        <f>IF($B22="","",INDEX('All CCC'!U$7:U$754,MATCH(WatchList!$B22,'All CCC'!$B$7:$B$754,0)))</f>
        <v/>
      </c>
      <c r="V22" s="334" t="str">
        <f>IF($B22="","",INDEX('All CCC'!V$7:V$754,MATCH(WatchList!$B22,'All CCC'!$B$7:$B$754,0)))</f>
        <v/>
      </c>
      <c r="W22" s="334" t="str">
        <f>IF($B22="","",INDEX('All CCC'!W$7:W$754,MATCH(WatchList!$B22,'All CCC'!$B$7:$B$754,0)))</f>
        <v/>
      </c>
      <c r="X22" s="334" t="str">
        <f>IF($B22="","",INDEX('All CCC'!X$7:X$754,MATCH(WatchList!$B22,'All CCC'!$B$7:$B$754,0)))</f>
        <v/>
      </c>
      <c r="Y22" s="334" t="str">
        <f>IF($B22="","",INDEX('All CCC'!Y$7:Y$754,MATCH(WatchList!$B22,'All CCC'!$B$7:$B$754,0)))</f>
        <v/>
      </c>
      <c r="Z22" s="334" t="str">
        <f>IF($B22="","",INDEX('All CCC'!Z$7:Z$754,MATCH(WatchList!$B22,'All CCC'!$B$7:$B$754,0)))</f>
        <v/>
      </c>
      <c r="AA22" s="334" t="str">
        <f>IF($B22="","",INDEX('All CCC'!AA$7:AA$754,MATCH(WatchList!$B22,'All CCC'!$B$7:$B$754,0)))</f>
        <v/>
      </c>
      <c r="AB22" s="334" t="str">
        <f>IF($B22="","",INDEX('All CCC'!AB$7:AB$754,MATCH(WatchList!$B22,'All CCC'!$B$7:$B$754,0)))</f>
        <v/>
      </c>
      <c r="AC22" s="334" t="str">
        <f>IF($B22="","",INDEX('All CCC'!AC$7:AC$754,MATCH(WatchList!$B22,'All CCC'!$B$7:$B$754,0)))</f>
        <v/>
      </c>
      <c r="AD22" s="334" t="str">
        <f>IF($B22="","",INDEX('All CCC'!AD$7:AD$754,MATCH(WatchList!$B22,'All CCC'!$B$7:$B$754,0)))</f>
        <v/>
      </c>
      <c r="AE22" s="334" t="str">
        <f>IF($B22="","",INDEX('All CCC'!AE$7:AE$754,MATCH(WatchList!$B22,'All CCC'!$B$7:$B$754,0)))</f>
        <v/>
      </c>
      <c r="AF22" s="334" t="str">
        <f>IF($B22="","",INDEX('All CCC'!AF$7:AF$754,MATCH(WatchList!$B22,'All CCC'!$B$7:$B$754,0)))</f>
        <v/>
      </c>
      <c r="AG22" s="334" t="str">
        <f>IF($B22="","",INDEX('All CCC'!AG$7:AG$754,MATCH(WatchList!$B22,'All CCC'!$B$7:$B$754,0)))</f>
        <v/>
      </c>
      <c r="AH22" s="334" t="str">
        <f>IF($B22="","",INDEX('All CCC'!AH$7:AH$754,MATCH(WatchList!$B22,'All CCC'!$B$7:$B$754,0)))</f>
        <v/>
      </c>
      <c r="AI22" s="334" t="str">
        <f>IF($B22="","",INDEX('All CCC'!AI$7:AI$754,MATCH(WatchList!$B22,'All CCC'!$B$7:$B$754,0)))</f>
        <v/>
      </c>
      <c r="AJ22" s="334" t="str">
        <f>IF($B22="","",INDEX('All CCC'!AJ$7:AJ$754,MATCH(WatchList!$B22,'All CCC'!$B$7:$B$754,0)))</f>
        <v/>
      </c>
      <c r="AK22" s="334" t="str">
        <f>IF($B22="","",INDEX('All CCC'!AK$7:AK$754,MATCH(WatchList!$B22,'All CCC'!$B$7:$B$754,0)))</f>
        <v/>
      </c>
      <c r="AL22" s="334" t="str">
        <f>IF($B22="","",INDEX('All CCC'!AL$7:AL$754,MATCH(WatchList!$B22,'All CCC'!$B$7:$B$754,0)))</f>
        <v/>
      </c>
      <c r="AM22" s="334" t="str">
        <f>IF($B22="","",INDEX('All CCC'!AM$7:AM$754,MATCH(WatchList!$B22,'All CCC'!$B$7:$B$754,0)))</f>
        <v/>
      </c>
      <c r="AN22" s="334" t="str">
        <f>IF($B22="","",INDEX('All CCC'!AN$7:AN$754,MATCH(WatchList!$B22,'All CCC'!$B$7:$B$754,0)))</f>
        <v/>
      </c>
      <c r="AO22" s="334" t="str">
        <f>IF($B22="","",INDEX('All CCC'!AO$7:AO$754,MATCH(WatchList!$B22,'All CCC'!$B$7:$B$754,0)))</f>
        <v/>
      </c>
      <c r="AP22" s="334" t="str">
        <f>IF($B22="","",INDEX('All CCC'!AP$7:AP$754,MATCH(WatchList!$B22,'All CCC'!$B$7:$B$754,0)))</f>
        <v/>
      </c>
      <c r="AQ22" s="334" t="str">
        <f>IF($B22="","",INDEX('All CCC'!AQ$7:AQ$754,MATCH(WatchList!$B22,'All CCC'!$B$7:$B$754,0)))</f>
        <v/>
      </c>
      <c r="AR22" s="334" t="str">
        <f>IF($B22="","",INDEX('All CCC'!AR$7:AR$754,MATCH(WatchList!$B22,'All CCC'!$B$7:$B$754,0)))</f>
        <v/>
      </c>
      <c r="AS22" s="334" t="str">
        <f>IF($B22="","",INDEX('All CCC'!AS$7:AS$754,MATCH(WatchList!$B22,'All CCC'!$B$7:$B$754,0)))</f>
        <v/>
      </c>
      <c r="AT22" s="334" t="str">
        <f>IF($B22="","",INDEX('All CCC'!AT$7:AT$754,MATCH(WatchList!$B22,'All CCC'!$B$7:$B$754,0)))</f>
        <v/>
      </c>
      <c r="AU22" s="334" t="str">
        <f>IF($B22="","",INDEX('All CCC'!AU$7:AU$754,MATCH(WatchList!$B22,'All CCC'!$B$7:$B$754,0)))</f>
        <v/>
      </c>
      <c r="AV22" s="334" t="str">
        <f>IF($B22="","",INDEX('All CCC'!AV$7:AV$754,MATCH(WatchList!$B22,'All CCC'!$B$7:$B$754,0)))</f>
        <v/>
      </c>
      <c r="AW22" s="334" t="str">
        <f>IF($B22="","",INDEX('All CCC'!AW$7:AW$754,MATCH(WatchList!$B22,'All CCC'!$B$7:$B$754,0)))</f>
        <v/>
      </c>
      <c r="AX22" s="334" t="str">
        <f>IF($B22="","",INDEX('All CCC'!AX$7:AX$754,MATCH(WatchList!$B22,'All CCC'!$B$7:$B$754,0)))</f>
        <v/>
      </c>
      <c r="AY22" s="334" t="str">
        <f>IF($B22="","",INDEX('All CCC'!AY$7:AY$754,MATCH(WatchList!$B22,'All CCC'!$B$7:$B$754,0)))</f>
        <v/>
      </c>
      <c r="AZ22" s="334" t="str">
        <f>IF($B22="","",INDEX('All CCC'!AZ$7:AZ$754,MATCH(WatchList!$B22,'All CCC'!$B$7:$B$754,0)))</f>
        <v/>
      </c>
      <c r="BA22" s="334" t="str">
        <f>IF($B22="","",INDEX('All CCC'!BA$7:BA$754,MATCH(WatchList!$B22,'All CCC'!$B$7:$B$754,0)))</f>
        <v/>
      </c>
      <c r="BB22" s="334" t="str">
        <f>IF($B22="","",INDEX('All CCC'!BB$7:BB$754,MATCH(WatchList!$B22,'All CCC'!$B$7:$B$754,0)))</f>
        <v/>
      </c>
      <c r="BC22" s="334" t="str">
        <f>IF($B22="","",INDEX('All CCC'!BC$7:BC$754,MATCH(WatchList!$B22,'All CCC'!$B$7:$B$754,0)))</f>
        <v/>
      </c>
      <c r="BD22" s="334" t="str">
        <f>IF($B22="","",INDEX('All CCC'!BD$7:BD$754,MATCH(WatchList!$B22,'All CCC'!$B$7:$B$754,0)))</f>
        <v/>
      </c>
      <c r="BE22" s="334" t="str">
        <f>IF($B22="","",INDEX('All CCC'!BE$7:BE$754,MATCH(WatchList!$B22,'All CCC'!$B$7:$B$754,0)))</f>
        <v/>
      </c>
      <c r="BF22" s="334" t="str">
        <f>IF($B22="","",INDEX('All CCC'!BF$7:BF$754,MATCH(WatchList!$B22,'All CCC'!$B$7:$B$754,0)))</f>
        <v/>
      </c>
      <c r="BG22" s="334" t="str">
        <f>IF($B22="","",INDEX('All CCC'!BG$7:BG$754,MATCH(WatchList!$B22,'All CCC'!$B$7:$B$754,0)))</f>
        <v/>
      </c>
    </row>
    <row r="23" spans="1:59" x14ac:dyDescent="0.2">
      <c r="A23" s="333" t="str">
        <f>IF($B23="","",INDEX('All CCC'!A$7:A$754,MATCH(WatchList!$B23,'All CCC'!$B$7:$B$754,0)))</f>
        <v/>
      </c>
      <c r="B23" s="127"/>
      <c r="C23" s="334" t="str">
        <f>IF($B23="","",INDEX('All CCC'!C$7:C$754,MATCH(WatchList!$B23,'All CCC'!$B$7:$B$754,0)))</f>
        <v/>
      </c>
      <c r="D23" s="334" t="str">
        <f>IF($B23="","",INDEX('All CCC'!D$7:D$754,MATCH(WatchList!$B23,'All CCC'!$B$7:$B$754,0)))</f>
        <v/>
      </c>
      <c r="E23" s="334" t="str">
        <f>IF($B23="","",INDEX('All CCC'!E$7:E$754,MATCH(WatchList!$B23,'All CCC'!$B$7:$B$754,0)))</f>
        <v/>
      </c>
      <c r="F23" s="334" t="str">
        <f>IF($B23="","",INDEX('All CCC'!F$7:F$754,MATCH(WatchList!$B23,'All CCC'!$B$7:$B$754,0)))</f>
        <v/>
      </c>
      <c r="G23" s="334" t="str">
        <f>IF($B23="","",INDEX('All CCC'!G$7:G$754,MATCH(WatchList!$B23,'All CCC'!$B$7:$B$754,0)))</f>
        <v/>
      </c>
      <c r="H23" s="334" t="str">
        <f>IF($B23="","",INDEX('All CCC'!H$7:H$754,MATCH(WatchList!$B23,'All CCC'!$B$7:$B$754,0)))</f>
        <v/>
      </c>
      <c r="I23" s="334" t="str">
        <f>IF($B23="","",INDEX('All CCC'!I$7:I$754,MATCH(WatchList!$B23,'All CCC'!$B$7:$B$754,0)))</f>
        <v/>
      </c>
      <c r="J23" s="334" t="str">
        <f>IF($B23="","",INDEX('All CCC'!J$7:J$754,MATCH(WatchList!$B23,'All CCC'!$B$7:$B$754,0)))</f>
        <v/>
      </c>
      <c r="K23" s="334" t="str">
        <f>IF($B23="","",INDEX('All CCC'!K$7:K$754,MATCH(WatchList!$B23,'All CCC'!$B$7:$B$754,0)))</f>
        <v/>
      </c>
      <c r="L23" s="334" t="str">
        <f>IF($B23="","",INDEX('All CCC'!L$7:L$754,MATCH(WatchList!$B23,'All CCC'!$B$7:$B$754,0)))</f>
        <v/>
      </c>
      <c r="M23" s="334" t="str">
        <f>IF($B23="","",INDEX('All CCC'!M$7:M$754,MATCH(WatchList!$B23,'All CCC'!$B$7:$B$754,0)))</f>
        <v/>
      </c>
      <c r="N23" s="334" t="str">
        <f>IF($B23="","",INDEX('All CCC'!N$7:N$754,MATCH(WatchList!$B23,'All CCC'!$B$7:$B$754,0)))</f>
        <v/>
      </c>
      <c r="O23" s="334" t="str">
        <f>IF($B23="","",INDEX('All CCC'!O$7:O$754,MATCH(WatchList!$B23,'All CCC'!$B$7:$B$754,0)))</f>
        <v/>
      </c>
      <c r="P23" s="335" t="str">
        <f>IF($B23="","",INDEX('All CCC'!P$7:P$754,MATCH(WatchList!$B23,'All CCC'!$B$7:$B$754,0)))</f>
        <v/>
      </c>
      <c r="Q23" s="335" t="str">
        <f>IF($B23="","",INDEX('All CCC'!Q$7:Q$754,MATCH(WatchList!$B23,'All CCC'!$B$7:$B$754,0)))</f>
        <v/>
      </c>
      <c r="R23" s="334" t="str">
        <f>IF($B23="","",INDEX('All CCC'!R$7:R$754,MATCH(WatchList!$B23,'All CCC'!$B$7:$B$754,0)))</f>
        <v/>
      </c>
      <c r="S23" s="334" t="str">
        <f>IF($B23="","",INDEX('All CCC'!S$7:S$754,MATCH(WatchList!$B23,'All CCC'!$B$7:$B$754,0)))</f>
        <v/>
      </c>
      <c r="T23" s="334" t="str">
        <f>IF($B23="","",INDEX('All CCC'!T$7:T$754,MATCH(WatchList!$B23,'All CCC'!$B$7:$B$754,0)))</f>
        <v/>
      </c>
      <c r="U23" s="334" t="str">
        <f>IF($B23="","",INDEX('All CCC'!U$7:U$754,MATCH(WatchList!$B23,'All CCC'!$B$7:$B$754,0)))</f>
        <v/>
      </c>
      <c r="V23" s="334" t="str">
        <f>IF($B23="","",INDEX('All CCC'!V$7:V$754,MATCH(WatchList!$B23,'All CCC'!$B$7:$B$754,0)))</f>
        <v/>
      </c>
      <c r="W23" s="334" t="str">
        <f>IF($B23="","",INDEX('All CCC'!W$7:W$754,MATCH(WatchList!$B23,'All CCC'!$B$7:$B$754,0)))</f>
        <v/>
      </c>
      <c r="X23" s="334" t="str">
        <f>IF($B23="","",INDEX('All CCC'!X$7:X$754,MATCH(WatchList!$B23,'All CCC'!$B$7:$B$754,0)))</f>
        <v/>
      </c>
      <c r="Y23" s="334" t="str">
        <f>IF($B23="","",INDEX('All CCC'!Y$7:Y$754,MATCH(WatchList!$B23,'All CCC'!$B$7:$B$754,0)))</f>
        <v/>
      </c>
      <c r="Z23" s="334" t="str">
        <f>IF($B23="","",INDEX('All CCC'!Z$7:Z$754,MATCH(WatchList!$B23,'All CCC'!$B$7:$B$754,0)))</f>
        <v/>
      </c>
      <c r="AA23" s="334" t="str">
        <f>IF($B23="","",INDEX('All CCC'!AA$7:AA$754,MATCH(WatchList!$B23,'All CCC'!$B$7:$B$754,0)))</f>
        <v/>
      </c>
      <c r="AB23" s="334" t="str">
        <f>IF($B23="","",INDEX('All CCC'!AB$7:AB$754,MATCH(WatchList!$B23,'All CCC'!$B$7:$B$754,0)))</f>
        <v/>
      </c>
      <c r="AC23" s="334" t="str">
        <f>IF($B23="","",INDEX('All CCC'!AC$7:AC$754,MATCH(WatchList!$B23,'All CCC'!$B$7:$B$754,0)))</f>
        <v/>
      </c>
      <c r="AD23" s="334" t="str">
        <f>IF($B23="","",INDEX('All CCC'!AD$7:AD$754,MATCH(WatchList!$B23,'All CCC'!$B$7:$B$754,0)))</f>
        <v/>
      </c>
      <c r="AE23" s="334" t="str">
        <f>IF($B23="","",INDEX('All CCC'!AE$7:AE$754,MATCH(WatchList!$B23,'All CCC'!$B$7:$B$754,0)))</f>
        <v/>
      </c>
      <c r="AF23" s="334" t="str">
        <f>IF($B23="","",INDEX('All CCC'!AF$7:AF$754,MATCH(WatchList!$B23,'All CCC'!$B$7:$B$754,0)))</f>
        <v/>
      </c>
      <c r="AG23" s="334" t="str">
        <f>IF($B23="","",INDEX('All CCC'!AG$7:AG$754,MATCH(WatchList!$B23,'All CCC'!$B$7:$B$754,0)))</f>
        <v/>
      </c>
      <c r="AH23" s="334" t="str">
        <f>IF($B23="","",INDEX('All CCC'!AH$7:AH$754,MATCH(WatchList!$B23,'All CCC'!$B$7:$B$754,0)))</f>
        <v/>
      </c>
      <c r="AI23" s="334" t="str">
        <f>IF($B23="","",INDEX('All CCC'!AI$7:AI$754,MATCH(WatchList!$B23,'All CCC'!$B$7:$B$754,0)))</f>
        <v/>
      </c>
      <c r="AJ23" s="334" t="str">
        <f>IF($B23="","",INDEX('All CCC'!AJ$7:AJ$754,MATCH(WatchList!$B23,'All CCC'!$B$7:$B$754,0)))</f>
        <v/>
      </c>
      <c r="AK23" s="334" t="str">
        <f>IF($B23="","",INDEX('All CCC'!AK$7:AK$754,MATCH(WatchList!$B23,'All CCC'!$B$7:$B$754,0)))</f>
        <v/>
      </c>
      <c r="AL23" s="334" t="str">
        <f>IF($B23="","",INDEX('All CCC'!AL$7:AL$754,MATCH(WatchList!$B23,'All CCC'!$B$7:$B$754,0)))</f>
        <v/>
      </c>
      <c r="AM23" s="334" t="str">
        <f>IF($B23="","",INDEX('All CCC'!AM$7:AM$754,MATCH(WatchList!$B23,'All CCC'!$B$7:$B$754,0)))</f>
        <v/>
      </c>
      <c r="AN23" s="334" t="str">
        <f>IF($B23="","",INDEX('All CCC'!AN$7:AN$754,MATCH(WatchList!$B23,'All CCC'!$B$7:$B$754,0)))</f>
        <v/>
      </c>
      <c r="AO23" s="334" t="str">
        <f>IF($B23="","",INDEX('All CCC'!AO$7:AO$754,MATCH(WatchList!$B23,'All CCC'!$B$7:$B$754,0)))</f>
        <v/>
      </c>
      <c r="AP23" s="334" t="str">
        <f>IF($B23="","",INDEX('All CCC'!AP$7:AP$754,MATCH(WatchList!$B23,'All CCC'!$B$7:$B$754,0)))</f>
        <v/>
      </c>
      <c r="AQ23" s="334" t="str">
        <f>IF($B23="","",INDEX('All CCC'!AQ$7:AQ$754,MATCH(WatchList!$B23,'All CCC'!$B$7:$B$754,0)))</f>
        <v/>
      </c>
      <c r="AR23" s="334" t="str">
        <f>IF($B23="","",INDEX('All CCC'!AR$7:AR$754,MATCH(WatchList!$B23,'All CCC'!$B$7:$B$754,0)))</f>
        <v/>
      </c>
      <c r="AS23" s="334" t="str">
        <f>IF($B23="","",INDEX('All CCC'!AS$7:AS$754,MATCH(WatchList!$B23,'All CCC'!$B$7:$B$754,0)))</f>
        <v/>
      </c>
      <c r="AT23" s="334" t="str">
        <f>IF($B23="","",INDEX('All CCC'!AT$7:AT$754,MATCH(WatchList!$B23,'All CCC'!$B$7:$B$754,0)))</f>
        <v/>
      </c>
      <c r="AU23" s="334" t="str">
        <f>IF($B23="","",INDEX('All CCC'!AU$7:AU$754,MATCH(WatchList!$B23,'All CCC'!$B$7:$B$754,0)))</f>
        <v/>
      </c>
      <c r="AV23" s="334" t="str">
        <f>IF($B23="","",INDEX('All CCC'!AV$7:AV$754,MATCH(WatchList!$B23,'All CCC'!$B$7:$B$754,0)))</f>
        <v/>
      </c>
      <c r="AW23" s="334" t="str">
        <f>IF($B23="","",INDEX('All CCC'!AW$7:AW$754,MATCH(WatchList!$B23,'All CCC'!$B$7:$B$754,0)))</f>
        <v/>
      </c>
      <c r="AX23" s="334" t="str">
        <f>IF($B23="","",INDEX('All CCC'!AX$7:AX$754,MATCH(WatchList!$B23,'All CCC'!$B$7:$B$754,0)))</f>
        <v/>
      </c>
      <c r="AY23" s="334" t="str">
        <f>IF($B23="","",INDEX('All CCC'!AY$7:AY$754,MATCH(WatchList!$B23,'All CCC'!$B$7:$B$754,0)))</f>
        <v/>
      </c>
      <c r="AZ23" s="334" t="str">
        <f>IF($B23="","",INDEX('All CCC'!AZ$7:AZ$754,MATCH(WatchList!$B23,'All CCC'!$B$7:$B$754,0)))</f>
        <v/>
      </c>
      <c r="BA23" s="334" t="str">
        <f>IF($B23="","",INDEX('All CCC'!BA$7:BA$754,MATCH(WatchList!$B23,'All CCC'!$B$7:$B$754,0)))</f>
        <v/>
      </c>
      <c r="BB23" s="334" t="str">
        <f>IF($B23="","",INDEX('All CCC'!BB$7:BB$754,MATCH(WatchList!$B23,'All CCC'!$B$7:$B$754,0)))</f>
        <v/>
      </c>
      <c r="BC23" s="334" t="str">
        <f>IF($B23="","",INDEX('All CCC'!BC$7:BC$754,MATCH(WatchList!$B23,'All CCC'!$B$7:$B$754,0)))</f>
        <v/>
      </c>
      <c r="BD23" s="334" t="str">
        <f>IF($B23="","",INDEX('All CCC'!BD$7:BD$754,MATCH(WatchList!$B23,'All CCC'!$B$7:$B$754,0)))</f>
        <v/>
      </c>
      <c r="BE23" s="334" t="str">
        <f>IF($B23="","",INDEX('All CCC'!BE$7:BE$754,MATCH(WatchList!$B23,'All CCC'!$B$7:$B$754,0)))</f>
        <v/>
      </c>
      <c r="BF23" s="334" t="str">
        <f>IF($B23="","",INDEX('All CCC'!BF$7:BF$754,MATCH(WatchList!$B23,'All CCC'!$B$7:$B$754,0)))</f>
        <v/>
      </c>
      <c r="BG23" s="334" t="str">
        <f>IF($B23="","",INDEX('All CCC'!BG$7:BG$754,MATCH(WatchList!$B23,'All CCC'!$B$7:$B$754,0)))</f>
        <v/>
      </c>
    </row>
    <row r="24" spans="1:59" x14ac:dyDescent="0.2">
      <c r="A24" s="333" t="str">
        <f>IF($B24="","",INDEX('All CCC'!A$7:A$754,MATCH(WatchList!$B24,'All CCC'!$B$7:$B$754,0)))</f>
        <v/>
      </c>
      <c r="B24" s="127"/>
      <c r="C24" s="334" t="str">
        <f>IF($B24="","",INDEX('All CCC'!C$7:C$754,MATCH(WatchList!$B24,'All CCC'!$B$7:$B$754,0)))</f>
        <v/>
      </c>
      <c r="D24" s="334" t="str">
        <f>IF($B24="","",INDEX('All CCC'!D$7:D$754,MATCH(WatchList!$B24,'All CCC'!$B$7:$B$754,0)))</f>
        <v/>
      </c>
      <c r="E24" s="334" t="str">
        <f>IF($B24="","",INDEX('All CCC'!E$7:E$754,MATCH(WatchList!$B24,'All CCC'!$B$7:$B$754,0)))</f>
        <v/>
      </c>
      <c r="F24" s="334" t="str">
        <f>IF($B24="","",INDEX('All CCC'!F$7:F$754,MATCH(WatchList!$B24,'All CCC'!$B$7:$B$754,0)))</f>
        <v/>
      </c>
      <c r="G24" s="334" t="str">
        <f>IF($B24="","",INDEX('All CCC'!G$7:G$754,MATCH(WatchList!$B24,'All CCC'!$B$7:$B$754,0)))</f>
        <v/>
      </c>
      <c r="H24" s="334" t="str">
        <f>IF($B24="","",INDEX('All CCC'!H$7:H$754,MATCH(WatchList!$B24,'All CCC'!$B$7:$B$754,0)))</f>
        <v/>
      </c>
      <c r="I24" s="334" t="str">
        <f>IF($B24="","",INDEX('All CCC'!I$7:I$754,MATCH(WatchList!$B24,'All CCC'!$B$7:$B$754,0)))</f>
        <v/>
      </c>
      <c r="J24" s="334" t="str">
        <f>IF($B24="","",INDEX('All CCC'!J$7:J$754,MATCH(WatchList!$B24,'All CCC'!$B$7:$B$754,0)))</f>
        <v/>
      </c>
      <c r="K24" s="334" t="str">
        <f>IF($B24="","",INDEX('All CCC'!K$7:K$754,MATCH(WatchList!$B24,'All CCC'!$B$7:$B$754,0)))</f>
        <v/>
      </c>
      <c r="L24" s="334" t="str">
        <f>IF($B24="","",INDEX('All CCC'!L$7:L$754,MATCH(WatchList!$B24,'All CCC'!$B$7:$B$754,0)))</f>
        <v/>
      </c>
      <c r="M24" s="334" t="str">
        <f>IF($B24="","",INDEX('All CCC'!M$7:M$754,MATCH(WatchList!$B24,'All CCC'!$B$7:$B$754,0)))</f>
        <v/>
      </c>
      <c r="N24" s="334" t="str">
        <f>IF($B24="","",INDEX('All CCC'!N$7:N$754,MATCH(WatchList!$B24,'All CCC'!$B$7:$B$754,0)))</f>
        <v/>
      </c>
      <c r="O24" s="334" t="str">
        <f>IF($B24="","",INDEX('All CCC'!O$7:O$754,MATCH(WatchList!$B24,'All CCC'!$B$7:$B$754,0)))</f>
        <v/>
      </c>
      <c r="P24" s="335" t="str">
        <f>IF($B24="","",INDEX('All CCC'!P$7:P$754,MATCH(WatchList!$B24,'All CCC'!$B$7:$B$754,0)))</f>
        <v/>
      </c>
      <c r="Q24" s="335" t="str">
        <f>IF($B24="","",INDEX('All CCC'!Q$7:Q$754,MATCH(WatchList!$B24,'All CCC'!$B$7:$B$754,0)))</f>
        <v/>
      </c>
      <c r="R24" s="334" t="str">
        <f>IF($B24="","",INDEX('All CCC'!R$7:R$754,MATCH(WatchList!$B24,'All CCC'!$B$7:$B$754,0)))</f>
        <v/>
      </c>
      <c r="S24" s="334" t="str">
        <f>IF($B24="","",INDEX('All CCC'!S$7:S$754,MATCH(WatchList!$B24,'All CCC'!$B$7:$B$754,0)))</f>
        <v/>
      </c>
      <c r="T24" s="334" t="str">
        <f>IF($B24="","",INDEX('All CCC'!T$7:T$754,MATCH(WatchList!$B24,'All CCC'!$B$7:$B$754,0)))</f>
        <v/>
      </c>
      <c r="U24" s="334" t="str">
        <f>IF($B24="","",INDEX('All CCC'!U$7:U$754,MATCH(WatchList!$B24,'All CCC'!$B$7:$B$754,0)))</f>
        <v/>
      </c>
      <c r="V24" s="334" t="str">
        <f>IF($B24="","",INDEX('All CCC'!V$7:V$754,MATCH(WatchList!$B24,'All CCC'!$B$7:$B$754,0)))</f>
        <v/>
      </c>
      <c r="W24" s="334" t="str">
        <f>IF($B24="","",INDEX('All CCC'!W$7:W$754,MATCH(WatchList!$B24,'All CCC'!$B$7:$B$754,0)))</f>
        <v/>
      </c>
      <c r="X24" s="334" t="str">
        <f>IF($B24="","",INDEX('All CCC'!X$7:X$754,MATCH(WatchList!$B24,'All CCC'!$B$7:$B$754,0)))</f>
        <v/>
      </c>
      <c r="Y24" s="334" t="str">
        <f>IF($B24="","",INDEX('All CCC'!Y$7:Y$754,MATCH(WatchList!$B24,'All CCC'!$B$7:$B$754,0)))</f>
        <v/>
      </c>
      <c r="Z24" s="334" t="str">
        <f>IF($B24="","",INDEX('All CCC'!Z$7:Z$754,MATCH(WatchList!$B24,'All CCC'!$B$7:$B$754,0)))</f>
        <v/>
      </c>
      <c r="AA24" s="334" t="str">
        <f>IF($B24="","",INDEX('All CCC'!AA$7:AA$754,MATCH(WatchList!$B24,'All CCC'!$B$7:$B$754,0)))</f>
        <v/>
      </c>
      <c r="AB24" s="334" t="str">
        <f>IF($B24="","",INDEX('All CCC'!AB$7:AB$754,MATCH(WatchList!$B24,'All CCC'!$B$7:$B$754,0)))</f>
        <v/>
      </c>
      <c r="AC24" s="334" t="str">
        <f>IF($B24="","",INDEX('All CCC'!AC$7:AC$754,MATCH(WatchList!$B24,'All CCC'!$B$7:$B$754,0)))</f>
        <v/>
      </c>
      <c r="AD24" s="334" t="str">
        <f>IF($B24="","",INDEX('All CCC'!AD$7:AD$754,MATCH(WatchList!$B24,'All CCC'!$B$7:$B$754,0)))</f>
        <v/>
      </c>
      <c r="AE24" s="334" t="str">
        <f>IF($B24="","",INDEX('All CCC'!AE$7:AE$754,MATCH(WatchList!$B24,'All CCC'!$B$7:$B$754,0)))</f>
        <v/>
      </c>
      <c r="AF24" s="334" t="str">
        <f>IF($B24="","",INDEX('All CCC'!AF$7:AF$754,MATCH(WatchList!$B24,'All CCC'!$B$7:$B$754,0)))</f>
        <v/>
      </c>
      <c r="AG24" s="334" t="str">
        <f>IF($B24="","",INDEX('All CCC'!AG$7:AG$754,MATCH(WatchList!$B24,'All CCC'!$B$7:$B$754,0)))</f>
        <v/>
      </c>
      <c r="AH24" s="334" t="str">
        <f>IF($B24="","",INDEX('All CCC'!AH$7:AH$754,MATCH(WatchList!$B24,'All CCC'!$B$7:$B$754,0)))</f>
        <v/>
      </c>
      <c r="AI24" s="334" t="str">
        <f>IF($B24="","",INDEX('All CCC'!AI$7:AI$754,MATCH(WatchList!$B24,'All CCC'!$B$7:$B$754,0)))</f>
        <v/>
      </c>
      <c r="AJ24" s="334" t="str">
        <f>IF($B24="","",INDEX('All CCC'!AJ$7:AJ$754,MATCH(WatchList!$B24,'All CCC'!$B$7:$B$754,0)))</f>
        <v/>
      </c>
      <c r="AK24" s="334" t="str">
        <f>IF($B24="","",INDEX('All CCC'!AK$7:AK$754,MATCH(WatchList!$B24,'All CCC'!$B$7:$B$754,0)))</f>
        <v/>
      </c>
      <c r="AL24" s="334" t="str">
        <f>IF($B24="","",INDEX('All CCC'!AL$7:AL$754,MATCH(WatchList!$B24,'All CCC'!$B$7:$B$754,0)))</f>
        <v/>
      </c>
      <c r="AM24" s="334" t="str">
        <f>IF($B24="","",INDEX('All CCC'!AM$7:AM$754,MATCH(WatchList!$B24,'All CCC'!$B$7:$B$754,0)))</f>
        <v/>
      </c>
      <c r="AN24" s="334" t="str">
        <f>IF($B24="","",INDEX('All CCC'!AN$7:AN$754,MATCH(WatchList!$B24,'All CCC'!$B$7:$B$754,0)))</f>
        <v/>
      </c>
      <c r="AO24" s="334" t="str">
        <f>IF($B24="","",INDEX('All CCC'!AO$7:AO$754,MATCH(WatchList!$B24,'All CCC'!$B$7:$B$754,0)))</f>
        <v/>
      </c>
      <c r="AP24" s="334" t="str">
        <f>IF($B24="","",INDEX('All CCC'!AP$7:AP$754,MATCH(WatchList!$B24,'All CCC'!$B$7:$B$754,0)))</f>
        <v/>
      </c>
      <c r="AQ24" s="334" t="str">
        <f>IF($B24="","",INDEX('All CCC'!AQ$7:AQ$754,MATCH(WatchList!$B24,'All CCC'!$B$7:$B$754,0)))</f>
        <v/>
      </c>
      <c r="AR24" s="334" t="str">
        <f>IF($B24="","",INDEX('All CCC'!AR$7:AR$754,MATCH(WatchList!$B24,'All CCC'!$B$7:$B$754,0)))</f>
        <v/>
      </c>
      <c r="AS24" s="334" t="str">
        <f>IF($B24="","",INDEX('All CCC'!AS$7:AS$754,MATCH(WatchList!$B24,'All CCC'!$B$7:$B$754,0)))</f>
        <v/>
      </c>
      <c r="AT24" s="334" t="str">
        <f>IF($B24="","",INDEX('All CCC'!AT$7:AT$754,MATCH(WatchList!$B24,'All CCC'!$B$7:$B$754,0)))</f>
        <v/>
      </c>
      <c r="AU24" s="334" t="str">
        <f>IF($B24="","",INDEX('All CCC'!AU$7:AU$754,MATCH(WatchList!$B24,'All CCC'!$B$7:$B$754,0)))</f>
        <v/>
      </c>
      <c r="AV24" s="334" t="str">
        <f>IF($B24="","",INDEX('All CCC'!AV$7:AV$754,MATCH(WatchList!$B24,'All CCC'!$B$7:$B$754,0)))</f>
        <v/>
      </c>
      <c r="AW24" s="334" t="str">
        <f>IF($B24="","",INDEX('All CCC'!AW$7:AW$754,MATCH(WatchList!$B24,'All CCC'!$B$7:$B$754,0)))</f>
        <v/>
      </c>
      <c r="AX24" s="334" t="str">
        <f>IF($B24="","",INDEX('All CCC'!AX$7:AX$754,MATCH(WatchList!$B24,'All CCC'!$B$7:$B$754,0)))</f>
        <v/>
      </c>
      <c r="AY24" s="334" t="str">
        <f>IF($B24="","",INDEX('All CCC'!AY$7:AY$754,MATCH(WatchList!$B24,'All CCC'!$B$7:$B$754,0)))</f>
        <v/>
      </c>
      <c r="AZ24" s="334" t="str">
        <f>IF($B24="","",INDEX('All CCC'!AZ$7:AZ$754,MATCH(WatchList!$B24,'All CCC'!$B$7:$B$754,0)))</f>
        <v/>
      </c>
      <c r="BA24" s="334" t="str">
        <f>IF($B24="","",INDEX('All CCC'!BA$7:BA$754,MATCH(WatchList!$B24,'All CCC'!$B$7:$B$754,0)))</f>
        <v/>
      </c>
      <c r="BB24" s="334" t="str">
        <f>IF($B24="","",INDEX('All CCC'!BB$7:BB$754,MATCH(WatchList!$B24,'All CCC'!$B$7:$B$754,0)))</f>
        <v/>
      </c>
      <c r="BC24" s="334" t="str">
        <f>IF($B24="","",INDEX('All CCC'!BC$7:BC$754,MATCH(WatchList!$B24,'All CCC'!$B$7:$B$754,0)))</f>
        <v/>
      </c>
      <c r="BD24" s="334" t="str">
        <f>IF($B24="","",INDEX('All CCC'!BD$7:BD$754,MATCH(WatchList!$B24,'All CCC'!$B$7:$B$754,0)))</f>
        <v/>
      </c>
      <c r="BE24" s="334" t="str">
        <f>IF($B24="","",INDEX('All CCC'!BE$7:BE$754,MATCH(WatchList!$B24,'All CCC'!$B$7:$B$754,0)))</f>
        <v/>
      </c>
      <c r="BF24" s="334" t="str">
        <f>IF($B24="","",INDEX('All CCC'!BF$7:BF$754,MATCH(WatchList!$B24,'All CCC'!$B$7:$B$754,0)))</f>
        <v/>
      </c>
      <c r="BG24" s="334" t="str">
        <f>IF($B24="","",INDEX('All CCC'!BG$7:BG$754,MATCH(WatchList!$B24,'All CCC'!$B$7:$B$754,0)))</f>
        <v/>
      </c>
    </row>
    <row r="25" spans="1:59" x14ac:dyDescent="0.2">
      <c r="A25" s="333" t="str">
        <f>IF($B25="","",INDEX('All CCC'!A$7:A$754,MATCH(WatchList!$B25,'All CCC'!$B$7:$B$754,0)))</f>
        <v/>
      </c>
      <c r="B25" s="127"/>
      <c r="C25" s="334" t="str">
        <f>IF($B25="","",INDEX('All CCC'!C$7:C$754,MATCH(WatchList!$B25,'All CCC'!$B$7:$B$754,0)))</f>
        <v/>
      </c>
      <c r="D25" s="334" t="str">
        <f>IF($B25="","",INDEX('All CCC'!D$7:D$754,MATCH(WatchList!$B25,'All CCC'!$B$7:$B$754,0)))</f>
        <v/>
      </c>
      <c r="E25" s="334" t="str">
        <f>IF($B25="","",INDEX('All CCC'!E$7:E$754,MATCH(WatchList!$B25,'All CCC'!$B$7:$B$754,0)))</f>
        <v/>
      </c>
      <c r="F25" s="334" t="str">
        <f>IF($B25="","",INDEX('All CCC'!F$7:F$754,MATCH(WatchList!$B25,'All CCC'!$B$7:$B$754,0)))</f>
        <v/>
      </c>
      <c r="G25" s="334" t="str">
        <f>IF($B25="","",INDEX('All CCC'!G$7:G$754,MATCH(WatchList!$B25,'All CCC'!$B$7:$B$754,0)))</f>
        <v/>
      </c>
      <c r="H25" s="334" t="str">
        <f>IF($B25="","",INDEX('All CCC'!H$7:H$754,MATCH(WatchList!$B25,'All CCC'!$B$7:$B$754,0)))</f>
        <v/>
      </c>
      <c r="I25" s="334" t="str">
        <f>IF($B25="","",INDEX('All CCC'!I$7:I$754,MATCH(WatchList!$B25,'All CCC'!$B$7:$B$754,0)))</f>
        <v/>
      </c>
      <c r="J25" s="334" t="str">
        <f>IF($B25="","",INDEX('All CCC'!J$7:J$754,MATCH(WatchList!$B25,'All CCC'!$B$7:$B$754,0)))</f>
        <v/>
      </c>
      <c r="K25" s="334" t="str">
        <f>IF($B25="","",INDEX('All CCC'!K$7:K$754,MATCH(WatchList!$B25,'All CCC'!$B$7:$B$754,0)))</f>
        <v/>
      </c>
      <c r="L25" s="334" t="str">
        <f>IF($B25="","",INDEX('All CCC'!L$7:L$754,MATCH(WatchList!$B25,'All CCC'!$B$7:$B$754,0)))</f>
        <v/>
      </c>
      <c r="M25" s="334" t="str">
        <f>IF($B25="","",INDEX('All CCC'!M$7:M$754,MATCH(WatchList!$B25,'All CCC'!$B$7:$B$754,0)))</f>
        <v/>
      </c>
      <c r="N25" s="334" t="str">
        <f>IF($B25="","",INDEX('All CCC'!N$7:N$754,MATCH(WatchList!$B25,'All CCC'!$B$7:$B$754,0)))</f>
        <v/>
      </c>
      <c r="O25" s="334" t="str">
        <f>IF($B25="","",INDEX('All CCC'!O$7:O$754,MATCH(WatchList!$B25,'All CCC'!$B$7:$B$754,0)))</f>
        <v/>
      </c>
      <c r="P25" s="335" t="str">
        <f>IF($B25="","",INDEX('All CCC'!P$7:P$754,MATCH(WatchList!$B25,'All CCC'!$B$7:$B$754,0)))</f>
        <v/>
      </c>
      <c r="Q25" s="335" t="str">
        <f>IF($B25="","",INDEX('All CCC'!Q$7:Q$754,MATCH(WatchList!$B25,'All CCC'!$B$7:$B$754,0)))</f>
        <v/>
      </c>
      <c r="R25" s="334" t="str">
        <f>IF($B25="","",INDEX('All CCC'!R$7:R$754,MATCH(WatchList!$B25,'All CCC'!$B$7:$B$754,0)))</f>
        <v/>
      </c>
      <c r="S25" s="334" t="str">
        <f>IF($B25="","",INDEX('All CCC'!S$7:S$754,MATCH(WatchList!$B25,'All CCC'!$B$7:$B$754,0)))</f>
        <v/>
      </c>
      <c r="T25" s="334" t="str">
        <f>IF($B25="","",INDEX('All CCC'!T$7:T$754,MATCH(WatchList!$B25,'All CCC'!$B$7:$B$754,0)))</f>
        <v/>
      </c>
      <c r="U25" s="334" t="str">
        <f>IF($B25="","",INDEX('All CCC'!U$7:U$754,MATCH(WatchList!$B25,'All CCC'!$B$7:$B$754,0)))</f>
        <v/>
      </c>
      <c r="V25" s="334" t="str">
        <f>IF($B25="","",INDEX('All CCC'!V$7:V$754,MATCH(WatchList!$B25,'All CCC'!$B$7:$B$754,0)))</f>
        <v/>
      </c>
      <c r="W25" s="334" t="str">
        <f>IF($B25="","",INDEX('All CCC'!W$7:W$754,MATCH(WatchList!$B25,'All CCC'!$B$7:$B$754,0)))</f>
        <v/>
      </c>
      <c r="X25" s="334" t="str">
        <f>IF($B25="","",INDEX('All CCC'!X$7:X$754,MATCH(WatchList!$B25,'All CCC'!$B$7:$B$754,0)))</f>
        <v/>
      </c>
      <c r="Y25" s="334" t="str">
        <f>IF($B25="","",INDEX('All CCC'!Y$7:Y$754,MATCH(WatchList!$B25,'All CCC'!$B$7:$B$754,0)))</f>
        <v/>
      </c>
      <c r="Z25" s="334" t="str">
        <f>IF($B25="","",INDEX('All CCC'!Z$7:Z$754,MATCH(WatchList!$B25,'All CCC'!$B$7:$B$754,0)))</f>
        <v/>
      </c>
      <c r="AA25" s="334" t="str">
        <f>IF($B25="","",INDEX('All CCC'!AA$7:AA$754,MATCH(WatchList!$B25,'All CCC'!$B$7:$B$754,0)))</f>
        <v/>
      </c>
      <c r="AB25" s="334" t="str">
        <f>IF($B25="","",INDEX('All CCC'!AB$7:AB$754,MATCH(WatchList!$B25,'All CCC'!$B$7:$B$754,0)))</f>
        <v/>
      </c>
      <c r="AC25" s="334" t="str">
        <f>IF($B25="","",INDEX('All CCC'!AC$7:AC$754,MATCH(WatchList!$B25,'All CCC'!$B$7:$B$754,0)))</f>
        <v/>
      </c>
      <c r="AD25" s="334" t="str">
        <f>IF($B25="","",INDEX('All CCC'!AD$7:AD$754,MATCH(WatchList!$B25,'All CCC'!$B$7:$B$754,0)))</f>
        <v/>
      </c>
      <c r="AE25" s="334" t="str">
        <f>IF($B25="","",INDEX('All CCC'!AE$7:AE$754,MATCH(WatchList!$B25,'All CCC'!$B$7:$B$754,0)))</f>
        <v/>
      </c>
      <c r="AF25" s="334" t="str">
        <f>IF($B25="","",INDEX('All CCC'!AF$7:AF$754,MATCH(WatchList!$B25,'All CCC'!$B$7:$B$754,0)))</f>
        <v/>
      </c>
      <c r="AG25" s="334" t="str">
        <f>IF($B25="","",INDEX('All CCC'!AG$7:AG$754,MATCH(WatchList!$B25,'All CCC'!$B$7:$B$754,0)))</f>
        <v/>
      </c>
      <c r="AH25" s="334" t="str">
        <f>IF($B25="","",INDEX('All CCC'!AH$7:AH$754,MATCH(WatchList!$B25,'All CCC'!$B$7:$B$754,0)))</f>
        <v/>
      </c>
      <c r="AI25" s="334" t="str">
        <f>IF($B25="","",INDEX('All CCC'!AI$7:AI$754,MATCH(WatchList!$B25,'All CCC'!$B$7:$B$754,0)))</f>
        <v/>
      </c>
      <c r="AJ25" s="334" t="str">
        <f>IF($B25="","",INDEX('All CCC'!AJ$7:AJ$754,MATCH(WatchList!$B25,'All CCC'!$B$7:$B$754,0)))</f>
        <v/>
      </c>
      <c r="AK25" s="334" t="str">
        <f>IF($B25="","",INDEX('All CCC'!AK$7:AK$754,MATCH(WatchList!$B25,'All CCC'!$B$7:$B$754,0)))</f>
        <v/>
      </c>
      <c r="AL25" s="334" t="str">
        <f>IF($B25="","",INDEX('All CCC'!AL$7:AL$754,MATCH(WatchList!$B25,'All CCC'!$B$7:$B$754,0)))</f>
        <v/>
      </c>
      <c r="AM25" s="334" t="str">
        <f>IF($B25="","",INDEX('All CCC'!AM$7:AM$754,MATCH(WatchList!$B25,'All CCC'!$B$7:$B$754,0)))</f>
        <v/>
      </c>
      <c r="AN25" s="334" t="str">
        <f>IF($B25="","",INDEX('All CCC'!AN$7:AN$754,MATCH(WatchList!$B25,'All CCC'!$B$7:$B$754,0)))</f>
        <v/>
      </c>
      <c r="AO25" s="334" t="str">
        <f>IF($B25="","",INDEX('All CCC'!AO$7:AO$754,MATCH(WatchList!$B25,'All CCC'!$B$7:$B$754,0)))</f>
        <v/>
      </c>
      <c r="AP25" s="334" t="str">
        <f>IF($B25="","",INDEX('All CCC'!AP$7:AP$754,MATCH(WatchList!$B25,'All CCC'!$B$7:$B$754,0)))</f>
        <v/>
      </c>
      <c r="AQ25" s="334" t="str">
        <f>IF($B25="","",INDEX('All CCC'!AQ$7:AQ$754,MATCH(WatchList!$B25,'All CCC'!$B$7:$B$754,0)))</f>
        <v/>
      </c>
      <c r="AR25" s="334" t="str">
        <f>IF($B25="","",INDEX('All CCC'!AR$7:AR$754,MATCH(WatchList!$B25,'All CCC'!$B$7:$B$754,0)))</f>
        <v/>
      </c>
      <c r="AS25" s="334" t="str">
        <f>IF($B25="","",INDEX('All CCC'!AS$7:AS$754,MATCH(WatchList!$B25,'All CCC'!$B$7:$B$754,0)))</f>
        <v/>
      </c>
      <c r="AT25" s="334" t="str">
        <f>IF($B25="","",INDEX('All CCC'!AT$7:AT$754,MATCH(WatchList!$B25,'All CCC'!$B$7:$B$754,0)))</f>
        <v/>
      </c>
      <c r="AU25" s="334" t="str">
        <f>IF($B25="","",INDEX('All CCC'!AU$7:AU$754,MATCH(WatchList!$B25,'All CCC'!$B$7:$B$754,0)))</f>
        <v/>
      </c>
      <c r="AV25" s="334" t="str">
        <f>IF($B25="","",INDEX('All CCC'!AV$7:AV$754,MATCH(WatchList!$B25,'All CCC'!$B$7:$B$754,0)))</f>
        <v/>
      </c>
      <c r="AW25" s="334" t="str">
        <f>IF($B25="","",INDEX('All CCC'!AW$7:AW$754,MATCH(WatchList!$B25,'All CCC'!$B$7:$B$754,0)))</f>
        <v/>
      </c>
      <c r="AX25" s="334" t="str">
        <f>IF($B25="","",INDEX('All CCC'!AX$7:AX$754,MATCH(WatchList!$B25,'All CCC'!$B$7:$B$754,0)))</f>
        <v/>
      </c>
      <c r="AY25" s="334" t="str">
        <f>IF($B25="","",INDEX('All CCC'!AY$7:AY$754,MATCH(WatchList!$B25,'All CCC'!$B$7:$B$754,0)))</f>
        <v/>
      </c>
      <c r="AZ25" s="334" t="str">
        <f>IF($B25="","",INDEX('All CCC'!AZ$7:AZ$754,MATCH(WatchList!$B25,'All CCC'!$B$7:$B$754,0)))</f>
        <v/>
      </c>
      <c r="BA25" s="334" t="str">
        <f>IF($B25="","",INDEX('All CCC'!BA$7:BA$754,MATCH(WatchList!$B25,'All CCC'!$B$7:$B$754,0)))</f>
        <v/>
      </c>
      <c r="BB25" s="334" t="str">
        <f>IF($B25="","",INDEX('All CCC'!BB$7:BB$754,MATCH(WatchList!$B25,'All CCC'!$B$7:$B$754,0)))</f>
        <v/>
      </c>
      <c r="BC25" s="334" t="str">
        <f>IF($B25="","",INDEX('All CCC'!BC$7:BC$754,MATCH(WatchList!$B25,'All CCC'!$B$7:$B$754,0)))</f>
        <v/>
      </c>
      <c r="BD25" s="334" t="str">
        <f>IF($B25="","",INDEX('All CCC'!BD$7:BD$754,MATCH(WatchList!$B25,'All CCC'!$B$7:$B$754,0)))</f>
        <v/>
      </c>
      <c r="BE25" s="334" t="str">
        <f>IF($B25="","",INDEX('All CCC'!BE$7:BE$754,MATCH(WatchList!$B25,'All CCC'!$B$7:$B$754,0)))</f>
        <v/>
      </c>
      <c r="BF25" s="334" t="str">
        <f>IF($B25="","",INDEX('All CCC'!BF$7:BF$754,MATCH(WatchList!$B25,'All CCC'!$B$7:$B$754,0)))</f>
        <v/>
      </c>
      <c r="BG25" s="334" t="str">
        <f>IF($B25="","",INDEX('All CCC'!BG$7:BG$754,MATCH(WatchList!$B25,'All CCC'!$B$7:$B$754,0)))</f>
        <v/>
      </c>
    </row>
    <row r="26" spans="1:59" x14ac:dyDescent="0.2">
      <c r="A26" s="333" t="str">
        <f>IF($B26="","",INDEX('All CCC'!A$7:A$754,MATCH(WatchList!$B26,'All CCC'!$B$7:$B$754,0)))</f>
        <v/>
      </c>
      <c r="B26" s="127"/>
      <c r="C26" s="334" t="str">
        <f>IF($B26="","",INDEX('All CCC'!C$7:C$754,MATCH(WatchList!$B26,'All CCC'!$B$7:$B$754,0)))</f>
        <v/>
      </c>
      <c r="D26" s="334" t="str">
        <f>IF($B26="","",INDEX('All CCC'!D$7:D$754,MATCH(WatchList!$B26,'All CCC'!$B$7:$B$754,0)))</f>
        <v/>
      </c>
      <c r="E26" s="334" t="str">
        <f>IF($B26="","",INDEX('All CCC'!E$7:E$754,MATCH(WatchList!$B26,'All CCC'!$B$7:$B$754,0)))</f>
        <v/>
      </c>
      <c r="F26" s="334" t="str">
        <f>IF($B26="","",INDEX('All CCC'!F$7:F$754,MATCH(WatchList!$B26,'All CCC'!$B$7:$B$754,0)))</f>
        <v/>
      </c>
      <c r="G26" s="334" t="str">
        <f>IF($B26="","",INDEX('All CCC'!G$7:G$754,MATCH(WatchList!$B26,'All CCC'!$B$7:$B$754,0)))</f>
        <v/>
      </c>
      <c r="H26" s="334" t="str">
        <f>IF($B26="","",INDEX('All CCC'!H$7:H$754,MATCH(WatchList!$B26,'All CCC'!$B$7:$B$754,0)))</f>
        <v/>
      </c>
      <c r="I26" s="334" t="str">
        <f>IF($B26="","",INDEX('All CCC'!I$7:I$754,MATCH(WatchList!$B26,'All CCC'!$B$7:$B$754,0)))</f>
        <v/>
      </c>
      <c r="J26" s="334" t="str">
        <f>IF($B26="","",INDEX('All CCC'!J$7:J$754,MATCH(WatchList!$B26,'All CCC'!$B$7:$B$754,0)))</f>
        <v/>
      </c>
      <c r="K26" s="334" t="str">
        <f>IF($B26="","",INDEX('All CCC'!K$7:K$754,MATCH(WatchList!$B26,'All CCC'!$B$7:$B$754,0)))</f>
        <v/>
      </c>
      <c r="L26" s="334" t="str">
        <f>IF($B26="","",INDEX('All CCC'!L$7:L$754,MATCH(WatchList!$B26,'All CCC'!$B$7:$B$754,0)))</f>
        <v/>
      </c>
      <c r="M26" s="334" t="str">
        <f>IF($B26="","",INDEX('All CCC'!M$7:M$754,MATCH(WatchList!$B26,'All CCC'!$B$7:$B$754,0)))</f>
        <v/>
      </c>
      <c r="N26" s="334" t="str">
        <f>IF($B26="","",INDEX('All CCC'!N$7:N$754,MATCH(WatchList!$B26,'All CCC'!$B$7:$B$754,0)))</f>
        <v/>
      </c>
      <c r="O26" s="334" t="str">
        <f>IF($B26="","",INDEX('All CCC'!O$7:O$754,MATCH(WatchList!$B26,'All CCC'!$B$7:$B$754,0)))</f>
        <v/>
      </c>
      <c r="P26" s="335" t="str">
        <f>IF($B26="","",INDEX('All CCC'!P$7:P$754,MATCH(WatchList!$B26,'All CCC'!$B$7:$B$754,0)))</f>
        <v/>
      </c>
      <c r="Q26" s="335" t="str">
        <f>IF($B26="","",INDEX('All CCC'!Q$7:Q$754,MATCH(WatchList!$B26,'All CCC'!$B$7:$B$754,0)))</f>
        <v/>
      </c>
      <c r="R26" s="334" t="str">
        <f>IF($B26="","",INDEX('All CCC'!R$7:R$754,MATCH(WatchList!$B26,'All CCC'!$B$7:$B$754,0)))</f>
        <v/>
      </c>
      <c r="S26" s="334" t="str">
        <f>IF($B26="","",INDEX('All CCC'!S$7:S$754,MATCH(WatchList!$B26,'All CCC'!$B$7:$B$754,0)))</f>
        <v/>
      </c>
      <c r="T26" s="334" t="str">
        <f>IF($B26="","",INDEX('All CCC'!T$7:T$754,MATCH(WatchList!$B26,'All CCC'!$B$7:$B$754,0)))</f>
        <v/>
      </c>
      <c r="U26" s="334" t="str">
        <f>IF($B26="","",INDEX('All CCC'!U$7:U$754,MATCH(WatchList!$B26,'All CCC'!$B$7:$B$754,0)))</f>
        <v/>
      </c>
      <c r="V26" s="334" t="str">
        <f>IF($B26="","",INDEX('All CCC'!V$7:V$754,MATCH(WatchList!$B26,'All CCC'!$B$7:$B$754,0)))</f>
        <v/>
      </c>
      <c r="W26" s="334" t="str">
        <f>IF($B26="","",INDEX('All CCC'!W$7:W$754,MATCH(WatchList!$B26,'All CCC'!$B$7:$B$754,0)))</f>
        <v/>
      </c>
      <c r="X26" s="334" t="str">
        <f>IF($B26="","",INDEX('All CCC'!X$7:X$754,MATCH(WatchList!$B26,'All CCC'!$B$7:$B$754,0)))</f>
        <v/>
      </c>
      <c r="Y26" s="334" t="str">
        <f>IF($B26="","",INDEX('All CCC'!Y$7:Y$754,MATCH(WatchList!$B26,'All CCC'!$B$7:$B$754,0)))</f>
        <v/>
      </c>
      <c r="Z26" s="334" t="str">
        <f>IF($B26="","",INDEX('All CCC'!Z$7:Z$754,MATCH(WatchList!$B26,'All CCC'!$B$7:$B$754,0)))</f>
        <v/>
      </c>
      <c r="AA26" s="334" t="str">
        <f>IF($B26="","",INDEX('All CCC'!AA$7:AA$754,MATCH(WatchList!$B26,'All CCC'!$B$7:$B$754,0)))</f>
        <v/>
      </c>
      <c r="AB26" s="334" t="str">
        <f>IF($B26="","",INDEX('All CCC'!AB$7:AB$754,MATCH(WatchList!$B26,'All CCC'!$B$7:$B$754,0)))</f>
        <v/>
      </c>
      <c r="AC26" s="334" t="str">
        <f>IF($B26="","",INDEX('All CCC'!AC$7:AC$754,MATCH(WatchList!$B26,'All CCC'!$B$7:$B$754,0)))</f>
        <v/>
      </c>
      <c r="AD26" s="334" t="str">
        <f>IF($B26="","",INDEX('All CCC'!AD$7:AD$754,MATCH(WatchList!$B26,'All CCC'!$B$7:$B$754,0)))</f>
        <v/>
      </c>
      <c r="AE26" s="334" t="str">
        <f>IF($B26="","",INDEX('All CCC'!AE$7:AE$754,MATCH(WatchList!$B26,'All CCC'!$B$7:$B$754,0)))</f>
        <v/>
      </c>
      <c r="AF26" s="334" t="str">
        <f>IF($B26="","",INDEX('All CCC'!AF$7:AF$754,MATCH(WatchList!$B26,'All CCC'!$B$7:$B$754,0)))</f>
        <v/>
      </c>
      <c r="AG26" s="334" t="str">
        <f>IF($B26="","",INDEX('All CCC'!AG$7:AG$754,MATCH(WatchList!$B26,'All CCC'!$B$7:$B$754,0)))</f>
        <v/>
      </c>
      <c r="AH26" s="334" t="str">
        <f>IF($B26="","",INDEX('All CCC'!AH$7:AH$754,MATCH(WatchList!$B26,'All CCC'!$B$7:$B$754,0)))</f>
        <v/>
      </c>
      <c r="AI26" s="334" t="str">
        <f>IF($B26="","",INDEX('All CCC'!AI$7:AI$754,MATCH(WatchList!$B26,'All CCC'!$B$7:$B$754,0)))</f>
        <v/>
      </c>
      <c r="AJ26" s="334" t="str">
        <f>IF($B26="","",INDEX('All CCC'!AJ$7:AJ$754,MATCH(WatchList!$B26,'All CCC'!$B$7:$B$754,0)))</f>
        <v/>
      </c>
      <c r="AK26" s="334" t="str">
        <f>IF($B26="","",INDEX('All CCC'!AK$7:AK$754,MATCH(WatchList!$B26,'All CCC'!$B$7:$B$754,0)))</f>
        <v/>
      </c>
      <c r="AL26" s="334" t="str">
        <f>IF($B26="","",INDEX('All CCC'!AL$7:AL$754,MATCH(WatchList!$B26,'All CCC'!$B$7:$B$754,0)))</f>
        <v/>
      </c>
      <c r="AM26" s="334" t="str">
        <f>IF($B26="","",INDEX('All CCC'!AM$7:AM$754,MATCH(WatchList!$B26,'All CCC'!$B$7:$B$754,0)))</f>
        <v/>
      </c>
      <c r="AN26" s="334" t="str">
        <f>IF($B26="","",INDEX('All CCC'!AN$7:AN$754,MATCH(WatchList!$B26,'All CCC'!$B$7:$B$754,0)))</f>
        <v/>
      </c>
      <c r="AO26" s="334" t="str">
        <f>IF($B26="","",INDEX('All CCC'!AO$7:AO$754,MATCH(WatchList!$B26,'All CCC'!$B$7:$B$754,0)))</f>
        <v/>
      </c>
      <c r="AP26" s="334" t="str">
        <f>IF($B26="","",INDEX('All CCC'!AP$7:AP$754,MATCH(WatchList!$B26,'All CCC'!$B$7:$B$754,0)))</f>
        <v/>
      </c>
      <c r="AQ26" s="334" t="str">
        <f>IF($B26="","",INDEX('All CCC'!AQ$7:AQ$754,MATCH(WatchList!$B26,'All CCC'!$B$7:$B$754,0)))</f>
        <v/>
      </c>
      <c r="AR26" s="334" t="str">
        <f>IF($B26="","",INDEX('All CCC'!AR$7:AR$754,MATCH(WatchList!$B26,'All CCC'!$B$7:$B$754,0)))</f>
        <v/>
      </c>
      <c r="AS26" s="334" t="str">
        <f>IF($B26="","",INDEX('All CCC'!AS$7:AS$754,MATCH(WatchList!$B26,'All CCC'!$B$7:$B$754,0)))</f>
        <v/>
      </c>
      <c r="AT26" s="334" t="str">
        <f>IF($B26="","",INDEX('All CCC'!AT$7:AT$754,MATCH(WatchList!$B26,'All CCC'!$B$7:$B$754,0)))</f>
        <v/>
      </c>
      <c r="AU26" s="334" t="str">
        <f>IF($B26="","",INDEX('All CCC'!AU$7:AU$754,MATCH(WatchList!$B26,'All CCC'!$B$7:$B$754,0)))</f>
        <v/>
      </c>
      <c r="AV26" s="334" t="str">
        <f>IF($B26="","",INDEX('All CCC'!AV$7:AV$754,MATCH(WatchList!$B26,'All CCC'!$B$7:$B$754,0)))</f>
        <v/>
      </c>
      <c r="AW26" s="334" t="str">
        <f>IF($B26="","",INDEX('All CCC'!AW$7:AW$754,MATCH(WatchList!$B26,'All CCC'!$B$7:$B$754,0)))</f>
        <v/>
      </c>
      <c r="AX26" s="334" t="str">
        <f>IF($B26="","",INDEX('All CCC'!AX$7:AX$754,MATCH(WatchList!$B26,'All CCC'!$B$7:$B$754,0)))</f>
        <v/>
      </c>
      <c r="AY26" s="334" t="str">
        <f>IF($B26="","",INDEX('All CCC'!AY$7:AY$754,MATCH(WatchList!$B26,'All CCC'!$B$7:$B$754,0)))</f>
        <v/>
      </c>
      <c r="AZ26" s="334" t="str">
        <f>IF($B26="","",INDEX('All CCC'!AZ$7:AZ$754,MATCH(WatchList!$B26,'All CCC'!$B$7:$B$754,0)))</f>
        <v/>
      </c>
      <c r="BA26" s="334" t="str">
        <f>IF($B26="","",INDEX('All CCC'!BA$7:BA$754,MATCH(WatchList!$B26,'All CCC'!$B$7:$B$754,0)))</f>
        <v/>
      </c>
      <c r="BB26" s="334" t="str">
        <f>IF($B26="","",INDEX('All CCC'!BB$7:BB$754,MATCH(WatchList!$B26,'All CCC'!$B$7:$B$754,0)))</f>
        <v/>
      </c>
      <c r="BC26" s="334" t="str">
        <f>IF($B26="","",INDEX('All CCC'!BC$7:BC$754,MATCH(WatchList!$B26,'All CCC'!$B$7:$B$754,0)))</f>
        <v/>
      </c>
      <c r="BD26" s="334" t="str">
        <f>IF($B26="","",INDEX('All CCC'!BD$7:BD$754,MATCH(WatchList!$B26,'All CCC'!$B$7:$B$754,0)))</f>
        <v/>
      </c>
      <c r="BE26" s="334" t="str">
        <f>IF($B26="","",INDEX('All CCC'!BE$7:BE$754,MATCH(WatchList!$B26,'All CCC'!$B$7:$B$754,0)))</f>
        <v/>
      </c>
      <c r="BF26" s="334" t="str">
        <f>IF($B26="","",INDEX('All CCC'!BF$7:BF$754,MATCH(WatchList!$B26,'All CCC'!$B$7:$B$754,0)))</f>
        <v/>
      </c>
      <c r="BG26" s="334" t="str">
        <f>IF($B26="","",INDEX('All CCC'!BG$7:BG$754,MATCH(WatchList!$B26,'All CCC'!$B$7:$B$754,0)))</f>
        <v/>
      </c>
    </row>
    <row r="27" spans="1:59" x14ac:dyDescent="0.2">
      <c r="A27" s="333" t="str">
        <f>IF($B27="","",INDEX('All CCC'!A$7:A$754,MATCH(WatchList!$B27,'All CCC'!$B$7:$B$754,0)))</f>
        <v/>
      </c>
      <c r="B27" s="127"/>
      <c r="C27" s="334" t="str">
        <f>IF($B27="","",INDEX('All CCC'!C$7:C$754,MATCH(WatchList!$B27,'All CCC'!$B$7:$B$754,0)))</f>
        <v/>
      </c>
      <c r="D27" s="334" t="str">
        <f>IF($B27="","",INDEX('All CCC'!D$7:D$754,MATCH(WatchList!$B27,'All CCC'!$B$7:$B$754,0)))</f>
        <v/>
      </c>
      <c r="E27" s="334" t="str">
        <f>IF($B27="","",INDEX('All CCC'!E$7:E$754,MATCH(WatchList!$B27,'All CCC'!$B$7:$B$754,0)))</f>
        <v/>
      </c>
      <c r="F27" s="334" t="str">
        <f>IF($B27="","",INDEX('All CCC'!F$7:F$754,MATCH(WatchList!$B27,'All CCC'!$B$7:$B$754,0)))</f>
        <v/>
      </c>
      <c r="G27" s="334" t="str">
        <f>IF($B27="","",INDEX('All CCC'!G$7:G$754,MATCH(WatchList!$B27,'All CCC'!$B$7:$B$754,0)))</f>
        <v/>
      </c>
      <c r="H27" s="334" t="str">
        <f>IF($B27="","",INDEX('All CCC'!H$7:H$754,MATCH(WatchList!$B27,'All CCC'!$B$7:$B$754,0)))</f>
        <v/>
      </c>
      <c r="I27" s="334" t="str">
        <f>IF($B27="","",INDEX('All CCC'!I$7:I$754,MATCH(WatchList!$B27,'All CCC'!$B$7:$B$754,0)))</f>
        <v/>
      </c>
      <c r="J27" s="334" t="str">
        <f>IF($B27="","",INDEX('All CCC'!J$7:J$754,MATCH(WatchList!$B27,'All CCC'!$B$7:$B$754,0)))</f>
        <v/>
      </c>
      <c r="K27" s="334" t="str">
        <f>IF($B27="","",INDEX('All CCC'!K$7:K$754,MATCH(WatchList!$B27,'All CCC'!$B$7:$B$754,0)))</f>
        <v/>
      </c>
      <c r="L27" s="334" t="str">
        <f>IF($B27="","",INDEX('All CCC'!L$7:L$754,MATCH(WatchList!$B27,'All CCC'!$B$7:$B$754,0)))</f>
        <v/>
      </c>
      <c r="M27" s="334" t="str">
        <f>IF($B27="","",INDEX('All CCC'!M$7:M$754,MATCH(WatchList!$B27,'All CCC'!$B$7:$B$754,0)))</f>
        <v/>
      </c>
      <c r="N27" s="334" t="str">
        <f>IF($B27="","",INDEX('All CCC'!N$7:N$754,MATCH(WatchList!$B27,'All CCC'!$B$7:$B$754,0)))</f>
        <v/>
      </c>
      <c r="O27" s="334" t="str">
        <f>IF($B27="","",INDEX('All CCC'!O$7:O$754,MATCH(WatchList!$B27,'All CCC'!$B$7:$B$754,0)))</f>
        <v/>
      </c>
      <c r="P27" s="335" t="str">
        <f>IF($B27="","",INDEX('All CCC'!P$7:P$754,MATCH(WatchList!$B27,'All CCC'!$B$7:$B$754,0)))</f>
        <v/>
      </c>
      <c r="Q27" s="335" t="str">
        <f>IF($B27="","",INDEX('All CCC'!Q$7:Q$754,MATCH(WatchList!$B27,'All CCC'!$B$7:$B$754,0)))</f>
        <v/>
      </c>
      <c r="R27" s="334" t="str">
        <f>IF($B27="","",INDEX('All CCC'!R$7:R$754,MATCH(WatchList!$B27,'All CCC'!$B$7:$B$754,0)))</f>
        <v/>
      </c>
      <c r="S27" s="334" t="str">
        <f>IF($B27="","",INDEX('All CCC'!S$7:S$754,MATCH(WatchList!$B27,'All CCC'!$B$7:$B$754,0)))</f>
        <v/>
      </c>
      <c r="T27" s="334" t="str">
        <f>IF($B27="","",INDEX('All CCC'!T$7:T$754,MATCH(WatchList!$B27,'All CCC'!$B$7:$B$754,0)))</f>
        <v/>
      </c>
      <c r="U27" s="334" t="str">
        <f>IF($B27="","",INDEX('All CCC'!U$7:U$754,MATCH(WatchList!$B27,'All CCC'!$B$7:$B$754,0)))</f>
        <v/>
      </c>
      <c r="V27" s="334" t="str">
        <f>IF($B27="","",INDEX('All CCC'!V$7:V$754,MATCH(WatchList!$B27,'All CCC'!$B$7:$B$754,0)))</f>
        <v/>
      </c>
      <c r="W27" s="334" t="str">
        <f>IF($B27="","",INDEX('All CCC'!W$7:W$754,MATCH(WatchList!$B27,'All CCC'!$B$7:$B$754,0)))</f>
        <v/>
      </c>
      <c r="X27" s="334" t="str">
        <f>IF($B27="","",INDEX('All CCC'!X$7:X$754,MATCH(WatchList!$B27,'All CCC'!$B$7:$B$754,0)))</f>
        <v/>
      </c>
      <c r="Y27" s="334" t="str">
        <f>IF($B27="","",INDEX('All CCC'!Y$7:Y$754,MATCH(WatchList!$B27,'All CCC'!$B$7:$B$754,0)))</f>
        <v/>
      </c>
      <c r="Z27" s="334" t="str">
        <f>IF($B27="","",INDEX('All CCC'!Z$7:Z$754,MATCH(WatchList!$B27,'All CCC'!$B$7:$B$754,0)))</f>
        <v/>
      </c>
      <c r="AA27" s="334" t="str">
        <f>IF($B27="","",INDEX('All CCC'!AA$7:AA$754,MATCH(WatchList!$B27,'All CCC'!$B$7:$B$754,0)))</f>
        <v/>
      </c>
      <c r="AB27" s="334" t="str">
        <f>IF($B27="","",INDEX('All CCC'!AB$7:AB$754,MATCH(WatchList!$B27,'All CCC'!$B$7:$B$754,0)))</f>
        <v/>
      </c>
      <c r="AC27" s="334" t="str">
        <f>IF($B27="","",INDEX('All CCC'!AC$7:AC$754,MATCH(WatchList!$B27,'All CCC'!$B$7:$B$754,0)))</f>
        <v/>
      </c>
      <c r="AD27" s="334" t="str">
        <f>IF($B27="","",INDEX('All CCC'!AD$7:AD$754,MATCH(WatchList!$B27,'All CCC'!$B$7:$B$754,0)))</f>
        <v/>
      </c>
      <c r="AE27" s="334" t="str">
        <f>IF($B27="","",INDEX('All CCC'!AE$7:AE$754,MATCH(WatchList!$B27,'All CCC'!$B$7:$B$754,0)))</f>
        <v/>
      </c>
      <c r="AF27" s="334" t="str">
        <f>IF($B27="","",INDEX('All CCC'!AF$7:AF$754,MATCH(WatchList!$B27,'All CCC'!$B$7:$B$754,0)))</f>
        <v/>
      </c>
      <c r="AG27" s="334" t="str">
        <f>IF($B27="","",INDEX('All CCC'!AG$7:AG$754,MATCH(WatchList!$B27,'All CCC'!$B$7:$B$754,0)))</f>
        <v/>
      </c>
      <c r="AH27" s="334" t="str">
        <f>IF($B27="","",INDEX('All CCC'!AH$7:AH$754,MATCH(WatchList!$B27,'All CCC'!$B$7:$B$754,0)))</f>
        <v/>
      </c>
      <c r="AI27" s="334" t="str">
        <f>IF($B27="","",INDEX('All CCC'!AI$7:AI$754,MATCH(WatchList!$B27,'All CCC'!$B$7:$B$754,0)))</f>
        <v/>
      </c>
      <c r="AJ27" s="334" t="str">
        <f>IF($B27="","",INDEX('All CCC'!AJ$7:AJ$754,MATCH(WatchList!$B27,'All CCC'!$B$7:$B$754,0)))</f>
        <v/>
      </c>
      <c r="AK27" s="334" t="str">
        <f>IF($B27="","",INDEX('All CCC'!AK$7:AK$754,MATCH(WatchList!$B27,'All CCC'!$B$7:$B$754,0)))</f>
        <v/>
      </c>
      <c r="AL27" s="334" t="str">
        <f>IF($B27="","",INDEX('All CCC'!AL$7:AL$754,MATCH(WatchList!$B27,'All CCC'!$B$7:$B$754,0)))</f>
        <v/>
      </c>
      <c r="AM27" s="334" t="str">
        <f>IF($B27="","",INDEX('All CCC'!AM$7:AM$754,MATCH(WatchList!$B27,'All CCC'!$B$7:$B$754,0)))</f>
        <v/>
      </c>
      <c r="AN27" s="334" t="str">
        <f>IF($B27="","",INDEX('All CCC'!AN$7:AN$754,MATCH(WatchList!$B27,'All CCC'!$B$7:$B$754,0)))</f>
        <v/>
      </c>
      <c r="AO27" s="334" t="str">
        <f>IF($B27="","",INDEX('All CCC'!AO$7:AO$754,MATCH(WatchList!$B27,'All CCC'!$B$7:$B$754,0)))</f>
        <v/>
      </c>
      <c r="AP27" s="334" t="str">
        <f>IF($B27="","",INDEX('All CCC'!AP$7:AP$754,MATCH(WatchList!$B27,'All CCC'!$B$7:$B$754,0)))</f>
        <v/>
      </c>
      <c r="AQ27" s="334" t="str">
        <f>IF($B27="","",INDEX('All CCC'!AQ$7:AQ$754,MATCH(WatchList!$B27,'All CCC'!$B$7:$B$754,0)))</f>
        <v/>
      </c>
      <c r="AR27" s="334" t="str">
        <f>IF($B27="","",INDEX('All CCC'!AR$7:AR$754,MATCH(WatchList!$B27,'All CCC'!$B$7:$B$754,0)))</f>
        <v/>
      </c>
      <c r="AS27" s="334" t="str">
        <f>IF($B27="","",INDEX('All CCC'!AS$7:AS$754,MATCH(WatchList!$B27,'All CCC'!$B$7:$B$754,0)))</f>
        <v/>
      </c>
      <c r="AT27" s="334" t="str">
        <f>IF($B27="","",INDEX('All CCC'!AT$7:AT$754,MATCH(WatchList!$B27,'All CCC'!$B$7:$B$754,0)))</f>
        <v/>
      </c>
      <c r="AU27" s="334" t="str">
        <f>IF($B27="","",INDEX('All CCC'!AU$7:AU$754,MATCH(WatchList!$B27,'All CCC'!$B$7:$B$754,0)))</f>
        <v/>
      </c>
      <c r="AV27" s="334" t="str">
        <f>IF($B27="","",INDEX('All CCC'!AV$7:AV$754,MATCH(WatchList!$B27,'All CCC'!$B$7:$B$754,0)))</f>
        <v/>
      </c>
      <c r="AW27" s="334" t="str">
        <f>IF($B27="","",INDEX('All CCC'!AW$7:AW$754,MATCH(WatchList!$B27,'All CCC'!$B$7:$B$754,0)))</f>
        <v/>
      </c>
      <c r="AX27" s="334" t="str">
        <f>IF($B27="","",INDEX('All CCC'!AX$7:AX$754,MATCH(WatchList!$B27,'All CCC'!$B$7:$B$754,0)))</f>
        <v/>
      </c>
      <c r="AY27" s="334" t="str">
        <f>IF($B27="","",INDEX('All CCC'!AY$7:AY$754,MATCH(WatchList!$B27,'All CCC'!$B$7:$B$754,0)))</f>
        <v/>
      </c>
      <c r="AZ27" s="334" t="str">
        <f>IF($B27="","",INDEX('All CCC'!AZ$7:AZ$754,MATCH(WatchList!$B27,'All CCC'!$B$7:$B$754,0)))</f>
        <v/>
      </c>
      <c r="BA27" s="334" t="str">
        <f>IF($B27="","",INDEX('All CCC'!BA$7:BA$754,MATCH(WatchList!$B27,'All CCC'!$B$7:$B$754,0)))</f>
        <v/>
      </c>
      <c r="BB27" s="334" t="str">
        <f>IF($B27="","",INDEX('All CCC'!BB$7:BB$754,MATCH(WatchList!$B27,'All CCC'!$B$7:$B$754,0)))</f>
        <v/>
      </c>
      <c r="BC27" s="334" t="str">
        <f>IF($B27="","",INDEX('All CCC'!BC$7:BC$754,MATCH(WatchList!$B27,'All CCC'!$B$7:$B$754,0)))</f>
        <v/>
      </c>
      <c r="BD27" s="334" t="str">
        <f>IF($B27="","",INDEX('All CCC'!BD$7:BD$754,MATCH(WatchList!$B27,'All CCC'!$B$7:$B$754,0)))</f>
        <v/>
      </c>
      <c r="BE27" s="334" t="str">
        <f>IF($B27="","",INDEX('All CCC'!BE$7:BE$754,MATCH(WatchList!$B27,'All CCC'!$B$7:$B$754,0)))</f>
        <v/>
      </c>
      <c r="BF27" s="334" t="str">
        <f>IF($B27="","",INDEX('All CCC'!BF$7:BF$754,MATCH(WatchList!$B27,'All CCC'!$B$7:$B$754,0)))</f>
        <v/>
      </c>
      <c r="BG27" s="334" t="str">
        <f>IF($B27="","",INDEX('All CCC'!BG$7:BG$754,MATCH(WatchList!$B27,'All CCC'!$B$7:$B$754,0)))</f>
        <v/>
      </c>
    </row>
    <row r="28" spans="1:59" x14ac:dyDescent="0.2">
      <c r="A28" s="333" t="str">
        <f>IF($B28="","",INDEX('All CCC'!A$7:A$754,MATCH(WatchList!$B28,'All CCC'!$B$7:$B$754,0)))</f>
        <v/>
      </c>
      <c r="B28" s="127"/>
      <c r="C28" s="334" t="str">
        <f>IF($B28="","",INDEX('All CCC'!C$7:C$754,MATCH(WatchList!$B28,'All CCC'!$B$7:$B$754,0)))</f>
        <v/>
      </c>
      <c r="D28" s="334" t="str">
        <f>IF($B28="","",INDEX('All CCC'!D$7:D$754,MATCH(WatchList!$B28,'All CCC'!$B$7:$B$754,0)))</f>
        <v/>
      </c>
      <c r="E28" s="334" t="str">
        <f>IF($B28="","",INDEX('All CCC'!E$7:E$754,MATCH(WatchList!$B28,'All CCC'!$B$7:$B$754,0)))</f>
        <v/>
      </c>
      <c r="F28" s="334" t="str">
        <f>IF($B28="","",INDEX('All CCC'!F$7:F$754,MATCH(WatchList!$B28,'All CCC'!$B$7:$B$754,0)))</f>
        <v/>
      </c>
      <c r="G28" s="334" t="str">
        <f>IF($B28="","",INDEX('All CCC'!G$7:G$754,MATCH(WatchList!$B28,'All CCC'!$B$7:$B$754,0)))</f>
        <v/>
      </c>
      <c r="H28" s="334" t="str">
        <f>IF($B28="","",INDEX('All CCC'!H$7:H$754,MATCH(WatchList!$B28,'All CCC'!$B$7:$B$754,0)))</f>
        <v/>
      </c>
      <c r="I28" s="334" t="str">
        <f>IF($B28="","",INDEX('All CCC'!I$7:I$754,MATCH(WatchList!$B28,'All CCC'!$B$7:$B$754,0)))</f>
        <v/>
      </c>
      <c r="J28" s="334" t="str">
        <f>IF($B28="","",INDEX('All CCC'!J$7:J$754,MATCH(WatchList!$B28,'All CCC'!$B$7:$B$754,0)))</f>
        <v/>
      </c>
      <c r="K28" s="334" t="str">
        <f>IF($B28="","",INDEX('All CCC'!K$7:K$754,MATCH(WatchList!$B28,'All CCC'!$B$7:$B$754,0)))</f>
        <v/>
      </c>
      <c r="L28" s="334" t="str">
        <f>IF($B28="","",INDEX('All CCC'!L$7:L$754,MATCH(WatchList!$B28,'All CCC'!$B$7:$B$754,0)))</f>
        <v/>
      </c>
      <c r="M28" s="334" t="str">
        <f>IF($B28="","",INDEX('All CCC'!M$7:M$754,MATCH(WatchList!$B28,'All CCC'!$B$7:$B$754,0)))</f>
        <v/>
      </c>
      <c r="N28" s="334" t="str">
        <f>IF($B28="","",INDEX('All CCC'!N$7:N$754,MATCH(WatchList!$B28,'All CCC'!$B$7:$B$754,0)))</f>
        <v/>
      </c>
      <c r="O28" s="334" t="str">
        <f>IF($B28="","",INDEX('All CCC'!O$7:O$754,MATCH(WatchList!$B28,'All CCC'!$B$7:$B$754,0)))</f>
        <v/>
      </c>
      <c r="P28" s="335" t="str">
        <f>IF($B28="","",INDEX('All CCC'!P$7:P$754,MATCH(WatchList!$B28,'All CCC'!$B$7:$B$754,0)))</f>
        <v/>
      </c>
      <c r="Q28" s="335" t="str">
        <f>IF($B28="","",INDEX('All CCC'!Q$7:Q$754,MATCH(WatchList!$B28,'All CCC'!$B$7:$B$754,0)))</f>
        <v/>
      </c>
      <c r="R28" s="334" t="str">
        <f>IF($B28="","",INDEX('All CCC'!R$7:R$754,MATCH(WatchList!$B28,'All CCC'!$B$7:$B$754,0)))</f>
        <v/>
      </c>
      <c r="S28" s="334" t="str">
        <f>IF($B28="","",INDEX('All CCC'!S$7:S$754,MATCH(WatchList!$B28,'All CCC'!$B$7:$B$754,0)))</f>
        <v/>
      </c>
      <c r="T28" s="334" t="str">
        <f>IF($B28="","",INDEX('All CCC'!T$7:T$754,MATCH(WatchList!$B28,'All CCC'!$B$7:$B$754,0)))</f>
        <v/>
      </c>
      <c r="U28" s="334" t="str">
        <f>IF($B28="","",INDEX('All CCC'!U$7:U$754,MATCH(WatchList!$B28,'All CCC'!$B$7:$B$754,0)))</f>
        <v/>
      </c>
      <c r="V28" s="334" t="str">
        <f>IF($B28="","",INDEX('All CCC'!V$7:V$754,MATCH(WatchList!$B28,'All CCC'!$B$7:$B$754,0)))</f>
        <v/>
      </c>
      <c r="W28" s="334" t="str">
        <f>IF($B28="","",INDEX('All CCC'!W$7:W$754,MATCH(WatchList!$B28,'All CCC'!$B$7:$B$754,0)))</f>
        <v/>
      </c>
      <c r="X28" s="334" t="str">
        <f>IF($B28="","",INDEX('All CCC'!X$7:X$754,MATCH(WatchList!$B28,'All CCC'!$B$7:$B$754,0)))</f>
        <v/>
      </c>
      <c r="Y28" s="334" t="str">
        <f>IF($B28="","",INDEX('All CCC'!Y$7:Y$754,MATCH(WatchList!$B28,'All CCC'!$B$7:$B$754,0)))</f>
        <v/>
      </c>
      <c r="Z28" s="334" t="str">
        <f>IF($B28="","",INDEX('All CCC'!Z$7:Z$754,MATCH(WatchList!$B28,'All CCC'!$B$7:$B$754,0)))</f>
        <v/>
      </c>
      <c r="AA28" s="334" t="str">
        <f>IF($B28="","",INDEX('All CCC'!AA$7:AA$754,MATCH(WatchList!$B28,'All CCC'!$B$7:$B$754,0)))</f>
        <v/>
      </c>
      <c r="AB28" s="334" t="str">
        <f>IF($B28="","",INDEX('All CCC'!AB$7:AB$754,MATCH(WatchList!$B28,'All CCC'!$B$7:$B$754,0)))</f>
        <v/>
      </c>
      <c r="AC28" s="334" t="str">
        <f>IF($B28="","",INDEX('All CCC'!AC$7:AC$754,MATCH(WatchList!$B28,'All CCC'!$B$7:$B$754,0)))</f>
        <v/>
      </c>
      <c r="AD28" s="334" t="str">
        <f>IF($B28="","",INDEX('All CCC'!AD$7:AD$754,MATCH(WatchList!$B28,'All CCC'!$B$7:$B$754,0)))</f>
        <v/>
      </c>
      <c r="AE28" s="334" t="str">
        <f>IF($B28="","",INDEX('All CCC'!AE$7:AE$754,MATCH(WatchList!$B28,'All CCC'!$B$7:$B$754,0)))</f>
        <v/>
      </c>
      <c r="AF28" s="334" t="str">
        <f>IF($B28="","",INDEX('All CCC'!AF$7:AF$754,MATCH(WatchList!$B28,'All CCC'!$B$7:$B$754,0)))</f>
        <v/>
      </c>
      <c r="AG28" s="334" t="str">
        <f>IF($B28="","",INDEX('All CCC'!AG$7:AG$754,MATCH(WatchList!$B28,'All CCC'!$B$7:$B$754,0)))</f>
        <v/>
      </c>
      <c r="AH28" s="334" t="str">
        <f>IF($B28="","",INDEX('All CCC'!AH$7:AH$754,MATCH(WatchList!$B28,'All CCC'!$B$7:$B$754,0)))</f>
        <v/>
      </c>
      <c r="AI28" s="334" t="str">
        <f>IF($B28="","",INDEX('All CCC'!AI$7:AI$754,MATCH(WatchList!$B28,'All CCC'!$B$7:$B$754,0)))</f>
        <v/>
      </c>
      <c r="AJ28" s="334" t="str">
        <f>IF($B28="","",INDEX('All CCC'!AJ$7:AJ$754,MATCH(WatchList!$B28,'All CCC'!$B$7:$B$754,0)))</f>
        <v/>
      </c>
      <c r="AK28" s="334" t="str">
        <f>IF($B28="","",INDEX('All CCC'!AK$7:AK$754,MATCH(WatchList!$B28,'All CCC'!$B$7:$B$754,0)))</f>
        <v/>
      </c>
      <c r="AL28" s="334" t="str">
        <f>IF($B28="","",INDEX('All CCC'!AL$7:AL$754,MATCH(WatchList!$B28,'All CCC'!$B$7:$B$754,0)))</f>
        <v/>
      </c>
      <c r="AM28" s="334" t="str">
        <f>IF($B28="","",INDEX('All CCC'!AM$7:AM$754,MATCH(WatchList!$B28,'All CCC'!$B$7:$B$754,0)))</f>
        <v/>
      </c>
      <c r="AN28" s="334" t="str">
        <f>IF($B28="","",INDEX('All CCC'!AN$7:AN$754,MATCH(WatchList!$B28,'All CCC'!$B$7:$B$754,0)))</f>
        <v/>
      </c>
      <c r="AO28" s="334" t="str">
        <f>IF($B28="","",INDEX('All CCC'!AO$7:AO$754,MATCH(WatchList!$B28,'All CCC'!$B$7:$B$754,0)))</f>
        <v/>
      </c>
      <c r="AP28" s="334" t="str">
        <f>IF($B28="","",INDEX('All CCC'!AP$7:AP$754,MATCH(WatchList!$B28,'All CCC'!$B$7:$B$754,0)))</f>
        <v/>
      </c>
      <c r="AQ28" s="334" t="str">
        <f>IF($B28="","",INDEX('All CCC'!AQ$7:AQ$754,MATCH(WatchList!$B28,'All CCC'!$B$7:$B$754,0)))</f>
        <v/>
      </c>
      <c r="AR28" s="334" t="str">
        <f>IF($B28="","",INDEX('All CCC'!AR$7:AR$754,MATCH(WatchList!$B28,'All CCC'!$B$7:$B$754,0)))</f>
        <v/>
      </c>
      <c r="AS28" s="334" t="str">
        <f>IF($B28="","",INDEX('All CCC'!AS$7:AS$754,MATCH(WatchList!$B28,'All CCC'!$B$7:$B$754,0)))</f>
        <v/>
      </c>
      <c r="AT28" s="334" t="str">
        <f>IF($B28="","",INDEX('All CCC'!AT$7:AT$754,MATCH(WatchList!$B28,'All CCC'!$B$7:$B$754,0)))</f>
        <v/>
      </c>
      <c r="AU28" s="334" t="str">
        <f>IF($B28="","",INDEX('All CCC'!AU$7:AU$754,MATCH(WatchList!$B28,'All CCC'!$B$7:$B$754,0)))</f>
        <v/>
      </c>
      <c r="AV28" s="334" t="str">
        <f>IF($B28="","",INDEX('All CCC'!AV$7:AV$754,MATCH(WatchList!$B28,'All CCC'!$B$7:$B$754,0)))</f>
        <v/>
      </c>
      <c r="AW28" s="334" t="str">
        <f>IF($B28="","",INDEX('All CCC'!AW$7:AW$754,MATCH(WatchList!$B28,'All CCC'!$B$7:$B$754,0)))</f>
        <v/>
      </c>
      <c r="AX28" s="334" t="str">
        <f>IF($B28="","",INDEX('All CCC'!AX$7:AX$754,MATCH(WatchList!$B28,'All CCC'!$B$7:$B$754,0)))</f>
        <v/>
      </c>
      <c r="AY28" s="334" t="str">
        <f>IF($B28="","",INDEX('All CCC'!AY$7:AY$754,MATCH(WatchList!$B28,'All CCC'!$B$7:$B$754,0)))</f>
        <v/>
      </c>
      <c r="AZ28" s="334" t="str">
        <f>IF($B28="","",INDEX('All CCC'!AZ$7:AZ$754,MATCH(WatchList!$B28,'All CCC'!$B$7:$B$754,0)))</f>
        <v/>
      </c>
      <c r="BA28" s="334" t="str">
        <f>IF($B28="","",INDEX('All CCC'!BA$7:BA$754,MATCH(WatchList!$B28,'All CCC'!$B$7:$B$754,0)))</f>
        <v/>
      </c>
      <c r="BB28" s="334" t="str">
        <f>IF($B28="","",INDEX('All CCC'!BB$7:BB$754,MATCH(WatchList!$B28,'All CCC'!$B$7:$B$754,0)))</f>
        <v/>
      </c>
      <c r="BC28" s="334" t="str">
        <f>IF($B28="","",INDEX('All CCC'!BC$7:BC$754,MATCH(WatchList!$B28,'All CCC'!$B$7:$B$754,0)))</f>
        <v/>
      </c>
      <c r="BD28" s="334" t="str">
        <f>IF($B28="","",INDEX('All CCC'!BD$7:BD$754,MATCH(WatchList!$B28,'All CCC'!$B$7:$B$754,0)))</f>
        <v/>
      </c>
      <c r="BE28" s="334" t="str">
        <f>IF($B28="","",INDEX('All CCC'!BE$7:BE$754,MATCH(WatchList!$B28,'All CCC'!$B$7:$B$754,0)))</f>
        <v/>
      </c>
      <c r="BF28" s="334" t="str">
        <f>IF($B28="","",INDEX('All CCC'!BF$7:BF$754,MATCH(WatchList!$B28,'All CCC'!$B$7:$B$754,0)))</f>
        <v/>
      </c>
      <c r="BG28" s="334" t="str">
        <f>IF($B28="","",INDEX('All CCC'!BG$7:BG$754,MATCH(WatchList!$B28,'All CCC'!$B$7:$B$754,0)))</f>
        <v/>
      </c>
    </row>
    <row r="29" spans="1:59" x14ac:dyDescent="0.2">
      <c r="A29" s="333" t="str">
        <f>IF($B29="","",INDEX('All CCC'!A$7:A$754,MATCH(WatchList!$B29,'All CCC'!$B$7:$B$754,0)))</f>
        <v/>
      </c>
      <c r="B29" s="127"/>
      <c r="C29" s="334" t="str">
        <f>IF($B29="","",INDEX('All CCC'!C$7:C$754,MATCH(WatchList!$B29,'All CCC'!$B$7:$B$754,0)))</f>
        <v/>
      </c>
      <c r="D29" s="334" t="str">
        <f>IF($B29="","",INDEX('All CCC'!D$7:D$754,MATCH(WatchList!$B29,'All CCC'!$B$7:$B$754,0)))</f>
        <v/>
      </c>
      <c r="E29" s="334" t="str">
        <f>IF($B29="","",INDEX('All CCC'!E$7:E$754,MATCH(WatchList!$B29,'All CCC'!$B$7:$B$754,0)))</f>
        <v/>
      </c>
      <c r="F29" s="334" t="str">
        <f>IF($B29="","",INDEX('All CCC'!F$7:F$754,MATCH(WatchList!$B29,'All CCC'!$B$7:$B$754,0)))</f>
        <v/>
      </c>
      <c r="G29" s="334" t="str">
        <f>IF($B29="","",INDEX('All CCC'!G$7:G$754,MATCH(WatchList!$B29,'All CCC'!$B$7:$B$754,0)))</f>
        <v/>
      </c>
      <c r="H29" s="334" t="str">
        <f>IF($B29="","",INDEX('All CCC'!H$7:H$754,MATCH(WatchList!$B29,'All CCC'!$B$7:$B$754,0)))</f>
        <v/>
      </c>
      <c r="I29" s="334" t="str">
        <f>IF($B29="","",INDEX('All CCC'!I$7:I$754,MATCH(WatchList!$B29,'All CCC'!$B$7:$B$754,0)))</f>
        <v/>
      </c>
      <c r="J29" s="334" t="str">
        <f>IF($B29="","",INDEX('All CCC'!J$7:J$754,MATCH(WatchList!$B29,'All CCC'!$B$7:$B$754,0)))</f>
        <v/>
      </c>
      <c r="K29" s="334" t="str">
        <f>IF($B29="","",INDEX('All CCC'!K$7:K$754,MATCH(WatchList!$B29,'All CCC'!$B$7:$B$754,0)))</f>
        <v/>
      </c>
      <c r="L29" s="334" t="str">
        <f>IF($B29="","",INDEX('All CCC'!L$7:L$754,MATCH(WatchList!$B29,'All CCC'!$B$7:$B$754,0)))</f>
        <v/>
      </c>
      <c r="M29" s="334" t="str">
        <f>IF($B29="","",INDEX('All CCC'!M$7:M$754,MATCH(WatchList!$B29,'All CCC'!$B$7:$B$754,0)))</f>
        <v/>
      </c>
      <c r="N29" s="334" t="str">
        <f>IF($B29="","",INDEX('All CCC'!N$7:N$754,MATCH(WatchList!$B29,'All CCC'!$B$7:$B$754,0)))</f>
        <v/>
      </c>
      <c r="O29" s="334" t="str">
        <f>IF($B29="","",INDEX('All CCC'!O$7:O$754,MATCH(WatchList!$B29,'All CCC'!$B$7:$B$754,0)))</f>
        <v/>
      </c>
      <c r="P29" s="335" t="str">
        <f>IF($B29="","",INDEX('All CCC'!P$7:P$754,MATCH(WatchList!$B29,'All CCC'!$B$7:$B$754,0)))</f>
        <v/>
      </c>
      <c r="Q29" s="335" t="str">
        <f>IF($B29="","",INDEX('All CCC'!Q$7:Q$754,MATCH(WatchList!$B29,'All CCC'!$B$7:$B$754,0)))</f>
        <v/>
      </c>
      <c r="R29" s="334" t="str">
        <f>IF($B29="","",INDEX('All CCC'!R$7:R$754,MATCH(WatchList!$B29,'All CCC'!$B$7:$B$754,0)))</f>
        <v/>
      </c>
      <c r="S29" s="334" t="str">
        <f>IF($B29="","",INDEX('All CCC'!S$7:S$754,MATCH(WatchList!$B29,'All CCC'!$B$7:$B$754,0)))</f>
        <v/>
      </c>
      <c r="T29" s="334" t="str">
        <f>IF($B29="","",INDEX('All CCC'!T$7:T$754,MATCH(WatchList!$B29,'All CCC'!$B$7:$B$754,0)))</f>
        <v/>
      </c>
      <c r="U29" s="334" t="str">
        <f>IF($B29="","",INDEX('All CCC'!U$7:U$754,MATCH(WatchList!$B29,'All CCC'!$B$7:$B$754,0)))</f>
        <v/>
      </c>
      <c r="V29" s="334" t="str">
        <f>IF($B29="","",INDEX('All CCC'!V$7:V$754,MATCH(WatchList!$B29,'All CCC'!$B$7:$B$754,0)))</f>
        <v/>
      </c>
      <c r="W29" s="334" t="str">
        <f>IF($B29="","",INDEX('All CCC'!W$7:W$754,MATCH(WatchList!$B29,'All CCC'!$B$7:$B$754,0)))</f>
        <v/>
      </c>
      <c r="X29" s="334" t="str">
        <f>IF($B29="","",INDEX('All CCC'!X$7:X$754,MATCH(WatchList!$B29,'All CCC'!$B$7:$B$754,0)))</f>
        <v/>
      </c>
      <c r="Y29" s="334" t="str">
        <f>IF($B29="","",INDEX('All CCC'!Y$7:Y$754,MATCH(WatchList!$B29,'All CCC'!$B$7:$B$754,0)))</f>
        <v/>
      </c>
      <c r="Z29" s="334" t="str">
        <f>IF($B29="","",INDEX('All CCC'!Z$7:Z$754,MATCH(WatchList!$B29,'All CCC'!$B$7:$B$754,0)))</f>
        <v/>
      </c>
      <c r="AA29" s="334" t="str">
        <f>IF($B29="","",INDEX('All CCC'!AA$7:AA$754,MATCH(WatchList!$B29,'All CCC'!$B$7:$B$754,0)))</f>
        <v/>
      </c>
      <c r="AB29" s="334" t="str">
        <f>IF($B29="","",INDEX('All CCC'!AB$7:AB$754,MATCH(WatchList!$B29,'All CCC'!$B$7:$B$754,0)))</f>
        <v/>
      </c>
      <c r="AC29" s="334" t="str">
        <f>IF($B29="","",INDEX('All CCC'!AC$7:AC$754,MATCH(WatchList!$B29,'All CCC'!$B$7:$B$754,0)))</f>
        <v/>
      </c>
      <c r="AD29" s="334" t="str">
        <f>IF($B29="","",INDEX('All CCC'!AD$7:AD$754,MATCH(WatchList!$B29,'All CCC'!$B$7:$B$754,0)))</f>
        <v/>
      </c>
      <c r="AE29" s="334" t="str">
        <f>IF($B29="","",INDEX('All CCC'!AE$7:AE$754,MATCH(WatchList!$B29,'All CCC'!$B$7:$B$754,0)))</f>
        <v/>
      </c>
      <c r="AF29" s="334" t="str">
        <f>IF($B29="","",INDEX('All CCC'!AF$7:AF$754,MATCH(WatchList!$B29,'All CCC'!$B$7:$B$754,0)))</f>
        <v/>
      </c>
      <c r="AG29" s="334" t="str">
        <f>IF($B29="","",INDEX('All CCC'!AG$7:AG$754,MATCH(WatchList!$B29,'All CCC'!$B$7:$B$754,0)))</f>
        <v/>
      </c>
      <c r="AH29" s="334" t="str">
        <f>IF($B29="","",INDEX('All CCC'!AH$7:AH$754,MATCH(WatchList!$B29,'All CCC'!$B$7:$B$754,0)))</f>
        <v/>
      </c>
      <c r="AI29" s="334" t="str">
        <f>IF($B29="","",INDEX('All CCC'!AI$7:AI$754,MATCH(WatchList!$B29,'All CCC'!$B$7:$B$754,0)))</f>
        <v/>
      </c>
      <c r="AJ29" s="334" t="str">
        <f>IF($B29="","",INDEX('All CCC'!AJ$7:AJ$754,MATCH(WatchList!$B29,'All CCC'!$B$7:$B$754,0)))</f>
        <v/>
      </c>
      <c r="AK29" s="334" t="str">
        <f>IF($B29="","",INDEX('All CCC'!AK$7:AK$754,MATCH(WatchList!$B29,'All CCC'!$B$7:$B$754,0)))</f>
        <v/>
      </c>
      <c r="AL29" s="334" t="str">
        <f>IF($B29="","",INDEX('All CCC'!AL$7:AL$754,MATCH(WatchList!$B29,'All CCC'!$B$7:$B$754,0)))</f>
        <v/>
      </c>
      <c r="AM29" s="334" t="str">
        <f>IF($B29="","",INDEX('All CCC'!AM$7:AM$754,MATCH(WatchList!$B29,'All CCC'!$B$7:$B$754,0)))</f>
        <v/>
      </c>
      <c r="AN29" s="334" t="str">
        <f>IF($B29="","",INDEX('All CCC'!AN$7:AN$754,MATCH(WatchList!$B29,'All CCC'!$B$7:$B$754,0)))</f>
        <v/>
      </c>
      <c r="AO29" s="334" t="str">
        <f>IF($B29="","",INDEX('All CCC'!AO$7:AO$754,MATCH(WatchList!$B29,'All CCC'!$B$7:$B$754,0)))</f>
        <v/>
      </c>
      <c r="AP29" s="334" t="str">
        <f>IF($B29="","",INDEX('All CCC'!AP$7:AP$754,MATCH(WatchList!$B29,'All CCC'!$B$7:$B$754,0)))</f>
        <v/>
      </c>
      <c r="AQ29" s="334" t="str">
        <f>IF($B29="","",INDEX('All CCC'!AQ$7:AQ$754,MATCH(WatchList!$B29,'All CCC'!$B$7:$B$754,0)))</f>
        <v/>
      </c>
      <c r="AR29" s="334" t="str">
        <f>IF($B29="","",INDEX('All CCC'!AR$7:AR$754,MATCH(WatchList!$B29,'All CCC'!$B$7:$B$754,0)))</f>
        <v/>
      </c>
      <c r="AS29" s="334" t="str">
        <f>IF($B29="","",INDEX('All CCC'!AS$7:AS$754,MATCH(WatchList!$B29,'All CCC'!$B$7:$B$754,0)))</f>
        <v/>
      </c>
      <c r="AT29" s="334" t="str">
        <f>IF($B29="","",INDEX('All CCC'!AT$7:AT$754,MATCH(WatchList!$B29,'All CCC'!$B$7:$B$754,0)))</f>
        <v/>
      </c>
      <c r="AU29" s="334" t="str">
        <f>IF($B29="","",INDEX('All CCC'!AU$7:AU$754,MATCH(WatchList!$B29,'All CCC'!$B$7:$B$754,0)))</f>
        <v/>
      </c>
      <c r="AV29" s="334" t="str">
        <f>IF($B29="","",INDEX('All CCC'!AV$7:AV$754,MATCH(WatchList!$B29,'All CCC'!$B$7:$B$754,0)))</f>
        <v/>
      </c>
      <c r="AW29" s="334" t="str">
        <f>IF($B29="","",INDEX('All CCC'!AW$7:AW$754,MATCH(WatchList!$B29,'All CCC'!$B$7:$B$754,0)))</f>
        <v/>
      </c>
      <c r="AX29" s="334" t="str">
        <f>IF($B29="","",INDEX('All CCC'!AX$7:AX$754,MATCH(WatchList!$B29,'All CCC'!$B$7:$B$754,0)))</f>
        <v/>
      </c>
      <c r="AY29" s="334" t="str">
        <f>IF($B29="","",INDEX('All CCC'!AY$7:AY$754,MATCH(WatchList!$B29,'All CCC'!$B$7:$B$754,0)))</f>
        <v/>
      </c>
      <c r="AZ29" s="334" t="str">
        <f>IF($B29="","",INDEX('All CCC'!AZ$7:AZ$754,MATCH(WatchList!$B29,'All CCC'!$B$7:$B$754,0)))</f>
        <v/>
      </c>
      <c r="BA29" s="334" t="str">
        <f>IF($B29="","",INDEX('All CCC'!BA$7:BA$754,MATCH(WatchList!$B29,'All CCC'!$B$7:$B$754,0)))</f>
        <v/>
      </c>
      <c r="BB29" s="334" t="str">
        <f>IF($B29="","",INDEX('All CCC'!BB$7:BB$754,MATCH(WatchList!$B29,'All CCC'!$B$7:$B$754,0)))</f>
        <v/>
      </c>
      <c r="BC29" s="334" t="str">
        <f>IF($B29="","",INDEX('All CCC'!BC$7:BC$754,MATCH(WatchList!$B29,'All CCC'!$B$7:$B$754,0)))</f>
        <v/>
      </c>
      <c r="BD29" s="334" t="str">
        <f>IF($B29="","",INDEX('All CCC'!BD$7:BD$754,MATCH(WatchList!$B29,'All CCC'!$B$7:$B$754,0)))</f>
        <v/>
      </c>
      <c r="BE29" s="334" t="str">
        <f>IF($B29="","",INDEX('All CCC'!BE$7:BE$754,MATCH(WatchList!$B29,'All CCC'!$B$7:$B$754,0)))</f>
        <v/>
      </c>
      <c r="BF29" s="334" t="str">
        <f>IF($B29="","",INDEX('All CCC'!BF$7:BF$754,MATCH(WatchList!$B29,'All CCC'!$B$7:$B$754,0)))</f>
        <v/>
      </c>
      <c r="BG29" s="334" t="str">
        <f>IF($B29="","",INDEX('All CCC'!BG$7:BG$754,MATCH(WatchList!$B29,'All CCC'!$B$7:$B$754,0)))</f>
        <v/>
      </c>
    </row>
    <row r="30" spans="1:59" x14ac:dyDescent="0.2">
      <c r="A30" s="333" t="str">
        <f>IF($B30="","",INDEX('All CCC'!A$7:A$754,MATCH(WatchList!$B30,'All CCC'!$B$7:$B$754,0)))</f>
        <v/>
      </c>
      <c r="B30" s="127"/>
      <c r="C30" s="334" t="str">
        <f>IF($B30="","",INDEX('All CCC'!C$7:C$754,MATCH(WatchList!$B30,'All CCC'!$B$7:$B$754,0)))</f>
        <v/>
      </c>
      <c r="D30" s="334" t="str">
        <f>IF($B30="","",INDEX('All CCC'!D$7:D$754,MATCH(WatchList!$B30,'All CCC'!$B$7:$B$754,0)))</f>
        <v/>
      </c>
      <c r="E30" s="334" t="str">
        <f>IF($B30="","",INDEX('All CCC'!E$7:E$754,MATCH(WatchList!$B30,'All CCC'!$B$7:$B$754,0)))</f>
        <v/>
      </c>
      <c r="F30" s="334" t="str">
        <f>IF($B30="","",INDEX('All CCC'!F$7:F$754,MATCH(WatchList!$B30,'All CCC'!$B$7:$B$754,0)))</f>
        <v/>
      </c>
      <c r="G30" s="334" t="str">
        <f>IF($B30="","",INDEX('All CCC'!G$7:G$754,MATCH(WatchList!$B30,'All CCC'!$B$7:$B$754,0)))</f>
        <v/>
      </c>
      <c r="H30" s="334" t="str">
        <f>IF($B30="","",INDEX('All CCC'!H$7:H$754,MATCH(WatchList!$B30,'All CCC'!$B$7:$B$754,0)))</f>
        <v/>
      </c>
      <c r="I30" s="334" t="str">
        <f>IF($B30="","",INDEX('All CCC'!I$7:I$754,MATCH(WatchList!$B30,'All CCC'!$B$7:$B$754,0)))</f>
        <v/>
      </c>
      <c r="J30" s="334" t="str">
        <f>IF($B30="","",INDEX('All CCC'!J$7:J$754,MATCH(WatchList!$B30,'All CCC'!$B$7:$B$754,0)))</f>
        <v/>
      </c>
      <c r="K30" s="334" t="str">
        <f>IF($B30="","",INDEX('All CCC'!K$7:K$754,MATCH(WatchList!$B30,'All CCC'!$B$7:$B$754,0)))</f>
        <v/>
      </c>
      <c r="L30" s="334" t="str">
        <f>IF($B30="","",INDEX('All CCC'!L$7:L$754,MATCH(WatchList!$B30,'All CCC'!$B$7:$B$754,0)))</f>
        <v/>
      </c>
      <c r="M30" s="334" t="str">
        <f>IF($B30="","",INDEX('All CCC'!M$7:M$754,MATCH(WatchList!$B30,'All CCC'!$B$7:$B$754,0)))</f>
        <v/>
      </c>
      <c r="N30" s="334" t="str">
        <f>IF($B30="","",INDEX('All CCC'!N$7:N$754,MATCH(WatchList!$B30,'All CCC'!$B$7:$B$754,0)))</f>
        <v/>
      </c>
      <c r="O30" s="334" t="str">
        <f>IF($B30="","",INDEX('All CCC'!O$7:O$754,MATCH(WatchList!$B30,'All CCC'!$B$7:$B$754,0)))</f>
        <v/>
      </c>
      <c r="P30" s="335" t="str">
        <f>IF($B30="","",INDEX('All CCC'!P$7:P$754,MATCH(WatchList!$B30,'All CCC'!$B$7:$B$754,0)))</f>
        <v/>
      </c>
      <c r="Q30" s="335" t="str">
        <f>IF($B30="","",INDEX('All CCC'!Q$7:Q$754,MATCH(WatchList!$B30,'All CCC'!$B$7:$B$754,0)))</f>
        <v/>
      </c>
      <c r="R30" s="334" t="str">
        <f>IF($B30="","",INDEX('All CCC'!R$7:R$754,MATCH(WatchList!$B30,'All CCC'!$B$7:$B$754,0)))</f>
        <v/>
      </c>
      <c r="S30" s="334" t="str">
        <f>IF($B30="","",INDEX('All CCC'!S$7:S$754,MATCH(WatchList!$B30,'All CCC'!$B$7:$B$754,0)))</f>
        <v/>
      </c>
      <c r="T30" s="334" t="str">
        <f>IF($B30="","",INDEX('All CCC'!T$7:T$754,MATCH(WatchList!$B30,'All CCC'!$B$7:$B$754,0)))</f>
        <v/>
      </c>
      <c r="U30" s="334" t="str">
        <f>IF($B30="","",INDEX('All CCC'!U$7:U$754,MATCH(WatchList!$B30,'All CCC'!$B$7:$B$754,0)))</f>
        <v/>
      </c>
      <c r="V30" s="334" t="str">
        <f>IF($B30="","",INDEX('All CCC'!V$7:V$754,MATCH(WatchList!$B30,'All CCC'!$B$7:$B$754,0)))</f>
        <v/>
      </c>
      <c r="W30" s="334" t="str">
        <f>IF($B30="","",INDEX('All CCC'!W$7:W$754,MATCH(WatchList!$B30,'All CCC'!$B$7:$B$754,0)))</f>
        <v/>
      </c>
      <c r="X30" s="334" t="str">
        <f>IF($B30="","",INDEX('All CCC'!X$7:X$754,MATCH(WatchList!$B30,'All CCC'!$B$7:$B$754,0)))</f>
        <v/>
      </c>
      <c r="Y30" s="334" t="str">
        <f>IF($B30="","",INDEX('All CCC'!Y$7:Y$754,MATCH(WatchList!$B30,'All CCC'!$B$7:$B$754,0)))</f>
        <v/>
      </c>
      <c r="Z30" s="334" t="str">
        <f>IF($B30="","",INDEX('All CCC'!Z$7:Z$754,MATCH(WatchList!$B30,'All CCC'!$B$7:$B$754,0)))</f>
        <v/>
      </c>
      <c r="AA30" s="334" t="str">
        <f>IF($B30="","",INDEX('All CCC'!AA$7:AA$754,MATCH(WatchList!$B30,'All CCC'!$B$7:$B$754,0)))</f>
        <v/>
      </c>
      <c r="AB30" s="334" t="str">
        <f>IF($B30="","",INDEX('All CCC'!AB$7:AB$754,MATCH(WatchList!$B30,'All CCC'!$B$7:$B$754,0)))</f>
        <v/>
      </c>
      <c r="AC30" s="334" t="str">
        <f>IF($B30="","",INDEX('All CCC'!AC$7:AC$754,MATCH(WatchList!$B30,'All CCC'!$B$7:$B$754,0)))</f>
        <v/>
      </c>
      <c r="AD30" s="334" t="str">
        <f>IF($B30="","",INDEX('All CCC'!AD$7:AD$754,MATCH(WatchList!$B30,'All CCC'!$B$7:$B$754,0)))</f>
        <v/>
      </c>
      <c r="AE30" s="334" t="str">
        <f>IF($B30="","",INDEX('All CCC'!AE$7:AE$754,MATCH(WatchList!$B30,'All CCC'!$B$7:$B$754,0)))</f>
        <v/>
      </c>
      <c r="AF30" s="334" t="str">
        <f>IF($B30="","",INDEX('All CCC'!AF$7:AF$754,MATCH(WatchList!$B30,'All CCC'!$B$7:$B$754,0)))</f>
        <v/>
      </c>
      <c r="AG30" s="334" t="str">
        <f>IF($B30="","",INDEX('All CCC'!AG$7:AG$754,MATCH(WatchList!$B30,'All CCC'!$B$7:$B$754,0)))</f>
        <v/>
      </c>
      <c r="AH30" s="334" t="str">
        <f>IF($B30="","",INDEX('All CCC'!AH$7:AH$754,MATCH(WatchList!$B30,'All CCC'!$B$7:$B$754,0)))</f>
        <v/>
      </c>
      <c r="AI30" s="334" t="str">
        <f>IF($B30="","",INDEX('All CCC'!AI$7:AI$754,MATCH(WatchList!$B30,'All CCC'!$B$7:$B$754,0)))</f>
        <v/>
      </c>
      <c r="AJ30" s="334" t="str">
        <f>IF($B30="","",INDEX('All CCC'!AJ$7:AJ$754,MATCH(WatchList!$B30,'All CCC'!$B$7:$B$754,0)))</f>
        <v/>
      </c>
      <c r="AK30" s="334" t="str">
        <f>IF($B30="","",INDEX('All CCC'!AK$7:AK$754,MATCH(WatchList!$B30,'All CCC'!$B$7:$B$754,0)))</f>
        <v/>
      </c>
      <c r="AL30" s="334" t="str">
        <f>IF($B30="","",INDEX('All CCC'!AL$7:AL$754,MATCH(WatchList!$B30,'All CCC'!$B$7:$B$754,0)))</f>
        <v/>
      </c>
      <c r="AM30" s="334" t="str">
        <f>IF($B30="","",INDEX('All CCC'!AM$7:AM$754,MATCH(WatchList!$B30,'All CCC'!$B$7:$B$754,0)))</f>
        <v/>
      </c>
      <c r="AN30" s="334" t="str">
        <f>IF($B30="","",INDEX('All CCC'!AN$7:AN$754,MATCH(WatchList!$B30,'All CCC'!$B$7:$B$754,0)))</f>
        <v/>
      </c>
      <c r="AO30" s="334" t="str">
        <f>IF($B30="","",INDEX('All CCC'!AO$7:AO$754,MATCH(WatchList!$B30,'All CCC'!$B$7:$B$754,0)))</f>
        <v/>
      </c>
      <c r="AP30" s="334" t="str">
        <f>IF($B30="","",INDEX('All CCC'!AP$7:AP$754,MATCH(WatchList!$B30,'All CCC'!$B$7:$B$754,0)))</f>
        <v/>
      </c>
      <c r="AQ30" s="334" t="str">
        <f>IF($B30="","",INDEX('All CCC'!AQ$7:AQ$754,MATCH(WatchList!$B30,'All CCC'!$B$7:$B$754,0)))</f>
        <v/>
      </c>
      <c r="AR30" s="334" t="str">
        <f>IF($B30="","",INDEX('All CCC'!AR$7:AR$754,MATCH(WatchList!$B30,'All CCC'!$B$7:$B$754,0)))</f>
        <v/>
      </c>
      <c r="AS30" s="334" t="str">
        <f>IF($B30="","",INDEX('All CCC'!AS$7:AS$754,MATCH(WatchList!$B30,'All CCC'!$B$7:$B$754,0)))</f>
        <v/>
      </c>
      <c r="AT30" s="334" t="str">
        <f>IF($B30="","",INDEX('All CCC'!AT$7:AT$754,MATCH(WatchList!$B30,'All CCC'!$B$7:$B$754,0)))</f>
        <v/>
      </c>
      <c r="AU30" s="334" t="str">
        <f>IF($B30="","",INDEX('All CCC'!AU$7:AU$754,MATCH(WatchList!$B30,'All CCC'!$B$7:$B$754,0)))</f>
        <v/>
      </c>
      <c r="AV30" s="334" t="str">
        <f>IF($B30="","",INDEX('All CCC'!AV$7:AV$754,MATCH(WatchList!$B30,'All CCC'!$B$7:$B$754,0)))</f>
        <v/>
      </c>
      <c r="AW30" s="334" t="str">
        <f>IF($B30="","",INDEX('All CCC'!AW$7:AW$754,MATCH(WatchList!$B30,'All CCC'!$B$7:$B$754,0)))</f>
        <v/>
      </c>
      <c r="AX30" s="334" t="str">
        <f>IF($B30="","",INDEX('All CCC'!AX$7:AX$754,MATCH(WatchList!$B30,'All CCC'!$B$7:$B$754,0)))</f>
        <v/>
      </c>
      <c r="AY30" s="334" t="str">
        <f>IF($B30="","",INDEX('All CCC'!AY$7:AY$754,MATCH(WatchList!$B30,'All CCC'!$B$7:$B$754,0)))</f>
        <v/>
      </c>
      <c r="AZ30" s="334" t="str">
        <f>IF($B30="","",INDEX('All CCC'!AZ$7:AZ$754,MATCH(WatchList!$B30,'All CCC'!$B$7:$B$754,0)))</f>
        <v/>
      </c>
      <c r="BA30" s="334" t="str">
        <f>IF($B30="","",INDEX('All CCC'!BA$7:BA$754,MATCH(WatchList!$B30,'All CCC'!$B$7:$B$754,0)))</f>
        <v/>
      </c>
      <c r="BB30" s="334" t="str">
        <f>IF($B30="","",INDEX('All CCC'!BB$7:BB$754,MATCH(WatchList!$B30,'All CCC'!$B$7:$B$754,0)))</f>
        <v/>
      </c>
      <c r="BC30" s="334" t="str">
        <f>IF($B30="","",INDEX('All CCC'!BC$7:BC$754,MATCH(WatchList!$B30,'All CCC'!$B$7:$B$754,0)))</f>
        <v/>
      </c>
      <c r="BD30" s="334" t="str">
        <f>IF($B30="","",INDEX('All CCC'!BD$7:BD$754,MATCH(WatchList!$B30,'All CCC'!$B$7:$B$754,0)))</f>
        <v/>
      </c>
      <c r="BE30" s="334" t="str">
        <f>IF($B30="","",INDEX('All CCC'!BE$7:BE$754,MATCH(WatchList!$B30,'All CCC'!$B$7:$B$754,0)))</f>
        <v/>
      </c>
      <c r="BF30" s="334" t="str">
        <f>IF($B30="","",INDEX('All CCC'!BF$7:BF$754,MATCH(WatchList!$B30,'All CCC'!$B$7:$B$754,0)))</f>
        <v/>
      </c>
      <c r="BG30" s="334" t="str">
        <f>IF($B30="","",INDEX('All CCC'!BG$7:BG$754,MATCH(WatchList!$B30,'All CCC'!$B$7:$B$754,0)))</f>
        <v/>
      </c>
    </row>
    <row r="31" spans="1:59" x14ac:dyDescent="0.2">
      <c r="A31" s="333" t="str">
        <f>IF($B31="","",INDEX('All CCC'!A$7:A$754,MATCH(WatchList!$B31,'All CCC'!$B$7:$B$754,0)))</f>
        <v/>
      </c>
      <c r="B31" s="127"/>
      <c r="C31" s="334" t="str">
        <f>IF($B31="","",INDEX('All CCC'!C$7:C$754,MATCH(WatchList!$B31,'All CCC'!$B$7:$B$754,0)))</f>
        <v/>
      </c>
      <c r="D31" s="334" t="str">
        <f>IF($B31="","",INDEX('All CCC'!D$7:D$754,MATCH(WatchList!$B31,'All CCC'!$B$7:$B$754,0)))</f>
        <v/>
      </c>
      <c r="E31" s="334" t="str">
        <f>IF($B31="","",INDEX('All CCC'!E$7:E$754,MATCH(WatchList!$B31,'All CCC'!$B$7:$B$754,0)))</f>
        <v/>
      </c>
      <c r="F31" s="334" t="str">
        <f>IF($B31="","",INDEX('All CCC'!F$7:F$754,MATCH(WatchList!$B31,'All CCC'!$B$7:$B$754,0)))</f>
        <v/>
      </c>
      <c r="G31" s="334" t="str">
        <f>IF($B31="","",INDEX('All CCC'!G$7:G$754,MATCH(WatchList!$B31,'All CCC'!$B$7:$B$754,0)))</f>
        <v/>
      </c>
      <c r="H31" s="334" t="str">
        <f>IF($B31="","",INDEX('All CCC'!H$7:H$754,MATCH(WatchList!$B31,'All CCC'!$B$7:$B$754,0)))</f>
        <v/>
      </c>
      <c r="I31" s="334" t="str">
        <f>IF($B31="","",INDEX('All CCC'!I$7:I$754,MATCH(WatchList!$B31,'All CCC'!$B$7:$B$754,0)))</f>
        <v/>
      </c>
      <c r="J31" s="334" t="str">
        <f>IF($B31="","",INDEX('All CCC'!J$7:J$754,MATCH(WatchList!$B31,'All CCC'!$B$7:$B$754,0)))</f>
        <v/>
      </c>
      <c r="K31" s="334" t="str">
        <f>IF($B31="","",INDEX('All CCC'!K$7:K$754,MATCH(WatchList!$B31,'All CCC'!$B$7:$B$754,0)))</f>
        <v/>
      </c>
      <c r="L31" s="334" t="str">
        <f>IF($B31="","",INDEX('All CCC'!L$7:L$754,MATCH(WatchList!$B31,'All CCC'!$B$7:$B$754,0)))</f>
        <v/>
      </c>
      <c r="M31" s="334" t="str">
        <f>IF($B31="","",INDEX('All CCC'!M$7:M$754,MATCH(WatchList!$B31,'All CCC'!$B$7:$B$754,0)))</f>
        <v/>
      </c>
      <c r="N31" s="334" t="str">
        <f>IF($B31="","",INDEX('All CCC'!N$7:N$754,MATCH(WatchList!$B31,'All CCC'!$B$7:$B$754,0)))</f>
        <v/>
      </c>
      <c r="O31" s="334" t="str">
        <f>IF($B31="","",INDEX('All CCC'!O$7:O$754,MATCH(WatchList!$B31,'All CCC'!$B$7:$B$754,0)))</f>
        <v/>
      </c>
      <c r="P31" s="335" t="str">
        <f>IF($B31="","",INDEX('All CCC'!P$7:P$754,MATCH(WatchList!$B31,'All CCC'!$B$7:$B$754,0)))</f>
        <v/>
      </c>
      <c r="Q31" s="335" t="str">
        <f>IF($B31="","",INDEX('All CCC'!Q$7:Q$754,MATCH(WatchList!$B31,'All CCC'!$B$7:$B$754,0)))</f>
        <v/>
      </c>
      <c r="R31" s="334" t="str">
        <f>IF($B31="","",INDEX('All CCC'!R$7:R$754,MATCH(WatchList!$B31,'All CCC'!$B$7:$B$754,0)))</f>
        <v/>
      </c>
      <c r="S31" s="334" t="str">
        <f>IF($B31="","",INDEX('All CCC'!S$7:S$754,MATCH(WatchList!$B31,'All CCC'!$B$7:$B$754,0)))</f>
        <v/>
      </c>
      <c r="T31" s="334" t="str">
        <f>IF($B31="","",INDEX('All CCC'!T$7:T$754,MATCH(WatchList!$B31,'All CCC'!$B$7:$B$754,0)))</f>
        <v/>
      </c>
      <c r="U31" s="334" t="str">
        <f>IF($B31="","",INDEX('All CCC'!U$7:U$754,MATCH(WatchList!$B31,'All CCC'!$B$7:$B$754,0)))</f>
        <v/>
      </c>
      <c r="V31" s="334" t="str">
        <f>IF($B31="","",INDEX('All CCC'!V$7:V$754,MATCH(WatchList!$B31,'All CCC'!$B$7:$B$754,0)))</f>
        <v/>
      </c>
      <c r="W31" s="334" t="str">
        <f>IF($B31="","",INDEX('All CCC'!W$7:W$754,MATCH(WatchList!$B31,'All CCC'!$B$7:$B$754,0)))</f>
        <v/>
      </c>
      <c r="X31" s="334" t="str">
        <f>IF($B31="","",INDEX('All CCC'!X$7:X$754,MATCH(WatchList!$B31,'All CCC'!$B$7:$B$754,0)))</f>
        <v/>
      </c>
      <c r="Y31" s="334" t="str">
        <f>IF($B31="","",INDEX('All CCC'!Y$7:Y$754,MATCH(WatchList!$B31,'All CCC'!$B$7:$B$754,0)))</f>
        <v/>
      </c>
      <c r="Z31" s="334" t="str">
        <f>IF($B31="","",INDEX('All CCC'!Z$7:Z$754,MATCH(WatchList!$B31,'All CCC'!$B$7:$B$754,0)))</f>
        <v/>
      </c>
      <c r="AA31" s="334" t="str">
        <f>IF($B31="","",INDEX('All CCC'!AA$7:AA$754,MATCH(WatchList!$B31,'All CCC'!$B$7:$B$754,0)))</f>
        <v/>
      </c>
      <c r="AB31" s="334" t="str">
        <f>IF($B31="","",INDEX('All CCC'!AB$7:AB$754,MATCH(WatchList!$B31,'All CCC'!$B$7:$B$754,0)))</f>
        <v/>
      </c>
      <c r="AC31" s="334" t="str">
        <f>IF($B31="","",INDEX('All CCC'!AC$7:AC$754,MATCH(WatchList!$B31,'All CCC'!$B$7:$B$754,0)))</f>
        <v/>
      </c>
      <c r="AD31" s="334" t="str">
        <f>IF($B31="","",INDEX('All CCC'!AD$7:AD$754,MATCH(WatchList!$B31,'All CCC'!$B$7:$B$754,0)))</f>
        <v/>
      </c>
      <c r="AE31" s="334" t="str">
        <f>IF($B31="","",INDEX('All CCC'!AE$7:AE$754,MATCH(WatchList!$B31,'All CCC'!$B$7:$B$754,0)))</f>
        <v/>
      </c>
      <c r="AF31" s="334" t="str">
        <f>IF($B31="","",INDEX('All CCC'!AF$7:AF$754,MATCH(WatchList!$B31,'All CCC'!$B$7:$B$754,0)))</f>
        <v/>
      </c>
      <c r="AG31" s="334" t="str">
        <f>IF($B31="","",INDEX('All CCC'!AG$7:AG$754,MATCH(WatchList!$B31,'All CCC'!$B$7:$B$754,0)))</f>
        <v/>
      </c>
      <c r="AH31" s="334" t="str">
        <f>IF($B31="","",INDEX('All CCC'!AH$7:AH$754,MATCH(WatchList!$B31,'All CCC'!$B$7:$B$754,0)))</f>
        <v/>
      </c>
      <c r="AI31" s="334" t="str">
        <f>IF($B31="","",INDEX('All CCC'!AI$7:AI$754,MATCH(WatchList!$B31,'All CCC'!$B$7:$B$754,0)))</f>
        <v/>
      </c>
      <c r="AJ31" s="334" t="str">
        <f>IF($B31="","",INDEX('All CCC'!AJ$7:AJ$754,MATCH(WatchList!$B31,'All CCC'!$B$7:$B$754,0)))</f>
        <v/>
      </c>
      <c r="AK31" s="334" t="str">
        <f>IF($B31="","",INDEX('All CCC'!AK$7:AK$754,MATCH(WatchList!$B31,'All CCC'!$B$7:$B$754,0)))</f>
        <v/>
      </c>
      <c r="AL31" s="334" t="str">
        <f>IF($B31="","",INDEX('All CCC'!AL$7:AL$754,MATCH(WatchList!$B31,'All CCC'!$B$7:$B$754,0)))</f>
        <v/>
      </c>
      <c r="AM31" s="334" t="str">
        <f>IF($B31="","",INDEX('All CCC'!AM$7:AM$754,MATCH(WatchList!$B31,'All CCC'!$B$7:$B$754,0)))</f>
        <v/>
      </c>
      <c r="AN31" s="334" t="str">
        <f>IF($B31="","",INDEX('All CCC'!AN$7:AN$754,MATCH(WatchList!$B31,'All CCC'!$B$7:$B$754,0)))</f>
        <v/>
      </c>
      <c r="AO31" s="334" t="str">
        <f>IF($B31="","",INDEX('All CCC'!AO$7:AO$754,MATCH(WatchList!$B31,'All CCC'!$B$7:$B$754,0)))</f>
        <v/>
      </c>
      <c r="AP31" s="334" t="str">
        <f>IF($B31="","",INDEX('All CCC'!AP$7:AP$754,MATCH(WatchList!$B31,'All CCC'!$B$7:$B$754,0)))</f>
        <v/>
      </c>
      <c r="AQ31" s="334" t="str">
        <f>IF($B31="","",INDEX('All CCC'!AQ$7:AQ$754,MATCH(WatchList!$B31,'All CCC'!$B$7:$B$754,0)))</f>
        <v/>
      </c>
      <c r="AR31" s="334" t="str">
        <f>IF($B31="","",INDEX('All CCC'!AR$7:AR$754,MATCH(WatchList!$B31,'All CCC'!$B$7:$B$754,0)))</f>
        <v/>
      </c>
      <c r="AS31" s="334" t="str">
        <f>IF($B31="","",INDEX('All CCC'!AS$7:AS$754,MATCH(WatchList!$B31,'All CCC'!$B$7:$B$754,0)))</f>
        <v/>
      </c>
      <c r="AT31" s="334" t="str">
        <f>IF($B31="","",INDEX('All CCC'!AT$7:AT$754,MATCH(WatchList!$B31,'All CCC'!$B$7:$B$754,0)))</f>
        <v/>
      </c>
      <c r="AU31" s="334" t="str">
        <f>IF($B31="","",INDEX('All CCC'!AU$7:AU$754,MATCH(WatchList!$B31,'All CCC'!$B$7:$B$754,0)))</f>
        <v/>
      </c>
      <c r="AV31" s="334" t="str">
        <f>IF($B31="","",INDEX('All CCC'!AV$7:AV$754,MATCH(WatchList!$B31,'All CCC'!$B$7:$B$754,0)))</f>
        <v/>
      </c>
      <c r="AW31" s="334" t="str">
        <f>IF($B31="","",INDEX('All CCC'!AW$7:AW$754,MATCH(WatchList!$B31,'All CCC'!$B$7:$B$754,0)))</f>
        <v/>
      </c>
      <c r="AX31" s="334" t="str">
        <f>IF($B31="","",INDEX('All CCC'!AX$7:AX$754,MATCH(WatchList!$B31,'All CCC'!$B$7:$B$754,0)))</f>
        <v/>
      </c>
      <c r="AY31" s="334" t="str">
        <f>IF($B31="","",INDEX('All CCC'!AY$7:AY$754,MATCH(WatchList!$B31,'All CCC'!$B$7:$B$754,0)))</f>
        <v/>
      </c>
      <c r="AZ31" s="334" t="str">
        <f>IF($B31="","",INDEX('All CCC'!AZ$7:AZ$754,MATCH(WatchList!$B31,'All CCC'!$B$7:$B$754,0)))</f>
        <v/>
      </c>
      <c r="BA31" s="334" t="str">
        <f>IF($B31="","",INDEX('All CCC'!BA$7:BA$754,MATCH(WatchList!$B31,'All CCC'!$B$7:$B$754,0)))</f>
        <v/>
      </c>
      <c r="BB31" s="334" t="str">
        <f>IF($B31="","",INDEX('All CCC'!BB$7:BB$754,MATCH(WatchList!$B31,'All CCC'!$B$7:$B$754,0)))</f>
        <v/>
      </c>
      <c r="BC31" s="334" t="str">
        <f>IF($B31="","",INDEX('All CCC'!BC$7:BC$754,MATCH(WatchList!$B31,'All CCC'!$B$7:$B$754,0)))</f>
        <v/>
      </c>
      <c r="BD31" s="334" t="str">
        <f>IF($B31="","",INDEX('All CCC'!BD$7:BD$754,MATCH(WatchList!$B31,'All CCC'!$B$7:$B$754,0)))</f>
        <v/>
      </c>
      <c r="BE31" s="334" t="str">
        <f>IF($B31="","",INDEX('All CCC'!BE$7:BE$754,MATCH(WatchList!$B31,'All CCC'!$B$7:$B$754,0)))</f>
        <v/>
      </c>
      <c r="BF31" s="334" t="str">
        <f>IF($B31="","",INDEX('All CCC'!BF$7:BF$754,MATCH(WatchList!$B31,'All CCC'!$B$7:$B$754,0)))</f>
        <v/>
      </c>
      <c r="BG31" s="334" t="str">
        <f>IF($B31="","",INDEX('All CCC'!BG$7:BG$754,MATCH(WatchList!$B31,'All CCC'!$B$7:$B$754,0)))</f>
        <v/>
      </c>
    </row>
    <row r="32" spans="1:59" x14ac:dyDescent="0.2">
      <c r="A32" s="333" t="str">
        <f>IF($B32="","",INDEX('All CCC'!A$7:A$754,MATCH(WatchList!$B32,'All CCC'!$B$7:$B$754,0)))</f>
        <v/>
      </c>
      <c r="B32" s="127"/>
      <c r="C32" s="334" t="str">
        <f>IF($B32="","",INDEX('All CCC'!C$7:C$754,MATCH(WatchList!$B32,'All CCC'!$B$7:$B$754,0)))</f>
        <v/>
      </c>
      <c r="D32" s="334" t="str">
        <f>IF($B32="","",INDEX('All CCC'!D$7:D$754,MATCH(WatchList!$B32,'All CCC'!$B$7:$B$754,0)))</f>
        <v/>
      </c>
      <c r="E32" s="334" t="str">
        <f>IF($B32="","",INDEX('All CCC'!E$7:E$754,MATCH(WatchList!$B32,'All CCC'!$B$7:$B$754,0)))</f>
        <v/>
      </c>
      <c r="F32" s="334" t="str">
        <f>IF($B32="","",INDEX('All CCC'!F$7:F$754,MATCH(WatchList!$B32,'All CCC'!$B$7:$B$754,0)))</f>
        <v/>
      </c>
      <c r="G32" s="334" t="str">
        <f>IF($B32="","",INDEX('All CCC'!G$7:G$754,MATCH(WatchList!$B32,'All CCC'!$B$7:$B$754,0)))</f>
        <v/>
      </c>
      <c r="H32" s="334" t="str">
        <f>IF($B32="","",INDEX('All CCC'!H$7:H$754,MATCH(WatchList!$B32,'All CCC'!$B$7:$B$754,0)))</f>
        <v/>
      </c>
      <c r="I32" s="334" t="str">
        <f>IF($B32="","",INDEX('All CCC'!I$7:I$754,MATCH(WatchList!$B32,'All CCC'!$B$7:$B$754,0)))</f>
        <v/>
      </c>
      <c r="J32" s="334" t="str">
        <f>IF($B32="","",INDEX('All CCC'!J$7:J$754,MATCH(WatchList!$B32,'All CCC'!$B$7:$B$754,0)))</f>
        <v/>
      </c>
      <c r="K32" s="334" t="str">
        <f>IF($B32="","",INDEX('All CCC'!K$7:K$754,MATCH(WatchList!$B32,'All CCC'!$B$7:$B$754,0)))</f>
        <v/>
      </c>
      <c r="L32" s="334" t="str">
        <f>IF($B32="","",INDEX('All CCC'!L$7:L$754,MATCH(WatchList!$B32,'All CCC'!$B$7:$B$754,0)))</f>
        <v/>
      </c>
      <c r="M32" s="334" t="str">
        <f>IF($B32="","",INDEX('All CCC'!M$7:M$754,MATCH(WatchList!$B32,'All CCC'!$B$7:$B$754,0)))</f>
        <v/>
      </c>
      <c r="N32" s="334" t="str">
        <f>IF($B32="","",INDEX('All CCC'!N$7:N$754,MATCH(WatchList!$B32,'All CCC'!$B$7:$B$754,0)))</f>
        <v/>
      </c>
      <c r="O32" s="334" t="str">
        <f>IF($B32="","",INDEX('All CCC'!O$7:O$754,MATCH(WatchList!$B32,'All CCC'!$B$7:$B$754,0)))</f>
        <v/>
      </c>
      <c r="P32" s="335" t="str">
        <f>IF($B32="","",INDEX('All CCC'!P$7:P$754,MATCH(WatchList!$B32,'All CCC'!$B$7:$B$754,0)))</f>
        <v/>
      </c>
      <c r="Q32" s="335" t="str">
        <f>IF($B32="","",INDEX('All CCC'!Q$7:Q$754,MATCH(WatchList!$B32,'All CCC'!$B$7:$B$754,0)))</f>
        <v/>
      </c>
      <c r="R32" s="334" t="str">
        <f>IF($B32="","",INDEX('All CCC'!R$7:R$754,MATCH(WatchList!$B32,'All CCC'!$B$7:$B$754,0)))</f>
        <v/>
      </c>
      <c r="S32" s="334" t="str">
        <f>IF($B32="","",INDEX('All CCC'!S$7:S$754,MATCH(WatchList!$B32,'All CCC'!$B$7:$B$754,0)))</f>
        <v/>
      </c>
      <c r="T32" s="334" t="str">
        <f>IF($B32="","",INDEX('All CCC'!T$7:T$754,MATCH(WatchList!$B32,'All CCC'!$B$7:$B$754,0)))</f>
        <v/>
      </c>
      <c r="U32" s="334" t="str">
        <f>IF($B32="","",INDEX('All CCC'!U$7:U$754,MATCH(WatchList!$B32,'All CCC'!$B$7:$B$754,0)))</f>
        <v/>
      </c>
      <c r="V32" s="334" t="str">
        <f>IF($B32="","",INDEX('All CCC'!V$7:V$754,MATCH(WatchList!$B32,'All CCC'!$B$7:$B$754,0)))</f>
        <v/>
      </c>
      <c r="W32" s="334" t="str">
        <f>IF($B32="","",INDEX('All CCC'!W$7:W$754,MATCH(WatchList!$B32,'All CCC'!$B$7:$B$754,0)))</f>
        <v/>
      </c>
      <c r="X32" s="334" t="str">
        <f>IF($B32="","",INDEX('All CCC'!X$7:X$754,MATCH(WatchList!$B32,'All CCC'!$B$7:$B$754,0)))</f>
        <v/>
      </c>
      <c r="Y32" s="334" t="str">
        <f>IF($B32="","",INDEX('All CCC'!Y$7:Y$754,MATCH(WatchList!$B32,'All CCC'!$B$7:$B$754,0)))</f>
        <v/>
      </c>
      <c r="Z32" s="334" t="str">
        <f>IF($B32="","",INDEX('All CCC'!Z$7:Z$754,MATCH(WatchList!$B32,'All CCC'!$B$7:$B$754,0)))</f>
        <v/>
      </c>
      <c r="AA32" s="334" t="str">
        <f>IF($B32="","",INDEX('All CCC'!AA$7:AA$754,MATCH(WatchList!$B32,'All CCC'!$B$7:$B$754,0)))</f>
        <v/>
      </c>
      <c r="AB32" s="334" t="str">
        <f>IF($B32="","",INDEX('All CCC'!AB$7:AB$754,MATCH(WatchList!$B32,'All CCC'!$B$7:$B$754,0)))</f>
        <v/>
      </c>
      <c r="AC32" s="334" t="str">
        <f>IF($B32="","",INDEX('All CCC'!AC$7:AC$754,MATCH(WatchList!$B32,'All CCC'!$B$7:$B$754,0)))</f>
        <v/>
      </c>
      <c r="AD32" s="334" t="str">
        <f>IF($B32="","",INDEX('All CCC'!AD$7:AD$754,MATCH(WatchList!$B32,'All CCC'!$B$7:$B$754,0)))</f>
        <v/>
      </c>
      <c r="AE32" s="334" t="str">
        <f>IF($B32="","",INDEX('All CCC'!AE$7:AE$754,MATCH(WatchList!$B32,'All CCC'!$B$7:$B$754,0)))</f>
        <v/>
      </c>
      <c r="AF32" s="334" t="str">
        <f>IF($B32="","",INDEX('All CCC'!AF$7:AF$754,MATCH(WatchList!$B32,'All CCC'!$B$7:$B$754,0)))</f>
        <v/>
      </c>
      <c r="AG32" s="334" t="str">
        <f>IF($B32="","",INDEX('All CCC'!AG$7:AG$754,MATCH(WatchList!$B32,'All CCC'!$B$7:$B$754,0)))</f>
        <v/>
      </c>
      <c r="AH32" s="334" t="str">
        <f>IF($B32="","",INDEX('All CCC'!AH$7:AH$754,MATCH(WatchList!$B32,'All CCC'!$B$7:$B$754,0)))</f>
        <v/>
      </c>
      <c r="AI32" s="334" t="str">
        <f>IF($B32="","",INDEX('All CCC'!AI$7:AI$754,MATCH(WatchList!$B32,'All CCC'!$B$7:$B$754,0)))</f>
        <v/>
      </c>
      <c r="AJ32" s="334" t="str">
        <f>IF($B32="","",INDEX('All CCC'!AJ$7:AJ$754,MATCH(WatchList!$B32,'All CCC'!$B$7:$B$754,0)))</f>
        <v/>
      </c>
      <c r="AK32" s="334" t="str">
        <f>IF($B32="","",INDEX('All CCC'!AK$7:AK$754,MATCH(WatchList!$B32,'All CCC'!$B$7:$B$754,0)))</f>
        <v/>
      </c>
      <c r="AL32" s="334" t="str">
        <f>IF($B32="","",INDEX('All CCC'!AL$7:AL$754,MATCH(WatchList!$B32,'All CCC'!$B$7:$B$754,0)))</f>
        <v/>
      </c>
      <c r="AM32" s="334" t="str">
        <f>IF($B32="","",INDEX('All CCC'!AM$7:AM$754,MATCH(WatchList!$B32,'All CCC'!$B$7:$B$754,0)))</f>
        <v/>
      </c>
      <c r="AN32" s="334" t="str">
        <f>IF($B32="","",INDEX('All CCC'!AN$7:AN$754,MATCH(WatchList!$B32,'All CCC'!$B$7:$B$754,0)))</f>
        <v/>
      </c>
      <c r="AO32" s="334" t="str">
        <f>IF($B32="","",INDEX('All CCC'!AO$7:AO$754,MATCH(WatchList!$B32,'All CCC'!$B$7:$B$754,0)))</f>
        <v/>
      </c>
      <c r="AP32" s="334" t="str">
        <f>IF($B32="","",INDEX('All CCC'!AP$7:AP$754,MATCH(WatchList!$B32,'All CCC'!$B$7:$B$754,0)))</f>
        <v/>
      </c>
      <c r="AQ32" s="334" t="str">
        <f>IF($B32="","",INDEX('All CCC'!AQ$7:AQ$754,MATCH(WatchList!$B32,'All CCC'!$B$7:$B$754,0)))</f>
        <v/>
      </c>
      <c r="AR32" s="334" t="str">
        <f>IF($B32="","",INDEX('All CCC'!AR$7:AR$754,MATCH(WatchList!$B32,'All CCC'!$B$7:$B$754,0)))</f>
        <v/>
      </c>
      <c r="AS32" s="334" t="str">
        <f>IF($B32="","",INDEX('All CCC'!AS$7:AS$754,MATCH(WatchList!$B32,'All CCC'!$B$7:$B$754,0)))</f>
        <v/>
      </c>
      <c r="AT32" s="334" t="str">
        <f>IF($B32="","",INDEX('All CCC'!AT$7:AT$754,MATCH(WatchList!$B32,'All CCC'!$B$7:$B$754,0)))</f>
        <v/>
      </c>
      <c r="AU32" s="334" t="str">
        <f>IF($B32="","",INDEX('All CCC'!AU$7:AU$754,MATCH(WatchList!$B32,'All CCC'!$B$7:$B$754,0)))</f>
        <v/>
      </c>
      <c r="AV32" s="334" t="str">
        <f>IF($B32="","",INDEX('All CCC'!AV$7:AV$754,MATCH(WatchList!$B32,'All CCC'!$B$7:$B$754,0)))</f>
        <v/>
      </c>
      <c r="AW32" s="334" t="str">
        <f>IF($B32="","",INDEX('All CCC'!AW$7:AW$754,MATCH(WatchList!$B32,'All CCC'!$B$7:$B$754,0)))</f>
        <v/>
      </c>
      <c r="AX32" s="334" t="str">
        <f>IF($B32="","",INDEX('All CCC'!AX$7:AX$754,MATCH(WatchList!$B32,'All CCC'!$B$7:$B$754,0)))</f>
        <v/>
      </c>
      <c r="AY32" s="334" t="str">
        <f>IF($B32="","",INDEX('All CCC'!AY$7:AY$754,MATCH(WatchList!$B32,'All CCC'!$B$7:$B$754,0)))</f>
        <v/>
      </c>
      <c r="AZ32" s="334" t="str">
        <f>IF($B32="","",INDEX('All CCC'!AZ$7:AZ$754,MATCH(WatchList!$B32,'All CCC'!$B$7:$B$754,0)))</f>
        <v/>
      </c>
      <c r="BA32" s="334" t="str">
        <f>IF($B32="","",INDEX('All CCC'!BA$7:BA$754,MATCH(WatchList!$B32,'All CCC'!$B$7:$B$754,0)))</f>
        <v/>
      </c>
      <c r="BB32" s="334" t="str">
        <f>IF($B32="","",INDEX('All CCC'!BB$7:BB$754,MATCH(WatchList!$B32,'All CCC'!$B$7:$B$754,0)))</f>
        <v/>
      </c>
      <c r="BC32" s="334" t="str">
        <f>IF($B32="","",INDEX('All CCC'!BC$7:BC$754,MATCH(WatchList!$B32,'All CCC'!$B$7:$B$754,0)))</f>
        <v/>
      </c>
      <c r="BD32" s="334" t="str">
        <f>IF($B32="","",INDEX('All CCC'!BD$7:BD$754,MATCH(WatchList!$B32,'All CCC'!$B$7:$B$754,0)))</f>
        <v/>
      </c>
      <c r="BE32" s="334" t="str">
        <f>IF($B32="","",INDEX('All CCC'!BE$7:BE$754,MATCH(WatchList!$B32,'All CCC'!$B$7:$B$754,0)))</f>
        <v/>
      </c>
      <c r="BF32" s="334" t="str">
        <f>IF($B32="","",INDEX('All CCC'!BF$7:BF$754,MATCH(WatchList!$B32,'All CCC'!$B$7:$B$754,0)))</f>
        <v/>
      </c>
      <c r="BG32" s="334" t="str">
        <f>IF($B32="","",INDEX('All CCC'!BG$7:BG$754,MATCH(WatchList!$B32,'All CCC'!$B$7:$B$754,0)))</f>
        <v/>
      </c>
    </row>
    <row r="33" spans="1:59" x14ac:dyDescent="0.2">
      <c r="A33" s="333" t="str">
        <f>IF($B33="","",INDEX('All CCC'!A$7:A$754,MATCH(WatchList!$B33,'All CCC'!$B$7:$B$754,0)))</f>
        <v/>
      </c>
      <c r="B33" s="127"/>
      <c r="C33" s="334" t="str">
        <f>IF($B33="","",INDEX('All CCC'!C$7:C$754,MATCH(WatchList!$B33,'All CCC'!$B$7:$B$754,0)))</f>
        <v/>
      </c>
      <c r="D33" s="334" t="str">
        <f>IF($B33="","",INDEX('All CCC'!D$7:D$754,MATCH(WatchList!$B33,'All CCC'!$B$7:$B$754,0)))</f>
        <v/>
      </c>
      <c r="E33" s="334" t="str">
        <f>IF($B33="","",INDEX('All CCC'!E$7:E$754,MATCH(WatchList!$B33,'All CCC'!$B$7:$B$754,0)))</f>
        <v/>
      </c>
      <c r="F33" s="334" t="str">
        <f>IF($B33="","",INDEX('All CCC'!F$7:F$754,MATCH(WatchList!$B33,'All CCC'!$B$7:$B$754,0)))</f>
        <v/>
      </c>
      <c r="G33" s="334" t="str">
        <f>IF($B33="","",INDEX('All CCC'!G$7:G$754,MATCH(WatchList!$B33,'All CCC'!$B$7:$B$754,0)))</f>
        <v/>
      </c>
      <c r="H33" s="334" t="str">
        <f>IF($B33="","",INDEX('All CCC'!H$7:H$754,MATCH(WatchList!$B33,'All CCC'!$B$7:$B$754,0)))</f>
        <v/>
      </c>
      <c r="I33" s="334" t="str">
        <f>IF($B33="","",INDEX('All CCC'!I$7:I$754,MATCH(WatchList!$B33,'All CCC'!$B$7:$B$754,0)))</f>
        <v/>
      </c>
      <c r="J33" s="334" t="str">
        <f>IF($B33="","",INDEX('All CCC'!J$7:J$754,MATCH(WatchList!$B33,'All CCC'!$B$7:$B$754,0)))</f>
        <v/>
      </c>
      <c r="K33" s="334" t="str">
        <f>IF($B33="","",INDEX('All CCC'!K$7:K$754,MATCH(WatchList!$B33,'All CCC'!$B$7:$B$754,0)))</f>
        <v/>
      </c>
      <c r="L33" s="334" t="str">
        <f>IF($B33="","",INDEX('All CCC'!L$7:L$754,MATCH(WatchList!$B33,'All CCC'!$B$7:$B$754,0)))</f>
        <v/>
      </c>
      <c r="M33" s="334" t="str">
        <f>IF($B33="","",INDEX('All CCC'!M$7:M$754,MATCH(WatchList!$B33,'All CCC'!$B$7:$B$754,0)))</f>
        <v/>
      </c>
      <c r="N33" s="334" t="str">
        <f>IF($B33="","",INDEX('All CCC'!N$7:N$754,MATCH(WatchList!$B33,'All CCC'!$B$7:$B$754,0)))</f>
        <v/>
      </c>
      <c r="O33" s="334" t="str">
        <f>IF($B33="","",INDEX('All CCC'!O$7:O$754,MATCH(WatchList!$B33,'All CCC'!$B$7:$B$754,0)))</f>
        <v/>
      </c>
      <c r="P33" s="335" t="str">
        <f>IF($B33="","",INDEX('All CCC'!P$7:P$754,MATCH(WatchList!$B33,'All CCC'!$B$7:$B$754,0)))</f>
        <v/>
      </c>
      <c r="Q33" s="335" t="str">
        <f>IF($B33="","",INDEX('All CCC'!Q$7:Q$754,MATCH(WatchList!$B33,'All CCC'!$B$7:$B$754,0)))</f>
        <v/>
      </c>
      <c r="R33" s="334" t="str">
        <f>IF($B33="","",INDEX('All CCC'!R$7:R$754,MATCH(WatchList!$B33,'All CCC'!$B$7:$B$754,0)))</f>
        <v/>
      </c>
      <c r="S33" s="334" t="str">
        <f>IF($B33="","",INDEX('All CCC'!S$7:S$754,MATCH(WatchList!$B33,'All CCC'!$B$7:$B$754,0)))</f>
        <v/>
      </c>
      <c r="T33" s="334" t="str">
        <f>IF($B33="","",INDEX('All CCC'!T$7:T$754,MATCH(WatchList!$B33,'All CCC'!$B$7:$B$754,0)))</f>
        <v/>
      </c>
      <c r="U33" s="334" t="str">
        <f>IF($B33="","",INDEX('All CCC'!U$7:U$754,MATCH(WatchList!$B33,'All CCC'!$B$7:$B$754,0)))</f>
        <v/>
      </c>
      <c r="V33" s="334" t="str">
        <f>IF($B33="","",INDEX('All CCC'!V$7:V$754,MATCH(WatchList!$B33,'All CCC'!$B$7:$B$754,0)))</f>
        <v/>
      </c>
      <c r="W33" s="334" t="str">
        <f>IF($B33="","",INDEX('All CCC'!W$7:W$754,MATCH(WatchList!$B33,'All CCC'!$B$7:$B$754,0)))</f>
        <v/>
      </c>
      <c r="X33" s="334" t="str">
        <f>IF($B33="","",INDEX('All CCC'!X$7:X$754,MATCH(WatchList!$B33,'All CCC'!$B$7:$B$754,0)))</f>
        <v/>
      </c>
      <c r="Y33" s="334" t="str">
        <f>IF($B33="","",INDEX('All CCC'!Y$7:Y$754,MATCH(WatchList!$B33,'All CCC'!$B$7:$B$754,0)))</f>
        <v/>
      </c>
      <c r="Z33" s="334" t="str">
        <f>IF($B33="","",INDEX('All CCC'!Z$7:Z$754,MATCH(WatchList!$B33,'All CCC'!$B$7:$B$754,0)))</f>
        <v/>
      </c>
      <c r="AA33" s="334" t="str">
        <f>IF($B33="","",INDEX('All CCC'!AA$7:AA$754,MATCH(WatchList!$B33,'All CCC'!$B$7:$B$754,0)))</f>
        <v/>
      </c>
      <c r="AB33" s="334" t="str">
        <f>IF($B33="","",INDEX('All CCC'!AB$7:AB$754,MATCH(WatchList!$B33,'All CCC'!$B$7:$B$754,0)))</f>
        <v/>
      </c>
      <c r="AC33" s="334" t="str">
        <f>IF($B33="","",INDEX('All CCC'!AC$7:AC$754,MATCH(WatchList!$B33,'All CCC'!$B$7:$B$754,0)))</f>
        <v/>
      </c>
      <c r="AD33" s="334" t="str">
        <f>IF($B33="","",INDEX('All CCC'!AD$7:AD$754,MATCH(WatchList!$B33,'All CCC'!$B$7:$B$754,0)))</f>
        <v/>
      </c>
      <c r="AE33" s="334" t="str">
        <f>IF($B33="","",INDEX('All CCC'!AE$7:AE$754,MATCH(WatchList!$B33,'All CCC'!$B$7:$B$754,0)))</f>
        <v/>
      </c>
      <c r="AF33" s="334" t="str">
        <f>IF($B33="","",INDEX('All CCC'!AF$7:AF$754,MATCH(WatchList!$B33,'All CCC'!$B$7:$B$754,0)))</f>
        <v/>
      </c>
      <c r="AG33" s="334" t="str">
        <f>IF($B33="","",INDEX('All CCC'!AG$7:AG$754,MATCH(WatchList!$B33,'All CCC'!$B$7:$B$754,0)))</f>
        <v/>
      </c>
      <c r="AH33" s="334" t="str">
        <f>IF($B33="","",INDEX('All CCC'!AH$7:AH$754,MATCH(WatchList!$B33,'All CCC'!$B$7:$B$754,0)))</f>
        <v/>
      </c>
      <c r="AI33" s="334" t="str">
        <f>IF($B33="","",INDEX('All CCC'!AI$7:AI$754,MATCH(WatchList!$B33,'All CCC'!$B$7:$B$754,0)))</f>
        <v/>
      </c>
      <c r="AJ33" s="334" t="str">
        <f>IF($B33="","",INDEX('All CCC'!AJ$7:AJ$754,MATCH(WatchList!$B33,'All CCC'!$B$7:$B$754,0)))</f>
        <v/>
      </c>
      <c r="AK33" s="334" t="str">
        <f>IF($B33="","",INDEX('All CCC'!AK$7:AK$754,MATCH(WatchList!$B33,'All CCC'!$B$7:$B$754,0)))</f>
        <v/>
      </c>
      <c r="AL33" s="334" t="str">
        <f>IF($B33="","",INDEX('All CCC'!AL$7:AL$754,MATCH(WatchList!$B33,'All CCC'!$B$7:$B$754,0)))</f>
        <v/>
      </c>
      <c r="AM33" s="334" t="str">
        <f>IF($B33="","",INDEX('All CCC'!AM$7:AM$754,MATCH(WatchList!$B33,'All CCC'!$B$7:$B$754,0)))</f>
        <v/>
      </c>
      <c r="AN33" s="334" t="str">
        <f>IF($B33="","",INDEX('All CCC'!AN$7:AN$754,MATCH(WatchList!$B33,'All CCC'!$B$7:$B$754,0)))</f>
        <v/>
      </c>
      <c r="AO33" s="334" t="str">
        <f>IF($B33="","",INDEX('All CCC'!AO$7:AO$754,MATCH(WatchList!$B33,'All CCC'!$B$7:$B$754,0)))</f>
        <v/>
      </c>
      <c r="AP33" s="334" t="str">
        <f>IF($B33="","",INDEX('All CCC'!AP$7:AP$754,MATCH(WatchList!$B33,'All CCC'!$B$7:$B$754,0)))</f>
        <v/>
      </c>
      <c r="AQ33" s="334" t="str">
        <f>IF($B33="","",INDEX('All CCC'!AQ$7:AQ$754,MATCH(WatchList!$B33,'All CCC'!$B$7:$B$754,0)))</f>
        <v/>
      </c>
      <c r="AR33" s="334" t="str">
        <f>IF($B33="","",INDEX('All CCC'!AR$7:AR$754,MATCH(WatchList!$B33,'All CCC'!$B$7:$B$754,0)))</f>
        <v/>
      </c>
      <c r="AS33" s="334" t="str">
        <f>IF($B33="","",INDEX('All CCC'!AS$7:AS$754,MATCH(WatchList!$B33,'All CCC'!$B$7:$B$754,0)))</f>
        <v/>
      </c>
      <c r="AT33" s="334" t="str">
        <f>IF($B33="","",INDEX('All CCC'!AT$7:AT$754,MATCH(WatchList!$B33,'All CCC'!$B$7:$B$754,0)))</f>
        <v/>
      </c>
      <c r="AU33" s="334" t="str">
        <f>IF($B33="","",INDEX('All CCC'!AU$7:AU$754,MATCH(WatchList!$B33,'All CCC'!$B$7:$B$754,0)))</f>
        <v/>
      </c>
      <c r="AV33" s="334" t="str">
        <f>IF($B33="","",INDEX('All CCC'!AV$7:AV$754,MATCH(WatchList!$B33,'All CCC'!$B$7:$B$754,0)))</f>
        <v/>
      </c>
      <c r="AW33" s="334" t="str">
        <f>IF($B33="","",INDEX('All CCC'!AW$7:AW$754,MATCH(WatchList!$B33,'All CCC'!$B$7:$B$754,0)))</f>
        <v/>
      </c>
      <c r="AX33" s="334" t="str">
        <f>IF($B33="","",INDEX('All CCC'!AX$7:AX$754,MATCH(WatchList!$B33,'All CCC'!$B$7:$B$754,0)))</f>
        <v/>
      </c>
      <c r="AY33" s="334" t="str">
        <f>IF($B33="","",INDEX('All CCC'!AY$7:AY$754,MATCH(WatchList!$B33,'All CCC'!$B$7:$B$754,0)))</f>
        <v/>
      </c>
      <c r="AZ33" s="334" t="str">
        <f>IF($B33="","",INDEX('All CCC'!AZ$7:AZ$754,MATCH(WatchList!$B33,'All CCC'!$B$7:$B$754,0)))</f>
        <v/>
      </c>
      <c r="BA33" s="334" t="str">
        <f>IF($B33="","",INDEX('All CCC'!BA$7:BA$754,MATCH(WatchList!$B33,'All CCC'!$B$7:$B$754,0)))</f>
        <v/>
      </c>
      <c r="BB33" s="334" t="str">
        <f>IF($B33="","",INDEX('All CCC'!BB$7:BB$754,MATCH(WatchList!$B33,'All CCC'!$B$7:$B$754,0)))</f>
        <v/>
      </c>
      <c r="BC33" s="334" t="str">
        <f>IF($B33="","",INDEX('All CCC'!BC$7:BC$754,MATCH(WatchList!$B33,'All CCC'!$B$7:$B$754,0)))</f>
        <v/>
      </c>
      <c r="BD33" s="334" t="str">
        <f>IF($B33="","",INDEX('All CCC'!BD$7:BD$754,MATCH(WatchList!$B33,'All CCC'!$B$7:$B$754,0)))</f>
        <v/>
      </c>
      <c r="BE33" s="334" t="str">
        <f>IF($B33="","",INDEX('All CCC'!BE$7:BE$754,MATCH(WatchList!$B33,'All CCC'!$B$7:$B$754,0)))</f>
        <v/>
      </c>
      <c r="BF33" s="334" t="str">
        <f>IF($B33="","",INDEX('All CCC'!BF$7:BF$754,MATCH(WatchList!$B33,'All CCC'!$B$7:$B$754,0)))</f>
        <v/>
      </c>
      <c r="BG33" s="334" t="str">
        <f>IF($B33="","",INDEX('All CCC'!BG$7:BG$754,MATCH(WatchList!$B33,'All CCC'!$B$7:$B$754,0)))</f>
        <v/>
      </c>
    </row>
    <row r="34" spans="1:59" x14ac:dyDescent="0.2">
      <c r="A34" s="333" t="str">
        <f>IF($B34="","",INDEX('All CCC'!A$7:A$754,MATCH(WatchList!$B34,'All CCC'!$B$7:$B$754,0)))</f>
        <v/>
      </c>
      <c r="B34" s="127"/>
      <c r="C34" s="334" t="str">
        <f>IF($B34="","",INDEX('All CCC'!C$7:C$754,MATCH(WatchList!$B34,'All CCC'!$B$7:$B$754,0)))</f>
        <v/>
      </c>
      <c r="D34" s="334" t="str">
        <f>IF($B34="","",INDEX('All CCC'!D$7:D$754,MATCH(WatchList!$B34,'All CCC'!$B$7:$B$754,0)))</f>
        <v/>
      </c>
      <c r="E34" s="334" t="str">
        <f>IF($B34="","",INDEX('All CCC'!E$7:E$754,MATCH(WatchList!$B34,'All CCC'!$B$7:$B$754,0)))</f>
        <v/>
      </c>
      <c r="F34" s="334" t="str">
        <f>IF($B34="","",INDEX('All CCC'!F$7:F$754,MATCH(WatchList!$B34,'All CCC'!$B$7:$B$754,0)))</f>
        <v/>
      </c>
      <c r="G34" s="334" t="str">
        <f>IF($B34="","",INDEX('All CCC'!G$7:G$754,MATCH(WatchList!$B34,'All CCC'!$B$7:$B$754,0)))</f>
        <v/>
      </c>
      <c r="H34" s="334" t="str">
        <f>IF($B34="","",INDEX('All CCC'!H$7:H$754,MATCH(WatchList!$B34,'All CCC'!$B$7:$B$754,0)))</f>
        <v/>
      </c>
      <c r="I34" s="334" t="str">
        <f>IF($B34="","",INDEX('All CCC'!I$7:I$754,MATCH(WatchList!$B34,'All CCC'!$B$7:$B$754,0)))</f>
        <v/>
      </c>
      <c r="J34" s="334" t="str">
        <f>IF($B34="","",INDEX('All CCC'!J$7:J$754,MATCH(WatchList!$B34,'All CCC'!$B$7:$B$754,0)))</f>
        <v/>
      </c>
      <c r="K34" s="334" t="str">
        <f>IF($B34="","",INDEX('All CCC'!K$7:K$754,MATCH(WatchList!$B34,'All CCC'!$B$7:$B$754,0)))</f>
        <v/>
      </c>
      <c r="L34" s="334" t="str">
        <f>IF($B34="","",INDEX('All CCC'!L$7:L$754,MATCH(WatchList!$B34,'All CCC'!$B$7:$B$754,0)))</f>
        <v/>
      </c>
      <c r="M34" s="334" t="str">
        <f>IF($B34="","",INDEX('All CCC'!M$7:M$754,MATCH(WatchList!$B34,'All CCC'!$B$7:$B$754,0)))</f>
        <v/>
      </c>
      <c r="N34" s="334" t="str">
        <f>IF($B34="","",INDEX('All CCC'!N$7:N$754,MATCH(WatchList!$B34,'All CCC'!$B$7:$B$754,0)))</f>
        <v/>
      </c>
      <c r="O34" s="334" t="str">
        <f>IF($B34="","",INDEX('All CCC'!O$7:O$754,MATCH(WatchList!$B34,'All CCC'!$B$7:$B$754,0)))</f>
        <v/>
      </c>
      <c r="P34" s="335" t="str">
        <f>IF($B34="","",INDEX('All CCC'!P$7:P$754,MATCH(WatchList!$B34,'All CCC'!$B$7:$B$754,0)))</f>
        <v/>
      </c>
      <c r="Q34" s="335" t="str">
        <f>IF($B34="","",INDEX('All CCC'!Q$7:Q$754,MATCH(WatchList!$B34,'All CCC'!$B$7:$B$754,0)))</f>
        <v/>
      </c>
      <c r="R34" s="334" t="str">
        <f>IF($B34="","",INDEX('All CCC'!R$7:R$754,MATCH(WatchList!$B34,'All CCC'!$B$7:$B$754,0)))</f>
        <v/>
      </c>
      <c r="S34" s="334" t="str">
        <f>IF($B34="","",INDEX('All CCC'!S$7:S$754,MATCH(WatchList!$B34,'All CCC'!$B$7:$B$754,0)))</f>
        <v/>
      </c>
      <c r="T34" s="334" t="str">
        <f>IF($B34="","",INDEX('All CCC'!T$7:T$754,MATCH(WatchList!$B34,'All CCC'!$B$7:$B$754,0)))</f>
        <v/>
      </c>
      <c r="U34" s="334" t="str">
        <f>IF($B34="","",INDEX('All CCC'!U$7:U$754,MATCH(WatchList!$B34,'All CCC'!$B$7:$B$754,0)))</f>
        <v/>
      </c>
      <c r="V34" s="334" t="str">
        <f>IF($B34="","",INDEX('All CCC'!V$7:V$754,MATCH(WatchList!$B34,'All CCC'!$B$7:$B$754,0)))</f>
        <v/>
      </c>
      <c r="W34" s="334" t="str">
        <f>IF($B34="","",INDEX('All CCC'!W$7:W$754,MATCH(WatchList!$B34,'All CCC'!$B$7:$B$754,0)))</f>
        <v/>
      </c>
      <c r="X34" s="334" t="str">
        <f>IF($B34="","",INDEX('All CCC'!X$7:X$754,MATCH(WatchList!$B34,'All CCC'!$B$7:$B$754,0)))</f>
        <v/>
      </c>
      <c r="Y34" s="334" t="str">
        <f>IF($B34="","",INDEX('All CCC'!Y$7:Y$754,MATCH(WatchList!$B34,'All CCC'!$B$7:$B$754,0)))</f>
        <v/>
      </c>
      <c r="Z34" s="334" t="str">
        <f>IF($B34="","",INDEX('All CCC'!Z$7:Z$754,MATCH(WatchList!$B34,'All CCC'!$B$7:$B$754,0)))</f>
        <v/>
      </c>
      <c r="AA34" s="334" t="str">
        <f>IF($B34="","",INDEX('All CCC'!AA$7:AA$754,MATCH(WatchList!$B34,'All CCC'!$B$7:$B$754,0)))</f>
        <v/>
      </c>
      <c r="AB34" s="334" t="str">
        <f>IF($B34="","",INDEX('All CCC'!AB$7:AB$754,MATCH(WatchList!$B34,'All CCC'!$B$7:$B$754,0)))</f>
        <v/>
      </c>
      <c r="AC34" s="334" t="str">
        <f>IF($B34="","",INDEX('All CCC'!AC$7:AC$754,MATCH(WatchList!$B34,'All CCC'!$B$7:$B$754,0)))</f>
        <v/>
      </c>
      <c r="AD34" s="334" t="str">
        <f>IF($B34="","",INDEX('All CCC'!AD$7:AD$754,MATCH(WatchList!$B34,'All CCC'!$B$7:$B$754,0)))</f>
        <v/>
      </c>
      <c r="AE34" s="334" t="str">
        <f>IF($B34="","",INDEX('All CCC'!AE$7:AE$754,MATCH(WatchList!$B34,'All CCC'!$B$7:$B$754,0)))</f>
        <v/>
      </c>
      <c r="AF34" s="334" t="str">
        <f>IF($B34="","",INDEX('All CCC'!AF$7:AF$754,MATCH(WatchList!$B34,'All CCC'!$B$7:$B$754,0)))</f>
        <v/>
      </c>
      <c r="AG34" s="334" t="str">
        <f>IF($B34="","",INDEX('All CCC'!AG$7:AG$754,MATCH(WatchList!$B34,'All CCC'!$B$7:$B$754,0)))</f>
        <v/>
      </c>
      <c r="AH34" s="334" t="str">
        <f>IF($B34="","",INDEX('All CCC'!AH$7:AH$754,MATCH(WatchList!$B34,'All CCC'!$B$7:$B$754,0)))</f>
        <v/>
      </c>
      <c r="AI34" s="334" t="str">
        <f>IF($B34="","",INDEX('All CCC'!AI$7:AI$754,MATCH(WatchList!$B34,'All CCC'!$B$7:$B$754,0)))</f>
        <v/>
      </c>
      <c r="AJ34" s="334" t="str">
        <f>IF($B34="","",INDEX('All CCC'!AJ$7:AJ$754,MATCH(WatchList!$B34,'All CCC'!$B$7:$B$754,0)))</f>
        <v/>
      </c>
      <c r="AK34" s="334" t="str">
        <f>IF($B34="","",INDEX('All CCC'!AK$7:AK$754,MATCH(WatchList!$B34,'All CCC'!$B$7:$B$754,0)))</f>
        <v/>
      </c>
      <c r="AL34" s="334" t="str">
        <f>IF($B34="","",INDEX('All CCC'!AL$7:AL$754,MATCH(WatchList!$B34,'All CCC'!$B$7:$B$754,0)))</f>
        <v/>
      </c>
      <c r="AM34" s="334" t="str">
        <f>IF($B34="","",INDEX('All CCC'!AM$7:AM$754,MATCH(WatchList!$B34,'All CCC'!$B$7:$B$754,0)))</f>
        <v/>
      </c>
      <c r="AN34" s="334" t="str">
        <f>IF($B34="","",INDEX('All CCC'!AN$7:AN$754,MATCH(WatchList!$B34,'All CCC'!$B$7:$B$754,0)))</f>
        <v/>
      </c>
      <c r="AO34" s="334" t="str">
        <f>IF($B34="","",INDEX('All CCC'!AO$7:AO$754,MATCH(WatchList!$B34,'All CCC'!$B$7:$B$754,0)))</f>
        <v/>
      </c>
      <c r="AP34" s="334" t="str">
        <f>IF($B34="","",INDEX('All CCC'!AP$7:AP$754,MATCH(WatchList!$B34,'All CCC'!$B$7:$B$754,0)))</f>
        <v/>
      </c>
      <c r="AQ34" s="334" t="str">
        <f>IF($B34="","",INDEX('All CCC'!AQ$7:AQ$754,MATCH(WatchList!$B34,'All CCC'!$B$7:$B$754,0)))</f>
        <v/>
      </c>
      <c r="AR34" s="334" t="str">
        <f>IF($B34="","",INDEX('All CCC'!AR$7:AR$754,MATCH(WatchList!$B34,'All CCC'!$B$7:$B$754,0)))</f>
        <v/>
      </c>
      <c r="AS34" s="334" t="str">
        <f>IF($B34="","",INDEX('All CCC'!AS$7:AS$754,MATCH(WatchList!$B34,'All CCC'!$B$7:$B$754,0)))</f>
        <v/>
      </c>
      <c r="AT34" s="334" t="str">
        <f>IF($B34="","",INDEX('All CCC'!AT$7:AT$754,MATCH(WatchList!$B34,'All CCC'!$B$7:$B$754,0)))</f>
        <v/>
      </c>
      <c r="AU34" s="334" t="str">
        <f>IF($B34="","",INDEX('All CCC'!AU$7:AU$754,MATCH(WatchList!$B34,'All CCC'!$B$7:$B$754,0)))</f>
        <v/>
      </c>
      <c r="AV34" s="334" t="str">
        <f>IF($B34="","",INDEX('All CCC'!AV$7:AV$754,MATCH(WatchList!$B34,'All CCC'!$B$7:$B$754,0)))</f>
        <v/>
      </c>
      <c r="AW34" s="334" t="str">
        <f>IF($B34="","",INDEX('All CCC'!AW$7:AW$754,MATCH(WatchList!$B34,'All CCC'!$B$7:$B$754,0)))</f>
        <v/>
      </c>
      <c r="AX34" s="334" t="str">
        <f>IF($B34="","",INDEX('All CCC'!AX$7:AX$754,MATCH(WatchList!$B34,'All CCC'!$B$7:$B$754,0)))</f>
        <v/>
      </c>
      <c r="AY34" s="334" t="str">
        <f>IF($B34="","",INDEX('All CCC'!AY$7:AY$754,MATCH(WatchList!$B34,'All CCC'!$B$7:$B$754,0)))</f>
        <v/>
      </c>
      <c r="AZ34" s="334" t="str">
        <f>IF($B34="","",INDEX('All CCC'!AZ$7:AZ$754,MATCH(WatchList!$B34,'All CCC'!$B$7:$B$754,0)))</f>
        <v/>
      </c>
      <c r="BA34" s="334" t="str">
        <f>IF($B34="","",INDEX('All CCC'!BA$7:BA$754,MATCH(WatchList!$B34,'All CCC'!$B$7:$B$754,0)))</f>
        <v/>
      </c>
      <c r="BB34" s="334" t="str">
        <f>IF($B34="","",INDEX('All CCC'!BB$7:BB$754,MATCH(WatchList!$B34,'All CCC'!$B$7:$B$754,0)))</f>
        <v/>
      </c>
      <c r="BC34" s="334" t="str">
        <f>IF($B34="","",INDEX('All CCC'!BC$7:BC$754,MATCH(WatchList!$B34,'All CCC'!$B$7:$B$754,0)))</f>
        <v/>
      </c>
      <c r="BD34" s="334" t="str">
        <f>IF($B34="","",INDEX('All CCC'!BD$7:BD$754,MATCH(WatchList!$B34,'All CCC'!$B$7:$B$754,0)))</f>
        <v/>
      </c>
      <c r="BE34" s="334" t="str">
        <f>IF($B34="","",INDEX('All CCC'!BE$7:BE$754,MATCH(WatchList!$B34,'All CCC'!$B$7:$B$754,0)))</f>
        <v/>
      </c>
      <c r="BF34" s="334" t="str">
        <f>IF($B34="","",INDEX('All CCC'!BF$7:BF$754,MATCH(WatchList!$B34,'All CCC'!$B$7:$B$754,0)))</f>
        <v/>
      </c>
      <c r="BG34" s="334" t="str">
        <f>IF($B34="","",INDEX('All CCC'!BG$7:BG$754,MATCH(WatchList!$B34,'All CCC'!$B$7:$B$754,0)))</f>
        <v/>
      </c>
    </row>
    <row r="35" spans="1:59" x14ac:dyDescent="0.2">
      <c r="A35" s="333" t="str">
        <f>IF($B35="","",INDEX('All CCC'!A$7:A$754,MATCH(WatchList!$B35,'All CCC'!$B$7:$B$754,0)))</f>
        <v/>
      </c>
      <c r="B35" s="127"/>
      <c r="C35" s="334" t="str">
        <f>IF($B35="","",INDEX('All CCC'!C$7:C$754,MATCH(WatchList!$B35,'All CCC'!$B$7:$B$754,0)))</f>
        <v/>
      </c>
      <c r="D35" s="334" t="str">
        <f>IF($B35="","",INDEX('All CCC'!D$7:D$754,MATCH(WatchList!$B35,'All CCC'!$B$7:$B$754,0)))</f>
        <v/>
      </c>
      <c r="E35" s="334" t="str">
        <f>IF($B35="","",INDEX('All CCC'!E$7:E$754,MATCH(WatchList!$B35,'All CCC'!$B$7:$B$754,0)))</f>
        <v/>
      </c>
      <c r="F35" s="334" t="str">
        <f>IF($B35="","",INDEX('All CCC'!F$7:F$754,MATCH(WatchList!$B35,'All CCC'!$B$7:$B$754,0)))</f>
        <v/>
      </c>
      <c r="G35" s="334" t="str">
        <f>IF($B35="","",INDEX('All CCC'!G$7:G$754,MATCH(WatchList!$B35,'All CCC'!$B$7:$B$754,0)))</f>
        <v/>
      </c>
      <c r="H35" s="334" t="str">
        <f>IF($B35="","",INDEX('All CCC'!H$7:H$754,MATCH(WatchList!$B35,'All CCC'!$B$7:$B$754,0)))</f>
        <v/>
      </c>
      <c r="I35" s="334" t="str">
        <f>IF($B35="","",INDEX('All CCC'!I$7:I$754,MATCH(WatchList!$B35,'All CCC'!$B$7:$B$754,0)))</f>
        <v/>
      </c>
      <c r="J35" s="334" t="str">
        <f>IF($B35="","",INDEX('All CCC'!J$7:J$754,MATCH(WatchList!$B35,'All CCC'!$B$7:$B$754,0)))</f>
        <v/>
      </c>
      <c r="K35" s="334" t="str">
        <f>IF($B35="","",INDEX('All CCC'!K$7:K$754,MATCH(WatchList!$B35,'All CCC'!$B$7:$B$754,0)))</f>
        <v/>
      </c>
      <c r="L35" s="334" t="str">
        <f>IF($B35="","",INDEX('All CCC'!L$7:L$754,MATCH(WatchList!$B35,'All CCC'!$B$7:$B$754,0)))</f>
        <v/>
      </c>
      <c r="M35" s="334" t="str">
        <f>IF($B35="","",INDEX('All CCC'!M$7:M$754,MATCH(WatchList!$B35,'All CCC'!$B$7:$B$754,0)))</f>
        <v/>
      </c>
      <c r="N35" s="334" t="str">
        <f>IF($B35="","",INDEX('All CCC'!N$7:N$754,MATCH(WatchList!$B35,'All CCC'!$B$7:$B$754,0)))</f>
        <v/>
      </c>
      <c r="O35" s="334" t="str">
        <f>IF($B35="","",INDEX('All CCC'!O$7:O$754,MATCH(WatchList!$B35,'All CCC'!$B$7:$B$754,0)))</f>
        <v/>
      </c>
      <c r="P35" s="335" t="str">
        <f>IF($B35="","",INDEX('All CCC'!P$7:P$754,MATCH(WatchList!$B35,'All CCC'!$B$7:$B$754,0)))</f>
        <v/>
      </c>
      <c r="Q35" s="335" t="str">
        <f>IF($B35="","",INDEX('All CCC'!Q$7:Q$754,MATCH(WatchList!$B35,'All CCC'!$B$7:$B$754,0)))</f>
        <v/>
      </c>
      <c r="R35" s="334" t="str">
        <f>IF($B35="","",INDEX('All CCC'!R$7:R$754,MATCH(WatchList!$B35,'All CCC'!$B$7:$B$754,0)))</f>
        <v/>
      </c>
      <c r="S35" s="334" t="str">
        <f>IF($B35="","",INDEX('All CCC'!S$7:S$754,MATCH(WatchList!$B35,'All CCC'!$B$7:$B$754,0)))</f>
        <v/>
      </c>
      <c r="T35" s="334" t="str">
        <f>IF($B35="","",INDEX('All CCC'!T$7:T$754,MATCH(WatchList!$B35,'All CCC'!$B$7:$B$754,0)))</f>
        <v/>
      </c>
      <c r="U35" s="334" t="str">
        <f>IF($B35="","",INDEX('All CCC'!U$7:U$754,MATCH(WatchList!$B35,'All CCC'!$B$7:$B$754,0)))</f>
        <v/>
      </c>
      <c r="V35" s="334" t="str">
        <f>IF($B35="","",INDEX('All CCC'!V$7:V$754,MATCH(WatchList!$B35,'All CCC'!$B$7:$B$754,0)))</f>
        <v/>
      </c>
      <c r="W35" s="334" t="str">
        <f>IF($B35="","",INDEX('All CCC'!W$7:W$754,MATCH(WatchList!$B35,'All CCC'!$B$7:$B$754,0)))</f>
        <v/>
      </c>
      <c r="X35" s="334" t="str">
        <f>IF($B35="","",INDEX('All CCC'!X$7:X$754,MATCH(WatchList!$B35,'All CCC'!$B$7:$B$754,0)))</f>
        <v/>
      </c>
      <c r="Y35" s="334" t="str">
        <f>IF($B35="","",INDEX('All CCC'!Y$7:Y$754,MATCH(WatchList!$B35,'All CCC'!$B$7:$B$754,0)))</f>
        <v/>
      </c>
      <c r="Z35" s="334" t="str">
        <f>IF($B35="","",INDEX('All CCC'!Z$7:Z$754,MATCH(WatchList!$B35,'All CCC'!$B$7:$B$754,0)))</f>
        <v/>
      </c>
      <c r="AA35" s="334" t="str">
        <f>IF($B35="","",INDEX('All CCC'!AA$7:AA$754,MATCH(WatchList!$B35,'All CCC'!$B$7:$B$754,0)))</f>
        <v/>
      </c>
      <c r="AB35" s="334" t="str">
        <f>IF($B35="","",INDEX('All CCC'!AB$7:AB$754,MATCH(WatchList!$B35,'All CCC'!$B$7:$B$754,0)))</f>
        <v/>
      </c>
      <c r="AC35" s="334" t="str">
        <f>IF($B35="","",INDEX('All CCC'!AC$7:AC$754,MATCH(WatchList!$B35,'All CCC'!$B$7:$B$754,0)))</f>
        <v/>
      </c>
      <c r="AD35" s="334" t="str">
        <f>IF($B35="","",INDEX('All CCC'!AD$7:AD$754,MATCH(WatchList!$B35,'All CCC'!$B$7:$B$754,0)))</f>
        <v/>
      </c>
      <c r="AE35" s="334" t="str">
        <f>IF($B35="","",INDEX('All CCC'!AE$7:AE$754,MATCH(WatchList!$B35,'All CCC'!$B$7:$B$754,0)))</f>
        <v/>
      </c>
      <c r="AF35" s="334" t="str">
        <f>IF($B35="","",INDEX('All CCC'!AF$7:AF$754,MATCH(WatchList!$B35,'All CCC'!$B$7:$B$754,0)))</f>
        <v/>
      </c>
      <c r="AG35" s="334" t="str">
        <f>IF($B35="","",INDEX('All CCC'!AG$7:AG$754,MATCH(WatchList!$B35,'All CCC'!$B$7:$B$754,0)))</f>
        <v/>
      </c>
      <c r="AH35" s="334" t="str">
        <f>IF($B35="","",INDEX('All CCC'!AH$7:AH$754,MATCH(WatchList!$B35,'All CCC'!$B$7:$B$754,0)))</f>
        <v/>
      </c>
      <c r="AI35" s="334" t="str">
        <f>IF($B35="","",INDEX('All CCC'!AI$7:AI$754,MATCH(WatchList!$B35,'All CCC'!$B$7:$B$754,0)))</f>
        <v/>
      </c>
      <c r="AJ35" s="334" t="str">
        <f>IF($B35="","",INDEX('All CCC'!AJ$7:AJ$754,MATCH(WatchList!$B35,'All CCC'!$B$7:$B$754,0)))</f>
        <v/>
      </c>
      <c r="AK35" s="334" t="str">
        <f>IF($B35="","",INDEX('All CCC'!AK$7:AK$754,MATCH(WatchList!$B35,'All CCC'!$B$7:$B$754,0)))</f>
        <v/>
      </c>
      <c r="AL35" s="334" t="str">
        <f>IF($B35="","",INDEX('All CCC'!AL$7:AL$754,MATCH(WatchList!$B35,'All CCC'!$B$7:$B$754,0)))</f>
        <v/>
      </c>
      <c r="AM35" s="334" t="str">
        <f>IF($B35="","",INDEX('All CCC'!AM$7:AM$754,MATCH(WatchList!$B35,'All CCC'!$B$7:$B$754,0)))</f>
        <v/>
      </c>
      <c r="AN35" s="334" t="str">
        <f>IF($B35="","",INDEX('All CCC'!AN$7:AN$754,MATCH(WatchList!$B35,'All CCC'!$B$7:$B$754,0)))</f>
        <v/>
      </c>
      <c r="AO35" s="334" t="str">
        <f>IF($B35="","",INDEX('All CCC'!AO$7:AO$754,MATCH(WatchList!$B35,'All CCC'!$B$7:$B$754,0)))</f>
        <v/>
      </c>
      <c r="AP35" s="334" t="str">
        <f>IF($B35="","",INDEX('All CCC'!AP$7:AP$754,MATCH(WatchList!$B35,'All CCC'!$B$7:$B$754,0)))</f>
        <v/>
      </c>
      <c r="AQ35" s="334" t="str">
        <f>IF($B35="","",INDEX('All CCC'!AQ$7:AQ$754,MATCH(WatchList!$B35,'All CCC'!$B$7:$B$754,0)))</f>
        <v/>
      </c>
      <c r="AR35" s="334" t="str">
        <f>IF($B35="","",INDEX('All CCC'!AR$7:AR$754,MATCH(WatchList!$B35,'All CCC'!$B$7:$B$754,0)))</f>
        <v/>
      </c>
      <c r="AS35" s="334" t="str">
        <f>IF($B35="","",INDEX('All CCC'!AS$7:AS$754,MATCH(WatchList!$B35,'All CCC'!$B$7:$B$754,0)))</f>
        <v/>
      </c>
      <c r="AT35" s="334" t="str">
        <f>IF($B35="","",INDEX('All CCC'!AT$7:AT$754,MATCH(WatchList!$B35,'All CCC'!$B$7:$B$754,0)))</f>
        <v/>
      </c>
      <c r="AU35" s="334" t="str">
        <f>IF($B35="","",INDEX('All CCC'!AU$7:AU$754,MATCH(WatchList!$B35,'All CCC'!$B$7:$B$754,0)))</f>
        <v/>
      </c>
      <c r="AV35" s="334" t="str">
        <f>IF($B35="","",INDEX('All CCC'!AV$7:AV$754,MATCH(WatchList!$B35,'All CCC'!$B$7:$B$754,0)))</f>
        <v/>
      </c>
      <c r="AW35" s="334" t="str">
        <f>IF($B35="","",INDEX('All CCC'!AW$7:AW$754,MATCH(WatchList!$B35,'All CCC'!$B$7:$B$754,0)))</f>
        <v/>
      </c>
      <c r="AX35" s="334" t="str">
        <f>IF($B35="","",INDEX('All CCC'!AX$7:AX$754,MATCH(WatchList!$B35,'All CCC'!$B$7:$B$754,0)))</f>
        <v/>
      </c>
      <c r="AY35" s="334" t="str">
        <f>IF($B35="","",INDEX('All CCC'!AY$7:AY$754,MATCH(WatchList!$B35,'All CCC'!$B$7:$B$754,0)))</f>
        <v/>
      </c>
      <c r="AZ35" s="334" t="str">
        <f>IF($B35="","",INDEX('All CCC'!AZ$7:AZ$754,MATCH(WatchList!$B35,'All CCC'!$B$7:$B$754,0)))</f>
        <v/>
      </c>
      <c r="BA35" s="334" t="str">
        <f>IF($B35="","",INDEX('All CCC'!BA$7:BA$754,MATCH(WatchList!$B35,'All CCC'!$B$7:$B$754,0)))</f>
        <v/>
      </c>
      <c r="BB35" s="334" t="str">
        <f>IF($B35="","",INDEX('All CCC'!BB$7:BB$754,MATCH(WatchList!$B35,'All CCC'!$B$7:$B$754,0)))</f>
        <v/>
      </c>
      <c r="BC35" s="334" t="str">
        <f>IF($B35="","",INDEX('All CCC'!BC$7:BC$754,MATCH(WatchList!$B35,'All CCC'!$B$7:$B$754,0)))</f>
        <v/>
      </c>
      <c r="BD35" s="334" t="str">
        <f>IF($B35="","",INDEX('All CCC'!BD$7:BD$754,MATCH(WatchList!$B35,'All CCC'!$B$7:$B$754,0)))</f>
        <v/>
      </c>
      <c r="BE35" s="334" t="str">
        <f>IF($B35="","",INDEX('All CCC'!BE$7:BE$754,MATCH(WatchList!$B35,'All CCC'!$B$7:$B$754,0)))</f>
        <v/>
      </c>
      <c r="BF35" s="334" t="str">
        <f>IF($B35="","",INDEX('All CCC'!BF$7:BF$754,MATCH(WatchList!$B35,'All CCC'!$B$7:$B$754,0)))</f>
        <v/>
      </c>
      <c r="BG35" s="334" t="str">
        <f>IF($B35="","",INDEX('All CCC'!BG$7:BG$754,MATCH(WatchList!$B35,'All CCC'!$B$7:$B$754,0)))</f>
        <v/>
      </c>
    </row>
    <row r="36" spans="1:59" x14ac:dyDescent="0.2">
      <c r="A36" s="333" t="str">
        <f>IF($B36="","",INDEX('All CCC'!A$7:A$754,MATCH(WatchList!$B36,'All CCC'!$B$7:$B$754,0)))</f>
        <v/>
      </c>
      <c r="B36" s="127"/>
      <c r="C36" s="334" t="str">
        <f>IF($B36="","",INDEX('All CCC'!C$7:C$754,MATCH(WatchList!$B36,'All CCC'!$B$7:$B$754,0)))</f>
        <v/>
      </c>
      <c r="D36" s="334" t="str">
        <f>IF($B36="","",INDEX('All CCC'!D$7:D$754,MATCH(WatchList!$B36,'All CCC'!$B$7:$B$754,0)))</f>
        <v/>
      </c>
      <c r="E36" s="334" t="str">
        <f>IF($B36="","",INDEX('All CCC'!E$7:E$754,MATCH(WatchList!$B36,'All CCC'!$B$7:$B$754,0)))</f>
        <v/>
      </c>
      <c r="F36" s="334" t="str">
        <f>IF($B36="","",INDEX('All CCC'!F$7:F$754,MATCH(WatchList!$B36,'All CCC'!$B$7:$B$754,0)))</f>
        <v/>
      </c>
      <c r="G36" s="334" t="str">
        <f>IF($B36="","",INDEX('All CCC'!G$7:G$754,MATCH(WatchList!$B36,'All CCC'!$B$7:$B$754,0)))</f>
        <v/>
      </c>
      <c r="H36" s="334" t="str">
        <f>IF($B36="","",INDEX('All CCC'!H$7:H$754,MATCH(WatchList!$B36,'All CCC'!$B$7:$B$754,0)))</f>
        <v/>
      </c>
      <c r="I36" s="334" t="str">
        <f>IF($B36="","",INDEX('All CCC'!I$7:I$754,MATCH(WatchList!$B36,'All CCC'!$B$7:$B$754,0)))</f>
        <v/>
      </c>
      <c r="J36" s="334" t="str">
        <f>IF($B36="","",INDEX('All CCC'!J$7:J$754,MATCH(WatchList!$B36,'All CCC'!$B$7:$B$754,0)))</f>
        <v/>
      </c>
      <c r="K36" s="334" t="str">
        <f>IF($B36="","",INDEX('All CCC'!K$7:K$754,MATCH(WatchList!$B36,'All CCC'!$B$7:$B$754,0)))</f>
        <v/>
      </c>
      <c r="L36" s="334" t="str">
        <f>IF($B36="","",INDEX('All CCC'!L$7:L$754,MATCH(WatchList!$B36,'All CCC'!$B$7:$B$754,0)))</f>
        <v/>
      </c>
      <c r="M36" s="334" t="str">
        <f>IF($B36="","",INDEX('All CCC'!M$7:M$754,MATCH(WatchList!$B36,'All CCC'!$B$7:$B$754,0)))</f>
        <v/>
      </c>
      <c r="N36" s="334" t="str">
        <f>IF($B36="","",INDEX('All CCC'!N$7:N$754,MATCH(WatchList!$B36,'All CCC'!$B$7:$B$754,0)))</f>
        <v/>
      </c>
      <c r="O36" s="334" t="str">
        <f>IF($B36="","",INDEX('All CCC'!O$7:O$754,MATCH(WatchList!$B36,'All CCC'!$B$7:$B$754,0)))</f>
        <v/>
      </c>
      <c r="P36" s="335" t="str">
        <f>IF($B36="","",INDEX('All CCC'!P$7:P$754,MATCH(WatchList!$B36,'All CCC'!$B$7:$B$754,0)))</f>
        <v/>
      </c>
      <c r="Q36" s="335" t="str">
        <f>IF($B36="","",INDEX('All CCC'!Q$7:Q$754,MATCH(WatchList!$B36,'All CCC'!$B$7:$B$754,0)))</f>
        <v/>
      </c>
      <c r="R36" s="334" t="str">
        <f>IF($B36="","",INDEX('All CCC'!R$7:R$754,MATCH(WatchList!$B36,'All CCC'!$B$7:$B$754,0)))</f>
        <v/>
      </c>
      <c r="S36" s="334" t="str">
        <f>IF($B36="","",INDEX('All CCC'!S$7:S$754,MATCH(WatchList!$B36,'All CCC'!$B$7:$B$754,0)))</f>
        <v/>
      </c>
      <c r="T36" s="334" t="str">
        <f>IF($B36="","",INDEX('All CCC'!T$7:T$754,MATCH(WatchList!$B36,'All CCC'!$B$7:$B$754,0)))</f>
        <v/>
      </c>
      <c r="U36" s="334" t="str">
        <f>IF($B36="","",INDEX('All CCC'!U$7:U$754,MATCH(WatchList!$B36,'All CCC'!$B$7:$B$754,0)))</f>
        <v/>
      </c>
      <c r="V36" s="334" t="str">
        <f>IF($B36="","",INDEX('All CCC'!V$7:V$754,MATCH(WatchList!$B36,'All CCC'!$B$7:$B$754,0)))</f>
        <v/>
      </c>
      <c r="W36" s="334" t="str">
        <f>IF($B36="","",INDEX('All CCC'!W$7:W$754,MATCH(WatchList!$B36,'All CCC'!$B$7:$B$754,0)))</f>
        <v/>
      </c>
      <c r="X36" s="334" t="str">
        <f>IF($B36="","",INDEX('All CCC'!X$7:X$754,MATCH(WatchList!$B36,'All CCC'!$B$7:$B$754,0)))</f>
        <v/>
      </c>
      <c r="Y36" s="334" t="str">
        <f>IF($B36="","",INDEX('All CCC'!Y$7:Y$754,MATCH(WatchList!$B36,'All CCC'!$B$7:$B$754,0)))</f>
        <v/>
      </c>
      <c r="Z36" s="334" t="str">
        <f>IF($B36="","",INDEX('All CCC'!Z$7:Z$754,MATCH(WatchList!$B36,'All CCC'!$B$7:$B$754,0)))</f>
        <v/>
      </c>
      <c r="AA36" s="334" t="str">
        <f>IF($B36="","",INDEX('All CCC'!AA$7:AA$754,MATCH(WatchList!$B36,'All CCC'!$B$7:$B$754,0)))</f>
        <v/>
      </c>
      <c r="AB36" s="334" t="str">
        <f>IF($B36="","",INDEX('All CCC'!AB$7:AB$754,MATCH(WatchList!$B36,'All CCC'!$B$7:$B$754,0)))</f>
        <v/>
      </c>
      <c r="AC36" s="334" t="str">
        <f>IF($B36="","",INDEX('All CCC'!AC$7:AC$754,MATCH(WatchList!$B36,'All CCC'!$B$7:$B$754,0)))</f>
        <v/>
      </c>
      <c r="AD36" s="334" t="str">
        <f>IF($B36="","",INDEX('All CCC'!AD$7:AD$754,MATCH(WatchList!$B36,'All CCC'!$B$7:$B$754,0)))</f>
        <v/>
      </c>
      <c r="AE36" s="334" t="str">
        <f>IF($B36="","",INDEX('All CCC'!AE$7:AE$754,MATCH(WatchList!$B36,'All CCC'!$B$7:$B$754,0)))</f>
        <v/>
      </c>
      <c r="AF36" s="334" t="str">
        <f>IF($B36="","",INDEX('All CCC'!AF$7:AF$754,MATCH(WatchList!$B36,'All CCC'!$B$7:$B$754,0)))</f>
        <v/>
      </c>
      <c r="AG36" s="334" t="str">
        <f>IF($B36="","",INDEX('All CCC'!AG$7:AG$754,MATCH(WatchList!$B36,'All CCC'!$B$7:$B$754,0)))</f>
        <v/>
      </c>
      <c r="AH36" s="334" t="str">
        <f>IF($B36="","",INDEX('All CCC'!AH$7:AH$754,MATCH(WatchList!$B36,'All CCC'!$B$7:$B$754,0)))</f>
        <v/>
      </c>
      <c r="AI36" s="334" t="str">
        <f>IF($B36="","",INDEX('All CCC'!AI$7:AI$754,MATCH(WatchList!$B36,'All CCC'!$B$7:$B$754,0)))</f>
        <v/>
      </c>
      <c r="AJ36" s="334" t="str">
        <f>IF($B36="","",INDEX('All CCC'!AJ$7:AJ$754,MATCH(WatchList!$B36,'All CCC'!$B$7:$B$754,0)))</f>
        <v/>
      </c>
      <c r="AK36" s="334" t="str">
        <f>IF($B36="","",INDEX('All CCC'!AK$7:AK$754,MATCH(WatchList!$B36,'All CCC'!$B$7:$B$754,0)))</f>
        <v/>
      </c>
      <c r="AL36" s="334" t="str">
        <f>IF($B36="","",INDEX('All CCC'!AL$7:AL$754,MATCH(WatchList!$B36,'All CCC'!$B$7:$B$754,0)))</f>
        <v/>
      </c>
      <c r="AM36" s="334" t="str">
        <f>IF($B36="","",INDEX('All CCC'!AM$7:AM$754,MATCH(WatchList!$B36,'All CCC'!$B$7:$B$754,0)))</f>
        <v/>
      </c>
      <c r="AN36" s="334" t="str">
        <f>IF($B36="","",INDEX('All CCC'!AN$7:AN$754,MATCH(WatchList!$B36,'All CCC'!$B$7:$B$754,0)))</f>
        <v/>
      </c>
      <c r="AO36" s="334" t="str">
        <f>IF($B36="","",INDEX('All CCC'!AO$7:AO$754,MATCH(WatchList!$B36,'All CCC'!$B$7:$B$754,0)))</f>
        <v/>
      </c>
      <c r="AP36" s="334" t="str">
        <f>IF($B36="","",INDEX('All CCC'!AP$7:AP$754,MATCH(WatchList!$B36,'All CCC'!$B$7:$B$754,0)))</f>
        <v/>
      </c>
      <c r="AQ36" s="334" t="str">
        <f>IF($B36="","",INDEX('All CCC'!AQ$7:AQ$754,MATCH(WatchList!$B36,'All CCC'!$B$7:$B$754,0)))</f>
        <v/>
      </c>
      <c r="AR36" s="334" t="str">
        <f>IF($B36="","",INDEX('All CCC'!AR$7:AR$754,MATCH(WatchList!$B36,'All CCC'!$B$7:$B$754,0)))</f>
        <v/>
      </c>
      <c r="AS36" s="334" t="str">
        <f>IF($B36="","",INDEX('All CCC'!AS$7:AS$754,MATCH(WatchList!$B36,'All CCC'!$B$7:$B$754,0)))</f>
        <v/>
      </c>
      <c r="AT36" s="334" t="str">
        <f>IF($B36="","",INDEX('All CCC'!AT$7:AT$754,MATCH(WatchList!$B36,'All CCC'!$B$7:$B$754,0)))</f>
        <v/>
      </c>
      <c r="AU36" s="334" t="str">
        <f>IF($B36="","",INDEX('All CCC'!AU$7:AU$754,MATCH(WatchList!$B36,'All CCC'!$B$7:$B$754,0)))</f>
        <v/>
      </c>
      <c r="AV36" s="334" t="str">
        <f>IF($B36="","",INDEX('All CCC'!AV$7:AV$754,MATCH(WatchList!$B36,'All CCC'!$B$7:$B$754,0)))</f>
        <v/>
      </c>
      <c r="AW36" s="334" t="str">
        <f>IF($B36="","",INDEX('All CCC'!AW$7:AW$754,MATCH(WatchList!$B36,'All CCC'!$B$7:$B$754,0)))</f>
        <v/>
      </c>
      <c r="AX36" s="334" t="str">
        <f>IF($B36="","",INDEX('All CCC'!AX$7:AX$754,MATCH(WatchList!$B36,'All CCC'!$B$7:$B$754,0)))</f>
        <v/>
      </c>
      <c r="AY36" s="334" t="str">
        <f>IF($B36="","",INDEX('All CCC'!AY$7:AY$754,MATCH(WatchList!$B36,'All CCC'!$B$7:$B$754,0)))</f>
        <v/>
      </c>
      <c r="AZ36" s="334" t="str">
        <f>IF($B36="","",INDEX('All CCC'!AZ$7:AZ$754,MATCH(WatchList!$B36,'All CCC'!$B$7:$B$754,0)))</f>
        <v/>
      </c>
      <c r="BA36" s="334" t="str">
        <f>IF($B36="","",INDEX('All CCC'!BA$7:BA$754,MATCH(WatchList!$B36,'All CCC'!$B$7:$B$754,0)))</f>
        <v/>
      </c>
      <c r="BB36" s="334" t="str">
        <f>IF($B36="","",INDEX('All CCC'!BB$7:BB$754,MATCH(WatchList!$B36,'All CCC'!$B$7:$B$754,0)))</f>
        <v/>
      </c>
      <c r="BC36" s="334" t="str">
        <f>IF($B36="","",INDEX('All CCC'!BC$7:BC$754,MATCH(WatchList!$B36,'All CCC'!$B$7:$B$754,0)))</f>
        <v/>
      </c>
      <c r="BD36" s="334" t="str">
        <f>IF($B36="","",INDEX('All CCC'!BD$7:BD$754,MATCH(WatchList!$B36,'All CCC'!$B$7:$B$754,0)))</f>
        <v/>
      </c>
      <c r="BE36" s="334" t="str">
        <f>IF($B36="","",INDEX('All CCC'!BE$7:BE$754,MATCH(WatchList!$B36,'All CCC'!$B$7:$B$754,0)))</f>
        <v/>
      </c>
      <c r="BF36" s="334" t="str">
        <f>IF($B36="","",INDEX('All CCC'!BF$7:BF$754,MATCH(WatchList!$B36,'All CCC'!$B$7:$B$754,0)))</f>
        <v/>
      </c>
      <c r="BG36" s="334" t="str">
        <f>IF($B36="","",INDEX('All CCC'!BG$7:BG$754,MATCH(WatchList!$B36,'All CCC'!$B$7:$B$754,0)))</f>
        <v/>
      </c>
    </row>
    <row r="37" spans="1:59" x14ac:dyDescent="0.2">
      <c r="A37" s="333" t="str">
        <f>IF($B37="","",INDEX('All CCC'!A$7:A$754,MATCH(WatchList!$B37,'All CCC'!$B$7:$B$754,0)))</f>
        <v/>
      </c>
      <c r="B37" s="127"/>
      <c r="C37" s="334" t="str">
        <f>IF($B37="","",INDEX('All CCC'!C$7:C$754,MATCH(WatchList!$B37,'All CCC'!$B$7:$B$754,0)))</f>
        <v/>
      </c>
      <c r="D37" s="334" t="str">
        <f>IF($B37="","",INDEX('All CCC'!D$7:D$754,MATCH(WatchList!$B37,'All CCC'!$B$7:$B$754,0)))</f>
        <v/>
      </c>
      <c r="E37" s="334" t="str">
        <f>IF($B37="","",INDEX('All CCC'!E$7:E$754,MATCH(WatchList!$B37,'All CCC'!$B$7:$B$754,0)))</f>
        <v/>
      </c>
      <c r="F37" s="334" t="str">
        <f>IF($B37="","",INDEX('All CCC'!F$7:F$754,MATCH(WatchList!$B37,'All CCC'!$B$7:$B$754,0)))</f>
        <v/>
      </c>
      <c r="G37" s="334" t="str">
        <f>IF($B37="","",INDEX('All CCC'!G$7:G$754,MATCH(WatchList!$B37,'All CCC'!$B$7:$B$754,0)))</f>
        <v/>
      </c>
      <c r="H37" s="334" t="str">
        <f>IF($B37="","",INDEX('All CCC'!H$7:H$754,MATCH(WatchList!$B37,'All CCC'!$B$7:$B$754,0)))</f>
        <v/>
      </c>
      <c r="I37" s="334" t="str">
        <f>IF($B37="","",INDEX('All CCC'!I$7:I$754,MATCH(WatchList!$B37,'All CCC'!$B$7:$B$754,0)))</f>
        <v/>
      </c>
      <c r="J37" s="334" t="str">
        <f>IF($B37="","",INDEX('All CCC'!J$7:J$754,MATCH(WatchList!$B37,'All CCC'!$B$7:$B$754,0)))</f>
        <v/>
      </c>
      <c r="K37" s="334" t="str">
        <f>IF($B37="","",INDEX('All CCC'!K$7:K$754,MATCH(WatchList!$B37,'All CCC'!$B$7:$B$754,0)))</f>
        <v/>
      </c>
      <c r="L37" s="334" t="str">
        <f>IF($B37="","",INDEX('All CCC'!L$7:L$754,MATCH(WatchList!$B37,'All CCC'!$B$7:$B$754,0)))</f>
        <v/>
      </c>
      <c r="M37" s="334" t="str">
        <f>IF($B37="","",INDEX('All CCC'!M$7:M$754,MATCH(WatchList!$B37,'All CCC'!$B$7:$B$754,0)))</f>
        <v/>
      </c>
      <c r="N37" s="334" t="str">
        <f>IF($B37="","",INDEX('All CCC'!N$7:N$754,MATCH(WatchList!$B37,'All CCC'!$B$7:$B$754,0)))</f>
        <v/>
      </c>
      <c r="O37" s="334" t="str">
        <f>IF($B37="","",INDEX('All CCC'!O$7:O$754,MATCH(WatchList!$B37,'All CCC'!$B$7:$B$754,0)))</f>
        <v/>
      </c>
      <c r="P37" s="335" t="str">
        <f>IF($B37="","",INDEX('All CCC'!P$7:P$754,MATCH(WatchList!$B37,'All CCC'!$B$7:$B$754,0)))</f>
        <v/>
      </c>
      <c r="Q37" s="335" t="str">
        <f>IF($B37="","",INDEX('All CCC'!Q$7:Q$754,MATCH(WatchList!$B37,'All CCC'!$B$7:$B$754,0)))</f>
        <v/>
      </c>
      <c r="R37" s="334" t="str">
        <f>IF($B37="","",INDEX('All CCC'!R$7:R$754,MATCH(WatchList!$B37,'All CCC'!$B$7:$B$754,0)))</f>
        <v/>
      </c>
      <c r="S37" s="334" t="str">
        <f>IF($B37="","",INDEX('All CCC'!S$7:S$754,MATCH(WatchList!$B37,'All CCC'!$B$7:$B$754,0)))</f>
        <v/>
      </c>
      <c r="T37" s="334" t="str">
        <f>IF($B37="","",INDEX('All CCC'!T$7:T$754,MATCH(WatchList!$B37,'All CCC'!$B$7:$B$754,0)))</f>
        <v/>
      </c>
      <c r="U37" s="334" t="str">
        <f>IF($B37="","",INDEX('All CCC'!U$7:U$754,MATCH(WatchList!$B37,'All CCC'!$B$7:$B$754,0)))</f>
        <v/>
      </c>
      <c r="V37" s="334" t="str">
        <f>IF($B37="","",INDEX('All CCC'!V$7:V$754,MATCH(WatchList!$B37,'All CCC'!$B$7:$B$754,0)))</f>
        <v/>
      </c>
      <c r="W37" s="334" t="str">
        <f>IF($B37="","",INDEX('All CCC'!W$7:W$754,MATCH(WatchList!$B37,'All CCC'!$B$7:$B$754,0)))</f>
        <v/>
      </c>
      <c r="X37" s="334" t="str">
        <f>IF($B37="","",INDEX('All CCC'!X$7:X$754,MATCH(WatchList!$B37,'All CCC'!$B$7:$B$754,0)))</f>
        <v/>
      </c>
      <c r="Y37" s="334" t="str">
        <f>IF($B37="","",INDEX('All CCC'!Y$7:Y$754,MATCH(WatchList!$B37,'All CCC'!$B$7:$B$754,0)))</f>
        <v/>
      </c>
      <c r="Z37" s="334" t="str">
        <f>IF($B37="","",INDEX('All CCC'!Z$7:Z$754,MATCH(WatchList!$B37,'All CCC'!$B$7:$B$754,0)))</f>
        <v/>
      </c>
      <c r="AA37" s="334" t="str">
        <f>IF($B37="","",INDEX('All CCC'!AA$7:AA$754,MATCH(WatchList!$B37,'All CCC'!$B$7:$B$754,0)))</f>
        <v/>
      </c>
      <c r="AB37" s="334" t="str">
        <f>IF($B37="","",INDEX('All CCC'!AB$7:AB$754,MATCH(WatchList!$B37,'All CCC'!$B$7:$B$754,0)))</f>
        <v/>
      </c>
      <c r="AC37" s="334" t="str">
        <f>IF($B37="","",INDEX('All CCC'!AC$7:AC$754,MATCH(WatchList!$B37,'All CCC'!$B$7:$B$754,0)))</f>
        <v/>
      </c>
      <c r="AD37" s="334" t="str">
        <f>IF($B37="","",INDEX('All CCC'!AD$7:AD$754,MATCH(WatchList!$B37,'All CCC'!$B$7:$B$754,0)))</f>
        <v/>
      </c>
      <c r="AE37" s="334" t="str">
        <f>IF($B37="","",INDEX('All CCC'!AE$7:AE$754,MATCH(WatchList!$B37,'All CCC'!$B$7:$B$754,0)))</f>
        <v/>
      </c>
      <c r="AF37" s="334" t="str">
        <f>IF($B37="","",INDEX('All CCC'!AF$7:AF$754,MATCH(WatchList!$B37,'All CCC'!$B$7:$B$754,0)))</f>
        <v/>
      </c>
      <c r="AG37" s="334" t="str">
        <f>IF($B37="","",INDEX('All CCC'!AG$7:AG$754,MATCH(WatchList!$B37,'All CCC'!$B$7:$B$754,0)))</f>
        <v/>
      </c>
      <c r="AH37" s="334" t="str">
        <f>IF($B37="","",INDEX('All CCC'!AH$7:AH$754,MATCH(WatchList!$B37,'All CCC'!$B$7:$B$754,0)))</f>
        <v/>
      </c>
      <c r="AI37" s="334" t="str">
        <f>IF($B37="","",INDEX('All CCC'!AI$7:AI$754,MATCH(WatchList!$B37,'All CCC'!$B$7:$B$754,0)))</f>
        <v/>
      </c>
      <c r="AJ37" s="334" t="str">
        <f>IF($B37="","",INDEX('All CCC'!AJ$7:AJ$754,MATCH(WatchList!$B37,'All CCC'!$B$7:$B$754,0)))</f>
        <v/>
      </c>
      <c r="AK37" s="334" t="str">
        <f>IF($B37="","",INDEX('All CCC'!AK$7:AK$754,MATCH(WatchList!$B37,'All CCC'!$B$7:$B$754,0)))</f>
        <v/>
      </c>
      <c r="AL37" s="334" t="str">
        <f>IF($B37="","",INDEX('All CCC'!AL$7:AL$754,MATCH(WatchList!$B37,'All CCC'!$B$7:$B$754,0)))</f>
        <v/>
      </c>
      <c r="AM37" s="334" t="str">
        <f>IF($B37="","",INDEX('All CCC'!AM$7:AM$754,MATCH(WatchList!$B37,'All CCC'!$B$7:$B$754,0)))</f>
        <v/>
      </c>
      <c r="AN37" s="334" t="str">
        <f>IF($B37="","",INDEX('All CCC'!AN$7:AN$754,MATCH(WatchList!$B37,'All CCC'!$B$7:$B$754,0)))</f>
        <v/>
      </c>
      <c r="AO37" s="334" t="str">
        <f>IF($B37="","",INDEX('All CCC'!AO$7:AO$754,MATCH(WatchList!$B37,'All CCC'!$B$7:$B$754,0)))</f>
        <v/>
      </c>
      <c r="AP37" s="334" t="str">
        <f>IF($B37="","",INDEX('All CCC'!AP$7:AP$754,MATCH(WatchList!$B37,'All CCC'!$B$7:$B$754,0)))</f>
        <v/>
      </c>
      <c r="AQ37" s="334" t="str">
        <f>IF($B37="","",INDEX('All CCC'!AQ$7:AQ$754,MATCH(WatchList!$B37,'All CCC'!$B$7:$B$754,0)))</f>
        <v/>
      </c>
      <c r="AR37" s="334" t="str">
        <f>IF($B37="","",INDEX('All CCC'!AR$7:AR$754,MATCH(WatchList!$B37,'All CCC'!$B$7:$B$754,0)))</f>
        <v/>
      </c>
      <c r="AS37" s="334" t="str">
        <f>IF($B37="","",INDEX('All CCC'!AS$7:AS$754,MATCH(WatchList!$B37,'All CCC'!$B$7:$B$754,0)))</f>
        <v/>
      </c>
      <c r="AT37" s="334" t="str">
        <f>IF($B37="","",INDEX('All CCC'!AT$7:AT$754,MATCH(WatchList!$B37,'All CCC'!$B$7:$B$754,0)))</f>
        <v/>
      </c>
      <c r="AU37" s="334" t="str">
        <f>IF($B37="","",INDEX('All CCC'!AU$7:AU$754,MATCH(WatchList!$B37,'All CCC'!$B$7:$B$754,0)))</f>
        <v/>
      </c>
      <c r="AV37" s="334" t="str">
        <f>IF($B37="","",INDEX('All CCC'!AV$7:AV$754,MATCH(WatchList!$B37,'All CCC'!$B$7:$B$754,0)))</f>
        <v/>
      </c>
      <c r="AW37" s="334" t="str">
        <f>IF($B37="","",INDEX('All CCC'!AW$7:AW$754,MATCH(WatchList!$B37,'All CCC'!$B$7:$B$754,0)))</f>
        <v/>
      </c>
      <c r="AX37" s="334" t="str">
        <f>IF($B37="","",INDEX('All CCC'!AX$7:AX$754,MATCH(WatchList!$B37,'All CCC'!$B$7:$B$754,0)))</f>
        <v/>
      </c>
      <c r="AY37" s="334" t="str">
        <f>IF($B37="","",INDEX('All CCC'!AY$7:AY$754,MATCH(WatchList!$B37,'All CCC'!$B$7:$B$754,0)))</f>
        <v/>
      </c>
      <c r="AZ37" s="334" t="str">
        <f>IF($B37="","",INDEX('All CCC'!AZ$7:AZ$754,MATCH(WatchList!$B37,'All CCC'!$B$7:$B$754,0)))</f>
        <v/>
      </c>
      <c r="BA37" s="334" t="str">
        <f>IF($B37="","",INDEX('All CCC'!BA$7:BA$754,MATCH(WatchList!$B37,'All CCC'!$B$7:$B$754,0)))</f>
        <v/>
      </c>
      <c r="BB37" s="334" t="str">
        <f>IF($B37="","",INDEX('All CCC'!BB$7:BB$754,MATCH(WatchList!$B37,'All CCC'!$B$7:$B$754,0)))</f>
        <v/>
      </c>
      <c r="BC37" s="334" t="str">
        <f>IF($B37="","",INDEX('All CCC'!BC$7:BC$754,MATCH(WatchList!$B37,'All CCC'!$B$7:$B$754,0)))</f>
        <v/>
      </c>
      <c r="BD37" s="334" t="str">
        <f>IF($B37="","",INDEX('All CCC'!BD$7:BD$754,MATCH(WatchList!$B37,'All CCC'!$B$7:$B$754,0)))</f>
        <v/>
      </c>
      <c r="BE37" s="334" t="str">
        <f>IF($B37="","",INDEX('All CCC'!BE$7:BE$754,MATCH(WatchList!$B37,'All CCC'!$B$7:$B$754,0)))</f>
        <v/>
      </c>
      <c r="BF37" s="334" t="str">
        <f>IF($B37="","",INDEX('All CCC'!BF$7:BF$754,MATCH(WatchList!$B37,'All CCC'!$B$7:$B$754,0)))</f>
        <v/>
      </c>
      <c r="BG37" s="334" t="str">
        <f>IF($B37="","",INDEX('All CCC'!BG$7:BG$754,MATCH(WatchList!$B37,'All CCC'!$B$7:$B$754,0)))</f>
        <v/>
      </c>
    </row>
    <row r="38" spans="1:59" x14ac:dyDescent="0.2">
      <c r="A38" s="333" t="str">
        <f>IF($B38="","",INDEX('All CCC'!A$7:A$754,MATCH(WatchList!$B38,'All CCC'!$B$7:$B$754,0)))</f>
        <v/>
      </c>
      <c r="B38" s="127"/>
      <c r="C38" s="334" t="str">
        <f>IF($B38="","",INDEX('All CCC'!C$7:C$754,MATCH(WatchList!$B38,'All CCC'!$B$7:$B$754,0)))</f>
        <v/>
      </c>
      <c r="D38" s="334" t="str">
        <f>IF($B38="","",INDEX('All CCC'!D$7:D$754,MATCH(WatchList!$B38,'All CCC'!$B$7:$B$754,0)))</f>
        <v/>
      </c>
      <c r="E38" s="334" t="str">
        <f>IF($B38="","",INDEX('All CCC'!E$7:E$754,MATCH(WatchList!$B38,'All CCC'!$B$7:$B$754,0)))</f>
        <v/>
      </c>
      <c r="F38" s="334" t="str">
        <f>IF($B38="","",INDEX('All CCC'!F$7:F$754,MATCH(WatchList!$B38,'All CCC'!$B$7:$B$754,0)))</f>
        <v/>
      </c>
      <c r="G38" s="334" t="str">
        <f>IF($B38="","",INDEX('All CCC'!G$7:G$754,MATCH(WatchList!$B38,'All CCC'!$B$7:$B$754,0)))</f>
        <v/>
      </c>
      <c r="H38" s="334" t="str">
        <f>IF($B38="","",INDEX('All CCC'!H$7:H$754,MATCH(WatchList!$B38,'All CCC'!$B$7:$B$754,0)))</f>
        <v/>
      </c>
      <c r="I38" s="334" t="str">
        <f>IF($B38="","",INDEX('All CCC'!I$7:I$754,MATCH(WatchList!$B38,'All CCC'!$B$7:$B$754,0)))</f>
        <v/>
      </c>
      <c r="J38" s="334" t="str">
        <f>IF($B38="","",INDEX('All CCC'!J$7:J$754,MATCH(WatchList!$B38,'All CCC'!$B$7:$B$754,0)))</f>
        <v/>
      </c>
      <c r="K38" s="334" t="str">
        <f>IF($B38="","",INDEX('All CCC'!K$7:K$754,MATCH(WatchList!$B38,'All CCC'!$B$7:$B$754,0)))</f>
        <v/>
      </c>
      <c r="L38" s="334" t="str">
        <f>IF($B38="","",INDEX('All CCC'!L$7:L$754,MATCH(WatchList!$B38,'All CCC'!$B$7:$B$754,0)))</f>
        <v/>
      </c>
      <c r="M38" s="334" t="str">
        <f>IF($B38="","",INDEX('All CCC'!M$7:M$754,MATCH(WatchList!$B38,'All CCC'!$B$7:$B$754,0)))</f>
        <v/>
      </c>
      <c r="N38" s="334" t="str">
        <f>IF($B38="","",INDEX('All CCC'!N$7:N$754,MATCH(WatchList!$B38,'All CCC'!$B$7:$B$754,0)))</f>
        <v/>
      </c>
      <c r="O38" s="334" t="str">
        <f>IF($B38="","",INDEX('All CCC'!O$7:O$754,MATCH(WatchList!$B38,'All CCC'!$B$7:$B$754,0)))</f>
        <v/>
      </c>
      <c r="P38" s="335" t="str">
        <f>IF($B38="","",INDEX('All CCC'!P$7:P$754,MATCH(WatchList!$B38,'All CCC'!$B$7:$B$754,0)))</f>
        <v/>
      </c>
      <c r="Q38" s="335" t="str">
        <f>IF($B38="","",INDEX('All CCC'!Q$7:Q$754,MATCH(WatchList!$B38,'All CCC'!$B$7:$B$754,0)))</f>
        <v/>
      </c>
      <c r="R38" s="334" t="str">
        <f>IF($B38="","",INDEX('All CCC'!R$7:R$754,MATCH(WatchList!$B38,'All CCC'!$B$7:$B$754,0)))</f>
        <v/>
      </c>
      <c r="S38" s="334" t="str">
        <f>IF($B38="","",INDEX('All CCC'!S$7:S$754,MATCH(WatchList!$B38,'All CCC'!$B$7:$B$754,0)))</f>
        <v/>
      </c>
      <c r="T38" s="334" t="str">
        <f>IF($B38="","",INDEX('All CCC'!T$7:T$754,MATCH(WatchList!$B38,'All CCC'!$B$7:$B$754,0)))</f>
        <v/>
      </c>
      <c r="U38" s="334" t="str">
        <f>IF($B38="","",INDEX('All CCC'!U$7:U$754,MATCH(WatchList!$B38,'All CCC'!$B$7:$B$754,0)))</f>
        <v/>
      </c>
      <c r="V38" s="334" t="str">
        <f>IF($B38="","",INDEX('All CCC'!V$7:V$754,MATCH(WatchList!$B38,'All CCC'!$B$7:$B$754,0)))</f>
        <v/>
      </c>
      <c r="W38" s="334" t="str">
        <f>IF($B38="","",INDEX('All CCC'!W$7:W$754,MATCH(WatchList!$B38,'All CCC'!$B$7:$B$754,0)))</f>
        <v/>
      </c>
      <c r="X38" s="334" t="str">
        <f>IF($B38="","",INDEX('All CCC'!X$7:X$754,MATCH(WatchList!$B38,'All CCC'!$B$7:$B$754,0)))</f>
        <v/>
      </c>
      <c r="Y38" s="334" t="str">
        <f>IF($B38="","",INDEX('All CCC'!Y$7:Y$754,MATCH(WatchList!$B38,'All CCC'!$B$7:$B$754,0)))</f>
        <v/>
      </c>
      <c r="Z38" s="334" t="str">
        <f>IF($B38="","",INDEX('All CCC'!Z$7:Z$754,MATCH(WatchList!$B38,'All CCC'!$B$7:$B$754,0)))</f>
        <v/>
      </c>
      <c r="AA38" s="334" t="str">
        <f>IF($B38="","",INDEX('All CCC'!AA$7:AA$754,MATCH(WatchList!$B38,'All CCC'!$B$7:$B$754,0)))</f>
        <v/>
      </c>
      <c r="AB38" s="334" t="str">
        <f>IF($B38="","",INDEX('All CCC'!AB$7:AB$754,MATCH(WatchList!$B38,'All CCC'!$B$7:$B$754,0)))</f>
        <v/>
      </c>
      <c r="AC38" s="334" t="str">
        <f>IF($B38="","",INDEX('All CCC'!AC$7:AC$754,MATCH(WatchList!$B38,'All CCC'!$B$7:$B$754,0)))</f>
        <v/>
      </c>
      <c r="AD38" s="334" t="str">
        <f>IF($B38="","",INDEX('All CCC'!AD$7:AD$754,MATCH(WatchList!$B38,'All CCC'!$B$7:$B$754,0)))</f>
        <v/>
      </c>
      <c r="AE38" s="334" t="str">
        <f>IF($B38="","",INDEX('All CCC'!AE$7:AE$754,MATCH(WatchList!$B38,'All CCC'!$B$7:$B$754,0)))</f>
        <v/>
      </c>
      <c r="AF38" s="334" t="str">
        <f>IF($B38="","",INDEX('All CCC'!AF$7:AF$754,MATCH(WatchList!$B38,'All CCC'!$B$7:$B$754,0)))</f>
        <v/>
      </c>
      <c r="AG38" s="334" t="str">
        <f>IF($B38="","",INDEX('All CCC'!AG$7:AG$754,MATCH(WatchList!$B38,'All CCC'!$B$7:$B$754,0)))</f>
        <v/>
      </c>
      <c r="AH38" s="334" t="str">
        <f>IF($B38="","",INDEX('All CCC'!AH$7:AH$754,MATCH(WatchList!$B38,'All CCC'!$B$7:$B$754,0)))</f>
        <v/>
      </c>
      <c r="AI38" s="334" t="str">
        <f>IF($B38="","",INDEX('All CCC'!AI$7:AI$754,MATCH(WatchList!$B38,'All CCC'!$B$7:$B$754,0)))</f>
        <v/>
      </c>
      <c r="AJ38" s="334" t="str">
        <f>IF($B38="","",INDEX('All CCC'!AJ$7:AJ$754,MATCH(WatchList!$B38,'All CCC'!$B$7:$B$754,0)))</f>
        <v/>
      </c>
      <c r="AK38" s="334" t="str">
        <f>IF($B38="","",INDEX('All CCC'!AK$7:AK$754,MATCH(WatchList!$B38,'All CCC'!$B$7:$B$754,0)))</f>
        <v/>
      </c>
      <c r="AL38" s="334" t="str">
        <f>IF($B38="","",INDEX('All CCC'!AL$7:AL$754,MATCH(WatchList!$B38,'All CCC'!$B$7:$B$754,0)))</f>
        <v/>
      </c>
      <c r="AM38" s="334" t="str">
        <f>IF($B38="","",INDEX('All CCC'!AM$7:AM$754,MATCH(WatchList!$B38,'All CCC'!$B$7:$B$754,0)))</f>
        <v/>
      </c>
      <c r="AN38" s="334" t="str">
        <f>IF($B38="","",INDEX('All CCC'!AN$7:AN$754,MATCH(WatchList!$B38,'All CCC'!$B$7:$B$754,0)))</f>
        <v/>
      </c>
      <c r="AO38" s="334" t="str">
        <f>IF($B38="","",INDEX('All CCC'!AO$7:AO$754,MATCH(WatchList!$B38,'All CCC'!$B$7:$B$754,0)))</f>
        <v/>
      </c>
      <c r="AP38" s="334" t="str">
        <f>IF($B38="","",INDEX('All CCC'!AP$7:AP$754,MATCH(WatchList!$B38,'All CCC'!$B$7:$B$754,0)))</f>
        <v/>
      </c>
      <c r="AQ38" s="334" t="str">
        <f>IF($B38="","",INDEX('All CCC'!AQ$7:AQ$754,MATCH(WatchList!$B38,'All CCC'!$B$7:$B$754,0)))</f>
        <v/>
      </c>
      <c r="AR38" s="334" t="str">
        <f>IF($B38="","",INDEX('All CCC'!AR$7:AR$754,MATCH(WatchList!$B38,'All CCC'!$B$7:$B$754,0)))</f>
        <v/>
      </c>
      <c r="AS38" s="334" t="str">
        <f>IF($B38="","",INDEX('All CCC'!AS$7:AS$754,MATCH(WatchList!$B38,'All CCC'!$B$7:$B$754,0)))</f>
        <v/>
      </c>
      <c r="AT38" s="334" t="str">
        <f>IF($B38="","",INDEX('All CCC'!AT$7:AT$754,MATCH(WatchList!$B38,'All CCC'!$B$7:$B$754,0)))</f>
        <v/>
      </c>
      <c r="AU38" s="334" t="str">
        <f>IF($B38="","",INDEX('All CCC'!AU$7:AU$754,MATCH(WatchList!$B38,'All CCC'!$B$7:$B$754,0)))</f>
        <v/>
      </c>
      <c r="AV38" s="334" t="str">
        <f>IF($B38="","",INDEX('All CCC'!AV$7:AV$754,MATCH(WatchList!$B38,'All CCC'!$B$7:$B$754,0)))</f>
        <v/>
      </c>
      <c r="AW38" s="334" t="str">
        <f>IF($B38="","",INDEX('All CCC'!AW$7:AW$754,MATCH(WatchList!$B38,'All CCC'!$B$7:$B$754,0)))</f>
        <v/>
      </c>
      <c r="AX38" s="334" t="str">
        <f>IF($B38="","",INDEX('All CCC'!AX$7:AX$754,MATCH(WatchList!$B38,'All CCC'!$B$7:$B$754,0)))</f>
        <v/>
      </c>
      <c r="AY38" s="334" t="str">
        <f>IF($B38="","",INDEX('All CCC'!AY$7:AY$754,MATCH(WatchList!$B38,'All CCC'!$B$7:$B$754,0)))</f>
        <v/>
      </c>
      <c r="AZ38" s="334" t="str">
        <f>IF($B38="","",INDEX('All CCC'!AZ$7:AZ$754,MATCH(WatchList!$B38,'All CCC'!$B$7:$B$754,0)))</f>
        <v/>
      </c>
      <c r="BA38" s="334" t="str">
        <f>IF($B38="","",INDEX('All CCC'!BA$7:BA$754,MATCH(WatchList!$B38,'All CCC'!$B$7:$B$754,0)))</f>
        <v/>
      </c>
      <c r="BB38" s="334" t="str">
        <f>IF($B38="","",INDEX('All CCC'!BB$7:BB$754,MATCH(WatchList!$B38,'All CCC'!$B$7:$B$754,0)))</f>
        <v/>
      </c>
      <c r="BC38" s="334" t="str">
        <f>IF($B38="","",INDEX('All CCC'!BC$7:BC$754,MATCH(WatchList!$B38,'All CCC'!$B$7:$B$754,0)))</f>
        <v/>
      </c>
      <c r="BD38" s="334" t="str">
        <f>IF($B38="","",INDEX('All CCC'!BD$7:BD$754,MATCH(WatchList!$B38,'All CCC'!$B$7:$B$754,0)))</f>
        <v/>
      </c>
      <c r="BE38" s="334" t="str">
        <f>IF($B38="","",INDEX('All CCC'!BE$7:BE$754,MATCH(WatchList!$B38,'All CCC'!$B$7:$B$754,0)))</f>
        <v/>
      </c>
      <c r="BF38" s="334" t="str">
        <f>IF($B38="","",INDEX('All CCC'!BF$7:BF$754,MATCH(WatchList!$B38,'All CCC'!$B$7:$B$754,0)))</f>
        <v/>
      </c>
      <c r="BG38" s="334" t="str">
        <f>IF($B38="","",INDEX('All CCC'!BG$7:BG$754,MATCH(WatchList!$B38,'All CCC'!$B$7:$B$754,0)))</f>
        <v/>
      </c>
    </row>
    <row r="39" spans="1:59" x14ac:dyDescent="0.2">
      <c r="A39" s="333" t="str">
        <f>IF($B39="","",INDEX('All CCC'!A$7:A$754,MATCH(WatchList!$B39,'All CCC'!$B$7:$B$754,0)))</f>
        <v/>
      </c>
      <c r="B39" s="127"/>
      <c r="C39" s="334" t="str">
        <f>IF($B39="","",INDEX('All CCC'!C$7:C$754,MATCH(WatchList!$B39,'All CCC'!$B$7:$B$754,0)))</f>
        <v/>
      </c>
      <c r="D39" s="334" t="str">
        <f>IF($B39="","",INDEX('All CCC'!D$7:D$754,MATCH(WatchList!$B39,'All CCC'!$B$7:$B$754,0)))</f>
        <v/>
      </c>
      <c r="E39" s="334" t="str">
        <f>IF($B39="","",INDEX('All CCC'!E$7:E$754,MATCH(WatchList!$B39,'All CCC'!$B$7:$B$754,0)))</f>
        <v/>
      </c>
      <c r="F39" s="334" t="str">
        <f>IF($B39="","",INDEX('All CCC'!F$7:F$754,MATCH(WatchList!$B39,'All CCC'!$B$7:$B$754,0)))</f>
        <v/>
      </c>
      <c r="G39" s="334" t="str">
        <f>IF($B39="","",INDEX('All CCC'!G$7:G$754,MATCH(WatchList!$B39,'All CCC'!$B$7:$B$754,0)))</f>
        <v/>
      </c>
      <c r="H39" s="334" t="str">
        <f>IF($B39="","",INDEX('All CCC'!H$7:H$754,MATCH(WatchList!$B39,'All CCC'!$B$7:$B$754,0)))</f>
        <v/>
      </c>
      <c r="I39" s="334" t="str">
        <f>IF($B39="","",INDEX('All CCC'!I$7:I$754,MATCH(WatchList!$B39,'All CCC'!$B$7:$B$754,0)))</f>
        <v/>
      </c>
      <c r="J39" s="334" t="str">
        <f>IF($B39="","",INDEX('All CCC'!J$7:J$754,MATCH(WatchList!$B39,'All CCC'!$B$7:$B$754,0)))</f>
        <v/>
      </c>
      <c r="K39" s="334" t="str">
        <f>IF($B39="","",INDEX('All CCC'!K$7:K$754,MATCH(WatchList!$B39,'All CCC'!$B$7:$B$754,0)))</f>
        <v/>
      </c>
      <c r="L39" s="334" t="str">
        <f>IF($B39="","",INDEX('All CCC'!L$7:L$754,MATCH(WatchList!$B39,'All CCC'!$B$7:$B$754,0)))</f>
        <v/>
      </c>
      <c r="M39" s="334" t="str">
        <f>IF($B39="","",INDEX('All CCC'!M$7:M$754,MATCH(WatchList!$B39,'All CCC'!$B$7:$B$754,0)))</f>
        <v/>
      </c>
      <c r="N39" s="334" t="str">
        <f>IF($B39="","",INDEX('All CCC'!N$7:N$754,MATCH(WatchList!$B39,'All CCC'!$B$7:$B$754,0)))</f>
        <v/>
      </c>
      <c r="O39" s="334" t="str">
        <f>IF($B39="","",INDEX('All CCC'!O$7:O$754,MATCH(WatchList!$B39,'All CCC'!$B$7:$B$754,0)))</f>
        <v/>
      </c>
      <c r="P39" s="335" t="str">
        <f>IF($B39="","",INDEX('All CCC'!P$7:P$754,MATCH(WatchList!$B39,'All CCC'!$B$7:$B$754,0)))</f>
        <v/>
      </c>
      <c r="Q39" s="335" t="str">
        <f>IF($B39="","",INDEX('All CCC'!Q$7:Q$754,MATCH(WatchList!$B39,'All CCC'!$B$7:$B$754,0)))</f>
        <v/>
      </c>
      <c r="R39" s="334" t="str">
        <f>IF($B39="","",INDEX('All CCC'!R$7:R$754,MATCH(WatchList!$B39,'All CCC'!$B$7:$B$754,0)))</f>
        <v/>
      </c>
      <c r="S39" s="334" t="str">
        <f>IF($B39="","",INDEX('All CCC'!S$7:S$754,MATCH(WatchList!$B39,'All CCC'!$B$7:$B$754,0)))</f>
        <v/>
      </c>
      <c r="T39" s="334" t="str">
        <f>IF($B39="","",INDEX('All CCC'!T$7:T$754,MATCH(WatchList!$B39,'All CCC'!$B$7:$B$754,0)))</f>
        <v/>
      </c>
      <c r="U39" s="334" t="str">
        <f>IF($B39="","",INDEX('All CCC'!U$7:U$754,MATCH(WatchList!$B39,'All CCC'!$B$7:$B$754,0)))</f>
        <v/>
      </c>
      <c r="V39" s="334" t="str">
        <f>IF($B39="","",INDEX('All CCC'!V$7:V$754,MATCH(WatchList!$B39,'All CCC'!$B$7:$B$754,0)))</f>
        <v/>
      </c>
      <c r="W39" s="334" t="str">
        <f>IF($B39="","",INDEX('All CCC'!W$7:W$754,MATCH(WatchList!$B39,'All CCC'!$B$7:$B$754,0)))</f>
        <v/>
      </c>
      <c r="X39" s="334" t="str">
        <f>IF($B39="","",INDEX('All CCC'!X$7:X$754,MATCH(WatchList!$B39,'All CCC'!$B$7:$B$754,0)))</f>
        <v/>
      </c>
      <c r="Y39" s="334" t="str">
        <f>IF($B39="","",INDEX('All CCC'!Y$7:Y$754,MATCH(WatchList!$B39,'All CCC'!$B$7:$B$754,0)))</f>
        <v/>
      </c>
      <c r="Z39" s="334" t="str">
        <f>IF($B39="","",INDEX('All CCC'!Z$7:Z$754,MATCH(WatchList!$B39,'All CCC'!$B$7:$B$754,0)))</f>
        <v/>
      </c>
      <c r="AA39" s="334" t="str">
        <f>IF($B39="","",INDEX('All CCC'!AA$7:AA$754,MATCH(WatchList!$B39,'All CCC'!$B$7:$B$754,0)))</f>
        <v/>
      </c>
      <c r="AB39" s="334" t="str">
        <f>IF($B39="","",INDEX('All CCC'!AB$7:AB$754,MATCH(WatchList!$B39,'All CCC'!$B$7:$B$754,0)))</f>
        <v/>
      </c>
      <c r="AC39" s="334" t="str">
        <f>IF($B39="","",INDEX('All CCC'!AC$7:AC$754,MATCH(WatchList!$B39,'All CCC'!$B$7:$B$754,0)))</f>
        <v/>
      </c>
      <c r="AD39" s="334" t="str">
        <f>IF($B39="","",INDEX('All CCC'!AD$7:AD$754,MATCH(WatchList!$B39,'All CCC'!$B$7:$B$754,0)))</f>
        <v/>
      </c>
      <c r="AE39" s="334" t="str">
        <f>IF($B39="","",INDEX('All CCC'!AE$7:AE$754,MATCH(WatchList!$B39,'All CCC'!$B$7:$B$754,0)))</f>
        <v/>
      </c>
      <c r="AF39" s="334" t="str">
        <f>IF($B39="","",INDEX('All CCC'!AF$7:AF$754,MATCH(WatchList!$B39,'All CCC'!$B$7:$B$754,0)))</f>
        <v/>
      </c>
      <c r="AG39" s="334" t="str">
        <f>IF($B39="","",INDEX('All CCC'!AG$7:AG$754,MATCH(WatchList!$B39,'All CCC'!$B$7:$B$754,0)))</f>
        <v/>
      </c>
      <c r="AH39" s="334" t="str">
        <f>IF($B39="","",INDEX('All CCC'!AH$7:AH$754,MATCH(WatchList!$B39,'All CCC'!$B$7:$B$754,0)))</f>
        <v/>
      </c>
      <c r="AI39" s="334" t="str">
        <f>IF($B39="","",INDEX('All CCC'!AI$7:AI$754,MATCH(WatchList!$B39,'All CCC'!$B$7:$B$754,0)))</f>
        <v/>
      </c>
      <c r="AJ39" s="334" t="str">
        <f>IF($B39="","",INDEX('All CCC'!AJ$7:AJ$754,MATCH(WatchList!$B39,'All CCC'!$B$7:$B$754,0)))</f>
        <v/>
      </c>
      <c r="AK39" s="334" t="str">
        <f>IF($B39="","",INDEX('All CCC'!AK$7:AK$754,MATCH(WatchList!$B39,'All CCC'!$B$7:$B$754,0)))</f>
        <v/>
      </c>
      <c r="AL39" s="334" t="str">
        <f>IF($B39="","",INDEX('All CCC'!AL$7:AL$754,MATCH(WatchList!$B39,'All CCC'!$B$7:$B$754,0)))</f>
        <v/>
      </c>
      <c r="AM39" s="334" t="str">
        <f>IF($B39="","",INDEX('All CCC'!AM$7:AM$754,MATCH(WatchList!$B39,'All CCC'!$B$7:$B$754,0)))</f>
        <v/>
      </c>
      <c r="AN39" s="334" t="str">
        <f>IF($B39="","",INDEX('All CCC'!AN$7:AN$754,MATCH(WatchList!$B39,'All CCC'!$B$7:$B$754,0)))</f>
        <v/>
      </c>
      <c r="AO39" s="334" t="str">
        <f>IF($B39="","",INDEX('All CCC'!AO$7:AO$754,MATCH(WatchList!$B39,'All CCC'!$B$7:$B$754,0)))</f>
        <v/>
      </c>
      <c r="AP39" s="334" t="str">
        <f>IF($B39="","",INDEX('All CCC'!AP$7:AP$754,MATCH(WatchList!$B39,'All CCC'!$B$7:$B$754,0)))</f>
        <v/>
      </c>
      <c r="AQ39" s="334" t="str">
        <f>IF($B39="","",INDEX('All CCC'!AQ$7:AQ$754,MATCH(WatchList!$B39,'All CCC'!$B$7:$B$754,0)))</f>
        <v/>
      </c>
      <c r="AR39" s="334" t="str">
        <f>IF($B39="","",INDEX('All CCC'!AR$7:AR$754,MATCH(WatchList!$B39,'All CCC'!$B$7:$B$754,0)))</f>
        <v/>
      </c>
      <c r="AS39" s="334" t="str">
        <f>IF($B39="","",INDEX('All CCC'!AS$7:AS$754,MATCH(WatchList!$B39,'All CCC'!$B$7:$B$754,0)))</f>
        <v/>
      </c>
      <c r="AT39" s="334" t="str">
        <f>IF($B39="","",INDEX('All CCC'!AT$7:AT$754,MATCH(WatchList!$B39,'All CCC'!$B$7:$B$754,0)))</f>
        <v/>
      </c>
      <c r="AU39" s="334" t="str">
        <f>IF($B39="","",INDEX('All CCC'!AU$7:AU$754,MATCH(WatchList!$B39,'All CCC'!$B$7:$B$754,0)))</f>
        <v/>
      </c>
      <c r="AV39" s="334" t="str">
        <f>IF($B39="","",INDEX('All CCC'!AV$7:AV$754,MATCH(WatchList!$B39,'All CCC'!$B$7:$B$754,0)))</f>
        <v/>
      </c>
      <c r="AW39" s="334" t="str">
        <f>IF($B39="","",INDEX('All CCC'!AW$7:AW$754,MATCH(WatchList!$B39,'All CCC'!$B$7:$B$754,0)))</f>
        <v/>
      </c>
      <c r="AX39" s="334" t="str">
        <f>IF($B39="","",INDEX('All CCC'!AX$7:AX$754,MATCH(WatchList!$B39,'All CCC'!$B$7:$B$754,0)))</f>
        <v/>
      </c>
      <c r="AY39" s="334" t="str">
        <f>IF($B39="","",INDEX('All CCC'!AY$7:AY$754,MATCH(WatchList!$B39,'All CCC'!$B$7:$B$754,0)))</f>
        <v/>
      </c>
      <c r="AZ39" s="334" t="str">
        <f>IF($B39="","",INDEX('All CCC'!AZ$7:AZ$754,MATCH(WatchList!$B39,'All CCC'!$B$7:$B$754,0)))</f>
        <v/>
      </c>
      <c r="BA39" s="334" t="str">
        <f>IF($B39="","",INDEX('All CCC'!BA$7:BA$754,MATCH(WatchList!$B39,'All CCC'!$B$7:$B$754,0)))</f>
        <v/>
      </c>
      <c r="BB39" s="334" t="str">
        <f>IF($B39="","",INDEX('All CCC'!BB$7:BB$754,MATCH(WatchList!$B39,'All CCC'!$B$7:$B$754,0)))</f>
        <v/>
      </c>
      <c r="BC39" s="334" t="str">
        <f>IF($B39="","",INDEX('All CCC'!BC$7:BC$754,MATCH(WatchList!$B39,'All CCC'!$B$7:$B$754,0)))</f>
        <v/>
      </c>
      <c r="BD39" s="334" t="str">
        <f>IF($B39="","",INDEX('All CCC'!BD$7:BD$754,MATCH(WatchList!$B39,'All CCC'!$B$7:$B$754,0)))</f>
        <v/>
      </c>
      <c r="BE39" s="334" t="str">
        <f>IF($B39="","",INDEX('All CCC'!BE$7:BE$754,MATCH(WatchList!$B39,'All CCC'!$B$7:$B$754,0)))</f>
        <v/>
      </c>
      <c r="BF39" s="334" t="str">
        <f>IF($B39="","",INDEX('All CCC'!BF$7:BF$754,MATCH(WatchList!$B39,'All CCC'!$B$7:$B$754,0)))</f>
        <v/>
      </c>
      <c r="BG39" s="334" t="str">
        <f>IF($B39="","",INDEX('All CCC'!BG$7:BG$754,MATCH(WatchList!$B39,'All CCC'!$B$7:$B$754,0)))</f>
        <v/>
      </c>
    </row>
    <row r="40" spans="1:59" x14ac:dyDescent="0.2">
      <c r="A40" s="333" t="str">
        <f>IF($B40="","",INDEX('All CCC'!A$7:A$754,MATCH(WatchList!$B40,'All CCC'!$B$7:$B$754,0)))</f>
        <v/>
      </c>
      <c r="B40" s="127"/>
      <c r="C40" s="334" t="str">
        <f>IF($B40="","",INDEX('All CCC'!C$7:C$754,MATCH(WatchList!$B40,'All CCC'!$B$7:$B$754,0)))</f>
        <v/>
      </c>
      <c r="D40" s="334" t="str">
        <f>IF($B40="","",INDEX('All CCC'!D$7:D$754,MATCH(WatchList!$B40,'All CCC'!$B$7:$B$754,0)))</f>
        <v/>
      </c>
      <c r="E40" s="334" t="str">
        <f>IF($B40="","",INDEX('All CCC'!E$7:E$754,MATCH(WatchList!$B40,'All CCC'!$B$7:$B$754,0)))</f>
        <v/>
      </c>
      <c r="F40" s="334" t="str">
        <f>IF($B40="","",INDEX('All CCC'!F$7:F$754,MATCH(WatchList!$B40,'All CCC'!$B$7:$B$754,0)))</f>
        <v/>
      </c>
      <c r="G40" s="334" t="str">
        <f>IF($B40="","",INDEX('All CCC'!G$7:G$754,MATCH(WatchList!$B40,'All CCC'!$B$7:$B$754,0)))</f>
        <v/>
      </c>
      <c r="H40" s="334" t="str">
        <f>IF($B40="","",INDEX('All CCC'!H$7:H$754,MATCH(WatchList!$B40,'All CCC'!$B$7:$B$754,0)))</f>
        <v/>
      </c>
      <c r="I40" s="334" t="str">
        <f>IF($B40="","",INDEX('All CCC'!I$7:I$754,MATCH(WatchList!$B40,'All CCC'!$B$7:$B$754,0)))</f>
        <v/>
      </c>
      <c r="J40" s="334" t="str">
        <f>IF($B40="","",INDEX('All CCC'!J$7:J$754,MATCH(WatchList!$B40,'All CCC'!$B$7:$B$754,0)))</f>
        <v/>
      </c>
      <c r="K40" s="334" t="str">
        <f>IF($B40="","",INDEX('All CCC'!K$7:K$754,MATCH(WatchList!$B40,'All CCC'!$B$7:$B$754,0)))</f>
        <v/>
      </c>
      <c r="L40" s="334" t="str">
        <f>IF($B40="","",INDEX('All CCC'!L$7:L$754,MATCH(WatchList!$B40,'All CCC'!$B$7:$B$754,0)))</f>
        <v/>
      </c>
      <c r="M40" s="334" t="str">
        <f>IF($B40="","",INDEX('All CCC'!M$7:M$754,MATCH(WatchList!$B40,'All CCC'!$B$7:$B$754,0)))</f>
        <v/>
      </c>
      <c r="N40" s="334" t="str">
        <f>IF($B40="","",INDEX('All CCC'!N$7:N$754,MATCH(WatchList!$B40,'All CCC'!$B$7:$B$754,0)))</f>
        <v/>
      </c>
      <c r="O40" s="334" t="str">
        <f>IF($B40="","",INDEX('All CCC'!O$7:O$754,MATCH(WatchList!$B40,'All CCC'!$B$7:$B$754,0)))</f>
        <v/>
      </c>
      <c r="P40" s="335" t="str">
        <f>IF($B40="","",INDEX('All CCC'!P$7:P$754,MATCH(WatchList!$B40,'All CCC'!$B$7:$B$754,0)))</f>
        <v/>
      </c>
      <c r="Q40" s="335" t="str">
        <f>IF($B40="","",INDEX('All CCC'!Q$7:Q$754,MATCH(WatchList!$B40,'All CCC'!$B$7:$B$754,0)))</f>
        <v/>
      </c>
      <c r="R40" s="334" t="str">
        <f>IF($B40="","",INDEX('All CCC'!R$7:R$754,MATCH(WatchList!$B40,'All CCC'!$B$7:$B$754,0)))</f>
        <v/>
      </c>
      <c r="S40" s="334" t="str">
        <f>IF($B40="","",INDEX('All CCC'!S$7:S$754,MATCH(WatchList!$B40,'All CCC'!$B$7:$B$754,0)))</f>
        <v/>
      </c>
      <c r="T40" s="334" t="str">
        <f>IF($B40="","",INDEX('All CCC'!T$7:T$754,MATCH(WatchList!$B40,'All CCC'!$B$7:$B$754,0)))</f>
        <v/>
      </c>
      <c r="U40" s="334" t="str">
        <f>IF($B40="","",INDEX('All CCC'!U$7:U$754,MATCH(WatchList!$B40,'All CCC'!$B$7:$B$754,0)))</f>
        <v/>
      </c>
      <c r="V40" s="334" t="str">
        <f>IF($B40="","",INDEX('All CCC'!V$7:V$754,MATCH(WatchList!$B40,'All CCC'!$B$7:$B$754,0)))</f>
        <v/>
      </c>
      <c r="W40" s="334" t="str">
        <f>IF($B40="","",INDEX('All CCC'!W$7:W$754,MATCH(WatchList!$B40,'All CCC'!$B$7:$B$754,0)))</f>
        <v/>
      </c>
      <c r="X40" s="334" t="str">
        <f>IF($B40="","",INDEX('All CCC'!X$7:X$754,MATCH(WatchList!$B40,'All CCC'!$B$7:$B$754,0)))</f>
        <v/>
      </c>
      <c r="Y40" s="334" t="str">
        <f>IF($B40="","",INDEX('All CCC'!Y$7:Y$754,MATCH(WatchList!$B40,'All CCC'!$B$7:$B$754,0)))</f>
        <v/>
      </c>
      <c r="Z40" s="334" t="str">
        <f>IF($B40="","",INDEX('All CCC'!Z$7:Z$754,MATCH(WatchList!$B40,'All CCC'!$B$7:$B$754,0)))</f>
        <v/>
      </c>
      <c r="AA40" s="334" t="str">
        <f>IF($B40="","",INDEX('All CCC'!AA$7:AA$754,MATCH(WatchList!$B40,'All CCC'!$B$7:$B$754,0)))</f>
        <v/>
      </c>
      <c r="AB40" s="334" t="str">
        <f>IF($B40="","",INDEX('All CCC'!AB$7:AB$754,MATCH(WatchList!$B40,'All CCC'!$B$7:$B$754,0)))</f>
        <v/>
      </c>
      <c r="AC40" s="334" t="str">
        <f>IF($B40="","",INDEX('All CCC'!AC$7:AC$754,MATCH(WatchList!$B40,'All CCC'!$B$7:$B$754,0)))</f>
        <v/>
      </c>
      <c r="AD40" s="334" t="str">
        <f>IF($B40="","",INDEX('All CCC'!AD$7:AD$754,MATCH(WatchList!$B40,'All CCC'!$B$7:$B$754,0)))</f>
        <v/>
      </c>
      <c r="AE40" s="334" t="str">
        <f>IF($B40="","",INDEX('All CCC'!AE$7:AE$754,MATCH(WatchList!$B40,'All CCC'!$B$7:$B$754,0)))</f>
        <v/>
      </c>
      <c r="AF40" s="334" t="str">
        <f>IF($B40="","",INDEX('All CCC'!AF$7:AF$754,MATCH(WatchList!$B40,'All CCC'!$B$7:$B$754,0)))</f>
        <v/>
      </c>
      <c r="AG40" s="334" t="str">
        <f>IF($B40="","",INDEX('All CCC'!AG$7:AG$754,MATCH(WatchList!$B40,'All CCC'!$B$7:$B$754,0)))</f>
        <v/>
      </c>
      <c r="AH40" s="334" t="str">
        <f>IF($B40="","",INDEX('All CCC'!AH$7:AH$754,MATCH(WatchList!$B40,'All CCC'!$B$7:$B$754,0)))</f>
        <v/>
      </c>
      <c r="AI40" s="334" t="str">
        <f>IF($B40="","",INDEX('All CCC'!AI$7:AI$754,MATCH(WatchList!$B40,'All CCC'!$B$7:$B$754,0)))</f>
        <v/>
      </c>
      <c r="AJ40" s="334" t="str">
        <f>IF($B40="","",INDEX('All CCC'!AJ$7:AJ$754,MATCH(WatchList!$B40,'All CCC'!$B$7:$B$754,0)))</f>
        <v/>
      </c>
      <c r="AK40" s="334" t="str">
        <f>IF($B40="","",INDEX('All CCC'!AK$7:AK$754,MATCH(WatchList!$B40,'All CCC'!$B$7:$B$754,0)))</f>
        <v/>
      </c>
      <c r="AL40" s="334" t="str">
        <f>IF($B40="","",INDEX('All CCC'!AL$7:AL$754,MATCH(WatchList!$B40,'All CCC'!$B$7:$B$754,0)))</f>
        <v/>
      </c>
      <c r="AM40" s="334" t="str">
        <f>IF($B40="","",INDEX('All CCC'!AM$7:AM$754,MATCH(WatchList!$B40,'All CCC'!$B$7:$B$754,0)))</f>
        <v/>
      </c>
      <c r="AN40" s="334" t="str">
        <f>IF($B40="","",INDEX('All CCC'!AN$7:AN$754,MATCH(WatchList!$B40,'All CCC'!$B$7:$B$754,0)))</f>
        <v/>
      </c>
      <c r="AO40" s="334" t="str">
        <f>IF($B40="","",INDEX('All CCC'!AO$7:AO$754,MATCH(WatchList!$B40,'All CCC'!$B$7:$B$754,0)))</f>
        <v/>
      </c>
      <c r="AP40" s="334" t="str">
        <f>IF($B40="","",INDEX('All CCC'!AP$7:AP$754,MATCH(WatchList!$B40,'All CCC'!$B$7:$B$754,0)))</f>
        <v/>
      </c>
      <c r="AQ40" s="334" t="str">
        <f>IF($B40="","",INDEX('All CCC'!AQ$7:AQ$754,MATCH(WatchList!$B40,'All CCC'!$B$7:$B$754,0)))</f>
        <v/>
      </c>
      <c r="AR40" s="334" t="str">
        <f>IF($B40="","",INDEX('All CCC'!AR$7:AR$754,MATCH(WatchList!$B40,'All CCC'!$B$7:$B$754,0)))</f>
        <v/>
      </c>
      <c r="AS40" s="334" t="str">
        <f>IF($B40="","",INDEX('All CCC'!AS$7:AS$754,MATCH(WatchList!$B40,'All CCC'!$B$7:$B$754,0)))</f>
        <v/>
      </c>
      <c r="AT40" s="334" t="str">
        <f>IF($B40="","",INDEX('All CCC'!AT$7:AT$754,MATCH(WatchList!$B40,'All CCC'!$B$7:$B$754,0)))</f>
        <v/>
      </c>
      <c r="AU40" s="334" t="str">
        <f>IF($B40="","",INDEX('All CCC'!AU$7:AU$754,MATCH(WatchList!$B40,'All CCC'!$B$7:$B$754,0)))</f>
        <v/>
      </c>
      <c r="AV40" s="334" t="str">
        <f>IF($B40="","",INDEX('All CCC'!AV$7:AV$754,MATCH(WatchList!$B40,'All CCC'!$B$7:$B$754,0)))</f>
        <v/>
      </c>
      <c r="AW40" s="334" t="str">
        <f>IF($B40="","",INDEX('All CCC'!AW$7:AW$754,MATCH(WatchList!$B40,'All CCC'!$B$7:$B$754,0)))</f>
        <v/>
      </c>
      <c r="AX40" s="334" t="str">
        <f>IF($B40="","",INDEX('All CCC'!AX$7:AX$754,MATCH(WatchList!$B40,'All CCC'!$B$7:$B$754,0)))</f>
        <v/>
      </c>
      <c r="AY40" s="334" t="str">
        <f>IF($B40="","",INDEX('All CCC'!AY$7:AY$754,MATCH(WatchList!$B40,'All CCC'!$B$7:$B$754,0)))</f>
        <v/>
      </c>
      <c r="AZ40" s="334" t="str">
        <f>IF($B40="","",INDEX('All CCC'!AZ$7:AZ$754,MATCH(WatchList!$B40,'All CCC'!$B$7:$B$754,0)))</f>
        <v/>
      </c>
      <c r="BA40" s="334" t="str">
        <f>IF($B40="","",INDEX('All CCC'!BA$7:BA$754,MATCH(WatchList!$B40,'All CCC'!$B$7:$B$754,0)))</f>
        <v/>
      </c>
      <c r="BB40" s="334" t="str">
        <f>IF($B40="","",INDEX('All CCC'!BB$7:BB$754,MATCH(WatchList!$B40,'All CCC'!$B$7:$B$754,0)))</f>
        <v/>
      </c>
      <c r="BC40" s="334" t="str">
        <f>IF($B40="","",INDEX('All CCC'!BC$7:BC$754,MATCH(WatchList!$B40,'All CCC'!$B$7:$B$754,0)))</f>
        <v/>
      </c>
      <c r="BD40" s="334" t="str">
        <f>IF($B40="","",INDEX('All CCC'!BD$7:BD$754,MATCH(WatchList!$B40,'All CCC'!$B$7:$B$754,0)))</f>
        <v/>
      </c>
      <c r="BE40" s="334" t="str">
        <f>IF($B40="","",INDEX('All CCC'!BE$7:BE$754,MATCH(WatchList!$B40,'All CCC'!$B$7:$B$754,0)))</f>
        <v/>
      </c>
      <c r="BF40" s="334" t="str">
        <f>IF($B40="","",INDEX('All CCC'!BF$7:BF$754,MATCH(WatchList!$B40,'All CCC'!$B$7:$B$754,0)))</f>
        <v/>
      </c>
      <c r="BG40" s="334" t="str">
        <f>IF($B40="","",INDEX('All CCC'!BG$7:BG$754,MATCH(WatchList!$B40,'All CCC'!$B$7:$B$754,0)))</f>
        <v/>
      </c>
    </row>
    <row r="41" spans="1:59" x14ac:dyDescent="0.2">
      <c r="A41" s="333" t="str">
        <f>IF($B41="","",INDEX('All CCC'!A$7:A$754,MATCH(WatchList!$B41,'All CCC'!$B$7:$B$754,0)))</f>
        <v/>
      </c>
      <c r="B41" s="127"/>
      <c r="C41" s="334" t="str">
        <f>IF($B41="","",INDEX('All CCC'!C$7:C$754,MATCH(WatchList!$B41,'All CCC'!$B$7:$B$754,0)))</f>
        <v/>
      </c>
      <c r="D41" s="334" t="str">
        <f>IF($B41="","",INDEX('All CCC'!D$7:D$754,MATCH(WatchList!$B41,'All CCC'!$B$7:$B$754,0)))</f>
        <v/>
      </c>
      <c r="E41" s="334" t="str">
        <f>IF($B41="","",INDEX('All CCC'!E$7:E$754,MATCH(WatchList!$B41,'All CCC'!$B$7:$B$754,0)))</f>
        <v/>
      </c>
      <c r="F41" s="334" t="str">
        <f>IF($B41="","",INDEX('All CCC'!F$7:F$754,MATCH(WatchList!$B41,'All CCC'!$B$7:$B$754,0)))</f>
        <v/>
      </c>
      <c r="G41" s="334" t="str">
        <f>IF($B41="","",INDEX('All CCC'!G$7:G$754,MATCH(WatchList!$B41,'All CCC'!$B$7:$B$754,0)))</f>
        <v/>
      </c>
      <c r="H41" s="334" t="str">
        <f>IF($B41="","",INDEX('All CCC'!H$7:H$754,MATCH(WatchList!$B41,'All CCC'!$B$7:$B$754,0)))</f>
        <v/>
      </c>
      <c r="I41" s="334" t="str">
        <f>IF($B41="","",INDEX('All CCC'!I$7:I$754,MATCH(WatchList!$B41,'All CCC'!$B$7:$B$754,0)))</f>
        <v/>
      </c>
      <c r="J41" s="334" t="str">
        <f>IF($B41="","",INDEX('All CCC'!J$7:J$754,MATCH(WatchList!$B41,'All CCC'!$B$7:$B$754,0)))</f>
        <v/>
      </c>
      <c r="K41" s="334" t="str">
        <f>IF($B41="","",INDEX('All CCC'!K$7:K$754,MATCH(WatchList!$B41,'All CCC'!$B$7:$B$754,0)))</f>
        <v/>
      </c>
      <c r="L41" s="334" t="str">
        <f>IF($B41="","",INDEX('All CCC'!L$7:L$754,MATCH(WatchList!$B41,'All CCC'!$B$7:$B$754,0)))</f>
        <v/>
      </c>
      <c r="M41" s="334" t="str">
        <f>IF($B41="","",INDEX('All CCC'!M$7:M$754,MATCH(WatchList!$B41,'All CCC'!$B$7:$B$754,0)))</f>
        <v/>
      </c>
      <c r="N41" s="334" t="str">
        <f>IF($B41="","",INDEX('All CCC'!N$7:N$754,MATCH(WatchList!$B41,'All CCC'!$B$7:$B$754,0)))</f>
        <v/>
      </c>
      <c r="O41" s="334" t="str">
        <f>IF($B41="","",INDEX('All CCC'!O$7:O$754,MATCH(WatchList!$B41,'All CCC'!$B$7:$B$754,0)))</f>
        <v/>
      </c>
      <c r="P41" s="335" t="str">
        <f>IF($B41="","",INDEX('All CCC'!P$7:P$754,MATCH(WatchList!$B41,'All CCC'!$B$7:$B$754,0)))</f>
        <v/>
      </c>
      <c r="Q41" s="335" t="str">
        <f>IF($B41="","",INDEX('All CCC'!Q$7:Q$754,MATCH(WatchList!$B41,'All CCC'!$B$7:$B$754,0)))</f>
        <v/>
      </c>
      <c r="R41" s="334" t="str">
        <f>IF($B41="","",INDEX('All CCC'!R$7:R$754,MATCH(WatchList!$B41,'All CCC'!$B$7:$B$754,0)))</f>
        <v/>
      </c>
      <c r="S41" s="334" t="str">
        <f>IF($B41="","",INDEX('All CCC'!S$7:S$754,MATCH(WatchList!$B41,'All CCC'!$B$7:$B$754,0)))</f>
        <v/>
      </c>
      <c r="T41" s="334" t="str">
        <f>IF($B41="","",INDEX('All CCC'!T$7:T$754,MATCH(WatchList!$B41,'All CCC'!$B$7:$B$754,0)))</f>
        <v/>
      </c>
      <c r="U41" s="334" t="str">
        <f>IF($B41="","",INDEX('All CCC'!U$7:U$754,MATCH(WatchList!$B41,'All CCC'!$B$7:$B$754,0)))</f>
        <v/>
      </c>
      <c r="V41" s="334" t="str">
        <f>IF($B41="","",INDEX('All CCC'!V$7:V$754,MATCH(WatchList!$B41,'All CCC'!$B$7:$B$754,0)))</f>
        <v/>
      </c>
      <c r="W41" s="334" t="str">
        <f>IF($B41="","",INDEX('All CCC'!W$7:W$754,MATCH(WatchList!$B41,'All CCC'!$B$7:$B$754,0)))</f>
        <v/>
      </c>
      <c r="X41" s="334" t="str">
        <f>IF($B41="","",INDEX('All CCC'!X$7:X$754,MATCH(WatchList!$B41,'All CCC'!$B$7:$B$754,0)))</f>
        <v/>
      </c>
      <c r="Y41" s="334" t="str">
        <f>IF($B41="","",INDEX('All CCC'!Y$7:Y$754,MATCH(WatchList!$B41,'All CCC'!$B$7:$B$754,0)))</f>
        <v/>
      </c>
      <c r="Z41" s="334" t="str">
        <f>IF($B41="","",INDEX('All CCC'!Z$7:Z$754,MATCH(WatchList!$B41,'All CCC'!$B$7:$B$754,0)))</f>
        <v/>
      </c>
      <c r="AA41" s="334" t="str">
        <f>IF($B41="","",INDEX('All CCC'!AA$7:AA$754,MATCH(WatchList!$B41,'All CCC'!$B$7:$B$754,0)))</f>
        <v/>
      </c>
      <c r="AB41" s="334" t="str">
        <f>IF($B41="","",INDEX('All CCC'!AB$7:AB$754,MATCH(WatchList!$B41,'All CCC'!$B$7:$B$754,0)))</f>
        <v/>
      </c>
      <c r="AC41" s="334" t="str">
        <f>IF($B41="","",INDEX('All CCC'!AC$7:AC$754,MATCH(WatchList!$B41,'All CCC'!$B$7:$B$754,0)))</f>
        <v/>
      </c>
      <c r="AD41" s="334" t="str">
        <f>IF($B41="","",INDEX('All CCC'!AD$7:AD$754,MATCH(WatchList!$B41,'All CCC'!$B$7:$B$754,0)))</f>
        <v/>
      </c>
      <c r="AE41" s="334" t="str">
        <f>IF($B41="","",INDEX('All CCC'!AE$7:AE$754,MATCH(WatchList!$B41,'All CCC'!$B$7:$B$754,0)))</f>
        <v/>
      </c>
      <c r="AF41" s="334" t="str">
        <f>IF($B41="","",INDEX('All CCC'!AF$7:AF$754,MATCH(WatchList!$B41,'All CCC'!$B$7:$B$754,0)))</f>
        <v/>
      </c>
      <c r="AG41" s="334" t="str">
        <f>IF($B41="","",INDEX('All CCC'!AG$7:AG$754,MATCH(WatchList!$B41,'All CCC'!$B$7:$B$754,0)))</f>
        <v/>
      </c>
      <c r="AH41" s="334" t="str">
        <f>IF($B41="","",INDEX('All CCC'!AH$7:AH$754,MATCH(WatchList!$B41,'All CCC'!$B$7:$B$754,0)))</f>
        <v/>
      </c>
      <c r="AI41" s="334" t="str">
        <f>IF($B41="","",INDEX('All CCC'!AI$7:AI$754,MATCH(WatchList!$B41,'All CCC'!$B$7:$B$754,0)))</f>
        <v/>
      </c>
      <c r="AJ41" s="334" t="str">
        <f>IF($B41="","",INDEX('All CCC'!AJ$7:AJ$754,MATCH(WatchList!$B41,'All CCC'!$B$7:$B$754,0)))</f>
        <v/>
      </c>
      <c r="AK41" s="334" t="str">
        <f>IF($B41="","",INDEX('All CCC'!AK$7:AK$754,MATCH(WatchList!$B41,'All CCC'!$B$7:$B$754,0)))</f>
        <v/>
      </c>
      <c r="AL41" s="334" t="str">
        <f>IF($B41="","",INDEX('All CCC'!AL$7:AL$754,MATCH(WatchList!$B41,'All CCC'!$B$7:$B$754,0)))</f>
        <v/>
      </c>
      <c r="AM41" s="334" t="str">
        <f>IF($B41="","",INDEX('All CCC'!AM$7:AM$754,MATCH(WatchList!$B41,'All CCC'!$B$7:$B$754,0)))</f>
        <v/>
      </c>
      <c r="AN41" s="334" t="str">
        <f>IF($B41="","",INDEX('All CCC'!AN$7:AN$754,MATCH(WatchList!$B41,'All CCC'!$B$7:$B$754,0)))</f>
        <v/>
      </c>
      <c r="AO41" s="334" t="str">
        <f>IF($B41="","",INDEX('All CCC'!AO$7:AO$754,MATCH(WatchList!$B41,'All CCC'!$B$7:$B$754,0)))</f>
        <v/>
      </c>
      <c r="AP41" s="334" t="str">
        <f>IF($B41="","",INDEX('All CCC'!AP$7:AP$754,MATCH(WatchList!$B41,'All CCC'!$B$7:$B$754,0)))</f>
        <v/>
      </c>
      <c r="AQ41" s="334" t="str">
        <f>IF($B41="","",INDEX('All CCC'!AQ$7:AQ$754,MATCH(WatchList!$B41,'All CCC'!$B$7:$B$754,0)))</f>
        <v/>
      </c>
      <c r="AR41" s="334" t="str">
        <f>IF($B41="","",INDEX('All CCC'!AR$7:AR$754,MATCH(WatchList!$B41,'All CCC'!$B$7:$B$754,0)))</f>
        <v/>
      </c>
      <c r="AS41" s="334" t="str">
        <f>IF($B41="","",INDEX('All CCC'!AS$7:AS$754,MATCH(WatchList!$B41,'All CCC'!$B$7:$B$754,0)))</f>
        <v/>
      </c>
      <c r="AT41" s="334" t="str">
        <f>IF($B41="","",INDEX('All CCC'!AT$7:AT$754,MATCH(WatchList!$B41,'All CCC'!$B$7:$B$754,0)))</f>
        <v/>
      </c>
      <c r="AU41" s="334" t="str">
        <f>IF($B41="","",INDEX('All CCC'!AU$7:AU$754,MATCH(WatchList!$B41,'All CCC'!$B$7:$B$754,0)))</f>
        <v/>
      </c>
      <c r="AV41" s="334" t="str">
        <f>IF($B41="","",INDEX('All CCC'!AV$7:AV$754,MATCH(WatchList!$B41,'All CCC'!$B$7:$B$754,0)))</f>
        <v/>
      </c>
      <c r="AW41" s="334" t="str">
        <f>IF($B41="","",INDEX('All CCC'!AW$7:AW$754,MATCH(WatchList!$B41,'All CCC'!$B$7:$B$754,0)))</f>
        <v/>
      </c>
      <c r="AX41" s="334" t="str">
        <f>IF($B41="","",INDEX('All CCC'!AX$7:AX$754,MATCH(WatchList!$B41,'All CCC'!$B$7:$B$754,0)))</f>
        <v/>
      </c>
      <c r="AY41" s="334" t="str">
        <f>IF($B41="","",INDEX('All CCC'!AY$7:AY$754,MATCH(WatchList!$B41,'All CCC'!$B$7:$B$754,0)))</f>
        <v/>
      </c>
      <c r="AZ41" s="334" t="str">
        <f>IF($B41="","",INDEX('All CCC'!AZ$7:AZ$754,MATCH(WatchList!$B41,'All CCC'!$B$7:$B$754,0)))</f>
        <v/>
      </c>
      <c r="BA41" s="334" t="str">
        <f>IF($B41="","",INDEX('All CCC'!BA$7:BA$754,MATCH(WatchList!$B41,'All CCC'!$B$7:$B$754,0)))</f>
        <v/>
      </c>
      <c r="BB41" s="334" t="str">
        <f>IF($B41="","",INDEX('All CCC'!BB$7:BB$754,MATCH(WatchList!$B41,'All CCC'!$B$7:$B$754,0)))</f>
        <v/>
      </c>
      <c r="BC41" s="334" t="str">
        <f>IF($B41="","",INDEX('All CCC'!BC$7:BC$754,MATCH(WatchList!$B41,'All CCC'!$B$7:$B$754,0)))</f>
        <v/>
      </c>
      <c r="BD41" s="334" t="str">
        <f>IF($B41="","",INDEX('All CCC'!BD$7:BD$754,MATCH(WatchList!$B41,'All CCC'!$B$7:$B$754,0)))</f>
        <v/>
      </c>
      <c r="BE41" s="334" t="str">
        <f>IF($B41="","",INDEX('All CCC'!BE$7:BE$754,MATCH(WatchList!$B41,'All CCC'!$B$7:$B$754,0)))</f>
        <v/>
      </c>
      <c r="BF41" s="334" t="str">
        <f>IF($B41="","",INDEX('All CCC'!BF$7:BF$754,MATCH(WatchList!$B41,'All CCC'!$B$7:$B$754,0)))</f>
        <v/>
      </c>
      <c r="BG41" s="334" t="str">
        <f>IF($B41="","",INDEX('All CCC'!BG$7:BG$754,MATCH(WatchList!$B41,'All CCC'!$B$7:$B$754,0)))</f>
        <v/>
      </c>
    </row>
    <row r="42" spans="1:59" x14ac:dyDescent="0.2">
      <c r="A42" s="333" t="str">
        <f>IF($B42="","",INDEX('All CCC'!A$7:A$754,MATCH(WatchList!$B42,'All CCC'!$B$7:$B$754,0)))</f>
        <v/>
      </c>
      <c r="B42" s="127"/>
      <c r="C42" s="334" t="str">
        <f>IF($B42="","",INDEX('All CCC'!C$7:C$754,MATCH(WatchList!$B42,'All CCC'!$B$7:$B$754,0)))</f>
        <v/>
      </c>
      <c r="D42" s="334" t="str">
        <f>IF($B42="","",INDEX('All CCC'!D$7:D$754,MATCH(WatchList!$B42,'All CCC'!$B$7:$B$754,0)))</f>
        <v/>
      </c>
      <c r="E42" s="334" t="str">
        <f>IF($B42="","",INDEX('All CCC'!E$7:E$754,MATCH(WatchList!$B42,'All CCC'!$B$7:$B$754,0)))</f>
        <v/>
      </c>
      <c r="F42" s="334" t="str">
        <f>IF($B42="","",INDEX('All CCC'!F$7:F$754,MATCH(WatchList!$B42,'All CCC'!$B$7:$B$754,0)))</f>
        <v/>
      </c>
      <c r="G42" s="334" t="str">
        <f>IF($B42="","",INDEX('All CCC'!G$7:G$754,MATCH(WatchList!$B42,'All CCC'!$B$7:$B$754,0)))</f>
        <v/>
      </c>
      <c r="H42" s="334" t="str">
        <f>IF($B42="","",INDEX('All CCC'!H$7:H$754,MATCH(WatchList!$B42,'All CCC'!$B$7:$B$754,0)))</f>
        <v/>
      </c>
      <c r="I42" s="334" t="str">
        <f>IF($B42="","",INDEX('All CCC'!I$7:I$754,MATCH(WatchList!$B42,'All CCC'!$B$7:$B$754,0)))</f>
        <v/>
      </c>
      <c r="J42" s="334" t="str">
        <f>IF($B42="","",INDEX('All CCC'!J$7:J$754,MATCH(WatchList!$B42,'All CCC'!$B$7:$B$754,0)))</f>
        <v/>
      </c>
      <c r="K42" s="334" t="str">
        <f>IF($B42="","",INDEX('All CCC'!K$7:K$754,MATCH(WatchList!$B42,'All CCC'!$B$7:$B$754,0)))</f>
        <v/>
      </c>
      <c r="L42" s="334" t="str">
        <f>IF($B42="","",INDEX('All CCC'!L$7:L$754,MATCH(WatchList!$B42,'All CCC'!$B$7:$B$754,0)))</f>
        <v/>
      </c>
      <c r="M42" s="334" t="str">
        <f>IF($B42="","",INDEX('All CCC'!M$7:M$754,MATCH(WatchList!$B42,'All CCC'!$B$7:$B$754,0)))</f>
        <v/>
      </c>
      <c r="N42" s="334" t="str">
        <f>IF($B42="","",INDEX('All CCC'!N$7:N$754,MATCH(WatchList!$B42,'All CCC'!$B$7:$B$754,0)))</f>
        <v/>
      </c>
      <c r="O42" s="334" t="str">
        <f>IF($B42="","",INDEX('All CCC'!O$7:O$754,MATCH(WatchList!$B42,'All CCC'!$B$7:$B$754,0)))</f>
        <v/>
      </c>
      <c r="P42" s="335" t="str">
        <f>IF($B42="","",INDEX('All CCC'!P$7:P$754,MATCH(WatchList!$B42,'All CCC'!$B$7:$B$754,0)))</f>
        <v/>
      </c>
      <c r="Q42" s="335" t="str">
        <f>IF($B42="","",INDEX('All CCC'!Q$7:Q$754,MATCH(WatchList!$B42,'All CCC'!$B$7:$B$754,0)))</f>
        <v/>
      </c>
      <c r="R42" s="334" t="str">
        <f>IF($B42="","",INDEX('All CCC'!R$7:R$754,MATCH(WatchList!$B42,'All CCC'!$B$7:$B$754,0)))</f>
        <v/>
      </c>
      <c r="S42" s="334" t="str">
        <f>IF($B42="","",INDEX('All CCC'!S$7:S$754,MATCH(WatchList!$B42,'All CCC'!$B$7:$B$754,0)))</f>
        <v/>
      </c>
      <c r="T42" s="334" t="str">
        <f>IF($B42="","",INDEX('All CCC'!T$7:T$754,MATCH(WatchList!$B42,'All CCC'!$B$7:$B$754,0)))</f>
        <v/>
      </c>
      <c r="U42" s="334" t="str">
        <f>IF($B42="","",INDEX('All CCC'!U$7:U$754,MATCH(WatchList!$B42,'All CCC'!$B$7:$B$754,0)))</f>
        <v/>
      </c>
      <c r="V42" s="334" t="str">
        <f>IF($B42="","",INDEX('All CCC'!V$7:V$754,MATCH(WatchList!$B42,'All CCC'!$B$7:$B$754,0)))</f>
        <v/>
      </c>
      <c r="W42" s="334" t="str">
        <f>IF($B42="","",INDEX('All CCC'!W$7:W$754,MATCH(WatchList!$B42,'All CCC'!$B$7:$B$754,0)))</f>
        <v/>
      </c>
      <c r="X42" s="334" t="str">
        <f>IF($B42="","",INDEX('All CCC'!X$7:X$754,MATCH(WatchList!$B42,'All CCC'!$B$7:$B$754,0)))</f>
        <v/>
      </c>
      <c r="Y42" s="334" t="str">
        <f>IF($B42="","",INDEX('All CCC'!Y$7:Y$754,MATCH(WatchList!$B42,'All CCC'!$B$7:$B$754,0)))</f>
        <v/>
      </c>
      <c r="Z42" s="334" t="str">
        <f>IF($B42="","",INDEX('All CCC'!Z$7:Z$754,MATCH(WatchList!$B42,'All CCC'!$B$7:$B$754,0)))</f>
        <v/>
      </c>
      <c r="AA42" s="334" t="str">
        <f>IF($B42="","",INDEX('All CCC'!AA$7:AA$754,MATCH(WatchList!$B42,'All CCC'!$B$7:$B$754,0)))</f>
        <v/>
      </c>
      <c r="AB42" s="334" t="str">
        <f>IF($B42="","",INDEX('All CCC'!AB$7:AB$754,MATCH(WatchList!$B42,'All CCC'!$B$7:$B$754,0)))</f>
        <v/>
      </c>
      <c r="AC42" s="334" t="str">
        <f>IF($B42="","",INDEX('All CCC'!AC$7:AC$754,MATCH(WatchList!$B42,'All CCC'!$B$7:$B$754,0)))</f>
        <v/>
      </c>
      <c r="AD42" s="334" t="str">
        <f>IF($B42="","",INDEX('All CCC'!AD$7:AD$754,MATCH(WatchList!$B42,'All CCC'!$B$7:$B$754,0)))</f>
        <v/>
      </c>
      <c r="AE42" s="334" t="str">
        <f>IF($B42="","",INDEX('All CCC'!AE$7:AE$754,MATCH(WatchList!$B42,'All CCC'!$B$7:$B$754,0)))</f>
        <v/>
      </c>
      <c r="AF42" s="334" t="str">
        <f>IF($B42="","",INDEX('All CCC'!AF$7:AF$754,MATCH(WatchList!$B42,'All CCC'!$B$7:$B$754,0)))</f>
        <v/>
      </c>
      <c r="AG42" s="334" t="str">
        <f>IF($B42="","",INDEX('All CCC'!AG$7:AG$754,MATCH(WatchList!$B42,'All CCC'!$B$7:$B$754,0)))</f>
        <v/>
      </c>
      <c r="AH42" s="334" t="str">
        <f>IF($B42="","",INDEX('All CCC'!AH$7:AH$754,MATCH(WatchList!$B42,'All CCC'!$B$7:$B$754,0)))</f>
        <v/>
      </c>
      <c r="AI42" s="334" t="str">
        <f>IF($B42="","",INDEX('All CCC'!AI$7:AI$754,MATCH(WatchList!$B42,'All CCC'!$B$7:$B$754,0)))</f>
        <v/>
      </c>
      <c r="AJ42" s="334" t="str">
        <f>IF($B42="","",INDEX('All CCC'!AJ$7:AJ$754,MATCH(WatchList!$B42,'All CCC'!$B$7:$B$754,0)))</f>
        <v/>
      </c>
      <c r="AK42" s="334" t="str">
        <f>IF($B42="","",INDEX('All CCC'!AK$7:AK$754,MATCH(WatchList!$B42,'All CCC'!$B$7:$B$754,0)))</f>
        <v/>
      </c>
      <c r="AL42" s="334" t="str">
        <f>IF($B42="","",INDEX('All CCC'!AL$7:AL$754,MATCH(WatchList!$B42,'All CCC'!$B$7:$B$754,0)))</f>
        <v/>
      </c>
      <c r="AM42" s="334" t="str">
        <f>IF($B42="","",INDEX('All CCC'!AM$7:AM$754,MATCH(WatchList!$B42,'All CCC'!$B$7:$B$754,0)))</f>
        <v/>
      </c>
      <c r="AN42" s="334" t="str">
        <f>IF($B42="","",INDEX('All CCC'!AN$7:AN$754,MATCH(WatchList!$B42,'All CCC'!$B$7:$B$754,0)))</f>
        <v/>
      </c>
      <c r="AO42" s="334" t="str">
        <f>IF($B42="","",INDEX('All CCC'!AO$7:AO$754,MATCH(WatchList!$B42,'All CCC'!$B$7:$B$754,0)))</f>
        <v/>
      </c>
      <c r="AP42" s="334" t="str">
        <f>IF($B42="","",INDEX('All CCC'!AP$7:AP$754,MATCH(WatchList!$B42,'All CCC'!$B$7:$B$754,0)))</f>
        <v/>
      </c>
      <c r="AQ42" s="334" t="str">
        <f>IF($B42="","",INDEX('All CCC'!AQ$7:AQ$754,MATCH(WatchList!$B42,'All CCC'!$B$7:$B$754,0)))</f>
        <v/>
      </c>
      <c r="AR42" s="334" t="str">
        <f>IF($B42="","",INDEX('All CCC'!AR$7:AR$754,MATCH(WatchList!$B42,'All CCC'!$B$7:$B$754,0)))</f>
        <v/>
      </c>
      <c r="AS42" s="334" t="str">
        <f>IF($B42="","",INDEX('All CCC'!AS$7:AS$754,MATCH(WatchList!$B42,'All CCC'!$B$7:$B$754,0)))</f>
        <v/>
      </c>
      <c r="AT42" s="334" t="str">
        <f>IF($B42="","",INDEX('All CCC'!AT$7:AT$754,MATCH(WatchList!$B42,'All CCC'!$B$7:$B$754,0)))</f>
        <v/>
      </c>
      <c r="AU42" s="334" t="str">
        <f>IF($B42="","",INDEX('All CCC'!AU$7:AU$754,MATCH(WatchList!$B42,'All CCC'!$B$7:$B$754,0)))</f>
        <v/>
      </c>
      <c r="AV42" s="334" t="str">
        <f>IF($B42="","",INDEX('All CCC'!AV$7:AV$754,MATCH(WatchList!$B42,'All CCC'!$B$7:$B$754,0)))</f>
        <v/>
      </c>
      <c r="AW42" s="334" t="str">
        <f>IF($B42="","",INDEX('All CCC'!AW$7:AW$754,MATCH(WatchList!$B42,'All CCC'!$B$7:$B$754,0)))</f>
        <v/>
      </c>
      <c r="AX42" s="334" t="str">
        <f>IF($B42="","",INDEX('All CCC'!AX$7:AX$754,MATCH(WatchList!$B42,'All CCC'!$B$7:$B$754,0)))</f>
        <v/>
      </c>
      <c r="AY42" s="334" t="str">
        <f>IF($B42="","",INDEX('All CCC'!AY$7:AY$754,MATCH(WatchList!$B42,'All CCC'!$B$7:$B$754,0)))</f>
        <v/>
      </c>
      <c r="AZ42" s="334" t="str">
        <f>IF($B42="","",INDEX('All CCC'!AZ$7:AZ$754,MATCH(WatchList!$B42,'All CCC'!$B$7:$B$754,0)))</f>
        <v/>
      </c>
      <c r="BA42" s="334" t="str">
        <f>IF($B42="","",INDEX('All CCC'!BA$7:BA$754,MATCH(WatchList!$B42,'All CCC'!$B$7:$B$754,0)))</f>
        <v/>
      </c>
      <c r="BB42" s="334" t="str">
        <f>IF($B42="","",INDEX('All CCC'!BB$7:BB$754,MATCH(WatchList!$B42,'All CCC'!$B$7:$B$754,0)))</f>
        <v/>
      </c>
      <c r="BC42" s="334" t="str">
        <f>IF($B42="","",INDEX('All CCC'!BC$7:BC$754,MATCH(WatchList!$B42,'All CCC'!$B$7:$B$754,0)))</f>
        <v/>
      </c>
      <c r="BD42" s="334" t="str">
        <f>IF($B42="","",INDEX('All CCC'!BD$7:BD$754,MATCH(WatchList!$B42,'All CCC'!$B$7:$B$754,0)))</f>
        <v/>
      </c>
      <c r="BE42" s="334" t="str">
        <f>IF($B42="","",INDEX('All CCC'!BE$7:BE$754,MATCH(WatchList!$B42,'All CCC'!$B$7:$B$754,0)))</f>
        <v/>
      </c>
      <c r="BF42" s="334" t="str">
        <f>IF($B42="","",INDEX('All CCC'!BF$7:BF$754,MATCH(WatchList!$B42,'All CCC'!$B$7:$B$754,0)))</f>
        <v/>
      </c>
      <c r="BG42" s="334" t="str">
        <f>IF($B42="","",INDEX('All CCC'!BG$7:BG$754,MATCH(WatchList!$B42,'All CCC'!$B$7:$B$754,0)))</f>
        <v/>
      </c>
    </row>
    <row r="43" spans="1:59" x14ac:dyDescent="0.2">
      <c r="A43" s="333" t="str">
        <f>IF($B43="","",INDEX('All CCC'!A$7:A$754,MATCH(WatchList!$B43,'All CCC'!$B$7:$B$754,0)))</f>
        <v/>
      </c>
      <c r="B43" s="127"/>
      <c r="C43" s="334" t="str">
        <f>IF($B43="","",INDEX('All CCC'!C$7:C$754,MATCH(WatchList!$B43,'All CCC'!$B$7:$B$754,0)))</f>
        <v/>
      </c>
      <c r="D43" s="334" t="str">
        <f>IF($B43="","",INDEX('All CCC'!D$7:D$754,MATCH(WatchList!$B43,'All CCC'!$B$7:$B$754,0)))</f>
        <v/>
      </c>
      <c r="E43" s="334" t="str">
        <f>IF($B43="","",INDEX('All CCC'!E$7:E$754,MATCH(WatchList!$B43,'All CCC'!$B$7:$B$754,0)))</f>
        <v/>
      </c>
      <c r="F43" s="334" t="str">
        <f>IF($B43="","",INDEX('All CCC'!F$7:F$754,MATCH(WatchList!$B43,'All CCC'!$B$7:$B$754,0)))</f>
        <v/>
      </c>
      <c r="G43" s="334" t="str">
        <f>IF($B43="","",INDEX('All CCC'!G$7:G$754,MATCH(WatchList!$B43,'All CCC'!$B$7:$B$754,0)))</f>
        <v/>
      </c>
      <c r="H43" s="334" t="str">
        <f>IF($B43="","",INDEX('All CCC'!H$7:H$754,MATCH(WatchList!$B43,'All CCC'!$B$7:$B$754,0)))</f>
        <v/>
      </c>
      <c r="I43" s="334" t="str">
        <f>IF($B43="","",INDEX('All CCC'!I$7:I$754,MATCH(WatchList!$B43,'All CCC'!$B$7:$B$754,0)))</f>
        <v/>
      </c>
      <c r="J43" s="334" t="str">
        <f>IF($B43="","",INDEX('All CCC'!J$7:J$754,MATCH(WatchList!$B43,'All CCC'!$B$7:$B$754,0)))</f>
        <v/>
      </c>
      <c r="K43" s="334" t="str">
        <f>IF($B43="","",INDEX('All CCC'!K$7:K$754,MATCH(WatchList!$B43,'All CCC'!$B$7:$B$754,0)))</f>
        <v/>
      </c>
      <c r="L43" s="334" t="str">
        <f>IF($B43="","",INDEX('All CCC'!L$7:L$754,MATCH(WatchList!$B43,'All CCC'!$B$7:$B$754,0)))</f>
        <v/>
      </c>
      <c r="M43" s="334" t="str">
        <f>IF($B43="","",INDEX('All CCC'!M$7:M$754,MATCH(WatchList!$B43,'All CCC'!$B$7:$B$754,0)))</f>
        <v/>
      </c>
      <c r="N43" s="334" t="str">
        <f>IF($B43="","",INDEX('All CCC'!N$7:N$754,MATCH(WatchList!$B43,'All CCC'!$B$7:$B$754,0)))</f>
        <v/>
      </c>
      <c r="O43" s="334" t="str">
        <f>IF($B43="","",INDEX('All CCC'!O$7:O$754,MATCH(WatchList!$B43,'All CCC'!$B$7:$B$754,0)))</f>
        <v/>
      </c>
      <c r="P43" s="335" t="str">
        <f>IF($B43="","",INDEX('All CCC'!P$7:P$754,MATCH(WatchList!$B43,'All CCC'!$B$7:$B$754,0)))</f>
        <v/>
      </c>
      <c r="Q43" s="335" t="str">
        <f>IF($B43="","",INDEX('All CCC'!Q$7:Q$754,MATCH(WatchList!$B43,'All CCC'!$B$7:$B$754,0)))</f>
        <v/>
      </c>
      <c r="R43" s="334" t="str">
        <f>IF($B43="","",INDEX('All CCC'!R$7:R$754,MATCH(WatchList!$B43,'All CCC'!$B$7:$B$754,0)))</f>
        <v/>
      </c>
      <c r="S43" s="334" t="str">
        <f>IF($B43="","",INDEX('All CCC'!S$7:S$754,MATCH(WatchList!$B43,'All CCC'!$B$7:$B$754,0)))</f>
        <v/>
      </c>
      <c r="T43" s="334" t="str">
        <f>IF($B43="","",INDEX('All CCC'!T$7:T$754,MATCH(WatchList!$B43,'All CCC'!$B$7:$B$754,0)))</f>
        <v/>
      </c>
      <c r="U43" s="334" t="str">
        <f>IF($B43="","",INDEX('All CCC'!U$7:U$754,MATCH(WatchList!$B43,'All CCC'!$B$7:$B$754,0)))</f>
        <v/>
      </c>
      <c r="V43" s="334" t="str">
        <f>IF($B43="","",INDEX('All CCC'!V$7:V$754,MATCH(WatchList!$B43,'All CCC'!$B$7:$B$754,0)))</f>
        <v/>
      </c>
      <c r="W43" s="334" t="str">
        <f>IF($B43="","",INDEX('All CCC'!W$7:W$754,MATCH(WatchList!$B43,'All CCC'!$B$7:$B$754,0)))</f>
        <v/>
      </c>
      <c r="X43" s="334" t="str">
        <f>IF($B43="","",INDEX('All CCC'!X$7:X$754,MATCH(WatchList!$B43,'All CCC'!$B$7:$B$754,0)))</f>
        <v/>
      </c>
      <c r="Y43" s="334" t="str">
        <f>IF($B43="","",INDEX('All CCC'!Y$7:Y$754,MATCH(WatchList!$B43,'All CCC'!$B$7:$B$754,0)))</f>
        <v/>
      </c>
      <c r="Z43" s="334" t="str">
        <f>IF($B43="","",INDEX('All CCC'!Z$7:Z$754,MATCH(WatchList!$B43,'All CCC'!$B$7:$B$754,0)))</f>
        <v/>
      </c>
      <c r="AA43" s="334" t="str">
        <f>IF($B43="","",INDEX('All CCC'!AA$7:AA$754,MATCH(WatchList!$B43,'All CCC'!$B$7:$B$754,0)))</f>
        <v/>
      </c>
      <c r="AB43" s="334" t="str">
        <f>IF($B43="","",INDEX('All CCC'!AB$7:AB$754,MATCH(WatchList!$B43,'All CCC'!$B$7:$B$754,0)))</f>
        <v/>
      </c>
      <c r="AC43" s="334" t="str">
        <f>IF($B43="","",INDEX('All CCC'!AC$7:AC$754,MATCH(WatchList!$B43,'All CCC'!$B$7:$B$754,0)))</f>
        <v/>
      </c>
      <c r="AD43" s="334" t="str">
        <f>IF($B43="","",INDEX('All CCC'!AD$7:AD$754,MATCH(WatchList!$B43,'All CCC'!$B$7:$B$754,0)))</f>
        <v/>
      </c>
      <c r="AE43" s="334" t="str">
        <f>IF($B43="","",INDEX('All CCC'!AE$7:AE$754,MATCH(WatchList!$B43,'All CCC'!$B$7:$B$754,0)))</f>
        <v/>
      </c>
      <c r="AF43" s="334" t="str">
        <f>IF($B43="","",INDEX('All CCC'!AF$7:AF$754,MATCH(WatchList!$B43,'All CCC'!$B$7:$B$754,0)))</f>
        <v/>
      </c>
      <c r="AG43" s="334" t="str">
        <f>IF($B43="","",INDEX('All CCC'!AG$7:AG$754,MATCH(WatchList!$B43,'All CCC'!$B$7:$B$754,0)))</f>
        <v/>
      </c>
      <c r="AH43" s="334" t="str">
        <f>IF($B43="","",INDEX('All CCC'!AH$7:AH$754,MATCH(WatchList!$B43,'All CCC'!$B$7:$B$754,0)))</f>
        <v/>
      </c>
      <c r="AI43" s="334" t="str">
        <f>IF($B43="","",INDEX('All CCC'!AI$7:AI$754,MATCH(WatchList!$B43,'All CCC'!$B$7:$B$754,0)))</f>
        <v/>
      </c>
      <c r="AJ43" s="334" t="str">
        <f>IF($B43="","",INDEX('All CCC'!AJ$7:AJ$754,MATCH(WatchList!$B43,'All CCC'!$B$7:$B$754,0)))</f>
        <v/>
      </c>
      <c r="AK43" s="334" t="str">
        <f>IF($B43="","",INDEX('All CCC'!AK$7:AK$754,MATCH(WatchList!$B43,'All CCC'!$B$7:$B$754,0)))</f>
        <v/>
      </c>
      <c r="AL43" s="334" t="str">
        <f>IF($B43="","",INDEX('All CCC'!AL$7:AL$754,MATCH(WatchList!$B43,'All CCC'!$B$7:$B$754,0)))</f>
        <v/>
      </c>
      <c r="AM43" s="334" t="str">
        <f>IF($B43="","",INDEX('All CCC'!AM$7:AM$754,MATCH(WatchList!$B43,'All CCC'!$B$7:$B$754,0)))</f>
        <v/>
      </c>
      <c r="AN43" s="334" t="str">
        <f>IF($B43="","",INDEX('All CCC'!AN$7:AN$754,MATCH(WatchList!$B43,'All CCC'!$B$7:$B$754,0)))</f>
        <v/>
      </c>
      <c r="AO43" s="334" t="str">
        <f>IF($B43="","",INDEX('All CCC'!AO$7:AO$754,MATCH(WatchList!$B43,'All CCC'!$B$7:$B$754,0)))</f>
        <v/>
      </c>
      <c r="AP43" s="334" t="str">
        <f>IF($B43="","",INDEX('All CCC'!AP$7:AP$754,MATCH(WatchList!$B43,'All CCC'!$B$7:$B$754,0)))</f>
        <v/>
      </c>
      <c r="AQ43" s="334" t="str">
        <f>IF($B43="","",INDEX('All CCC'!AQ$7:AQ$754,MATCH(WatchList!$B43,'All CCC'!$B$7:$B$754,0)))</f>
        <v/>
      </c>
      <c r="AR43" s="334" t="str">
        <f>IF($B43="","",INDEX('All CCC'!AR$7:AR$754,MATCH(WatchList!$B43,'All CCC'!$B$7:$B$754,0)))</f>
        <v/>
      </c>
      <c r="AS43" s="334" t="str">
        <f>IF($B43="","",INDEX('All CCC'!AS$7:AS$754,MATCH(WatchList!$B43,'All CCC'!$B$7:$B$754,0)))</f>
        <v/>
      </c>
      <c r="AT43" s="334" t="str">
        <f>IF($B43="","",INDEX('All CCC'!AT$7:AT$754,MATCH(WatchList!$B43,'All CCC'!$B$7:$B$754,0)))</f>
        <v/>
      </c>
      <c r="AU43" s="334" t="str">
        <f>IF($B43="","",INDEX('All CCC'!AU$7:AU$754,MATCH(WatchList!$B43,'All CCC'!$B$7:$B$754,0)))</f>
        <v/>
      </c>
      <c r="AV43" s="334" t="str">
        <f>IF($B43="","",INDEX('All CCC'!AV$7:AV$754,MATCH(WatchList!$B43,'All CCC'!$B$7:$B$754,0)))</f>
        <v/>
      </c>
      <c r="AW43" s="334" t="str">
        <f>IF($B43="","",INDEX('All CCC'!AW$7:AW$754,MATCH(WatchList!$B43,'All CCC'!$B$7:$B$754,0)))</f>
        <v/>
      </c>
      <c r="AX43" s="334" t="str">
        <f>IF($B43="","",INDEX('All CCC'!AX$7:AX$754,MATCH(WatchList!$B43,'All CCC'!$B$7:$B$754,0)))</f>
        <v/>
      </c>
      <c r="AY43" s="334" t="str">
        <f>IF($B43="","",INDEX('All CCC'!AY$7:AY$754,MATCH(WatchList!$B43,'All CCC'!$B$7:$B$754,0)))</f>
        <v/>
      </c>
      <c r="AZ43" s="334" t="str">
        <f>IF($B43="","",INDEX('All CCC'!AZ$7:AZ$754,MATCH(WatchList!$B43,'All CCC'!$B$7:$B$754,0)))</f>
        <v/>
      </c>
      <c r="BA43" s="334" t="str">
        <f>IF($B43="","",INDEX('All CCC'!BA$7:BA$754,MATCH(WatchList!$B43,'All CCC'!$B$7:$B$754,0)))</f>
        <v/>
      </c>
      <c r="BB43" s="334" t="str">
        <f>IF($B43="","",INDEX('All CCC'!BB$7:BB$754,MATCH(WatchList!$B43,'All CCC'!$B$7:$B$754,0)))</f>
        <v/>
      </c>
      <c r="BC43" s="334" t="str">
        <f>IF($B43="","",INDEX('All CCC'!BC$7:BC$754,MATCH(WatchList!$B43,'All CCC'!$B$7:$B$754,0)))</f>
        <v/>
      </c>
      <c r="BD43" s="334" t="str">
        <f>IF($B43="","",INDEX('All CCC'!BD$7:BD$754,MATCH(WatchList!$B43,'All CCC'!$B$7:$B$754,0)))</f>
        <v/>
      </c>
      <c r="BE43" s="334" t="str">
        <f>IF($B43="","",INDEX('All CCC'!BE$7:BE$754,MATCH(WatchList!$B43,'All CCC'!$B$7:$B$754,0)))</f>
        <v/>
      </c>
      <c r="BF43" s="334" t="str">
        <f>IF($B43="","",INDEX('All CCC'!BF$7:BF$754,MATCH(WatchList!$B43,'All CCC'!$B$7:$B$754,0)))</f>
        <v/>
      </c>
      <c r="BG43" s="334" t="str">
        <f>IF($B43="","",INDEX('All CCC'!BG$7:BG$754,MATCH(WatchList!$B43,'All CCC'!$B$7:$B$754,0)))</f>
        <v/>
      </c>
    </row>
    <row r="44" spans="1:59" x14ac:dyDescent="0.2">
      <c r="A44" s="333" t="str">
        <f>IF($B44="","",INDEX('All CCC'!A$7:A$754,MATCH(WatchList!$B44,'All CCC'!$B$7:$B$754,0)))</f>
        <v/>
      </c>
      <c r="B44" s="127"/>
      <c r="C44" s="334" t="str">
        <f>IF($B44="","",INDEX('All CCC'!C$7:C$754,MATCH(WatchList!$B44,'All CCC'!$B$7:$B$754,0)))</f>
        <v/>
      </c>
      <c r="D44" s="334" t="str">
        <f>IF($B44="","",INDEX('All CCC'!D$7:D$754,MATCH(WatchList!$B44,'All CCC'!$B$7:$B$754,0)))</f>
        <v/>
      </c>
      <c r="E44" s="334" t="str">
        <f>IF($B44="","",INDEX('All CCC'!E$7:E$754,MATCH(WatchList!$B44,'All CCC'!$B$7:$B$754,0)))</f>
        <v/>
      </c>
      <c r="F44" s="334" t="str">
        <f>IF($B44="","",INDEX('All CCC'!F$7:F$754,MATCH(WatchList!$B44,'All CCC'!$B$7:$B$754,0)))</f>
        <v/>
      </c>
      <c r="G44" s="334" t="str">
        <f>IF($B44="","",INDEX('All CCC'!G$7:G$754,MATCH(WatchList!$B44,'All CCC'!$B$7:$B$754,0)))</f>
        <v/>
      </c>
      <c r="H44" s="334" t="str">
        <f>IF($B44="","",INDEX('All CCC'!H$7:H$754,MATCH(WatchList!$B44,'All CCC'!$B$7:$B$754,0)))</f>
        <v/>
      </c>
      <c r="I44" s="334" t="str">
        <f>IF($B44="","",INDEX('All CCC'!I$7:I$754,MATCH(WatchList!$B44,'All CCC'!$B$7:$B$754,0)))</f>
        <v/>
      </c>
      <c r="J44" s="334" t="str">
        <f>IF($B44="","",INDEX('All CCC'!J$7:J$754,MATCH(WatchList!$B44,'All CCC'!$B$7:$B$754,0)))</f>
        <v/>
      </c>
      <c r="K44" s="334" t="str">
        <f>IF($B44="","",INDEX('All CCC'!K$7:K$754,MATCH(WatchList!$B44,'All CCC'!$B$7:$B$754,0)))</f>
        <v/>
      </c>
      <c r="L44" s="334" t="str">
        <f>IF($B44="","",INDEX('All CCC'!L$7:L$754,MATCH(WatchList!$B44,'All CCC'!$B$7:$B$754,0)))</f>
        <v/>
      </c>
      <c r="M44" s="334" t="str">
        <f>IF($B44="","",INDEX('All CCC'!M$7:M$754,MATCH(WatchList!$B44,'All CCC'!$B$7:$B$754,0)))</f>
        <v/>
      </c>
      <c r="N44" s="334" t="str">
        <f>IF($B44="","",INDEX('All CCC'!N$7:N$754,MATCH(WatchList!$B44,'All CCC'!$B$7:$B$754,0)))</f>
        <v/>
      </c>
      <c r="O44" s="334" t="str">
        <f>IF($B44="","",INDEX('All CCC'!O$7:O$754,MATCH(WatchList!$B44,'All CCC'!$B$7:$B$754,0)))</f>
        <v/>
      </c>
      <c r="P44" s="335" t="str">
        <f>IF($B44="","",INDEX('All CCC'!P$7:P$754,MATCH(WatchList!$B44,'All CCC'!$B$7:$B$754,0)))</f>
        <v/>
      </c>
      <c r="Q44" s="335" t="str">
        <f>IF($B44="","",INDEX('All CCC'!Q$7:Q$754,MATCH(WatchList!$B44,'All CCC'!$B$7:$B$754,0)))</f>
        <v/>
      </c>
      <c r="R44" s="334" t="str">
        <f>IF($B44="","",INDEX('All CCC'!R$7:R$754,MATCH(WatchList!$B44,'All CCC'!$B$7:$B$754,0)))</f>
        <v/>
      </c>
      <c r="S44" s="334" t="str">
        <f>IF($B44="","",INDEX('All CCC'!S$7:S$754,MATCH(WatchList!$B44,'All CCC'!$B$7:$B$754,0)))</f>
        <v/>
      </c>
      <c r="T44" s="334" t="str">
        <f>IF($B44="","",INDEX('All CCC'!T$7:T$754,MATCH(WatchList!$B44,'All CCC'!$B$7:$B$754,0)))</f>
        <v/>
      </c>
      <c r="U44" s="334" t="str">
        <f>IF($B44="","",INDEX('All CCC'!U$7:U$754,MATCH(WatchList!$B44,'All CCC'!$B$7:$B$754,0)))</f>
        <v/>
      </c>
      <c r="V44" s="334" t="str">
        <f>IF($B44="","",INDEX('All CCC'!V$7:V$754,MATCH(WatchList!$B44,'All CCC'!$B$7:$B$754,0)))</f>
        <v/>
      </c>
      <c r="W44" s="334" t="str">
        <f>IF($B44="","",INDEX('All CCC'!W$7:W$754,MATCH(WatchList!$B44,'All CCC'!$B$7:$B$754,0)))</f>
        <v/>
      </c>
      <c r="X44" s="334" t="str">
        <f>IF($B44="","",INDEX('All CCC'!X$7:X$754,MATCH(WatchList!$B44,'All CCC'!$B$7:$B$754,0)))</f>
        <v/>
      </c>
      <c r="Y44" s="334" t="str">
        <f>IF($B44="","",INDEX('All CCC'!Y$7:Y$754,MATCH(WatchList!$B44,'All CCC'!$B$7:$B$754,0)))</f>
        <v/>
      </c>
      <c r="Z44" s="334" t="str">
        <f>IF($B44="","",INDEX('All CCC'!Z$7:Z$754,MATCH(WatchList!$B44,'All CCC'!$B$7:$B$754,0)))</f>
        <v/>
      </c>
      <c r="AA44" s="334" t="str">
        <f>IF($B44="","",INDEX('All CCC'!AA$7:AA$754,MATCH(WatchList!$B44,'All CCC'!$B$7:$B$754,0)))</f>
        <v/>
      </c>
      <c r="AB44" s="334" t="str">
        <f>IF($B44="","",INDEX('All CCC'!AB$7:AB$754,MATCH(WatchList!$B44,'All CCC'!$B$7:$B$754,0)))</f>
        <v/>
      </c>
      <c r="AC44" s="334" t="str">
        <f>IF($B44="","",INDEX('All CCC'!AC$7:AC$754,MATCH(WatchList!$B44,'All CCC'!$B$7:$B$754,0)))</f>
        <v/>
      </c>
      <c r="AD44" s="334" t="str">
        <f>IF($B44="","",INDEX('All CCC'!AD$7:AD$754,MATCH(WatchList!$B44,'All CCC'!$B$7:$B$754,0)))</f>
        <v/>
      </c>
      <c r="AE44" s="334" t="str">
        <f>IF($B44="","",INDEX('All CCC'!AE$7:AE$754,MATCH(WatchList!$B44,'All CCC'!$B$7:$B$754,0)))</f>
        <v/>
      </c>
      <c r="AF44" s="334" t="str">
        <f>IF($B44="","",INDEX('All CCC'!AF$7:AF$754,MATCH(WatchList!$B44,'All CCC'!$B$7:$B$754,0)))</f>
        <v/>
      </c>
      <c r="AG44" s="334" t="str">
        <f>IF($B44="","",INDEX('All CCC'!AG$7:AG$754,MATCH(WatchList!$B44,'All CCC'!$B$7:$B$754,0)))</f>
        <v/>
      </c>
      <c r="AH44" s="334" t="str">
        <f>IF($B44="","",INDEX('All CCC'!AH$7:AH$754,MATCH(WatchList!$B44,'All CCC'!$B$7:$B$754,0)))</f>
        <v/>
      </c>
      <c r="AI44" s="334" t="str">
        <f>IF($B44="","",INDEX('All CCC'!AI$7:AI$754,MATCH(WatchList!$B44,'All CCC'!$B$7:$B$754,0)))</f>
        <v/>
      </c>
      <c r="AJ44" s="334" t="str">
        <f>IF($B44="","",INDEX('All CCC'!AJ$7:AJ$754,MATCH(WatchList!$B44,'All CCC'!$B$7:$B$754,0)))</f>
        <v/>
      </c>
      <c r="AK44" s="334" t="str">
        <f>IF($B44="","",INDEX('All CCC'!AK$7:AK$754,MATCH(WatchList!$B44,'All CCC'!$B$7:$B$754,0)))</f>
        <v/>
      </c>
      <c r="AL44" s="334" t="str">
        <f>IF($B44="","",INDEX('All CCC'!AL$7:AL$754,MATCH(WatchList!$B44,'All CCC'!$B$7:$B$754,0)))</f>
        <v/>
      </c>
      <c r="AM44" s="334" t="str">
        <f>IF($B44="","",INDEX('All CCC'!AM$7:AM$754,MATCH(WatchList!$B44,'All CCC'!$B$7:$B$754,0)))</f>
        <v/>
      </c>
      <c r="AN44" s="334" t="str">
        <f>IF($B44="","",INDEX('All CCC'!AN$7:AN$754,MATCH(WatchList!$B44,'All CCC'!$B$7:$B$754,0)))</f>
        <v/>
      </c>
      <c r="AO44" s="334" t="str">
        <f>IF($B44="","",INDEX('All CCC'!AO$7:AO$754,MATCH(WatchList!$B44,'All CCC'!$B$7:$B$754,0)))</f>
        <v/>
      </c>
      <c r="AP44" s="334" t="str">
        <f>IF($B44="","",INDEX('All CCC'!AP$7:AP$754,MATCH(WatchList!$B44,'All CCC'!$B$7:$B$754,0)))</f>
        <v/>
      </c>
      <c r="AQ44" s="334" t="str">
        <f>IF($B44="","",INDEX('All CCC'!AQ$7:AQ$754,MATCH(WatchList!$B44,'All CCC'!$B$7:$B$754,0)))</f>
        <v/>
      </c>
      <c r="AR44" s="334" t="str">
        <f>IF($B44="","",INDEX('All CCC'!AR$7:AR$754,MATCH(WatchList!$B44,'All CCC'!$B$7:$B$754,0)))</f>
        <v/>
      </c>
      <c r="AS44" s="334" t="str">
        <f>IF($B44="","",INDEX('All CCC'!AS$7:AS$754,MATCH(WatchList!$B44,'All CCC'!$B$7:$B$754,0)))</f>
        <v/>
      </c>
      <c r="AT44" s="334" t="str">
        <f>IF($B44="","",INDEX('All CCC'!AT$7:AT$754,MATCH(WatchList!$B44,'All CCC'!$B$7:$B$754,0)))</f>
        <v/>
      </c>
      <c r="AU44" s="334" t="str">
        <f>IF($B44="","",INDEX('All CCC'!AU$7:AU$754,MATCH(WatchList!$B44,'All CCC'!$B$7:$B$754,0)))</f>
        <v/>
      </c>
      <c r="AV44" s="334" t="str">
        <f>IF($B44="","",INDEX('All CCC'!AV$7:AV$754,MATCH(WatchList!$B44,'All CCC'!$B$7:$B$754,0)))</f>
        <v/>
      </c>
      <c r="AW44" s="334" t="str">
        <f>IF($B44="","",INDEX('All CCC'!AW$7:AW$754,MATCH(WatchList!$B44,'All CCC'!$B$7:$B$754,0)))</f>
        <v/>
      </c>
      <c r="AX44" s="334" t="str">
        <f>IF($B44="","",INDEX('All CCC'!AX$7:AX$754,MATCH(WatchList!$B44,'All CCC'!$B$7:$B$754,0)))</f>
        <v/>
      </c>
      <c r="AY44" s="334" t="str">
        <f>IF($B44="","",INDEX('All CCC'!AY$7:AY$754,MATCH(WatchList!$B44,'All CCC'!$B$7:$B$754,0)))</f>
        <v/>
      </c>
      <c r="AZ44" s="334" t="str">
        <f>IF($B44="","",INDEX('All CCC'!AZ$7:AZ$754,MATCH(WatchList!$B44,'All CCC'!$B$7:$B$754,0)))</f>
        <v/>
      </c>
      <c r="BA44" s="334" t="str">
        <f>IF($B44="","",INDEX('All CCC'!BA$7:BA$754,MATCH(WatchList!$B44,'All CCC'!$B$7:$B$754,0)))</f>
        <v/>
      </c>
      <c r="BB44" s="334" t="str">
        <f>IF($B44="","",INDEX('All CCC'!BB$7:BB$754,MATCH(WatchList!$B44,'All CCC'!$B$7:$B$754,0)))</f>
        <v/>
      </c>
      <c r="BC44" s="334" t="str">
        <f>IF($B44="","",INDEX('All CCC'!BC$7:BC$754,MATCH(WatchList!$B44,'All CCC'!$B$7:$B$754,0)))</f>
        <v/>
      </c>
      <c r="BD44" s="334" t="str">
        <f>IF($B44="","",INDEX('All CCC'!BD$7:BD$754,MATCH(WatchList!$B44,'All CCC'!$B$7:$B$754,0)))</f>
        <v/>
      </c>
      <c r="BE44" s="334" t="str">
        <f>IF($B44="","",INDEX('All CCC'!BE$7:BE$754,MATCH(WatchList!$B44,'All CCC'!$B$7:$B$754,0)))</f>
        <v/>
      </c>
      <c r="BF44" s="334" t="str">
        <f>IF($B44="","",INDEX('All CCC'!BF$7:BF$754,MATCH(WatchList!$B44,'All CCC'!$B$7:$B$754,0)))</f>
        <v/>
      </c>
      <c r="BG44" s="334" t="str">
        <f>IF($B44="","",INDEX('All CCC'!BG$7:BG$754,MATCH(WatchList!$B44,'All CCC'!$B$7:$B$754,0)))</f>
        <v/>
      </c>
    </row>
    <row r="45" spans="1:59" x14ac:dyDescent="0.2">
      <c r="A45" s="333" t="str">
        <f>IF($B45="","",INDEX('All CCC'!A$7:A$754,MATCH(WatchList!$B45,'All CCC'!$B$7:$B$754,0)))</f>
        <v/>
      </c>
      <c r="B45" s="127"/>
      <c r="C45" s="334" t="str">
        <f>IF($B45="","",INDEX('All CCC'!C$7:C$754,MATCH(WatchList!$B45,'All CCC'!$B$7:$B$754,0)))</f>
        <v/>
      </c>
      <c r="D45" s="334" t="str">
        <f>IF($B45="","",INDEX('All CCC'!D$7:D$754,MATCH(WatchList!$B45,'All CCC'!$B$7:$B$754,0)))</f>
        <v/>
      </c>
      <c r="E45" s="334" t="str">
        <f>IF($B45="","",INDEX('All CCC'!E$7:E$754,MATCH(WatchList!$B45,'All CCC'!$B$7:$B$754,0)))</f>
        <v/>
      </c>
      <c r="F45" s="334" t="str">
        <f>IF($B45="","",INDEX('All CCC'!F$7:F$754,MATCH(WatchList!$B45,'All CCC'!$B$7:$B$754,0)))</f>
        <v/>
      </c>
      <c r="G45" s="334" t="str">
        <f>IF($B45="","",INDEX('All CCC'!G$7:G$754,MATCH(WatchList!$B45,'All CCC'!$B$7:$B$754,0)))</f>
        <v/>
      </c>
      <c r="H45" s="334" t="str">
        <f>IF($B45="","",INDEX('All CCC'!H$7:H$754,MATCH(WatchList!$B45,'All CCC'!$B$7:$B$754,0)))</f>
        <v/>
      </c>
      <c r="I45" s="334" t="str">
        <f>IF($B45="","",INDEX('All CCC'!I$7:I$754,MATCH(WatchList!$B45,'All CCC'!$B$7:$B$754,0)))</f>
        <v/>
      </c>
      <c r="J45" s="334" t="str">
        <f>IF($B45="","",INDEX('All CCC'!J$7:J$754,MATCH(WatchList!$B45,'All CCC'!$B$7:$B$754,0)))</f>
        <v/>
      </c>
      <c r="K45" s="334" t="str">
        <f>IF($B45="","",INDEX('All CCC'!K$7:K$754,MATCH(WatchList!$B45,'All CCC'!$B$7:$B$754,0)))</f>
        <v/>
      </c>
      <c r="L45" s="334" t="str">
        <f>IF($B45="","",INDEX('All CCC'!L$7:L$754,MATCH(WatchList!$B45,'All CCC'!$B$7:$B$754,0)))</f>
        <v/>
      </c>
      <c r="M45" s="334" t="str">
        <f>IF($B45="","",INDEX('All CCC'!M$7:M$754,MATCH(WatchList!$B45,'All CCC'!$B$7:$B$754,0)))</f>
        <v/>
      </c>
      <c r="N45" s="334" t="str">
        <f>IF($B45="","",INDEX('All CCC'!N$7:N$754,MATCH(WatchList!$B45,'All CCC'!$B$7:$B$754,0)))</f>
        <v/>
      </c>
      <c r="O45" s="334" t="str">
        <f>IF($B45="","",INDEX('All CCC'!O$7:O$754,MATCH(WatchList!$B45,'All CCC'!$B$7:$B$754,0)))</f>
        <v/>
      </c>
      <c r="P45" s="335" t="str">
        <f>IF($B45="","",INDEX('All CCC'!P$7:P$754,MATCH(WatchList!$B45,'All CCC'!$B$7:$B$754,0)))</f>
        <v/>
      </c>
      <c r="Q45" s="335" t="str">
        <f>IF($B45="","",INDEX('All CCC'!Q$7:Q$754,MATCH(WatchList!$B45,'All CCC'!$B$7:$B$754,0)))</f>
        <v/>
      </c>
      <c r="R45" s="334" t="str">
        <f>IF($B45="","",INDEX('All CCC'!R$7:R$754,MATCH(WatchList!$B45,'All CCC'!$B$7:$B$754,0)))</f>
        <v/>
      </c>
      <c r="S45" s="334" t="str">
        <f>IF($B45="","",INDEX('All CCC'!S$7:S$754,MATCH(WatchList!$B45,'All CCC'!$B$7:$B$754,0)))</f>
        <v/>
      </c>
      <c r="T45" s="334" t="str">
        <f>IF($B45="","",INDEX('All CCC'!T$7:T$754,MATCH(WatchList!$B45,'All CCC'!$B$7:$B$754,0)))</f>
        <v/>
      </c>
      <c r="U45" s="334" t="str">
        <f>IF($B45="","",INDEX('All CCC'!U$7:U$754,MATCH(WatchList!$B45,'All CCC'!$B$7:$B$754,0)))</f>
        <v/>
      </c>
      <c r="V45" s="334" t="str">
        <f>IF($B45="","",INDEX('All CCC'!V$7:V$754,MATCH(WatchList!$B45,'All CCC'!$B$7:$B$754,0)))</f>
        <v/>
      </c>
      <c r="W45" s="334" t="str">
        <f>IF($B45="","",INDEX('All CCC'!W$7:W$754,MATCH(WatchList!$B45,'All CCC'!$B$7:$B$754,0)))</f>
        <v/>
      </c>
      <c r="X45" s="334" t="str">
        <f>IF($B45="","",INDEX('All CCC'!X$7:X$754,MATCH(WatchList!$B45,'All CCC'!$B$7:$B$754,0)))</f>
        <v/>
      </c>
      <c r="Y45" s="334" t="str">
        <f>IF($B45="","",INDEX('All CCC'!Y$7:Y$754,MATCH(WatchList!$B45,'All CCC'!$B$7:$B$754,0)))</f>
        <v/>
      </c>
      <c r="Z45" s="334" t="str">
        <f>IF($B45="","",INDEX('All CCC'!Z$7:Z$754,MATCH(WatchList!$B45,'All CCC'!$B$7:$B$754,0)))</f>
        <v/>
      </c>
      <c r="AA45" s="334" t="str">
        <f>IF($B45="","",INDEX('All CCC'!AA$7:AA$754,MATCH(WatchList!$B45,'All CCC'!$B$7:$B$754,0)))</f>
        <v/>
      </c>
      <c r="AB45" s="334" t="str">
        <f>IF($B45="","",INDEX('All CCC'!AB$7:AB$754,MATCH(WatchList!$B45,'All CCC'!$B$7:$B$754,0)))</f>
        <v/>
      </c>
      <c r="AC45" s="334" t="str">
        <f>IF($B45="","",INDEX('All CCC'!AC$7:AC$754,MATCH(WatchList!$B45,'All CCC'!$B$7:$B$754,0)))</f>
        <v/>
      </c>
      <c r="AD45" s="334" t="str">
        <f>IF($B45="","",INDEX('All CCC'!AD$7:AD$754,MATCH(WatchList!$B45,'All CCC'!$B$7:$B$754,0)))</f>
        <v/>
      </c>
      <c r="AE45" s="334" t="str">
        <f>IF($B45="","",INDEX('All CCC'!AE$7:AE$754,MATCH(WatchList!$B45,'All CCC'!$B$7:$B$754,0)))</f>
        <v/>
      </c>
      <c r="AF45" s="334" t="str">
        <f>IF($B45="","",INDEX('All CCC'!AF$7:AF$754,MATCH(WatchList!$B45,'All CCC'!$B$7:$B$754,0)))</f>
        <v/>
      </c>
      <c r="AG45" s="334" t="str">
        <f>IF($B45="","",INDEX('All CCC'!AG$7:AG$754,MATCH(WatchList!$B45,'All CCC'!$B$7:$B$754,0)))</f>
        <v/>
      </c>
      <c r="AH45" s="334" t="str">
        <f>IF($B45="","",INDEX('All CCC'!AH$7:AH$754,MATCH(WatchList!$B45,'All CCC'!$B$7:$B$754,0)))</f>
        <v/>
      </c>
      <c r="AI45" s="334" t="str">
        <f>IF($B45="","",INDEX('All CCC'!AI$7:AI$754,MATCH(WatchList!$B45,'All CCC'!$B$7:$B$754,0)))</f>
        <v/>
      </c>
      <c r="AJ45" s="334" t="str">
        <f>IF($B45="","",INDEX('All CCC'!AJ$7:AJ$754,MATCH(WatchList!$B45,'All CCC'!$B$7:$B$754,0)))</f>
        <v/>
      </c>
      <c r="AK45" s="334" t="str">
        <f>IF($B45="","",INDEX('All CCC'!AK$7:AK$754,MATCH(WatchList!$B45,'All CCC'!$B$7:$B$754,0)))</f>
        <v/>
      </c>
      <c r="AL45" s="334" t="str">
        <f>IF($B45="","",INDEX('All CCC'!AL$7:AL$754,MATCH(WatchList!$B45,'All CCC'!$B$7:$B$754,0)))</f>
        <v/>
      </c>
      <c r="AM45" s="334" t="str">
        <f>IF($B45="","",INDEX('All CCC'!AM$7:AM$754,MATCH(WatchList!$B45,'All CCC'!$B$7:$B$754,0)))</f>
        <v/>
      </c>
      <c r="AN45" s="334" t="str">
        <f>IF($B45="","",INDEX('All CCC'!AN$7:AN$754,MATCH(WatchList!$B45,'All CCC'!$B$7:$B$754,0)))</f>
        <v/>
      </c>
      <c r="AO45" s="334" t="str">
        <f>IF($B45="","",INDEX('All CCC'!AO$7:AO$754,MATCH(WatchList!$B45,'All CCC'!$B$7:$B$754,0)))</f>
        <v/>
      </c>
      <c r="AP45" s="334" t="str">
        <f>IF($B45="","",INDEX('All CCC'!AP$7:AP$754,MATCH(WatchList!$B45,'All CCC'!$B$7:$B$754,0)))</f>
        <v/>
      </c>
      <c r="AQ45" s="334" t="str">
        <f>IF($B45="","",INDEX('All CCC'!AQ$7:AQ$754,MATCH(WatchList!$B45,'All CCC'!$B$7:$B$754,0)))</f>
        <v/>
      </c>
      <c r="AR45" s="334" t="str">
        <f>IF($B45="","",INDEX('All CCC'!AR$7:AR$754,MATCH(WatchList!$B45,'All CCC'!$B$7:$B$754,0)))</f>
        <v/>
      </c>
      <c r="AS45" s="334" t="str">
        <f>IF($B45="","",INDEX('All CCC'!AS$7:AS$754,MATCH(WatchList!$B45,'All CCC'!$B$7:$B$754,0)))</f>
        <v/>
      </c>
      <c r="AT45" s="334" t="str">
        <f>IF($B45="","",INDEX('All CCC'!AT$7:AT$754,MATCH(WatchList!$B45,'All CCC'!$B$7:$B$754,0)))</f>
        <v/>
      </c>
      <c r="AU45" s="334" t="str">
        <f>IF($B45="","",INDEX('All CCC'!AU$7:AU$754,MATCH(WatchList!$B45,'All CCC'!$B$7:$B$754,0)))</f>
        <v/>
      </c>
      <c r="AV45" s="334" t="str">
        <f>IF($B45="","",INDEX('All CCC'!AV$7:AV$754,MATCH(WatchList!$B45,'All CCC'!$B$7:$B$754,0)))</f>
        <v/>
      </c>
      <c r="AW45" s="334" t="str">
        <f>IF($B45="","",INDEX('All CCC'!AW$7:AW$754,MATCH(WatchList!$B45,'All CCC'!$B$7:$B$754,0)))</f>
        <v/>
      </c>
      <c r="AX45" s="334" t="str">
        <f>IF($B45="","",INDEX('All CCC'!AX$7:AX$754,MATCH(WatchList!$B45,'All CCC'!$B$7:$B$754,0)))</f>
        <v/>
      </c>
      <c r="AY45" s="334" t="str">
        <f>IF($B45="","",INDEX('All CCC'!AY$7:AY$754,MATCH(WatchList!$B45,'All CCC'!$B$7:$B$754,0)))</f>
        <v/>
      </c>
      <c r="AZ45" s="334" t="str">
        <f>IF($B45="","",INDEX('All CCC'!AZ$7:AZ$754,MATCH(WatchList!$B45,'All CCC'!$B$7:$B$754,0)))</f>
        <v/>
      </c>
      <c r="BA45" s="334" t="str">
        <f>IF($B45="","",INDEX('All CCC'!BA$7:BA$754,MATCH(WatchList!$B45,'All CCC'!$B$7:$B$754,0)))</f>
        <v/>
      </c>
      <c r="BB45" s="334" t="str">
        <f>IF($B45="","",INDEX('All CCC'!BB$7:BB$754,MATCH(WatchList!$B45,'All CCC'!$B$7:$B$754,0)))</f>
        <v/>
      </c>
      <c r="BC45" s="334" t="str">
        <f>IF($B45="","",INDEX('All CCC'!BC$7:BC$754,MATCH(WatchList!$B45,'All CCC'!$B$7:$B$754,0)))</f>
        <v/>
      </c>
      <c r="BD45" s="334" t="str">
        <f>IF($B45="","",INDEX('All CCC'!BD$7:BD$754,MATCH(WatchList!$B45,'All CCC'!$B$7:$B$754,0)))</f>
        <v/>
      </c>
      <c r="BE45" s="334" t="str">
        <f>IF($B45="","",INDEX('All CCC'!BE$7:BE$754,MATCH(WatchList!$B45,'All CCC'!$B$7:$B$754,0)))</f>
        <v/>
      </c>
      <c r="BF45" s="334" t="str">
        <f>IF($B45="","",INDEX('All CCC'!BF$7:BF$754,MATCH(WatchList!$B45,'All CCC'!$B$7:$B$754,0)))</f>
        <v/>
      </c>
      <c r="BG45" s="334" t="str">
        <f>IF($B45="","",INDEX('All CCC'!BG$7:BG$754,MATCH(WatchList!$B45,'All CCC'!$B$7:$B$754,0)))</f>
        <v/>
      </c>
    </row>
    <row r="46" spans="1:59" x14ac:dyDescent="0.2">
      <c r="A46" s="333" t="str">
        <f>IF($B46="","",INDEX('All CCC'!A$7:A$754,MATCH(WatchList!$B46,'All CCC'!$B$7:$B$754,0)))</f>
        <v/>
      </c>
      <c r="B46" s="127"/>
      <c r="C46" s="334" t="str">
        <f>IF($B46="","",INDEX('All CCC'!C$7:C$754,MATCH(WatchList!$B46,'All CCC'!$B$7:$B$754,0)))</f>
        <v/>
      </c>
      <c r="D46" s="334" t="str">
        <f>IF($B46="","",INDEX('All CCC'!D$7:D$754,MATCH(WatchList!$B46,'All CCC'!$B$7:$B$754,0)))</f>
        <v/>
      </c>
      <c r="E46" s="334" t="str">
        <f>IF($B46="","",INDEX('All CCC'!E$7:E$754,MATCH(WatchList!$B46,'All CCC'!$B$7:$B$754,0)))</f>
        <v/>
      </c>
      <c r="F46" s="334" t="str">
        <f>IF($B46="","",INDEX('All CCC'!F$7:F$754,MATCH(WatchList!$B46,'All CCC'!$B$7:$B$754,0)))</f>
        <v/>
      </c>
      <c r="G46" s="334" t="str">
        <f>IF($B46="","",INDEX('All CCC'!G$7:G$754,MATCH(WatchList!$B46,'All CCC'!$B$7:$B$754,0)))</f>
        <v/>
      </c>
      <c r="H46" s="334" t="str">
        <f>IF($B46="","",INDEX('All CCC'!H$7:H$754,MATCH(WatchList!$B46,'All CCC'!$B$7:$B$754,0)))</f>
        <v/>
      </c>
      <c r="I46" s="334" t="str">
        <f>IF($B46="","",INDEX('All CCC'!I$7:I$754,MATCH(WatchList!$B46,'All CCC'!$B$7:$B$754,0)))</f>
        <v/>
      </c>
      <c r="J46" s="334" t="str">
        <f>IF($B46="","",INDEX('All CCC'!J$7:J$754,MATCH(WatchList!$B46,'All CCC'!$B$7:$B$754,0)))</f>
        <v/>
      </c>
      <c r="K46" s="334" t="str">
        <f>IF($B46="","",INDEX('All CCC'!K$7:K$754,MATCH(WatchList!$B46,'All CCC'!$B$7:$B$754,0)))</f>
        <v/>
      </c>
      <c r="L46" s="334" t="str">
        <f>IF($B46="","",INDEX('All CCC'!L$7:L$754,MATCH(WatchList!$B46,'All CCC'!$B$7:$B$754,0)))</f>
        <v/>
      </c>
      <c r="M46" s="334" t="str">
        <f>IF($B46="","",INDEX('All CCC'!M$7:M$754,MATCH(WatchList!$B46,'All CCC'!$B$7:$B$754,0)))</f>
        <v/>
      </c>
      <c r="N46" s="334" t="str">
        <f>IF($B46="","",INDEX('All CCC'!N$7:N$754,MATCH(WatchList!$B46,'All CCC'!$B$7:$B$754,0)))</f>
        <v/>
      </c>
      <c r="O46" s="334" t="str">
        <f>IF($B46="","",INDEX('All CCC'!O$7:O$754,MATCH(WatchList!$B46,'All CCC'!$B$7:$B$754,0)))</f>
        <v/>
      </c>
      <c r="P46" s="335" t="str">
        <f>IF($B46="","",INDEX('All CCC'!P$7:P$754,MATCH(WatchList!$B46,'All CCC'!$B$7:$B$754,0)))</f>
        <v/>
      </c>
      <c r="Q46" s="335" t="str">
        <f>IF($B46="","",INDEX('All CCC'!Q$7:Q$754,MATCH(WatchList!$B46,'All CCC'!$B$7:$B$754,0)))</f>
        <v/>
      </c>
      <c r="R46" s="334" t="str">
        <f>IF($B46="","",INDEX('All CCC'!R$7:R$754,MATCH(WatchList!$B46,'All CCC'!$B$7:$B$754,0)))</f>
        <v/>
      </c>
      <c r="S46" s="334" t="str">
        <f>IF($B46="","",INDEX('All CCC'!S$7:S$754,MATCH(WatchList!$B46,'All CCC'!$B$7:$B$754,0)))</f>
        <v/>
      </c>
      <c r="T46" s="334" t="str">
        <f>IF($B46="","",INDEX('All CCC'!T$7:T$754,MATCH(WatchList!$B46,'All CCC'!$B$7:$B$754,0)))</f>
        <v/>
      </c>
      <c r="U46" s="334" t="str">
        <f>IF($B46="","",INDEX('All CCC'!U$7:U$754,MATCH(WatchList!$B46,'All CCC'!$B$7:$B$754,0)))</f>
        <v/>
      </c>
      <c r="V46" s="334" t="str">
        <f>IF($B46="","",INDEX('All CCC'!V$7:V$754,MATCH(WatchList!$B46,'All CCC'!$B$7:$B$754,0)))</f>
        <v/>
      </c>
      <c r="W46" s="334" t="str">
        <f>IF($B46="","",INDEX('All CCC'!W$7:W$754,MATCH(WatchList!$B46,'All CCC'!$B$7:$B$754,0)))</f>
        <v/>
      </c>
      <c r="X46" s="334" t="str">
        <f>IF($B46="","",INDEX('All CCC'!X$7:X$754,MATCH(WatchList!$B46,'All CCC'!$B$7:$B$754,0)))</f>
        <v/>
      </c>
      <c r="Y46" s="334" t="str">
        <f>IF($B46="","",INDEX('All CCC'!Y$7:Y$754,MATCH(WatchList!$B46,'All CCC'!$B$7:$B$754,0)))</f>
        <v/>
      </c>
      <c r="Z46" s="334" t="str">
        <f>IF($B46="","",INDEX('All CCC'!Z$7:Z$754,MATCH(WatchList!$B46,'All CCC'!$B$7:$B$754,0)))</f>
        <v/>
      </c>
      <c r="AA46" s="334" t="str">
        <f>IF($B46="","",INDEX('All CCC'!AA$7:AA$754,MATCH(WatchList!$B46,'All CCC'!$B$7:$B$754,0)))</f>
        <v/>
      </c>
      <c r="AB46" s="334" t="str">
        <f>IF($B46="","",INDEX('All CCC'!AB$7:AB$754,MATCH(WatchList!$B46,'All CCC'!$B$7:$B$754,0)))</f>
        <v/>
      </c>
      <c r="AC46" s="334" t="str">
        <f>IF($B46="","",INDEX('All CCC'!AC$7:AC$754,MATCH(WatchList!$B46,'All CCC'!$B$7:$B$754,0)))</f>
        <v/>
      </c>
      <c r="AD46" s="334" t="str">
        <f>IF($B46="","",INDEX('All CCC'!AD$7:AD$754,MATCH(WatchList!$B46,'All CCC'!$B$7:$B$754,0)))</f>
        <v/>
      </c>
      <c r="AE46" s="334" t="str">
        <f>IF($B46="","",INDEX('All CCC'!AE$7:AE$754,MATCH(WatchList!$B46,'All CCC'!$B$7:$B$754,0)))</f>
        <v/>
      </c>
      <c r="AF46" s="334" t="str">
        <f>IF($B46="","",INDEX('All CCC'!AF$7:AF$754,MATCH(WatchList!$B46,'All CCC'!$B$7:$B$754,0)))</f>
        <v/>
      </c>
      <c r="AG46" s="334" t="str">
        <f>IF($B46="","",INDEX('All CCC'!AG$7:AG$754,MATCH(WatchList!$B46,'All CCC'!$B$7:$B$754,0)))</f>
        <v/>
      </c>
      <c r="AH46" s="334" t="str">
        <f>IF($B46="","",INDEX('All CCC'!AH$7:AH$754,MATCH(WatchList!$B46,'All CCC'!$B$7:$B$754,0)))</f>
        <v/>
      </c>
      <c r="AI46" s="334" t="str">
        <f>IF($B46="","",INDEX('All CCC'!AI$7:AI$754,MATCH(WatchList!$B46,'All CCC'!$B$7:$B$754,0)))</f>
        <v/>
      </c>
      <c r="AJ46" s="334" t="str">
        <f>IF($B46="","",INDEX('All CCC'!AJ$7:AJ$754,MATCH(WatchList!$B46,'All CCC'!$B$7:$B$754,0)))</f>
        <v/>
      </c>
      <c r="AK46" s="334" t="str">
        <f>IF($B46="","",INDEX('All CCC'!AK$7:AK$754,MATCH(WatchList!$B46,'All CCC'!$B$7:$B$754,0)))</f>
        <v/>
      </c>
      <c r="AL46" s="334" t="str">
        <f>IF($B46="","",INDEX('All CCC'!AL$7:AL$754,MATCH(WatchList!$B46,'All CCC'!$B$7:$B$754,0)))</f>
        <v/>
      </c>
      <c r="AM46" s="334" t="str">
        <f>IF($B46="","",INDEX('All CCC'!AM$7:AM$754,MATCH(WatchList!$B46,'All CCC'!$B$7:$B$754,0)))</f>
        <v/>
      </c>
      <c r="AN46" s="334" t="str">
        <f>IF($B46="","",INDEX('All CCC'!AN$7:AN$754,MATCH(WatchList!$B46,'All CCC'!$B$7:$B$754,0)))</f>
        <v/>
      </c>
      <c r="AO46" s="334" t="str">
        <f>IF($B46="","",INDEX('All CCC'!AO$7:AO$754,MATCH(WatchList!$B46,'All CCC'!$B$7:$B$754,0)))</f>
        <v/>
      </c>
      <c r="AP46" s="334" t="str">
        <f>IF($B46="","",INDEX('All CCC'!AP$7:AP$754,MATCH(WatchList!$B46,'All CCC'!$B$7:$B$754,0)))</f>
        <v/>
      </c>
      <c r="AQ46" s="334" t="str">
        <f>IF($B46="","",INDEX('All CCC'!AQ$7:AQ$754,MATCH(WatchList!$B46,'All CCC'!$B$7:$B$754,0)))</f>
        <v/>
      </c>
      <c r="AR46" s="334" t="str">
        <f>IF($B46="","",INDEX('All CCC'!AR$7:AR$754,MATCH(WatchList!$B46,'All CCC'!$B$7:$B$754,0)))</f>
        <v/>
      </c>
      <c r="AS46" s="334" t="str">
        <f>IF($B46="","",INDEX('All CCC'!AS$7:AS$754,MATCH(WatchList!$B46,'All CCC'!$B$7:$B$754,0)))</f>
        <v/>
      </c>
      <c r="AT46" s="334" t="str">
        <f>IF($B46="","",INDEX('All CCC'!AT$7:AT$754,MATCH(WatchList!$B46,'All CCC'!$B$7:$B$754,0)))</f>
        <v/>
      </c>
      <c r="AU46" s="334" t="str">
        <f>IF($B46="","",INDEX('All CCC'!AU$7:AU$754,MATCH(WatchList!$B46,'All CCC'!$B$7:$B$754,0)))</f>
        <v/>
      </c>
      <c r="AV46" s="334" t="str">
        <f>IF($B46="","",INDEX('All CCC'!AV$7:AV$754,MATCH(WatchList!$B46,'All CCC'!$B$7:$B$754,0)))</f>
        <v/>
      </c>
      <c r="AW46" s="334" t="str">
        <f>IF($B46="","",INDEX('All CCC'!AW$7:AW$754,MATCH(WatchList!$B46,'All CCC'!$B$7:$B$754,0)))</f>
        <v/>
      </c>
      <c r="AX46" s="334" t="str">
        <f>IF($B46="","",INDEX('All CCC'!AX$7:AX$754,MATCH(WatchList!$B46,'All CCC'!$B$7:$B$754,0)))</f>
        <v/>
      </c>
      <c r="AY46" s="334" t="str">
        <f>IF($B46="","",INDEX('All CCC'!AY$7:AY$754,MATCH(WatchList!$B46,'All CCC'!$B$7:$B$754,0)))</f>
        <v/>
      </c>
      <c r="AZ46" s="334" t="str">
        <f>IF($B46="","",INDEX('All CCC'!AZ$7:AZ$754,MATCH(WatchList!$B46,'All CCC'!$B$7:$B$754,0)))</f>
        <v/>
      </c>
      <c r="BA46" s="334" t="str">
        <f>IF($B46="","",INDEX('All CCC'!BA$7:BA$754,MATCH(WatchList!$B46,'All CCC'!$B$7:$B$754,0)))</f>
        <v/>
      </c>
      <c r="BB46" s="334" t="str">
        <f>IF($B46="","",INDEX('All CCC'!BB$7:BB$754,MATCH(WatchList!$B46,'All CCC'!$B$7:$B$754,0)))</f>
        <v/>
      </c>
      <c r="BC46" s="334" t="str">
        <f>IF($B46="","",INDEX('All CCC'!BC$7:BC$754,MATCH(WatchList!$B46,'All CCC'!$B$7:$B$754,0)))</f>
        <v/>
      </c>
      <c r="BD46" s="334" t="str">
        <f>IF($B46="","",INDEX('All CCC'!BD$7:BD$754,MATCH(WatchList!$B46,'All CCC'!$B$7:$B$754,0)))</f>
        <v/>
      </c>
      <c r="BE46" s="334" t="str">
        <f>IF($B46="","",INDEX('All CCC'!BE$7:BE$754,MATCH(WatchList!$B46,'All CCC'!$B$7:$B$754,0)))</f>
        <v/>
      </c>
      <c r="BF46" s="334" t="str">
        <f>IF($B46="","",INDEX('All CCC'!BF$7:BF$754,MATCH(WatchList!$B46,'All CCC'!$B$7:$B$754,0)))</f>
        <v/>
      </c>
      <c r="BG46" s="334" t="str">
        <f>IF($B46="","",INDEX('All CCC'!BG$7:BG$754,MATCH(WatchList!$B46,'All CCC'!$B$7:$B$754,0)))</f>
        <v/>
      </c>
    </row>
    <row r="47" spans="1:59" x14ac:dyDescent="0.2">
      <c r="A47" s="333" t="str">
        <f>IF($B47="","",INDEX('All CCC'!A$7:A$754,MATCH(WatchList!$B47,'All CCC'!$B$7:$B$754,0)))</f>
        <v/>
      </c>
      <c r="B47" s="127"/>
      <c r="C47" s="334" t="str">
        <f>IF($B47="","",INDEX('All CCC'!C$7:C$754,MATCH(WatchList!$B47,'All CCC'!$B$7:$B$754,0)))</f>
        <v/>
      </c>
      <c r="D47" s="334" t="str">
        <f>IF($B47="","",INDEX('All CCC'!D$7:D$754,MATCH(WatchList!$B47,'All CCC'!$B$7:$B$754,0)))</f>
        <v/>
      </c>
      <c r="E47" s="334" t="str">
        <f>IF($B47="","",INDEX('All CCC'!E$7:E$754,MATCH(WatchList!$B47,'All CCC'!$B$7:$B$754,0)))</f>
        <v/>
      </c>
      <c r="F47" s="334" t="str">
        <f>IF($B47="","",INDEX('All CCC'!F$7:F$754,MATCH(WatchList!$B47,'All CCC'!$B$7:$B$754,0)))</f>
        <v/>
      </c>
      <c r="G47" s="334" t="str">
        <f>IF($B47="","",INDEX('All CCC'!G$7:G$754,MATCH(WatchList!$B47,'All CCC'!$B$7:$B$754,0)))</f>
        <v/>
      </c>
      <c r="H47" s="334" t="str">
        <f>IF($B47="","",INDEX('All CCC'!H$7:H$754,MATCH(WatchList!$B47,'All CCC'!$B$7:$B$754,0)))</f>
        <v/>
      </c>
      <c r="I47" s="334" t="str">
        <f>IF($B47="","",INDEX('All CCC'!I$7:I$754,MATCH(WatchList!$B47,'All CCC'!$B$7:$B$754,0)))</f>
        <v/>
      </c>
      <c r="J47" s="334" t="str">
        <f>IF($B47="","",INDEX('All CCC'!J$7:J$754,MATCH(WatchList!$B47,'All CCC'!$B$7:$B$754,0)))</f>
        <v/>
      </c>
      <c r="K47" s="334" t="str">
        <f>IF($B47="","",INDEX('All CCC'!K$7:K$754,MATCH(WatchList!$B47,'All CCC'!$B$7:$B$754,0)))</f>
        <v/>
      </c>
      <c r="L47" s="334" t="str">
        <f>IF($B47="","",INDEX('All CCC'!L$7:L$754,MATCH(WatchList!$B47,'All CCC'!$B$7:$B$754,0)))</f>
        <v/>
      </c>
      <c r="M47" s="334" t="str">
        <f>IF($B47="","",INDEX('All CCC'!M$7:M$754,MATCH(WatchList!$B47,'All CCC'!$B$7:$B$754,0)))</f>
        <v/>
      </c>
      <c r="N47" s="334" t="str">
        <f>IF($B47="","",INDEX('All CCC'!N$7:N$754,MATCH(WatchList!$B47,'All CCC'!$B$7:$B$754,0)))</f>
        <v/>
      </c>
      <c r="O47" s="334" t="str">
        <f>IF($B47="","",INDEX('All CCC'!O$7:O$754,MATCH(WatchList!$B47,'All CCC'!$B$7:$B$754,0)))</f>
        <v/>
      </c>
      <c r="P47" s="335" t="str">
        <f>IF($B47="","",INDEX('All CCC'!P$7:P$754,MATCH(WatchList!$B47,'All CCC'!$B$7:$B$754,0)))</f>
        <v/>
      </c>
      <c r="Q47" s="335" t="str">
        <f>IF($B47="","",INDEX('All CCC'!Q$7:Q$754,MATCH(WatchList!$B47,'All CCC'!$B$7:$B$754,0)))</f>
        <v/>
      </c>
      <c r="R47" s="334" t="str">
        <f>IF($B47="","",INDEX('All CCC'!R$7:R$754,MATCH(WatchList!$B47,'All CCC'!$B$7:$B$754,0)))</f>
        <v/>
      </c>
      <c r="S47" s="334" t="str">
        <f>IF($B47="","",INDEX('All CCC'!S$7:S$754,MATCH(WatchList!$B47,'All CCC'!$B$7:$B$754,0)))</f>
        <v/>
      </c>
      <c r="T47" s="334" t="str">
        <f>IF($B47="","",INDEX('All CCC'!T$7:T$754,MATCH(WatchList!$B47,'All CCC'!$B$7:$B$754,0)))</f>
        <v/>
      </c>
      <c r="U47" s="334" t="str">
        <f>IF($B47="","",INDEX('All CCC'!U$7:U$754,MATCH(WatchList!$B47,'All CCC'!$B$7:$B$754,0)))</f>
        <v/>
      </c>
      <c r="V47" s="334" t="str">
        <f>IF($B47="","",INDEX('All CCC'!V$7:V$754,MATCH(WatchList!$B47,'All CCC'!$B$7:$B$754,0)))</f>
        <v/>
      </c>
      <c r="W47" s="334" t="str">
        <f>IF($B47="","",INDEX('All CCC'!W$7:W$754,MATCH(WatchList!$B47,'All CCC'!$B$7:$B$754,0)))</f>
        <v/>
      </c>
      <c r="X47" s="334" t="str">
        <f>IF($B47="","",INDEX('All CCC'!X$7:X$754,MATCH(WatchList!$B47,'All CCC'!$B$7:$B$754,0)))</f>
        <v/>
      </c>
      <c r="Y47" s="334" t="str">
        <f>IF($B47="","",INDEX('All CCC'!Y$7:Y$754,MATCH(WatchList!$B47,'All CCC'!$B$7:$B$754,0)))</f>
        <v/>
      </c>
      <c r="Z47" s="334" t="str">
        <f>IF($B47="","",INDEX('All CCC'!Z$7:Z$754,MATCH(WatchList!$B47,'All CCC'!$B$7:$B$754,0)))</f>
        <v/>
      </c>
      <c r="AA47" s="334" t="str">
        <f>IF($B47="","",INDEX('All CCC'!AA$7:AA$754,MATCH(WatchList!$B47,'All CCC'!$B$7:$B$754,0)))</f>
        <v/>
      </c>
      <c r="AB47" s="334" t="str">
        <f>IF($B47="","",INDEX('All CCC'!AB$7:AB$754,MATCH(WatchList!$B47,'All CCC'!$B$7:$B$754,0)))</f>
        <v/>
      </c>
      <c r="AC47" s="334" t="str">
        <f>IF($B47="","",INDEX('All CCC'!AC$7:AC$754,MATCH(WatchList!$B47,'All CCC'!$B$7:$B$754,0)))</f>
        <v/>
      </c>
      <c r="AD47" s="334" t="str">
        <f>IF($B47="","",INDEX('All CCC'!AD$7:AD$754,MATCH(WatchList!$B47,'All CCC'!$B$7:$B$754,0)))</f>
        <v/>
      </c>
      <c r="AE47" s="334" t="str">
        <f>IF($B47="","",INDEX('All CCC'!AE$7:AE$754,MATCH(WatchList!$B47,'All CCC'!$B$7:$B$754,0)))</f>
        <v/>
      </c>
      <c r="AF47" s="334" t="str">
        <f>IF($B47="","",INDEX('All CCC'!AF$7:AF$754,MATCH(WatchList!$B47,'All CCC'!$B$7:$B$754,0)))</f>
        <v/>
      </c>
      <c r="AG47" s="334" t="str">
        <f>IF($B47="","",INDEX('All CCC'!AG$7:AG$754,MATCH(WatchList!$B47,'All CCC'!$B$7:$B$754,0)))</f>
        <v/>
      </c>
      <c r="AH47" s="334" t="str">
        <f>IF($B47="","",INDEX('All CCC'!AH$7:AH$754,MATCH(WatchList!$B47,'All CCC'!$B$7:$B$754,0)))</f>
        <v/>
      </c>
      <c r="AI47" s="334" t="str">
        <f>IF($B47="","",INDEX('All CCC'!AI$7:AI$754,MATCH(WatchList!$B47,'All CCC'!$B$7:$B$754,0)))</f>
        <v/>
      </c>
      <c r="AJ47" s="334" t="str">
        <f>IF($B47="","",INDEX('All CCC'!AJ$7:AJ$754,MATCH(WatchList!$B47,'All CCC'!$B$7:$B$754,0)))</f>
        <v/>
      </c>
      <c r="AK47" s="334" t="str">
        <f>IF($B47="","",INDEX('All CCC'!AK$7:AK$754,MATCH(WatchList!$B47,'All CCC'!$B$7:$B$754,0)))</f>
        <v/>
      </c>
      <c r="AL47" s="334" t="str">
        <f>IF($B47="","",INDEX('All CCC'!AL$7:AL$754,MATCH(WatchList!$B47,'All CCC'!$B$7:$B$754,0)))</f>
        <v/>
      </c>
      <c r="AM47" s="334" t="str">
        <f>IF($B47="","",INDEX('All CCC'!AM$7:AM$754,MATCH(WatchList!$B47,'All CCC'!$B$7:$B$754,0)))</f>
        <v/>
      </c>
      <c r="AN47" s="334" t="str">
        <f>IF($B47="","",INDEX('All CCC'!AN$7:AN$754,MATCH(WatchList!$B47,'All CCC'!$B$7:$B$754,0)))</f>
        <v/>
      </c>
      <c r="AO47" s="334" t="str">
        <f>IF($B47="","",INDEX('All CCC'!AO$7:AO$754,MATCH(WatchList!$B47,'All CCC'!$B$7:$B$754,0)))</f>
        <v/>
      </c>
      <c r="AP47" s="334" t="str">
        <f>IF($B47="","",INDEX('All CCC'!AP$7:AP$754,MATCH(WatchList!$B47,'All CCC'!$B$7:$B$754,0)))</f>
        <v/>
      </c>
      <c r="AQ47" s="334" t="str">
        <f>IF($B47="","",INDEX('All CCC'!AQ$7:AQ$754,MATCH(WatchList!$B47,'All CCC'!$B$7:$B$754,0)))</f>
        <v/>
      </c>
      <c r="AR47" s="334" t="str">
        <f>IF($B47="","",INDEX('All CCC'!AR$7:AR$754,MATCH(WatchList!$B47,'All CCC'!$B$7:$B$754,0)))</f>
        <v/>
      </c>
      <c r="AS47" s="334" t="str">
        <f>IF($B47="","",INDEX('All CCC'!AS$7:AS$754,MATCH(WatchList!$B47,'All CCC'!$B$7:$B$754,0)))</f>
        <v/>
      </c>
      <c r="AT47" s="334" t="str">
        <f>IF($B47="","",INDEX('All CCC'!AT$7:AT$754,MATCH(WatchList!$B47,'All CCC'!$B$7:$B$754,0)))</f>
        <v/>
      </c>
      <c r="AU47" s="334" t="str">
        <f>IF($B47="","",INDEX('All CCC'!AU$7:AU$754,MATCH(WatchList!$B47,'All CCC'!$B$7:$B$754,0)))</f>
        <v/>
      </c>
      <c r="AV47" s="334" t="str">
        <f>IF($B47="","",INDEX('All CCC'!AV$7:AV$754,MATCH(WatchList!$B47,'All CCC'!$B$7:$B$754,0)))</f>
        <v/>
      </c>
      <c r="AW47" s="334" t="str">
        <f>IF($B47="","",INDEX('All CCC'!AW$7:AW$754,MATCH(WatchList!$B47,'All CCC'!$B$7:$B$754,0)))</f>
        <v/>
      </c>
      <c r="AX47" s="334" t="str">
        <f>IF($B47="","",INDEX('All CCC'!AX$7:AX$754,MATCH(WatchList!$B47,'All CCC'!$B$7:$B$754,0)))</f>
        <v/>
      </c>
      <c r="AY47" s="334" t="str">
        <f>IF($B47="","",INDEX('All CCC'!AY$7:AY$754,MATCH(WatchList!$B47,'All CCC'!$B$7:$B$754,0)))</f>
        <v/>
      </c>
      <c r="AZ47" s="334" t="str">
        <f>IF($B47="","",INDEX('All CCC'!AZ$7:AZ$754,MATCH(WatchList!$B47,'All CCC'!$B$7:$B$754,0)))</f>
        <v/>
      </c>
      <c r="BA47" s="334" t="str">
        <f>IF($B47="","",INDEX('All CCC'!BA$7:BA$754,MATCH(WatchList!$B47,'All CCC'!$B$7:$B$754,0)))</f>
        <v/>
      </c>
      <c r="BB47" s="334" t="str">
        <f>IF($B47="","",INDEX('All CCC'!BB$7:BB$754,MATCH(WatchList!$B47,'All CCC'!$B$7:$B$754,0)))</f>
        <v/>
      </c>
      <c r="BC47" s="334" t="str">
        <f>IF($B47="","",INDEX('All CCC'!BC$7:BC$754,MATCH(WatchList!$B47,'All CCC'!$B$7:$B$754,0)))</f>
        <v/>
      </c>
      <c r="BD47" s="334" t="str">
        <f>IF($B47="","",INDEX('All CCC'!BD$7:BD$754,MATCH(WatchList!$B47,'All CCC'!$B$7:$B$754,0)))</f>
        <v/>
      </c>
      <c r="BE47" s="334" t="str">
        <f>IF($B47="","",INDEX('All CCC'!BE$7:BE$754,MATCH(WatchList!$B47,'All CCC'!$B$7:$B$754,0)))</f>
        <v/>
      </c>
      <c r="BF47" s="334" t="str">
        <f>IF($B47="","",INDEX('All CCC'!BF$7:BF$754,MATCH(WatchList!$B47,'All CCC'!$B$7:$B$754,0)))</f>
        <v/>
      </c>
      <c r="BG47" s="334" t="str">
        <f>IF($B47="","",INDEX('All CCC'!BG$7:BG$754,MATCH(WatchList!$B47,'All CCC'!$B$7:$B$754,0)))</f>
        <v/>
      </c>
    </row>
    <row r="48" spans="1:59" x14ac:dyDescent="0.2">
      <c r="A48" s="333" t="str">
        <f>IF($B48="","",INDEX('All CCC'!A$7:A$754,MATCH(WatchList!$B48,'All CCC'!$B$7:$B$754,0)))</f>
        <v/>
      </c>
      <c r="B48" s="127"/>
      <c r="C48" s="334" t="str">
        <f>IF($B48="","",INDEX('All CCC'!C$7:C$754,MATCH(WatchList!$B48,'All CCC'!$B$7:$B$754,0)))</f>
        <v/>
      </c>
      <c r="D48" s="334" t="str">
        <f>IF($B48="","",INDEX('All CCC'!D$7:D$754,MATCH(WatchList!$B48,'All CCC'!$B$7:$B$754,0)))</f>
        <v/>
      </c>
      <c r="E48" s="334" t="str">
        <f>IF($B48="","",INDEX('All CCC'!E$7:E$754,MATCH(WatchList!$B48,'All CCC'!$B$7:$B$754,0)))</f>
        <v/>
      </c>
      <c r="F48" s="334" t="str">
        <f>IF($B48="","",INDEX('All CCC'!F$7:F$754,MATCH(WatchList!$B48,'All CCC'!$B$7:$B$754,0)))</f>
        <v/>
      </c>
      <c r="G48" s="334" t="str">
        <f>IF($B48="","",INDEX('All CCC'!G$7:G$754,MATCH(WatchList!$B48,'All CCC'!$B$7:$B$754,0)))</f>
        <v/>
      </c>
      <c r="H48" s="334" t="str">
        <f>IF($B48="","",INDEX('All CCC'!H$7:H$754,MATCH(WatchList!$B48,'All CCC'!$B$7:$B$754,0)))</f>
        <v/>
      </c>
      <c r="I48" s="334" t="str">
        <f>IF($B48="","",INDEX('All CCC'!I$7:I$754,MATCH(WatchList!$B48,'All CCC'!$B$7:$B$754,0)))</f>
        <v/>
      </c>
      <c r="J48" s="334" t="str">
        <f>IF($B48="","",INDEX('All CCC'!J$7:J$754,MATCH(WatchList!$B48,'All CCC'!$B$7:$B$754,0)))</f>
        <v/>
      </c>
      <c r="K48" s="334" t="str">
        <f>IF($B48="","",INDEX('All CCC'!K$7:K$754,MATCH(WatchList!$B48,'All CCC'!$B$7:$B$754,0)))</f>
        <v/>
      </c>
      <c r="L48" s="334" t="str">
        <f>IF($B48="","",INDEX('All CCC'!L$7:L$754,MATCH(WatchList!$B48,'All CCC'!$B$7:$B$754,0)))</f>
        <v/>
      </c>
      <c r="M48" s="334" t="str">
        <f>IF($B48="","",INDEX('All CCC'!M$7:M$754,MATCH(WatchList!$B48,'All CCC'!$B$7:$B$754,0)))</f>
        <v/>
      </c>
      <c r="N48" s="334" t="str">
        <f>IF($B48="","",INDEX('All CCC'!N$7:N$754,MATCH(WatchList!$B48,'All CCC'!$B$7:$B$754,0)))</f>
        <v/>
      </c>
      <c r="O48" s="334" t="str">
        <f>IF($B48="","",INDEX('All CCC'!O$7:O$754,MATCH(WatchList!$B48,'All CCC'!$B$7:$B$754,0)))</f>
        <v/>
      </c>
      <c r="P48" s="335" t="str">
        <f>IF($B48="","",INDEX('All CCC'!P$7:P$754,MATCH(WatchList!$B48,'All CCC'!$B$7:$B$754,0)))</f>
        <v/>
      </c>
      <c r="Q48" s="335" t="str">
        <f>IF($B48="","",INDEX('All CCC'!Q$7:Q$754,MATCH(WatchList!$B48,'All CCC'!$B$7:$B$754,0)))</f>
        <v/>
      </c>
      <c r="R48" s="334" t="str">
        <f>IF($B48="","",INDEX('All CCC'!R$7:R$754,MATCH(WatchList!$B48,'All CCC'!$B$7:$B$754,0)))</f>
        <v/>
      </c>
      <c r="S48" s="334" t="str">
        <f>IF($B48="","",INDEX('All CCC'!S$7:S$754,MATCH(WatchList!$B48,'All CCC'!$B$7:$B$754,0)))</f>
        <v/>
      </c>
      <c r="T48" s="334" t="str">
        <f>IF($B48="","",INDEX('All CCC'!T$7:T$754,MATCH(WatchList!$B48,'All CCC'!$B$7:$B$754,0)))</f>
        <v/>
      </c>
      <c r="U48" s="334" t="str">
        <f>IF($B48="","",INDEX('All CCC'!U$7:U$754,MATCH(WatchList!$B48,'All CCC'!$B$7:$B$754,0)))</f>
        <v/>
      </c>
      <c r="V48" s="334" t="str">
        <f>IF($B48="","",INDEX('All CCC'!V$7:V$754,MATCH(WatchList!$B48,'All CCC'!$B$7:$B$754,0)))</f>
        <v/>
      </c>
      <c r="W48" s="334" t="str">
        <f>IF($B48="","",INDEX('All CCC'!W$7:W$754,MATCH(WatchList!$B48,'All CCC'!$B$7:$B$754,0)))</f>
        <v/>
      </c>
      <c r="X48" s="334" t="str">
        <f>IF($B48="","",INDEX('All CCC'!X$7:X$754,MATCH(WatchList!$B48,'All CCC'!$B$7:$B$754,0)))</f>
        <v/>
      </c>
      <c r="Y48" s="334" t="str">
        <f>IF($B48="","",INDEX('All CCC'!Y$7:Y$754,MATCH(WatchList!$B48,'All CCC'!$B$7:$B$754,0)))</f>
        <v/>
      </c>
      <c r="Z48" s="334" t="str">
        <f>IF($B48="","",INDEX('All CCC'!Z$7:Z$754,MATCH(WatchList!$B48,'All CCC'!$B$7:$B$754,0)))</f>
        <v/>
      </c>
      <c r="AA48" s="334" t="str">
        <f>IF($B48="","",INDEX('All CCC'!AA$7:AA$754,MATCH(WatchList!$B48,'All CCC'!$B$7:$B$754,0)))</f>
        <v/>
      </c>
      <c r="AB48" s="334" t="str">
        <f>IF($B48="","",INDEX('All CCC'!AB$7:AB$754,MATCH(WatchList!$B48,'All CCC'!$B$7:$B$754,0)))</f>
        <v/>
      </c>
      <c r="AC48" s="334" t="str">
        <f>IF($B48="","",INDEX('All CCC'!AC$7:AC$754,MATCH(WatchList!$B48,'All CCC'!$B$7:$B$754,0)))</f>
        <v/>
      </c>
      <c r="AD48" s="334" t="str">
        <f>IF($B48="","",INDEX('All CCC'!AD$7:AD$754,MATCH(WatchList!$B48,'All CCC'!$B$7:$B$754,0)))</f>
        <v/>
      </c>
      <c r="AE48" s="334" t="str">
        <f>IF($B48="","",INDEX('All CCC'!AE$7:AE$754,MATCH(WatchList!$B48,'All CCC'!$B$7:$B$754,0)))</f>
        <v/>
      </c>
      <c r="AF48" s="334" t="str">
        <f>IF($B48="","",INDEX('All CCC'!AF$7:AF$754,MATCH(WatchList!$B48,'All CCC'!$B$7:$B$754,0)))</f>
        <v/>
      </c>
      <c r="AG48" s="334" t="str">
        <f>IF($B48="","",INDEX('All CCC'!AG$7:AG$754,MATCH(WatchList!$B48,'All CCC'!$B$7:$B$754,0)))</f>
        <v/>
      </c>
      <c r="AH48" s="334" t="str">
        <f>IF($B48="","",INDEX('All CCC'!AH$7:AH$754,MATCH(WatchList!$B48,'All CCC'!$B$7:$B$754,0)))</f>
        <v/>
      </c>
      <c r="AI48" s="334" t="str">
        <f>IF($B48="","",INDEX('All CCC'!AI$7:AI$754,MATCH(WatchList!$B48,'All CCC'!$B$7:$B$754,0)))</f>
        <v/>
      </c>
      <c r="AJ48" s="334" t="str">
        <f>IF($B48="","",INDEX('All CCC'!AJ$7:AJ$754,MATCH(WatchList!$B48,'All CCC'!$B$7:$B$754,0)))</f>
        <v/>
      </c>
      <c r="AK48" s="334" t="str">
        <f>IF($B48="","",INDEX('All CCC'!AK$7:AK$754,MATCH(WatchList!$B48,'All CCC'!$B$7:$B$754,0)))</f>
        <v/>
      </c>
      <c r="AL48" s="334" t="str">
        <f>IF($B48="","",INDEX('All CCC'!AL$7:AL$754,MATCH(WatchList!$B48,'All CCC'!$B$7:$B$754,0)))</f>
        <v/>
      </c>
      <c r="AM48" s="334" t="str">
        <f>IF($B48="","",INDEX('All CCC'!AM$7:AM$754,MATCH(WatchList!$B48,'All CCC'!$B$7:$B$754,0)))</f>
        <v/>
      </c>
      <c r="AN48" s="334" t="str">
        <f>IF($B48="","",INDEX('All CCC'!AN$7:AN$754,MATCH(WatchList!$B48,'All CCC'!$B$7:$B$754,0)))</f>
        <v/>
      </c>
      <c r="AO48" s="334" t="str">
        <f>IF($B48="","",INDEX('All CCC'!AO$7:AO$754,MATCH(WatchList!$B48,'All CCC'!$B$7:$B$754,0)))</f>
        <v/>
      </c>
      <c r="AP48" s="334" t="str">
        <f>IF($B48="","",INDEX('All CCC'!AP$7:AP$754,MATCH(WatchList!$B48,'All CCC'!$B$7:$B$754,0)))</f>
        <v/>
      </c>
      <c r="AQ48" s="334" t="str">
        <f>IF($B48="","",INDEX('All CCC'!AQ$7:AQ$754,MATCH(WatchList!$B48,'All CCC'!$B$7:$B$754,0)))</f>
        <v/>
      </c>
      <c r="AR48" s="334" t="str">
        <f>IF($B48="","",INDEX('All CCC'!AR$7:AR$754,MATCH(WatchList!$B48,'All CCC'!$B$7:$B$754,0)))</f>
        <v/>
      </c>
      <c r="AS48" s="334" t="str">
        <f>IF($B48="","",INDEX('All CCC'!AS$7:AS$754,MATCH(WatchList!$B48,'All CCC'!$B$7:$B$754,0)))</f>
        <v/>
      </c>
      <c r="AT48" s="334" t="str">
        <f>IF($B48="","",INDEX('All CCC'!AT$7:AT$754,MATCH(WatchList!$B48,'All CCC'!$B$7:$B$754,0)))</f>
        <v/>
      </c>
      <c r="AU48" s="334" t="str">
        <f>IF($B48="","",INDEX('All CCC'!AU$7:AU$754,MATCH(WatchList!$B48,'All CCC'!$B$7:$B$754,0)))</f>
        <v/>
      </c>
      <c r="AV48" s="334" t="str">
        <f>IF($B48="","",INDEX('All CCC'!AV$7:AV$754,MATCH(WatchList!$B48,'All CCC'!$B$7:$B$754,0)))</f>
        <v/>
      </c>
      <c r="AW48" s="334" t="str">
        <f>IF($B48="","",INDEX('All CCC'!AW$7:AW$754,MATCH(WatchList!$B48,'All CCC'!$B$7:$B$754,0)))</f>
        <v/>
      </c>
      <c r="AX48" s="334" t="str">
        <f>IF($B48="","",INDEX('All CCC'!AX$7:AX$754,MATCH(WatchList!$B48,'All CCC'!$B$7:$B$754,0)))</f>
        <v/>
      </c>
      <c r="AY48" s="334" t="str">
        <f>IF($B48="","",INDEX('All CCC'!AY$7:AY$754,MATCH(WatchList!$B48,'All CCC'!$B$7:$B$754,0)))</f>
        <v/>
      </c>
      <c r="AZ48" s="334" t="str">
        <f>IF($B48="","",INDEX('All CCC'!AZ$7:AZ$754,MATCH(WatchList!$B48,'All CCC'!$B$7:$B$754,0)))</f>
        <v/>
      </c>
      <c r="BA48" s="334" t="str">
        <f>IF($B48="","",INDEX('All CCC'!BA$7:BA$754,MATCH(WatchList!$B48,'All CCC'!$B$7:$B$754,0)))</f>
        <v/>
      </c>
      <c r="BB48" s="334" t="str">
        <f>IF($B48="","",INDEX('All CCC'!BB$7:BB$754,MATCH(WatchList!$B48,'All CCC'!$B$7:$B$754,0)))</f>
        <v/>
      </c>
      <c r="BC48" s="334" t="str">
        <f>IF($B48="","",INDEX('All CCC'!BC$7:BC$754,MATCH(WatchList!$B48,'All CCC'!$B$7:$B$754,0)))</f>
        <v/>
      </c>
      <c r="BD48" s="334" t="str">
        <f>IF($B48="","",INDEX('All CCC'!BD$7:BD$754,MATCH(WatchList!$B48,'All CCC'!$B$7:$B$754,0)))</f>
        <v/>
      </c>
      <c r="BE48" s="334" t="str">
        <f>IF($B48="","",INDEX('All CCC'!BE$7:BE$754,MATCH(WatchList!$B48,'All CCC'!$B$7:$B$754,0)))</f>
        <v/>
      </c>
      <c r="BF48" s="334" t="str">
        <f>IF($B48="","",INDEX('All CCC'!BF$7:BF$754,MATCH(WatchList!$B48,'All CCC'!$B$7:$B$754,0)))</f>
        <v/>
      </c>
      <c r="BG48" s="334" t="str">
        <f>IF($B48="","",INDEX('All CCC'!BG$7:BG$754,MATCH(WatchList!$B48,'All CCC'!$B$7:$B$754,0)))</f>
        <v/>
      </c>
    </row>
    <row r="49" spans="1:59" x14ac:dyDescent="0.2">
      <c r="A49" s="333" t="str">
        <f>IF($B49="","",INDEX('All CCC'!A$7:A$754,MATCH(WatchList!$B49,'All CCC'!$B$7:$B$754,0)))</f>
        <v/>
      </c>
      <c r="B49" s="127"/>
      <c r="C49" s="334" t="str">
        <f>IF($B49="","",INDEX('All CCC'!C$7:C$754,MATCH(WatchList!$B49,'All CCC'!$B$7:$B$754,0)))</f>
        <v/>
      </c>
      <c r="D49" s="334" t="str">
        <f>IF($B49="","",INDEX('All CCC'!D$7:D$754,MATCH(WatchList!$B49,'All CCC'!$B$7:$B$754,0)))</f>
        <v/>
      </c>
      <c r="E49" s="334" t="str">
        <f>IF($B49="","",INDEX('All CCC'!E$7:E$754,MATCH(WatchList!$B49,'All CCC'!$B$7:$B$754,0)))</f>
        <v/>
      </c>
      <c r="F49" s="334" t="str">
        <f>IF($B49="","",INDEX('All CCC'!F$7:F$754,MATCH(WatchList!$B49,'All CCC'!$B$7:$B$754,0)))</f>
        <v/>
      </c>
      <c r="G49" s="334" t="str">
        <f>IF($B49="","",INDEX('All CCC'!G$7:G$754,MATCH(WatchList!$B49,'All CCC'!$B$7:$B$754,0)))</f>
        <v/>
      </c>
      <c r="H49" s="334" t="str">
        <f>IF($B49="","",INDEX('All CCC'!H$7:H$754,MATCH(WatchList!$B49,'All CCC'!$B$7:$B$754,0)))</f>
        <v/>
      </c>
      <c r="I49" s="334" t="str">
        <f>IF($B49="","",INDEX('All CCC'!I$7:I$754,MATCH(WatchList!$B49,'All CCC'!$B$7:$B$754,0)))</f>
        <v/>
      </c>
      <c r="J49" s="334" t="str">
        <f>IF($B49="","",INDEX('All CCC'!J$7:J$754,MATCH(WatchList!$B49,'All CCC'!$B$7:$B$754,0)))</f>
        <v/>
      </c>
      <c r="K49" s="334" t="str">
        <f>IF($B49="","",INDEX('All CCC'!K$7:K$754,MATCH(WatchList!$B49,'All CCC'!$B$7:$B$754,0)))</f>
        <v/>
      </c>
      <c r="L49" s="334" t="str">
        <f>IF($B49="","",INDEX('All CCC'!L$7:L$754,MATCH(WatchList!$B49,'All CCC'!$B$7:$B$754,0)))</f>
        <v/>
      </c>
      <c r="M49" s="334" t="str">
        <f>IF($B49="","",INDEX('All CCC'!M$7:M$754,MATCH(WatchList!$B49,'All CCC'!$B$7:$B$754,0)))</f>
        <v/>
      </c>
      <c r="N49" s="334" t="str">
        <f>IF($B49="","",INDEX('All CCC'!N$7:N$754,MATCH(WatchList!$B49,'All CCC'!$B$7:$B$754,0)))</f>
        <v/>
      </c>
      <c r="O49" s="334" t="str">
        <f>IF($B49="","",INDEX('All CCC'!O$7:O$754,MATCH(WatchList!$B49,'All CCC'!$B$7:$B$754,0)))</f>
        <v/>
      </c>
      <c r="P49" s="335" t="str">
        <f>IF($B49="","",INDEX('All CCC'!P$7:P$754,MATCH(WatchList!$B49,'All CCC'!$B$7:$B$754,0)))</f>
        <v/>
      </c>
      <c r="Q49" s="335" t="str">
        <f>IF($B49="","",INDEX('All CCC'!Q$7:Q$754,MATCH(WatchList!$B49,'All CCC'!$B$7:$B$754,0)))</f>
        <v/>
      </c>
      <c r="R49" s="334" t="str">
        <f>IF($B49="","",INDEX('All CCC'!R$7:R$754,MATCH(WatchList!$B49,'All CCC'!$B$7:$B$754,0)))</f>
        <v/>
      </c>
      <c r="S49" s="334" t="str">
        <f>IF($B49="","",INDEX('All CCC'!S$7:S$754,MATCH(WatchList!$B49,'All CCC'!$B$7:$B$754,0)))</f>
        <v/>
      </c>
      <c r="T49" s="334" t="str">
        <f>IF($B49="","",INDEX('All CCC'!T$7:T$754,MATCH(WatchList!$B49,'All CCC'!$B$7:$B$754,0)))</f>
        <v/>
      </c>
      <c r="U49" s="334" t="str">
        <f>IF($B49="","",INDEX('All CCC'!U$7:U$754,MATCH(WatchList!$B49,'All CCC'!$B$7:$B$754,0)))</f>
        <v/>
      </c>
      <c r="V49" s="334" t="str">
        <f>IF($B49="","",INDEX('All CCC'!V$7:V$754,MATCH(WatchList!$B49,'All CCC'!$B$7:$B$754,0)))</f>
        <v/>
      </c>
      <c r="W49" s="334" t="str">
        <f>IF($B49="","",INDEX('All CCC'!W$7:W$754,MATCH(WatchList!$B49,'All CCC'!$B$7:$B$754,0)))</f>
        <v/>
      </c>
      <c r="X49" s="334" t="str">
        <f>IF($B49="","",INDEX('All CCC'!X$7:X$754,MATCH(WatchList!$B49,'All CCC'!$B$7:$B$754,0)))</f>
        <v/>
      </c>
      <c r="Y49" s="334" t="str">
        <f>IF($B49="","",INDEX('All CCC'!Y$7:Y$754,MATCH(WatchList!$B49,'All CCC'!$B$7:$B$754,0)))</f>
        <v/>
      </c>
      <c r="Z49" s="334" t="str">
        <f>IF($B49="","",INDEX('All CCC'!Z$7:Z$754,MATCH(WatchList!$B49,'All CCC'!$B$7:$B$754,0)))</f>
        <v/>
      </c>
      <c r="AA49" s="334" t="str">
        <f>IF($B49="","",INDEX('All CCC'!AA$7:AA$754,MATCH(WatchList!$B49,'All CCC'!$B$7:$B$754,0)))</f>
        <v/>
      </c>
      <c r="AB49" s="334" t="str">
        <f>IF($B49="","",INDEX('All CCC'!AB$7:AB$754,MATCH(WatchList!$B49,'All CCC'!$B$7:$B$754,0)))</f>
        <v/>
      </c>
      <c r="AC49" s="334" t="str">
        <f>IF($B49="","",INDEX('All CCC'!AC$7:AC$754,MATCH(WatchList!$B49,'All CCC'!$B$7:$B$754,0)))</f>
        <v/>
      </c>
      <c r="AD49" s="334" t="str">
        <f>IF($B49="","",INDEX('All CCC'!AD$7:AD$754,MATCH(WatchList!$B49,'All CCC'!$B$7:$B$754,0)))</f>
        <v/>
      </c>
      <c r="AE49" s="334" t="str">
        <f>IF($B49="","",INDEX('All CCC'!AE$7:AE$754,MATCH(WatchList!$B49,'All CCC'!$B$7:$B$754,0)))</f>
        <v/>
      </c>
      <c r="AF49" s="334" t="str">
        <f>IF($B49="","",INDEX('All CCC'!AF$7:AF$754,MATCH(WatchList!$B49,'All CCC'!$B$7:$B$754,0)))</f>
        <v/>
      </c>
      <c r="AG49" s="334" t="str">
        <f>IF($B49="","",INDEX('All CCC'!AG$7:AG$754,MATCH(WatchList!$B49,'All CCC'!$B$7:$B$754,0)))</f>
        <v/>
      </c>
      <c r="AH49" s="334" t="str">
        <f>IF($B49="","",INDEX('All CCC'!AH$7:AH$754,MATCH(WatchList!$B49,'All CCC'!$B$7:$B$754,0)))</f>
        <v/>
      </c>
      <c r="AI49" s="334" t="str">
        <f>IF($B49="","",INDEX('All CCC'!AI$7:AI$754,MATCH(WatchList!$B49,'All CCC'!$B$7:$B$754,0)))</f>
        <v/>
      </c>
      <c r="AJ49" s="334" t="str">
        <f>IF($B49="","",INDEX('All CCC'!AJ$7:AJ$754,MATCH(WatchList!$B49,'All CCC'!$B$7:$B$754,0)))</f>
        <v/>
      </c>
      <c r="AK49" s="334" t="str">
        <f>IF($B49="","",INDEX('All CCC'!AK$7:AK$754,MATCH(WatchList!$B49,'All CCC'!$B$7:$B$754,0)))</f>
        <v/>
      </c>
      <c r="AL49" s="334" t="str">
        <f>IF($B49="","",INDEX('All CCC'!AL$7:AL$754,MATCH(WatchList!$B49,'All CCC'!$B$7:$B$754,0)))</f>
        <v/>
      </c>
      <c r="AM49" s="334" t="str">
        <f>IF($B49="","",INDEX('All CCC'!AM$7:AM$754,MATCH(WatchList!$B49,'All CCC'!$B$7:$B$754,0)))</f>
        <v/>
      </c>
      <c r="AN49" s="334" t="str">
        <f>IF($B49="","",INDEX('All CCC'!AN$7:AN$754,MATCH(WatchList!$B49,'All CCC'!$B$7:$B$754,0)))</f>
        <v/>
      </c>
      <c r="AO49" s="334" t="str">
        <f>IF($B49="","",INDEX('All CCC'!AO$7:AO$754,MATCH(WatchList!$B49,'All CCC'!$B$7:$B$754,0)))</f>
        <v/>
      </c>
      <c r="AP49" s="334" t="str">
        <f>IF($B49="","",INDEX('All CCC'!AP$7:AP$754,MATCH(WatchList!$B49,'All CCC'!$B$7:$B$754,0)))</f>
        <v/>
      </c>
      <c r="AQ49" s="334" t="str">
        <f>IF($B49="","",INDEX('All CCC'!AQ$7:AQ$754,MATCH(WatchList!$B49,'All CCC'!$B$7:$B$754,0)))</f>
        <v/>
      </c>
      <c r="AR49" s="334" t="str">
        <f>IF($B49="","",INDEX('All CCC'!AR$7:AR$754,MATCH(WatchList!$B49,'All CCC'!$B$7:$B$754,0)))</f>
        <v/>
      </c>
      <c r="AS49" s="334" t="str">
        <f>IF($B49="","",INDEX('All CCC'!AS$7:AS$754,MATCH(WatchList!$B49,'All CCC'!$B$7:$B$754,0)))</f>
        <v/>
      </c>
      <c r="AT49" s="334" t="str">
        <f>IF($B49="","",INDEX('All CCC'!AT$7:AT$754,MATCH(WatchList!$B49,'All CCC'!$B$7:$B$754,0)))</f>
        <v/>
      </c>
      <c r="AU49" s="334" t="str">
        <f>IF($B49="","",INDEX('All CCC'!AU$7:AU$754,MATCH(WatchList!$B49,'All CCC'!$B$7:$B$754,0)))</f>
        <v/>
      </c>
      <c r="AV49" s="334" t="str">
        <f>IF($B49="","",INDEX('All CCC'!AV$7:AV$754,MATCH(WatchList!$B49,'All CCC'!$B$7:$B$754,0)))</f>
        <v/>
      </c>
      <c r="AW49" s="334" t="str">
        <f>IF($B49="","",INDEX('All CCC'!AW$7:AW$754,MATCH(WatchList!$B49,'All CCC'!$B$7:$B$754,0)))</f>
        <v/>
      </c>
      <c r="AX49" s="334" t="str">
        <f>IF($B49="","",INDEX('All CCC'!AX$7:AX$754,MATCH(WatchList!$B49,'All CCC'!$B$7:$B$754,0)))</f>
        <v/>
      </c>
      <c r="AY49" s="334" t="str">
        <f>IF($B49="","",INDEX('All CCC'!AY$7:AY$754,MATCH(WatchList!$B49,'All CCC'!$B$7:$B$754,0)))</f>
        <v/>
      </c>
      <c r="AZ49" s="334" t="str">
        <f>IF($B49="","",INDEX('All CCC'!AZ$7:AZ$754,MATCH(WatchList!$B49,'All CCC'!$B$7:$B$754,0)))</f>
        <v/>
      </c>
      <c r="BA49" s="334" t="str">
        <f>IF($B49="","",INDEX('All CCC'!BA$7:BA$754,MATCH(WatchList!$B49,'All CCC'!$B$7:$B$754,0)))</f>
        <v/>
      </c>
      <c r="BB49" s="334" t="str">
        <f>IF($B49="","",INDEX('All CCC'!BB$7:BB$754,MATCH(WatchList!$B49,'All CCC'!$B$7:$B$754,0)))</f>
        <v/>
      </c>
      <c r="BC49" s="334" t="str">
        <f>IF($B49="","",INDEX('All CCC'!BC$7:BC$754,MATCH(WatchList!$B49,'All CCC'!$B$7:$B$754,0)))</f>
        <v/>
      </c>
      <c r="BD49" s="334" t="str">
        <f>IF($B49="","",INDEX('All CCC'!BD$7:BD$754,MATCH(WatchList!$B49,'All CCC'!$B$7:$B$754,0)))</f>
        <v/>
      </c>
      <c r="BE49" s="334" t="str">
        <f>IF($B49="","",INDEX('All CCC'!BE$7:BE$754,MATCH(WatchList!$B49,'All CCC'!$B$7:$B$754,0)))</f>
        <v/>
      </c>
      <c r="BF49" s="334" t="str">
        <f>IF($B49="","",INDEX('All CCC'!BF$7:BF$754,MATCH(WatchList!$B49,'All CCC'!$B$7:$B$754,0)))</f>
        <v/>
      </c>
      <c r="BG49" s="334" t="str">
        <f>IF($B49="","",INDEX('All CCC'!BG$7:BG$754,MATCH(WatchList!$B49,'All CCC'!$B$7:$B$754,0)))</f>
        <v/>
      </c>
    </row>
    <row r="50" spans="1:59" x14ac:dyDescent="0.2">
      <c r="A50" s="333" t="str">
        <f>IF($B50="","",INDEX('All CCC'!A$7:A$754,MATCH(WatchList!$B50,'All CCC'!$B$7:$B$754,0)))</f>
        <v/>
      </c>
      <c r="B50" s="127"/>
      <c r="C50" s="334" t="str">
        <f>IF($B50="","",INDEX('All CCC'!C$7:C$754,MATCH(WatchList!$B50,'All CCC'!$B$7:$B$754,0)))</f>
        <v/>
      </c>
      <c r="D50" s="334" t="str">
        <f>IF($B50="","",INDEX('All CCC'!D$7:D$754,MATCH(WatchList!$B50,'All CCC'!$B$7:$B$754,0)))</f>
        <v/>
      </c>
      <c r="E50" s="334" t="str">
        <f>IF($B50="","",INDEX('All CCC'!E$7:E$754,MATCH(WatchList!$B50,'All CCC'!$B$7:$B$754,0)))</f>
        <v/>
      </c>
      <c r="F50" s="334" t="str">
        <f>IF($B50="","",INDEX('All CCC'!F$7:F$754,MATCH(WatchList!$B50,'All CCC'!$B$7:$B$754,0)))</f>
        <v/>
      </c>
      <c r="G50" s="334" t="str">
        <f>IF($B50="","",INDEX('All CCC'!G$7:G$754,MATCH(WatchList!$B50,'All CCC'!$B$7:$B$754,0)))</f>
        <v/>
      </c>
      <c r="H50" s="334" t="str">
        <f>IF($B50="","",INDEX('All CCC'!H$7:H$754,MATCH(WatchList!$B50,'All CCC'!$B$7:$B$754,0)))</f>
        <v/>
      </c>
      <c r="I50" s="334" t="str">
        <f>IF($B50="","",INDEX('All CCC'!I$7:I$754,MATCH(WatchList!$B50,'All CCC'!$B$7:$B$754,0)))</f>
        <v/>
      </c>
      <c r="J50" s="334" t="str">
        <f>IF($B50="","",INDEX('All CCC'!J$7:J$754,MATCH(WatchList!$B50,'All CCC'!$B$7:$B$754,0)))</f>
        <v/>
      </c>
      <c r="K50" s="334" t="str">
        <f>IF($B50="","",INDEX('All CCC'!K$7:K$754,MATCH(WatchList!$B50,'All CCC'!$B$7:$B$754,0)))</f>
        <v/>
      </c>
      <c r="L50" s="334" t="str">
        <f>IF($B50="","",INDEX('All CCC'!L$7:L$754,MATCH(WatchList!$B50,'All CCC'!$B$7:$B$754,0)))</f>
        <v/>
      </c>
      <c r="M50" s="334" t="str">
        <f>IF($B50="","",INDEX('All CCC'!M$7:M$754,MATCH(WatchList!$B50,'All CCC'!$B$7:$B$754,0)))</f>
        <v/>
      </c>
      <c r="N50" s="334" t="str">
        <f>IF($B50="","",INDEX('All CCC'!N$7:N$754,MATCH(WatchList!$B50,'All CCC'!$B$7:$B$754,0)))</f>
        <v/>
      </c>
      <c r="O50" s="334" t="str">
        <f>IF($B50="","",INDEX('All CCC'!O$7:O$754,MATCH(WatchList!$B50,'All CCC'!$B$7:$B$754,0)))</f>
        <v/>
      </c>
      <c r="P50" s="335" t="str">
        <f>IF($B50="","",INDEX('All CCC'!P$7:P$754,MATCH(WatchList!$B50,'All CCC'!$B$7:$B$754,0)))</f>
        <v/>
      </c>
      <c r="Q50" s="335" t="str">
        <f>IF($B50="","",INDEX('All CCC'!Q$7:Q$754,MATCH(WatchList!$B50,'All CCC'!$B$7:$B$754,0)))</f>
        <v/>
      </c>
      <c r="R50" s="334" t="str">
        <f>IF($B50="","",INDEX('All CCC'!R$7:R$754,MATCH(WatchList!$B50,'All CCC'!$B$7:$B$754,0)))</f>
        <v/>
      </c>
      <c r="S50" s="334" t="str">
        <f>IF($B50="","",INDEX('All CCC'!S$7:S$754,MATCH(WatchList!$B50,'All CCC'!$B$7:$B$754,0)))</f>
        <v/>
      </c>
      <c r="T50" s="334" t="str">
        <f>IF($B50="","",INDEX('All CCC'!T$7:T$754,MATCH(WatchList!$B50,'All CCC'!$B$7:$B$754,0)))</f>
        <v/>
      </c>
      <c r="U50" s="334" t="str">
        <f>IF($B50="","",INDEX('All CCC'!U$7:U$754,MATCH(WatchList!$B50,'All CCC'!$B$7:$B$754,0)))</f>
        <v/>
      </c>
      <c r="V50" s="334" t="str">
        <f>IF($B50="","",INDEX('All CCC'!V$7:V$754,MATCH(WatchList!$B50,'All CCC'!$B$7:$B$754,0)))</f>
        <v/>
      </c>
      <c r="W50" s="334" t="str">
        <f>IF($B50="","",INDEX('All CCC'!W$7:W$754,MATCH(WatchList!$B50,'All CCC'!$B$7:$B$754,0)))</f>
        <v/>
      </c>
      <c r="X50" s="334" t="str">
        <f>IF($B50="","",INDEX('All CCC'!X$7:X$754,MATCH(WatchList!$B50,'All CCC'!$B$7:$B$754,0)))</f>
        <v/>
      </c>
      <c r="Y50" s="334" t="str">
        <f>IF($B50="","",INDEX('All CCC'!Y$7:Y$754,MATCH(WatchList!$B50,'All CCC'!$B$7:$B$754,0)))</f>
        <v/>
      </c>
      <c r="Z50" s="334" t="str">
        <f>IF($B50="","",INDEX('All CCC'!Z$7:Z$754,MATCH(WatchList!$B50,'All CCC'!$B$7:$B$754,0)))</f>
        <v/>
      </c>
      <c r="AA50" s="334" t="str">
        <f>IF($B50="","",INDEX('All CCC'!AA$7:AA$754,MATCH(WatchList!$B50,'All CCC'!$B$7:$B$754,0)))</f>
        <v/>
      </c>
      <c r="AB50" s="334" t="str">
        <f>IF($B50="","",INDEX('All CCC'!AB$7:AB$754,MATCH(WatchList!$B50,'All CCC'!$B$7:$B$754,0)))</f>
        <v/>
      </c>
      <c r="AC50" s="334" t="str">
        <f>IF($B50="","",INDEX('All CCC'!AC$7:AC$754,MATCH(WatchList!$B50,'All CCC'!$B$7:$B$754,0)))</f>
        <v/>
      </c>
      <c r="AD50" s="334" t="str">
        <f>IF($B50="","",INDEX('All CCC'!AD$7:AD$754,MATCH(WatchList!$B50,'All CCC'!$B$7:$B$754,0)))</f>
        <v/>
      </c>
      <c r="AE50" s="334" t="str">
        <f>IF($B50="","",INDEX('All CCC'!AE$7:AE$754,MATCH(WatchList!$B50,'All CCC'!$B$7:$B$754,0)))</f>
        <v/>
      </c>
      <c r="AF50" s="334" t="str">
        <f>IF($B50="","",INDEX('All CCC'!AF$7:AF$754,MATCH(WatchList!$B50,'All CCC'!$B$7:$B$754,0)))</f>
        <v/>
      </c>
      <c r="AG50" s="334" t="str">
        <f>IF($B50="","",INDEX('All CCC'!AG$7:AG$754,MATCH(WatchList!$B50,'All CCC'!$B$7:$B$754,0)))</f>
        <v/>
      </c>
      <c r="AH50" s="334" t="str">
        <f>IF($B50="","",INDEX('All CCC'!AH$7:AH$754,MATCH(WatchList!$B50,'All CCC'!$B$7:$B$754,0)))</f>
        <v/>
      </c>
      <c r="AI50" s="334" t="str">
        <f>IF($B50="","",INDEX('All CCC'!AI$7:AI$754,MATCH(WatchList!$B50,'All CCC'!$B$7:$B$754,0)))</f>
        <v/>
      </c>
      <c r="AJ50" s="334" t="str">
        <f>IF($B50="","",INDEX('All CCC'!AJ$7:AJ$754,MATCH(WatchList!$B50,'All CCC'!$B$7:$B$754,0)))</f>
        <v/>
      </c>
      <c r="AK50" s="334" t="str">
        <f>IF($B50="","",INDEX('All CCC'!AK$7:AK$754,MATCH(WatchList!$B50,'All CCC'!$B$7:$B$754,0)))</f>
        <v/>
      </c>
      <c r="AL50" s="334" t="str">
        <f>IF($B50="","",INDEX('All CCC'!AL$7:AL$754,MATCH(WatchList!$B50,'All CCC'!$B$7:$B$754,0)))</f>
        <v/>
      </c>
      <c r="AM50" s="334" t="str">
        <f>IF($B50="","",INDEX('All CCC'!AM$7:AM$754,MATCH(WatchList!$B50,'All CCC'!$B$7:$B$754,0)))</f>
        <v/>
      </c>
      <c r="AN50" s="334" t="str">
        <f>IF($B50="","",INDEX('All CCC'!AN$7:AN$754,MATCH(WatchList!$B50,'All CCC'!$B$7:$B$754,0)))</f>
        <v/>
      </c>
      <c r="AO50" s="334" t="str">
        <f>IF($B50="","",INDEX('All CCC'!AO$7:AO$754,MATCH(WatchList!$B50,'All CCC'!$B$7:$B$754,0)))</f>
        <v/>
      </c>
      <c r="AP50" s="334" t="str">
        <f>IF($B50="","",INDEX('All CCC'!AP$7:AP$754,MATCH(WatchList!$B50,'All CCC'!$B$7:$B$754,0)))</f>
        <v/>
      </c>
      <c r="AQ50" s="334" t="str">
        <f>IF($B50="","",INDEX('All CCC'!AQ$7:AQ$754,MATCH(WatchList!$B50,'All CCC'!$B$7:$B$754,0)))</f>
        <v/>
      </c>
      <c r="AR50" s="334" t="str">
        <f>IF($B50="","",INDEX('All CCC'!AR$7:AR$754,MATCH(WatchList!$B50,'All CCC'!$B$7:$B$754,0)))</f>
        <v/>
      </c>
      <c r="AS50" s="334" t="str">
        <f>IF($B50="","",INDEX('All CCC'!AS$7:AS$754,MATCH(WatchList!$B50,'All CCC'!$B$7:$B$754,0)))</f>
        <v/>
      </c>
      <c r="AT50" s="334" t="str">
        <f>IF($B50="","",INDEX('All CCC'!AT$7:AT$754,MATCH(WatchList!$B50,'All CCC'!$B$7:$B$754,0)))</f>
        <v/>
      </c>
      <c r="AU50" s="334" t="str">
        <f>IF($B50="","",INDEX('All CCC'!AU$7:AU$754,MATCH(WatchList!$B50,'All CCC'!$B$7:$B$754,0)))</f>
        <v/>
      </c>
      <c r="AV50" s="334" t="str">
        <f>IF($B50="","",INDEX('All CCC'!AV$7:AV$754,MATCH(WatchList!$B50,'All CCC'!$B$7:$B$754,0)))</f>
        <v/>
      </c>
      <c r="AW50" s="334" t="str">
        <f>IF($B50="","",INDEX('All CCC'!AW$7:AW$754,MATCH(WatchList!$B50,'All CCC'!$B$7:$B$754,0)))</f>
        <v/>
      </c>
      <c r="AX50" s="334" t="str">
        <f>IF($B50="","",INDEX('All CCC'!AX$7:AX$754,MATCH(WatchList!$B50,'All CCC'!$B$7:$B$754,0)))</f>
        <v/>
      </c>
      <c r="AY50" s="334" t="str">
        <f>IF($B50="","",INDEX('All CCC'!AY$7:AY$754,MATCH(WatchList!$B50,'All CCC'!$B$7:$B$754,0)))</f>
        <v/>
      </c>
      <c r="AZ50" s="334" t="str">
        <f>IF($B50="","",INDEX('All CCC'!AZ$7:AZ$754,MATCH(WatchList!$B50,'All CCC'!$B$7:$B$754,0)))</f>
        <v/>
      </c>
      <c r="BA50" s="334" t="str">
        <f>IF($B50="","",INDEX('All CCC'!BA$7:BA$754,MATCH(WatchList!$B50,'All CCC'!$B$7:$B$754,0)))</f>
        <v/>
      </c>
      <c r="BB50" s="334" t="str">
        <f>IF($B50="","",INDEX('All CCC'!BB$7:BB$754,MATCH(WatchList!$B50,'All CCC'!$B$7:$B$754,0)))</f>
        <v/>
      </c>
      <c r="BC50" s="334" t="str">
        <f>IF($B50="","",INDEX('All CCC'!BC$7:BC$754,MATCH(WatchList!$B50,'All CCC'!$B$7:$B$754,0)))</f>
        <v/>
      </c>
      <c r="BD50" s="334" t="str">
        <f>IF($B50="","",INDEX('All CCC'!BD$7:BD$754,MATCH(WatchList!$B50,'All CCC'!$B$7:$B$754,0)))</f>
        <v/>
      </c>
      <c r="BE50" s="334" t="str">
        <f>IF($B50="","",INDEX('All CCC'!BE$7:BE$754,MATCH(WatchList!$B50,'All CCC'!$B$7:$B$754,0)))</f>
        <v/>
      </c>
      <c r="BF50" s="334" t="str">
        <f>IF($B50="","",INDEX('All CCC'!BF$7:BF$754,MATCH(WatchList!$B50,'All CCC'!$B$7:$B$754,0)))</f>
        <v/>
      </c>
      <c r="BG50" s="334" t="str">
        <f>IF($B50="","",INDEX('All CCC'!BG$7:BG$754,MATCH(WatchList!$B50,'All CCC'!$B$7:$B$754,0)))</f>
        <v/>
      </c>
    </row>
    <row r="51" spans="1:59" x14ac:dyDescent="0.2">
      <c r="A51" s="333" t="str">
        <f>IF($B51="","",INDEX('All CCC'!A$7:A$754,MATCH(WatchList!$B51,'All CCC'!$B$7:$B$754,0)))</f>
        <v/>
      </c>
      <c r="B51" s="127"/>
      <c r="C51" s="334" t="str">
        <f>IF($B51="","",INDEX('All CCC'!C$7:C$754,MATCH(WatchList!$B51,'All CCC'!$B$7:$B$754,0)))</f>
        <v/>
      </c>
      <c r="D51" s="334" t="str">
        <f>IF($B51="","",INDEX('All CCC'!D$7:D$754,MATCH(WatchList!$B51,'All CCC'!$B$7:$B$754,0)))</f>
        <v/>
      </c>
      <c r="E51" s="334" t="str">
        <f>IF($B51="","",INDEX('All CCC'!E$7:E$754,MATCH(WatchList!$B51,'All CCC'!$B$7:$B$754,0)))</f>
        <v/>
      </c>
      <c r="F51" s="334" t="str">
        <f>IF($B51="","",INDEX('All CCC'!F$7:F$754,MATCH(WatchList!$B51,'All CCC'!$B$7:$B$754,0)))</f>
        <v/>
      </c>
      <c r="G51" s="334" t="str">
        <f>IF($B51="","",INDEX('All CCC'!G$7:G$754,MATCH(WatchList!$B51,'All CCC'!$B$7:$B$754,0)))</f>
        <v/>
      </c>
      <c r="H51" s="334" t="str">
        <f>IF($B51="","",INDEX('All CCC'!H$7:H$754,MATCH(WatchList!$B51,'All CCC'!$B$7:$B$754,0)))</f>
        <v/>
      </c>
      <c r="I51" s="334" t="str">
        <f>IF($B51="","",INDEX('All CCC'!I$7:I$754,MATCH(WatchList!$B51,'All CCC'!$B$7:$B$754,0)))</f>
        <v/>
      </c>
      <c r="J51" s="334" t="str">
        <f>IF($B51="","",INDEX('All CCC'!J$7:J$754,MATCH(WatchList!$B51,'All CCC'!$B$7:$B$754,0)))</f>
        <v/>
      </c>
      <c r="K51" s="334" t="str">
        <f>IF($B51="","",INDEX('All CCC'!K$7:K$754,MATCH(WatchList!$B51,'All CCC'!$B$7:$B$754,0)))</f>
        <v/>
      </c>
      <c r="L51" s="334" t="str">
        <f>IF($B51="","",INDEX('All CCC'!L$7:L$754,MATCH(WatchList!$B51,'All CCC'!$B$7:$B$754,0)))</f>
        <v/>
      </c>
      <c r="M51" s="334" t="str">
        <f>IF($B51="","",INDEX('All CCC'!M$7:M$754,MATCH(WatchList!$B51,'All CCC'!$B$7:$B$754,0)))</f>
        <v/>
      </c>
      <c r="N51" s="334" t="str">
        <f>IF($B51="","",INDEX('All CCC'!N$7:N$754,MATCH(WatchList!$B51,'All CCC'!$B$7:$B$754,0)))</f>
        <v/>
      </c>
      <c r="O51" s="334" t="str">
        <f>IF($B51="","",INDEX('All CCC'!O$7:O$754,MATCH(WatchList!$B51,'All CCC'!$B$7:$B$754,0)))</f>
        <v/>
      </c>
      <c r="P51" s="335" t="str">
        <f>IF($B51="","",INDEX('All CCC'!P$7:P$754,MATCH(WatchList!$B51,'All CCC'!$B$7:$B$754,0)))</f>
        <v/>
      </c>
      <c r="Q51" s="335" t="str">
        <f>IF($B51="","",INDEX('All CCC'!Q$7:Q$754,MATCH(WatchList!$B51,'All CCC'!$B$7:$B$754,0)))</f>
        <v/>
      </c>
      <c r="R51" s="334" t="str">
        <f>IF($B51="","",INDEX('All CCC'!R$7:R$754,MATCH(WatchList!$B51,'All CCC'!$B$7:$B$754,0)))</f>
        <v/>
      </c>
      <c r="S51" s="334" t="str">
        <f>IF($B51="","",INDEX('All CCC'!S$7:S$754,MATCH(WatchList!$B51,'All CCC'!$B$7:$B$754,0)))</f>
        <v/>
      </c>
      <c r="T51" s="334" t="str">
        <f>IF($B51="","",INDEX('All CCC'!T$7:T$754,MATCH(WatchList!$B51,'All CCC'!$B$7:$B$754,0)))</f>
        <v/>
      </c>
      <c r="U51" s="334" t="str">
        <f>IF($B51="","",INDEX('All CCC'!U$7:U$754,MATCH(WatchList!$B51,'All CCC'!$B$7:$B$754,0)))</f>
        <v/>
      </c>
      <c r="V51" s="334" t="str">
        <f>IF($B51="","",INDEX('All CCC'!V$7:V$754,MATCH(WatchList!$B51,'All CCC'!$B$7:$B$754,0)))</f>
        <v/>
      </c>
      <c r="W51" s="334" t="str">
        <f>IF($B51="","",INDEX('All CCC'!W$7:W$754,MATCH(WatchList!$B51,'All CCC'!$B$7:$B$754,0)))</f>
        <v/>
      </c>
      <c r="X51" s="334" t="str">
        <f>IF($B51="","",INDEX('All CCC'!X$7:X$754,MATCH(WatchList!$B51,'All CCC'!$B$7:$B$754,0)))</f>
        <v/>
      </c>
      <c r="Y51" s="334" t="str">
        <f>IF($B51="","",INDEX('All CCC'!Y$7:Y$754,MATCH(WatchList!$B51,'All CCC'!$B$7:$B$754,0)))</f>
        <v/>
      </c>
      <c r="Z51" s="334" t="str">
        <f>IF($B51="","",INDEX('All CCC'!Z$7:Z$754,MATCH(WatchList!$B51,'All CCC'!$B$7:$B$754,0)))</f>
        <v/>
      </c>
      <c r="AA51" s="334" t="str">
        <f>IF($B51="","",INDEX('All CCC'!AA$7:AA$754,MATCH(WatchList!$B51,'All CCC'!$B$7:$B$754,0)))</f>
        <v/>
      </c>
      <c r="AB51" s="334" t="str">
        <f>IF($B51="","",INDEX('All CCC'!AB$7:AB$754,MATCH(WatchList!$B51,'All CCC'!$B$7:$B$754,0)))</f>
        <v/>
      </c>
      <c r="AC51" s="334" t="str">
        <f>IF($B51="","",INDEX('All CCC'!AC$7:AC$754,MATCH(WatchList!$B51,'All CCC'!$B$7:$B$754,0)))</f>
        <v/>
      </c>
      <c r="AD51" s="334" t="str">
        <f>IF($B51="","",INDEX('All CCC'!AD$7:AD$754,MATCH(WatchList!$B51,'All CCC'!$B$7:$B$754,0)))</f>
        <v/>
      </c>
      <c r="AE51" s="334" t="str">
        <f>IF($B51="","",INDEX('All CCC'!AE$7:AE$754,MATCH(WatchList!$B51,'All CCC'!$B$7:$B$754,0)))</f>
        <v/>
      </c>
      <c r="AF51" s="334" t="str">
        <f>IF($B51="","",INDEX('All CCC'!AF$7:AF$754,MATCH(WatchList!$B51,'All CCC'!$B$7:$B$754,0)))</f>
        <v/>
      </c>
      <c r="AG51" s="334" t="str">
        <f>IF($B51="","",INDEX('All CCC'!AG$7:AG$754,MATCH(WatchList!$B51,'All CCC'!$B$7:$B$754,0)))</f>
        <v/>
      </c>
      <c r="AH51" s="334" t="str">
        <f>IF($B51="","",INDEX('All CCC'!AH$7:AH$754,MATCH(WatchList!$B51,'All CCC'!$B$7:$B$754,0)))</f>
        <v/>
      </c>
      <c r="AI51" s="334" t="str">
        <f>IF($B51="","",INDEX('All CCC'!AI$7:AI$754,MATCH(WatchList!$B51,'All CCC'!$B$7:$B$754,0)))</f>
        <v/>
      </c>
      <c r="AJ51" s="334" t="str">
        <f>IF($B51="","",INDEX('All CCC'!AJ$7:AJ$754,MATCH(WatchList!$B51,'All CCC'!$B$7:$B$754,0)))</f>
        <v/>
      </c>
      <c r="AK51" s="334" t="str">
        <f>IF($B51="","",INDEX('All CCC'!AK$7:AK$754,MATCH(WatchList!$B51,'All CCC'!$B$7:$B$754,0)))</f>
        <v/>
      </c>
      <c r="AL51" s="334" t="str">
        <f>IF($B51="","",INDEX('All CCC'!AL$7:AL$754,MATCH(WatchList!$B51,'All CCC'!$B$7:$B$754,0)))</f>
        <v/>
      </c>
      <c r="AM51" s="334" t="str">
        <f>IF($B51="","",INDEX('All CCC'!AM$7:AM$754,MATCH(WatchList!$B51,'All CCC'!$B$7:$B$754,0)))</f>
        <v/>
      </c>
      <c r="AN51" s="334" t="str">
        <f>IF($B51="","",INDEX('All CCC'!AN$7:AN$754,MATCH(WatchList!$B51,'All CCC'!$B$7:$B$754,0)))</f>
        <v/>
      </c>
      <c r="AO51" s="334" t="str">
        <f>IF($B51="","",INDEX('All CCC'!AO$7:AO$754,MATCH(WatchList!$B51,'All CCC'!$B$7:$B$754,0)))</f>
        <v/>
      </c>
      <c r="AP51" s="334" t="str">
        <f>IF($B51="","",INDEX('All CCC'!AP$7:AP$754,MATCH(WatchList!$B51,'All CCC'!$B$7:$B$754,0)))</f>
        <v/>
      </c>
      <c r="AQ51" s="334" t="str">
        <f>IF($B51="","",INDEX('All CCC'!AQ$7:AQ$754,MATCH(WatchList!$B51,'All CCC'!$B$7:$B$754,0)))</f>
        <v/>
      </c>
      <c r="AR51" s="334" t="str">
        <f>IF($B51="","",INDEX('All CCC'!AR$7:AR$754,MATCH(WatchList!$B51,'All CCC'!$B$7:$B$754,0)))</f>
        <v/>
      </c>
      <c r="AS51" s="334" t="str">
        <f>IF($B51="","",INDEX('All CCC'!AS$7:AS$754,MATCH(WatchList!$B51,'All CCC'!$B$7:$B$754,0)))</f>
        <v/>
      </c>
      <c r="AT51" s="334" t="str">
        <f>IF($B51="","",INDEX('All CCC'!AT$7:AT$754,MATCH(WatchList!$B51,'All CCC'!$B$7:$B$754,0)))</f>
        <v/>
      </c>
      <c r="AU51" s="334" t="str">
        <f>IF($B51="","",INDEX('All CCC'!AU$7:AU$754,MATCH(WatchList!$B51,'All CCC'!$B$7:$B$754,0)))</f>
        <v/>
      </c>
      <c r="AV51" s="334" t="str">
        <f>IF($B51="","",INDEX('All CCC'!AV$7:AV$754,MATCH(WatchList!$B51,'All CCC'!$B$7:$B$754,0)))</f>
        <v/>
      </c>
      <c r="AW51" s="334" t="str">
        <f>IF($B51="","",INDEX('All CCC'!AW$7:AW$754,MATCH(WatchList!$B51,'All CCC'!$B$7:$B$754,0)))</f>
        <v/>
      </c>
      <c r="AX51" s="334" t="str">
        <f>IF($B51="","",INDEX('All CCC'!AX$7:AX$754,MATCH(WatchList!$B51,'All CCC'!$B$7:$B$754,0)))</f>
        <v/>
      </c>
      <c r="AY51" s="334" t="str">
        <f>IF($B51="","",INDEX('All CCC'!AY$7:AY$754,MATCH(WatchList!$B51,'All CCC'!$B$7:$B$754,0)))</f>
        <v/>
      </c>
      <c r="AZ51" s="334" t="str">
        <f>IF($B51="","",INDEX('All CCC'!AZ$7:AZ$754,MATCH(WatchList!$B51,'All CCC'!$B$7:$B$754,0)))</f>
        <v/>
      </c>
      <c r="BA51" s="334" t="str">
        <f>IF($B51="","",INDEX('All CCC'!BA$7:BA$754,MATCH(WatchList!$B51,'All CCC'!$B$7:$B$754,0)))</f>
        <v/>
      </c>
      <c r="BB51" s="334" t="str">
        <f>IF($B51="","",INDEX('All CCC'!BB$7:BB$754,MATCH(WatchList!$B51,'All CCC'!$B$7:$B$754,0)))</f>
        <v/>
      </c>
      <c r="BC51" s="334" t="str">
        <f>IF($B51="","",INDEX('All CCC'!BC$7:BC$754,MATCH(WatchList!$B51,'All CCC'!$B$7:$B$754,0)))</f>
        <v/>
      </c>
      <c r="BD51" s="334" t="str">
        <f>IF($B51="","",INDEX('All CCC'!BD$7:BD$754,MATCH(WatchList!$B51,'All CCC'!$B$7:$B$754,0)))</f>
        <v/>
      </c>
      <c r="BE51" s="334" t="str">
        <f>IF($B51="","",INDEX('All CCC'!BE$7:BE$754,MATCH(WatchList!$B51,'All CCC'!$B$7:$B$754,0)))</f>
        <v/>
      </c>
      <c r="BF51" s="334" t="str">
        <f>IF($B51="","",INDEX('All CCC'!BF$7:BF$754,MATCH(WatchList!$B51,'All CCC'!$B$7:$B$754,0)))</f>
        <v/>
      </c>
      <c r="BG51" s="334" t="str">
        <f>IF($B51="","",INDEX('All CCC'!BG$7:BG$754,MATCH(WatchList!$B51,'All CCC'!$B$7:$B$754,0)))</f>
        <v/>
      </c>
    </row>
    <row r="52" spans="1:59" x14ac:dyDescent="0.2">
      <c r="A52" s="333" t="str">
        <f>IF($B52="","",INDEX('All CCC'!A$7:A$754,MATCH(WatchList!$B52,'All CCC'!$B$7:$B$754,0)))</f>
        <v/>
      </c>
      <c r="B52" s="127"/>
      <c r="C52" s="334" t="str">
        <f>IF($B52="","",INDEX('All CCC'!C$7:C$754,MATCH(WatchList!$B52,'All CCC'!$B$7:$B$754,0)))</f>
        <v/>
      </c>
      <c r="D52" s="334" t="str">
        <f>IF($B52="","",INDEX('All CCC'!D$7:D$754,MATCH(WatchList!$B52,'All CCC'!$B$7:$B$754,0)))</f>
        <v/>
      </c>
      <c r="E52" s="334" t="str">
        <f>IF($B52="","",INDEX('All CCC'!E$7:E$754,MATCH(WatchList!$B52,'All CCC'!$B$7:$B$754,0)))</f>
        <v/>
      </c>
      <c r="F52" s="334" t="str">
        <f>IF($B52="","",INDEX('All CCC'!F$7:F$754,MATCH(WatchList!$B52,'All CCC'!$B$7:$B$754,0)))</f>
        <v/>
      </c>
      <c r="G52" s="334" t="str">
        <f>IF($B52="","",INDEX('All CCC'!G$7:G$754,MATCH(WatchList!$B52,'All CCC'!$B$7:$B$754,0)))</f>
        <v/>
      </c>
      <c r="H52" s="334" t="str">
        <f>IF($B52="","",INDEX('All CCC'!H$7:H$754,MATCH(WatchList!$B52,'All CCC'!$B$7:$B$754,0)))</f>
        <v/>
      </c>
      <c r="I52" s="334" t="str">
        <f>IF($B52="","",INDEX('All CCC'!I$7:I$754,MATCH(WatchList!$B52,'All CCC'!$B$7:$B$754,0)))</f>
        <v/>
      </c>
      <c r="J52" s="334" t="str">
        <f>IF($B52="","",INDEX('All CCC'!J$7:J$754,MATCH(WatchList!$B52,'All CCC'!$B$7:$B$754,0)))</f>
        <v/>
      </c>
      <c r="K52" s="334" t="str">
        <f>IF($B52="","",INDEX('All CCC'!K$7:K$754,MATCH(WatchList!$B52,'All CCC'!$B$7:$B$754,0)))</f>
        <v/>
      </c>
      <c r="L52" s="334" t="str">
        <f>IF($B52="","",INDEX('All CCC'!L$7:L$754,MATCH(WatchList!$B52,'All CCC'!$B$7:$B$754,0)))</f>
        <v/>
      </c>
      <c r="M52" s="334" t="str">
        <f>IF($B52="","",INDEX('All CCC'!M$7:M$754,MATCH(WatchList!$B52,'All CCC'!$B$7:$B$754,0)))</f>
        <v/>
      </c>
      <c r="N52" s="334" t="str">
        <f>IF($B52="","",INDEX('All CCC'!N$7:N$754,MATCH(WatchList!$B52,'All CCC'!$B$7:$B$754,0)))</f>
        <v/>
      </c>
      <c r="O52" s="334" t="str">
        <f>IF($B52="","",INDEX('All CCC'!O$7:O$754,MATCH(WatchList!$B52,'All CCC'!$B$7:$B$754,0)))</f>
        <v/>
      </c>
      <c r="P52" s="335" t="str">
        <f>IF($B52="","",INDEX('All CCC'!P$7:P$754,MATCH(WatchList!$B52,'All CCC'!$B$7:$B$754,0)))</f>
        <v/>
      </c>
      <c r="Q52" s="335" t="str">
        <f>IF($B52="","",INDEX('All CCC'!Q$7:Q$754,MATCH(WatchList!$B52,'All CCC'!$B$7:$B$754,0)))</f>
        <v/>
      </c>
      <c r="R52" s="334" t="str">
        <f>IF($B52="","",INDEX('All CCC'!R$7:R$754,MATCH(WatchList!$B52,'All CCC'!$B$7:$B$754,0)))</f>
        <v/>
      </c>
      <c r="S52" s="334" t="str">
        <f>IF($B52="","",INDEX('All CCC'!S$7:S$754,MATCH(WatchList!$B52,'All CCC'!$B$7:$B$754,0)))</f>
        <v/>
      </c>
      <c r="T52" s="334" t="str">
        <f>IF($B52="","",INDEX('All CCC'!T$7:T$754,MATCH(WatchList!$B52,'All CCC'!$B$7:$B$754,0)))</f>
        <v/>
      </c>
      <c r="U52" s="334" t="str">
        <f>IF($B52="","",INDEX('All CCC'!U$7:U$754,MATCH(WatchList!$B52,'All CCC'!$B$7:$B$754,0)))</f>
        <v/>
      </c>
      <c r="V52" s="334" t="str">
        <f>IF($B52="","",INDEX('All CCC'!V$7:V$754,MATCH(WatchList!$B52,'All CCC'!$B$7:$B$754,0)))</f>
        <v/>
      </c>
      <c r="W52" s="334" t="str">
        <f>IF($B52="","",INDEX('All CCC'!W$7:W$754,MATCH(WatchList!$B52,'All CCC'!$B$7:$B$754,0)))</f>
        <v/>
      </c>
      <c r="X52" s="334" t="str">
        <f>IF($B52="","",INDEX('All CCC'!X$7:X$754,MATCH(WatchList!$B52,'All CCC'!$B$7:$B$754,0)))</f>
        <v/>
      </c>
      <c r="Y52" s="334" t="str">
        <f>IF($B52="","",INDEX('All CCC'!Y$7:Y$754,MATCH(WatchList!$B52,'All CCC'!$B$7:$B$754,0)))</f>
        <v/>
      </c>
      <c r="Z52" s="334" t="str">
        <f>IF($B52="","",INDEX('All CCC'!Z$7:Z$754,MATCH(WatchList!$B52,'All CCC'!$B$7:$B$754,0)))</f>
        <v/>
      </c>
      <c r="AA52" s="334" t="str">
        <f>IF($B52="","",INDEX('All CCC'!AA$7:AA$754,MATCH(WatchList!$B52,'All CCC'!$B$7:$B$754,0)))</f>
        <v/>
      </c>
      <c r="AB52" s="334" t="str">
        <f>IF($B52="","",INDEX('All CCC'!AB$7:AB$754,MATCH(WatchList!$B52,'All CCC'!$B$7:$B$754,0)))</f>
        <v/>
      </c>
      <c r="AC52" s="334" t="str">
        <f>IF($B52="","",INDEX('All CCC'!AC$7:AC$754,MATCH(WatchList!$B52,'All CCC'!$B$7:$B$754,0)))</f>
        <v/>
      </c>
      <c r="AD52" s="334" t="str">
        <f>IF($B52="","",INDEX('All CCC'!AD$7:AD$754,MATCH(WatchList!$B52,'All CCC'!$B$7:$B$754,0)))</f>
        <v/>
      </c>
      <c r="AE52" s="334" t="str">
        <f>IF($B52="","",INDEX('All CCC'!AE$7:AE$754,MATCH(WatchList!$B52,'All CCC'!$B$7:$B$754,0)))</f>
        <v/>
      </c>
      <c r="AF52" s="334" t="str">
        <f>IF($B52="","",INDEX('All CCC'!AF$7:AF$754,MATCH(WatchList!$B52,'All CCC'!$B$7:$B$754,0)))</f>
        <v/>
      </c>
      <c r="AG52" s="334" t="str">
        <f>IF($B52="","",INDEX('All CCC'!AG$7:AG$754,MATCH(WatchList!$B52,'All CCC'!$B$7:$B$754,0)))</f>
        <v/>
      </c>
      <c r="AH52" s="334" t="str">
        <f>IF($B52="","",INDEX('All CCC'!AH$7:AH$754,MATCH(WatchList!$B52,'All CCC'!$B$7:$B$754,0)))</f>
        <v/>
      </c>
      <c r="AI52" s="334" t="str">
        <f>IF($B52="","",INDEX('All CCC'!AI$7:AI$754,MATCH(WatchList!$B52,'All CCC'!$B$7:$B$754,0)))</f>
        <v/>
      </c>
      <c r="AJ52" s="334" t="str">
        <f>IF($B52="","",INDEX('All CCC'!AJ$7:AJ$754,MATCH(WatchList!$B52,'All CCC'!$B$7:$B$754,0)))</f>
        <v/>
      </c>
      <c r="AK52" s="334" t="str">
        <f>IF($B52="","",INDEX('All CCC'!AK$7:AK$754,MATCH(WatchList!$B52,'All CCC'!$B$7:$B$754,0)))</f>
        <v/>
      </c>
      <c r="AL52" s="334" t="str">
        <f>IF($B52="","",INDEX('All CCC'!AL$7:AL$754,MATCH(WatchList!$B52,'All CCC'!$B$7:$B$754,0)))</f>
        <v/>
      </c>
      <c r="AM52" s="334" t="str">
        <f>IF($B52="","",INDEX('All CCC'!AM$7:AM$754,MATCH(WatchList!$B52,'All CCC'!$B$7:$B$754,0)))</f>
        <v/>
      </c>
      <c r="AN52" s="334" t="str">
        <f>IF($B52="","",INDEX('All CCC'!AN$7:AN$754,MATCH(WatchList!$B52,'All CCC'!$B$7:$B$754,0)))</f>
        <v/>
      </c>
      <c r="AO52" s="334" t="str">
        <f>IF($B52="","",INDEX('All CCC'!AO$7:AO$754,MATCH(WatchList!$B52,'All CCC'!$B$7:$B$754,0)))</f>
        <v/>
      </c>
      <c r="AP52" s="334" t="str">
        <f>IF($B52="","",INDEX('All CCC'!AP$7:AP$754,MATCH(WatchList!$B52,'All CCC'!$B$7:$B$754,0)))</f>
        <v/>
      </c>
      <c r="AQ52" s="334" t="str">
        <f>IF($B52="","",INDEX('All CCC'!AQ$7:AQ$754,MATCH(WatchList!$B52,'All CCC'!$B$7:$B$754,0)))</f>
        <v/>
      </c>
      <c r="AR52" s="334" t="str">
        <f>IF($B52="","",INDEX('All CCC'!AR$7:AR$754,MATCH(WatchList!$B52,'All CCC'!$B$7:$B$754,0)))</f>
        <v/>
      </c>
      <c r="AS52" s="334" t="str">
        <f>IF($B52="","",INDEX('All CCC'!AS$7:AS$754,MATCH(WatchList!$B52,'All CCC'!$B$7:$B$754,0)))</f>
        <v/>
      </c>
      <c r="AT52" s="334" t="str">
        <f>IF($B52="","",INDEX('All CCC'!AT$7:AT$754,MATCH(WatchList!$B52,'All CCC'!$B$7:$B$754,0)))</f>
        <v/>
      </c>
      <c r="AU52" s="334" t="str">
        <f>IF($B52="","",INDEX('All CCC'!AU$7:AU$754,MATCH(WatchList!$B52,'All CCC'!$B$7:$B$754,0)))</f>
        <v/>
      </c>
      <c r="AV52" s="334" t="str">
        <f>IF($B52="","",INDEX('All CCC'!AV$7:AV$754,MATCH(WatchList!$B52,'All CCC'!$B$7:$B$754,0)))</f>
        <v/>
      </c>
      <c r="AW52" s="334" t="str">
        <f>IF($B52="","",INDEX('All CCC'!AW$7:AW$754,MATCH(WatchList!$B52,'All CCC'!$B$7:$B$754,0)))</f>
        <v/>
      </c>
      <c r="AX52" s="334" t="str">
        <f>IF($B52="","",INDEX('All CCC'!AX$7:AX$754,MATCH(WatchList!$B52,'All CCC'!$B$7:$B$754,0)))</f>
        <v/>
      </c>
      <c r="AY52" s="334" t="str">
        <f>IF($B52="","",INDEX('All CCC'!AY$7:AY$754,MATCH(WatchList!$B52,'All CCC'!$B$7:$B$754,0)))</f>
        <v/>
      </c>
      <c r="AZ52" s="334" t="str">
        <f>IF($B52="","",INDEX('All CCC'!AZ$7:AZ$754,MATCH(WatchList!$B52,'All CCC'!$B$7:$B$754,0)))</f>
        <v/>
      </c>
      <c r="BA52" s="334" t="str">
        <f>IF($B52="","",INDEX('All CCC'!BA$7:BA$754,MATCH(WatchList!$B52,'All CCC'!$B$7:$B$754,0)))</f>
        <v/>
      </c>
      <c r="BB52" s="334" t="str">
        <f>IF($B52="","",INDEX('All CCC'!BB$7:BB$754,MATCH(WatchList!$B52,'All CCC'!$B$7:$B$754,0)))</f>
        <v/>
      </c>
      <c r="BC52" s="334" t="str">
        <f>IF($B52="","",INDEX('All CCC'!BC$7:BC$754,MATCH(WatchList!$B52,'All CCC'!$B$7:$B$754,0)))</f>
        <v/>
      </c>
      <c r="BD52" s="334" t="str">
        <f>IF($B52="","",INDEX('All CCC'!BD$7:BD$754,MATCH(WatchList!$B52,'All CCC'!$B$7:$B$754,0)))</f>
        <v/>
      </c>
      <c r="BE52" s="334" t="str">
        <f>IF($B52="","",INDEX('All CCC'!BE$7:BE$754,MATCH(WatchList!$B52,'All CCC'!$B$7:$B$754,0)))</f>
        <v/>
      </c>
      <c r="BF52" s="334" t="str">
        <f>IF($B52="","",INDEX('All CCC'!BF$7:BF$754,MATCH(WatchList!$B52,'All CCC'!$B$7:$B$754,0)))</f>
        <v/>
      </c>
      <c r="BG52" s="334" t="str">
        <f>IF($B52="","",INDEX('All CCC'!BG$7:BG$754,MATCH(WatchList!$B52,'All CCC'!$B$7:$B$754,0)))</f>
        <v/>
      </c>
    </row>
    <row r="53" spans="1:59" x14ac:dyDescent="0.2">
      <c r="A53" s="333" t="str">
        <f>IF($B53="","",INDEX('All CCC'!A$7:A$754,MATCH(WatchList!$B53,'All CCC'!$B$7:$B$754,0)))</f>
        <v/>
      </c>
      <c r="B53" s="127"/>
      <c r="C53" s="334" t="str">
        <f>IF($B53="","",INDEX('All CCC'!C$7:C$754,MATCH(WatchList!$B53,'All CCC'!$B$7:$B$754,0)))</f>
        <v/>
      </c>
      <c r="D53" s="334" t="str">
        <f>IF($B53="","",INDEX('All CCC'!D$7:D$754,MATCH(WatchList!$B53,'All CCC'!$B$7:$B$754,0)))</f>
        <v/>
      </c>
      <c r="E53" s="334" t="str">
        <f>IF($B53="","",INDEX('All CCC'!E$7:E$754,MATCH(WatchList!$B53,'All CCC'!$B$7:$B$754,0)))</f>
        <v/>
      </c>
      <c r="F53" s="334" t="str">
        <f>IF($B53="","",INDEX('All CCC'!F$7:F$754,MATCH(WatchList!$B53,'All CCC'!$B$7:$B$754,0)))</f>
        <v/>
      </c>
      <c r="G53" s="334" t="str">
        <f>IF($B53="","",INDEX('All CCC'!G$7:G$754,MATCH(WatchList!$B53,'All CCC'!$B$7:$B$754,0)))</f>
        <v/>
      </c>
      <c r="H53" s="334" t="str">
        <f>IF($B53="","",INDEX('All CCC'!H$7:H$754,MATCH(WatchList!$B53,'All CCC'!$B$7:$B$754,0)))</f>
        <v/>
      </c>
      <c r="I53" s="334" t="str">
        <f>IF($B53="","",INDEX('All CCC'!I$7:I$754,MATCH(WatchList!$B53,'All CCC'!$B$7:$B$754,0)))</f>
        <v/>
      </c>
      <c r="J53" s="334" t="str">
        <f>IF($B53="","",INDEX('All CCC'!J$7:J$754,MATCH(WatchList!$B53,'All CCC'!$B$7:$B$754,0)))</f>
        <v/>
      </c>
      <c r="K53" s="334" t="str">
        <f>IF($B53="","",INDEX('All CCC'!K$7:K$754,MATCH(WatchList!$B53,'All CCC'!$B$7:$B$754,0)))</f>
        <v/>
      </c>
      <c r="L53" s="334" t="str">
        <f>IF($B53="","",INDEX('All CCC'!L$7:L$754,MATCH(WatchList!$B53,'All CCC'!$B$7:$B$754,0)))</f>
        <v/>
      </c>
      <c r="M53" s="334" t="str">
        <f>IF($B53="","",INDEX('All CCC'!M$7:M$754,MATCH(WatchList!$B53,'All CCC'!$B$7:$B$754,0)))</f>
        <v/>
      </c>
      <c r="N53" s="334" t="str">
        <f>IF($B53="","",INDEX('All CCC'!N$7:N$754,MATCH(WatchList!$B53,'All CCC'!$B$7:$B$754,0)))</f>
        <v/>
      </c>
      <c r="O53" s="334" t="str">
        <f>IF($B53="","",INDEX('All CCC'!O$7:O$754,MATCH(WatchList!$B53,'All CCC'!$B$7:$B$754,0)))</f>
        <v/>
      </c>
      <c r="P53" s="335" t="str">
        <f>IF($B53="","",INDEX('All CCC'!P$7:P$754,MATCH(WatchList!$B53,'All CCC'!$B$7:$B$754,0)))</f>
        <v/>
      </c>
      <c r="Q53" s="335" t="str">
        <f>IF($B53="","",INDEX('All CCC'!Q$7:Q$754,MATCH(WatchList!$B53,'All CCC'!$B$7:$B$754,0)))</f>
        <v/>
      </c>
      <c r="R53" s="334" t="str">
        <f>IF($B53="","",INDEX('All CCC'!R$7:R$754,MATCH(WatchList!$B53,'All CCC'!$B$7:$B$754,0)))</f>
        <v/>
      </c>
      <c r="S53" s="334" t="str">
        <f>IF($B53="","",INDEX('All CCC'!S$7:S$754,MATCH(WatchList!$B53,'All CCC'!$B$7:$B$754,0)))</f>
        <v/>
      </c>
      <c r="T53" s="334" t="str">
        <f>IF($B53="","",INDEX('All CCC'!T$7:T$754,MATCH(WatchList!$B53,'All CCC'!$B$7:$B$754,0)))</f>
        <v/>
      </c>
      <c r="U53" s="334" t="str">
        <f>IF($B53="","",INDEX('All CCC'!U$7:U$754,MATCH(WatchList!$B53,'All CCC'!$B$7:$B$754,0)))</f>
        <v/>
      </c>
      <c r="V53" s="334" t="str">
        <f>IF($B53="","",INDEX('All CCC'!V$7:V$754,MATCH(WatchList!$B53,'All CCC'!$B$7:$B$754,0)))</f>
        <v/>
      </c>
      <c r="W53" s="334" t="str">
        <f>IF($B53="","",INDEX('All CCC'!W$7:W$754,MATCH(WatchList!$B53,'All CCC'!$B$7:$B$754,0)))</f>
        <v/>
      </c>
      <c r="X53" s="334" t="str">
        <f>IF($B53="","",INDEX('All CCC'!X$7:X$754,MATCH(WatchList!$B53,'All CCC'!$B$7:$B$754,0)))</f>
        <v/>
      </c>
      <c r="Y53" s="334" t="str">
        <f>IF($B53="","",INDEX('All CCC'!Y$7:Y$754,MATCH(WatchList!$B53,'All CCC'!$B$7:$B$754,0)))</f>
        <v/>
      </c>
      <c r="Z53" s="334" t="str">
        <f>IF($B53="","",INDEX('All CCC'!Z$7:Z$754,MATCH(WatchList!$B53,'All CCC'!$B$7:$B$754,0)))</f>
        <v/>
      </c>
      <c r="AA53" s="334" t="str">
        <f>IF($B53="","",INDEX('All CCC'!AA$7:AA$754,MATCH(WatchList!$B53,'All CCC'!$B$7:$B$754,0)))</f>
        <v/>
      </c>
      <c r="AB53" s="334" t="str">
        <f>IF($B53="","",INDEX('All CCC'!AB$7:AB$754,MATCH(WatchList!$B53,'All CCC'!$B$7:$B$754,0)))</f>
        <v/>
      </c>
      <c r="AC53" s="334" t="str">
        <f>IF($B53="","",INDEX('All CCC'!AC$7:AC$754,MATCH(WatchList!$B53,'All CCC'!$B$7:$B$754,0)))</f>
        <v/>
      </c>
      <c r="AD53" s="334" t="str">
        <f>IF($B53="","",INDEX('All CCC'!AD$7:AD$754,MATCH(WatchList!$B53,'All CCC'!$B$7:$B$754,0)))</f>
        <v/>
      </c>
      <c r="AE53" s="334" t="str">
        <f>IF($B53="","",INDEX('All CCC'!AE$7:AE$754,MATCH(WatchList!$B53,'All CCC'!$B$7:$B$754,0)))</f>
        <v/>
      </c>
      <c r="AF53" s="334" t="str">
        <f>IF($B53="","",INDEX('All CCC'!AF$7:AF$754,MATCH(WatchList!$B53,'All CCC'!$B$7:$B$754,0)))</f>
        <v/>
      </c>
      <c r="AG53" s="334" t="str">
        <f>IF($B53="","",INDEX('All CCC'!AG$7:AG$754,MATCH(WatchList!$B53,'All CCC'!$B$7:$B$754,0)))</f>
        <v/>
      </c>
      <c r="AH53" s="334" t="str">
        <f>IF($B53="","",INDEX('All CCC'!AH$7:AH$754,MATCH(WatchList!$B53,'All CCC'!$B$7:$B$754,0)))</f>
        <v/>
      </c>
      <c r="AI53" s="334" t="str">
        <f>IF($B53="","",INDEX('All CCC'!AI$7:AI$754,MATCH(WatchList!$B53,'All CCC'!$B$7:$B$754,0)))</f>
        <v/>
      </c>
      <c r="AJ53" s="334" t="str">
        <f>IF($B53="","",INDEX('All CCC'!AJ$7:AJ$754,MATCH(WatchList!$B53,'All CCC'!$B$7:$B$754,0)))</f>
        <v/>
      </c>
      <c r="AK53" s="334" t="str">
        <f>IF($B53="","",INDEX('All CCC'!AK$7:AK$754,MATCH(WatchList!$B53,'All CCC'!$B$7:$B$754,0)))</f>
        <v/>
      </c>
      <c r="AL53" s="334" t="str">
        <f>IF($B53="","",INDEX('All CCC'!AL$7:AL$754,MATCH(WatchList!$B53,'All CCC'!$B$7:$B$754,0)))</f>
        <v/>
      </c>
      <c r="AM53" s="334" t="str">
        <f>IF($B53="","",INDEX('All CCC'!AM$7:AM$754,MATCH(WatchList!$B53,'All CCC'!$B$7:$B$754,0)))</f>
        <v/>
      </c>
      <c r="AN53" s="334" t="str">
        <f>IF($B53="","",INDEX('All CCC'!AN$7:AN$754,MATCH(WatchList!$B53,'All CCC'!$B$7:$B$754,0)))</f>
        <v/>
      </c>
      <c r="AO53" s="334" t="str">
        <f>IF($B53="","",INDEX('All CCC'!AO$7:AO$754,MATCH(WatchList!$B53,'All CCC'!$B$7:$B$754,0)))</f>
        <v/>
      </c>
      <c r="AP53" s="334" t="str">
        <f>IF($B53="","",INDEX('All CCC'!AP$7:AP$754,MATCH(WatchList!$B53,'All CCC'!$B$7:$B$754,0)))</f>
        <v/>
      </c>
      <c r="AQ53" s="334" t="str">
        <f>IF($B53="","",INDEX('All CCC'!AQ$7:AQ$754,MATCH(WatchList!$B53,'All CCC'!$B$7:$B$754,0)))</f>
        <v/>
      </c>
      <c r="AR53" s="334" t="str">
        <f>IF($B53="","",INDEX('All CCC'!AR$7:AR$754,MATCH(WatchList!$B53,'All CCC'!$B$7:$B$754,0)))</f>
        <v/>
      </c>
      <c r="AS53" s="334" t="str">
        <f>IF($B53="","",INDEX('All CCC'!AS$7:AS$754,MATCH(WatchList!$B53,'All CCC'!$B$7:$B$754,0)))</f>
        <v/>
      </c>
      <c r="AT53" s="334" t="str">
        <f>IF($B53="","",INDEX('All CCC'!AT$7:AT$754,MATCH(WatchList!$B53,'All CCC'!$B$7:$B$754,0)))</f>
        <v/>
      </c>
      <c r="AU53" s="334" t="str">
        <f>IF($B53="","",INDEX('All CCC'!AU$7:AU$754,MATCH(WatchList!$B53,'All CCC'!$B$7:$B$754,0)))</f>
        <v/>
      </c>
      <c r="AV53" s="334" t="str">
        <f>IF($B53="","",INDEX('All CCC'!AV$7:AV$754,MATCH(WatchList!$B53,'All CCC'!$B$7:$B$754,0)))</f>
        <v/>
      </c>
      <c r="AW53" s="334" t="str">
        <f>IF($B53="","",INDEX('All CCC'!AW$7:AW$754,MATCH(WatchList!$B53,'All CCC'!$B$7:$B$754,0)))</f>
        <v/>
      </c>
      <c r="AX53" s="334" t="str">
        <f>IF($B53="","",INDEX('All CCC'!AX$7:AX$754,MATCH(WatchList!$B53,'All CCC'!$B$7:$B$754,0)))</f>
        <v/>
      </c>
      <c r="AY53" s="334" t="str">
        <f>IF($B53="","",INDEX('All CCC'!AY$7:AY$754,MATCH(WatchList!$B53,'All CCC'!$B$7:$B$754,0)))</f>
        <v/>
      </c>
      <c r="AZ53" s="334" t="str">
        <f>IF($B53="","",INDEX('All CCC'!AZ$7:AZ$754,MATCH(WatchList!$B53,'All CCC'!$B$7:$B$754,0)))</f>
        <v/>
      </c>
      <c r="BA53" s="334" t="str">
        <f>IF($B53="","",INDEX('All CCC'!BA$7:BA$754,MATCH(WatchList!$B53,'All CCC'!$B$7:$B$754,0)))</f>
        <v/>
      </c>
      <c r="BB53" s="334" t="str">
        <f>IF($B53="","",INDEX('All CCC'!BB$7:BB$754,MATCH(WatchList!$B53,'All CCC'!$B$7:$B$754,0)))</f>
        <v/>
      </c>
      <c r="BC53" s="334" t="str">
        <f>IF($B53="","",INDEX('All CCC'!BC$7:BC$754,MATCH(WatchList!$B53,'All CCC'!$B$7:$B$754,0)))</f>
        <v/>
      </c>
      <c r="BD53" s="334" t="str">
        <f>IF($B53="","",INDEX('All CCC'!BD$7:BD$754,MATCH(WatchList!$B53,'All CCC'!$B$7:$B$754,0)))</f>
        <v/>
      </c>
      <c r="BE53" s="334" t="str">
        <f>IF($B53="","",INDEX('All CCC'!BE$7:BE$754,MATCH(WatchList!$B53,'All CCC'!$B$7:$B$754,0)))</f>
        <v/>
      </c>
      <c r="BF53" s="334" t="str">
        <f>IF($B53="","",INDEX('All CCC'!BF$7:BF$754,MATCH(WatchList!$B53,'All CCC'!$B$7:$B$754,0)))</f>
        <v/>
      </c>
      <c r="BG53" s="334" t="str">
        <f>IF($B53="","",INDEX('All CCC'!BG$7:BG$754,MATCH(WatchList!$B53,'All CCC'!$B$7:$B$754,0)))</f>
        <v/>
      </c>
    </row>
    <row r="54" spans="1:59" x14ac:dyDescent="0.2">
      <c r="A54" s="333" t="str">
        <f>IF($B54="","",INDEX('All CCC'!A$7:A$754,MATCH(WatchList!$B54,'All CCC'!$B$7:$B$754,0)))</f>
        <v/>
      </c>
      <c r="B54" s="127"/>
      <c r="C54" s="334" t="str">
        <f>IF($B54="","",INDEX('All CCC'!C$7:C$754,MATCH(WatchList!$B54,'All CCC'!$B$7:$B$754,0)))</f>
        <v/>
      </c>
      <c r="D54" s="334" t="str">
        <f>IF($B54="","",INDEX('All CCC'!D$7:D$754,MATCH(WatchList!$B54,'All CCC'!$B$7:$B$754,0)))</f>
        <v/>
      </c>
      <c r="E54" s="334" t="str">
        <f>IF($B54="","",INDEX('All CCC'!E$7:E$754,MATCH(WatchList!$B54,'All CCC'!$B$7:$B$754,0)))</f>
        <v/>
      </c>
      <c r="F54" s="334" t="str">
        <f>IF($B54="","",INDEX('All CCC'!F$7:F$754,MATCH(WatchList!$B54,'All CCC'!$B$7:$B$754,0)))</f>
        <v/>
      </c>
      <c r="G54" s="334" t="str">
        <f>IF($B54="","",INDEX('All CCC'!G$7:G$754,MATCH(WatchList!$B54,'All CCC'!$B$7:$B$754,0)))</f>
        <v/>
      </c>
      <c r="H54" s="334" t="str">
        <f>IF($B54="","",INDEX('All CCC'!H$7:H$754,MATCH(WatchList!$B54,'All CCC'!$B$7:$B$754,0)))</f>
        <v/>
      </c>
      <c r="I54" s="334" t="str">
        <f>IF($B54="","",INDEX('All CCC'!I$7:I$754,MATCH(WatchList!$B54,'All CCC'!$B$7:$B$754,0)))</f>
        <v/>
      </c>
      <c r="J54" s="334" t="str">
        <f>IF($B54="","",INDEX('All CCC'!J$7:J$754,MATCH(WatchList!$B54,'All CCC'!$B$7:$B$754,0)))</f>
        <v/>
      </c>
      <c r="K54" s="334" t="str">
        <f>IF($B54="","",INDEX('All CCC'!K$7:K$754,MATCH(WatchList!$B54,'All CCC'!$B$7:$B$754,0)))</f>
        <v/>
      </c>
      <c r="L54" s="334" t="str">
        <f>IF($B54="","",INDEX('All CCC'!L$7:L$754,MATCH(WatchList!$B54,'All CCC'!$B$7:$B$754,0)))</f>
        <v/>
      </c>
      <c r="M54" s="334" t="str">
        <f>IF($B54="","",INDEX('All CCC'!M$7:M$754,MATCH(WatchList!$B54,'All CCC'!$B$7:$B$754,0)))</f>
        <v/>
      </c>
      <c r="N54" s="334" t="str">
        <f>IF($B54="","",INDEX('All CCC'!N$7:N$754,MATCH(WatchList!$B54,'All CCC'!$B$7:$B$754,0)))</f>
        <v/>
      </c>
      <c r="O54" s="334" t="str">
        <f>IF($B54="","",INDEX('All CCC'!O$7:O$754,MATCH(WatchList!$B54,'All CCC'!$B$7:$B$754,0)))</f>
        <v/>
      </c>
      <c r="P54" s="335" t="str">
        <f>IF($B54="","",INDEX('All CCC'!P$7:P$754,MATCH(WatchList!$B54,'All CCC'!$B$7:$B$754,0)))</f>
        <v/>
      </c>
      <c r="Q54" s="335" t="str">
        <f>IF($B54="","",INDEX('All CCC'!Q$7:Q$754,MATCH(WatchList!$B54,'All CCC'!$B$7:$B$754,0)))</f>
        <v/>
      </c>
      <c r="R54" s="334" t="str">
        <f>IF($B54="","",INDEX('All CCC'!R$7:R$754,MATCH(WatchList!$B54,'All CCC'!$B$7:$B$754,0)))</f>
        <v/>
      </c>
      <c r="S54" s="334" t="str">
        <f>IF($B54="","",INDEX('All CCC'!S$7:S$754,MATCH(WatchList!$B54,'All CCC'!$B$7:$B$754,0)))</f>
        <v/>
      </c>
      <c r="T54" s="334" t="str">
        <f>IF($B54="","",INDEX('All CCC'!T$7:T$754,MATCH(WatchList!$B54,'All CCC'!$B$7:$B$754,0)))</f>
        <v/>
      </c>
      <c r="U54" s="334" t="str">
        <f>IF($B54="","",INDEX('All CCC'!U$7:U$754,MATCH(WatchList!$B54,'All CCC'!$B$7:$B$754,0)))</f>
        <v/>
      </c>
      <c r="V54" s="334" t="str">
        <f>IF($B54="","",INDEX('All CCC'!V$7:V$754,MATCH(WatchList!$B54,'All CCC'!$B$7:$B$754,0)))</f>
        <v/>
      </c>
      <c r="W54" s="334" t="str">
        <f>IF($B54="","",INDEX('All CCC'!W$7:W$754,MATCH(WatchList!$B54,'All CCC'!$B$7:$B$754,0)))</f>
        <v/>
      </c>
      <c r="X54" s="334" t="str">
        <f>IF($B54="","",INDEX('All CCC'!X$7:X$754,MATCH(WatchList!$B54,'All CCC'!$B$7:$B$754,0)))</f>
        <v/>
      </c>
      <c r="Y54" s="334" t="str">
        <f>IF($B54="","",INDEX('All CCC'!Y$7:Y$754,MATCH(WatchList!$B54,'All CCC'!$B$7:$B$754,0)))</f>
        <v/>
      </c>
      <c r="Z54" s="334" t="str">
        <f>IF($B54="","",INDEX('All CCC'!Z$7:Z$754,MATCH(WatchList!$B54,'All CCC'!$B$7:$B$754,0)))</f>
        <v/>
      </c>
      <c r="AA54" s="334" t="str">
        <f>IF($B54="","",INDEX('All CCC'!AA$7:AA$754,MATCH(WatchList!$B54,'All CCC'!$B$7:$B$754,0)))</f>
        <v/>
      </c>
      <c r="AB54" s="334" t="str">
        <f>IF($B54="","",INDEX('All CCC'!AB$7:AB$754,MATCH(WatchList!$B54,'All CCC'!$B$7:$B$754,0)))</f>
        <v/>
      </c>
      <c r="AC54" s="334" t="str">
        <f>IF($B54="","",INDEX('All CCC'!AC$7:AC$754,MATCH(WatchList!$B54,'All CCC'!$B$7:$B$754,0)))</f>
        <v/>
      </c>
      <c r="AD54" s="334" t="str">
        <f>IF($B54="","",INDEX('All CCC'!AD$7:AD$754,MATCH(WatchList!$B54,'All CCC'!$B$7:$B$754,0)))</f>
        <v/>
      </c>
      <c r="AE54" s="334" t="str">
        <f>IF($B54="","",INDEX('All CCC'!AE$7:AE$754,MATCH(WatchList!$B54,'All CCC'!$B$7:$B$754,0)))</f>
        <v/>
      </c>
      <c r="AF54" s="334" t="str">
        <f>IF($B54="","",INDEX('All CCC'!AF$7:AF$754,MATCH(WatchList!$B54,'All CCC'!$B$7:$B$754,0)))</f>
        <v/>
      </c>
      <c r="AG54" s="334" t="str">
        <f>IF($B54="","",INDEX('All CCC'!AG$7:AG$754,MATCH(WatchList!$B54,'All CCC'!$B$7:$B$754,0)))</f>
        <v/>
      </c>
      <c r="AH54" s="334" t="str">
        <f>IF($B54="","",INDEX('All CCC'!AH$7:AH$754,MATCH(WatchList!$B54,'All CCC'!$B$7:$B$754,0)))</f>
        <v/>
      </c>
      <c r="AI54" s="334" t="str">
        <f>IF($B54="","",INDEX('All CCC'!AI$7:AI$754,MATCH(WatchList!$B54,'All CCC'!$B$7:$B$754,0)))</f>
        <v/>
      </c>
      <c r="AJ54" s="334" t="str">
        <f>IF($B54="","",INDEX('All CCC'!AJ$7:AJ$754,MATCH(WatchList!$B54,'All CCC'!$B$7:$B$754,0)))</f>
        <v/>
      </c>
      <c r="AK54" s="334" t="str">
        <f>IF($B54="","",INDEX('All CCC'!AK$7:AK$754,MATCH(WatchList!$B54,'All CCC'!$B$7:$B$754,0)))</f>
        <v/>
      </c>
      <c r="AL54" s="334" t="str">
        <f>IF($B54="","",INDEX('All CCC'!AL$7:AL$754,MATCH(WatchList!$B54,'All CCC'!$B$7:$B$754,0)))</f>
        <v/>
      </c>
      <c r="AM54" s="334" t="str">
        <f>IF($B54="","",INDEX('All CCC'!AM$7:AM$754,MATCH(WatchList!$B54,'All CCC'!$B$7:$B$754,0)))</f>
        <v/>
      </c>
      <c r="AN54" s="334" t="str">
        <f>IF($B54="","",INDEX('All CCC'!AN$7:AN$754,MATCH(WatchList!$B54,'All CCC'!$B$7:$B$754,0)))</f>
        <v/>
      </c>
      <c r="AO54" s="334" t="str">
        <f>IF($B54="","",INDEX('All CCC'!AO$7:AO$754,MATCH(WatchList!$B54,'All CCC'!$B$7:$B$754,0)))</f>
        <v/>
      </c>
      <c r="AP54" s="334" t="str">
        <f>IF($B54="","",INDEX('All CCC'!AP$7:AP$754,MATCH(WatchList!$B54,'All CCC'!$B$7:$B$754,0)))</f>
        <v/>
      </c>
      <c r="AQ54" s="334" t="str">
        <f>IF($B54="","",INDEX('All CCC'!AQ$7:AQ$754,MATCH(WatchList!$B54,'All CCC'!$B$7:$B$754,0)))</f>
        <v/>
      </c>
      <c r="AR54" s="334" t="str">
        <f>IF($B54="","",INDEX('All CCC'!AR$7:AR$754,MATCH(WatchList!$B54,'All CCC'!$B$7:$B$754,0)))</f>
        <v/>
      </c>
      <c r="AS54" s="334" t="str">
        <f>IF($B54="","",INDEX('All CCC'!AS$7:AS$754,MATCH(WatchList!$B54,'All CCC'!$B$7:$B$754,0)))</f>
        <v/>
      </c>
      <c r="AT54" s="334" t="str">
        <f>IF($B54="","",INDEX('All CCC'!AT$7:AT$754,MATCH(WatchList!$B54,'All CCC'!$B$7:$B$754,0)))</f>
        <v/>
      </c>
      <c r="AU54" s="334" t="str">
        <f>IF($B54="","",INDEX('All CCC'!AU$7:AU$754,MATCH(WatchList!$B54,'All CCC'!$B$7:$B$754,0)))</f>
        <v/>
      </c>
      <c r="AV54" s="334" t="str">
        <f>IF($B54="","",INDEX('All CCC'!AV$7:AV$754,MATCH(WatchList!$B54,'All CCC'!$B$7:$B$754,0)))</f>
        <v/>
      </c>
      <c r="AW54" s="334" t="str">
        <f>IF($B54="","",INDEX('All CCC'!AW$7:AW$754,MATCH(WatchList!$B54,'All CCC'!$B$7:$B$754,0)))</f>
        <v/>
      </c>
      <c r="AX54" s="334" t="str">
        <f>IF($B54="","",INDEX('All CCC'!AX$7:AX$754,MATCH(WatchList!$B54,'All CCC'!$B$7:$B$754,0)))</f>
        <v/>
      </c>
      <c r="AY54" s="334" t="str">
        <f>IF($B54="","",INDEX('All CCC'!AY$7:AY$754,MATCH(WatchList!$B54,'All CCC'!$B$7:$B$754,0)))</f>
        <v/>
      </c>
      <c r="AZ54" s="334" t="str">
        <f>IF($B54="","",INDEX('All CCC'!AZ$7:AZ$754,MATCH(WatchList!$B54,'All CCC'!$B$7:$B$754,0)))</f>
        <v/>
      </c>
      <c r="BA54" s="334" t="str">
        <f>IF($B54="","",INDEX('All CCC'!BA$7:BA$754,MATCH(WatchList!$B54,'All CCC'!$B$7:$B$754,0)))</f>
        <v/>
      </c>
      <c r="BB54" s="334" t="str">
        <f>IF($B54="","",INDEX('All CCC'!BB$7:BB$754,MATCH(WatchList!$B54,'All CCC'!$B$7:$B$754,0)))</f>
        <v/>
      </c>
      <c r="BC54" s="334" t="str">
        <f>IF($B54="","",INDEX('All CCC'!BC$7:BC$754,MATCH(WatchList!$B54,'All CCC'!$B$7:$B$754,0)))</f>
        <v/>
      </c>
      <c r="BD54" s="334" t="str">
        <f>IF($B54="","",INDEX('All CCC'!BD$7:BD$754,MATCH(WatchList!$B54,'All CCC'!$B$7:$B$754,0)))</f>
        <v/>
      </c>
      <c r="BE54" s="334" t="str">
        <f>IF($B54="","",INDEX('All CCC'!BE$7:BE$754,MATCH(WatchList!$B54,'All CCC'!$B$7:$B$754,0)))</f>
        <v/>
      </c>
      <c r="BF54" s="334" t="str">
        <f>IF($B54="","",INDEX('All CCC'!BF$7:BF$754,MATCH(WatchList!$B54,'All CCC'!$B$7:$B$754,0)))</f>
        <v/>
      </c>
      <c r="BG54" s="334" t="str">
        <f>IF($B54="","",INDEX('All CCC'!BG$7:BG$754,MATCH(WatchList!$B54,'All CCC'!$B$7:$B$754,0)))</f>
        <v/>
      </c>
    </row>
    <row r="55" spans="1:59" x14ac:dyDescent="0.2">
      <c r="A55" s="333" t="str">
        <f>IF($B55="","",INDEX('All CCC'!A$7:A$754,MATCH(WatchList!$B55,'All CCC'!$B$7:$B$754,0)))</f>
        <v/>
      </c>
      <c r="B55" s="127"/>
      <c r="C55" s="334" t="str">
        <f>IF($B55="","",INDEX('All CCC'!C$7:C$754,MATCH(WatchList!$B55,'All CCC'!$B$7:$B$754,0)))</f>
        <v/>
      </c>
      <c r="D55" s="334" t="str">
        <f>IF($B55="","",INDEX('All CCC'!D$7:D$754,MATCH(WatchList!$B55,'All CCC'!$B$7:$B$754,0)))</f>
        <v/>
      </c>
      <c r="E55" s="334" t="str">
        <f>IF($B55="","",INDEX('All CCC'!E$7:E$754,MATCH(WatchList!$B55,'All CCC'!$B$7:$B$754,0)))</f>
        <v/>
      </c>
      <c r="F55" s="334" t="str">
        <f>IF($B55="","",INDEX('All CCC'!F$7:F$754,MATCH(WatchList!$B55,'All CCC'!$B$7:$B$754,0)))</f>
        <v/>
      </c>
      <c r="G55" s="334" t="str">
        <f>IF($B55="","",INDEX('All CCC'!G$7:G$754,MATCH(WatchList!$B55,'All CCC'!$B$7:$B$754,0)))</f>
        <v/>
      </c>
      <c r="H55" s="334" t="str">
        <f>IF($B55="","",INDEX('All CCC'!H$7:H$754,MATCH(WatchList!$B55,'All CCC'!$B$7:$B$754,0)))</f>
        <v/>
      </c>
      <c r="I55" s="334" t="str">
        <f>IF($B55="","",INDEX('All CCC'!I$7:I$754,MATCH(WatchList!$B55,'All CCC'!$B$7:$B$754,0)))</f>
        <v/>
      </c>
      <c r="J55" s="334" t="str">
        <f>IF($B55="","",INDEX('All CCC'!J$7:J$754,MATCH(WatchList!$B55,'All CCC'!$B$7:$B$754,0)))</f>
        <v/>
      </c>
      <c r="K55" s="334" t="str">
        <f>IF($B55="","",INDEX('All CCC'!K$7:K$754,MATCH(WatchList!$B55,'All CCC'!$B$7:$B$754,0)))</f>
        <v/>
      </c>
      <c r="L55" s="334" t="str">
        <f>IF($B55="","",INDEX('All CCC'!L$7:L$754,MATCH(WatchList!$B55,'All CCC'!$B$7:$B$754,0)))</f>
        <v/>
      </c>
      <c r="M55" s="334" t="str">
        <f>IF($B55="","",INDEX('All CCC'!M$7:M$754,MATCH(WatchList!$B55,'All CCC'!$B$7:$B$754,0)))</f>
        <v/>
      </c>
      <c r="N55" s="334" t="str">
        <f>IF($B55="","",INDEX('All CCC'!N$7:N$754,MATCH(WatchList!$B55,'All CCC'!$B$7:$B$754,0)))</f>
        <v/>
      </c>
      <c r="O55" s="334" t="str">
        <f>IF($B55="","",INDEX('All CCC'!O$7:O$754,MATCH(WatchList!$B55,'All CCC'!$B$7:$B$754,0)))</f>
        <v/>
      </c>
      <c r="P55" s="335" t="str">
        <f>IF($B55="","",INDEX('All CCC'!P$7:P$754,MATCH(WatchList!$B55,'All CCC'!$B$7:$B$754,0)))</f>
        <v/>
      </c>
      <c r="Q55" s="335" t="str">
        <f>IF($B55="","",INDEX('All CCC'!Q$7:Q$754,MATCH(WatchList!$B55,'All CCC'!$B$7:$B$754,0)))</f>
        <v/>
      </c>
      <c r="R55" s="334" t="str">
        <f>IF($B55="","",INDEX('All CCC'!R$7:R$754,MATCH(WatchList!$B55,'All CCC'!$B$7:$B$754,0)))</f>
        <v/>
      </c>
      <c r="S55" s="334" t="str">
        <f>IF($B55="","",INDEX('All CCC'!S$7:S$754,MATCH(WatchList!$B55,'All CCC'!$B$7:$B$754,0)))</f>
        <v/>
      </c>
      <c r="T55" s="334" t="str">
        <f>IF($B55="","",INDEX('All CCC'!T$7:T$754,MATCH(WatchList!$B55,'All CCC'!$B$7:$B$754,0)))</f>
        <v/>
      </c>
      <c r="U55" s="334" t="str">
        <f>IF($B55="","",INDEX('All CCC'!U$7:U$754,MATCH(WatchList!$B55,'All CCC'!$B$7:$B$754,0)))</f>
        <v/>
      </c>
      <c r="V55" s="334" t="str">
        <f>IF($B55="","",INDEX('All CCC'!V$7:V$754,MATCH(WatchList!$B55,'All CCC'!$B$7:$B$754,0)))</f>
        <v/>
      </c>
      <c r="W55" s="334" t="str">
        <f>IF($B55="","",INDEX('All CCC'!W$7:W$754,MATCH(WatchList!$B55,'All CCC'!$B$7:$B$754,0)))</f>
        <v/>
      </c>
      <c r="X55" s="334" t="str">
        <f>IF($B55="","",INDEX('All CCC'!X$7:X$754,MATCH(WatchList!$B55,'All CCC'!$B$7:$B$754,0)))</f>
        <v/>
      </c>
      <c r="Y55" s="334" t="str">
        <f>IF($B55="","",INDEX('All CCC'!Y$7:Y$754,MATCH(WatchList!$B55,'All CCC'!$B$7:$B$754,0)))</f>
        <v/>
      </c>
      <c r="Z55" s="334" t="str">
        <f>IF($B55="","",INDEX('All CCC'!Z$7:Z$754,MATCH(WatchList!$B55,'All CCC'!$B$7:$B$754,0)))</f>
        <v/>
      </c>
      <c r="AA55" s="334" t="str">
        <f>IF($B55="","",INDEX('All CCC'!AA$7:AA$754,MATCH(WatchList!$B55,'All CCC'!$B$7:$B$754,0)))</f>
        <v/>
      </c>
      <c r="AB55" s="334" t="str">
        <f>IF($B55="","",INDEX('All CCC'!AB$7:AB$754,MATCH(WatchList!$B55,'All CCC'!$B$7:$B$754,0)))</f>
        <v/>
      </c>
      <c r="AC55" s="334" t="str">
        <f>IF($B55="","",INDEX('All CCC'!AC$7:AC$754,MATCH(WatchList!$B55,'All CCC'!$B$7:$B$754,0)))</f>
        <v/>
      </c>
      <c r="AD55" s="334" t="str">
        <f>IF($B55="","",INDEX('All CCC'!AD$7:AD$754,MATCH(WatchList!$B55,'All CCC'!$B$7:$B$754,0)))</f>
        <v/>
      </c>
      <c r="AE55" s="334" t="str">
        <f>IF($B55="","",INDEX('All CCC'!AE$7:AE$754,MATCH(WatchList!$B55,'All CCC'!$B$7:$B$754,0)))</f>
        <v/>
      </c>
      <c r="AF55" s="334" t="str">
        <f>IF($B55="","",INDEX('All CCC'!AF$7:AF$754,MATCH(WatchList!$B55,'All CCC'!$B$7:$B$754,0)))</f>
        <v/>
      </c>
      <c r="AG55" s="334" t="str">
        <f>IF($B55="","",INDEX('All CCC'!AG$7:AG$754,MATCH(WatchList!$B55,'All CCC'!$B$7:$B$754,0)))</f>
        <v/>
      </c>
      <c r="AH55" s="334" t="str">
        <f>IF($B55="","",INDEX('All CCC'!AH$7:AH$754,MATCH(WatchList!$B55,'All CCC'!$B$7:$B$754,0)))</f>
        <v/>
      </c>
      <c r="AI55" s="334" t="str">
        <f>IF($B55="","",INDEX('All CCC'!AI$7:AI$754,MATCH(WatchList!$B55,'All CCC'!$B$7:$B$754,0)))</f>
        <v/>
      </c>
      <c r="AJ55" s="334" t="str">
        <f>IF($B55="","",INDEX('All CCC'!AJ$7:AJ$754,MATCH(WatchList!$B55,'All CCC'!$B$7:$B$754,0)))</f>
        <v/>
      </c>
      <c r="AK55" s="334" t="str">
        <f>IF($B55="","",INDEX('All CCC'!AK$7:AK$754,MATCH(WatchList!$B55,'All CCC'!$B$7:$B$754,0)))</f>
        <v/>
      </c>
      <c r="AL55" s="334" t="str">
        <f>IF($B55="","",INDEX('All CCC'!AL$7:AL$754,MATCH(WatchList!$B55,'All CCC'!$B$7:$B$754,0)))</f>
        <v/>
      </c>
      <c r="AM55" s="334" t="str">
        <f>IF($B55="","",INDEX('All CCC'!AM$7:AM$754,MATCH(WatchList!$B55,'All CCC'!$B$7:$B$754,0)))</f>
        <v/>
      </c>
      <c r="AN55" s="334" t="str">
        <f>IF($B55="","",INDEX('All CCC'!AN$7:AN$754,MATCH(WatchList!$B55,'All CCC'!$B$7:$B$754,0)))</f>
        <v/>
      </c>
      <c r="AO55" s="334" t="str">
        <f>IF($B55="","",INDEX('All CCC'!AO$7:AO$754,MATCH(WatchList!$B55,'All CCC'!$B$7:$B$754,0)))</f>
        <v/>
      </c>
      <c r="AP55" s="334" t="str">
        <f>IF($B55="","",INDEX('All CCC'!AP$7:AP$754,MATCH(WatchList!$B55,'All CCC'!$B$7:$B$754,0)))</f>
        <v/>
      </c>
      <c r="AQ55" s="334" t="str">
        <f>IF($B55="","",INDEX('All CCC'!AQ$7:AQ$754,MATCH(WatchList!$B55,'All CCC'!$B$7:$B$754,0)))</f>
        <v/>
      </c>
      <c r="AR55" s="334" t="str">
        <f>IF($B55="","",INDEX('All CCC'!AR$7:AR$754,MATCH(WatchList!$B55,'All CCC'!$B$7:$B$754,0)))</f>
        <v/>
      </c>
      <c r="AS55" s="334" t="str">
        <f>IF($B55="","",INDEX('All CCC'!AS$7:AS$754,MATCH(WatchList!$B55,'All CCC'!$B$7:$B$754,0)))</f>
        <v/>
      </c>
      <c r="AT55" s="334" t="str">
        <f>IF($B55="","",INDEX('All CCC'!AT$7:AT$754,MATCH(WatchList!$B55,'All CCC'!$B$7:$B$754,0)))</f>
        <v/>
      </c>
      <c r="AU55" s="334" t="str">
        <f>IF($B55="","",INDEX('All CCC'!AU$7:AU$754,MATCH(WatchList!$B55,'All CCC'!$B$7:$B$754,0)))</f>
        <v/>
      </c>
      <c r="AV55" s="334" t="str">
        <f>IF($B55="","",INDEX('All CCC'!AV$7:AV$754,MATCH(WatchList!$B55,'All CCC'!$B$7:$B$754,0)))</f>
        <v/>
      </c>
      <c r="AW55" s="334" t="str">
        <f>IF($B55="","",INDEX('All CCC'!AW$7:AW$754,MATCH(WatchList!$B55,'All CCC'!$B$7:$B$754,0)))</f>
        <v/>
      </c>
      <c r="AX55" s="334" t="str">
        <f>IF($B55="","",INDEX('All CCC'!AX$7:AX$754,MATCH(WatchList!$B55,'All CCC'!$B$7:$B$754,0)))</f>
        <v/>
      </c>
      <c r="AY55" s="334" t="str">
        <f>IF($B55="","",INDEX('All CCC'!AY$7:AY$754,MATCH(WatchList!$B55,'All CCC'!$B$7:$B$754,0)))</f>
        <v/>
      </c>
      <c r="AZ55" s="334" t="str">
        <f>IF($B55="","",INDEX('All CCC'!AZ$7:AZ$754,MATCH(WatchList!$B55,'All CCC'!$B$7:$B$754,0)))</f>
        <v/>
      </c>
      <c r="BA55" s="334" t="str">
        <f>IF($B55="","",INDEX('All CCC'!BA$7:BA$754,MATCH(WatchList!$B55,'All CCC'!$B$7:$B$754,0)))</f>
        <v/>
      </c>
      <c r="BB55" s="334" t="str">
        <f>IF($B55="","",INDEX('All CCC'!BB$7:BB$754,MATCH(WatchList!$B55,'All CCC'!$B$7:$B$754,0)))</f>
        <v/>
      </c>
      <c r="BC55" s="334" t="str">
        <f>IF($B55="","",INDEX('All CCC'!BC$7:BC$754,MATCH(WatchList!$B55,'All CCC'!$B$7:$B$754,0)))</f>
        <v/>
      </c>
      <c r="BD55" s="334" t="str">
        <f>IF($B55="","",INDEX('All CCC'!BD$7:BD$754,MATCH(WatchList!$B55,'All CCC'!$B$7:$B$754,0)))</f>
        <v/>
      </c>
      <c r="BE55" s="334" t="str">
        <f>IF($B55="","",INDEX('All CCC'!BE$7:BE$754,MATCH(WatchList!$B55,'All CCC'!$B$7:$B$754,0)))</f>
        <v/>
      </c>
      <c r="BF55" s="334" t="str">
        <f>IF($B55="","",INDEX('All CCC'!BF$7:BF$754,MATCH(WatchList!$B55,'All CCC'!$B$7:$B$754,0)))</f>
        <v/>
      </c>
      <c r="BG55" s="334" t="str">
        <f>IF($B55="","",INDEX('All CCC'!BG$7:BG$754,MATCH(WatchList!$B55,'All CCC'!$B$7:$B$754,0)))</f>
        <v/>
      </c>
    </row>
    <row r="56" spans="1:59" x14ac:dyDescent="0.2">
      <c r="A56" s="333" t="str">
        <f>IF($B56="","",INDEX('All CCC'!A$7:A$754,MATCH(WatchList!$B56,'All CCC'!$B$7:$B$754,0)))</f>
        <v/>
      </c>
      <c r="B56" s="127"/>
      <c r="C56" s="334" t="str">
        <f>IF($B56="","",INDEX('All CCC'!C$7:C$754,MATCH(WatchList!$B56,'All CCC'!$B$7:$B$754,0)))</f>
        <v/>
      </c>
      <c r="D56" s="334" t="str">
        <f>IF($B56="","",INDEX('All CCC'!D$7:D$754,MATCH(WatchList!$B56,'All CCC'!$B$7:$B$754,0)))</f>
        <v/>
      </c>
      <c r="E56" s="334" t="str">
        <f>IF($B56="","",INDEX('All CCC'!E$7:E$754,MATCH(WatchList!$B56,'All CCC'!$B$7:$B$754,0)))</f>
        <v/>
      </c>
      <c r="F56" s="334" t="str">
        <f>IF($B56="","",INDEX('All CCC'!F$7:F$754,MATCH(WatchList!$B56,'All CCC'!$B$7:$B$754,0)))</f>
        <v/>
      </c>
      <c r="G56" s="334" t="str">
        <f>IF($B56="","",INDEX('All CCC'!G$7:G$754,MATCH(WatchList!$B56,'All CCC'!$B$7:$B$754,0)))</f>
        <v/>
      </c>
      <c r="H56" s="334" t="str">
        <f>IF($B56="","",INDEX('All CCC'!H$7:H$754,MATCH(WatchList!$B56,'All CCC'!$B$7:$B$754,0)))</f>
        <v/>
      </c>
      <c r="I56" s="334" t="str">
        <f>IF($B56="","",INDEX('All CCC'!I$7:I$754,MATCH(WatchList!$B56,'All CCC'!$B$7:$B$754,0)))</f>
        <v/>
      </c>
      <c r="J56" s="334" t="str">
        <f>IF($B56="","",INDEX('All CCC'!J$7:J$754,MATCH(WatchList!$B56,'All CCC'!$B$7:$B$754,0)))</f>
        <v/>
      </c>
      <c r="K56" s="334" t="str">
        <f>IF($B56="","",INDEX('All CCC'!K$7:K$754,MATCH(WatchList!$B56,'All CCC'!$B$7:$B$754,0)))</f>
        <v/>
      </c>
      <c r="L56" s="334" t="str">
        <f>IF($B56="","",INDEX('All CCC'!L$7:L$754,MATCH(WatchList!$B56,'All CCC'!$B$7:$B$754,0)))</f>
        <v/>
      </c>
      <c r="M56" s="334" t="str">
        <f>IF($B56="","",INDEX('All CCC'!M$7:M$754,MATCH(WatchList!$B56,'All CCC'!$B$7:$B$754,0)))</f>
        <v/>
      </c>
      <c r="N56" s="334" t="str">
        <f>IF($B56="","",INDEX('All CCC'!N$7:N$754,MATCH(WatchList!$B56,'All CCC'!$B$7:$B$754,0)))</f>
        <v/>
      </c>
      <c r="O56" s="334" t="str">
        <f>IF($B56="","",INDEX('All CCC'!O$7:O$754,MATCH(WatchList!$B56,'All CCC'!$B$7:$B$754,0)))</f>
        <v/>
      </c>
      <c r="P56" s="335" t="str">
        <f>IF($B56="","",INDEX('All CCC'!P$7:P$754,MATCH(WatchList!$B56,'All CCC'!$B$7:$B$754,0)))</f>
        <v/>
      </c>
      <c r="Q56" s="335" t="str">
        <f>IF($B56="","",INDEX('All CCC'!Q$7:Q$754,MATCH(WatchList!$B56,'All CCC'!$B$7:$B$754,0)))</f>
        <v/>
      </c>
      <c r="R56" s="334" t="str">
        <f>IF($B56="","",INDEX('All CCC'!R$7:R$754,MATCH(WatchList!$B56,'All CCC'!$B$7:$B$754,0)))</f>
        <v/>
      </c>
      <c r="S56" s="334" t="str">
        <f>IF($B56="","",INDEX('All CCC'!S$7:S$754,MATCH(WatchList!$B56,'All CCC'!$B$7:$B$754,0)))</f>
        <v/>
      </c>
      <c r="T56" s="334" t="str">
        <f>IF($B56="","",INDEX('All CCC'!T$7:T$754,MATCH(WatchList!$B56,'All CCC'!$B$7:$B$754,0)))</f>
        <v/>
      </c>
      <c r="U56" s="334" t="str">
        <f>IF($B56="","",INDEX('All CCC'!U$7:U$754,MATCH(WatchList!$B56,'All CCC'!$B$7:$B$754,0)))</f>
        <v/>
      </c>
      <c r="V56" s="334" t="str">
        <f>IF($B56="","",INDEX('All CCC'!V$7:V$754,MATCH(WatchList!$B56,'All CCC'!$B$7:$B$754,0)))</f>
        <v/>
      </c>
      <c r="W56" s="334" t="str">
        <f>IF($B56="","",INDEX('All CCC'!W$7:W$754,MATCH(WatchList!$B56,'All CCC'!$B$7:$B$754,0)))</f>
        <v/>
      </c>
      <c r="X56" s="334" t="str">
        <f>IF($B56="","",INDEX('All CCC'!X$7:X$754,MATCH(WatchList!$B56,'All CCC'!$B$7:$B$754,0)))</f>
        <v/>
      </c>
      <c r="Y56" s="334" t="str">
        <f>IF($B56="","",INDEX('All CCC'!Y$7:Y$754,MATCH(WatchList!$B56,'All CCC'!$B$7:$B$754,0)))</f>
        <v/>
      </c>
      <c r="Z56" s="334" t="str">
        <f>IF($B56="","",INDEX('All CCC'!Z$7:Z$754,MATCH(WatchList!$B56,'All CCC'!$B$7:$B$754,0)))</f>
        <v/>
      </c>
      <c r="AA56" s="334" t="str">
        <f>IF($B56="","",INDEX('All CCC'!AA$7:AA$754,MATCH(WatchList!$B56,'All CCC'!$B$7:$B$754,0)))</f>
        <v/>
      </c>
      <c r="AB56" s="334" t="str">
        <f>IF($B56="","",INDEX('All CCC'!AB$7:AB$754,MATCH(WatchList!$B56,'All CCC'!$B$7:$B$754,0)))</f>
        <v/>
      </c>
      <c r="AC56" s="334" t="str">
        <f>IF($B56="","",INDEX('All CCC'!AC$7:AC$754,MATCH(WatchList!$B56,'All CCC'!$B$7:$B$754,0)))</f>
        <v/>
      </c>
      <c r="AD56" s="334" t="str">
        <f>IF($B56="","",INDEX('All CCC'!AD$7:AD$754,MATCH(WatchList!$B56,'All CCC'!$B$7:$B$754,0)))</f>
        <v/>
      </c>
      <c r="AE56" s="334" t="str">
        <f>IF($B56="","",INDEX('All CCC'!AE$7:AE$754,MATCH(WatchList!$B56,'All CCC'!$B$7:$B$754,0)))</f>
        <v/>
      </c>
      <c r="AF56" s="334" t="str">
        <f>IF($B56="","",INDEX('All CCC'!AF$7:AF$754,MATCH(WatchList!$B56,'All CCC'!$B$7:$B$754,0)))</f>
        <v/>
      </c>
      <c r="AG56" s="334" t="str">
        <f>IF($B56="","",INDEX('All CCC'!AG$7:AG$754,MATCH(WatchList!$B56,'All CCC'!$B$7:$B$754,0)))</f>
        <v/>
      </c>
      <c r="AH56" s="334" t="str">
        <f>IF($B56="","",INDEX('All CCC'!AH$7:AH$754,MATCH(WatchList!$B56,'All CCC'!$B$7:$B$754,0)))</f>
        <v/>
      </c>
      <c r="AI56" s="334" t="str">
        <f>IF($B56="","",INDEX('All CCC'!AI$7:AI$754,MATCH(WatchList!$B56,'All CCC'!$B$7:$B$754,0)))</f>
        <v/>
      </c>
      <c r="AJ56" s="334" t="str">
        <f>IF($B56="","",INDEX('All CCC'!AJ$7:AJ$754,MATCH(WatchList!$B56,'All CCC'!$B$7:$B$754,0)))</f>
        <v/>
      </c>
      <c r="AK56" s="334" t="str">
        <f>IF($B56="","",INDEX('All CCC'!AK$7:AK$754,MATCH(WatchList!$B56,'All CCC'!$B$7:$B$754,0)))</f>
        <v/>
      </c>
      <c r="AL56" s="334" t="str">
        <f>IF($B56="","",INDEX('All CCC'!AL$7:AL$754,MATCH(WatchList!$B56,'All CCC'!$B$7:$B$754,0)))</f>
        <v/>
      </c>
      <c r="AM56" s="334" t="str">
        <f>IF($B56="","",INDEX('All CCC'!AM$7:AM$754,MATCH(WatchList!$B56,'All CCC'!$B$7:$B$754,0)))</f>
        <v/>
      </c>
      <c r="AN56" s="334" t="str">
        <f>IF($B56="","",INDEX('All CCC'!AN$7:AN$754,MATCH(WatchList!$B56,'All CCC'!$B$7:$B$754,0)))</f>
        <v/>
      </c>
      <c r="AO56" s="334" t="str">
        <f>IF($B56="","",INDEX('All CCC'!AO$7:AO$754,MATCH(WatchList!$B56,'All CCC'!$B$7:$B$754,0)))</f>
        <v/>
      </c>
      <c r="AP56" s="334" t="str">
        <f>IF($B56="","",INDEX('All CCC'!AP$7:AP$754,MATCH(WatchList!$B56,'All CCC'!$B$7:$B$754,0)))</f>
        <v/>
      </c>
      <c r="AQ56" s="334" t="str">
        <f>IF($B56="","",INDEX('All CCC'!AQ$7:AQ$754,MATCH(WatchList!$B56,'All CCC'!$B$7:$B$754,0)))</f>
        <v/>
      </c>
      <c r="AR56" s="334" t="str">
        <f>IF($B56="","",INDEX('All CCC'!AR$7:AR$754,MATCH(WatchList!$B56,'All CCC'!$B$7:$B$754,0)))</f>
        <v/>
      </c>
      <c r="AS56" s="334" t="str">
        <f>IF($B56="","",INDEX('All CCC'!AS$7:AS$754,MATCH(WatchList!$B56,'All CCC'!$B$7:$B$754,0)))</f>
        <v/>
      </c>
      <c r="AT56" s="334" t="str">
        <f>IF($B56="","",INDEX('All CCC'!AT$7:AT$754,MATCH(WatchList!$B56,'All CCC'!$B$7:$B$754,0)))</f>
        <v/>
      </c>
      <c r="AU56" s="334" t="str">
        <f>IF($B56="","",INDEX('All CCC'!AU$7:AU$754,MATCH(WatchList!$B56,'All CCC'!$B$7:$B$754,0)))</f>
        <v/>
      </c>
      <c r="AV56" s="334" t="str">
        <f>IF($B56="","",INDEX('All CCC'!AV$7:AV$754,MATCH(WatchList!$B56,'All CCC'!$B$7:$B$754,0)))</f>
        <v/>
      </c>
      <c r="AW56" s="334" t="str">
        <f>IF($B56="","",INDEX('All CCC'!AW$7:AW$754,MATCH(WatchList!$B56,'All CCC'!$B$7:$B$754,0)))</f>
        <v/>
      </c>
      <c r="AX56" s="334" t="str">
        <f>IF($B56="","",INDEX('All CCC'!AX$7:AX$754,MATCH(WatchList!$B56,'All CCC'!$B$7:$B$754,0)))</f>
        <v/>
      </c>
      <c r="AY56" s="334" t="str">
        <f>IF($B56="","",INDEX('All CCC'!AY$7:AY$754,MATCH(WatchList!$B56,'All CCC'!$B$7:$B$754,0)))</f>
        <v/>
      </c>
      <c r="AZ56" s="334" t="str">
        <f>IF($B56="","",INDEX('All CCC'!AZ$7:AZ$754,MATCH(WatchList!$B56,'All CCC'!$B$7:$B$754,0)))</f>
        <v/>
      </c>
      <c r="BA56" s="334" t="str">
        <f>IF($B56="","",INDEX('All CCC'!BA$7:BA$754,MATCH(WatchList!$B56,'All CCC'!$B$7:$B$754,0)))</f>
        <v/>
      </c>
      <c r="BB56" s="334" t="str">
        <f>IF($B56="","",INDEX('All CCC'!BB$7:BB$754,MATCH(WatchList!$B56,'All CCC'!$B$7:$B$754,0)))</f>
        <v/>
      </c>
      <c r="BC56" s="334" t="str">
        <f>IF($B56="","",INDEX('All CCC'!BC$7:BC$754,MATCH(WatchList!$B56,'All CCC'!$B$7:$B$754,0)))</f>
        <v/>
      </c>
      <c r="BD56" s="334" t="str">
        <f>IF($B56="","",INDEX('All CCC'!BD$7:BD$754,MATCH(WatchList!$B56,'All CCC'!$B$7:$B$754,0)))</f>
        <v/>
      </c>
      <c r="BE56" s="334" t="str">
        <f>IF($B56="","",INDEX('All CCC'!BE$7:BE$754,MATCH(WatchList!$B56,'All CCC'!$B$7:$B$754,0)))</f>
        <v/>
      </c>
      <c r="BF56" s="334" t="str">
        <f>IF($B56="","",INDEX('All CCC'!BF$7:BF$754,MATCH(WatchList!$B56,'All CCC'!$B$7:$B$754,0)))</f>
        <v/>
      </c>
      <c r="BG56" s="334" t="str">
        <f>IF($B56="","",INDEX('All CCC'!BG$7:BG$754,MATCH(WatchList!$B56,'All CCC'!$B$7:$B$754,0)))</f>
        <v/>
      </c>
    </row>
    <row r="57" spans="1:59" x14ac:dyDescent="0.2">
      <c r="A57" s="333" t="str">
        <f>IF($B57="","",INDEX('All CCC'!A$7:A$754,MATCH(WatchList!$B57,'All CCC'!$B$7:$B$754,0)))</f>
        <v/>
      </c>
      <c r="B57" s="127"/>
      <c r="C57" s="334" t="str">
        <f>IF($B57="","",INDEX('All CCC'!C$7:C$754,MATCH(WatchList!$B57,'All CCC'!$B$7:$B$754,0)))</f>
        <v/>
      </c>
      <c r="D57" s="334" t="str">
        <f>IF($B57="","",INDEX('All CCC'!D$7:D$754,MATCH(WatchList!$B57,'All CCC'!$B$7:$B$754,0)))</f>
        <v/>
      </c>
      <c r="E57" s="334" t="str">
        <f>IF($B57="","",INDEX('All CCC'!E$7:E$754,MATCH(WatchList!$B57,'All CCC'!$B$7:$B$754,0)))</f>
        <v/>
      </c>
      <c r="F57" s="334" t="str">
        <f>IF($B57="","",INDEX('All CCC'!F$7:F$754,MATCH(WatchList!$B57,'All CCC'!$B$7:$B$754,0)))</f>
        <v/>
      </c>
      <c r="G57" s="334" t="str">
        <f>IF($B57="","",INDEX('All CCC'!G$7:G$754,MATCH(WatchList!$B57,'All CCC'!$B$7:$B$754,0)))</f>
        <v/>
      </c>
      <c r="H57" s="334" t="str">
        <f>IF($B57="","",INDEX('All CCC'!H$7:H$754,MATCH(WatchList!$B57,'All CCC'!$B$7:$B$754,0)))</f>
        <v/>
      </c>
      <c r="I57" s="334" t="str">
        <f>IF($B57="","",INDEX('All CCC'!I$7:I$754,MATCH(WatchList!$B57,'All CCC'!$B$7:$B$754,0)))</f>
        <v/>
      </c>
      <c r="J57" s="334" t="str">
        <f>IF($B57="","",INDEX('All CCC'!J$7:J$754,MATCH(WatchList!$B57,'All CCC'!$B$7:$B$754,0)))</f>
        <v/>
      </c>
      <c r="K57" s="334" t="str">
        <f>IF($B57="","",INDEX('All CCC'!K$7:K$754,MATCH(WatchList!$B57,'All CCC'!$B$7:$B$754,0)))</f>
        <v/>
      </c>
      <c r="L57" s="334" t="str">
        <f>IF($B57="","",INDEX('All CCC'!L$7:L$754,MATCH(WatchList!$B57,'All CCC'!$B$7:$B$754,0)))</f>
        <v/>
      </c>
      <c r="M57" s="334" t="str">
        <f>IF($B57="","",INDEX('All CCC'!M$7:M$754,MATCH(WatchList!$B57,'All CCC'!$B$7:$B$754,0)))</f>
        <v/>
      </c>
      <c r="N57" s="334" t="str">
        <f>IF($B57="","",INDEX('All CCC'!N$7:N$754,MATCH(WatchList!$B57,'All CCC'!$B$7:$B$754,0)))</f>
        <v/>
      </c>
      <c r="O57" s="334" t="str">
        <f>IF($B57="","",INDEX('All CCC'!O$7:O$754,MATCH(WatchList!$B57,'All CCC'!$B$7:$B$754,0)))</f>
        <v/>
      </c>
      <c r="P57" s="335" t="str">
        <f>IF($B57="","",INDEX('All CCC'!P$7:P$754,MATCH(WatchList!$B57,'All CCC'!$B$7:$B$754,0)))</f>
        <v/>
      </c>
      <c r="Q57" s="335" t="str">
        <f>IF($B57="","",INDEX('All CCC'!Q$7:Q$754,MATCH(WatchList!$B57,'All CCC'!$B$7:$B$754,0)))</f>
        <v/>
      </c>
      <c r="R57" s="334" t="str">
        <f>IF($B57="","",INDEX('All CCC'!R$7:R$754,MATCH(WatchList!$B57,'All CCC'!$B$7:$B$754,0)))</f>
        <v/>
      </c>
      <c r="S57" s="334" t="str">
        <f>IF($B57="","",INDEX('All CCC'!S$7:S$754,MATCH(WatchList!$B57,'All CCC'!$B$7:$B$754,0)))</f>
        <v/>
      </c>
      <c r="T57" s="334" t="str">
        <f>IF($B57="","",INDEX('All CCC'!T$7:T$754,MATCH(WatchList!$B57,'All CCC'!$B$7:$B$754,0)))</f>
        <v/>
      </c>
      <c r="U57" s="334" t="str">
        <f>IF($B57="","",INDEX('All CCC'!U$7:U$754,MATCH(WatchList!$B57,'All CCC'!$B$7:$B$754,0)))</f>
        <v/>
      </c>
      <c r="V57" s="334" t="str">
        <f>IF($B57="","",INDEX('All CCC'!V$7:V$754,MATCH(WatchList!$B57,'All CCC'!$B$7:$B$754,0)))</f>
        <v/>
      </c>
      <c r="W57" s="334" t="str">
        <f>IF($B57="","",INDEX('All CCC'!W$7:W$754,MATCH(WatchList!$B57,'All CCC'!$B$7:$B$754,0)))</f>
        <v/>
      </c>
      <c r="X57" s="334" t="str">
        <f>IF($B57="","",INDEX('All CCC'!X$7:X$754,MATCH(WatchList!$B57,'All CCC'!$B$7:$B$754,0)))</f>
        <v/>
      </c>
      <c r="Y57" s="334" t="str">
        <f>IF($B57="","",INDEX('All CCC'!Y$7:Y$754,MATCH(WatchList!$B57,'All CCC'!$B$7:$B$754,0)))</f>
        <v/>
      </c>
      <c r="Z57" s="334" t="str">
        <f>IF($B57="","",INDEX('All CCC'!Z$7:Z$754,MATCH(WatchList!$B57,'All CCC'!$B$7:$B$754,0)))</f>
        <v/>
      </c>
      <c r="AA57" s="334" t="str">
        <f>IF($B57="","",INDEX('All CCC'!AA$7:AA$754,MATCH(WatchList!$B57,'All CCC'!$B$7:$B$754,0)))</f>
        <v/>
      </c>
      <c r="AB57" s="334" t="str">
        <f>IF($B57="","",INDEX('All CCC'!AB$7:AB$754,MATCH(WatchList!$B57,'All CCC'!$B$7:$B$754,0)))</f>
        <v/>
      </c>
      <c r="AC57" s="334" t="str">
        <f>IF($B57="","",INDEX('All CCC'!AC$7:AC$754,MATCH(WatchList!$B57,'All CCC'!$B$7:$B$754,0)))</f>
        <v/>
      </c>
      <c r="AD57" s="334" t="str">
        <f>IF($B57="","",INDEX('All CCC'!AD$7:AD$754,MATCH(WatchList!$B57,'All CCC'!$B$7:$B$754,0)))</f>
        <v/>
      </c>
      <c r="AE57" s="334" t="str">
        <f>IF($B57="","",INDEX('All CCC'!AE$7:AE$754,MATCH(WatchList!$B57,'All CCC'!$B$7:$B$754,0)))</f>
        <v/>
      </c>
      <c r="AF57" s="334" t="str">
        <f>IF($B57="","",INDEX('All CCC'!AF$7:AF$754,MATCH(WatchList!$B57,'All CCC'!$B$7:$B$754,0)))</f>
        <v/>
      </c>
      <c r="AG57" s="334" t="str">
        <f>IF($B57="","",INDEX('All CCC'!AG$7:AG$754,MATCH(WatchList!$B57,'All CCC'!$B$7:$B$754,0)))</f>
        <v/>
      </c>
      <c r="AH57" s="334" t="str">
        <f>IF($B57="","",INDEX('All CCC'!AH$7:AH$754,MATCH(WatchList!$B57,'All CCC'!$B$7:$B$754,0)))</f>
        <v/>
      </c>
      <c r="AI57" s="334" t="str">
        <f>IF($B57="","",INDEX('All CCC'!AI$7:AI$754,MATCH(WatchList!$B57,'All CCC'!$B$7:$B$754,0)))</f>
        <v/>
      </c>
      <c r="AJ57" s="334" t="str">
        <f>IF($B57="","",INDEX('All CCC'!AJ$7:AJ$754,MATCH(WatchList!$B57,'All CCC'!$B$7:$B$754,0)))</f>
        <v/>
      </c>
      <c r="AK57" s="334" t="str">
        <f>IF($B57="","",INDEX('All CCC'!AK$7:AK$754,MATCH(WatchList!$B57,'All CCC'!$B$7:$B$754,0)))</f>
        <v/>
      </c>
      <c r="AL57" s="334" t="str">
        <f>IF($B57="","",INDEX('All CCC'!AL$7:AL$754,MATCH(WatchList!$B57,'All CCC'!$B$7:$B$754,0)))</f>
        <v/>
      </c>
      <c r="AM57" s="334" t="str">
        <f>IF($B57="","",INDEX('All CCC'!AM$7:AM$754,MATCH(WatchList!$B57,'All CCC'!$B$7:$B$754,0)))</f>
        <v/>
      </c>
      <c r="AN57" s="334" t="str">
        <f>IF($B57="","",INDEX('All CCC'!AN$7:AN$754,MATCH(WatchList!$B57,'All CCC'!$B$7:$B$754,0)))</f>
        <v/>
      </c>
      <c r="AO57" s="334" t="str">
        <f>IF($B57="","",INDEX('All CCC'!AO$7:AO$754,MATCH(WatchList!$B57,'All CCC'!$B$7:$B$754,0)))</f>
        <v/>
      </c>
      <c r="AP57" s="334" t="str">
        <f>IF($B57="","",INDEX('All CCC'!AP$7:AP$754,MATCH(WatchList!$B57,'All CCC'!$B$7:$B$754,0)))</f>
        <v/>
      </c>
      <c r="AQ57" s="334" t="str">
        <f>IF($B57="","",INDEX('All CCC'!AQ$7:AQ$754,MATCH(WatchList!$B57,'All CCC'!$B$7:$B$754,0)))</f>
        <v/>
      </c>
      <c r="AR57" s="334" t="str">
        <f>IF($B57="","",INDEX('All CCC'!AR$7:AR$754,MATCH(WatchList!$B57,'All CCC'!$B$7:$B$754,0)))</f>
        <v/>
      </c>
      <c r="AS57" s="334" t="str">
        <f>IF($B57="","",INDEX('All CCC'!AS$7:AS$754,MATCH(WatchList!$B57,'All CCC'!$B$7:$B$754,0)))</f>
        <v/>
      </c>
      <c r="AT57" s="334" t="str">
        <f>IF($B57="","",INDEX('All CCC'!AT$7:AT$754,MATCH(WatchList!$B57,'All CCC'!$B$7:$B$754,0)))</f>
        <v/>
      </c>
      <c r="AU57" s="334" t="str">
        <f>IF($B57="","",INDEX('All CCC'!AU$7:AU$754,MATCH(WatchList!$B57,'All CCC'!$B$7:$B$754,0)))</f>
        <v/>
      </c>
      <c r="AV57" s="334" t="str">
        <f>IF($B57="","",INDEX('All CCC'!AV$7:AV$754,MATCH(WatchList!$B57,'All CCC'!$B$7:$B$754,0)))</f>
        <v/>
      </c>
      <c r="AW57" s="334" t="str">
        <f>IF($B57="","",INDEX('All CCC'!AW$7:AW$754,MATCH(WatchList!$B57,'All CCC'!$B$7:$B$754,0)))</f>
        <v/>
      </c>
      <c r="AX57" s="334" t="str">
        <f>IF($B57="","",INDEX('All CCC'!AX$7:AX$754,MATCH(WatchList!$B57,'All CCC'!$B$7:$B$754,0)))</f>
        <v/>
      </c>
      <c r="AY57" s="334" t="str">
        <f>IF($B57="","",INDEX('All CCC'!AY$7:AY$754,MATCH(WatchList!$B57,'All CCC'!$B$7:$B$754,0)))</f>
        <v/>
      </c>
      <c r="AZ57" s="334" t="str">
        <f>IF($B57="","",INDEX('All CCC'!AZ$7:AZ$754,MATCH(WatchList!$B57,'All CCC'!$B$7:$B$754,0)))</f>
        <v/>
      </c>
      <c r="BA57" s="334" t="str">
        <f>IF($B57="","",INDEX('All CCC'!BA$7:BA$754,MATCH(WatchList!$B57,'All CCC'!$B$7:$B$754,0)))</f>
        <v/>
      </c>
      <c r="BB57" s="334" t="str">
        <f>IF($B57="","",INDEX('All CCC'!BB$7:BB$754,MATCH(WatchList!$B57,'All CCC'!$B$7:$B$754,0)))</f>
        <v/>
      </c>
      <c r="BC57" s="334" t="str">
        <f>IF($B57="","",INDEX('All CCC'!BC$7:BC$754,MATCH(WatchList!$B57,'All CCC'!$B$7:$B$754,0)))</f>
        <v/>
      </c>
      <c r="BD57" s="334" t="str">
        <f>IF($B57="","",INDEX('All CCC'!BD$7:BD$754,MATCH(WatchList!$B57,'All CCC'!$B$7:$B$754,0)))</f>
        <v/>
      </c>
      <c r="BE57" s="334" t="str">
        <f>IF($B57="","",INDEX('All CCC'!BE$7:BE$754,MATCH(WatchList!$B57,'All CCC'!$B$7:$B$754,0)))</f>
        <v/>
      </c>
      <c r="BF57" s="334" t="str">
        <f>IF($B57="","",INDEX('All CCC'!BF$7:BF$754,MATCH(WatchList!$B57,'All CCC'!$B$7:$B$754,0)))</f>
        <v/>
      </c>
      <c r="BG57" s="334" t="str">
        <f>IF($B57="","",INDEX('All CCC'!BG$7:BG$754,MATCH(WatchList!$B57,'All CCC'!$B$7:$B$754,0)))</f>
        <v/>
      </c>
    </row>
    <row r="58" spans="1:59" x14ac:dyDescent="0.2">
      <c r="A58" s="333" t="str">
        <f>IF($B58="","",INDEX('All CCC'!A$7:A$754,MATCH(WatchList!$B58,'All CCC'!$B$7:$B$754,0)))</f>
        <v/>
      </c>
      <c r="B58" s="127"/>
      <c r="C58" s="334" t="str">
        <f>IF($B58="","",INDEX('All CCC'!C$7:C$754,MATCH(WatchList!$B58,'All CCC'!$B$7:$B$754,0)))</f>
        <v/>
      </c>
      <c r="D58" s="334" t="str">
        <f>IF($B58="","",INDEX('All CCC'!D$7:D$754,MATCH(WatchList!$B58,'All CCC'!$B$7:$B$754,0)))</f>
        <v/>
      </c>
      <c r="E58" s="334" t="str">
        <f>IF($B58="","",INDEX('All CCC'!E$7:E$754,MATCH(WatchList!$B58,'All CCC'!$B$7:$B$754,0)))</f>
        <v/>
      </c>
      <c r="F58" s="334" t="str">
        <f>IF($B58="","",INDEX('All CCC'!F$7:F$754,MATCH(WatchList!$B58,'All CCC'!$B$7:$B$754,0)))</f>
        <v/>
      </c>
      <c r="G58" s="334" t="str">
        <f>IF($B58="","",INDEX('All CCC'!G$7:G$754,MATCH(WatchList!$B58,'All CCC'!$B$7:$B$754,0)))</f>
        <v/>
      </c>
      <c r="H58" s="334" t="str">
        <f>IF($B58="","",INDEX('All CCC'!H$7:H$754,MATCH(WatchList!$B58,'All CCC'!$B$7:$B$754,0)))</f>
        <v/>
      </c>
      <c r="I58" s="334" t="str">
        <f>IF($B58="","",INDEX('All CCC'!I$7:I$754,MATCH(WatchList!$B58,'All CCC'!$B$7:$B$754,0)))</f>
        <v/>
      </c>
      <c r="J58" s="334" t="str">
        <f>IF($B58="","",INDEX('All CCC'!J$7:J$754,MATCH(WatchList!$B58,'All CCC'!$B$7:$B$754,0)))</f>
        <v/>
      </c>
      <c r="K58" s="334" t="str">
        <f>IF($B58="","",INDEX('All CCC'!K$7:K$754,MATCH(WatchList!$B58,'All CCC'!$B$7:$B$754,0)))</f>
        <v/>
      </c>
      <c r="L58" s="334" t="str">
        <f>IF($B58="","",INDEX('All CCC'!L$7:L$754,MATCH(WatchList!$B58,'All CCC'!$B$7:$B$754,0)))</f>
        <v/>
      </c>
      <c r="M58" s="334" t="str">
        <f>IF($B58="","",INDEX('All CCC'!M$7:M$754,MATCH(WatchList!$B58,'All CCC'!$B$7:$B$754,0)))</f>
        <v/>
      </c>
      <c r="N58" s="334" t="str">
        <f>IF($B58="","",INDEX('All CCC'!N$7:N$754,MATCH(WatchList!$B58,'All CCC'!$B$7:$B$754,0)))</f>
        <v/>
      </c>
      <c r="O58" s="334" t="str">
        <f>IF($B58="","",INDEX('All CCC'!O$7:O$754,MATCH(WatchList!$B58,'All CCC'!$B$7:$B$754,0)))</f>
        <v/>
      </c>
      <c r="P58" s="335" t="str">
        <f>IF($B58="","",INDEX('All CCC'!P$7:P$754,MATCH(WatchList!$B58,'All CCC'!$B$7:$B$754,0)))</f>
        <v/>
      </c>
      <c r="Q58" s="335" t="str">
        <f>IF($B58="","",INDEX('All CCC'!Q$7:Q$754,MATCH(WatchList!$B58,'All CCC'!$B$7:$B$754,0)))</f>
        <v/>
      </c>
      <c r="R58" s="334" t="str">
        <f>IF($B58="","",INDEX('All CCC'!R$7:R$754,MATCH(WatchList!$B58,'All CCC'!$B$7:$B$754,0)))</f>
        <v/>
      </c>
      <c r="S58" s="334" t="str">
        <f>IF($B58="","",INDEX('All CCC'!S$7:S$754,MATCH(WatchList!$B58,'All CCC'!$B$7:$B$754,0)))</f>
        <v/>
      </c>
      <c r="T58" s="334" t="str">
        <f>IF($B58="","",INDEX('All CCC'!T$7:T$754,MATCH(WatchList!$B58,'All CCC'!$B$7:$B$754,0)))</f>
        <v/>
      </c>
      <c r="U58" s="334" t="str">
        <f>IF($B58="","",INDEX('All CCC'!U$7:U$754,MATCH(WatchList!$B58,'All CCC'!$B$7:$B$754,0)))</f>
        <v/>
      </c>
      <c r="V58" s="334" t="str">
        <f>IF($B58="","",INDEX('All CCC'!V$7:V$754,MATCH(WatchList!$B58,'All CCC'!$B$7:$B$754,0)))</f>
        <v/>
      </c>
      <c r="W58" s="334" t="str">
        <f>IF($B58="","",INDEX('All CCC'!W$7:W$754,MATCH(WatchList!$B58,'All CCC'!$B$7:$B$754,0)))</f>
        <v/>
      </c>
      <c r="X58" s="334" t="str">
        <f>IF($B58="","",INDEX('All CCC'!X$7:X$754,MATCH(WatchList!$B58,'All CCC'!$B$7:$B$754,0)))</f>
        <v/>
      </c>
      <c r="Y58" s="334" t="str">
        <f>IF($B58="","",INDEX('All CCC'!Y$7:Y$754,MATCH(WatchList!$B58,'All CCC'!$B$7:$B$754,0)))</f>
        <v/>
      </c>
      <c r="Z58" s="334" t="str">
        <f>IF($B58="","",INDEX('All CCC'!Z$7:Z$754,MATCH(WatchList!$B58,'All CCC'!$B$7:$B$754,0)))</f>
        <v/>
      </c>
      <c r="AA58" s="334" t="str">
        <f>IF($B58="","",INDEX('All CCC'!AA$7:AA$754,MATCH(WatchList!$B58,'All CCC'!$B$7:$B$754,0)))</f>
        <v/>
      </c>
      <c r="AB58" s="334" t="str">
        <f>IF($B58="","",INDEX('All CCC'!AB$7:AB$754,MATCH(WatchList!$B58,'All CCC'!$B$7:$B$754,0)))</f>
        <v/>
      </c>
      <c r="AC58" s="334" t="str">
        <f>IF($B58="","",INDEX('All CCC'!AC$7:AC$754,MATCH(WatchList!$B58,'All CCC'!$B$7:$B$754,0)))</f>
        <v/>
      </c>
      <c r="AD58" s="334" t="str">
        <f>IF($B58="","",INDEX('All CCC'!AD$7:AD$754,MATCH(WatchList!$B58,'All CCC'!$B$7:$B$754,0)))</f>
        <v/>
      </c>
      <c r="AE58" s="334" t="str">
        <f>IF($B58="","",INDEX('All CCC'!AE$7:AE$754,MATCH(WatchList!$B58,'All CCC'!$B$7:$B$754,0)))</f>
        <v/>
      </c>
      <c r="AF58" s="334" t="str">
        <f>IF($B58="","",INDEX('All CCC'!AF$7:AF$754,MATCH(WatchList!$B58,'All CCC'!$B$7:$B$754,0)))</f>
        <v/>
      </c>
      <c r="AG58" s="334" t="str">
        <f>IF($B58="","",INDEX('All CCC'!AG$7:AG$754,MATCH(WatchList!$B58,'All CCC'!$B$7:$B$754,0)))</f>
        <v/>
      </c>
      <c r="AH58" s="334" t="str">
        <f>IF($B58="","",INDEX('All CCC'!AH$7:AH$754,MATCH(WatchList!$B58,'All CCC'!$B$7:$B$754,0)))</f>
        <v/>
      </c>
      <c r="AI58" s="334" t="str">
        <f>IF($B58="","",INDEX('All CCC'!AI$7:AI$754,MATCH(WatchList!$B58,'All CCC'!$B$7:$B$754,0)))</f>
        <v/>
      </c>
      <c r="AJ58" s="334" t="str">
        <f>IF($B58="","",INDEX('All CCC'!AJ$7:AJ$754,MATCH(WatchList!$B58,'All CCC'!$B$7:$B$754,0)))</f>
        <v/>
      </c>
      <c r="AK58" s="334" t="str">
        <f>IF($B58="","",INDEX('All CCC'!AK$7:AK$754,MATCH(WatchList!$B58,'All CCC'!$B$7:$B$754,0)))</f>
        <v/>
      </c>
      <c r="AL58" s="334" t="str">
        <f>IF($B58="","",INDEX('All CCC'!AL$7:AL$754,MATCH(WatchList!$B58,'All CCC'!$B$7:$B$754,0)))</f>
        <v/>
      </c>
      <c r="AM58" s="334" t="str">
        <f>IF($B58="","",INDEX('All CCC'!AM$7:AM$754,MATCH(WatchList!$B58,'All CCC'!$B$7:$B$754,0)))</f>
        <v/>
      </c>
      <c r="AN58" s="334" t="str">
        <f>IF($B58="","",INDEX('All CCC'!AN$7:AN$754,MATCH(WatchList!$B58,'All CCC'!$B$7:$B$754,0)))</f>
        <v/>
      </c>
      <c r="AO58" s="334" t="str">
        <f>IF($B58="","",INDEX('All CCC'!AO$7:AO$754,MATCH(WatchList!$B58,'All CCC'!$B$7:$B$754,0)))</f>
        <v/>
      </c>
      <c r="AP58" s="334" t="str">
        <f>IF($B58="","",INDEX('All CCC'!AP$7:AP$754,MATCH(WatchList!$B58,'All CCC'!$B$7:$B$754,0)))</f>
        <v/>
      </c>
      <c r="AQ58" s="334" t="str">
        <f>IF($B58="","",INDEX('All CCC'!AQ$7:AQ$754,MATCH(WatchList!$B58,'All CCC'!$B$7:$B$754,0)))</f>
        <v/>
      </c>
      <c r="AR58" s="334" t="str">
        <f>IF($B58="","",INDEX('All CCC'!AR$7:AR$754,MATCH(WatchList!$B58,'All CCC'!$B$7:$B$754,0)))</f>
        <v/>
      </c>
      <c r="AS58" s="334" t="str">
        <f>IF($B58="","",INDEX('All CCC'!AS$7:AS$754,MATCH(WatchList!$B58,'All CCC'!$B$7:$B$754,0)))</f>
        <v/>
      </c>
      <c r="AT58" s="334" t="str">
        <f>IF($B58="","",INDEX('All CCC'!AT$7:AT$754,MATCH(WatchList!$B58,'All CCC'!$B$7:$B$754,0)))</f>
        <v/>
      </c>
      <c r="AU58" s="334" t="str">
        <f>IF($B58="","",INDEX('All CCC'!AU$7:AU$754,MATCH(WatchList!$B58,'All CCC'!$B$7:$B$754,0)))</f>
        <v/>
      </c>
      <c r="AV58" s="334" t="str">
        <f>IF($B58="","",INDEX('All CCC'!AV$7:AV$754,MATCH(WatchList!$B58,'All CCC'!$B$7:$B$754,0)))</f>
        <v/>
      </c>
      <c r="AW58" s="334" t="str">
        <f>IF($B58="","",INDEX('All CCC'!AW$7:AW$754,MATCH(WatchList!$B58,'All CCC'!$B$7:$B$754,0)))</f>
        <v/>
      </c>
      <c r="AX58" s="334" t="str">
        <f>IF($B58="","",INDEX('All CCC'!AX$7:AX$754,MATCH(WatchList!$B58,'All CCC'!$B$7:$B$754,0)))</f>
        <v/>
      </c>
      <c r="AY58" s="334" t="str">
        <f>IF($B58="","",INDEX('All CCC'!AY$7:AY$754,MATCH(WatchList!$B58,'All CCC'!$B$7:$B$754,0)))</f>
        <v/>
      </c>
      <c r="AZ58" s="334" t="str">
        <f>IF($B58="","",INDEX('All CCC'!AZ$7:AZ$754,MATCH(WatchList!$B58,'All CCC'!$B$7:$B$754,0)))</f>
        <v/>
      </c>
      <c r="BA58" s="334" t="str">
        <f>IF($B58="","",INDEX('All CCC'!BA$7:BA$754,MATCH(WatchList!$B58,'All CCC'!$B$7:$B$754,0)))</f>
        <v/>
      </c>
      <c r="BB58" s="334" t="str">
        <f>IF($B58="","",INDEX('All CCC'!BB$7:BB$754,MATCH(WatchList!$B58,'All CCC'!$B$7:$B$754,0)))</f>
        <v/>
      </c>
      <c r="BC58" s="334" t="str">
        <f>IF($B58="","",INDEX('All CCC'!BC$7:BC$754,MATCH(WatchList!$B58,'All CCC'!$B$7:$B$754,0)))</f>
        <v/>
      </c>
      <c r="BD58" s="334" t="str">
        <f>IF($B58="","",INDEX('All CCC'!BD$7:BD$754,MATCH(WatchList!$B58,'All CCC'!$B$7:$B$754,0)))</f>
        <v/>
      </c>
      <c r="BE58" s="334" t="str">
        <f>IF($B58="","",INDEX('All CCC'!BE$7:BE$754,MATCH(WatchList!$B58,'All CCC'!$B$7:$B$754,0)))</f>
        <v/>
      </c>
      <c r="BF58" s="334" t="str">
        <f>IF($B58="","",INDEX('All CCC'!BF$7:BF$754,MATCH(WatchList!$B58,'All CCC'!$B$7:$B$754,0)))</f>
        <v/>
      </c>
      <c r="BG58" s="334" t="str">
        <f>IF($B58="","",INDEX('All CCC'!BG$7:BG$754,MATCH(WatchList!$B58,'All CCC'!$B$7:$B$754,0)))</f>
        <v/>
      </c>
    </row>
    <row r="59" spans="1:59" x14ac:dyDescent="0.2">
      <c r="A59" s="333" t="str">
        <f>IF($B59="","",INDEX('All CCC'!A$7:A$754,MATCH(WatchList!$B59,'All CCC'!$B$7:$B$754,0)))</f>
        <v/>
      </c>
      <c r="B59" s="127"/>
      <c r="C59" s="334" t="str">
        <f>IF($B59="","",INDEX('All CCC'!C$7:C$754,MATCH(WatchList!$B59,'All CCC'!$B$7:$B$754,0)))</f>
        <v/>
      </c>
      <c r="D59" s="334" t="str">
        <f>IF($B59="","",INDEX('All CCC'!D$7:D$754,MATCH(WatchList!$B59,'All CCC'!$B$7:$B$754,0)))</f>
        <v/>
      </c>
      <c r="E59" s="334" t="str">
        <f>IF($B59="","",INDEX('All CCC'!E$7:E$754,MATCH(WatchList!$B59,'All CCC'!$B$7:$B$754,0)))</f>
        <v/>
      </c>
      <c r="F59" s="334" t="str">
        <f>IF($B59="","",INDEX('All CCC'!F$7:F$754,MATCH(WatchList!$B59,'All CCC'!$B$7:$B$754,0)))</f>
        <v/>
      </c>
      <c r="G59" s="334" t="str">
        <f>IF($B59="","",INDEX('All CCC'!G$7:G$754,MATCH(WatchList!$B59,'All CCC'!$B$7:$B$754,0)))</f>
        <v/>
      </c>
      <c r="H59" s="334" t="str">
        <f>IF($B59="","",INDEX('All CCC'!H$7:H$754,MATCH(WatchList!$B59,'All CCC'!$B$7:$B$754,0)))</f>
        <v/>
      </c>
      <c r="I59" s="334" t="str">
        <f>IF($B59="","",INDEX('All CCC'!I$7:I$754,MATCH(WatchList!$B59,'All CCC'!$B$7:$B$754,0)))</f>
        <v/>
      </c>
      <c r="J59" s="334" t="str">
        <f>IF($B59="","",INDEX('All CCC'!J$7:J$754,MATCH(WatchList!$B59,'All CCC'!$B$7:$B$754,0)))</f>
        <v/>
      </c>
      <c r="K59" s="334" t="str">
        <f>IF($B59="","",INDEX('All CCC'!K$7:K$754,MATCH(WatchList!$B59,'All CCC'!$B$7:$B$754,0)))</f>
        <v/>
      </c>
      <c r="L59" s="334" t="str">
        <f>IF($B59="","",INDEX('All CCC'!L$7:L$754,MATCH(WatchList!$B59,'All CCC'!$B$7:$B$754,0)))</f>
        <v/>
      </c>
      <c r="M59" s="334" t="str">
        <f>IF($B59="","",INDEX('All CCC'!M$7:M$754,MATCH(WatchList!$B59,'All CCC'!$B$7:$B$754,0)))</f>
        <v/>
      </c>
      <c r="N59" s="334" t="str">
        <f>IF($B59="","",INDEX('All CCC'!N$7:N$754,MATCH(WatchList!$B59,'All CCC'!$B$7:$B$754,0)))</f>
        <v/>
      </c>
      <c r="O59" s="334" t="str">
        <f>IF($B59="","",INDEX('All CCC'!O$7:O$754,MATCH(WatchList!$B59,'All CCC'!$B$7:$B$754,0)))</f>
        <v/>
      </c>
      <c r="P59" s="335" t="str">
        <f>IF($B59="","",INDEX('All CCC'!P$7:P$754,MATCH(WatchList!$B59,'All CCC'!$B$7:$B$754,0)))</f>
        <v/>
      </c>
      <c r="Q59" s="335" t="str">
        <f>IF($B59="","",INDEX('All CCC'!Q$7:Q$754,MATCH(WatchList!$B59,'All CCC'!$B$7:$B$754,0)))</f>
        <v/>
      </c>
      <c r="R59" s="334" t="str">
        <f>IF($B59="","",INDEX('All CCC'!R$7:R$754,MATCH(WatchList!$B59,'All CCC'!$B$7:$B$754,0)))</f>
        <v/>
      </c>
      <c r="S59" s="334" t="str">
        <f>IF($B59="","",INDEX('All CCC'!S$7:S$754,MATCH(WatchList!$B59,'All CCC'!$B$7:$B$754,0)))</f>
        <v/>
      </c>
      <c r="T59" s="334" t="str">
        <f>IF($B59="","",INDEX('All CCC'!T$7:T$754,MATCH(WatchList!$B59,'All CCC'!$B$7:$B$754,0)))</f>
        <v/>
      </c>
      <c r="U59" s="334" t="str">
        <f>IF($B59="","",INDEX('All CCC'!U$7:U$754,MATCH(WatchList!$B59,'All CCC'!$B$7:$B$754,0)))</f>
        <v/>
      </c>
      <c r="V59" s="334" t="str">
        <f>IF($B59="","",INDEX('All CCC'!V$7:V$754,MATCH(WatchList!$B59,'All CCC'!$B$7:$B$754,0)))</f>
        <v/>
      </c>
      <c r="W59" s="334" t="str">
        <f>IF($B59="","",INDEX('All CCC'!W$7:W$754,MATCH(WatchList!$B59,'All CCC'!$B$7:$B$754,0)))</f>
        <v/>
      </c>
      <c r="X59" s="334" t="str">
        <f>IF($B59="","",INDEX('All CCC'!X$7:X$754,MATCH(WatchList!$B59,'All CCC'!$B$7:$B$754,0)))</f>
        <v/>
      </c>
      <c r="Y59" s="334" t="str">
        <f>IF($B59="","",INDEX('All CCC'!Y$7:Y$754,MATCH(WatchList!$B59,'All CCC'!$B$7:$B$754,0)))</f>
        <v/>
      </c>
      <c r="Z59" s="334" t="str">
        <f>IF($B59="","",INDEX('All CCC'!Z$7:Z$754,MATCH(WatchList!$B59,'All CCC'!$B$7:$B$754,0)))</f>
        <v/>
      </c>
      <c r="AA59" s="334" t="str">
        <f>IF($B59="","",INDEX('All CCC'!AA$7:AA$754,MATCH(WatchList!$B59,'All CCC'!$B$7:$B$754,0)))</f>
        <v/>
      </c>
      <c r="AB59" s="334" t="str">
        <f>IF($B59="","",INDEX('All CCC'!AB$7:AB$754,MATCH(WatchList!$B59,'All CCC'!$B$7:$B$754,0)))</f>
        <v/>
      </c>
      <c r="AC59" s="334" t="str">
        <f>IF($B59="","",INDEX('All CCC'!AC$7:AC$754,MATCH(WatchList!$B59,'All CCC'!$B$7:$B$754,0)))</f>
        <v/>
      </c>
      <c r="AD59" s="334" t="str">
        <f>IF($B59="","",INDEX('All CCC'!AD$7:AD$754,MATCH(WatchList!$B59,'All CCC'!$B$7:$B$754,0)))</f>
        <v/>
      </c>
      <c r="AE59" s="334" t="str">
        <f>IF($B59="","",INDEX('All CCC'!AE$7:AE$754,MATCH(WatchList!$B59,'All CCC'!$B$7:$B$754,0)))</f>
        <v/>
      </c>
      <c r="AF59" s="334" t="str">
        <f>IF($B59="","",INDEX('All CCC'!AF$7:AF$754,MATCH(WatchList!$B59,'All CCC'!$B$7:$B$754,0)))</f>
        <v/>
      </c>
      <c r="AG59" s="334" t="str">
        <f>IF($B59="","",INDEX('All CCC'!AG$7:AG$754,MATCH(WatchList!$B59,'All CCC'!$B$7:$B$754,0)))</f>
        <v/>
      </c>
      <c r="AH59" s="334" t="str">
        <f>IF($B59="","",INDEX('All CCC'!AH$7:AH$754,MATCH(WatchList!$B59,'All CCC'!$B$7:$B$754,0)))</f>
        <v/>
      </c>
      <c r="AI59" s="334" t="str">
        <f>IF($B59="","",INDEX('All CCC'!AI$7:AI$754,MATCH(WatchList!$B59,'All CCC'!$B$7:$B$754,0)))</f>
        <v/>
      </c>
      <c r="AJ59" s="334" t="str">
        <f>IF($B59="","",INDEX('All CCC'!AJ$7:AJ$754,MATCH(WatchList!$B59,'All CCC'!$B$7:$B$754,0)))</f>
        <v/>
      </c>
      <c r="AK59" s="334" t="str">
        <f>IF($B59="","",INDEX('All CCC'!AK$7:AK$754,MATCH(WatchList!$B59,'All CCC'!$B$7:$B$754,0)))</f>
        <v/>
      </c>
      <c r="AL59" s="334" t="str">
        <f>IF($B59="","",INDEX('All CCC'!AL$7:AL$754,MATCH(WatchList!$B59,'All CCC'!$B$7:$B$754,0)))</f>
        <v/>
      </c>
      <c r="AM59" s="334" t="str">
        <f>IF($B59="","",INDEX('All CCC'!AM$7:AM$754,MATCH(WatchList!$B59,'All CCC'!$B$7:$B$754,0)))</f>
        <v/>
      </c>
      <c r="AN59" s="334" t="str">
        <f>IF($B59="","",INDEX('All CCC'!AN$7:AN$754,MATCH(WatchList!$B59,'All CCC'!$B$7:$B$754,0)))</f>
        <v/>
      </c>
      <c r="AO59" s="334" t="str">
        <f>IF($B59="","",INDEX('All CCC'!AO$7:AO$754,MATCH(WatchList!$B59,'All CCC'!$B$7:$B$754,0)))</f>
        <v/>
      </c>
      <c r="AP59" s="334" t="str">
        <f>IF($B59="","",INDEX('All CCC'!AP$7:AP$754,MATCH(WatchList!$B59,'All CCC'!$B$7:$B$754,0)))</f>
        <v/>
      </c>
      <c r="AQ59" s="334" t="str">
        <f>IF($B59="","",INDEX('All CCC'!AQ$7:AQ$754,MATCH(WatchList!$B59,'All CCC'!$B$7:$B$754,0)))</f>
        <v/>
      </c>
      <c r="AR59" s="334" t="str">
        <f>IF($B59="","",INDEX('All CCC'!AR$7:AR$754,MATCH(WatchList!$B59,'All CCC'!$B$7:$B$754,0)))</f>
        <v/>
      </c>
      <c r="AS59" s="334" t="str">
        <f>IF($B59="","",INDEX('All CCC'!AS$7:AS$754,MATCH(WatchList!$B59,'All CCC'!$B$7:$B$754,0)))</f>
        <v/>
      </c>
      <c r="AT59" s="334" t="str">
        <f>IF($B59="","",INDEX('All CCC'!AT$7:AT$754,MATCH(WatchList!$B59,'All CCC'!$B$7:$B$754,0)))</f>
        <v/>
      </c>
      <c r="AU59" s="334" t="str">
        <f>IF($B59="","",INDEX('All CCC'!AU$7:AU$754,MATCH(WatchList!$B59,'All CCC'!$B$7:$B$754,0)))</f>
        <v/>
      </c>
      <c r="AV59" s="334" t="str">
        <f>IF($B59="","",INDEX('All CCC'!AV$7:AV$754,MATCH(WatchList!$B59,'All CCC'!$B$7:$B$754,0)))</f>
        <v/>
      </c>
      <c r="AW59" s="334" t="str">
        <f>IF($B59="","",INDEX('All CCC'!AW$7:AW$754,MATCH(WatchList!$B59,'All CCC'!$B$7:$B$754,0)))</f>
        <v/>
      </c>
      <c r="AX59" s="334" t="str">
        <f>IF($B59="","",INDEX('All CCC'!AX$7:AX$754,MATCH(WatchList!$B59,'All CCC'!$B$7:$B$754,0)))</f>
        <v/>
      </c>
      <c r="AY59" s="334" t="str">
        <f>IF($B59="","",INDEX('All CCC'!AY$7:AY$754,MATCH(WatchList!$B59,'All CCC'!$B$7:$B$754,0)))</f>
        <v/>
      </c>
      <c r="AZ59" s="334" t="str">
        <f>IF($B59="","",INDEX('All CCC'!AZ$7:AZ$754,MATCH(WatchList!$B59,'All CCC'!$B$7:$B$754,0)))</f>
        <v/>
      </c>
      <c r="BA59" s="334" t="str">
        <f>IF($B59="","",INDEX('All CCC'!BA$7:BA$754,MATCH(WatchList!$B59,'All CCC'!$B$7:$B$754,0)))</f>
        <v/>
      </c>
      <c r="BB59" s="334" t="str">
        <f>IF($B59="","",INDEX('All CCC'!BB$7:BB$754,MATCH(WatchList!$B59,'All CCC'!$B$7:$B$754,0)))</f>
        <v/>
      </c>
      <c r="BC59" s="334" t="str">
        <f>IF($B59="","",INDEX('All CCC'!BC$7:BC$754,MATCH(WatchList!$B59,'All CCC'!$B$7:$B$754,0)))</f>
        <v/>
      </c>
      <c r="BD59" s="334" t="str">
        <f>IF($B59="","",INDEX('All CCC'!BD$7:BD$754,MATCH(WatchList!$B59,'All CCC'!$B$7:$B$754,0)))</f>
        <v/>
      </c>
      <c r="BE59" s="334" t="str">
        <f>IF($B59="","",INDEX('All CCC'!BE$7:BE$754,MATCH(WatchList!$B59,'All CCC'!$B$7:$B$754,0)))</f>
        <v/>
      </c>
      <c r="BF59" s="334" t="str">
        <f>IF($B59="","",INDEX('All CCC'!BF$7:BF$754,MATCH(WatchList!$B59,'All CCC'!$B$7:$B$754,0)))</f>
        <v/>
      </c>
      <c r="BG59" s="334" t="str">
        <f>IF($B59="","",INDEX('All CCC'!BG$7:BG$754,MATCH(WatchList!$B59,'All CCC'!$B$7:$B$754,0)))</f>
        <v/>
      </c>
    </row>
    <row r="60" spans="1:59" x14ac:dyDescent="0.2">
      <c r="A60" s="333" t="str">
        <f>IF($B60="","",INDEX('All CCC'!A$7:A$754,MATCH(WatchList!$B60,'All CCC'!$B$7:$B$754,0)))</f>
        <v/>
      </c>
      <c r="B60" s="127"/>
      <c r="C60" s="334" t="str">
        <f>IF($B60="","",INDEX('All CCC'!C$7:C$754,MATCH(WatchList!$B60,'All CCC'!$B$7:$B$754,0)))</f>
        <v/>
      </c>
      <c r="D60" s="334" t="str">
        <f>IF($B60="","",INDEX('All CCC'!D$7:D$754,MATCH(WatchList!$B60,'All CCC'!$B$7:$B$754,0)))</f>
        <v/>
      </c>
      <c r="E60" s="334" t="str">
        <f>IF($B60="","",INDEX('All CCC'!E$7:E$754,MATCH(WatchList!$B60,'All CCC'!$B$7:$B$754,0)))</f>
        <v/>
      </c>
      <c r="F60" s="334" t="str">
        <f>IF($B60="","",INDEX('All CCC'!F$7:F$754,MATCH(WatchList!$B60,'All CCC'!$B$7:$B$754,0)))</f>
        <v/>
      </c>
      <c r="G60" s="334" t="str">
        <f>IF($B60="","",INDEX('All CCC'!G$7:G$754,MATCH(WatchList!$B60,'All CCC'!$B$7:$B$754,0)))</f>
        <v/>
      </c>
      <c r="H60" s="334" t="str">
        <f>IF($B60="","",INDEX('All CCC'!H$7:H$754,MATCH(WatchList!$B60,'All CCC'!$B$7:$B$754,0)))</f>
        <v/>
      </c>
      <c r="I60" s="334" t="str">
        <f>IF($B60="","",INDEX('All CCC'!I$7:I$754,MATCH(WatchList!$B60,'All CCC'!$B$7:$B$754,0)))</f>
        <v/>
      </c>
      <c r="J60" s="334" t="str">
        <f>IF($B60="","",INDEX('All CCC'!J$7:J$754,MATCH(WatchList!$B60,'All CCC'!$B$7:$B$754,0)))</f>
        <v/>
      </c>
      <c r="K60" s="334" t="str">
        <f>IF($B60="","",INDEX('All CCC'!K$7:K$754,MATCH(WatchList!$B60,'All CCC'!$B$7:$B$754,0)))</f>
        <v/>
      </c>
      <c r="L60" s="334" t="str">
        <f>IF($B60="","",INDEX('All CCC'!L$7:L$754,MATCH(WatchList!$B60,'All CCC'!$B$7:$B$754,0)))</f>
        <v/>
      </c>
      <c r="M60" s="334" t="str">
        <f>IF($B60="","",INDEX('All CCC'!M$7:M$754,MATCH(WatchList!$B60,'All CCC'!$B$7:$B$754,0)))</f>
        <v/>
      </c>
      <c r="N60" s="334" t="str">
        <f>IF($B60="","",INDEX('All CCC'!N$7:N$754,MATCH(WatchList!$B60,'All CCC'!$B$7:$B$754,0)))</f>
        <v/>
      </c>
      <c r="O60" s="334" t="str">
        <f>IF($B60="","",INDEX('All CCC'!O$7:O$754,MATCH(WatchList!$B60,'All CCC'!$B$7:$B$754,0)))</f>
        <v/>
      </c>
      <c r="P60" s="335" t="str">
        <f>IF($B60="","",INDEX('All CCC'!P$7:P$754,MATCH(WatchList!$B60,'All CCC'!$B$7:$B$754,0)))</f>
        <v/>
      </c>
      <c r="Q60" s="335" t="str">
        <f>IF($B60="","",INDEX('All CCC'!Q$7:Q$754,MATCH(WatchList!$B60,'All CCC'!$B$7:$B$754,0)))</f>
        <v/>
      </c>
      <c r="R60" s="334" t="str">
        <f>IF($B60="","",INDEX('All CCC'!R$7:R$754,MATCH(WatchList!$B60,'All CCC'!$B$7:$B$754,0)))</f>
        <v/>
      </c>
      <c r="S60" s="334" t="str">
        <f>IF($B60="","",INDEX('All CCC'!S$7:S$754,MATCH(WatchList!$B60,'All CCC'!$B$7:$B$754,0)))</f>
        <v/>
      </c>
      <c r="T60" s="334" t="str">
        <f>IF($B60="","",INDEX('All CCC'!T$7:T$754,MATCH(WatchList!$B60,'All CCC'!$B$7:$B$754,0)))</f>
        <v/>
      </c>
      <c r="U60" s="334" t="str">
        <f>IF($B60="","",INDEX('All CCC'!U$7:U$754,MATCH(WatchList!$B60,'All CCC'!$B$7:$B$754,0)))</f>
        <v/>
      </c>
      <c r="V60" s="334" t="str">
        <f>IF($B60="","",INDEX('All CCC'!V$7:V$754,MATCH(WatchList!$B60,'All CCC'!$B$7:$B$754,0)))</f>
        <v/>
      </c>
      <c r="W60" s="334" t="str">
        <f>IF($B60="","",INDEX('All CCC'!W$7:W$754,MATCH(WatchList!$B60,'All CCC'!$B$7:$B$754,0)))</f>
        <v/>
      </c>
      <c r="X60" s="334" t="str">
        <f>IF($B60="","",INDEX('All CCC'!X$7:X$754,MATCH(WatchList!$B60,'All CCC'!$B$7:$B$754,0)))</f>
        <v/>
      </c>
      <c r="Y60" s="334" t="str">
        <f>IF($B60="","",INDEX('All CCC'!Y$7:Y$754,MATCH(WatchList!$B60,'All CCC'!$B$7:$B$754,0)))</f>
        <v/>
      </c>
      <c r="Z60" s="334" t="str">
        <f>IF($B60="","",INDEX('All CCC'!Z$7:Z$754,MATCH(WatchList!$B60,'All CCC'!$B$7:$B$754,0)))</f>
        <v/>
      </c>
      <c r="AA60" s="334" t="str">
        <f>IF($B60="","",INDEX('All CCC'!AA$7:AA$754,MATCH(WatchList!$B60,'All CCC'!$B$7:$B$754,0)))</f>
        <v/>
      </c>
      <c r="AB60" s="334" t="str">
        <f>IF($B60="","",INDEX('All CCC'!AB$7:AB$754,MATCH(WatchList!$B60,'All CCC'!$B$7:$B$754,0)))</f>
        <v/>
      </c>
      <c r="AC60" s="334" t="str">
        <f>IF($B60="","",INDEX('All CCC'!AC$7:AC$754,MATCH(WatchList!$B60,'All CCC'!$B$7:$B$754,0)))</f>
        <v/>
      </c>
      <c r="AD60" s="334" t="str">
        <f>IF($B60="","",INDEX('All CCC'!AD$7:AD$754,MATCH(WatchList!$B60,'All CCC'!$B$7:$B$754,0)))</f>
        <v/>
      </c>
      <c r="AE60" s="334" t="str">
        <f>IF($B60="","",INDEX('All CCC'!AE$7:AE$754,MATCH(WatchList!$B60,'All CCC'!$B$7:$B$754,0)))</f>
        <v/>
      </c>
      <c r="AF60" s="334" t="str">
        <f>IF($B60="","",INDEX('All CCC'!AF$7:AF$754,MATCH(WatchList!$B60,'All CCC'!$B$7:$B$754,0)))</f>
        <v/>
      </c>
      <c r="AG60" s="334" t="str">
        <f>IF($B60="","",INDEX('All CCC'!AG$7:AG$754,MATCH(WatchList!$B60,'All CCC'!$B$7:$B$754,0)))</f>
        <v/>
      </c>
      <c r="AH60" s="334" t="str">
        <f>IF($B60="","",INDEX('All CCC'!AH$7:AH$754,MATCH(WatchList!$B60,'All CCC'!$B$7:$B$754,0)))</f>
        <v/>
      </c>
      <c r="AI60" s="334" t="str">
        <f>IF($B60="","",INDEX('All CCC'!AI$7:AI$754,MATCH(WatchList!$B60,'All CCC'!$B$7:$B$754,0)))</f>
        <v/>
      </c>
      <c r="AJ60" s="334" t="str">
        <f>IF($B60="","",INDEX('All CCC'!AJ$7:AJ$754,MATCH(WatchList!$B60,'All CCC'!$B$7:$B$754,0)))</f>
        <v/>
      </c>
      <c r="AK60" s="334" t="str">
        <f>IF($B60="","",INDEX('All CCC'!AK$7:AK$754,MATCH(WatchList!$B60,'All CCC'!$B$7:$B$754,0)))</f>
        <v/>
      </c>
      <c r="AL60" s="334" t="str">
        <f>IF($B60="","",INDEX('All CCC'!AL$7:AL$754,MATCH(WatchList!$B60,'All CCC'!$B$7:$B$754,0)))</f>
        <v/>
      </c>
      <c r="AM60" s="334" t="str">
        <f>IF($B60="","",INDEX('All CCC'!AM$7:AM$754,MATCH(WatchList!$B60,'All CCC'!$B$7:$B$754,0)))</f>
        <v/>
      </c>
      <c r="AN60" s="334" t="str">
        <f>IF($B60="","",INDEX('All CCC'!AN$7:AN$754,MATCH(WatchList!$B60,'All CCC'!$B$7:$B$754,0)))</f>
        <v/>
      </c>
      <c r="AO60" s="334" t="str">
        <f>IF($B60="","",INDEX('All CCC'!AO$7:AO$754,MATCH(WatchList!$B60,'All CCC'!$B$7:$B$754,0)))</f>
        <v/>
      </c>
      <c r="AP60" s="334" t="str">
        <f>IF($B60="","",INDEX('All CCC'!AP$7:AP$754,MATCH(WatchList!$B60,'All CCC'!$B$7:$B$754,0)))</f>
        <v/>
      </c>
      <c r="AQ60" s="334" t="str">
        <f>IF($B60="","",INDEX('All CCC'!AQ$7:AQ$754,MATCH(WatchList!$B60,'All CCC'!$B$7:$B$754,0)))</f>
        <v/>
      </c>
      <c r="AR60" s="334" t="str">
        <f>IF($B60="","",INDEX('All CCC'!AR$7:AR$754,MATCH(WatchList!$B60,'All CCC'!$B$7:$B$754,0)))</f>
        <v/>
      </c>
      <c r="AS60" s="334" t="str">
        <f>IF($B60="","",INDEX('All CCC'!AS$7:AS$754,MATCH(WatchList!$B60,'All CCC'!$B$7:$B$754,0)))</f>
        <v/>
      </c>
      <c r="AT60" s="334" t="str">
        <f>IF($B60="","",INDEX('All CCC'!AT$7:AT$754,MATCH(WatchList!$B60,'All CCC'!$B$7:$B$754,0)))</f>
        <v/>
      </c>
      <c r="AU60" s="334" t="str">
        <f>IF($B60="","",INDEX('All CCC'!AU$7:AU$754,MATCH(WatchList!$B60,'All CCC'!$B$7:$B$754,0)))</f>
        <v/>
      </c>
      <c r="AV60" s="334" t="str">
        <f>IF($B60="","",INDEX('All CCC'!AV$7:AV$754,MATCH(WatchList!$B60,'All CCC'!$B$7:$B$754,0)))</f>
        <v/>
      </c>
      <c r="AW60" s="334" t="str">
        <f>IF($B60="","",INDEX('All CCC'!AW$7:AW$754,MATCH(WatchList!$B60,'All CCC'!$B$7:$B$754,0)))</f>
        <v/>
      </c>
      <c r="AX60" s="334" t="str">
        <f>IF($B60="","",INDEX('All CCC'!AX$7:AX$754,MATCH(WatchList!$B60,'All CCC'!$B$7:$B$754,0)))</f>
        <v/>
      </c>
      <c r="AY60" s="334" t="str">
        <f>IF($B60="","",INDEX('All CCC'!AY$7:AY$754,MATCH(WatchList!$B60,'All CCC'!$B$7:$B$754,0)))</f>
        <v/>
      </c>
      <c r="AZ60" s="334" t="str">
        <f>IF($B60="","",INDEX('All CCC'!AZ$7:AZ$754,MATCH(WatchList!$B60,'All CCC'!$B$7:$B$754,0)))</f>
        <v/>
      </c>
      <c r="BA60" s="334" t="str">
        <f>IF($B60="","",INDEX('All CCC'!BA$7:BA$754,MATCH(WatchList!$B60,'All CCC'!$B$7:$B$754,0)))</f>
        <v/>
      </c>
      <c r="BB60" s="334" t="str">
        <f>IF($B60="","",INDEX('All CCC'!BB$7:BB$754,MATCH(WatchList!$B60,'All CCC'!$B$7:$B$754,0)))</f>
        <v/>
      </c>
      <c r="BC60" s="334" t="str">
        <f>IF($B60="","",INDEX('All CCC'!BC$7:BC$754,MATCH(WatchList!$B60,'All CCC'!$B$7:$B$754,0)))</f>
        <v/>
      </c>
      <c r="BD60" s="334" t="str">
        <f>IF($B60="","",INDEX('All CCC'!BD$7:BD$754,MATCH(WatchList!$B60,'All CCC'!$B$7:$B$754,0)))</f>
        <v/>
      </c>
      <c r="BE60" s="334" t="str">
        <f>IF($B60="","",INDEX('All CCC'!BE$7:BE$754,MATCH(WatchList!$B60,'All CCC'!$B$7:$B$754,0)))</f>
        <v/>
      </c>
      <c r="BF60" s="334" t="str">
        <f>IF($B60="","",INDEX('All CCC'!BF$7:BF$754,MATCH(WatchList!$B60,'All CCC'!$B$7:$B$754,0)))</f>
        <v/>
      </c>
      <c r="BG60" s="334" t="str">
        <f>IF($B60="","",INDEX('All CCC'!BG$7:BG$754,MATCH(WatchList!$B60,'All CCC'!$B$7:$B$754,0)))</f>
        <v/>
      </c>
    </row>
    <row r="61" spans="1:59" x14ac:dyDescent="0.2">
      <c r="A61" s="333" t="str">
        <f>IF($B61="","",INDEX('All CCC'!A$7:A$754,MATCH(WatchList!$B61,'All CCC'!$B$7:$B$754,0)))</f>
        <v/>
      </c>
      <c r="B61" s="127"/>
      <c r="C61" s="334" t="str">
        <f>IF($B61="","",INDEX('All CCC'!C$7:C$754,MATCH(WatchList!$B61,'All CCC'!$B$7:$B$754,0)))</f>
        <v/>
      </c>
      <c r="D61" s="334" t="str">
        <f>IF($B61="","",INDEX('All CCC'!D$7:D$754,MATCH(WatchList!$B61,'All CCC'!$B$7:$B$754,0)))</f>
        <v/>
      </c>
      <c r="E61" s="334" t="str">
        <f>IF($B61="","",INDEX('All CCC'!E$7:E$754,MATCH(WatchList!$B61,'All CCC'!$B$7:$B$754,0)))</f>
        <v/>
      </c>
      <c r="F61" s="334" t="str">
        <f>IF($B61="","",INDEX('All CCC'!F$7:F$754,MATCH(WatchList!$B61,'All CCC'!$B$7:$B$754,0)))</f>
        <v/>
      </c>
      <c r="G61" s="334" t="str">
        <f>IF($B61="","",INDEX('All CCC'!G$7:G$754,MATCH(WatchList!$B61,'All CCC'!$B$7:$B$754,0)))</f>
        <v/>
      </c>
      <c r="H61" s="334" t="str">
        <f>IF($B61="","",INDEX('All CCC'!H$7:H$754,MATCH(WatchList!$B61,'All CCC'!$B$7:$B$754,0)))</f>
        <v/>
      </c>
      <c r="I61" s="334" t="str">
        <f>IF($B61="","",INDEX('All CCC'!I$7:I$754,MATCH(WatchList!$B61,'All CCC'!$B$7:$B$754,0)))</f>
        <v/>
      </c>
      <c r="J61" s="334" t="str">
        <f>IF($B61="","",INDEX('All CCC'!J$7:J$754,MATCH(WatchList!$B61,'All CCC'!$B$7:$B$754,0)))</f>
        <v/>
      </c>
      <c r="K61" s="334" t="str">
        <f>IF($B61="","",INDEX('All CCC'!K$7:K$754,MATCH(WatchList!$B61,'All CCC'!$B$7:$B$754,0)))</f>
        <v/>
      </c>
      <c r="L61" s="334" t="str">
        <f>IF($B61="","",INDEX('All CCC'!L$7:L$754,MATCH(WatchList!$B61,'All CCC'!$B$7:$B$754,0)))</f>
        <v/>
      </c>
      <c r="M61" s="334" t="str">
        <f>IF($B61="","",INDEX('All CCC'!M$7:M$754,MATCH(WatchList!$B61,'All CCC'!$B$7:$B$754,0)))</f>
        <v/>
      </c>
      <c r="N61" s="334" t="str">
        <f>IF($B61="","",INDEX('All CCC'!N$7:N$754,MATCH(WatchList!$B61,'All CCC'!$B$7:$B$754,0)))</f>
        <v/>
      </c>
      <c r="O61" s="334" t="str">
        <f>IF($B61="","",INDEX('All CCC'!O$7:O$754,MATCH(WatchList!$B61,'All CCC'!$B$7:$B$754,0)))</f>
        <v/>
      </c>
      <c r="P61" s="335" t="str">
        <f>IF($B61="","",INDEX('All CCC'!P$7:P$754,MATCH(WatchList!$B61,'All CCC'!$B$7:$B$754,0)))</f>
        <v/>
      </c>
      <c r="Q61" s="335" t="str">
        <f>IF($B61="","",INDEX('All CCC'!Q$7:Q$754,MATCH(WatchList!$B61,'All CCC'!$B$7:$B$754,0)))</f>
        <v/>
      </c>
      <c r="R61" s="334" t="str">
        <f>IF($B61="","",INDEX('All CCC'!R$7:R$754,MATCH(WatchList!$B61,'All CCC'!$B$7:$B$754,0)))</f>
        <v/>
      </c>
      <c r="S61" s="334" t="str">
        <f>IF($B61="","",INDEX('All CCC'!S$7:S$754,MATCH(WatchList!$B61,'All CCC'!$B$7:$B$754,0)))</f>
        <v/>
      </c>
      <c r="T61" s="334" t="str">
        <f>IF($B61="","",INDEX('All CCC'!T$7:T$754,MATCH(WatchList!$B61,'All CCC'!$B$7:$B$754,0)))</f>
        <v/>
      </c>
      <c r="U61" s="334" t="str">
        <f>IF($B61="","",INDEX('All CCC'!U$7:U$754,MATCH(WatchList!$B61,'All CCC'!$B$7:$B$754,0)))</f>
        <v/>
      </c>
      <c r="V61" s="334" t="str">
        <f>IF($B61="","",INDEX('All CCC'!V$7:V$754,MATCH(WatchList!$B61,'All CCC'!$B$7:$B$754,0)))</f>
        <v/>
      </c>
      <c r="W61" s="334" t="str">
        <f>IF($B61="","",INDEX('All CCC'!W$7:W$754,MATCH(WatchList!$B61,'All CCC'!$B$7:$B$754,0)))</f>
        <v/>
      </c>
      <c r="X61" s="334" t="str">
        <f>IF($B61="","",INDEX('All CCC'!X$7:X$754,MATCH(WatchList!$B61,'All CCC'!$B$7:$B$754,0)))</f>
        <v/>
      </c>
      <c r="Y61" s="334" t="str">
        <f>IF($B61="","",INDEX('All CCC'!Y$7:Y$754,MATCH(WatchList!$B61,'All CCC'!$B$7:$B$754,0)))</f>
        <v/>
      </c>
      <c r="Z61" s="334" t="str">
        <f>IF($B61="","",INDEX('All CCC'!Z$7:Z$754,MATCH(WatchList!$B61,'All CCC'!$B$7:$B$754,0)))</f>
        <v/>
      </c>
      <c r="AA61" s="334" t="str">
        <f>IF($B61="","",INDEX('All CCC'!AA$7:AA$754,MATCH(WatchList!$B61,'All CCC'!$B$7:$B$754,0)))</f>
        <v/>
      </c>
      <c r="AB61" s="334" t="str">
        <f>IF($B61="","",INDEX('All CCC'!AB$7:AB$754,MATCH(WatchList!$B61,'All CCC'!$B$7:$B$754,0)))</f>
        <v/>
      </c>
      <c r="AC61" s="334" t="str">
        <f>IF($B61="","",INDEX('All CCC'!AC$7:AC$754,MATCH(WatchList!$B61,'All CCC'!$B$7:$B$754,0)))</f>
        <v/>
      </c>
      <c r="AD61" s="334" t="str">
        <f>IF($B61="","",INDEX('All CCC'!AD$7:AD$754,MATCH(WatchList!$B61,'All CCC'!$B$7:$B$754,0)))</f>
        <v/>
      </c>
      <c r="AE61" s="334" t="str">
        <f>IF($B61="","",INDEX('All CCC'!AE$7:AE$754,MATCH(WatchList!$B61,'All CCC'!$B$7:$B$754,0)))</f>
        <v/>
      </c>
      <c r="AF61" s="334" t="str">
        <f>IF($B61="","",INDEX('All CCC'!AF$7:AF$754,MATCH(WatchList!$B61,'All CCC'!$B$7:$B$754,0)))</f>
        <v/>
      </c>
      <c r="AG61" s="334" t="str">
        <f>IF($B61="","",INDEX('All CCC'!AG$7:AG$754,MATCH(WatchList!$B61,'All CCC'!$B$7:$B$754,0)))</f>
        <v/>
      </c>
      <c r="AH61" s="334" t="str">
        <f>IF($B61="","",INDEX('All CCC'!AH$7:AH$754,MATCH(WatchList!$B61,'All CCC'!$B$7:$B$754,0)))</f>
        <v/>
      </c>
      <c r="AI61" s="334" t="str">
        <f>IF($B61="","",INDEX('All CCC'!AI$7:AI$754,MATCH(WatchList!$B61,'All CCC'!$B$7:$B$754,0)))</f>
        <v/>
      </c>
      <c r="AJ61" s="334" t="str">
        <f>IF($B61="","",INDEX('All CCC'!AJ$7:AJ$754,MATCH(WatchList!$B61,'All CCC'!$B$7:$B$754,0)))</f>
        <v/>
      </c>
      <c r="AK61" s="334" t="str">
        <f>IF($B61="","",INDEX('All CCC'!AK$7:AK$754,MATCH(WatchList!$B61,'All CCC'!$B$7:$B$754,0)))</f>
        <v/>
      </c>
      <c r="AL61" s="334" t="str">
        <f>IF($B61="","",INDEX('All CCC'!AL$7:AL$754,MATCH(WatchList!$B61,'All CCC'!$B$7:$B$754,0)))</f>
        <v/>
      </c>
      <c r="AM61" s="334" t="str">
        <f>IF($B61="","",INDEX('All CCC'!AM$7:AM$754,MATCH(WatchList!$B61,'All CCC'!$B$7:$B$754,0)))</f>
        <v/>
      </c>
      <c r="AN61" s="334" t="str">
        <f>IF($B61="","",INDEX('All CCC'!AN$7:AN$754,MATCH(WatchList!$B61,'All CCC'!$B$7:$B$754,0)))</f>
        <v/>
      </c>
      <c r="AO61" s="334" t="str">
        <f>IF($B61="","",INDEX('All CCC'!AO$7:AO$754,MATCH(WatchList!$B61,'All CCC'!$B$7:$B$754,0)))</f>
        <v/>
      </c>
      <c r="AP61" s="334" t="str">
        <f>IF($B61="","",INDEX('All CCC'!AP$7:AP$754,MATCH(WatchList!$B61,'All CCC'!$B$7:$B$754,0)))</f>
        <v/>
      </c>
      <c r="AQ61" s="334" t="str">
        <f>IF($B61="","",INDEX('All CCC'!AQ$7:AQ$754,MATCH(WatchList!$B61,'All CCC'!$B$7:$B$754,0)))</f>
        <v/>
      </c>
      <c r="AR61" s="334" t="str">
        <f>IF($B61="","",INDEX('All CCC'!AR$7:AR$754,MATCH(WatchList!$B61,'All CCC'!$B$7:$B$754,0)))</f>
        <v/>
      </c>
      <c r="AS61" s="334" t="str">
        <f>IF($B61="","",INDEX('All CCC'!AS$7:AS$754,MATCH(WatchList!$B61,'All CCC'!$B$7:$B$754,0)))</f>
        <v/>
      </c>
      <c r="AT61" s="334" t="str">
        <f>IF($B61="","",INDEX('All CCC'!AT$7:AT$754,MATCH(WatchList!$B61,'All CCC'!$B$7:$B$754,0)))</f>
        <v/>
      </c>
      <c r="AU61" s="334" t="str">
        <f>IF($B61="","",INDEX('All CCC'!AU$7:AU$754,MATCH(WatchList!$B61,'All CCC'!$B$7:$B$754,0)))</f>
        <v/>
      </c>
      <c r="AV61" s="334" t="str">
        <f>IF($B61="","",INDEX('All CCC'!AV$7:AV$754,MATCH(WatchList!$B61,'All CCC'!$B$7:$B$754,0)))</f>
        <v/>
      </c>
      <c r="AW61" s="334" t="str">
        <f>IF($B61="","",INDEX('All CCC'!AW$7:AW$754,MATCH(WatchList!$B61,'All CCC'!$B$7:$B$754,0)))</f>
        <v/>
      </c>
      <c r="AX61" s="334" t="str">
        <f>IF($B61="","",INDEX('All CCC'!AX$7:AX$754,MATCH(WatchList!$B61,'All CCC'!$B$7:$B$754,0)))</f>
        <v/>
      </c>
      <c r="AY61" s="334" t="str">
        <f>IF($B61="","",INDEX('All CCC'!AY$7:AY$754,MATCH(WatchList!$B61,'All CCC'!$B$7:$B$754,0)))</f>
        <v/>
      </c>
      <c r="AZ61" s="334" t="str">
        <f>IF($B61="","",INDEX('All CCC'!AZ$7:AZ$754,MATCH(WatchList!$B61,'All CCC'!$B$7:$B$754,0)))</f>
        <v/>
      </c>
      <c r="BA61" s="334" t="str">
        <f>IF($B61="","",INDEX('All CCC'!BA$7:BA$754,MATCH(WatchList!$B61,'All CCC'!$B$7:$B$754,0)))</f>
        <v/>
      </c>
      <c r="BB61" s="334" t="str">
        <f>IF($B61="","",INDEX('All CCC'!BB$7:BB$754,MATCH(WatchList!$B61,'All CCC'!$B$7:$B$754,0)))</f>
        <v/>
      </c>
      <c r="BC61" s="334" t="str">
        <f>IF($B61="","",INDEX('All CCC'!BC$7:BC$754,MATCH(WatchList!$B61,'All CCC'!$B$7:$B$754,0)))</f>
        <v/>
      </c>
      <c r="BD61" s="334" t="str">
        <f>IF($B61="","",INDEX('All CCC'!BD$7:BD$754,MATCH(WatchList!$B61,'All CCC'!$B$7:$B$754,0)))</f>
        <v/>
      </c>
      <c r="BE61" s="334" t="str">
        <f>IF($B61="","",INDEX('All CCC'!BE$7:BE$754,MATCH(WatchList!$B61,'All CCC'!$B$7:$B$754,0)))</f>
        <v/>
      </c>
      <c r="BF61" s="334" t="str">
        <f>IF($B61="","",INDEX('All CCC'!BF$7:BF$754,MATCH(WatchList!$B61,'All CCC'!$B$7:$B$754,0)))</f>
        <v/>
      </c>
      <c r="BG61" s="334" t="str">
        <f>IF($B61="","",INDEX('All CCC'!BG$7:BG$754,MATCH(WatchList!$B61,'All CCC'!$B$7:$B$754,0)))</f>
        <v/>
      </c>
    </row>
    <row r="62" spans="1:59" x14ac:dyDescent="0.2">
      <c r="A62" s="333" t="str">
        <f>IF($B62="","",INDEX('All CCC'!A$7:A$754,MATCH(WatchList!$B62,'All CCC'!$B$7:$B$754,0)))</f>
        <v/>
      </c>
      <c r="B62" s="127"/>
      <c r="C62" s="334" t="str">
        <f>IF($B62="","",INDEX('All CCC'!C$7:C$754,MATCH(WatchList!$B62,'All CCC'!$B$7:$B$754,0)))</f>
        <v/>
      </c>
      <c r="D62" s="334" t="str">
        <f>IF($B62="","",INDEX('All CCC'!D$7:D$754,MATCH(WatchList!$B62,'All CCC'!$B$7:$B$754,0)))</f>
        <v/>
      </c>
      <c r="E62" s="334" t="str">
        <f>IF($B62="","",INDEX('All CCC'!E$7:E$754,MATCH(WatchList!$B62,'All CCC'!$B$7:$B$754,0)))</f>
        <v/>
      </c>
      <c r="F62" s="334" t="str">
        <f>IF($B62="","",INDEX('All CCC'!F$7:F$754,MATCH(WatchList!$B62,'All CCC'!$B$7:$B$754,0)))</f>
        <v/>
      </c>
      <c r="G62" s="334" t="str">
        <f>IF($B62="","",INDEX('All CCC'!G$7:G$754,MATCH(WatchList!$B62,'All CCC'!$B$7:$B$754,0)))</f>
        <v/>
      </c>
      <c r="H62" s="334" t="str">
        <f>IF($B62="","",INDEX('All CCC'!H$7:H$754,MATCH(WatchList!$B62,'All CCC'!$B$7:$B$754,0)))</f>
        <v/>
      </c>
      <c r="I62" s="334" t="str">
        <f>IF($B62="","",INDEX('All CCC'!I$7:I$754,MATCH(WatchList!$B62,'All CCC'!$B$7:$B$754,0)))</f>
        <v/>
      </c>
      <c r="J62" s="334" t="str">
        <f>IF($B62="","",INDEX('All CCC'!J$7:J$754,MATCH(WatchList!$B62,'All CCC'!$B$7:$B$754,0)))</f>
        <v/>
      </c>
      <c r="K62" s="334" t="str">
        <f>IF($B62="","",INDEX('All CCC'!K$7:K$754,MATCH(WatchList!$B62,'All CCC'!$B$7:$B$754,0)))</f>
        <v/>
      </c>
      <c r="L62" s="334" t="str">
        <f>IF($B62="","",INDEX('All CCC'!L$7:L$754,MATCH(WatchList!$B62,'All CCC'!$B$7:$B$754,0)))</f>
        <v/>
      </c>
      <c r="M62" s="334" t="str">
        <f>IF($B62="","",INDEX('All CCC'!M$7:M$754,MATCH(WatchList!$B62,'All CCC'!$B$7:$B$754,0)))</f>
        <v/>
      </c>
      <c r="N62" s="334" t="str">
        <f>IF($B62="","",INDEX('All CCC'!N$7:N$754,MATCH(WatchList!$B62,'All CCC'!$B$7:$B$754,0)))</f>
        <v/>
      </c>
      <c r="O62" s="334" t="str">
        <f>IF($B62="","",INDEX('All CCC'!O$7:O$754,MATCH(WatchList!$B62,'All CCC'!$B$7:$B$754,0)))</f>
        <v/>
      </c>
      <c r="P62" s="335" t="str">
        <f>IF($B62="","",INDEX('All CCC'!P$7:P$754,MATCH(WatchList!$B62,'All CCC'!$B$7:$B$754,0)))</f>
        <v/>
      </c>
      <c r="Q62" s="335" t="str">
        <f>IF($B62="","",INDEX('All CCC'!Q$7:Q$754,MATCH(WatchList!$B62,'All CCC'!$B$7:$B$754,0)))</f>
        <v/>
      </c>
      <c r="R62" s="334" t="str">
        <f>IF($B62="","",INDEX('All CCC'!R$7:R$754,MATCH(WatchList!$B62,'All CCC'!$B$7:$B$754,0)))</f>
        <v/>
      </c>
      <c r="S62" s="334" t="str">
        <f>IF($B62="","",INDEX('All CCC'!S$7:S$754,MATCH(WatchList!$B62,'All CCC'!$B$7:$B$754,0)))</f>
        <v/>
      </c>
      <c r="T62" s="334" t="str">
        <f>IF($B62="","",INDEX('All CCC'!T$7:T$754,MATCH(WatchList!$B62,'All CCC'!$B$7:$B$754,0)))</f>
        <v/>
      </c>
      <c r="U62" s="334" t="str">
        <f>IF($B62="","",INDEX('All CCC'!U$7:U$754,MATCH(WatchList!$B62,'All CCC'!$B$7:$B$754,0)))</f>
        <v/>
      </c>
      <c r="V62" s="334" t="str">
        <f>IF($B62="","",INDEX('All CCC'!V$7:V$754,MATCH(WatchList!$B62,'All CCC'!$B$7:$B$754,0)))</f>
        <v/>
      </c>
      <c r="W62" s="334" t="str">
        <f>IF($B62="","",INDEX('All CCC'!W$7:W$754,MATCH(WatchList!$B62,'All CCC'!$B$7:$B$754,0)))</f>
        <v/>
      </c>
      <c r="X62" s="334" t="str">
        <f>IF($B62="","",INDEX('All CCC'!X$7:X$754,MATCH(WatchList!$B62,'All CCC'!$B$7:$B$754,0)))</f>
        <v/>
      </c>
      <c r="Y62" s="334" t="str">
        <f>IF($B62="","",INDEX('All CCC'!Y$7:Y$754,MATCH(WatchList!$B62,'All CCC'!$B$7:$B$754,0)))</f>
        <v/>
      </c>
      <c r="Z62" s="334" t="str">
        <f>IF($B62="","",INDEX('All CCC'!Z$7:Z$754,MATCH(WatchList!$B62,'All CCC'!$B$7:$B$754,0)))</f>
        <v/>
      </c>
      <c r="AA62" s="334" t="str">
        <f>IF($B62="","",INDEX('All CCC'!AA$7:AA$754,MATCH(WatchList!$B62,'All CCC'!$B$7:$B$754,0)))</f>
        <v/>
      </c>
      <c r="AB62" s="334" t="str">
        <f>IF($B62="","",INDEX('All CCC'!AB$7:AB$754,MATCH(WatchList!$B62,'All CCC'!$B$7:$B$754,0)))</f>
        <v/>
      </c>
      <c r="AC62" s="334" t="str">
        <f>IF($B62="","",INDEX('All CCC'!AC$7:AC$754,MATCH(WatchList!$B62,'All CCC'!$B$7:$B$754,0)))</f>
        <v/>
      </c>
      <c r="AD62" s="334" t="str">
        <f>IF($B62="","",INDEX('All CCC'!AD$7:AD$754,MATCH(WatchList!$B62,'All CCC'!$B$7:$B$754,0)))</f>
        <v/>
      </c>
      <c r="AE62" s="334" t="str">
        <f>IF($B62="","",INDEX('All CCC'!AE$7:AE$754,MATCH(WatchList!$B62,'All CCC'!$B$7:$B$754,0)))</f>
        <v/>
      </c>
      <c r="AF62" s="334" t="str">
        <f>IF($B62="","",INDEX('All CCC'!AF$7:AF$754,MATCH(WatchList!$B62,'All CCC'!$B$7:$B$754,0)))</f>
        <v/>
      </c>
      <c r="AG62" s="334" t="str">
        <f>IF($B62="","",INDEX('All CCC'!AG$7:AG$754,MATCH(WatchList!$B62,'All CCC'!$B$7:$B$754,0)))</f>
        <v/>
      </c>
      <c r="AH62" s="334" t="str">
        <f>IF($B62="","",INDEX('All CCC'!AH$7:AH$754,MATCH(WatchList!$B62,'All CCC'!$B$7:$B$754,0)))</f>
        <v/>
      </c>
      <c r="AI62" s="334" t="str">
        <f>IF($B62="","",INDEX('All CCC'!AI$7:AI$754,MATCH(WatchList!$B62,'All CCC'!$B$7:$B$754,0)))</f>
        <v/>
      </c>
      <c r="AJ62" s="334" t="str">
        <f>IF($B62="","",INDEX('All CCC'!AJ$7:AJ$754,MATCH(WatchList!$B62,'All CCC'!$B$7:$B$754,0)))</f>
        <v/>
      </c>
      <c r="AK62" s="334" t="str">
        <f>IF($B62="","",INDEX('All CCC'!AK$7:AK$754,MATCH(WatchList!$B62,'All CCC'!$B$7:$B$754,0)))</f>
        <v/>
      </c>
      <c r="AL62" s="334" t="str">
        <f>IF($B62="","",INDEX('All CCC'!AL$7:AL$754,MATCH(WatchList!$B62,'All CCC'!$B$7:$B$754,0)))</f>
        <v/>
      </c>
      <c r="AM62" s="334" t="str">
        <f>IF($B62="","",INDEX('All CCC'!AM$7:AM$754,MATCH(WatchList!$B62,'All CCC'!$B$7:$B$754,0)))</f>
        <v/>
      </c>
      <c r="AN62" s="334" t="str">
        <f>IF($B62="","",INDEX('All CCC'!AN$7:AN$754,MATCH(WatchList!$B62,'All CCC'!$B$7:$B$754,0)))</f>
        <v/>
      </c>
      <c r="AO62" s="334" t="str">
        <f>IF($B62="","",INDEX('All CCC'!AO$7:AO$754,MATCH(WatchList!$B62,'All CCC'!$B$7:$B$754,0)))</f>
        <v/>
      </c>
      <c r="AP62" s="334" t="str">
        <f>IF($B62="","",INDEX('All CCC'!AP$7:AP$754,MATCH(WatchList!$B62,'All CCC'!$B$7:$B$754,0)))</f>
        <v/>
      </c>
      <c r="AQ62" s="334" t="str">
        <f>IF($B62="","",INDEX('All CCC'!AQ$7:AQ$754,MATCH(WatchList!$B62,'All CCC'!$B$7:$B$754,0)))</f>
        <v/>
      </c>
      <c r="AR62" s="334" t="str">
        <f>IF($B62="","",INDEX('All CCC'!AR$7:AR$754,MATCH(WatchList!$B62,'All CCC'!$B$7:$B$754,0)))</f>
        <v/>
      </c>
      <c r="AS62" s="334" t="str">
        <f>IF($B62="","",INDEX('All CCC'!AS$7:AS$754,MATCH(WatchList!$B62,'All CCC'!$B$7:$B$754,0)))</f>
        <v/>
      </c>
      <c r="AT62" s="334" t="str">
        <f>IF($B62="","",INDEX('All CCC'!AT$7:AT$754,MATCH(WatchList!$B62,'All CCC'!$B$7:$B$754,0)))</f>
        <v/>
      </c>
      <c r="AU62" s="334" t="str">
        <f>IF($B62="","",INDEX('All CCC'!AU$7:AU$754,MATCH(WatchList!$B62,'All CCC'!$B$7:$B$754,0)))</f>
        <v/>
      </c>
      <c r="AV62" s="334" t="str">
        <f>IF($B62="","",INDEX('All CCC'!AV$7:AV$754,MATCH(WatchList!$B62,'All CCC'!$B$7:$B$754,0)))</f>
        <v/>
      </c>
      <c r="AW62" s="334" t="str">
        <f>IF($B62="","",INDEX('All CCC'!AW$7:AW$754,MATCH(WatchList!$B62,'All CCC'!$B$7:$B$754,0)))</f>
        <v/>
      </c>
      <c r="AX62" s="334" t="str">
        <f>IF($B62="","",INDEX('All CCC'!AX$7:AX$754,MATCH(WatchList!$B62,'All CCC'!$B$7:$B$754,0)))</f>
        <v/>
      </c>
      <c r="AY62" s="334" t="str">
        <f>IF($B62="","",INDEX('All CCC'!AY$7:AY$754,MATCH(WatchList!$B62,'All CCC'!$B$7:$B$754,0)))</f>
        <v/>
      </c>
      <c r="AZ62" s="334" t="str">
        <f>IF($B62="","",INDEX('All CCC'!AZ$7:AZ$754,MATCH(WatchList!$B62,'All CCC'!$B$7:$B$754,0)))</f>
        <v/>
      </c>
      <c r="BA62" s="334" t="str">
        <f>IF($B62="","",INDEX('All CCC'!BA$7:BA$754,MATCH(WatchList!$B62,'All CCC'!$B$7:$B$754,0)))</f>
        <v/>
      </c>
      <c r="BB62" s="334" t="str">
        <f>IF($B62="","",INDEX('All CCC'!BB$7:BB$754,MATCH(WatchList!$B62,'All CCC'!$B$7:$B$754,0)))</f>
        <v/>
      </c>
      <c r="BC62" s="334" t="str">
        <f>IF($B62="","",INDEX('All CCC'!BC$7:BC$754,MATCH(WatchList!$B62,'All CCC'!$B$7:$B$754,0)))</f>
        <v/>
      </c>
      <c r="BD62" s="334" t="str">
        <f>IF($B62="","",INDEX('All CCC'!BD$7:BD$754,MATCH(WatchList!$B62,'All CCC'!$B$7:$B$754,0)))</f>
        <v/>
      </c>
      <c r="BE62" s="334" t="str">
        <f>IF($B62="","",INDEX('All CCC'!BE$7:BE$754,MATCH(WatchList!$B62,'All CCC'!$B$7:$B$754,0)))</f>
        <v/>
      </c>
      <c r="BF62" s="334" t="str">
        <f>IF($B62="","",INDEX('All CCC'!BF$7:BF$754,MATCH(WatchList!$B62,'All CCC'!$B$7:$B$754,0)))</f>
        <v/>
      </c>
      <c r="BG62" s="334" t="str">
        <f>IF($B62="","",INDEX('All CCC'!BG$7:BG$754,MATCH(WatchList!$B62,'All CCC'!$B$7:$B$754,0)))</f>
        <v/>
      </c>
    </row>
    <row r="63" spans="1:59" x14ac:dyDescent="0.2">
      <c r="A63" s="333" t="str">
        <f>IF($B63="","",INDEX('All CCC'!A$7:A$754,MATCH(WatchList!$B63,'All CCC'!$B$7:$B$754,0)))</f>
        <v/>
      </c>
      <c r="B63" s="127"/>
      <c r="C63" s="334" t="str">
        <f>IF($B63="","",INDEX('All CCC'!C$7:C$754,MATCH(WatchList!$B63,'All CCC'!$B$7:$B$754,0)))</f>
        <v/>
      </c>
      <c r="D63" s="334" t="str">
        <f>IF($B63="","",INDEX('All CCC'!D$7:D$754,MATCH(WatchList!$B63,'All CCC'!$B$7:$B$754,0)))</f>
        <v/>
      </c>
      <c r="E63" s="334" t="str">
        <f>IF($B63="","",INDEX('All CCC'!E$7:E$754,MATCH(WatchList!$B63,'All CCC'!$B$7:$B$754,0)))</f>
        <v/>
      </c>
      <c r="F63" s="334" t="str">
        <f>IF($B63="","",INDEX('All CCC'!F$7:F$754,MATCH(WatchList!$B63,'All CCC'!$B$7:$B$754,0)))</f>
        <v/>
      </c>
      <c r="G63" s="334" t="str">
        <f>IF($B63="","",INDEX('All CCC'!G$7:G$754,MATCH(WatchList!$B63,'All CCC'!$B$7:$B$754,0)))</f>
        <v/>
      </c>
      <c r="H63" s="334" t="str">
        <f>IF($B63="","",INDEX('All CCC'!H$7:H$754,MATCH(WatchList!$B63,'All CCC'!$B$7:$B$754,0)))</f>
        <v/>
      </c>
      <c r="I63" s="334" t="str">
        <f>IF($B63="","",INDEX('All CCC'!I$7:I$754,MATCH(WatchList!$B63,'All CCC'!$B$7:$B$754,0)))</f>
        <v/>
      </c>
      <c r="J63" s="334" t="str">
        <f>IF($B63="","",INDEX('All CCC'!J$7:J$754,MATCH(WatchList!$B63,'All CCC'!$B$7:$B$754,0)))</f>
        <v/>
      </c>
      <c r="K63" s="334" t="str">
        <f>IF($B63="","",INDEX('All CCC'!K$7:K$754,MATCH(WatchList!$B63,'All CCC'!$B$7:$B$754,0)))</f>
        <v/>
      </c>
      <c r="L63" s="334" t="str">
        <f>IF($B63="","",INDEX('All CCC'!L$7:L$754,MATCH(WatchList!$B63,'All CCC'!$B$7:$B$754,0)))</f>
        <v/>
      </c>
      <c r="M63" s="334" t="str">
        <f>IF($B63="","",INDEX('All CCC'!M$7:M$754,MATCH(WatchList!$B63,'All CCC'!$B$7:$B$754,0)))</f>
        <v/>
      </c>
      <c r="N63" s="334" t="str">
        <f>IF($B63="","",INDEX('All CCC'!N$7:N$754,MATCH(WatchList!$B63,'All CCC'!$B$7:$B$754,0)))</f>
        <v/>
      </c>
      <c r="O63" s="334" t="str">
        <f>IF($B63="","",INDEX('All CCC'!O$7:O$754,MATCH(WatchList!$B63,'All CCC'!$B$7:$B$754,0)))</f>
        <v/>
      </c>
      <c r="P63" s="335" t="str">
        <f>IF($B63="","",INDEX('All CCC'!P$7:P$754,MATCH(WatchList!$B63,'All CCC'!$B$7:$B$754,0)))</f>
        <v/>
      </c>
      <c r="Q63" s="335" t="str">
        <f>IF($B63="","",INDEX('All CCC'!Q$7:Q$754,MATCH(WatchList!$B63,'All CCC'!$B$7:$B$754,0)))</f>
        <v/>
      </c>
      <c r="R63" s="334" t="str">
        <f>IF($B63="","",INDEX('All CCC'!R$7:R$754,MATCH(WatchList!$B63,'All CCC'!$B$7:$B$754,0)))</f>
        <v/>
      </c>
      <c r="S63" s="334" t="str">
        <f>IF($B63="","",INDEX('All CCC'!S$7:S$754,MATCH(WatchList!$B63,'All CCC'!$B$7:$B$754,0)))</f>
        <v/>
      </c>
      <c r="T63" s="334" t="str">
        <f>IF($B63="","",INDEX('All CCC'!T$7:T$754,MATCH(WatchList!$B63,'All CCC'!$B$7:$B$754,0)))</f>
        <v/>
      </c>
      <c r="U63" s="334" t="str">
        <f>IF($B63="","",INDEX('All CCC'!U$7:U$754,MATCH(WatchList!$B63,'All CCC'!$B$7:$B$754,0)))</f>
        <v/>
      </c>
      <c r="V63" s="334" t="str">
        <f>IF($B63="","",INDEX('All CCC'!V$7:V$754,MATCH(WatchList!$B63,'All CCC'!$B$7:$B$754,0)))</f>
        <v/>
      </c>
      <c r="W63" s="334" t="str">
        <f>IF($B63="","",INDEX('All CCC'!W$7:W$754,MATCH(WatchList!$B63,'All CCC'!$B$7:$B$754,0)))</f>
        <v/>
      </c>
      <c r="X63" s="334" t="str">
        <f>IF($B63="","",INDEX('All CCC'!X$7:X$754,MATCH(WatchList!$B63,'All CCC'!$B$7:$B$754,0)))</f>
        <v/>
      </c>
      <c r="Y63" s="334" t="str">
        <f>IF($B63="","",INDEX('All CCC'!Y$7:Y$754,MATCH(WatchList!$B63,'All CCC'!$B$7:$B$754,0)))</f>
        <v/>
      </c>
      <c r="Z63" s="334" t="str">
        <f>IF($B63="","",INDEX('All CCC'!Z$7:Z$754,MATCH(WatchList!$B63,'All CCC'!$B$7:$B$754,0)))</f>
        <v/>
      </c>
      <c r="AA63" s="334" t="str">
        <f>IF($B63="","",INDEX('All CCC'!AA$7:AA$754,MATCH(WatchList!$B63,'All CCC'!$B$7:$B$754,0)))</f>
        <v/>
      </c>
      <c r="AB63" s="334" t="str">
        <f>IF($B63="","",INDEX('All CCC'!AB$7:AB$754,MATCH(WatchList!$B63,'All CCC'!$B$7:$B$754,0)))</f>
        <v/>
      </c>
      <c r="AC63" s="334" t="str">
        <f>IF($B63="","",INDEX('All CCC'!AC$7:AC$754,MATCH(WatchList!$B63,'All CCC'!$B$7:$B$754,0)))</f>
        <v/>
      </c>
      <c r="AD63" s="334" t="str">
        <f>IF($B63="","",INDEX('All CCC'!AD$7:AD$754,MATCH(WatchList!$B63,'All CCC'!$B$7:$B$754,0)))</f>
        <v/>
      </c>
      <c r="AE63" s="334" t="str">
        <f>IF($B63="","",INDEX('All CCC'!AE$7:AE$754,MATCH(WatchList!$B63,'All CCC'!$B$7:$B$754,0)))</f>
        <v/>
      </c>
      <c r="AF63" s="334" t="str">
        <f>IF($B63="","",INDEX('All CCC'!AF$7:AF$754,MATCH(WatchList!$B63,'All CCC'!$B$7:$B$754,0)))</f>
        <v/>
      </c>
      <c r="AG63" s="334" t="str">
        <f>IF($B63="","",INDEX('All CCC'!AG$7:AG$754,MATCH(WatchList!$B63,'All CCC'!$B$7:$B$754,0)))</f>
        <v/>
      </c>
      <c r="AH63" s="334" t="str">
        <f>IF($B63="","",INDEX('All CCC'!AH$7:AH$754,MATCH(WatchList!$B63,'All CCC'!$B$7:$B$754,0)))</f>
        <v/>
      </c>
      <c r="AI63" s="334" t="str">
        <f>IF($B63="","",INDEX('All CCC'!AI$7:AI$754,MATCH(WatchList!$B63,'All CCC'!$B$7:$B$754,0)))</f>
        <v/>
      </c>
      <c r="AJ63" s="334" t="str">
        <f>IF($B63="","",INDEX('All CCC'!AJ$7:AJ$754,MATCH(WatchList!$B63,'All CCC'!$B$7:$B$754,0)))</f>
        <v/>
      </c>
      <c r="AK63" s="334" t="str">
        <f>IF($B63="","",INDEX('All CCC'!AK$7:AK$754,MATCH(WatchList!$B63,'All CCC'!$B$7:$B$754,0)))</f>
        <v/>
      </c>
      <c r="AL63" s="334" t="str">
        <f>IF($B63="","",INDEX('All CCC'!AL$7:AL$754,MATCH(WatchList!$B63,'All CCC'!$B$7:$B$754,0)))</f>
        <v/>
      </c>
      <c r="AM63" s="334" t="str">
        <f>IF($B63="","",INDEX('All CCC'!AM$7:AM$754,MATCH(WatchList!$B63,'All CCC'!$B$7:$B$754,0)))</f>
        <v/>
      </c>
      <c r="AN63" s="334" t="str">
        <f>IF($B63="","",INDEX('All CCC'!AN$7:AN$754,MATCH(WatchList!$B63,'All CCC'!$B$7:$B$754,0)))</f>
        <v/>
      </c>
      <c r="AO63" s="334" t="str">
        <f>IF($B63="","",INDEX('All CCC'!AO$7:AO$754,MATCH(WatchList!$B63,'All CCC'!$B$7:$B$754,0)))</f>
        <v/>
      </c>
      <c r="AP63" s="334" t="str">
        <f>IF($B63="","",INDEX('All CCC'!AP$7:AP$754,MATCH(WatchList!$B63,'All CCC'!$B$7:$B$754,0)))</f>
        <v/>
      </c>
      <c r="AQ63" s="334" t="str">
        <f>IF($B63="","",INDEX('All CCC'!AQ$7:AQ$754,MATCH(WatchList!$B63,'All CCC'!$B$7:$B$754,0)))</f>
        <v/>
      </c>
      <c r="AR63" s="334" t="str">
        <f>IF($B63="","",INDEX('All CCC'!AR$7:AR$754,MATCH(WatchList!$B63,'All CCC'!$B$7:$B$754,0)))</f>
        <v/>
      </c>
      <c r="AS63" s="334" t="str">
        <f>IF($B63="","",INDEX('All CCC'!AS$7:AS$754,MATCH(WatchList!$B63,'All CCC'!$B$7:$B$754,0)))</f>
        <v/>
      </c>
      <c r="AT63" s="334" t="str">
        <f>IF($B63="","",INDEX('All CCC'!AT$7:AT$754,MATCH(WatchList!$B63,'All CCC'!$B$7:$B$754,0)))</f>
        <v/>
      </c>
      <c r="AU63" s="334" t="str">
        <f>IF($B63="","",INDEX('All CCC'!AU$7:AU$754,MATCH(WatchList!$B63,'All CCC'!$B$7:$B$754,0)))</f>
        <v/>
      </c>
      <c r="AV63" s="334" t="str">
        <f>IF($B63="","",INDEX('All CCC'!AV$7:AV$754,MATCH(WatchList!$B63,'All CCC'!$B$7:$B$754,0)))</f>
        <v/>
      </c>
      <c r="AW63" s="334" t="str">
        <f>IF($B63="","",INDEX('All CCC'!AW$7:AW$754,MATCH(WatchList!$B63,'All CCC'!$B$7:$B$754,0)))</f>
        <v/>
      </c>
      <c r="AX63" s="334" t="str">
        <f>IF($B63="","",INDEX('All CCC'!AX$7:AX$754,MATCH(WatchList!$B63,'All CCC'!$B$7:$B$754,0)))</f>
        <v/>
      </c>
      <c r="AY63" s="334" t="str">
        <f>IF($B63="","",INDEX('All CCC'!AY$7:AY$754,MATCH(WatchList!$B63,'All CCC'!$B$7:$B$754,0)))</f>
        <v/>
      </c>
      <c r="AZ63" s="334" t="str">
        <f>IF($B63="","",INDEX('All CCC'!AZ$7:AZ$754,MATCH(WatchList!$B63,'All CCC'!$B$7:$B$754,0)))</f>
        <v/>
      </c>
      <c r="BA63" s="334" t="str">
        <f>IF($B63="","",INDEX('All CCC'!BA$7:BA$754,MATCH(WatchList!$B63,'All CCC'!$B$7:$B$754,0)))</f>
        <v/>
      </c>
      <c r="BB63" s="334" t="str">
        <f>IF($B63="","",INDEX('All CCC'!BB$7:BB$754,MATCH(WatchList!$B63,'All CCC'!$B$7:$B$754,0)))</f>
        <v/>
      </c>
      <c r="BC63" s="334" t="str">
        <f>IF($B63="","",INDEX('All CCC'!BC$7:BC$754,MATCH(WatchList!$B63,'All CCC'!$B$7:$B$754,0)))</f>
        <v/>
      </c>
      <c r="BD63" s="334" t="str">
        <f>IF($B63="","",INDEX('All CCC'!BD$7:BD$754,MATCH(WatchList!$B63,'All CCC'!$B$7:$B$754,0)))</f>
        <v/>
      </c>
      <c r="BE63" s="334" t="str">
        <f>IF($B63="","",INDEX('All CCC'!BE$7:BE$754,MATCH(WatchList!$B63,'All CCC'!$B$7:$B$754,0)))</f>
        <v/>
      </c>
      <c r="BF63" s="334" t="str">
        <f>IF($B63="","",INDEX('All CCC'!BF$7:BF$754,MATCH(WatchList!$B63,'All CCC'!$B$7:$B$754,0)))</f>
        <v/>
      </c>
      <c r="BG63" s="334" t="str">
        <f>IF($B63="","",INDEX('All CCC'!BG$7:BG$754,MATCH(WatchList!$B63,'All CCC'!$B$7:$B$754,0)))</f>
        <v/>
      </c>
    </row>
    <row r="64" spans="1:59" x14ac:dyDescent="0.2">
      <c r="A64" s="333" t="str">
        <f>IF($B64="","",INDEX('All CCC'!A$7:A$754,MATCH(WatchList!$B64,'All CCC'!$B$7:$B$754,0)))</f>
        <v/>
      </c>
      <c r="B64" s="127"/>
      <c r="C64" s="334" t="str">
        <f>IF($B64="","",INDEX('All CCC'!C$7:C$754,MATCH(WatchList!$B64,'All CCC'!$B$7:$B$754,0)))</f>
        <v/>
      </c>
      <c r="D64" s="334" t="str">
        <f>IF($B64="","",INDEX('All CCC'!D$7:D$754,MATCH(WatchList!$B64,'All CCC'!$B$7:$B$754,0)))</f>
        <v/>
      </c>
      <c r="E64" s="334" t="str">
        <f>IF($B64="","",INDEX('All CCC'!E$7:E$754,MATCH(WatchList!$B64,'All CCC'!$B$7:$B$754,0)))</f>
        <v/>
      </c>
      <c r="F64" s="334" t="str">
        <f>IF($B64="","",INDEX('All CCC'!F$7:F$754,MATCH(WatchList!$B64,'All CCC'!$B$7:$B$754,0)))</f>
        <v/>
      </c>
      <c r="G64" s="334" t="str">
        <f>IF($B64="","",INDEX('All CCC'!G$7:G$754,MATCH(WatchList!$B64,'All CCC'!$B$7:$B$754,0)))</f>
        <v/>
      </c>
      <c r="H64" s="334" t="str">
        <f>IF($B64="","",INDEX('All CCC'!H$7:H$754,MATCH(WatchList!$B64,'All CCC'!$B$7:$B$754,0)))</f>
        <v/>
      </c>
      <c r="I64" s="334" t="str">
        <f>IF($B64="","",INDEX('All CCC'!I$7:I$754,MATCH(WatchList!$B64,'All CCC'!$B$7:$B$754,0)))</f>
        <v/>
      </c>
      <c r="J64" s="334" t="str">
        <f>IF($B64="","",INDEX('All CCC'!J$7:J$754,MATCH(WatchList!$B64,'All CCC'!$B$7:$B$754,0)))</f>
        <v/>
      </c>
      <c r="K64" s="334" t="str">
        <f>IF($B64="","",INDEX('All CCC'!K$7:K$754,MATCH(WatchList!$B64,'All CCC'!$B$7:$B$754,0)))</f>
        <v/>
      </c>
      <c r="L64" s="334" t="str">
        <f>IF($B64="","",INDEX('All CCC'!L$7:L$754,MATCH(WatchList!$B64,'All CCC'!$B$7:$B$754,0)))</f>
        <v/>
      </c>
      <c r="M64" s="334" t="str">
        <f>IF($B64="","",INDEX('All CCC'!M$7:M$754,MATCH(WatchList!$B64,'All CCC'!$B$7:$B$754,0)))</f>
        <v/>
      </c>
      <c r="N64" s="334" t="str">
        <f>IF($B64="","",INDEX('All CCC'!N$7:N$754,MATCH(WatchList!$B64,'All CCC'!$B$7:$B$754,0)))</f>
        <v/>
      </c>
      <c r="O64" s="334" t="str">
        <f>IF($B64="","",INDEX('All CCC'!O$7:O$754,MATCH(WatchList!$B64,'All CCC'!$B$7:$B$754,0)))</f>
        <v/>
      </c>
      <c r="P64" s="335" t="str">
        <f>IF($B64="","",INDEX('All CCC'!P$7:P$754,MATCH(WatchList!$B64,'All CCC'!$B$7:$B$754,0)))</f>
        <v/>
      </c>
      <c r="Q64" s="335" t="str">
        <f>IF($B64="","",INDEX('All CCC'!Q$7:Q$754,MATCH(WatchList!$B64,'All CCC'!$B$7:$B$754,0)))</f>
        <v/>
      </c>
      <c r="R64" s="334" t="str">
        <f>IF($B64="","",INDEX('All CCC'!R$7:R$754,MATCH(WatchList!$B64,'All CCC'!$B$7:$B$754,0)))</f>
        <v/>
      </c>
      <c r="S64" s="334" t="str">
        <f>IF($B64="","",INDEX('All CCC'!S$7:S$754,MATCH(WatchList!$B64,'All CCC'!$B$7:$B$754,0)))</f>
        <v/>
      </c>
      <c r="T64" s="334" t="str">
        <f>IF($B64="","",INDEX('All CCC'!T$7:T$754,MATCH(WatchList!$B64,'All CCC'!$B$7:$B$754,0)))</f>
        <v/>
      </c>
      <c r="U64" s="334" t="str">
        <f>IF($B64="","",INDEX('All CCC'!U$7:U$754,MATCH(WatchList!$B64,'All CCC'!$B$7:$B$754,0)))</f>
        <v/>
      </c>
      <c r="V64" s="334" t="str">
        <f>IF($B64="","",INDEX('All CCC'!V$7:V$754,MATCH(WatchList!$B64,'All CCC'!$B$7:$B$754,0)))</f>
        <v/>
      </c>
      <c r="W64" s="334" t="str">
        <f>IF($B64="","",INDEX('All CCC'!W$7:W$754,MATCH(WatchList!$B64,'All CCC'!$B$7:$B$754,0)))</f>
        <v/>
      </c>
      <c r="X64" s="334" t="str">
        <f>IF($B64="","",INDEX('All CCC'!X$7:X$754,MATCH(WatchList!$B64,'All CCC'!$B$7:$B$754,0)))</f>
        <v/>
      </c>
      <c r="Y64" s="334" t="str">
        <f>IF($B64="","",INDEX('All CCC'!Y$7:Y$754,MATCH(WatchList!$B64,'All CCC'!$B$7:$B$754,0)))</f>
        <v/>
      </c>
      <c r="Z64" s="334" t="str">
        <f>IF($B64="","",INDEX('All CCC'!Z$7:Z$754,MATCH(WatchList!$B64,'All CCC'!$B$7:$B$754,0)))</f>
        <v/>
      </c>
      <c r="AA64" s="334" t="str">
        <f>IF($B64="","",INDEX('All CCC'!AA$7:AA$754,MATCH(WatchList!$B64,'All CCC'!$B$7:$B$754,0)))</f>
        <v/>
      </c>
      <c r="AB64" s="334" t="str">
        <f>IF($B64="","",INDEX('All CCC'!AB$7:AB$754,MATCH(WatchList!$B64,'All CCC'!$B$7:$B$754,0)))</f>
        <v/>
      </c>
      <c r="AC64" s="334" t="str">
        <f>IF($B64="","",INDEX('All CCC'!AC$7:AC$754,MATCH(WatchList!$B64,'All CCC'!$B$7:$B$754,0)))</f>
        <v/>
      </c>
      <c r="AD64" s="334" t="str">
        <f>IF($B64="","",INDEX('All CCC'!AD$7:AD$754,MATCH(WatchList!$B64,'All CCC'!$B$7:$B$754,0)))</f>
        <v/>
      </c>
      <c r="AE64" s="334" t="str">
        <f>IF($B64="","",INDEX('All CCC'!AE$7:AE$754,MATCH(WatchList!$B64,'All CCC'!$B$7:$B$754,0)))</f>
        <v/>
      </c>
      <c r="AF64" s="334" t="str">
        <f>IF($B64="","",INDEX('All CCC'!AF$7:AF$754,MATCH(WatchList!$B64,'All CCC'!$B$7:$B$754,0)))</f>
        <v/>
      </c>
      <c r="AG64" s="334" t="str">
        <f>IF($B64="","",INDEX('All CCC'!AG$7:AG$754,MATCH(WatchList!$B64,'All CCC'!$B$7:$B$754,0)))</f>
        <v/>
      </c>
      <c r="AH64" s="334" t="str">
        <f>IF($B64="","",INDEX('All CCC'!AH$7:AH$754,MATCH(WatchList!$B64,'All CCC'!$B$7:$B$754,0)))</f>
        <v/>
      </c>
      <c r="AI64" s="334" t="str">
        <f>IF($B64="","",INDEX('All CCC'!AI$7:AI$754,MATCH(WatchList!$B64,'All CCC'!$B$7:$B$754,0)))</f>
        <v/>
      </c>
      <c r="AJ64" s="334" t="str">
        <f>IF($B64="","",INDEX('All CCC'!AJ$7:AJ$754,MATCH(WatchList!$B64,'All CCC'!$B$7:$B$754,0)))</f>
        <v/>
      </c>
      <c r="AK64" s="334" t="str">
        <f>IF($B64="","",INDEX('All CCC'!AK$7:AK$754,MATCH(WatchList!$B64,'All CCC'!$B$7:$B$754,0)))</f>
        <v/>
      </c>
      <c r="AL64" s="334" t="str">
        <f>IF($B64="","",INDEX('All CCC'!AL$7:AL$754,MATCH(WatchList!$B64,'All CCC'!$B$7:$B$754,0)))</f>
        <v/>
      </c>
      <c r="AM64" s="334" t="str">
        <f>IF($B64="","",INDEX('All CCC'!AM$7:AM$754,MATCH(WatchList!$B64,'All CCC'!$B$7:$B$754,0)))</f>
        <v/>
      </c>
      <c r="AN64" s="334" t="str">
        <f>IF($B64="","",INDEX('All CCC'!AN$7:AN$754,MATCH(WatchList!$B64,'All CCC'!$B$7:$B$754,0)))</f>
        <v/>
      </c>
      <c r="AO64" s="334" t="str">
        <f>IF($B64="","",INDEX('All CCC'!AO$7:AO$754,MATCH(WatchList!$B64,'All CCC'!$B$7:$B$754,0)))</f>
        <v/>
      </c>
      <c r="AP64" s="334" t="str">
        <f>IF($B64="","",INDEX('All CCC'!AP$7:AP$754,MATCH(WatchList!$B64,'All CCC'!$B$7:$B$754,0)))</f>
        <v/>
      </c>
      <c r="AQ64" s="334" t="str">
        <f>IF($B64="","",INDEX('All CCC'!AQ$7:AQ$754,MATCH(WatchList!$B64,'All CCC'!$B$7:$B$754,0)))</f>
        <v/>
      </c>
      <c r="AR64" s="334" t="str">
        <f>IF($B64="","",INDEX('All CCC'!AR$7:AR$754,MATCH(WatchList!$B64,'All CCC'!$B$7:$B$754,0)))</f>
        <v/>
      </c>
      <c r="AS64" s="334" t="str">
        <f>IF($B64="","",INDEX('All CCC'!AS$7:AS$754,MATCH(WatchList!$B64,'All CCC'!$B$7:$B$754,0)))</f>
        <v/>
      </c>
      <c r="AT64" s="334" t="str">
        <f>IF($B64="","",INDEX('All CCC'!AT$7:AT$754,MATCH(WatchList!$B64,'All CCC'!$B$7:$B$754,0)))</f>
        <v/>
      </c>
      <c r="AU64" s="334" t="str">
        <f>IF($B64="","",INDEX('All CCC'!AU$7:AU$754,MATCH(WatchList!$B64,'All CCC'!$B$7:$B$754,0)))</f>
        <v/>
      </c>
      <c r="AV64" s="334" t="str">
        <f>IF($B64="","",INDEX('All CCC'!AV$7:AV$754,MATCH(WatchList!$B64,'All CCC'!$B$7:$B$754,0)))</f>
        <v/>
      </c>
      <c r="AW64" s="334" t="str">
        <f>IF($B64="","",INDEX('All CCC'!AW$7:AW$754,MATCH(WatchList!$B64,'All CCC'!$B$7:$B$754,0)))</f>
        <v/>
      </c>
      <c r="AX64" s="334" t="str">
        <f>IF($B64="","",INDEX('All CCC'!AX$7:AX$754,MATCH(WatchList!$B64,'All CCC'!$B$7:$B$754,0)))</f>
        <v/>
      </c>
      <c r="AY64" s="334" t="str">
        <f>IF($B64="","",INDEX('All CCC'!AY$7:AY$754,MATCH(WatchList!$B64,'All CCC'!$B$7:$B$754,0)))</f>
        <v/>
      </c>
      <c r="AZ64" s="334" t="str">
        <f>IF($B64="","",INDEX('All CCC'!AZ$7:AZ$754,MATCH(WatchList!$B64,'All CCC'!$B$7:$B$754,0)))</f>
        <v/>
      </c>
      <c r="BA64" s="334" t="str">
        <f>IF($B64="","",INDEX('All CCC'!BA$7:BA$754,MATCH(WatchList!$B64,'All CCC'!$B$7:$B$754,0)))</f>
        <v/>
      </c>
      <c r="BB64" s="334" t="str">
        <f>IF($B64="","",INDEX('All CCC'!BB$7:BB$754,MATCH(WatchList!$B64,'All CCC'!$B$7:$B$754,0)))</f>
        <v/>
      </c>
      <c r="BC64" s="334" t="str">
        <f>IF($B64="","",INDEX('All CCC'!BC$7:BC$754,MATCH(WatchList!$B64,'All CCC'!$B$7:$B$754,0)))</f>
        <v/>
      </c>
      <c r="BD64" s="334" t="str">
        <f>IF($B64="","",INDEX('All CCC'!BD$7:BD$754,MATCH(WatchList!$B64,'All CCC'!$B$7:$B$754,0)))</f>
        <v/>
      </c>
      <c r="BE64" s="334" t="str">
        <f>IF($B64="","",INDEX('All CCC'!BE$7:BE$754,MATCH(WatchList!$B64,'All CCC'!$B$7:$B$754,0)))</f>
        <v/>
      </c>
      <c r="BF64" s="334" t="str">
        <f>IF($B64="","",INDEX('All CCC'!BF$7:BF$754,MATCH(WatchList!$B64,'All CCC'!$B$7:$B$754,0)))</f>
        <v/>
      </c>
      <c r="BG64" s="334" t="str">
        <f>IF($B64="","",INDEX('All CCC'!BG$7:BG$754,MATCH(WatchList!$B64,'All CCC'!$B$7:$B$754,0)))</f>
        <v/>
      </c>
    </row>
    <row r="65" spans="1:59" x14ac:dyDescent="0.2">
      <c r="A65" s="333" t="str">
        <f>IF($B65="","",INDEX('All CCC'!A$7:A$754,MATCH(WatchList!$B65,'All CCC'!$B$7:$B$754,0)))</f>
        <v/>
      </c>
      <c r="B65" s="127"/>
      <c r="C65" s="334" t="str">
        <f>IF($B65="","",INDEX('All CCC'!C$7:C$754,MATCH(WatchList!$B65,'All CCC'!$B$7:$B$754,0)))</f>
        <v/>
      </c>
      <c r="D65" s="334" t="str">
        <f>IF($B65="","",INDEX('All CCC'!D$7:D$754,MATCH(WatchList!$B65,'All CCC'!$B$7:$B$754,0)))</f>
        <v/>
      </c>
      <c r="E65" s="334" t="str">
        <f>IF($B65="","",INDEX('All CCC'!E$7:E$754,MATCH(WatchList!$B65,'All CCC'!$B$7:$B$754,0)))</f>
        <v/>
      </c>
      <c r="F65" s="334" t="str">
        <f>IF($B65="","",INDEX('All CCC'!F$7:F$754,MATCH(WatchList!$B65,'All CCC'!$B$7:$B$754,0)))</f>
        <v/>
      </c>
      <c r="G65" s="334" t="str">
        <f>IF($B65="","",INDEX('All CCC'!G$7:G$754,MATCH(WatchList!$B65,'All CCC'!$B$7:$B$754,0)))</f>
        <v/>
      </c>
      <c r="H65" s="334" t="str">
        <f>IF($B65="","",INDEX('All CCC'!H$7:H$754,MATCH(WatchList!$B65,'All CCC'!$B$7:$B$754,0)))</f>
        <v/>
      </c>
      <c r="I65" s="334" t="str">
        <f>IF($B65="","",INDEX('All CCC'!I$7:I$754,MATCH(WatchList!$B65,'All CCC'!$B$7:$B$754,0)))</f>
        <v/>
      </c>
      <c r="J65" s="334" t="str">
        <f>IF($B65="","",INDEX('All CCC'!J$7:J$754,MATCH(WatchList!$B65,'All CCC'!$B$7:$B$754,0)))</f>
        <v/>
      </c>
      <c r="K65" s="334" t="str">
        <f>IF($B65="","",INDEX('All CCC'!K$7:K$754,MATCH(WatchList!$B65,'All CCC'!$B$7:$B$754,0)))</f>
        <v/>
      </c>
      <c r="L65" s="334" t="str">
        <f>IF($B65="","",INDEX('All CCC'!L$7:L$754,MATCH(WatchList!$B65,'All CCC'!$B$7:$B$754,0)))</f>
        <v/>
      </c>
      <c r="M65" s="334" t="str">
        <f>IF($B65="","",INDEX('All CCC'!M$7:M$754,MATCH(WatchList!$B65,'All CCC'!$B$7:$B$754,0)))</f>
        <v/>
      </c>
      <c r="N65" s="334" t="str">
        <f>IF($B65="","",INDEX('All CCC'!N$7:N$754,MATCH(WatchList!$B65,'All CCC'!$B$7:$B$754,0)))</f>
        <v/>
      </c>
      <c r="O65" s="334" t="str">
        <f>IF($B65="","",INDEX('All CCC'!O$7:O$754,MATCH(WatchList!$B65,'All CCC'!$B$7:$B$754,0)))</f>
        <v/>
      </c>
      <c r="P65" s="335" t="str">
        <f>IF($B65="","",INDEX('All CCC'!P$7:P$754,MATCH(WatchList!$B65,'All CCC'!$B$7:$B$754,0)))</f>
        <v/>
      </c>
      <c r="Q65" s="335" t="str">
        <f>IF($B65="","",INDEX('All CCC'!Q$7:Q$754,MATCH(WatchList!$B65,'All CCC'!$B$7:$B$754,0)))</f>
        <v/>
      </c>
      <c r="R65" s="334" t="str">
        <f>IF($B65="","",INDEX('All CCC'!R$7:R$754,MATCH(WatchList!$B65,'All CCC'!$B$7:$B$754,0)))</f>
        <v/>
      </c>
      <c r="S65" s="334" t="str">
        <f>IF($B65="","",INDEX('All CCC'!S$7:S$754,MATCH(WatchList!$B65,'All CCC'!$B$7:$B$754,0)))</f>
        <v/>
      </c>
      <c r="T65" s="334" t="str">
        <f>IF($B65="","",INDEX('All CCC'!T$7:T$754,MATCH(WatchList!$B65,'All CCC'!$B$7:$B$754,0)))</f>
        <v/>
      </c>
      <c r="U65" s="334" t="str">
        <f>IF($B65="","",INDEX('All CCC'!U$7:U$754,MATCH(WatchList!$B65,'All CCC'!$B$7:$B$754,0)))</f>
        <v/>
      </c>
      <c r="V65" s="334" t="str">
        <f>IF($B65="","",INDEX('All CCC'!V$7:V$754,MATCH(WatchList!$B65,'All CCC'!$B$7:$B$754,0)))</f>
        <v/>
      </c>
      <c r="W65" s="334" t="str">
        <f>IF($B65="","",INDEX('All CCC'!W$7:W$754,MATCH(WatchList!$B65,'All CCC'!$B$7:$B$754,0)))</f>
        <v/>
      </c>
      <c r="X65" s="334" t="str">
        <f>IF($B65="","",INDEX('All CCC'!X$7:X$754,MATCH(WatchList!$B65,'All CCC'!$B$7:$B$754,0)))</f>
        <v/>
      </c>
      <c r="Y65" s="334" t="str">
        <f>IF($B65="","",INDEX('All CCC'!Y$7:Y$754,MATCH(WatchList!$B65,'All CCC'!$B$7:$B$754,0)))</f>
        <v/>
      </c>
      <c r="Z65" s="334" t="str">
        <f>IF($B65="","",INDEX('All CCC'!Z$7:Z$754,MATCH(WatchList!$B65,'All CCC'!$B$7:$B$754,0)))</f>
        <v/>
      </c>
      <c r="AA65" s="334" t="str">
        <f>IF($B65="","",INDEX('All CCC'!AA$7:AA$754,MATCH(WatchList!$B65,'All CCC'!$B$7:$B$754,0)))</f>
        <v/>
      </c>
      <c r="AB65" s="334" t="str">
        <f>IF($B65="","",INDEX('All CCC'!AB$7:AB$754,MATCH(WatchList!$B65,'All CCC'!$B$7:$B$754,0)))</f>
        <v/>
      </c>
      <c r="AC65" s="334" t="str">
        <f>IF($B65="","",INDEX('All CCC'!AC$7:AC$754,MATCH(WatchList!$B65,'All CCC'!$B$7:$B$754,0)))</f>
        <v/>
      </c>
      <c r="AD65" s="334" t="str">
        <f>IF($B65="","",INDEX('All CCC'!AD$7:AD$754,MATCH(WatchList!$B65,'All CCC'!$B$7:$B$754,0)))</f>
        <v/>
      </c>
      <c r="AE65" s="334" t="str">
        <f>IF($B65="","",INDEX('All CCC'!AE$7:AE$754,MATCH(WatchList!$B65,'All CCC'!$B$7:$B$754,0)))</f>
        <v/>
      </c>
      <c r="AF65" s="334" t="str">
        <f>IF($B65="","",INDEX('All CCC'!AF$7:AF$754,MATCH(WatchList!$B65,'All CCC'!$B$7:$B$754,0)))</f>
        <v/>
      </c>
      <c r="AG65" s="334" t="str">
        <f>IF($B65="","",INDEX('All CCC'!AG$7:AG$754,MATCH(WatchList!$B65,'All CCC'!$B$7:$B$754,0)))</f>
        <v/>
      </c>
      <c r="AH65" s="334" t="str">
        <f>IF($B65="","",INDEX('All CCC'!AH$7:AH$754,MATCH(WatchList!$B65,'All CCC'!$B$7:$B$754,0)))</f>
        <v/>
      </c>
      <c r="AI65" s="334" t="str">
        <f>IF($B65="","",INDEX('All CCC'!AI$7:AI$754,MATCH(WatchList!$B65,'All CCC'!$B$7:$B$754,0)))</f>
        <v/>
      </c>
      <c r="AJ65" s="334" t="str">
        <f>IF($B65="","",INDEX('All CCC'!AJ$7:AJ$754,MATCH(WatchList!$B65,'All CCC'!$B$7:$B$754,0)))</f>
        <v/>
      </c>
      <c r="AK65" s="334" t="str">
        <f>IF($B65="","",INDEX('All CCC'!AK$7:AK$754,MATCH(WatchList!$B65,'All CCC'!$B$7:$B$754,0)))</f>
        <v/>
      </c>
      <c r="AL65" s="334" t="str">
        <f>IF($B65="","",INDEX('All CCC'!AL$7:AL$754,MATCH(WatchList!$B65,'All CCC'!$B$7:$B$754,0)))</f>
        <v/>
      </c>
      <c r="AM65" s="334" t="str">
        <f>IF($B65="","",INDEX('All CCC'!AM$7:AM$754,MATCH(WatchList!$B65,'All CCC'!$B$7:$B$754,0)))</f>
        <v/>
      </c>
      <c r="AN65" s="334" t="str">
        <f>IF($B65="","",INDEX('All CCC'!AN$7:AN$754,MATCH(WatchList!$B65,'All CCC'!$B$7:$B$754,0)))</f>
        <v/>
      </c>
      <c r="AO65" s="334" t="str">
        <f>IF($B65="","",INDEX('All CCC'!AO$7:AO$754,MATCH(WatchList!$B65,'All CCC'!$B$7:$B$754,0)))</f>
        <v/>
      </c>
      <c r="AP65" s="334" t="str">
        <f>IF($B65="","",INDEX('All CCC'!AP$7:AP$754,MATCH(WatchList!$B65,'All CCC'!$B$7:$B$754,0)))</f>
        <v/>
      </c>
      <c r="AQ65" s="334" t="str">
        <f>IF($B65="","",INDEX('All CCC'!AQ$7:AQ$754,MATCH(WatchList!$B65,'All CCC'!$B$7:$B$754,0)))</f>
        <v/>
      </c>
      <c r="AR65" s="334" t="str">
        <f>IF($B65="","",INDEX('All CCC'!AR$7:AR$754,MATCH(WatchList!$B65,'All CCC'!$B$7:$B$754,0)))</f>
        <v/>
      </c>
      <c r="AS65" s="334" t="str">
        <f>IF($B65="","",INDEX('All CCC'!AS$7:AS$754,MATCH(WatchList!$B65,'All CCC'!$B$7:$B$754,0)))</f>
        <v/>
      </c>
      <c r="AT65" s="334" t="str">
        <f>IF($B65="","",INDEX('All CCC'!AT$7:AT$754,MATCH(WatchList!$B65,'All CCC'!$B$7:$B$754,0)))</f>
        <v/>
      </c>
      <c r="AU65" s="334" t="str">
        <f>IF($B65="","",INDEX('All CCC'!AU$7:AU$754,MATCH(WatchList!$B65,'All CCC'!$B$7:$B$754,0)))</f>
        <v/>
      </c>
      <c r="AV65" s="334" t="str">
        <f>IF($B65="","",INDEX('All CCC'!AV$7:AV$754,MATCH(WatchList!$B65,'All CCC'!$B$7:$B$754,0)))</f>
        <v/>
      </c>
      <c r="AW65" s="334" t="str">
        <f>IF($B65="","",INDEX('All CCC'!AW$7:AW$754,MATCH(WatchList!$B65,'All CCC'!$B$7:$B$754,0)))</f>
        <v/>
      </c>
      <c r="AX65" s="334" t="str">
        <f>IF($B65="","",INDEX('All CCC'!AX$7:AX$754,MATCH(WatchList!$B65,'All CCC'!$B$7:$B$754,0)))</f>
        <v/>
      </c>
      <c r="AY65" s="334" t="str">
        <f>IF($B65="","",INDEX('All CCC'!AY$7:AY$754,MATCH(WatchList!$B65,'All CCC'!$B$7:$B$754,0)))</f>
        <v/>
      </c>
      <c r="AZ65" s="334" t="str">
        <f>IF($B65="","",INDEX('All CCC'!AZ$7:AZ$754,MATCH(WatchList!$B65,'All CCC'!$B$7:$B$754,0)))</f>
        <v/>
      </c>
      <c r="BA65" s="334" t="str">
        <f>IF($B65="","",INDEX('All CCC'!BA$7:BA$754,MATCH(WatchList!$B65,'All CCC'!$B$7:$B$754,0)))</f>
        <v/>
      </c>
      <c r="BB65" s="334" t="str">
        <f>IF($B65="","",INDEX('All CCC'!BB$7:BB$754,MATCH(WatchList!$B65,'All CCC'!$B$7:$B$754,0)))</f>
        <v/>
      </c>
      <c r="BC65" s="334" t="str">
        <f>IF($B65="","",INDEX('All CCC'!BC$7:BC$754,MATCH(WatchList!$B65,'All CCC'!$B$7:$B$754,0)))</f>
        <v/>
      </c>
      <c r="BD65" s="334" t="str">
        <f>IF($B65="","",INDEX('All CCC'!BD$7:BD$754,MATCH(WatchList!$B65,'All CCC'!$B$7:$B$754,0)))</f>
        <v/>
      </c>
      <c r="BE65" s="334" t="str">
        <f>IF($B65="","",INDEX('All CCC'!BE$7:BE$754,MATCH(WatchList!$B65,'All CCC'!$B$7:$B$754,0)))</f>
        <v/>
      </c>
      <c r="BF65" s="334" t="str">
        <f>IF($B65="","",INDEX('All CCC'!BF$7:BF$754,MATCH(WatchList!$B65,'All CCC'!$B$7:$B$754,0)))</f>
        <v/>
      </c>
      <c r="BG65" s="334" t="str">
        <f>IF($B65="","",INDEX('All CCC'!BG$7:BG$754,MATCH(WatchList!$B65,'All CCC'!$B$7:$B$754,0)))</f>
        <v/>
      </c>
    </row>
    <row r="66" spans="1:59" x14ac:dyDescent="0.2">
      <c r="A66" s="333" t="str">
        <f>IF($B66="","",INDEX('All CCC'!A$7:A$754,MATCH(WatchList!$B66,'All CCC'!$B$7:$B$754,0)))</f>
        <v/>
      </c>
      <c r="B66" s="127"/>
      <c r="C66" s="334" t="str">
        <f>IF($B66="","",INDEX('All CCC'!C$7:C$754,MATCH(WatchList!$B66,'All CCC'!$B$7:$B$754,0)))</f>
        <v/>
      </c>
      <c r="D66" s="334" t="str">
        <f>IF($B66="","",INDEX('All CCC'!D$7:D$754,MATCH(WatchList!$B66,'All CCC'!$B$7:$B$754,0)))</f>
        <v/>
      </c>
      <c r="E66" s="334" t="str">
        <f>IF($B66="","",INDEX('All CCC'!E$7:E$754,MATCH(WatchList!$B66,'All CCC'!$B$7:$B$754,0)))</f>
        <v/>
      </c>
      <c r="F66" s="334" t="str">
        <f>IF($B66="","",INDEX('All CCC'!F$7:F$754,MATCH(WatchList!$B66,'All CCC'!$B$7:$B$754,0)))</f>
        <v/>
      </c>
      <c r="G66" s="334" t="str">
        <f>IF($B66="","",INDEX('All CCC'!G$7:G$754,MATCH(WatchList!$B66,'All CCC'!$B$7:$B$754,0)))</f>
        <v/>
      </c>
      <c r="H66" s="334" t="str">
        <f>IF($B66="","",INDEX('All CCC'!H$7:H$754,MATCH(WatchList!$B66,'All CCC'!$B$7:$B$754,0)))</f>
        <v/>
      </c>
      <c r="I66" s="334" t="str">
        <f>IF($B66="","",INDEX('All CCC'!I$7:I$754,MATCH(WatchList!$B66,'All CCC'!$B$7:$B$754,0)))</f>
        <v/>
      </c>
      <c r="J66" s="334" t="str">
        <f>IF($B66="","",INDEX('All CCC'!J$7:J$754,MATCH(WatchList!$B66,'All CCC'!$B$7:$B$754,0)))</f>
        <v/>
      </c>
      <c r="K66" s="334" t="str">
        <f>IF($B66="","",INDEX('All CCC'!K$7:K$754,MATCH(WatchList!$B66,'All CCC'!$B$7:$B$754,0)))</f>
        <v/>
      </c>
      <c r="L66" s="334" t="str">
        <f>IF($B66="","",INDEX('All CCC'!L$7:L$754,MATCH(WatchList!$B66,'All CCC'!$B$7:$B$754,0)))</f>
        <v/>
      </c>
      <c r="M66" s="334" t="str">
        <f>IF($B66="","",INDEX('All CCC'!M$7:M$754,MATCH(WatchList!$B66,'All CCC'!$B$7:$B$754,0)))</f>
        <v/>
      </c>
      <c r="N66" s="334" t="str">
        <f>IF($B66="","",INDEX('All CCC'!N$7:N$754,MATCH(WatchList!$B66,'All CCC'!$B$7:$B$754,0)))</f>
        <v/>
      </c>
      <c r="O66" s="334" t="str">
        <f>IF($B66="","",INDEX('All CCC'!O$7:O$754,MATCH(WatchList!$B66,'All CCC'!$B$7:$B$754,0)))</f>
        <v/>
      </c>
      <c r="P66" s="335" t="str">
        <f>IF($B66="","",INDEX('All CCC'!P$7:P$754,MATCH(WatchList!$B66,'All CCC'!$B$7:$B$754,0)))</f>
        <v/>
      </c>
      <c r="Q66" s="335" t="str">
        <f>IF($B66="","",INDEX('All CCC'!Q$7:Q$754,MATCH(WatchList!$B66,'All CCC'!$B$7:$B$754,0)))</f>
        <v/>
      </c>
      <c r="R66" s="334" t="str">
        <f>IF($B66="","",INDEX('All CCC'!R$7:R$754,MATCH(WatchList!$B66,'All CCC'!$B$7:$B$754,0)))</f>
        <v/>
      </c>
      <c r="S66" s="334" t="str">
        <f>IF($B66="","",INDEX('All CCC'!S$7:S$754,MATCH(WatchList!$B66,'All CCC'!$B$7:$B$754,0)))</f>
        <v/>
      </c>
      <c r="T66" s="334" t="str">
        <f>IF($B66="","",INDEX('All CCC'!T$7:T$754,MATCH(WatchList!$B66,'All CCC'!$B$7:$B$754,0)))</f>
        <v/>
      </c>
      <c r="U66" s="334" t="str">
        <f>IF($B66="","",INDEX('All CCC'!U$7:U$754,MATCH(WatchList!$B66,'All CCC'!$B$7:$B$754,0)))</f>
        <v/>
      </c>
      <c r="V66" s="334" t="str">
        <f>IF($B66="","",INDEX('All CCC'!V$7:V$754,MATCH(WatchList!$B66,'All CCC'!$B$7:$B$754,0)))</f>
        <v/>
      </c>
      <c r="W66" s="334" t="str">
        <f>IF($B66="","",INDEX('All CCC'!W$7:W$754,MATCH(WatchList!$B66,'All CCC'!$B$7:$B$754,0)))</f>
        <v/>
      </c>
      <c r="X66" s="334" t="str">
        <f>IF($B66="","",INDEX('All CCC'!X$7:X$754,MATCH(WatchList!$B66,'All CCC'!$B$7:$B$754,0)))</f>
        <v/>
      </c>
      <c r="Y66" s="334" t="str">
        <f>IF($B66="","",INDEX('All CCC'!Y$7:Y$754,MATCH(WatchList!$B66,'All CCC'!$B$7:$B$754,0)))</f>
        <v/>
      </c>
      <c r="Z66" s="334" t="str">
        <f>IF($B66="","",INDEX('All CCC'!Z$7:Z$754,MATCH(WatchList!$B66,'All CCC'!$B$7:$B$754,0)))</f>
        <v/>
      </c>
      <c r="AA66" s="334" t="str">
        <f>IF($B66="","",INDEX('All CCC'!AA$7:AA$754,MATCH(WatchList!$B66,'All CCC'!$B$7:$B$754,0)))</f>
        <v/>
      </c>
      <c r="AB66" s="334" t="str">
        <f>IF($B66="","",INDEX('All CCC'!AB$7:AB$754,MATCH(WatchList!$B66,'All CCC'!$B$7:$B$754,0)))</f>
        <v/>
      </c>
      <c r="AC66" s="334" t="str">
        <f>IF($B66="","",INDEX('All CCC'!AC$7:AC$754,MATCH(WatchList!$B66,'All CCC'!$B$7:$B$754,0)))</f>
        <v/>
      </c>
      <c r="AD66" s="334" t="str">
        <f>IF($B66="","",INDEX('All CCC'!AD$7:AD$754,MATCH(WatchList!$B66,'All CCC'!$B$7:$B$754,0)))</f>
        <v/>
      </c>
      <c r="AE66" s="334" t="str">
        <f>IF($B66="","",INDEX('All CCC'!AE$7:AE$754,MATCH(WatchList!$B66,'All CCC'!$B$7:$B$754,0)))</f>
        <v/>
      </c>
      <c r="AF66" s="334" t="str">
        <f>IF($B66="","",INDEX('All CCC'!AF$7:AF$754,MATCH(WatchList!$B66,'All CCC'!$B$7:$B$754,0)))</f>
        <v/>
      </c>
      <c r="AG66" s="334" t="str">
        <f>IF($B66="","",INDEX('All CCC'!AG$7:AG$754,MATCH(WatchList!$B66,'All CCC'!$B$7:$B$754,0)))</f>
        <v/>
      </c>
      <c r="AH66" s="334" t="str">
        <f>IF($B66="","",INDEX('All CCC'!AH$7:AH$754,MATCH(WatchList!$B66,'All CCC'!$B$7:$B$754,0)))</f>
        <v/>
      </c>
      <c r="AI66" s="334" t="str">
        <f>IF($B66="","",INDEX('All CCC'!AI$7:AI$754,MATCH(WatchList!$B66,'All CCC'!$B$7:$B$754,0)))</f>
        <v/>
      </c>
      <c r="AJ66" s="334" t="str">
        <f>IF($B66="","",INDEX('All CCC'!AJ$7:AJ$754,MATCH(WatchList!$B66,'All CCC'!$B$7:$B$754,0)))</f>
        <v/>
      </c>
      <c r="AK66" s="334" t="str">
        <f>IF($B66="","",INDEX('All CCC'!AK$7:AK$754,MATCH(WatchList!$B66,'All CCC'!$B$7:$B$754,0)))</f>
        <v/>
      </c>
      <c r="AL66" s="334" t="str">
        <f>IF($B66="","",INDEX('All CCC'!AL$7:AL$754,MATCH(WatchList!$B66,'All CCC'!$B$7:$B$754,0)))</f>
        <v/>
      </c>
      <c r="AM66" s="334" t="str">
        <f>IF($B66="","",INDEX('All CCC'!AM$7:AM$754,MATCH(WatchList!$B66,'All CCC'!$B$7:$B$754,0)))</f>
        <v/>
      </c>
      <c r="AN66" s="334" t="str">
        <f>IF($B66="","",INDEX('All CCC'!AN$7:AN$754,MATCH(WatchList!$B66,'All CCC'!$B$7:$B$754,0)))</f>
        <v/>
      </c>
      <c r="AO66" s="334" t="str">
        <f>IF($B66="","",INDEX('All CCC'!AO$7:AO$754,MATCH(WatchList!$B66,'All CCC'!$B$7:$B$754,0)))</f>
        <v/>
      </c>
      <c r="AP66" s="334" t="str">
        <f>IF($B66="","",INDEX('All CCC'!AP$7:AP$754,MATCH(WatchList!$B66,'All CCC'!$B$7:$B$754,0)))</f>
        <v/>
      </c>
      <c r="AQ66" s="334" t="str">
        <f>IF($B66="","",INDEX('All CCC'!AQ$7:AQ$754,MATCH(WatchList!$B66,'All CCC'!$B$7:$B$754,0)))</f>
        <v/>
      </c>
      <c r="AR66" s="334" t="str">
        <f>IF($B66="","",INDEX('All CCC'!AR$7:AR$754,MATCH(WatchList!$B66,'All CCC'!$B$7:$B$754,0)))</f>
        <v/>
      </c>
      <c r="AS66" s="334" t="str">
        <f>IF($B66="","",INDEX('All CCC'!AS$7:AS$754,MATCH(WatchList!$B66,'All CCC'!$B$7:$B$754,0)))</f>
        <v/>
      </c>
      <c r="AT66" s="334" t="str">
        <f>IF($B66="","",INDEX('All CCC'!AT$7:AT$754,MATCH(WatchList!$B66,'All CCC'!$B$7:$B$754,0)))</f>
        <v/>
      </c>
      <c r="AU66" s="334" t="str">
        <f>IF($B66="","",INDEX('All CCC'!AU$7:AU$754,MATCH(WatchList!$B66,'All CCC'!$B$7:$B$754,0)))</f>
        <v/>
      </c>
      <c r="AV66" s="334" t="str">
        <f>IF($B66="","",INDEX('All CCC'!AV$7:AV$754,MATCH(WatchList!$B66,'All CCC'!$B$7:$B$754,0)))</f>
        <v/>
      </c>
      <c r="AW66" s="334" t="str">
        <f>IF($B66="","",INDEX('All CCC'!AW$7:AW$754,MATCH(WatchList!$B66,'All CCC'!$B$7:$B$754,0)))</f>
        <v/>
      </c>
      <c r="AX66" s="334" t="str">
        <f>IF($B66="","",INDEX('All CCC'!AX$7:AX$754,MATCH(WatchList!$B66,'All CCC'!$B$7:$B$754,0)))</f>
        <v/>
      </c>
      <c r="AY66" s="334" t="str">
        <f>IF($B66="","",INDEX('All CCC'!AY$7:AY$754,MATCH(WatchList!$B66,'All CCC'!$B$7:$B$754,0)))</f>
        <v/>
      </c>
      <c r="AZ66" s="334" t="str">
        <f>IF($B66="","",INDEX('All CCC'!AZ$7:AZ$754,MATCH(WatchList!$B66,'All CCC'!$B$7:$B$754,0)))</f>
        <v/>
      </c>
      <c r="BA66" s="334" t="str">
        <f>IF($B66="","",INDEX('All CCC'!BA$7:BA$754,MATCH(WatchList!$B66,'All CCC'!$B$7:$B$754,0)))</f>
        <v/>
      </c>
      <c r="BB66" s="334" t="str">
        <f>IF($B66="","",INDEX('All CCC'!BB$7:BB$754,MATCH(WatchList!$B66,'All CCC'!$B$7:$B$754,0)))</f>
        <v/>
      </c>
      <c r="BC66" s="334" t="str">
        <f>IF($B66="","",INDEX('All CCC'!BC$7:BC$754,MATCH(WatchList!$B66,'All CCC'!$B$7:$B$754,0)))</f>
        <v/>
      </c>
      <c r="BD66" s="334" t="str">
        <f>IF($B66="","",INDEX('All CCC'!BD$7:BD$754,MATCH(WatchList!$B66,'All CCC'!$B$7:$B$754,0)))</f>
        <v/>
      </c>
      <c r="BE66" s="334" t="str">
        <f>IF($B66="","",INDEX('All CCC'!BE$7:BE$754,MATCH(WatchList!$B66,'All CCC'!$B$7:$B$754,0)))</f>
        <v/>
      </c>
      <c r="BF66" s="334" t="str">
        <f>IF($B66="","",INDEX('All CCC'!BF$7:BF$754,MATCH(WatchList!$B66,'All CCC'!$B$7:$B$754,0)))</f>
        <v/>
      </c>
      <c r="BG66" s="334" t="str">
        <f>IF($B66="","",INDEX('All CCC'!BG$7:BG$754,MATCH(WatchList!$B66,'All CCC'!$B$7:$B$754,0)))</f>
        <v/>
      </c>
    </row>
    <row r="67" spans="1:59" x14ac:dyDescent="0.2">
      <c r="A67" s="333" t="str">
        <f>IF($B67="","",INDEX('All CCC'!A$7:A$754,MATCH(WatchList!$B67,'All CCC'!$B$7:$B$754,0)))</f>
        <v/>
      </c>
      <c r="B67" s="127"/>
      <c r="C67" s="334" t="str">
        <f>IF($B67="","",INDEX('All CCC'!C$7:C$754,MATCH(WatchList!$B67,'All CCC'!$B$7:$B$754,0)))</f>
        <v/>
      </c>
      <c r="D67" s="334" t="str">
        <f>IF($B67="","",INDEX('All CCC'!D$7:D$754,MATCH(WatchList!$B67,'All CCC'!$B$7:$B$754,0)))</f>
        <v/>
      </c>
      <c r="E67" s="334" t="str">
        <f>IF($B67="","",INDEX('All CCC'!E$7:E$754,MATCH(WatchList!$B67,'All CCC'!$B$7:$B$754,0)))</f>
        <v/>
      </c>
      <c r="F67" s="334" t="str">
        <f>IF($B67="","",INDEX('All CCC'!F$7:F$754,MATCH(WatchList!$B67,'All CCC'!$B$7:$B$754,0)))</f>
        <v/>
      </c>
      <c r="G67" s="334" t="str">
        <f>IF($B67="","",INDEX('All CCC'!G$7:G$754,MATCH(WatchList!$B67,'All CCC'!$B$7:$B$754,0)))</f>
        <v/>
      </c>
      <c r="H67" s="334" t="str">
        <f>IF($B67="","",INDEX('All CCC'!H$7:H$754,MATCH(WatchList!$B67,'All CCC'!$B$7:$B$754,0)))</f>
        <v/>
      </c>
      <c r="I67" s="334" t="str">
        <f>IF($B67="","",INDEX('All CCC'!I$7:I$754,MATCH(WatchList!$B67,'All CCC'!$B$7:$B$754,0)))</f>
        <v/>
      </c>
      <c r="J67" s="334" t="str">
        <f>IF($B67="","",INDEX('All CCC'!J$7:J$754,MATCH(WatchList!$B67,'All CCC'!$B$7:$B$754,0)))</f>
        <v/>
      </c>
      <c r="K67" s="334" t="str">
        <f>IF($B67="","",INDEX('All CCC'!K$7:K$754,MATCH(WatchList!$B67,'All CCC'!$B$7:$B$754,0)))</f>
        <v/>
      </c>
      <c r="L67" s="334" t="str">
        <f>IF($B67="","",INDEX('All CCC'!L$7:L$754,MATCH(WatchList!$B67,'All CCC'!$B$7:$B$754,0)))</f>
        <v/>
      </c>
      <c r="M67" s="334" t="str">
        <f>IF($B67="","",INDEX('All CCC'!M$7:M$754,MATCH(WatchList!$B67,'All CCC'!$B$7:$B$754,0)))</f>
        <v/>
      </c>
      <c r="N67" s="334" t="str">
        <f>IF($B67="","",INDEX('All CCC'!N$7:N$754,MATCH(WatchList!$B67,'All CCC'!$B$7:$B$754,0)))</f>
        <v/>
      </c>
      <c r="O67" s="334" t="str">
        <f>IF($B67="","",INDEX('All CCC'!O$7:O$754,MATCH(WatchList!$B67,'All CCC'!$B$7:$B$754,0)))</f>
        <v/>
      </c>
      <c r="P67" s="335" t="str">
        <f>IF($B67="","",INDEX('All CCC'!P$7:P$754,MATCH(WatchList!$B67,'All CCC'!$B$7:$B$754,0)))</f>
        <v/>
      </c>
      <c r="Q67" s="335" t="str">
        <f>IF($B67="","",INDEX('All CCC'!Q$7:Q$754,MATCH(WatchList!$B67,'All CCC'!$B$7:$B$754,0)))</f>
        <v/>
      </c>
      <c r="R67" s="334" t="str">
        <f>IF($B67="","",INDEX('All CCC'!R$7:R$754,MATCH(WatchList!$B67,'All CCC'!$B$7:$B$754,0)))</f>
        <v/>
      </c>
      <c r="S67" s="334" t="str">
        <f>IF($B67="","",INDEX('All CCC'!S$7:S$754,MATCH(WatchList!$B67,'All CCC'!$B$7:$B$754,0)))</f>
        <v/>
      </c>
      <c r="T67" s="334" t="str">
        <f>IF($B67="","",INDEX('All CCC'!T$7:T$754,MATCH(WatchList!$B67,'All CCC'!$B$7:$B$754,0)))</f>
        <v/>
      </c>
      <c r="U67" s="334" t="str">
        <f>IF($B67="","",INDEX('All CCC'!U$7:U$754,MATCH(WatchList!$B67,'All CCC'!$B$7:$B$754,0)))</f>
        <v/>
      </c>
      <c r="V67" s="334" t="str">
        <f>IF($B67="","",INDEX('All CCC'!V$7:V$754,MATCH(WatchList!$B67,'All CCC'!$B$7:$B$754,0)))</f>
        <v/>
      </c>
      <c r="W67" s="334" t="str">
        <f>IF($B67="","",INDEX('All CCC'!W$7:W$754,MATCH(WatchList!$B67,'All CCC'!$B$7:$B$754,0)))</f>
        <v/>
      </c>
      <c r="X67" s="334" t="str">
        <f>IF($B67="","",INDEX('All CCC'!X$7:X$754,MATCH(WatchList!$B67,'All CCC'!$B$7:$B$754,0)))</f>
        <v/>
      </c>
      <c r="Y67" s="334" t="str">
        <f>IF($B67="","",INDEX('All CCC'!Y$7:Y$754,MATCH(WatchList!$B67,'All CCC'!$B$7:$B$754,0)))</f>
        <v/>
      </c>
      <c r="Z67" s="334" t="str">
        <f>IF($B67="","",INDEX('All CCC'!Z$7:Z$754,MATCH(WatchList!$B67,'All CCC'!$B$7:$B$754,0)))</f>
        <v/>
      </c>
      <c r="AA67" s="334" t="str">
        <f>IF($B67="","",INDEX('All CCC'!AA$7:AA$754,MATCH(WatchList!$B67,'All CCC'!$B$7:$B$754,0)))</f>
        <v/>
      </c>
      <c r="AB67" s="334" t="str">
        <f>IF($B67="","",INDEX('All CCC'!AB$7:AB$754,MATCH(WatchList!$B67,'All CCC'!$B$7:$B$754,0)))</f>
        <v/>
      </c>
      <c r="AC67" s="334" t="str">
        <f>IF($B67="","",INDEX('All CCC'!AC$7:AC$754,MATCH(WatchList!$B67,'All CCC'!$B$7:$B$754,0)))</f>
        <v/>
      </c>
      <c r="AD67" s="334" t="str">
        <f>IF($B67="","",INDEX('All CCC'!AD$7:AD$754,MATCH(WatchList!$B67,'All CCC'!$B$7:$B$754,0)))</f>
        <v/>
      </c>
      <c r="AE67" s="334" t="str">
        <f>IF($B67="","",INDEX('All CCC'!AE$7:AE$754,MATCH(WatchList!$B67,'All CCC'!$B$7:$B$754,0)))</f>
        <v/>
      </c>
      <c r="AF67" s="334" t="str">
        <f>IF($B67="","",INDEX('All CCC'!AF$7:AF$754,MATCH(WatchList!$B67,'All CCC'!$B$7:$B$754,0)))</f>
        <v/>
      </c>
      <c r="AG67" s="334" t="str">
        <f>IF($B67="","",INDEX('All CCC'!AG$7:AG$754,MATCH(WatchList!$B67,'All CCC'!$B$7:$B$754,0)))</f>
        <v/>
      </c>
      <c r="AH67" s="334" t="str">
        <f>IF($B67="","",INDEX('All CCC'!AH$7:AH$754,MATCH(WatchList!$B67,'All CCC'!$B$7:$B$754,0)))</f>
        <v/>
      </c>
      <c r="AI67" s="334" t="str">
        <f>IF($B67="","",INDEX('All CCC'!AI$7:AI$754,MATCH(WatchList!$B67,'All CCC'!$B$7:$B$754,0)))</f>
        <v/>
      </c>
      <c r="AJ67" s="334" t="str">
        <f>IF($B67="","",INDEX('All CCC'!AJ$7:AJ$754,MATCH(WatchList!$B67,'All CCC'!$B$7:$B$754,0)))</f>
        <v/>
      </c>
      <c r="AK67" s="334" t="str">
        <f>IF($B67="","",INDEX('All CCC'!AK$7:AK$754,MATCH(WatchList!$B67,'All CCC'!$B$7:$B$754,0)))</f>
        <v/>
      </c>
      <c r="AL67" s="334" t="str">
        <f>IF($B67="","",INDEX('All CCC'!AL$7:AL$754,MATCH(WatchList!$B67,'All CCC'!$B$7:$B$754,0)))</f>
        <v/>
      </c>
      <c r="AM67" s="334" t="str">
        <f>IF($B67="","",INDEX('All CCC'!AM$7:AM$754,MATCH(WatchList!$B67,'All CCC'!$B$7:$B$754,0)))</f>
        <v/>
      </c>
      <c r="AN67" s="334" t="str">
        <f>IF($B67="","",INDEX('All CCC'!AN$7:AN$754,MATCH(WatchList!$B67,'All CCC'!$B$7:$B$754,0)))</f>
        <v/>
      </c>
      <c r="AO67" s="334" t="str">
        <f>IF($B67="","",INDEX('All CCC'!AO$7:AO$754,MATCH(WatchList!$B67,'All CCC'!$B$7:$B$754,0)))</f>
        <v/>
      </c>
      <c r="AP67" s="334" t="str">
        <f>IF($B67="","",INDEX('All CCC'!AP$7:AP$754,MATCH(WatchList!$B67,'All CCC'!$B$7:$B$754,0)))</f>
        <v/>
      </c>
      <c r="AQ67" s="334" t="str">
        <f>IF($B67="","",INDEX('All CCC'!AQ$7:AQ$754,MATCH(WatchList!$B67,'All CCC'!$B$7:$B$754,0)))</f>
        <v/>
      </c>
      <c r="AR67" s="334" t="str">
        <f>IF($B67="","",INDEX('All CCC'!AR$7:AR$754,MATCH(WatchList!$B67,'All CCC'!$B$7:$B$754,0)))</f>
        <v/>
      </c>
      <c r="AS67" s="334" t="str">
        <f>IF($B67="","",INDEX('All CCC'!AS$7:AS$754,MATCH(WatchList!$B67,'All CCC'!$B$7:$B$754,0)))</f>
        <v/>
      </c>
      <c r="AT67" s="334" t="str">
        <f>IF($B67="","",INDEX('All CCC'!AT$7:AT$754,MATCH(WatchList!$B67,'All CCC'!$B$7:$B$754,0)))</f>
        <v/>
      </c>
      <c r="AU67" s="334" t="str">
        <f>IF($B67="","",INDEX('All CCC'!AU$7:AU$754,MATCH(WatchList!$B67,'All CCC'!$B$7:$B$754,0)))</f>
        <v/>
      </c>
      <c r="AV67" s="334" t="str">
        <f>IF($B67="","",INDEX('All CCC'!AV$7:AV$754,MATCH(WatchList!$B67,'All CCC'!$B$7:$B$754,0)))</f>
        <v/>
      </c>
      <c r="AW67" s="334" t="str">
        <f>IF($B67="","",INDEX('All CCC'!AW$7:AW$754,MATCH(WatchList!$B67,'All CCC'!$B$7:$B$754,0)))</f>
        <v/>
      </c>
      <c r="AX67" s="334" t="str">
        <f>IF($B67="","",INDEX('All CCC'!AX$7:AX$754,MATCH(WatchList!$B67,'All CCC'!$B$7:$B$754,0)))</f>
        <v/>
      </c>
      <c r="AY67" s="334" t="str">
        <f>IF($B67="","",INDEX('All CCC'!AY$7:AY$754,MATCH(WatchList!$B67,'All CCC'!$B$7:$B$754,0)))</f>
        <v/>
      </c>
      <c r="AZ67" s="334" t="str">
        <f>IF($B67="","",INDEX('All CCC'!AZ$7:AZ$754,MATCH(WatchList!$B67,'All CCC'!$B$7:$B$754,0)))</f>
        <v/>
      </c>
      <c r="BA67" s="334" t="str">
        <f>IF($B67="","",INDEX('All CCC'!BA$7:BA$754,MATCH(WatchList!$B67,'All CCC'!$B$7:$B$754,0)))</f>
        <v/>
      </c>
      <c r="BB67" s="334" t="str">
        <f>IF($B67="","",INDEX('All CCC'!BB$7:BB$754,MATCH(WatchList!$B67,'All CCC'!$B$7:$B$754,0)))</f>
        <v/>
      </c>
      <c r="BC67" s="334" t="str">
        <f>IF($B67="","",INDEX('All CCC'!BC$7:BC$754,MATCH(WatchList!$B67,'All CCC'!$B$7:$B$754,0)))</f>
        <v/>
      </c>
      <c r="BD67" s="334" t="str">
        <f>IF($B67="","",INDEX('All CCC'!BD$7:BD$754,MATCH(WatchList!$B67,'All CCC'!$B$7:$B$754,0)))</f>
        <v/>
      </c>
      <c r="BE67" s="334" t="str">
        <f>IF($B67="","",INDEX('All CCC'!BE$7:BE$754,MATCH(WatchList!$B67,'All CCC'!$B$7:$B$754,0)))</f>
        <v/>
      </c>
      <c r="BF67" s="334" t="str">
        <f>IF($B67="","",INDEX('All CCC'!BF$7:BF$754,MATCH(WatchList!$B67,'All CCC'!$B$7:$B$754,0)))</f>
        <v/>
      </c>
      <c r="BG67" s="334" t="str">
        <f>IF($B67="","",INDEX('All CCC'!BG$7:BG$754,MATCH(WatchList!$B67,'All CCC'!$B$7:$B$754,0)))</f>
        <v/>
      </c>
    </row>
    <row r="68" spans="1:59" x14ac:dyDescent="0.2">
      <c r="A68" s="333" t="str">
        <f>IF($B68="","",INDEX('All CCC'!A$7:A$754,MATCH(WatchList!$B68,'All CCC'!$B$7:$B$754,0)))</f>
        <v/>
      </c>
      <c r="B68" s="127"/>
      <c r="C68" s="334" t="str">
        <f>IF($B68="","",INDEX('All CCC'!C$7:C$754,MATCH(WatchList!$B68,'All CCC'!$B$7:$B$754,0)))</f>
        <v/>
      </c>
      <c r="D68" s="334" t="str">
        <f>IF($B68="","",INDEX('All CCC'!D$7:D$754,MATCH(WatchList!$B68,'All CCC'!$B$7:$B$754,0)))</f>
        <v/>
      </c>
      <c r="E68" s="334" t="str">
        <f>IF($B68="","",INDEX('All CCC'!E$7:E$754,MATCH(WatchList!$B68,'All CCC'!$B$7:$B$754,0)))</f>
        <v/>
      </c>
      <c r="F68" s="334" t="str">
        <f>IF($B68="","",INDEX('All CCC'!F$7:F$754,MATCH(WatchList!$B68,'All CCC'!$B$7:$B$754,0)))</f>
        <v/>
      </c>
      <c r="G68" s="334" t="str">
        <f>IF($B68="","",INDEX('All CCC'!G$7:G$754,MATCH(WatchList!$B68,'All CCC'!$B$7:$B$754,0)))</f>
        <v/>
      </c>
      <c r="H68" s="334" t="str">
        <f>IF($B68="","",INDEX('All CCC'!H$7:H$754,MATCH(WatchList!$B68,'All CCC'!$B$7:$B$754,0)))</f>
        <v/>
      </c>
      <c r="I68" s="334" t="str">
        <f>IF($B68="","",INDEX('All CCC'!I$7:I$754,MATCH(WatchList!$B68,'All CCC'!$B$7:$B$754,0)))</f>
        <v/>
      </c>
      <c r="J68" s="334" t="str">
        <f>IF($B68="","",INDEX('All CCC'!J$7:J$754,MATCH(WatchList!$B68,'All CCC'!$B$7:$B$754,0)))</f>
        <v/>
      </c>
      <c r="K68" s="334" t="str">
        <f>IF($B68="","",INDEX('All CCC'!K$7:K$754,MATCH(WatchList!$B68,'All CCC'!$B$7:$B$754,0)))</f>
        <v/>
      </c>
      <c r="L68" s="334" t="str">
        <f>IF($B68="","",INDEX('All CCC'!L$7:L$754,MATCH(WatchList!$B68,'All CCC'!$B$7:$B$754,0)))</f>
        <v/>
      </c>
      <c r="M68" s="334" t="str">
        <f>IF($B68="","",INDEX('All CCC'!M$7:M$754,MATCH(WatchList!$B68,'All CCC'!$B$7:$B$754,0)))</f>
        <v/>
      </c>
      <c r="N68" s="334" t="str">
        <f>IF($B68="","",INDEX('All CCC'!N$7:N$754,MATCH(WatchList!$B68,'All CCC'!$B$7:$B$754,0)))</f>
        <v/>
      </c>
      <c r="O68" s="334" t="str">
        <f>IF($B68="","",INDEX('All CCC'!O$7:O$754,MATCH(WatchList!$B68,'All CCC'!$B$7:$B$754,0)))</f>
        <v/>
      </c>
      <c r="P68" s="335" t="str">
        <f>IF($B68="","",INDEX('All CCC'!P$7:P$754,MATCH(WatchList!$B68,'All CCC'!$B$7:$B$754,0)))</f>
        <v/>
      </c>
      <c r="Q68" s="335" t="str">
        <f>IF($B68="","",INDEX('All CCC'!Q$7:Q$754,MATCH(WatchList!$B68,'All CCC'!$B$7:$B$754,0)))</f>
        <v/>
      </c>
      <c r="R68" s="334" t="str">
        <f>IF($B68="","",INDEX('All CCC'!R$7:R$754,MATCH(WatchList!$B68,'All CCC'!$B$7:$B$754,0)))</f>
        <v/>
      </c>
      <c r="S68" s="334" t="str">
        <f>IF($B68="","",INDEX('All CCC'!S$7:S$754,MATCH(WatchList!$B68,'All CCC'!$B$7:$B$754,0)))</f>
        <v/>
      </c>
      <c r="T68" s="334" t="str">
        <f>IF($B68="","",INDEX('All CCC'!T$7:T$754,MATCH(WatchList!$B68,'All CCC'!$B$7:$B$754,0)))</f>
        <v/>
      </c>
      <c r="U68" s="334" t="str">
        <f>IF($B68="","",INDEX('All CCC'!U$7:U$754,MATCH(WatchList!$B68,'All CCC'!$B$7:$B$754,0)))</f>
        <v/>
      </c>
      <c r="V68" s="334" t="str">
        <f>IF($B68="","",INDEX('All CCC'!V$7:V$754,MATCH(WatchList!$B68,'All CCC'!$B$7:$B$754,0)))</f>
        <v/>
      </c>
      <c r="W68" s="334" t="str">
        <f>IF($B68="","",INDEX('All CCC'!W$7:W$754,MATCH(WatchList!$B68,'All CCC'!$B$7:$B$754,0)))</f>
        <v/>
      </c>
      <c r="X68" s="334" t="str">
        <f>IF($B68="","",INDEX('All CCC'!X$7:X$754,MATCH(WatchList!$B68,'All CCC'!$B$7:$B$754,0)))</f>
        <v/>
      </c>
      <c r="Y68" s="334" t="str">
        <f>IF($B68="","",INDEX('All CCC'!Y$7:Y$754,MATCH(WatchList!$B68,'All CCC'!$B$7:$B$754,0)))</f>
        <v/>
      </c>
      <c r="Z68" s="334" t="str">
        <f>IF($B68="","",INDEX('All CCC'!Z$7:Z$754,MATCH(WatchList!$B68,'All CCC'!$B$7:$B$754,0)))</f>
        <v/>
      </c>
      <c r="AA68" s="334" t="str">
        <f>IF($B68="","",INDEX('All CCC'!AA$7:AA$754,MATCH(WatchList!$B68,'All CCC'!$B$7:$B$754,0)))</f>
        <v/>
      </c>
      <c r="AB68" s="334" t="str">
        <f>IF($B68="","",INDEX('All CCC'!AB$7:AB$754,MATCH(WatchList!$B68,'All CCC'!$B$7:$B$754,0)))</f>
        <v/>
      </c>
      <c r="AC68" s="334" t="str">
        <f>IF($B68="","",INDEX('All CCC'!AC$7:AC$754,MATCH(WatchList!$B68,'All CCC'!$B$7:$B$754,0)))</f>
        <v/>
      </c>
      <c r="AD68" s="334" t="str">
        <f>IF($B68="","",INDEX('All CCC'!AD$7:AD$754,MATCH(WatchList!$B68,'All CCC'!$B$7:$B$754,0)))</f>
        <v/>
      </c>
      <c r="AE68" s="334" t="str">
        <f>IF($B68="","",INDEX('All CCC'!AE$7:AE$754,MATCH(WatchList!$B68,'All CCC'!$B$7:$B$754,0)))</f>
        <v/>
      </c>
      <c r="AF68" s="334" t="str">
        <f>IF($B68="","",INDEX('All CCC'!AF$7:AF$754,MATCH(WatchList!$B68,'All CCC'!$B$7:$B$754,0)))</f>
        <v/>
      </c>
      <c r="AG68" s="334" t="str">
        <f>IF($B68="","",INDEX('All CCC'!AG$7:AG$754,MATCH(WatchList!$B68,'All CCC'!$B$7:$B$754,0)))</f>
        <v/>
      </c>
      <c r="AH68" s="334" t="str">
        <f>IF($B68="","",INDEX('All CCC'!AH$7:AH$754,MATCH(WatchList!$B68,'All CCC'!$B$7:$B$754,0)))</f>
        <v/>
      </c>
      <c r="AI68" s="334" t="str">
        <f>IF($B68="","",INDEX('All CCC'!AI$7:AI$754,MATCH(WatchList!$B68,'All CCC'!$B$7:$B$754,0)))</f>
        <v/>
      </c>
      <c r="AJ68" s="334" t="str">
        <f>IF($B68="","",INDEX('All CCC'!AJ$7:AJ$754,MATCH(WatchList!$B68,'All CCC'!$B$7:$B$754,0)))</f>
        <v/>
      </c>
      <c r="AK68" s="334" t="str">
        <f>IF($B68="","",INDEX('All CCC'!AK$7:AK$754,MATCH(WatchList!$B68,'All CCC'!$B$7:$B$754,0)))</f>
        <v/>
      </c>
      <c r="AL68" s="334" t="str">
        <f>IF($B68="","",INDEX('All CCC'!AL$7:AL$754,MATCH(WatchList!$B68,'All CCC'!$B$7:$B$754,0)))</f>
        <v/>
      </c>
      <c r="AM68" s="334" t="str">
        <f>IF($B68="","",INDEX('All CCC'!AM$7:AM$754,MATCH(WatchList!$B68,'All CCC'!$B$7:$B$754,0)))</f>
        <v/>
      </c>
      <c r="AN68" s="334" t="str">
        <f>IF($B68="","",INDEX('All CCC'!AN$7:AN$754,MATCH(WatchList!$B68,'All CCC'!$B$7:$B$754,0)))</f>
        <v/>
      </c>
      <c r="AO68" s="334" t="str">
        <f>IF($B68="","",INDEX('All CCC'!AO$7:AO$754,MATCH(WatchList!$B68,'All CCC'!$B$7:$B$754,0)))</f>
        <v/>
      </c>
      <c r="AP68" s="334" t="str">
        <f>IF($B68="","",INDEX('All CCC'!AP$7:AP$754,MATCH(WatchList!$B68,'All CCC'!$B$7:$B$754,0)))</f>
        <v/>
      </c>
      <c r="AQ68" s="334" t="str">
        <f>IF($B68="","",INDEX('All CCC'!AQ$7:AQ$754,MATCH(WatchList!$B68,'All CCC'!$B$7:$B$754,0)))</f>
        <v/>
      </c>
      <c r="AR68" s="334" t="str">
        <f>IF($B68="","",INDEX('All CCC'!AR$7:AR$754,MATCH(WatchList!$B68,'All CCC'!$B$7:$B$754,0)))</f>
        <v/>
      </c>
      <c r="AS68" s="334" t="str">
        <f>IF($B68="","",INDEX('All CCC'!AS$7:AS$754,MATCH(WatchList!$B68,'All CCC'!$B$7:$B$754,0)))</f>
        <v/>
      </c>
      <c r="AT68" s="334" t="str">
        <f>IF($B68="","",INDEX('All CCC'!AT$7:AT$754,MATCH(WatchList!$B68,'All CCC'!$B$7:$B$754,0)))</f>
        <v/>
      </c>
      <c r="AU68" s="334" t="str">
        <f>IF($B68="","",INDEX('All CCC'!AU$7:AU$754,MATCH(WatchList!$B68,'All CCC'!$B$7:$B$754,0)))</f>
        <v/>
      </c>
      <c r="AV68" s="334" t="str">
        <f>IF($B68="","",INDEX('All CCC'!AV$7:AV$754,MATCH(WatchList!$B68,'All CCC'!$B$7:$B$754,0)))</f>
        <v/>
      </c>
      <c r="AW68" s="334" t="str">
        <f>IF($B68="","",INDEX('All CCC'!AW$7:AW$754,MATCH(WatchList!$B68,'All CCC'!$B$7:$B$754,0)))</f>
        <v/>
      </c>
      <c r="AX68" s="334" t="str">
        <f>IF($B68="","",INDEX('All CCC'!AX$7:AX$754,MATCH(WatchList!$B68,'All CCC'!$B$7:$B$754,0)))</f>
        <v/>
      </c>
      <c r="AY68" s="334" t="str">
        <f>IF($B68="","",INDEX('All CCC'!AY$7:AY$754,MATCH(WatchList!$B68,'All CCC'!$B$7:$B$754,0)))</f>
        <v/>
      </c>
      <c r="AZ68" s="334" t="str">
        <f>IF($B68="","",INDEX('All CCC'!AZ$7:AZ$754,MATCH(WatchList!$B68,'All CCC'!$B$7:$B$754,0)))</f>
        <v/>
      </c>
      <c r="BA68" s="334" t="str">
        <f>IF($B68="","",INDEX('All CCC'!BA$7:BA$754,MATCH(WatchList!$B68,'All CCC'!$B$7:$B$754,0)))</f>
        <v/>
      </c>
      <c r="BB68" s="334" t="str">
        <f>IF($B68="","",INDEX('All CCC'!BB$7:BB$754,MATCH(WatchList!$B68,'All CCC'!$B$7:$B$754,0)))</f>
        <v/>
      </c>
      <c r="BC68" s="334" t="str">
        <f>IF($B68="","",INDEX('All CCC'!BC$7:BC$754,MATCH(WatchList!$B68,'All CCC'!$B$7:$B$754,0)))</f>
        <v/>
      </c>
      <c r="BD68" s="334" t="str">
        <f>IF($B68="","",INDEX('All CCC'!BD$7:BD$754,MATCH(WatchList!$B68,'All CCC'!$B$7:$B$754,0)))</f>
        <v/>
      </c>
      <c r="BE68" s="334" t="str">
        <f>IF($B68="","",INDEX('All CCC'!BE$7:BE$754,MATCH(WatchList!$B68,'All CCC'!$B$7:$B$754,0)))</f>
        <v/>
      </c>
      <c r="BF68" s="334" t="str">
        <f>IF($B68="","",INDEX('All CCC'!BF$7:BF$754,MATCH(WatchList!$B68,'All CCC'!$B$7:$B$754,0)))</f>
        <v/>
      </c>
      <c r="BG68" s="334" t="str">
        <f>IF($B68="","",INDEX('All CCC'!BG$7:BG$754,MATCH(WatchList!$B68,'All CCC'!$B$7:$B$754,0)))</f>
        <v/>
      </c>
    </row>
    <row r="69" spans="1:59" x14ac:dyDescent="0.2">
      <c r="A69" s="333" t="str">
        <f>IF($B69="","",INDEX('All CCC'!A$7:A$754,MATCH(WatchList!$B69,'All CCC'!$B$7:$B$754,0)))</f>
        <v/>
      </c>
      <c r="B69" s="127"/>
      <c r="C69" s="334" t="str">
        <f>IF($B69="","",INDEX('All CCC'!C$7:C$754,MATCH(WatchList!$B69,'All CCC'!$B$7:$B$754,0)))</f>
        <v/>
      </c>
      <c r="D69" s="334" t="str">
        <f>IF($B69="","",INDEX('All CCC'!D$7:D$754,MATCH(WatchList!$B69,'All CCC'!$B$7:$B$754,0)))</f>
        <v/>
      </c>
      <c r="E69" s="334" t="str">
        <f>IF($B69="","",INDEX('All CCC'!E$7:E$754,MATCH(WatchList!$B69,'All CCC'!$B$7:$B$754,0)))</f>
        <v/>
      </c>
      <c r="F69" s="334" t="str">
        <f>IF($B69="","",INDEX('All CCC'!F$7:F$754,MATCH(WatchList!$B69,'All CCC'!$B$7:$B$754,0)))</f>
        <v/>
      </c>
      <c r="G69" s="334" t="str">
        <f>IF($B69="","",INDEX('All CCC'!G$7:G$754,MATCH(WatchList!$B69,'All CCC'!$B$7:$B$754,0)))</f>
        <v/>
      </c>
      <c r="H69" s="334" t="str">
        <f>IF($B69="","",INDEX('All CCC'!H$7:H$754,MATCH(WatchList!$B69,'All CCC'!$B$7:$B$754,0)))</f>
        <v/>
      </c>
      <c r="I69" s="334" t="str">
        <f>IF($B69="","",INDEX('All CCC'!I$7:I$754,MATCH(WatchList!$B69,'All CCC'!$B$7:$B$754,0)))</f>
        <v/>
      </c>
      <c r="J69" s="334" t="str">
        <f>IF($B69="","",INDEX('All CCC'!J$7:J$754,MATCH(WatchList!$B69,'All CCC'!$B$7:$B$754,0)))</f>
        <v/>
      </c>
      <c r="K69" s="334" t="str">
        <f>IF($B69="","",INDEX('All CCC'!K$7:K$754,MATCH(WatchList!$B69,'All CCC'!$B$7:$B$754,0)))</f>
        <v/>
      </c>
      <c r="L69" s="334" t="str">
        <f>IF($B69="","",INDEX('All CCC'!L$7:L$754,MATCH(WatchList!$B69,'All CCC'!$B$7:$B$754,0)))</f>
        <v/>
      </c>
      <c r="M69" s="334" t="str">
        <f>IF($B69="","",INDEX('All CCC'!M$7:M$754,MATCH(WatchList!$B69,'All CCC'!$B$7:$B$754,0)))</f>
        <v/>
      </c>
      <c r="N69" s="334" t="str">
        <f>IF($B69="","",INDEX('All CCC'!N$7:N$754,MATCH(WatchList!$B69,'All CCC'!$B$7:$B$754,0)))</f>
        <v/>
      </c>
      <c r="O69" s="334" t="str">
        <f>IF($B69="","",INDEX('All CCC'!O$7:O$754,MATCH(WatchList!$B69,'All CCC'!$B$7:$B$754,0)))</f>
        <v/>
      </c>
      <c r="P69" s="335" t="str">
        <f>IF($B69="","",INDEX('All CCC'!P$7:P$754,MATCH(WatchList!$B69,'All CCC'!$B$7:$B$754,0)))</f>
        <v/>
      </c>
      <c r="Q69" s="335" t="str">
        <f>IF($B69="","",INDEX('All CCC'!Q$7:Q$754,MATCH(WatchList!$B69,'All CCC'!$B$7:$B$754,0)))</f>
        <v/>
      </c>
      <c r="R69" s="334" t="str">
        <f>IF($B69="","",INDEX('All CCC'!R$7:R$754,MATCH(WatchList!$B69,'All CCC'!$B$7:$B$754,0)))</f>
        <v/>
      </c>
      <c r="S69" s="334" t="str">
        <f>IF($B69="","",INDEX('All CCC'!S$7:S$754,MATCH(WatchList!$B69,'All CCC'!$B$7:$B$754,0)))</f>
        <v/>
      </c>
      <c r="T69" s="334" t="str">
        <f>IF($B69="","",INDEX('All CCC'!T$7:T$754,MATCH(WatchList!$B69,'All CCC'!$B$7:$B$754,0)))</f>
        <v/>
      </c>
      <c r="U69" s="334" t="str">
        <f>IF($B69="","",INDEX('All CCC'!U$7:U$754,MATCH(WatchList!$B69,'All CCC'!$B$7:$B$754,0)))</f>
        <v/>
      </c>
      <c r="V69" s="334" t="str">
        <f>IF($B69="","",INDEX('All CCC'!V$7:V$754,MATCH(WatchList!$B69,'All CCC'!$B$7:$B$754,0)))</f>
        <v/>
      </c>
      <c r="W69" s="334" t="str">
        <f>IF($B69="","",INDEX('All CCC'!W$7:W$754,MATCH(WatchList!$B69,'All CCC'!$B$7:$B$754,0)))</f>
        <v/>
      </c>
      <c r="X69" s="334" t="str">
        <f>IF($B69="","",INDEX('All CCC'!X$7:X$754,MATCH(WatchList!$B69,'All CCC'!$B$7:$B$754,0)))</f>
        <v/>
      </c>
      <c r="Y69" s="334" t="str">
        <f>IF($B69="","",INDEX('All CCC'!Y$7:Y$754,MATCH(WatchList!$B69,'All CCC'!$B$7:$B$754,0)))</f>
        <v/>
      </c>
      <c r="Z69" s="334" t="str">
        <f>IF($B69="","",INDEX('All CCC'!Z$7:Z$754,MATCH(WatchList!$B69,'All CCC'!$B$7:$B$754,0)))</f>
        <v/>
      </c>
      <c r="AA69" s="334" t="str">
        <f>IF($B69="","",INDEX('All CCC'!AA$7:AA$754,MATCH(WatchList!$B69,'All CCC'!$B$7:$B$754,0)))</f>
        <v/>
      </c>
      <c r="AB69" s="334" t="str">
        <f>IF($B69="","",INDEX('All CCC'!AB$7:AB$754,MATCH(WatchList!$B69,'All CCC'!$B$7:$B$754,0)))</f>
        <v/>
      </c>
      <c r="AC69" s="334" t="str">
        <f>IF($B69="","",INDEX('All CCC'!AC$7:AC$754,MATCH(WatchList!$B69,'All CCC'!$B$7:$B$754,0)))</f>
        <v/>
      </c>
      <c r="AD69" s="334" t="str">
        <f>IF($B69="","",INDEX('All CCC'!AD$7:AD$754,MATCH(WatchList!$B69,'All CCC'!$B$7:$B$754,0)))</f>
        <v/>
      </c>
      <c r="AE69" s="334" t="str">
        <f>IF($B69="","",INDEX('All CCC'!AE$7:AE$754,MATCH(WatchList!$B69,'All CCC'!$B$7:$B$754,0)))</f>
        <v/>
      </c>
      <c r="AF69" s="334" t="str">
        <f>IF($B69="","",INDEX('All CCC'!AF$7:AF$754,MATCH(WatchList!$B69,'All CCC'!$B$7:$B$754,0)))</f>
        <v/>
      </c>
      <c r="AG69" s="334" t="str">
        <f>IF($B69="","",INDEX('All CCC'!AG$7:AG$754,MATCH(WatchList!$B69,'All CCC'!$B$7:$B$754,0)))</f>
        <v/>
      </c>
      <c r="AH69" s="334" t="str">
        <f>IF($B69="","",INDEX('All CCC'!AH$7:AH$754,MATCH(WatchList!$B69,'All CCC'!$B$7:$B$754,0)))</f>
        <v/>
      </c>
      <c r="AI69" s="334" t="str">
        <f>IF($B69="","",INDEX('All CCC'!AI$7:AI$754,MATCH(WatchList!$B69,'All CCC'!$B$7:$B$754,0)))</f>
        <v/>
      </c>
      <c r="AJ69" s="334" t="str">
        <f>IF($B69="","",INDEX('All CCC'!AJ$7:AJ$754,MATCH(WatchList!$B69,'All CCC'!$B$7:$B$754,0)))</f>
        <v/>
      </c>
      <c r="AK69" s="334" t="str">
        <f>IF($B69="","",INDEX('All CCC'!AK$7:AK$754,MATCH(WatchList!$B69,'All CCC'!$B$7:$B$754,0)))</f>
        <v/>
      </c>
      <c r="AL69" s="334" t="str">
        <f>IF($B69="","",INDEX('All CCC'!AL$7:AL$754,MATCH(WatchList!$B69,'All CCC'!$B$7:$B$754,0)))</f>
        <v/>
      </c>
      <c r="AM69" s="334" t="str">
        <f>IF($B69="","",INDEX('All CCC'!AM$7:AM$754,MATCH(WatchList!$B69,'All CCC'!$B$7:$B$754,0)))</f>
        <v/>
      </c>
      <c r="AN69" s="334" t="str">
        <f>IF($B69="","",INDEX('All CCC'!AN$7:AN$754,MATCH(WatchList!$B69,'All CCC'!$B$7:$B$754,0)))</f>
        <v/>
      </c>
      <c r="AO69" s="334" t="str">
        <f>IF($B69="","",INDEX('All CCC'!AO$7:AO$754,MATCH(WatchList!$B69,'All CCC'!$B$7:$B$754,0)))</f>
        <v/>
      </c>
      <c r="AP69" s="334" t="str">
        <f>IF($B69="","",INDEX('All CCC'!AP$7:AP$754,MATCH(WatchList!$B69,'All CCC'!$B$7:$B$754,0)))</f>
        <v/>
      </c>
      <c r="AQ69" s="334" t="str">
        <f>IF($B69="","",INDEX('All CCC'!AQ$7:AQ$754,MATCH(WatchList!$B69,'All CCC'!$B$7:$B$754,0)))</f>
        <v/>
      </c>
      <c r="AR69" s="334" t="str">
        <f>IF($B69="","",INDEX('All CCC'!AR$7:AR$754,MATCH(WatchList!$B69,'All CCC'!$B$7:$B$754,0)))</f>
        <v/>
      </c>
      <c r="AS69" s="334" t="str">
        <f>IF($B69="","",INDEX('All CCC'!AS$7:AS$754,MATCH(WatchList!$B69,'All CCC'!$B$7:$B$754,0)))</f>
        <v/>
      </c>
      <c r="AT69" s="334" t="str">
        <f>IF($B69="","",INDEX('All CCC'!AT$7:AT$754,MATCH(WatchList!$B69,'All CCC'!$B$7:$B$754,0)))</f>
        <v/>
      </c>
      <c r="AU69" s="334" t="str">
        <f>IF($B69="","",INDEX('All CCC'!AU$7:AU$754,MATCH(WatchList!$B69,'All CCC'!$B$7:$B$754,0)))</f>
        <v/>
      </c>
      <c r="AV69" s="334" t="str">
        <f>IF($B69="","",INDEX('All CCC'!AV$7:AV$754,MATCH(WatchList!$B69,'All CCC'!$B$7:$B$754,0)))</f>
        <v/>
      </c>
      <c r="AW69" s="334" t="str">
        <f>IF($B69="","",INDEX('All CCC'!AW$7:AW$754,MATCH(WatchList!$B69,'All CCC'!$B$7:$B$754,0)))</f>
        <v/>
      </c>
      <c r="AX69" s="334" t="str">
        <f>IF($B69="","",INDEX('All CCC'!AX$7:AX$754,MATCH(WatchList!$B69,'All CCC'!$B$7:$B$754,0)))</f>
        <v/>
      </c>
      <c r="AY69" s="334" t="str">
        <f>IF($B69="","",INDEX('All CCC'!AY$7:AY$754,MATCH(WatchList!$B69,'All CCC'!$B$7:$B$754,0)))</f>
        <v/>
      </c>
      <c r="AZ69" s="334" t="str">
        <f>IF($B69="","",INDEX('All CCC'!AZ$7:AZ$754,MATCH(WatchList!$B69,'All CCC'!$B$7:$B$754,0)))</f>
        <v/>
      </c>
      <c r="BA69" s="334" t="str">
        <f>IF($B69="","",INDEX('All CCC'!BA$7:BA$754,MATCH(WatchList!$B69,'All CCC'!$B$7:$B$754,0)))</f>
        <v/>
      </c>
      <c r="BB69" s="334" t="str">
        <f>IF($B69="","",INDEX('All CCC'!BB$7:BB$754,MATCH(WatchList!$B69,'All CCC'!$B$7:$B$754,0)))</f>
        <v/>
      </c>
      <c r="BC69" s="334" t="str">
        <f>IF($B69="","",INDEX('All CCC'!BC$7:BC$754,MATCH(WatchList!$B69,'All CCC'!$B$7:$B$754,0)))</f>
        <v/>
      </c>
      <c r="BD69" s="334" t="str">
        <f>IF($B69="","",INDEX('All CCC'!BD$7:BD$754,MATCH(WatchList!$B69,'All CCC'!$B$7:$B$754,0)))</f>
        <v/>
      </c>
      <c r="BE69" s="334" t="str">
        <f>IF($B69="","",INDEX('All CCC'!BE$7:BE$754,MATCH(WatchList!$B69,'All CCC'!$B$7:$B$754,0)))</f>
        <v/>
      </c>
      <c r="BF69" s="334" t="str">
        <f>IF($B69="","",INDEX('All CCC'!BF$7:BF$754,MATCH(WatchList!$B69,'All CCC'!$B$7:$B$754,0)))</f>
        <v/>
      </c>
      <c r="BG69" s="334" t="str">
        <f>IF($B69="","",INDEX('All CCC'!BG$7:BG$754,MATCH(WatchList!$B69,'All CCC'!$B$7:$B$754,0)))</f>
        <v/>
      </c>
    </row>
    <row r="70" spans="1:59" x14ac:dyDescent="0.2">
      <c r="A70" s="333" t="str">
        <f>IF($B70="","",INDEX('All CCC'!A$7:A$754,MATCH(WatchList!$B70,'All CCC'!$B$7:$B$754,0)))</f>
        <v/>
      </c>
      <c r="B70" s="127"/>
      <c r="C70" s="334" t="str">
        <f>IF($B70="","",INDEX('All CCC'!C$7:C$754,MATCH(WatchList!$B70,'All CCC'!$B$7:$B$754,0)))</f>
        <v/>
      </c>
      <c r="D70" s="334" t="str">
        <f>IF($B70="","",INDEX('All CCC'!D$7:D$754,MATCH(WatchList!$B70,'All CCC'!$B$7:$B$754,0)))</f>
        <v/>
      </c>
      <c r="E70" s="334" t="str">
        <f>IF($B70="","",INDEX('All CCC'!E$7:E$754,MATCH(WatchList!$B70,'All CCC'!$B$7:$B$754,0)))</f>
        <v/>
      </c>
      <c r="F70" s="334" t="str">
        <f>IF($B70="","",INDEX('All CCC'!F$7:F$754,MATCH(WatchList!$B70,'All CCC'!$B$7:$B$754,0)))</f>
        <v/>
      </c>
      <c r="G70" s="334" t="str">
        <f>IF($B70="","",INDEX('All CCC'!G$7:G$754,MATCH(WatchList!$B70,'All CCC'!$B$7:$B$754,0)))</f>
        <v/>
      </c>
      <c r="H70" s="334" t="str">
        <f>IF($B70="","",INDEX('All CCC'!H$7:H$754,MATCH(WatchList!$B70,'All CCC'!$B$7:$B$754,0)))</f>
        <v/>
      </c>
      <c r="I70" s="334" t="str">
        <f>IF($B70="","",INDEX('All CCC'!I$7:I$754,MATCH(WatchList!$B70,'All CCC'!$B$7:$B$754,0)))</f>
        <v/>
      </c>
      <c r="J70" s="334" t="str">
        <f>IF($B70="","",INDEX('All CCC'!J$7:J$754,MATCH(WatchList!$B70,'All CCC'!$B$7:$B$754,0)))</f>
        <v/>
      </c>
      <c r="K70" s="334" t="str">
        <f>IF($B70="","",INDEX('All CCC'!K$7:K$754,MATCH(WatchList!$B70,'All CCC'!$B$7:$B$754,0)))</f>
        <v/>
      </c>
      <c r="L70" s="334" t="str">
        <f>IF($B70="","",INDEX('All CCC'!L$7:L$754,MATCH(WatchList!$B70,'All CCC'!$B$7:$B$754,0)))</f>
        <v/>
      </c>
      <c r="M70" s="334" t="str">
        <f>IF($B70="","",INDEX('All CCC'!M$7:M$754,MATCH(WatchList!$B70,'All CCC'!$B$7:$B$754,0)))</f>
        <v/>
      </c>
      <c r="N70" s="334" t="str">
        <f>IF($B70="","",INDEX('All CCC'!N$7:N$754,MATCH(WatchList!$B70,'All CCC'!$B$7:$B$754,0)))</f>
        <v/>
      </c>
      <c r="O70" s="334" t="str">
        <f>IF($B70="","",INDEX('All CCC'!O$7:O$754,MATCH(WatchList!$B70,'All CCC'!$B$7:$B$754,0)))</f>
        <v/>
      </c>
      <c r="P70" s="335" t="str">
        <f>IF($B70="","",INDEX('All CCC'!P$7:P$754,MATCH(WatchList!$B70,'All CCC'!$B$7:$B$754,0)))</f>
        <v/>
      </c>
      <c r="Q70" s="335" t="str">
        <f>IF($B70="","",INDEX('All CCC'!Q$7:Q$754,MATCH(WatchList!$B70,'All CCC'!$B$7:$B$754,0)))</f>
        <v/>
      </c>
      <c r="R70" s="334" t="str">
        <f>IF($B70="","",INDEX('All CCC'!R$7:R$754,MATCH(WatchList!$B70,'All CCC'!$B$7:$B$754,0)))</f>
        <v/>
      </c>
      <c r="S70" s="334" t="str">
        <f>IF($B70="","",INDEX('All CCC'!S$7:S$754,MATCH(WatchList!$B70,'All CCC'!$B$7:$B$754,0)))</f>
        <v/>
      </c>
      <c r="T70" s="334" t="str">
        <f>IF($B70="","",INDEX('All CCC'!T$7:T$754,MATCH(WatchList!$B70,'All CCC'!$B$7:$B$754,0)))</f>
        <v/>
      </c>
      <c r="U70" s="334" t="str">
        <f>IF($B70="","",INDEX('All CCC'!U$7:U$754,MATCH(WatchList!$B70,'All CCC'!$B$7:$B$754,0)))</f>
        <v/>
      </c>
      <c r="V70" s="334" t="str">
        <f>IF($B70="","",INDEX('All CCC'!V$7:V$754,MATCH(WatchList!$B70,'All CCC'!$B$7:$B$754,0)))</f>
        <v/>
      </c>
      <c r="W70" s="334" t="str">
        <f>IF($B70="","",INDEX('All CCC'!W$7:W$754,MATCH(WatchList!$B70,'All CCC'!$B$7:$B$754,0)))</f>
        <v/>
      </c>
      <c r="X70" s="334" t="str">
        <f>IF($B70="","",INDEX('All CCC'!X$7:X$754,MATCH(WatchList!$B70,'All CCC'!$B$7:$B$754,0)))</f>
        <v/>
      </c>
      <c r="Y70" s="334" t="str">
        <f>IF($B70="","",INDEX('All CCC'!Y$7:Y$754,MATCH(WatchList!$B70,'All CCC'!$B$7:$B$754,0)))</f>
        <v/>
      </c>
      <c r="Z70" s="334" t="str">
        <f>IF($B70="","",INDEX('All CCC'!Z$7:Z$754,MATCH(WatchList!$B70,'All CCC'!$B$7:$B$754,0)))</f>
        <v/>
      </c>
      <c r="AA70" s="334" t="str">
        <f>IF($B70="","",INDEX('All CCC'!AA$7:AA$754,MATCH(WatchList!$B70,'All CCC'!$B$7:$B$754,0)))</f>
        <v/>
      </c>
      <c r="AB70" s="334" t="str">
        <f>IF($B70="","",INDEX('All CCC'!AB$7:AB$754,MATCH(WatchList!$B70,'All CCC'!$B$7:$B$754,0)))</f>
        <v/>
      </c>
      <c r="AC70" s="334" t="str">
        <f>IF($B70="","",INDEX('All CCC'!AC$7:AC$754,MATCH(WatchList!$B70,'All CCC'!$B$7:$B$754,0)))</f>
        <v/>
      </c>
      <c r="AD70" s="334" t="str">
        <f>IF($B70="","",INDEX('All CCC'!AD$7:AD$754,MATCH(WatchList!$B70,'All CCC'!$B$7:$B$754,0)))</f>
        <v/>
      </c>
      <c r="AE70" s="334" t="str">
        <f>IF($B70="","",INDEX('All CCC'!AE$7:AE$754,MATCH(WatchList!$B70,'All CCC'!$B$7:$B$754,0)))</f>
        <v/>
      </c>
      <c r="AF70" s="334" t="str">
        <f>IF($B70="","",INDEX('All CCC'!AF$7:AF$754,MATCH(WatchList!$B70,'All CCC'!$B$7:$B$754,0)))</f>
        <v/>
      </c>
      <c r="AG70" s="334" t="str">
        <f>IF($B70="","",INDEX('All CCC'!AG$7:AG$754,MATCH(WatchList!$B70,'All CCC'!$B$7:$B$754,0)))</f>
        <v/>
      </c>
      <c r="AH70" s="334" t="str">
        <f>IF($B70="","",INDEX('All CCC'!AH$7:AH$754,MATCH(WatchList!$B70,'All CCC'!$B$7:$B$754,0)))</f>
        <v/>
      </c>
      <c r="AI70" s="334" t="str">
        <f>IF($B70="","",INDEX('All CCC'!AI$7:AI$754,MATCH(WatchList!$B70,'All CCC'!$B$7:$B$754,0)))</f>
        <v/>
      </c>
      <c r="AJ70" s="334" t="str">
        <f>IF($B70="","",INDEX('All CCC'!AJ$7:AJ$754,MATCH(WatchList!$B70,'All CCC'!$B$7:$B$754,0)))</f>
        <v/>
      </c>
      <c r="AK70" s="334" t="str">
        <f>IF($B70="","",INDEX('All CCC'!AK$7:AK$754,MATCH(WatchList!$B70,'All CCC'!$B$7:$B$754,0)))</f>
        <v/>
      </c>
      <c r="AL70" s="334" t="str">
        <f>IF($B70="","",INDEX('All CCC'!AL$7:AL$754,MATCH(WatchList!$B70,'All CCC'!$B$7:$B$754,0)))</f>
        <v/>
      </c>
      <c r="AM70" s="334" t="str">
        <f>IF($B70="","",INDEX('All CCC'!AM$7:AM$754,MATCH(WatchList!$B70,'All CCC'!$B$7:$B$754,0)))</f>
        <v/>
      </c>
      <c r="AN70" s="334" t="str">
        <f>IF($B70="","",INDEX('All CCC'!AN$7:AN$754,MATCH(WatchList!$B70,'All CCC'!$B$7:$B$754,0)))</f>
        <v/>
      </c>
      <c r="AO70" s="334" t="str">
        <f>IF($B70="","",INDEX('All CCC'!AO$7:AO$754,MATCH(WatchList!$B70,'All CCC'!$B$7:$B$754,0)))</f>
        <v/>
      </c>
      <c r="AP70" s="334" t="str">
        <f>IF($B70="","",INDEX('All CCC'!AP$7:AP$754,MATCH(WatchList!$B70,'All CCC'!$B$7:$B$754,0)))</f>
        <v/>
      </c>
      <c r="AQ70" s="334" t="str">
        <f>IF($B70="","",INDEX('All CCC'!AQ$7:AQ$754,MATCH(WatchList!$B70,'All CCC'!$B$7:$B$754,0)))</f>
        <v/>
      </c>
      <c r="AR70" s="334" t="str">
        <f>IF($B70="","",INDEX('All CCC'!AR$7:AR$754,MATCH(WatchList!$B70,'All CCC'!$B$7:$B$754,0)))</f>
        <v/>
      </c>
      <c r="AS70" s="334" t="str">
        <f>IF($B70="","",INDEX('All CCC'!AS$7:AS$754,MATCH(WatchList!$B70,'All CCC'!$B$7:$B$754,0)))</f>
        <v/>
      </c>
      <c r="AT70" s="334" t="str">
        <f>IF($B70="","",INDEX('All CCC'!AT$7:AT$754,MATCH(WatchList!$B70,'All CCC'!$B$7:$B$754,0)))</f>
        <v/>
      </c>
      <c r="AU70" s="334" t="str">
        <f>IF($B70="","",INDEX('All CCC'!AU$7:AU$754,MATCH(WatchList!$B70,'All CCC'!$B$7:$B$754,0)))</f>
        <v/>
      </c>
      <c r="AV70" s="334" t="str">
        <f>IF($B70="","",INDEX('All CCC'!AV$7:AV$754,MATCH(WatchList!$B70,'All CCC'!$B$7:$B$754,0)))</f>
        <v/>
      </c>
      <c r="AW70" s="334" t="str">
        <f>IF($B70="","",INDEX('All CCC'!AW$7:AW$754,MATCH(WatchList!$B70,'All CCC'!$B$7:$B$754,0)))</f>
        <v/>
      </c>
      <c r="AX70" s="334" t="str">
        <f>IF($B70="","",INDEX('All CCC'!AX$7:AX$754,MATCH(WatchList!$B70,'All CCC'!$B$7:$B$754,0)))</f>
        <v/>
      </c>
      <c r="AY70" s="334" t="str">
        <f>IF($B70="","",INDEX('All CCC'!AY$7:AY$754,MATCH(WatchList!$B70,'All CCC'!$B$7:$B$754,0)))</f>
        <v/>
      </c>
      <c r="AZ70" s="334" t="str">
        <f>IF($B70="","",INDEX('All CCC'!AZ$7:AZ$754,MATCH(WatchList!$B70,'All CCC'!$B$7:$B$754,0)))</f>
        <v/>
      </c>
      <c r="BA70" s="334" t="str">
        <f>IF($B70="","",INDEX('All CCC'!BA$7:BA$754,MATCH(WatchList!$B70,'All CCC'!$B$7:$B$754,0)))</f>
        <v/>
      </c>
      <c r="BB70" s="334" t="str">
        <f>IF($B70="","",INDEX('All CCC'!BB$7:BB$754,MATCH(WatchList!$B70,'All CCC'!$B$7:$B$754,0)))</f>
        <v/>
      </c>
      <c r="BC70" s="334" t="str">
        <f>IF($B70="","",INDEX('All CCC'!BC$7:BC$754,MATCH(WatchList!$B70,'All CCC'!$B$7:$B$754,0)))</f>
        <v/>
      </c>
      <c r="BD70" s="334" t="str">
        <f>IF($B70="","",INDEX('All CCC'!BD$7:BD$754,MATCH(WatchList!$B70,'All CCC'!$B$7:$B$754,0)))</f>
        <v/>
      </c>
      <c r="BE70" s="334" t="str">
        <f>IF($B70="","",INDEX('All CCC'!BE$7:BE$754,MATCH(WatchList!$B70,'All CCC'!$B$7:$B$754,0)))</f>
        <v/>
      </c>
      <c r="BF70" s="334" t="str">
        <f>IF($B70="","",INDEX('All CCC'!BF$7:BF$754,MATCH(WatchList!$B70,'All CCC'!$B$7:$B$754,0)))</f>
        <v/>
      </c>
      <c r="BG70" s="334" t="str">
        <f>IF($B70="","",INDEX('All CCC'!BG$7:BG$754,MATCH(WatchList!$B70,'All CCC'!$B$7:$B$754,0)))</f>
        <v/>
      </c>
    </row>
    <row r="71" spans="1:59" x14ac:dyDescent="0.2">
      <c r="A71" s="333" t="str">
        <f>IF($B71="","",INDEX('All CCC'!A$7:A$754,MATCH(WatchList!$B71,'All CCC'!$B$7:$B$754,0)))</f>
        <v/>
      </c>
      <c r="B71" s="127"/>
      <c r="C71" s="334" t="str">
        <f>IF($B71="","",INDEX('All CCC'!C$7:C$754,MATCH(WatchList!$B71,'All CCC'!$B$7:$B$754,0)))</f>
        <v/>
      </c>
      <c r="D71" s="334" t="str">
        <f>IF($B71="","",INDEX('All CCC'!D$7:D$754,MATCH(WatchList!$B71,'All CCC'!$B$7:$B$754,0)))</f>
        <v/>
      </c>
      <c r="E71" s="334" t="str">
        <f>IF($B71="","",INDEX('All CCC'!E$7:E$754,MATCH(WatchList!$B71,'All CCC'!$B$7:$B$754,0)))</f>
        <v/>
      </c>
      <c r="F71" s="334" t="str">
        <f>IF($B71="","",INDEX('All CCC'!F$7:F$754,MATCH(WatchList!$B71,'All CCC'!$B$7:$B$754,0)))</f>
        <v/>
      </c>
      <c r="G71" s="334" t="str">
        <f>IF($B71="","",INDEX('All CCC'!G$7:G$754,MATCH(WatchList!$B71,'All CCC'!$B$7:$B$754,0)))</f>
        <v/>
      </c>
      <c r="H71" s="334" t="str">
        <f>IF($B71="","",INDEX('All CCC'!H$7:H$754,MATCH(WatchList!$B71,'All CCC'!$B$7:$B$754,0)))</f>
        <v/>
      </c>
      <c r="I71" s="334" t="str">
        <f>IF($B71="","",INDEX('All CCC'!I$7:I$754,MATCH(WatchList!$B71,'All CCC'!$B$7:$B$754,0)))</f>
        <v/>
      </c>
      <c r="J71" s="334" t="str">
        <f>IF($B71="","",INDEX('All CCC'!J$7:J$754,MATCH(WatchList!$B71,'All CCC'!$B$7:$B$754,0)))</f>
        <v/>
      </c>
      <c r="K71" s="334" t="str">
        <f>IF($B71="","",INDEX('All CCC'!K$7:K$754,MATCH(WatchList!$B71,'All CCC'!$B$7:$B$754,0)))</f>
        <v/>
      </c>
      <c r="L71" s="334" t="str">
        <f>IF($B71="","",INDEX('All CCC'!L$7:L$754,MATCH(WatchList!$B71,'All CCC'!$B$7:$B$754,0)))</f>
        <v/>
      </c>
      <c r="M71" s="334" t="str">
        <f>IF($B71="","",INDEX('All CCC'!M$7:M$754,MATCH(WatchList!$B71,'All CCC'!$B$7:$B$754,0)))</f>
        <v/>
      </c>
      <c r="N71" s="334" t="str">
        <f>IF($B71="","",INDEX('All CCC'!N$7:N$754,MATCH(WatchList!$B71,'All CCC'!$B$7:$B$754,0)))</f>
        <v/>
      </c>
      <c r="O71" s="334" t="str">
        <f>IF($B71="","",INDEX('All CCC'!O$7:O$754,MATCH(WatchList!$B71,'All CCC'!$B$7:$B$754,0)))</f>
        <v/>
      </c>
      <c r="P71" s="335" t="str">
        <f>IF($B71="","",INDEX('All CCC'!P$7:P$754,MATCH(WatchList!$B71,'All CCC'!$B$7:$B$754,0)))</f>
        <v/>
      </c>
      <c r="Q71" s="335" t="str">
        <f>IF($B71="","",INDEX('All CCC'!Q$7:Q$754,MATCH(WatchList!$B71,'All CCC'!$B$7:$B$754,0)))</f>
        <v/>
      </c>
      <c r="R71" s="334" t="str">
        <f>IF($B71="","",INDEX('All CCC'!R$7:R$754,MATCH(WatchList!$B71,'All CCC'!$B$7:$B$754,0)))</f>
        <v/>
      </c>
      <c r="S71" s="334" t="str">
        <f>IF($B71="","",INDEX('All CCC'!S$7:S$754,MATCH(WatchList!$B71,'All CCC'!$B$7:$B$754,0)))</f>
        <v/>
      </c>
      <c r="T71" s="334" t="str">
        <f>IF($B71="","",INDEX('All CCC'!T$7:T$754,MATCH(WatchList!$B71,'All CCC'!$B$7:$B$754,0)))</f>
        <v/>
      </c>
      <c r="U71" s="334" t="str">
        <f>IF($B71="","",INDEX('All CCC'!U$7:U$754,MATCH(WatchList!$B71,'All CCC'!$B$7:$B$754,0)))</f>
        <v/>
      </c>
      <c r="V71" s="334" t="str">
        <f>IF($B71="","",INDEX('All CCC'!V$7:V$754,MATCH(WatchList!$B71,'All CCC'!$B$7:$B$754,0)))</f>
        <v/>
      </c>
      <c r="W71" s="334" t="str">
        <f>IF($B71="","",INDEX('All CCC'!W$7:W$754,MATCH(WatchList!$B71,'All CCC'!$B$7:$B$754,0)))</f>
        <v/>
      </c>
      <c r="X71" s="334" t="str">
        <f>IF($B71="","",INDEX('All CCC'!X$7:X$754,MATCH(WatchList!$B71,'All CCC'!$B$7:$B$754,0)))</f>
        <v/>
      </c>
      <c r="Y71" s="334" t="str">
        <f>IF($B71="","",INDEX('All CCC'!Y$7:Y$754,MATCH(WatchList!$B71,'All CCC'!$B$7:$B$754,0)))</f>
        <v/>
      </c>
      <c r="Z71" s="334" t="str">
        <f>IF($B71="","",INDEX('All CCC'!Z$7:Z$754,MATCH(WatchList!$B71,'All CCC'!$B$7:$B$754,0)))</f>
        <v/>
      </c>
      <c r="AA71" s="334" t="str">
        <f>IF($B71="","",INDEX('All CCC'!AA$7:AA$754,MATCH(WatchList!$B71,'All CCC'!$B$7:$B$754,0)))</f>
        <v/>
      </c>
      <c r="AB71" s="334" t="str">
        <f>IF($B71="","",INDEX('All CCC'!AB$7:AB$754,MATCH(WatchList!$B71,'All CCC'!$B$7:$B$754,0)))</f>
        <v/>
      </c>
      <c r="AC71" s="334" t="str">
        <f>IF($B71="","",INDEX('All CCC'!AC$7:AC$754,MATCH(WatchList!$B71,'All CCC'!$B$7:$B$754,0)))</f>
        <v/>
      </c>
      <c r="AD71" s="334" t="str">
        <f>IF($B71="","",INDEX('All CCC'!AD$7:AD$754,MATCH(WatchList!$B71,'All CCC'!$B$7:$B$754,0)))</f>
        <v/>
      </c>
      <c r="AE71" s="334" t="str">
        <f>IF($B71="","",INDEX('All CCC'!AE$7:AE$754,MATCH(WatchList!$B71,'All CCC'!$B$7:$B$754,0)))</f>
        <v/>
      </c>
      <c r="AF71" s="334" t="str">
        <f>IF($B71="","",INDEX('All CCC'!AF$7:AF$754,MATCH(WatchList!$B71,'All CCC'!$B$7:$B$754,0)))</f>
        <v/>
      </c>
      <c r="AG71" s="334" t="str">
        <f>IF($B71="","",INDEX('All CCC'!AG$7:AG$754,MATCH(WatchList!$B71,'All CCC'!$B$7:$B$754,0)))</f>
        <v/>
      </c>
      <c r="AH71" s="334" t="str">
        <f>IF($B71="","",INDEX('All CCC'!AH$7:AH$754,MATCH(WatchList!$B71,'All CCC'!$B$7:$B$754,0)))</f>
        <v/>
      </c>
      <c r="AI71" s="334" t="str">
        <f>IF($B71="","",INDEX('All CCC'!AI$7:AI$754,MATCH(WatchList!$B71,'All CCC'!$B$7:$B$754,0)))</f>
        <v/>
      </c>
      <c r="AJ71" s="334" t="str">
        <f>IF($B71="","",INDEX('All CCC'!AJ$7:AJ$754,MATCH(WatchList!$B71,'All CCC'!$B$7:$B$754,0)))</f>
        <v/>
      </c>
      <c r="AK71" s="334" t="str">
        <f>IF($B71="","",INDEX('All CCC'!AK$7:AK$754,MATCH(WatchList!$B71,'All CCC'!$B$7:$B$754,0)))</f>
        <v/>
      </c>
      <c r="AL71" s="334" t="str">
        <f>IF($B71="","",INDEX('All CCC'!AL$7:AL$754,MATCH(WatchList!$B71,'All CCC'!$B$7:$B$754,0)))</f>
        <v/>
      </c>
      <c r="AM71" s="334" t="str">
        <f>IF($B71="","",INDEX('All CCC'!AM$7:AM$754,MATCH(WatchList!$B71,'All CCC'!$B$7:$B$754,0)))</f>
        <v/>
      </c>
      <c r="AN71" s="334" t="str">
        <f>IF($B71="","",INDEX('All CCC'!AN$7:AN$754,MATCH(WatchList!$B71,'All CCC'!$B$7:$B$754,0)))</f>
        <v/>
      </c>
      <c r="AO71" s="334" t="str">
        <f>IF($B71="","",INDEX('All CCC'!AO$7:AO$754,MATCH(WatchList!$B71,'All CCC'!$B$7:$B$754,0)))</f>
        <v/>
      </c>
      <c r="AP71" s="334" t="str">
        <f>IF($B71="","",INDEX('All CCC'!AP$7:AP$754,MATCH(WatchList!$B71,'All CCC'!$B$7:$B$754,0)))</f>
        <v/>
      </c>
      <c r="AQ71" s="334" t="str">
        <f>IF($B71="","",INDEX('All CCC'!AQ$7:AQ$754,MATCH(WatchList!$B71,'All CCC'!$B$7:$B$754,0)))</f>
        <v/>
      </c>
      <c r="AR71" s="334" t="str">
        <f>IF($B71="","",INDEX('All CCC'!AR$7:AR$754,MATCH(WatchList!$B71,'All CCC'!$B$7:$B$754,0)))</f>
        <v/>
      </c>
      <c r="AS71" s="334" t="str">
        <f>IF($B71="","",INDEX('All CCC'!AS$7:AS$754,MATCH(WatchList!$B71,'All CCC'!$B$7:$B$754,0)))</f>
        <v/>
      </c>
      <c r="AT71" s="334" t="str">
        <f>IF($B71="","",INDEX('All CCC'!AT$7:AT$754,MATCH(WatchList!$B71,'All CCC'!$B$7:$B$754,0)))</f>
        <v/>
      </c>
      <c r="AU71" s="334" t="str">
        <f>IF($B71="","",INDEX('All CCC'!AU$7:AU$754,MATCH(WatchList!$B71,'All CCC'!$B$7:$B$754,0)))</f>
        <v/>
      </c>
      <c r="AV71" s="334" t="str">
        <f>IF($B71="","",INDEX('All CCC'!AV$7:AV$754,MATCH(WatchList!$B71,'All CCC'!$B$7:$B$754,0)))</f>
        <v/>
      </c>
      <c r="AW71" s="334" t="str">
        <f>IF($B71="","",INDEX('All CCC'!AW$7:AW$754,MATCH(WatchList!$B71,'All CCC'!$B$7:$B$754,0)))</f>
        <v/>
      </c>
      <c r="AX71" s="334" t="str">
        <f>IF($B71="","",INDEX('All CCC'!AX$7:AX$754,MATCH(WatchList!$B71,'All CCC'!$B$7:$B$754,0)))</f>
        <v/>
      </c>
      <c r="AY71" s="334" t="str">
        <f>IF($B71="","",INDEX('All CCC'!AY$7:AY$754,MATCH(WatchList!$B71,'All CCC'!$B$7:$B$754,0)))</f>
        <v/>
      </c>
      <c r="AZ71" s="334" t="str">
        <f>IF($B71="","",INDEX('All CCC'!AZ$7:AZ$754,MATCH(WatchList!$B71,'All CCC'!$B$7:$B$754,0)))</f>
        <v/>
      </c>
      <c r="BA71" s="334" t="str">
        <f>IF($B71="","",INDEX('All CCC'!BA$7:BA$754,MATCH(WatchList!$B71,'All CCC'!$B$7:$B$754,0)))</f>
        <v/>
      </c>
      <c r="BB71" s="334" t="str">
        <f>IF($B71="","",INDEX('All CCC'!BB$7:BB$754,MATCH(WatchList!$B71,'All CCC'!$B$7:$B$754,0)))</f>
        <v/>
      </c>
      <c r="BC71" s="334" t="str">
        <f>IF($B71="","",INDEX('All CCC'!BC$7:BC$754,MATCH(WatchList!$B71,'All CCC'!$B$7:$B$754,0)))</f>
        <v/>
      </c>
      <c r="BD71" s="334" t="str">
        <f>IF($B71="","",INDEX('All CCC'!BD$7:BD$754,MATCH(WatchList!$B71,'All CCC'!$B$7:$B$754,0)))</f>
        <v/>
      </c>
      <c r="BE71" s="334" t="str">
        <f>IF($B71="","",INDEX('All CCC'!BE$7:BE$754,MATCH(WatchList!$B71,'All CCC'!$B$7:$B$754,0)))</f>
        <v/>
      </c>
      <c r="BF71" s="334" t="str">
        <f>IF($B71="","",INDEX('All CCC'!BF$7:BF$754,MATCH(WatchList!$B71,'All CCC'!$B$7:$B$754,0)))</f>
        <v/>
      </c>
      <c r="BG71" s="334" t="str">
        <f>IF($B71="","",INDEX('All CCC'!BG$7:BG$754,MATCH(WatchList!$B71,'All CCC'!$B$7:$B$754,0)))</f>
        <v/>
      </c>
    </row>
    <row r="72" spans="1:59" x14ac:dyDescent="0.2">
      <c r="A72" s="333" t="str">
        <f>IF($B72="","",INDEX('All CCC'!A$7:A$754,MATCH(WatchList!$B72,'All CCC'!$B$7:$B$754,0)))</f>
        <v/>
      </c>
      <c r="B72" s="127"/>
      <c r="C72" s="334" t="str">
        <f>IF($B72="","",INDEX('All CCC'!C$7:C$754,MATCH(WatchList!$B72,'All CCC'!$B$7:$B$754,0)))</f>
        <v/>
      </c>
      <c r="D72" s="334" t="str">
        <f>IF($B72="","",INDEX('All CCC'!D$7:D$754,MATCH(WatchList!$B72,'All CCC'!$B$7:$B$754,0)))</f>
        <v/>
      </c>
      <c r="E72" s="334" t="str">
        <f>IF($B72="","",INDEX('All CCC'!E$7:E$754,MATCH(WatchList!$B72,'All CCC'!$B$7:$B$754,0)))</f>
        <v/>
      </c>
      <c r="F72" s="334" t="str">
        <f>IF($B72="","",INDEX('All CCC'!F$7:F$754,MATCH(WatchList!$B72,'All CCC'!$B$7:$B$754,0)))</f>
        <v/>
      </c>
      <c r="G72" s="334" t="str">
        <f>IF($B72="","",INDEX('All CCC'!G$7:G$754,MATCH(WatchList!$B72,'All CCC'!$B$7:$B$754,0)))</f>
        <v/>
      </c>
      <c r="H72" s="334" t="str">
        <f>IF($B72="","",INDEX('All CCC'!H$7:H$754,MATCH(WatchList!$B72,'All CCC'!$B$7:$B$754,0)))</f>
        <v/>
      </c>
      <c r="I72" s="334" t="str">
        <f>IF($B72="","",INDEX('All CCC'!I$7:I$754,MATCH(WatchList!$B72,'All CCC'!$B$7:$B$754,0)))</f>
        <v/>
      </c>
      <c r="J72" s="334" t="str">
        <f>IF($B72="","",INDEX('All CCC'!J$7:J$754,MATCH(WatchList!$B72,'All CCC'!$B$7:$B$754,0)))</f>
        <v/>
      </c>
      <c r="K72" s="334" t="str">
        <f>IF($B72="","",INDEX('All CCC'!K$7:K$754,MATCH(WatchList!$B72,'All CCC'!$B$7:$B$754,0)))</f>
        <v/>
      </c>
      <c r="L72" s="334" t="str">
        <f>IF($B72="","",INDEX('All CCC'!L$7:L$754,MATCH(WatchList!$B72,'All CCC'!$B$7:$B$754,0)))</f>
        <v/>
      </c>
      <c r="M72" s="334" t="str">
        <f>IF($B72="","",INDEX('All CCC'!M$7:M$754,MATCH(WatchList!$B72,'All CCC'!$B$7:$B$754,0)))</f>
        <v/>
      </c>
      <c r="N72" s="334" t="str">
        <f>IF($B72="","",INDEX('All CCC'!N$7:N$754,MATCH(WatchList!$B72,'All CCC'!$B$7:$B$754,0)))</f>
        <v/>
      </c>
      <c r="O72" s="334" t="str">
        <f>IF($B72="","",INDEX('All CCC'!O$7:O$754,MATCH(WatchList!$B72,'All CCC'!$B$7:$B$754,0)))</f>
        <v/>
      </c>
      <c r="P72" s="335" t="str">
        <f>IF($B72="","",INDEX('All CCC'!P$7:P$754,MATCH(WatchList!$B72,'All CCC'!$B$7:$B$754,0)))</f>
        <v/>
      </c>
      <c r="Q72" s="335" t="str">
        <f>IF($B72="","",INDEX('All CCC'!Q$7:Q$754,MATCH(WatchList!$B72,'All CCC'!$B$7:$B$754,0)))</f>
        <v/>
      </c>
      <c r="R72" s="334" t="str">
        <f>IF($B72="","",INDEX('All CCC'!R$7:R$754,MATCH(WatchList!$B72,'All CCC'!$B$7:$B$754,0)))</f>
        <v/>
      </c>
      <c r="S72" s="334" t="str">
        <f>IF($B72="","",INDEX('All CCC'!S$7:S$754,MATCH(WatchList!$B72,'All CCC'!$B$7:$B$754,0)))</f>
        <v/>
      </c>
      <c r="T72" s="334" t="str">
        <f>IF($B72="","",INDEX('All CCC'!T$7:T$754,MATCH(WatchList!$B72,'All CCC'!$B$7:$B$754,0)))</f>
        <v/>
      </c>
      <c r="U72" s="334" t="str">
        <f>IF($B72="","",INDEX('All CCC'!U$7:U$754,MATCH(WatchList!$B72,'All CCC'!$B$7:$B$754,0)))</f>
        <v/>
      </c>
      <c r="V72" s="334" t="str">
        <f>IF($B72="","",INDEX('All CCC'!V$7:V$754,MATCH(WatchList!$B72,'All CCC'!$B$7:$B$754,0)))</f>
        <v/>
      </c>
      <c r="W72" s="334" t="str">
        <f>IF($B72="","",INDEX('All CCC'!W$7:W$754,MATCH(WatchList!$B72,'All CCC'!$B$7:$B$754,0)))</f>
        <v/>
      </c>
      <c r="X72" s="334" t="str">
        <f>IF($B72="","",INDEX('All CCC'!X$7:X$754,MATCH(WatchList!$B72,'All CCC'!$B$7:$B$754,0)))</f>
        <v/>
      </c>
      <c r="Y72" s="334" t="str">
        <f>IF($B72="","",INDEX('All CCC'!Y$7:Y$754,MATCH(WatchList!$B72,'All CCC'!$B$7:$B$754,0)))</f>
        <v/>
      </c>
      <c r="Z72" s="334" t="str">
        <f>IF($B72="","",INDEX('All CCC'!Z$7:Z$754,MATCH(WatchList!$B72,'All CCC'!$B$7:$B$754,0)))</f>
        <v/>
      </c>
      <c r="AA72" s="334" t="str">
        <f>IF($B72="","",INDEX('All CCC'!AA$7:AA$754,MATCH(WatchList!$B72,'All CCC'!$B$7:$B$754,0)))</f>
        <v/>
      </c>
      <c r="AB72" s="334" t="str">
        <f>IF($B72="","",INDEX('All CCC'!AB$7:AB$754,MATCH(WatchList!$B72,'All CCC'!$B$7:$B$754,0)))</f>
        <v/>
      </c>
      <c r="AC72" s="334" t="str">
        <f>IF($B72="","",INDEX('All CCC'!AC$7:AC$754,MATCH(WatchList!$B72,'All CCC'!$B$7:$B$754,0)))</f>
        <v/>
      </c>
      <c r="AD72" s="334" t="str">
        <f>IF($B72="","",INDEX('All CCC'!AD$7:AD$754,MATCH(WatchList!$B72,'All CCC'!$B$7:$B$754,0)))</f>
        <v/>
      </c>
      <c r="AE72" s="334" t="str">
        <f>IF($B72="","",INDEX('All CCC'!AE$7:AE$754,MATCH(WatchList!$B72,'All CCC'!$B$7:$B$754,0)))</f>
        <v/>
      </c>
      <c r="AF72" s="334" t="str">
        <f>IF($B72="","",INDEX('All CCC'!AF$7:AF$754,MATCH(WatchList!$B72,'All CCC'!$B$7:$B$754,0)))</f>
        <v/>
      </c>
      <c r="AG72" s="334" t="str">
        <f>IF($B72="","",INDEX('All CCC'!AG$7:AG$754,MATCH(WatchList!$B72,'All CCC'!$B$7:$B$754,0)))</f>
        <v/>
      </c>
      <c r="AH72" s="334" t="str">
        <f>IF($B72="","",INDEX('All CCC'!AH$7:AH$754,MATCH(WatchList!$B72,'All CCC'!$B$7:$B$754,0)))</f>
        <v/>
      </c>
      <c r="AI72" s="334" t="str">
        <f>IF($B72="","",INDEX('All CCC'!AI$7:AI$754,MATCH(WatchList!$B72,'All CCC'!$B$7:$B$754,0)))</f>
        <v/>
      </c>
      <c r="AJ72" s="334" t="str">
        <f>IF($B72="","",INDEX('All CCC'!AJ$7:AJ$754,MATCH(WatchList!$B72,'All CCC'!$B$7:$B$754,0)))</f>
        <v/>
      </c>
      <c r="AK72" s="334" t="str">
        <f>IF($B72="","",INDEX('All CCC'!AK$7:AK$754,MATCH(WatchList!$B72,'All CCC'!$B$7:$B$754,0)))</f>
        <v/>
      </c>
      <c r="AL72" s="334" t="str">
        <f>IF($B72="","",INDEX('All CCC'!AL$7:AL$754,MATCH(WatchList!$B72,'All CCC'!$B$7:$B$754,0)))</f>
        <v/>
      </c>
      <c r="AM72" s="334" t="str">
        <f>IF($B72="","",INDEX('All CCC'!AM$7:AM$754,MATCH(WatchList!$B72,'All CCC'!$B$7:$B$754,0)))</f>
        <v/>
      </c>
      <c r="AN72" s="334" t="str">
        <f>IF($B72="","",INDEX('All CCC'!AN$7:AN$754,MATCH(WatchList!$B72,'All CCC'!$B$7:$B$754,0)))</f>
        <v/>
      </c>
      <c r="AO72" s="334" t="str">
        <f>IF($B72="","",INDEX('All CCC'!AO$7:AO$754,MATCH(WatchList!$B72,'All CCC'!$B$7:$B$754,0)))</f>
        <v/>
      </c>
      <c r="AP72" s="334" t="str">
        <f>IF($B72="","",INDEX('All CCC'!AP$7:AP$754,MATCH(WatchList!$B72,'All CCC'!$B$7:$B$754,0)))</f>
        <v/>
      </c>
      <c r="AQ72" s="334" t="str">
        <f>IF($B72="","",INDEX('All CCC'!AQ$7:AQ$754,MATCH(WatchList!$B72,'All CCC'!$B$7:$B$754,0)))</f>
        <v/>
      </c>
      <c r="AR72" s="334" t="str">
        <f>IF($B72="","",INDEX('All CCC'!AR$7:AR$754,MATCH(WatchList!$B72,'All CCC'!$B$7:$B$754,0)))</f>
        <v/>
      </c>
      <c r="AS72" s="334" t="str">
        <f>IF($B72="","",INDEX('All CCC'!AS$7:AS$754,MATCH(WatchList!$B72,'All CCC'!$B$7:$B$754,0)))</f>
        <v/>
      </c>
      <c r="AT72" s="334" t="str">
        <f>IF($B72="","",INDEX('All CCC'!AT$7:AT$754,MATCH(WatchList!$B72,'All CCC'!$B$7:$B$754,0)))</f>
        <v/>
      </c>
      <c r="AU72" s="334" t="str">
        <f>IF($B72="","",INDEX('All CCC'!AU$7:AU$754,MATCH(WatchList!$B72,'All CCC'!$B$7:$B$754,0)))</f>
        <v/>
      </c>
      <c r="AV72" s="334" t="str">
        <f>IF($B72="","",INDEX('All CCC'!AV$7:AV$754,MATCH(WatchList!$B72,'All CCC'!$B$7:$B$754,0)))</f>
        <v/>
      </c>
      <c r="AW72" s="334" t="str">
        <f>IF($B72="","",INDEX('All CCC'!AW$7:AW$754,MATCH(WatchList!$B72,'All CCC'!$B$7:$B$754,0)))</f>
        <v/>
      </c>
      <c r="AX72" s="334" t="str">
        <f>IF($B72="","",INDEX('All CCC'!AX$7:AX$754,MATCH(WatchList!$B72,'All CCC'!$B$7:$B$754,0)))</f>
        <v/>
      </c>
      <c r="AY72" s="334" t="str">
        <f>IF($B72="","",INDEX('All CCC'!AY$7:AY$754,MATCH(WatchList!$B72,'All CCC'!$B$7:$B$754,0)))</f>
        <v/>
      </c>
      <c r="AZ72" s="334" t="str">
        <f>IF($B72="","",INDEX('All CCC'!AZ$7:AZ$754,MATCH(WatchList!$B72,'All CCC'!$B$7:$B$754,0)))</f>
        <v/>
      </c>
      <c r="BA72" s="334" t="str">
        <f>IF($B72="","",INDEX('All CCC'!BA$7:BA$754,MATCH(WatchList!$B72,'All CCC'!$B$7:$B$754,0)))</f>
        <v/>
      </c>
      <c r="BB72" s="334" t="str">
        <f>IF($B72="","",INDEX('All CCC'!BB$7:BB$754,MATCH(WatchList!$B72,'All CCC'!$B$7:$B$754,0)))</f>
        <v/>
      </c>
      <c r="BC72" s="334" t="str">
        <f>IF($B72="","",INDEX('All CCC'!BC$7:BC$754,MATCH(WatchList!$B72,'All CCC'!$B$7:$B$754,0)))</f>
        <v/>
      </c>
      <c r="BD72" s="334" t="str">
        <f>IF($B72="","",INDEX('All CCC'!BD$7:BD$754,MATCH(WatchList!$B72,'All CCC'!$B$7:$B$754,0)))</f>
        <v/>
      </c>
      <c r="BE72" s="334" t="str">
        <f>IF($B72="","",INDEX('All CCC'!BE$7:BE$754,MATCH(WatchList!$B72,'All CCC'!$B$7:$B$754,0)))</f>
        <v/>
      </c>
      <c r="BF72" s="334" t="str">
        <f>IF($B72="","",INDEX('All CCC'!BF$7:BF$754,MATCH(WatchList!$B72,'All CCC'!$B$7:$B$754,0)))</f>
        <v/>
      </c>
      <c r="BG72" s="334" t="str">
        <f>IF($B72="","",INDEX('All CCC'!BG$7:BG$754,MATCH(WatchList!$B72,'All CCC'!$B$7:$B$754,0)))</f>
        <v/>
      </c>
    </row>
    <row r="73" spans="1:59" x14ac:dyDescent="0.2">
      <c r="A73" s="333" t="str">
        <f>IF($B73="","",INDEX('All CCC'!A$7:A$754,MATCH(WatchList!$B73,'All CCC'!$B$7:$B$754,0)))</f>
        <v/>
      </c>
      <c r="B73" s="127"/>
      <c r="C73" s="334" t="str">
        <f>IF($B73="","",INDEX('All CCC'!C$7:C$754,MATCH(WatchList!$B73,'All CCC'!$B$7:$B$754,0)))</f>
        <v/>
      </c>
      <c r="D73" s="334" t="str">
        <f>IF($B73="","",INDEX('All CCC'!D$7:D$754,MATCH(WatchList!$B73,'All CCC'!$B$7:$B$754,0)))</f>
        <v/>
      </c>
      <c r="E73" s="334" t="str">
        <f>IF($B73="","",INDEX('All CCC'!E$7:E$754,MATCH(WatchList!$B73,'All CCC'!$B$7:$B$754,0)))</f>
        <v/>
      </c>
      <c r="F73" s="334" t="str">
        <f>IF($B73="","",INDEX('All CCC'!F$7:F$754,MATCH(WatchList!$B73,'All CCC'!$B$7:$B$754,0)))</f>
        <v/>
      </c>
      <c r="G73" s="334" t="str">
        <f>IF($B73="","",INDEX('All CCC'!G$7:G$754,MATCH(WatchList!$B73,'All CCC'!$B$7:$B$754,0)))</f>
        <v/>
      </c>
      <c r="H73" s="334" t="str">
        <f>IF($B73="","",INDEX('All CCC'!H$7:H$754,MATCH(WatchList!$B73,'All CCC'!$B$7:$B$754,0)))</f>
        <v/>
      </c>
      <c r="I73" s="334" t="str">
        <f>IF($B73="","",INDEX('All CCC'!I$7:I$754,MATCH(WatchList!$B73,'All CCC'!$B$7:$B$754,0)))</f>
        <v/>
      </c>
      <c r="J73" s="334" t="str">
        <f>IF($B73="","",INDEX('All CCC'!J$7:J$754,MATCH(WatchList!$B73,'All CCC'!$B$7:$B$754,0)))</f>
        <v/>
      </c>
      <c r="K73" s="334" t="str">
        <f>IF($B73="","",INDEX('All CCC'!K$7:K$754,MATCH(WatchList!$B73,'All CCC'!$B$7:$B$754,0)))</f>
        <v/>
      </c>
      <c r="L73" s="334" t="str">
        <f>IF($B73="","",INDEX('All CCC'!L$7:L$754,MATCH(WatchList!$B73,'All CCC'!$B$7:$B$754,0)))</f>
        <v/>
      </c>
      <c r="M73" s="334" t="str">
        <f>IF($B73="","",INDEX('All CCC'!M$7:M$754,MATCH(WatchList!$B73,'All CCC'!$B$7:$B$754,0)))</f>
        <v/>
      </c>
      <c r="N73" s="334" t="str">
        <f>IF($B73="","",INDEX('All CCC'!N$7:N$754,MATCH(WatchList!$B73,'All CCC'!$B$7:$B$754,0)))</f>
        <v/>
      </c>
      <c r="O73" s="334" t="str">
        <f>IF($B73="","",INDEX('All CCC'!O$7:O$754,MATCH(WatchList!$B73,'All CCC'!$B$7:$B$754,0)))</f>
        <v/>
      </c>
      <c r="P73" s="335" t="str">
        <f>IF($B73="","",INDEX('All CCC'!P$7:P$754,MATCH(WatchList!$B73,'All CCC'!$B$7:$B$754,0)))</f>
        <v/>
      </c>
      <c r="Q73" s="335" t="str">
        <f>IF($B73="","",INDEX('All CCC'!Q$7:Q$754,MATCH(WatchList!$B73,'All CCC'!$B$7:$B$754,0)))</f>
        <v/>
      </c>
      <c r="R73" s="334" t="str">
        <f>IF($B73="","",INDEX('All CCC'!R$7:R$754,MATCH(WatchList!$B73,'All CCC'!$B$7:$B$754,0)))</f>
        <v/>
      </c>
      <c r="S73" s="334" t="str">
        <f>IF($B73="","",INDEX('All CCC'!S$7:S$754,MATCH(WatchList!$B73,'All CCC'!$B$7:$B$754,0)))</f>
        <v/>
      </c>
      <c r="T73" s="334" t="str">
        <f>IF($B73="","",INDEX('All CCC'!T$7:T$754,MATCH(WatchList!$B73,'All CCC'!$B$7:$B$754,0)))</f>
        <v/>
      </c>
      <c r="U73" s="334" t="str">
        <f>IF($B73="","",INDEX('All CCC'!U$7:U$754,MATCH(WatchList!$B73,'All CCC'!$B$7:$B$754,0)))</f>
        <v/>
      </c>
      <c r="V73" s="334" t="str">
        <f>IF($B73="","",INDEX('All CCC'!V$7:V$754,MATCH(WatchList!$B73,'All CCC'!$B$7:$B$754,0)))</f>
        <v/>
      </c>
      <c r="W73" s="334" t="str">
        <f>IF($B73="","",INDEX('All CCC'!W$7:W$754,MATCH(WatchList!$B73,'All CCC'!$B$7:$B$754,0)))</f>
        <v/>
      </c>
      <c r="X73" s="334" t="str">
        <f>IF($B73="","",INDEX('All CCC'!X$7:X$754,MATCH(WatchList!$B73,'All CCC'!$B$7:$B$754,0)))</f>
        <v/>
      </c>
      <c r="Y73" s="334" t="str">
        <f>IF($B73="","",INDEX('All CCC'!Y$7:Y$754,MATCH(WatchList!$B73,'All CCC'!$B$7:$B$754,0)))</f>
        <v/>
      </c>
      <c r="Z73" s="334" t="str">
        <f>IF($B73="","",INDEX('All CCC'!Z$7:Z$754,MATCH(WatchList!$B73,'All CCC'!$B$7:$B$754,0)))</f>
        <v/>
      </c>
      <c r="AA73" s="334" t="str">
        <f>IF($B73="","",INDEX('All CCC'!AA$7:AA$754,MATCH(WatchList!$B73,'All CCC'!$B$7:$B$754,0)))</f>
        <v/>
      </c>
      <c r="AB73" s="334" t="str">
        <f>IF($B73="","",INDEX('All CCC'!AB$7:AB$754,MATCH(WatchList!$B73,'All CCC'!$B$7:$B$754,0)))</f>
        <v/>
      </c>
      <c r="AC73" s="334" t="str">
        <f>IF($B73="","",INDEX('All CCC'!AC$7:AC$754,MATCH(WatchList!$B73,'All CCC'!$B$7:$B$754,0)))</f>
        <v/>
      </c>
      <c r="AD73" s="334" t="str">
        <f>IF($B73="","",INDEX('All CCC'!AD$7:AD$754,MATCH(WatchList!$B73,'All CCC'!$B$7:$B$754,0)))</f>
        <v/>
      </c>
      <c r="AE73" s="334" t="str">
        <f>IF($B73="","",INDEX('All CCC'!AE$7:AE$754,MATCH(WatchList!$B73,'All CCC'!$B$7:$B$754,0)))</f>
        <v/>
      </c>
      <c r="AF73" s="334" t="str">
        <f>IF($B73="","",INDEX('All CCC'!AF$7:AF$754,MATCH(WatchList!$B73,'All CCC'!$B$7:$B$754,0)))</f>
        <v/>
      </c>
      <c r="AG73" s="334" t="str">
        <f>IF($B73="","",INDEX('All CCC'!AG$7:AG$754,MATCH(WatchList!$B73,'All CCC'!$B$7:$B$754,0)))</f>
        <v/>
      </c>
      <c r="AH73" s="334" t="str">
        <f>IF($B73="","",INDEX('All CCC'!AH$7:AH$754,MATCH(WatchList!$B73,'All CCC'!$B$7:$B$754,0)))</f>
        <v/>
      </c>
      <c r="AI73" s="334" t="str">
        <f>IF($B73="","",INDEX('All CCC'!AI$7:AI$754,MATCH(WatchList!$B73,'All CCC'!$B$7:$B$754,0)))</f>
        <v/>
      </c>
      <c r="AJ73" s="334" t="str">
        <f>IF($B73="","",INDEX('All CCC'!AJ$7:AJ$754,MATCH(WatchList!$B73,'All CCC'!$B$7:$B$754,0)))</f>
        <v/>
      </c>
      <c r="AK73" s="334" t="str">
        <f>IF($B73="","",INDEX('All CCC'!AK$7:AK$754,MATCH(WatchList!$B73,'All CCC'!$B$7:$B$754,0)))</f>
        <v/>
      </c>
      <c r="AL73" s="334" t="str">
        <f>IF($B73="","",INDEX('All CCC'!AL$7:AL$754,MATCH(WatchList!$B73,'All CCC'!$B$7:$B$754,0)))</f>
        <v/>
      </c>
      <c r="AM73" s="334" t="str">
        <f>IF($B73="","",INDEX('All CCC'!AM$7:AM$754,MATCH(WatchList!$B73,'All CCC'!$B$7:$B$754,0)))</f>
        <v/>
      </c>
      <c r="AN73" s="334" t="str">
        <f>IF($B73="","",INDEX('All CCC'!AN$7:AN$754,MATCH(WatchList!$B73,'All CCC'!$B$7:$B$754,0)))</f>
        <v/>
      </c>
      <c r="AO73" s="334" t="str">
        <f>IF($B73="","",INDEX('All CCC'!AO$7:AO$754,MATCH(WatchList!$B73,'All CCC'!$B$7:$B$754,0)))</f>
        <v/>
      </c>
      <c r="AP73" s="334" t="str">
        <f>IF($B73="","",INDEX('All CCC'!AP$7:AP$754,MATCH(WatchList!$B73,'All CCC'!$B$7:$B$754,0)))</f>
        <v/>
      </c>
      <c r="AQ73" s="334" t="str">
        <f>IF($B73="","",INDEX('All CCC'!AQ$7:AQ$754,MATCH(WatchList!$B73,'All CCC'!$B$7:$B$754,0)))</f>
        <v/>
      </c>
      <c r="AR73" s="334" t="str">
        <f>IF($B73="","",INDEX('All CCC'!AR$7:AR$754,MATCH(WatchList!$B73,'All CCC'!$B$7:$B$754,0)))</f>
        <v/>
      </c>
      <c r="AS73" s="334" t="str">
        <f>IF($B73="","",INDEX('All CCC'!AS$7:AS$754,MATCH(WatchList!$B73,'All CCC'!$B$7:$B$754,0)))</f>
        <v/>
      </c>
      <c r="AT73" s="334" t="str">
        <f>IF($B73="","",INDEX('All CCC'!AT$7:AT$754,MATCH(WatchList!$B73,'All CCC'!$B$7:$B$754,0)))</f>
        <v/>
      </c>
      <c r="AU73" s="334" t="str">
        <f>IF($B73="","",INDEX('All CCC'!AU$7:AU$754,MATCH(WatchList!$B73,'All CCC'!$B$7:$B$754,0)))</f>
        <v/>
      </c>
      <c r="AV73" s="334" t="str">
        <f>IF($B73="","",INDEX('All CCC'!AV$7:AV$754,MATCH(WatchList!$B73,'All CCC'!$B$7:$B$754,0)))</f>
        <v/>
      </c>
      <c r="AW73" s="334" t="str">
        <f>IF($B73="","",INDEX('All CCC'!AW$7:AW$754,MATCH(WatchList!$B73,'All CCC'!$B$7:$B$754,0)))</f>
        <v/>
      </c>
      <c r="AX73" s="334" t="str">
        <f>IF($B73="","",INDEX('All CCC'!AX$7:AX$754,MATCH(WatchList!$B73,'All CCC'!$B$7:$B$754,0)))</f>
        <v/>
      </c>
      <c r="AY73" s="334" t="str">
        <f>IF($B73="","",INDEX('All CCC'!AY$7:AY$754,MATCH(WatchList!$B73,'All CCC'!$B$7:$B$754,0)))</f>
        <v/>
      </c>
      <c r="AZ73" s="334" t="str">
        <f>IF($B73="","",INDEX('All CCC'!AZ$7:AZ$754,MATCH(WatchList!$B73,'All CCC'!$B$7:$B$754,0)))</f>
        <v/>
      </c>
      <c r="BA73" s="334" t="str">
        <f>IF($B73="","",INDEX('All CCC'!BA$7:BA$754,MATCH(WatchList!$B73,'All CCC'!$B$7:$B$754,0)))</f>
        <v/>
      </c>
      <c r="BB73" s="334" t="str">
        <f>IF($B73="","",INDEX('All CCC'!BB$7:BB$754,MATCH(WatchList!$B73,'All CCC'!$B$7:$B$754,0)))</f>
        <v/>
      </c>
      <c r="BC73" s="334" t="str">
        <f>IF($B73="","",INDEX('All CCC'!BC$7:BC$754,MATCH(WatchList!$B73,'All CCC'!$B$7:$B$754,0)))</f>
        <v/>
      </c>
      <c r="BD73" s="334" t="str">
        <f>IF($B73="","",INDEX('All CCC'!BD$7:BD$754,MATCH(WatchList!$B73,'All CCC'!$B$7:$B$754,0)))</f>
        <v/>
      </c>
      <c r="BE73" s="334" t="str">
        <f>IF($B73="","",INDEX('All CCC'!BE$7:BE$754,MATCH(WatchList!$B73,'All CCC'!$B$7:$B$754,0)))</f>
        <v/>
      </c>
      <c r="BF73" s="334" t="str">
        <f>IF($B73="","",INDEX('All CCC'!BF$7:BF$754,MATCH(WatchList!$B73,'All CCC'!$B$7:$B$754,0)))</f>
        <v/>
      </c>
      <c r="BG73" s="334" t="str">
        <f>IF($B73="","",INDEX('All CCC'!BG$7:BG$754,MATCH(WatchList!$B73,'All CCC'!$B$7:$B$754,0)))</f>
        <v/>
      </c>
    </row>
    <row r="74" spans="1:59" x14ac:dyDescent="0.2">
      <c r="A74" s="333" t="str">
        <f>IF($B74="","",INDEX('All CCC'!A$7:A$754,MATCH(WatchList!$B74,'All CCC'!$B$7:$B$754,0)))</f>
        <v/>
      </c>
      <c r="B74" s="127"/>
      <c r="C74" s="334" t="str">
        <f>IF($B74="","",INDEX('All CCC'!C$7:C$754,MATCH(WatchList!$B74,'All CCC'!$B$7:$B$754,0)))</f>
        <v/>
      </c>
      <c r="D74" s="334" t="str">
        <f>IF($B74="","",INDEX('All CCC'!D$7:D$754,MATCH(WatchList!$B74,'All CCC'!$B$7:$B$754,0)))</f>
        <v/>
      </c>
      <c r="E74" s="334" t="str">
        <f>IF($B74="","",INDEX('All CCC'!E$7:E$754,MATCH(WatchList!$B74,'All CCC'!$B$7:$B$754,0)))</f>
        <v/>
      </c>
      <c r="F74" s="334" t="str">
        <f>IF($B74="","",INDEX('All CCC'!F$7:F$754,MATCH(WatchList!$B74,'All CCC'!$B$7:$B$754,0)))</f>
        <v/>
      </c>
      <c r="G74" s="334" t="str">
        <f>IF($B74="","",INDEX('All CCC'!G$7:G$754,MATCH(WatchList!$B74,'All CCC'!$B$7:$B$754,0)))</f>
        <v/>
      </c>
      <c r="H74" s="334" t="str">
        <f>IF($B74="","",INDEX('All CCC'!H$7:H$754,MATCH(WatchList!$B74,'All CCC'!$B$7:$B$754,0)))</f>
        <v/>
      </c>
      <c r="I74" s="334" t="str">
        <f>IF($B74="","",INDEX('All CCC'!I$7:I$754,MATCH(WatchList!$B74,'All CCC'!$B$7:$B$754,0)))</f>
        <v/>
      </c>
      <c r="J74" s="334" t="str">
        <f>IF($B74="","",INDEX('All CCC'!J$7:J$754,MATCH(WatchList!$B74,'All CCC'!$B$7:$B$754,0)))</f>
        <v/>
      </c>
      <c r="K74" s="334" t="str">
        <f>IF($B74="","",INDEX('All CCC'!K$7:K$754,MATCH(WatchList!$B74,'All CCC'!$B$7:$B$754,0)))</f>
        <v/>
      </c>
      <c r="L74" s="334" t="str">
        <f>IF($B74="","",INDEX('All CCC'!L$7:L$754,MATCH(WatchList!$B74,'All CCC'!$B$7:$B$754,0)))</f>
        <v/>
      </c>
      <c r="M74" s="334" t="str">
        <f>IF($B74="","",INDEX('All CCC'!M$7:M$754,MATCH(WatchList!$B74,'All CCC'!$B$7:$B$754,0)))</f>
        <v/>
      </c>
      <c r="N74" s="334" t="str">
        <f>IF($B74="","",INDEX('All CCC'!N$7:N$754,MATCH(WatchList!$B74,'All CCC'!$B$7:$B$754,0)))</f>
        <v/>
      </c>
      <c r="O74" s="334" t="str">
        <f>IF($B74="","",INDEX('All CCC'!O$7:O$754,MATCH(WatchList!$B74,'All CCC'!$B$7:$B$754,0)))</f>
        <v/>
      </c>
      <c r="P74" s="335" t="str">
        <f>IF($B74="","",INDEX('All CCC'!P$7:P$754,MATCH(WatchList!$B74,'All CCC'!$B$7:$B$754,0)))</f>
        <v/>
      </c>
      <c r="Q74" s="335" t="str">
        <f>IF($B74="","",INDEX('All CCC'!Q$7:Q$754,MATCH(WatchList!$B74,'All CCC'!$B$7:$B$754,0)))</f>
        <v/>
      </c>
      <c r="R74" s="334" t="str">
        <f>IF($B74="","",INDEX('All CCC'!R$7:R$754,MATCH(WatchList!$B74,'All CCC'!$B$7:$B$754,0)))</f>
        <v/>
      </c>
      <c r="S74" s="334" t="str">
        <f>IF($B74="","",INDEX('All CCC'!S$7:S$754,MATCH(WatchList!$B74,'All CCC'!$B$7:$B$754,0)))</f>
        <v/>
      </c>
      <c r="T74" s="334" t="str">
        <f>IF($B74="","",INDEX('All CCC'!T$7:T$754,MATCH(WatchList!$B74,'All CCC'!$B$7:$B$754,0)))</f>
        <v/>
      </c>
      <c r="U74" s="334" t="str">
        <f>IF($B74="","",INDEX('All CCC'!U$7:U$754,MATCH(WatchList!$B74,'All CCC'!$B$7:$B$754,0)))</f>
        <v/>
      </c>
      <c r="V74" s="334" t="str">
        <f>IF($B74="","",INDEX('All CCC'!V$7:V$754,MATCH(WatchList!$B74,'All CCC'!$B$7:$B$754,0)))</f>
        <v/>
      </c>
      <c r="W74" s="334" t="str">
        <f>IF($B74="","",INDEX('All CCC'!W$7:W$754,MATCH(WatchList!$B74,'All CCC'!$B$7:$B$754,0)))</f>
        <v/>
      </c>
      <c r="X74" s="334" t="str">
        <f>IF($B74="","",INDEX('All CCC'!X$7:X$754,MATCH(WatchList!$B74,'All CCC'!$B$7:$B$754,0)))</f>
        <v/>
      </c>
      <c r="Y74" s="334" t="str">
        <f>IF($B74="","",INDEX('All CCC'!Y$7:Y$754,MATCH(WatchList!$B74,'All CCC'!$B$7:$B$754,0)))</f>
        <v/>
      </c>
      <c r="Z74" s="334" t="str">
        <f>IF($B74="","",INDEX('All CCC'!Z$7:Z$754,MATCH(WatchList!$B74,'All CCC'!$B$7:$B$754,0)))</f>
        <v/>
      </c>
      <c r="AA74" s="334" t="str">
        <f>IF($B74="","",INDEX('All CCC'!AA$7:AA$754,MATCH(WatchList!$B74,'All CCC'!$B$7:$B$754,0)))</f>
        <v/>
      </c>
      <c r="AB74" s="334" t="str">
        <f>IF($B74="","",INDEX('All CCC'!AB$7:AB$754,MATCH(WatchList!$B74,'All CCC'!$B$7:$B$754,0)))</f>
        <v/>
      </c>
      <c r="AC74" s="334" t="str">
        <f>IF($B74="","",INDEX('All CCC'!AC$7:AC$754,MATCH(WatchList!$B74,'All CCC'!$B$7:$B$754,0)))</f>
        <v/>
      </c>
      <c r="AD74" s="334" t="str">
        <f>IF($B74="","",INDEX('All CCC'!AD$7:AD$754,MATCH(WatchList!$B74,'All CCC'!$B$7:$B$754,0)))</f>
        <v/>
      </c>
      <c r="AE74" s="334" t="str">
        <f>IF($B74="","",INDEX('All CCC'!AE$7:AE$754,MATCH(WatchList!$B74,'All CCC'!$B$7:$B$754,0)))</f>
        <v/>
      </c>
      <c r="AF74" s="334" t="str">
        <f>IF($B74="","",INDEX('All CCC'!AF$7:AF$754,MATCH(WatchList!$B74,'All CCC'!$B$7:$B$754,0)))</f>
        <v/>
      </c>
      <c r="AG74" s="334" t="str">
        <f>IF($B74="","",INDEX('All CCC'!AG$7:AG$754,MATCH(WatchList!$B74,'All CCC'!$B$7:$B$754,0)))</f>
        <v/>
      </c>
      <c r="AH74" s="334" t="str">
        <f>IF($B74="","",INDEX('All CCC'!AH$7:AH$754,MATCH(WatchList!$B74,'All CCC'!$B$7:$B$754,0)))</f>
        <v/>
      </c>
      <c r="AI74" s="334" t="str">
        <f>IF($B74="","",INDEX('All CCC'!AI$7:AI$754,MATCH(WatchList!$B74,'All CCC'!$B$7:$B$754,0)))</f>
        <v/>
      </c>
      <c r="AJ74" s="334" t="str">
        <f>IF($B74="","",INDEX('All CCC'!AJ$7:AJ$754,MATCH(WatchList!$B74,'All CCC'!$B$7:$B$754,0)))</f>
        <v/>
      </c>
      <c r="AK74" s="334" t="str">
        <f>IF($B74="","",INDEX('All CCC'!AK$7:AK$754,MATCH(WatchList!$B74,'All CCC'!$B$7:$B$754,0)))</f>
        <v/>
      </c>
      <c r="AL74" s="334" t="str">
        <f>IF($B74="","",INDEX('All CCC'!AL$7:AL$754,MATCH(WatchList!$B74,'All CCC'!$B$7:$B$754,0)))</f>
        <v/>
      </c>
      <c r="AM74" s="334" t="str">
        <f>IF($B74="","",INDEX('All CCC'!AM$7:AM$754,MATCH(WatchList!$B74,'All CCC'!$B$7:$B$754,0)))</f>
        <v/>
      </c>
      <c r="AN74" s="334" t="str">
        <f>IF($B74="","",INDEX('All CCC'!AN$7:AN$754,MATCH(WatchList!$B74,'All CCC'!$B$7:$B$754,0)))</f>
        <v/>
      </c>
      <c r="AO74" s="334" t="str">
        <f>IF($B74="","",INDEX('All CCC'!AO$7:AO$754,MATCH(WatchList!$B74,'All CCC'!$B$7:$B$754,0)))</f>
        <v/>
      </c>
      <c r="AP74" s="334" t="str">
        <f>IF($B74="","",INDEX('All CCC'!AP$7:AP$754,MATCH(WatchList!$B74,'All CCC'!$B$7:$B$754,0)))</f>
        <v/>
      </c>
      <c r="AQ74" s="334" t="str">
        <f>IF($B74="","",INDEX('All CCC'!AQ$7:AQ$754,MATCH(WatchList!$B74,'All CCC'!$B$7:$B$754,0)))</f>
        <v/>
      </c>
      <c r="AR74" s="334" t="str">
        <f>IF($B74="","",INDEX('All CCC'!AR$7:AR$754,MATCH(WatchList!$B74,'All CCC'!$B$7:$B$754,0)))</f>
        <v/>
      </c>
      <c r="AS74" s="334" t="str">
        <f>IF($B74="","",INDEX('All CCC'!AS$7:AS$754,MATCH(WatchList!$B74,'All CCC'!$B$7:$B$754,0)))</f>
        <v/>
      </c>
      <c r="AT74" s="334" t="str">
        <f>IF($B74="","",INDEX('All CCC'!AT$7:AT$754,MATCH(WatchList!$B74,'All CCC'!$B$7:$B$754,0)))</f>
        <v/>
      </c>
      <c r="AU74" s="334" t="str">
        <f>IF($B74="","",INDEX('All CCC'!AU$7:AU$754,MATCH(WatchList!$B74,'All CCC'!$B$7:$B$754,0)))</f>
        <v/>
      </c>
      <c r="AV74" s="334" t="str">
        <f>IF($B74="","",INDEX('All CCC'!AV$7:AV$754,MATCH(WatchList!$B74,'All CCC'!$B$7:$B$754,0)))</f>
        <v/>
      </c>
      <c r="AW74" s="334" t="str">
        <f>IF($B74="","",INDEX('All CCC'!AW$7:AW$754,MATCH(WatchList!$B74,'All CCC'!$B$7:$B$754,0)))</f>
        <v/>
      </c>
      <c r="AX74" s="334" t="str">
        <f>IF($B74="","",INDEX('All CCC'!AX$7:AX$754,MATCH(WatchList!$B74,'All CCC'!$B$7:$B$754,0)))</f>
        <v/>
      </c>
      <c r="AY74" s="334" t="str">
        <f>IF($B74="","",INDEX('All CCC'!AY$7:AY$754,MATCH(WatchList!$B74,'All CCC'!$B$7:$B$754,0)))</f>
        <v/>
      </c>
      <c r="AZ74" s="334" t="str">
        <f>IF($B74="","",INDEX('All CCC'!AZ$7:AZ$754,MATCH(WatchList!$B74,'All CCC'!$B$7:$B$754,0)))</f>
        <v/>
      </c>
      <c r="BA74" s="334" t="str">
        <f>IF($B74="","",INDEX('All CCC'!BA$7:BA$754,MATCH(WatchList!$B74,'All CCC'!$B$7:$B$754,0)))</f>
        <v/>
      </c>
      <c r="BB74" s="334" t="str">
        <f>IF($B74="","",INDEX('All CCC'!BB$7:BB$754,MATCH(WatchList!$B74,'All CCC'!$B$7:$B$754,0)))</f>
        <v/>
      </c>
      <c r="BC74" s="334" t="str">
        <f>IF($B74="","",INDEX('All CCC'!BC$7:BC$754,MATCH(WatchList!$B74,'All CCC'!$B$7:$B$754,0)))</f>
        <v/>
      </c>
      <c r="BD74" s="334" t="str">
        <f>IF($B74="","",INDEX('All CCC'!BD$7:BD$754,MATCH(WatchList!$B74,'All CCC'!$B$7:$B$754,0)))</f>
        <v/>
      </c>
      <c r="BE74" s="334" t="str">
        <f>IF($B74="","",INDEX('All CCC'!BE$7:BE$754,MATCH(WatchList!$B74,'All CCC'!$B$7:$B$754,0)))</f>
        <v/>
      </c>
      <c r="BF74" s="334" t="str">
        <f>IF($B74="","",INDEX('All CCC'!BF$7:BF$754,MATCH(WatchList!$B74,'All CCC'!$B$7:$B$754,0)))</f>
        <v/>
      </c>
      <c r="BG74" s="334" t="str">
        <f>IF($B74="","",INDEX('All CCC'!BG$7:BG$754,MATCH(WatchList!$B74,'All CCC'!$B$7:$B$754,0)))</f>
        <v/>
      </c>
    </row>
    <row r="75" spans="1:59" x14ac:dyDescent="0.2">
      <c r="A75" s="333" t="str">
        <f>IF($B75="","",INDEX('All CCC'!A$7:A$754,MATCH(WatchList!$B75,'All CCC'!$B$7:$B$754,0)))</f>
        <v/>
      </c>
      <c r="B75" s="127"/>
      <c r="C75" s="334" t="str">
        <f>IF($B75="","",INDEX('All CCC'!C$7:C$754,MATCH(WatchList!$B75,'All CCC'!$B$7:$B$754,0)))</f>
        <v/>
      </c>
      <c r="D75" s="334" t="str">
        <f>IF($B75="","",INDEX('All CCC'!D$7:D$754,MATCH(WatchList!$B75,'All CCC'!$B$7:$B$754,0)))</f>
        <v/>
      </c>
      <c r="E75" s="334" t="str">
        <f>IF($B75="","",INDEX('All CCC'!E$7:E$754,MATCH(WatchList!$B75,'All CCC'!$B$7:$B$754,0)))</f>
        <v/>
      </c>
      <c r="F75" s="334" t="str">
        <f>IF($B75="","",INDEX('All CCC'!F$7:F$754,MATCH(WatchList!$B75,'All CCC'!$B$7:$B$754,0)))</f>
        <v/>
      </c>
      <c r="G75" s="334" t="str">
        <f>IF($B75="","",INDEX('All CCC'!G$7:G$754,MATCH(WatchList!$B75,'All CCC'!$B$7:$B$754,0)))</f>
        <v/>
      </c>
      <c r="H75" s="334" t="str">
        <f>IF($B75="","",INDEX('All CCC'!H$7:H$754,MATCH(WatchList!$B75,'All CCC'!$B$7:$B$754,0)))</f>
        <v/>
      </c>
      <c r="I75" s="334" t="str">
        <f>IF($B75="","",INDEX('All CCC'!I$7:I$754,MATCH(WatchList!$B75,'All CCC'!$B$7:$B$754,0)))</f>
        <v/>
      </c>
      <c r="J75" s="334" t="str">
        <f>IF($B75="","",INDEX('All CCC'!J$7:J$754,MATCH(WatchList!$B75,'All CCC'!$B$7:$B$754,0)))</f>
        <v/>
      </c>
      <c r="K75" s="334" t="str">
        <f>IF($B75="","",INDEX('All CCC'!K$7:K$754,MATCH(WatchList!$B75,'All CCC'!$B$7:$B$754,0)))</f>
        <v/>
      </c>
      <c r="L75" s="334" t="str">
        <f>IF($B75="","",INDEX('All CCC'!L$7:L$754,MATCH(WatchList!$B75,'All CCC'!$B$7:$B$754,0)))</f>
        <v/>
      </c>
      <c r="M75" s="334" t="str">
        <f>IF($B75="","",INDEX('All CCC'!M$7:M$754,MATCH(WatchList!$B75,'All CCC'!$B$7:$B$754,0)))</f>
        <v/>
      </c>
      <c r="N75" s="334" t="str">
        <f>IF($B75="","",INDEX('All CCC'!N$7:N$754,MATCH(WatchList!$B75,'All CCC'!$B$7:$B$754,0)))</f>
        <v/>
      </c>
      <c r="O75" s="334" t="str">
        <f>IF($B75="","",INDEX('All CCC'!O$7:O$754,MATCH(WatchList!$B75,'All CCC'!$B$7:$B$754,0)))</f>
        <v/>
      </c>
      <c r="P75" s="335" t="str">
        <f>IF($B75="","",INDEX('All CCC'!P$7:P$754,MATCH(WatchList!$B75,'All CCC'!$B$7:$B$754,0)))</f>
        <v/>
      </c>
      <c r="Q75" s="335" t="str">
        <f>IF($B75="","",INDEX('All CCC'!Q$7:Q$754,MATCH(WatchList!$B75,'All CCC'!$B$7:$B$754,0)))</f>
        <v/>
      </c>
      <c r="R75" s="334" t="str">
        <f>IF($B75="","",INDEX('All CCC'!R$7:R$754,MATCH(WatchList!$B75,'All CCC'!$B$7:$B$754,0)))</f>
        <v/>
      </c>
      <c r="S75" s="334" t="str">
        <f>IF($B75="","",INDEX('All CCC'!S$7:S$754,MATCH(WatchList!$B75,'All CCC'!$B$7:$B$754,0)))</f>
        <v/>
      </c>
      <c r="T75" s="334" t="str">
        <f>IF($B75="","",INDEX('All CCC'!T$7:T$754,MATCH(WatchList!$B75,'All CCC'!$B$7:$B$754,0)))</f>
        <v/>
      </c>
      <c r="U75" s="334" t="str">
        <f>IF($B75="","",INDEX('All CCC'!U$7:U$754,MATCH(WatchList!$B75,'All CCC'!$B$7:$B$754,0)))</f>
        <v/>
      </c>
      <c r="V75" s="334" t="str">
        <f>IF($B75="","",INDEX('All CCC'!V$7:V$754,MATCH(WatchList!$B75,'All CCC'!$B$7:$B$754,0)))</f>
        <v/>
      </c>
      <c r="W75" s="334" t="str">
        <f>IF($B75="","",INDEX('All CCC'!W$7:W$754,MATCH(WatchList!$B75,'All CCC'!$B$7:$B$754,0)))</f>
        <v/>
      </c>
      <c r="X75" s="334" t="str">
        <f>IF($B75="","",INDEX('All CCC'!X$7:X$754,MATCH(WatchList!$B75,'All CCC'!$B$7:$B$754,0)))</f>
        <v/>
      </c>
      <c r="Y75" s="334" t="str">
        <f>IF($B75="","",INDEX('All CCC'!Y$7:Y$754,MATCH(WatchList!$B75,'All CCC'!$B$7:$B$754,0)))</f>
        <v/>
      </c>
      <c r="Z75" s="334" t="str">
        <f>IF($B75="","",INDEX('All CCC'!Z$7:Z$754,MATCH(WatchList!$B75,'All CCC'!$B$7:$B$754,0)))</f>
        <v/>
      </c>
      <c r="AA75" s="334" t="str">
        <f>IF($B75="","",INDEX('All CCC'!AA$7:AA$754,MATCH(WatchList!$B75,'All CCC'!$B$7:$B$754,0)))</f>
        <v/>
      </c>
      <c r="AB75" s="334" t="str">
        <f>IF($B75="","",INDEX('All CCC'!AB$7:AB$754,MATCH(WatchList!$B75,'All CCC'!$B$7:$B$754,0)))</f>
        <v/>
      </c>
      <c r="AC75" s="334" t="str">
        <f>IF($B75="","",INDEX('All CCC'!AC$7:AC$754,MATCH(WatchList!$B75,'All CCC'!$B$7:$B$754,0)))</f>
        <v/>
      </c>
      <c r="AD75" s="334" t="str">
        <f>IF($B75="","",INDEX('All CCC'!AD$7:AD$754,MATCH(WatchList!$B75,'All CCC'!$B$7:$B$754,0)))</f>
        <v/>
      </c>
      <c r="AE75" s="334" t="str">
        <f>IF($B75="","",INDEX('All CCC'!AE$7:AE$754,MATCH(WatchList!$B75,'All CCC'!$B$7:$B$754,0)))</f>
        <v/>
      </c>
      <c r="AF75" s="334" t="str">
        <f>IF($B75="","",INDEX('All CCC'!AF$7:AF$754,MATCH(WatchList!$B75,'All CCC'!$B$7:$B$754,0)))</f>
        <v/>
      </c>
      <c r="AG75" s="334" t="str">
        <f>IF($B75="","",INDEX('All CCC'!AG$7:AG$754,MATCH(WatchList!$B75,'All CCC'!$B$7:$B$754,0)))</f>
        <v/>
      </c>
      <c r="AH75" s="334" t="str">
        <f>IF($B75="","",INDEX('All CCC'!AH$7:AH$754,MATCH(WatchList!$B75,'All CCC'!$B$7:$B$754,0)))</f>
        <v/>
      </c>
      <c r="AI75" s="334" t="str">
        <f>IF($B75="","",INDEX('All CCC'!AI$7:AI$754,MATCH(WatchList!$B75,'All CCC'!$B$7:$B$754,0)))</f>
        <v/>
      </c>
      <c r="AJ75" s="334" t="str">
        <f>IF($B75="","",INDEX('All CCC'!AJ$7:AJ$754,MATCH(WatchList!$B75,'All CCC'!$B$7:$B$754,0)))</f>
        <v/>
      </c>
      <c r="AK75" s="334" t="str">
        <f>IF($B75="","",INDEX('All CCC'!AK$7:AK$754,MATCH(WatchList!$B75,'All CCC'!$B$7:$B$754,0)))</f>
        <v/>
      </c>
      <c r="AL75" s="334" t="str">
        <f>IF($B75="","",INDEX('All CCC'!AL$7:AL$754,MATCH(WatchList!$B75,'All CCC'!$B$7:$B$754,0)))</f>
        <v/>
      </c>
      <c r="AM75" s="334" t="str">
        <f>IF($B75="","",INDEX('All CCC'!AM$7:AM$754,MATCH(WatchList!$B75,'All CCC'!$B$7:$B$754,0)))</f>
        <v/>
      </c>
      <c r="AN75" s="334" t="str">
        <f>IF($B75="","",INDEX('All CCC'!AN$7:AN$754,MATCH(WatchList!$B75,'All CCC'!$B$7:$B$754,0)))</f>
        <v/>
      </c>
      <c r="AO75" s="334" t="str">
        <f>IF($B75="","",INDEX('All CCC'!AO$7:AO$754,MATCH(WatchList!$B75,'All CCC'!$B$7:$B$754,0)))</f>
        <v/>
      </c>
      <c r="AP75" s="334" t="str">
        <f>IF($B75="","",INDEX('All CCC'!AP$7:AP$754,MATCH(WatchList!$B75,'All CCC'!$B$7:$B$754,0)))</f>
        <v/>
      </c>
      <c r="AQ75" s="334" t="str">
        <f>IF($B75="","",INDEX('All CCC'!AQ$7:AQ$754,MATCH(WatchList!$B75,'All CCC'!$B$7:$B$754,0)))</f>
        <v/>
      </c>
      <c r="AR75" s="334" t="str">
        <f>IF($B75="","",INDEX('All CCC'!AR$7:AR$754,MATCH(WatchList!$B75,'All CCC'!$B$7:$B$754,0)))</f>
        <v/>
      </c>
      <c r="AS75" s="334" t="str">
        <f>IF($B75="","",INDEX('All CCC'!AS$7:AS$754,MATCH(WatchList!$B75,'All CCC'!$B$7:$B$754,0)))</f>
        <v/>
      </c>
      <c r="AT75" s="334" t="str">
        <f>IF($B75="","",INDEX('All CCC'!AT$7:AT$754,MATCH(WatchList!$B75,'All CCC'!$B$7:$B$754,0)))</f>
        <v/>
      </c>
      <c r="AU75" s="334" t="str">
        <f>IF($B75="","",INDEX('All CCC'!AU$7:AU$754,MATCH(WatchList!$B75,'All CCC'!$B$7:$B$754,0)))</f>
        <v/>
      </c>
      <c r="AV75" s="334" t="str">
        <f>IF($B75="","",INDEX('All CCC'!AV$7:AV$754,MATCH(WatchList!$B75,'All CCC'!$B$7:$B$754,0)))</f>
        <v/>
      </c>
      <c r="AW75" s="334" t="str">
        <f>IF($B75="","",INDEX('All CCC'!AW$7:AW$754,MATCH(WatchList!$B75,'All CCC'!$B$7:$B$754,0)))</f>
        <v/>
      </c>
      <c r="AX75" s="334" t="str">
        <f>IF($B75="","",INDEX('All CCC'!AX$7:AX$754,MATCH(WatchList!$B75,'All CCC'!$B$7:$B$754,0)))</f>
        <v/>
      </c>
      <c r="AY75" s="334" t="str">
        <f>IF($B75="","",INDEX('All CCC'!AY$7:AY$754,MATCH(WatchList!$B75,'All CCC'!$B$7:$B$754,0)))</f>
        <v/>
      </c>
      <c r="AZ75" s="334" t="str">
        <f>IF($B75="","",INDEX('All CCC'!AZ$7:AZ$754,MATCH(WatchList!$B75,'All CCC'!$B$7:$B$754,0)))</f>
        <v/>
      </c>
      <c r="BA75" s="334" t="str">
        <f>IF($B75="","",INDEX('All CCC'!BA$7:BA$754,MATCH(WatchList!$B75,'All CCC'!$B$7:$B$754,0)))</f>
        <v/>
      </c>
      <c r="BB75" s="334" t="str">
        <f>IF($B75="","",INDEX('All CCC'!BB$7:BB$754,MATCH(WatchList!$B75,'All CCC'!$B$7:$B$754,0)))</f>
        <v/>
      </c>
      <c r="BC75" s="334" t="str">
        <f>IF($B75="","",INDEX('All CCC'!BC$7:BC$754,MATCH(WatchList!$B75,'All CCC'!$B$7:$B$754,0)))</f>
        <v/>
      </c>
      <c r="BD75" s="334" t="str">
        <f>IF($B75="","",INDEX('All CCC'!BD$7:BD$754,MATCH(WatchList!$B75,'All CCC'!$B$7:$B$754,0)))</f>
        <v/>
      </c>
      <c r="BE75" s="334" t="str">
        <f>IF($B75="","",INDEX('All CCC'!BE$7:BE$754,MATCH(WatchList!$B75,'All CCC'!$B$7:$B$754,0)))</f>
        <v/>
      </c>
      <c r="BF75" s="334" t="str">
        <f>IF($B75="","",INDEX('All CCC'!BF$7:BF$754,MATCH(WatchList!$B75,'All CCC'!$B$7:$B$754,0)))</f>
        <v/>
      </c>
      <c r="BG75" s="334" t="str">
        <f>IF($B75="","",INDEX('All CCC'!BG$7:BG$754,MATCH(WatchList!$B75,'All CCC'!$B$7:$B$754,0)))</f>
        <v/>
      </c>
    </row>
    <row r="76" spans="1:59" x14ac:dyDescent="0.2">
      <c r="A76" s="333" t="str">
        <f>IF($B76="","",INDEX('All CCC'!A$7:A$754,MATCH(WatchList!$B76,'All CCC'!$B$7:$B$754,0)))</f>
        <v/>
      </c>
      <c r="B76" s="127"/>
      <c r="C76" s="334" t="str">
        <f>IF($B76="","",INDEX('All CCC'!C$7:C$754,MATCH(WatchList!$B76,'All CCC'!$B$7:$B$754,0)))</f>
        <v/>
      </c>
      <c r="D76" s="334" t="str">
        <f>IF($B76="","",INDEX('All CCC'!D$7:D$754,MATCH(WatchList!$B76,'All CCC'!$B$7:$B$754,0)))</f>
        <v/>
      </c>
      <c r="E76" s="334" t="str">
        <f>IF($B76="","",INDEX('All CCC'!E$7:E$754,MATCH(WatchList!$B76,'All CCC'!$B$7:$B$754,0)))</f>
        <v/>
      </c>
      <c r="F76" s="334" t="str">
        <f>IF($B76="","",INDEX('All CCC'!F$7:F$754,MATCH(WatchList!$B76,'All CCC'!$B$7:$B$754,0)))</f>
        <v/>
      </c>
      <c r="G76" s="334" t="str">
        <f>IF($B76="","",INDEX('All CCC'!G$7:G$754,MATCH(WatchList!$B76,'All CCC'!$B$7:$B$754,0)))</f>
        <v/>
      </c>
      <c r="H76" s="334" t="str">
        <f>IF($B76="","",INDEX('All CCC'!H$7:H$754,MATCH(WatchList!$B76,'All CCC'!$B$7:$B$754,0)))</f>
        <v/>
      </c>
      <c r="I76" s="334" t="str">
        <f>IF($B76="","",INDEX('All CCC'!I$7:I$754,MATCH(WatchList!$B76,'All CCC'!$B$7:$B$754,0)))</f>
        <v/>
      </c>
      <c r="J76" s="334" t="str">
        <f>IF($B76="","",INDEX('All CCC'!J$7:J$754,MATCH(WatchList!$B76,'All CCC'!$B$7:$B$754,0)))</f>
        <v/>
      </c>
      <c r="K76" s="334" t="str">
        <f>IF($B76="","",INDEX('All CCC'!K$7:K$754,MATCH(WatchList!$B76,'All CCC'!$B$7:$B$754,0)))</f>
        <v/>
      </c>
      <c r="L76" s="334" t="str">
        <f>IF($B76="","",INDEX('All CCC'!L$7:L$754,MATCH(WatchList!$B76,'All CCC'!$B$7:$B$754,0)))</f>
        <v/>
      </c>
      <c r="M76" s="334" t="str">
        <f>IF($B76="","",INDEX('All CCC'!M$7:M$754,MATCH(WatchList!$B76,'All CCC'!$B$7:$B$754,0)))</f>
        <v/>
      </c>
      <c r="N76" s="334" t="str">
        <f>IF($B76="","",INDEX('All CCC'!N$7:N$754,MATCH(WatchList!$B76,'All CCC'!$B$7:$B$754,0)))</f>
        <v/>
      </c>
      <c r="O76" s="334" t="str">
        <f>IF($B76="","",INDEX('All CCC'!O$7:O$754,MATCH(WatchList!$B76,'All CCC'!$B$7:$B$754,0)))</f>
        <v/>
      </c>
      <c r="P76" s="335" t="str">
        <f>IF($B76="","",INDEX('All CCC'!P$7:P$754,MATCH(WatchList!$B76,'All CCC'!$B$7:$B$754,0)))</f>
        <v/>
      </c>
      <c r="Q76" s="335" t="str">
        <f>IF($B76="","",INDEX('All CCC'!Q$7:Q$754,MATCH(WatchList!$B76,'All CCC'!$B$7:$B$754,0)))</f>
        <v/>
      </c>
      <c r="R76" s="334" t="str">
        <f>IF($B76="","",INDEX('All CCC'!R$7:R$754,MATCH(WatchList!$B76,'All CCC'!$B$7:$B$754,0)))</f>
        <v/>
      </c>
      <c r="S76" s="334" t="str">
        <f>IF($B76="","",INDEX('All CCC'!S$7:S$754,MATCH(WatchList!$B76,'All CCC'!$B$7:$B$754,0)))</f>
        <v/>
      </c>
      <c r="T76" s="334" t="str">
        <f>IF($B76="","",INDEX('All CCC'!T$7:T$754,MATCH(WatchList!$B76,'All CCC'!$B$7:$B$754,0)))</f>
        <v/>
      </c>
      <c r="U76" s="334" t="str">
        <f>IF($B76="","",INDEX('All CCC'!U$7:U$754,MATCH(WatchList!$B76,'All CCC'!$B$7:$B$754,0)))</f>
        <v/>
      </c>
      <c r="V76" s="334" t="str">
        <f>IF($B76="","",INDEX('All CCC'!V$7:V$754,MATCH(WatchList!$B76,'All CCC'!$B$7:$B$754,0)))</f>
        <v/>
      </c>
      <c r="W76" s="334" t="str">
        <f>IF($B76="","",INDEX('All CCC'!W$7:W$754,MATCH(WatchList!$B76,'All CCC'!$B$7:$B$754,0)))</f>
        <v/>
      </c>
      <c r="X76" s="334" t="str">
        <f>IF($B76="","",INDEX('All CCC'!X$7:X$754,MATCH(WatchList!$B76,'All CCC'!$B$7:$B$754,0)))</f>
        <v/>
      </c>
      <c r="Y76" s="334" t="str">
        <f>IF($B76="","",INDEX('All CCC'!Y$7:Y$754,MATCH(WatchList!$B76,'All CCC'!$B$7:$B$754,0)))</f>
        <v/>
      </c>
      <c r="Z76" s="334" t="str">
        <f>IF($B76="","",INDEX('All CCC'!Z$7:Z$754,MATCH(WatchList!$B76,'All CCC'!$B$7:$B$754,0)))</f>
        <v/>
      </c>
      <c r="AA76" s="334" t="str">
        <f>IF($B76="","",INDEX('All CCC'!AA$7:AA$754,MATCH(WatchList!$B76,'All CCC'!$B$7:$B$754,0)))</f>
        <v/>
      </c>
      <c r="AB76" s="334" t="str">
        <f>IF($B76="","",INDEX('All CCC'!AB$7:AB$754,MATCH(WatchList!$B76,'All CCC'!$B$7:$B$754,0)))</f>
        <v/>
      </c>
      <c r="AC76" s="334" t="str">
        <f>IF($B76="","",INDEX('All CCC'!AC$7:AC$754,MATCH(WatchList!$B76,'All CCC'!$B$7:$B$754,0)))</f>
        <v/>
      </c>
      <c r="AD76" s="334" t="str">
        <f>IF($B76="","",INDEX('All CCC'!AD$7:AD$754,MATCH(WatchList!$B76,'All CCC'!$B$7:$B$754,0)))</f>
        <v/>
      </c>
      <c r="AE76" s="334" t="str">
        <f>IF($B76="","",INDEX('All CCC'!AE$7:AE$754,MATCH(WatchList!$B76,'All CCC'!$B$7:$B$754,0)))</f>
        <v/>
      </c>
      <c r="AF76" s="334" t="str">
        <f>IF($B76="","",INDEX('All CCC'!AF$7:AF$754,MATCH(WatchList!$B76,'All CCC'!$B$7:$B$754,0)))</f>
        <v/>
      </c>
      <c r="AG76" s="334" t="str">
        <f>IF($B76="","",INDEX('All CCC'!AG$7:AG$754,MATCH(WatchList!$B76,'All CCC'!$B$7:$B$754,0)))</f>
        <v/>
      </c>
      <c r="AH76" s="334" t="str">
        <f>IF($B76="","",INDEX('All CCC'!AH$7:AH$754,MATCH(WatchList!$B76,'All CCC'!$B$7:$B$754,0)))</f>
        <v/>
      </c>
      <c r="AI76" s="334" t="str">
        <f>IF($B76="","",INDEX('All CCC'!AI$7:AI$754,MATCH(WatchList!$B76,'All CCC'!$B$7:$B$754,0)))</f>
        <v/>
      </c>
      <c r="AJ76" s="334" t="str">
        <f>IF($B76="","",INDEX('All CCC'!AJ$7:AJ$754,MATCH(WatchList!$B76,'All CCC'!$B$7:$B$754,0)))</f>
        <v/>
      </c>
      <c r="AK76" s="334" t="str">
        <f>IF($B76="","",INDEX('All CCC'!AK$7:AK$754,MATCH(WatchList!$B76,'All CCC'!$B$7:$B$754,0)))</f>
        <v/>
      </c>
      <c r="AL76" s="334" t="str">
        <f>IF($B76="","",INDEX('All CCC'!AL$7:AL$754,MATCH(WatchList!$B76,'All CCC'!$B$7:$B$754,0)))</f>
        <v/>
      </c>
      <c r="AM76" s="334" t="str">
        <f>IF($B76="","",INDEX('All CCC'!AM$7:AM$754,MATCH(WatchList!$B76,'All CCC'!$B$7:$B$754,0)))</f>
        <v/>
      </c>
      <c r="AN76" s="334" t="str">
        <f>IF($B76="","",INDEX('All CCC'!AN$7:AN$754,MATCH(WatchList!$B76,'All CCC'!$B$7:$B$754,0)))</f>
        <v/>
      </c>
      <c r="AO76" s="334" t="str">
        <f>IF($B76="","",INDEX('All CCC'!AO$7:AO$754,MATCH(WatchList!$B76,'All CCC'!$B$7:$B$754,0)))</f>
        <v/>
      </c>
      <c r="AP76" s="334" t="str">
        <f>IF($B76="","",INDEX('All CCC'!AP$7:AP$754,MATCH(WatchList!$B76,'All CCC'!$B$7:$B$754,0)))</f>
        <v/>
      </c>
      <c r="AQ76" s="334" t="str">
        <f>IF($B76="","",INDEX('All CCC'!AQ$7:AQ$754,MATCH(WatchList!$B76,'All CCC'!$B$7:$B$754,0)))</f>
        <v/>
      </c>
      <c r="AR76" s="334" t="str">
        <f>IF($B76="","",INDEX('All CCC'!AR$7:AR$754,MATCH(WatchList!$B76,'All CCC'!$B$7:$B$754,0)))</f>
        <v/>
      </c>
      <c r="AS76" s="334" t="str">
        <f>IF($B76="","",INDEX('All CCC'!AS$7:AS$754,MATCH(WatchList!$B76,'All CCC'!$B$7:$B$754,0)))</f>
        <v/>
      </c>
      <c r="AT76" s="334" t="str">
        <f>IF($B76="","",INDEX('All CCC'!AT$7:AT$754,MATCH(WatchList!$B76,'All CCC'!$B$7:$B$754,0)))</f>
        <v/>
      </c>
      <c r="AU76" s="334" t="str">
        <f>IF($B76="","",INDEX('All CCC'!AU$7:AU$754,MATCH(WatchList!$B76,'All CCC'!$B$7:$B$754,0)))</f>
        <v/>
      </c>
      <c r="AV76" s="334" t="str">
        <f>IF($B76="","",INDEX('All CCC'!AV$7:AV$754,MATCH(WatchList!$B76,'All CCC'!$B$7:$B$754,0)))</f>
        <v/>
      </c>
      <c r="AW76" s="334" t="str">
        <f>IF($B76="","",INDEX('All CCC'!AW$7:AW$754,MATCH(WatchList!$B76,'All CCC'!$B$7:$B$754,0)))</f>
        <v/>
      </c>
      <c r="AX76" s="334" t="str">
        <f>IF($B76="","",INDEX('All CCC'!AX$7:AX$754,MATCH(WatchList!$B76,'All CCC'!$B$7:$B$754,0)))</f>
        <v/>
      </c>
      <c r="AY76" s="334" t="str">
        <f>IF($B76="","",INDEX('All CCC'!AY$7:AY$754,MATCH(WatchList!$B76,'All CCC'!$B$7:$B$754,0)))</f>
        <v/>
      </c>
      <c r="AZ76" s="334" t="str">
        <f>IF($B76="","",INDEX('All CCC'!AZ$7:AZ$754,MATCH(WatchList!$B76,'All CCC'!$B$7:$B$754,0)))</f>
        <v/>
      </c>
      <c r="BA76" s="334" t="str">
        <f>IF($B76="","",INDEX('All CCC'!BA$7:BA$754,MATCH(WatchList!$B76,'All CCC'!$B$7:$B$754,0)))</f>
        <v/>
      </c>
      <c r="BB76" s="334" t="str">
        <f>IF($B76="","",INDEX('All CCC'!BB$7:BB$754,MATCH(WatchList!$B76,'All CCC'!$B$7:$B$754,0)))</f>
        <v/>
      </c>
      <c r="BC76" s="334" t="str">
        <f>IF($B76="","",INDEX('All CCC'!BC$7:BC$754,MATCH(WatchList!$B76,'All CCC'!$B$7:$B$754,0)))</f>
        <v/>
      </c>
      <c r="BD76" s="334" t="str">
        <f>IF($B76="","",INDEX('All CCC'!BD$7:BD$754,MATCH(WatchList!$B76,'All CCC'!$B$7:$B$754,0)))</f>
        <v/>
      </c>
      <c r="BE76" s="334" t="str">
        <f>IF($B76="","",INDEX('All CCC'!BE$7:BE$754,MATCH(WatchList!$B76,'All CCC'!$B$7:$B$754,0)))</f>
        <v/>
      </c>
      <c r="BF76" s="334" t="str">
        <f>IF($B76="","",INDEX('All CCC'!BF$7:BF$754,MATCH(WatchList!$B76,'All CCC'!$B$7:$B$754,0)))</f>
        <v/>
      </c>
      <c r="BG76" s="334" t="str">
        <f>IF($B76="","",INDEX('All CCC'!BG$7:BG$754,MATCH(WatchList!$B76,'All CCC'!$B$7:$B$754,0)))</f>
        <v/>
      </c>
    </row>
    <row r="77" spans="1:59" x14ac:dyDescent="0.2">
      <c r="A77" s="333" t="str">
        <f>IF($B77="","",INDEX('All CCC'!A$7:A$754,MATCH(WatchList!$B77,'All CCC'!$B$7:$B$754,0)))</f>
        <v/>
      </c>
      <c r="B77" s="127"/>
      <c r="C77" s="334" t="str">
        <f>IF($B77="","",INDEX('All CCC'!C$7:C$754,MATCH(WatchList!$B77,'All CCC'!$B$7:$B$754,0)))</f>
        <v/>
      </c>
      <c r="D77" s="334" t="str">
        <f>IF($B77="","",INDEX('All CCC'!D$7:D$754,MATCH(WatchList!$B77,'All CCC'!$B$7:$B$754,0)))</f>
        <v/>
      </c>
      <c r="E77" s="334" t="str">
        <f>IF($B77="","",INDEX('All CCC'!E$7:E$754,MATCH(WatchList!$B77,'All CCC'!$B$7:$B$754,0)))</f>
        <v/>
      </c>
      <c r="F77" s="334" t="str">
        <f>IF($B77="","",INDEX('All CCC'!F$7:F$754,MATCH(WatchList!$B77,'All CCC'!$B$7:$B$754,0)))</f>
        <v/>
      </c>
      <c r="G77" s="334" t="str">
        <f>IF($B77="","",INDEX('All CCC'!G$7:G$754,MATCH(WatchList!$B77,'All CCC'!$B$7:$B$754,0)))</f>
        <v/>
      </c>
      <c r="H77" s="334" t="str">
        <f>IF($B77="","",INDEX('All CCC'!H$7:H$754,MATCH(WatchList!$B77,'All CCC'!$B$7:$B$754,0)))</f>
        <v/>
      </c>
      <c r="I77" s="334" t="str">
        <f>IF($B77="","",INDEX('All CCC'!I$7:I$754,MATCH(WatchList!$B77,'All CCC'!$B$7:$B$754,0)))</f>
        <v/>
      </c>
      <c r="J77" s="334" t="str">
        <f>IF($B77="","",INDEX('All CCC'!J$7:J$754,MATCH(WatchList!$B77,'All CCC'!$B$7:$B$754,0)))</f>
        <v/>
      </c>
      <c r="K77" s="334" t="str">
        <f>IF($B77="","",INDEX('All CCC'!K$7:K$754,MATCH(WatchList!$B77,'All CCC'!$B$7:$B$754,0)))</f>
        <v/>
      </c>
      <c r="L77" s="334" t="str">
        <f>IF($B77="","",INDEX('All CCC'!L$7:L$754,MATCH(WatchList!$B77,'All CCC'!$B$7:$B$754,0)))</f>
        <v/>
      </c>
      <c r="M77" s="334" t="str">
        <f>IF($B77="","",INDEX('All CCC'!M$7:M$754,MATCH(WatchList!$B77,'All CCC'!$B$7:$B$754,0)))</f>
        <v/>
      </c>
      <c r="N77" s="334" t="str">
        <f>IF($B77="","",INDEX('All CCC'!N$7:N$754,MATCH(WatchList!$B77,'All CCC'!$B$7:$B$754,0)))</f>
        <v/>
      </c>
      <c r="O77" s="334" t="str">
        <f>IF($B77="","",INDEX('All CCC'!O$7:O$754,MATCH(WatchList!$B77,'All CCC'!$B$7:$B$754,0)))</f>
        <v/>
      </c>
      <c r="P77" s="335" t="str">
        <f>IF($B77="","",INDEX('All CCC'!P$7:P$754,MATCH(WatchList!$B77,'All CCC'!$B$7:$B$754,0)))</f>
        <v/>
      </c>
      <c r="Q77" s="335" t="str">
        <f>IF($B77="","",INDEX('All CCC'!Q$7:Q$754,MATCH(WatchList!$B77,'All CCC'!$B$7:$B$754,0)))</f>
        <v/>
      </c>
      <c r="R77" s="334" t="str">
        <f>IF($B77="","",INDEX('All CCC'!R$7:R$754,MATCH(WatchList!$B77,'All CCC'!$B$7:$B$754,0)))</f>
        <v/>
      </c>
      <c r="S77" s="334" t="str">
        <f>IF($B77="","",INDEX('All CCC'!S$7:S$754,MATCH(WatchList!$B77,'All CCC'!$B$7:$B$754,0)))</f>
        <v/>
      </c>
      <c r="T77" s="334" t="str">
        <f>IF($B77="","",INDEX('All CCC'!T$7:T$754,MATCH(WatchList!$B77,'All CCC'!$B$7:$B$754,0)))</f>
        <v/>
      </c>
      <c r="U77" s="334" t="str">
        <f>IF($B77="","",INDEX('All CCC'!U$7:U$754,MATCH(WatchList!$B77,'All CCC'!$B$7:$B$754,0)))</f>
        <v/>
      </c>
      <c r="V77" s="334" t="str">
        <f>IF($B77="","",INDEX('All CCC'!V$7:V$754,MATCH(WatchList!$B77,'All CCC'!$B$7:$B$754,0)))</f>
        <v/>
      </c>
      <c r="W77" s="334" t="str">
        <f>IF($B77="","",INDEX('All CCC'!W$7:W$754,MATCH(WatchList!$B77,'All CCC'!$B$7:$B$754,0)))</f>
        <v/>
      </c>
      <c r="X77" s="334" t="str">
        <f>IF($B77="","",INDEX('All CCC'!X$7:X$754,MATCH(WatchList!$B77,'All CCC'!$B$7:$B$754,0)))</f>
        <v/>
      </c>
      <c r="Y77" s="334" t="str">
        <f>IF($B77="","",INDEX('All CCC'!Y$7:Y$754,MATCH(WatchList!$B77,'All CCC'!$B$7:$B$754,0)))</f>
        <v/>
      </c>
      <c r="Z77" s="334" t="str">
        <f>IF($B77="","",INDEX('All CCC'!Z$7:Z$754,MATCH(WatchList!$B77,'All CCC'!$B$7:$B$754,0)))</f>
        <v/>
      </c>
      <c r="AA77" s="334" t="str">
        <f>IF($B77="","",INDEX('All CCC'!AA$7:AA$754,MATCH(WatchList!$B77,'All CCC'!$B$7:$B$754,0)))</f>
        <v/>
      </c>
      <c r="AB77" s="334" t="str">
        <f>IF($B77="","",INDEX('All CCC'!AB$7:AB$754,MATCH(WatchList!$B77,'All CCC'!$B$7:$B$754,0)))</f>
        <v/>
      </c>
      <c r="AC77" s="334" t="str">
        <f>IF($B77="","",INDEX('All CCC'!AC$7:AC$754,MATCH(WatchList!$B77,'All CCC'!$B$7:$B$754,0)))</f>
        <v/>
      </c>
      <c r="AD77" s="334" t="str">
        <f>IF($B77="","",INDEX('All CCC'!AD$7:AD$754,MATCH(WatchList!$B77,'All CCC'!$B$7:$B$754,0)))</f>
        <v/>
      </c>
      <c r="AE77" s="334" t="str">
        <f>IF($B77="","",INDEX('All CCC'!AE$7:AE$754,MATCH(WatchList!$B77,'All CCC'!$B$7:$B$754,0)))</f>
        <v/>
      </c>
      <c r="AF77" s="334" t="str">
        <f>IF($B77="","",INDEX('All CCC'!AF$7:AF$754,MATCH(WatchList!$B77,'All CCC'!$B$7:$B$754,0)))</f>
        <v/>
      </c>
      <c r="AG77" s="334" t="str">
        <f>IF($B77="","",INDEX('All CCC'!AG$7:AG$754,MATCH(WatchList!$B77,'All CCC'!$B$7:$B$754,0)))</f>
        <v/>
      </c>
      <c r="AH77" s="334" t="str">
        <f>IF($B77="","",INDEX('All CCC'!AH$7:AH$754,MATCH(WatchList!$B77,'All CCC'!$B$7:$B$754,0)))</f>
        <v/>
      </c>
      <c r="AI77" s="334" t="str">
        <f>IF($B77="","",INDEX('All CCC'!AI$7:AI$754,MATCH(WatchList!$B77,'All CCC'!$B$7:$B$754,0)))</f>
        <v/>
      </c>
      <c r="AJ77" s="334" t="str">
        <f>IF($B77="","",INDEX('All CCC'!AJ$7:AJ$754,MATCH(WatchList!$B77,'All CCC'!$B$7:$B$754,0)))</f>
        <v/>
      </c>
      <c r="AK77" s="334" t="str">
        <f>IF($B77="","",INDEX('All CCC'!AK$7:AK$754,MATCH(WatchList!$B77,'All CCC'!$B$7:$B$754,0)))</f>
        <v/>
      </c>
      <c r="AL77" s="334" t="str">
        <f>IF($B77="","",INDEX('All CCC'!AL$7:AL$754,MATCH(WatchList!$B77,'All CCC'!$B$7:$B$754,0)))</f>
        <v/>
      </c>
      <c r="AM77" s="334" t="str">
        <f>IF($B77="","",INDEX('All CCC'!AM$7:AM$754,MATCH(WatchList!$B77,'All CCC'!$B$7:$B$754,0)))</f>
        <v/>
      </c>
      <c r="AN77" s="334" t="str">
        <f>IF($B77="","",INDEX('All CCC'!AN$7:AN$754,MATCH(WatchList!$B77,'All CCC'!$B$7:$B$754,0)))</f>
        <v/>
      </c>
      <c r="AO77" s="334" t="str">
        <f>IF($B77="","",INDEX('All CCC'!AO$7:AO$754,MATCH(WatchList!$B77,'All CCC'!$B$7:$B$754,0)))</f>
        <v/>
      </c>
      <c r="AP77" s="334" t="str">
        <f>IF($B77="","",INDEX('All CCC'!AP$7:AP$754,MATCH(WatchList!$B77,'All CCC'!$B$7:$B$754,0)))</f>
        <v/>
      </c>
      <c r="AQ77" s="334" t="str">
        <f>IF($B77="","",INDEX('All CCC'!AQ$7:AQ$754,MATCH(WatchList!$B77,'All CCC'!$B$7:$B$754,0)))</f>
        <v/>
      </c>
      <c r="AR77" s="334" t="str">
        <f>IF($B77="","",INDEX('All CCC'!AR$7:AR$754,MATCH(WatchList!$B77,'All CCC'!$B$7:$B$754,0)))</f>
        <v/>
      </c>
      <c r="AS77" s="334" t="str">
        <f>IF($B77="","",INDEX('All CCC'!AS$7:AS$754,MATCH(WatchList!$B77,'All CCC'!$B$7:$B$754,0)))</f>
        <v/>
      </c>
      <c r="AT77" s="334" t="str">
        <f>IF($B77="","",INDEX('All CCC'!AT$7:AT$754,MATCH(WatchList!$B77,'All CCC'!$B$7:$B$754,0)))</f>
        <v/>
      </c>
      <c r="AU77" s="334" t="str">
        <f>IF($B77="","",INDEX('All CCC'!AU$7:AU$754,MATCH(WatchList!$B77,'All CCC'!$B$7:$B$754,0)))</f>
        <v/>
      </c>
      <c r="AV77" s="334" t="str">
        <f>IF($B77="","",INDEX('All CCC'!AV$7:AV$754,MATCH(WatchList!$B77,'All CCC'!$B$7:$B$754,0)))</f>
        <v/>
      </c>
      <c r="AW77" s="334" t="str">
        <f>IF($B77="","",INDEX('All CCC'!AW$7:AW$754,MATCH(WatchList!$B77,'All CCC'!$B$7:$B$754,0)))</f>
        <v/>
      </c>
      <c r="AX77" s="334" t="str">
        <f>IF($B77="","",INDEX('All CCC'!AX$7:AX$754,MATCH(WatchList!$B77,'All CCC'!$B$7:$B$754,0)))</f>
        <v/>
      </c>
      <c r="AY77" s="334" t="str">
        <f>IF($B77="","",INDEX('All CCC'!AY$7:AY$754,MATCH(WatchList!$B77,'All CCC'!$B$7:$B$754,0)))</f>
        <v/>
      </c>
      <c r="AZ77" s="334" t="str">
        <f>IF($B77="","",INDEX('All CCC'!AZ$7:AZ$754,MATCH(WatchList!$B77,'All CCC'!$B$7:$B$754,0)))</f>
        <v/>
      </c>
      <c r="BA77" s="334" t="str">
        <f>IF($B77="","",INDEX('All CCC'!BA$7:BA$754,MATCH(WatchList!$B77,'All CCC'!$B$7:$B$754,0)))</f>
        <v/>
      </c>
      <c r="BB77" s="334" t="str">
        <f>IF($B77="","",INDEX('All CCC'!BB$7:BB$754,MATCH(WatchList!$B77,'All CCC'!$B$7:$B$754,0)))</f>
        <v/>
      </c>
      <c r="BC77" s="334" t="str">
        <f>IF($B77="","",INDEX('All CCC'!BC$7:BC$754,MATCH(WatchList!$B77,'All CCC'!$B$7:$B$754,0)))</f>
        <v/>
      </c>
      <c r="BD77" s="334" t="str">
        <f>IF($B77="","",INDEX('All CCC'!BD$7:BD$754,MATCH(WatchList!$B77,'All CCC'!$B$7:$B$754,0)))</f>
        <v/>
      </c>
      <c r="BE77" s="334" t="str">
        <f>IF($B77="","",INDEX('All CCC'!BE$7:BE$754,MATCH(WatchList!$B77,'All CCC'!$B$7:$B$754,0)))</f>
        <v/>
      </c>
      <c r="BF77" s="334" t="str">
        <f>IF($B77="","",INDEX('All CCC'!BF$7:BF$754,MATCH(WatchList!$B77,'All CCC'!$B$7:$B$754,0)))</f>
        <v/>
      </c>
      <c r="BG77" s="334" t="str">
        <f>IF($B77="","",INDEX('All CCC'!BG$7:BG$754,MATCH(WatchList!$B77,'All CCC'!$B$7:$B$754,0)))</f>
        <v/>
      </c>
    </row>
    <row r="78" spans="1:59" x14ac:dyDescent="0.2">
      <c r="A78" s="333" t="str">
        <f>IF($B78="","",INDEX('All CCC'!A$7:A$754,MATCH(WatchList!$B78,'All CCC'!$B$7:$B$754,0)))</f>
        <v/>
      </c>
      <c r="B78" s="127"/>
      <c r="C78" s="334" t="str">
        <f>IF($B78="","",INDEX('All CCC'!C$7:C$754,MATCH(WatchList!$B78,'All CCC'!$B$7:$B$754,0)))</f>
        <v/>
      </c>
      <c r="D78" s="334" t="str">
        <f>IF($B78="","",INDEX('All CCC'!D$7:D$754,MATCH(WatchList!$B78,'All CCC'!$B$7:$B$754,0)))</f>
        <v/>
      </c>
      <c r="E78" s="334" t="str">
        <f>IF($B78="","",INDEX('All CCC'!E$7:E$754,MATCH(WatchList!$B78,'All CCC'!$B$7:$B$754,0)))</f>
        <v/>
      </c>
      <c r="F78" s="334" t="str">
        <f>IF($B78="","",INDEX('All CCC'!F$7:F$754,MATCH(WatchList!$B78,'All CCC'!$B$7:$B$754,0)))</f>
        <v/>
      </c>
      <c r="G78" s="334" t="str">
        <f>IF($B78="","",INDEX('All CCC'!G$7:G$754,MATCH(WatchList!$B78,'All CCC'!$B$7:$B$754,0)))</f>
        <v/>
      </c>
      <c r="H78" s="334" t="str">
        <f>IF($B78="","",INDEX('All CCC'!H$7:H$754,MATCH(WatchList!$B78,'All CCC'!$B$7:$B$754,0)))</f>
        <v/>
      </c>
      <c r="I78" s="334" t="str">
        <f>IF($B78="","",INDEX('All CCC'!I$7:I$754,MATCH(WatchList!$B78,'All CCC'!$B$7:$B$754,0)))</f>
        <v/>
      </c>
      <c r="J78" s="334" t="str">
        <f>IF($B78="","",INDEX('All CCC'!J$7:J$754,MATCH(WatchList!$B78,'All CCC'!$B$7:$B$754,0)))</f>
        <v/>
      </c>
      <c r="K78" s="334" t="str">
        <f>IF($B78="","",INDEX('All CCC'!K$7:K$754,MATCH(WatchList!$B78,'All CCC'!$B$7:$B$754,0)))</f>
        <v/>
      </c>
      <c r="L78" s="334" t="str">
        <f>IF($B78="","",INDEX('All CCC'!L$7:L$754,MATCH(WatchList!$B78,'All CCC'!$B$7:$B$754,0)))</f>
        <v/>
      </c>
      <c r="M78" s="334" t="str">
        <f>IF($B78="","",INDEX('All CCC'!M$7:M$754,MATCH(WatchList!$B78,'All CCC'!$B$7:$B$754,0)))</f>
        <v/>
      </c>
      <c r="N78" s="334" t="str">
        <f>IF($B78="","",INDEX('All CCC'!N$7:N$754,MATCH(WatchList!$B78,'All CCC'!$B$7:$B$754,0)))</f>
        <v/>
      </c>
      <c r="O78" s="334" t="str">
        <f>IF($B78="","",INDEX('All CCC'!O$7:O$754,MATCH(WatchList!$B78,'All CCC'!$B$7:$B$754,0)))</f>
        <v/>
      </c>
      <c r="P78" s="335" t="str">
        <f>IF($B78="","",INDEX('All CCC'!P$7:P$754,MATCH(WatchList!$B78,'All CCC'!$B$7:$B$754,0)))</f>
        <v/>
      </c>
      <c r="Q78" s="335" t="str">
        <f>IF($B78="","",INDEX('All CCC'!Q$7:Q$754,MATCH(WatchList!$B78,'All CCC'!$B$7:$B$754,0)))</f>
        <v/>
      </c>
      <c r="R78" s="334" t="str">
        <f>IF($B78="","",INDEX('All CCC'!R$7:R$754,MATCH(WatchList!$B78,'All CCC'!$B$7:$B$754,0)))</f>
        <v/>
      </c>
      <c r="S78" s="334" t="str">
        <f>IF($B78="","",INDEX('All CCC'!S$7:S$754,MATCH(WatchList!$B78,'All CCC'!$B$7:$B$754,0)))</f>
        <v/>
      </c>
      <c r="T78" s="334" t="str">
        <f>IF($B78="","",INDEX('All CCC'!T$7:T$754,MATCH(WatchList!$B78,'All CCC'!$B$7:$B$754,0)))</f>
        <v/>
      </c>
      <c r="U78" s="334" t="str">
        <f>IF($B78="","",INDEX('All CCC'!U$7:U$754,MATCH(WatchList!$B78,'All CCC'!$B$7:$B$754,0)))</f>
        <v/>
      </c>
      <c r="V78" s="334" t="str">
        <f>IF($B78="","",INDEX('All CCC'!V$7:V$754,MATCH(WatchList!$B78,'All CCC'!$B$7:$B$754,0)))</f>
        <v/>
      </c>
      <c r="W78" s="334" t="str">
        <f>IF($B78="","",INDEX('All CCC'!W$7:W$754,MATCH(WatchList!$B78,'All CCC'!$B$7:$B$754,0)))</f>
        <v/>
      </c>
      <c r="X78" s="334" t="str">
        <f>IF($B78="","",INDEX('All CCC'!X$7:X$754,MATCH(WatchList!$B78,'All CCC'!$B$7:$B$754,0)))</f>
        <v/>
      </c>
      <c r="Y78" s="334" t="str">
        <f>IF($B78="","",INDEX('All CCC'!Y$7:Y$754,MATCH(WatchList!$B78,'All CCC'!$B$7:$B$754,0)))</f>
        <v/>
      </c>
      <c r="Z78" s="334" t="str">
        <f>IF($B78="","",INDEX('All CCC'!Z$7:Z$754,MATCH(WatchList!$B78,'All CCC'!$B$7:$B$754,0)))</f>
        <v/>
      </c>
      <c r="AA78" s="334" t="str">
        <f>IF($B78="","",INDEX('All CCC'!AA$7:AA$754,MATCH(WatchList!$B78,'All CCC'!$B$7:$B$754,0)))</f>
        <v/>
      </c>
      <c r="AB78" s="334" t="str">
        <f>IF($B78="","",INDEX('All CCC'!AB$7:AB$754,MATCH(WatchList!$B78,'All CCC'!$B$7:$B$754,0)))</f>
        <v/>
      </c>
      <c r="AC78" s="334" t="str">
        <f>IF($B78="","",INDEX('All CCC'!AC$7:AC$754,MATCH(WatchList!$B78,'All CCC'!$B$7:$B$754,0)))</f>
        <v/>
      </c>
      <c r="AD78" s="334" t="str">
        <f>IF($B78="","",INDEX('All CCC'!AD$7:AD$754,MATCH(WatchList!$B78,'All CCC'!$B$7:$B$754,0)))</f>
        <v/>
      </c>
      <c r="AE78" s="334" t="str">
        <f>IF($B78="","",INDEX('All CCC'!AE$7:AE$754,MATCH(WatchList!$B78,'All CCC'!$B$7:$B$754,0)))</f>
        <v/>
      </c>
      <c r="AF78" s="334" t="str">
        <f>IF($B78="","",INDEX('All CCC'!AF$7:AF$754,MATCH(WatchList!$B78,'All CCC'!$B$7:$B$754,0)))</f>
        <v/>
      </c>
      <c r="AG78" s="334" t="str">
        <f>IF($B78="","",INDEX('All CCC'!AG$7:AG$754,MATCH(WatchList!$B78,'All CCC'!$B$7:$B$754,0)))</f>
        <v/>
      </c>
      <c r="AH78" s="334" t="str">
        <f>IF($B78="","",INDEX('All CCC'!AH$7:AH$754,MATCH(WatchList!$B78,'All CCC'!$B$7:$B$754,0)))</f>
        <v/>
      </c>
      <c r="AI78" s="334" t="str">
        <f>IF($B78="","",INDEX('All CCC'!AI$7:AI$754,MATCH(WatchList!$B78,'All CCC'!$B$7:$B$754,0)))</f>
        <v/>
      </c>
      <c r="AJ78" s="334" t="str">
        <f>IF($B78="","",INDEX('All CCC'!AJ$7:AJ$754,MATCH(WatchList!$B78,'All CCC'!$B$7:$B$754,0)))</f>
        <v/>
      </c>
      <c r="AK78" s="334" t="str">
        <f>IF($B78="","",INDEX('All CCC'!AK$7:AK$754,MATCH(WatchList!$B78,'All CCC'!$B$7:$B$754,0)))</f>
        <v/>
      </c>
      <c r="AL78" s="334" t="str">
        <f>IF($B78="","",INDEX('All CCC'!AL$7:AL$754,MATCH(WatchList!$B78,'All CCC'!$B$7:$B$754,0)))</f>
        <v/>
      </c>
      <c r="AM78" s="334" t="str">
        <f>IF($B78="","",INDEX('All CCC'!AM$7:AM$754,MATCH(WatchList!$B78,'All CCC'!$B$7:$B$754,0)))</f>
        <v/>
      </c>
      <c r="AN78" s="334" t="str">
        <f>IF($B78="","",INDEX('All CCC'!AN$7:AN$754,MATCH(WatchList!$B78,'All CCC'!$B$7:$B$754,0)))</f>
        <v/>
      </c>
      <c r="AO78" s="334" t="str">
        <f>IF($B78="","",INDEX('All CCC'!AO$7:AO$754,MATCH(WatchList!$B78,'All CCC'!$B$7:$B$754,0)))</f>
        <v/>
      </c>
      <c r="AP78" s="334" t="str">
        <f>IF($B78="","",INDEX('All CCC'!AP$7:AP$754,MATCH(WatchList!$B78,'All CCC'!$B$7:$B$754,0)))</f>
        <v/>
      </c>
      <c r="AQ78" s="334" t="str">
        <f>IF($B78="","",INDEX('All CCC'!AQ$7:AQ$754,MATCH(WatchList!$B78,'All CCC'!$B$7:$B$754,0)))</f>
        <v/>
      </c>
      <c r="AR78" s="334" t="str">
        <f>IF($B78="","",INDEX('All CCC'!AR$7:AR$754,MATCH(WatchList!$B78,'All CCC'!$B$7:$B$754,0)))</f>
        <v/>
      </c>
      <c r="AS78" s="334" t="str">
        <f>IF($B78="","",INDEX('All CCC'!AS$7:AS$754,MATCH(WatchList!$B78,'All CCC'!$B$7:$B$754,0)))</f>
        <v/>
      </c>
      <c r="AT78" s="334" t="str">
        <f>IF($B78="","",INDEX('All CCC'!AT$7:AT$754,MATCH(WatchList!$B78,'All CCC'!$B$7:$B$754,0)))</f>
        <v/>
      </c>
      <c r="AU78" s="334" t="str">
        <f>IF($B78="","",INDEX('All CCC'!AU$7:AU$754,MATCH(WatchList!$B78,'All CCC'!$B$7:$B$754,0)))</f>
        <v/>
      </c>
      <c r="AV78" s="334" t="str">
        <f>IF($B78="","",INDEX('All CCC'!AV$7:AV$754,MATCH(WatchList!$B78,'All CCC'!$B$7:$B$754,0)))</f>
        <v/>
      </c>
      <c r="AW78" s="334" t="str">
        <f>IF($B78="","",INDEX('All CCC'!AW$7:AW$754,MATCH(WatchList!$B78,'All CCC'!$B$7:$B$754,0)))</f>
        <v/>
      </c>
      <c r="AX78" s="334" t="str">
        <f>IF($B78="","",INDEX('All CCC'!AX$7:AX$754,MATCH(WatchList!$B78,'All CCC'!$B$7:$B$754,0)))</f>
        <v/>
      </c>
      <c r="AY78" s="334" t="str">
        <f>IF($B78="","",INDEX('All CCC'!AY$7:AY$754,MATCH(WatchList!$B78,'All CCC'!$B$7:$B$754,0)))</f>
        <v/>
      </c>
      <c r="AZ78" s="334" t="str">
        <f>IF($B78="","",INDEX('All CCC'!AZ$7:AZ$754,MATCH(WatchList!$B78,'All CCC'!$B$7:$B$754,0)))</f>
        <v/>
      </c>
      <c r="BA78" s="334" t="str">
        <f>IF($B78="","",INDEX('All CCC'!BA$7:BA$754,MATCH(WatchList!$B78,'All CCC'!$B$7:$B$754,0)))</f>
        <v/>
      </c>
      <c r="BB78" s="334" t="str">
        <f>IF($B78="","",INDEX('All CCC'!BB$7:BB$754,MATCH(WatchList!$B78,'All CCC'!$B$7:$B$754,0)))</f>
        <v/>
      </c>
      <c r="BC78" s="334" t="str">
        <f>IF($B78="","",INDEX('All CCC'!BC$7:BC$754,MATCH(WatchList!$B78,'All CCC'!$B$7:$B$754,0)))</f>
        <v/>
      </c>
      <c r="BD78" s="334" t="str">
        <f>IF($B78="","",INDEX('All CCC'!BD$7:BD$754,MATCH(WatchList!$B78,'All CCC'!$B$7:$B$754,0)))</f>
        <v/>
      </c>
      <c r="BE78" s="334" t="str">
        <f>IF($B78="","",INDEX('All CCC'!BE$7:BE$754,MATCH(WatchList!$B78,'All CCC'!$B$7:$B$754,0)))</f>
        <v/>
      </c>
      <c r="BF78" s="334" t="str">
        <f>IF($B78="","",INDEX('All CCC'!BF$7:BF$754,MATCH(WatchList!$B78,'All CCC'!$B$7:$B$754,0)))</f>
        <v/>
      </c>
      <c r="BG78" s="334" t="str">
        <f>IF($B78="","",INDEX('All CCC'!BG$7:BG$754,MATCH(WatchList!$B78,'All CCC'!$B$7:$B$754,0)))</f>
        <v/>
      </c>
    </row>
    <row r="79" spans="1:59" x14ac:dyDescent="0.2">
      <c r="A79" s="333" t="str">
        <f>IF($B79="","",INDEX('All CCC'!A$7:A$754,MATCH(WatchList!$B79,'All CCC'!$B$7:$B$754,0)))</f>
        <v/>
      </c>
      <c r="B79" s="127"/>
      <c r="C79" s="334" t="str">
        <f>IF($B79="","",INDEX('All CCC'!C$7:C$754,MATCH(WatchList!$B79,'All CCC'!$B$7:$B$754,0)))</f>
        <v/>
      </c>
      <c r="D79" s="334" t="str">
        <f>IF($B79="","",INDEX('All CCC'!D$7:D$754,MATCH(WatchList!$B79,'All CCC'!$B$7:$B$754,0)))</f>
        <v/>
      </c>
      <c r="E79" s="334" t="str">
        <f>IF($B79="","",INDEX('All CCC'!E$7:E$754,MATCH(WatchList!$B79,'All CCC'!$B$7:$B$754,0)))</f>
        <v/>
      </c>
      <c r="F79" s="334" t="str">
        <f>IF($B79="","",INDEX('All CCC'!F$7:F$754,MATCH(WatchList!$B79,'All CCC'!$B$7:$B$754,0)))</f>
        <v/>
      </c>
      <c r="G79" s="334" t="str">
        <f>IF($B79="","",INDEX('All CCC'!G$7:G$754,MATCH(WatchList!$B79,'All CCC'!$B$7:$B$754,0)))</f>
        <v/>
      </c>
      <c r="H79" s="334" t="str">
        <f>IF($B79="","",INDEX('All CCC'!H$7:H$754,MATCH(WatchList!$B79,'All CCC'!$B$7:$B$754,0)))</f>
        <v/>
      </c>
      <c r="I79" s="334" t="str">
        <f>IF($B79="","",INDEX('All CCC'!I$7:I$754,MATCH(WatchList!$B79,'All CCC'!$B$7:$B$754,0)))</f>
        <v/>
      </c>
      <c r="J79" s="334" t="str">
        <f>IF($B79="","",INDEX('All CCC'!J$7:J$754,MATCH(WatchList!$B79,'All CCC'!$B$7:$B$754,0)))</f>
        <v/>
      </c>
      <c r="K79" s="334" t="str">
        <f>IF($B79="","",INDEX('All CCC'!K$7:K$754,MATCH(WatchList!$B79,'All CCC'!$B$7:$B$754,0)))</f>
        <v/>
      </c>
      <c r="L79" s="334" t="str">
        <f>IF($B79="","",INDEX('All CCC'!L$7:L$754,MATCH(WatchList!$B79,'All CCC'!$B$7:$B$754,0)))</f>
        <v/>
      </c>
      <c r="M79" s="334" t="str">
        <f>IF($B79="","",INDEX('All CCC'!M$7:M$754,MATCH(WatchList!$B79,'All CCC'!$B$7:$B$754,0)))</f>
        <v/>
      </c>
      <c r="N79" s="334" t="str">
        <f>IF($B79="","",INDEX('All CCC'!N$7:N$754,MATCH(WatchList!$B79,'All CCC'!$B$7:$B$754,0)))</f>
        <v/>
      </c>
      <c r="O79" s="334" t="str">
        <f>IF($B79="","",INDEX('All CCC'!O$7:O$754,MATCH(WatchList!$B79,'All CCC'!$B$7:$B$754,0)))</f>
        <v/>
      </c>
      <c r="P79" s="335" t="str">
        <f>IF($B79="","",INDEX('All CCC'!P$7:P$754,MATCH(WatchList!$B79,'All CCC'!$B$7:$B$754,0)))</f>
        <v/>
      </c>
      <c r="Q79" s="335" t="str">
        <f>IF($B79="","",INDEX('All CCC'!Q$7:Q$754,MATCH(WatchList!$B79,'All CCC'!$B$7:$B$754,0)))</f>
        <v/>
      </c>
      <c r="R79" s="334" t="str">
        <f>IF($B79="","",INDEX('All CCC'!R$7:R$754,MATCH(WatchList!$B79,'All CCC'!$B$7:$B$754,0)))</f>
        <v/>
      </c>
      <c r="S79" s="334" t="str">
        <f>IF($B79="","",INDEX('All CCC'!S$7:S$754,MATCH(WatchList!$B79,'All CCC'!$B$7:$B$754,0)))</f>
        <v/>
      </c>
      <c r="T79" s="334" t="str">
        <f>IF($B79="","",INDEX('All CCC'!T$7:T$754,MATCH(WatchList!$B79,'All CCC'!$B$7:$B$754,0)))</f>
        <v/>
      </c>
      <c r="U79" s="334" t="str">
        <f>IF($B79="","",INDEX('All CCC'!U$7:U$754,MATCH(WatchList!$B79,'All CCC'!$B$7:$B$754,0)))</f>
        <v/>
      </c>
      <c r="V79" s="334" t="str">
        <f>IF($B79="","",INDEX('All CCC'!V$7:V$754,MATCH(WatchList!$B79,'All CCC'!$B$7:$B$754,0)))</f>
        <v/>
      </c>
      <c r="W79" s="334" t="str">
        <f>IF($B79="","",INDEX('All CCC'!W$7:W$754,MATCH(WatchList!$B79,'All CCC'!$B$7:$B$754,0)))</f>
        <v/>
      </c>
      <c r="X79" s="334" t="str">
        <f>IF($B79="","",INDEX('All CCC'!X$7:X$754,MATCH(WatchList!$B79,'All CCC'!$B$7:$B$754,0)))</f>
        <v/>
      </c>
      <c r="Y79" s="334" t="str">
        <f>IF($B79="","",INDEX('All CCC'!Y$7:Y$754,MATCH(WatchList!$B79,'All CCC'!$B$7:$B$754,0)))</f>
        <v/>
      </c>
      <c r="Z79" s="334" t="str">
        <f>IF($B79="","",INDEX('All CCC'!Z$7:Z$754,MATCH(WatchList!$B79,'All CCC'!$B$7:$B$754,0)))</f>
        <v/>
      </c>
      <c r="AA79" s="334" t="str">
        <f>IF($B79="","",INDEX('All CCC'!AA$7:AA$754,MATCH(WatchList!$B79,'All CCC'!$B$7:$B$754,0)))</f>
        <v/>
      </c>
      <c r="AB79" s="334" t="str">
        <f>IF($B79="","",INDEX('All CCC'!AB$7:AB$754,MATCH(WatchList!$B79,'All CCC'!$B$7:$B$754,0)))</f>
        <v/>
      </c>
      <c r="AC79" s="334" t="str">
        <f>IF($B79="","",INDEX('All CCC'!AC$7:AC$754,MATCH(WatchList!$B79,'All CCC'!$B$7:$B$754,0)))</f>
        <v/>
      </c>
      <c r="AD79" s="334" t="str">
        <f>IF($B79="","",INDEX('All CCC'!AD$7:AD$754,MATCH(WatchList!$B79,'All CCC'!$B$7:$B$754,0)))</f>
        <v/>
      </c>
      <c r="AE79" s="334" t="str">
        <f>IF($B79="","",INDEX('All CCC'!AE$7:AE$754,MATCH(WatchList!$B79,'All CCC'!$B$7:$B$754,0)))</f>
        <v/>
      </c>
      <c r="AF79" s="334" t="str">
        <f>IF($B79="","",INDEX('All CCC'!AF$7:AF$754,MATCH(WatchList!$B79,'All CCC'!$B$7:$B$754,0)))</f>
        <v/>
      </c>
      <c r="AG79" s="334" t="str">
        <f>IF($B79="","",INDEX('All CCC'!AG$7:AG$754,MATCH(WatchList!$B79,'All CCC'!$B$7:$B$754,0)))</f>
        <v/>
      </c>
      <c r="AH79" s="334" t="str">
        <f>IF($B79="","",INDEX('All CCC'!AH$7:AH$754,MATCH(WatchList!$B79,'All CCC'!$B$7:$B$754,0)))</f>
        <v/>
      </c>
      <c r="AI79" s="334" t="str">
        <f>IF($B79="","",INDEX('All CCC'!AI$7:AI$754,MATCH(WatchList!$B79,'All CCC'!$B$7:$B$754,0)))</f>
        <v/>
      </c>
      <c r="AJ79" s="334" t="str">
        <f>IF($B79="","",INDEX('All CCC'!AJ$7:AJ$754,MATCH(WatchList!$B79,'All CCC'!$B$7:$B$754,0)))</f>
        <v/>
      </c>
      <c r="AK79" s="334" t="str">
        <f>IF($B79="","",INDEX('All CCC'!AK$7:AK$754,MATCH(WatchList!$B79,'All CCC'!$B$7:$B$754,0)))</f>
        <v/>
      </c>
      <c r="AL79" s="334" t="str">
        <f>IF($B79="","",INDEX('All CCC'!AL$7:AL$754,MATCH(WatchList!$B79,'All CCC'!$B$7:$B$754,0)))</f>
        <v/>
      </c>
      <c r="AM79" s="334" t="str">
        <f>IF($B79="","",INDEX('All CCC'!AM$7:AM$754,MATCH(WatchList!$B79,'All CCC'!$B$7:$B$754,0)))</f>
        <v/>
      </c>
      <c r="AN79" s="334" t="str">
        <f>IF($B79="","",INDEX('All CCC'!AN$7:AN$754,MATCH(WatchList!$B79,'All CCC'!$B$7:$B$754,0)))</f>
        <v/>
      </c>
      <c r="AO79" s="334" t="str">
        <f>IF($B79="","",INDEX('All CCC'!AO$7:AO$754,MATCH(WatchList!$B79,'All CCC'!$B$7:$B$754,0)))</f>
        <v/>
      </c>
      <c r="AP79" s="334" t="str">
        <f>IF($B79="","",INDEX('All CCC'!AP$7:AP$754,MATCH(WatchList!$B79,'All CCC'!$B$7:$B$754,0)))</f>
        <v/>
      </c>
      <c r="AQ79" s="334" t="str">
        <f>IF($B79="","",INDEX('All CCC'!AQ$7:AQ$754,MATCH(WatchList!$B79,'All CCC'!$B$7:$B$754,0)))</f>
        <v/>
      </c>
      <c r="AR79" s="334" t="str">
        <f>IF($B79="","",INDEX('All CCC'!AR$7:AR$754,MATCH(WatchList!$B79,'All CCC'!$B$7:$B$754,0)))</f>
        <v/>
      </c>
      <c r="AS79" s="334" t="str">
        <f>IF($B79="","",INDEX('All CCC'!AS$7:AS$754,MATCH(WatchList!$B79,'All CCC'!$B$7:$B$754,0)))</f>
        <v/>
      </c>
      <c r="AT79" s="334" t="str">
        <f>IF($B79="","",INDEX('All CCC'!AT$7:AT$754,MATCH(WatchList!$B79,'All CCC'!$B$7:$B$754,0)))</f>
        <v/>
      </c>
      <c r="AU79" s="334" t="str">
        <f>IF($B79="","",INDEX('All CCC'!AU$7:AU$754,MATCH(WatchList!$B79,'All CCC'!$B$7:$B$754,0)))</f>
        <v/>
      </c>
      <c r="AV79" s="334" t="str">
        <f>IF($B79="","",INDEX('All CCC'!AV$7:AV$754,MATCH(WatchList!$B79,'All CCC'!$B$7:$B$754,0)))</f>
        <v/>
      </c>
      <c r="AW79" s="334" t="str">
        <f>IF($B79="","",INDEX('All CCC'!AW$7:AW$754,MATCH(WatchList!$B79,'All CCC'!$B$7:$B$754,0)))</f>
        <v/>
      </c>
      <c r="AX79" s="334" t="str">
        <f>IF($B79="","",INDEX('All CCC'!AX$7:AX$754,MATCH(WatchList!$B79,'All CCC'!$B$7:$B$754,0)))</f>
        <v/>
      </c>
      <c r="AY79" s="334" t="str">
        <f>IF($B79="","",INDEX('All CCC'!AY$7:AY$754,MATCH(WatchList!$B79,'All CCC'!$B$7:$B$754,0)))</f>
        <v/>
      </c>
      <c r="AZ79" s="334" t="str">
        <f>IF($B79="","",INDEX('All CCC'!AZ$7:AZ$754,MATCH(WatchList!$B79,'All CCC'!$B$7:$B$754,0)))</f>
        <v/>
      </c>
      <c r="BA79" s="334" t="str">
        <f>IF($B79="","",INDEX('All CCC'!BA$7:BA$754,MATCH(WatchList!$B79,'All CCC'!$B$7:$B$754,0)))</f>
        <v/>
      </c>
      <c r="BB79" s="334" t="str">
        <f>IF($B79="","",INDEX('All CCC'!BB$7:BB$754,MATCH(WatchList!$B79,'All CCC'!$B$7:$B$754,0)))</f>
        <v/>
      </c>
      <c r="BC79" s="334" t="str">
        <f>IF($B79="","",INDEX('All CCC'!BC$7:BC$754,MATCH(WatchList!$B79,'All CCC'!$B$7:$B$754,0)))</f>
        <v/>
      </c>
      <c r="BD79" s="334" t="str">
        <f>IF($B79="","",INDEX('All CCC'!BD$7:BD$754,MATCH(WatchList!$B79,'All CCC'!$B$7:$B$754,0)))</f>
        <v/>
      </c>
      <c r="BE79" s="334" t="str">
        <f>IF($B79="","",INDEX('All CCC'!BE$7:BE$754,MATCH(WatchList!$B79,'All CCC'!$B$7:$B$754,0)))</f>
        <v/>
      </c>
      <c r="BF79" s="334" t="str">
        <f>IF($B79="","",INDEX('All CCC'!BF$7:BF$754,MATCH(WatchList!$B79,'All CCC'!$B$7:$B$754,0)))</f>
        <v/>
      </c>
      <c r="BG79" s="334" t="str">
        <f>IF($B79="","",INDEX('All CCC'!BG$7:BG$754,MATCH(WatchList!$B79,'All CCC'!$B$7:$B$754,0)))</f>
        <v/>
      </c>
    </row>
    <row r="80" spans="1:59" x14ac:dyDescent="0.2">
      <c r="A80" s="333" t="str">
        <f>IF($B80="","",INDEX('All CCC'!A$7:A$754,MATCH(WatchList!$B80,'All CCC'!$B$7:$B$754,0)))</f>
        <v/>
      </c>
      <c r="B80" s="127"/>
      <c r="C80" s="334" t="str">
        <f>IF($B80="","",INDEX('All CCC'!C$7:C$754,MATCH(WatchList!$B80,'All CCC'!$B$7:$B$754,0)))</f>
        <v/>
      </c>
      <c r="D80" s="334" t="str">
        <f>IF($B80="","",INDEX('All CCC'!D$7:D$754,MATCH(WatchList!$B80,'All CCC'!$B$7:$B$754,0)))</f>
        <v/>
      </c>
      <c r="E80" s="334" t="str">
        <f>IF($B80="","",INDEX('All CCC'!E$7:E$754,MATCH(WatchList!$B80,'All CCC'!$B$7:$B$754,0)))</f>
        <v/>
      </c>
      <c r="F80" s="334" t="str">
        <f>IF($B80="","",INDEX('All CCC'!F$7:F$754,MATCH(WatchList!$B80,'All CCC'!$B$7:$B$754,0)))</f>
        <v/>
      </c>
      <c r="G80" s="334" t="str">
        <f>IF($B80="","",INDEX('All CCC'!G$7:G$754,MATCH(WatchList!$B80,'All CCC'!$B$7:$B$754,0)))</f>
        <v/>
      </c>
      <c r="H80" s="334" t="str">
        <f>IF($B80="","",INDEX('All CCC'!H$7:H$754,MATCH(WatchList!$B80,'All CCC'!$B$7:$B$754,0)))</f>
        <v/>
      </c>
      <c r="I80" s="334" t="str">
        <f>IF($B80="","",INDEX('All CCC'!I$7:I$754,MATCH(WatchList!$B80,'All CCC'!$B$7:$B$754,0)))</f>
        <v/>
      </c>
      <c r="J80" s="334" t="str">
        <f>IF($B80="","",INDEX('All CCC'!J$7:J$754,MATCH(WatchList!$B80,'All CCC'!$B$7:$B$754,0)))</f>
        <v/>
      </c>
      <c r="K80" s="334" t="str">
        <f>IF($B80="","",INDEX('All CCC'!K$7:K$754,MATCH(WatchList!$B80,'All CCC'!$B$7:$B$754,0)))</f>
        <v/>
      </c>
      <c r="L80" s="334" t="str">
        <f>IF($B80="","",INDEX('All CCC'!L$7:L$754,MATCH(WatchList!$B80,'All CCC'!$B$7:$B$754,0)))</f>
        <v/>
      </c>
      <c r="M80" s="334" t="str">
        <f>IF($B80="","",INDEX('All CCC'!M$7:M$754,MATCH(WatchList!$B80,'All CCC'!$B$7:$B$754,0)))</f>
        <v/>
      </c>
      <c r="N80" s="334" t="str">
        <f>IF($B80="","",INDEX('All CCC'!N$7:N$754,MATCH(WatchList!$B80,'All CCC'!$B$7:$B$754,0)))</f>
        <v/>
      </c>
      <c r="O80" s="334" t="str">
        <f>IF($B80="","",INDEX('All CCC'!O$7:O$754,MATCH(WatchList!$B80,'All CCC'!$B$7:$B$754,0)))</f>
        <v/>
      </c>
      <c r="P80" s="335" t="str">
        <f>IF($B80="","",INDEX('All CCC'!P$7:P$754,MATCH(WatchList!$B80,'All CCC'!$B$7:$B$754,0)))</f>
        <v/>
      </c>
      <c r="Q80" s="335" t="str">
        <f>IF($B80="","",INDEX('All CCC'!Q$7:Q$754,MATCH(WatchList!$B80,'All CCC'!$B$7:$B$754,0)))</f>
        <v/>
      </c>
      <c r="R80" s="334" t="str">
        <f>IF($B80="","",INDEX('All CCC'!R$7:R$754,MATCH(WatchList!$B80,'All CCC'!$B$7:$B$754,0)))</f>
        <v/>
      </c>
      <c r="S80" s="334" t="str">
        <f>IF($B80="","",INDEX('All CCC'!S$7:S$754,MATCH(WatchList!$B80,'All CCC'!$B$7:$B$754,0)))</f>
        <v/>
      </c>
      <c r="T80" s="334" t="str">
        <f>IF($B80="","",INDEX('All CCC'!T$7:T$754,MATCH(WatchList!$B80,'All CCC'!$B$7:$B$754,0)))</f>
        <v/>
      </c>
      <c r="U80" s="334" t="str">
        <f>IF($B80="","",INDEX('All CCC'!U$7:U$754,MATCH(WatchList!$B80,'All CCC'!$B$7:$B$754,0)))</f>
        <v/>
      </c>
      <c r="V80" s="334" t="str">
        <f>IF($B80="","",INDEX('All CCC'!V$7:V$754,MATCH(WatchList!$B80,'All CCC'!$B$7:$B$754,0)))</f>
        <v/>
      </c>
      <c r="W80" s="334" t="str">
        <f>IF($B80="","",INDEX('All CCC'!W$7:W$754,MATCH(WatchList!$B80,'All CCC'!$B$7:$B$754,0)))</f>
        <v/>
      </c>
      <c r="X80" s="334" t="str">
        <f>IF($B80="","",INDEX('All CCC'!X$7:X$754,MATCH(WatchList!$B80,'All CCC'!$B$7:$B$754,0)))</f>
        <v/>
      </c>
      <c r="Y80" s="334" t="str">
        <f>IF($B80="","",INDEX('All CCC'!Y$7:Y$754,MATCH(WatchList!$B80,'All CCC'!$B$7:$B$754,0)))</f>
        <v/>
      </c>
      <c r="Z80" s="334" t="str">
        <f>IF($B80="","",INDEX('All CCC'!Z$7:Z$754,MATCH(WatchList!$B80,'All CCC'!$B$7:$B$754,0)))</f>
        <v/>
      </c>
      <c r="AA80" s="334" t="str">
        <f>IF($B80="","",INDEX('All CCC'!AA$7:AA$754,MATCH(WatchList!$B80,'All CCC'!$B$7:$B$754,0)))</f>
        <v/>
      </c>
      <c r="AB80" s="334" t="str">
        <f>IF($B80="","",INDEX('All CCC'!AB$7:AB$754,MATCH(WatchList!$B80,'All CCC'!$B$7:$B$754,0)))</f>
        <v/>
      </c>
      <c r="AC80" s="334" t="str">
        <f>IF($B80="","",INDEX('All CCC'!AC$7:AC$754,MATCH(WatchList!$B80,'All CCC'!$B$7:$B$754,0)))</f>
        <v/>
      </c>
      <c r="AD80" s="334" t="str">
        <f>IF($B80="","",INDEX('All CCC'!AD$7:AD$754,MATCH(WatchList!$B80,'All CCC'!$B$7:$B$754,0)))</f>
        <v/>
      </c>
      <c r="AE80" s="334" t="str">
        <f>IF($B80="","",INDEX('All CCC'!AE$7:AE$754,MATCH(WatchList!$B80,'All CCC'!$B$7:$B$754,0)))</f>
        <v/>
      </c>
      <c r="AF80" s="334" t="str">
        <f>IF($B80="","",INDEX('All CCC'!AF$7:AF$754,MATCH(WatchList!$B80,'All CCC'!$B$7:$B$754,0)))</f>
        <v/>
      </c>
      <c r="AG80" s="334" t="str">
        <f>IF($B80="","",INDEX('All CCC'!AG$7:AG$754,MATCH(WatchList!$B80,'All CCC'!$B$7:$B$754,0)))</f>
        <v/>
      </c>
      <c r="AH80" s="334" t="str">
        <f>IF($B80="","",INDEX('All CCC'!AH$7:AH$754,MATCH(WatchList!$B80,'All CCC'!$B$7:$B$754,0)))</f>
        <v/>
      </c>
      <c r="AI80" s="334" t="str">
        <f>IF($B80="","",INDEX('All CCC'!AI$7:AI$754,MATCH(WatchList!$B80,'All CCC'!$B$7:$B$754,0)))</f>
        <v/>
      </c>
      <c r="AJ80" s="334" t="str">
        <f>IF($B80="","",INDEX('All CCC'!AJ$7:AJ$754,MATCH(WatchList!$B80,'All CCC'!$B$7:$B$754,0)))</f>
        <v/>
      </c>
      <c r="AK80" s="334" t="str">
        <f>IF($B80="","",INDEX('All CCC'!AK$7:AK$754,MATCH(WatchList!$B80,'All CCC'!$B$7:$B$754,0)))</f>
        <v/>
      </c>
      <c r="AL80" s="334" t="str">
        <f>IF($B80="","",INDEX('All CCC'!AL$7:AL$754,MATCH(WatchList!$B80,'All CCC'!$B$7:$B$754,0)))</f>
        <v/>
      </c>
      <c r="AM80" s="334" t="str">
        <f>IF($B80="","",INDEX('All CCC'!AM$7:AM$754,MATCH(WatchList!$B80,'All CCC'!$B$7:$B$754,0)))</f>
        <v/>
      </c>
      <c r="AN80" s="334" t="str">
        <f>IF($B80="","",INDEX('All CCC'!AN$7:AN$754,MATCH(WatchList!$B80,'All CCC'!$B$7:$B$754,0)))</f>
        <v/>
      </c>
      <c r="AO80" s="334" t="str">
        <f>IF($B80="","",INDEX('All CCC'!AO$7:AO$754,MATCH(WatchList!$B80,'All CCC'!$B$7:$B$754,0)))</f>
        <v/>
      </c>
      <c r="AP80" s="334" t="str">
        <f>IF($B80="","",INDEX('All CCC'!AP$7:AP$754,MATCH(WatchList!$B80,'All CCC'!$B$7:$B$754,0)))</f>
        <v/>
      </c>
      <c r="AQ80" s="334" t="str">
        <f>IF($B80="","",INDEX('All CCC'!AQ$7:AQ$754,MATCH(WatchList!$B80,'All CCC'!$B$7:$B$754,0)))</f>
        <v/>
      </c>
      <c r="AR80" s="334" t="str">
        <f>IF($B80="","",INDEX('All CCC'!AR$7:AR$754,MATCH(WatchList!$B80,'All CCC'!$B$7:$B$754,0)))</f>
        <v/>
      </c>
      <c r="AS80" s="334" t="str">
        <f>IF($B80="","",INDEX('All CCC'!AS$7:AS$754,MATCH(WatchList!$B80,'All CCC'!$B$7:$B$754,0)))</f>
        <v/>
      </c>
      <c r="AT80" s="334" t="str">
        <f>IF($B80="","",INDEX('All CCC'!AT$7:AT$754,MATCH(WatchList!$B80,'All CCC'!$B$7:$B$754,0)))</f>
        <v/>
      </c>
      <c r="AU80" s="334" t="str">
        <f>IF($B80="","",INDEX('All CCC'!AU$7:AU$754,MATCH(WatchList!$B80,'All CCC'!$B$7:$B$754,0)))</f>
        <v/>
      </c>
      <c r="AV80" s="334" t="str">
        <f>IF($B80="","",INDEX('All CCC'!AV$7:AV$754,MATCH(WatchList!$B80,'All CCC'!$B$7:$B$754,0)))</f>
        <v/>
      </c>
      <c r="AW80" s="334" t="str">
        <f>IF($B80="","",INDEX('All CCC'!AW$7:AW$754,MATCH(WatchList!$B80,'All CCC'!$B$7:$B$754,0)))</f>
        <v/>
      </c>
      <c r="AX80" s="334" t="str">
        <f>IF($B80="","",INDEX('All CCC'!AX$7:AX$754,MATCH(WatchList!$B80,'All CCC'!$B$7:$B$754,0)))</f>
        <v/>
      </c>
      <c r="AY80" s="334" t="str">
        <f>IF($B80="","",INDEX('All CCC'!AY$7:AY$754,MATCH(WatchList!$B80,'All CCC'!$B$7:$B$754,0)))</f>
        <v/>
      </c>
      <c r="AZ80" s="334" t="str">
        <f>IF($B80="","",INDEX('All CCC'!AZ$7:AZ$754,MATCH(WatchList!$B80,'All CCC'!$B$7:$B$754,0)))</f>
        <v/>
      </c>
      <c r="BA80" s="334" t="str">
        <f>IF($B80="","",INDEX('All CCC'!BA$7:BA$754,MATCH(WatchList!$B80,'All CCC'!$B$7:$B$754,0)))</f>
        <v/>
      </c>
      <c r="BB80" s="334" t="str">
        <f>IF($B80="","",INDEX('All CCC'!BB$7:BB$754,MATCH(WatchList!$B80,'All CCC'!$B$7:$B$754,0)))</f>
        <v/>
      </c>
      <c r="BC80" s="334" t="str">
        <f>IF($B80="","",INDEX('All CCC'!BC$7:BC$754,MATCH(WatchList!$B80,'All CCC'!$B$7:$B$754,0)))</f>
        <v/>
      </c>
      <c r="BD80" s="334" t="str">
        <f>IF($B80="","",INDEX('All CCC'!BD$7:BD$754,MATCH(WatchList!$B80,'All CCC'!$B$7:$B$754,0)))</f>
        <v/>
      </c>
      <c r="BE80" s="334" t="str">
        <f>IF($B80="","",INDEX('All CCC'!BE$7:BE$754,MATCH(WatchList!$B80,'All CCC'!$B$7:$B$754,0)))</f>
        <v/>
      </c>
      <c r="BF80" s="334" t="str">
        <f>IF($B80="","",INDEX('All CCC'!BF$7:BF$754,MATCH(WatchList!$B80,'All CCC'!$B$7:$B$754,0)))</f>
        <v/>
      </c>
      <c r="BG80" s="334" t="str">
        <f>IF($B80="","",INDEX('All CCC'!BG$7:BG$754,MATCH(WatchList!$B80,'All CCC'!$B$7:$B$754,0)))</f>
        <v/>
      </c>
    </row>
    <row r="81" spans="1:59" x14ac:dyDescent="0.2">
      <c r="A81" s="333" t="str">
        <f>IF($B81="","",INDEX('All CCC'!A$7:A$754,MATCH(WatchList!$B81,'All CCC'!$B$7:$B$754,0)))</f>
        <v/>
      </c>
      <c r="B81" s="127"/>
      <c r="C81" s="334" t="str">
        <f>IF($B81="","",INDEX('All CCC'!C$7:C$754,MATCH(WatchList!$B81,'All CCC'!$B$7:$B$754,0)))</f>
        <v/>
      </c>
      <c r="D81" s="334" t="str">
        <f>IF($B81="","",INDEX('All CCC'!D$7:D$754,MATCH(WatchList!$B81,'All CCC'!$B$7:$B$754,0)))</f>
        <v/>
      </c>
      <c r="E81" s="334" t="str">
        <f>IF($B81="","",INDEX('All CCC'!E$7:E$754,MATCH(WatchList!$B81,'All CCC'!$B$7:$B$754,0)))</f>
        <v/>
      </c>
      <c r="F81" s="334" t="str">
        <f>IF($B81="","",INDEX('All CCC'!F$7:F$754,MATCH(WatchList!$B81,'All CCC'!$B$7:$B$754,0)))</f>
        <v/>
      </c>
      <c r="G81" s="334" t="str">
        <f>IF($B81="","",INDEX('All CCC'!G$7:G$754,MATCH(WatchList!$B81,'All CCC'!$B$7:$B$754,0)))</f>
        <v/>
      </c>
      <c r="H81" s="334" t="str">
        <f>IF($B81="","",INDEX('All CCC'!H$7:H$754,MATCH(WatchList!$B81,'All CCC'!$B$7:$B$754,0)))</f>
        <v/>
      </c>
      <c r="I81" s="334" t="str">
        <f>IF($B81="","",INDEX('All CCC'!I$7:I$754,MATCH(WatchList!$B81,'All CCC'!$B$7:$B$754,0)))</f>
        <v/>
      </c>
      <c r="J81" s="334" t="str">
        <f>IF($B81="","",INDEX('All CCC'!J$7:J$754,MATCH(WatchList!$B81,'All CCC'!$B$7:$B$754,0)))</f>
        <v/>
      </c>
      <c r="K81" s="334" t="str">
        <f>IF($B81="","",INDEX('All CCC'!K$7:K$754,MATCH(WatchList!$B81,'All CCC'!$B$7:$B$754,0)))</f>
        <v/>
      </c>
      <c r="L81" s="334" t="str">
        <f>IF($B81="","",INDEX('All CCC'!L$7:L$754,MATCH(WatchList!$B81,'All CCC'!$B$7:$B$754,0)))</f>
        <v/>
      </c>
      <c r="M81" s="334" t="str">
        <f>IF($B81="","",INDEX('All CCC'!M$7:M$754,MATCH(WatchList!$B81,'All CCC'!$B$7:$B$754,0)))</f>
        <v/>
      </c>
      <c r="N81" s="334" t="str">
        <f>IF($B81="","",INDEX('All CCC'!N$7:N$754,MATCH(WatchList!$B81,'All CCC'!$B$7:$B$754,0)))</f>
        <v/>
      </c>
      <c r="O81" s="334" t="str">
        <f>IF($B81="","",INDEX('All CCC'!O$7:O$754,MATCH(WatchList!$B81,'All CCC'!$B$7:$B$754,0)))</f>
        <v/>
      </c>
      <c r="P81" s="335" t="str">
        <f>IF($B81="","",INDEX('All CCC'!P$7:P$754,MATCH(WatchList!$B81,'All CCC'!$B$7:$B$754,0)))</f>
        <v/>
      </c>
      <c r="Q81" s="335" t="str">
        <f>IF($B81="","",INDEX('All CCC'!Q$7:Q$754,MATCH(WatchList!$B81,'All CCC'!$B$7:$B$754,0)))</f>
        <v/>
      </c>
      <c r="R81" s="334" t="str">
        <f>IF($B81="","",INDEX('All CCC'!R$7:R$754,MATCH(WatchList!$B81,'All CCC'!$B$7:$B$754,0)))</f>
        <v/>
      </c>
      <c r="S81" s="334" t="str">
        <f>IF($B81="","",INDEX('All CCC'!S$7:S$754,MATCH(WatchList!$B81,'All CCC'!$B$7:$B$754,0)))</f>
        <v/>
      </c>
      <c r="T81" s="334" t="str">
        <f>IF($B81="","",INDEX('All CCC'!T$7:T$754,MATCH(WatchList!$B81,'All CCC'!$B$7:$B$754,0)))</f>
        <v/>
      </c>
      <c r="U81" s="334" t="str">
        <f>IF($B81="","",INDEX('All CCC'!U$7:U$754,MATCH(WatchList!$B81,'All CCC'!$B$7:$B$754,0)))</f>
        <v/>
      </c>
      <c r="V81" s="334" t="str">
        <f>IF($B81="","",INDEX('All CCC'!V$7:V$754,MATCH(WatchList!$B81,'All CCC'!$B$7:$B$754,0)))</f>
        <v/>
      </c>
      <c r="W81" s="334" t="str">
        <f>IF($B81="","",INDEX('All CCC'!W$7:W$754,MATCH(WatchList!$B81,'All CCC'!$B$7:$B$754,0)))</f>
        <v/>
      </c>
      <c r="X81" s="334" t="str">
        <f>IF($B81="","",INDEX('All CCC'!X$7:X$754,MATCH(WatchList!$B81,'All CCC'!$B$7:$B$754,0)))</f>
        <v/>
      </c>
      <c r="Y81" s="334" t="str">
        <f>IF($B81="","",INDEX('All CCC'!Y$7:Y$754,MATCH(WatchList!$B81,'All CCC'!$B$7:$B$754,0)))</f>
        <v/>
      </c>
      <c r="Z81" s="334" t="str">
        <f>IF($B81="","",INDEX('All CCC'!Z$7:Z$754,MATCH(WatchList!$B81,'All CCC'!$B$7:$B$754,0)))</f>
        <v/>
      </c>
      <c r="AA81" s="334" t="str">
        <f>IF($B81="","",INDEX('All CCC'!AA$7:AA$754,MATCH(WatchList!$B81,'All CCC'!$B$7:$B$754,0)))</f>
        <v/>
      </c>
      <c r="AB81" s="334" t="str">
        <f>IF($B81="","",INDEX('All CCC'!AB$7:AB$754,MATCH(WatchList!$B81,'All CCC'!$B$7:$B$754,0)))</f>
        <v/>
      </c>
      <c r="AC81" s="334" t="str">
        <f>IF($B81="","",INDEX('All CCC'!AC$7:AC$754,MATCH(WatchList!$B81,'All CCC'!$B$7:$B$754,0)))</f>
        <v/>
      </c>
      <c r="AD81" s="334" t="str">
        <f>IF($B81="","",INDEX('All CCC'!AD$7:AD$754,MATCH(WatchList!$B81,'All CCC'!$B$7:$B$754,0)))</f>
        <v/>
      </c>
      <c r="AE81" s="334" t="str">
        <f>IF($B81="","",INDEX('All CCC'!AE$7:AE$754,MATCH(WatchList!$B81,'All CCC'!$B$7:$B$754,0)))</f>
        <v/>
      </c>
      <c r="AF81" s="334" t="str">
        <f>IF($B81="","",INDEX('All CCC'!AF$7:AF$754,MATCH(WatchList!$B81,'All CCC'!$B$7:$B$754,0)))</f>
        <v/>
      </c>
      <c r="AG81" s="334" t="str">
        <f>IF($B81="","",INDEX('All CCC'!AG$7:AG$754,MATCH(WatchList!$B81,'All CCC'!$B$7:$B$754,0)))</f>
        <v/>
      </c>
      <c r="AH81" s="334" t="str">
        <f>IF($B81="","",INDEX('All CCC'!AH$7:AH$754,MATCH(WatchList!$B81,'All CCC'!$B$7:$B$754,0)))</f>
        <v/>
      </c>
      <c r="AI81" s="334" t="str">
        <f>IF($B81="","",INDEX('All CCC'!AI$7:AI$754,MATCH(WatchList!$B81,'All CCC'!$B$7:$B$754,0)))</f>
        <v/>
      </c>
      <c r="AJ81" s="334" t="str">
        <f>IF($B81="","",INDEX('All CCC'!AJ$7:AJ$754,MATCH(WatchList!$B81,'All CCC'!$B$7:$B$754,0)))</f>
        <v/>
      </c>
      <c r="AK81" s="334" t="str">
        <f>IF($B81="","",INDEX('All CCC'!AK$7:AK$754,MATCH(WatchList!$B81,'All CCC'!$B$7:$B$754,0)))</f>
        <v/>
      </c>
      <c r="AL81" s="334" t="str">
        <f>IF($B81="","",INDEX('All CCC'!AL$7:AL$754,MATCH(WatchList!$B81,'All CCC'!$B$7:$B$754,0)))</f>
        <v/>
      </c>
      <c r="AM81" s="334" t="str">
        <f>IF($B81="","",INDEX('All CCC'!AM$7:AM$754,MATCH(WatchList!$B81,'All CCC'!$B$7:$B$754,0)))</f>
        <v/>
      </c>
      <c r="AN81" s="334" t="str">
        <f>IF($B81="","",INDEX('All CCC'!AN$7:AN$754,MATCH(WatchList!$B81,'All CCC'!$B$7:$B$754,0)))</f>
        <v/>
      </c>
      <c r="AO81" s="334" t="str">
        <f>IF($B81="","",INDEX('All CCC'!AO$7:AO$754,MATCH(WatchList!$B81,'All CCC'!$B$7:$B$754,0)))</f>
        <v/>
      </c>
      <c r="AP81" s="334" t="str">
        <f>IF($B81="","",INDEX('All CCC'!AP$7:AP$754,MATCH(WatchList!$B81,'All CCC'!$B$7:$B$754,0)))</f>
        <v/>
      </c>
      <c r="AQ81" s="334" t="str">
        <f>IF($B81="","",INDEX('All CCC'!AQ$7:AQ$754,MATCH(WatchList!$B81,'All CCC'!$B$7:$B$754,0)))</f>
        <v/>
      </c>
      <c r="AR81" s="334" t="str">
        <f>IF($B81="","",INDEX('All CCC'!AR$7:AR$754,MATCH(WatchList!$B81,'All CCC'!$B$7:$B$754,0)))</f>
        <v/>
      </c>
      <c r="AS81" s="334" t="str">
        <f>IF($B81="","",INDEX('All CCC'!AS$7:AS$754,MATCH(WatchList!$B81,'All CCC'!$B$7:$B$754,0)))</f>
        <v/>
      </c>
      <c r="AT81" s="334" t="str">
        <f>IF($B81="","",INDEX('All CCC'!AT$7:AT$754,MATCH(WatchList!$B81,'All CCC'!$B$7:$B$754,0)))</f>
        <v/>
      </c>
      <c r="AU81" s="334" t="str">
        <f>IF($B81="","",INDEX('All CCC'!AU$7:AU$754,MATCH(WatchList!$B81,'All CCC'!$B$7:$B$754,0)))</f>
        <v/>
      </c>
      <c r="AV81" s="334" t="str">
        <f>IF($B81="","",INDEX('All CCC'!AV$7:AV$754,MATCH(WatchList!$B81,'All CCC'!$B$7:$B$754,0)))</f>
        <v/>
      </c>
      <c r="AW81" s="334" t="str">
        <f>IF($B81="","",INDEX('All CCC'!AW$7:AW$754,MATCH(WatchList!$B81,'All CCC'!$B$7:$B$754,0)))</f>
        <v/>
      </c>
      <c r="AX81" s="334" t="str">
        <f>IF($B81="","",INDEX('All CCC'!AX$7:AX$754,MATCH(WatchList!$B81,'All CCC'!$B$7:$B$754,0)))</f>
        <v/>
      </c>
      <c r="AY81" s="334" t="str">
        <f>IF($B81="","",INDEX('All CCC'!AY$7:AY$754,MATCH(WatchList!$B81,'All CCC'!$B$7:$B$754,0)))</f>
        <v/>
      </c>
      <c r="AZ81" s="334" t="str">
        <f>IF($B81="","",INDEX('All CCC'!AZ$7:AZ$754,MATCH(WatchList!$B81,'All CCC'!$B$7:$B$754,0)))</f>
        <v/>
      </c>
      <c r="BA81" s="334" t="str">
        <f>IF($B81="","",INDEX('All CCC'!BA$7:BA$754,MATCH(WatchList!$B81,'All CCC'!$B$7:$B$754,0)))</f>
        <v/>
      </c>
      <c r="BB81" s="334" t="str">
        <f>IF($B81="","",INDEX('All CCC'!BB$7:BB$754,MATCH(WatchList!$B81,'All CCC'!$B$7:$B$754,0)))</f>
        <v/>
      </c>
      <c r="BC81" s="334" t="str">
        <f>IF($B81="","",INDEX('All CCC'!BC$7:BC$754,MATCH(WatchList!$B81,'All CCC'!$B$7:$B$754,0)))</f>
        <v/>
      </c>
      <c r="BD81" s="334" t="str">
        <f>IF($B81="","",INDEX('All CCC'!BD$7:BD$754,MATCH(WatchList!$B81,'All CCC'!$B$7:$B$754,0)))</f>
        <v/>
      </c>
      <c r="BE81" s="334" t="str">
        <f>IF($B81="","",INDEX('All CCC'!BE$7:BE$754,MATCH(WatchList!$B81,'All CCC'!$B$7:$B$754,0)))</f>
        <v/>
      </c>
      <c r="BF81" s="334" t="str">
        <f>IF($B81="","",INDEX('All CCC'!BF$7:BF$754,MATCH(WatchList!$B81,'All CCC'!$B$7:$B$754,0)))</f>
        <v/>
      </c>
      <c r="BG81" s="334" t="str">
        <f>IF($B81="","",INDEX('All CCC'!BG$7:BG$754,MATCH(WatchList!$B81,'All CCC'!$B$7:$B$754,0)))</f>
        <v/>
      </c>
    </row>
    <row r="82" spans="1:59" x14ac:dyDescent="0.2">
      <c r="A82" s="333" t="str">
        <f>IF($B82="","",INDEX('All CCC'!A$7:A$754,MATCH(WatchList!$B82,'All CCC'!$B$7:$B$754,0)))</f>
        <v/>
      </c>
      <c r="B82" s="127"/>
      <c r="C82" s="334" t="str">
        <f>IF($B82="","",INDEX('All CCC'!C$7:C$754,MATCH(WatchList!$B82,'All CCC'!$B$7:$B$754,0)))</f>
        <v/>
      </c>
      <c r="D82" s="334" t="str">
        <f>IF($B82="","",INDEX('All CCC'!D$7:D$754,MATCH(WatchList!$B82,'All CCC'!$B$7:$B$754,0)))</f>
        <v/>
      </c>
      <c r="E82" s="334" t="str">
        <f>IF($B82="","",INDEX('All CCC'!E$7:E$754,MATCH(WatchList!$B82,'All CCC'!$B$7:$B$754,0)))</f>
        <v/>
      </c>
      <c r="F82" s="334" t="str">
        <f>IF($B82="","",INDEX('All CCC'!F$7:F$754,MATCH(WatchList!$B82,'All CCC'!$B$7:$B$754,0)))</f>
        <v/>
      </c>
      <c r="G82" s="334" t="str">
        <f>IF($B82="","",INDEX('All CCC'!G$7:G$754,MATCH(WatchList!$B82,'All CCC'!$B$7:$B$754,0)))</f>
        <v/>
      </c>
      <c r="H82" s="334" t="str">
        <f>IF($B82="","",INDEX('All CCC'!H$7:H$754,MATCH(WatchList!$B82,'All CCC'!$B$7:$B$754,0)))</f>
        <v/>
      </c>
      <c r="I82" s="334" t="str">
        <f>IF($B82="","",INDEX('All CCC'!I$7:I$754,MATCH(WatchList!$B82,'All CCC'!$B$7:$B$754,0)))</f>
        <v/>
      </c>
      <c r="J82" s="334" t="str">
        <f>IF($B82="","",INDEX('All CCC'!J$7:J$754,MATCH(WatchList!$B82,'All CCC'!$B$7:$B$754,0)))</f>
        <v/>
      </c>
      <c r="K82" s="334" t="str">
        <f>IF($B82="","",INDEX('All CCC'!K$7:K$754,MATCH(WatchList!$B82,'All CCC'!$B$7:$B$754,0)))</f>
        <v/>
      </c>
      <c r="L82" s="334" t="str">
        <f>IF($B82="","",INDEX('All CCC'!L$7:L$754,MATCH(WatchList!$B82,'All CCC'!$B$7:$B$754,0)))</f>
        <v/>
      </c>
      <c r="M82" s="334" t="str">
        <f>IF($B82="","",INDEX('All CCC'!M$7:M$754,MATCH(WatchList!$B82,'All CCC'!$B$7:$B$754,0)))</f>
        <v/>
      </c>
      <c r="N82" s="334" t="str">
        <f>IF($B82="","",INDEX('All CCC'!N$7:N$754,MATCH(WatchList!$B82,'All CCC'!$B$7:$B$754,0)))</f>
        <v/>
      </c>
      <c r="O82" s="334" t="str">
        <f>IF($B82="","",INDEX('All CCC'!O$7:O$754,MATCH(WatchList!$B82,'All CCC'!$B$7:$B$754,0)))</f>
        <v/>
      </c>
      <c r="P82" s="335" t="str">
        <f>IF($B82="","",INDEX('All CCC'!P$7:P$754,MATCH(WatchList!$B82,'All CCC'!$B$7:$B$754,0)))</f>
        <v/>
      </c>
      <c r="Q82" s="335" t="str">
        <f>IF($B82="","",INDEX('All CCC'!Q$7:Q$754,MATCH(WatchList!$B82,'All CCC'!$B$7:$B$754,0)))</f>
        <v/>
      </c>
      <c r="R82" s="334" t="str">
        <f>IF($B82="","",INDEX('All CCC'!R$7:R$754,MATCH(WatchList!$B82,'All CCC'!$B$7:$B$754,0)))</f>
        <v/>
      </c>
      <c r="S82" s="334" t="str">
        <f>IF($B82="","",INDEX('All CCC'!S$7:S$754,MATCH(WatchList!$B82,'All CCC'!$B$7:$B$754,0)))</f>
        <v/>
      </c>
      <c r="T82" s="334" t="str">
        <f>IF($B82="","",INDEX('All CCC'!T$7:T$754,MATCH(WatchList!$B82,'All CCC'!$B$7:$B$754,0)))</f>
        <v/>
      </c>
      <c r="U82" s="334" t="str">
        <f>IF($B82="","",INDEX('All CCC'!U$7:U$754,MATCH(WatchList!$B82,'All CCC'!$B$7:$B$754,0)))</f>
        <v/>
      </c>
      <c r="V82" s="334" t="str">
        <f>IF($B82="","",INDEX('All CCC'!V$7:V$754,MATCH(WatchList!$B82,'All CCC'!$B$7:$B$754,0)))</f>
        <v/>
      </c>
      <c r="W82" s="334" t="str">
        <f>IF($B82="","",INDEX('All CCC'!W$7:W$754,MATCH(WatchList!$B82,'All CCC'!$B$7:$B$754,0)))</f>
        <v/>
      </c>
      <c r="X82" s="334" t="str">
        <f>IF($B82="","",INDEX('All CCC'!X$7:X$754,MATCH(WatchList!$B82,'All CCC'!$B$7:$B$754,0)))</f>
        <v/>
      </c>
      <c r="Y82" s="334" t="str">
        <f>IF($B82="","",INDEX('All CCC'!Y$7:Y$754,MATCH(WatchList!$B82,'All CCC'!$B$7:$B$754,0)))</f>
        <v/>
      </c>
      <c r="Z82" s="334" t="str">
        <f>IF($B82="","",INDEX('All CCC'!Z$7:Z$754,MATCH(WatchList!$B82,'All CCC'!$B$7:$B$754,0)))</f>
        <v/>
      </c>
      <c r="AA82" s="334" t="str">
        <f>IF($B82="","",INDEX('All CCC'!AA$7:AA$754,MATCH(WatchList!$B82,'All CCC'!$B$7:$B$754,0)))</f>
        <v/>
      </c>
      <c r="AB82" s="334" t="str">
        <f>IF($B82="","",INDEX('All CCC'!AB$7:AB$754,MATCH(WatchList!$B82,'All CCC'!$B$7:$B$754,0)))</f>
        <v/>
      </c>
      <c r="AC82" s="334" t="str">
        <f>IF($B82="","",INDEX('All CCC'!AC$7:AC$754,MATCH(WatchList!$B82,'All CCC'!$B$7:$B$754,0)))</f>
        <v/>
      </c>
      <c r="AD82" s="334" t="str">
        <f>IF($B82="","",INDEX('All CCC'!AD$7:AD$754,MATCH(WatchList!$B82,'All CCC'!$B$7:$B$754,0)))</f>
        <v/>
      </c>
      <c r="AE82" s="334" t="str">
        <f>IF($B82="","",INDEX('All CCC'!AE$7:AE$754,MATCH(WatchList!$B82,'All CCC'!$B$7:$B$754,0)))</f>
        <v/>
      </c>
      <c r="AF82" s="334" t="str">
        <f>IF($B82="","",INDEX('All CCC'!AF$7:AF$754,MATCH(WatchList!$B82,'All CCC'!$B$7:$B$754,0)))</f>
        <v/>
      </c>
      <c r="AG82" s="334" t="str">
        <f>IF($B82="","",INDEX('All CCC'!AG$7:AG$754,MATCH(WatchList!$B82,'All CCC'!$B$7:$B$754,0)))</f>
        <v/>
      </c>
      <c r="AH82" s="334" t="str">
        <f>IF($B82="","",INDEX('All CCC'!AH$7:AH$754,MATCH(WatchList!$B82,'All CCC'!$B$7:$B$754,0)))</f>
        <v/>
      </c>
      <c r="AI82" s="334" t="str">
        <f>IF($B82="","",INDEX('All CCC'!AI$7:AI$754,MATCH(WatchList!$B82,'All CCC'!$B$7:$B$754,0)))</f>
        <v/>
      </c>
      <c r="AJ82" s="334" t="str">
        <f>IF($B82="","",INDEX('All CCC'!AJ$7:AJ$754,MATCH(WatchList!$B82,'All CCC'!$B$7:$B$754,0)))</f>
        <v/>
      </c>
      <c r="AK82" s="334" t="str">
        <f>IF($B82="","",INDEX('All CCC'!AK$7:AK$754,MATCH(WatchList!$B82,'All CCC'!$B$7:$B$754,0)))</f>
        <v/>
      </c>
      <c r="AL82" s="334" t="str">
        <f>IF($B82="","",INDEX('All CCC'!AL$7:AL$754,MATCH(WatchList!$B82,'All CCC'!$B$7:$B$754,0)))</f>
        <v/>
      </c>
      <c r="AM82" s="334" t="str">
        <f>IF($B82="","",INDEX('All CCC'!AM$7:AM$754,MATCH(WatchList!$B82,'All CCC'!$B$7:$B$754,0)))</f>
        <v/>
      </c>
      <c r="AN82" s="334" t="str">
        <f>IF($B82="","",INDEX('All CCC'!AN$7:AN$754,MATCH(WatchList!$B82,'All CCC'!$B$7:$B$754,0)))</f>
        <v/>
      </c>
      <c r="AO82" s="334" t="str">
        <f>IF($B82="","",INDEX('All CCC'!AO$7:AO$754,MATCH(WatchList!$B82,'All CCC'!$B$7:$B$754,0)))</f>
        <v/>
      </c>
      <c r="AP82" s="334" t="str">
        <f>IF($B82="","",INDEX('All CCC'!AP$7:AP$754,MATCH(WatchList!$B82,'All CCC'!$B$7:$B$754,0)))</f>
        <v/>
      </c>
      <c r="AQ82" s="334" t="str">
        <f>IF($B82="","",INDEX('All CCC'!AQ$7:AQ$754,MATCH(WatchList!$B82,'All CCC'!$B$7:$B$754,0)))</f>
        <v/>
      </c>
      <c r="AR82" s="334" t="str">
        <f>IF($B82="","",INDEX('All CCC'!AR$7:AR$754,MATCH(WatchList!$B82,'All CCC'!$B$7:$B$754,0)))</f>
        <v/>
      </c>
      <c r="AS82" s="334" t="str">
        <f>IF($B82="","",INDEX('All CCC'!AS$7:AS$754,MATCH(WatchList!$B82,'All CCC'!$B$7:$B$754,0)))</f>
        <v/>
      </c>
      <c r="AT82" s="334" t="str">
        <f>IF($B82="","",INDEX('All CCC'!AT$7:AT$754,MATCH(WatchList!$B82,'All CCC'!$B$7:$B$754,0)))</f>
        <v/>
      </c>
      <c r="AU82" s="334" t="str">
        <f>IF($B82="","",INDEX('All CCC'!AU$7:AU$754,MATCH(WatchList!$B82,'All CCC'!$B$7:$B$754,0)))</f>
        <v/>
      </c>
      <c r="AV82" s="334" t="str">
        <f>IF($B82="","",INDEX('All CCC'!AV$7:AV$754,MATCH(WatchList!$B82,'All CCC'!$B$7:$B$754,0)))</f>
        <v/>
      </c>
      <c r="AW82" s="334" t="str">
        <f>IF($B82="","",INDEX('All CCC'!AW$7:AW$754,MATCH(WatchList!$B82,'All CCC'!$B$7:$B$754,0)))</f>
        <v/>
      </c>
      <c r="AX82" s="334" t="str">
        <f>IF($B82="","",INDEX('All CCC'!AX$7:AX$754,MATCH(WatchList!$B82,'All CCC'!$B$7:$B$754,0)))</f>
        <v/>
      </c>
      <c r="AY82" s="334" t="str">
        <f>IF($B82="","",INDEX('All CCC'!AY$7:AY$754,MATCH(WatchList!$B82,'All CCC'!$B$7:$B$754,0)))</f>
        <v/>
      </c>
      <c r="AZ82" s="334" t="str">
        <f>IF($B82="","",INDEX('All CCC'!AZ$7:AZ$754,MATCH(WatchList!$B82,'All CCC'!$B$7:$B$754,0)))</f>
        <v/>
      </c>
      <c r="BA82" s="334" t="str">
        <f>IF($B82="","",INDEX('All CCC'!BA$7:BA$754,MATCH(WatchList!$B82,'All CCC'!$B$7:$B$754,0)))</f>
        <v/>
      </c>
      <c r="BB82" s="334" t="str">
        <f>IF($B82="","",INDEX('All CCC'!BB$7:BB$754,MATCH(WatchList!$B82,'All CCC'!$B$7:$B$754,0)))</f>
        <v/>
      </c>
      <c r="BC82" s="334" t="str">
        <f>IF($B82="","",INDEX('All CCC'!BC$7:BC$754,MATCH(WatchList!$B82,'All CCC'!$B$7:$B$754,0)))</f>
        <v/>
      </c>
      <c r="BD82" s="334" t="str">
        <f>IF($B82="","",INDEX('All CCC'!BD$7:BD$754,MATCH(WatchList!$B82,'All CCC'!$B$7:$B$754,0)))</f>
        <v/>
      </c>
      <c r="BE82" s="334" t="str">
        <f>IF($B82="","",INDEX('All CCC'!BE$7:BE$754,MATCH(WatchList!$B82,'All CCC'!$B$7:$B$754,0)))</f>
        <v/>
      </c>
      <c r="BF82" s="334" t="str">
        <f>IF($B82="","",INDEX('All CCC'!BF$7:BF$754,MATCH(WatchList!$B82,'All CCC'!$B$7:$B$754,0)))</f>
        <v/>
      </c>
      <c r="BG82" s="334" t="str">
        <f>IF($B82="","",INDEX('All CCC'!BG$7:BG$754,MATCH(WatchList!$B82,'All CCC'!$B$7:$B$754,0)))</f>
        <v/>
      </c>
    </row>
    <row r="83" spans="1:59" x14ac:dyDescent="0.2">
      <c r="A83" s="333" t="str">
        <f>IF($B83="","",INDEX('All CCC'!A$7:A$754,MATCH(WatchList!$B83,'All CCC'!$B$7:$B$754,0)))</f>
        <v/>
      </c>
      <c r="B83" s="127"/>
      <c r="C83" s="334" t="str">
        <f>IF($B83="","",INDEX('All CCC'!C$7:C$754,MATCH(WatchList!$B83,'All CCC'!$B$7:$B$754,0)))</f>
        <v/>
      </c>
      <c r="D83" s="334" t="str">
        <f>IF($B83="","",INDEX('All CCC'!D$7:D$754,MATCH(WatchList!$B83,'All CCC'!$B$7:$B$754,0)))</f>
        <v/>
      </c>
      <c r="E83" s="334" t="str">
        <f>IF($B83="","",INDEX('All CCC'!E$7:E$754,MATCH(WatchList!$B83,'All CCC'!$B$7:$B$754,0)))</f>
        <v/>
      </c>
      <c r="F83" s="334" t="str">
        <f>IF($B83="","",INDEX('All CCC'!F$7:F$754,MATCH(WatchList!$B83,'All CCC'!$B$7:$B$754,0)))</f>
        <v/>
      </c>
      <c r="G83" s="334" t="str">
        <f>IF($B83="","",INDEX('All CCC'!G$7:G$754,MATCH(WatchList!$B83,'All CCC'!$B$7:$B$754,0)))</f>
        <v/>
      </c>
      <c r="H83" s="334" t="str">
        <f>IF($B83="","",INDEX('All CCC'!H$7:H$754,MATCH(WatchList!$B83,'All CCC'!$B$7:$B$754,0)))</f>
        <v/>
      </c>
      <c r="I83" s="334" t="str">
        <f>IF($B83="","",INDEX('All CCC'!I$7:I$754,MATCH(WatchList!$B83,'All CCC'!$B$7:$B$754,0)))</f>
        <v/>
      </c>
      <c r="J83" s="334" t="str">
        <f>IF($B83="","",INDEX('All CCC'!J$7:J$754,MATCH(WatchList!$B83,'All CCC'!$B$7:$B$754,0)))</f>
        <v/>
      </c>
      <c r="K83" s="334" t="str">
        <f>IF($B83="","",INDEX('All CCC'!K$7:K$754,MATCH(WatchList!$B83,'All CCC'!$B$7:$B$754,0)))</f>
        <v/>
      </c>
      <c r="L83" s="334" t="str">
        <f>IF($B83="","",INDEX('All CCC'!L$7:L$754,MATCH(WatchList!$B83,'All CCC'!$B$7:$B$754,0)))</f>
        <v/>
      </c>
      <c r="M83" s="334" t="str">
        <f>IF($B83="","",INDEX('All CCC'!M$7:M$754,MATCH(WatchList!$B83,'All CCC'!$B$7:$B$754,0)))</f>
        <v/>
      </c>
      <c r="N83" s="334" t="str">
        <f>IF($B83="","",INDEX('All CCC'!N$7:N$754,MATCH(WatchList!$B83,'All CCC'!$B$7:$B$754,0)))</f>
        <v/>
      </c>
      <c r="O83" s="334" t="str">
        <f>IF($B83="","",INDEX('All CCC'!O$7:O$754,MATCH(WatchList!$B83,'All CCC'!$B$7:$B$754,0)))</f>
        <v/>
      </c>
      <c r="P83" s="335" t="str">
        <f>IF($B83="","",INDEX('All CCC'!P$7:P$754,MATCH(WatchList!$B83,'All CCC'!$B$7:$B$754,0)))</f>
        <v/>
      </c>
      <c r="Q83" s="335" t="str">
        <f>IF($B83="","",INDEX('All CCC'!Q$7:Q$754,MATCH(WatchList!$B83,'All CCC'!$B$7:$B$754,0)))</f>
        <v/>
      </c>
      <c r="R83" s="334" t="str">
        <f>IF($B83="","",INDEX('All CCC'!R$7:R$754,MATCH(WatchList!$B83,'All CCC'!$B$7:$B$754,0)))</f>
        <v/>
      </c>
      <c r="S83" s="334" t="str">
        <f>IF($B83="","",INDEX('All CCC'!S$7:S$754,MATCH(WatchList!$B83,'All CCC'!$B$7:$B$754,0)))</f>
        <v/>
      </c>
      <c r="T83" s="334" t="str">
        <f>IF($B83="","",INDEX('All CCC'!T$7:T$754,MATCH(WatchList!$B83,'All CCC'!$B$7:$B$754,0)))</f>
        <v/>
      </c>
      <c r="U83" s="334" t="str">
        <f>IF($B83="","",INDEX('All CCC'!U$7:U$754,MATCH(WatchList!$B83,'All CCC'!$B$7:$B$754,0)))</f>
        <v/>
      </c>
      <c r="V83" s="334" t="str">
        <f>IF($B83="","",INDEX('All CCC'!V$7:V$754,MATCH(WatchList!$B83,'All CCC'!$B$7:$B$754,0)))</f>
        <v/>
      </c>
      <c r="W83" s="334" t="str">
        <f>IF($B83="","",INDEX('All CCC'!W$7:W$754,MATCH(WatchList!$B83,'All CCC'!$B$7:$B$754,0)))</f>
        <v/>
      </c>
      <c r="X83" s="334" t="str">
        <f>IF($B83="","",INDEX('All CCC'!X$7:X$754,MATCH(WatchList!$B83,'All CCC'!$B$7:$B$754,0)))</f>
        <v/>
      </c>
      <c r="Y83" s="334" t="str">
        <f>IF($B83="","",INDEX('All CCC'!Y$7:Y$754,MATCH(WatchList!$B83,'All CCC'!$B$7:$B$754,0)))</f>
        <v/>
      </c>
      <c r="Z83" s="334" t="str">
        <f>IF($B83="","",INDEX('All CCC'!Z$7:Z$754,MATCH(WatchList!$B83,'All CCC'!$B$7:$B$754,0)))</f>
        <v/>
      </c>
      <c r="AA83" s="334" t="str">
        <f>IF($B83="","",INDEX('All CCC'!AA$7:AA$754,MATCH(WatchList!$B83,'All CCC'!$B$7:$B$754,0)))</f>
        <v/>
      </c>
      <c r="AB83" s="334" t="str">
        <f>IF($B83="","",INDEX('All CCC'!AB$7:AB$754,MATCH(WatchList!$B83,'All CCC'!$B$7:$B$754,0)))</f>
        <v/>
      </c>
      <c r="AC83" s="334" t="str">
        <f>IF($B83="","",INDEX('All CCC'!AC$7:AC$754,MATCH(WatchList!$B83,'All CCC'!$B$7:$B$754,0)))</f>
        <v/>
      </c>
      <c r="AD83" s="334" t="str">
        <f>IF($B83="","",INDEX('All CCC'!AD$7:AD$754,MATCH(WatchList!$B83,'All CCC'!$B$7:$B$754,0)))</f>
        <v/>
      </c>
      <c r="AE83" s="334" t="str">
        <f>IF($B83="","",INDEX('All CCC'!AE$7:AE$754,MATCH(WatchList!$B83,'All CCC'!$B$7:$B$754,0)))</f>
        <v/>
      </c>
      <c r="AF83" s="334" t="str">
        <f>IF($B83="","",INDEX('All CCC'!AF$7:AF$754,MATCH(WatchList!$B83,'All CCC'!$B$7:$B$754,0)))</f>
        <v/>
      </c>
      <c r="AG83" s="334" t="str">
        <f>IF($B83="","",INDEX('All CCC'!AG$7:AG$754,MATCH(WatchList!$B83,'All CCC'!$B$7:$B$754,0)))</f>
        <v/>
      </c>
      <c r="AH83" s="334" t="str">
        <f>IF($B83="","",INDEX('All CCC'!AH$7:AH$754,MATCH(WatchList!$B83,'All CCC'!$B$7:$B$754,0)))</f>
        <v/>
      </c>
      <c r="AI83" s="334" t="str">
        <f>IF($B83="","",INDEX('All CCC'!AI$7:AI$754,MATCH(WatchList!$B83,'All CCC'!$B$7:$B$754,0)))</f>
        <v/>
      </c>
      <c r="AJ83" s="334" t="str">
        <f>IF($B83="","",INDEX('All CCC'!AJ$7:AJ$754,MATCH(WatchList!$B83,'All CCC'!$B$7:$B$754,0)))</f>
        <v/>
      </c>
      <c r="AK83" s="334" t="str">
        <f>IF($B83="","",INDEX('All CCC'!AK$7:AK$754,MATCH(WatchList!$B83,'All CCC'!$B$7:$B$754,0)))</f>
        <v/>
      </c>
      <c r="AL83" s="334" t="str">
        <f>IF($B83="","",INDEX('All CCC'!AL$7:AL$754,MATCH(WatchList!$B83,'All CCC'!$B$7:$B$754,0)))</f>
        <v/>
      </c>
      <c r="AM83" s="334" t="str">
        <f>IF($B83="","",INDEX('All CCC'!AM$7:AM$754,MATCH(WatchList!$B83,'All CCC'!$B$7:$B$754,0)))</f>
        <v/>
      </c>
      <c r="AN83" s="334" t="str">
        <f>IF($B83="","",INDEX('All CCC'!AN$7:AN$754,MATCH(WatchList!$B83,'All CCC'!$B$7:$B$754,0)))</f>
        <v/>
      </c>
      <c r="AO83" s="334" t="str">
        <f>IF($B83="","",INDEX('All CCC'!AO$7:AO$754,MATCH(WatchList!$B83,'All CCC'!$B$7:$B$754,0)))</f>
        <v/>
      </c>
      <c r="AP83" s="334" t="str">
        <f>IF($B83="","",INDEX('All CCC'!AP$7:AP$754,MATCH(WatchList!$B83,'All CCC'!$B$7:$B$754,0)))</f>
        <v/>
      </c>
      <c r="AQ83" s="334" t="str">
        <f>IF($B83="","",INDEX('All CCC'!AQ$7:AQ$754,MATCH(WatchList!$B83,'All CCC'!$B$7:$B$754,0)))</f>
        <v/>
      </c>
      <c r="AR83" s="334" t="str">
        <f>IF($B83="","",INDEX('All CCC'!AR$7:AR$754,MATCH(WatchList!$B83,'All CCC'!$B$7:$B$754,0)))</f>
        <v/>
      </c>
      <c r="AS83" s="334" t="str">
        <f>IF($B83="","",INDEX('All CCC'!AS$7:AS$754,MATCH(WatchList!$B83,'All CCC'!$B$7:$B$754,0)))</f>
        <v/>
      </c>
      <c r="AT83" s="334" t="str">
        <f>IF($B83="","",INDEX('All CCC'!AT$7:AT$754,MATCH(WatchList!$B83,'All CCC'!$B$7:$B$754,0)))</f>
        <v/>
      </c>
      <c r="AU83" s="334" t="str">
        <f>IF($B83="","",INDEX('All CCC'!AU$7:AU$754,MATCH(WatchList!$B83,'All CCC'!$B$7:$B$754,0)))</f>
        <v/>
      </c>
      <c r="AV83" s="334" t="str">
        <f>IF($B83="","",INDEX('All CCC'!AV$7:AV$754,MATCH(WatchList!$B83,'All CCC'!$B$7:$B$754,0)))</f>
        <v/>
      </c>
      <c r="AW83" s="334" t="str">
        <f>IF($B83="","",INDEX('All CCC'!AW$7:AW$754,MATCH(WatchList!$B83,'All CCC'!$B$7:$B$754,0)))</f>
        <v/>
      </c>
      <c r="AX83" s="334" t="str">
        <f>IF($B83="","",INDEX('All CCC'!AX$7:AX$754,MATCH(WatchList!$B83,'All CCC'!$B$7:$B$754,0)))</f>
        <v/>
      </c>
      <c r="AY83" s="334" t="str">
        <f>IF($B83="","",INDEX('All CCC'!AY$7:AY$754,MATCH(WatchList!$B83,'All CCC'!$B$7:$B$754,0)))</f>
        <v/>
      </c>
      <c r="AZ83" s="334" t="str">
        <f>IF($B83="","",INDEX('All CCC'!AZ$7:AZ$754,MATCH(WatchList!$B83,'All CCC'!$B$7:$B$754,0)))</f>
        <v/>
      </c>
      <c r="BA83" s="334" t="str">
        <f>IF($B83="","",INDEX('All CCC'!BA$7:BA$754,MATCH(WatchList!$B83,'All CCC'!$B$7:$B$754,0)))</f>
        <v/>
      </c>
      <c r="BB83" s="334" t="str">
        <f>IF($B83="","",INDEX('All CCC'!BB$7:BB$754,MATCH(WatchList!$B83,'All CCC'!$B$7:$B$754,0)))</f>
        <v/>
      </c>
      <c r="BC83" s="334" t="str">
        <f>IF($B83="","",INDEX('All CCC'!BC$7:BC$754,MATCH(WatchList!$B83,'All CCC'!$B$7:$B$754,0)))</f>
        <v/>
      </c>
      <c r="BD83" s="334" t="str">
        <f>IF($B83="","",INDEX('All CCC'!BD$7:BD$754,MATCH(WatchList!$B83,'All CCC'!$B$7:$B$754,0)))</f>
        <v/>
      </c>
      <c r="BE83" s="334" t="str">
        <f>IF($B83="","",INDEX('All CCC'!BE$7:BE$754,MATCH(WatchList!$B83,'All CCC'!$B$7:$B$754,0)))</f>
        <v/>
      </c>
      <c r="BF83" s="334" t="str">
        <f>IF($B83="","",INDEX('All CCC'!BF$7:BF$754,MATCH(WatchList!$B83,'All CCC'!$B$7:$B$754,0)))</f>
        <v/>
      </c>
      <c r="BG83" s="334" t="str">
        <f>IF($B83="","",INDEX('All CCC'!BG$7:BG$754,MATCH(WatchList!$B83,'All CCC'!$B$7:$B$754,0)))</f>
        <v/>
      </c>
    </row>
    <row r="84" spans="1:59" x14ac:dyDescent="0.2">
      <c r="A84" s="333" t="str">
        <f>IF($B84="","",INDEX('All CCC'!A$7:A$754,MATCH(WatchList!$B84,'All CCC'!$B$7:$B$754,0)))</f>
        <v/>
      </c>
      <c r="B84" s="127"/>
      <c r="C84" s="334" t="str">
        <f>IF($B84="","",INDEX('All CCC'!C$7:C$754,MATCH(WatchList!$B84,'All CCC'!$B$7:$B$754,0)))</f>
        <v/>
      </c>
      <c r="D84" s="334" t="str">
        <f>IF($B84="","",INDEX('All CCC'!D$7:D$754,MATCH(WatchList!$B84,'All CCC'!$B$7:$B$754,0)))</f>
        <v/>
      </c>
      <c r="E84" s="334" t="str">
        <f>IF($B84="","",INDEX('All CCC'!E$7:E$754,MATCH(WatchList!$B84,'All CCC'!$B$7:$B$754,0)))</f>
        <v/>
      </c>
      <c r="F84" s="334" t="str">
        <f>IF($B84="","",INDEX('All CCC'!F$7:F$754,MATCH(WatchList!$B84,'All CCC'!$B$7:$B$754,0)))</f>
        <v/>
      </c>
      <c r="G84" s="334" t="str">
        <f>IF($B84="","",INDEX('All CCC'!G$7:G$754,MATCH(WatchList!$B84,'All CCC'!$B$7:$B$754,0)))</f>
        <v/>
      </c>
      <c r="H84" s="334" t="str">
        <f>IF($B84="","",INDEX('All CCC'!H$7:H$754,MATCH(WatchList!$B84,'All CCC'!$B$7:$B$754,0)))</f>
        <v/>
      </c>
      <c r="I84" s="334" t="str">
        <f>IF($B84="","",INDEX('All CCC'!I$7:I$754,MATCH(WatchList!$B84,'All CCC'!$B$7:$B$754,0)))</f>
        <v/>
      </c>
      <c r="J84" s="334" t="str">
        <f>IF($B84="","",INDEX('All CCC'!J$7:J$754,MATCH(WatchList!$B84,'All CCC'!$B$7:$B$754,0)))</f>
        <v/>
      </c>
      <c r="K84" s="334" t="str">
        <f>IF($B84="","",INDEX('All CCC'!K$7:K$754,MATCH(WatchList!$B84,'All CCC'!$B$7:$B$754,0)))</f>
        <v/>
      </c>
      <c r="L84" s="334" t="str">
        <f>IF($B84="","",INDEX('All CCC'!L$7:L$754,MATCH(WatchList!$B84,'All CCC'!$B$7:$B$754,0)))</f>
        <v/>
      </c>
      <c r="M84" s="334" t="str">
        <f>IF($B84="","",INDEX('All CCC'!M$7:M$754,MATCH(WatchList!$B84,'All CCC'!$B$7:$B$754,0)))</f>
        <v/>
      </c>
      <c r="N84" s="334" t="str">
        <f>IF($B84="","",INDEX('All CCC'!N$7:N$754,MATCH(WatchList!$B84,'All CCC'!$B$7:$B$754,0)))</f>
        <v/>
      </c>
      <c r="O84" s="334" t="str">
        <f>IF($B84="","",INDEX('All CCC'!O$7:O$754,MATCH(WatchList!$B84,'All CCC'!$B$7:$B$754,0)))</f>
        <v/>
      </c>
      <c r="P84" s="335" t="str">
        <f>IF($B84="","",INDEX('All CCC'!P$7:P$754,MATCH(WatchList!$B84,'All CCC'!$B$7:$B$754,0)))</f>
        <v/>
      </c>
      <c r="Q84" s="335" t="str">
        <f>IF($B84="","",INDEX('All CCC'!Q$7:Q$754,MATCH(WatchList!$B84,'All CCC'!$B$7:$B$754,0)))</f>
        <v/>
      </c>
      <c r="R84" s="334" t="str">
        <f>IF($B84="","",INDEX('All CCC'!R$7:R$754,MATCH(WatchList!$B84,'All CCC'!$B$7:$B$754,0)))</f>
        <v/>
      </c>
      <c r="S84" s="334" t="str">
        <f>IF($B84="","",INDEX('All CCC'!S$7:S$754,MATCH(WatchList!$B84,'All CCC'!$B$7:$B$754,0)))</f>
        <v/>
      </c>
      <c r="T84" s="334" t="str">
        <f>IF($B84="","",INDEX('All CCC'!T$7:T$754,MATCH(WatchList!$B84,'All CCC'!$B$7:$B$754,0)))</f>
        <v/>
      </c>
      <c r="U84" s="334" t="str">
        <f>IF($B84="","",INDEX('All CCC'!U$7:U$754,MATCH(WatchList!$B84,'All CCC'!$B$7:$B$754,0)))</f>
        <v/>
      </c>
      <c r="V84" s="334" t="str">
        <f>IF($B84="","",INDEX('All CCC'!V$7:V$754,MATCH(WatchList!$B84,'All CCC'!$B$7:$B$754,0)))</f>
        <v/>
      </c>
      <c r="W84" s="334" t="str">
        <f>IF($B84="","",INDEX('All CCC'!W$7:W$754,MATCH(WatchList!$B84,'All CCC'!$B$7:$B$754,0)))</f>
        <v/>
      </c>
      <c r="X84" s="334" t="str">
        <f>IF($B84="","",INDEX('All CCC'!X$7:X$754,MATCH(WatchList!$B84,'All CCC'!$B$7:$B$754,0)))</f>
        <v/>
      </c>
      <c r="Y84" s="334" t="str">
        <f>IF($B84="","",INDEX('All CCC'!Y$7:Y$754,MATCH(WatchList!$B84,'All CCC'!$B$7:$B$754,0)))</f>
        <v/>
      </c>
      <c r="Z84" s="334" t="str">
        <f>IF($B84="","",INDEX('All CCC'!Z$7:Z$754,MATCH(WatchList!$B84,'All CCC'!$B$7:$B$754,0)))</f>
        <v/>
      </c>
      <c r="AA84" s="334" t="str">
        <f>IF($B84="","",INDEX('All CCC'!AA$7:AA$754,MATCH(WatchList!$B84,'All CCC'!$B$7:$B$754,0)))</f>
        <v/>
      </c>
      <c r="AB84" s="334" t="str">
        <f>IF($B84="","",INDEX('All CCC'!AB$7:AB$754,MATCH(WatchList!$B84,'All CCC'!$B$7:$B$754,0)))</f>
        <v/>
      </c>
      <c r="AC84" s="334" t="str">
        <f>IF($B84="","",INDEX('All CCC'!AC$7:AC$754,MATCH(WatchList!$B84,'All CCC'!$B$7:$B$754,0)))</f>
        <v/>
      </c>
      <c r="AD84" s="334" t="str">
        <f>IF($B84="","",INDEX('All CCC'!AD$7:AD$754,MATCH(WatchList!$B84,'All CCC'!$B$7:$B$754,0)))</f>
        <v/>
      </c>
      <c r="AE84" s="334" t="str">
        <f>IF($B84="","",INDEX('All CCC'!AE$7:AE$754,MATCH(WatchList!$B84,'All CCC'!$B$7:$B$754,0)))</f>
        <v/>
      </c>
      <c r="AF84" s="334" t="str">
        <f>IF($B84="","",INDEX('All CCC'!AF$7:AF$754,MATCH(WatchList!$B84,'All CCC'!$B$7:$B$754,0)))</f>
        <v/>
      </c>
      <c r="AG84" s="334" t="str">
        <f>IF($B84="","",INDEX('All CCC'!AG$7:AG$754,MATCH(WatchList!$B84,'All CCC'!$B$7:$B$754,0)))</f>
        <v/>
      </c>
      <c r="AH84" s="334" t="str">
        <f>IF($B84="","",INDEX('All CCC'!AH$7:AH$754,MATCH(WatchList!$B84,'All CCC'!$B$7:$B$754,0)))</f>
        <v/>
      </c>
      <c r="AI84" s="334" t="str">
        <f>IF($B84="","",INDEX('All CCC'!AI$7:AI$754,MATCH(WatchList!$B84,'All CCC'!$B$7:$B$754,0)))</f>
        <v/>
      </c>
      <c r="AJ84" s="334" t="str">
        <f>IF($B84="","",INDEX('All CCC'!AJ$7:AJ$754,MATCH(WatchList!$B84,'All CCC'!$B$7:$B$754,0)))</f>
        <v/>
      </c>
      <c r="AK84" s="334" t="str">
        <f>IF($B84="","",INDEX('All CCC'!AK$7:AK$754,MATCH(WatchList!$B84,'All CCC'!$B$7:$B$754,0)))</f>
        <v/>
      </c>
      <c r="AL84" s="334" t="str">
        <f>IF($B84="","",INDEX('All CCC'!AL$7:AL$754,MATCH(WatchList!$B84,'All CCC'!$B$7:$B$754,0)))</f>
        <v/>
      </c>
      <c r="AM84" s="334" t="str">
        <f>IF($B84="","",INDEX('All CCC'!AM$7:AM$754,MATCH(WatchList!$B84,'All CCC'!$B$7:$B$754,0)))</f>
        <v/>
      </c>
      <c r="AN84" s="334" t="str">
        <f>IF($B84="","",INDEX('All CCC'!AN$7:AN$754,MATCH(WatchList!$B84,'All CCC'!$B$7:$B$754,0)))</f>
        <v/>
      </c>
      <c r="AO84" s="334" t="str">
        <f>IF($B84="","",INDEX('All CCC'!AO$7:AO$754,MATCH(WatchList!$B84,'All CCC'!$B$7:$B$754,0)))</f>
        <v/>
      </c>
      <c r="AP84" s="334" t="str">
        <f>IF($B84="","",INDEX('All CCC'!AP$7:AP$754,MATCH(WatchList!$B84,'All CCC'!$B$7:$B$754,0)))</f>
        <v/>
      </c>
      <c r="AQ84" s="334" t="str">
        <f>IF($B84="","",INDEX('All CCC'!AQ$7:AQ$754,MATCH(WatchList!$B84,'All CCC'!$B$7:$B$754,0)))</f>
        <v/>
      </c>
      <c r="AR84" s="334" t="str">
        <f>IF($B84="","",INDEX('All CCC'!AR$7:AR$754,MATCH(WatchList!$B84,'All CCC'!$B$7:$B$754,0)))</f>
        <v/>
      </c>
      <c r="AS84" s="334" t="str">
        <f>IF($B84="","",INDEX('All CCC'!AS$7:AS$754,MATCH(WatchList!$B84,'All CCC'!$B$7:$B$754,0)))</f>
        <v/>
      </c>
      <c r="AT84" s="334" t="str">
        <f>IF($B84="","",INDEX('All CCC'!AT$7:AT$754,MATCH(WatchList!$B84,'All CCC'!$B$7:$B$754,0)))</f>
        <v/>
      </c>
      <c r="AU84" s="334" t="str">
        <f>IF($B84="","",INDEX('All CCC'!AU$7:AU$754,MATCH(WatchList!$B84,'All CCC'!$B$7:$B$754,0)))</f>
        <v/>
      </c>
      <c r="AV84" s="334" t="str">
        <f>IF($B84="","",INDEX('All CCC'!AV$7:AV$754,MATCH(WatchList!$B84,'All CCC'!$B$7:$B$754,0)))</f>
        <v/>
      </c>
      <c r="AW84" s="334" t="str">
        <f>IF($B84="","",INDEX('All CCC'!AW$7:AW$754,MATCH(WatchList!$B84,'All CCC'!$B$7:$B$754,0)))</f>
        <v/>
      </c>
      <c r="AX84" s="334" t="str">
        <f>IF($B84="","",INDEX('All CCC'!AX$7:AX$754,MATCH(WatchList!$B84,'All CCC'!$B$7:$B$754,0)))</f>
        <v/>
      </c>
      <c r="AY84" s="334" t="str">
        <f>IF($B84="","",INDEX('All CCC'!AY$7:AY$754,MATCH(WatchList!$B84,'All CCC'!$B$7:$B$754,0)))</f>
        <v/>
      </c>
      <c r="AZ84" s="334" t="str">
        <f>IF($B84="","",INDEX('All CCC'!AZ$7:AZ$754,MATCH(WatchList!$B84,'All CCC'!$B$7:$B$754,0)))</f>
        <v/>
      </c>
      <c r="BA84" s="334" t="str">
        <f>IF($B84="","",INDEX('All CCC'!BA$7:BA$754,MATCH(WatchList!$B84,'All CCC'!$B$7:$B$754,0)))</f>
        <v/>
      </c>
      <c r="BB84" s="334" t="str">
        <f>IF($B84="","",INDEX('All CCC'!BB$7:BB$754,MATCH(WatchList!$B84,'All CCC'!$B$7:$B$754,0)))</f>
        <v/>
      </c>
      <c r="BC84" s="334" t="str">
        <f>IF($B84="","",INDEX('All CCC'!BC$7:BC$754,MATCH(WatchList!$B84,'All CCC'!$B$7:$B$754,0)))</f>
        <v/>
      </c>
      <c r="BD84" s="334" t="str">
        <f>IF($B84="","",INDEX('All CCC'!BD$7:BD$754,MATCH(WatchList!$B84,'All CCC'!$B$7:$B$754,0)))</f>
        <v/>
      </c>
      <c r="BE84" s="334" t="str">
        <f>IF($B84="","",INDEX('All CCC'!BE$7:BE$754,MATCH(WatchList!$B84,'All CCC'!$B$7:$B$754,0)))</f>
        <v/>
      </c>
      <c r="BF84" s="334" t="str">
        <f>IF($B84="","",INDEX('All CCC'!BF$7:BF$754,MATCH(WatchList!$B84,'All CCC'!$B$7:$B$754,0)))</f>
        <v/>
      </c>
      <c r="BG84" s="334" t="str">
        <f>IF($B84="","",INDEX('All CCC'!BG$7:BG$754,MATCH(WatchList!$B84,'All CCC'!$B$7:$B$754,0)))</f>
        <v/>
      </c>
    </row>
    <row r="85" spans="1:59" x14ac:dyDescent="0.2">
      <c r="A85" s="333" t="str">
        <f>IF($B85="","",INDEX('All CCC'!A$7:A$754,MATCH(WatchList!$B85,'All CCC'!$B$7:$B$754,0)))</f>
        <v/>
      </c>
      <c r="B85" s="127"/>
      <c r="C85" s="334" t="str">
        <f>IF($B85="","",INDEX('All CCC'!C$7:C$754,MATCH(WatchList!$B85,'All CCC'!$B$7:$B$754,0)))</f>
        <v/>
      </c>
      <c r="D85" s="334" t="str">
        <f>IF($B85="","",INDEX('All CCC'!D$7:D$754,MATCH(WatchList!$B85,'All CCC'!$B$7:$B$754,0)))</f>
        <v/>
      </c>
      <c r="E85" s="334" t="str">
        <f>IF($B85="","",INDEX('All CCC'!E$7:E$754,MATCH(WatchList!$B85,'All CCC'!$B$7:$B$754,0)))</f>
        <v/>
      </c>
      <c r="F85" s="334" t="str">
        <f>IF($B85="","",INDEX('All CCC'!F$7:F$754,MATCH(WatchList!$B85,'All CCC'!$B$7:$B$754,0)))</f>
        <v/>
      </c>
      <c r="G85" s="334" t="str">
        <f>IF($B85="","",INDEX('All CCC'!G$7:G$754,MATCH(WatchList!$B85,'All CCC'!$B$7:$B$754,0)))</f>
        <v/>
      </c>
      <c r="H85" s="334" t="str">
        <f>IF($B85="","",INDEX('All CCC'!H$7:H$754,MATCH(WatchList!$B85,'All CCC'!$B$7:$B$754,0)))</f>
        <v/>
      </c>
      <c r="I85" s="334" t="str">
        <f>IF($B85="","",INDEX('All CCC'!I$7:I$754,MATCH(WatchList!$B85,'All CCC'!$B$7:$B$754,0)))</f>
        <v/>
      </c>
      <c r="J85" s="334" t="str">
        <f>IF($B85="","",INDEX('All CCC'!J$7:J$754,MATCH(WatchList!$B85,'All CCC'!$B$7:$B$754,0)))</f>
        <v/>
      </c>
      <c r="K85" s="334" t="str">
        <f>IF($B85="","",INDEX('All CCC'!K$7:K$754,MATCH(WatchList!$B85,'All CCC'!$B$7:$B$754,0)))</f>
        <v/>
      </c>
      <c r="L85" s="334" t="str">
        <f>IF($B85="","",INDEX('All CCC'!L$7:L$754,MATCH(WatchList!$B85,'All CCC'!$B$7:$B$754,0)))</f>
        <v/>
      </c>
      <c r="M85" s="334" t="str">
        <f>IF($B85="","",INDEX('All CCC'!M$7:M$754,MATCH(WatchList!$B85,'All CCC'!$B$7:$B$754,0)))</f>
        <v/>
      </c>
      <c r="N85" s="334" t="str">
        <f>IF($B85="","",INDEX('All CCC'!N$7:N$754,MATCH(WatchList!$B85,'All CCC'!$B$7:$B$754,0)))</f>
        <v/>
      </c>
      <c r="O85" s="334" t="str">
        <f>IF($B85="","",INDEX('All CCC'!O$7:O$754,MATCH(WatchList!$B85,'All CCC'!$B$7:$B$754,0)))</f>
        <v/>
      </c>
      <c r="P85" s="335" t="str">
        <f>IF($B85="","",INDEX('All CCC'!P$7:P$754,MATCH(WatchList!$B85,'All CCC'!$B$7:$B$754,0)))</f>
        <v/>
      </c>
      <c r="Q85" s="335" t="str">
        <f>IF($B85="","",INDEX('All CCC'!Q$7:Q$754,MATCH(WatchList!$B85,'All CCC'!$B$7:$B$754,0)))</f>
        <v/>
      </c>
      <c r="R85" s="334" t="str">
        <f>IF($B85="","",INDEX('All CCC'!R$7:R$754,MATCH(WatchList!$B85,'All CCC'!$B$7:$B$754,0)))</f>
        <v/>
      </c>
      <c r="S85" s="334" t="str">
        <f>IF($B85="","",INDEX('All CCC'!S$7:S$754,MATCH(WatchList!$B85,'All CCC'!$B$7:$B$754,0)))</f>
        <v/>
      </c>
      <c r="T85" s="334" t="str">
        <f>IF($B85="","",INDEX('All CCC'!T$7:T$754,MATCH(WatchList!$B85,'All CCC'!$B$7:$B$754,0)))</f>
        <v/>
      </c>
      <c r="U85" s="334" t="str">
        <f>IF($B85="","",INDEX('All CCC'!U$7:U$754,MATCH(WatchList!$B85,'All CCC'!$B$7:$B$754,0)))</f>
        <v/>
      </c>
      <c r="V85" s="334" t="str">
        <f>IF($B85="","",INDEX('All CCC'!V$7:V$754,MATCH(WatchList!$B85,'All CCC'!$B$7:$B$754,0)))</f>
        <v/>
      </c>
      <c r="W85" s="334" t="str">
        <f>IF($B85="","",INDEX('All CCC'!W$7:W$754,MATCH(WatchList!$B85,'All CCC'!$B$7:$B$754,0)))</f>
        <v/>
      </c>
      <c r="X85" s="334" t="str">
        <f>IF($B85="","",INDEX('All CCC'!X$7:X$754,MATCH(WatchList!$B85,'All CCC'!$B$7:$B$754,0)))</f>
        <v/>
      </c>
      <c r="Y85" s="334" t="str">
        <f>IF($B85="","",INDEX('All CCC'!Y$7:Y$754,MATCH(WatchList!$B85,'All CCC'!$B$7:$B$754,0)))</f>
        <v/>
      </c>
      <c r="Z85" s="334" t="str">
        <f>IF($B85="","",INDEX('All CCC'!Z$7:Z$754,MATCH(WatchList!$B85,'All CCC'!$B$7:$B$754,0)))</f>
        <v/>
      </c>
      <c r="AA85" s="334" t="str">
        <f>IF($B85="","",INDEX('All CCC'!AA$7:AA$754,MATCH(WatchList!$B85,'All CCC'!$B$7:$B$754,0)))</f>
        <v/>
      </c>
      <c r="AB85" s="334" t="str">
        <f>IF($B85="","",INDEX('All CCC'!AB$7:AB$754,MATCH(WatchList!$B85,'All CCC'!$B$7:$B$754,0)))</f>
        <v/>
      </c>
      <c r="AC85" s="334" t="str">
        <f>IF($B85="","",INDEX('All CCC'!AC$7:AC$754,MATCH(WatchList!$B85,'All CCC'!$B$7:$B$754,0)))</f>
        <v/>
      </c>
      <c r="AD85" s="334" t="str">
        <f>IF($B85="","",INDEX('All CCC'!AD$7:AD$754,MATCH(WatchList!$B85,'All CCC'!$B$7:$B$754,0)))</f>
        <v/>
      </c>
      <c r="AE85" s="334" t="str">
        <f>IF($B85="","",INDEX('All CCC'!AE$7:AE$754,MATCH(WatchList!$B85,'All CCC'!$B$7:$B$754,0)))</f>
        <v/>
      </c>
      <c r="AF85" s="334" t="str">
        <f>IF($B85="","",INDEX('All CCC'!AF$7:AF$754,MATCH(WatchList!$B85,'All CCC'!$B$7:$B$754,0)))</f>
        <v/>
      </c>
      <c r="AG85" s="334" t="str">
        <f>IF($B85="","",INDEX('All CCC'!AG$7:AG$754,MATCH(WatchList!$B85,'All CCC'!$B$7:$B$754,0)))</f>
        <v/>
      </c>
      <c r="AH85" s="334" t="str">
        <f>IF($B85="","",INDEX('All CCC'!AH$7:AH$754,MATCH(WatchList!$B85,'All CCC'!$B$7:$B$754,0)))</f>
        <v/>
      </c>
      <c r="AI85" s="334" t="str">
        <f>IF($B85="","",INDEX('All CCC'!AI$7:AI$754,MATCH(WatchList!$B85,'All CCC'!$B$7:$B$754,0)))</f>
        <v/>
      </c>
      <c r="AJ85" s="334" t="str">
        <f>IF($B85="","",INDEX('All CCC'!AJ$7:AJ$754,MATCH(WatchList!$B85,'All CCC'!$B$7:$B$754,0)))</f>
        <v/>
      </c>
      <c r="AK85" s="334" t="str">
        <f>IF($B85="","",INDEX('All CCC'!AK$7:AK$754,MATCH(WatchList!$B85,'All CCC'!$B$7:$B$754,0)))</f>
        <v/>
      </c>
      <c r="AL85" s="334" t="str">
        <f>IF($B85="","",INDEX('All CCC'!AL$7:AL$754,MATCH(WatchList!$B85,'All CCC'!$B$7:$B$754,0)))</f>
        <v/>
      </c>
      <c r="AM85" s="334" t="str">
        <f>IF($B85="","",INDEX('All CCC'!AM$7:AM$754,MATCH(WatchList!$B85,'All CCC'!$B$7:$B$754,0)))</f>
        <v/>
      </c>
      <c r="AN85" s="334" t="str">
        <f>IF($B85="","",INDEX('All CCC'!AN$7:AN$754,MATCH(WatchList!$B85,'All CCC'!$B$7:$B$754,0)))</f>
        <v/>
      </c>
      <c r="AO85" s="334" t="str">
        <f>IF($B85="","",INDEX('All CCC'!AO$7:AO$754,MATCH(WatchList!$B85,'All CCC'!$B$7:$B$754,0)))</f>
        <v/>
      </c>
      <c r="AP85" s="334" t="str">
        <f>IF($B85="","",INDEX('All CCC'!AP$7:AP$754,MATCH(WatchList!$B85,'All CCC'!$B$7:$B$754,0)))</f>
        <v/>
      </c>
      <c r="AQ85" s="334" t="str">
        <f>IF($B85="","",INDEX('All CCC'!AQ$7:AQ$754,MATCH(WatchList!$B85,'All CCC'!$B$7:$B$754,0)))</f>
        <v/>
      </c>
      <c r="AR85" s="334" t="str">
        <f>IF($B85="","",INDEX('All CCC'!AR$7:AR$754,MATCH(WatchList!$B85,'All CCC'!$B$7:$B$754,0)))</f>
        <v/>
      </c>
      <c r="AS85" s="334" t="str">
        <f>IF($B85="","",INDEX('All CCC'!AS$7:AS$754,MATCH(WatchList!$B85,'All CCC'!$B$7:$B$754,0)))</f>
        <v/>
      </c>
      <c r="AT85" s="334" t="str">
        <f>IF($B85="","",INDEX('All CCC'!AT$7:AT$754,MATCH(WatchList!$B85,'All CCC'!$B$7:$B$754,0)))</f>
        <v/>
      </c>
      <c r="AU85" s="334" t="str">
        <f>IF($B85="","",INDEX('All CCC'!AU$7:AU$754,MATCH(WatchList!$B85,'All CCC'!$B$7:$B$754,0)))</f>
        <v/>
      </c>
      <c r="AV85" s="334" t="str">
        <f>IF($B85="","",INDEX('All CCC'!AV$7:AV$754,MATCH(WatchList!$B85,'All CCC'!$B$7:$B$754,0)))</f>
        <v/>
      </c>
      <c r="AW85" s="334" t="str">
        <f>IF($B85="","",INDEX('All CCC'!AW$7:AW$754,MATCH(WatchList!$B85,'All CCC'!$B$7:$B$754,0)))</f>
        <v/>
      </c>
      <c r="AX85" s="334" t="str">
        <f>IF($B85="","",INDEX('All CCC'!AX$7:AX$754,MATCH(WatchList!$B85,'All CCC'!$B$7:$B$754,0)))</f>
        <v/>
      </c>
      <c r="AY85" s="334" t="str">
        <f>IF($B85="","",INDEX('All CCC'!AY$7:AY$754,MATCH(WatchList!$B85,'All CCC'!$B$7:$B$754,0)))</f>
        <v/>
      </c>
      <c r="AZ85" s="334" t="str">
        <f>IF($B85="","",INDEX('All CCC'!AZ$7:AZ$754,MATCH(WatchList!$B85,'All CCC'!$B$7:$B$754,0)))</f>
        <v/>
      </c>
      <c r="BA85" s="334" t="str">
        <f>IF($B85="","",INDEX('All CCC'!BA$7:BA$754,MATCH(WatchList!$B85,'All CCC'!$B$7:$B$754,0)))</f>
        <v/>
      </c>
      <c r="BB85" s="334" t="str">
        <f>IF($B85="","",INDEX('All CCC'!BB$7:BB$754,MATCH(WatchList!$B85,'All CCC'!$B$7:$B$754,0)))</f>
        <v/>
      </c>
      <c r="BC85" s="334" t="str">
        <f>IF($B85="","",INDEX('All CCC'!BC$7:BC$754,MATCH(WatchList!$B85,'All CCC'!$B$7:$B$754,0)))</f>
        <v/>
      </c>
      <c r="BD85" s="334" t="str">
        <f>IF($B85="","",INDEX('All CCC'!BD$7:BD$754,MATCH(WatchList!$B85,'All CCC'!$B$7:$B$754,0)))</f>
        <v/>
      </c>
      <c r="BE85" s="334" t="str">
        <f>IF($B85="","",INDEX('All CCC'!BE$7:BE$754,MATCH(WatchList!$B85,'All CCC'!$B$7:$B$754,0)))</f>
        <v/>
      </c>
      <c r="BF85" s="334" t="str">
        <f>IF($B85="","",INDEX('All CCC'!BF$7:BF$754,MATCH(WatchList!$B85,'All CCC'!$B$7:$B$754,0)))</f>
        <v/>
      </c>
      <c r="BG85" s="334" t="str">
        <f>IF($B85="","",INDEX('All CCC'!BG$7:BG$754,MATCH(WatchList!$B85,'All CCC'!$B$7:$B$754,0)))</f>
        <v/>
      </c>
    </row>
    <row r="86" spans="1:59" x14ac:dyDescent="0.2">
      <c r="A86" s="333" t="str">
        <f>IF($B86="","",INDEX('All CCC'!A$7:A$754,MATCH(WatchList!$B86,'All CCC'!$B$7:$B$754,0)))</f>
        <v/>
      </c>
      <c r="B86" s="127"/>
      <c r="C86" s="334" t="str">
        <f>IF($B86="","",INDEX('All CCC'!C$7:C$754,MATCH(WatchList!$B86,'All CCC'!$B$7:$B$754,0)))</f>
        <v/>
      </c>
      <c r="D86" s="334" t="str">
        <f>IF($B86="","",INDEX('All CCC'!D$7:D$754,MATCH(WatchList!$B86,'All CCC'!$B$7:$B$754,0)))</f>
        <v/>
      </c>
      <c r="E86" s="334" t="str">
        <f>IF($B86="","",INDEX('All CCC'!E$7:E$754,MATCH(WatchList!$B86,'All CCC'!$B$7:$B$754,0)))</f>
        <v/>
      </c>
      <c r="F86" s="334" t="str">
        <f>IF($B86="","",INDEX('All CCC'!F$7:F$754,MATCH(WatchList!$B86,'All CCC'!$B$7:$B$754,0)))</f>
        <v/>
      </c>
      <c r="G86" s="334" t="str">
        <f>IF($B86="","",INDEX('All CCC'!G$7:G$754,MATCH(WatchList!$B86,'All CCC'!$B$7:$B$754,0)))</f>
        <v/>
      </c>
      <c r="H86" s="334" t="str">
        <f>IF($B86="","",INDEX('All CCC'!H$7:H$754,MATCH(WatchList!$B86,'All CCC'!$B$7:$B$754,0)))</f>
        <v/>
      </c>
      <c r="I86" s="334" t="str">
        <f>IF($B86="","",INDEX('All CCC'!I$7:I$754,MATCH(WatchList!$B86,'All CCC'!$B$7:$B$754,0)))</f>
        <v/>
      </c>
      <c r="J86" s="334" t="str">
        <f>IF($B86="","",INDEX('All CCC'!J$7:J$754,MATCH(WatchList!$B86,'All CCC'!$B$7:$B$754,0)))</f>
        <v/>
      </c>
      <c r="K86" s="334" t="str">
        <f>IF($B86="","",INDEX('All CCC'!K$7:K$754,MATCH(WatchList!$B86,'All CCC'!$B$7:$B$754,0)))</f>
        <v/>
      </c>
      <c r="L86" s="334" t="str">
        <f>IF($B86="","",INDEX('All CCC'!L$7:L$754,MATCH(WatchList!$B86,'All CCC'!$B$7:$B$754,0)))</f>
        <v/>
      </c>
      <c r="M86" s="334" t="str">
        <f>IF($B86="","",INDEX('All CCC'!M$7:M$754,MATCH(WatchList!$B86,'All CCC'!$B$7:$B$754,0)))</f>
        <v/>
      </c>
      <c r="N86" s="334" t="str">
        <f>IF($B86="","",INDEX('All CCC'!N$7:N$754,MATCH(WatchList!$B86,'All CCC'!$B$7:$B$754,0)))</f>
        <v/>
      </c>
      <c r="O86" s="334" t="str">
        <f>IF($B86="","",INDEX('All CCC'!O$7:O$754,MATCH(WatchList!$B86,'All CCC'!$B$7:$B$754,0)))</f>
        <v/>
      </c>
      <c r="P86" s="335" t="str">
        <f>IF($B86="","",INDEX('All CCC'!P$7:P$754,MATCH(WatchList!$B86,'All CCC'!$B$7:$B$754,0)))</f>
        <v/>
      </c>
      <c r="Q86" s="335" t="str">
        <f>IF($B86="","",INDEX('All CCC'!Q$7:Q$754,MATCH(WatchList!$B86,'All CCC'!$B$7:$B$754,0)))</f>
        <v/>
      </c>
      <c r="R86" s="334" t="str">
        <f>IF($B86="","",INDEX('All CCC'!R$7:R$754,MATCH(WatchList!$B86,'All CCC'!$B$7:$B$754,0)))</f>
        <v/>
      </c>
      <c r="S86" s="334" t="str">
        <f>IF($B86="","",INDEX('All CCC'!S$7:S$754,MATCH(WatchList!$B86,'All CCC'!$B$7:$B$754,0)))</f>
        <v/>
      </c>
      <c r="T86" s="334" t="str">
        <f>IF($B86="","",INDEX('All CCC'!T$7:T$754,MATCH(WatchList!$B86,'All CCC'!$B$7:$B$754,0)))</f>
        <v/>
      </c>
      <c r="U86" s="334" t="str">
        <f>IF($B86="","",INDEX('All CCC'!U$7:U$754,MATCH(WatchList!$B86,'All CCC'!$B$7:$B$754,0)))</f>
        <v/>
      </c>
      <c r="V86" s="334" t="str">
        <f>IF($B86="","",INDEX('All CCC'!V$7:V$754,MATCH(WatchList!$B86,'All CCC'!$B$7:$B$754,0)))</f>
        <v/>
      </c>
      <c r="W86" s="334" t="str">
        <f>IF($B86="","",INDEX('All CCC'!W$7:W$754,MATCH(WatchList!$B86,'All CCC'!$B$7:$B$754,0)))</f>
        <v/>
      </c>
      <c r="X86" s="334" t="str">
        <f>IF($B86="","",INDEX('All CCC'!X$7:X$754,MATCH(WatchList!$B86,'All CCC'!$B$7:$B$754,0)))</f>
        <v/>
      </c>
      <c r="Y86" s="334" t="str">
        <f>IF($B86="","",INDEX('All CCC'!Y$7:Y$754,MATCH(WatchList!$B86,'All CCC'!$B$7:$B$754,0)))</f>
        <v/>
      </c>
      <c r="Z86" s="334" t="str">
        <f>IF($B86="","",INDEX('All CCC'!Z$7:Z$754,MATCH(WatchList!$B86,'All CCC'!$B$7:$B$754,0)))</f>
        <v/>
      </c>
      <c r="AA86" s="334" t="str">
        <f>IF($B86="","",INDEX('All CCC'!AA$7:AA$754,MATCH(WatchList!$B86,'All CCC'!$B$7:$B$754,0)))</f>
        <v/>
      </c>
      <c r="AB86" s="334" t="str">
        <f>IF($B86="","",INDEX('All CCC'!AB$7:AB$754,MATCH(WatchList!$B86,'All CCC'!$B$7:$B$754,0)))</f>
        <v/>
      </c>
      <c r="AC86" s="334" t="str">
        <f>IF($B86="","",INDEX('All CCC'!AC$7:AC$754,MATCH(WatchList!$B86,'All CCC'!$B$7:$B$754,0)))</f>
        <v/>
      </c>
      <c r="AD86" s="334" t="str">
        <f>IF($B86="","",INDEX('All CCC'!AD$7:AD$754,MATCH(WatchList!$B86,'All CCC'!$B$7:$B$754,0)))</f>
        <v/>
      </c>
      <c r="AE86" s="334" t="str">
        <f>IF($B86="","",INDEX('All CCC'!AE$7:AE$754,MATCH(WatchList!$B86,'All CCC'!$B$7:$B$754,0)))</f>
        <v/>
      </c>
      <c r="AF86" s="334" t="str">
        <f>IF($B86="","",INDEX('All CCC'!AF$7:AF$754,MATCH(WatchList!$B86,'All CCC'!$B$7:$B$754,0)))</f>
        <v/>
      </c>
      <c r="AG86" s="334" t="str">
        <f>IF($B86="","",INDEX('All CCC'!AG$7:AG$754,MATCH(WatchList!$B86,'All CCC'!$B$7:$B$754,0)))</f>
        <v/>
      </c>
      <c r="AH86" s="334" t="str">
        <f>IF($B86="","",INDEX('All CCC'!AH$7:AH$754,MATCH(WatchList!$B86,'All CCC'!$B$7:$B$754,0)))</f>
        <v/>
      </c>
      <c r="AI86" s="334" t="str">
        <f>IF($B86="","",INDEX('All CCC'!AI$7:AI$754,MATCH(WatchList!$B86,'All CCC'!$B$7:$B$754,0)))</f>
        <v/>
      </c>
      <c r="AJ86" s="334" t="str">
        <f>IF($B86="","",INDEX('All CCC'!AJ$7:AJ$754,MATCH(WatchList!$B86,'All CCC'!$B$7:$B$754,0)))</f>
        <v/>
      </c>
      <c r="AK86" s="334" t="str">
        <f>IF($B86="","",INDEX('All CCC'!AK$7:AK$754,MATCH(WatchList!$B86,'All CCC'!$B$7:$B$754,0)))</f>
        <v/>
      </c>
      <c r="AL86" s="334" t="str">
        <f>IF($B86="","",INDEX('All CCC'!AL$7:AL$754,MATCH(WatchList!$B86,'All CCC'!$B$7:$B$754,0)))</f>
        <v/>
      </c>
      <c r="AM86" s="334" t="str">
        <f>IF($B86="","",INDEX('All CCC'!AM$7:AM$754,MATCH(WatchList!$B86,'All CCC'!$B$7:$B$754,0)))</f>
        <v/>
      </c>
      <c r="AN86" s="334" t="str">
        <f>IF($B86="","",INDEX('All CCC'!AN$7:AN$754,MATCH(WatchList!$B86,'All CCC'!$B$7:$B$754,0)))</f>
        <v/>
      </c>
      <c r="AO86" s="334" t="str">
        <f>IF($B86="","",INDEX('All CCC'!AO$7:AO$754,MATCH(WatchList!$B86,'All CCC'!$B$7:$B$754,0)))</f>
        <v/>
      </c>
      <c r="AP86" s="334" t="str">
        <f>IF($B86="","",INDEX('All CCC'!AP$7:AP$754,MATCH(WatchList!$B86,'All CCC'!$B$7:$B$754,0)))</f>
        <v/>
      </c>
      <c r="AQ86" s="334" t="str">
        <f>IF($B86="","",INDEX('All CCC'!AQ$7:AQ$754,MATCH(WatchList!$B86,'All CCC'!$B$7:$B$754,0)))</f>
        <v/>
      </c>
      <c r="AR86" s="334" t="str">
        <f>IF($B86="","",INDEX('All CCC'!AR$7:AR$754,MATCH(WatchList!$B86,'All CCC'!$B$7:$B$754,0)))</f>
        <v/>
      </c>
      <c r="AS86" s="334" t="str">
        <f>IF($B86="","",INDEX('All CCC'!AS$7:AS$754,MATCH(WatchList!$B86,'All CCC'!$B$7:$B$754,0)))</f>
        <v/>
      </c>
      <c r="AT86" s="334" t="str">
        <f>IF($B86="","",INDEX('All CCC'!AT$7:AT$754,MATCH(WatchList!$B86,'All CCC'!$B$7:$B$754,0)))</f>
        <v/>
      </c>
      <c r="AU86" s="334" t="str">
        <f>IF($B86="","",INDEX('All CCC'!AU$7:AU$754,MATCH(WatchList!$B86,'All CCC'!$B$7:$B$754,0)))</f>
        <v/>
      </c>
      <c r="AV86" s="334" t="str">
        <f>IF($B86="","",INDEX('All CCC'!AV$7:AV$754,MATCH(WatchList!$B86,'All CCC'!$B$7:$B$754,0)))</f>
        <v/>
      </c>
      <c r="AW86" s="334" t="str">
        <f>IF($B86="","",INDEX('All CCC'!AW$7:AW$754,MATCH(WatchList!$B86,'All CCC'!$B$7:$B$754,0)))</f>
        <v/>
      </c>
      <c r="AX86" s="334" t="str">
        <f>IF($B86="","",INDEX('All CCC'!AX$7:AX$754,MATCH(WatchList!$B86,'All CCC'!$B$7:$B$754,0)))</f>
        <v/>
      </c>
      <c r="AY86" s="334" t="str">
        <f>IF($B86="","",INDEX('All CCC'!AY$7:AY$754,MATCH(WatchList!$B86,'All CCC'!$B$7:$B$754,0)))</f>
        <v/>
      </c>
      <c r="AZ86" s="334" t="str">
        <f>IF($B86="","",INDEX('All CCC'!AZ$7:AZ$754,MATCH(WatchList!$B86,'All CCC'!$B$7:$B$754,0)))</f>
        <v/>
      </c>
      <c r="BA86" s="334" t="str">
        <f>IF($B86="","",INDEX('All CCC'!BA$7:BA$754,MATCH(WatchList!$B86,'All CCC'!$B$7:$B$754,0)))</f>
        <v/>
      </c>
      <c r="BB86" s="334" t="str">
        <f>IF($B86="","",INDEX('All CCC'!BB$7:BB$754,MATCH(WatchList!$B86,'All CCC'!$B$7:$B$754,0)))</f>
        <v/>
      </c>
      <c r="BC86" s="334" t="str">
        <f>IF($B86="","",INDEX('All CCC'!BC$7:BC$754,MATCH(WatchList!$B86,'All CCC'!$B$7:$B$754,0)))</f>
        <v/>
      </c>
      <c r="BD86" s="334" t="str">
        <f>IF($B86="","",INDEX('All CCC'!BD$7:BD$754,MATCH(WatchList!$B86,'All CCC'!$B$7:$B$754,0)))</f>
        <v/>
      </c>
      <c r="BE86" s="334" t="str">
        <f>IF($B86="","",INDEX('All CCC'!BE$7:BE$754,MATCH(WatchList!$B86,'All CCC'!$B$7:$B$754,0)))</f>
        <v/>
      </c>
      <c r="BF86" s="334" t="str">
        <f>IF($B86="","",INDEX('All CCC'!BF$7:BF$754,MATCH(WatchList!$B86,'All CCC'!$B$7:$B$754,0)))</f>
        <v/>
      </c>
      <c r="BG86" s="334" t="str">
        <f>IF($B86="","",INDEX('All CCC'!BG$7:BG$754,MATCH(WatchList!$B86,'All CCC'!$B$7:$B$754,0)))</f>
        <v/>
      </c>
    </row>
    <row r="87" spans="1:59" x14ac:dyDescent="0.2">
      <c r="A87" s="333" t="str">
        <f>IF($B87="","",INDEX('All CCC'!A$7:A$754,MATCH(WatchList!$B87,'All CCC'!$B$7:$B$754,0)))</f>
        <v/>
      </c>
      <c r="B87" s="127"/>
      <c r="C87" s="334" t="str">
        <f>IF($B87="","",INDEX('All CCC'!C$7:C$754,MATCH(WatchList!$B87,'All CCC'!$B$7:$B$754,0)))</f>
        <v/>
      </c>
      <c r="D87" s="334" t="str">
        <f>IF($B87="","",INDEX('All CCC'!D$7:D$754,MATCH(WatchList!$B87,'All CCC'!$B$7:$B$754,0)))</f>
        <v/>
      </c>
      <c r="E87" s="334" t="str">
        <f>IF($B87="","",INDEX('All CCC'!E$7:E$754,MATCH(WatchList!$B87,'All CCC'!$B$7:$B$754,0)))</f>
        <v/>
      </c>
      <c r="F87" s="334" t="str">
        <f>IF($B87="","",INDEX('All CCC'!F$7:F$754,MATCH(WatchList!$B87,'All CCC'!$B$7:$B$754,0)))</f>
        <v/>
      </c>
      <c r="G87" s="334" t="str">
        <f>IF($B87="","",INDEX('All CCC'!G$7:G$754,MATCH(WatchList!$B87,'All CCC'!$B$7:$B$754,0)))</f>
        <v/>
      </c>
      <c r="H87" s="334" t="str">
        <f>IF($B87="","",INDEX('All CCC'!H$7:H$754,MATCH(WatchList!$B87,'All CCC'!$B$7:$B$754,0)))</f>
        <v/>
      </c>
      <c r="I87" s="334" t="str">
        <f>IF($B87="","",INDEX('All CCC'!I$7:I$754,MATCH(WatchList!$B87,'All CCC'!$B$7:$B$754,0)))</f>
        <v/>
      </c>
      <c r="J87" s="334" t="str">
        <f>IF($B87="","",INDEX('All CCC'!J$7:J$754,MATCH(WatchList!$B87,'All CCC'!$B$7:$B$754,0)))</f>
        <v/>
      </c>
      <c r="K87" s="334" t="str">
        <f>IF($B87="","",INDEX('All CCC'!K$7:K$754,MATCH(WatchList!$B87,'All CCC'!$B$7:$B$754,0)))</f>
        <v/>
      </c>
      <c r="L87" s="334" t="str">
        <f>IF($B87="","",INDEX('All CCC'!L$7:L$754,MATCH(WatchList!$B87,'All CCC'!$B$7:$B$754,0)))</f>
        <v/>
      </c>
      <c r="M87" s="334" t="str">
        <f>IF($B87="","",INDEX('All CCC'!M$7:M$754,MATCH(WatchList!$B87,'All CCC'!$B$7:$B$754,0)))</f>
        <v/>
      </c>
      <c r="N87" s="334" t="str">
        <f>IF($B87="","",INDEX('All CCC'!N$7:N$754,MATCH(WatchList!$B87,'All CCC'!$B$7:$B$754,0)))</f>
        <v/>
      </c>
      <c r="O87" s="334" t="str">
        <f>IF($B87="","",INDEX('All CCC'!O$7:O$754,MATCH(WatchList!$B87,'All CCC'!$B$7:$B$754,0)))</f>
        <v/>
      </c>
      <c r="P87" s="335" t="str">
        <f>IF($B87="","",INDEX('All CCC'!P$7:P$754,MATCH(WatchList!$B87,'All CCC'!$B$7:$B$754,0)))</f>
        <v/>
      </c>
      <c r="Q87" s="335" t="str">
        <f>IF($B87="","",INDEX('All CCC'!Q$7:Q$754,MATCH(WatchList!$B87,'All CCC'!$B$7:$B$754,0)))</f>
        <v/>
      </c>
      <c r="R87" s="334" t="str">
        <f>IF($B87="","",INDEX('All CCC'!R$7:R$754,MATCH(WatchList!$B87,'All CCC'!$B$7:$B$754,0)))</f>
        <v/>
      </c>
      <c r="S87" s="334" t="str">
        <f>IF($B87="","",INDEX('All CCC'!S$7:S$754,MATCH(WatchList!$B87,'All CCC'!$B$7:$B$754,0)))</f>
        <v/>
      </c>
      <c r="T87" s="334" t="str">
        <f>IF($B87="","",INDEX('All CCC'!T$7:T$754,MATCH(WatchList!$B87,'All CCC'!$B$7:$B$754,0)))</f>
        <v/>
      </c>
      <c r="U87" s="334" t="str">
        <f>IF($B87="","",INDEX('All CCC'!U$7:U$754,MATCH(WatchList!$B87,'All CCC'!$B$7:$B$754,0)))</f>
        <v/>
      </c>
      <c r="V87" s="334" t="str">
        <f>IF($B87="","",INDEX('All CCC'!V$7:V$754,MATCH(WatchList!$B87,'All CCC'!$B$7:$B$754,0)))</f>
        <v/>
      </c>
      <c r="W87" s="334" t="str">
        <f>IF($B87="","",INDEX('All CCC'!W$7:W$754,MATCH(WatchList!$B87,'All CCC'!$B$7:$B$754,0)))</f>
        <v/>
      </c>
      <c r="X87" s="334" t="str">
        <f>IF($B87="","",INDEX('All CCC'!X$7:X$754,MATCH(WatchList!$B87,'All CCC'!$B$7:$B$754,0)))</f>
        <v/>
      </c>
      <c r="Y87" s="334" t="str">
        <f>IF($B87="","",INDEX('All CCC'!Y$7:Y$754,MATCH(WatchList!$B87,'All CCC'!$B$7:$B$754,0)))</f>
        <v/>
      </c>
      <c r="Z87" s="334" t="str">
        <f>IF($B87="","",INDEX('All CCC'!Z$7:Z$754,MATCH(WatchList!$B87,'All CCC'!$B$7:$B$754,0)))</f>
        <v/>
      </c>
      <c r="AA87" s="334" t="str">
        <f>IF($B87="","",INDEX('All CCC'!AA$7:AA$754,MATCH(WatchList!$B87,'All CCC'!$B$7:$B$754,0)))</f>
        <v/>
      </c>
      <c r="AB87" s="334" t="str">
        <f>IF($B87="","",INDEX('All CCC'!AB$7:AB$754,MATCH(WatchList!$B87,'All CCC'!$B$7:$B$754,0)))</f>
        <v/>
      </c>
      <c r="AC87" s="334" t="str">
        <f>IF($B87="","",INDEX('All CCC'!AC$7:AC$754,MATCH(WatchList!$B87,'All CCC'!$B$7:$B$754,0)))</f>
        <v/>
      </c>
      <c r="AD87" s="334" t="str">
        <f>IF($B87="","",INDEX('All CCC'!AD$7:AD$754,MATCH(WatchList!$B87,'All CCC'!$B$7:$B$754,0)))</f>
        <v/>
      </c>
      <c r="AE87" s="334" t="str">
        <f>IF($B87="","",INDEX('All CCC'!AE$7:AE$754,MATCH(WatchList!$B87,'All CCC'!$B$7:$B$754,0)))</f>
        <v/>
      </c>
      <c r="AF87" s="334" t="str">
        <f>IF($B87="","",INDEX('All CCC'!AF$7:AF$754,MATCH(WatchList!$B87,'All CCC'!$B$7:$B$754,0)))</f>
        <v/>
      </c>
      <c r="AG87" s="334" t="str">
        <f>IF($B87="","",INDEX('All CCC'!AG$7:AG$754,MATCH(WatchList!$B87,'All CCC'!$B$7:$B$754,0)))</f>
        <v/>
      </c>
      <c r="AH87" s="334" t="str">
        <f>IF($B87="","",INDEX('All CCC'!AH$7:AH$754,MATCH(WatchList!$B87,'All CCC'!$B$7:$B$754,0)))</f>
        <v/>
      </c>
      <c r="AI87" s="334" t="str">
        <f>IF($B87="","",INDEX('All CCC'!AI$7:AI$754,MATCH(WatchList!$B87,'All CCC'!$B$7:$B$754,0)))</f>
        <v/>
      </c>
      <c r="AJ87" s="334" t="str">
        <f>IF($B87="","",INDEX('All CCC'!AJ$7:AJ$754,MATCH(WatchList!$B87,'All CCC'!$B$7:$B$754,0)))</f>
        <v/>
      </c>
      <c r="AK87" s="334" t="str">
        <f>IF($B87="","",INDEX('All CCC'!AK$7:AK$754,MATCH(WatchList!$B87,'All CCC'!$B$7:$B$754,0)))</f>
        <v/>
      </c>
      <c r="AL87" s="334" t="str">
        <f>IF($B87="","",INDEX('All CCC'!AL$7:AL$754,MATCH(WatchList!$B87,'All CCC'!$B$7:$B$754,0)))</f>
        <v/>
      </c>
      <c r="AM87" s="334" t="str">
        <f>IF($B87="","",INDEX('All CCC'!AM$7:AM$754,MATCH(WatchList!$B87,'All CCC'!$B$7:$B$754,0)))</f>
        <v/>
      </c>
      <c r="AN87" s="334" t="str">
        <f>IF($B87="","",INDEX('All CCC'!AN$7:AN$754,MATCH(WatchList!$B87,'All CCC'!$B$7:$B$754,0)))</f>
        <v/>
      </c>
      <c r="AO87" s="334" t="str">
        <f>IF($B87="","",INDEX('All CCC'!AO$7:AO$754,MATCH(WatchList!$B87,'All CCC'!$B$7:$B$754,0)))</f>
        <v/>
      </c>
      <c r="AP87" s="334" t="str">
        <f>IF($B87="","",INDEX('All CCC'!AP$7:AP$754,MATCH(WatchList!$B87,'All CCC'!$B$7:$B$754,0)))</f>
        <v/>
      </c>
      <c r="AQ87" s="334" t="str">
        <f>IF($B87="","",INDEX('All CCC'!AQ$7:AQ$754,MATCH(WatchList!$B87,'All CCC'!$B$7:$B$754,0)))</f>
        <v/>
      </c>
      <c r="AR87" s="334" t="str">
        <f>IF($B87="","",INDEX('All CCC'!AR$7:AR$754,MATCH(WatchList!$B87,'All CCC'!$B$7:$B$754,0)))</f>
        <v/>
      </c>
      <c r="AS87" s="334" t="str">
        <f>IF($B87="","",INDEX('All CCC'!AS$7:AS$754,MATCH(WatchList!$B87,'All CCC'!$B$7:$B$754,0)))</f>
        <v/>
      </c>
      <c r="AT87" s="334" t="str">
        <f>IF($B87="","",INDEX('All CCC'!AT$7:AT$754,MATCH(WatchList!$B87,'All CCC'!$B$7:$B$754,0)))</f>
        <v/>
      </c>
      <c r="AU87" s="334" t="str">
        <f>IF($B87="","",INDEX('All CCC'!AU$7:AU$754,MATCH(WatchList!$B87,'All CCC'!$B$7:$B$754,0)))</f>
        <v/>
      </c>
      <c r="AV87" s="334" t="str">
        <f>IF($B87="","",INDEX('All CCC'!AV$7:AV$754,MATCH(WatchList!$B87,'All CCC'!$B$7:$B$754,0)))</f>
        <v/>
      </c>
      <c r="AW87" s="334" t="str">
        <f>IF($B87="","",INDEX('All CCC'!AW$7:AW$754,MATCH(WatchList!$B87,'All CCC'!$B$7:$B$754,0)))</f>
        <v/>
      </c>
      <c r="AX87" s="334" t="str">
        <f>IF($B87="","",INDEX('All CCC'!AX$7:AX$754,MATCH(WatchList!$B87,'All CCC'!$B$7:$B$754,0)))</f>
        <v/>
      </c>
      <c r="AY87" s="334" t="str">
        <f>IF($B87="","",INDEX('All CCC'!AY$7:AY$754,MATCH(WatchList!$B87,'All CCC'!$B$7:$B$754,0)))</f>
        <v/>
      </c>
      <c r="AZ87" s="334" t="str">
        <f>IF($B87="","",INDEX('All CCC'!AZ$7:AZ$754,MATCH(WatchList!$B87,'All CCC'!$B$7:$B$754,0)))</f>
        <v/>
      </c>
      <c r="BA87" s="334" t="str">
        <f>IF($B87="","",INDEX('All CCC'!BA$7:BA$754,MATCH(WatchList!$B87,'All CCC'!$B$7:$B$754,0)))</f>
        <v/>
      </c>
      <c r="BB87" s="334" t="str">
        <f>IF($B87="","",INDEX('All CCC'!BB$7:BB$754,MATCH(WatchList!$B87,'All CCC'!$B$7:$B$754,0)))</f>
        <v/>
      </c>
      <c r="BC87" s="334" t="str">
        <f>IF($B87="","",INDEX('All CCC'!BC$7:BC$754,MATCH(WatchList!$B87,'All CCC'!$B$7:$B$754,0)))</f>
        <v/>
      </c>
      <c r="BD87" s="334" t="str">
        <f>IF($B87="","",INDEX('All CCC'!BD$7:BD$754,MATCH(WatchList!$B87,'All CCC'!$B$7:$B$754,0)))</f>
        <v/>
      </c>
      <c r="BE87" s="334" t="str">
        <f>IF($B87="","",INDEX('All CCC'!BE$7:BE$754,MATCH(WatchList!$B87,'All CCC'!$B$7:$B$754,0)))</f>
        <v/>
      </c>
      <c r="BF87" s="334" t="str">
        <f>IF($B87="","",INDEX('All CCC'!BF$7:BF$754,MATCH(WatchList!$B87,'All CCC'!$B$7:$B$754,0)))</f>
        <v/>
      </c>
      <c r="BG87" s="334" t="str">
        <f>IF($B87="","",INDEX('All CCC'!BG$7:BG$754,MATCH(WatchList!$B87,'All CCC'!$B$7:$B$754,0)))</f>
        <v/>
      </c>
    </row>
    <row r="88" spans="1:59" x14ac:dyDescent="0.2">
      <c r="A88" s="333" t="str">
        <f>IF($B88="","",INDEX('All CCC'!A$7:A$754,MATCH(WatchList!$B88,'All CCC'!$B$7:$B$754,0)))</f>
        <v/>
      </c>
      <c r="B88" s="127"/>
      <c r="C88" s="334" t="str">
        <f>IF($B88="","",INDEX('All CCC'!C$7:C$754,MATCH(WatchList!$B88,'All CCC'!$B$7:$B$754,0)))</f>
        <v/>
      </c>
      <c r="D88" s="334" t="str">
        <f>IF($B88="","",INDEX('All CCC'!D$7:D$754,MATCH(WatchList!$B88,'All CCC'!$B$7:$B$754,0)))</f>
        <v/>
      </c>
      <c r="E88" s="334" t="str">
        <f>IF($B88="","",INDEX('All CCC'!E$7:E$754,MATCH(WatchList!$B88,'All CCC'!$B$7:$B$754,0)))</f>
        <v/>
      </c>
      <c r="F88" s="334" t="str">
        <f>IF($B88="","",INDEX('All CCC'!F$7:F$754,MATCH(WatchList!$B88,'All CCC'!$B$7:$B$754,0)))</f>
        <v/>
      </c>
      <c r="G88" s="334" t="str">
        <f>IF($B88="","",INDEX('All CCC'!G$7:G$754,MATCH(WatchList!$B88,'All CCC'!$B$7:$B$754,0)))</f>
        <v/>
      </c>
      <c r="H88" s="334" t="str">
        <f>IF($B88="","",INDEX('All CCC'!H$7:H$754,MATCH(WatchList!$B88,'All CCC'!$B$7:$B$754,0)))</f>
        <v/>
      </c>
      <c r="I88" s="334" t="str">
        <f>IF($B88="","",INDEX('All CCC'!I$7:I$754,MATCH(WatchList!$B88,'All CCC'!$B$7:$B$754,0)))</f>
        <v/>
      </c>
      <c r="J88" s="334" t="str">
        <f>IF($B88="","",INDEX('All CCC'!J$7:J$754,MATCH(WatchList!$B88,'All CCC'!$B$7:$B$754,0)))</f>
        <v/>
      </c>
      <c r="K88" s="334" t="str">
        <f>IF($B88="","",INDEX('All CCC'!K$7:K$754,MATCH(WatchList!$B88,'All CCC'!$B$7:$B$754,0)))</f>
        <v/>
      </c>
      <c r="L88" s="334" t="str">
        <f>IF($B88="","",INDEX('All CCC'!L$7:L$754,MATCH(WatchList!$B88,'All CCC'!$B$7:$B$754,0)))</f>
        <v/>
      </c>
      <c r="M88" s="334" t="str">
        <f>IF($B88="","",INDEX('All CCC'!M$7:M$754,MATCH(WatchList!$B88,'All CCC'!$B$7:$B$754,0)))</f>
        <v/>
      </c>
      <c r="N88" s="334" t="str">
        <f>IF($B88="","",INDEX('All CCC'!N$7:N$754,MATCH(WatchList!$B88,'All CCC'!$B$7:$B$754,0)))</f>
        <v/>
      </c>
      <c r="O88" s="334" t="str">
        <f>IF($B88="","",INDEX('All CCC'!O$7:O$754,MATCH(WatchList!$B88,'All CCC'!$B$7:$B$754,0)))</f>
        <v/>
      </c>
      <c r="P88" s="335" t="str">
        <f>IF($B88="","",INDEX('All CCC'!P$7:P$754,MATCH(WatchList!$B88,'All CCC'!$B$7:$B$754,0)))</f>
        <v/>
      </c>
      <c r="Q88" s="335" t="str">
        <f>IF($B88="","",INDEX('All CCC'!Q$7:Q$754,MATCH(WatchList!$B88,'All CCC'!$B$7:$B$754,0)))</f>
        <v/>
      </c>
      <c r="R88" s="334" t="str">
        <f>IF($B88="","",INDEX('All CCC'!R$7:R$754,MATCH(WatchList!$B88,'All CCC'!$B$7:$B$754,0)))</f>
        <v/>
      </c>
      <c r="S88" s="334" t="str">
        <f>IF($B88="","",INDEX('All CCC'!S$7:S$754,MATCH(WatchList!$B88,'All CCC'!$B$7:$B$754,0)))</f>
        <v/>
      </c>
      <c r="T88" s="334" t="str">
        <f>IF($B88="","",INDEX('All CCC'!T$7:T$754,MATCH(WatchList!$B88,'All CCC'!$B$7:$B$754,0)))</f>
        <v/>
      </c>
      <c r="U88" s="334" t="str">
        <f>IF($B88="","",INDEX('All CCC'!U$7:U$754,MATCH(WatchList!$B88,'All CCC'!$B$7:$B$754,0)))</f>
        <v/>
      </c>
      <c r="V88" s="334" t="str">
        <f>IF($B88="","",INDEX('All CCC'!V$7:V$754,MATCH(WatchList!$B88,'All CCC'!$B$7:$B$754,0)))</f>
        <v/>
      </c>
      <c r="W88" s="334" t="str">
        <f>IF($B88="","",INDEX('All CCC'!W$7:W$754,MATCH(WatchList!$B88,'All CCC'!$B$7:$B$754,0)))</f>
        <v/>
      </c>
      <c r="X88" s="334" t="str">
        <f>IF($B88="","",INDEX('All CCC'!X$7:X$754,MATCH(WatchList!$B88,'All CCC'!$B$7:$B$754,0)))</f>
        <v/>
      </c>
      <c r="Y88" s="334" t="str">
        <f>IF($B88="","",INDEX('All CCC'!Y$7:Y$754,MATCH(WatchList!$B88,'All CCC'!$B$7:$B$754,0)))</f>
        <v/>
      </c>
      <c r="Z88" s="334" t="str">
        <f>IF($B88="","",INDEX('All CCC'!Z$7:Z$754,MATCH(WatchList!$B88,'All CCC'!$B$7:$B$754,0)))</f>
        <v/>
      </c>
      <c r="AA88" s="334" t="str">
        <f>IF($B88="","",INDEX('All CCC'!AA$7:AA$754,MATCH(WatchList!$B88,'All CCC'!$B$7:$B$754,0)))</f>
        <v/>
      </c>
      <c r="AB88" s="334" t="str">
        <f>IF($B88="","",INDEX('All CCC'!AB$7:AB$754,MATCH(WatchList!$B88,'All CCC'!$B$7:$B$754,0)))</f>
        <v/>
      </c>
      <c r="AC88" s="334" t="str">
        <f>IF($B88="","",INDEX('All CCC'!AC$7:AC$754,MATCH(WatchList!$B88,'All CCC'!$B$7:$B$754,0)))</f>
        <v/>
      </c>
      <c r="AD88" s="334" t="str">
        <f>IF($B88="","",INDEX('All CCC'!AD$7:AD$754,MATCH(WatchList!$B88,'All CCC'!$B$7:$B$754,0)))</f>
        <v/>
      </c>
      <c r="AE88" s="334" t="str">
        <f>IF($B88="","",INDEX('All CCC'!AE$7:AE$754,MATCH(WatchList!$B88,'All CCC'!$B$7:$B$754,0)))</f>
        <v/>
      </c>
      <c r="AF88" s="334" t="str">
        <f>IF($B88="","",INDEX('All CCC'!AF$7:AF$754,MATCH(WatchList!$B88,'All CCC'!$B$7:$B$754,0)))</f>
        <v/>
      </c>
      <c r="AG88" s="334" t="str">
        <f>IF($B88="","",INDEX('All CCC'!AG$7:AG$754,MATCH(WatchList!$B88,'All CCC'!$B$7:$B$754,0)))</f>
        <v/>
      </c>
      <c r="AH88" s="334" t="str">
        <f>IF($B88="","",INDEX('All CCC'!AH$7:AH$754,MATCH(WatchList!$B88,'All CCC'!$B$7:$B$754,0)))</f>
        <v/>
      </c>
      <c r="AI88" s="334" t="str">
        <f>IF($B88="","",INDEX('All CCC'!AI$7:AI$754,MATCH(WatchList!$B88,'All CCC'!$B$7:$B$754,0)))</f>
        <v/>
      </c>
      <c r="AJ88" s="334" t="str">
        <f>IF($B88="","",INDEX('All CCC'!AJ$7:AJ$754,MATCH(WatchList!$B88,'All CCC'!$B$7:$B$754,0)))</f>
        <v/>
      </c>
      <c r="AK88" s="334" t="str">
        <f>IF($B88="","",INDEX('All CCC'!AK$7:AK$754,MATCH(WatchList!$B88,'All CCC'!$B$7:$B$754,0)))</f>
        <v/>
      </c>
      <c r="AL88" s="334" t="str">
        <f>IF($B88="","",INDEX('All CCC'!AL$7:AL$754,MATCH(WatchList!$B88,'All CCC'!$B$7:$B$754,0)))</f>
        <v/>
      </c>
      <c r="AM88" s="334" t="str">
        <f>IF($B88="","",INDEX('All CCC'!AM$7:AM$754,MATCH(WatchList!$B88,'All CCC'!$B$7:$B$754,0)))</f>
        <v/>
      </c>
      <c r="AN88" s="334" t="str">
        <f>IF($B88="","",INDEX('All CCC'!AN$7:AN$754,MATCH(WatchList!$B88,'All CCC'!$B$7:$B$754,0)))</f>
        <v/>
      </c>
      <c r="AO88" s="334" t="str">
        <f>IF($B88="","",INDEX('All CCC'!AO$7:AO$754,MATCH(WatchList!$B88,'All CCC'!$B$7:$B$754,0)))</f>
        <v/>
      </c>
      <c r="AP88" s="334" t="str">
        <f>IF($B88="","",INDEX('All CCC'!AP$7:AP$754,MATCH(WatchList!$B88,'All CCC'!$B$7:$B$754,0)))</f>
        <v/>
      </c>
      <c r="AQ88" s="334" t="str">
        <f>IF($B88="","",INDEX('All CCC'!AQ$7:AQ$754,MATCH(WatchList!$B88,'All CCC'!$B$7:$B$754,0)))</f>
        <v/>
      </c>
      <c r="AR88" s="334" t="str">
        <f>IF($B88="","",INDEX('All CCC'!AR$7:AR$754,MATCH(WatchList!$B88,'All CCC'!$B$7:$B$754,0)))</f>
        <v/>
      </c>
      <c r="AS88" s="334" t="str">
        <f>IF($B88="","",INDEX('All CCC'!AS$7:AS$754,MATCH(WatchList!$B88,'All CCC'!$B$7:$B$754,0)))</f>
        <v/>
      </c>
      <c r="AT88" s="334" t="str">
        <f>IF($B88="","",INDEX('All CCC'!AT$7:AT$754,MATCH(WatchList!$B88,'All CCC'!$B$7:$B$754,0)))</f>
        <v/>
      </c>
      <c r="AU88" s="334" t="str">
        <f>IF($B88="","",INDEX('All CCC'!AU$7:AU$754,MATCH(WatchList!$B88,'All CCC'!$B$7:$B$754,0)))</f>
        <v/>
      </c>
      <c r="AV88" s="334" t="str">
        <f>IF($B88="","",INDEX('All CCC'!AV$7:AV$754,MATCH(WatchList!$B88,'All CCC'!$B$7:$B$754,0)))</f>
        <v/>
      </c>
      <c r="AW88" s="334" t="str">
        <f>IF($B88="","",INDEX('All CCC'!AW$7:AW$754,MATCH(WatchList!$B88,'All CCC'!$B$7:$B$754,0)))</f>
        <v/>
      </c>
      <c r="AX88" s="334" t="str">
        <f>IF($B88="","",INDEX('All CCC'!AX$7:AX$754,MATCH(WatchList!$B88,'All CCC'!$B$7:$B$754,0)))</f>
        <v/>
      </c>
      <c r="AY88" s="334" t="str">
        <f>IF($B88="","",INDEX('All CCC'!AY$7:AY$754,MATCH(WatchList!$B88,'All CCC'!$B$7:$B$754,0)))</f>
        <v/>
      </c>
      <c r="AZ88" s="334" t="str">
        <f>IF($B88="","",INDEX('All CCC'!AZ$7:AZ$754,MATCH(WatchList!$B88,'All CCC'!$B$7:$B$754,0)))</f>
        <v/>
      </c>
      <c r="BA88" s="334" t="str">
        <f>IF($B88="","",INDEX('All CCC'!BA$7:BA$754,MATCH(WatchList!$B88,'All CCC'!$B$7:$B$754,0)))</f>
        <v/>
      </c>
      <c r="BB88" s="334" t="str">
        <f>IF($B88="","",INDEX('All CCC'!BB$7:BB$754,MATCH(WatchList!$B88,'All CCC'!$B$7:$B$754,0)))</f>
        <v/>
      </c>
      <c r="BC88" s="334" t="str">
        <f>IF($B88="","",INDEX('All CCC'!BC$7:BC$754,MATCH(WatchList!$B88,'All CCC'!$B$7:$B$754,0)))</f>
        <v/>
      </c>
      <c r="BD88" s="334" t="str">
        <f>IF($B88="","",INDEX('All CCC'!BD$7:BD$754,MATCH(WatchList!$B88,'All CCC'!$B$7:$B$754,0)))</f>
        <v/>
      </c>
      <c r="BE88" s="334" t="str">
        <f>IF($B88="","",INDEX('All CCC'!BE$7:BE$754,MATCH(WatchList!$B88,'All CCC'!$B$7:$B$754,0)))</f>
        <v/>
      </c>
      <c r="BF88" s="334" t="str">
        <f>IF($B88="","",INDEX('All CCC'!BF$7:BF$754,MATCH(WatchList!$B88,'All CCC'!$B$7:$B$754,0)))</f>
        <v/>
      </c>
      <c r="BG88" s="334" t="str">
        <f>IF($B88="","",INDEX('All CCC'!BG$7:BG$754,MATCH(WatchList!$B88,'All CCC'!$B$7:$B$754,0)))</f>
        <v/>
      </c>
    </row>
    <row r="89" spans="1:59" x14ac:dyDescent="0.2">
      <c r="A89" s="333" t="str">
        <f>IF($B89="","",INDEX('All CCC'!A$7:A$754,MATCH(WatchList!$B89,'All CCC'!$B$7:$B$754,0)))</f>
        <v/>
      </c>
      <c r="B89" s="127"/>
      <c r="C89" s="334" t="str">
        <f>IF($B89="","",INDEX('All CCC'!C$7:C$754,MATCH(WatchList!$B89,'All CCC'!$B$7:$B$754,0)))</f>
        <v/>
      </c>
      <c r="D89" s="334" t="str">
        <f>IF($B89="","",INDEX('All CCC'!D$7:D$754,MATCH(WatchList!$B89,'All CCC'!$B$7:$B$754,0)))</f>
        <v/>
      </c>
      <c r="E89" s="334" t="str">
        <f>IF($B89="","",INDEX('All CCC'!E$7:E$754,MATCH(WatchList!$B89,'All CCC'!$B$7:$B$754,0)))</f>
        <v/>
      </c>
      <c r="F89" s="334" t="str">
        <f>IF($B89="","",INDEX('All CCC'!F$7:F$754,MATCH(WatchList!$B89,'All CCC'!$B$7:$B$754,0)))</f>
        <v/>
      </c>
      <c r="G89" s="334" t="str">
        <f>IF($B89="","",INDEX('All CCC'!G$7:G$754,MATCH(WatchList!$B89,'All CCC'!$B$7:$B$754,0)))</f>
        <v/>
      </c>
      <c r="H89" s="334" t="str">
        <f>IF($B89="","",INDEX('All CCC'!H$7:H$754,MATCH(WatchList!$B89,'All CCC'!$B$7:$B$754,0)))</f>
        <v/>
      </c>
      <c r="I89" s="334" t="str">
        <f>IF($B89="","",INDEX('All CCC'!I$7:I$754,MATCH(WatchList!$B89,'All CCC'!$B$7:$B$754,0)))</f>
        <v/>
      </c>
      <c r="J89" s="334" t="str">
        <f>IF($B89="","",INDEX('All CCC'!J$7:J$754,MATCH(WatchList!$B89,'All CCC'!$B$7:$B$754,0)))</f>
        <v/>
      </c>
      <c r="K89" s="334" t="str">
        <f>IF($B89="","",INDEX('All CCC'!K$7:K$754,MATCH(WatchList!$B89,'All CCC'!$B$7:$B$754,0)))</f>
        <v/>
      </c>
      <c r="L89" s="334" t="str">
        <f>IF($B89="","",INDEX('All CCC'!L$7:L$754,MATCH(WatchList!$B89,'All CCC'!$B$7:$B$754,0)))</f>
        <v/>
      </c>
      <c r="M89" s="334" t="str">
        <f>IF($B89="","",INDEX('All CCC'!M$7:M$754,MATCH(WatchList!$B89,'All CCC'!$B$7:$B$754,0)))</f>
        <v/>
      </c>
      <c r="N89" s="334" t="str">
        <f>IF($B89="","",INDEX('All CCC'!N$7:N$754,MATCH(WatchList!$B89,'All CCC'!$B$7:$B$754,0)))</f>
        <v/>
      </c>
      <c r="O89" s="334" t="str">
        <f>IF($B89="","",INDEX('All CCC'!O$7:O$754,MATCH(WatchList!$B89,'All CCC'!$B$7:$B$754,0)))</f>
        <v/>
      </c>
      <c r="P89" s="335" t="str">
        <f>IF($B89="","",INDEX('All CCC'!P$7:P$754,MATCH(WatchList!$B89,'All CCC'!$B$7:$B$754,0)))</f>
        <v/>
      </c>
      <c r="Q89" s="335" t="str">
        <f>IF($B89="","",INDEX('All CCC'!Q$7:Q$754,MATCH(WatchList!$B89,'All CCC'!$B$7:$B$754,0)))</f>
        <v/>
      </c>
      <c r="R89" s="334" t="str">
        <f>IF($B89="","",INDEX('All CCC'!R$7:R$754,MATCH(WatchList!$B89,'All CCC'!$B$7:$B$754,0)))</f>
        <v/>
      </c>
      <c r="S89" s="334" t="str">
        <f>IF($B89="","",INDEX('All CCC'!S$7:S$754,MATCH(WatchList!$B89,'All CCC'!$B$7:$B$754,0)))</f>
        <v/>
      </c>
      <c r="T89" s="334" t="str">
        <f>IF($B89="","",INDEX('All CCC'!T$7:T$754,MATCH(WatchList!$B89,'All CCC'!$B$7:$B$754,0)))</f>
        <v/>
      </c>
      <c r="U89" s="334" t="str">
        <f>IF($B89="","",INDEX('All CCC'!U$7:U$754,MATCH(WatchList!$B89,'All CCC'!$B$7:$B$754,0)))</f>
        <v/>
      </c>
      <c r="V89" s="334" t="str">
        <f>IF($B89="","",INDEX('All CCC'!V$7:V$754,MATCH(WatchList!$B89,'All CCC'!$B$7:$B$754,0)))</f>
        <v/>
      </c>
      <c r="W89" s="334" t="str">
        <f>IF($B89="","",INDEX('All CCC'!W$7:W$754,MATCH(WatchList!$B89,'All CCC'!$B$7:$B$754,0)))</f>
        <v/>
      </c>
      <c r="X89" s="334" t="str">
        <f>IF($B89="","",INDEX('All CCC'!X$7:X$754,MATCH(WatchList!$B89,'All CCC'!$B$7:$B$754,0)))</f>
        <v/>
      </c>
      <c r="Y89" s="334" t="str">
        <f>IF($B89="","",INDEX('All CCC'!Y$7:Y$754,MATCH(WatchList!$B89,'All CCC'!$B$7:$B$754,0)))</f>
        <v/>
      </c>
      <c r="Z89" s="334" t="str">
        <f>IF($B89="","",INDEX('All CCC'!Z$7:Z$754,MATCH(WatchList!$B89,'All CCC'!$B$7:$B$754,0)))</f>
        <v/>
      </c>
      <c r="AA89" s="334" t="str">
        <f>IF($B89="","",INDEX('All CCC'!AA$7:AA$754,MATCH(WatchList!$B89,'All CCC'!$B$7:$B$754,0)))</f>
        <v/>
      </c>
      <c r="AB89" s="334" t="str">
        <f>IF($B89="","",INDEX('All CCC'!AB$7:AB$754,MATCH(WatchList!$B89,'All CCC'!$B$7:$B$754,0)))</f>
        <v/>
      </c>
      <c r="AC89" s="334" t="str">
        <f>IF($B89="","",INDEX('All CCC'!AC$7:AC$754,MATCH(WatchList!$B89,'All CCC'!$B$7:$B$754,0)))</f>
        <v/>
      </c>
      <c r="AD89" s="334" t="str">
        <f>IF($B89="","",INDEX('All CCC'!AD$7:AD$754,MATCH(WatchList!$B89,'All CCC'!$B$7:$B$754,0)))</f>
        <v/>
      </c>
      <c r="AE89" s="334" t="str">
        <f>IF($B89="","",INDEX('All CCC'!AE$7:AE$754,MATCH(WatchList!$B89,'All CCC'!$B$7:$B$754,0)))</f>
        <v/>
      </c>
      <c r="AF89" s="334" t="str">
        <f>IF($B89="","",INDEX('All CCC'!AF$7:AF$754,MATCH(WatchList!$B89,'All CCC'!$B$7:$B$754,0)))</f>
        <v/>
      </c>
      <c r="AG89" s="334" t="str">
        <f>IF($B89="","",INDEX('All CCC'!AG$7:AG$754,MATCH(WatchList!$B89,'All CCC'!$B$7:$B$754,0)))</f>
        <v/>
      </c>
      <c r="AH89" s="334" t="str">
        <f>IF($B89="","",INDEX('All CCC'!AH$7:AH$754,MATCH(WatchList!$B89,'All CCC'!$B$7:$B$754,0)))</f>
        <v/>
      </c>
      <c r="AI89" s="334" t="str">
        <f>IF($B89="","",INDEX('All CCC'!AI$7:AI$754,MATCH(WatchList!$B89,'All CCC'!$B$7:$B$754,0)))</f>
        <v/>
      </c>
      <c r="AJ89" s="334" t="str">
        <f>IF($B89="","",INDEX('All CCC'!AJ$7:AJ$754,MATCH(WatchList!$B89,'All CCC'!$B$7:$B$754,0)))</f>
        <v/>
      </c>
      <c r="AK89" s="334" t="str">
        <f>IF($B89="","",INDEX('All CCC'!AK$7:AK$754,MATCH(WatchList!$B89,'All CCC'!$B$7:$B$754,0)))</f>
        <v/>
      </c>
      <c r="AL89" s="334" t="str">
        <f>IF($B89="","",INDEX('All CCC'!AL$7:AL$754,MATCH(WatchList!$B89,'All CCC'!$B$7:$B$754,0)))</f>
        <v/>
      </c>
      <c r="AM89" s="334" t="str">
        <f>IF($B89="","",INDEX('All CCC'!AM$7:AM$754,MATCH(WatchList!$B89,'All CCC'!$B$7:$B$754,0)))</f>
        <v/>
      </c>
      <c r="AN89" s="334" t="str">
        <f>IF($B89="","",INDEX('All CCC'!AN$7:AN$754,MATCH(WatchList!$B89,'All CCC'!$B$7:$B$754,0)))</f>
        <v/>
      </c>
      <c r="AO89" s="334" t="str">
        <f>IF($B89="","",INDEX('All CCC'!AO$7:AO$754,MATCH(WatchList!$B89,'All CCC'!$B$7:$B$754,0)))</f>
        <v/>
      </c>
      <c r="AP89" s="334" t="str">
        <f>IF($B89="","",INDEX('All CCC'!AP$7:AP$754,MATCH(WatchList!$B89,'All CCC'!$B$7:$B$754,0)))</f>
        <v/>
      </c>
      <c r="AQ89" s="334" t="str">
        <f>IF($B89="","",INDEX('All CCC'!AQ$7:AQ$754,MATCH(WatchList!$B89,'All CCC'!$B$7:$B$754,0)))</f>
        <v/>
      </c>
      <c r="AR89" s="334" t="str">
        <f>IF($B89="","",INDEX('All CCC'!AR$7:AR$754,MATCH(WatchList!$B89,'All CCC'!$B$7:$B$754,0)))</f>
        <v/>
      </c>
      <c r="AS89" s="334" t="str">
        <f>IF($B89="","",INDEX('All CCC'!AS$7:AS$754,MATCH(WatchList!$B89,'All CCC'!$B$7:$B$754,0)))</f>
        <v/>
      </c>
      <c r="AT89" s="334" t="str">
        <f>IF($B89="","",INDEX('All CCC'!AT$7:AT$754,MATCH(WatchList!$B89,'All CCC'!$B$7:$B$754,0)))</f>
        <v/>
      </c>
      <c r="AU89" s="334" t="str">
        <f>IF($B89="","",INDEX('All CCC'!AU$7:AU$754,MATCH(WatchList!$B89,'All CCC'!$B$7:$B$754,0)))</f>
        <v/>
      </c>
      <c r="AV89" s="334" t="str">
        <f>IF($B89="","",INDEX('All CCC'!AV$7:AV$754,MATCH(WatchList!$B89,'All CCC'!$B$7:$B$754,0)))</f>
        <v/>
      </c>
      <c r="AW89" s="334" t="str">
        <f>IF($B89="","",INDEX('All CCC'!AW$7:AW$754,MATCH(WatchList!$B89,'All CCC'!$B$7:$B$754,0)))</f>
        <v/>
      </c>
      <c r="AX89" s="334" t="str">
        <f>IF($B89="","",INDEX('All CCC'!AX$7:AX$754,MATCH(WatchList!$B89,'All CCC'!$B$7:$B$754,0)))</f>
        <v/>
      </c>
      <c r="AY89" s="334" t="str">
        <f>IF($B89="","",INDEX('All CCC'!AY$7:AY$754,MATCH(WatchList!$B89,'All CCC'!$B$7:$B$754,0)))</f>
        <v/>
      </c>
      <c r="AZ89" s="334" t="str">
        <f>IF($B89="","",INDEX('All CCC'!AZ$7:AZ$754,MATCH(WatchList!$B89,'All CCC'!$B$7:$B$754,0)))</f>
        <v/>
      </c>
      <c r="BA89" s="334" t="str">
        <f>IF($B89="","",INDEX('All CCC'!BA$7:BA$754,MATCH(WatchList!$B89,'All CCC'!$B$7:$B$754,0)))</f>
        <v/>
      </c>
      <c r="BB89" s="334" t="str">
        <f>IF($B89="","",INDEX('All CCC'!BB$7:BB$754,MATCH(WatchList!$B89,'All CCC'!$B$7:$B$754,0)))</f>
        <v/>
      </c>
      <c r="BC89" s="334" t="str">
        <f>IF($B89="","",INDEX('All CCC'!BC$7:BC$754,MATCH(WatchList!$B89,'All CCC'!$B$7:$B$754,0)))</f>
        <v/>
      </c>
      <c r="BD89" s="334" t="str">
        <f>IF($B89="","",INDEX('All CCC'!BD$7:BD$754,MATCH(WatchList!$B89,'All CCC'!$B$7:$B$754,0)))</f>
        <v/>
      </c>
      <c r="BE89" s="334" t="str">
        <f>IF($B89="","",INDEX('All CCC'!BE$7:BE$754,MATCH(WatchList!$B89,'All CCC'!$B$7:$B$754,0)))</f>
        <v/>
      </c>
      <c r="BF89" s="334" t="str">
        <f>IF($B89="","",INDEX('All CCC'!BF$7:BF$754,MATCH(WatchList!$B89,'All CCC'!$B$7:$B$754,0)))</f>
        <v/>
      </c>
      <c r="BG89" s="334" t="str">
        <f>IF($B89="","",INDEX('All CCC'!BG$7:BG$754,MATCH(WatchList!$B89,'All CCC'!$B$7:$B$754,0)))</f>
        <v/>
      </c>
    </row>
    <row r="90" spans="1:59" x14ac:dyDescent="0.2">
      <c r="A90" s="333" t="str">
        <f>IF($B90="","",INDEX('All CCC'!A$7:A$754,MATCH(WatchList!$B90,'All CCC'!$B$7:$B$754,0)))</f>
        <v/>
      </c>
      <c r="B90" s="127"/>
      <c r="C90" s="334" t="str">
        <f>IF($B90="","",INDEX('All CCC'!C$7:C$754,MATCH(WatchList!$B90,'All CCC'!$B$7:$B$754,0)))</f>
        <v/>
      </c>
      <c r="D90" s="334" t="str">
        <f>IF($B90="","",INDEX('All CCC'!D$7:D$754,MATCH(WatchList!$B90,'All CCC'!$B$7:$B$754,0)))</f>
        <v/>
      </c>
      <c r="E90" s="334" t="str">
        <f>IF($B90="","",INDEX('All CCC'!E$7:E$754,MATCH(WatchList!$B90,'All CCC'!$B$7:$B$754,0)))</f>
        <v/>
      </c>
      <c r="F90" s="334" t="str">
        <f>IF($B90="","",INDEX('All CCC'!F$7:F$754,MATCH(WatchList!$B90,'All CCC'!$B$7:$B$754,0)))</f>
        <v/>
      </c>
      <c r="G90" s="334" t="str">
        <f>IF($B90="","",INDEX('All CCC'!G$7:G$754,MATCH(WatchList!$B90,'All CCC'!$B$7:$B$754,0)))</f>
        <v/>
      </c>
      <c r="H90" s="334" t="str">
        <f>IF($B90="","",INDEX('All CCC'!H$7:H$754,MATCH(WatchList!$B90,'All CCC'!$B$7:$B$754,0)))</f>
        <v/>
      </c>
      <c r="I90" s="334" t="str">
        <f>IF($B90="","",INDEX('All CCC'!I$7:I$754,MATCH(WatchList!$B90,'All CCC'!$B$7:$B$754,0)))</f>
        <v/>
      </c>
      <c r="J90" s="334" t="str">
        <f>IF($B90="","",INDEX('All CCC'!J$7:J$754,MATCH(WatchList!$B90,'All CCC'!$B$7:$B$754,0)))</f>
        <v/>
      </c>
      <c r="K90" s="334" t="str">
        <f>IF($B90="","",INDEX('All CCC'!K$7:K$754,MATCH(WatchList!$B90,'All CCC'!$B$7:$B$754,0)))</f>
        <v/>
      </c>
      <c r="L90" s="334" t="str">
        <f>IF($B90="","",INDEX('All CCC'!L$7:L$754,MATCH(WatchList!$B90,'All CCC'!$B$7:$B$754,0)))</f>
        <v/>
      </c>
      <c r="M90" s="334" t="str">
        <f>IF($B90="","",INDEX('All CCC'!M$7:M$754,MATCH(WatchList!$B90,'All CCC'!$B$7:$B$754,0)))</f>
        <v/>
      </c>
      <c r="N90" s="334" t="str">
        <f>IF($B90="","",INDEX('All CCC'!N$7:N$754,MATCH(WatchList!$B90,'All CCC'!$B$7:$B$754,0)))</f>
        <v/>
      </c>
      <c r="O90" s="334" t="str">
        <f>IF($B90="","",INDEX('All CCC'!O$7:O$754,MATCH(WatchList!$B90,'All CCC'!$B$7:$B$754,0)))</f>
        <v/>
      </c>
      <c r="P90" s="335" t="str">
        <f>IF($B90="","",INDEX('All CCC'!P$7:P$754,MATCH(WatchList!$B90,'All CCC'!$B$7:$B$754,0)))</f>
        <v/>
      </c>
      <c r="Q90" s="335" t="str">
        <f>IF($B90="","",INDEX('All CCC'!Q$7:Q$754,MATCH(WatchList!$B90,'All CCC'!$B$7:$B$754,0)))</f>
        <v/>
      </c>
      <c r="R90" s="334" t="str">
        <f>IF($B90="","",INDEX('All CCC'!R$7:R$754,MATCH(WatchList!$B90,'All CCC'!$B$7:$B$754,0)))</f>
        <v/>
      </c>
      <c r="S90" s="334" t="str">
        <f>IF($B90="","",INDEX('All CCC'!S$7:S$754,MATCH(WatchList!$B90,'All CCC'!$B$7:$B$754,0)))</f>
        <v/>
      </c>
      <c r="T90" s="334" t="str">
        <f>IF($B90="","",INDEX('All CCC'!T$7:T$754,MATCH(WatchList!$B90,'All CCC'!$B$7:$B$754,0)))</f>
        <v/>
      </c>
      <c r="U90" s="334" t="str">
        <f>IF($B90="","",INDEX('All CCC'!U$7:U$754,MATCH(WatchList!$B90,'All CCC'!$B$7:$B$754,0)))</f>
        <v/>
      </c>
      <c r="V90" s="334" t="str">
        <f>IF($B90="","",INDEX('All CCC'!V$7:V$754,MATCH(WatchList!$B90,'All CCC'!$B$7:$B$754,0)))</f>
        <v/>
      </c>
      <c r="W90" s="334" t="str">
        <f>IF($B90="","",INDEX('All CCC'!W$7:W$754,MATCH(WatchList!$B90,'All CCC'!$B$7:$B$754,0)))</f>
        <v/>
      </c>
      <c r="X90" s="334" t="str">
        <f>IF($B90="","",INDEX('All CCC'!X$7:X$754,MATCH(WatchList!$B90,'All CCC'!$B$7:$B$754,0)))</f>
        <v/>
      </c>
      <c r="Y90" s="334" t="str">
        <f>IF($B90="","",INDEX('All CCC'!Y$7:Y$754,MATCH(WatchList!$B90,'All CCC'!$B$7:$B$754,0)))</f>
        <v/>
      </c>
      <c r="Z90" s="334" t="str">
        <f>IF($B90="","",INDEX('All CCC'!Z$7:Z$754,MATCH(WatchList!$B90,'All CCC'!$B$7:$B$754,0)))</f>
        <v/>
      </c>
      <c r="AA90" s="334" t="str">
        <f>IF($B90="","",INDEX('All CCC'!AA$7:AA$754,MATCH(WatchList!$B90,'All CCC'!$B$7:$B$754,0)))</f>
        <v/>
      </c>
      <c r="AB90" s="334" t="str">
        <f>IF($B90="","",INDEX('All CCC'!AB$7:AB$754,MATCH(WatchList!$B90,'All CCC'!$B$7:$B$754,0)))</f>
        <v/>
      </c>
      <c r="AC90" s="334" t="str">
        <f>IF($B90="","",INDEX('All CCC'!AC$7:AC$754,MATCH(WatchList!$B90,'All CCC'!$B$7:$B$754,0)))</f>
        <v/>
      </c>
      <c r="AD90" s="334" t="str">
        <f>IF($B90="","",INDEX('All CCC'!AD$7:AD$754,MATCH(WatchList!$B90,'All CCC'!$B$7:$B$754,0)))</f>
        <v/>
      </c>
      <c r="AE90" s="334" t="str">
        <f>IF($B90="","",INDEX('All CCC'!AE$7:AE$754,MATCH(WatchList!$B90,'All CCC'!$B$7:$B$754,0)))</f>
        <v/>
      </c>
      <c r="AF90" s="334" t="str">
        <f>IF($B90="","",INDEX('All CCC'!AF$7:AF$754,MATCH(WatchList!$B90,'All CCC'!$B$7:$B$754,0)))</f>
        <v/>
      </c>
      <c r="AG90" s="334" t="str">
        <f>IF($B90="","",INDEX('All CCC'!AG$7:AG$754,MATCH(WatchList!$B90,'All CCC'!$B$7:$B$754,0)))</f>
        <v/>
      </c>
      <c r="AH90" s="334" t="str">
        <f>IF($B90="","",INDEX('All CCC'!AH$7:AH$754,MATCH(WatchList!$B90,'All CCC'!$B$7:$B$754,0)))</f>
        <v/>
      </c>
      <c r="AI90" s="334" t="str">
        <f>IF($B90="","",INDEX('All CCC'!AI$7:AI$754,MATCH(WatchList!$B90,'All CCC'!$B$7:$B$754,0)))</f>
        <v/>
      </c>
      <c r="AJ90" s="334" t="str">
        <f>IF($B90="","",INDEX('All CCC'!AJ$7:AJ$754,MATCH(WatchList!$B90,'All CCC'!$B$7:$B$754,0)))</f>
        <v/>
      </c>
      <c r="AK90" s="334" t="str">
        <f>IF($B90="","",INDEX('All CCC'!AK$7:AK$754,MATCH(WatchList!$B90,'All CCC'!$B$7:$B$754,0)))</f>
        <v/>
      </c>
      <c r="AL90" s="334" t="str">
        <f>IF($B90="","",INDEX('All CCC'!AL$7:AL$754,MATCH(WatchList!$B90,'All CCC'!$B$7:$B$754,0)))</f>
        <v/>
      </c>
      <c r="AM90" s="334" t="str">
        <f>IF($B90="","",INDEX('All CCC'!AM$7:AM$754,MATCH(WatchList!$B90,'All CCC'!$B$7:$B$754,0)))</f>
        <v/>
      </c>
      <c r="AN90" s="334" t="str">
        <f>IF($B90="","",INDEX('All CCC'!AN$7:AN$754,MATCH(WatchList!$B90,'All CCC'!$B$7:$B$754,0)))</f>
        <v/>
      </c>
      <c r="AO90" s="334" t="str">
        <f>IF($B90="","",INDEX('All CCC'!AO$7:AO$754,MATCH(WatchList!$B90,'All CCC'!$B$7:$B$754,0)))</f>
        <v/>
      </c>
      <c r="AP90" s="334" t="str">
        <f>IF($B90="","",INDEX('All CCC'!AP$7:AP$754,MATCH(WatchList!$B90,'All CCC'!$B$7:$B$754,0)))</f>
        <v/>
      </c>
      <c r="AQ90" s="334" t="str">
        <f>IF($B90="","",INDEX('All CCC'!AQ$7:AQ$754,MATCH(WatchList!$B90,'All CCC'!$B$7:$B$754,0)))</f>
        <v/>
      </c>
      <c r="AR90" s="334" t="str">
        <f>IF($B90="","",INDEX('All CCC'!AR$7:AR$754,MATCH(WatchList!$B90,'All CCC'!$B$7:$B$754,0)))</f>
        <v/>
      </c>
      <c r="AS90" s="334" t="str">
        <f>IF($B90="","",INDEX('All CCC'!AS$7:AS$754,MATCH(WatchList!$B90,'All CCC'!$B$7:$B$754,0)))</f>
        <v/>
      </c>
      <c r="AT90" s="334" t="str">
        <f>IF($B90="","",INDEX('All CCC'!AT$7:AT$754,MATCH(WatchList!$B90,'All CCC'!$B$7:$B$754,0)))</f>
        <v/>
      </c>
      <c r="AU90" s="334" t="str">
        <f>IF($B90="","",INDEX('All CCC'!AU$7:AU$754,MATCH(WatchList!$B90,'All CCC'!$B$7:$B$754,0)))</f>
        <v/>
      </c>
      <c r="AV90" s="334" t="str">
        <f>IF($B90="","",INDEX('All CCC'!AV$7:AV$754,MATCH(WatchList!$B90,'All CCC'!$B$7:$B$754,0)))</f>
        <v/>
      </c>
      <c r="AW90" s="334" t="str">
        <f>IF($B90="","",INDEX('All CCC'!AW$7:AW$754,MATCH(WatchList!$B90,'All CCC'!$B$7:$B$754,0)))</f>
        <v/>
      </c>
      <c r="AX90" s="334" t="str">
        <f>IF($B90="","",INDEX('All CCC'!AX$7:AX$754,MATCH(WatchList!$B90,'All CCC'!$B$7:$B$754,0)))</f>
        <v/>
      </c>
      <c r="AY90" s="334" t="str">
        <f>IF($B90="","",INDEX('All CCC'!AY$7:AY$754,MATCH(WatchList!$B90,'All CCC'!$B$7:$B$754,0)))</f>
        <v/>
      </c>
      <c r="AZ90" s="334" t="str">
        <f>IF($B90="","",INDEX('All CCC'!AZ$7:AZ$754,MATCH(WatchList!$B90,'All CCC'!$B$7:$B$754,0)))</f>
        <v/>
      </c>
      <c r="BA90" s="334" t="str">
        <f>IF($B90="","",INDEX('All CCC'!BA$7:BA$754,MATCH(WatchList!$B90,'All CCC'!$B$7:$B$754,0)))</f>
        <v/>
      </c>
      <c r="BB90" s="334" t="str">
        <f>IF($B90="","",INDEX('All CCC'!BB$7:BB$754,MATCH(WatchList!$B90,'All CCC'!$B$7:$B$754,0)))</f>
        <v/>
      </c>
      <c r="BC90" s="334" t="str">
        <f>IF($B90="","",INDEX('All CCC'!BC$7:BC$754,MATCH(WatchList!$B90,'All CCC'!$B$7:$B$754,0)))</f>
        <v/>
      </c>
      <c r="BD90" s="334" t="str">
        <f>IF($B90="","",INDEX('All CCC'!BD$7:BD$754,MATCH(WatchList!$B90,'All CCC'!$B$7:$B$754,0)))</f>
        <v/>
      </c>
      <c r="BE90" s="334" t="str">
        <f>IF($B90="","",INDEX('All CCC'!BE$7:BE$754,MATCH(WatchList!$B90,'All CCC'!$B$7:$B$754,0)))</f>
        <v/>
      </c>
      <c r="BF90" s="334" t="str">
        <f>IF($B90="","",INDEX('All CCC'!BF$7:BF$754,MATCH(WatchList!$B90,'All CCC'!$B$7:$B$754,0)))</f>
        <v/>
      </c>
      <c r="BG90" s="334" t="str">
        <f>IF($B90="","",INDEX('All CCC'!BG$7:BG$754,MATCH(WatchList!$B90,'All CCC'!$B$7:$B$754,0)))</f>
        <v/>
      </c>
    </row>
    <row r="91" spans="1:59" x14ac:dyDescent="0.2">
      <c r="A91" s="333" t="str">
        <f>IF($B91="","",INDEX('All CCC'!A$7:A$754,MATCH(WatchList!$B91,'All CCC'!$B$7:$B$754,0)))</f>
        <v/>
      </c>
      <c r="B91" s="127"/>
      <c r="C91" s="334" t="str">
        <f>IF($B91="","",INDEX('All CCC'!C$7:C$754,MATCH(WatchList!$B91,'All CCC'!$B$7:$B$754,0)))</f>
        <v/>
      </c>
      <c r="D91" s="334" t="str">
        <f>IF($B91="","",INDEX('All CCC'!D$7:D$754,MATCH(WatchList!$B91,'All CCC'!$B$7:$B$754,0)))</f>
        <v/>
      </c>
      <c r="E91" s="334" t="str">
        <f>IF($B91="","",INDEX('All CCC'!E$7:E$754,MATCH(WatchList!$B91,'All CCC'!$B$7:$B$754,0)))</f>
        <v/>
      </c>
      <c r="F91" s="334" t="str">
        <f>IF($B91="","",INDEX('All CCC'!F$7:F$754,MATCH(WatchList!$B91,'All CCC'!$B$7:$B$754,0)))</f>
        <v/>
      </c>
      <c r="G91" s="334" t="str">
        <f>IF($B91="","",INDEX('All CCC'!G$7:G$754,MATCH(WatchList!$B91,'All CCC'!$B$7:$B$754,0)))</f>
        <v/>
      </c>
      <c r="H91" s="334" t="str">
        <f>IF($B91="","",INDEX('All CCC'!H$7:H$754,MATCH(WatchList!$B91,'All CCC'!$B$7:$B$754,0)))</f>
        <v/>
      </c>
      <c r="I91" s="334" t="str">
        <f>IF($B91="","",INDEX('All CCC'!I$7:I$754,MATCH(WatchList!$B91,'All CCC'!$B$7:$B$754,0)))</f>
        <v/>
      </c>
      <c r="J91" s="334" t="str">
        <f>IF($B91="","",INDEX('All CCC'!J$7:J$754,MATCH(WatchList!$B91,'All CCC'!$B$7:$B$754,0)))</f>
        <v/>
      </c>
      <c r="K91" s="334" t="str">
        <f>IF($B91="","",INDEX('All CCC'!K$7:K$754,MATCH(WatchList!$B91,'All CCC'!$B$7:$B$754,0)))</f>
        <v/>
      </c>
      <c r="L91" s="334" t="str">
        <f>IF($B91="","",INDEX('All CCC'!L$7:L$754,MATCH(WatchList!$B91,'All CCC'!$B$7:$B$754,0)))</f>
        <v/>
      </c>
      <c r="M91" s="334" t="str">
        <f>IF($B91="","",INDEX('All CCC'!M$7:M$754,MATCH(WatchList!$B91,'All CCC'!$B$7:$B$754,0)))</f>
        <v/>
      </c>
      <c r="N91" s="334" t="str">
        <f>IF($B91="","",INDEX('All CCC'!N$7:N$754,MATCH(WatchList!$B91,'All CCC'!$B$7:$B$754,0)))</f>
        <v/>
      </c>
      <c r="O91" s="334" t="str">
        <f>IF($B91="","",INDEX('All CCC'!O$7:O$754,MATCH(WatchList!$B91,'All CCC'!$B$7:$B$754,0)))</f>
        <v/>
      </c>
      <c r="P91" s="335" t="str">
        <f>IF($B91="","",INDEX('All CCC'!P$7:P$754,MATCH(WatchList!$B91,'All CCC'!$B$7:$B$754,0)))</f>
        <v/>
      </c>
      <c r="Q91" s="335" t="str">
        <f>IF($B91="","",INDEX('All CCC'!Q$7:Q$754,MATCH(WatchList!$B91,'All CCC'!$B$7:$B$754,0)))</f>
        <v/>
      </c>
      <c r="R91" s="334" t="str">
        <f>IF($B91="","",INDEX('All CCC'!R$7:R$754,MATCH(WatchList!$B91,'All CCC'!$B$7:$B$754,0)))</f>
        <v/>
      </c>
      <c r="S91" s="334" t="str">
        <f>IF($B91="","",INDEX('All CCC'!S$7:S$754,MATCH(WatchList!$B91,'All CCC'!$B$7:$B$754,0)))</f>
        <v/>
      </c>
      <c r="T91" s="334" t="str">
        <f>IF($B91="","",INDEX('All CCC'!T$7:T$754,MATCH(WatchList!$B91,'All CCC'!$B$7:$B$754,0)))</f>
        <v/>
      </c>
      <c r="U91" s="334" t="str">
        <f>IF($B91="","",INDEX('All CCC'!U$7:U$754,MATCH(WatchList!$B91,'All CCC'!$B$7:$B$754,0)))</f>
        <v/>
      </c>
      <c r="V91" s="334" t="str">
        <f>IF($B91="","",INDEX('All CCC'!V$7:V$754,MATCH(WatchList!$B91,'All CCC'!$B$7:$B$754,0)))</f>
        <v/>
      </c>
      <c r="W91" s="334" t="str">
        <f>IF($B91="","",INDEX('All CCC'!W$7:W$754,MATCH(WatchList!$B91,'All CCC'!$B$7:$B$754,0)))</f>
        <v/>
      </c>
      <c r="X91" s="334" t="str">
        <f>IF($B91="","",INDEX('All CCC'!X$7:X$754,MATCH(WatchList!$B91,'All CCC'!$B$7:$B$754,0)))</f>
        <v/>
      </c>
      <c r="Y91" s="334" t="str">
        <f>IF($B91="","",INDEX('All CCC'!Y$7:Y$754,MATCH(WatchList!$B91,'All CCC'!$B$7:$B$754,0)))</f>
        <v/>
      </c>
      <c r="Z91" s="334" t="str">
        <f>IF($B91="","",INDEX('All CCC'!Z$7:Z$754,MATCH(WatchList!$B91,'All CCC'!$B$7:$B$754,0)))</f>
        <v/>
      </c>
      <c r="AA91" s="334" t="str">
        <f>IF($B91="","",INDEX('All CCC'!AA$7:AA$754,MATCH(WatchList!$B91,'All CCC'!$B$7:$B$754,0)))</f>
        <v/>
      </c>
      <c r="AB91" s="334" t="str">
        <f>IF($B91="","",INDEX('All CCC'!AB$7:AB$754,MATCH(WatchList!$B91,'All CCC'!$B$7:$B$754,0)))</f>
        <v/>
      </c>
      <c r="AC91" s="334" t="str">
        <f>IF($B91="","",INDEX('All CCC'!AC$7:AC$754,MATCH(WatchList!$B91,'All CCC'!$B$7:$B$754,0)))</f>
        <v/>
      </c>
      <c r="AD91" s="334" t="str">
        <f>IF($B91="","",INDEX('All CCC'!AD$7:AD$754,MATCH(WatchList!$B91,'All CCC'!$B$7:$B$754,0)))</f>
        <v/>
      </c>
      <c r="AE91" s="334" t="str">
        <f>IF($B91="","",INDEX('All CCC'!AE$7:AE$754,MATCH(WatchList!$B91,'All CCC'!$B$7:$B$754,0)))</f>
        <v/>
      </c>
      <c r="AF91" s="334" t="str">
        <f>IF($B91="","",INDEX('All CCC'!AF$7:AF$754,MATCH(WatchList!$B91,'All CCC'!$B$7:$B$754,0)))</f>
        <v/>
      </c>
      <c r="AG91" s="334" t="str">
        <f>IF($B91="","",INDEX('All CCC'!AG$7:AG$754,MATCH(WatchList!$B91,'All CCC'!$B$7:$B$754,0)))</f>
        <v/>
      </c>
      <c r="AH91" s="334" t="str">
        <f>IF($B91="","",INDEX('All CCC'!AH$7:AH$754,MATCH(WatchList!$B91,'All CCC'!$B$7:$B$754,0)))</f>
        <v/>
      </c>
      <c r="AI91" s="334" t="str">
        <f>IF($B91="","",INDEX('All CCC'!AI$7:AI$754,MATCH(WatchList!$B91,'All CCC'!$B$7:$B$754,0)))</f>
        <v/>
      </c>
      <c r="AJ91" s="334" t="str">
        <f>IF($B91="","",INDEX('All CCC'!AJ$7:AJ$754,MATCH(WatchList!$B91,'All CCC'!$B$7:$B$754,0)))</f>
        <v/>
      </c>
      <c r="AK91" s="334" t="str">
        <f>IF($B91="","",INDEX('All CCC'!AK$7:AK$754,MATCH(WatchList!$B91,'All CCC'!$B$7:$B$754,0)))</f>
        <v/>
      </c>
      <c r="AL91" s="334" t="str">
        <f>IF($B91="","",INDEX('All CCC'!AL$7:AL$754,MATCH(WatchList!$B91,'All CCC'!$B$7:$B$754,0)))</f>
        <v/>
      </c>
      <c r="AM91" s="334" t="str">
        <f>IF($B91="","",INDEX('All CCC'!AM$7:AM$754,MATCH(WatchList!$B91,'All CCC'!$B$7:$B$754,0)))</f>
        <v/>
      </c>
      <c r="AN91" s="334" t="str">
        <f>IF($B91="","",INDEX('All CCC'!AN$7:AN$754,MATCH(WatchList!$B91,'All CCC'!$B$7:$B$754,0)))</f>
        <v/>
      </c>
      <c r="AO91" s="334" t="str">
        <f>IF($B91="","",INDEX('All CCC'!AO$7:AO$754,MATCH(WatchList!$B91,'All CCC'!$B$7:$B$754,0)))</f>
        <v/>
      </c>
      <c r="AP91" s="334" t="str">
        <f>IF($B91="","",INDEX('All CCC'!AP$7:AP$754,MATCH(WatchList!$B91,'All CCC'!$B$7:$B$754,0)))</f>
        <v/>
      </c>
      <c r="AQ91" s="334" t="str">
        <f>IF($B91="","",INDEX('All CCC'!AQ$7:AQ$754,MATCH(WatchList!$B91,'All CCC'!$B$7:$B$754,0)))</f>
        <v/>
      </c>
      <c r="AR91" s="334" t="str">
        <f>IF($B91="","",INDEX('All CCC'!AR$7:AR$754,MATCH(WatchList!$B91,'All CCC'!$B$7:$B$754,0)))</f>
        <v/>
      </c>
      <c r="AS91" s="334" t="str">
        <f>IF($B91="","",INDEX('All CCC'!AS$7:AS$754,MATCH(WatchList!$B91,'All CCC'!$B$7:$B$754,0)))</f>
        <v/>
      </c>
      <c r="AT91" s="334" t="str">
        <f>IF($B91="","",INDEX('All CCC'!AT$7:AT$754,MATCH(WatchList!$B91,'All CCC'!$B$7:$B$754,0)))</f>
        <v/>
      </c>
      <c r="AU91" s="334" t="str">
        <f>IF($B91="","",INDEX('All CCC'!AU$7:AU$754,MATCH(WatchList!$B91,'All CCC'!$B$7:$B$754,0)))</f>
        <v/>
      </c>
      <c r="AV91" s="334" t="str">
        <f>IF($B91="","",INDEX('All CCC'!AV$7:AV$754,MATCH(WatchList!$B91,'All CCC'!$B$7:$B$754,0)))</f>
        <v/>
      </c>
      <c r="AW91" s="334" t="str">
        <f>IF($B91="","",INDEX('All CCC'!AW$7:AW$754,MATCH(WatchList!$B91,'All CCC'!$B$7:$B$754,0)))</f>
        <v/>
      </c>
      <c r="AX91" s="334" t="str">
        <f>IF($B91="","",INDEX('All CCC'!AX$7:AX$754,MATCH(WatchList!$B91,'All CCC'!$B$7:$B$754,0)))</f>
        <v/>
      </c>
      <c r="AY91" s="334" t="str">
        <f>IF($B91="","",INDEX('All CCC'!AY$7:AY$754,MATCH(WatchList!$B91,'All CCC'!$B$7:$B$754,0)))</f>
        <v/>
      </c>
      <c r="AZ91" s="334" t="str">
        <f>IF($B91="","",INDEX('All CCC'!AZ$7:AZ$754,MATCH(WatchList!$B91,'All CCC'!$B$7:$B$754,0)))</f>
        <v/>
      </c>
      <c r="BA91" s="334" t="str">
        <f>IF($B91="","",INDEX('All CCC'!BA$7:BA$754,MATCH(WatchList!$B91,'All CCC'!$B$7:$B$754,0)))</f>
        <v/>
      </c>
      <c r="BB91" s="334" t="str">
        <f>IF($B91="","",INDEX('All CCC'!BB$7:BB$754,MATCH(WatchList!$B91,'All CCC'!$B$7:$B$754,0)))</f>
        <v/>
      </c>
      <c r="BC91" s="334" t="str">
        <f>IF($B91="","",INDEX('All CCC'!BC$7:BC$754,MATCH(WatchList!$B91,'All CCC'!$B$7:$B$754,0)))</f>
        <v/>
      </c>
      <c r="BD91" s="334" t="str">
        <f>IF($B91="","",INDEX('All CCC'!BD$7:BD$754,MATCH(WatchList!$B91,'All CCC'!$B$7:$B$754,0)))</f>
        <v/>
      </c>
      <c r="BE91" s="334" t="str">
        <f>IF($B91="","",INDEX('All CCC'!BE$7:BE$754,MATCH(WatchList!$B91,'All CCC'!$B$7:$B$754,0)))</f>
        <v/>
      </c>
      <c r="BF91" s="334" t="str">
        <f>IF($B91="","",INDEX('All CCC'!BF$7:BF$754,MATCH(WatchList!$B91,'All CCC'!$B$7:$B$754,0)))</f>
        <v/>
      </c>
      <c r="BG91" s="334" t="str">
        <f>IF($B91="","",INDEX('All CCC'!BG$7:BG$754,MATCH(WatchList!$B91,'All CCC'!$B$7:$B$754,0)))</f>
        <v/>
      </c>
    </row>
    <row r="92" spans="1:59" x14ac:dyDescent="0.2">
      <c r="A92" s="333" t="str">
        <f>IF($B92="","",INDEX('All CCC'!A$7:A$754,MATCH(WatchList!$B92,'All CCC'!$B$7:$B$754,0)))</f>
        <v/>
      </c>
      <c r="B92" s="127"/>
      <c r="C92" s="334" t="str">
        <f>IF($B92="","",INDEX('All CCC'!C$7:C$754,MATCH(WatchList!$B92,'All CCC'!$B$7:$B$754,0)))</f>
        <v/>
      </c>
      <c r="D92" s="334" t="str">
        <f>IF($B92="","",INDEX('All CCC'!D$7:D$754,MATCH(WatchList!$B92,'All CCC'!$B$7:$B$754,0)))</f>
        <v/>
      </c>
      <c r="E92" s="334" t="str">
        <f>IF($B92="","",INDEX('All CCC'!E$7:E$754,MATCH(WatchList!$B92,'All CCC'!$B$7:$B$754,0)))</f>
        <v/>
      </c>
      <c r="F92" s="334" t="str">
        <f>IF($B92="","",INDEX('All CCC'!F$7:F$754,MATCH(WatchList!$B92,'All CCC'!$B$7:$B$754,0)))</f>
        <v/>
      </c>
      <c r="G92" s="334" t="str">
        <f>IF($B92="","",INDEX('All CCC'!G$7:G$754,MATCH(WatchList!$B92,'All CCC'!$B$7:$B$754,0)))</f>
        <v/>
      </c>
      <c r="H92" s="334" t="str">
        <f>IF($B92="","",INDEX('All CCC'!H$7:H$754,MATCH(WatchList!$B92,'All CCC'!$B$7:$B$754,0)))</f>
        <v/>
      </c>
      <c r="I92" s="334" t="str">
        <f>IF($B92="","",INDEX('All CCC'!I$7:I$754,MATCH(WatchList!$B92,'All CCC'!$B$7:$B$754,0)))</f>
        <v/>
      </c>
      <c r="J92" s="334" t="str">
        <f>IF($B92="","",INDEX('All CCC'!J$7:J$754,MATCH(WatchList!$B92,'All CCC'!$B$7:$B$754,0)))</f>
        <v/>
      </c>
      <c r="K92" s="334" t="str">
        <f>IF($B92="","",INDEX('All CCC'!K$7:K$754,MATCH(WatchList!$B92,'All CCC'!$B$7:$B$754,0)))</f>
        <v/>
      </c>
      <c r="L92" s="334" t="str">
        <f>IF($B92="","",INDEX('All CCC'!L$7:L$754,MATCH(WatchList!$B92,'All CCC'!$B$7:$B$754,0)))</f>
        <v/>
      </c>
      <c r="M92" s="334" t="str">
        <f>IF($B92="","",INDEX('All CCC'!M$7:M$754,MATCH(WatchList!$B92,'All CCC'!$B$7:$B$754,0)))</f>
        <v/>
      </c>
      <c r="N92" s="334" t="str">
        <f>IF($B92="","",INDEX('All CCC'!N$7:N$754,MATCH(WatchList!$B92,'All CCC'!$B$7:$B$754,0)))</f>
        <v/>
      </c>
      <c r="O92" s="334" t="str">
        <f>IF($B92="","",INDEX('All CCC'!O$7:O$754,MATCH(WatchList!$B92,'All CCC'!$B$7:$B$754,0)))</f>
        <v/>
      </c>
      <c r="P92" s="335" t="str">
        <f>IF($B92="","",INDEX('All CCC'!P$7:P$754,MATCH(WatchList!$B92,'All CCC'!$B$7:$B$754,0)))</f>
        <v/>
      </c>
      <c r="Q92" s="335" t="str">
        <f>IF($B92="","",INDEX('All CCC'!Q$7:Q$754,MATCH(WatchList!$B92,'All CCC'!$B$7:$B$754,0)))</f>
        <v/>
      </c>
      <c r="R92" s="334" t="str">
        <f>IF($B92="","",INDEX('All CCC'!R$7:R$754,MATCH(WatchList!$B92,'All CCC'!$B$7:$B$754,0)))</f>
        <v/>
      </c>
      <c r="S92" s="334" t="str">
        <f>IF($B92="","",INDEX('All CCC'!S$7:S$754,MATCH(WatchList!$B92,'All CCC'!$B$7:$B$754,0)))</f>
        <v/>
      </c>
      <c r="T92" s="334" t="str">
        <f>IF($B92="","",INDEX('All CCC'!T$7:T$754,MATCH(WatchList!$B92,'All CCC'!$B$7:$B$754,0)))</f>
        <v/>
      </c>
      <c r="U92" s="334" t="str">
        <f>IF($B92="","",INDEX('All CCC'!U$7:U$754,MATCH(WatchList!$B92,'All CCC'!$B$7:$B$754,0)))</f>
        <v/>
      </c>
      <c r="V92" s="334" t="str">
        <f>IF($B92="","",INDEX('All CCC'!V$7:V$754,MATCH(WatchList!$B92,'All CCC'!$B$7:$B$754,0)))</f>
        <v/>
      </c>
      <c r="W92" s="334" t="str">
        <f>IF($B92="","",INDEX('All CCC'!W$7:W$754,MATCH(WatchList!$B92,'All CCC'!$B$7:$B$754,0)))</f>
        <v/>
      </c>
      <c r="X92" s="334" t="str">
        <f>IF($B92="","",INDEX('All CCC'!X$7:X$754,MATCH(WatchList!$B92,'All CCC'!$B$7:$B$754,0)))</f>
        <v/>
      </c>
      <c r="Y92" s="334" t="str">
        <f>IF($B92="","",INDEX('All CCC'!Y$7:Y$754,MATCH(WatchList!$B92,'All CCC'!$B$7:$B$754,0)))</f>
        <v/>
      </c>
      <c r="Z92" s="334" t="str">
        <f>IF($B92="","",INDEX('All CCC'!Z$7:Z$754,MATCH(WatchList!$B92,'All CCC'!$B$7:$B$754,0)))</f>
        <v/>
      </c>
      <c r="AA92" s="334" t="str">
        <f>IF($B92="","",INDEX('All CCC'!AA$7:AA$754,MATCH(WatchList!$B92,'All CCC'!$B$7:$B$754,0)))</f>
        <v/>
      </c>
      <c r="AB92" s="334" t="str">
        <f>IF($B92="","",INDEX('All CCC'!AB$7:AB$754,MATCH(WatchList!$B92,'All CCC'!$B$7:$B$754,0)))</f>
        <v/>
      </c>
      <c r="AC92" s="334" t="str">
        <f>IF($B92="","",INDEX('All CCC'!AC$7:AC$754,MATCH(WatchList!$B92,'All CCC'!$B$7:$B$754,0)))</f>
        <v/>
      </c>
      <c r="AD92" s="334" t="str">
        <f>IF($B92="","",INDEX('All CCC'!AD$7:AD$754,MATCH(WatchList!$B92,'All CCC'!$B$7:$B$754,0)))</f>
        <v/>
      </c>
      <c r="AE92" s="334" t="str">
        <f>IF($B92="","",INDEX('All CCC'!AE$7:AE$754,MATCH(WatchList!$B92,'All CCC'!$B$7:$B$754,0)))</f>
        <v/>
      </c>
      <c r="AF92" s="334" t="str">
        <f>IF($B92="","",INDEX('All CCC'!AF$7:AF$754,MATCH(WatchList!$B92,'All CCC'!$B$7:$B$754,0)))</f>
        <v/>
      </c>
      <c r="AG92" s="334" t="str">
        <f>IF($B92="","",INDEX('All CCC'!AG$7:AG$754,MATCH(WatchList!$B92,'All CCC'!$B$7:$B$754,0)))</f>
        <v/>
      </c>
      <c r="AH92" s="334" t="str">
        <f>IF($B92="","",INDEX('All CCC'!AH$7:AH$754,MATCH(WatchList!$B92,'All CCC'!$B$7:$B$754,0)))</f>
        <v/>
      </c>
      <c r="AI92" s="334" t="str">
        <f>IF($B92="","",INDEX('All CCC'!AI$7:AI$754,MATCH(WatchList!$B92,'All CCC'!$B$7:$B$754,0)))</f>
        <v/>
      </c>
      <c r="AJ92" s="334" t="str">
        <f>IF($B92="","",INDEX('All CCC'!AJ$7:AJ$754,MATCH(WatchList!$B92,'All CCC'!$B$7:$B$754,0)))</f>
        <v/>
      </c>
      <c r="AK92" s="334" t="str">
        <f>IF($B92="","",INDEX('All CCC'!AK$7:AK$754,MATCH(WatchList!$B92,'All CCC'!$B$7:$B$754,0)))</f>
        <v/>
      </c>
      <c r="AL92" s="334" t="str">
        <f>IF($B92="","",INDEX('All CCC'!AL$7:AL$754,MATCH(WatchList!$B92,'All CCC'!$B$7:$B$754,0)))</f>
        <v/>
      </c>
      <c r="AM92" s="334" t="str">
        <f>IF($B92="","",INDEX('All CCC'!AM$7:AM$754,MATCH(WatchList!$B92,'All CCC'!$B$7:$B$754,0)))</f>
        <v/>
      </c>
      <c r="AN92" s="334" t="str">
        <f>IF($B92="","",INDEX('All CCC'!AN$7:AN$754,MATCH(WatchList!$B92,'All CCC'!$B$7:$B$754,0)))</f>
        <v/>
      </c>
      <c r="AO92" s="334" t="str">
        <f>IF($B92="","",INDEX('All CCC'!AO$7:AO$754,MATCH(WatchList!$B92,'All CCC'!$B$7:$B$754,0)))</f>
        <v/>
      </c>
      <c r="AP92" s="334" t="str">
        <f>IF($B92="","",INDEX('All CCC'!AP$7:AP$754,MATCH(WatchList!$B92,'All CCC'!$B$7:$B$754,0)))</f>
        <v/>
      </c>
      <c r="AQ92" s="334" t="str">
        <f>IF($B92="","",INDEX('All CCC'!AQ$7:AQ$754,MATCH(WatchList!$B92,'All CCC'!$B$7:$B$754,0)))</f>
        <v/>
      </c>
      <c r="AR92" s="334" t="str">
        <f>IF($B92="","",INDEX('All CCC'!AR$7:AR$754,MATCH(WatchList!$B92,'All CCC'!$B$7:$B$754,0)))</f>
        <v/>
      </c>
      <c r="AS92" s="334" t="str">
        <f>IF($B92="","",INDEX('All CCC'!AS$7:AS$754,MATCH(WatchList!$B92,'All CCC'!$B$7:$B$754,0)))</f>
        <v/>
      </c>
      <c r="AT92" s="334" t="str">
        <f>IF($B92="","",INDEX('All CCC'!AT$7:AT$754,MATCH(WatchList!$B92,'All CCC'!$B$7:$B$754,0)))</f>
        <v/>
      </c>
      <c r="AU92" s="334" t="str">
        <f>IF($B92="","",INDEX('All CCC'!AU$7:AU$754,MATCH(WatchList!$B92,'All CCC'!$B$7:$B$754,0)))</f>
        <v/>
      </c>
      <c r="AV92" s="334" t="str">
        <f>IF($B92="","",INDEX('All CCC'!AV$7:AV$754,MATCH(WatchList!$B92,'All CCC'!$B$7:$B$754,0)))</f>
        <v/>
      </c>
      <c r="AW92" s="334" t="str">
        <f>IF($B92="","",INDEX('All CCC'!AW$7:AW$754,MATCH(WatchList!$B92,'All CCC'!$B$7:$B$754,0)))</f>
        <v/>
      </c>
      <c r="AX92" s="334" t="str">
        <f>IF($B92="","",INDEX('All CCC'!AX$7:AX$754,MATCH(WatchList!$B92,'All CCC'!$B$7:$B$754,0)))</f>
        <v/>
      </c>
      <c r="AY92" s="334" t="str">
        <f>IF($B92="","",INDEX('All CCC'!AY$7:AY$754,MATCH(WatchList!$B92,'All CCC'!$B$7:$B$754,0)))</f>
        <v/>
      </c>
      <c r="AZ92" s="334" t="str">
        <f>IF($B92="","",INDEX('All CCC'!AZ$7:AZ$754,MATCH(WatchList!$B92,'All CCC'!$B$7:$B$754,0)))</f>
        <v/>
      </c>
      <c r="BA92" s="334" t="str">
        <f>IF($B92="","",INDEX('All CCC'!BA$7:BA$754,MATCH(WatchList!$B92,'All CCC'!$B$7:$B$754,0)))</f>
        <v/>
      </c>
      <c r="BB92" s="334" t="str">
        <f>IF($B92="","",INDEX('All CCC'!BB$7:BB$754,MATCH(WatchList!$B92,'All CCC'!$B$7:$B$754,0)))</f>
        <v/>
      </c>
      <c r="BC92" s="334" t="str">
        <f>IF($B92="","",INDEX('All CCC'!BC$7:BC$754,MATCH(WatchList!$B92,'All CCC'!$B$7:$B$754,0)))</f>
        <v/>
      </c>
      <c r="BD92" s="334" t="str">
        <f>IF($B92="","",INDEX('All CCC'!BD$7:BD$754,MATCH(WatchList!$B92,'All CCC'!$B$7:$B$754,0)))</f>
        <v/>
      </c>
      <c r="BE92" s="334" t="str">
        <f>IF($B92="","",INDEX('All CCC'!BE$7:BE$754,MATCH(WatchList!$B92,'All CCC'!$B$7:$B$754,0)))</f>
        <v/>
      </c>
      <c r="BF92" s="334" t="str">
        <f>IF($B92="","",INDEX('All CCC'!BF$7:BF$754,MATCH(WatchList!$B92,'All CCC'!$B$7:$B$754,0)))</f>
        <v/>
      </c>
      <c r="BG92" s="334" t="str">
        <f>IF($B92="","",INDEX('All CCC'!BG$7:BG$754,MATCH(WatchList!$B92,'All CCC'!$B$7:$B$754,0)))</f>
        <v/>
      </c>
    </row>
    <row r="93" spans="1:59" x14ac:dyDescent="0.2">
      <c r="A93" s="333" t="str">
        <f>IF($B93="","",INDEX('All CCC'!A$7:A$754,MATCH(WatchList!$B93,'All CCC'!$B$7:$B$754,0)))</f>
        <v/>
      </c>
      <c r="B93" s="127"/>
      <c r="C93" s="334" t="str">
        <f>IF($B93="","",INDEX('All CCC'!C$7:C$754,MATCH(WatchList!$B93,'All CCC'!$B$7:$B$754,0)))</f>
        <v/>
      </c>
      <c r="D93" s="334" t="str">
        <f>IF($B93="","",INDEX('All CCC'!D$7:D$754,MATCH(WatchList!$B93,'All CCC'!$B$7:$B$754,0)))</f>
        <v/>
      </c>
      <c r="E93" s="334" t="str">
        <f>IF($B93="","",INDEX('All CCC'!E$7:E$754,MATCH(WatchList!$B93,'All CCC'!$B$7:$B$754,0)))</f>
        <v/>
      </c>
      <c r="F93" s="334" t="str">
        <f>IF($B93="","",INDEX('All CCC'!F$7:F$754,MATCH(WatchList!$B93,'All CCC'!$B$7:$B$754,0)))</f>
        <v/>
      </c>
      <c r="G93" s="334" t="str">
        <f>IF($B93="","",INDEX('All CCC'!G$7:G$754,MATCH(WatchList!$B93,'All CCC'!$B$7:$B$754,0)))</f>
        <v/>
      </c>
      <c r="H93" s="334" t="str">
        <f>IF($B93="","",INDEX('All CCC'!H$7:H$754,MATCH(WatchList!$B93,'All CCC'!$B$7:$B$754,0)))</f>
        <v/>
      </c>
      <c r="I93" s="334" t="str">
        <f>IF($B93="","",INDEX('All CCC'!I$7:I$754,MATCH(WatchList!$B93,'All CCC'!$B$7:$B$754,0)))</f>
        <v/>
      </c>
      <c r="J93" s="334" t="str">
        <f>IF($B93="","",INDEX('All CCC'!J$7:J$754,MATCH(WatchList!$B93,'All CCC'!$B$7:$B$754,0)))</f>
        <v/>
      </c>
      <c r="K93" s="334" t="str">
        <f>IF($B93="","",INDEX('All CCC'!K$7:K$754,MATCH(WatchList!$B93,'All CCC'!$B$7:$B$754,0)))</f>
        <v/>
      </c>
      <c r="L93" s="334" t="str">
        <f>IF($B93="","",INDEX('All CCC'!L$7:L$754,MATCH(WatchList!$B93,'All CCC'!$B$7:$B$754,0)))</f>
        <v/>
      </c>
      <c r="M93" s="334" t="str">
        <f>IF($B93="","",INDEX('All CCC'!M$7:M$754,MATCH(WatchList!$B93,'All CCC'!$B$7:$B$754,0)))</f>
        <v/>
      </c>
      <c r="N93" s="334" t="str">
        <f>IF($B93="","",INDEX('All CCC'!N$7:N$754,MATCH(WatchList!$B93,'All CCC'!$B$7:$B$754,0)))</f>
        <v/>
      </c>
      <c r="O93" s="334" t="str">
        <f>IF($B93="","",INDEX('All CCC'!O$7:O$754,MATCH(WatchList!$B93,'All CCC'!$B$7:$B$754,0)))</f>
        <v/>
      </c>
      <c r="P93" s="335" t="str">
        <f>IF($B93="","",INDEX('All CCC'!P$7:P$754,MATCH(WatchList!$B93,'All CCC'!$B$7:$B$754,0)))</f>
        <v/>
      </c>
      <c r="Q93" s="335" t="str">
        <f>IF($B93="","",INDEX('All CCC'!Q$7:Q$754,MATCH(WatchList!$B93,'All CCC'!$B$7:$B$754,0)))</f>
        <v/>
      </c>
      <c r="R93" s="334" t="str">
        <f>IF($B93="","",INDEX('All CCC'!R$7:R$754,MATCH(WatchList!$B93,'All CCC'!$B$7:$B$754,0)))</f>
        <v/>
      </c>
      <c r="S93" s="334" t="str">
        <f>IF($B93="","",INDEX('All CCC'!S$7:S$754,MATCH(WatchList!$B93,'All CCC'!$B$7:$B$754,0)))</f>
        <v/>
      </c>
      <c r="T93" s="334" t="str">
        <f>IF($B93="","",INDEX('All CCC'!T$7:T$754,MATCH(WatchList!$B93,'All CCC'!$B$7:$B$754,0)))</f>
        <v/>
      </c>
      <c r="U93" s="334" t="str">
        <f>IF($B93="","",INDEX('All CCC'!U$7:U$754,MATCH(WatchList!$B93,'All CCC'!$B$7:$B$754,0)))</f>
        <v/>
      </c>
      <c r="V93" s="334" t="str">
        <f>IF($B93="","",INDEX('All CCC'!V$7:V$754,MATCH(WatchList!$B93,'All CCC'!$B$7:$B$754,0)))</f>
        <v/>
      </c>
      <c r="W93" s="334" t="str">
        <f>IF($B93="","",INDEX('All CCC'!W$7:W$754,MATCH(WatchList!$B93,'All CCC'!$B$7:$B$754,0)))</f>
        <v/>
      </c>
      <c r="X93" s="334" t="str">
        <f>IF($B93="","",INDEX('All CCC'!X$7:X$754,MATCH(WatchList!$B93,'All CCC'!$B$7:$B$754,0)))</f>
        <v/>
      </c>
      <c r="Y93" s="334" t="str">
        <f>IF($B93="","",INDEX('All CCC'!Y$7:Y$754,MATCH(WatchList!$B93,'All CCC'!$B$7:$B$754,0)))</f>
        <v/>
      </c>
      <c r="Z93" s="334" t="str">
        <f>IF($B93="","",INDEX('All CCC'!Z$7:Z$754,MATCH(WatchList!$B93,'All CCC'!$B$7:$B$754,0)))</f>
        <v/>
      </c>
      <c r="AA93" s="334" t="str">
        <f>IF($B93="","",INDEX('All CCC'!AA$7:AA$754,MATCH(WatchList!$B93,'All CCC'!$B$7:$B$754,0)))</f>
        <v/>
      </c>
      <c r="AB93" s="334" t="str">
        <f>IF($B93="","",INDEX('All CCC'!AB$7:AB$754,MATCH(WatchList!$B93,'All CCC'!$B$7:$B$754,0)))</f>
        <v/>
      </c>
      <c r="AC93" s="334" t="str">
        <f>IF($B93="","",INDEX('All CCC'!AC$7:AC$754,MATCH(WatchList!$B93,'All CCC'!$B$7:$B$754,0)))</f>
        <v/>
      </c>
      <c r="AD93" s="334" t="str">
        <f>IF($B93="","",INDEX('All CCC'!AD$7:AD$754,MATCH(WatchList!$B93,'All CCC'!$B$7:$B$754,0)))</f>
        <v/>
      </c>
      <c r="AE93" s="334" t="str">
        <f>IF($B93="","",INDEX('All CCC'!AE$7:AE$754,MATCH(WatchList!$B93,'All CCC'!$B$7:$B$754,0)))</f>
        <v/>
      </c>
      <c r="AF93" s="334" t="str">
        <f>IF($B93="","",INDEX('All CCC'!AF$7:AF$754,MATCH(WatchList!$B93,'All CCC'!$B$7:$B$754,0)))</f>
        <v/>
      </c>
      <c r="AG93" s="334" t="str">
        <f>IF($B93="","",INDEX('All CCC'!AG$7:AG$754,MATCH(WatchList!$B93,'All CCC'!$B$7:$B$754,0)))</f>
        <v/>
      </c>
      <c r="AH93" s="334" t="str">
        <f>IF($B93="","",INDEX('All CCC'!AH$7:AH$754,MATCH(WatchList!$B93,'All CCC'!$B$7:$B$754,0)))</f>
        <v/>
      </c>
      <c r="AI93" s="334" t="str">
        <f>IF($B93="","",INDEX('All CCC'!AI$7:AI$754,MATCH(WatchList!$B93,'All CCC'!$B$7:$B$754,0)))</f>
        <v/>
      </c>
      <c r="AJ93" s="334" t="str">
        <f>IF($B93="","",INDEX('All CCC'!AJ$7:AJ$754,MATCH(WatchList!$B93,'All CCC'!$B$7:$B$754,0)))</f>
        <v/>
      </c>
      <c r="AK93" s="334" t="str">
        <f>IF($B93="","",INDEX('All CCC'!AK$7:AK$754,MATCH(WatchList!$B93,'All CCC'!$B$7:$B$754,0)))</f>
        <v/>
      </c>
      <c r="AL93" s="334" t="str">
        <f>IF($B93="","",INDEX('All CCC'!AL$7:AL$754,MATCH(WatchList!$B93,'All CCC'!$B$7:$B$754,0)))</f>
        <v/>
      </c>
      <c r="AM93" s="334" t="str">
        <f>IF($B93="","",INDEX('All CCC'!AM$7:AM$754,MATCH(WatchList!$B93,'All CCC'!$B$7:$B$754,0)))</f>
        <v/>
      </c>
      <c r="AN93" s="334" t="str">
        <f>IF($B93="","",INDEX('All CCC'!AN$7:AN$754,MATCH(WatchList!$B93,'All CCC'!$B$7:$B$754,0)))</f>
        <v/>
      </c>
      <c r="AO93" s="334" t="str">
        <f>IF($B93="","",INDEX('All CCC'!AO$7:AO$754,MATCH(WatchList!$B93,'All CCC'!$B$7:$B$754,0)))</f>
        <v/>
      </c>
      <c r="AP93" s="334" t="str">
        <f>IF($B93="","",INDEX('All CCC'!AP$7:AP$754,MATCH(WatchList!$B93,'All CCC'!$B$7:$B$754,0)))</f>
        <v/>
      </c>
      <c r="AQ93" s="334" t="str">
        <f>IF($B93="","",INDEX('All CCC'!AQ$7:AQ$754,MATCH(WatchList!$B93,'All CCC'!$B$7:$B$754,0)))</f>
        <v/>
      </c>
      <c r="AR93" s="334" t="str">
        <f>IF($B93="","",INDEX('All CCC'!AR$7:AR$754,MATCH(WatchList!$B93,'All CCC'!$B$7:$B$754,0)))</f>
        <v/>
      </c>
      <c r="AS93" s="334" t="str">
        <f>IF($B93="","",INDEX('All CCC'!AS$7:AS$754,MATCH(WatchList!$B93,'All CCC'!$B$7:$B$754,0)))</f>
        <v/>
      </c>
      <c r="AT93" s="334" t="str">
        <f>IF($B93="","",INDEX('All CCC'!AT$7:AT$754,MATCH(WatchList!$B93,'All CCC'!$B$7:$B$754,0)))</f>
        <v/>
      </c>
      <c r="AU93" s="334" t="str">
        <f>IF($B93="","",INDEX('All CCC'!AU$7:AU$754,MATCH(WatchList!$B93,'All CCC'!$B$7:$B$754,0)))</f>
        <v/>
      </c>
      <c r="AV93" s="334" t="str">
        <f>IF($B93="","",INDEX('All CCC'!AV$7:AV$754,MATCH(WatchList!$B93,'All CCC'!$B$7:$B$754,0)))</f>
        <v/>
      </c>
      <c r="AW93" s="334" t="str">
        <f>IF($B93="","",INDEX('All CCC'!AW$7:AW$754,MATCH(WatchList!$B93,'All CCC'!$B$7:$B$754,0)))</f>
        <v/>
      </c>
      <c r="AX93" s="334" t="str">
        <f>IF($B93="","",INDEX('All CCC'!AX$7:AX$754,MATCH(WatchList!$B93,'All CCC'!$B$7:$B$754,0)))</f>
        <v/>
      </c>
      <c r="AY93" s="334" t="str">
        <f>IF($B93="","",INDEX('All CCC'!AY$7:AY$754,MATCH(WatchList!$B93,'All CCC'!$B$7:$B$754,0)))</f>
        <v/>
      </c>
      <c r="AZ93" s="334" t="str">
        <f>IF($B93="","",INDEX('All CCC'!AZ$7:AZ$754,MATCH(WatchList!$B93,'All CCC'!$B$7:$B$754,0)))</f>
        <v/>
      </c>
      <c r="BA93" s="334" t="str">
        <f>IF($B93="","",INDEX('All CCC'!BA$7:BA$754,MATCH(WatchList!$B93,'All CCC'!$B$7:$B$754,0)))</f>
        <v/>
      </c>
      <c r="BB93" s="334" t="str">
        <f>IF($B93="","",INDEX('All CCC'!BB$7:BB$754,MATCH(WatchList!$B93,'All CCC'!$B$7:$B$754,0)))</f>
        <v/>
      </c>
      <c r="BC93" s="334" t="str">
        <f>IF($B93="","",INDEX('All CCC'!BC$7:BC$754,MATCH(WatchList!$B93,'All CCC'!$B$7:$B$754,0)))</f>
        <v/>
      </c>
      <c r="BD93" s="334" t="str">
        <f>IF($B93="","",INDEX('All CCC'!BD$7:BD$754,MATCH(WatchList!$B93,'All CCC'!$B$7:$B$754,0)))</f>
        <v/>
      </c>
      <c r="BE93" s="334" t="str">
        <f>IF($B93="","",INDEX('All CCC'!BE$7:BE$754,MATCH(WatchList!$B93,'All CCC'!$B$7:$B$754,0)))</f>
        <v/>
      </c>
      <c r="BF93" s="334" t="str">
        <f>IF($B93="","",INDEX('All CCC'!BF$7:BF$754,MATCH(WatchList!$B93,'All CCC'!$B$7:$B$754,0)))</f>
        <v/>
      </c>
      <c r="BG93" s="334" t="str">
        <f>IF($B93="","",INDEX('All CCC'!BG$7:BG$754,MATCH(WatchList!$B93,'All CCC'!$B$7:$B$754,0)))</f>
        <v/>
      </c>
    </row>
    <row r="94" spans="1:59" x14ac:dyDescent="0.2">
      <c r="A94" s="333" t="str">
        <f>IF($B94="","",INDEX('All CCC'!A$7:A$754,MATCH(WatchList!$B94,'All CCC'!$B$7:$B$754,0)))</f>
        <v/>
      </c>
      <c r="B94" s="127"/>
      <c r="C94" s="334" t="str">
        <f>IF($B94="","",INDEX('All CCC'!C$7:C$754,MATCH(WatchList!$B94,'All CCC'!$B$7:$B$754,0)))</f>
        <v/>
      </c>
      <c r="D94" s="334" t="str">
        <f>IF($B94="","",INDEX('All CCC'!D$7:D$754,MATCH(WatchList!$B94,'All CCC'!$B$7:$B$754,0)))</f>
        <v/>
      </c>
      <c r="E94" s="334" t="str">
        <f>IF($B94="","",INDEX('All CCC'!E$7:E$754,MATCH(WatchList!$B94,'All CCC'!$B$7:$B$754,0)))</f>
        <v/>
      </c>
      <c r="F94" s="334" t="str">
        <f>IF($B94="","",INDEX('All CCC'!F$7:F$754,MATCH(WatchList!$B94,'All CCC'!$B$7:$B$754,0)))</f>
        <v/>
      </c>
      <c r="G94" s="334" t="str">
        <f>IF($B94="","",INDEX('All CCC'!G$7:G$754,MATCH(WatchList!$B94,'All CCC'!$B$7:$B$754,0)))</f>
        <v/>
      </c>
      <c r="H94" s="334" t="str">
        <f>IF($B94="","",INDEX('All CCC'!H$7:H$754,MATCH(WatchList!$B94,'All CCC'!$B$7:$B$754,0)))</f>
        <v/>
      </c>
      <c r="I94" s="334" t="str">
        <f>IF($B94="","",INDEX('All CCC'!I$7:I$754,MATCH(WatchList!$B94,'All CCC'!$B$7:$B$754,0)))</f>
        <v/>
      </c>
      <c r="J94" s="334" t="str">
        <f>IF($B94="","",INDEX('All CCC'!J$7:J$754,MATCH(WatchList!$B94,'All CCC'!$B$7:$B$754,0)))</f>
        <v/>
      </c>
      <c r="K94" s="334" t="str">
        <f>IF($B94="","",INDEX('All CCC'!K$7:K$754,MATCH(WatchList!$B94,'All CCC'!$B$7:$B$754,0)))</f>
        <v/>
      </c>
      <c r="L94" s="334" t="str">
        <f>IF($B94="","",INDEX('All CCC'!L$7:L$754,MATCH(WatchList!$B94,'All CCC'!$B$7:$B$754,0)))</f>
        <v/>
      </c>
      <c r="M94" s="334" t="str">
        <f>IF($B94="","",INDEX('All CCC'!M$7:M$754,MATCH(WatchList!$B94,'All CCC'!$B$7:$B$754,0)))</f>
        <v/>
      </c>
      <c r="N94" s="334" t="str">
        <f>IF($B94="","",INDEX('All CCC'!N$7:N$754,MATCH(WatchList!$B94,'All CCC'!$B$7:$B$754,0)))</f>
        <v/>
      </c>
      <c r="O94" s="334" t="str">
        <f>IF($B94="","",INDEX('All CCC'!O$7:O$754,MATCH(WatchList!$B94,'All CCC'!$B$7:$B$754,0)))</f>
        <v/>
      </c>
      <c r="P94" s="335" t="str">
        <f>IF($B94="","",INDEX('All CCC'!P$7:P$754,MATCH(WatchList!$B94,'All CCC'!$B$7:$B$754,0)))</f>
        <v/>
      </c>
      <c r="Q94" s="335" t="str">
        <f>IF($B94="","",INDEX('All CCC'!Q$7:Q$754,MATCH(WatchList!$B94,'All CCC'!$B$7:$B$754,0)))</f>
        <v/>
      </c>
      <c r="R94" s="334" t="str">
        <f>IF($B94="","",INDEX('All CCC'!R$7:R$754,MATCH(WatchList!$B94,'All CCC'!$B$7:$B$754,0)))</f>
        <v/>
      </c>
      <c r="S94" s="334" t="str">
        <f>IF($B94="","",INDEX('All CCC'!S$7:S$754,MATCH(WatchList!$B94,'All CCC'!$B$7:$B$754,0)))</f>
        <v/>
      </c>
      <c r="T94" s="334" t="str">
        <f>IF($B94="","",INDEX('All CCC'!T$7:T$754,MATCH(WatchList!$B94,'All CCC'!$B$7:$B$754,0)))</f>
        <v/>
      </c>
      <c r="U94" s="334" t="str">
        <f>IF($B94="","",INDEX('All CCC'!U$7:U$754,MATCH(WatchList!$B94,'All CCC'!$B$7:$B$754,0)))</f>
        <v/>
      </c>
      <c r="V94" s="334" t="str">
        <f>IF($B94="","",INDEX('All CCC'!V$7:V$754,MATCH(WatchList!$B94,'All CCC'!$B$7:$B$754,0)))</f>
        <v/>
      </c>
      <c r="W94" s="334" t="str">
        <f>IF($B94="","",INDEX('All CCC'!W$7:W$754,MATCH(WatchList!$B94,'All CCC'!$B$7:$B$754,0)))</f>
        <v/>
      </c>
      <c r="X94" s="334" t="str">
        <f>IF($B94="","",INDEX('All CCC'!X$7:X$754,MATCH(WatchList!$B94,'All CCC'!$B$7:$B$754,0)))</f>
        <v/>
      </c>
      <c r="Y94" s="334" t="str">
        <f>IF($B94="","",INDEX('All CCC'!Y$7:Y$754,MATCH(WatchList!$B94,'All CCC'!$B$7:$B$754,0)))</f>
        <v/>
      </c>
      <c r="Z94" s="334" t="str">
        <f>IF($B94="","",INDEX('All CCC'!Z$7:Z$754,MATCH(WatchList!$B94,'All CCC'!$B$7:$B$754,0)))</f>
        <v/>
      </c>
      <c r="AA94" s="334" t="str">
        <f>IF($B94="","",INDEX('All CCC'!AA$7:AA$754,MATCH(WatchList!$B94,'All CCC'!$B$7:$B$754,0)))</f>
        <v/>
      </c>
      <c r="AB94" s="334" t="str">
        <f>IF($B94="","",INDEX('All CCC'!AB$7:AB$754,MATCH(WatchList!$B94,'All CCC'!$B$7:$B$754,0)))</f>
        <v/>
      </c>
      <c r="AC94" s="334" t="str">
        <f>IF($B94="","",INDEX('All CCC'!AC$7:AC$754,MATCH(WatchList!$B94,'All CCC'!$B$7:$B$754,0)))</f>
        <v/>
      </c>
      <c r="AD94" s="334" t="str">
        <f>IF($B94="","",INDEX('All CCC'!AD$7:AD$754,MATCH(WatchList!$B94,'All CCC'!$B$7:$B$754,0)))</f>
        <v/>
      </c>
      <c r="AE94" s="334" t="str">
        <f>IF($B94="","",INDEX('All CCC'!AE$7:AE$754,MATCH(WatchList!$B94,'All CCC'!$B$7:$B$754,0)))</f>
        <v/>
      </c>
      <c r="AF94" s="334" t="str">
        <f>IF($B94="","",INDEX('All CCC'!AF$7:AF$754,MATCH(WatchList!$B94,'All CCC'!$B$7:$B$754,0)))</f>
        <v/>
      </c>
      <c r="AG94" s="334" t="str">
        <f>IF($B94="","",INDEX('All CCC'!AG$7:AG$754,MATCH(WatchList!$B94,'All CCC'!$B$7:$B$754,0)))</f>
        <v/>
      </c>
      <c r="AH94" s="334" t="str">
        <f>IF($B94="","",INDEX('All CCC'!AH$7:AH$754,MATCH(WatchList!$B94,'All CCC'!$B$7:$B$754,0)))</f>
        <v/>
      </c>
      <c r="AI94" s="334" t="str">
        <f>IF($B94="","",INDEX('All CCC'!AI$7:AI$754,MATCH(WatchList!$B94,'All CCC'!$B$7:$B$754,0)))</f>
        <v/>
      </c>
      <c r="AJ94" s="334" t="str">
        <f>IF($B94="","",INDEX('All CCC'!AJ$7:AJ$754,MATCH(WatchList!$B94,'All CCC'!$B$7:$B$754,0)))</f>
        <v/>
      </c>
      <c r="AK94" s="334" t="str">
        <f>IF($B94="","",INDEX('All CCC'!AK$7:AK$754,MATCH(WatchList!$B94,'All CCC'!$B$7:$B$754,0)))</f>
        <v/>
      </c>
      <c r="AL94" s="334" t="str">
        <f>IF($B94="","",INDEX('All CCC'!AL$7:AL$754,MATCH(WatchList!$B94,'All CCC'!$B$7:$B$754,0)))</f>
        <v/>
      </c>
      <c r="AM94" s="334" t="str">
        <f>IF($B94="","",INDEX('All CCC'!AM$7:AM$754,MATCH(WatchList!$B94,'All CCC'!$B$7:$B$754,0)))</f>
        <v/>
      </c>
      <c r="AN94" s="334" t="str">
        <f>IF($B94="","",INDEX('All CCC'!AN$7:AN$754,MATCH(WatchList!$B94,'All CCC'!$B$7:$B$754,0)))</f>
        <v/>
      </c>
      <c r="AO94" s="334" t="str">
        <f>IF($B94="","",INDEX('All CCC'!AO$7:AO$754,MATCH(WatchList!$B94,'All CCC'!$B$7:$B$754,0)))</f>
        <v/>
      </c>
      <c r="AP94" s="334" t="str">
        <f>IF($B94="","",INDEX('All CCC'!AP$7:AP$754,MATCH(WatchList!$B94,'All CCC'!$B$7:$B$754,0)))</f>
        <v/>
      </c>
      <c r="AQ94" s="334" t="str">
        <f>IF($B94="","",INDEX('All CCC'!AQ$7:AQ$754,MATCH(WatchList!$B94,'All CCC'!$B$7:$B$754,0)))</f>
        <v/>
      </c>
      <c r="AR94" s="334" t="str">
        <f>IF($B94="","",INDEX('All CCC'!AR$7:AR$754,MATCH(WatchList!$B94,'All CCC'!$B$7:$B$754,0)))</f>
        <v/>
      </c>
      <c r="AS94" s="334" t="str">
        <f>IF($B94="","",INDEX('All CCC'!AS$7:AS$754,MATCH(WatchList!$B94,'All CCC'!$B$7:$B$754,0)))</f>
        <v/>
      </c>
      <c r="AT94" s="334" t="str">
        <f>IF($B94="","",INDEX('All CCC'!AT$7:AT$754,MATCH(WatchList!$B94,'All CCC'!$B$7:$B$754,0)))</f>
        <v/>
      </c>
      <c r="AU94" s="334" t="str">
        <f>IF($B94="","",INDEX('All CCC'!AU$7:AU$754,MATCH(WatchList!$B94,'All CCC'!$B$7:$B$754,0)))</f>
        <v/>
      </c>
      <c r="AV94" s="334" t="str">
        <f>IF($B94="","",INDEX('All CCC'!AV$7:AV$754,MATCH(WatchList!$B94,'All CCC'!$B$7:$B$754,0)))</f>
        <v/>
      </c>
      <c r="AW94" s="334" t="str">
        <f>IF($B94="","",INDEX('All CCC'!AW$7:AW$754,MATCH(WatchList!$B94,'All CCC'!$B$7:$B$754,0)))</f>
        <v/>
      </c>
      <c r="AX94" s="334" t="str">
        <f>IF($B94="","",INDEX('All CCC'!AX$7:AX$754,MATCH(WatchList!$B94,'All CCC'!$B$7:$B$754,0)))</f>
        <v/>
      </c>
      <c r="AY94" s="334" t="str">
        <f>IF($B94="","",INDEX('All CCC'!AY$7:AY$754,MATCH(WatchList!$B94,'All CCC'!$B$7:$B$754,0)))</f>
        <v/>
      </c>
      <c r="AZ94" s="334" t="str">
        <f>IF($B94="","",INDEX('All CCC'!AZ$7:AZ$754,MATCH(WatchList!$B94,'All CCC'!$B$7:$B$754,0)))</f>
        <v/>
      </c>
      <c r="BA94" s="334" t="str">
        <f>IF($B94="","",INDEX('All CCC'!BA$7:BA$754,MATCH(WatchList!$B94,'All CCC'!$B$7:$B$754,0)))</f>
        <v/>
      </c>
      <c r="BB94" s="334" t="str">
        <f>IF($B94="","",INDEX('All CCC'!BB$7:BB$754,MATCH(WatchList!$B94,'All CCC'!$B$7:$B$754,0)))</f>
        <v/>
      </c>
      <c r="BC94" s="334" t="str">
        <f>IF($B94="","",INDEX('All CCC'!BC$7:BC$754,MATCH(WatchList!$B94,'All CCC'!$B$7:$B$754,0)))</f>
        <v/>
      </c>
      <c r="BD94" s="334" t="str">
        <f>IF($B94="","",INDEX('All CCC'!BD$7:BD$754,MATCH(WatchList!$B94,'All CCC'!$B$7:$B$754,0)))</f>
        <v/>
      </c>
      <c r="BE94" s="334" t="str">
        <f>IF($B94="","",INDEX('All CCC'!BE$7:BE$754,MATCH(WatchList!$B94,'All CCC'!$B$7:$B$754,0)))</f>
        <v/>
      </c>
      <c r="BF94" s="334" t="str">
        <f>IF($B94="","",INDEX('All CCC'!BF$7:BF$754,MATCH(WatchList!$B94,'All CCC'!$B$7:$B$754,0)))</f>
        <v/>
      </c>
      <c r="BG94" s="334" t="str">
        <f>IF($B94="","",INDEX('All CCC'!BG$7:BG$754,MATCH(WatchList!$B94,'All CCC'!$B$7:$B$754,0)))</f>
        <v/>
      </c>
    </row>
    <row r="95" spans="1:59" x14ac:dyDescent="0.2">
      <c r="A95" s="333" t="str">
        <f>IF($B95="","",INDEX('All CCC'!A$7:A$754,MATCH(WatchList!$B95,'All CCC'!$B$7:$B$754,0)))</f>
        <v/>
      </c>
      <c r="B95" s="127"/>
      <c r="C95" s="334" t="str">
        <f>IF($B95="","",INDEX('All CCC'!C$7:C$754,MATCH(WatchList!$B95,'All CCC'!$B$7:$B$754,0)))</f>
        <v/>
      </c>
      <c r="D95" s="334" t="str">
        <f>IF($B95="","",INDEX('All CCC'!D$7:D$754,MATCH(WatchList!$B95,'All CCC'!$B$7:$B$754,0)))</f>
        <v/>
      </c>
      <c r="E95" s="334" t="str">
        <f>IF($B95="","",INDEX('All CCC'!E$7:E$754,MATCH(WatchList!$B95,'All CCC'!$B$7:$B$754,0)))</f>
        <v/>
      </c>
      <c r="F95" s="334" t="str">
        <f>IF($B95="","",INDEX('All CCC'!F$7:F$754,MATCH(WatchList!$B95,'All CCC'!$B$7:$B$754,0)))</f>
        <v/>
      </c>
      <c r="G95" s="334" t="str">
        <f>IF($B95="","",INDEX('All CCC'!G$7:G$754,MATCH(WatchList!$B95,'All CCC'!$B$7:$B$754,0)))</f>
        <v/>
      </c>
      <c r="H95" s="334" t="str">
        <f>IF($B95="","",INDEX('All CCC'!H$7:H$754,MATCH(WatchList!$B95,'All CCC'!$B$7:$B$754,0)))</f>
        <v/>
      </c>
      <c r="I95" s="334" t="str">
        <f>IF($B95="","",INDEX('All CCC'!I$7:I$754,MATCH(WatchList!$B95,'All CCC'!$B$7:$B$754,0)))</f>
        <v/>
      </c>
      <c r="J95" s="334" t="str">
        <f>IF($B95="","",INDEX('All CCC'!J$7:J$754,MATCH(WatchList!$B95,'All CCC'!$B$7:$B$754,0)))</f>
        <v/>
      </c>
      <c r="K95" s="334" t="str">
        <f>IF($B95="","",INDEX('All CCC'!K$7:K$754,MATCH(WatchList!$B95,'All CCC'!$B$7:$B$754,0)))</f>
        <v/>
      </c>
      <c r="L95" s="334" t="str">
        <f>IF($B95="","",INDEX('All CCC'!L$7:L$754,MATCH(WatchList!$B95,'All CCC'!$B$7:$B$754,0)))</f>
        <v/>
      </c>
      <c r="M95" s="334" t="str">
        <f>IF($B95="","",INDEX('All CCC'!M$7:M$754,MATCH(WatchList!$B95,'All CCC'!$B$7:$B$754,0)))</f>
        <v/>
      </c>
      <c r="N95" s="334" t="str">
        <f>IF($B95="","",INDEX('All CCC'!N$7:N$754,MATCH(WatchList!$B95,'All CCC'!$B$7:$B$754,0)))</f>
        <v/>
      </c>
      <c r="O95" s="334" t="str">
        <f>IF($B95="","",INDEX('All CCC'!O$7:O$754,MATCH(WatchList!$B95,'All CCC'!$B$7:$B$754,0)))</f>
        <v/>
      </c>
      <c r="P95" s="335" t="str">
        <f>IF($B95="","",INDEX('All CCC'!P$7:P$754,MATCH(WatchList!$B95,'All CCC'!$B$7:$B$754,0)))</f>
        <v/>
      </c>
      <c r="Q95" s="335" t="str">
        <f>IF($B95="","",INDEX('All CCC'!Q$7:Q$754,MATCH(WatchList!$B95,'All CCC'!$B$7:$B$754,0)))</f>
        <v/>
      </c>
      <c r="R95" s="334" t="str">
        <f>IF($B95="","",INDEX('All CCC'!R$7:R$754,MATCH(WatchList!$B95,'All CCC'!$B$7:$B$754,0)))</f>
        <v/>
      </c>
      <c r="S95" s="334" t="str">
        <f>IF($B95="","",INDEX('All CCC'!S$7:S$754,MATCH(WatchList!$B95,'All CCC'!$B$7:$B$754,0)))</f>
        <v/>
      </c>
      <c r="T95" s="334" t="str">
        <f>IF($B95="","",INDEX('All CCC'!T$7:T$754,MATCH(WatchList!$B95,'All CCC'!$B$7:$B$754,0)))</f>
        <v/>
      </c>
      <c r="U95" s="334" t="str">
        <f>IF($B95="","",INDEX('All CCC'!U$7:U$754,MATCH(WatchList!$B95,'All CCC'!$B$7:$B$754,0)))</f>
        <v/>
      </c>
      <c r="V95" s="334" t="str">
        <f>IF($B95="","",INDEX('All CCC'!V$7:V$754,MATCH(WatchList!$B95,'All CCC'!$B$7:$B$754,0)))</f>
        <v/>
      </c>
      <c r="W95" s="334" t="str">
        <f>IF($B95="","",INDEX('All CCC'!W$7:W$754,MATCH(WatchList!$B95,'All CCC'!$B$7:$B$754,0)))</f>
        <v/>
      </c>
      <c r="X95" s="334" t="str">
        <f>IF($B95="","",INDEX('All CCC'!X$7:X$754,MATCH(WatchList!$B95,'All CCC'!$B$7:$B$754,0)))</f>
        <v/>
      </c>
      <c r="Y95" s="334" t="str">
        <f>IF($B95="","",INDEX('All CCC'!Y$7:Y$754,MATCH(WatchList!$B95,'All CCC'!$B$7:$B$754,0)))</f>
        <v/>
      </c>
      <c r="Z95" s="334" t="str">
        <f>IF($B95="","",INDEX('All CCC'!Z$7:Z$754,MATCH(WatchList!$B95,'All CCC'!$B$7:$B$754,0)))</f>
        <v/>
      </c>
      <c r="AA95" s="334" t="str">
        <f>IF($B95="","",INDEX('All CCC'!AA$7:AA$754,MATCH(WatchList!$B95,'All CCC'!$B$7:$B$754,0)))</f>
        <v/>
      </c>
      <c r="AB95" s="334" t="str">
        <f>IF($B95="","",INDEX('All CCC'!AB$7:AB$754,MATCH(WatchList!$B95,'All CCC'!$B$7:$B$754,0)))</f>
        <v/>
      </c>
      <c r="AC95" s="334" t="str">
        <f>IF($B95="","",INDEX('All CCC'!AC$7:AC$754,MATCH(WatchList!$B95,'All CCC'!$B$7:$B$754,0)))</f>
        <v/>
      </c>
      <c r="AD95" s="334" t="str">
        <f>IF($B95="","",INDEX('All CCC'!AD$7:AD$754,MATCH(WatchList!$B95,'All CCC'!$B$7:$B$754,0)))</f>
        <v/>
      </c>
      <c r="AE95" s="334" t="str">
        <f>IF($B95="","",INDEX('All CCC'!AE$7:AE$754,MATCH(WatchList!$B95,'All CCC'!$B$7:$B$754,0)))</f>
        <v/>
      </c>
      <c r="AF95" s="334" t="str">
        <f>IF($B95="","",INDEX('All CCC'!AF$7:AF$754,MATCH(WatchList!$B95,'All CCC'!$B$7:$B$754,0)))</f>
        <v/>
      </c>
      <c r="AG95" s="334" t="str">
        <f>IF($B95="","",INDEX('All CCC'!AG$7:AG$754,MATCH(WatchList!$B95,'All CCC'!$B$7:$B$754,0)))</f>
        <v/>
      </c>
      <c r="AH95" s="334" t="str">
        <f>IF($B95="","",INDEX('All CCC'!AH$7:AH$754,MATCH(WatchList!$B95,'All CCC'!$B$7:$B$754,0)))</f>
        <v/>
      </c>
      <c r="AI95" s="334" t="str">
        <f>IF($B95="","",INDEX('All CCC'!AI$7:AI$754,MATCH(WatchList!$B95,'All CCC'!$B$7:$B$754,0)))</f>
        <v/>
      </c>
      <c r="AJ95" s="334" t="str">
        <f>IF($B95="","",INDEX('All CCC'!AJ$7:AJ$754,MATCH(WatchList!$B95,'All CCC'!$B$7:$B$754,0)))</f>
        <v/>
      </c>
      <c r="AK95" s="334" t="str">
        <f>IF($B95="","",INDEX('All CCC'!AK$7:AK$754,MATCH(WatchList!$B95,'All CCC'!$B$7:$B$754,0)))</f>
        <v/>
      </c>
      <c r="AL95" s="334" t="str">
        <f>IF($B95="","",INDEX('All CCC'!AL$7:AL$754,MATCH(WatchList!$B95,'All CCC'!$B$7:$B$754,0)))</f>
        <v/>
      </c>
      <c r="AM95" s="334" t="str">
        <f>IF($B95="","",INDEX('All CCC'!AM$7:AM$754,MATCH(WatchList!$B95,'All CCC'!$B$7:$B$754,0)))</f>
        <v/>
      </c>
      <c r="AN95" s="334" t="str">
        <f>IF($B95="","",INDEX('All CCC'!AN$7:AN$754,MATCH(WatchList!$B95,'All CCC'!$B$7:$B$754,0)))</f>
        <v/>
      </c>
      <c r="AO95" s="334" t="str">
        <f>IF($B95="","",INDEX('All CCC'!AO$7:AO$754,MATCH(WatchList!$B95,'All CCC'!$B$7:$B$754,0)))</f>
        <v/>
      </c>
      <c r="AP95" s="334" t="str">
        <f>IF($B95="","",INDEX('All CCC'!AP$7:AP$754,MATCH(WatchList!$B95,'All CCC'!$B$7:$B$754,0)))</f>
        <v/>
      </c>
      <c r="AQ95" s="334" t="str">
        <f>IF($B95="","",INDEX('All CCC'!AQ$7:AQ$754,MATCH(WatchList!$B95,'All CCC'!$B$7:$B$754,0)))</f>
        <v/>
      </c>
      <c r="AR95" s="334" t="str">
        <f>IF($B95="","",INDEX('All CCC'!AR$7:AR$754,MATCH(WatchList!$B95,'All CCC'!$B$7:$B$754,0)))</f>
        <v/>
      </c>
      <c r="AS95" s="334" t="str">
        <f>IF($B95="","",INDEX('All CCC'!AS$7:AS$754,MATCH(WatchList!$B95,'All CCC'!$B$7:$B$754,0)))</f>
        <v/>
      </c>
      <c r="AT95" s="334" t="str">
        <f>IF($B95="","",INDEX('All CCC'!AT$7:AT$754,MATCH(WatchList!$B95,'All CCC'!$B$7:$B$754,0)))</f>
        <v/>
      </c>
      <c r="AU95" s="334" t="str">
        <f>IF($B95="","",INDEX('All CCC'!AU$7:AU$754,MATCH(WatchList!$B95,'All CCC'!$B$7:$B$754,0)))</f>
        <v/>
      </c>
      <c r="AV95" s="334" t="str">
        <f>IF($B95="","",INDEX('All CCC'!AV$7:AV$754,MATCH(WatchList!$B95,'All CCC'!$B$7:$B$754,0)))</f>
        <v/>
      </c>
      <c r="AW95" s="334" t="str">
        <f>IF($B95="","",INDEX('All CCC'!AW$7:AW$754,MATCH(WatchList!$B95,'All CCC'!$B$7:$B$754,0)))</f>
        <v/>
      </c>
      <c r="AX95" s="334" t="str">
        <f>IF($B95="","",INDEX('All CCC'!AX$7:AX$754,MATCH(WatchList!$B95,'All CCC'!$B$7:$B$754,0)))</f>
        <v/>
      </c>
      <c r="AY95" s="334" t="str">
        <f>IF($B95="","",INDEX('All CCC'!AY$7:AY$754,MATCH(WatchList!$B95,'All CCC'!$B$7:$B$754,0)))</f>
        <v/>
      </c>
      <c r="AZ95" s="334" t="str">
        <f>IF($B95="","",INDEX('All CCC'!AZ$7:AZ$754,MATCH(WatchList!$B95,'All CCC'!$B$7:$B$754,0)))</f>
        <v/>
      </c>
      <c r="BA95" s="334" t="str">
        <f>IF($B95="","",INDEX('All CCC'!BA$7:BA$754,MATCH(WatchList!$B95,'All CCC'!$B$7:$B$754,0)))</f>
        <v/>
      </c>
      <c r="BB95" s="334" t="str">
        <f>IF($B95="","",INDEX('All CCC'!BB$7:BB$754,MATCH(WatchList!$B95,'All CCC'!$B$7:$B$754,0)))</f>
        <v/>
      </c>
      <c r="BC95" s="334" t="str">
        <f>IF($B95="","",INDEX('All CCC'!BC$7:BC$754,MATCH(WatchList!$B95,'All CCC'!$B$7:$B$754,0)))</f>
        <v/>
      </c>
      <c r="BD95" s="334" t="str">
        <f>IF($B95="","",INDEX('All CCC'!BD$7:BD$754,MATCH(WatchList!$B95,'All CCC'!$B$7:$B$754,0)))</f>
        <v/>
      </c>
      <c r="BE95" s="334" t="str">
        <f>IF($B95="","",INDEX('All CCC'!BE$7:BE$754,MATCH(WatchList!$B95,'All CCC'!$B$7:$B$754,0)))</f>
        <v/>
      </c>
      <c r="BF95" s="334" t="str">
        <f>IF($B95="","",INDEX('All CCC'!BF$7:BF$754,MATCH(WatchList!$B95,'All CCC'!$B$7:$B$754,0)))</f>
        <v/>
      </c>
      <c r="BG95" s="334" t="str">
        <f>IF($B95="","",INDEX('All CCC'!BG$7:BG$754,MATCH(WatchList!$B95,'All CCC'!$B$7:$B$754,0)))</f>
        <v/>
      </c>
    </row>
    <row r="96" spans="1:59" x14ac:dyDescent="0.2">
      <c r="A96" s="333" t="str">
        <f>IF($B96="","",INDEX('All CCC'!A$7:A$754,MATCH(WatchList!$B96,'All CCC'!$B$7:$B$754,0)))</f>
        <v/>
      </c>
      <c r="B96" s="127"/>
      <c r="C96" s="334" t="str">
        <f>IF($B96="","",INDEX('All CCC'!C$7:C$754,MATCH(WatchList!$B96,'All CCC'!$B$7:$B$754,0)))</f>
        <v/>
      </c>
      <c r="D96" s="334" t="str">
        <f>IF($B96="","",INDEX('All CCC'!D$7:D$754,MATCH(WatchList!$B96,'All CCC'!$B$7:$B$754,0)))</f>
        <v/>
      </c>
      <c r="E96" s="334" t="str">
        <f>IF($B96="","",INDEX('All CCC'!E$7:E$754,MATCH(WatchList!$B96,'All CCC'!$B$7:$B$754,0)))</f>
        <v/>
      </c>
      <c r="F96" s="334" t="str">
        <f>IF($B96="","",INDEX('All CCC'!F$7:F$754,MATCH(WatchList!$B96,'All CCC'!$B$7:$B$754,0)))</f>
        <v/>
      </c>
      <c r="G96" s="334" t="str">
        <f>IF($B96="","",INDEX('All CCC'!G$7:G$754,MATCH(WatchList!$B96,'All CCC'!$B$7:$B$754,0)))</f>
        <v/>
      </c>
      <c r="H96" s="334" t="str">
        <f>IF($B96="","",INDEX('All CCC'!H$7:H$754,MATCH(WatchList!$B96,'All CCC'!$B$7:$B$754,0)))</f>
        <v/>
      </c>
      <c r="I96" s="334" t="str">
        <f>IF($B96="","",INDEX('All CCC'!I$7:I$754,MATCH(WatchList!$B96,'All CCC'!$B$7:$B$754,0)))</f>
        <v/>
      </c>
      <c r="J96" s="334" t="str">
        <f>IF($B96="","",INDEX('All CCC'!J$7:J$754,MATCH(WatchList!$B96,'All CCC'!$B$7:$B$754,0)))</f>
        <v/>
      </c>
      <c r="K96" s="334" t="str">
        <f>IF($B96="","",INDEX('All CCC'!K$7:K$754,MATCH(WatchList!$B96,'All CCC'!$B$7:$B$754,0)))</f>
        <v/>
      </c>
      <c r="L96" s="334" t="str">
        <f>IF($B96="","",INDEX('All CCC'!L$7:L$754,MATCH(WatchList!$B96,'All CCC'!$B$7:$B$754,0)))</f>
        <v/>
      </c>
      <c r="M96" s="334" t="str">
        <f>IF($B96="","",INDEX('All CCC'!M$7:M$754,MATCH(WatchList!$B96,'All CCC'!$B$7:$B$754,0)))</f>
        <v/>
      </c>
      <c r="N96" s="334" t="str">
        <f>IF($B96="","",INDEX('All CCC'!N$7:N$754,MATCH(WatchList!$B96,'All CCC'!$B$7:$B$754,0)))</f>
        <v/>
      </c>
      <c r="O96" s="334" t="str">
        <f>IF($B96="","",INDEX('All CCC'!O$7:O$754,MATCH(WatchList!$B96,'All CCC'!$B$7:$B$754,0)))</f>
        <v/>
      </c>
      <c r="P96" s="335" t="str">
        <f>IF($B96="","",INDEX('All CCC'!P$7:P$754,MATCH(WatchList!$B96,'All CCC'!$B$7:$B$754,0)))</f>
        <v/>
      </c>
      <c r="Q96" s="335" t="str">
        <f>IF($B96="","",INDEX('All CCC'!Q$7:Q$754,MATCH(WatchList!$B96,'All CCC'!$B$7:$B$754,0)))</f>
        <v/>
      </c>
      <c r="R96" s="334" t="str">
        <f>IF($B96="","",INDEX('All CCC'!R$7:R$754,MATCH(WatchList!$B96,'All CCC'!$B$7:$B$754,0)))</f>
        <v/>
      </c>
      <c r="S96" s="334" t="str">
        <f>IF($B96="","",INDEX('All CCC'!S$7:S$754,MATCH(WatchList!$B96,'All CCC'!$B$7:$B$754,0)))</f>
        <v/>
      </c>
      <c r="T96" s="334" t="str">
        <f>IF($B96="","",INDEX('All CCC'!T$7:T$754,MATCH(WatchList!$B96,'All CCC'!$B$7:$B$754,0)))</f>
        <v/>
      </c>
      <c r="U96" s="334" t="str">
        <f>IF($B96="","",INDEX('All CCC'!U$7:U$754,MATCH(WatchList!$B96,'All CCC'!$B$7:$B$754,0)))</f>
        <v/>
      </c>
      <c r="V96" s="334" t="str">
        <f>IF($B96="","",INDEX('All CCC'!V$7:V$754,MATCH(WatchList!$B96,'All CCC'!$B$7:$B$754,0)))</f>
        <v/>
      </c>
      <c r="W96" s="334" t="str">
        <f>IF($B96="","",INDEX('All CCC'!W$7:W$754,MATCH(WatchList!$B96,'All CCC'!$B$7:$B$754,0)))</f>
        <v/>
      </c>
      <c r="X96" s="334" t="str">
        <f>IF($B96="","",INDEX('All CCC'!X$7:X$754,MATCH(WatchList!$B96,'All CCC'!$B$7:$B$754,0)))</f>
        <v/>
      </c>
      <c r="Y96" s="334" t="str">
        <f>IF($B96="","",INDEX('All CCC'!Y$7:Y$754,MATCH(WatchList!$B96,'All CCC'!$B$7:$B$754,0)))</f>
        <v/>
      </c>
      <c r="Z96" s="334" t="str">
        <f>IF($B96="","",INDEX('All CCC'!Z$7:Z$754,MATCH(WatchList!$B96,'All CCC'!$B$7:$B$754,0)))</f>
        <v/>
      </c>
      <c r="AA96" s="334" t="str">
        <f>IF($B96="","",INDEX('All CCC'!AA$7:AA$754,MATCH(WatchList!$B96,'All CCC'!$B$7:$B$754,0)))</f>
        <v/>
      </c>
      <c r="AB96" s="334" t="str">
        <f>IF($B96="","",INDEX('All CCC'!AB$7:AB$754,MATCH(WatchList!$B96,'All CCC'!$B$7:$B$754,0)))</f>
        <v/>
      </c>
      <c r="AC96" s="334" t="str">
        <f>IF($B96="","",INDEX('All CCC'!AC$7:AC$754,MATCH(WatchList!$B96,'All CCC'!$B$7:$B$754,0)))</f>
        <v/>
      </c>
      <c r="AD96" s="334" t="str">
        <f>IF($B96="","",INDEX('All CCC'!AD$7:AD$754,MATCH(WatchList!$B96,'All CCC'!$B$7:$B$754,0)))</f>
        <v/>
      </c>
      <c r="AE96" s="334" t="str">
        <f>IF($B96="","",INDEX('All CCC'!AE$7:AE$754,MATCH(WatchList!$B96,'All CCC'!$B$7:$B$754,0)))</f>
        <v/>
      </c>
      <c r="AF96" s="334" t="str">
        <f>IF($B96="","",INDEX('All CCC'!AF$7:AF$754,MATCH(WatchList!$B96,'All CCC'!$B$7:$B$754,0)))</f>
        <v/>
      </c>
      <c r="AG96" s="334" t="str">
        <f>IF($B96="","",INDEX('All CCC'!AG$7:AG$754,MATCH(WatchList!$B96,'All CCC'!$B$7:$B$754,0)))</f>
        <v/>
      </c>
      <c r="AH96" s="334" t="str">
        <f>IF($B96="","",INDEX('All CCC'!AH$7:AH$754,MATCH(WatchList!$B96,'All CCC'!$B$7:$B$754,0)))</f>
        <v/>
      </c>
      <c r="AI96" s="334" t="str">
        <f>IF($B96="","",INDEX('All CCC'!AI$7:AI$754,MATCH(WatchList!$B96,'All CCC'!$B$7:$B$754,0)))</f>
        <v/>
      </c>
      <c r="AJ96" s="334" t="str">
        <f>IF($B96="","",INDEX('All CCC'!AJ$7:AJ$754,MATCH(WatchList!$B96,'All CCC'!$B$7:$B$754,0)))</f>
        <v/>
      </c>
      <c r="AK96" s="334" t="str">
        <f>IF($B96="","",INDEX('All CCC'!AK$7:AK$754,MATCH(WatchList!$B96,'All CCC'!$B$7:$B$754,0)))</f>
        <v/>
      </c>
      <c r="AL96" s="334" t="str">
        <f>IF($B96="","",INDEX('All CCC'!AL$7:AL$754,MATCH(WatchList!$B96,'All CCC'!$B$7:$B$754,0)))</f>
        <v/>
      </c>
      <c r="AM96" s="334" t="str">
        <f>IF($B96="","",INDEX('All CCC'!AM$7:AM$754,MATCH(WatchList!$B96,'All CCC'!$B$7:$B$754,0)))</f>
        <v/>
      </c>
      <c r="AN96" s="334" t="str">
        <f>IF($B96="","",INDEX('All CCC'!AN$7:AN$754,MATCH(WatchList!$B96,'All CCC'!$B$7:$B$754,0)))</f>
        <v/>
      </c>
      <c r="AO96" s="334" t="str">
        <f>IF($B96="","",INDEX('All CCC'!AO$7:AO$754,MATCH(WatchList!$B96,'All CCC'!$B$7:$B$754,0)))</f>
        <v/>
      </c>
      <c r="AP96" s="334" t="str">
        <f>IF($B96="","",INDEX('All CCC'!AP$7:AP$754,MATCH(WatchList!$B96,'All CCC'!$B$7:$B$754,0)))</f>
        <v/>
      </c>
      <c r="AQ96" s="334" t="str">
        <f>IF($B96="","",INDEX('All CCC'!AQ$7:AQ$754,MATCH(WatchList!$B96,'All CCC'!$B$7:$B$754,0)))</f>
        <v/>
      </c>
      <c r="AR96" s="334" t="str">
        <f>IF($B96="","",INDEX('All CCC'!AR$7:AR$754,MATCH(WatchList!$B96,'All CCC'!$B$7:$B$754,0)))</f>
        <v/>
      </c>
      <c r="AS96" s="334" t="str">
        <f>IF($B96="","",INDEX('All CCC'!AS$7:AS$754,MATCH(WatchList!$B96,'All CCC'!$B$7:$B$754,0)))</f>
        <v/>
      </c>
      <c r="AT96" s="334" t="str">
        <f>IF($B96="","",INDEX('All CCC'!AT$7:AT$754,MATCH(WatchList!$B96,'All CCC'!$B$7:$B$754,0)))</f>
        <v/>
      </c>
      <c r="AU96" s="334" t="str">
        <f>IF($B96="","",INDEX('All CCC'!AU$7:AU$754,MATCH(WatchList!$B96,'All CCC'!$B$7:$B$754,0)))</f>
        <v/>
      </c>
      <c r="AV96" s="334" t="str">
        <f>IF($B96="","",INDEX('All CCC'!AV$7:AV$754,MATCH(WatchList!$B96,'All CCC'!$B$7:$B$754,0)))</f>
        <v/>
      </c>
      <c r="AW96" s="334" t="str">
        <f>IF($B96="","",INDEX('All CCC'!AW$7:AW$754,MATCH(WatchList!$B96,'All CCC'!$B$7:$B$754,0)))</f>
        <v/>
      </c>
      <c r="AX96" s="334" t="str">
        <f>IF($B96="","",INDEX('All CCC'!AX$7:AX$754,MATCH(WatchList!$B96,'All CCC'!$B$7:$B$754,0)))</f>
        <v/>
      </c>
      <c r="AY96" s="334" t="str">
        <f>IF($B96="","",INDEX('All CCC'!AY$7:AY$754,MATCH(WatchList!$B96,'All CCC'!$B$7:$B$754,0)))</f>
        <v/>
      </c>
      <c r="AZ96" s="334" t="str">
        <f>IF($B96="","",INDEX('All CCC'!AZ$7:AZ$754,MATCH(WatchList!$B96,'All CCC'!$B$7:$B$754,0)))</f>
        <v/>
      </c>
      <c r="BA96" s="334" t="str">
        <f>IF($B96="","",INDEX('All CCC'!BA$7:BA$754,MATCH(WatchList!$B96,'All CCC'!$B$7:$B$754,0)))</f>
        <v/>
      </c>
      <c r="BB96" s="334" t="str">
        <f>IF($B96="","",INDEX('All CCC'!BB$7:BB$754,MATCH(WatchList!$B96,'All CCC'!$B$7:$B$754,0)))</f>
        <v/>
      </c>
      <c r="BC96" s="334" t="str">
        <f>IF($B96="","",INDEX('All CCC'!BC$7:BC$754,MATCH(WatchList!$B96,'All CCC'!$B$7:$B$754,0)))</f>
        <v/>
      </c>
      <c r="BD96" s="334" t="str">
        <f>IF($B96="","",INDEX('All CCC'!BD$7:BD$754,MATCH(WatchList!$B96,'All CCC'!$B$7:$B$754,0)))</f>
        <v/>
      </c>
      <c r="BE96" s="334" t="str">
        <f>IF($B96="","",INDEX('All CCC'!BE$7:BE$754,MATCH(WatchList!$B96,'All CCC'!$B$7:$B$754,0)))</f>
        <v/>
      </c>
      <c r="BF96" s="334" t="str">
        <f>IF($B96="","",INDEX('All CCC'!BF$7:BF$754,MATCH(WatchList!$B96,'All CCC'!$B$7:$B$754,0)))</f>
        <v/>
      </c>
      <c r="BG96" s="334" t="str">
        <f>IF($B96="","",INDEX('All CCC'!BG$7:BG$754,MATCH(WatchList!$B96,'All CCC'!$B$7:$B$754,0)))</f>
        <v/>
      </c>
    </row>
    <row r="97" spans="1:59" x14ac:dyDescent="0.2">
      <c r="A97" s="333" t="str">
        <f>IF($B97="","",INDEX('All CCC'!A$7:A$754,MATCH(WatchList!$B97,'All CCC'!$B$7:$B$754,0)))</f>
        <v/>
      </c>
      <c r="B97" s="127"/>
      <c r="C97" s="334" t="str">
        <f>IF($B97="","",INDEX('All CCC'!C$7:C$754,MATCH(WatchList!$B97,'All CCC'!$B$7:$B$754,0)))</f>
        <v/>
      </c>
      <c r="D97" s="334" t="str">
        <f>IF($B97="","",INDEX('All CCC'!D$7:D$754,MATCH(WatchList!$B97,'All CCC'!$B$7:$B$754,0)))</f>
        <v/>
      </c>
      <c r="E97" s="334" t="str">
        <f>IF($B97="","",INDEX('All CCC'!E$7:E$754,MATCH(WatchList!$B97,'All CCC'!$B$7:$B$754,0)))</f>
        <v/>
      </c>
      <c r="F97" s="334" t="str">
        <f>IF($B97="","",INDEX('All CCC'!F$7:F$754,MATCH(WatchList!$B97,'All CCC'!$B$7:$B$754,0)))</f>
        <v/>
      </c>
      <c r="G97" s="334" t="str">
        <f>IF($B97="","",INDEX('All CCC'!G$7:G$754,MATCH(WatchList!$B97,'All CCC'!$B$7:$B$754,0)))</f>
        <v/>
      </c>
      <c r="H97" s="334" t="str">
        <f>IF($B97="","",INDEX('All CCC'!H$7:H$754,MATCH(WatchList!$B97,'All CCC'!$B$7:$B$754,0)))</f>
        <v/>
      </c>
      <c r="I97" s="334" t="str">
        <f>IF($B97="","",INDEX('All CCC'!I$7:I$754,MATCH(WatchList!$B97,'All CCC'!$B$7:$B$754,0)))</f>
        <v/>
      </c>
      <c r="J97" s="334" t="str">
        <f>IF($B97="","",INDEX('All CCC'!J$7:J$754,MATCH(WatchList!$B97,'All CCC'!$B$7:$B$754,0)))</f>
        <v/>
      </c>
      <c r="K97" s="334" t="str">
        <f>IF($B97="","",INDEX('All CCC'!K$7:K$754,MATCH(WatchList!$B97,'All CCC'!$B$7:$B$754,0)))</f>
        <v/>
      </c>
      <c r="L97" s="334" t="str">
        <f>IF($B97="","",INDEX('All CCC'!L$7:L$754,MATCH(WatchList!$B97,'All CCC'!$B$7:$B$754,0)))</f>
        <v/>
      </c>
      <c r="M97" s="334" t="str">
        <f>IF($B97="","",INDEX('All CCC'!M$7:M$754,MATCH(WatchList!$B97,'All CCC'!$B$7:$B$754,0)))</f>
        <v/>
      </c>
      <c r="N97" s="334" t="str">
        <f>IF($B97="","",INDEX('All CCC'!N$7:N$754,MATCH(WatchList!$B97,'All CCC'!$B$7:$B$754,0)))</f>
        <v/>
      </c>
      <c r="O97" s="334" t="str">
        <f>IF($B97="","",INDEX('All CCC'!O$7:O$754,MATCH(WatchList!$B97,'All CCC'!$B$7:$B$754,0)))</f>
        <v/>
      </c>
      <c r="P97" s="335" t="str">
        <f>IF($B97="","",INDEX('All CCC'!P$7:P$754,MATCH(WatchList!$B97,'All CCC'!$B$7:$B$754,0)))</f>
        <v/>
      </c>
      <c r="Q97" s="335" t="str">
        <f>IF($B97="","",INDEX('All CCC'!Q$7:Q$754,MATCH(WatchList!$B97,'All CCC'!$B$7:$B$754,0)))</f>
        <v/>
      </c>
      <c r="R97" s="334" t="str">
        <f>IF($B97="","",INDEX('All CCC'!R$7:R$754,MATCH(WatchList!$B97,'All CCC'!$B$7:$B$754,0)))</f>
        <v/>
      </c>
      <c r="S97" s="334" t="str">
        <f>IF($B97="","",INDEX('All CCC'!S$7:S$754,MATCH(WatchList!$B97,'All CCC'!$B$7:$B$754,0)))</f>
        <v/>
      </c>
      <c r="T97" s="334" t="str">
        <f>IF($B97="","",INDEX('All CCC'!T$7:T$754,MATCH(WatchList!$B97,'All CCC'!$B$7:$B$754,0)))</f>
        <v/>
      </c>
      <c r="U97" s="334" t="str">
        <f>IF($B97="","",INDEX('All CCC'!U$7:U$754,MATCH(WatchList!$B97,'All CCC'!$B$7:$B$754,0)))</f>
        <v/>
      </c>
      <c r="V97" s="334" t="str">
        <f>IF($B97="","",INDEX('All CCC'!V$7:V$754,MATCH(WatchList!$B97,'All CCC'!$B$7:$B$754,0)))</f>
        <v/>
      </c>
      <c r="W97" s="334" t="str">
        <f>IF($B97="","",INDEX('All CCC'!W$7:W$754,MATCH(WatchList!$B97,'All CCC'!$B$7:$B$754,0)))</f>
        <v/>
      </c>
      <c r="X97" s="334" t="str">
        <f>IF($B97="","",INDEX('All CCC'!X$7:X$754,MATCH(WatchList!$B97,'All CCC'!$B$7:$B$754,0)))</f>
        <v/>
      </c>
      <c r="Y97" s="334" t="str">
        <f>IF($B97="","",INDEX('All CCC'!Y$7:Y$754,MATCH(WatchList!$B97,'All CCC'!$B$7:$B$754,0)))</f>
        <v/>
      </c>
      <c r="Z97" s="334" t="str">
        <f>IF($B97="","",INDEX('All CCC'!Z$7:Z$754,MATCH(WatchList!$B97,'All CCC'!$B$7:$B$754,0)))</f>
        <v/>
      </c>
      <c r="AA97" s="334" t="str">
        <f>IF($B97="","",INDEX('All CCC'!AA$7:AA$754,MATCH(WatchList!$B97,'All CCC'!$B$7:$B$754,0)))</f>
        <v/>
      </c>
      <c r="AB97" s="334" t="str">
        <f>IF($B97="","",INDEX('All CCC'!AB$7:AB$754,MATCH(WatchList!$B97,'All CCC'!$B$7:$B$754,0)))</f>
        <v/>
      </c>
      <c r="AC97" s="334" t="str">
        <f>IF($B97="","",INDEX('All CCC'!AC$7:AC$754,MATCH(WatchList!$B97,'All CCC'!$B$7:$B$754,0)))</f>
        <v/>
      </c>
      <c r="AD97" s="334" t="str">
        <f>IF($B97="","",INDEX('All CCC'!AD$7:AD$754,MATCH(WatchList!$B97,'All CCC'!$B$7:$B$754,0)))</f>
        <v/>
      </c>
      <c r="AE97" s="334" t="str">
        <f>IF($B97="","",INDEX('All CCC'!AE$7:AE$754,MATCH(WatchList!$B97,'All CCC'!$B$7:$B$754,0)))</f>
        <v/>
      </c>
      <c r="AF97" s="334" t="str">
        <f>IF($B97="","",INDEX('All CCC'!AF$7:AF$754,MATCH(WatchList!$B97,'All CCC'!$B$7:$B$754,0)))</f>
        <v/>
      </c>
      <c r="AG97" s="334" t="str">
        <f>IF($B97="","",INDEX('All CCC'!AG$7:AG$754,MATCH(WatchList!$B97,'All CCC'!$B$7:$B$754,0)))</f>
        <v/>
      </c>
      <c r="AH97" s="334" t="str">
        <f>IF($B97="","",INDEX('All CCC'!AH$7:AH$754,MATCH(WatchList!$B97,'All CCC'!$B$7:$B$754,0)))</f>
        <v/>
      </c>
      <c r="AI97" s="334" t="str">
        <f>IF($B97="","",INDEX('All CCC'!AI$7:AI$754,MATCH(WatchList!$B97,'All CCC'!$B$7:$B$754,0)))</f>
        <v/>
      </c>
      <c r="AJ97" s="334" t="str">
        <f>IF($B97="","",INDEX('All CCC'!AJ$7:AJ$754,MATCH(WatchList!$B97,'All CCC'!$B$7:$B$754,0)))</f>
        <v/>
      </c>
      <c r="AK97" s="334" t="str">
        <f>IF($B97="","",INDEX('All CCC'!AK$7:AK$754,MATCH(WatchList!$B97,'All CCC'!$B$7:$B$754,0)))</f>
        <v/>
      </c>
      <c r="AL97" s="334" t="str">
        <f>IF($B97="","",INDEX('All CCC'!AL$7:AL$754,MATCH(WatchList!$B97,'All CCC'!$B$7:$B$754,0)))</f>
        <v/>
      </c>
      <c r="AM97" s="334" t="str">
        <f>IF($B97="","",INDEX('All CCC'!AM$7:AM$754,MATCH(WatchList!$B97,'All CCC'!$B$7:$B$754,0)))</f>
        <v/>
      </c>
      <c r="AN97" s="334" t="str">
        <f>IF($B97="","",INDEX('All CCC'!AN$7:AN$754,MATCH(WatchList!$B97,'All CCC'!$B$7:$B$754,0)))</f>
        <v/>
      </c>
      <c r="AO97" s="334" t="str">
        <f>IF($B97="","",INDEX('All CCC'!AO$7:AO$754,MATCH(WatchList!$B97,'All CCC'!$B$7:$B$754,0)))</f>
        <v/>
      </c>
      <c r="AP97" s="334" t="str">
        <f>IF($B97="","",INDEX('All CCC'!AP$7:AP$754,MATCH(WatchList!$B97,'All CCC'!$B$7:$B$754,0)))</f>
        <v/>
      </c>
      <c r="AQ97" s="334" t="str">
        <f>IF($B97="","",INDEX('All CCC'!AQ$7:AQ$754,MATCH(WatchList!$B97,'All CCC'!$B$7:$B$754,0)))</f>
        <v/>
      </c>
      <c r="AR97" s="334" t="str">
        <f>IF($B97="","",INDEX('All CCC'!AR$7:AR$754,MATCH(WatchList!$B97,'All CCC'!$B$7:$B$754,0)))</f>
        <v/>
      </c>
      <c r="AS97" s="334" t="str">
        <f>IF($B97="","",INDEX('All CCC'!AS$7:AS$754,MATCH(WatchList!$B97,'All CCC'!$B$7:$B$754,0)))</f>
        <v/>
      </c>
      <c r="AT97" s="334" t="str">
        <f>IF($B97="","",INDEX('All CCC'!AT$7:AT$754,MATCH(WatchList!$B97,'All CCC'!$B$7:$B$754,0)))</f>
        <v/>
      </c>
      <c r="AU97" s="334" t="str">
        <f>IF($B97="","",INDEX('All CCC'!AU$7:AU$754,MATCH(WatchList!$B97,'All CCC'!$B$7:$B$754,0)))</f>
        <v/>
      </c>
      <c r="AV97" s="334" t="str">
        <f>IF($B97="","",INDEX('All CCC'!AV$7:AV$754,MATCH(WatchList!$B97,'All CCC'!$B$7:$B$754,0)))</f>
        <v/>
      </c>
      <c r="AW97" s="334" t="str">
        <f>IF($B97="","",INDEX('All CCC'!AW$7:AW$754,MATCH(WatchList!$B97,'All CCC'!$B$7:$B$754,0)))</f>
        <v/>
      </c>
      <c r="AX97" s="334" t="str">
        <f>IF($B97="","",INDEX('All CCC'!AX$7:AX$754,MATCH(WatchList!$B97,'All CCC'!$B$7:$B$754,0)))</f>
        <v/>
      </c>
      <c r="AY97" s="334" t="str">
        <f>IF($B97="","",INDEX('All CCC'!AY$7:AY$754,MATCH(WatchList!$B97,'All CCC'!$B$7:$B$754,0)))</f>
        <v/>
      </c>
      <c r="AZ97" s="334" t="str">
        <f>IF($B97="","",INDEX('All CCC'!AZ$7:AZ$754,MATCH(WatchList!$B97,'All CCC'!$B$7:$B$754,0)))</f>
        <v/>
      </c>
      <c r="BA97" s="334" t="str">
        <f>IF($B97="","",INDEX('All CCC'!BA$7:BA$754,MATCH(WatchList!$B97,'All CCC'!$B$7:$B$754,0)))</f>
        <v/>
      </c>
      <c r="BB97" s="334" t="str">
        <f>IF($B97="","",INDEX('All CCC'!BB$7:BB$754,MATCH(WatchList!$B97,'All CCC'!$B$7:$B$754,0)))</f>
        <v/>
      </c>
      <c r="BC97" s="334" t="str">
        <f>IF($B97="","",INDEX('All CCC'!BC$7:BC$754,MATCH(WatchList!$B97,'All CCC'!$B$7:$B$754,0)))</f>
        <v/>
      </c>
      <c r="BD97" s="334" t="str">
        <f>IF($B97="","",INDEX('All CCC'!BD$7:BD$754,MATCH(WatchList!$B97,'All CCC'!$B$7:$B$754,0)))</f>
        <v/>
      </c>
      <c r="BE97" s="334" t="str">
        <f>IF($B97="","",INDEX('All CCC'!BE$7:BE$754,MATCH(WatchList!$B97,'All CCC'!$B$7:$B$754,0)))</f>
        <v/>
      </c>
      <c r="BF97" s="334" t="str">
        <f>IF($B97="","",INDEX('All CCC'!BF$7:BF$754,MATCH(WatchList!$B97,'All CCC'!$B$7:$B$754,0)))</f>
        <v/>
      </c>
      <c r="BG97" s="334" t="str">
        <f>IF($B97="","",INDEX('All CCC'!BG$7:BG$754,MATCH(WatchList!$B97,'All CCC'!$B$7:$B$754,0)))</f>
        <v/>
      </c>
    </row>
    <row r="98" spans="1:59" x14ac:dyDescent="0.2">
      <c r="A98" s="333" t="str">
        <f>IF($B98="","",INDEX('All CCC'!A$7:A$754,MATCH(WatchList!$B98,'All CCC'!$B$7:$B$754,0)))</f>
        <v/>
      </c>
      <c r="B98" s="127"/>
      <c r="C98" s="334" t="str">
        <f>IF($B98="","",INDEX('All CCC'!C$7:C$754,MATCH(WatchList!$B98,'All CCC'!$B$7:$B$754,0)))</f>
        <v/>
      </c>
      <c r="D98" s="334" t="str">
        <f>IF($B98="","",INDEX('All CCC'!D$7:D$754,MATCH(WatchList!$B98,'All CCC'!$B$7:$B$754,0)))</f>
        <v/>
      </c>
      <c r="E98" s="334" t="str">
        <f>IF($B98="","",INDEX('All CCC'!E$7:E$754,MATCH(WatchList!$B98,'All CCC'!$B$7:$B$754,0)))</f>
        <v/>
      </c>
      <c r="F98" s="334" t="str">
        <f>IF($B98="","",INDEX('All CCC'!F$7:F$754,MATCH(WatchList!$B98,'All CCC'!$B$7:$B$754,0)))</f>
        <v/>
      </c>
      <c r="G98" s="334" t="str">
        <f>IF($B98="","",INDEX('All CCC'!G$7:G$754,MATCH(WatchList!$B98,'All CCC'!$B$7:$B$754,0)))</f>
        <v/>
      </c>
      <c r="H98" s="334" t="str">
        <f>IF($B98="","",INDEX('All CCC'!H$7:H$754,MATCH(WatchList!$B98,'All CCC'!$B$7:$B$754,0)))</f>
        <v/>
      </c>
      <c r="I98" s="334" t="str">
        <f>IF($B98="","",INDEX('All CCC'!I$7:I$754,MATCH(WatchList!$B98,'All CCC'!$B$7:$B$754,0)))</f>
        <v/>
      </c>
      <c r="J98" s="334" t="str">
        <f>IF($B98="","",INDEX('All CCC'!J$7:J$754,MATCH(WatchList!$B98,'All CCC'!$B$7:$B$754,0)))</f>
        <v/>
      </c>
      <c r="K98" s="334" t="str">
        <f>IF($B98="","",INDEX('All CCC'!K$7:K$754,MATCH(WatchList!$B98,'All CCC'!$B$7:$B$754,0)))</f>
        <v/>
      </c>
      <c r="L98" s="334" t="str">
        <f>IF($B98="","",INDEX('All CCC'!L$7:L$754,MATCH(WatchList!$B98,'All CCC'!$B$7:$B$754,0)))</f>
        <v/>
      </c>
      <c r="M98" s="334" t="str">
        <f>IF($B98="","",INDEX('All CCC'!M$7:M$754,MATCH(WatchList!$B98,'All CCC'!$B$7:$B$754,0)))</f>
        <v/>
      </c>
      <c r="N98" s="334" t="str">
        <f>IF($B98="","",INDEX('All CCC'!N$7:N$754,MATCH(WatchList!$B98,'All CCC'!$B$7:$B$754,0)))</f>
        <v/>
      </c>
      <c r="O98" s="334" t="str">
        <f>IF($B98="","",INDEX('All CCC'!O$7:O$754,MATCH(WatchList!$B98,'All CCC'!$B$7:$B$754,0)))</f>
        <v/>
      </c>
      <c r="P98" s="335" t="str">
        <f>IF($B98="","",INDEX('All CCC'!P$7:P$754,MATCH(WatchList!$B98,'All CCC'!$B$7:$B$754,0)))</f>
        <v/>
      </c>
      <c r="Q98" s="335" t="str">
        <f>IF($B98="","",INDEX('All CCC'!Q$7:Q$754,MATCH(WatchList!$B98,'All CCC'!$B$7:$B$754,0)))</f>
        <v/>
      </c>
      <c r="R98" s="334" t="str">
        <f>IF($B98="","",INDEX('All CCC'!R$7:R$754,MATCH(WatchList!$B98,'All CCC'!$B$7:$B$754,0)))</f>
        <v/>
      </c>
      <c r="S98" s="334" t="str">
        <f>IF($B98="","",INDEX('All CCC'!S$7:S$754,MATCH(WatchList!$B98,'All CCC'!$B$7:$B$754,0)))</f>
        <v/>
      </c>
      <c r="T98" s="334" t="str">
        <f>IF($B98="","",INDEX('All CCC'!T$7:T$754,MATCH(WatchList!$B98,'All CCC'!$B$7:$B$754,0)))</f>
        <v/>
      </c>
      <c r="U98" s="334" t="str">
        <f>IF($B98="","",INDEX('All CCC'!U$7:U$754,MATCH(WatchList!$B98,'All CCC'!$B$7:$B$754,0)))</f>
        <v/>
      </c>
      <c r="V98" s="334" t="str">
        <f>IF($B98="","",INDEX('All CCC'!V$7:V$754,MATCH(WatchList!$B98,'All CCC'!$B$7:$B$754,0)))</f>
        <v/>
      </c>
      <c r="W98" s="334" t="str">
        <f>IF($B98="","",INDEX('All CCC'!W$7:W$754,MATCH(WatchList!$B98,'All CCC'!$B$7:$B$754,0)))</f>
        <v/>
      </c>
      <c r="X98" s="334" t="str">
        <f>IF($B98="","",INDEX('All CCC'!X$7:X$754,MATCH(WatchList!$B98,'All CCC'!$B$7:$B$754,0)))</f>
        <v/>
      </c>
      <c r="Y98" s="334" t="str">
        <f>IF($B98="","",INDEX('All CCC'!Y$7:Y$754,MATCH(WatchList!$B98,'All CCC'!$B$7:$B$754,0)))</f>
        <v/>
      </c>
      <c r="Z98" s="334" t="str">
        <f>IF($B98="","",INDEX('All CCC'!Z$7:Z$754,MATCH(WatchList!$B98,'All CCC'!$B$7:$B$754,0)))</f>
        <v/>
      </c>
      <c r="AA98" s="334" t="str">
        <f>IF($B98="","",INDEX('All CCC'!AA$7:AA$754,MATCH(WatchList!$B98,'All CCC'!$B$7:$B$754,0)))</f>
        <v/>
      </c>
      <c r="AB98" s="334" t="str">
        <f>IF($B98="","",INDEX('All CCC'!AB$7:AB$754,MATCH(WatchList!$B98,'All CCC'!$B$7:$B$754,0)))</f>
        <v/>
      </c>
      <c r="AC98" s="334" t="str">
        <f>IF($B98="","",INDEX('All CCC'!AC$7:AC$754,MATCH(WatchList!$B98,'All CCC'!$B$7:$B$754,0)))</f>
        <v/>
      </c>
      <c r="AD98" s="334" t="str">
        <f>IF($B98="","",INDEX('All CCC'!AD$7:AD$754,MATCH(WatchList!$B98,'All CCC'!$B$7:$B$754,0)))</f>
        <v/>
      </c>
      <c r="AE98" s="334" t="str">
        <f>IF($B98="","",INDEX('All CCC'!AE$7:AE$754,MATCH(WatchList!$B98,'All CCC'!$B$7:$B$754,0)))</f>
        <v/>
      </c>
      <c r="AF98" s="334" t="str">
        <f>IF($B98="","",INDEX('All CCC'!AF$7:AF$754,MATCH(WatchList!$B98,'All CCC'!$B$7:$B$754,0)))</f>
        <v/>
      </c>
      <c r="AG98" s="334" t="str">
        <f>IF($B98="","",INDEX('All CCC'!AG$7:AG$754,MATCH(WatchList!$B98,'All CCC'!$B$7:$B$754,0)))</f>
        <v/>
      </c>
      <c r="AH98" s="334" t="str">
        <f>IF($B98="","",INDEX('All CCC'!AH$7:AH$754,MATCH(WatchList!$B98,'All CCC'!$B$7:$B$754,0)))</f>
        <v/>
      </c>
      <c r="AI98" s="334" t="str">
        <f>IF($B98="","",INDEX('All CCC'!AI$7:AI$754,MATCH(WatchList!$B98,'All CCC'!$B$7:$B$754,0)))</f>
        <v/>
      </c>
      <c r="AJ98" s="334" t="str">
        <f>IF($B98="","",INDEX('All CCC'!AJ$7:AJ$754,MATCH(WatchList!$B98,'All CCC'!$B$7:$B$754,0)))</f>
        <v/>
      </c>
      <c r="AK98" s="334" t="str">
        <f>IF($B98="","",INDEX('All CCC'!AK$7:AK$754,MATCH(WatchList!$B98,'All CCC'!$B$7:$B$754,0)))</f>
        <v/>
      </c>
      <c r="AL98" s="334" t="str">
        <f>IF($B98="","",INDEX('All CCC'!AL$7:AL$754,MATCH(WatchList!$B98,'All CCC'!$B$7:$B$754,0)))</f>
        <v/>
      </c>
      <c r="AM98" s="334" t="str">
        <f>IF($B98="","",INDEX('All CCC'!AM$7:AM$754,MATCH(WatchList!$B98,'All CCC'!$B$7:$B$754,0)))</f>
        <v/>
      </c>
      <c r="AN98" s="334" t="str">
        <f>IF($B98="","",INDEX('All CCC'!AN$7:AN$754,MATCH(WatchList!$B98,'All CCC'!$B$7:$B$754,0)))</f>
        <v/>
      </c>
      <c r="AO98" s="334" t="str">
        <f>IF($B98="","",INDEX('All CCC'!AO$7:AO$754,MATCH(WatchList!$B98,'All CCC'!$B$7:$B$754,0)))</f>
        <v/>
      </c>
      <c r="AP98" s="334" t="str">
        <f>IF($B98="","",INDEX('All CCC'!AP$7:AP$754,MATCH(WatchList!$B98,'All CCC'!$B$7:$B$754,0)))</f>
        <v/>
      </c>
      <c r="AQ98" s="334" t="str">
        <f>IF($B98="","",INDEX('All CCC'!AQ$7:AQ$754,MATCH(WatchList!$B98,'All CCC'!$B$7:$B$754,0)))</f>
        <v/>
      </c>
      <c r="AR98" s="334" t="str">
        <f>IF($B98="","",INDEX('All CCC'!AR$7:AR$754,MATCH(WatchList!$B98,'All CCC'!$B$7:$B$754,0)))</f>
        <v/>
      </c>
      <c r="AS98" s="334" t="str">
        <f>IF($B98="","",INDEX('All CCC'!AS$7:AS$754,MATCH(WatchList!$B98,'All CCC'!$B$7:$B$754,0)))</f>
        <v/>
      </c>
      <c r="AT98" s="334" t="str">
        <f>IF($B98="","",INDEX('All CCC'!AT$7:AT$754,MATCH(WatchList!$B98,'All CCC'!$B$7:$B$754,0)))</f>
        <v/>
      </c>
      <c r="AU98" s="334" t="str">
        <f>IF($B98="","",INDEX('All CCC'!AU$7:AU$754,MATCH(WatchList!$B98,'All CCC'!$B$7:$B$754,0)))</f>
        <v/>
      </c>
      <c r="AV98" s="334" t="str">
        <f>IF($B98="","",INDEX('All CCC'!AV$7:AV$754,MATCH(WatchList!$B98,'All CCC'!$B$7:$B$754,0)))</f>
        <v/>
      </c>
      <c r="AW98" s="334" t="str">
        <f>IF($B98="","",INDEX('All CCC'!AW$7:AW$754,MATCH(WatchList!$B98,'All CCC'!$B$7:$B$754,0)))</f>
        <v/>
      </c>
      <c r="AX98" s="334" t="str">
        <f>IF($B98="","",INDEX('All CCC'!AX$7:AX$754,MATCH(WatchList!$B98,'All CCC'!$B$7:$B$754,0)))</f>
        <v/>
      </c>
      <c r="AY98" s="334" t="str">
        <f>IF($B98="","",INDEX('All CCC'!AY$7:AY$754,MATCH(WatchList!$B98,'All CCC'!$B$7:$B$754,0)))</f>
        <v/>
      </c>
      <c r="AZ98" s="334" t="str">
        <f>IF($B98="","",INDEX('All CCC'!AZ$7:AZ$754,MATCH(WatchList!$B98,'All CCC'!$B$7:$B$754,0)))</f>
        <v/>
      </c>
      <c r="BA98" s="334" t="str">
        <f>IF($B98="","",INDEX('All CCC'!BA$7:BA$754,MATCH(WatchList!$B98,'All CCC'!$B$7:$B$754,0)))</f>
        <v/>
      </c>
      <c r="BB98" s="334" t="str">
        <f>IF($B98="","",INDEX('All CCC'!BB$7:BB$754,MATCH(WatchList!$B98,'All CCC'!$B$7:$B$754,0)))</f>
        <v/>
      </c>
      <c r="BC98" s="334" t="str">
        <f>IF($B98="","",INDEX('All CCC'!BC$7:BC$754,MATCH(WatchList!$B98,'All CCC'!$B$7:$B$754,0)))</f>
        <v/>
      </c>
      <c r="BD98" s="334" t="str">
        <f>IF($B98="","",INDEX('All CCC'!BD$7:BD$754,MATCH(WatchList!$B98,'All CCC'!$B$7:$B$754,0)))</f>
        <v/>
      </c>
      <c r="BE98" s="334" t="str">
        <f>IF($B98="","",INDEX('All CCC'!BE$7:BE$754,MATCH(WatchList!$B98,'All CCC'!$B$7:$B$754,0)))</f>
        <v/>
      </c>
      <c r="BF98" s="334" t="str">
        <f>IF($B98="","",INDEX('All CCC'!BF$7:BF$754,MATCH(WatchList!$B98,'All CCC'!$B$7:$B$754,0)))</f>
        <v/>
      </c>
      <c r="BG98" s="334" t="str">
        <f>IF($B98="","",INDEX('All CCC'!BG$7:BG$754,MATCH(WatchList!$B98,'All CCC'!$B$7:$B$754,0)))</f>
        <v/>
      </c>
    </row>
    <row r="99" spans="1:59" x14ac:dyDescent="0.2">
      <c r="A99" s="333" t="str">
        <f>IF($B99="","",INDEX('All CCC'!A$7:A$754,MATCH(WatchList!$B99,'All CCC'!$B$7:$B$754,0)))</f>
        <v/>
      </c>
      <c r="B99" s="127"/>
      <c r="C99" s="334" t="str">
        <f>IF($B99="","",INDEX('All CCC'!C$7:C$754,MATCH(WatchList!$B99,'All CCC'!$B$7:$B$754,0)))</f>
        <v/>
      </c>
      <c r="D99" s="334" t="str">
        <f>IF($B99="","",INDEX('All CCC'!D$7:D$754,MATCH(WatchList!$B99,'All CCC'!$B$7:$B$754,0)))</f>
        <v/>
      </c>
      <c r="E99" s="334" t="str">
        <f>IF($B99="","",INDEX('All CCC'!E$7:E$754,MATCH(WatchList!$B99,'All CCC'!$B$7:$B$754,0)))</f>
        <v/>
      </c>
      <c r="F99" s="334" t="str">
        <f>IF($B99="","",INDEX('All CCC'!F$7:F$754,MATCH(WatchList!$B99,'All CCC'!$B$7:$B$754,0)))</f>
        <v/>
      </c>
      <c r="G99" s="334" t="str">
        <f>IF($B99="","",INDEX('All CCC'!G$7:G$754,MATCH(WatchList!$B99,'All CCC'!$B$7:$B$754,0)))</f>
        <v/>
      </c>
      <c r="H99" s="334" t="str">
        <f>IF($B99="","",INDEX('All CCC'!H$7:H$754,MATCH(WatchList!$B99,'All CCC'!$B$7:$B$754,0)))</f>
        <v/>
      </c>
      <c r="I99" s="334" t="str">
        <f>IF($B99="","",INDEX('All CCC'!I$7:I$754,MATCH(WatchList!$B99,'All CCC'!$B$7:$B$754,0)))</f>
        <v/>
      </c>
      <c r="J99" s="334" t="str">
        <f>IF($B99="","",INDEX('All CCC'!J$7:J$754,MATCH(WatchList!$B99,'All CCC'!$B$7:$B$754,0)))</f>
        <v/>
      </c>
      <c r="K99" s="334" t="str">
        <f>IF($B99="","",INDEX('All CCC'!K$7:K$754,MATCH(WatchList!$B99,'All CCC'!$B$7:$B$754,0)))</f>
        <v/>
      </c>
      <c r="L99" s="334" t="str">
        <f>IF($B99="","",INDEX('All CCC'!L$7:L$754,MATCH(WatchList!$B99,'All CCC'!$B$7:$B$754,0)))</f>
        <v/>
      </c>
      <c r="M99" s="334" t="str">
        <f>IF($B99="","",INDEX('All CCC'!M$7:M$754,MATCH(WatchList!$B99,'All CCC'!$B$7:$B$754,0)))</f>
        <v/>
      </c>
      <c r="N99" s="334" t="str">
        <f>IF($B99="","",INDEX('All CCC'!N$7:N$754,MATCH(WatchList!$B99,'All CCC'!$B$7:$B$754,0)))</f>
        <v/>
      </c>
      <c r="O99" s="334" t="str">
        <f>IF($B99="","",INDEX('All CCC'!O$7:O$754,MATCH(WatchList!$B99,'All CCC'!$B$7:$B$754,0)))</f>
        <v/>
      </c>
      <c r="P99" s="335" t="str">
        <f>IF($B99="","",INDEX('All CCC'!P$7:P$754,MATCH(WatchList!$B99,'All CCC'!$B$7:$B$754,0)))</f>
        <v/>
      </c>
      <c r="Q99" s="335" t="str">
        <f>IF($B99="","",INDEX('All CCC'!Q$7:Q$754,MATCH(WatchList!$B99,'All CCC'!$B$7:$B$754,0)))</f>
        <v/>
      </c>
      <c r="R99" s="334" t="str">
        <f>IF($B99="","",INDEX('All CCC'!R$7:R$754,MATCH(WatchList!$B99,'All CCC'!$B$7:$B$754,0)))</f>
        <v/>
      </c>
      <c r="S99" s="334" t="str">
        <f>IF($B99="","",INDEX('All CCC'!S$7:S$754,MATCH(WatchList!$B99,'All CCC'!$B$7:$B$754,0)))</f>
        <v/>
      </c>
      <c r="T99" s="334" t="str">
        <f>IF($B99="","",INDEX('All CCC'!T$7:T$754,MATCH(WatchList!$B99,'All CCC'!$B$7:$B$754,0)))</f>
        <v/>
      </c>
      <c r="U99" s="334" t="str">
        <f>IF($B99="","",INDEX('All CCC'!U$7:U$754,MATCH(WatchList!$B99,'All CCC'!$B$7:$B$754,0)))</f>
        <v/>
      </c>
      <c r="V99" s="334" t="str">
        <f>IF($B99="","",INDEX('All CCC'!V$7:V$754,MATCH(WatchList!$B99,'All CCC'!$B$7:$B$754,0)))</f>
        <v/>
      </c>
      <c r="W99" s="334" t="str">
        <f>IF($B99="","",INDEX('All CCC'!W$7:W$754,MATCH(WatchList!$B99,'All CCC'!$B$7:$B$754,0)))</f>
        <v/>
      </c>
      <c r="X99" s="334" t="str">
        <f>IF($B99="","",INDEX('All CCC'!X$7:X$754,MATCH(WatchList!$B99,'All CCC'!$B$7:$B$754,0)))</f>
        <v/>
      </c>
      <c r="Y99" s="334" t="str">
        <f>IF($B99="","",INDEX('All CCC'!Y$7:Y$754,MATCH(WatchList!$B99,'All CCC'!$B$7:$B$754,0)))</f>
        <v/>
      </c>
      <c r="Z99" s="334" t="str">
        <f>IF($B99="","",INDEX('All CCC'!Z$7:Z$754,MATCH(WatchList!$B99,'All CCC'!$B$7:$B$754,0)))</f>
        <v/>
      </c>
      <c r="AA99" s="334" t="str">
        <f>IF($B99="","",INDEX('All CCC'!AA$7:AA$754,MATCH(WatchList!$B99,'All CCC'!$B$7:$B$754,0)))</f>
        <v/>
      </c>
      <c r="AB99" s="334" t="str">
        <f>IF($B99="","",INDEX('All CCC'!AB$7:AB$754,MATCH(WatchList!$B99,'All CCC'!$B$7:$B$754,0)))</f>
        <v/>
      </c>
      <c r="AC99" s="334" t="str">
        <f>IF($B99="","",INDEX('All CCC'!AC$7:AC$754,MATCH(WatchList!$B99,'All CCC'!$B$7:$B$754,0)))</f>
        <v/>
      </c>
      <c r="AD99" s="334" t="str">
        <f>IF($B99="","",INDEX('All CCC'!AD$7:AD$754,MATCH(WatchList!$B99,'All CCC'!$B$7:$B$754,0)))</f>
        <v/>
      </c>
      <c r="AE99" s="334" t="str">
        <f>IF($B99="","",INDEX('All CCC'!AE$7:AE$754,MATCH(WatchList!$B99,'All CCC'!$B$7:$B$754,0)))</f>
        <v/>
      </c>
      <c r="AF99" s="334" t="str">
        <f>IF($B99="","",INDEX('All CCC'!AF$7:AF$754,MATCH(WatchList!$B99,'All CCC'!$B$7:$B$754,0)))</f>
        <v/>
      </c>
      <c r="AG99" s="334" t="str">
        <f>IF($B99="","",INDEX('All CCC'!AG$7:AG$754,MATCH(WatchList!$B99,'All CCC'!$B$7:$B$754,0)))</f>
        <v/>
      </c>
      <c r="AH99" s="334" t="str">
        <f>IF($B99="","",INDEX('All CCC'!AH$7:AH$754,MATCH(WatchList!$B99,'All CCC'!$B$7:$B$754,0)))</f>
        <v/>
      </c>
      <c r="AI99" s="334" t="str">
        <f>IF($B99="","",INDEX('All CCC'!AI$7:AI$754,MATCH(WatchList!$B99,'All CCC'!$B$7:$B$754,0)))</f>
        <v/>
      </c>
      <c r="AJ99" s="334" t="str">
        <f>IF($B99="","",INDEX('All CCC'!AJ$7:AJ$754,MATCH(WatchList!$B99,'All CCC'!$B$7:$B$754,0)))</f>
        <v/>
      </c>
      <c r="AK99" s="334" t="str">
        <f>IF($B99="","",INDEX('All CCC'!AK$7:AK$754,MATCH(WatchList!$B99,'All CCC'!$B$7:$B$754,0)))</f>
        <v/>
      </c>
      <c r="AL99" s="334" t="str">
        <f>IF($B99="","",INDEX('All CCC'!AL$7:AL$754,MATCH(WatchList!$B99,'All CCC'!$B$7:$B$754,0)))</f>
        <v/>
      </c>
      <c r="AM99" s="334" t="str">
        <f>IF($B99="","",INDEX('All CCC'!AM$7:AM$754,MATCH(WatchList!$B99,'All CCC'!$B$7:$B$754,0)))</f>
        <v/>
      </c>
      <c r="AN99" s="334" t="str">
        <f>IF($B99="","",INDEX('All CCC'!AN$7:AN$754,MATCH(WatchList!$B99,'All CCC'!$B$7:$B$754,0)))</f>
        <v/>
      </c>
      <c r="AO99" s="334" t="str">
        <f>IF($B99="","",INDEX('All CCC'!AO$7:AO$754,MATCH(WatchList!$B99,'All CCC'!$B$7:$B$754,0)))</f>
        <v/>
      </c>
      <c r="AP99" s="334" t="str">
        <f>IF($B99="","",INDEX('All CCC'!AP$7:AP$754,MATCH(WatchList!$B99,'All CCC'!$B$7:$B$754,0)))</f>
        <v/>
      </c>
      <c r="AQ99" s="334" t="str">
        <f>IF($B99="","",INDEX('All CCC'!AQ$7:AQ$754,MATCH(WatchList!$B99,'All CCC'!$B$7:$B$754,0)))</f>
        <v/>
      </c>
      <c r="AR99" s="334" t="str">
        <f>IF($B99="","",INDEX('All CCC'!AR$7:AR$754,MATCH(WatchList!$B99,'All CCC'!$B$7:$B$754,0)))</f>
        <v/>
      </c>
      <c r="AS99" s="334" t="str">
        <f>IF($B99="","",INDEX('All CCC'!AS$7:AS$754,MATCH(WatchList!$B99,'All CCC'!$B$7:$B$754,0)))</f>
        <v/>
      </c>
      <c r="AT99" s="334" t="str">
        <f>IF($B99="","",INDEX('All CCC'!AT$7:AT$754,MATCH(WatchList!$B99,'All CCC'!$B$7:$B$754,0)))</f>
        <v/>
      </c>
      <c r="AU99" s="334" t="str">
        <f>IF($B99="","",INDEX('All CCC'!AU$7:AU$754,MATCH(WatchList!$B99,'All CCC'!$B$7:$B$754,0)))</f>
        <v/>
      </c>
      <c r="AV99" s="334" t="str">
        <f>IF($B99="","",INDEX('All CCC'!AV$7:AV$754,MATCH(WatchList!$B99,'All CCC'!$B$7:$B$754,0)))</f>
        <v/>
      </c>
      <c r="AW99" s="334" t="str">
        <f>IF($B99="","",INDEX('All CCC'!AW$7:AW$754,MATCH(WatchList!$B99,'All CCC'!$B$7:$B$754,0)))</f>
        <v/>
      </c>
      <c r="AX99" s="334" t="str">
        <f>IF($B99="","",INDEX('All CCC'!AX$7:AX$754,MATCH(WatchList!$B99,'All CCC'!$B$7:$B$754,0)))</f>
        <v/>
      </c>
      <c r="AY99" s="334" t="str">
        <f>IF($B99="","",INDEX('All CCC'!AY$7:AY$754,MATCH(WatchList!$B99,'All CCC'!$B$7:$B$754,0)))</f>
        <v/>
      </c>
      <c r="AZ99" s="334" t="str">
        <f>IF($B99="","",INDEX('All CCC'!AZ$7:AZ$754,MATCH(WatchList!$B99,'All CCC'!$B$7:$B$754,0)))</f>
        <v/>
      </c>
      <c r="BA99" s="334" t="str">
        <f>IF($B99="","",INDEX('All CCC'!BA$7:BA$754,MATCH(WatchList!$B99,'All CCC'!$B$7:$B$754,0)))</f>
        <v/>
      </c>
      <c r="BB99" s="334" t="str">
        <f>IF($B99="","",INDEX('All CCC'!BB$7:BB$754,MATCH(WatchList!$B99,'All CCC'!$B$7:$B$754,0)))</f>
        <v/>
      </c>
      <c r="BC99" s="334" t="str">
        <f>IF($B99="","",INDEX('All CCC'!BC$7:BC$754,MATCH(WatchList!$B99,'All CCC'!$B$7:$B$754,0)))</f>
        <v/>
      </c>
      <c r="BD99" s="334" t="str">
        <f>IF($B99="","",INDEX('All CCC'!BD$7:BD$754,MATCH(WatchList!$B99,'All CCC'!$B$7:$B$754,0)))</f>
        <v/>
      </c>
      <c r="BE99" s="334" t="str">
        <f>IF($B99="","",INDEX('All CCC'!BE$7:BE$754,MATCH(WatchList!$B99,'All CCC'!$B$7:$B$754,0)))</f>
        <v/>
      </c>
      <c r="BF99" s="334" t="str">
        <f>IF($B99="","",INDEX('All CCC'!BF$7:BF$754,MATCH(WatchList!$B99,'All CCC'!$B$7:$B$754,0)))</f>
        <v/>
      </c>
      <c r="BG99" s="334" t="str">
        <f>IF($B99="","",INDEX('All CCC'!BG$7:BG$754,MATCH(WatchList!$B99,'All CCC'!$B$7:$B$754,0)))</f>
        <v/>
      </c>
    </row>
    <row r="100" spans="1:59" x14ac:dyDescent="0.2">
      <c r="A100" s="333" t="str">
        <f>IF($B100="","",INDEX('All CCC'!A$7:A$754,MATCH(WatchList!$B100,'All CCC'!$B$7:$B$754,0)))</f>
        <v/>
      </c>
      <c r="B100" s="127"/>
      <c r="C100" s="334" t="str">
        <f>IF($B100="","",INDEX('All CCC'!C$7:C$754,MATCH(WatchList!$B100,'All CCC'!$B$7:$B$754,0)))</f>
        <v/>
      </c>
      <c r="D100" s="334" t="str">
        <f>IF($B100="","",INDEX('All CCC'!D$7:D$754,MATCH(WatchList!$B100,'All CCC'!$B$7:$B$754,0)))</f>
        <v/>
      </c>
      <c r="E100" s="334" t="str">
        <f>IF($B100="","",INDEX('All CCC'!E$7:E$754,MATCH(WatchList!$B100,'All CCC'!$B$7:$B$754,0)))</f>
        <v/>
      </c>
      <c r="F100" s="334" t="str">
        <f>IF($B100="","",INDEX('All CCC'!F$7:F$754,MATCH(WatchList!$B100,'All CCC'!$B$7:$B$754,0)))</f>
        <v/>
      </c>
      <c r="G100" s="334" t="str">
        <f>IF($B100="","",INDEX('All CCC'!G$7:G$754,MATCH(WatchList!$B100,'All CCC'!$B$7:$B$754,0)))</f>
        <v/>
      </c>
      <c r="H100" s="334" t="str">
        <f>IF($B100="","",INDEX('All CCC'!H$7:H$754,MATCH(WatchList!$B100,'All CCC'!$B$7:$B$754,0)))</f>
        <v/>
      </c>
      <c r="I100" s="334" t="str">
        <f>IF($B100="","",INDEX('All CCC'!I$7:I$754,MATCH(WatchList!$B100,'All CCC'!$B$7:$B$754,0)))</f>
        <v/>
      </c>
      <c r="J100" s="334" t="str">
        <f>IF($B100="","",INDEX('All CCC'!J$7:J$754,MATCH(WatchList!$B100,'All CCC'!$B$7:$B$754,0)))</f>
        <v/>
      </c>
      <c r="K100" s="334" t="str">
        <f>IF($B100="","",INDEX('All CCC'!K$7:K$754,MATCH(WatchList!$B100,'All CCC'!$B$7:$B$754,0)))</f>
        <v/>
      </c>
      <c r="L100" s="334" t="str">
        <f>IF($B100="","",INDEX('All CCC'!L$7:L$754,MATCH(WatchList!$B100,'All CCC'!$B$7:$B$754,0)))</f>
        <v/>
      </c>
      <c r="M100" s="334" t="str">
        <f>IF($B100="","",INDEX('All CCC'!M$7:M$754,MATCH(WatchList!$B100,'All CCC'!$B$7:$B$754,0)))</f>
        <v/>
      </c>
      <c r="N100" s="334" t="str">
        <f>IF($B100="","",INDEX('All CCC'!N$7:N$754,MATCH(WatchList!$B100,'All CCC'!$B$7:$B$754,0)))</f>
        <v/>
      </c>
      <c r="O100" s="334" t="str">
        <f>IF($B100="","",INDEX('All CCC'!O$7:O$754,MATCH(WatchList!$B100,'All CCC'!$B$7:$B$754,0)))</f>
        <v/>
      </c>
      <c r="P100" s="335" t="str">
        <f>IF($B100="","",INDEX('All CCC'!P$7:P$754,MATCH(WatchList!$B100,'All CCC'!$B$7:$B$754,0)))</f>
        <v/>
      </c>
      <c r="Q100" s="335" t="str">
        <f>IF($B100="","",INDEX('All CCC'!Q$7:Q$754,MATCH(WatchList!$B100,'All CCC'!$B$7:$B$754,0)))</f>
        <v/>
      </c>
      <c r="R100" s="334" t="str">
        <f>IF($B100="","",INDEX('All CCC'!R$7:R$754,MATCH(WatchList!$B100,'All CCC'!$B$7:$B$754,0)))</f>
        <v/>
      </c>
      <c r="S100" s="334" t="str">
        <f>IF($B100="","",INDEX('All CCC'!S$7:S$754,MATCH(WatchList!$B100,'All CCC'!$B$7:$B$754,0)))</f>
        <v/>
      </c>
      <c r="T100" s="334" t="str">
        <f>IF($B100="","",INDEX('All CCC'!T$7:T$754,MATCH(WatchList!$B100,'All CCC'!$B$7:$B$754,0)))</f>
        <v/>
      </c>
      <c r="U100" s="334" t="str">
        <f>IF($B100="","",INDEX('All CCC'!U$7:U$754,MATCH(WatchList!$B100,'All CCC'!$B$7:$B$754,0)))</f>
        <v/>
      </c>
      <c r="V100" s="334" t="str">
        <f>IF($B100="","",INDEX('All CCC'!V$7:V$754,MATCH(WatchList!$B100,'All CCC'!$B$7:$B$754,0)))</f>
        <v/>
      </c>
      <c r="W100" s="334" t="str">
        <f>IF($B100="","",INDEX('All CCC'!W$7:W$754,MATCH(WatchList!$B100,'All CCC'!$B$7:$B$754,0)))</f>
        <v/>
      </c>
      <c r="X100" s="334" t="str">
        <f>IF($B100="","",INDEX('All CCC'!X$7:X$754,MATCH(WatchList!$B100,'All CCC'!$B$7:$B$754,0)))</f>
        <v/>
      </c>
      <c r="Y100" s="334" t="str">
        <f>IF($B100="","",INDEX('All CCC'!Y$7:Y$754,MATCH(WatchList!$B100,'All CCC'!$B$7:$B$754,0)))</f>
        <v/>
      </c>
      <c r="Z100" s="334" t="str">
        <f>IF($B100="","",INDEX('All CCC'!Z$7:Z$754,MATCH(WatchList!$B100,'All CCC'!$B$7:$B$754,0)))</f>
        <v/>
      </c>
      <c r="AA100" s="334" t="str">
        <f>IF($B100="","",INDEX('All CCC'!AA$7:AA$754,MATCH(WatchList!$B100,'All CCC'!$B$7:$B$754,0)))</f>
        <v/>
      </c>
      <c r="AB100" s="334" t="str">
        <f>IF($B100="","",INDEX('All CCC'!AB$7:AB$754,MATCH(WatchList!$B100,'All CCC'!$B$7:$B$754,0)))</f>
        <v/>
      </c>
      <c r="AC100" s="334" t="str">
        <f>IF($B100="","",INDEX('All CCC'!AC$7:AC$754,MATCH(WatchList!$B100,'All CCC'!$B$7:$B$754,0)))</f>
        <v/>
      </c>
      <c r="AD100" s="334" t="str">
        <f>IF($B100="","",INDEX('All CCC'!AD$7:AD$754,MATCH(WatchList!$B100,'All CCC'!$B$7:$B$754,0)))</f>
        <v/>
      </c>
      <c r="AE100" s="334" t="str">
        <f>IF($B100="","",INDEX('All CCC'!AE$7:AE$754,MATCH(WatchList!$B100,'All CCC'!$B$7:$B$754,0)))</f>
        <v/>
      </c>
      <c r="AF100" s="334" t="str">
        <f>IF($B100="","",INDEX('All CCC'!AF$7:AF$754,MATCH(WatchList!$B100,'All CCC'!$B$7:$B$754,0)))</f>
        <v/>
      </c>
      <c r="AG100" s="334" t="str">
        <f>IF($B100="","",INDEX('All CCC'!AG$7:AG$754,MATCH(WatchList!$B100,'All CCC'!$B$7:$B$754,0)))</f>
        <v/>
      </c>
      <c r="AH100" s="334" t="str">
        <f>IF($B100="","",INDEX('All CCC'!AH$7:AH$754,MATCH(WatchList!$B100,'All CCC'!$B$7:$B$754,0)))</f>
        <v/>
      </c>
      <c r="AI100" s="334" t="str">
        <f>IF($B100="","",INDEX('All CCC'!AI$7:AI$754,MATCH(WatchList!$B100,'All CCC'!$B$7:$B$754,0)))</f>
        <v/>
      </c>
      <c r="AJ100" s="334" t="str">
        <f>IF($B100="","",INDEX('All CCC'!AJ$7:AJ$754,MATCH(WatchList!$B100,'All CCC'!$B$7:$B$754,0)))</f>
        <v/>
      </c>
      <c r="AK100" s="334" t="str">
        <f>IF($B100="","",INDEX('All CCC'!AK$7:AK$754,MATCH(WatchList!$B100,'All CCC'!$B$7:$B$754,0)))</f>
        <v/>
      </c>
      <c r="AL100" s="334" t="str">
        <f>IF($B100="","",INDEX('All CCC'!AL$7:AL$754,MATCH(WatchList!$B100,'All CCC'!$B$7:$B$754,0)))</f>
        <v/>
      </c>
      <c r="AM100" s="334" t="str">
        <f>IF($B100="","",INDEX('All CCC'!AM$7:AM$754,MATCH(WatchList!$B100,'All CCC'!$B$7:$B$754,0)))</f>
        <v/>
      </c>
      <c r="AN100" s="334" t="str">
        <f>IF($B100="","",INDEX('All CCC'!AN$7:AN$754,MATCH(WatchList!$B100,'All CCC'!$B$7:$B$754,0)))</f>
        <v/>
      </c>
      <c r="AO100" s="334" t="str">
        <f>IF($B100="","",INDEX('All CCC'!AO$7:AO$754,MATCH(WatchList!$B100,'All CCC'!$B$7:$B$754,0)))</f>
        <v/>
      </c>
      <c r="AP100" s="334" t="str">
        <f>IF($B100="","",INDEX('All CCC'!AP$7:AP$754,MATCH(WatchList!$B100,'All CCC'!$B$7:$B$754,0)))</f>
        <v/>
      </c>
      <c r="AQ100" s="334" t="str">
        <f>IF($B100="","",INDEX('All CCC'!AQ$7:AQ$754,MATCH(WatchList!$B100,'All CCC'!$B$7:$B$754,0)))</f>
        <v/>
      </c>
      <c r="AR100" s="334" t="str">
        <f>IF($B100="","",INDEX('All CCC'!AR$7:AR$754,MATCH(WatchList!$B100,'All CCC'!$B$7:$B$754,0)))</f>
        <v/>
      </c>
      <c r="AS100" s="334" t="str">
        <f>IF($B100="","",INDEX('All CCC'!AS$7:AS$754,MATCH(WatchList!$B100,'All CCC'!$B$7:$B$754,0)))</f>
        <v/>
      </c>
      <c r="AT100" s="334" t="str">
        <f>IF($B100="","",INDEX('All CCC'!AT$7:AT$754,MATCH(WatchList!$B100,'All CCC'!$B$7:$B$754,0)))</f>
        <v/>
      </c>
      <c r="AU100" s="334" t="str">
        <f>IF($B100="","",INDEX('All CCC'!AU$7:AU$754,MATCH(WatchList!$B100,'All CCC'!$B$7:$B$754,0)))</f>
        <v/>
      </c>
      <c r="AV100" s="334" t="str">
        <f>IF($B100="","",INDEX('All CCC'!AV$7:AV$754,MATCH(WatchList!$B100,'All CCC'!$B$7:$B$754,0)))</f>
        <v/>
      </c>
      <c r="AW100" s="334" t="str">
        <f>IF($B100="","",INDEX('All CCC'!AW$7:AW$754,MATCH(WatchList!$B100,'All CCC'!$B$7:$B$754,0)))</f>
        <v/>
      </c>
      <c r="AX100" s="334" t="str">
        <f>IF($B100="","",INDEX('All CCC'!AX$7:AX$754,MATCH(WatchList!$B100,'All CCC'!$B$7:$B$754,0)))</f>
        <v/>
      </c>
      <c r="AY100" s="334" t="str">
        <f>IF($B100="","",INDEX('All CCC'!AY$7:AY$754,MATCH(WatchList!$B100,'All CCC'!$B$7:$B$754,0)))</f>
        <v/>
      </c>
      <c r="AZ100" s="334" t="str">
        <f>IF($B100="","",INDEX('All CCC'!AZ$7:AZ$754,MATCH(WatchList!$B100,'All CCC'!$B$7:$B$754,0)))</f>
        <v/>
      </c>
      <c r="BA100" s="334" t="str">
        <f>IF($B100="","",INDEX('All CCC'!BA$7:BA$754,MATCH(WatchList!$B100,'All CCC'!$B$7:$B$754,0)))</f>
        <v/>
      </c>
      <c r="BB100" s="334" t="str">
        <f>IF($B100="","",INDEX('All CCC'!BB$7:BB$754,MATCH(WatchList!$B100,'All CCC'!$B$7:$B$754,0)))</f>
        <v/>
      </c>
      <c r="BC100" s="334" t="str">
        <f>IF($B100="","",INDEX('All CCC'!BC$7:BC$754,MATCH(WatchList!$B100,'All CCC'!$B$7:$B$754,0)))</f>
        <v/>
      </c>
      <c r="BD100" s="334" t="str">
        <f>IF($B100="","",INDEX('All CCC'!BD$7:BD$754,MATCH(WatchList!$B100,'All CCC'!$B$7:$B$754,0)))</f>
        <v/>
      </c>
      <c r="BE100" s="334" t="str">
        <f>IF($B100="","",INDEX('All CCC'!BE$7:BE$754,MATCH(WatchList!$B100,'All CCC'!$B$7:$B$754,0)))</f>
        <v/>
      </c>
      <c r="BF100" s="334" t="str">
        <f>IF($B100="","",INDEX('All CCC'!BF$7:BF$754,MATCH(WatchList!$B100,'All CCC'!$B$7:$B$754,0)))</f>
        <v/>
      </c>
      <c r="BG100" s="334" t="str">
        <f>IF($B100="","",INDEX('All CCC'!BG$7:BG$754,MATCH(WatchList!$B100,'All CCC'!$B$7:$B$754,0)))</f>
        <v/>
      </c>
    </row>
    <row r="101" spans="1:59" x14ac:dyDescent="0.2">
      <c r="A101" s="333" t="str">
        <f>IF($B101="","",INDEX('All CCC'!A$7:A$754,MATCH(WatchList!$B101,'All CCC'!$B$7:$B$754,0)))</f>
        <v/>
      </c>
      <c r="B101" s="127"/>
      <c r="C101" s="334" t="str">
        <f>IF($B101="","",INDEX('All CCC'!C$7:C$754,MATCH(WatchList!$B101,'All CCC'!$B$7:$B$754,0)))</f>
        <v/>
      </c>
      <c r="D101" s="334" t="str">
        <f>IF($B101="","",INDEX('All CCC'!D$7:D$754,MATCH(WatchList!$B101,'All CCC'!$B$7:$B$754,0)))</f>
        <v/>
      </c>
      <c r="E101" s="334" t="str">
        <f>IF($B101="","",INDEX('All CCC'!E$7:E$754,MATCH(WatchList!$B101,'All CCC'!$B$7:$B$754,0)))</f>
        <v/>
      </c>
      <c r="F101" s="334" t="str">
        <f>IF($B101="","",INDEX('All CCC'!F$7:F$754,MATCH(WatchList!$B101,'All CCC'!$B$7:$B$754,0)))</f>
        <v/>
      </c>
      <c r="G101" s="334" t="str">
        <f>IF($B101="","",INDEX('All CCC'!G$7:G$754,MATCH(WatchList!$B101,'All CCC'!$B$7:$B$754,0)))</f>
        <v/>
      </c>
      <c r="H101" s="334" t="str">
        <f>IF($B101="","",INDEX('All CCC'!H$7:H$754,MATCH(WatchList!$B101,'All CCC'!$B$7:$B$754,0)))</f>
        <v/>
      </c>
      <c r="I101" s="334" t="str">
        <f>IF($B101="","",INDEX('All CCC'!I$7:I$754,MATCH(WatchList!$B101,'All CCC'!$B$7:$B$754,0)))</f>
        <v/>
      </c>
      <c r="J101" s="334" t="str">
        <f>IF($B101="","",INDEX('All CCC'!J$7:J$754,MATCH(WatchList!$B101,'All CCC'!$B$7:$B$754,0)))</f>
        <v/>
      </c>
      <c r="K101" s="334" t="str">
        <f>IF($B101="","",INDEX('All CCC'!K$7:K$754,MATCH(WatchList!$B101,'All CCC'!$B$7:$B$754,0)))</f>
        <v/>
      </c>
      <c r="L101" s="334" t="str">
        <f>IF($B101="","",INDEX('All CCC'!L$7:L$754,MATCH(WatchList!$B101,'All CCC'!$B$7:$B$754,0)))</f>
        <v/>
      </c>
      <c r="M101" s="334" t="str">
        <f>IF($B101="","",INDEX('All CCC'!M$7:M$754,MATCH(WatchList!$B101,'All CCC'!$B$7:$B$754,0)))</f>
        <v/>
      </c>
      <c r="N101" s="334" t="str">
        <f>IF($B101="","",INDEX('All CCC'!N$7:N$754,MATCH(WatchList!$B101,'All CCC'!$B$7:$B$754,0)))</f>
        <v/>
      </c>
      <c r="O101" s="334" t="str">
        <f>IF($B101="","",INDEX('All CCC'!O$7:O$754,MATCH(WatchList!$B101,'All CCC'!$B$7:$B$754,0)))</f>
        <v/>
      </c>
      <c r="P101" s="335" t="str">
        <f>IF($B101="","",INDEX('All CCC'!P$7:P$754,MATCH(WatchList!$B101,'All CCC'!$B$7:$B$754,0)))</f>
        <v/>
      </c>
      <c r="Q101" s="335" t="str">
        <f>IF($B101="","",INDEX('All CCC'!Q$7:Q$754,MATCH(WatchList!$B101,'All CCC'!$B$7:$B$754,0)))</f>
        <v/>
      </c>
      <c r="R101" s="334" t="str">
        <f>IF($B101="","",INDEX('All CCC'!R$7:R$754,MATCH(WatchList!$B101,'All CCC'!$B$7:$B$754,0)))</f>
        <v/>
      </c>
      <c r="S101" s="334" t="str">
        <f>IF($B101="","",INDEX('All CCC'!S$7:S$754,MATCH(WatchList!$B101,'All CCC'!$B$7:$B$754,0)))</f>
        <v/>
      </c>
      <c r="T101" s="334" t="str">
        <f>IF($B101="","",INDEX('All CCC'!T$7:T$754,MATCH(WatchList!$B101,'All CCC'!$B$7:$B$754,0)))</f>
        <v/>
      </c>
      <c r="U101" s="334" t="str">
        <f>IF($B101="","",INDEX('All CCC'!U$7:U$754,MATCH(WatchList!$B101,'All CCC'!$B$7:$B$754,0)))</f>
        <v/>
      </c>
      <c r="V101" s="334" t="str">
        <f>IF($B101="","",INDEX('All CCC'!V$7:V$754,MATCH(WatchList!$B101,'All CCC'!$B$7:$B$754,0)))</f>
        <v/>
      </c>
      <c r="W101" s="334" t="str">
        <f>IF($B101="","",INDEX('All CCC'!W$7:W$754,MATCH(WatchList!$B101,'All CCC'!$B$7:$B$754,0)))</f>
        <v/>
      </c>
      <c r="X101" s="334" t="str">
        <f>IF($B101="","",INDEX('All CCC'!X$7:X$754,MATCH(WatchList!$B101,'All CCC'!$B$7:$B$754,0)))</f>
        <v/>
      </c>
      <c r="Y101" s="334" t="str">
        <f>IF($B101="","",INDEX('All CCC'!Y$7:Y$754,MATCH(WatchList!$B101,'All CCC'!$B$7:$B$754,0)))</f>
        <v/>
      </c>
      <c r="Z101" s="334" t="str">
        <f>IF($B101="","",INDEX('All CCC'!Z$7:Z$754,MATCH(WatchList!$B101,'All CCC'!$B$7:$B$754,0)))</f>
        <v/>
      </c>
      <c r="AA101" s="334" t="str">
        <f>IF($B101="","",INDEX('All CCC'!AA$7:AA$754,MATCH(WatchList!$B101,'All CCC'!$B$7:$B$754,0)))</f>
        <v/>
      </c>
      <c r="AB101" s="334" t="str">
        <f>IF($B101="","",INDEX('All CCC'!AB$7:AB$754,MATCH(WatchList!$B101,'All CCC'!$B$7:$B$754,0)))</f>
        <v/>
      </c>
      <c r="AC101" s="334" t="str">
        <f>IF($B101="","",INDEX('All CCC'!AC$7:AC$754,MATCH(WatchList!$B101,'All CCC'!$B$7:$B$754,0)))</f>
        <v/>
      </c>
      <c r="AD101" s="334" t="str">
        <f>IF($B101="","",INDEX('All CCC'!AD$7:AD$754,MATCH(WatchList!$B101,'All CCC'!$B$7:$B$754,0)))</f>
        <v/>
      </c>
      <c r="AE101" s="334" t="str">
        <f>IF($B101="","",INDEX('All CCC'!AE$7:AE$754,MATCH(WatchList!$B101,'All CCC'!$B$7:$B$754,0)))</f>
        <v/>
      </c>
      <c r="AF101" s="334" t="str">
        <f>IF($B101="","",INDEX('All CCC'!AF$7:AF$754,MATCH(WatchList!$B101,'All CCC'!$B$7:$B$754,0)))</f>
        <v/>
      </c>
      <c r="AG101" s="334" t="str">
        <f>IF($B101="","",INDEX('All CCC'!AG$7:AG$754,MATCH(WatchList!$B101,'All CCC'!$B$7:$B$754,0)))</f>
        <v/>
      </c>
      <c r="AH101" s="334" t="str">
        <f>IF($B101="","",INDEX('All CCC'!AH$7:AH$754,MATCH(WatchList!$B101,'All CCC'!$B$7:$B$754,0)))</f>
        <v/>
      </c>
      <c r="AI101" s="334" t="str">
        <f>IF($B101="","",INDEX('All CCC'!AI$7:AI$754,MATCH(WatchList!$B101,'All CCC'!$B$7:$B$754,0)))</f>
        <v/>
      </c>
      <c r="AJ101" s="334" t="str">
        <f>IF($B101="","",INDEX('All CCC'!AJ$7:AJ$754,MATCH(WatchList!$B101,'All CCC'!$B$7:$B$754,0)))</f>
        <v/>
      </c>
      <c r="AK101" s="334" t="str">
        <f>IF($B101="","",INDEX('All CCC'!AK$7:AK$754,MATCH(WatchList!$B101,'All CCC'!$B$7:$B$754,0)))</f>
        <v/>
      </c>
      <c r="AL101" s="334" t="str">
        <f>IF($B101="","",INDEX('All CCC'!AL$7:AL$754,MATCH(WatchList!$B101,'All CCC'!$B$7:$B$754,0)))</f>
        <v/>
      </c>
      <c r="AM101" s="334" t="str">
        <f>IF($B101="","",INDEX('All CCC'!AM$7:AM$754,MATCH(WatchList!$B101,'All CCC'!$B$7:$B$754,0)))</f>
        <v/>
      </c>
      <c r="AN101" s="334" t="str">
        <f>IF($B101="","",INDEX('All CCC'!AN$7:AN$754,MATCH(WatchList!$B101,'All CCC'!$B$7:$B$754,0)))</f>
        <v/>
      </c>
      <c r="AO101" s="334" t="str">
        <f>IF($B101="","",INDEX('All CCC'!AO$7:AO$754,MATCH(WatchList!$B101,'All CCC'!$B$7:$B$754,0)))</f>
        <v/>
      </c>
      <c r="AP101" s="334" t="str">
        <f>IF($B101="","",INDEX('All CCC'!AP$7:AP$754,MATCH(WatchList!$B101,'All CCC'!$B$7:$B$754,0)))</f>
        <v/>
      </c>
      <c r="AQ101" s="334" t="str">
        <f>IF($B101="","",INDEX('All CCC'!AQ$7:AQ$754,MATCH(WatchList!$B101,'All CCC'!$B$7:$B$754,0)))</f>
        <v/>
      </c>
      <c r="AR101" s="334" t="str">
        <f>IF($B101="","",INDEX('All CCC'!AR$7:AR$754,MATCH(WatchList!$B101,'All CCC'!$B$7:$B$754,0)))</f>
        <v/>
      </c>
      <c r="AS101" s="334" t="str">
        <f>IF($B101="","",INDEX('All CCC'!AS$7:AS$754,MATCH(WatchList!$B101,'All CCC'!$B$7:$B$754,0)))</f>
        <v/>
      </c>
      <c r="AT101" s="334" t="str">
        <f>IF($B101="","",INDEX('All CCC'!AT$7:AT$754,MATCH(WatchList!$B101,'All CCC'!$B$7:$B$754,0)))</f>
        <v/>
      </c>
      <c r="AU101" s="334" t="str">
        <f>IF($B101="","",INDEX('All CCC'!AU$7:AU$754,MATCH(WatchList!$B101,'All CCC'!$B$7:$B$754,0)))</f>
        <v/>
      </c>
      <c r="AV101" s="334" t="str">
        <f>IF($B101="","",INDEX('All CCC'!AV$7:AV$754,MATCH(WatchList!$B101,'All CCC'!$B$7:$B$754,0)))</f>
        <v/>
      </c>
      <c r="AW101" s="334" t="str">
        <f>IF($B101="","",INDEX('All CCC'!AW$7:AW$754,MATCH(WatchList!$B101,'All CCC'!$B$7:$B$754,0)))</f>
        <v/>
      </c>
      <c r="AX101" s="334" t="str">
        <f>IF($B101="","",INDEX('All CCC'!AX$7:AX$754,MATCH(WatchList!$B101,'All CCC'!$B$7:$B$754,0)))</f>
        <v/>
      </c>
      <c r="AY101" s="334" t="str">
        <f>IF($B101="","",INDEX('All CCC'!AY$7:AY$754,MATCH(WatchList!$B101,'All CCC'!$B$7:$B$754,0)))</f>
        <v/>
      </c>
      <c r="AZ101" s="334" t="str">
        <f>IF($B101="","",INDEX('All CCC'!AZ$7:AZ$754,MATCH(WatchList!$B101,'All CCC'!$B$7:$B$754,0)))</f>
        <v/>
      </c>
      <c r="BA101" s="334" t="str">
        <f>IF($B101="","",INDEX('All CCC'!BA$7:BA$754,MATCH(WatchList!$B101,'All CCC'!$B$7:$B$754,0)))</f>
        <v/>
      </c>
      <c r="BB101" s="334" t="str">
        <f>IF($B101="","",INDEX('All CCC'!BB$7:BB$754,MATCH(WatchList!$B101,'All CCC'!$B$7:$B$754,0)))</f>
        <v/>
      </c>
      <c r="BC101" s="334" t="str">
        <f>IF($B101="","",INDEX('All CCC'!BC$7:BC$754,MATCH(WatchList!$B101,'All CCC'!$B$7:$B$754,0)))</f>
        <v/>
      </c>
      <c r="BD101" s="334" t="str">
        <f>IF($B101="","",INDEX('All CCC'!BD$7:BD$754,MATCH(WatchList!$B101,'All CCC'!$B$7:$B$754,0)))</f>
        <v/>
      </c>
      <c r="BE101" s="334" t="str">
        <f>IF($B101="","",INDEX('All CCC'!BE$7:BE$754,MATCH(WatchList!$B101,'All CCC'!$B$7:$B$754,0)))</f>
        <v/>
      </c>
      <c r="BF101" s="334" t="str">
        <f>IF($B101="","",INDEX('All CCC'!BF$7:BF$754,MATCH(WatchList!$B101,'All CCC'!$B$7:$B$754,0)))</f>
        <v/>
      </c>
      <c r="BG101" s="334" t="str">
        <f>IF($B101="","",INDEX('All CCC'!BG$7:BG$754,MATCH(WatchList!$B101,'All CCC'!$B$7:$B$754,0)))</f>
        <v/>
      </c>
    </row>
    <row r="102" spans="1:59" x14ac:dyDescent="0.2">
      <c r="A102" s="333" t="str">
        <f>IF($B102="","",INDEX('All CCC'!A$7:A$754,MATCH(WatchList!$B102,'All CCC'!$B$7:$B$754,0)))</f>
        <v/>
      </c>
      <c r="B102" s="127"/>
      <c r="C102" s="334" t="str">
        <f>IF($B102="","",INDEX('All CCC'!C$7:C$754,MATCH(WatchList!$B102,'All CCC'!$B$7:$B$754,0)))</f>
        <v/>
      </c>
      <c r="D102" s="334" t="str">
        <f>IF($B102="","",INDEX('All CCC'!D$7:D$754,MATCH(WatchList!$B102,'All CCC'!$B$7:$B$754,0)))</f>
        <v/>
      </c>
      <c r="E102" s="334" t="str">
        <f>IF($B102="","",INDEX('All CCC'!E$7:E$754,MATCH(WatchList!$B102,'All CCC'!$B$7:$B$754,0)))</f>
        <v/>
      </c>
      <c r="F102" s="334" t="str">
        <f>IF($B102="","",INDEX('All CCC'!F$7:F$754,MATCH(WatchList!$B102,'All CCC'!$B$7:$B$754,0)))</f>
        <v/>
      </c>
      <c r="G102" s="334" t="str">
        <f>IF($B102="","",INDEX('All CCC'!G$7:G$754,MATCH(WatchList!$B102,'All CCC'!$B$7:$B$754,0)))</f>
        <v/>
      </c>
      <c r="H102" s="334" t="str">
        <f>IF($B102="","",INDEX('All CCC'!H$7:H$754,MATCH(WatchList!$B102,'All CCC'!$B$7:$B$754,0)))</f>
        <v/>
      </c>
      <c r="I102" s="334" t="str">
        <f>IF($B102="","",INDEX('All CCC'!I$7:I$754,MATCH(WatchList!$B102,'All CCC'!$B$7:$B$754,0)))</f>
        <v/>
      </c>
      <c r="J102" s="334" t="str">
        <f>IF($B102="","",INDEX('All CCC'!J$7:J$754,MATCH(WatchList!$B102,'All CCC'!$B$7:$B$754,0)))</f>
        <v/>
      </c>
      <c r="K102" s="334" t="str">
        <f>IF($B102="","",INDEX('All CCC'!K$7:K$754,MATCH(WatchList!$B102,'All CCC'!$B$7:$B$754,0)))</f>
        <v/>
      </c>
      <c r="L102" s="334" t="str">
        <f>IF($B102="","",INDEX('All CCC'!L$7:L$754,MATCH(WatchList!$B102,'All CCC'!$B$7:$B$754,0)))</f>
        <v/>
      </c>
      <c r="M102" s="334" t="str">
        <f>IF($B102="","",INDEX('All CCC'!M$7:M$754,MATCH(WatchList!$B102,'All CCC'!$B$7:$B$754,0)))</f>
        <v/>
      </c>
      <c r="N102" s="334" t="str">
        <f>IF($B102="","",INDEX('All CCC'!N$7:N$754,MATCH(WatchList!$B102,'All CCC'!$B$7:$B$754,0)))</f>
        <v/>
      </c>
      <c r="O102" s="334" t="str">
        <f>IF($B102="","",INDEX('All CCC'!O$7:O$754,MATCH(WatchList!$B102,'All CCC'!$B$7:$B$754,0)))</f>
        <v/>
      </c>
      <c r="P102" s="335" t="str">
        <f>IF($B102="","",INDEX('All CCC'!P$7:P$754,MATCH(WatchList!$B102,'All CCC'!$B$7:$B$754,0)))</f>
        <v/>
      </c>
      <c r="Q102" s="335" t="str">
        <f>IF($B102="","",INDEX('All CCC'!Q$7:Q$754,MATCH(WatchList!$B102,'All CCC'!$B$7:$B$754,0)))</f>
        <v/>
      </c>
      <c r="R102" s="334" t="str">
        <f>IF($B102="","",INDEX('All CCC'!R$7:R$754,MATCH(WatchList!$B102,'All CCC'!$B$7:$B$754,0)))</f>
        <v/>
      </c>
      <c r="S102" s="334" t="str">
        <f>IF($B102="","",INDEX('All CCC'!S$7:S$754,MATCH(WatchList!$B102,'All CCC'!$B$7:$B$754,0)))</f>
        <v/>
      </c>
      <c r="T102" s="334" t="str">
        <f>IF($B102="","",INDEX('All CCC'!T$7:T$754,MATCH(WatchList!$B102,'All CCC'!$B$7:$B$754,0)))</f>
        <v/>
      </c>
      <c r="U102" s="334" t="str">
        <f>IF($B102="","",INDEX('All CCC'!U$7:U$754,MATCH(WatchList!$B102,'All CCC'!$B$7:$B$754,0)))</f>
        <v/>
      </c>
      <c r="V102" s="334" t="str">
        <f>IF($B102="","",INDEX('All CCC'!V$7:V$754,MATCH(WatchList!$B102,'All CCC'!$B$7:$B$754,0)))</f>
        <v/>
      </c>
      <c r="W102" s="334" t="str">
        <f>IF($B102="","",INDEX('All CCC'!W$7:W$754,MATCH(WatchList!$B102,'All CCC'!$B$7:$B$754,0)))</f>
        <v/>
      </c>
      <c r="X102" s="334" t="str">
        <f>IF($B102="","",INDEX('All CCC'!X$7:X$754,MATCH(WatchList!$B102,'All CCC'!$B$7:$B$754,0)))</f>
        <v/>
      </c>
      <c r="Y102" s="334" t="str">
        <f>IF($B102="","",INDEX('All CCC'!Y$7:Y$754,MATCH(WatchList!$B102,'All CCC'!$B$7:$B$754,0)))</f>
        <v/>
      </c>
      <c r="Z102" s="334" t="str">
        <f>IF($B102="","",INDEX('All CCC'!Z$7:Z$754,MATCH(WatchList!$B102,'All CCC'!$B$7:$B$754,0)))</f>
        <v/>
      </c>
      <c r="AA102" s="334" t="str">
        <f>IF($B102="","",INDEX('All CCC'!AA$7:AA$754,MATCH(WatchList!$B102,'All CCC'!$B$7:$B$754,0)))</f>
        <v/>
      </c>
      <c r="AB102" s="334" t="str">
        <f>IF($B102="","",INDEX('All CCC'!AB$7:AB$754,MATCH(WatchList!$B102,'All CCC'!$B$7:$B$754,0)))</f>
        <v/>
      </c>
      <c r="AC102" s="334" t="str">
        <f>IF($B102="","",INDEX('All CCC'!AC$7:AC$754,MATCH(WatchList!$B102,'All CCC'!$B$7:$B$754,0)))</f>
        <v/>
      </c>
      <c r="AD102" s="334" t="str">
        <f>IF($B102="","",INDEX('All CCC'!AD$7:AD$754,MATCH(WatchList!$B102,'All CCC'!$B$7:$B$754,0)))</f>
        <v/>
      </c>
      <c r="AE102" s="334" t="str">
        <f>IF($B102="","",INDEX('All CCC'!AE$7:AE$754,MATCH(WatchList!$B102,'All CCC'!$B$7:$B$754,0)))</f>
        <v/>
      </c>
      <c r="AF102" s="334" t="str">
        <f>IF($B102="","",INDEX('All CCC'!AF$7:AF$754,MATCH(WatchList!$B102,'All CCC'!$B$7:$B$754,0)))</f>
        <v/>
      </c>
      <c r="AG102" s="334" t="str">
        <f>IF($B102="","",INDEX('All CCC'!AG$7:AG$754,MATCH(WatchList!$B102,'All CCC'!$B$7:$B$754,0)))</f>
        <v/>
      </c>
      <c r="AH102" s="334" t="str">
        <f>IF($B102="","",INDEX('All CCC'!AH$7:AH$754,MATCH(WatchList!$B102,'All CCC'!$B$7:$B$754,0)))</f>
        <v/>
      </c>
      <c r="AI102" s="334" t="str">
        <f>IF($B102="","",INDEX('All CCC'!AI$7:AI$754,MATCH(WatchList!$B102,'All CCC'!$B$7:$B$754,0)))</f>
        <v/>
      </c>
      <c r="AJ102" s="334" t="str">
        <f>IF($B102="","",INDEX('All CCC'!AJ$7:AJ$754,MATCH(WatchList!$B102,'All CCC'!$B$7:$B$754,0)))</f>
        <v/>
      </c>
      <c r="AK102" s="334" t="str">
        <f>IF($B102="","",INDEX('All CCC'!AK$7:AK$754,MATCH(WatchList!$B102,'All CCC'!$B$7:$B$754,0)))</f>
        <v/>
      </c>
      <c r="AL102" s="334" t="str">
        <f>IF($B102="","",INDEX('All CCC'!AL$7:AL$754,MATCH(WatchList!$B102,'All CCC'!$B$7:$B$754,0)))</f>
        <v/>
      </c>
      <c r="AM102" s="334" t="str">
        <f>IF($B102="","",INDEX('All CCC'!AM$7:AM$754,MATCH(WatchList!$B102,'All CCC'!$B$7:$B$754,0)))</f>
        <v/>
      </c>
      <c r="AN102" s="334" t="str">
        <f>IF($B102="","",INDEX('All CCC'!AN$7:AN$754,MATCH(WatchList!$B102,'All CCC'!$B$7:$B$754,0)))</f>
        <v/>
      </c>
      <c r="AO102" s="334" t="str">
        <f>IF($B102="","",INDEX('All CCC'!AO$7:AO$754,MATCH(WatchList!$B102,'All CCC'!$B$7:$B$754,0)))</f>
        <v/>
      </c>
      <c r="AP102" s="334" t="str">
        <f>IF($B102="","",INDEX('All CCC'!AP$7:AP$754,MATCH(WatchList!$B102,'All CCC'!$B$7:$B$754,0)))</f>
        <v/>
      </c>
      <c r="AQ102" s="334" t="str">
        <f>IF($B102="","",INDEX('All CCC'!AQ$7:AQ$754,MATCH(WatchList!$B102,'All CCC'!$B$7:$B$754,0)))</f>
        <v/>
      </c>
      <c r="AR102" s="334" t="str">
        <f>IF($B102="","",INDEX('All CCC'!AR$7:AR$754,MATCH(WatchList!$B102,'All CCC'!$B$7:$B$754,0)))</f>
        <v/>
      </c>
      <c r="AS102" s="334" t="str">
        <f>IF($B102="","",INDEX('All CCC'!AS$7:AS$754,MATCH(WatchList!$B102,'All CCC'!$B$7:$B$754,0)))</f>
        <v/>
      </c>
      <c r="AT102" s="334" t="str">
        <f>IF($B102="","",INDEX('All CCC'!AT$7:AT$754,MATCH(WatchList!$B102,'All CCC'!$B$7:$B$754,0)))</f>
        <v/>
      </c>
      <c r="AU102" s="334" t="str">
        <f>IF($B102="","",INDEX('All CCC'!AU$7:AU$754,MATCH(WatchList!$B102,'All CCC'!$B$7:$B$754,0)))</f>
        <v/>
      </c>
      <c r="AV102" s="334" t="str">
        <f>IF($B102="","",INDEX('All CCC'!AV$7:AV$754,MATCH(WatchList!$B102,'All CCC'!$B$7:$B$754,0)))</f>
        <v/>
      </c>
      <c r="AW102" s="334" t="str">
        <f>IF($B102="","",INDEX('All CCC'!AW$7:AW$754,MATCH(WatchList!$B102,'All CCC'!$B$7:$B$754,0)))</f>
        <v/>
      </c>
      <c r="AX102" s="334" t="str">
        <f>IF($B102="","",INDEX('All CCC'!AX$7:AX$754,MATCH(WatchList!$B102,'All CCC'!$B$7:$B$754,0)))</f>
        <v/>
      </c>
      <c r="AY102" s="334" t="str">
        <f>IF($B102="","",INDEX('All CCC'!AY$7:AY$754,MATCH(WatchList!$B102,'All CCC'!$B$7:$B$754,0)))</f>
        <v/>
      </c>
      <c r="AZ102" s="334" t="str">
        <f>IF($B102="","",INDEX('All CCC'!AZ$7:AZ$754,MATCH(WatchList!$B102,'All CCC'!$B$7:$B$754,0)))</f>
        <v/>
      </c>
      <c r="BA102" s="334" t="str">
        <f>IF($B102="","",INDEX('All CCC'!BA$7:BA$754,MATCH(WatchList!$B102,'All CCC'!$B$7:$B$754,0)))</f>
        <v/>
      </c>
      <c r="BB102" s="334" t="str">
        <f>IF($B102="","",INDEX('All CCC'!BB$7:BB$754,MATCH(WatchList!$B102,'All CCC'!$B$7:$B$754,0)))</f>
        <v/>
      </c>
      <c r="BC102" s="334" t="str">
        <f>IF($B102="","",INDEX('All CCC'!BC$7:BC$754,MATCH(WatchList!$B102,'All CCC'!$B$7:$B$754,0)))</f>
        <v/>
      </c>
      <c r="BD102" s="334" t="str">
        <f>IF($B102="","",INDEX('All CCC'!BD$7:BD$754,MATCH(WatchList!$B102,'All CCC'!$B$7:$B$754,0)))</f>
        <v/>
      </c>
      <c r="BE102" s="334" t="str">
        <f>IF($B102="","",INDEX('All CCC'!BE$7:BE$754,MATCH(WatchList!$B102,'All CCC'!$B$7:$B$754,0)))</f>
        <v/>
      </c>
      <c r="BF102" s="334" t="str">
        <f>IF($B102="","",INDEX('All CCC'!BF$7:BF$754,MATCH(WatchList!$B102,'All CCC'!$B$7:$B$754,0)))</f>
        <v/>
      </c>
      <c r="BG102" s="334" t="str">
        <f>IF($B102="","",INDEX('All CCC'!BG$7:BG$754,MATCH(WatchList!$B102,'All CCC'!$B$7:$B$754,0)))</f>
        <v/>
      </c>
    </row>
    <row r="103" spans="1:59" x14ac:dyDescent="0.2">
      <c r="A103" s="333" t="str">
        <f>IF($B103="","",INDEX('All CCC'!A$7:A$754,MATCH(WatchList!$B103,'All CCC'!$B$7:$B$754,0)))</f>
        <v/>
      </c>
      <c r="B103" s="127"/>
      <c r="C103" s="334" t="str">
        <f>IF($B103="","",INDEX('All CCC'!C$7:C$754,MATCH(WatchList!$B103,'All CCC'!$B$7:$B$754,0)))</f>
        <v/>
      </c>
      <c r="D103" s="334" t="str">
        <f>IF($B103="","",INDEX('All CCC'!D$7:D$754,MATCH(WatchList!$B103,'All CCC'!$B$7:$B$754,0)))</f>
        <v/>
      </c>
      <c r="E103" s="334" t="str">
        <f>IF($B103="","",INDEX('All CCC'!E$7:E$754,MATCH(WatchList!$B103,'All CCC'!$B$7:$B$754,0)))</f>
        <v/>
      </c>
      <c r="F103" s="334" t="str">
        <f>IF($B103="","",INDEX('All CCC'!F$7:F$754,MATCH(WatchList!$B103,'All CCC'!$B$7:$B$754,0)))</f>
        <v/>
      </c>
      <c r="G103" s="334" t="str">
        <f>IF($B103="","",INDEX('All CCC'!G$7:G$754,MATCH(WatchList!$B103,'All CCC'!$B$7:$B$754,0)))</f>
        <v/>
      </c>
      <c r="H103" s="334" t="str">
        <f>IF($B103="","",INDEX('All CCC'!H$7:H$754,MATCH(WatchList!$B103,'All CCC'!$B$7:$B$754,0)))</f>
        <v/>
      </c>
      <c r="I103" s="334" t="str">
        <f>IF($B103="","",INDEX('All CCC'!I$7:I$754,MATCH(WatchList!$B103,'All CCC'!$B$7:$B$754,0)))</f>
        <v/>
      </c>
      <c r="J103" s="334" t="str">
        <f>IF($B103="","",INDEX('All CCC'!J$7:J$754,MATCH(WatchList!$B103,'All CCC'!$B$7:$B$754,0)))</f>
        <v/>
      </c>
      <c r="K103" s="334" t="str">
        <f>IF($B103="","",INDEX('All CCC'!K$7:K$754,MATCH(WatchList!$B103,'All CCC'!$B$7:$B$754,0)))</f>
        <v/>
      </c>
      <c r="L103" s="334" t="str">
        <f>IF($B103="","",INDEX('All CCC'!L$7:L$754,MATCH(WatchList!$B103,'All CCC'!$B$7:$B$754,0)))</f>
        <v/>
      </c>
      <c r="M103" s="334" t="str">
        <f>IF($B103="","",INDEX('All CCC'!M$7:M$754,MATCH(WatchList!$B103,'All CCC'!$B$7:$B$754,0)))</f>
        <v/>
      </c>
      <c r="N103" s="334" t="str">
        <f>IF($B103="","",INDEX('All CCC'!N$7:N$754,MATCH(WatchList!$B103,'All CCC'!$B$7:$B$754,0)))</f>
        <v/>
      </c>
      <c r="O103" s="334" t="str">
        <f>IF($B103="","",INDEX('All CCC'!O$7:O$754,MATCH(WatchList!$B103,'All CCC'!$B$7:$B$754,0)))</f>
        <v/>
      </c>
      <c r="P103" s="335" t="str">
        <f>IF($B103="","",INDEX('All CCC'!P$7:P$754,MATCH(WatchList!$B103,'All CCC'!$B$7:$B$754,0)))</f>
        <v/>
      </c>
      <c r="Q103" s="335" t="str">
        <f>IF($B103="","",INDEX('All CCC'!Q$7:Q$754,MATCH(WatchList!$B103,'All CCC'!$B$7:$B$754,0)))</f>
        <v/>
      </c>
      <c r="R103" s="334" t="str">
        <f>IF($B103="","",INDEX('All CCC'!R$7:R$754,MATCH(WatchList!$B103,'All CCC'!$B$7:$B$754,0)))</f>
        <v/>
      </c>
      <c r="S103" s="334" t="str">
        <f>IF($B103="","",INDEX('All CCC'!S$7:S$754,MATCH(WatchList!$B103,'All CCC'!$B$7:$B$754,0)))</f>
        <v/>
      </c>
      <c r="T103" s="334" t="str">
        <f>IF($B103="","",INDEX('All CCC'!T$7:T$754,MATCH(WatchList!$B103,'All CCC'!$B$7:$B$754,0)))</f>
        <v/>
      </c>
      <c r="U103" s="334" t="str">
        <f>IF($B103="","",INDEX('All CCC'!U$7:U$754,MATCH(WatchList!$B103,'All CCC'!$B$7:$B$754,0)))</f>
        <v/>
      </c>
      <c r="V103" s="334" t="str">
        <f>IF($B103="","",INDEX('All CCC'!V$7:V$754,MATCH(WatchList!$B103,'All CCC'!$B$7:$B$754,0)))</f>
        <v/>
      </c>
      <c r="W103" s="334" t="str">
        <f>IF($B103="","",INDEX('All CCC'!W$7:W$754,MATCH(WatchList!$B103,'All CCC'!$B$7:$B$754,0)))</f>
        <v/>
      </c>
      <c r="X103" s="334" t="str">
        <f>IF($B103="","",INDEX('All CCC'!X$7:X$754,MATCH(WatchList!$B103,'All CCC'!$B$7:$B$754,0)))</f>
        <v/>
      </c>
      <c r="Y103" s="334" t="str">
        <f>IF($B103="","",INDEX('All CCC'!Y$7:Y$754,MATCH(WatchList!$B103,'All CCC'!$B$7:$B$754,0)))</f>
        <v/>
      </c>
      <c r="Z103" s="334" t="str">
        <f>IF($B103="","",INDEX('All CCC'!Z$7:Z$754,MATCH(WatchList!$B103,'All CCC'!$B$7:$B$754,0)))</f>
        <v/>
      </c>
      <c r="AA103" s="334" t="str">
        <f>IF($B103="","",INDEX('All CCC'!AA$7:AA$754,MATCH(WatchList!$B103,'All CCC'!$B$7:$B$754,0)))</f>
        <v/>
      </c>
      <c r="AB103" s="334" t="str">
        <f>IF($B103="","",INDEX('All CCC'!AB$7:AB$754,MATCH(WatchList!$B103,'All CCC'!$B$7:$B$754,0)))</f>
        <v/>
      </c>
      <c r="AC103" s="334" t="str">
        <f>IF($B103="","",INDEX('All CCC'!AC$7:AC$754,MATCH(WatchList!$B103,'All CCC'!$B$7:$B$754,0)))</f>
        <v/>
      </c>
      <c r="AD103" s="334" t="str">
        <f>IF($B103="","",INDEX('All CCC'!AD$7:AD$754,MATCH(WatchList!$B103,'All CCC'!$B$7:$B$754,0)))</f>
        <v/>
      </c>
      <c r="AE103" s="334" t="str">
        <f>IF($B103="","",INDEX('All CCC'!AE$7:AE$754,MATCH(WatchList!$B103,'All CCC'!$B$7:$B$754,0)))</f>
        <v/>
      </c>
      <c r="AF103" s="334" t="str">
        <f>IF($B103="","",INDEX('All CCC'!AF$7:AF$754,MATCH(WatchList!$B103,'All CCC'!$B$7:$B$754,0)))</f>
        <v/>
      </c>
      <c r="AG103" s="334" t="str">
        <f>IF($B103="","",INDEX('All CCC'!AG$7:AG$754,MATCH(WatchList!$B103,'All CCC'!$B$7:$B$754,0)))</f>
        <v/>
      </c>
      <c r="AH103" s="334" t="str">
        <f>IF($B103="","",INDEX('All CCC'!AH$7:AH$754,MATCH(WatchList!$B103,'All CCC'!$B$7:$B$754,0)))</f>
        <v/>
      </c>
      <c r="AI103" s="334" t="str">
        <f>IF($B103="","",INDEX('All CCC'!AI$7:AI$754,MATCH(WatchList!$B103,'All CCC'!$B$7:$B$754,0)))</f>
        <v/>
      </c>
      <c r="AJ103" s="334" t="str">
        <f>IF($B103="","",INDEX('All CCC'!AJ$7:AJ$754,MATCH(WatchList!$B103,'All CCC'!$B$7:$B$754,0)))</f>
        <v/>
      </c>
      <c r="AK103" s="334" t="str">
        <f>IF($B103="","",INDEX('All CCC'!AK$7:AK$754,MATCH(WatchList!$B103,'All CCC'!$B$7:$B$754,0)))</f>
        <v/>
      </c>
      <c r="AL103" s="334" t="str">
        <f>IF($B103="","",INDEX('All CCC'!AL$7:AL$754,MATCH(WatchList!$B103,'All CCC'!$B$7:$B$754,0)))</f>
        <v/>
      </c>
      <c r="AM103" s="334" t="str">
        <f>IF($B103="","",INDEX('All CCC'!AM$7:AM$754,MATCH(WatchList!$B103,'All CCC'!$B$7:$B$754,0)))</f>
        <v/>
      </c>
      <c r="AN103" s="334" t="str">
        <f>IF($B103="","",INDEX('All CCC'!AN$7:AN$754,MATCH(WatchList!$B103,'All CCC'!$B$7:$B$754,0)))</f>
        <v/>
      </c>
      <c r="AO103" s="334" t="str">
        <f>IF($B103="","",INDEX('All CCC'!AO$7:AO$754,MATCH(WatchList!$B103,'All CCC'!$B$7:$B$754,0)))</f>
        <v/>
      </c>
      <c r="AP103" s="334" t="str">
        <f>IF($B103="","",INDEX('All CCC'!AP$7:AP$754,MATCH(WatchList!$B103,'All CCC'!$B$7:$B$754,0)))</f>
        <v/>
      </c>
      <c r="AQ103" s="334" t="str">
        <f>IF($B103="","",INDEX('All CCC'!AQ$7:AQ$754,MATCH(WatchList!$B103,'All CCC'!$B$7:$B$754,0)))</f>
        <v/>
      </c>
      <c r="AR103" s="334" t="str">
        <f>IF($B103="","",INDEX('All CCC'!AR$7:AR$754,MATCH(WatchList!$B103,'All CCC'!$B$7:$B$754,0)))</f>
        <v/>
      </c>
      <c r="AS103" s="334" t="str">
        <f>IF($B103="","",INDEX('All CCC'!AS$7:AS$754,MATCH(WatchList!$B103,'All CCC'!$B$7:$B$754,0)))</f>
        <v/>
      </c>
      <c r="AT103" s="334" t="str">
        <f>IF($B103="","",INDEX('All CCC'!AT$7:AT$754,MATCH(WatchList!$B103,'All CCC'!$B$7:$B$754,0)))</f>
        <v/>
      </c>
      <c r="AU103" s="334" t="str">
        <f>IF($B103="","",INDEX('All CCC'!AU$7:AU$754,MATCH(WatchList!$B103,'All CCC'!$B$7:$B$754,0)))</f>
        <v/>
      </c>
      <c r="AV103" s="334" t="str">
        <f>IF($B103="","",INDEX('All CCC'!AV$7:AV$754,MATCH(WatchList!$B103,'All CCC'!$B$7:$B$754,0)))</f>
        <v/>
      </c>
      <c r="AW103" s="334" t="str">
        <f>IF($B103="","",INDEX('All CCC'!AW$7:AW$754,MATCH(WatchList!$B103,'All CCC'!$B$7:$B$754,0)))</f>
        <v/>
      </c>
      <c r="AX103" s="334" t="str">
        <f>IF($B103="","",INDEX('All CCC'!AX$7:AX$754,MATCH(WatchList!$B103,'All CCC'!$B$7:$B$754,0)))</f>
        <v/>
      </c>
      <c r="AY103" s="334" t="str">
        <f>IF($B103="","",INDEX('All CCC'!AY$7:AY$754,MATCH(WatchList!$B103,'All CCC'!$B$7:$B$754,0)))</f>
        <v/>
      </c>
      <c r="AZ103" s="334" t="str">
        <f>IF($B103="","",INDEX('All CCC'!AZ$7:AZ$754,MATCH(WatchList!$B103,'All CCC'!$B$7:$B$754,0)))</f>
        <v/>
      </c>
      <c r="BA103" s="334" t="str">
        <f>IF($B103="","",INDEX('All CCC'!BA$7:BA$754,MATCH(WatchList!$B103,'All CCC'!$B$7:$B$754,0)))</f>
        <v/>
      </c>
      <c r="BB103" s="334" t="str">
        <f>IF($B103="","",INDEX('All CCC'!BB$7:BB$754,MATCH(WatchList!$B103,'All CCC'!$B$7:$B$754,0)))</f>
        <v/>
      </c>
      <c r="BC103" s="334" t="str">
        <f>IF($B103="","",INDEX('All CCC'!BC$7:BC$754,MATCH(WatchList!$B103,'All CCC'!$B$7:$B$754,0)))</f>
        <v/>
      </c>
      <c r="BD103" s="334" t="str">
        <f>IF($B103="","",INDEX('All CCC'!BD$7:BD$754,MATCH(WatchList!$B103,'All CCC'!$B$7:$B$754,0)))</f>
        <v/>
      </c>
      <c r="BE103" s="334" t="str">
        <f>IF($B103="","",INDEX('All CCC'!BE$7:BE$754,MATCH(WatchList!$B103,'All CCC'!$B$7:$B$754,0)))</f>
        <v/>
      </c>
      <c r="BF103" s="334" t="str">
        <f>IF($B103="","",INDEX('All CCC'!BF$7:BF$754,MATCH(WatchList!$B103,'All CCC'!$B$7:$B$754,0)))</f>
        <v/>
      </c>
      <c r="BG103" s="334" t="str">
        <f>IF($B103="","",INDEX('All CCC'!BG$7:BG$754,MATCH(WatchList!$B103,'All CCC'!$B$7:$B$754,0)))</f>
        <v/>
      </c>
    </row>
    <row r="104" spans="1:59" x14ac:dyDescent="0.2">
      <c r="A104" s="333" t="str">
        <f>IF($B104="","",INDEX('All CCC'!A$7:A$754,MATCH(WatchList!$B104,'All CCC'!$B$7:$B$754,0)))</f>
        <v/>
      </c>
      <c r="B104" s="127"/>
      <c r="C104" s="334" t="str">
        <f>IF($B104="","",INDEX('All CCC'!C$7:C$754,MATCH(WatchList!$B104,'All CCC'!$B$7:$B$754,0)))</f>
        <v/>
      </c>
      <c r="D104" s="334" t="str">
        <f>IF($B104="","",INDEX('All CCC'!D$7:D$754,MATCH(WatchList!$B104,'All CCC'!$B$7:$B$754,0)))</f>
        <v/>
      </c>
      <c r="E104" s="334" t="str">
        <f>IF($B104="","",INDEX('All CCC'!E$7:E$754,MATCH(WatchList!$B104,'All CCC'!$B$7:$B$754,0)))</f>
        <v/>
      </c>
      <c r="F104" s="334" t="str">
        <f>IF($B104="","",INDEX('All CCC'!F$7:F$754,MATCH(WatchList!$B104,'All CCC'!$B$7:$B$754,0)))</f>
        <v/>
      </c>
      <c r="G104" s="334" t="str">
        <f>IF($B104="","",INDEX('All CCC'!G$7:G$754,MATCH(WatchList!$B104,'All CCC'!$B$7:$B$754,0)))</f>
        <v/>
      </c>
      <c r="H104" s="334" t="str">
        <f>IF($B104="","",INDEX('All CCC'!H$7:H$754,MATCH(WatchList!$B104,'All CCC'!$B$7:$B$754,0)))</f>
        <v/>
      </c>
      <c r="I104" s="334" t="str">
        <f>IF($B104="","",INDEX('All CCC'!I$7:I$754,MATCH(WatchList!$B104,'All CCC'!$B$7:$B$754,0)))</f>
        <v/>
      </c>
      <c r="J104" s="334" t="str">
        <f>IF($B104="","",INDEX('All CCC'!J$7:J$754,MATCH(WatchList!$B104,'All CCC'!$B$7:$B$754,0)))</f>
        <v/>
      </c>
      <c r="K104" s="334" t="str">
        <f>IF($B104="","",INDEX('All CCC'!K$7:K$754,MATCH(WatchList!$B104,'All CCC'!$B$7:$B$754,0)))</f>
        <v/>
      </c>
      <c r="L104" s="334" t="str">
        <f>IF($B104="","",INDEX('All CCC'!L$7:L$754,MATCH(WatchList!$B104,'All CCC'!$B$7:$B$754,0)))</f>
        <v/>
      </c>
      <c r="M104" s="334" t="str">
        <f>IF($B104="","",INDEX('All CCC'!M$7:M$754,MATCH(WatchList!$B104,'All CCC'!$B$7:$B$754,0)))</f>
        <v/>
      </c>
      <c r="N104" s="334" t="str">
        <f>IF($B104="","",INDEX('All CCC'!N$7:N$754,MATCH(WatchList!$B104,'All CCC'!$B$7:$B$754,0)))</f>
        <v/>
      </c>
      <c r="O104" s="334" t="str">
        <f>IF($B104="","",INDEX('All CCC'!O$7:O$754,MATCH(WatchList!$B104,'All CCC'!$B$7:$B$754,0)))</f>
        <v/>
      </c>
      <c r="P104" s="335" t="str">
        <f>IF($B104="","",INDEX('All CCC'!P$7:P$754,MATCH(WatchList!$B104,'All CCC'!$B$7:$B$754,0)))</f>
        <v/>
      </c>
      <c r="Q104" s="335" t="str">
        <f>IF($B104="","",INDEX('All CCC'!Q$7:Q$754,MATCH(WatchList!$B104,'All CCC'!$B$7:$B$754,0)))</f>
        <v/>
      </c>
      <c r="R104" s="334" t="str">
        <f>IF($B104="","",INDEX('All CCC'!R$7:R$754,MATCH(WatchList!$B104,'All CCC'!$B$7:$B$754,0)))</f>
        <v/>
      </c>
      <c r="S104" s="334" t="str">
        <f>IF($B104="","",INDEX('All CCC'!S$7:S$754,MATCH(WatchList!$B104,'All CCC'!$B$7:$B$754,0)))</f>
        <v/>
      </c>
      <c r="T104" s="334" t="str">
        <f>IF($B104="","",INDEX('All CCC'!T$7:T$754,MATCH(WatchList!$B104,'All CCC'!$B$7:$B$754,0)))</f>
        <v/>
      </c>
      <c r="U104" s="334" t="str">
        <f>IF($B104="","",INDEX('All CCC'!U$7:U$754,MATCH(WatchList!$B104,'All CCC'!$B$7:$B$754,0)))</f>
        <v/>
      </c>
      <c r="V104" s="334" t="str">
        <f>IF($B104="","",INDEX('All CCC'!V$7:V$754,MATCH(WatchList!$B104,'All CCC'!$B$7:$B$754,0)))</f>
        <v/>
      </c>
      <c r="W104" s="334" t="str">
        <f>IF($B104="","",INDEX('All CCC'!W$7:W$754,MATCH(WatchList!$B104,'All CCC'!$B$7:$B$754,0)))</f>
        <v/>
      </c>
      <c r="X104" s="334" t="str">
        <f>IF($B104="","",INDEX('All CCC'!X$7:X$754,MATCH(WatchList!$B104,'All CCC'!$B$7:$B$754,0)))</f>
        <v/>
      </c>
      <c r="Y104" s="334" t="str">
        <f>IF($B104="","",INDEX('All CCC'!Y$7:Y$754,MATCH(WatchList!$B104,'All CCC'!$B$7:$B$754,0)))</f>
        <v/>
      </c>
      <c r="Z104" s="334" t="str">
        <f>IF($B104="","",INDEX('All CCC'!Z$7:Z$754,MATCH(WatchList!$B104,'All CCC'!$B$7:$B$754,0)))</f>
        <v/>
      </c>
      <c r="AA104" s="334" t="str">
        <f>IF($B104="","",INDEX('All CCC'!AA$7:AA$754,MATCH(WatchList!$B104,'All CCC'!$B$7:$B$754,0)))</f>
        <v/>
      </c>
      <c r="AB104" s="334" t="str">
        <f>IF($B104="","",INDEX('All CCC'!AB$7:AB$754,MATCH(WatchList!$B104,'All CCC'!$B$7:$B$754,0)))</f>
        <v/>
      </c>
      <c r="AC104" s="334" t="str">
        <f>IF($B104="","",INDEX('All CCC'!AC$7:AC$754,MATCH(WatchList!$B104,'All CCC'!$B$7:$B$754,0)))</f>
        <v/>
      </c>
      <c r="AD104" s="334" t="str">
        <f>IF($B104="","",INDEX('All CCC'!AD$7:AD$754,MATCH(WatchList!$B104,'All CCC'!$B$7:$B$754,0)))</f>
        <v/>
      </c>
      <c r="AE104" s="334" t="str">
        <f>IF($B104="","",INDEX('All CCC'!AE$7:AE$754,MATCH(WatchList!$B104,'All CCC'!$B$7:$B$754,0)))</f>
        <v/>
      </c>
      <c r="AF104" s="334" t="str">
        <f>IF($B104="","",INDEX('All CCC'!AF$7:AF$754,MATCH(WatchList!$B104,'All CCC'!$B$7:$B$754,0)))</f>
        <v/>
      </c>
      <c r="AG104" s="334" t="str">
        <f>IF($B104="","",INDEX('All CCC'!AG$7:AG$754,MATCH(WatchList!$B104,'All CCC'!$B$7:$B$754,0)))</f>
        <v/>
      </c>
      <c r="AH104" s="334" t="str">
        <f>IF($B104="","",INDEX('All CCC'!AH$7:AH$754,MATCH(WatchList!$B104,'All CCC'!$B$7:$B$754,0)))</f>
        <v/>
      </c>
      <c r="AI104" s="334" t="str">
        <f>IF($B104="","",INDEX('All CCC'!AI$7:AI$754,MATCH(WatchList!$B104,'All CCC'!$B$7:$B$754,0)))</f>
        <v/>
      </c>
      <c r="AJ104" s="334" t="str">
        <f>IF($B104="","",INDEX('All CCC'!AJ$7:AJ$754,MATCH(WatchList!$B104,'All CCC'!$B$7:$B$754,0)))</f>
        <v/>
      </c>
      <c r="AK104" s="334" t="str">
        <f>IF($B104="","",INDEX('All CCC'!AK$7:AK$754,MATCH(WatchList!$B104,'All CCC'!$B$7:$B$754,0)))</f>
        <v/>
      </c>
      <c r="AL104" s="334" t="str">
        <f>IF($B104="","",INDEX('All CCC'!AL$7:AL$754,MATCH(WatchList!$B104,'All CCC'!$B$7:$B$754,0)))</f>
        <v/>
      </c>
      <c r="AM104" s="334" t="str">
        <f>IF($B104="","",INDEX('All CCC'!AM$7:AM$754,MATCH(WatchList!$B104,'All CCC'!$B$7:$B$754,0)))</f>
        <v/>
      </c>
      <c r="AN104" s="334" t="str">
        <f>IF($B104="","",INDEX('All CCC'!AN$7:AN$754,MATCH(WatchList!$B104,'All CCC'!$B$7:$B$754,0)))</f>
        <v/>
      </c>
      <c r="AO104" s="334" t="str">
        <f>IF($B104="","",INDEX('All CCC'!AO$7:AO$754,MATCH(WatchList!$B104,'All CCC'!$B$7:$B$754,0)))</f>
        <v/>
      </c>
      <c r="AP104" s="334" t="str">
        <f>IF($B104="","",INDEX('All CCC'!AP$7:AP$754,MATCH(WatchList!$B104,'All CCC'!$B$7:$B$754,0)))</f>
        <v/>
      </c>
      <c r="AQ104" s="334" t="str">
        <f>IF($B104="","",INDEX('All CCC'!AQ$7:AQ$754,MATCH(WatchList!$B104,'All CCC'!$B$7:$B$754,0)))</f>
        <v/>
      </c>
      <c r="AR104" s="334" t="str">
        <f>IF($B104="","",INDEX('All CCC'!AR$7:AR$754,MATCH(WatchList!$B104,'All CCC'!$B$7:$B$754,0)))</f>
        <v/>
      </c>
      <c r="AS104" s="334" t="str">
        <f>IF($B104="","",INDEX('All CCC'!AS$7:AS$754,MATCH(WatchList!$B104,'All CCC'!$B$7:$B$754,0)))</f>
        <v/>
      </c>
      <c r="AT104" s="334" t="str">
        <f>IF($B104="","",INDEX('All CCC'!AT$7:AT$754,MATCH(WatchList!$B104,'All CCC'!$B$7:$B$754,0)))</f>
        <v/>
      </c>
      <c r="AU104" s="334" t="str">
        <f>IF($B104="","",INDEX('All CCC'!AU$7:AU$754,MATCH(WatchList!$B104,'All CCC'!$B$7:$B$754,0)))</f>
        <v/>
      </c>
      <c r="AV104" s="334" t="str">
        <f>IF($B104="","",INDEX('All CCC'!AV$7:AV$754,MATCH(WatchList!$B104,'All CCC'!$B$7:$B$754,0)))</f>
        <v/>
      </c>
      <c r="AW104" s="334" t="str">
        <f>IF($B104="","",INDEX('All CCC'!AW$7:AW$754,MATCH(WatchList!$B104,'All CCC'!$B$7:$B$754,0)))</f>
        <v/>
      </c>
      <c r="AX104" s="334" t="str">
        <f>IF($B104="","",INDEX('All CCC'!AX$7:AX$754,MATCH(WatchList!$B104,'All CCC'!$B$7:$B$754,0)))</f>
        <v/>
      </c>
      <c r="AY104" s="334" t="str">
        <f>IF($B104="","",INDEX('All CCC'!AY$7:AY$754,MATCH(WatchList!$B104,'All CCC'!$B$7:$B$754,0)))</f>
        <v/>
      </c>
      <c r="AZ104" s="334" t="str">
        <f>IF($B104="","",INDEX('All CCC'!AZ$7:AZ$754,MATCH(WatchList!$B104,'All CCC'!$B$7:$B$754,0)))</f>
        <v/>
      </c>
      <c r="BA104" s="334" t="str">
        <f>IF($B104="","",INDEX('All CCC'!BA$7:BA$754,MATCH(WatchList!$B104,'All CCC'!$B$7:$B$754,0)))</f>
        <v/>
      </c>
      <c r="BB104" s="334" t="str">
        <f>IF($B104="","",INDEX('All CCC'!BB$7:BB$754,MATCH(WatchList!$B104,'All CCC'!$B$7:$B$754,0)))</f>
        <v/>
      </c>
      <c r="BC104" s="334" t="str">
        <f>IF($B104="","",INDEX('All CCC'!BC$7:BC$754,MATCH(WatchList!$B104,'All CCC'!$B$7:$B$754,0)))</f>
        <v/>
      </c>
      <c r="BD104" s="334" t="str">
        <f>IF($B104="","",INDEX('All CCC'!BD$7:BD$754,MATCH(WatchList!$B104,'All CCC'!$B$7:$B$754,0)))</f>
        <v/>
      </c>
      <c r="BE104" s="334" t="str">
        <f>IF($B104="","",INDEX('All CCC'!BE$7:BE$754,MATCH(WatchList!$B104,'All CCC'!$B$7:$B$754,0)))</f>
        <v/>
      </c>
      <c r="BF104" s="334" t="str">
        <f>IF($B104="","",INDEX('All CCC'!BF$7:BF$754,MATCH(WatchList!$B104,'All CCC'!$B$7:$B$754,0)))</f>
        <v/>
      </c>
      <c r="BG104" s="334" t="str">
        <f>IF($B104="","",INDEX('All CCC'!BG$7:BG$754,MATCH(WatchList!$B104,'All CCC'!$B$7:$B$754,0)))</f>
        <v/>
      </c>
    </row>
    <row r="105" spans="1:59" x14ac:dyDescent="0.2">
      <c r="A105" s="333" t="str">
        <f>IF($B105="","",INDEX('All CCC'!A$7:A$754,MATCH(WatchList!$B105,'All CCC'!$B$7:$B$754,0)))</f>
        <v/>
      </c>
      <c r="B105" s="127"/>
      <c r="C105" s="334" t="str">
        <f>IF($B105="","",INDEX('All CCC'!C$7:C$754,MATCH(WatchList!$B105,'All CCC'!$B$7:$B$754,0)))</f>
        <v/>
      </c>
      <c r="D105" s="334" t="str">
        <f>IF($B105="","",INDEX('All CCC'!D$7:D$754,MATCH(WatchList!$B105,'All CCC'!$B$7:$B$754,0)))</f>
        <v/>
      </c>
      <c r="E105" s="334" t="str">
        <f>IF($B105="","",INDEX('All CCC'!E$7:E$754,MATCH(WatchList!$B105,'All CCC'!$B$7:$B$754,0)))</f>
        <v/>
      </c>
      <c r="F105" s="334" t="str">
        <f>IF($B105="","",INDEX('All CCC'!F$7:F$754,MATCH(WatchList!$B105,'All CCC'!$B$7:$B$754,0)))</f>
        <v/>
      </c>
      <c r="G105" s="334" t="str">
        <f>IF($B105="","",INDEX('All CCC'!G$7:G$754,MATCH(WatchList!$B105,'All CCC'!$B$7:$B$754,0)))</f>
        <v/>
      </c>
      <c r="H105" s="334" t="str">
        <f>IF($B105="","",INDEX('All CCC'!H$7:H$754,MATCH(WatchList!$B105,'All CCC'!$B$7:$B$754,0)))</f>
        <v/>
      </c>
      <c r="I105" s="334" t="str">
        <f>IF($B105="","",INDEX('All CCC'!I$7:I$754,MATCH(WatchList!$B105,'All CCC'!$B$7:$B$754,0)))</f>
        <v/>
      </c>
      <c r="J105" s="334" t="str">
        <f>IF($B105="","",INDEX('All CCC'!J$7:J$754,MATCH(WatchList!$B105,'All CCC'!$B$7:$B$754,0)))</f>
        <v/>
      </c>
      <c r="K105" s="334" t="str">
        <f>IF($B105="","",INDEX('All CCC'!K$7:K$754,MATCH(WatchList!$B105,'All CCC'!$B$7:$B$754,0)))</f>
        <v/>
      </c>
      <c r="L105" s="334" t="str">
        <f>IF($B105="","",INDEX('All CCC'!L$7:L$754,MATCH(WatchList!$B105,'All CCC'!$B$7:$B$754,0)))</f>
        <v/>
      </c>
      <c r="M105" s="334" t="str">
        <f>IF($B105="","",INDEX('All CCC'!M$7:M$754,MATCH(WatchList!$B105,'All CCC'!$B$7:$B$754,0)))</f>
        <v/>
      </c>
      <c r="N105" s="334" t="str">
        <f>IF($B105="","",INDEX('All CCC'!N$7:N$754,MATCH(WatchList!$B105,'All CCC'!$B$7:$B$754,0)))</f>
        <v/>
      </c>
      <c r="O105" s="334" t="str">
        <f>IF($B105="","",INDEX('All CCC'!O$7:O$754,MATCH(WatchList!$B105,'All CCC'!$B$7:$B$754,0)))</f>
        <v/>
      </c>
      <c r="P105" s="335" t="str">
        <f>IF($B105="","",INDEX('All CCC'!P$7:P$754,MATCH(WatchList!$B105,'All CCC'!$B$7:$B$754,0)))</f>
        <v/>
      </c>
      <c r="Q105" s="335" t="str">
        <f>IF($B105="","",INDEX('All CCC'!Q$7:Q$754,MATCH(WatchList!$B105,'All CCC'!$B$7:$B$754,0)))</f>
        <v/>
      </c>
      <c r="R105" s="334" t="str">
        <f>IF($B105="","",INDEX('All CCC'!R$7:R$754,MATCH(WatchList!$B105,'All CCC'!$B$7:$B$754,0)))</f>
        <v/>
      </c>
      <c r="S105" s="334" t="str">
        <f>IF($B105="","",INDEX('All CCC'!S$7:S$754,MATCH(WatchList!$B105,'All CCC'!$B$7:$B$754,0)))</f>
        <v/>
      </c>
      <c r="T105" s="334" t="str">
        <f>IF($B105="","",INDEX('All CCC'!T$7:T$754,MATCH(WatchList!$B105,'All CCC'!$B$7:$B$754,0)))</f>
        <v/>
      </c>
      <c r="U105" s="334" t="str">
        <f>IF($B105="","",INDEX('All CCC'!U$7:U$754,MATCH(WatchList!$B105,'All CCC'!$B$7:$B$754,0)))</f>
        <v/>
      </c>
      <c r="V105" s="334" t="str">
        <f>IF($B105="","",INDEX('All CCC'!V$7:V$754,MATCH(WatchList!$B105,'All CCC'!$B$7:$B$754,0)))</f>
        <v/>
      </c>
      <c r="W105" s="334" t="str">
        <f>IF($B105="","",INDEX('All CCC'!W$7:W$754,MATCH(WatchList!$B105,'All CCC'!$B$7:$B$754,0)))</f>
        <v/>
      </c>
      <c r="X105" s="334" t="str">
        <f>IF($B105="","",INDEX('All CCC'!X$7:X$754,MATCH(WatchList!$B105,'All CCC'!$B$7:$B$754,0)))</f>
        <v/>
      </c>
      <c r="Y105" s="334" t="str">
        <f>IF($B105="","",INDEX('All CCC'!Y$7:Y$754,MATCH(WatchList!$B105,'All CCC'!$B$7:$B$754,0)))</f>
        <v/>
      </c>
      <c r="Z105" s="334" t="str">
        <f>IF($B105="","",INDEX('All CCC'!Z$7:Z$754,MATCH(WatchList!$B105,'All CCC'!$B$7:$B$754,0)))</f>
        <v/>
      </c>
      <c r="AA105" s="334" t="str">
        <f>IF($B105="","",INDEX('All CCC'!AA$7:AA$754,MATCH(WatchList!$B105,'All CCC'!$B$7:$B$754,0)))</f>
        <v/>
      </c>
      <c r="AB105" s="334" t="str">
        <f>IF($B105="","",INDEX('All CCC'!AB$7:AB$754,MATCH(WatchList!$B105,'All CCC'!$B$7:$B$754,0)))</f>
        <v/>
      </c>
      <c r="AC105" s="334" t="str">
        <f>IF($B105="","",INDEX('All CCC'!AC$7:AC$754,MATCH(WatchList!$B105,'All CCC'!$B$7:$B$754,0)))</f>
        <v/>
      </c>
      <c r="AD105" s="334" t="str">
        <f>IF($B105="","",INDEX('All CCC'!AD$7:AD$754,MATCH(WatchList!$B105,'All CCC'!$B$7:$B$754,0)))</f>
        <v/>
      </c>
      <c r="AE105" s="334" t="str">
        <f>IF($B105="","",INDEX('All CCC'!AE$7:AE$754,MATCH(WatchList!$B105,'All CCC'!$B$7:$B$754,0)))</f>
        <v/>
      </c>
      <c r="AF105" s="334" t="str">
        <f>IF($B105="","",INDEX('All CCC'!AF$7:AF$754,MATCH(WatchList!$B105,'All CCC'!$B$7:$B$754,0)))</f>
        <v/>
      </c>
      <c r="AG105" s="334" t="str">
        <f>IF($B105="","",INDEX('All CCC'!AG$7:AG$754,MATCH(WatchList!$B105,'All CCC'!$B$7:$B$754,0)))</f>
        <v/>
      </c>
      <c r="AH105" s="334" t="str">
        <f>IF($B105="","",INDEX('All CCC'!AH$7:AH$754,MATCH(WatchList!$B105,'All CCC'!$B$7:$B$754,0)))</f>
        <v/>
      </c>
      <c r="AI105" s="334" t="str">
        <f>IF($B105="","",INDEX('All CCC'!AI$7:AI$754,MATCH(WatchList!$B105,'All CCC'!$B$7:$B$754,0)))</f>
        <v/>
      </c>
      <c r="AJ105" s="334" t="str">
        <f>IF($B105="","",INDEX('All CCC'!AJ$7:AJ$754,MATCH(WatchList!$B105,'All CCC'!$B$7:$B$754,0)))</f>
        <v/>
      </c>
      <c r="AK105" s="334" t="str">
        <f>IF($B105="","",INDEX('All CCC'!AK$7:AK$754,MATCH(WatchList!$B105,'All CCC'!$B$7:$B$754,0)))</f>
        <v/>
      </c>
      <c r="AL105" s="334" t="str">
        <f>IF($B105="","",INDEX('All CCC'!AL$7:AL$754,MATCH(WatchList!$B105,'All CCC'!$B$7:$B$754,0)))</f>
        <v/>
      </c>
      <c r="AM105" s="334" t="str">
        <f>IF($B105="","",INDEX('All CCC'!AM$7:AM$754,MATCH(WatchList!$B105,'All CCC'!$B$7:$B$754,0)))</f>
        <v/>
      </c>
      <c r="AN105" s="334" t="str">
        <f>IF($B105="","",INDEX('All CCC'!AN$7:AN$754,MATCH(WatchList!$B105,'All CCC'!$B$7:$B$754,0)))</f>
        <v/>
      </c>
      <c r="AO105" s="334" t="str">
        <f>IF($B105="","",INDEX('All CCC'!AO$7:AO$754,MATCH(WatchList!$B105,'All CCC'!$B$7:$B$754,0)))</f>
        <v/>
      </c>
      <c r="AP105" s="334" t="str">
        <f>IF($B105="","",INDEX('All CCC'!AP$7:AP$754,MATCH(WatchList!$B105,'All CCC'!$B$7:$B$754,0)))</f>
        <v/>
      </c>
      <c r="AQ105" s="334" t="str">
        <f>IF($B105="","",INDEX('All CCC'!AQ$7:AQ$754,MATCH(WatchList!$B105,'All CCC'!$B$7:$B$754,0)))</f>
        <v/>
      </c>
      <c r="AR105" s="334" t="str">
        <f>IF($B105="","",INDEX('All CCC'!AR$7:AR$754,MATCH(WatchList!$B105,'All CCC'!$B$7:$B$754,0)))</f>
        <v/>
      </c>
      <c r="AS105" s="334" t="str">
        <f>IF($B105="","",INDEX('All CCC'!AS$7:AS$754,MATCH(WatchList!$B105,'All CCC'!$B$7:$B$754,0)))</f>
        <v/>
      </c>
      <c r="AT105" s="334" t="str">
        <f>IF($B105="","",INDEX('All CCC'!AT$7:AT$754,MATCH(WatchList!$B105,'All CCC'!$B$7:$B$754,0)))</f>
        <v/>
      </c>
      <c r="AU105" s="334" t="str">
        <f>IF($B105="","",INDEX('All CCC'!AU$7:AU$754,MATCH(WatchList!$B105,'All CCC'!$B$7:$B$754,0)))</f>
        <v/>
      </c>
      <c r="AV105" s="334" t="str">
        <f>IF($B105="","",INDEX('All CCC'!AV$7:AV$754,MATCH(WatchList!$B105,'All CCC'!$B$7:$B$754,0)))</f>
        <v/>
      </c>
      <c r="AW105" s="334" t="str">
        <f>IF($B105="","",INDEX('All CCC'!AW$7:AW$754,MATCH(WatchList!$B105,'All CCC'!$B$7:$B$754,0)))</f>
        <v/>
      </c>
      <c r="AX105" s="334" t="str">
        <f>IF($B105="","",INDEX('All CCC'!AX$7:AX$754,MATCH(WatchList!$B105,'All CCC'!$B$7:$B$754,0)))</f>
        <v/>
      </c>
      <c r="AY105" s="334" t="str">
        <f>IF($B105="","",INDEX('All CCC'!AY$7:AY$754,MATCH(WatchList!$B105,'All CCC'!$B$7:$B$754,0)))</f>
        <v/>
      </c>
      <c r="AZ105" s="334" t="str">
        <f>IF($B105="","",INDEX('All CCC'!AZ$7:AZ$754,MATCH(WatchList!$B105,'All CCC'!$B$7:$B$754,0)))</f>
        <v/>
      </c>
      <c r="BA105" s="334" t="str">
        <f>IF($B105="","",INDEX('All CCC'!BA$7:BA$754,MATCH(WatchList!$B105,'All CCC'!$B$7:$B$754,0)))</f>
        <v/>
      </c>
      <c r="BB105" s="334" t="str">
        <f>IF($B105="","",INDEX('All CCC'!BB$7:BB$754,MATCH(WatchList!$B105,'All CCC'!$B$7:$B$754,0)))</f>
        <v/>
      </c>
      <c r="BC105" s="334" t="str">
        <f>IF($B105="","",INDEX('All CCC'!BC$7:BC$754,MATCH(WatchList!$B105,'All CCC'!$B$7:$B$754,0)))</f>
        <v/>
      </c>
      <c r="BD105" s="334" t="str">
        <f>IF($B105="","",INDEX('All CCC'!BD$7:BD$754,MATCH(WatchList!$B105,'All CCC'!$B$7:$B$754,0)))</f>
        <v/>
      </c>
      <c r="BE105" s="334" t="str">
        <f>IF($B105="","",INDEX('All CCC'!BE$7:BE$754,MATCH(WatchList!$B105,'All CCC'!$B$7:$B$754,0)))</f>
        <v/>
      </c>
      <c r="BF105" s="334" t="str">
        <f>IF($B105="","",INDEX('All CCC'!BF$7:BF$754,MATCH(WatchList!$B105,'All CCC'!$B$7:$B$754,0)))</f>
        <v/>
      </c>
      <c r="BG105" s="334" t="str">
        <f>IF($B105="","",INDEX('All CCC'!BG$7:BG$754,MATCH(WatchList!$B105,'All CCC'!$B$7:$B$754,0)))</f>
        <v/>
      </c>
    </row>
    <row r="106" spans="1:59" x14ac:dyDescent="0.2">
      <c r="A106" s="333" t="str">
        <f>IF($B106="","",INDEX('All CCC'!A$7:A$754,MATCH(WatchList!$B106,'All CCC'!$B$7:$B$754,0)))</f>
        <v/>
      </c>
      <c r="B106" s="127"/>
      <c r="C106" s="334" t="str">
        <f>IF($B106="","",INDEX('All CCC'!C$7:C$754,MATCH(WatchList!$B106,'All CCC'!$B$7:$B$754,0)))</f>
        <v/>
      </c>
      <c r="D106" s="334" t="str">
        <f>IF($B106="","",INDEX('All CCC'!D$7:D$754,MATCH(WatchList!$B106,'All CCC'!$B$7:$B$754,0)))</f>
        <v/>
      </c>
      <c r="E106" s="334" t="str">
        <f>IF($B106="","",INDEX('All CCC'!E$7:E$754,MATCH(WatchList!$B106,'All CCC'!$B$7:$B$754,0)))</f>
        <v/>
      </c>
      <c r="F106" s="334" t="str">
        <f>IF($B106="","",INDEX('All CCC'!F$7:F$754,MATCH(WatchList!$B106,'All CCC'!$B$7:$B$754,0)))</f>
        <v/>
      </c>
      <c r="G106" s="334" t="str">
        <f>IF($B106="","",INDEX('All CCC'!G$7:G$754,MATCH(WatchList!$B106,'All CCC'!$B$7:$B$754,0)))</f>
        <v/>
      </c>
      <c r="H106" s="334" t="str">
        <f>IF($B106="","",INDEX('All CCC'!H$7:H$754,MATCH(WatchList!$B106,'All CCC'!$B$7:$B$754,0)))</f>
        <v/>
      </c>
      <c r="I106" s="334" t="str">
        <f>IF($B106="","",INDEX('All CCC'!I$7:I$754,MATCH(WatchList!$B106,'All CCC'!$B$7:$B$754,0)))</f>
        <v/>
      </c>
      <c r="J106" s="334" t="str">
        <f>IF($B106="","",INDEX('All CCC'!J$7:J$754,MATCH(WatchList!$B106,'All CCC'!$B$7:$B$754,0)))</f>
        <v/>
      </c>
      <c r="K106" s="334" t="str">
        <f>IF($B106="","",INDEX('All CCC'!K$7:K$754,MATCH(WatchList!$B106,'All CCC'!$B$7:$B$754,0)))</f>
        <v/>
      </c>
      <c r="L106" s="334" t="str">
        <f>IF($B106="","",INDEX('All CCC'!L$7:L$754,MATCH(WatchList!$B106,'All CCC'!$B$7:$B$754,0)))</f>
        <v/>
      </c>
      <c r="M106" s="334" t="str">
        <f>IF($B106="","",INDEX('All CCC'!M$7:M$754,MATCH(WatchList!$B106,'All CCC'!$B$7:$B$754,0)))</f>
        <v/>
      </c>
      <c r="N106" s="334" t="str">
        <f>IF($B106="","",INDEX('All CCC'!N$7:N$754,MATCH(WatchList!$B106,'All CCC'!$B$7:$B$754,0)))</f>
        <v/>
      </c>
      <c r="O106" s="334" t="str">
        <f>IF($B106="","",INDEX('All CCC'!O$7:O$754,MATCH(WatchList!$B106,'All CCC'!$B$7:$B$754,0)))</f>
        <v/>
      </c>
      <c r="P106" s="335" t="str">
        <f>IF($B106="","",INDEX('All CCC'!P$7:P$754,MATCH(WatchList!$B106,'All CCC'!$B$7:$B$754,0)))</f>
        <v/>
      </c>
      <c r="Q106" s="335" t="str">
        <f>IF($B106="","",INDEX('All CCC'!Q$7:Q$754,MATCH(WatchList!$B106,'All CCC'!$B$7:$B$754,0)))</f>
        <v/>
      </c>
      <c r="R106" s="334" t="str">
        <f>IF($B106="","",INDEX('All CCC'!R$7:R$754,MATCH(WatchList!$B106,'All CCC'!$B$7:$B$754,0)))</f>
        <v/>
      </c>
      <c r="S106" s="334" t="str">
        <f>IF($B106="","",INDEX('All CCC'!S$7:S$754,MATCH(WatchList!$B106,'All CCC'!$B$7:$B$754,0)))</f>
        <v/>
      </c>
      <c r="T106" s="334" t="str">
        <f>IF($B106="","",INDEX('All CCC'!T$7:T$754,MATCH(WatchList!$B106,'All CCC'!$B$7:$B$754,0)))</f>
        <v/>
      </c>
      <c r="U106" s="334" t="str">
        <f>IF($B106="","",INDEX('All CCC'!U$7:U$754,MATCH(WatchList!$B106,'All CCC'!$B$7:$B$754,0)))</f>
        <v/>
      </c>
      <c r="V106" s="334" t="str">
        <f>IF($B106="","",INDEX('All CCC'!V$7:V$754,MATCH(WatchList!$B106,'All CCC'!$B$7:$B$754,0)))</f>
        <v/>
      </c>
      <c r="W106" s="334" t="str">
        <f>IF($B106="","",INDEX('All CCC'!W$7:W$754,MATCH(WatchList!$B106,'All CCC'!$B$7:$B$754,0)))</f>
        <v/>
      </c>
      <c r="X106" s="334" t="str">
        <f>IF($B106="","",INDEX('All CCC'!X$7:X$754,MATCH(WatchList!$B106,'All CCC'!$B$7:$B$754,0)))</f>
        <v/>
      </c>
      <c r="Y106" s="334" t="str">
        <f>IF($B106="","",INDEX('All CCC'!Y$7:Y$754,MATCH(WatchList!$B106,'All CCC'!$B$7:$B$754,0)))</f>
        <v/>
      </c>
      <c r="Z106" s="334" t="str">
        <f>IF($B106="","",INDEX('All CCC'!Z$7:Z$754,MATCH(WatchList!$B106,'All CCC'!$B$7:$B$754,0)))</f>
        <v/>
      </c>
      <c r="AA106" s="334" t="str">
        <f>IF($B106="","",INDEX('All CCC'!AA$7:AA$754,MATCH(WatchList!$B106,'All CCC'!$B$7:$B$754,0)))</f>
        <v/>
      </c>
      <c r="AB106" s="334" t="str">
        <f>IF($B106="","",INDEX('All CCC'!AB$7:AB$754,MATCH(WatchList!$B106,'All CCC'!$B$7:$B$754,0)))</f>
        <v/>
      </c>
      <c r="AC106" s="334" t="str">
        <f>IF($B106="","",INDEX('All CCC'!AC$7:AC$754,MATCH(WatchList!$B106,'All CCC'!$B$7:$B$754,0)))</f>
        <v/>
      </c>
      <c r="AD106" s="334" t="str">
        <f>IF($B106="","",INDEX('All CCC'!AD$7:AD$754,MATCH(WatchList!$B106,'All CCC'!$B$7:$B$754,0)))</f>
        <v/>
      </c>
      <c r="AE106" s="334" t="str">
        <f>IF($B106="","",INDEX('All CCC'!AE$7:AE$754,MATCH(WatchList!$B106,'All CCC'!$B$7:$B$754,0)))</f>
        <v/>
      </c>
      <c r="AF106" s="334" t="str">
        <f>IF($B106="","",INDEX('All CCC'!AF$7:AF$754,MATCH(WatchList!$B106,'All CCC'!$B$7:$B$754,0)))</f>
        <v/>
      </c>
      <c r="AG106" s="334" t="str">
        <f>IF($B106="","",INDEX('All CCC'!AG$7:AG$754,MATCH(WatchList!$B106,'All CCC'!$B$7:$B$754,0)))</f>
        <v/>
      </c>
      <c r="AH106" s="334" t="str">
        <f>IF($B106="","",INDEX('All CCC'!AH$7:AH$754,MATCH(WatchList!$B106,'All CCC'!$B$7:$B$754,0)))</f>
        <v/>
      </c>
      <c r="AI106" s="334" t="str">
        <f>IF($B106="","",INDEX('All CCC'!AI$7:AI$754,MATCH(WatchList!$B106,'All CCC'!$B$7:$B$754,0)))</f>
        <v/>
      </c>
      <c r="AJ106" s="334" t="str">
        <f>IF($B106="","",INDEX('All CCC'!AJ$7:AJ$754,MATCH(WatchList!$B106,'All CCC'!$B$7:$B$754,0)))</f>
        <v/>
      </c>
      <c r="AK106" s="334" t="str">
        <f>IF($B106="","",INDEX('All CCC'!AK$7:AK$754,MATCH(WatchList!$B106,'All CCC'!$B$7:$B$754,0)))</f>
        <v/>
      </c>
      <c r="AL106" s="334" t="str">
        <f>IF($B106="","",INDEX('All CCC'!AL$7:AL$754,MATCH(WatchList!$B106,'All CCC'!$B$7:$B$754,0)))</f>
        <v/>
      </c>
      <c r="AM106" s="334" t="str">
        <f>IF($B106="","",INDEX('All CCC'!AM$7:AM$754,MATCH(WatchList!$B106,'All CCC'!$B$7:$B$754,0)))</f>
        <v/>
      </c>
      <c r="AN106" s="334" t="str">
        <f>IF($B106="","",INDEX('All CCC'!AN$7:AN$754,MATCH(WatchList!$B106,'All CCC'!$B$7:$B$754,0)))</f>
        <v/>
      </c>
      <c r="AO106" s="334" t="str">
        <f>IF($B106="","",INDEX('All CCC'!AO$7:AO$754,MATCH(WatchList!$B106,'All CCC'!$B$7:$B$754,0)))</f>
        <v/>
      </c>
      <c r="AP106" s="334" t="str">
        <f>IF($B106="","",INDEX('All CCC'!AP$7:AP$754,MATCH(WatchList!$B106,'All CCC'!$B$7:$B$754,0)))</f>
        <v/>
      </c>
      <c r="AQ106" s="334" t="str">
        <f>IF($B106="","",INDEX('All CCC'!AQ$7:AQ$754,MATCH(WatchList!$B106,'All CCC'!$B$7:$B$754,0)))</f>
        <v/>
      </c>
      <c r="AR106" s="334" t="str">
        <f>IF($B106="","",INDEX('All CCC'!AR$7:AR$754,MATCH(WatchList!$B106,'All CCC'!$B$7:$B$754,0)))</f>
        <v/>
      </c>
      <c r="AS106" s="334" t="str">
        <f>IF($B106="","",INDEX('All CCC'!AS$7:AS$754,MATCH(WatchList!$B106,'All CCC'!$B$7:$B$754,0)))</f>
        <v/>
      </c>
      <c r="AT106" s="334" t="str">
        <f>IF($B106="","",INDEX('All CCC'!AT$7:AT$754,MATCH(WatchList!$B106,'All CCC'!$B$7:$B$754,0)))</f>
        <v/>
      </c>
      <c r="AU106" s="334" t="str">
        <f>IF($B106="","",INDEX('All CCC'!AU$7:AU$754,MATCH(WatchList!$B106,'All CCC'!$B$7:$B$754,0)))</f>
        <v/>
      </c>
      <c r="AV106" s="334" t="str">
        <f>IF($B106="","",INDEX('All CCC'!AV$7:AV$754,MATCH(WatchList!$B106,'All CCC'!$B$7:$B$754,0)))</f>
        <v/>
      </c>
      <c r="AW106" s="334" t="str">
        <f>IF($B106="","",INDEX('All CCC'!AW$7:AW$754,MATCH(WatchList!$B106,'All CCC'!$B$7:$B$754,0)))</f>
        <v/>
      </c>
      <c r="AX106" s="334" t="str">
        <f>IF($B106="","",INDEX('All CCC'!AX$7:AX$754,MATCH(WatchList!$B106,'All CCC'!$B$7:$B$754,0)))</f>
        <v/>
      </c>
      <c r="AY106" s="334" t="str">
        <f>IF($B106="","",INDEX('All CCC'!AY$7:AY$754,MATCH(WatchList!$B106,'All CCC'!$B$7:$B$754,0)))</f>
        <v/>
      </c>
      <c r="AZ106" s="334" t="str">
        <f>IF($B106="","",INDEX('All CCC'!AZ$7:AZ$754,MATCH(WatchList!$B106,'All CCC'!$B$7:$B$754,0)))</f>
        <v/>
      </c>
      <c r="BA106" s="334" t="str">
        <f>IF($B106="","",INDEX('All CCC'!BA$7:BA$754,MATCH(WatchList!$B106,'All CCC'!$B$7:$B$754,0)))</f>
        <v/>
      </c>
      <c r="BB106" s="334" t="str">
        <f>IF($B106="","",INDEX('All CCC'!BB$7:BB$754,MATCH(WatchList!$B106,'All CCC'!$B$7:$B$754,0)))</f>
        <v/>
      </c>
      <c r="BC106" s="334" t="str">
        <f>IF($B106="","",INDEX('All CCC'!BC$7:BC$754,MATCH(WatchList!$B106,'All CCC'!$B$7:$B$754,0)))</f>
        <v/>
      </c>
      <c r="BD106" s="334" t="str">
        <f>IF($B106="","",INDEX('All CCC'!BD$7:BD$754,MATCH(WatchList!$B106,'All CCC'!$B$7:$B$754,0)))</f>
        <v/>
      </c>
      <c r="BE106" s="334" t="str">
        <f>IF($B106="","",INDEX('All CCC'!BE$7:BE$754,MATCH(WatchList!$B106,'All CCC'!$B$7:$B$754,0)))</f>
        <v/>
      </c>
      <c r="BF106" s="334" t="str">
        <f>IF($B106="","",INDEX('All CCC'!BF$7:BF$754,MATCH(WatchList!$B106,'All CCC'!$B$7:$B$754,0)))</f>
        <v/>
      </c>
      <c r="BG106" s="334" t="str">
        <f>IF($B106="","",INDEX('All CCC'!BG$7:BG$754,MATCH(WatchList!$B106,'All CCC'!$B$7:$B$754,0)))</f>
        <v/>
      </c>
    </row>
    <row r="107" spans="1:59" x14ac:dyDescent="0.2">
      <c r="A107" s="333" t="str">
        <f>IF($B107="","",INDEX('All CCC'!A$7:A$754,MATCH(WatchList!$B107,'All CCC'!$B$7:$B$754,0)))</f>
        <v/>
      </c>
      <c r="B107" s="127"/>
      <c r="C107" s="334" t="str">
        <f>IF($B107="","",INDEX('All CCC'!C$7:C$754,MATCH(WatchList!$B107,'All CCC'!$B$7:$B$754,0)))</f>
        <v/>
      </c>
      <c r="D107" s="334" t="str">
        <f>IF($B107="","",INDEX('All CCC'!D$7:D$754,MATCH(WatchList!$B107,'All CCC'!$B$7:$B$754,0)))</f>
        <v/>
      </c>
      <c r="E107" s="334" t="str">
        <f>IF($B107="","",INDEX('All CCC'!E$7:E$754,MATCH(WatchList!$B107,'All CCC'!$B$7:$B$754,0)))</f>
        <v/>
      </c>
      <c r="F107" s="334" t="str">
        <f>IF($B107="","",INDEX('All CCC'!F$7:F$754,MATCH(WatchList!$B107,'All CCC'!$B$7:$B$754,0)))</f>
        <v/>
      </c>
      <c r="G107" s="334" t="str">
        <f>IF($B107="","",INDEX('All CCC'!G$7:G$754,MATCH(WatchList!$B107,'All CCC'!$B$7:$B$754,0)))</f>
        <v/>
      </c>
      <c r="H107" s="334" t="str">
        <f>IF($B107="","",INDEX('All CCC'!H$7:H$754,MATCH(WatchList!$B107,'All CCC'!$B$7:$B$754,0)))</f>
        <v/>
      </c>
      <c r="I107" s="334" t="str">
        <f>IF($B107="","",INDEX('All CCC'!I$7:I$754,MATCH(WatchList!$B107,'All CCC'!$B$7:$B$754,0)))</f>
        <v/>
      </c>
      <c r="J107" s="334" t="str">
        <f>IF($B107="","",INDEX('All CCC'!J$7:J$754,MATCH(WatchList!$B107,'All CCC'!$B$7:$B$754,0)))</f>
        <v/>
      </c>
      <c r="K107" s="334" t="str">
        <f>IF($B107="","",INDEX('All CCC'!K$7:K$754,MATCH(WatchList!$B107,'All CCC'!$B$7:$B$754,0)))</f>
        <v/>
      </c>
      <c r="L107" s="334" t="str">
        <f>IF($B107="","",INDEX('All CCC'!L$7:L$754,MATCH(WatchList!$B107,'All CCC'!$B$7:$B$754,0)))</f>
        <v/>
      </c>
      <c r="M107" s="334" t="str">
        <f>IF($B107="","",INDEX('All CCC'!M$7:M$754,MATCH(WatchList!$B107,'All CCC'!$B$7:$B$754,0)))</f>
        <v/>
      </c>
      <c r="N107" s="334" t="str">
        <f>IF($B107="","",INDEX('All CCC'!N$7:N$754,MATCH(WatchList!$B107,'All CCC'!$B$7:$B$754,0)))</f>
        <v/>
      </c>
      <c r="O107" s="334" t="str">
        <f>IF($B107="","",INDEX('All CCC'!O$7:O$754,MATCH(WatchList!$B107,'All CCC'!$B$7:$B$754,0)))</f>
        <v/>
      </c>
      <c r="P107" s="335" t="str">
        <f>IF($B107="","",INDEX('All CCC'!P$7:P$754,MATCH(WatchList!$B107,'All CCC'!$B$7:$B$754,0)))</f>
        <v/>
      </c>
      <c r="Q107" s="335" t="str">
        <f>IF($B107="","",INDEX('All CCC'!Q$7:Q$754,MATCH(WatchList!$B107,'All CCC'!$B$7:$B$754,0)))</f>
        <v/>
      </c>
      <c r="R107" s="334" t="str">
        <f>IF($B107="","",INDEX('All CCC'!R$7:R$754,MATCH(WatchList!$B107,'All CCC'!$B$7:$B$754,0)))</f>
        <v/>
      </c>
      <c r="S107" s="334" t="str">
        <f>IF($B107="","",INDEX('All CCC'!S$7:S$754,MATCH(WatchList!$B107,'All CCC'!$B$7:$B$754,0)))</f>
        <v/>
      </c>
      <c r="T107" s="334" t="str">
        <f>IF($B107="","",INDEX('All CCC'!T$7:T$754,MATCH(WatchList!$B107,'All CCC'!$B$7:$B$754,0)))</f>
        <v/>
      </c>
      <c r="U107" s="334" t="str">
        <f>IF($B107="","",INDEX('All CCC'!U$7:U$754,MATCH(WatchList!$B107,'All CCC'!$B$7:$B$754,0)))</f>
        <v/>
      </c>
      <c r="V107" s="334" t="str">
        <f>IF($B107="","",INDEX('All CCC'!V$7:V$754,MATCH(WatchList!$B107,'All CCC'!$B$7:$B$754,0)))</f>
        <v/>
      </c>
      <c r="W107" s="334" t="str">
        <f>IF($B107="","",INDEX('All CCC'!W$7:W$754,MATCH(WatchList!$B107,'All CCC'!$B$7:$B$754,0)))</f>
        <v/>
      </c>
      <c r="X107" s="334" t="str">
        <f>IF($B107="","",INDEX('All CCC'!X$7:X$754,MATCH(WatchList!$B107,'All CCC'!$B$7:$B$754,0)))</f>
        <v/>
      </c>
      <c r="Y107" s="334" t="str">
        <f>IF($B107="","",INDEX('All CCC'!Y$7:Y$754,MATCH(WatchList!$B107,'All CCC'!$B$7:$B$754,0)))</f>
        <v/>
      </c>
      <c r="Z107" s="334" t="str">
        <f>IF($B107="","",INDEX('All CCC'!Z$7:Z$754,MATCH(WatchList!$B107,'All CCC'!$B$7:$B$754,0)))</f>
        <v/>
      </c>
      <c r="AA107" s="334" t="str">
        <f>IF($B107="","",INDEX('All CCC'!AA$7:AA$754,MATCH(WatchList!$B107,'All CCC'!$B$7:$B$754,0)))</f>
        <v/>
      </c>
      <c r="AB107" s="334" t="str">
        <f>IF($B107="","",INDEX('All CCC'!AB$7:AB$754,MATCH(WatchList!$B107,'All CCC'!$B$7:$B$754,0)))</f>
        <v/>
      </c>
      <c r="AC107" s="334" t="str">
        <f>IF($B107="","",INDEX('All CCC'!AC$7:AC$754,MATCH(WatchList!$B107,'All CCC'!$B$7:$B$754,0)))</f>
        <v/>
      </c>
      <c r="AD107" s="334" t="str">
        <f>IF($B107="","",INDEX('All CCC'!AD$7:AD$754,MATCH(WatchList!$B107,'All CCC'!$B$7:$B$754,0)))</f>
        <v/>
      </c>
      <c r="AE107" s="334" t="str">
        <f>IF($B107="","",INDEX('All CCC'!AE$7:AE$754,MATCH(WatchList!$B107,'All CCC'!$B$7:$B$754,0)))</f>
        <v/>
      </c>
      <c r="AF107" s="334" t="str">
        <f>IF($B107="","",INDEX('All CCC'!AF$7:AF$754,MATCH(WatchList!$B107,'All CCC'!$B$7:$B$754,0)))</f>
        <v/>
      </c>
      <c r="AG107" s="334" t="str">
        <f>IF($B107="","",INDEX('All CCC'!AG$7:AG$754,MATCH(WatchList!$B107,'All CCC'!$B$7:$B$754,0)))</f>
        <v/>
      </c>
      <c r="AH107" s="334" t="str">
        <f>IF($B107="","",INDEX('All CCC'!AH$7:AH$754,MATCH(WatchList!$B107,'All CCC'!$B$7:$B$754,0)))</f>
        <v/>
      </c>
      <c r="AI107" s="334" t="str">
        <f>IF($B107="","",INDEX('All CCC'!AI$7:AI$754,MATCH(WatchList!$B107,'All CCC'!$B$7:$B$754,0)))</f>
        <v/>
      </c>
      <c r="AJ107" s="334" t="str">
        <f>IF($B107="","",INDEX('All CCC'!AJ$7:AJ$754,MATCH(WatchList!$B107,'All CCC'!$B$7:$B$754,0)))</f>
        <v/>
      </c>
      <c r="AK107" s="334" t="str">
        <f>IF($B107="","",INDEX('All CCC'!AK$7:AK$754,MATCH(WatchList!$B107,'All CCC'!$B$7:$B$754,0)))</f>
        <v/>
      </c>
      <c r="AL107" s="334" t="str">
        <f>IF($B107="","",INDEX('All CCC'!AL$7:AL$754,MATCH(WatchList!$B107,'All CCC'!$B$7:$B$754,0)))</f>
        <v/>
      </c>
      <c r="AM107" s="334" t="str">
        <f>IF($B107="","",INDEX('All CCC'!AM$7:AM$754,MATCH(WatchList!$B107,'All CCC'!$B$7:$B$754,0)))</f>
        <v/>
      </c>
      <c r="AN107" s="334" t="str">
        <f>IF($B107="","",INDEX('All CCC'!AN$7:AN$754,MATCH(WatchList!$B107,'All CCC'!$B$7:$B$754,0)))</f>
        <v/>
      </c>
      <c r="AO107" s="334" t="str">
        <f>IF($B107="","",INDEX('All CCC'!AO$7:AO$754,MATCH(WatchList!$B107,'All CCC'!$B$7:$B$754,0)))</f>
        <v/>
      </c>
      <c r="AP107" s="334" t="str">
        <f>IF($B107="","",INDEX('All CCC'!AP$7:AP$754,MATCH(WatchList!$B107,'All CCC'!$B$7:$B$754,0)))</f>
        <v/>
      </c>
      <c r="AQ107" s="334" t="str">
        <f>IF($B107="","",INDEX('All CCC'!AQ$7:AQ$754,MATCH(WatchList!$B107,'All CCC'!$B$7:$B$754,0)))</f>
        <v/>
      </c>
      <c r="AR107" s="334" t="str">
        <f>IF($B107="","",INDEX('All CCC'!AR$7:AR$754,MATCH(WatchList!$B107,'All CCC'!$B$7:$B$754,0)))</f>
        <v/>
      </c>
      <c r="AS107" s="334" t="str">
        <f>IF($B107="","",INDEX('All CCC'!AS$7:AS$754,MATCH(WatchList!$B107,'All CCC'!$B$7:$B$754,0)))</f>
        <v/>
      </c>
      <c r="AT107" s="334" t="str">
        <f>IF($B107="","",INDEX('All CCC'!AT$7:AT$754,MATCH(WatchList!$B107,'All CCC'!$B$7:$B$754,0)))</f>
        <v/>
      </c>
      <c r="AU107" s="334" t="str">
        <f>IF($B107="","",INDEX('All CCC'!AU$7:AU$754,MATCH(WatchList!$B107,'All CCC'!$B$7:$B$754,0)))</f>
        <v/>
      </c>
      <c r="AV107" s="334" t="str">
        <f>IF($B107="","",INDEX('All CCC'!AV$7:AV$754,MATCH(WatchList!$B107,'All CCC'!$B$7:$B$754,0)))</f>
        <v/>
      </c>
      <c r="AW107" s="334" t="str">
        <f>IF($B107="","",INDEX('All CCC'!AW$7:AW$754,MATCH(WatchList!$B107,'All CCC'!$B$7:$B$754,0)))</f>
        <v/>
      </c>
      <c r="AX107" s="334" t="str">
        <f>IF($B107="","",INDEX('All CCC'!AX$7:AX$754,MATCH(WatchList!$B107,'All CCC'!$B$7:$B$754,0)))</f>
        <v/>
      </c>
      <c r="AY107" s="334" t="str">
        <f>IF($B107="","",INDEX('All CCC'!AY$7:AY$754,MATCH(WatchList!$B107,'All CCC'!$B$7:$B$754,0)))</f>
        <v/>
      </c>
      <c r="AZ107" s="334" t="str">
        <f>IF($B107="","",INDEX('All CCC'!AZ$7:AZ$754,MATCH(WatchList!$B107,'All CCC'!$B$7:$B$754,0)))</f>
        <v/>
      </c>
      <c r="BA107" s="334" t="str">
        <f>IF($B107="","",INDEX('All CCC'!BA$7:BA$754,MATCH(WatchList!$B107,'All CCC'!$B$7:$B$754,0)))</f>
        <v/>
      </c>
      <c r="BB107" s="334" t="str">
        <f>IF($B107="","",INDEX('All CCC'!BB$7:BB$754,MATCH(WatchList!$B107,'All CCC'!$B$7:$B$754,0)))</f>
        <v/>
      </c>
      <c r="BC107" s="334" t="str">
        <f>IF($B107="","",INDEX('All CCC'!BC$7:BC$754,MATCH(WatchList!$B107,'All CCC'!$B$7:$B$754,0)))</f>
        <v/>
      </c>
      <c r="BD107" s="334" t="str">
        <f>IF($B107="","",INDEX('All CCC'!BD$7:BD$754,MATCH(WatchList!$B107,'All CCC'!$B$7:$B$754,0)))</f>
        <v/>
      </c>
      <c r="BE107" s="334" t="str">
        <f>IF($B107="","",INDEX('All CCC'!BE$7:BE$754,MATCH(WatchList!$B107,'All CCC'!$B$7:$B$754,0)))</f>
        <v/>
      </c>
      <c r="BF107" s="334" t="str">
        <f>IF($B107="","",INDEX('All CCC'!BF$7:BF$754,MATCH(WatchList!$B107,'All CCC'!$B$7:$B$754,0)))</f>
        <v/>
      </c>
      <c r="BG107" s="334" t="str">
        <f>IF($B107="","",INDEX('All CCC'!BG$7:BG$754,MATCH(WatchList!$B107,'All CCC'!$B$7:$B$754,0)))</f>
        <v/>
      </c>
    </row>
    <row r="108" spans="1:59" x14ac:dyDescent="0.2">
      <c r="A108" s="333" t="str">
        <f>IF($B108="","",INDEX('All CCC'!A$7:A$754,MATCH(WatchList!$B108,'All CCC'!$B$7:$B$754,0)))</f>
        <v/>
      </c>
      <c r="B108" s="127"/>
      <c r="C108" s="334" t="str">
        <f>IF($B108="","",INDEX('All CCC'!C$7:C$754,MATCH(WatchList!$B108,'All CCC'!$B$7:$B$754,0)))</f>
        <v/>
      </c>
      <c r="D108" s="334" t="str">
        <f>IF($B108="","",INDEX('All CCC'!D$7:D$754,MATCH(WatchList!$B108,'All CCC'!$B$7:$B$754,0)))</f>
        <v/>
      </c>
      <c r="E108" s="334" t="str">
        <f>IF($B108="","",INDEX('All CCC'!E$7:E$754,MATCH(WatchList!$B108,'All CCC'!$B$7:$B$754,0)))</f>
        <v/>
      </c>
      <c r="F108" s="334" t="str">
        <f>IF($B108="","",INDEX('All CCC'!F$7:F$754,MATCH(WatchList!$B108,'All CCC'!$B$7:$B$754,0)))</f>
        <v/>
      </c>
      <c r="G108" s="334" t="str">
        <f>IF($B108="","",INDEX('All CCC'!G$7:G$754,MATCH(WatchList!$B108,'All CCC'!$B$7:$B$754,0)))</f>
        <v/>
      </c>
      <c r="H108" s="334" t="str">
        <f>IF($B108="","",INDEX('All CCC'!H$7:H$754,MATCH(WatchList!$B108,'All CCC'!$B$7:$B$754,0)))</f>
        <v/>
      </c>
      <c r="I108" s="334" t="str">
        <f>IF($B108="","",INDEX('All CCC'!I$7:I$754,MATCH(WatchList!$B108,'All CCC'!$B$7:$B$754,0)))</f>
        <v/>
      </c>
      <c r="J108" s="334" t="str">
        <f>IF($B108="","",INDEX('All CCC'!J$7:J$754,MATCH(WatchList!$B108,'All CCC'!$B$7:$B$754,0)))</f>
        <v/>
      </c>
      <c r="K108" s="334" t="str">
        <f>IF($B108="","",INDEX('All CCC'!K$7:K$754,MATCH(WatchList!$B108,'All CCC'!$B$7:$B$754,0)))</f>
        <v/>
      </c>
      <c r="L108" s="334" t="str">
        <f>IF($B108="","",INDEX('All CCC'!L$7:L$754,MATCH(WatchList!$B108,'All CCC'!$B$7:$B$754,0)))</f>
        <v/>
      </c>
      <c r="M108" s="334" t="str">
        <f>IF($B108="","",INDEX('All CCC'!M$7:M$754,MATCH(WatchList!$B108,'All CCC'!$B$7:$B$754,0)))</f>
        <v/>
      </c>
      <c r="N108" s="334" t="str">
        <f>IF($B108="","",INDEX('All CCC'!N$7:N$754,MATCH(WatchList!$B108,'All CCC'!$B$7:$B$754,0)))</f>
        <v/>
      </c>
      <c r="O108" s="334" t="str">
        <f>IF($B108="","",INDEX('All CCC'!O$7:O$754,MATCH(WatchList!$B108,'All CCC'!$B$7:$B$754,0)))</f>
        <v/>
      </c>
      <c r="P108" s="335" t="str">
        <f>IF($B108="","",INDEX('All CCC'!P$7:P$754,MATCH(WatchList!$B108,'All CCC'!$B$7:$B$754,0)))</f>
        <v/>
      </c>
      <c r="Q108" s="335" t="str">
        <f>IF($B108="","",INDEX('All CCC'!Q$7:Q$754,MATCH(WatchList!$B108,'All CCC'!$B$7:$B$754,0)))</f>
        <v/>
      </c>
      <c r="R108" s="334" t="str">
        <f>IF($B108="","",INDEX('All CCC'!R$7:R$754,MATCH(WatchList!$B108,'All CCC'!$B$7:$B$754,0)))</f>
        <v/>
      </c>
      <c r="S108" s="334" t="str">
        <f>IF($B108="","",INDEX('All CCC'!S$7:S$754,MATCH(WatchList!$B108,'All CCC'!$B$7:$B$754,0)))</f>
        <v/>
      </c>
      <c r="T108" s="334" t="str">
        <f>IF($B108="","",INDEX('All CCC'!T$7:T$754,MATCH(WatchList!$B108,'All CCC'!$B$7:$B$754,0)))</f>
        <v/>
      </c>
      <c r="U108" s="334" t="str">
        <f>IF($B108="","",INDEX('All CCC'!U$7:U$754,MATCH(WatchList!$B108,'All CCC'!$B$7:$B$754,0)))</f>
        <v/>
      </c>
      <c r="V108" s="334" t="str">
        <f>IF($B108="","",INDEX('All CCC'!V$7:V$754,MATCH(WatchList!$B108,'All CCC'!$B$7:$B$754,0)))</f>
        <v/>
      </c>
      <c r="W108" s="334" t="str">
        <f>IF($B108="","",INDEX('All CCC'!W$7:W$754,MATCH(WatchList!$B108,'All CCC'!$B$7:$B$754,0)))</f>
        <v/>
      </c>
      <c r="X108" s="334" t="str">
        <f>IF($B108="","",INDEX('All CCC'!X$7:X$754,MATCH(WatchList!$B108,'All CCC'!$B$7:$B$754,0)))</f>
        <v/>
      </c>
      <c r="Y108" s="334" t="str">
        <f>IF($B108="","",INDEX('All CCC'!Y$7:Y$754,MATCH(WatchList!$B108,'All CCC'!$B$7:$B$754,0)))</f>
        <v/>
      </c>
      <c r="Z108" s="334" t="str">
        <f>IF($B108="","",INDEX('All CCC'!Z$7:Z$754,MATCH(WatchList!$B108,'All CCC'!$B$7:$B$754,0)))</f>
        <v/>
      </c>
      <c r="AA108" s="334" t="str">
        <f>IF($B108="","",INDEX('All CCC'!AA$7:AA$754,MATCH(WatchList!$B108,'All CCC'!$B$7:$B$754,0)))</f>
        <v/>
      </c>
      <c r="AB108" s="334" t="str">
        <f>IF($B108="","",INDEX('All CCC'!AB$7:AB$754,MATCH(WatchList!$B108,'All CCC'!$B$7:$B$754,0)))</f>
        <v/>
      </c>
      <c r="AC108" s="334" t="str">
        <f>IF($B108="","",INDEX('All CCC'!AC$7:AC$754,MATCH(WatchList!$B108,'All CCC'!$B$7:$B$754,0)))</f>
        <v/>
      </c>
      <c r="AD108" s="334" t="str">
        <f>IF($B108="","",INDEX('All CCC'!AD$7:AD$754,MATCH(WatchList!$B108,'All CCC'!$B$7:$B$754,0)))</f>
        <v/>
      </c>
      <c r="AE108" s="334" t="str">
        <f>IF($B108="","",INDEX('All CCC'!AE$7:AE$754,MATCH(WatchList!$B108,'All CCC'!$B$7:$B$754,0)))</f>
        <v/>
      </c>
      <c r="AF108" s="334" t="str">
        <f>IF($B108="","",INDEX('All CCC'!AF$7:AF$754,MATCH(WatchList!$B108,'All CCC'!$B$7:$B$754,0)))</f>
        <v/>
      </c>
      <c r="AG108" s="334" t="str">
        <f>IF($B108="","",INDEX('All CCC'!AG$7:AG$754,MATCH(WatchList!$B108,'All CCC'!$B$7:$B$754,0)))</f>
        <v/>
      </c>
      <c r="AH108" s="334" t="str">
        <f>IF($B108="","",INDEX('All CCC'!AH$7:AH$754,MATCH(WatchList!$B108,'All CCC'!$B$7:$B$754,0)))</f>
        <v/>
      </c>
      <c r="AI108" s="334" t="str">
        <f>IF($B108="","",INDEX('All CCC'!AI$7:AI$754,MATCH(WatchList!$B108,'All CCC'!$B$7:$B$754,0)))</f>
        <v/>
      </c>
      <c r="AJ108" s="334" t="str">
        <f>IF($B108="","",INDEX('All CCC'!AJ$7:AJ$754,MATCH(WatchList!$B108,'All CCC'!$B$7:$B$754,0)))</f>
        <v/>
      </c>
      <c r="AK108" s="334" t="str">
        <f>IF($B108="","",INDEX('All CCC'!AK$7:AK$754,MATCH(WatchList!$B108,'All CCC'!$B$7:$B$754,0)))</f>
        <v/>
      </c>
      <c r="AL108" s="334" t="str">
        <f>IF($B108="","",INDEX('All CCC'!AL$7:AL$754,MATCH(WatchList!$B108,'All CCC'!$B$7:$B$754,0)))</f>
        <v/>
      </c>
      <c r="AM108" s="334" t="str">
        <f>IF($B108="","",INDEX('All CCC'!AM$7:AM$754,MATCH(WatchList!$B108,'All CCC'!$B$7:$B$754,0)))</f>
        <v/>
      </c>
      <c r="AN108" s="334" t="str">
        <f>IF($B108="","",INDEX('All CCC'!AN$7:AN$754,MATCH(WatchList!$B108,'All CCC'!$B$7:$B$754,0)))</f>
        <v/>
      </c>
      <c r="AO108" s="334" t="str">
        <f>IF($B108="","",INDEX('All CCC'!AO$7:AO$754,MATCH(WatchList!$B108,'All CCC'!$B$7:$B$754,0)))</f>
        <v/>
      </c>
      <c r="AP108" s="334" t="str">
        <f>IF($B108="","",INDEX('All CCC'!AP$7:AP$754,MATCH(WatchList!$B108,'All CCC'!$B$7:$B$754,0)))</f>
        <v/>
      </c>
      <c r="AQ108" s="334" t="str">
        <f>IF($B108="","",INDEX('All CCC'!AQ$7:AQ$754,MATCH(WatchList!$B108,'All CCC'!$B$7:$B$754,0)))</f>
        <v/>
      </c>
      <c r="AR108" s="334" t="str">
        <f>IF($B108="","",INDEX('All CCC'!AR$7:AR$754,MATCH(WatchList!$B108,'All CCC'!$B$7:$B$754,0)))</f>
        <v/>
      </c>
      <c r="AS108" s="334" t="str">
        <f>IF($B108="","",INDEX('All CCC'!AS$7:AS$754,MATCH(WatchList!$B108,'All CCC'!$B$7:$B$754,0)))</f>
        <v/>
      </c>
      <c r="AT108" s="334" t="str">
        <f>IF($B108="","",INDEX('All CCC'!AT$7:AT$754,MATCH(WatchList!$B108,'All CCC'!$B$7:$B$754,0)))</f>
        <v/>
      </c>
      <c r="AU108" s="334" t="str">
        <f>IF($B108="","",INDEX('All CCC'!AU$7:AU$754,MATCH(WatchList!$B108,'All CCC'!$B$7:$B$754,0)))</f>
        <v/>
      </c>
      <c r="AV108" s="334" t="str">
        <f>IF($B108="","",INDEX('All CCC'!AV$7:AV$754,MATCH(WatchList!$B108,'All CCC'!$B$7:$B$754,0)))</f>
        <v/>
      </c>
      <c r="AW108" s="334" t="str">
        <f>IF($B108="","",INDEX('All CCC'!AW$7:AW$754,MATCH(WatchList!$B108,'All CCC'!$B$7:$B$754,0)))</f>
        <v/>
      </c>
      <c r="AX108" s="334" t="str">
        <f>IF($B108="","",INDEX('All CCC'!AX$7:AX$754,MATCH(WatchList!$B108,'All CCC'!$B$7:$B$754,0)))</f>
        <v/>
      </c>
      <c r="AY108" s="334" t="str">
        <f>IF($B108="","",INDEX('All CCC'!AY$7:AY$754,MATCH(WatchList!$B108,'All CCC'!$B$7:$B$754,0)))</f>
        <v/>
      </c>
      <c r="AZ108" s="334" t="str">
        <f>IF($B108="","",INDEX('All CCC'!AZ$7:AZ$754,MATCH(WatchList!$B108,'All CCC'!$B$7:$B$754,0)))</f>
        <v/>
      </c>
      <c r="BA108" s="334" t="str">
        <f>IF($B108="","",INDEX('All CCC'!BA$7:BA$754,MATCH(WatchList!$B108,'All CCC'!$B$7:$B$754,0)))</f>
        <v/>
      </c>
      <c r="BB108" s="334" t="str">
        <f>IF($B108="","",INDEX('All CCC'!BB$7:BB$754,MATCH(WatchList!$B108,'All CCC'!$B$7:$B$754,0)))</f>
        <v/>
      </c>
      <c r="BC108" s="334" t="str">
        <f>IF($B108="","",INDEX('All CCC'!BC$7:BC$754,MATCH(WatchList!$B108,'All CCC'!$B$7:$B$754,0)))</f>
        <v/>
      </c>
      <c r="BD108" s="334" t="str">
        <f>IF($B108="","",INDEX('All CCC'!BD$7:BD$754,MATCH(WatchList!$B108,'All CCC'!$B$7:$B$754,0)))</f>
        <v/>
      </c>
      <c r="BE108" s="334" t="str">
        <f>IF($B108="","",INDEX('All CCC'!BE$7:BE$754,MATCH(WatchList!$B108,'All CCC'!$B$7:$B$754,0)))</f>
        <v/>
      </c>
      <c r="BF108" s="334" t="str">
        <f>IF($B108="","",INDEX('All CCC'!BF$7:BF$754,MATCH(WatchList!$B108,'All CCC'!$B$7:$B$754,0)))</f>
        <v/>
      </c>
      <c r="BG108" s="334" t="str">
        <f>IF($B108="","",INDEX('All CCC'!BG$7:BG$754,MATCH(WatchList!$B108,'All CCC'!$B$7:$B$754,0)))</f>
        <v/>
      </c>
    </row>
    <row r="109" spans="1:59" x14ac:dyDescent="0.2">
      <c r="A109" s="333" t="str">
        <f>IF($B109="","",INDEX('All CCC'!A$7:A$754,MATCH(WatchList!$B109,'All CCC'!$B$7:$B$754,0)))</f>
        <v/>
      </c>
      <c r="B109" s="127"/>
      <c r="C109" s="334" t="str">
        <f>IF($B109="","",INDEX('All CCC'!C$7:C$754,MATCH(WatchList!$B109,'All CCC'!$B$7:$B$754,0)))</f>
        <v/>
      </c>
      <c r="D109" s="334" t="str">
        <f>IF($B109="","",INDEX('All CCC'!D$7:D$754,MATCH(WatchList!$B109,'All CCC'!$B$7:$B$754,0)))</f>
        <v/>
      </c>
      <c r="E109" s="334" t="str">
        <f>IF($B109="","",INDEX('All CCC'!E$7:E$754,MATCH(WatchList!$B109,'All CCC'!$B$7:$B$754,0)))</f>
        <v/>
      </c>
      <c r="F109" s="334" t="str">
        <f>IF($B109="","",INDEX('All CCC'!F$7:F$754,MATCH(WatchList!$B109,'All CCC'!$B$7:$B$754,0)))</f>
        <v/>
      </c>
      <c r="G109" s="334" t="str">
        <f>IF($B109="","",INDEX('All CCC'!G$7:G$754,MATCH(WatchList!$B109,'All CCC'!$B$7:$B$754,0)))</f>
        <v/>
      </c>
      <c r="H109" s="334" t="str">
        <f>IF($B109="","",INDEX('All CCC'!H$7:H$754,MATCH(WatchList!$B109,'All CCC'!$B$7:$B$754,0)))</f>
        <v/>
      </c>
      <c r="I109" s="334" t="str">
        <f>IF($B109="","",INDEX('All CCC'!I$7:I$754,MATCH(WatchList!$B109,'All CCC'!$B$7:$B$754,0)))</f>
        <v/>
      </c>
      <c r="J109" s="334" t="str">
        <f>IF($B109="","",INDEX('All CCC'!J$7:J$754,MATCH(WatchList!$B109,'All CCC'!$B$7:$B$754,0)))</f>
        <v/>
      </c>
      <c r="K109" s="334" t="str">
        <f>IF($B109="","",INDEX('All CCC'!K$7:K$754,MATCH(WatchList!$B109,'All CCC'!$B$7:$B$754,0)))</f>
        <v/>
      </c>
      <c r="L109" s="334" t="str">
        <f>IF($B109="","",INDEX('All CCC'!L$7:L$754,MATCH(WatchList!$B109,'All CCC'!$B$7:$B$754,0)))</f>
        <v/>
      </c>
      <c r="M109" s="334" t="str">
        <f>IF($B109="","",INDEX('All CCC'!M$7:M$754,MATCH(WatchList!$B109,'All CCC'!$B$7:$B$754,0)))</f>
        <v/>
      </c>
      <c r="N109" s="334" t="str">
        <f>IF($B109="","",INDEX('All CCC'!N$7:N$754,MATCH(WatchList!$B109,'All CCC'!$B$7:$B$754,0)))</f>
        <v/>
      </c>
      <c r="O109" s="334" t="str">
        <f>IF($B109="","",INDEX('All CCC'!O$7:O$754,MATCH(WatchList!$B109,'All CCC'!$B$7:$B$754,0)))</f>
        <v/>
      </c>
      <c r="P109" s="335" t="str">
        <f>IF($B109="","",INDEX('All CCC'!P$7:P$754,MATCH(WatchList!$B109,'All CCC'!$B$7:$B$754,0)))</f>
        <v/>
      </c>
      <c r="Q109" s="335" t="str">
        <f>IF($B109="","",INDEX('All CCC'!Q$7:Q$754,MATCH(WatchList!$B109,'All CCC'!$B$7:$B$754,0)))</f>
        <v/>
      </c>
      <c r="R109" s="334" t="str">
        <f>IF($B109="","",INDEX('All CCC'!R$7:R$754,MATCH(WatchList!$B109,'All CCC'!$B$7:$B$754,0)))</f>
        <v/>
      </c>
      <c r="S109" s="334" t="str">
        <f>IF($B109="","",INDEX('All CCC'!S$7:S$754,MATCH(WatchList!$B109,'All CCC'!$B$7:$B$754,0)))</f>
        <v/>
      </c>
      <c r="T109" s="334" t="str">
        <f>IF($B109="","",INDEX('All CCC'!T$7:T$754,MATCH(WatchList!$B109,'All CCC'!$B$7:$B$754,0)))</f>
        <v/>
      </c>
      <c r="U109" s="334" t="str">
        <f>IF($B109="","",INDEX('All CCC'!U$7:U$754,MATCH(WatchList!$B109,'All CCC'!$B$7:$B$754,0)))</f>
        <v/>
      </c>
      <c r="V109" s="334" t="str">
        <f>IF($B109="","",INDEX('All CCC'!V$7:V$754,MATCH(WatchList!$B109,'All CCC'!$B$7:$B$754,0)))</f>
        <v/>
      </c>
      <c r="W109" s="334" t="str">
        <f>IF($B109="","",INDEX('All CCC'!W$7:W$754,MATCH(WatchList!$B109,'All CCC'!$B$7:$B$754,0)))</f>
        <v/>
      </c>
      <c r="X109" s="334" t="str">
        <f>IF($B109="","",INDEX('All CCC'!X$7:X$754,MATCH(WatchList!$B109,'All CCC'!$B$7:$B$754,0)))</f>
        <v/>
      </c>
      <c r="Y109" s="334" t="str">
        <f>IF($B109="","",INDEX('All CCC'!Y$7:Y$754,MATCH(WatchList!$B109,'All CCC'!$B$7:$B$754,0)))</f>
        <v/>
      </c>
      <c r="Z109" s="334" t="str">
        <f>IF($B109="","",INDEX('All CCC'!Z$7:Z$754,MATCH(WatchList!$B109,'All CCC'!$B$7:$B$754,0)))</f>
        <v/>
      </c>
      <c r="AA109" s="334" t="str">
        <f>IF($B109="","",INDEX('All CCC'!AA$7:AA$754,MATCH(WatchList!$B109,'All CCC'!$B$7:$B$754,0)))</f>
        <v/>
      </c>
      <c r="AB109" s="334" t="str">
        <f>IF($B109="","",INDEX('All CCC'!AB$7:AB$754,MATCH(WatchList!$B109,'All CCC'!$B$7:$B$754,0)))</f>
        <v/>
      </c>
      <c r="AC109" s="334" t="str">
        <f>IF($B109="","",INDEX('All CCC'!AC$7:AC$754,MATCH(WatchList!$B109,'All CCC'!$B$7:$B$754,0)))</f>
        <v/>
      </c>
      <c r="AD109" s="334" t="str">
        <f>IF($B109="","",INDEX('All CCC'!AD$7:AD$754,MATCH(WatchList!$B109,'All CCC'!$B$7:$B$754,0)))</f>
        <v/>
      </c>
      <c r="AE109" s="334" t="str">
        <f>IF($B109="","",INDEX('All CCC'!AE$7:AE$754,MATCH(WatchList!$B109,'All CCC'!$B$7:$B$754,0)))</f>
        <v/>
      </c>
      <c r="AF109" s="334" t="str">
        <f>IF($B109="","",INDEX('All CCC'!AF$7:AF$754,MATCH(WatchList!$B109,'All CCC'!$B$7:$B$754,0)))</f>
        <v/>
      </c>
      <c r="AG109" s="334" t="str">
        <f>IF($B109="","",INDEX('All CCC'!AG$7:AG$754,MATCH(WatchList!$B109,'All CCC'!$B$7:$B$754,0)))</f>
        <v/>
      </c>
      <c r="AH109" s="334" t="str">
        <f>IF($B109="","",INDEX('All CCC'!AH$7:AH$754,MATCH(WatchList!$B109,'All CCC'!$B$7:$B$754,0)))</f>
        <v/>
      </c>
      <c r="AI109" s="334" t="str">
        <f>IF($B109="","",INDEX('All CCC'!AI$7:AI$754,MATCH(WatchList!$B109,'All CCC'!$B$7:$B$754,0)))</f>
        <v/>
      </c>
      <c r="AJ109" s="334" t="str">
        <f>IF($B109="","",INDEX('All CCC'!AJ$7:AJ$754,MATCH(WatchList!$B109,'All CCC'!$B$7:$B$754,0)))</f>
        <v/>
      </c>
      <c r="AK109" s="334" t="str">
        <f>IF($B109="","",INDEX('All CCC'!AK$7:AK$754,MATCH(WatchList!$B109,'All CCC'!$B$7:$B$754,0)))</f>
        <v/>
      </c>
      <c r="AL109" s="334" t="str">
        <f>IF($B109="","",INDEX('All CCC'!AL$7:AL$754,MATCH(WatchList!$B109,'All CCC'!$B$7:$B$754,0)))</f>
        <v/>
      </c>
      <c r="AM109" s="334" t="str">
        <f>IF($B109="","",INDEX('All CCC'!AM$7:AM$754,MATCH(WatchList!$B109,'All CCC'!$B$7:$B$754,0)))</f>
        <v/>
      </c>
      <c r="AN109" s="334" t="str">
        <f>IF($B109="","",INDEX('All CCC'!AN$7:AN$754,MATCH(WatchList!$B109,'All CCC'!$B$7:$B$754,0)))</f>
        <v/>
      </c>
      <c r="AO109" s="334" t="str">
        <f>IF($B109="","",INDEX('All CCC'!AO$7:AO$754,MATCH(WatchList!$B109,'All CCC'!$B$7:$B$754,0)))</f>
        <v/>
      </c>
      <c r="AP109" s="334" t="str">
        <f>IF($B109="","",INDEX('All CCC'!AP$7:AP$754,MATCH(WatchList!$B109,'All CCC'!$B$7:$B$754,0)))</f>
        <v/>
      </c>
      <c r="AQ109" s="334" t="str">
        <f>IF($B109="","",INDEX('All CCC'!AQ$7:AQ$754,MATCH(WatchList!$B109,'All CCC'!$B$7:$B$754,0)))</f>
        <v/>
      </c>
      <c r="AR109" s="334" t="str">
        <f>IF($B109="","",INDEX('All CCC'!AR$7:AR$754,MATCH(WatchList!$B109,'All CCC'!$B$7:$B$754,0)))</f>
        <v/>
      </c>
      <c r="AS109" s="334" t="str">
        <f>IF($B109="","",INDEX('All CCC'!AS$7:AS$754,MATCH(WatchList!$B109,'All CCC'!$B$7:$B$754,0)))</f>
        <v/>
      </c>
      <c r="AT109" s="334" t="str">
        <f>IF($B109="","",INDEX('All CCC'!AT$7:AT$754,MATCH(WatchList!$B109,'All CCC'!$B$7:$B$754,0)))</f>
        <v/>
      </c>
      <c r="AU109" s="334" t="str">
        <f>IF($B109="","",INDEX('All CCC'!AU$7:AU$754,MATCH(WatchList!$B109,'All CCC'!$B$7:$B$754,0)))</f>
        <v/>
      </c>
      <c r="AV109" s="334" t="str">
        <f>IF($B109="","",INDEX('All CCC'!AV$7:AV$754,MATCH(WatchList!$B109,'All CCC'!$B$7:$B$754,0)))</f>
        <v/>
      </c>
      <c r="AW109" s="334" t="str">
        <f>IF($B109="","",INDEX('All CCC'!AW$7:AW$754,MATCH(WatchList!$B109,'All CCC'!$B$7:$B$754,0)))</f>
        <v/>
      </c>
      <c r="AX109" s="334" t="str">
        <f>IF($B109="","",INDEX('All CCC'!AX$7:AX$754,MATCH(WatchList!$B109,'All CCC'!$B$7:$B$754,0)))</f>
        <v/>
      </c>
      <c r="AY109" s="334" t="str">
        <f>IF($B109="","",INDEX('All CCC'!AY$7:AY$754,MATCH(WatchList!$B109,'All CCC'!$B$7:$B$754,0)))</f>
        <v/>
      </c>
      <c r="AZ109" s="334" t="str">
        <f>IF($B109="","",INDEX('All CCC'!AZ$7:AZ$754,MATCH(WatchList!$B109,'All CCC'!$B$7:$B$754,0)))</f>
        <v/>
      </c>
      <c r="BA109" s="334" t="str">
        <f>IF($B109="","",INDEX('All CCC'!BA$7:BA$754,MATCH(WatchList!$B109,'All CCC'!$B$7:$B$754,0)))</f>
        <v/>
      </c>
      <c r="BB109" s="334" t="str">
        <f>IF($B109="","",INDEX('All CCC'!BB$7:BB$754,MATCH(WatchList!$B109,'All CCC'!$B$7:$B$754,0)))</f>
        <v/>
      </c>
      <c r="BC109" s="334" t="str">
        <f>IF($B109="","",INDEX('All CCC'!BC$7:BC$754,MATCH(WatchList!$B109,'All CCC'!$B$7:$B$754,0)))</f>
        <v/>
      </c>
      <c r="BD109" s="334" t="str">
        <f>IF($B109="","",INDEX('All CCC'!BD$7:BD$754,MATCH(WatchList!$B109,'All CCC'!$B$7:$B$754,0)))</f>
        <v/>
      </c>
      <c r="BE109" s="334" t="str">
        <f>IF($B109="","",INDEX('All CCC'!BE$7:BE$754,MATCH(WatchList!$B109,'All CCC'!$B$7:$B$754,0)))</f>
        <v/>
      </c>
      <c r="BF109" s="334" t="str">
        <f>IF($B109="","",INDEX('All CCC'!BF$7:BF$754,MATCH(WatchList!$B109,'All CCC'!$B$7:$B$754,0)))</f>
        <v/>
      </c>
      <c r="BG109" s="334" t="str">
        <f>IF($B109="","",INDEX('All CCC'!BG$7:BG$754,MATCH(WatchList!$B109,'All CCC'!$B$7:$B$754,0)))</f>
        <v/>
      </c>
    </row>
    <row r="110" spans="1:59" x14ac:dyDescent="0.2">
      <c r="A110" s="333" t="str">
        <f>IF($B110="","",INDEX('All CCC'!A$7:A$754,MATCH(WatchList!$B110,'All CCC'!$B$7:$B$754,0)))</f>
        <v/>
      </c>
      <c r="B110" s="127"/>
      <c r="C110" s="334" t="str">
        <f>IF($B110="","",INDEX('All CCC'!C$7:C$754,MATCH(WatchList!$B110,'All CCC'!$B$7:$B$754,0)))</f>
        <v/>
      </c>
      <c r="D110" s="334" t="str">
        <f>IF($B110="","",INDEX('All CCC'!D$7:D$754,MATCH(WatchList!$B110,'All CCC'!$B$7:$B$754,0)))</f>
        <v/>
      </c>
      <c r="E110" s="334" t="str">
        <f>IF($B110="","",INDEX('All CCC'!E$7:E$754,MATCH(WatchList!$B110,'All CCC'!$B$7:$B$754,0)))</f>
        <v/>
      </c>
      <c r="F110" s="334" t="str">
        <f>IF($B110="","",INDEX('All CCC'!F$7:F$754,MATCH(WatchList!$B110,'All CCC'!$B$7:$B$754,0)))</f>
        <v/>
      </c>
      <c r="G110" s="334" t="str">
        <f>IF($B110="","",INDEX('All CCC'!G$7:G$754,MATCH(WatchList!$B110,'All CCC'!$B$7:$B$754,0)))</f>
        <v/>
      </c>
      <c r="H110" s="334" t="str">
        <f>IF($B110="","",INDEX('All CCC'!H$7:H$754,MATCH(WatchList!$B110,'All CCC'!$B$7:$B$754,0)))</f>
        <v/>
      </c>
      <c r="I110" s="334" t="str">
        <f>IF($B110="","",INDEX('All CCC'!I$7:I$754,MATCH(WatchList!$B110,'All CCC'!$B$7:$B$754,0)))</f>
        <v/>
      </c>
      <c r="J110" s="334" t="str">
        <f>IF($B110="","",INDEX('All CCC'!J$7:J$754,MATCH(WatchList!$B110,'All CCC'!$B$7:$B$754,0)))</f>
        <v/>
      </c>
      <c r="K110" s="334" t="str">
        <f>IF($B110="","",INDEX('All CCC'!K$7:K$754,MATCH(WatchList!$B110,'All CCC'!$B$7:$B$754,0)))</f>
        <v/>
      </c>
      <c r="L110" s="334" t="str">
        <f>IF($B110="","",INDEX('All CCC'!L$7:L$754,MATCH(WatchList!$B110,'All CCC'!$B$7:$B$754,0)))</f>
        <v/>
      </c>
      <c r="M110" s="334" t="str">
        <f>IF($B110="","",INDEX('All CCC'!M$7:M$754,MATCH(WatchList!$B110,'All CCC'!$B$7:$B$754,0)))</f>
        <v/>
      </c>
      <c r="N110" s="334" t="str">
        <f>IF($B110="","",INDEX('All CCC'!N$7:N$754,MATCH(WatchList!$B110,'All CCC'!$B$7:$B$754,0)))</f>
        <v/>
      </c>
      <c r="O110" s="334" t="str">
        <f>IF($B110="","",INDEX('All CCC'!O$7:O$754,MATCH(WatchList!$B110,'All CCC'!$B$7:$B$754,0)))</f>
        <v/>
      </c>
      <c r="P110" s="335" t="str">
        <f>IF($B110="","",INDEX('All CCC'!P$7:P$754,MATCH(WatchList!$B110,'All CCC'!$B$7:$B$754,0)))</f>
        <v/>
      </c>
      <c r="Q110" s="335" t="str">
        <f>IF($B110="","",INDEX('All CCC'!Q$7:Q$754,MATCH(WatchList!$B110,'All CCC'!$B$7:$B$754,0)))</f>
        <v/>
      </c>
      <c r="R110" s="334" t="str">
        <f>IF($B110="","",INDEX('All CCC'!R$7:R$754,MATCH(WatchList!$B110,'All CCC'!$B$7:$B$754,0)))</f>
        <v/>
      </c>
      <c r="S110" s="334" t="str">
        <f>IF($B110="","",INDEX('All CCC'!S$7:S$754,MATCH(WatchList!$B110,'All CCC'!$B$7:$B$754,0)))</f>
        <v/>
      </c>
      <c r="T110" s="334" t="str">
        <f>IF($B110="","",INDEX('All CCC'!T$7:T$754,MATCH(WatchList!$B110,'All CCC'!$B$7:$B$754,0)))</f>
        <v/>
      </c>
      <c r="U110" s="334" t="str">
        <f>IF($B110="","",INDEX('All CCC'!U$7:U$754,MATCH(WatchList!$B110,'All CCC'!$B$7:$B$754,0)))</f>
        <v/>
      </c>
      <c r="V110" s="334" t="str">
        <f>IF($B110="","",INDEX('All CCC'!V$7:V$754,MATCH(WatchList!$B110,'All CCC'!$B$7:$B$754,0)))</f>
        <v/>
      </c>
      <c r="W110" s="334" t="str">
        <f>IF($B110="","",INDEX('All CCC'!W$7:W$754,MATCH(WatchList!$B110,'All CCC'!$B$7:$B$754,0)))</f>
        <v/>
      </c>
      <c r="X110" s="334" t="str">
        <f>IF($B110="","",INDEX('All CCC'!X$7:X$754,MATCH(WatchList!$B110,'All CCC'!$B$7:$B$754,0)))</f>
        <v/>
      </c>
      <c r="Y110" s="334" t="str">
        <f>IF($B110="","",INDEX('All CCC'!Y$7:Y$754,MATCH(WatchList!$B110,'All CCC'!$B$7:$B$754,0)))</f>
        <v/>
      </c>
      <c r="Z110" s="334" t="str">
        <f>IF($B110="","",INDEX('All CCC'!Z$7:Z$754,MATCH(WatchList!$B110,'All CCC'!$B$7:$B$754,0)))</f>
        <v/>
      </c>
      <c r="AA110" s="334" t="str">
        <f>IF($B110="","",INDEX('All CCC'!AA$7:AA$754,MATCH(WatchList!$B110,'All CCC'!$B$7:$B$754,0)))</f>
        <v/>
      </c>
      <c r="AB110" s="334" t="str">
        <f>IF($B110="","",INDEX('All CCC'!AB$7:AB$754,MATCH(WatchList!$B110,'All CCC'!$B$7:$B$754,0)))</f>
        <v/>
      </c>
      <c r="AC110" s="334" t="str">
        <f>IF($B110="","",INDEX('All CCC'!AC$7:AC$754,MATCH(WatchList!$B110,'All CCC'!$B$7:$B$754,0)))</f>
        <v/>
      </c>
      <c r="AD110" s="334" t="str">
        <f>IF($B110="","",INDEX('All CCC'!AD$7:AD$754,MATCH(WatchList!$B110,'All CCC'!$B$7:$B$754,0)))</f>
        <v/>
      </c>
      <c r="AE110" s="334" t="str">
        <f>IF($B110="","",INDEX('All CCC'!AE$7:AE$754,MATCH(WatchList!$B110,'All CCC'!$B$7:$B$754,0)))</f>
        <v/>
      </c>
      <c r="AF110" s="334" t="str">
        <f>IF($B110="","",INDEX('All CCC'!AF$7:AF$754,MATCH(WatchList!$B110,'All CCC'!$B$7:$B$754,0)))</f>
        <v/>
      </c>
      <c r="AG110" s="334" t="str">
        <f>IF($B110="","",INDEX('All CCC'!AG$7:AG$754,MATCH(WatchList!$B110,'All CCC'!$B$7:$B$754,0)))</f>
        <v/>
      </c>
      <c r="AH110" s="334" t="str">
        <f>IF($B110="","",INDEX('All CCC'!AH$7:AH$754,MATCH(WatchList!$B110,'All CCC'!$B$7:$B$754,0)))</f>
        <v/>
      </c>
      <c r="AI110" s="334" t="str">
        <f>IF($B110="","",INDEX('All CCC'!AI$7:AI$754,MATCH(WatchList!$B110,'All CCC'!$B$7:$B$754,0)))</f>
        <v/>
      </c>
      <c r="AJ110" s="334" t="str">
        <f>IF($B110="","",INDEX('All CCC'!AJ$7:AJ$754,MATCH(WatchList!$B110,'All CCC'!$B$7:$B$754,0)))</f>
        <v/>
      </c>
      <c r="AK110" s="334" t="str">
        <f>IF($B110="","",INDEX('All CCC'!AK$7:AK$754,MATCH(WatchList!$B110,'All CCC'!$B$7:$B$754,0)))</f>
        <v/>
      </c>
      <c r="AL110" s="334" t="str">
        <f>IF($B110="","",INDEX('All CCC'!AL$7:AL$754,MATCH(WatchList!$B110,'All CCC'!$B$7:$B$754,0)))</f>
        <v/>
      </c>
      <c r="AM110" s="334" t="str">
        <f>IF($B110="","",INDEX('All CCC'!AM$7:AM$754,MATCH(WatchList!$B110,'All CCC'!$B$7:$B$754,0)))</f>
        <v/>
      </c>
      <c r="AN110" s="334" t="str">
        <f>IF($B110="","",INDEX('All CCC'!AN$7:AN$754,MATCH(WatchList!$B110,'All CCC'!$B$7:$B$754,0)))</f>
        <v/>
      </c>
      <c r="AO110" s="334" t="str">
        <f>IF($B110="","",INDEX('All CCC'!AO$7:AO$754,MATCH(WatchList!$B110,'All CCC'!$B$7:$B$754,0)))</f>
        <v/>
      </c>
      <c r="AP110" s="334" t="str">
        <f>IF($B110="","",INDEX('All CCC'!AP$7:AP$754,MATCH(WatchList!$B110,'All CCC'!$B$7:$B$754,0)))</f>
        <v/>
      </c>
      <c r="AQ110" s="334" t="str">
        <f>IF($B110="","",INDEX('All CCC'!AQ$7:AQ$754,MATCH(WatchList!$B110,'All CCC'!$B$7:$B$754,0)))</f>
        <v/>
      </c>
      <c r="AR110" s="334" t="str">
        <f>IF($B110="","",INDEX('All CCC'!AR$7:AR$754,MATCH(WatchList!$B110,'All CCC'!$B$7:$B$754,0)))</f>
        <v/>
      </c>
      <c r="AS110" s="334" t="str">
        <f>IF($B110="","",INDEX('All CCC'!AS$7:AS$754,MATCH(WatchList!$B110,'All CCC'!$B$7:$B$754,0)))</f>
        <v/>
      </c>
      <c r="AT110" s="334" t="str">
        <f>IF($B110="","",INDEX('All CCC'!AT$7:AT$754,MATCH(WatchList!$B110,'All CCC'!$B$7:$B$754,0)))</f>
        <v/>
      </c>
      <c r="AU110" s="334" t="str">
        <f>IF($B110="","",INDEX('All CCC'!AU$7:AU$754,MATCH(WatchList!$B110,'All CCC'!$B$7:$B$754,0)))</f>
        <v/>
      </c>
      <c r="AV110" s="334" t="str">
        <f>IF($B110="","",INDEX('All CCC'!AV$7:AV$754,MATCH(WatchList!$B110,'All CCC'!$B$7:$B$754,0)))</f>
        <v/>
      </c>
      <c r="AW110" s="334" t="str">
        <f>IF($B110="","",INDEX('All CCC'!AW$7:AW$754,MATCH(WatchList!$B110,'All CCC'!$B$7:$B$754,0)))</f>
        <v/>
      </c>
      <c r="AX110" s="334" t="str">
        <f>IF($B110="","",INDEX('All CCC'!AX$7:AX$754,MATCH(WatchList!$B110,'All CCC'!$B$7:$B$754,0)))</f>
        <v/>
      </c>
      <c r="AY110" s="334" t="str">
        <f>IF($B110="","",INDEX('All CCC'!AY$7:AY$754,MATCH(WatchList!$B110,'All CCC'!$B$7:$B$754,0)))</f>
        <v/>
      </c>
      <c r="AZ110" s="334" t="str">
        <f>IF($B110="","",INDEX('All CCC'!AZ$7:AZ$754,MATCH(WatchList!$B110,'All CCC'!$B$7:$B$754,0)))</f>
        <v/>
      </c>
      <c r="BA110" s="334" t="str">
        <f>IF($B110="","",INDEX('All CCC'!BA$7:BA$754,MATCH(WatchList!$B110,'All CCC'!$B$7:$B$754,0)))</f>
        <v/>
      </c>
      <c r="BB110" s="334" t="str">
        <f>IF($B110="","",INDEX('All CCC'!BB$7:BB$754,MATCH(WatchList!$B110,'All CCC'!$B$7:$B$754,0)))</f>
        <v/>
      </c>
      <c r="BC110" s="334" t="str">
        <f>IF($B110="","",INDEX('All CCC'!BC$7:BC$754,MATCH(WatchList!$B110,'All CCC'!$B$7:$B$754,0)))</f>
        <v/>
      </c>
      <c r="BD110" s="334" t="str">
        <f>IF($B110="","",INDEX('All CCC'!BD$7:BD$754,MATCH(WatchList!$B110,'All CCC'!$B$7:$B$754,0)))</f>
        <v/>
      </c>
      <c r="BE110" s="334" t="str">
        <f>IF($B110="","",INDEX('All CCC'!BE$7:BE$754,MATCH(WatchList!$B110,'All CCC'!$B$7:$B$754,0)))</f>
        <v/>
      </c>
      <c r="BF110" s="334" t="str">
        <f>IF($B110="","",INDEX('All CCC'!BF$7:BF$754,MATCH(WatchList!$B110,'All CCC'!$B$7:$B$754,0)))</f>
        <v/>
      </c>
      <c r="BG110" s="334" t="str">
        <f>IF($B110="","",INDEX('All CCC'!BG$7:BG$754,MATCH(WatchList!$B110,'All CCC'!$B$7:$B$754,0)))</f>
        <v/>
      </c>
    </row>
    <row r="111" spans="1:59" x14ac:dyDescent="0.2">
      <c r="A111" s="333" t="str">
        <f>IF($B111="","",INDEX('All CCC'!A$7:A$754,MATCH(WatchList!$B111,'All CCC'!$B$7:$B$754,0)))</f>
        <v/>
      </c>
      <c r="B111" s="127"/>
      <c r="C111" s="334" t="str">
        <f>IF($B111="","",INDEX('All CCC'!C$7:C$754,MATCH(WatchList!$B111,'All CCC'!$B$7:$B$754,0)))</f>
        <v/>
      </c>
      <c r="D111" s="334" t="str">
        <f>IF($B111="","",INDEX('All CCC'!D$7:D$754,MATCH(WatchList!$B111,'All CCC'!$B$7:$B$754,0)))</f>
        <v/>
      </c>
      <c r="E111" s="334" t="str">
        <f>IF($B111="","",INDEX('All CCC'!E$7:E$754,MATCH(WatchList!$B111,'All CCC'!$B$7:$B$754,0)))</f>
        <v/>
      </c>
      <c r="F111" s="334" t="str">
        <f>IF($B111="","",INDEX('All CCC'!F$7:F$754,MATCH(WatchList!$B111,'All CCC'!$B$7:$B$754,0)))</f>
        <v/>
      </c>
      <c r="G111" s="334" t="str">
        <f>IF($B111="","",INDEX('All CCC'!G$7:G$754,MATCH(WatchList!$B111,'All CCC'!$B$7:$B$754,0)))</f>
        <v/>
      </c>
      <c r="H111" s="334" t="str">
        <f>IF($B111="","",INDEX('All CCC'!H$7:H$754,MATCH(WatchList!$B111,'All CCC'!$B$7:$B$754,0)))</f>
        <v/>
      </c>
      <c r="I111" s="334" t="str">
        <f>IF($B111="","",INDEX('All CCC'!I$7:I$754,MATCH(WatchList!$B111,'All CCC'!$B$7:$B$754,0)))</f>
        <v/>
      </c>
      <c r="J111" s="334" t="str">
        <f>IF($B111="","",INDEX('All CCC'!J$7:J$754,MATCH(WatchList!$B111,'All CCC'!$B$7:$B$754,0)))</f>
        <v/>
      </c>
      <c r="K111" s="334" t="str">
        <f>IF($B111="","",INDEX('All CCC'!K$7:K$754,MATCH(WatchList!$B111,'All CCC'!$B$7:$B$754,0)))</f>
        <v/>
      </c>
      <c r="L111" s="334" t="str">
        <f>IF($B111="","",INDEX('All CCC'!L$7:L$754,MATCH(WatchList!$B111,'All CCC'!$B$7:$B$754,0)))</f>
        <v/>
      </c>
      <c r="M111" s="334" t="str">
        <f>IF($B111="","",INDEX('All CCC'!M$7:M$754,MATCH(WatchList!$B111,'All CCC'!$B$7:$B$754,0)))</f>
        <v/>
      </c>
      <c r="N111" s="334" t="str">
        <f>IF($B111="","",INDEX('All CCC'!N$7:N$754,MATCH(WatchList!$B111,'All CCC'!$B$7:$B$754,0)))</f>
        <v/>
      </c>
      <c r="O111" s="334" t="str">
        <f>IF($B111="","",INDEX('All CCC'!O$7:O$754,MATCH(WatchList!$B111,'All CCC'!$B$7:$B$754,0)))</f>
        <v/>
      </c>
      <c r="P111" s="335" t="str">
        <f>IF($B111="","",INDEX('All CCC'!P$7:P$754,MATCH(WatchList!$B111,'All CCC'!$B$7:$B$754,0)))</f>
        <v/>
      </c>
      <c r="Q111" s="335" t="str">
        <f>IF($B111="","",INDEX('All CCC'!Q$7:Q$754,MATCH(WatchList!$B111,'All CCC'!$B$7:$B$754,0)))</f>
        <v/>
      </c>
      <c r="R111" s="334" t="str">
        <f>IF($B111="","",INDEX('All CCC'!R$7:R$754,MATCH(WatchList!$B111,'All CCC'!$B$7:$B$754,0)))</f>
        <v/>
      </c>
      <c r="S111" s="334" t="str">
        <f>IF($B111="","",INDEX('All CCC'!S$7:S$754,MATCH(WatchList!$B111,'All CCC'!$B$7:$B$754,0)))</f>
        <v/>
      </c>
      <c r="T111" s="334" t="str">
        <f>IF($B111="","",INDEX('All CCC'!T$7:T$754,MATCH(WatchList!$B111,'All CCC'!$B$7:$B$754,0)))</f>
        <v/>
      </c>
      <c r="U111" s="334" t="str">
        <f>IF($B111="","",INDEX('All CCC'!U$7:U$754,MATCH(WatchList!$B111,'All CCC'!$B$7:$B$754,0)))</f>
        <v/>
      </c>
      <c r="V111" s="334" t="str">
        <f>IF($B111="","",INDEX('All CCC'!V$7:V$754,MATCH(WatchList!$B111,'All CCC'!$B$7:$B$754,0)))</f>
        <v/>
      </c>
      <c r="W111" s="334" t="str">
        <f>IF($B111="","",INDEX('All CCC'!W$7:W$754,MATCH(WatchList!$B111,'All CCC'!$B$7:$B$754,0)))</f>
        <v/>
      </c>
      <c r="X111" s="334" t="str">
        <f>IF($B111="","",INDEX('All CCC'!X$7:X$754,MATCH(WatchList!$B111,'All CCC'!$B$7:$B$754,0)))</f>
        <v/>
      </c>
      <c r="Y111" s="334" t="str">
        <f>IF($B111="","",INDEX('All CCC'!Y$7:Y$754,MATCH(WatchList!$B111,'All CCC'!$B$7:$B$754,0)))</f>
        <v/>
      </c>
      <c r="Z111" s="334" t="str">
        <f>IF($B111="","",INDEX('All CCC'!Z$7:Z$754,MATCH(WatchList!$B111,'All CCC'!$B$7:$B$754,0)))</f>
        <v/>
      </c>
      <c r="AA111" s="334" t="str">
        <f>IF($B111="","",INDEX('All CCC'!AA$7:AA$754,MATCH(WatchList!$B111,'All CCC'!$B$7:$B$754,0)))</f>
        <v/>
      </c>
      <c r="AB111" s="334" t="str">
        <f>IF($B111="","",INDEX('All CCC'!AB$7:AB$754,MATCH(WatchList!$B111,'All CCC'!$B$7:$B$754,0)))</f>
        <v/>
      </c>
      <c r="AC111" s="334" t="str">
        <f>IF($B111="","",INDEX('All CCC'!AC$7:AC$754,MATCH(WatchList!$B111,'All CCC'!$B$7:$B$754,0)))</f>
        <v/>
      </c>
      <c r="AD111" s="334" t="str">
        <f>IF($B111="","",INDEX('All CCC'!AD$7:AD$754,MATCH(WatchList!$B111,'All CCC'!$B$7:$B$754,0)))</f>
        <v/>
      </c>
      <c r="AE111" s="334" t="str">
        <f>IF($B111="","",INDEX('All CCC'!AE$7:AE$754,MATCH(WatchList!$B111,'All CCC'!$B$7:$B$754,0)))</f>
        <v/>
      </c>
      <c r="AF111" s="334" t="str">
        <f>IF($B111="","",INDEX('All CCC'!AF$7:AF$754,MATCH(WatchList!$B111,'All CCC'!$B$7:$B$754,0)))</f>
        <v/>
      </c>
      <c r="AG111" s="334" t="str">
        <f>IF($B111="","",INDEX('All CCC'!AG$7:AG$754,MATCH(WatchList!$B111,'All CCC'!$B$7:$B$754,0)))</f>
        <v/>
      </c>
      <c r="AH111" s="334" t="str">
        <f>IF($B111="","",INDEX('All CCC'!AH$7:AH$754,MATCH(WatchList!$B111,'All CCC'!$B$7:$B$754,0)))</f>
        <v/>
      </c>
      <c r="AI111" s="334" t="str">
        <f>IF($B111="","",INDEX('All CCC'!AI$7:AI$754,MATCH(WatchList!$B111,'All CCC'!$B$7:$B$754,0)))</f>
        <v/>
      </c>
      <c r="AJ111" s="334" t="str">
        <f>IF($B111="","",INDEX('All CCC'!AJ$7:AJ$754,MATCH(WatchList!$B111,'All CCC'!$B$7:$B$754,0)))</f>
        <v/>
      </c>
      <c r="AK111" s="334" t="str">
        <f>IF($B111="","",INDEX('All CCC'!AK$7:AK$754,MATCH(WatchList!$B111,'All CCC'!$B$7:$B$754,0)))</f>
        <v/>
      </c>
      <c r="AL111" s="334" t="str">
        <f>IF($B111="","",INDEX('All CCC'!AL$7:AL$754,MATCH(WatchList!$B111,'All CCC'!$B$7:$B$754,0)))</f>
        <v/>
      </c>
      <c r="AM111" s="334" t="str">
        <f>IF($B111="","",INDEX('All CCC'!AM$7:AM$754,MATCH(WatchList!$B111,'All CCC'!$B$7:$B$754,0)))</f>
        <v/>
      </c>
      <c r="AN111" s="334" t="str">
        <f>IF($B111="","",INDEX('All CCC'!AN$7:AN$754,MATCH(WatchList!$B111,'All CCC'!$B$7:$B$754,0)))</f>
        <v/>
      </c>
      <c r="AO111" s="334" t="str">
        <f>IF($B111="","",INDEX('All CCC'!AO$7:AO$754,MATCH(WatchList!$B111,'All CCC'!$B$7:$B$754,0)))</f>
        <v/>
      </c>
      <c r="AP111" s="334" t="str">
        <f>IF($B111="","",INDEX('All CCC'!AP$7:AP$754,MATCH(WatchList!$B111,'All CCC'!$B$7:$B$754,0)))</f>
        <v/>
      </c>
      <c r="AQ111" s="334" t="str">
        <f>IF($B111="","",INDEX('All CCC'!AQ$7:AQ$754,MATCH(WatchList!$B111,'All CCC'!$B$7:$B$754,0)))</f>
        <v/>
      </c>
      <c r="AR111" s="334" t="str">
        <f>IF($B111="","",INDEX('All CCC'!AR$7:AR$754,MATCH(WatchList!$B111,'All CCC'!$B$7:$B$754,0)))</f>
        <v/>
      </c>
      <c r="AS111" s="334" t="str">
        <f>IF($B111="","",INDEX('All CCC'!AS$7:AS$754,MATCH(WatchList!$B111,'All CCC'!$B$7:$B$754,0)))</f>
        <v/>
      </c>
      <c r="AT111" s="334" t="str">
        <f>IF($B111="","",INDEX('All CCC'!AT$7:AT$754,MATCH(WatchList!$B111,'All CCC'!$B$7:$B$754,0)))</f>
        <v/>
      </c>
      <c r="AU111" s="334" t="str">
        <f>IF($B111="","",INDEX('All CCC'!AU$7:AU$754,MATCH(WatchList!$B111,'All CCC'!$B$7:$B$754,0)))</f>
        <v/>
      </c>
      <c r="AV111" s="334" t="str">
        <f>IF($B111="","",INDEX('All CCC'!AV$7:AV$754,MATCH(WatchList!$B111,'All CCC'!$B$7:$B$754,0)))</f>
        <v/>
      </c>
      <c r="AW111" s="334" t="str">
        <f>IF($B111="","",INDEX('All CCC'!AW$7:AW$754,MATCH(WatchList!$B111,'All CCC'!$B$7:$B$754,0)))</f>
        <v/>
      </c>
      <c r="AX111" s="334" t="str">
        <f>IF($B111="","",INDEX('All CCC'!AX$7:AX$754,MATCH(WatchList!$B111,'All CCC'!$B$7:$B$754,0)))</f>
        <v/>
      </c>
      <c r="AY111" s="334" t="str">
        <f>IF($B111="","",INDEX('All CCC'!AY$7:AY$754,MATCH(WatchList!$B111,'All CCC'!$B$7:$B$754,0)))</f>
        <v/>
      </c>
      <c r="AZ111" s="334" t="str">
        <f>IF($B111="","",INDEX('All CCC'!AZ$7:AZ$754,MATCH(WatchList!$B111,'All CCC'!$B$7:$B$754,0)))</f>
        <v/>
      </c>
      <c r="BA111" s="334" t="str">
        <f>IF($B111="","",INDEX('All CCC'!BA$7:BA$754,MATCH(WatchList!$B111,'All CCC'!$B$7:$B$754,0)))</f>
        <v/>
      </c>
      <c r="BB111" s="334" t="str">
        <f>IF($B111="","",INDEX('All CCC'!BB$7:BB$754,MATCH(WatchList!$B111,'All CCC'!$B$7:$B$754,0)))</f>
        <v/>
      </c>
      <c r="BC111" s="334" t="str">
        <f>IF($B111="","",INDEX('All CCC'!BC$7:BC$754,MATCH(WatchList!$B111,'All CCC'!$B$7:$B$754,0)))</f>
        <v/>
      </c>
      <c r="BD111" s="334" t="str">
        <f>IF($B111="","",INDEX('All CCC'!BD$7:BD$754,MATCH(WatchList!$B111,'All CCC'!$B$7:$B$754,0)))</f>
        <v/>
      </c>
      <c r="BE111" s="334" t="str">
        <f>IF($B111="","",INDEX('All CCC'!BE$7:BE$754,MATCH(WatchList!$B111,'All CCC'!$B$7:$B$754,0)))</f>
        <v/>
      </c>
      <c r="BF111" s="334" t="str">
        <f>IF($B111="","",INDEX('All CCC'!BF$7:BF$754,MATCH(WatchList!$B111,'All CCC'!$B$7:$B$754,0)))</f>
        <v/>
      </c>
      <c r="BG111" s="334" t="str">
        <f>IF($B111="","",INDEX('All CCC'!BG$7:BG$754,MATCH(WatchList!$B111,'All CCC'!$B$7:$B$754,0)))</f>
        <v/>
      </c>
    </row>
    <row r="112" spans="1:59" x14ac:dyDescent="0.2">
      <c r="A112" s="333" t="str">
        <f>IF($B112="","",INDEX('All CCC'!A$7:A$754,MATCH(WatchList!$B112,'All CCC'!$B$7:$B$754,0)))</f>
        <v/>
      </c>
      <c r="B112" s="127"/>
      <c r="C112" s="334" t="str">
        <f>IF($B112="","",INDEX('All CCC'!C$7:C$754,MATCH(WatchList!$B112,'All CCC'!$B$7:$B$754,0)))</f>
        <v/>
      </c>
      <c r="D112" s="334" t="str">
        <f>IF($B112="","",INDEX('All CCC'!D$7:D$754,MATCH(WatchList!$B112,'All CCC'!$B$7:$B$754,0)))</f>
        <v/>
      </c>
      <c r="E112" s="334" t="str">
        <f>IF($B112="","",INDEX('All CCC'!E$7:E$754,MATCH(WatchList!$B112,'All CCC'!$B$7:$B$754,0)))</f>
        <v/>
      </c>
      <c r="F112" s="334" t="str">
        <f>IF($B112="","",INDEX('All CCC'!F$7:F$754,MATCH(WatchList!$B112,'All CCC'!$B$7:$B$754,0)))</f>
        <v/>
      </c>
      <c r="G112" s="334" t="str">
        <f>IF($B112="","",INDEX('All CCC'!G$7:G$754,MATCH(WatchList!$B112,'All CCC'!$B$7:$B$754,0)))</f>
        <v/>
      </c>
      <c r="H112" s="334" t="str">
        <f>IF($B112="","",INDEX('All CCC'!H$7:H$754,MATCH(WatchList!$B112,'All CCC'!$B$7:$B$754,0)))</f>
        <v/>
      </c>
      <c r="I112" s="334" t="str">
        <f>IF($B112="","",INDEX('All CCC'!I$7:I$754,MATCH(WatchList!$B112,'All CCC'!$B$7:$B$754,0)))</f>
        <v/>
      </c>
      <c r="J112" s="334" t="str">
        <f>IF($B112="","",INDEX('All CCC'!J$7:J$754,MATCH(WatchList!$B112,'All CCC'!$B$7:$B$754,0)))</f>
        <v/>
      </c>
      <c r="K112" s="334" t="str">
        <f>IF($B112="","",INDEX('All CCC'!K$7:K$754,MATCH(WatchList!$B112,'All CCC'!$B$7:$B$754,0)))</f>
        <v/>
      </c>
      <c r="L112" s="334" t="str">
        <f>IF($B112="","",INDEX('All CCC'!L$7:L$754,MATCH(WatchList!$B112,'All CCC'!$B$7:$B$754,0)))</f>
        <v/>
      </c>
      <c r="M112" s="334" t="str">
        <f>IF($B112="","",INDEX('All CCC'!M$7:M$754,MATCH(WatchList!$B112,'All CCC'!$B$7:$B$754,0)))</f>
        <v/>
      </c>
      <c r="N112" s="334" t="str">
        <f>IF($B112="","",INDEX('All CCC'!N$7:N$754,MATCH(WatchList!$B112,'All CCC'!$B$7:$B$754,0)))</f>
        <v/>
      </c>
      <c r="O112" s="334" t="str">
        <f>IF($B112="","",INDEX('All CCC'!O$7:O$754,MATCH(WatchList!$B112,'All CCC'!$B$7:$B$754,0)))</f>
        <v/>
      </c>
      <c r="P112" s="335" t="str">
        <f>IF($B112="","",INDEX('All CCC'!P$7:P$754,MATCH(WatchList!$B112,'All CCC'!$B$7:$B$754,0)))</f>
        <v/>
      </c>
      <c r="Q112" s="335" t="str">
        <f>IF($B112="","",INDEX('All CCC'!Q$7:Q$754,MATCH(WatchList!$B112,'All CCC'!$B$7:$B$754,0)))</f>
        <v/>
      </c>
      <c r="R112" s="334" t="str">
        <f>IF($B112="","",INDEX('All CCC'!R$7:R$754,MATCH(WatchList!$B112,'All CCC'!$B$7:$B$754,0)))</f>
        <v/>
      </c>
      <c r="S112" s="334" t="str">
        <f>IF($B112="","",INDEX('All CCC'!S$7:S$754,MATCH(WatchList!$B112,'All CCC'!$B$7:$B$754,0)))</f>
        <v/>
      </c>
      <c r="T112" s="334" t="str">
        <f>IF($B112="","",INDEX('All CCC'!T$7:T$754,MATCH(WatchList!$B112,'All CCC'!$B$7:$B$754,0)))</f>
        <v/>
      </c>
      <c r="U112" s="334" t="str">
        <f>IF($B112="","",INDEX('All CCC'!U$7:U$754,MATCH(WatchList!$B112,'All CCC'!$B$7:$B$754,0)))</f>
        <v/>
      </c>
      <c r="V112" s="334" t="str">
        <f>IF($B112="","",INDEX('All CCC'!V$7:V$754,MATCH(WatchList!$B112,'All CCC'!$B$7:$B$754,0)))</f>
        <v/>
      </c>
      <c r="W112" s="334" t="str">
        <f>IF($B112="","",INDEX('All CCC'!W$7:W$754,MATCH(WatchList!$B112,'All CCC'!$B$7:$B$754,0)))</f>
        <v/>
      </c>
      <c r="X112" s="334" t="str">
        <f>IF($B112="","",INDEX('All CCC'!X$7:X$754,MATCH(WatchList!$B112,'All CCC'!$B$7:$B$754,0)))</f>
        <v/>
      </c>
      <c r="Y112" s="334" t="str">
        <f>IF($B112="","",INDEX('All CCC'!Y$7:Y$754,MATCH(WatchList!$B112,'All CCC'!$B$7:$B$754,0)))</f>
        <v/>
      </c>
      <c r="Z112" s="334" t="str">
        <f>IF($B112="","",INDEX('All CCC'!Z$7:Z$754,MATCH(WatchList!$B112,'All CCC'!$B$7:$B$754,0)))</f>
        <v/>
      </c>
      <c r="AA112" s="334" t="str">
        <f>IF($B112="","",INDEX('All CCC'!AA$7:AA$754,MATCH(WatchList!$B112,'All CCC'!$B$7:$B$754,0)))</f>
        <v/>
      </c>
      <c r="AB112" s="334" t="str">
        <f>IF($B112="","",INDEX('All CCC'!AB$7:AB$754,MATCH(WatchList!$B112,'All CCC'!$B$7:$B$754,0)))</f>
        <v/>
      </c>
      <c r="AC112" s="334" t="str">
        <f>IF($B112="","",INDEX('All CCC'!AC$7:AC$754,MATCH(WatchList!$B112,'All CCC'!$B$7:$B$754,0)))</f>
        <v/>
      </c>
      <c r="AD112" s="334" t="str">
        <f>IF($B112="","",INDEX('All CCC'!AD$7:AD$754,MATCH(WatchList!$B112,'All CCC'!$B$7:$B$754,0)))</f>
        <v/>
      </c>
      <c r="AE112" s="334" t="str">
        <f>IF($B112="","",INDEX('All CCC'!AE$7:AE$754,MATCH(WatchList!$B112,'All CCC'!$B$7:$B$754,0)))</f>
        <v/>
      </c>
      <c r="AF112" s="334" t="str">
        <f>IF($B112="","",INDEX('All CCC'!AF$7:AF$754,MATCH(WatchList!$B112,'All CCC'!$B$7:$B$754,0)))</f>
        <v/>
      </c>
      <c r="AG112" s="334" t="str">
        <f>IF($B112="","",INDEX('All CCC'!AG$7:AG$754,MATCH(WatchList!$B112,'All CCC'!$B$7:$B$754,0)))</f>
        <v/>
      </c>
      <c r="AH112" s="334" t="str">
        <f>IF($B112="","",INDEX('All CCC'!AH$7:AH$754,MATCH(WatchList!$B112,'All CCC'!$B$7:$B$754,0)))</f>
        <v/>
      </c>
      <c r="AI112" s="334" t="str">
        <f>IF($B112="","",INDEX('All CCC'!AI$7:AI$754,MATCH(WatchList!$B112,'All CCC'!$B$7:$B$754,0)))</f>
        <v/>
      </c>
      <c r="AJ112" s="334" t="str">
        <f>IF($B112="","",INDEX('All CCC'!AJ$7:AJ$754,MATCH(WatchList!$B112,'All CCC'!$B$7:$B$754,0)))</f>
        <v/>
      </c>
      <c r="AK112" s="334" t="str">
        <f>IF($B112="","",INDEX('All CCC'!AK$7:AK$754,MATCH(WatchList!$B112,'All CCC'!$B$7:$B$754,0)))</f>
        <v/>
      </c>
      <c r="AL112" s="334" t="str">
        <f>IF($B112="","",INDEX('All CCC'!AL$7:AL$754,MATCH(WatchList!$B112,'All CCC'!$B$7:$B$754,0)))</f>
        <v/>
      </c>
      <c r="AM112" s="334" t="str">
        <f>IF($B112="","",INDEX('All CCC'!AM$7:AM$754,MATCH(WatchList!$B112,'All CCC'!$B$7:$B$754,0)))</f>
        <v/>
      </c>
      <c r="AN112" s="334" t="str">
        <f>IF($B112="","",INDEX('All CCC'!AN$7:AN$754,MATCH(WatchList!$B112,'All CCC'!$B$7:$B$754,0)))</f>
        <v/>
      </c>
      <c r="AO112" s="334" t="str">
        <f>IF($B112="","",INDEX('All CCC'!AO$7:AO$754,MATCH(WatchList!$B112,'All CCC'!$B$7:$B$754,0)))</f>
        <v/>
      </c>
      <c r="AP112" s="334" t="str">
        <f>IF($B112="","",INDEX('All CCC'!AP$7:AP$754,MATCH(WatchList!$B112,'All CCC'!$B$7:$B$754,0)))</f>
        <v/>
      </c>
      <c r="AQ112" s="334" t="str">
        <f>IF($B112="","",INDEX('All CCC'!AQ$7:AQ$754,MATCH(WatchList!$B112,'All CCC'!$B$7:$B$754,0)))</f>
        <v/>
      </c>
      <c r="AR112" s="334" t="str">
        <f>IF($B112="","",INDEX('All CCC'!AR$7:AR$754,MATCH(WatchList!$B112,'All CCC'!$B$7:$B$754,0)))</f>
        <v/>
      </c>
      <c r="AS112" s="334" t="str">
        <f>IF($B112="","",INDEX('All CCC'!AS$7:AS$754,MATCH(WatchList!$B112,'All CCC'!$B$7:$B$754,0)))</f>
        <v/>
      </c>
      <c r="AT112" s="334" t="str">
        <f>IF($B112="","",INDEX('All CCC'!AT$7:AT$754,MATCH(WatchList!$B112,'All CCC'!$B$7:$B$754,0)))</f>
        <v/>
      </c>
      <c r="AU112" s="334" t="str">
        <f>IF($B112="","",INDEX('All CCC'!AU$7:AU$754,MATCH(WatchList!$B112,'All CCC'!$B$7:$B$754,0)))</f>
        <v/>
      </c>
      <c r="AV112" s="334" t="str">
        <f>IF($B112="","",INDEX('All CCC'!AV$7:AV$754,MATCH(WatchList!$B112,'All CCC'!$B$7:$B$754,0)))</f>
        <v/>
      </c>
      <c r="AW112" s="334" t="str">
        <f>IF($B112="","",INDEX('All CCC'!AW$7:AW$754,MATCH(WatchList!$B112,'All CCC'!$B$7:$B$754,0)))</f>
        <v/>
      </c>
      <c r="AX112" s="334" t="str">
        <f>IF($B112="","",INDEX('All CCC'!AX$7:AX$754,MATCH(WatchList!$B112,'All CCC'!$B$7:$B$754,0)))</f>
        <v/>
      </c>
      <c r="AY112" s="334" t="str">
        <f>IF($B112="","",INDEX('All CCC'!AY$7:AY$754,MATCH(WatchList!$B112,'All CCC'!$B$7:$B$754,0)))</f>
        <v/>
      </c>
      <c r="AZ112" s="334" t="str">
        <f>IF($B112="","",INDEX('All CCC'!AZ$7:AZ$754,MATCH(WatchList!$B112,'All CCC'!$B$7:$B$754,0)))</f>
        <v/>
      </c>
      <c r="BA112" s="334" t="str">
        <f>IF($B112="","",INDEX('All CCC'!BA$7:BA$754,MATCH(WatchList!$B112,'All CCC'!$B$7:$B$754,0)))</f>
        <v/>
      </c>
      <c r="BB112" s="334" t="str">
        <f>IF($B112="","",INDEX('All CCC'!BB$7:BB$754,MATCH(WatchList!$B112,'All CCC'!$B$7:$B$754,0)))</f>
        <v/>
      </c>
      <c r="BC112" s="334" t="str">
        <f>IF($B112="","",INDEX('All CCC'!BC$7:BC$754,MATCH(WatchList!$B112,'All CCC'!$B$7:$B$754,0)))</f>
        <v/>
      </c>
      <c r="BD112" s="334" t="str">
        <f>IF($B112="","",INDEX('All CCC'!BD$7:BD$754,MATCH(WatchList!$B112,'All CCC'!$B$7:$B$754,0)))</f>
        <v/>
      </c>
      <c r="BE112" s="334" t="str">
        <f>IF($B112="","",INDEX('All CCC'!BE$7:BE$754,MATCH(WatchList!$B112,'All CCC'!$B$7:$B$754,0)))</f>
        <v/>
      </c>
      <c r="BF112" s="334" t="str">
        <f>IF($B112="","",INDEX('All CCC'!BF$7:BF$754,MATCH(WatchList!$B112,'All CCC'!$B$7:$B$754,0)))</f>
        <v/>
      </c>
      <c r="BG112" s="334" t="str">
        <f>IF($B112="","",INDEX('All CCC'!BG$7:BG$754,MATCH(WatchList!$B112,'All CCC'!$B$7:$B$754,0)))</f>
        <v/>
      </c>
    </row>
    <row r="113" spans="1:59" x14ac:dyDescent="0.2">
      <c r="A113" s="333" t="str">
        <f>IF($B113="","",INDEX('All CCC'!A$7:A$754,MATCH(WatchList!$B113,'All CCC'!$B$7:$B$754,0)))</f>
        <v/>
      </c>
      <c r="B113" s="127"/>
      <c r="C113" s="334" t="str">
        <f>IF($B113="","",INDEX('All CCC'!C$7:C$754,MATCH(WatchList!$B113,'All CCC'!$B$7:$B$754,0)))</f>
        <v/>
      </c>
      <c r="D113" s="334" t="str">
        <f>IF($B113="","",INDEX('All CCC'!D$7:D$754,MATCH(WatchList!$B113,'All CCC'!$B$7:$B$754,0)))</f>
        <v/>
      </c>
      <c r="E113" s="334" t="str">
        <f>IF($B113="","",INDEX('All CCC'!E$7:E$754,MATCH(WatchList!$B113,'All CCC'!$B$7:$B$754,0)))</f>
        <v/>
      </c>
      <c r="F113" s="334" t="str">
        <f>IF($B113="","",INDEX('All CCC'!F$7:F$754,MATCH(WatchList!$B113,'All CCC'!$B$7:$B$754,0)))</f>
        <v/>
      </c>
      <c r="G113" s="334" t="str">
        <f>IF($B113="","",INDEX('All CCC'!G$7:G$754,MATCH(WatchList!$B113,'All CCC'!$B$7:$B$754,0)))</f>
        <v/>
      </c>
      <c r="H113" s="334" t="str">
        <f>IF($B113="","",INDEX('All CCC'!H$7:H$754,MATCH(WatchList!$B113,'All CCC'!$B$7:$B$754,0)))</f>
        <v/>
      </c>
      <c r="I113" s="334" t="str">
        <f>IF($B113="","",INDEX('All CCC'!I$7:I$754,MATCH(WatchList!$B113,'All CCC'!$B$7:$B$754,0)))</f>
        <v/>
      </c>
      <c r="J113" s="334" t="str">
        <f>IF($B113="","",INDEX('All CCC'!J$7:J$754,MATCH(WatchList!$B113,'All CCC'!$B$7:$B$754,0)))</f>
        <v/>
      </c>
      <c r="K113" s="334" t="str">
        <f>IF($B113="","",INDEX('All CCC'!K$7:K$754,MATCH(WatchList!$B113,'All CCC'!$B$7:$B$754,0)))</f>
        <v/>
      </c>
      <c r="L113" s="334" t="str">
        <f>IF($B113="","",INDEX('All CCC'!L$7:L$754,MATCH(WatchList!$B113,'All CCC'!$B$7:$B$754,0)))</f>
        <v/>
      </c>
      <c r="M113" s="334" t="str">
        <f>IF($B113="","",INDEX('All CCC'!M$7:M$754,MATCH(WatchList!$B113,'All CCC'!$B$7:$B$754,0)))</f>
        <v/>
      </c>
      <c r="N113" s="334" t="str">
        <f>IF($B113="","",INDEX('All CCC'!N$7:N$754,MATCH(WatchList!$B113,'All CCC'!$B$7:$B$754,0)))</f>
        <v/>
      </c>
      <c r="O113" s="334" t="str">
        <f>IF($B113="","",INDEX('All CCC'!O$7:O$754,MATCH(WatchList!$B113,'All CCC'!$B$7:$B$754,0)))</f>
        <v/>
      </c>
      <c r="P113" s="335" t="str">
        <f>IF($B113="","",INDEX('All CCC'!P$7:P$754,MATCH(WatchList!$B113,'All CCC'!$B$7:$B$754,0)))</f>
        <v/>
      </c>
      <c r="Q113" s="335" t="str">
        <f>IF($B113="","",INDEX('All CCC'!Q$7:Q$754,MATCH(WatchList!$B113,'All CCC'!$B$7:$B$754,0)))</f>
        <v/>
      </c>
      <c r="R113" s="334" t="str">
        <f>IF($B113="","",INDEX('All CCC'!R$7:R$754,MATCH(WatchList!$B113,'All CCC'!$B$7:$B$754,0)))</f>
        <v/>
      </c>
      <c r="S113" s="334" t="str">
        <f>IF($B113="","",INDEX('All CCC'!S$7:S$754,MATCH(WatchList!$B113,'All CCC'!$B$7:$B$754,0)))</f>
        <v/>
      </c>
      <c r="T113" s="334" t="str">
        <f>IF($B113="","",INDEX('All CCC'!T$7:T$754,MATCH(WatchList!$B113,'All CCC'!$B$7:$B$754,0)))</f>
        <v/>
      </c>
      <c r="U113" s="334" t="str">
        <f>IF($B113="","",INDEX('All CCC'!U$7:U$754,MATCH(WatchList!$B113,'All CCC'!$B$7:$B$754,0)))</f>
        <v/>
      </c>
      <c r="V113" s="334" t="str">
        <f>IF($B113="","",INDEX('All CCC'!V$7:V$754,MATCH(WatchList!$B113,'All CCC'!$B$7:$B$754,0)))</f>
        <v/>
      </c>
      <c r="W113" s="334" t="str">
        <f>IF($B113="","",INDEX('All CCC'!W$7:W$754,MATCH(WatchList!$B113,'All CCC'!$B$7:$B$754,0)))</f>
        <v/>
      </c>
      <c r="X113" s="334" t="str">
        <f>IF($B113="","",INDEX('All CCC'!X$7:X$754,MATCH(WatchList!$B113,'All CCC'!$B$7:$B$754,0)))</f>
        <v/>
      </c>
      <c r="Y113" s="334" t="str">
        <f>IF($B113="","",INDEX('All CCC'!Y$7:Y$754,MATCH(WatchList!$B113,'All CCC'!$B$7:$B$754,0)))</f>
        <v/>
      </c>
      <c r="Z113" s="334" t="str">
        <f>IF($B113="","",INDEX('All CCC'!Z$7:Z$754,MATCH(WatchList!$B113,'All CCC'!$B$7:$B$754,0)))</f>
        <v/>
      </c>
      <c r="AA113" s="334" t="str">
        <f>IF($B113="","",INDEX('All CCC'!AA$7:AA$754,MATCH(WatchList!$B113,'All CCC'!$B$7:$B$754,0)))</f>
        <v/>
      </c>
      <c r="AB113" s="334" t="str">
        <f>IF($B113="","",INDEX('All CCC'!AB$7:AB$754,MATCH(WatchList!$B113,'All CCC'!$B$7:$B$754,0)))</f>
        <v/>
      </c>
      <c r="AC113" s="334" t="str">
        <f>IF($B113="","",INDEX('All CCC'!AC$7:AC$754,MATCH(WatchList!$B113,'All CCC'!$B$7:$B$754,0)))</f>
        <v/>
      </c>
      <c r="AD113" s="334" t="str">
        <f>IF($B113="","",INDEX('All CCC'!AD$7:AD$754,MATCH(WatchList!$B113,'All CCC'!$B$7:$B$754,0)))</f>
        <v/>
      </c>
      <c r="AE113" s="334" t="str">
        <f>IF($B113="","",INDEX('All CCC'!AE$7:AE$754,MATCH(WatchList!$B113,'All CCC'!$B$7:$B$754,0)))</f>
        <v/>
      </c>
      <c r="AF113" s="334" t="str">
        <f>IF($B113="","",INDEX('All CCC'!AF$7:AF$754,MATCH(WatchList!$B113,'All CCC'!$B$7:$B$754,0)))</f>
        <v/>
      </c>
      <c r="AG113" s="334" t="str">
        <f>IF($B113="","",INDEX('All CCC'!AG$7:AG$754,MATCH(WatchList!$B113,'All CCC'!$B$7:$B$754,0)))</f>
        <v/>
      </c>
      <c r="AH113" s="334" t="str">
        <f>IF($B113="","",INDEX('All CCC'!AH$7:AH$754,MATCH(WatchList!$B113,'All CCC'!$B$7:$B$754,0)))</f>
        <v/>
      </c>
      <c r="AI113" s="334" t="str">
        <f>IF($B113="","",INDEX('All CCC'!AI$7:AI$754,MATCH(WatchList!$B113,'All CCC'!$B$7:$B$754,0)))</f>
        <v/>
      </c>
      <c r="AJ113" s="334" t="str">
        <f>IF($B113="","",INDEX('All CCC'!AJ$7:AJ$754,MATCH(WatchList!$B113,'All CCC'!$B$7:$B$754,0)))</f>
        <v/>
      </c>
      <c r="AK113" s="334" t="str">
        <f>IF($B113="","",INDEX('All CCC'!AK$7:AK$754,MATCH(WatchList!$B113,'All CCC'!$B$7:$B$754,0)))</f>
        <v/>
      </c>
      <c r="AL113" s="334" t="str">
        <f>IF($B113="","",INDEX('All CCC'!AL$7:AL$754,MATCH(WatchList!$B113,'All CCC'!$B$7:$B$754,0)))</f>
        <v/>
      </c>
      <c r="AM113" s="334" t="str">
        <f>IF($B113="","",INDEX('All CCC'!AM$7:AM$754,MATCH(WatchList!$B113,'All CCC'!$B$7:$B$754,0)))</f>
        <v/>
      </c>
      <c r="AN113" s="334" t="str">
        <f>IF($B113="","",INDEX('All CCC'!AN$7:AN$754,MATCH(WatchList!$B113,'All CCC'!$B$7:$B$754,0)))</f>
        <v/>
      </c>
      <c r="AO113" s="334" t="str">
        <f>IF($B113="","",INDEX('All CCC'!AO$7:AO$754,MATCH(WatchList!$B113,'All CCC'!$B$7:$B$754,0)))</f>
        <v/>
      </c>
      <c r="AP113" s="334" t="str">
        <f>IF($B113="","",INDEX('All CCC'!AP$7:AP$754,MATCH(WatchList!$B113,'All CCC'!$B$7:$B$754,0)))</f>
        <v/>
      </c>
      <c r="AQ113" s="334" t="str">
        <f>IF($B113="","",INDEX('All CCC'!AQ$7:AQ$754,MATCH(WatchList!$B113,'All CCC'!$B$7:$B$754,0)))</f>
        <v/>
      </c>
      <c r="AR113" s="334" t="str">
        <f>IF($B113="","",INDEX('All CCC'!AR$7:AR$754,MATCH(WatchList!$B113,'All CCC'!$B$7:$B$754,0)))</f>
        <v/>
      </c>
      <c r="AS113" s="334" t="str">
        <f>IF($B113="","",INDEX('All CCC'!AS$7:AS$754,MATCH(WatchList!$B113,'All CCC'!$B$7:$B$754,0)))</f>
        <v/>
      </c>
      <c r="AT113" s="334" t="str">
        <f>IF($B113="","",INDEX('All CCC'!AT$7:AT$754,MATCH(WatchList!$B113,'All CCC'!$B$7:$B$754,0)))</f>
        <v/>
      </c>
      <c r="AU113" s="334" t="str">
        <f>IF($B113="","",INDEX('All CCC'!AU$7:AU$754,MATCH(WatchList!$B113,'All CCC'!$B$7:$B$754,0)))</f>
        <v/>
      </c>
      <c r="AV113" s="334" t="str">
        <f>IF($B113="","",INDEX('All CCC'!AV$7:AV$754,MATCH(WatchList!$B113,'All CCC'!$B$7:$B$754,0)))</f>
        <v/>
      </c>
      <c r="AW113" s="334" t="str">
        <f>IF($B113="","",INDEX('All CCC'!AW$7:AW$754,MATCH(WatchList!$B113,'All CCC'!$B$7:$B$754,0)))</f>
        <v/>
      </c>
      <c r="AX113" s="334" t="str">
        <f>IF($B113="","",INDEX('All CCC'!AX$7:AX$754,MATCH(WatchList!$B113,'All CCC'!$B$7:$B$754,0)))</f>
        <v/>
      </c>
      <c r="AY113" s="334" t="str">
        <f>IF($B113="","",INDEX('All CCC'!AY$7:AY$754,MATCH(WatchList!$B113,'All CCC'!$B$7:$B$754,0)))</f>
        <v/>
      </c>
      <c r="AZ113" s="334" t="str">
        <f>IF($B113="","",INDEX('All CCC'!AZ$7:AZ$754,MATCH(WatchList!$B113,'All CCC'!$B$7:$B$754,0)))</f>
        <v/>
      </c>
      <c r="BA113" s="334" t="str">
        <f>IF($B113="","",INDEX('All CCC'!BA$7:BA$754,MATCH(WatchList!$B113,'All CCC'!$B$7:$B$754,0)))</f>
        <v/>
      </c>
      <c r="BB113" s="334" t="str">
        <f>IF($B113="","",INDEX('All CCC'!BB$7:BB$754,MATCH(WatchList!$B113,'All CCC'!$B$7:$B$754,0)))</f>
        <v/>
      </c>
      <c r="BC113" s="334" t="str">
        <f>IF($B113="","",INDEX('All CCC'!BC$7:BC$754,MATCH(WatchList!$B113,'All CCC'!$B$7:$B$754,0)))</f>
        <v/>
      </c>
      <c r="BD113" s="334" t="str">
        <f>IF($B113="","",INDEX('All CCC'!BD$7:BD$754,MATCH(WatchList!$B113,'All CCC'!$B$7:$B$754,0)))</f>
        <v/>
      </c>
      <c r="BE113" s="334" t="str">
        <f>IF($B113="","",INDEX('All CCC'!BE$7:BE$754,MATCH(WatchList!$B113,'All CCC'!$B$7:$B$754,0)))</f>
        <v/>
      </c>
      <c r="BF113" s="334" t="str">
        <f>IF($B113="","",INDEX('All CCC'!BF$7:BF$754,MATCH(WatchList!$B113,'All CCC'!$B$7:$B$754,0)))</f>
        <v/>
      </c>
      <c r="BG113" s="334" t="str">
        <f>IF($B113="","",INDEX('All CCC'!BG$7:BG$754,MATCH(WatchList!$B113,'All CCC'!$B$7:$B$754,0)))</f>
        <v/>
      </c>
    </row>
    <row r="114" spans="1:59" x14ac:dyDescent="0.2">
      <c r="A114" s="333" t="str">
        <f>IF($B114="","",INDEX('All CCC'!A$7:A$754,MATCH(WatchList!$B114,'All CCC'!$B$7:$B$754,0)))</f>
        <v/>
      </c>
      <c r="B114" s="127"/>
      <c r="C114" s="334" t="str">
        <f>IF($B114="","",INDEX('All CCC'!C$7:C$754,MATCH(WatchList!$B114,'All CCC'!$B$7:$B$754,0)))</f>
        <v/>
      </c>
      <c r="D114" s="334" t="str">
        <f>IF($B114="","",INDEX('All CCC'!D$7:D$754,MATCH(WatchList!$B114,'All CCC'!$B$7:$B$754,0)))</f>
        <v/>
      </c>
      <c r="E114" s="334" t="str">
        <f>IF($B114="","",INDEX('All CCC'!E$7:E$754,MATCH(WatchList!$B114,'All CCC'!$B$7:$B$754,0)))</f>
        <v/>
      </c>
      <c r="F114" s="334" t="str">
        <f>IF($B114="","",INDEX('All CCC'!F$7:F$754,MATCH(WatchList!$B114,'All CCC'!$B$7:$B$754,0)))</f>
        <v/>
      </c>
      <c r="G114" s="334" t="str">
        <f>IF($B114="","",INDEX('All CCC'!G$7:G$754,MATCH(WatchList!$B114,'All CCC'!$B$7:$B$754,0)))</f>
        <v/>
      </c>
      <c r="H114" s="334" t="str">
        <f>IF($B114="","",INDEX('All CCC'!H$7:H$754,MATCH(WatchList!$B114,'All CCC'!$B$7:$B$754,0)))</f>
        <v/>
      </c>
      <c r="I114" s="334" t="str">
        <f>IF($B114="","",INDEX('All CCC'!I$7:I$754,MATCH(WatchList!$B114,'All CCC'!$B$7:$B$754,0)))</f>
        <v/>
      </c>
      <c r="J114" s="334" t="str">
        <f>IF($B114="","",INDEX('All CCC'!J$7:J$754,MATCH(WatchList!$B114,'All CCC'!$B$7:$B$754,0)))</f>
        <v/>
      </c>
      <c r="K114" s="334" t="str">
        <f>IF($B114="","",INDEX('All CCC'!K$7:K$754,MATCH(WatchList!$B114,'All CCC'!$B$7:$B$754,0)))</f>
        <v/>
      </c>
      <c r="L114" s="334" t="str">
        <f>IF($B114="","",INDEX('All CCC'!L$7:L$754,MATCH(WatchList!$B114,'All CCC'!$B$7:$B$754,0)))</f>
        <v/>
      </c>
      <c r="M114" s="334" t="str">
        <f>IF($B114="","",INDEX('All CCC'!M$7:M$754,MATCH(WatchList!$B114,'All CCC'!$B$7:$B$754,0)))</f>
        <v/>
      </c>
      <c r="N114" s="334" t="str">
        <f>IF($B114="","",INDEX('All CCC'!N$7:N$754,MATCH(WatchList!$B114,'All CCC'!$B$7:$B$754,0)))</f>
        <v/>
      </c>
      <c r="O114" s="334" t="str">
        <f>IF($B114="","",INDEX('All CCC'!O$7:O$754,MATCH(WatchList!$B114,'All CCC'!$B$7:$B$754,0)))</f>
        <v/>
      </c>
      <c r="P114" s="335" t="str">
        <f>IF($B114="","",INDEX('All CCC'!P$7:P$754,MATCH(WatchList!$B114,'All CCC'!$B$7:$B$754,0)))</f>
        <v/>
      </c>
      <c r="Q114" s="335" t="str">
        <f>IF($B114="","",INDEX('All CCC'!Q$7:Q$754,MATCH(WatchList!$B114,'All CCC'!$B$7:$B$754,0)))</f>
        <v/>
      </c>
      <c r="R114" s="334" t="str">
        <f>IF($B114="","",INDEX('All CCC'!R$7:R$754,MATCH(WatchList!$B114,'All CCC'!$B$7:$B$754,0)))</f>
        <v/>
      </c>
      <c r="S114" s="334" t="str">
        <f>IF($B114="","",INDEX('All CCC'!S$7:S$754,MATCH(WatchList!$B114,'All CCC'!$B$7:$B$754,0)))</f>
        <v/>
      </c>
      <c r="T114" s="334" t="str">
        <f>IF($B114="","",INDEX('All CCC'!T$7:T$754,MATCH(WatchList!$B114,'All CCC'!$B$7:$B$754,0)))</f>
        <v/>
      </c>
      <c r="U114" s="334" t="str">
        <f>IF($B114="","",INDEX('All CCC'!U$7:U$754,MATCH(WatchList!$B114,'All CCC'!$B$7:$B$754,0)))</f>
        <v/>
      </c>
      <c r="V114" s="334" t="str">
        <f>IF($B114="","",INDEX('All CCC'!V$7:V$754,MATCH(WatchList!$B114,'All CCC'!$B$7:$B$754,0)))</f>
        <v/>
      </c>
      <c r="W114" s="334" t="str">
        <f>IF($B114="","",INDEX('All CCC'!W$7:W$754,MATCH(WatchList!$B114,'All CCC'!$B$7:$B$754,0)))</f>
        <v/>
      </c>
      <c r="X114" s="334" t="str">
        <f>IF($B114="","",INDEX('All CCC'!X$7:X$754,MATCH(WatchList!$B114,'All CCC'!$B$7:$B$754,0)))</f>
        <v/>
      </c>
      <c r="Y114" s="334" t="str">
        <f>IF($B114="","",INDEX('All CCC'!Y$7:Y$754,MATCH(WatchList!$B114,'All CCC'!$B$7:$B$754,0)))</f>
        <v/>
      </c>
      <c r="Z114" s="334" t="str">
        <f>IF($B114="","",INDEX('All CCC'!Z$7:Z$754,MATCH(WatchList!$B114,'All CCC'!$B$7:$B$754,0)))</f>
        <v/>
      </c>
      <c r="AA114" s="334" t="str">
        <f>IF($B114="","",INDEX('All CCC'!AA$7:AA$754,MATCH(WatchList!$B114,'All CCC'!$B$7:$B$754,0)))</f>
        <v/>
      </c>
      <c r="AB114" s="334" t="str">
        <f>IF($B114="","",INDEX('All CCC'!AB$7:AB$754,MATCH(WatchList!$B114,'All CCC'!$B$7:$B$754,0)))</f>
        <v/>
      </c>
      <c r="AC114" s="334" t="str">
        <f>IF($B114="","",INDEX('All CCC'!AC$7:AC$754,MATCH(WatchList!$B114,'All CCC'!$B$7:$B$754,0)))</f>
        <v/>
      </c>
      <c r="AD114" s="334" t="str">
        <f>IF($B114="","",INDEX('All CCC'!AD$7:AD$754,MATCH(WatchList!$B114,'All CCC'!$B$7:$B$754,0)))</f>
        <v/>
      </c>
      <c r="AE114" s="334" t="str">
        <f>IF($B114="","",INDEX('All CCC'!AE$7:AE$754,MATCH(WatchList!$B114,'All CCC'!$B$7:$B$754,0)))</f>
        <v/>
      </c>
      <c r="AF114" s="334" t="str">
        <f>IF($B114="","",INDEX('All CCC'!AF$7:AF$754,MATCH(WatchList!$B114,'All CCC'!$B$7:$B$754,0)))</f>
        <v/>
      </c>
      <c r="AG114" s="334" t="str">
        <f>IF($B114="","",INDEX('All CCC'!AG$7:AG$754,MATCH(WatchList!$B114,'All CCC'!$B$7:$B$754,0)))</f>
        <v/>
      </c>
      <c r="AH114" s="334" t="str">
        <f>IF($B114="","",INDEX('All CCC'!AH$7:AH$754,MATCH(WatchList!$B114,'All CCC'!$B$7:$B$754,0)))</f>
        <v/>
      </c>
      <c r="AI114" s="334" t="str">
        <f>IF($B114="","",INDEX('All CCC'!AI$7:AI$754,MATCH(WatchList!$B114,'All CCC'!$B$7:$B$754,0)))</f>
        <v/>
      </c>
      <c r="AJ114" s="334" t="str">
        <f>IF($B114="","",INDEX('All CCC'!AJ$7:AJ$754,MATCH(WatchList!$B114,'All CCC'!$B$7:$B$754,0)))</f>
        <v/>
      </c>
      <c r="AK114" s="334" t="str">
        <f>IF($B114="","",INDEX('All CCC'!AK$7:AK$754,MATCH(WatchList!$B114,'All CCC'!$B$7:$B$754,0)))</f>
        <v/>
      </c>
      <c r="AL114" s="334" t="str">
        <f>IF($B114="","",INDEX('All CCC'!AL$7:AL$754,MATCH(WatchList!$B114,'All CCC'!$B$7:$B$754,0)))</f>
        <v/>
      </c>
      <c r="AM114" s="334" t="str">
        <f>IF($B114="","",INDEX('All CCC'!AM$7:AM$754,MATCH(WatchList!$B114,'All CCC'!$B$7:$B$754,0)))</f>
        <v/>
      </c>
      <c r="AN114" s="334" t="str">
        <f>IF($B114="","",INDEX('All CCC'!AN$7:AN$754,MATCH(WatchList!$B114,'All CCC'!$B$7:$B$754,0)))</f>
        <v/>
      </c>
      <c r="AO114" s="334" t="str">
        <f>IF($B114="","",INDEX('All CCC'!AO$7:AO$754,MATCH(WatchList!$B114,'All CCC'!$B$7:$B$754,0)))</f>
        <v/>
      </c>
      <c r="AP114" s="334" t="str">
        <f>IF($B114="","",INDEX('All CCC'!AP$7:AP$754,MATCH(WatchList!$B114,'All CCC'!$B$7:$B$754,0)))</f>
        <v/>
      </c>
      <c r="AQ114" s="334" t="str">
        <f>IF($B114="","",INDEX('All CCC'!AQ$7:AQ$754,MATCH(WatchList!$B114,'All CCC'!$B$7:$B$754,0)))</f>
        <v/>
      </c>
      <c r="AR114" s="334" t="str">
        <f>IF($B114="","",INDEX('All CCC'!AR$7:AR$754,MATCH(WatchList!$B114,'All CCC'!$B$7:$B$754,0)))</f>
        <v/>
      </c>
      <c r="AS114" s="334" t="str">
        <f>IF($B114="","",INDEX('All CCC'!AS$7:AS$754,MATCH(WatchList!$B114,'All CCC'!$B$7:$B$754,0)))</f>
        <v/>
      </c>
      <c r="AT114" s="334" t="str">
        <f>IF($B114="","",INDEX('All CCC'!AT$7:AT$754,MATCH(WatchList!$B114,'All CCC'!$B$7:$B$754,0)))</f>
        <v/>
      </c>
      <c r="AU114" s="334" t="str">
        <f>IF($B114="","",INDEX('All CCC'!AU$7:AU$754,MATCH(WatchList!$B114,'All CCC'!$B$7:$B$754,0)))</f>
        <v/>
      </c>
      <c r="AV114" s="334" t="str">
        <f>IF($B114="","",INDEX('All CCC'!AV$7:AV$754,MATCH(WatchList!$B114,'All CCC'!$B$7:$B$754,0)))</f>
        <v/>
      </c>
      <c r="AW114" s="334" t="str">
        <f>IF($B114="","",INDEX('All CCC'!AW$7:AW$754,MATCH(WatchList!$B114,'All CCC'!$B$7:$B$754,0)))</f>
        <v/>
      </c>
      <c r="AX114" s="334" t="str">
        <f>IF($B114="","",INDEX('All CCC'!AX$7:AX$754,MATCH(WatchList!$B114,'All CCC'!$B$7:$B$754,0)))</f>
        <v/>
      </c>
      <c r="AY114" s="334" t="str">
        <f>IF($B114="","",INDEX('All CCC'!AY$7:AY$754,MATCH(WatchList!$B114,'All CCC'!$B$7:$B$754,0)))</f>
        <v/>
      </c>
      <c r="AZ114" s="334" t="str">
        <f>IF($B114="","",INDEX('All CCC'!AZ$7:AZ$754,MATCH(WatchList!$B114,'All CCC'!$B$7:$B$754,0)))</f>
        <v/>
      </c>
      <c r="BA114" s="334" t="str">
        <f>IF($B114="","",INDEX('All CCC'!BA$7:BA$754,MATCH(WatchList!$B114,'All CCC'!$B$7:$B$754,0)))</f>
        <v/>
      </c>
      <c r="BB114" s="334" t="str">
        <f>IF($B114="","",INDEX('All CCC'!BB$7:BB$754,MATCH(WatchList!$B114,'All CCC'!$B$7:$B$754,0)))</f>
        <v/>
      </c>
      <c r="BC114" s="334" t="str">
        <f>IF($B114="","",INDEX('All CCC'!BC$7:BC$754,MATCH(WatchList!$B114,'All CCC'!$B$7:$B$754,0)))</f>
        <v/>
      </c>
      <c r="BD114" s="334" t="str">
        <f>IF($B114="","",INDEX('All CCC'!BD$7:BD$754,MATCH(WatchList!$B114,'All CCC'!$B$7:$B$754,0)))</f>
        <v/>
      </c>
      <c r="BE114" s="334" t="str">
        <f>IF($B114="","",INDEX('All CCC'!BE$7:BE$754,MATCH(WatchList!$B114,'All CCC'!$B$7:$B$754,0)))</f>
        <v/>
      </c>
      <c r="BF114" s="334" t="str">
        <f>IF($B114="","",INDEX('All CCC'!BF$7:BF$754,MATCH(WatchList!$B114,'All CCC'!$B$7:$B$754,0)))</f>
        <v/>
      </c>
      <c r="BG114" s="334" t="str">
        <f>IF($B114="","",INDEX('All CCC'!BG$7:BG$754,MATCH(WatchList!$B114,'All CCC'!$B$7:$B$754,0)))</f>
        <v/>
      </c>
    </row>
    <row r="115" spans="1:59" x14ac:dyDescent="0.2">
      <c r="A115" s="333" t="str">
        <f>IF($B115="","",INDEX('All CCC'!A$7:A$754,MATCH(WatchList!$B115,'All CCC'!$B$7:$B$754,0)))</f>
        <v/>
      </c>
      <c r="B115" s="127"/>
      <c r="C115" s="334" t="str">
        <f>IF($B115="","",INDEX('All CCC'!C$7:C$754,MATCH(WatchList!$B115,'All CCC'!$B$7:$B$754,0)))</f>
        <v/>
      </c>
      <c r="D115" s="334" t="str">
        <f>IF($B115="","",INDEX('All CCC'!D$7:D$754,MATCH(WatchList!$B115,'All CCC'!$B$7:$B$754,0)))</f>
        <v/>
      </c>
      <c r="E115" s="334" t="str">
        <f>IF($B115="","",INDEX('All CCC'!E$7:E$754,MATCH(WatchList!$B115,'All CCC'!$B$7:$B$754,0)))</f>
        <v/>
      </c>
      <c r="F115" s="334" t="str">
        <f>IF($B115="","",INDEX('All CCC'!F$7:F$754,MATCH(WatchList!$B115,'All CCC'!$B$7:$B$754,0)))</f>
        <v/>
      </c>
      <c r="G115" s="334" t="str">
        <f>IF($B115="","",INDEX('All CCC'!G$7:G$754,MATCH(WatchList!$B115,'All CCC'!$B$7:$B$754,0)))</f>
        <v/>
      </c>
      <c r="H115" s="334" t="str">
        <f>IF($B115="","",INDEX('All CCC'!H$7:H$754,MATCH(WatchList!$B115,'All CCC'!$B$7:$B$754,0)))</f>
        <v/>
      </c>
      <c r="I115" s="334" t="str">
        <f>IF($B115="","",INDEX('All CCC'!I$7:I$754,MATCH(WatchList!$B115,'All CCC'!$B$7:$B$754,0)))</f>
        <v/>
      </c>
      <c r="J115" s="334" t="str">
        <f>IF($B115="","",INDEX('All CCC'!J$7:J$754,MATCH(WatchList!$B115,'All CCC'!$B$7:$B$754,0)))</f>
        <v/>
      </c>
      <c r="K115" s="334" t="str">
        <f>IF($B115="","",INDEX('All CCC'!K$7:K$754,MATCH(WatchList!$B115,'All CCC'!$B$7:$B$754,0)))</f>
        <v/>
      </c>
      <c r="L115" s="334" t="str">
        <f>IF($B115="","",INDEX('All CCC'!L$7:L$754,MATCH(WatchList!$B115,'All CCC'!$B$7:$B$754,0)))</f>
        <v/>
      </c>
      <c r="M115" s="334" t="str">
        <f>IF($B115="","",INDEX('All CCC'!M$7:M$754,MATCH(WatchList!$B115,'All CCC'!$B$7:$B$754,0)))</f>
        <v/>
      </c>
      <c r="N115" s="334" t="str">
        <f>IF($B115="","",INDEX('All CCC'!N$7:N$754,MATCH(WatchList!$B115,'All CCC'!$B$7:$B$754,0)))</f>
        <v/>
      </c>
      <c r="O115" s="334" t="str">
        <f>IF($B115="","",INDEX('All CCC'!O$7:O$754,MATCH(WatchList!$B115,'All CCC'!$B$7:$B$754,0)))</f>
        <v/>
      </c>
      <c r="P115" s="335" t="str">
        <f>IF($B115="","",INDEX('All CCC'!P$7:P$754,MATCH(WatchList!$B115,'All CCC'!$B$7:$B$754,0)))</f>
        <v/>
      </c>
      <c r="Q115" s="335" t="str">
        <f>IF($B115="","",INDEX('All CCC'!Q$7:Q$754,MATCH(WatchList!$B115,'All CCC'!$B$7:$B$754,0)))</f>
        <v/>
      </c>
      <c r="R115" s="334" t="str">
        <f>IF($B115="","",INDEX('All CCC'!R$7:R$754,MATCH(WatchList!$B115,'All CCC'!$B$7:$B$754,0)))</f>
        <v/>
      </c>
      <c r="S115" s="334" t="str">
        <f>IF($B115="","",INDEX('All CCC'!S$7:S$754,MATCH(WatchList!$B115,'All CCC'!$B$7:$B$754,0)))</f>
        <v/>
      </c>
      <c r="T115" s="334" t="str">
        <f>IF($B115="","",INDEX('All CCC'!T$7:T$754,MATCH(WatchList!$B115,'All CCC'!$B$7:$B$754,0)))</f>
        <v/>
      </c>
      <c r="U115" s="334" t="str">
        <f>IF($B115="","",INDEX('All CCC'!U$7:U$754,MATCH(WatchList!$B115,'All CCC'!$B$7:$B$754,0)))</f>
        <v/>
      </c>
      <c r="V115" s="334" t="str">
        <f>IF($B115="","",INDEX('All CCC'!V$7:V$754,MATCH(WatchList!$B115,'All CCC'!$B$7:$B$754,0)))</f>
        <v/>
      </c>
      <c r="W115" s="334" t="str">
        <f>IF($B115="","",INDEX('All CCC'!W$7:W$754,MATCH(WatchList!$B115,'All CCC'!$B$7:$B$754,0)))</f>
        <v/>
      </c>
      <c r="X115" s="334" t="str">
        <f>IF($B115="","",INDEX('All CCC'!X$7:X$754,MATCH(WatchList!$B115,'All CCC'!$B$7:$B$754,0)))</f>
        <v/>
      </c>
      <c r="Y115" s="334" t="str">
        <f>IF($B115="","",INDEX('All CCC'!Y$7:Y$754,MATCH(WatchList!$B115,'All CCC'!$B$7:$B$754,0)))</f>
        <v/>
      </c>
      <c r="Z115" s="334" t="str">
        <f>IF($B115="","",INDEX('All CCC'!Z$7:Z$754,MATCH(WatchList!$B115,'All CCC'!$B$7:$B$754,0)))</f>
        <v/>
      </c>
      <c r="AA115" s="334" t="str">
        <f>IF($B115="","",INDEX('All CCC'!AA$7:AA$754,MATCH(WatchList!$B115,'All CCC'!$B$7:$B$754,0)))</f>
        <v/>
      </c>
      <c r="AB115" s="334" t="str">
        <f>IF($B115="","",INDEX('All CCC'!AB$7:AB$754,MATCH(WatchList!$B115,'All CCC'!$B$7:$B$754,0)))</f>
        <v/>
      </c>
      <c r="AC115" s="334" t="str">
        <f>IF($B115="","",INDEX('All CCC'!AC$7:AC$754,MATCH(WatchList!$B115,'All CCC'!$B$7:$B$754,0)))</f>
        <v/>
      </c>
      <c r="AD115" s="334" t="str">
        <f>IF($B115="","",INDEX('All CCC'!AD$7:AD$754,MATCH(WatchList!$B115,'All CCC'!$B$7:$B$754,0)))</f>
        <v/>
      </c>
      <c r="AE115" s="334" t="str">
        <f>IF($B115="","",INDEX('All CCC'!AE$7:AE$754,MATCH(WatchList!$B115,'All CCC'!$B$7:$B$754,0)))</f>
        <v/>
      </c>
      <c r="AF115" s="334" t="str">
        <f>IF($B115="","",INDEX('All CCC'!AF$7:AF$754,MATCH(WatchList!$B115,'All CCC'!$B$7:$B$754,0)))</f>
        <v/>
      </c>
      <c r="AG115" s="334" t="str">
        <f>IF($B115="","",INDEX('All CCC'!AG$7:AG$754,MATCH(WatchList!$B115,'All CCC'!$B$7:$B$754,0)))</f>
        <v/>
      </c>
      <c r="AH115" s="334" t="str">
        <f>IF($B115="","",INDEX('All CCC'!AH$7:AH$754,MATCH(WatchList!$B115,'All CCC'!$B$7:$B$754,0)))</f>
        <v/>
      </c>
      <c r="AI115" s="334" t="str">
        <f>IF($B115="","",INDEX('All CCC'!AI$7:AI$754,MATCH(WatchList!$B115,'All CCC'!$B$7:$B$754,0)))</f>
        <v/>
      </c>
      <c r="AJ115" s="334" t="str">
        <f>IF($B115="","",INDEX('All CCC'!AJ$7:AJ$754,MATCH(WatchList!$B115,'All CCC'!$B$7:$B$754,0)))</f>
        <v/>
      </c>
      <c r="AK115" s="334" t="str">
        <f>IF($B115="","",INDEX('All CCC'!AK$7:AK$754,MATCH(WatchList!$B115,'All CCC'!$B$7:$B$754,0)))</f>
        <v/>
      </c>
      <c r="AL115" s="334" t="str">
        <f>IF($B115="","",INDEX('All CCC'!AL$7:AL$754,MATCH(WatchList!$B115,'All CCC'!$B$7:$B$754,0)))</f>
        <v/>
      </c>
      <c r="AM115" s="334" t="str">
        <f>IF($B115="","",INDEX('All CCC'!AM$7:AM$754,MATCH(WatchList!$B115,'All CCC'!$B$7:$B$754,0)))</f>
        <v/>
      </c>
      <c r="AN115" s="334" t="str">
        <f>IF($B115="","",INDEX('All CCC'!AN$7:AN$754,MATCH(WatchList!$B115,'All CCC'!$B$7:$B$754,0)))</f>
        <v/>
      </c>
      <c r="AO115" s="334" t="str">
        <f>IF($B115="","",INDEX('All CCC'!AO$7:AO$754,MATCH(WatchList!$B115,'All CCC'!$B$7:$B$754,0)))</f>
        <v/>
      </c>
      <c r="AP115" s="334" t="str">
        <f>IF($B115="","",INDEX('All CCC'!AP$7:AP$754,MATCH(WatchList!$B115,'All CCC'!$B$7:$B$754,0)))</f>
        <v/>
      </c>
      <c r="AQ115" s="334" t="str">
        <f>IF($B115="","",INDEX('All CCC'!AQ$7:AQ$754,MATCH(WatchList!$B115,'All CCC'!$B$7:$B$754,0)))</f>
        <v/>
      </c>
      <c r="AR115" s="334" t="str">
        <f>IF($B115="","",INDEX('All CCC'!AR$7:AR$754,MATCH(WatchList!$B115,'All CCC'!$B$7:$B$754,0)))</f>
        <v/>
      </c>
      <c r="AS115" s="334" t="str">
        <f>IF($B115="","",INDEX('All CCC'!AS$7:AS$754,MATCH(WatchList!$B115,'All CCC'!$B$7:$B$754,0)))</f>
        <v/>
      </c>
      <c r="AT115" s="334" t="str">
        <f>IF($B115="","",INDEX('All CCC'!AT$7:AT$754,MATCH(WatchList!$B115,'All CCC'!$B$7:$B$754,0)))</f>
        <v/>
      </c>
      <c r="AU115" s="334" t="str">
        <f>IF($B115="","",INDEX('All CCC'!AU$7:AU$754,MATCH(WatchList!$B115,'All CCC'!$B$7:$B$754,0)))</f>
        <v/>
      </c>
      <c r="AV115" s="334" t="str">
        <f>IF($B115="","",INDEX('All CCC'!AV$7:AV$754,MATCH(WatchList!$B115,'All CCC'!$B$7:$B$754,0)))</f>
        <v/>
      </c>
      <c r="AW115" s="334" t="str">
        <f>IF($B115="","",INDEX('All CCC'!AW$7:AW$754,MATCH(WatchList!$B115,'All CCC'!$B$7:$B$754,0)))</f>
        <v/>
      </c>
      <c r="AX115" s="334" t="str">
        <f>IF($B115="","",INDEX('All CCC'!AX$7:AX$754,MATCH(WatchList!$B115,'All CCC'!$B$7:$B$754,0)))</f>
        <v/>
      </c>
      <c r="AY115" s="334" t="str">
        <f>IF($B115="","",INDEX('All CCC'!AY$7:AY$754,MATCH(WatchList!$B115,'All CCC'!$B$7:$B$754,0)))</f>
        <v/>
      </c>
      <c r="AZ115" s="334" t="str">
        <f>IF($B115="","",INDEX('All CCC'!AZ$7:AZ$754,MATCH(WatchList!$B115,'All CCC'!$B$7:$B$754,0)))</f>
        <v/>
      </c>
      <c r="BA115" s="334" t="str">
        <f>IF($B115="","",INDEX('All CCC'!BA$7:BA$754,MATCH(WatchList!$B115,'All CCC'!$B$7:$B$754,0)))</f>
        <v/>
      </c>
      <c r="BB115" s="334" t="str">
        <f>IF($B115="","",INDEX('All CCC'!BB$7:BB$754,MATCH(WatchList!$B115,'All CCC'!$B$7:$B$754,0)))</f>
        <v/>
      </c>
      <c r="BC115" s="334" t="str">
        <f>IF($B115="","",INDEX('All CCC'!BC$7:BC$754,MATCH(WatchList!$B115,'All CCC'!$B$7:$B$754,0)))</f>
        <v/>
      </c>
      <c r="BD115" s="334" t="str">
        <f>IF($B115="","",INDEX('All CCC'!BD$7:BD$754,MATCH(WatchList!$B115,'All CCC'!$B$7:$B$754,0)))</f>
        <v/>
      </c>
      <c r="BE115" s="334" t="str">
        <f>IF($B115="","",INDEX('All CCC'!BE$7:BE$754,MATCH(WatchList!$B115,'All CCC'!$B$7:$B$754,0)))</f>
        <v/>
      </c>
      <c r="BF115" s="334" t="str">
        <f>IF($B115="","",INDEX('All CCC'!BF$7:BF$754,MATCH(WatchList!$B115,'All CCC'!$B$7:$B$754,0)))</f>
        <v/>
      </c>
      <c r="BG115" s="334" t="str">
        <f>IF($B115="","",INDEX('All CCC'!BG$7:BG$754,MATCH(WatchList!$B115,'All CCC'!$B$7:$B$754,0)))</f>
        <v/>
      </c>
    </row>
    <row r="116" spans="1:59" x14ac:dyDescent="0.2">
      <c r="A116" s="333" t="str">
        <f>IF($B116="","",INDEX('All CCC'!A$7:A$754,MATCH(WatchList!$B116,'All CCC'!$B$7:$B$754,0)))</f>
        <v/>
      </c>
      <c r="B116" s="127"/>
      <c r="C116" s="334" t="str">
        <f>IF($B116="","",INDEX('All CCC'!C$7:C$754,MATCH(WatchList!$B116,'All CCC'!$B$7:$B$754,0)))</f>
        <v/>
      </c>
      <c r="D116" s="334" t="str">
        <f>IF($B116="","",INDEX('All CCC'!D$7:D$754,MATCH(WatchList!$B116,'All CCC'!$B$7:$B$754,0)))</f>
        <v/>
      </c>
      <c r="E116" s="334" t="str">
        <f>IF($B116="","",INDEX('All CCC'!E$7:E$754,MATCH(WatchList!$B116,'All CCC'!$B$7:$B$754,0)))</f>
        <v/>
      </c>
      <c r="F116" s="334" t="str">
        <f>IF($B116="","",INDEX('All CCC'!F$7:F$754,MATCH(WatchList!$B116,'All CCC'!$B$7:$B$754,0)))</f>
        <v/>
      </c>
      <c r="G116" s="334" t="str">
        <f>IF($B116="","",INDEX('All CCC'!G$7:G$754,MATCH(WatchList!$B116,'All CCC'!$B$7:$B$754,0)))</f>
        <v/>
      </c>
      <c r="H116" s="334" t="str">
        <f>IF($B116="","",INDEX('All CCC'!H$7:H$754,MATCH(WatchList!$B116,'All CCC'!$B$7:$B$754,0)))</f>
        <v/>
      </c>
      <c r="I116" s="334" t="str">
        <f>IF($B116="","",INDEX('All CCC'!I$7:I$754,MATCH(WatchList!$B116,'All CCC'!$B$7:$B$754,0)))</f>
        <v/>
      </c>
      <c r="J116" s="334" t="str">
        <f>IF($B116="","",INDEX('All CCC'!J$7:J$754,MATCH(WatchList!$B116,'All CCC'!$B$7:$B$754,0)))</f>
        <v/>
      </c>
      <c r="K116" s="334" t="str">
        <f>IF($B116="","",INDEX('All CCC'!K$7:K$754,MATCH(WatchList!$B116,'All CCC'!$B$7:$B$754,0)))</f>
        <v/>
      </c>
      <c r="L116" s="334" t="str">
        <f>IF($B116="","",INDEX('All CCC'!L$7:L$754,MATCH(WatchList!$B116,'All CCC'!$B$7:$B$754,0)))</f>
        <v/>
      </c>
      <c r="M116" s="334" t="str">
        <f>IF($B116="","",INDEX('All CCC'!M$7:M$754,MATCH(WatchList!$B116,'All CCC'!$B$7:$B$754,0)))</f>
        <v/>
      </c>
      <c r="N116" s="334" t="str">
        <f>IF($B116="","",INDEX('All CCC'!N$7:N$754,MATCH(WatchList!$B116,'All CCC'!$B$7:$B$754,0)))</f>
        <v/>
      </c>
      <c r="O116" s="334" t="str">
        <f>IF($B116="","",INDEX('All CCC'!O$7:O$754,MATCH(WatchList!$B116,'All CCC'!$B$7:$B$754,0)))</f>
        <v/>
      </c>
      <c r="P116" s="335" t="str">
        <f>IF($B116="","",INDEX('All CCC'!P$7:P$754,MATCH(WatchList!$B116,'All CCC'!$B$7:$B$754,0)))</f>
        <v/>
      </c>
      <c r="Q116" s="335" t="str">
        <f>IF($B116="","",INDEX('All CCC'!Q$7:Q$754,MATCH(WatchList!$B116,'All CCC'!$B$7:$B$754,0)))</f>
        <v/>
      </c>
      <c r="R116" s="334" t="str">
        <f>IF($B116="","",INDEX('All CCC'!R$7:R$754,MATCH(WatchList!$B116,'All CCC'!$B$7:$B$754,0)))</f>
        <v/>
      </c>
      <c r="S116" s="334" t="str">
        <f>IF($B116="","",INDEX('All CCC'!S$7:S$754,MATCH(WatchList!$B116,'All CCC'!$B$7:$B$754,0)))</f>
        <v/>
      </c>
      <c r="T116" s="334" t="str">
        <f>IF($B116="","",INDEX('All CCC'!T$7:T$754,MATCH(WatchList!$B116,'All CCC'!$B$7:$B$754,0)))</f>
        <v/>
      </c>
      <c r="U116" s="334" t="str">
        <f>IF($B116="","",INDEX('All CCC'!U$7:U$754,MATCH(WatchList!$B116,'All CCC'!$B$7:$B$754,0)))</f>
        <v/>
      </c>
      <c r="V116" s="334" t="str">
        <f>IF($B116="","",INDEX('All CCC'!V$7:V$754,MATCH(WatchList!$B116,'All CCC'!$B$7:$B$754,0)))</f>
        <v/>
      </c>
      <c r="W116" s="334" t="str">
        <f>IF($B116="","",INDEX('All CCC'!W$7:W$754,MATCH(WatchList!$B116,'All CCC'!$B$7:$B$754,0)))</f>
        <v/>
      </c>
      <c r="X116" s="334" t="str">
        <f>IF($B116="","",INDEX('All CCC'!X$7:X$754,MATCH(WatchList!$B116,'All CCC'!$B$7:$B$754,0)))</f>
        <v/>
      </c>
      <c r="Y116" s="334" t="str">
        <f>IF($B116="","",INDEX('All CCC'!Y$7:Y$754,MATCH(WatchList!$B116,'All CCC'!$B$7:$B$754,0)))</f>
        <v/>
      </c>
      <c r="Z116" s="334" t="str">
        <f>IF($B116="","",INDEX('All CCC'!Z$7:Z$754,MATCH(WatchList!$B116,'All CCC'!$B$7:$B$754,0)))</f>
        <v/>
      </c>
      <c r="AA116" s="334" t="str">
        <f>IF($B116="","",INDEX('All CCC'!AA$7:AA$754,MATCH(WatchList!$B116,'All CCC'!$B$7:$B$754,0)))</f>
        <v/>
      </c>
      <c r="AB116" s="334" t="str">
        <f>IF($B116="","",INDEX('All CCC'!AB$7:AB$754,MATCH(WatchList!$B116,'All CCC'!$B$7:$B$754,0)))</f>
        <v/>
      </c>
      <c r="AC116" s="334" t="str">
        <f>IF($B116="","",INDEX('All CCC'!AC$7:AC$754,MATCH(WatchList!$B116,'All CCC'!$B$7:$B$754,0)))</f>
        <v/>
      </c>
      <c r="AD116" s="334" t="str">
        <f>IF($B116="","",INDEX('All CCC'!AD$7:AD$754,MATCH(WatchList!$B116,'All CCC'!$B$7:$B$754,0)))</f>
        <v/>
      </c>
      <c r="AE116" s="334" t="str">
        <f>IF($B116="","",INDEX('All CCC'!AE$7:AE$754,MATCH(WatchList!$B116,'All CCC'!$B$7:$B$754,0)))</f>
        <v/>
      </c>
      <c r="AF116" s="334" t="str">
        <f>IF($B116="","",INDEX('All CCC'!AF$7:AF$754,MATCH(WatchList!$B116,'All CCC'!$B$7:$B$754,0)))</f>
        <v/>
      </c>
      <c r="AG116" s="334" t="str">
        <f>IF($B116="","",INDEX('All CCC'!AG$7:AG$754,MATCH(WatchList!$B116,'All CCC'!$B$7:$B$754,0)))</f>
        <v/>
      </c>
      <c r="AH116" s="334" t="str">
        <f>IF($B116="","",INDEX('All CCC'!AH$7:AH$754,MATCH(WatchList!$B116,'All CCC'!$B$7:$B$754,0)))</f>
        <v/>
      </c>
      <c r="AI116" s="334" t="str">
        <f>IF($B116="","",INDEX('All CCC'!AI$7:AI$754,MATCH(WatchList!$B116,'All CCC'!$B$7:$B$754,0)))</f>
        <v/>
      </c>
      <c r="AJ116" s="334" t="str">
        <f>IF($B116="","",INDEX('All CCC'!AJ$7:AJ$754,MATCH(WatchList!$B116,'All CCC'!$B$7:$B$754,0)))</f>
        <v/>
      </c>
      <c r="AK116" s="334" t="str">
        <f>IF($B116="","",INDEX('All CCC'!AK$7:AK$754,MATCH(WatchList!$B116,'All CCC'!$B$7:$B$754,0)))</f>
        <v/>
      </c>
      <c r="AL116" s="334" t="str">
        <f>IF($B116="","",INDEX('All CCC'!AL$7:AL$754,MATCH(WatchList!$B116,'All CCC'!$B$7:$B$754,0)))</f>
        <v/>
      </c>
      <c r="AM116" s="334" t="str">
        <f>IF($B116="","",INDEX('All CCC'!AM$7:AM$754,MATCH(WatchList!$B116,'All CCC'!$B$7:$B$754,0)))</f>
        <v/>
      </c>
      <c r="AN116" s="334" t="str">
        <f>IF($B116="","",INDEX('All CCC'!AN$7:AN$754,MATCH(WatchList!$B116,'All CCC'!$B$7:$B$754,0)))</f>
        <v/>
      </c>
      <c r="AO116" s="334" t="str">
        <f>IF($B116="","",INDEX('All CCC'!AO$7:AO$754,MATCH(WatchList!$B116,'All CCC'!$B$7:$B$754,0)))</f>
        <v/>
      </c>
      <c r="AP116" s="334" t="str">
        <f>IF($B116="","",INDEX('All CCC'!AP$7:AP$754,MATCH(WatchList!$B116,'All CCC'!$B$7:$B$754,0)))</f>
        <v/>
      </c>
      <c r="AQ116" s="334" t="str">
        <f>IF($B116="","",INDEX('All CCC'!AQ$7:AQ$754,MATCH(WatchList!$B116,'All CCC'!$B$7:$B$754,0)))</f>
        <v/>
      </c>
      <c r="AR116" s="334" t="str">
        <f>IF($B116="","",INDEX('All CCC'!AR$7:AR$754,MATCH(WatchList!$B116,'All CCC'!$B$7:$B$754,0)))</f>
        <v/>
      </c>
      <c r="AS116" s="334" t="str">
        <f>IF($B116="","",INDEX('All CCC'!AS$7:AS$754,MATCH(WatchList!$B116,'All CCC'!$B$7:$B$754,0)))</f>
        <v/>
      </c>
      <c r="AT116" s="334" t="str">
        <f>IF($B116="","",INDEX('All CCC'!AT$7:AT$754,MATCH(WatchList!$B116,'All CCC'!$B$7:$B$754,0)))</f>
        <v/>
      </c>
      <c r="AU116" s="334" t="str">
        <f>IF($B116="","",INDEX('All CCC'!AU$7:AU$754,MATCH(WatchList!$B116,'All CCC'!$B$7:$B$754,0)))</f>
        <v/>
      </c>
      <c r="AV116" s="334" t="str">
        <f>IF($B116="","",INDEX('All CCC'!AV$7:AV$754,MATCH(WatchList!$B116,'All CCC'!$B$7:$B$754,0)))</f>
        <v/>
      </c>
      <c r="AW116" s="334" t="str">
        <f>IF($B116="","",INDEX('All CCC'!AW$7:AW$754,MATCH(WatchList!$B116,'All CCC'!$B$7:$B$754,0)))</f>
        <v/>
      </c>
      <c r="AX116" s="334" t="str">
        <f>IF($B116="","",INDEX('All CCC'!AX$7:AX$754,MATCH(WatchList!$B116,'All CCC'!$B$7:$B$754,0)))</f>
        <v/>
      </c>
      <c r="AY116" s="334" t="str">
        <f>IF($B116="","",INDEX('All CCC'!AY$7:AY$754,MATCH(WatchList!$B116,'All CCC'!$B$7:$B$754,0)))</f>
        <v/>
      </c>
      <c r="AZ116" s="334" t="str">
        <f>IF($B116="","",INDEX('All CCC'!AZ$7:AZ$754,MATCH(WatchList!$B116,'All CCC'!$B$7:$B$754,0)))</f>
        <v/>
      </c>
      <c r="BA116" s="334" t="str">
        <f>IF($B116="","",INDEX('All CCC'!BA$7:BA$754,MATCH(WatchList!$B116,'All CCC'!$B$7:$B$754,0)))</f>
        <v/>
      </c>
      <c r="BB116" s="334" t="str">
        <f>IF($B116="","",INDEX('All CCC'!BB$7:BB$754,MATCH(WatchList!$B116,'All CCC'!$B$7:$B$754,0)))</f>
        <v/>
      </c>
      <c r="BC116" s="334" t="str">
        <f>IF($B116="","",INDEX('All CCC'!BC$7:BC$754,MATCH(WatchList!$B116,'All CCC'!$B$7:$B$754,0)))</f>
        <v/>
      </c>
      <c r="BD116" s="334" t="str">
        <f>IF($B116="","",INDEX('All CCC'!BD$7:BD$754,MATCH(WatchList!$B116,'All CCC'!$B$7:$B$754,0)))</f>
        <v/>
      </c>
      <c r="BE116" s="334" t="str">
        <f>IF($B116="","",INDEX('All CCC'!BE$7:BE$754,MATCH(WatchList!$B116,'All CCC'!$B$7:$B$754,0)))</f>
        <v/>
      </c>
      <c r="BF116" s="334" t="str">
        <f>IF($B116="","",INDEX('All CCC'!BF$7:BF$754,MATCH(WatchList!$B116,'All CCC'!$B$7:$B$754,0)))</f>
        <v/>
      </c>
      <c r="BG116" s="334" t="str">
        <f>IF($B116="","",INDEX('All CCC'!BG$7:BG$754,MATCH(WatchList!$B116,'All CCC'!$B$7:$B$754,0)))</f>
        <v/>
      </c>
    </row>
    <row r="117" spans="1:59" x14ac:dyDescent="0.2">
      <c r="A117" s="333" t="str">
        <f>IF($B117="","",INDEX('All CCC'!A$7:A$754,MATCH(WatchList!$B117,'All CCC'!$B$7:$B$754,0)))</f>
        <v/>
      </c>
      <c r="B117" s="127"/>
      <c r="C117" s="334" t="str">
        <f>IF($B117="","",INDEX('All CCC'!C$7:C$754,MATCH(WatchList!$B117,'All CCC'!$B$7:$B$754,0)))</f>
        <v/>
      </c>
      <c r="D117" s="334" t="str">
        <f>IF($B117="","",INDEX('All CCC'!D$7:D$754,MATCH(WatchList!$B117,'All CCC'!$B$7:$B$754,0)))</f>
        <v/>
      </c>
      <c r="E117" s="334" t="str">
        <f>IF($B117="","",INDEX('All CCC'!E$7:E$754,MATCH(WatchList!$B117,'All CCC'!$B$7:$B$754,0)))</f>
        <v/>
      </c>
      <c r="F117" s="334" t="str">
        <f>IF($B117="","",INDEX('All CCC'!F$7:F$754,MATCH(WatchList!$B117,'All CCC'!$B$7:$B$754,0)))</f>
        <v/>
      </c>
      <c r="G117" s="334" t="str">
        <f>IF($B117="","",INDEX('All CCC'!G$7:G$754,MATCH(WatchList!$B117,'All CCC'!$B$7:$B$754,0)))</f>
        <v/>
      </c>
      <c r="H117" s="334" t="str">
        <f>IF($B117="","",INDEX('All CCC'!H$7:H$754,MATCH(WatchList!$B117,'All CCC'!$B$7:$B$754,0)))</f>
        <v/>
      </c>
      <c r="I117" s="334" t="str">
        <f>IF($B117="","",INDEX('All CCC'!I$7:I$754,MATCH(WatchList!$B117,'All CCC'!$B$7:$B$754,0)))</f>
        <v/>
      </c>
      <c r="J117" s="334" t="str">
        <f>IF($B117="","",INDEX('All CCC'!J$7:J$754,MATCH(WatchList!$B117,'All CCC'!$B$7:$B$754,0)))</f>
        <v/>
      </c>
      <c r="K117" s="334" t="str">
        <f>IF($B117="","",INDEX('All CCC'!K$7:K$754,MATCH(WatchList!$B117,'All CCC'!$B$7:$B$754,0)))</f>
        <v/>
      </c>
      <c r="L117" s="334" t="str">
        <f>IF($B117="","",INDEX('All CCC'!L$7:L$754,MATCH(WatchList!$B117,'All CCC'!$B$7:$B$754,0)))</f>
        <v/>
      </c>
      <c r="M117" s="334" t="str">
        <f>IF($B117="","",INDEX('All CCC'!M$7:M$754,MATCH(WatchList!$B117,'All CCC'!$B$7:$B$754,0)))</f>
        <v/>
      </c>
      <c r="N117" s="334" t="str">
        <f>IF($B117="","",INDEX('All CCC'!N$7:N$754,MATCH(WatchList!$B117,'All CCC'!$B$7:$B$754,0)))</f>
        <v/>
      </c>
      <c r="O117" s="334" t="str">
        <f>IF($B117="","",INDEX('All CCC'!O$7:O$754,MATCH(WatchList!$B117,'All CCC'!$B$7:$B$754,0)))</f>
        <v/>
      </c>
      <c r="P117" s="335" t="str">
        <f>IF($B117="","",INDEX('All CCC'!P$7:P$754,MATCH(WatchList!$B117,'All CCC'!$B$7:$B$754,0)))</f>
        <v/>
      </c>
      <c r="Q117" s="335" t="str">
        <f>IF($B117="","",INDEX('All CCC'!Q$7:Q$754,MATCH(WatchList!$B117,'All CCC'!$B$7:$B$754,0)))</f>
        <v/>
      </c>
      <c r="R117" s="334" t="str">
        <f>IF($B117="","",INDEX('All CCC'!R$7:R$754,MATCH(WatchList!$B117,'All CCC'!$B$7:$B$754,0)))</f>
        <v/>
      </c>
      <c r="S117" s="334" t="str">
        <f>IF($B117="","",INDEX('All CCC'!S$7:S$754,MATCH(WatchList!$B117,'All CCC'!$B$7:$B$754,0)))</f>
        <v/>
      </c>
      <c r="T117" s="334" t="str">
        <f>IF($B117="","",INDEX('All CCC'!T$7:T$754,MATCH(WatchList!$B117,'All CCC'!$B$7:$B$754,0)))</f>
        <v/>
      </c>
      <c r="U117" s="334" t="str">
        <f>IF($B117="","",INDEX('All CCC'!U$7:U$754,MATCH(WatchList!$B117,'All CCC'!$B$7:$B$754,0)))</f>
        <v/>
      </c>
      <c r="V117" s="334" t="str">
        <f>IF($B117="","",INDEX('All CCC'!V$7:V$754,MATCH(WatchList!$B117,'All CCC'!$B$7:$B$754,0)))</f>
        <v/>
      </c>
      <c r="W117" s="334" t="str">
        <f>IF($B117="","",INDEX('All CCC'!W$7:W$754,MATCH(WatchList!$B117,'All CCC'!$B$7:$B$754,0)))</f>
        <v/>
      </c>
      <c r="X117" s="334" t="str">
        <f>IF($B117="","",INDEX('All CCC'!X$7:X$754,MATCH(WatchList!$B117,'All CCC'!$B$7:$B$754,0)))</f>
        <v/>
      </c>
      <c r="Y117" s="334" t="str">
        <f>IF($B117="","",INDEX('All CCC'!Y$7:Y$754,MATCH(WatchList!$B117,'All CCC'!$B$7:$B$754,0)))</f>
        <v/>
      </c>
      <c r="Z117" s="334" t="str">
        <f>IF($B117="","",INDEX('All CCC'!Z$7:Z$754,MATCH(WatchList!$B117,'All CCC'!$B$7:$B$754,0)))</f>
        <v/>
      </c>
      <c r="AA117" s="334" t="str">
        <f>IF($B117="","",INDEX('All CCC'!AA$7:AA$754,MATCH(WatchList!$B117,'All CCC'!$B$7:$B$754,0)))</f>
        <v/>
      </c>
      <c r="AB117" s="334" t="str">
        <f>IF($B117="","",INDEX('All CCC'!AB$7:AB$754,MATCH(WatchList!$B117,'All CCC'!$B$7:$B$754,0)))</f>
        <v/>
      </c>
      <c r="AC117" s="334" t="str">
        <f>IF($B117="","",INDEX('All CCC'!AC$7:AC$754,MATCH(WatchList!$B117,'All CCC'!$B$7:$B$754,0)))</f>
        <v/>
      </c>
      <c r="AD117" s="334" t="str">
        <f>IF($B117="","",INDEX('All CCC'!AD$7:AD$754,MATCH(WatchList!$B117,'All CCC'!$B$7:$B$754,0)))</f>
        <v/>
      </c>
      <c r="AE117" s="334" t="str">
        <f>IF($B117="","",INDEX('All CCC'!AE$7:AE$754,MATCH(WatchList!$B117,'All CCC'!$B$7:$B$754,0)))</f>
        <v/>
      </c>
      <c r="AF117" s="334" t="str">
        <f>IF($B117="","",INDEX('All CCC'!AF$7:AF$754,MATCH(WatchList!$B117,'All CCC'!$B$7:$B$754,0)))</f>
        <v/>
      </c>
      <c r="AG117" s="334" t="str">
        <f>IF($B117="","",INDEX('All CCC'!AG$7:AG$754,MATCH(WatchList!$B117,'All CCC'!$B$7:$B$754,0)))</f>
        <v/>
      </c>
      <c r="AH117" s="334" t="str">
        <f>IF($B117="","",INDEX('All CCC'!AH$7:AH$754,MATCH(WatchList!$B117,'All CCC'!$B$7:$B$754,0)))</f>
        <v/>
      </c>
      <c r="AI117" s="334" t="str">
        <f>IF($B117="","",INDEX('All CCC'!AI$7:AI$754,MATCH(WatchList!$B117,'All CCC'!$B$7:$B$754,0)))</f>
        <v/>
      </c>
      <c r="AJ117" s="334" t="str">
        <f>IF($B117="","",INDEX('All CCC'!AJ$7:AJ$754,MATCH(WatchList!$B117,'All CCC'!$B$7:$B$754,0)))</f>
        <v/>
      </c>
      <c r="AK117" s="334" t="str">
        <f>IF($B117="","",INDEX('All CCC'!AK$7:AK$754,MATCH(WatchList!$B117,'All CCC'!$B$7:$B$754,0)))</f>
        <v/>
      </c>
      <c r="AL117" s="334" t="str">
        <f>IF($B117="","",INDEX('All CCC'!AL$7:AL$754,MATCH(WatchList!$B117,'All CCC'!$B$7:$B$754,0)))</f>
        <v/>
      </c>
      <c r="AM117" s="334" t="str">
        <f>IF($B117="","",INDEX('All CCC'!AM$7:AM$754,MATCH(WatchList!$B117,'All CCC'!$B$7:$B$754,0)))</f>
        <v/>
      </c>
      <c r="AN117" s="334" t="str">
        <f>IF($B117="","",INDEX('All CCC'!AN$7:AN$754,MATCH(WatchList!$B117,'All CCC'!$B$7:$B$754,0)))</f>
        <v/>
      </c>
      <c r="AO117" s="334" t="str">
        <f>IF($B117="","",INDEX('All CCC'!AO$7:AO$754,MATCH(WatchList!$B117,'All CCC'!$B$7:$B$754,0)))</f>
        <v/>
      </c>
      <c r="AP117" s="334" t="str">
        <f>IF($B117="","",INDEX('All CCC'!AP$7:AP$754,MATCH(WatchList!$B117,'All CCC'!$B$7:$B$754,0)))</f>
        <v/>
      </c>
      <c r="AQ117" s="334" t="str">
        <f>IF($B117="","",INDEX('All CCC'!AQ$7:AQ$754,MATCH(WatchList!$B117,'All CCC'!$B$7:$B$754,0)))</f>
        <v/>
      </c>
      <c r="AR117" s="334" t="str">
        <f>IF($B117="","",INDEX('All CCC'!AR$7:AR$754,MATCH(WatchList!$B117,'All CCC'!$B$7:$B$754,0)))</f>
        <v/>
      </c>
      <c r="AS117" s="334" t="str">
        <f>IF($B117="","",INDEX('All CCC'!AS$7:AS$754,MATCH(WatchList!$B117,'All CCC'!$B$7:$B$754,0)))</f>
        <v/>
      </c>
      <c r="AT117" s="334" t="str">
        <f>IF($B117="","",INDEX('All CCC'!AT$7:AT$754,MATCH(WatchList!$B117,'All CCC'!$B$7:$B$754,0)))</f>
        <v/>
      </c>
      <c r="AU117" s="334" t="str">
        <f>IF($B117="","",INDEX('All CCC'!AU$7:AU$754,MATCH(WatchList!$B117,'All CCC'!$B$7:$B$754,0)))</f>
        <v/>
      </c>
      <c r="AV117" s="334" t="str">
        <f>IF($B117="","",INDEX('All CCC'!AV$7:AV$754,MATCH(WatchList!$B117,'All CCC'!$B$7:$B$754,0)))</f>
        <v/>
      </c>
      <c r="AW117" s="334" t="str">
        <f>IF($B117="","",INDEX('All CCC'!AW$7:AW$754,MATCH(WatchList!$B117,'All CCC'!$B$7:$B$754,0)))</f>
        <v/>
      </c>
      <c r="AX117" s="334" t="str">
        <f>IF($B117="","",INDEX('All CCC'!AX$7:AX$754,MATCH(WatchList!$B117,'All CCC'!$B$7:$B$754,0)))</f>
        <v/>
      </c>
      <c r="AY117" s="334" t="str">
        <f>IF($B117="","",INDEX('All CCC'!AY$7:AY$754,MATCH(WatchList!$B117,'All CCC'!$B$7:$B$754,0)))</f>
        <v/>
      </c>
      <c r="AZ117" s="334" t="str">
        <f>IF($B117="","",INDEX('All CCC'!AZ$7:AZ$754,MATCH(WatchList!$B117,'All CCC'!$B$7:$B$754,0)))</f>
        <v/>
      </c>
      <c r="BA117" s="334" t="str">
        <f>IF($B117="","",INDEX('All CCC'!BA$7:BA$754,MATCH(WatchList!$B117,'All CCC'!$B$7:$B$754,0)))</f>
        <v/>
      </c>
      <c r="BB117" s="334" t="str">
        <f>IF($B117="","",INDEX('All CCC'!BB$7:BB$754,MATCH(WatchList!$B117,'All CCC'!$B$7:$B$754,0)))</f>
        <v/>
      </c>
      <c r="BC117" s="334" t="str">
        <f>IF($B117="","",INDEX('All CCC'!BC$7:BC$754,MATCH(WatchList!$B117,'All CCC'!$B$7:$B$754,0)))</f>
        <v/>
      </c>
      <c r="BD117" s="334" t="str">
        <f>IF($B117="","",INDEX('All CCC'!BD$7:BD$754,MATCH(WatchList!$B117,'All CCC'!$B$7:$B$754,0)))</f>
        <v/>
      </c>
      <c r="BE117" s="334" t="str">
        <f>IF($B117="","",INDEX('All CCC'!BE$7:BE$754,MATCH(WatchList!$B117,'All CCC'!$B$7:$B$754,0)))</f>
        <v/>
      </c>
      <c r="BF117" s="334" t="str">
        <f>IF($B117="","",INDEX('All CCC'!BF$7:BF$754,MATCH(WatchList!$B117,'All CCC'!$B$7:$B$754,0)))</f>
        <v/>
      </c>
      <c r="BG117" s="334" t="str">
        <f>IF($B117="","",INDEX('All CCC'!BG$7:BG$754,MATCH(WatchList!$B117,'All CCC'!$B$7:$B$754,0)))</f>
        <v/>
      </c>
    </row>
    <row r="118" spans="1:59" x14ac:dyDescent="0.2">
      <c r="A118" s="333" t="str">
        <f>IF($B118="","",INDEX('All CCC'!A$7:A$754,MATCH(WatchList!$B118,'All CCC'!$B$7:$B$754,0)))</f>
        <v/>
      </c>
      <c r="B118" s="127"/>
      <c r="C118" s="334" t="str">
        <f>IF($B118="","",INDEX('All CCC'!C$7:C$754,MATCH(WatchList!$B118,'All CCC'!$B$7:$B$754,0)))</f>
        <v/>
      </c>
      <c r="D118" s="334" t="str">
        <f>IF($B118="","",INDEX('All CCC'!D$7:D$754,MATCH(WatchList!$B118,'All CCC'!$B$7:$B$754,0)))</f>
        <v/>
      </c>
      <c r="E118" s="334" t="str">
        <f>IF($B118="","",INDEX('All CCC'!E$7:E$754,MATCH(WatchList!$B118,'All CCC'!$B$7:$B$754,0)))</f>
        <v/>
      </c>
      <c r="F118" s="334" t="str">
        <f>IF($B118="","",INDEX('All CCC'!F$7:F$754,MATCH(WatchList!$B118,'All CCC'!$B$7:$B$754,0)))</f>
        <v/>
      </c>
      <c r="G118" s="334" t="str">
        <f>IF($B118="","",INDEX('All CCC'!G$7:G$754,MATCH(WatchList!$B118,'All CCC'!$B$7:$B$754,0)))</f>
        <v/>
      </c>
      <c r="H118" s="334" t="str">
        <f>IF($B118="","",INDEX('All CCC'!H$7:H$754,MATCH(WatchList!$B118,'All CCC'!$B$7:$B$754,0)))</f>
        <v/>
      </c>
      <c r="I118" s="334" t="str">
        <f>IF($B118="","",INDEX('All CCC'!I$7:I$754,MATCH(WatchList!$B118,'All CCC'!$B$7:$B$754,0)))</f>
        <v/>
      </c>
      <c r="J118" s="334" t="str">
        <f>IF($B118="","",INDEX('All CCC'!J$7:J$754,MATCH(WatchList!$B118,'All CCC'!$B$7:$B$754,0)))</f>
        <v/>
      </c>
      <c r="K118" s="334" t="str">
        <f>IF($B118="","",INDEX('All CCC'!K$7:K$754,MATCH(WatchList!$B118,'All CCC'!$B$7:$B$754,0)))</f>
        <v/>
      </c>
      <c r="L118" s="334" t="str">
        <f>IF($B118="","",INDEX('All CCC'!L$7:L$754,MATCH(WatchList!$B118,'All CCC'!$B$7:$B$754,0)))</f>
        <v/>
      </c>
      <c r="M118" s="334" t="str">
        <f>IF($B118="","",INDEX('All CCC'!M$7:M$754,MATCH(WatchList!$B118,'All CCC'!$B$7:$B$754,0)))</f>
        <v/>
      </c>
      <c r="N118" s="334" t="str">
        <f>IF($B118="","",INDEX('All CCC'!N$7:N$754,MATCH(WatchList!$B118,'All CCC'!$B$7:$B$754,0)))</f>
        <v/>
      </c>
      <c r="O118" s="334" t="str">
        <f>IF($B118="","",INDEX('All CCC'!O$7:O$754,MATCH(WatchList!$B118,'All CCC'!$B$7:$B$754,0)))</f>
        <v/>
      </c>
      <c r="P118" s="335" t="str">
        <f>IF($B118="","",INDEX('All CCC'!P$7:P$754,MATCH(WatchList!$B118,'All CCC'!$B$7:$B$754,0)))</f>
        <v/>
      </c>
      <c r="Q118" s="335" t="str">
        <f>IF($B118="","",INDEX('All CCC'!Q$7:Q$754,MATCH(WatchList!$B118,'All CCC'!$B$7:$B$754,0)))</f>
        <v/>
      </c>
      <c r="R118" s="334" t="str">
        <f>IF($B118="","",INDEX('All CCC'!R$7:R$754,MATCH(WatchList!$B118,'All CCC'!$B$7:$B$754,0)))</f>
        <v/>
      </c>
      <c r="S118" s="334" t="str">
        <f>IF($B118="","",INDEX('All CCC'!S$7:S$754,MATCH(WatchList!$B118,'All CCC'!$B$7:$B$754,0)))</f>
        <v/>
      </c>
      <c r="T118" s="334" t="str">
        <f>IF($B118="","",INDEX('All CCC'!T$7:T$754,MATCH(WatchList!$B118,'All CCC'!$B$7:$B$754,0)))</f>
        <v/>
      </c>
      <c r="U118" s="334" t="str">
        <f>IF($B118="","",INDEX('All CCC'!U$7:U$754,MATCH(WatchList!$B118,'All CCC'!$B$7:$B$754,0)))</f>
        <v/>
      </c>
      <c r="V118" s="334" t="str">
        <f>IF($B118="","",INDEX('All CCC'!V$7:V$754,MATCH(WatchList!$B118,'All CCC'!$B$7:$B$754,0)))</f>
        <v/>
      </c>
      <c r="W118" s="334" t="str">
        <f>IF($B118="","",INDEX('All CCC'!W$7:W$754,MATCH(WatchList!$B118,'All CCC'!$B$7:$B$754,0)))</f>
        <v/>
      </c>
      <c r="X118" s="334" t="str">
        <f>IF($B118="","",INDEX('All CCC'!X$7:X$754,MATCH(WatchList!$B118,'All CCC'!$B$7:$B$754,0)))</f>
        <v/>
      </c>
      <c r="Y118" s="334" t="str">
        <f>IF($B118="","",INDEX('All CCC'!Y$7:Y$754,MATCH(WatchList!$B118,'All CCC'!$B$7:$B$754,0)))</f>
        <v/>
      </c>
      <c r="Z118" s="334" t="str">
        <f>IF($B118="","",INDEX('All CCC'!Z$7:Z$754,MATCH(WatchList!$B118,'All CCC'!$B$7:$B$754,0)))</f>
        <v/>
      </c>
      <c r="AA118" s="334" t="str">
        <f>IF($B118="","",INDEX('All CCC'!AA$7:AA$754,MATCH(WatchList!$B118,'All CCC'!$B$7:$B$754,0)))</f>
        <v/>
      </c>
      <c r="AB118" s="334" t="str">
        <f>IF($B118="","",INDEX('All CCC'!AB$7:AB$754,MATCH(WatchList!$B118,'All CCC'!$B$7:$B$754,0)))</f>
        <v/>
      </c>
      <c r="AC118" s="334" t="str">
        <f>IF($B118="","",INDEX('All CCC'!AC$7:AC$754,MATCH(WatchList!$B118,'All CCC'!$B$7:$B$754,0)))</f>
        <v/>
      </c>
      <c r="AD118" s="334" t="str">
        <f>IF($B118="","",INDEX('All CCC'!AD$7:AD$754,MATCH(WatchList!$B118,'All CCC'!$B$7:$B$754,0)))</f>
        <v/>
      </c>
      <c r="AE118" s="334" t="str">
        <f>IF($B118="","",INDEX('All CCC'!AE$7:AE$754,MATCH(WatchList!$B118,'All CCC'!$B$7:$B$754,0)))</f>
        <v/>
      </c>
      <c r="AF118" s="334" t="str">
        <f>IF($B118="","",INDEX('All CCC'!AF$7:AF$754,MATCH(WatchList!$B118,'All CCC'!$B$7:$B$754,0)))</f>
        <v/>
      </c>
      <c r="AG118" s="334" t="str">
        <f>IF($B118="","",INDEX('All CCC'!AG$7:AG$754,MATCH(WatchList!$B118,'All CCC'!$B$7:$B$754,0)))</f>
        <v/>
      </c>
      <c r="AH118" s="334" t="str">
        <f>IF($B118="","",INDEX('All CCC'!AH$7:AH$754,MATCH(WatchList!$B118,'All CCC'!$B$7:$B$754,0)))</f>
        <v/>
      </c>
      <c r="AI118" s="334" t="str">
        <f>IF($B118="","",INDEX('All CCC'!AI$7:AI$754,MATCH(WatchList!$B118,'All CCC'!$B$7:$B$754,0)))</f>
        <v/>
      </c>
      <c r="AJ118" s="334" t="str">
        <f>IF($B118="","",INDEX('All CCC'!AJ$7:AJ$754,MATCH(WatchList!$B118,'All CCC'!$B$7:$B$754,0)))</f>
        <v/>
      </c>
      <c r="AK118" s="334" t="str">
        <f>IF($B118="","",INDEX('All CCC'!AK$7:AK$754,MATCH(WatchList!$B118,'All CCC'!$B$7:$B$754,0)))</f>
        <v/>
      </c>
      <c r="AL118" s="334" t="str">
        <f>IF($B118="","",INDEX('All CCC'!AL$7:AL$754,MATCH(WatchList!$B118,'All CCC'!$B$7:$B$754,0)))</f>
        <v/>
      </c>
      <c r="AM118" s="334" t="str">
        <f>IF($B118="","",INDEX('All CCC'!AM$7:AM$754,MATCH(WatchList!$B118,'All CCC'!$B$7:$B$754,0)))</f>
        <v/>
      </c>
      <c r="AN118" s="334" t="str">
        <f>IF($B118="","",INDEX('All CCC'!AN$7:AN$754,MATCH(WatchList!$B118,'All CCC'!$B$7:$B$754,0)))</f>
        <v/>
      </c>
      <c r="AO118" s="334" t="str">
        <f>IF($B118="","",INDEX('All CCC'!AO$7:AO$754,MATCH(WatchList!$B118,'All CCC'!$B$7:$B$754,0)))</f>
        <v/>
      </c>
      <c r="AP118" s="334" t="str">
        <f>IF($B118="","",INDEX('All CCC'!AP$7:AP$754,MATCH(WatchList!$B118,'All CCC'!$B$7:$B$754,0)))</f>
        <v/>
      </c>
      <c r="AQ118" s="334" t="str">
        <f>IF($B118="","",INDEX('All CCC'!AQ$7:AQ$754,MATCH(WatchList!$B118,'All CCC'!$B$7:$B$754,0)))</f>
        <v/>
      </c>
      <c r="AR118" s="334" t="str">
        <f>IF($B118="","",INDEX('All CCC'!AR$7:AR$754,MATCH(WatchList!$B118,'All CCC'!$B$7:$B$754,0)))</f>
        <v/>
      </c>
      <c r="AS118" s="334" t="str">
        <f>IF($B118="","",INDEX('All CCC'!AS$7:AS$754,MATCH(WatchList!$B118,'All CCC'!$B$7:$B$754,0)))</f>
        <v/>
      </c>
      <c r="AT118" s="334" t="str">
        <f>IF($B118="","",INDEX('All CCC'!AT$7:AT$754,MATCH(WatchList!$B118,'All CCC'!$B$7:$B$754,0)))</f>
        <v/>
      </c>
      <c r="AU118" s="334" t="str">
        <f>IF($B118="","",INDEX('All CCC'!AU$7:AU$754,MATCH(WatchList!$B118,'All CCC'!$B$7:$B$754,0)))</f>
        <v/>
      </c>
      <c r="AV118" s="334" t="str">
        <f>IF($B118="","",INDEX('All CCC'!AV$7:AV$754,MATCH(WatchList!$B118,'All CCC'!$B$7:$B$754,0)))</f>
        <v/>
      </c>
      <c r="AW118" s="334" t="str">
        <f>IF($B118="","",INDEX('All CCC'!AW$7:AW$754,MATCH(WatchList!$B118,'All CCC'!$B$7:$B$754,0)))</f>
        <v/>
      </c>
      <c r="AX118" s="334" t="str">
        <f>IF($B118="","",INDEX('All CCC'!AX$7:AX$754,MATCH(WatchList!$B118,'All CCC'!$B$7:$B$754,0)))</f>
        <v/>
      </c>
      <c r="AY118" s="334" t="str">
        <f>IF($B118="","",INDEX('All CCC'!AY$7:AY$754,MATCH(WatchList!$B118,'All CCC'!$B$7:$B$754,0)))</f>
        <v/>
      </c>
      <c r="AZ118" s="334" t="str">
        <f>IF($B118="","",INDEX('All CCC'!AZ$7:AZ$754,MATCH(WatchList!$B118,'All CCC'!$B$7:$B$754,0)))</f>
        <v/>
      </c>
      <c r="BA118" s="334" t="str">
        <f>IF($B118="","",INDEX('All CCC'!BA$7:BA$754,MATCH(WatchList!$B118,'All CCC'!$B$7:$B$754,0)))</f>
        <v/>
      </c>
      <c r="BB118" s="334" t="str">
        <f>IF($B118="","",INDEX('All CCC'!BB$7:BB$754,MATCH(WatchList!$B118,'All CCC'!$B$7:$B$754,0)))</f>
        <v/>
      </c>
      <c r="BC118" s="334" t="str">
        <f>IF($B118="","",INDEX('All CCC'!BC$7:BC$754,MATCH(WatchList!$B118,'All CCC'!$B$7:$B$754,0)))</f>
        <v/>
      </c>
      <c r="BD118" s="334" t="str">
        <f>IF($B118="","",INDEX('All CCC'!BD$7:BD$754,MATCH(WatchList!$B118,'All CCC'!$B$7:$B$754,0)))</f>
        <v/>
      </c>
      <c r="BE118" s="334" t="str">
        <f>IF($B118="","",INDEX('All CCC'!BE$7:BE$754,MATCH(WatchList!$B118,'All CCC'!$B$7:$B$754,0)))</f>
        <v/>
      </c>
      <c r="BF118" s="334" t="str">
        <f>IF($B118="","",INDEX('All CCC'!BF$7:BF$754,MATCH(WatchList!$B118,'All CCC'!$B$7:$B$754,0)))</f>
        <v/>
      </c>
      <c r="BG118" s="334" t="str">
        <f>IF($B118="","",INDEX('All CCC'!BG$7:BG$754,MATCH(WatchList!$B118,'All CCC'!$B$7:$B$754,0)))</f>
        <v/>
      </c>
    </row>
    <row r="119" spans="1:59" x14ac:dyDescent="0.2">
      <c r="A119" s="333" t="str">
        <f>IF($B119="","",INDEX('All CCC'!A$7:A$754,MATCH(WatchList!$B119,'All CCC'!$B$7:$B$754,0)))</f>
        <v/>
      </c>
      <c r="B119" s="127"/>
      <c r="C119" s="334" t="str">
        <f>IF($B119="","",INDEX('All CCC'!C$7:C$754,MATCH(WatchList!$B119,'All CCC'!$B$7:$B$754,0)))</f>
        <v/>
      </c>
      <c r="D119" s="334" t="str">
        <f>IF($B119="","",INDEX('All CCC'!D$7:D$754,MATCH(WatchList!$B119,'All CCC'!$B$7:$B$754,0)))</f>
        <v/>
      </c>
      <c r="E119" s="334" t="str">
        <f>IF($B119="","",INDEX('All CCC'!E$7:E$754,MATCH(WatchList!$B119,'All CCC'!$B$7:$B$754,0)))</f>
        <v/>
      </c>
      <c r="F119" s="334" t="str">
        <f>IF($B119="","",INDEX('All CCC'!F$7:F$754,MATCH(WatchList!$B119,'All CCC'!$B$7:$B$754,0)))</f>
        <v/>
      </c>
      <c r="G119" s="334" t="str">
        <f>IF($B119="","",INDEX('All CCC'!G$7:G$754,MATCH(WatchList!$B119,'All CCC'!$B$7:$B$754,0)))</f>
        <v/>
      </c>
      <c r="H119" s="334" t="str">
        <f>IF($B119="","",INDEX('All CCC'!H$7:H$754,MATCH(WatchList!$B119,'All CCC'!$B$7:$B$754,0)))</f>
        <v/>
      </c>
      <c r="I119" s="334" t="str">
        <f>IF($B119="","",INDEX('All CCC'!I$7:I$754,MATCH(WatchList!$B119,'All CCC'!$B$7:$B$754,0)))</f>
        <v/>
      </c>
      <c r="J119" s="334" t="str">
        <f>IF($B119="","",INDEX('All CCC'!J$7:J$754,MATCH(WatchList!$B119,'All CCC'!$B$7:$B$754,0)))</f>
        <v/>
      </c>
      <c r="K119" s="334" t="str">
        <f>IF($B119="","",INDEX('All CCC'!K$7:K$754,MATCH(WatchList!$B119,'All CCC'!$B$7:$B$754,0)))</f>
        <v/>
      </c>
      <c r="L119" s="334" t="str">
        <f>IF($B119="","",INDEX('All CCC'!L$7:L$754,MATCH(WatchList!$B119,'All CCC'!$B$7:$B$754,0)))</f>
        <v/>
      </c>
      <c r="M119" s="334" t="str">
        <f>IF($B119="","",INDEX('All CCC'!M$7:M$754,MATCH(WatchList!$B119,'All CCC'!$B$7:$B$754,0)))</f>
        <v/>
      </c>
      <c r="N119" s="334" t="str">
        <f>IF($B119="","",INDEX('All CCC'!N$7:N$754,MATCH(WatchList!$B119,'All CCC'!$B$7:$B$754,0)))</f>
        <v/>
      </c>
      <c r="O119" s="334" t="str">
        <f>IF($B119="","",INDEX('All CCC'!O$7:O$754,MATCH(WatchList!$B119,'All CCC'!$B$7:$B$754,0)))</f>
        <v/>
      </c>
      <c r="P119" s="335" t="str">
        <f>IF($B119="","",INDEX('All CCC'!P$7:P$754,MATCH(WatchList!$B119,'All CCC'!$B$7:$B$754,0)))</f>
        <v/>
      </c>
      <c r="Q119" s="335" t="str">
        <f>IF($B119="","",INDEX('All CCC'!Q$7:Q$754,MATCH(WatchList!$B119,'All CCC'!$B$7:$B$754,0)))</f>
        <v/>
      </c>
      <c r="R119" s="334" t="str">
        <f>IF($B119="","",INDEX('All CCC'!R$7:R$754,MATCH(WatchList!$B119,'All CCC'!$B$7:$B$754,0)))</f>
        <v/>
      </c>
      <c r="S119" s="334" t="str">
        <f>IF($B119="","",INDEX('All CCC'!S$7:S$754,MATCH(WatchList!$B119,'All CCC'!$B$7:$B$754,0)))</f>
        <v/>
      </c>
      <c r="T119" s="334" t="str">
        <f>IF($B119="","",INDEX('All CCC'!T$7:T$754,MATCH(WatchList!$B119,'All CCC'!$B$7:$B$754,0)))</f>
        <v/>
      </c>
      <c r="U119" s="334" t="str">
        <f>IF($B119="","",INDEX('All CCC'!U$7:U$754,MATCH(WatchList!$B119,'All CCC'!$B$7:$B$754,0)))</f>
        <v/>
      </c>
      <c r="V119" s="334" t="str">
        <f>IF($B119="","",INDEX('All CCC'!V$7:V$754,MATCH(WatchList!$B119,'All CCC'!$B$7:$B$754,0)))</f>
        <v/>
      </c>
      <c r="W119" s="334" t="str">
        <f>IF($B119="","",INDEX('All CCC'!W$7:W$754,MATCH(WatchList!$B119,'All CCC'!$B$7:$B$754,0)))</f>
        <v/>
      </c>
      <c r="X119" s="334" t="str">
        <f>IF($B119="","",INDEX('All CCC'!X$7:X$754,MATCH(WatchList!$B119,'All CCC'!$B$7:$B$754,0)))</f>
        <v/>
      </c>
      <c r="Y119" s="334" t="str">
        <f>IF($B119="","",INDEX('All CCC'!Y$7:Y$754,MATCH(WatchList!$B119,'All CCC'!$B$7:$B$754,0)))</f>
        <v/>
      </c>
      <c r="Z119" s="334" t="str">
        <f>IF($B119="","",INDEX('All CCC'!Z$7:Z$754,MATCH(WatchList!$B119,'All CCC'!$B$7:$B$754,0)))</f>
        <v/>
      </c>
      <c r="AA119" s="334" t="str">
        <f>IF($B119="","",INDEX('All CCC'!AA$7:AA$754,MATCH(WatchList!$B119,'All CCC'!$B$7:$B$754,0)))</f>
        <v/>
      </c>
      <c r="AB119" s="334" t="str">
        <f>IF($B119="","",INDEX('All CCC'!AB$7:AB$754,MATCH(WatchList!$B119,'All CCC'!$B$7:$B$754,0)))</f>
        <v/>
      </c>
      <c r="AC119" s="334" t="str">
        <f>IF($B119="","",INDEX('All CCC'!AC$7:AC$754,MATCH(WatchList!$B119,'All CCC'!$B$7:$B$754,0)))</f>
        <v/>
      </c>
      <c r="AD119" s="334" t="str">
        <f>IF($B119="","",INDEX('All CCC'!AD$7:AD$754,MATCH(WatchList!$B119,'All CCC'!$B$7:$B$754,0)))</f>
        <v/>
      </c>
      <c r="AE119" s="334" t="str">
        <f>IF($B119="","",INDEX('All CCC'!AE$7:AE$754,MATCH(WatchList!$B119,'All CCC'!$B$7:$B$754,0)))</f>
        <v/>
      </c>
      <c r="AF119" s="334" t="str">
        <f>IF($B119="","",INDEX('All CCC'!AF$7:AF$754,MATCH(WatchList!$B119,'All CCC'!$B$7:$B$754,0)))</f>
        <v/>
      </c>
      <c r="AG119" s="334" t="str">
        <f>IF($B119="","",INDEX('All CCC'!AG$7:AG$754,MATCH(WatchList!$B119,'All CCC'!$B$7:$B$754,0)))</f>
        <v/>
      </c>
      <c r="AH119" s="334" t="str">
        <f>IF($B119="","",INDEX('All CCC'!AH$7:AH$754,MATCH(WatchList!$B119,'All CCC'!$B$7:$B$754,0)))</f>
        <v/>
      </c>
      <c r="AI119" s="334" t="str">
        <f>IF($B119="","",INDEX('All CCC'!AI$7:AI$754,MATCH(WatchList!$B119,'All CCC'!$B$7:$B$754,0)))</f>
        <v/>
      </c>
      <c r="AJ119" s="334" t="str">
        <f>IF($B119="","",INDEX('All CCC'!AJ$7:AJ$754,MATCH(WatchList!$B119,'All CCC'!$B$7:$B$754,0)))</f>
        <v/>
      </c>
      <c r="AK119" s="334" t="str">
        <f>IF($B119="","",INDEX('All CCC'!AK$7:AK$754,MATCH(WatchList!$B119,'All CCC'!$B$7:$B$754,0)))</f>
        <v/>
      </c>
      <c r="AL119" s="334" t="str">
        <f>IF($B119="","",INDEX('All CCC'!AL$7:AL$754,MATCH(WatchList!$B119,'All CCC'!$B$7:$B$754,0)))</f>
        <v/>
      </c>
      <c r="AM119" s="334" t="str">
        <f>IF($B119="","",INDEX('All CCC'!AM$7:AM$754,MATCH(WatchList!$B119,'All CCC'!$B$7:$B$754,0)))</f>
        <v/>
      </c>
      <c r="AN119" s="334" t="str">
        <f>IF($B119="","",INDEX('All CCC'!AN$7:AN$754,MATCH(WatchList!$B119,'All CCC'!$B$7:$B$754,0)))</f>
        <v/>
      </c>
      <c r="AO119" s="334" t="str">
        <f>IF($B119="","",INDEX('All CCC'!AO$7:AO$754,MATCH(WatchList!$B119,'All CCC'!$B$7:$B$754,0)))</f>
        <v/>
      </c>
      <c r="AP119" s="334" t="str">
        <f>IF($B119="","",INDEX('All CCC'!AP$7:AP$754,MATCH(WatchList!$B119,'All CCC'!$B$7:$B$754,0)))</f>
        <v/>
      </c>
      <c r="AQ119" s="334" t="str">
        <f>IF($B119="","",INDEX('All CCC'!AQ$7:AQ$754,MATCH(WatchList!$B119,'All CCC'!$B$7:$B$754,0)))</f>
        <v/>
      </c>
      <c r="AR119" s="334" t="str">
        <f>IF($B119="","",INDEX('All CCC'!AR$7:AR$754,MATCH(WatchList!$B119,'All CCC'!$B$7:$B$754,0)))</f>
        <v/>
      </c>
      <c r="AS119" s="334" t="str">
        <f>IF($B119="","",INDEX('All CCC'!AS$7:AS$754,MATCH(WatchList!$B119,'All CCC'!$B$7:$B$754,0)))</f>
        <v/>
      </c>
      <c r="AT119" s="334" t="str">
        <f>IF($B119="","",INDEX('All CCC'!AT$7:AT$754,MATCH(WatchList!$B119,'All CCC'!$B$7:$B$754,0)))</f>
        <v/>
      </c>
      <c r="AU119" s="334" t="str">
        <f>IF($B119="","",INDEX('All CCC'!AU$7:AU$754,MATCH(WatchList!$B119,'All CCC'!$B$7:$B$754,0)))</f>
        <v/>
      </c>
      <c r="AV119" s="334" t="str">
        <f>IF($B119="","",INDEX('All CCC'!AV$7:AV$754,MATCH(WatchList!$B119,'All CCC'!$B$7:$B$754,0)))</f>
        <v/>
      </c>
      <c r="AW119" s="334" t="str">
        <f>IF($B119="","",INDEX('All CCC'!AW$7:AW$754,MATCH(WatchList!$B119,'All CCC'!$B$7:$B$754,0)))</f>
        <v/>
      </c>
      <c r="AX119" s="334" t="str">
        <f>IF($B119="","",INDEX('All CCC'!AX$7:AX$754,MATCH(WatchList!$B119,'All CCC'!$B$7:$B$754,0)))</f>
        <v/>
      </c>
      <c r="AY119" s="334" t="str">
        <f>IF($B119="","",INDEX('All CCC'!AY$7:AY$754,MATCH(WatchList!$B119,'All CCC'!$B$7:$B$754,0)))</f>
        <v/>
      </c>
      <c r="AZ119" s="334" t="str">
        <f>IF($B119="","",INDEX('All CCC'!AZ$7:AZ$754,MATCH(WatchList!$B119,'All CCC'!$B$7:$B$754,0)))</f>
        <v/>
      </c>
      <c r="BA119" s="334" t="str">
        <f>IF($B119="","",INDEX('All CCC'!BA$7:BA$754,MATCH(WatchList!$B119,'All CCC'!$B$7:$B$754,0)))</f>
        <v/>
      </c>
      <c r="BB119" s="334" t="str">
        <f>IF($B119="","",INDEX('All CCC'!BB$7:BB$754,MATCH(WatchList!$B119,'All CCC'!$B$7:$B$754,0)))</f>
        <v/>
      </c>
      <c r="BC119" s="334" t="str">
        <f>IF($B119="","",INDEX('All CCC'!BC$7:BC$754,MATCH(WatchList!$B119,'All CCC'!$B$7:$B$754,0)))</f>
        <v/>
      </c>
      <c r="BD119" s="334" t="str">
        <f>IF($B119="","",INDEX('All CCC'!BD$7:BD$754,MATCH(WatchList!$B119,'All CCC'!$B$7:$B$754,0)))</f>
        <v/>
      </c>
      <c r="BE119" s="334" t="str">
        <f>IF($B119="","",INDEX('All CCC'!BE$7:BE$754,MATCH(WatchList!$B119,'All CCC'!$B$7:$B$754,0)))</f>
        <v/>
      </c>
      <c r="BF119" s="334" t="str">
        <f>IF($B119="","",INDEX('All CCC'!BF$7:BF$754,MATCH(WatchList!$B119,'All CCC'!$B$7:$B$754,0)))</f>
        <v/>
      </c>
      <c r="BG119" s="334" t="str">
        <f>IF($B119="","",INDEX('All CCC'!BG$7:BG$754,MATCH(WatchList!$B119,'All CCC'!$B$7:$B$754,0)))</f>
        <v/>
      </c>
    </row>
    <row r="120" spans="1:59" x14ac:dyDescent="0.2">
      <c r="A120" s="333" t="str">
        <f>IF($B120="","",INDEX('All CCC'!A$7:A$754,MATCH(WatchList!$B120,'All CCC'!$B$7:$B$754,0)))</f>
        <v/>
      </c>
      <c r="B120" s="127"/>
      <c r="C120" s="334" t="str">
        <f>IF($B120="","",INDEX('All CCC'!C$7:C$754,MATCH(WatchList!$B120,'All CCC'!$B$7:$B$754,0)))</f>
        <v/>
      </c>
      <c r="D120" s="334" t="str">
        <f>IF($B120="","",INDEX('All CCC'!D$7:D$754,MATCH(WatchList!$B120,'All CCC'!$B$7:$B$754,0)))</f>
        <v/>
      </c>
      <c r="E120" s="334" t="str">
        <f>IF($B120="","",INDEX('All CCC'!E$7:E$754,MATCH(WatchList!$B120,'All CCC'!$B$7:$B$754,0)))</f>
        <v/>
      </c>
      <c r="F120" s="334" t="str">
        <f>IF($B120="","",INDEX('All CCC'!F$7:F$754,MATCH(WatchList!$B120,'All CCC'!$B$7:$B$754,0)))</f>
        <v/>
      </c>
      <c r="G120" s="334" t="str">
        <f>IF($B120="","",INDEX('All CCC'!G$7:G$754,MATCH(WatchList!$B120,'All CCC'!$B$7:$B$754,0)))</f>
        <v/>
      </c>
      <c r="H120" s="334" t="str">
        <f>IF($B120="","",INDEX('All CCC'!H$7:H$754,MATCH(WatchList!$B120,'All CCC'!$B$7:$B$754,0)))</f>
        <v/>
      </c>
      <c r="I120" s="334" t="str">
        <f>IF($B120="","",INDEX('All CCC'!I$7:I$754,MATCH(WatchList!$B120,'All CCC'!$B$7:$B$754,0)))</f>
        <v/>
      </c>
      <c r="J120" s="334" t="str">
        <f>IF($B120="","",INDEX('All CCC'!J$7:J$754,MATCH(WatchList!$B120,'All CCC'!$B$7:$B$754,0)))</f>
        <v/>
      </c>
      <c r="K120" s="334" t="str">
        <f>IF($B120="","",INDEX('All CCC'!K$7:K$754,MATCH(WatchList!$B120,'All CCC'!$B$7:$B$754,0)))</f>
        <v/>
      </c>
      <c r="L120" s="334" t="str">
        <f>IF($B120="","",INDEX('All CCC'!L$7:L$754,MATCH(WatchList!$B120,'All CCC'!$B$7:$B$754,0)))</f>
        <v/>
      </c>
      <c r="M120" s="334" t="str">
        <f>IF($B120="","",INDEX('All CCC'!M$7:M$754,MATCH(WatchList!$B120,'All CCC'!$B$7:$B$754,0)))</f>
        <v/>
      </c>
      <c r="N120" s="334" t="str">
        <f>IF($B120="","",INDEX('All CCC'!N$7:N$754,MATCH(WatchList!$B120,'All CCC'!$B$7:$B$754,0)))</f>
        <v/>
      </c>
      <c r="O120" s="334" t="str">
        <f>IF($B120="","",INDEX('All CCC'!O$7:O$754,MATCH(WatchList!$B120,'All CCC'!$B$7:$B$754,0)))</f>
        <v/>
      </c>
      <c r="P120" s="335" t="str">
        <f>IF($B120="","",INDEX('All CCC'!P$7:P$754,MATCH(WatchList!$B120,'All CCC'!$B$7:$B$754,0)))</f>
        <v/>
      </c>
      <c r="Q120" s="335" t="str">
        <f>IF($B120="","",INDEX('All CCC'!Q$7:Q$754,MATCH(WatchList!$B120,'All CCC'!$B$7:$B$754,0)))</f>
        <v/>
      </c>
      <c r="R120" s="334" t="str">
        <f>IF($B120="","",INDEX('All CCC'!R$7:R$754,MATCH(WatchList!$B120,'All CCC'!$B$7:$B$754,0)))</f>
        <v/>
      </c>
      <c r="S120" s="334" t="str">
        <f>IF($B120="","",INDEX('All CCC'!S$7:S$754,MATCH(WatchList!$B120,'All CCC'!$B$7:$B$754,0)))</f>
        <v/>
      </c>
      <c r="T120" s="334" t="str">
        <f>IF($B120="","",INDEX('All CCC'!T$7:T$754,MATCH(WatchList!$B120,'All CCC'!$B$7:$B$754,0)))</f>
        <v/>
      </c>
      <c r="U120" s="334" t="str">
        <f>IF($B120="","",INDEX('All CCC'!U$7:U$754,MATCH(WatchList!$B120,'All CCC'!$B$7:$B$754,0)))</f>
        <v/>
      </c>
      <c r="V120" s="334" t="str">
        <f>IF($B120="","",INDEX('All CCC'!V$7:V$754,MATCH(WatchList!$B120,'All CCC'!$B$7:$B$754,0)))</f>
        <v/>
      </c>
      <c r="W120" s="334" t="str">
        <f>IF($B120="","",INDEX('All CCC'!W$7:W$754,MATCH(WatchList!$B120,'All CCC'!$B$7:$B$754,0)))</f>
        <v/>
      </c>
      <c r="X120" s="334" t="str">
        <f>IF($B120="","",INDEX('All CCC'!X$7:X$754,MATCH(WatchList!$B120,'All CCC'!$B$7:$B$754,0)))</f>
        <v/>
      </c>
      <c r="Y120" s="334" t="str">
        <f>IF($B120="","",INDEX('All CCC'!Y$7:Y$754,MATCH(WatchList!$B120,'All CCC'!$B$7:$B$754,0)))</f>
        <v/>
      </c>
      <c r="Z120" s="334" t="str">
        <f>IF($B120="","",INDEX('All CCC'!Z$7:Z$754,MATCH(WatchList!$B120,'All CCC'!$B$7:$B$754,0)))</f>
        <v/>
      </c>
      <c r="AA120" s="334" t="str">
        <f>IF($B120="","",INDEX('All CCC'!AA$7:AA$754,MATCH(WatchList!$B120,'All CCC'!$B$7:$B$754,0)))</f>
        <v/>
      </c>
      <c r="AB120" s="334" t="str">
        <f>IF($B120="","",INDEX('All CCC'!AB$7:AB$754,MATCH(WatchList!$B120,'All CCC'!$B$7:$B$754,0)))</f>
        <v/>
      </c>
      <c r="AC120" s="334" t="str">
        <f>IF($B120="","",INDEX('All CCC'!AC$7:AC$754,MATCH(WatchList!$B120,'All CCC'!$B$7:$B$754,0)))</f>
        <v/>
      </c>
      <c r="AD120" s="334" t="str">
        <f>IF($B120="","",INDEX('All CCC'!AD$7:AD$754,MATCH(WatchList!$B120,'All CCC'!$B$7:$B$754,0)))</f>
        <v/>
      </c>
      <c r="AE120" s="334" t="str">
        <f>IF($B120="","",INDEX('All CCC'!AE$7:AE$754,MATCH(WatchList!$B120,'All CCC'!$B$7:$B$754,0)))</f>
        <v/>
      </c>
      <c r="AF120" s="334" t="str">
        <f>IF($B120="","",INDEX('All CCC'!AF$7:AF$754,MATCH(WatchList!$B120,'All CCC'!$B$7:$B$754,0)))</f>
        <v/>
      </c>
      <c r="AG120" s="334" t="str">
        <f>IF($B120="","",INDEX('All CCC'!AG$7:AG$754,MATCH(WatchList!$B120,'All CCC'!$B$7:$B$754,0)))</f>
        <v/>
      </c>
      <c r="AH120" s="334" t="str">
        <f>IF($B120="","",INDEX('All CCC'!AH$7:AH$754,MATCH(WatchList!$B120,'All CCC'!$B$7:$B$754,0)))</f>
        <v/>
      </c>
      <c r="AI120" s="334" t="str">
        <f>IF($B120="","",INDEX('All CCC'!AI$7:AI$754,MATCH(WatchList!$B120,'All CCC'!$B$7:$B$754,0)))</f>
        <v/>
      </c>
      <c r="AJ120" s="334" t="str">
        <f>IF($B120="","",INDEX('All CCC'!AJ$7:AJ$754,MATCH(WatchList!$B120,'All CCC'!$B$7:$B$754,0)))</f>
        <v/>
      </c>
      <c r="AK120" s="334" t="str">
        <f>IF($B120="","",INDEX('All CCC'!AK$7:AK$754,MATCH(WatchList!$B120,'All CCC'!$B$7:$B$754,0)))</f>
        <v/>
      </c>
      <c r="AL120" s="334" t="str">
        <f>IF($B120="","",INDEX('All CCC'!AL$7:AL$754,MATCH(WatchList!$B120,'All CCC'!$B$7:$B$754,0)))</f>
        <v/>
      </c>
      <c r="AM120" s="334" t="str">
        <f>IF($B120="","",INDEX('All CCC'!AM$7:AM$754,MATCH(WatchList!$B120,'All CCC'!$B$7:$B$754,0)))</f>
        <v/>
      </c>
      <c r="AN120" s="334" t="str">
        <f>IF($B120="","",INDEX('All CCC'!AN$7:AN$754,MATCH(WatchList!$B120,'All CCC'!$B$7:$B$754,0)))</f>
        <v/>
      </c>
      <c r="AO120" s="334" t="str">
        <f>IF($B120="","",INDEX('All CCC'!AO$7:AO$754,MATCH(WatchList!$B120,'All CCC'!$B$7:$B$754,0)))</f>
        <v/>
      </c>
      <c r="AP120" s="334" t="str">
        <f>IF($B120="","",INDEX('All CCC'!AP$7:AP$754,MATCH(WatchList!$B120,'All CCC'!$B$7:$B$754,0)))</f>
        <v/>
      </c>
      <c r="AQ120" s="334" t="str">
        <f>IF($B120="","",INDEX('All CCC'!AQ$7:AQ$754,MATCH(WatchList!$B120,'All CCC'!$B$7:$B$754,0)))</f>
        <v/>
      </c>
      <c r="AR120" s="334" t="str">
        <f>IF($B120="","",INDEX('All CCC'!AR$7:AR$754,MATCH(WatchList!$B120,'All CCC'!$B$7:$B$754,0)))</f>
        <v/>
      </c>
      <c r="AS120" s="334" t="str">
        <f>IF($B120="","",INDEX('All CCC'!AS$7:AS$754,MATCH(WatchList!$B120,'All CCC'!$B$7:$B$754,0)))</f>
        <v/>
      </c>
      <c r="AT120" s="334" t="str">
        <f>IF($B120="","",INDEX('All CCC'!AT$7:AT$754,MATCH(WatchList!$B120,'All CCC'!$B$7:$B$754,0)))</f>
        <v/>
      </c>
      <c r="AU120" s="334" t="str">
        <f>IF($B120="","",INDEX('All CCC'!AU$7:AU$754,MATCH(WatchList!$B120,'All CCC'!$B$7:$B$754,0)))</f>
        <v/>
      </c>
      <c r="AV120" s="334" t="str">
        <f>IF($B120="","",INDEX('All CCC'!AV$7:AV$754,MATCH(WatchList!$B120,'All CCC'!$B$7:$B$754,0)))</f>
        <v/>
      </c>
      <c r="AW120" s="334" t="str">
        <f>IF($B120="","",INDEX('All CCC'!AW$7:AW$754,MATCH(WatchList!$B120,'All CCC'!$B$7:$B$754,0)))</f>
        <v/>
      </c>
      <c r="AX120" s="334" t="str">
        <f>IF($B120="","",INDEX('All CCC'!AX$7:AX$754,MATCH(WatchList!$B120,'All CCC'!$B$7:$B$754,0)))</f>
        <v/>
      </c>
      <c r="AY120" s="334" t="str">
        <f>IF($B120="","",INDEX('All CCC'!AY$7:AY$754,MATCH(WatchList!$B120,'All CCC'!$B$7:$B$754,0)))</f>
        <v/>
      </c>
      <c r="AZ120" s="334" t="str">
        <f>IF($B120="","",INDEX('All CCC'!AZ$7:AZ$754,MATCH(WatchList!$B120,'All CCC'!$B$7:$B$754,0)))</f>
        <v/>
      </c>
      <c r="BA120" s="334" t="str">
        <f>IF($B120="","",INDEX('All CCC'!BA$7:BA$754,MATCH(WatchList!$B120,'All CCC'!$B$7:$B$754,0)))</f>
        <v/>
      </c>
      <c r="BB120" s="334" t="str">
        <f>IF($B120="","",INDEX('All CCC'!BB$7:BB$754,MATCH(WatchList!$B120,'All CCC'!$B$7:$B$754,0)))</f>
        <v/>
      </c>
      <c r="BC120" s="334" t="str">
        <f>IF($B120="","",INDEX('All CCC'!BC$7:BC$754,MATCH(WatchList!$B120,'All CCC'!$B$7:$B$754,0)))</f>
        <v/>
      </c>
      <c r="BD120" s="334" t="str">
        <f>IF($B120="","",INDEX('All CCC'!BD$7:BD$754,MATCH(WatchList!$B120,'All CCC'!$B$7:$B$754,0)))</f>
        <v/>
      </c>
      <c r="BE120" s="334" t="str">
        <f>IF($B120="","",INDEX('All CCC'!BE$7:BE$754,MATCH(WatchList!$B120,'All CCC'!$B$7:$B$754,0)))</f>
        <v/>
      </c>
      <c r="BF120" s="334" t="str">
        <f>IF($B120="","",INDEX('All CCC'!BF$7:BF$754,MATCH(WatchList!$B120,'All CCC'!$B$7:$B$754,0)))</f>
        <v/>
      </c>
      <c r="BG120" s="334" t="str">
        <f>IF($B120="","",INDEX('All CCC'!BG$7:BG$754,MATCH(WatchList!$B120,'All CCC'!$B$7:$B$754,0)))</f>
        <v/>
      </c>
    </row>
    <row r="121" spans="1:59" x14ac:dyDescent="0.2">
      <c r="A121" s="333" t="str">
        <f>IF($B121="","",INDEX('All CCC'!A$7:A$754,MATCH(WatchList!$B121,'All CCC'!$B$7:$B$754,0)))</f>
        <v/>
      </c>
      <c r="B121" s="127"/>
      <c r="C121" s="334" t="str">
        <f>IF($B121="","",INDEX('All CCC'!C$7:C$754,MATCH(WatchList!$B121,'All CCC'!$B$7:$B$754,0)))</f>
        <v/>
      </c>
      <c r="D121" s="334" t="str">
        <f>IF($B121="","",INDEX('All CCC'!D$7:D$754,MATCH(WatchList!$B121,'All CCC'!$B$7:$B$754,0)))</f>
        <v/>
      </c>
      <c r="E121" s="334" t="str">
        <f>IF($B121="","",INDEX('All CCC'!E$7:E$754,MATCH(WatchList!$B121,'All CCC'!$B$7:$B$754,0)))</f>
        <v/>
      </c>
      <c r="F121" s="334" t="str">
        <f>IF($B121="","",INDEX('All CCC'!F$7:F$754,MATCH(WatchList!$B121,'All CCC'!$B$7:$B$754,0)))</f>
        <v/>
      </c>
      <c r="G121" s="334" t="str">
        <f>IF($B121="","",INDEX('All CCC'!G$7:G$754,MATCH(WatchList!$B121,'All CCC'!$B$7:$B$754,0)))</f>
        <v/>
      </c>
      <c r="H121" s="334" t="str">
        <f>IF($B121="","",INDEX('All CCC'!H$7:H$754,MATCH(WatchList!$B121,'All CCC'!$B$7:$B$754,0)))</f>
        <v/>
      </c>
      <c r="I121" s="334" t="str">
        <f>IF($B121="","",INDEX('All CCC'!I$7:I$754,MATCH(WatchList!$B121,'All CCC'!$B$7:$B$754,0)))</f>
        <v/>
      </c>
      <c r="J121" s="334" t="str">
        <f>IF($B121="","",INDEX('All CCC'!J$7:J$754,MATCH(WatchList!$B121,'All CCC'!$B$7:$B$754,0)))</f>
        <v/>
      </c>
      <c r="K121" s="334" t="str">
        <f>IF($B121="","",INDEX('All CCC'!K$7:K$754,MATCH(WatchList!$B121,'All CCC'!$B$7:$B$754,0)))</f>
        <v/>
      </c>
      <c r="L121" s="334" t="str">
        <f>IF($B121="","",INDEX('All CCC'!L$7:L$754,MATCH(WatchList!$B121,'All CCC'!$B$7:$B$754,0)))</f>
        <v/>
      </c>
      <c r="M121" s="334" t="str">
        <f>IF($B121="","",INDEX('All CCC'!M$7:M$754,MATCH(WatchList!$B121,'All CCC'!$B$7:$B$754,0)))</f>
        <v/>
      </c>
      <c r="N121" s="334" t="str">
        <f>IF($B121="","",INDEX('All CCC'!N$7:N$754,MATCH(WatchList!$B121,'All CCC'!$B$7:$B$754,0)))</f>
        <v/>
      </c>
      <c r="O121" s="334" t="str">
        <f>IF($B121="","",INDEX('All CCC'!O$7:O$754,MATCH(WatchList!$B121,'All CCC'!$B$7:$B$754,0)))</f>
        <v/>
      </c>
      <c r="P121" s="335" t="str">
        <f>IF($B121="","",INDEX('All CCC'!P$7:P$754,MATCH(WatchList!$B121,'All CCC'!$B$7:$B$754,0)))</f>
        <v/>
      </c>
      <c r="Q121" s="335" t="str">
        <f>IF($B121="","",INDEX('All CCC'!Q$7:Q$754,MATCH(WatchList!$B121,'All CCC'!$B$7:$B$754,0)))</f>
        <v/>
      </c>
      <c r="R121" s="334" t="str">
        <f>IF($B121="","",INDEX('All CCC'!R$7:R$754,MATCH(WatchList!$B121,'All CCC'!$B$7:$B$754,0)))</f>
        <v/>
      </c>
      <c r="S121" s="334" t="str">
        <f>IF($B121="","",INDEX('All CCC'!S$7:S$754,MATCH(WatchList!$B121,'All CCC'!$B$7:$B$754,0)))</f>
        <v/>
      </c>
      <c r="T121" s="334" t="str">
        <f>IF($B121="","",INDEX('All CCC'!T$7:T$754,MATCH(WatchList!$B121,'All CCC'!$B$7:$B$754,0)))</f>
        <v/>
      </c>
      <c r="U121" s="334" t="str">
        <f>IF($B121="","",INDEX('All CCC'!U$7:U$754,MATCH(WatchList!$B121,'All CCC'!$B$7:$B$754,0)))</f>
        <v/>
      </c>
      <c r="V121" s="334" t="str">
        <f>IF($B121="","",INDEX('All CCC'!V$7:V$754,MATCH(WatchList!$B121,'All CCC'!$B$7:$B$754,0)))</f>
        <v/>
      </c>
      <c r="W121" s="334" t="str">
        <f>IF($B121="","",INDEX('All CCC'!W$7:W$754,MATCH(WatchList!$B121,'All CCC'!$B$7:$B$754,0)))</f>
        <v/>
      </c>
      <c r="X121" s="334" t="str">
        <f>IF($B121="","",INDEX('All CCC'!X$7:X$754,MATCH(WatchList!$B121,'All CCC'!$B$7:$B$754,0)))</f>
        <v/>
      </c>
      <c r="Y121" s="334" t="str">
        <f>IF($B121="","",INDEX('All CCC'!Y$7:Y$754,MATCH(WatchList!$B121,'All CCC'!$B$7:$B$754,0)))</f>
        <v/>
      </c>
      <c r="Z121" s="334" t="str">
        <f>IF($B121="","",INDEX('All CCC'!Z$7:Z$754,MATCH(WatchList!$B121,'All CCC'!$B$7:$B$754,0)))</f>
        <v/>
      </c>
      <c r="AA121" s="334" t="str">
        <f>IF($B121="","",INDEX('All CCC'!AA$7:AA$754,MATCH(WatchList!$B121,'All CCC'!$B$7:$B$754,0)))</f>
        <v/>
      </c>
      <c r="AB121" s="334" t="str">
        <f>IF($B121="","",INDEX('All CCC'!AB$7:AB$754,MATCH(WatchList!$B121,'All CCC'!$B$7:$B$754,0)))</f>
        <v/>
      </c>
      <c r="AC121" s="334" t="str">
        <f>IF($B121="","",INDEX('All CCC'!AC$7:AC$754,MATCH(WatchList!$B121,'All CCC'!$B$7:$B$754,0)))</f>
        <v/>
      </c>
      <c r="AD121" s="334" t="str">
        <f>IF($B121="","",INDEX('All CCC'!AD$7:AD$754,MATCH(WatchList!$B121,'All CCC'!$B$7:$B$754,0)))</f>
        <v/>
      </c>
      <c r="AE121" s="334" t="str">
        <f>IF($B121="","",INDEX('All CCC'!AE$7:AE$754,MATCH(WatchList!$B121,'All CCC'!$B$7:$B$754,0)))</f>
        <v/>
      </c>
      <c r="AF121" s="334" t="str">
        <f>IF($B121="","",INDEX('All CCC'!AF$7:AF$754,MATCH(WatchList!$B121,'All CCC'!$B$7:$B$754,0)))</f>
        <v/>
      </c>
      <c r="AG121" s="334" t="str">
        <f>IF($B121="","",INDEX('All CCC'!AG$7:AG$754,MATCH(WatchList!$B121,'All CCC'!$B$7:$B$754,0)))</f>
        <v/>
      </c>
      <c r="AH121" s="334" t="str">
        <f>IF($B121="","",INDEX('All CCC'!AH$7:AH$754,MATCH(WatchList!$B121,'All CCC'!$B$7:$B$754,0)))</f>
        <v/>
      </c>
      <c r="AI121" s="334" t="str">
        <f>IF($B121="","",INDEX('All CCC'!AI$7:AI$754,MATCH(WatchList!$B121,'All CCC'!$B$7:$B$754,0)))</f>
        <v/>
      </c>
      <c r="AJ121" s="334" t="str">
        <f>IF($B121="","",INDEX('All CCC'!AJ$7:AJ$754,MATCH(WatchList!$B121,'All CCC'!$B$7:$B$754,0)))</f>
        <v/>
      </c>
      <c r="AK121" s="334" t="str">
        <f>IF($B121="","",INDEX('All CCC'!AK$7:AK$754,MATCH(WatchList!$B121,'All CCC'!$B$7:$B$754,0)))</f>
        <v/>
      </c>
      <c r="AL121" s="334" t="str">
        <f>IF($B121="","",INDEX('All CCC'!AL$7:AL$754,MATCH(WatchList!$B121,'All CCC'!$B$7:$B$754,0)))</f>
        <v/>
      </c>
      <c r="AM121" s="334" t="str">
        <f>IF($B121="","",INDEX('All CCC'!AM$7:AM$754,MATCH(WatchList!$B121,'All CCC'!$B$7:$B$754,0)))</f>
        <v/>
      </c>
      <c r="AN121" s="334" t="str">
        <f>IF($B121="","",INDEX('All CCC'!AN$7:AN$754,MATCH(WatchList!$B121,'All CCC'!$B$7:$B$754,0)))</f>
        <v/>
      </c>
      <c r="AO121" s="334" t="str">
        <f>IF($B121="","",INDEX('All CCC'!AO$7:AO$754,MATCH(WatchList!$B121,'All CCC'!$B$7:$B$754,0)))</f>
        <v/>
      </c>
      <c r="AP121" s="334" t="str">
        <f>IF($B121="","",INDEX('All CCC'!AP$7:AP$754,MATCH(WatchList!$B121,'All CCC'!$B$7:$B$754,0)))</f>
        <v/>
      </c>
      <c r="AQ121" s="334" t="str">
        <f>IF($B121="","",INDEX('All CCC'!AQ$7:AQ$754,MATCH(WatchList!$B121,'All CCC'!$B$7:$B$754,0)))</f>
        <v/>
      </c>
      <c r="AR121" s="334" t="str">
        <f>IF($B121="","",INDEX('All CCC'!AR$7:AR$754,MATCH(WatchList!$B121,'All CCC'!$B$7:$B$754,0)))</f>
        <v/>
      </c>
      <c r="AS121" s="334" t="str">
        <f>IF($B121="","",INDEX('All CCC'!AS$7:AS$754,MATCH(WatchList!$B121,'All CCC'!$B$7:$B$754,0)))</f>
        <v/>
      </c>
      <c r="AT121" s="334" t="str">
        <f>IF($B121="","",INDEX('All CCC'!AT$7:AT$754,MATCH(WatchList!$B121,'All CCC'!$B$7:$B$754,0)))</f>
        <v/>
      </c>
      <c r="AU121" s="334" t="str">
        <f>IF($B121="","",INDEX('All CCC'!AU$7:AU$754,MATCH(WatchList!$B121,'All CCC'!$B$7:$B$754,0)))</f>
        <v/>
      </c>
      <c r="AV121" s="334" t="str">
        <f>IF($B121="","",INDEX('All CCC'!AV$7:AV$754,MATCH(WatchList!$B121,'All CCC'!$B$7:$B$754,0)))</f>
        <v/>
      </c>
      <c r="AW121" s="334" t="str">
        <f>IF($B121="","",INDEX('All CCC'!AW$7:AW$754,MATCH(WatchList!$B121,'All CCC'!$B$7:$B$754,0)))</f>
        <v/>
      </c>
      <c r="AX121" s="334" t="str">
        <f>IF($B121="","",INDEX('All CCC'!AX$7:AX$754,MATCH(WatchList!$B121,'All CCC'!$B$7:$B$754,0)))</f>
        <v/>
      </c>
      <c r="AY121" s="334" t="str">
        <f>IF($B121="","",INDEX('All CCC'!AY$7:AY$754,MATCH(WatchList!$B121,'All CCC'!$B$7:$B$754,0)))</f>
        <v/>
      </c>
      <c r="AZ121" s="334" t="str">
        <f>IF($B121="","",INDEX('All CCC'!AZ$7:AZ$754,MATCH(WatchList!$B121,'All CCC'!$B$7:$B$754,0)))</f>
        <v/>
      </c>
      <c r="BA121" s="334" t="str">
        <f>IF($B121="","",INDEX('All CCC'!BA$7:BA$754,MATCH(WatchList!$B121,'All CCC'!$B$7:$B$754,0)))</f>
        <v/>
      </c>
      <c r="BB121" s="334" t="str">
        <f>IF($B121="","",INDEX('All CCC'!BB$7:BB$754,MATCH(WatchList!$B121,'All CCC'!$B$7:$B$754,0)))</f>
        <v/>
      </c>
      <c r="BC121" s="334" t="str">
        <f>IF($B121="","",INDEX('All CCC'!BC$7:BC$754,MATCH(WatchList!$B121,'All CCC'!$B$7:$B$754,0)))</f>
        <v/>
      </c>
      <c r="BD121" s="334" t="str">
        <f>IF($B121="","",INDEX('All CCC'!BD$7:BD$754,MATCH(WatchList!$B121,'All CCC'!$B$7:$B$754,0)))</f>
        <v/>
      </c>
      <c r="BE121" s="334" t="str">
        <f>IF($B121="","",INDEX('All CCC'!BE$7:BE$754,MATCH(WatchList!$B121,'All CCC'!$B$7:$B$754,0)))</f>
        <v/>
      </c>
      <c r="BF121" s="334" t="str">
        <f>IF($B121="","",INDEX('All CCC'!BF$7:BF$754,MATCH(WatchList!$B121,'All CCC'!$B$7:$B$754,0)))</f>
        <v/>
      </c>
      <c r="BG121" s="334" t="str">
        <f>IF($B121="","",INDEX('All CCC'!BG$7:BG$754,MATCH(WatchList!$B121,'All CCC'!$B$7:$B$754,0)))</f>
        <v/>
      </c>
    </row>
    <row r="122" spans="1:59" x14ac:dyDescent="0.2">
      <c r="A122" s="333" t="str">
        <f>IF($B122="","",INDEX('All CCC'!A$7:A$754,MATCH(WatchList!$B122,'All CCC'!$B$7:$B$754,0)))</f>
        <v/>
      </c>
      <c r="B122" s="127"/>
      <c r="C122" s="334" t="str">
        <f>IF($B122="","",INDEX('All CCC'!C$7:C$754,MATCH(WatchList!$B122,'All CCC'!$B$7:$B$754,0)))</f>
        <v/>
      </c>
      <c r="D122" s="334" t="str">
        <f>IF($B122="","",INDEX('All CCC'!D$7:D$754,MATCH(WatchList!$B122,'All CCC'!$B$7:$B$754,0)))</f>
        <v/>
      </c>
      <c r="E122" s="334" t="str">
        <f>IF($B122="","",INDEX('All CCC'!E$7:E$754,MATCH(WatchList!$B122,'All CCC'!$B$7:$B$754,0)))</f>
        <v/>
      </c>
      <c r="F122" s="334" t="str">
        <f>IF($B122="","",INDEX('All CCC'!F$7:F$754,MATCH(WatchList!$B122,'All CCC'!$B$7:$B$754,0)))</f>
        <v/>
      </c>
      <c r="G122" s="334" t="str">
        <f>IF($B122="","",INDEX('All CCC'!G$7:G$754,MATCH(WatchList!$B122,'All CCC'!$B$7:$B$754,0)))</f>
        <v/>
      </c>
      <c r="H122" s="334" t="str">
        <f>IF($B122="","",INDEX('All CCC'!H$7:H$754,MATCH(WatchList!$B122,'All CCC'!$B$7:$B$754,0)))</f>
        <v/>
      </c>
      <c r="I122" s="334" t="str">
        <f>IF($B122="","",INDEX('All CCC'!I$7:I$754,MATCH(WatchList!$B122,'All CCC'!$B$7:$B$754,0)))</f>
        <v/>
      </c>
      <c r="J122" s="334" t="str">
        <f>IF($B122="","",INDEX('All CCC'!J$7:J$754,MATCH(WatchList!$B122,'All CCC'!$B$7:$B$754,0)))</f>
        <v/>
      </c>
      <c r="K122" s="334" t="str">
        <f>IF($B122="","",INDEX('All CCC'!K$7:K$754,MATCH(WatchList!$B122,'All CCC'!$B$7:$B$754,0)))</f>
        <v/>
      </c>
      <c r="L122" s="334" t="str">
        <f>IF($B122="","",INDEX('All CCC'!L$7:L$754,MATCH(WatchList!$B122,'All CCC'!$B$7:$B$754,0)))</f>
        <v/>
      </c>
      <c r="M122" s="334" t="str">
        <f>IF($B122="","",INDEX('All CCC'!M$7:M$754,MATCH(WatchList!$B122,'All CCC'!$B$7:$B$754,0)))</f>
        <v/>
      </c>
      <c r="N122" s="334" t="str">
        <f>IF($B122="","",INDEX('All CCC'!N$7:N$754,MATCH(WatchList!$B122,'All CCC'!$B$7:$B$754,0)))</f>
        <v/>
      </c>
      <c r="O122" s="334" t="str">
        <f>IF($B122="","",INDEX('All CCC'!O$7:O$754,MATCH(WatchList!$B122,'All CCC'!$B$7:$B$754,0)))</f>
        <v/>
      </c>
      <c r="P122" s="335" t="str">
        <f>IF($B122="","",INDEX('All CCC'!P$7:P$754,MATCH(WatchList!$B122,'All CCC'!$B$7:$B$754,0)))</f>
        <v/>
      </c>
      <c r="Q122" s="335" t="str">
        <f>IF($B122="","",INDEX('All CCC'!Q$7:Q$754,MATCH(WatchList!$B122,'All CCC'!$B$7:$B$754,0)))</f>
        <v/>
      </c>
      <c r="R122" s="334" t="str">
        <f>IF($B122="","",INDEX('All CCC'!R$7:R$754,MATCH(WatchList!$B122,'All CCC'!$B$7:$B$754,0)))</f>
        <v/>
      </c>
      <c r="S122" s="334" t="str">
        <f>IF($B122="","",INDEX('All CCC'!S$7:S$754,MATCH(WatchList!$B122,'All CCC'!$B$7:$B$754,0)))</f>
        <v/>
      </c>
      <c r="T122" s="334" t="str">
        <f>IF($B122="","",INDEX('All CCC'!T$7:T$754,MATCH(WatchList!$B122,'All CCC'!$B$7:$B$754,0)))</f>
        <v/>
      </c>
      <c r="U122" s="334" t="str">
        <f>IF($B122="","",INDEX('All CCC'!U$7:U$754,MATCH(WatchList!$B122,'All CCC'!$B$7:$B$754,0)))</f>
        <v/>
      </c>
      <c r="V122" s="334" t="str">
        <f>IF($B122="","",INDEX('All CCC'!V$7:V$754,MATCH(WatchList!$B122,'All CCC'!$B$7:$B$754,0)))</f>
        <v/>
      </c>
      <c r="W122" s="334" t="str">
        <f>IF($B122="","",INDEX('All CCC'!W$7:W$754,MATCH(WatchList!$B122,'All CCC'!$B$7:$B$754,0)))</f>
        <v/>
      </c>
      <c r="X122" s="334" t="str">
        <f>IF($B122="","",INDEX('All CCC'!X$7:X$754,MATCH(WatchList!$B122,'All CCC'!$B$7:$B$754,0)))</f>
        <v/>
      </c>
      <c r="Y122" s="334" t="str">
        <f>IF($B122="","",INDEX('All CCC'!Y$7:Y$754,MATCH(WatchList!$B122,'All CCC'!$B$7:$B$754,0)))</f>
        <v/>
      </c>
      <c r="Z122" s="334" t="str">
        <f>IF($B122="","",INDEX('All CCC'!Z$7:Z$754,MATCH(WatchList!$B122,'All CCC'!$B$7:$B$754,0)))</f>
        <v/>
      </c>
      <c r="AA122" s="334" t="str">
        <f>IF($B122="","",INDEX('All CCC'!AA$7:AA$754,MATCH(WatchList!$B122,'All CCC'!$B$7:$B$754,0)))</f>
        <v/>
      </c>
      <c r="AB122" s="334" t="str">
        <f>IF($B122="","",INDEX('All CCC'!AB$7:AB$754,MATCH(WatchList!$B122,'All CCC'!$B$7:$B$754,0)))</f>
        <v/>
      </c>
      <c r="AC122" s="334" t="str">
        <f>IF($B122="","",INDEX('All CCC'!AC$7:AC$754,MATCH(WatchList!$B122,'All CCC'!$B$7:$B$754,0)))</f>
        <v/>
      </c>
      <c r="AD122" s="334" t="str">
        <f>IF($B122="","",INDEX('All CCC'!AD$7:AD$754,MATCH(WatchList!$B122,'All CCC'!$B$7:$B$754,0)))</f>
        <v/>
      </c>
      <c r="AE122" s="334" t="str">
        <f>IF($B122="","",INDEX('All CCC'!AE$7:AE$754,MATCH(WatchList!$B122,'All CCC'!$B$7:$B$754,0)))</f>
        <v/>
      </c>
      <c r="AF122" s="334" t="str">
        <f>IF($B122="","",INDEX('All CCC'!AF$7:AF$754,MATCH(WatchList!$B122,'All CCC'!$B$7:$B$754,0)))</f>
        <v/>
      </c>
      <c r="AG122" s="334" t="str">
        <f>IF($B122="","",INDEX('All CCC'!AG$7:AG$754,MATCH(WatchList!$B122,'All CCC'!$B$7:$B$754,0)))</f>
        <v/>
      </c>
      <c r="AH122" s="334" t="str">
        <f>IF($B122="","",INDEX('All CCC'!AH$7:AH$754,MATCH(WatchList!$B122,'All CCC'!$B$7:$B$754,0)))</f>
        <v/>
      </c>
      <c r="AI122" s="334" t="str">
        <f>IF($B122="","",INDEX('All CCC'!AI$7:AI$754,MATCH(WatchList!$B122,'All CCC'!$B$7:$B$754,0)))</f>
        <v/>
      </c>
      <c r="AJ122" s="334" t="str">
        <f>IF($B122="","",INDEX('All CCC'!AJ$7:AJ$754,MATCH(WatchList!$B122,'All CCC'!$B$7:$B$754,0)))</f>
        <v/>
      </c>
      <c r="AK122" s="334" t="str">
        <f>IF($B122="","",INDEX('All CCC'!AK$7:AK$754,MATCH(WatchList!$B122,'All CCC'!$B$7:$B$754,0)))</f>
        <v/>
      </c>
      <c r="AL122" s="334" t="str">
        <f>IF($B122="","",INDEX('All CCC'!AL$7:AL$754,MATCH(WatchList!$B122,'All CCC'!$B$7:$B$754,0)))</f>
        <v/>
      </c>
      <c r="AM122" s="334" t="str">
        <f>IF($B122="","",INDEX('All CCC'!AM$7:AM$754,MATCH(WatchList!$B122,'All CCC'!$B$7:$B$754,0)))</f>
        <v/>
      </c>
      <c r="AN122" s="334" t="str">
        <f>IF($B122="","",INDEX('All CCC'!AN$7:AN$754,MATCH(WatchList!$B122,'All CCC'!$B$7:$B$754,0)))</f>
        <v/>
      </c>
      <c r="AO122" s="334" t="str">
        <f>IF($B122="","",INDEX('All CCC'!AO$7:AO$754,MATCH(WatchList!$B122,'All CCC'!$B$7:$B$754,0)))</f>
        <v/>
      </c>
      <c r="AP122" s="334" t="str">
        <f>IF($B122="","",INDEX('All CCC'!AP$7:AP$754,MATCH(WatchList!$B122,'All CCC'!$B$7:$B$754,0)))</f>
        <v/>
      </c>
      <c r="AQ122" s="334" t="str">
        <f>IF($B122="","",INDEX('All CCC'!AQ$7:AQ$754,MATCH(WatchList!$B122,'All CCC'!$B$7:$B$754,0)))</f>
        <v/>
      </c>
      <c r="AR122" s="334" t="str">
        <f>IF($B122="","",INDEX('All CCC'!AR$7:AR$754,MATCH(WatchList!$B122,'All CCC'!$B$7:$B$754,0)))</f>
        <v/>
      </c>
      <c r="AS122" s="334" t="str">
        <f>IF($B122="","",INDEX('All CCC'!AS$7:AS$754,MATCH(WatchList!$B122,'All CCC'!$B$7:$B$754,0)))</f>
        <v/>
      </c>
      <c r="AT122" s="334" t="str">
        <f>IF($B122="","",INDEX('All CCC'!AT$7:AT$754,MATCH(WatchList!$B122,'All CCC'!$B$7:$B$754,0)))</f>
        <v/>
      </c>
      <c r="AU122" s="334" t="str">
        <f>IF($B122="","",INDEX('All CCC'!AU$7:AU$754,MATCH(WatchList!$B122,'All CCC'!$B$7:$B$754,0)))</f>
        <v/>
      </c>
      <c r="AV122" s="334" t="str">
        <f>IF($B122="","",INDEX('All CCC'!AV$7:AV$754,MATCH(WatchList!$B122,'All CCC'!$B$7:$B$754,0)))</f>
        <v/>
      </c>
      <c r="AW122" s="334" t="str">
        <f>IF($B122="","",INDEX('All CCC'!AW$7:AW$754,MATCH(WatchList!$B122,'All CCC'!$B$7:$B$754,0)))</f>
        <v/>
      </c>
      <c r="AX122" s="334" t="str">
        <f>IF($B122="","",INDEX('All CCC'!AX$7:AX$754,MATCH(WatchList!$B122,'All CCC'!$B$7:$B$754,0)))</f>
        <v/>
      </c>
      <c r="AY122" s="334" t="str">
        <f>IF($B122="","",INDEX('All CCC'!AY$7:AY$754,MATCH(WatchList!$B122,'All CCC'!$B$7:$B$754,0)))</f>
        <v/>
      </c>
      <c r="AZ122" s="334" t="str">
        <f>IF($B122="","",INDEX('All CCC'!AZ$7:AZ$754,MATCH(WatchList!$B122,'All CCC'!$B$7:$B$754,0)))</f>
        <v/>
      </c>
      <c r="BA122" s="334" t="str">
        <f>IF($B122="","",INDEX('All CCC'!BA$7:BA$754,MATCH(WatchList!$B122,'All CCC'!$B$7:$B$754,0)))</f>
        <v/>
      </c>
      <c r="BB122" s="334" t="str">
        <f>IF($B122="","",INDEX('All CCC'!BB$7:BB$754,MATCH(WatchList!$B122,'All CCC'!$B$7:$B$754,0)))</f>
        <v/>
      </c>
      <c r="BC122" s="334" t="str">
        <f>IF($B122="","",INDEX('All CCC'!BC$7:BC$754,MATCH(WatchList!$B122,'All CCC'!$B$7:$B$754,0)))</f>
        <v/>
      </c>
      <c r="BD122" s="334" t="str">
        <f>IF($B122="","",INDEX('All CCC'!BD$7:BD$754,MATCH(WatchList!$B122,'All CCC'!$B$7:$B$754,0)))</f>
        <v/>
      </c>
      <c r="BE122" s="334" t="str">
        <f>IF($B122="","",INDEX('All CCC'!BE$7:BE$754,MATCH(WatchList!$B122,'All CCC'!$B$7:$B$754,0)))</f>
        <v/>
      </c>
      <c r="BF122" s="334" t="str">
        <f>IF($B122="","",INDEX('All CCC'!BF$7:BF$754,MATCH(WatchList!$B122,'All CCC'!$B$7:$B$754,0)))</f>
        <v/>
      </c>
      <c r="BG122" s="334" t="str">
        <f>IF($B122="","",INDEX('All CCC'!BG$7:BG$754,MATCH(WatchList!$B122,'All CCC'!$B$7:$B$754,0)))</f>
        <v/>
      </c>
    </row>
    <row r="123" spans="1:59" x14ac:dyDescent="0.2">
      <c r="A123" s="333" t="str">
        <f>IF($B123="","",INDEX('All CCC'!A$7:A$754,MATCH(WatchList!$B123,'All CCC'!$B$7:$B$754,0)))</f>
        <v/>
      </c>
      <c r="B123" s="127"/>
      <c r="C123" s="334" t="str">
        <f>IF($B123="","",INDEX('All CCC'!C$7:C$754,MATCH(WatchList!$B123,'All CCC'!$B$7:$B$754,0)))</f>
        <v/>
      </c>
      <c r="D123" s="334" t="str">
        <f>IF($B123="","",INDEX('All CCC'!D$7:D$754,MATCH(WatchList!$B123,'All CCC'!$B$7:$B$754,0)))</f>
        <v/>
      </c>
      <c r="E123" s="334" t="str">
        <f>IF($B123="","",INDEX('All CCC'!E$7:E$754,MATCH(WatchList!$B123,'All CCC'!$B$7:$B$754,0)))</f>
        <v/>
      </c>
      <c r="F123" s="334" t="str">
        <f>IF($B123="","",INDEX('All CCC'!F$7:F$754,MATCH(WatchList!$B123,'All CCC'!$B$7:$B$754,0)))</f>
        <v/>
      </c>
      <c r="G123" s="334" t="str">
        <f>IF($B123="","",INDEX('All CCC'!G$7:G$754,MATCH(WatchList!$B123,'All CCC'!$B$7:$B$754,0)))</f>
        <v/>
      </c>
      <c r="H123" s="334" t="str">
        <f>IF($B123="","",INDEX('All CCC'!H$7:H$754,MATCH(WatchList!$B123,'All CCC'!$B$7:$B$754,0)))</f>
        <v/>
      </c>
      <c r="I123" s="334" t="str">
        <f>IF($B123="","",INDEX('All CCC'!I$7:I$754,MATCH(WatchList!$B123,'All CCC'!$B$7:$B$754,0)))</f>
        <v/>
      </c>
      <c r="J123" s="334" t="str">
        <f>IF($B123="","",INDEX('All CCC'!J$7:J$754,MATCH(WatchList!$B123,'All CCC'!$B$7:$B$754,0)))</f>
        <v/>
      </c>
      <c r="K123" s="334" t="str">
        <f>IF($B123="","",INDEX('All CCC'!K$7:K$754,MATCH(WatchList!$B123,'All CCC'!$B$7:$B$754,0)))</f>
        <v/>
      </c>
      <c r="L123" s="334" t="str">
        <f>IF($B123="","",INDEX('All CCC'!L$7:L$754,MATCH(WatchList!$B123,'All CCC'!$B$7:$B$754,0)))</f>
        <v/>
      </c>
      <c r="M123" s="334" t="str">
        <f>IF($B123="","",INDEX('All CCC'!M$7:M$754,MATCH(WatchList!$B123,'All CCC'!$B$7:$B$754,0)))</f>
        <v/>
      </c>
      <c r="N123" s="334" t="str">
        <f>IF($B123="","",INDEX('All CCC'!N$7:N$754,MATCH(WatchList!$B123,'All CCC'!$B$7:$B$754,0)))</f>
        <v/>
      </c>
      <c r="O123" s="334" t="str">
        <f>IF($B123="","",INDEX('All CCC'!O$7:O$754,MATCH(WatchList!$B123,'All CCC'!$B$7:$B$754,0)))</f>
        <v/>
      </c>
      <c r="P123" s="335" t="str">
        <f>IF($B123="","",INDEX('All CCC'!P$7:P$754,MATCH(WatchList!$B123,'All CCC'!$B$7:$B$754,0)))</f>
        <v/>
      </c>
      <c r="Q123" s="335" t="str">
        <f>IF($B123="","",INDEX('All CCC'!Q$7:Q$754,MATCH(WatchList!$B123,'All CCC'!$B$7:$B$754,0)))</f>
        <v/>
      </c>
      <c r="R123" s="334" t="str">
        <f>IF($B123="","",INDEX('All CCC'!R$7:R$754,MATCH(WatchList!$B123,'All CCC'!$B$7:$B$754,0)))</f>
        <v/>
      </c>
      <c r="S123" s="334" t="str">
        <f>IF($B123="","",INDEX('All CCC'!S$7:S$754,MATCH(WatchList!$B123,'All CCC'!$B$7:$B$754,0)))</f>
        <v/>
      </c>
      <c r="T123" s="334" t="str">
        <f>IF($B123="","",INDEX('All CCC'!T$7:T$754,MATCH(WatchList!$B123,'All CCC'!$B$7:$B$754,0)))</f>
        <v/>
      </c>
      <c r="U123" s="334" t="str">
        <f>IF($B123="","",INDEX('All CCC'!U$7:U$754,MATCH(WatchList!$B123,'All CCC'!$B$7:$B$754,0)))</f>
        <v/>
      </c>
      <c r="V123" s="334" t="str">
        <f>IF($B123="","",INDEX('All CCC'!V$7:V$754,MATCH(WatchList!$B123,'All CCC'!$B$7:$B$754,0)))</f>
        <v/>
      </c>
      <c r="W123" s="334" t="str">
        <f>IF($B123="","",INDEX('All CCC'!W$7:W$754,MATCH(WatchList!$B123,'All CCC'!$B$7:$B$754,0)))</f>
        <v/>
      </c>
      <c r="X123" s="334" t="str">
        <f>IF($B123="","",INDEX('All CCC'!X$7:X$754,MATCH(WatchList!$B123,'All CCC'!$B$7:$B$754,0)))</f>
        <v/>
      </c>
      <c r="Y123" s="334" t="str">
        <f>IF($B123="","",INDEX('All CCC'!Y$7:Y$754,MATCH(WatchList!$B123,'All CCC'!$B$7:$B$754,0)))</f>
        <v/>
      </c>
      <c r="Z123" s="334" t="str">
        <f>IF($B123="","",INDEX('All CCC'!Z$7:Z$754,MATCH(WatchList!$B123,'All CCC'!$B$7:$B$754,0)))</f>
        <v/>
      </c>
      <c r="AA123" s="334" t="str">
        <f>IF($B123="","",INDEX('All CCC'!AA$7:AA$754,MATCH(WatchList!$B123,'All CCC'!$B$7:$B$754,0)))</f>
        <v/>
      </c>
      <c r="AB123" s="334" t="str">
        <f>IF($B123="","",INDEX('All CCC'!AB$7:AB$754,MATCH(WatchList!$B123,'All CCC'!$B$7:$B$754,0)))</f>
        <v/>
      </c>
      <c r="AC123" s="334" t="str">
        <f>IF($B123="","",INDEX('All CCC'!AC$7:AC$754,MATCH(WatchList!$B123,'All CCC'!$B$7:$B$754,0)))</f>
        <v/>
      </c>
      <c r="AD123" s="334" t="str">
        <f>IF($B123="","",INDEX('All CCC'!AD$7:AD$754,MATCH(WatchList!$B123,'All CCC'!$B$7:$B$754,0)))</f>
        <v/>
      </c>
      <c r="AE123" s="334" t="str">
        <f>IF($B123="","",INDEX('All CCC'!AE$7:AE$754,MATCH(WatchList!$B123,'All CCC'!$B$7:$B$754,0)))</f>
        <v/>
      </c>
      <c r="AF123" s="334" t="str">
        <f>IF($B123="","",INDEX('All CCC'!AF$7:AF$754,MATCH(WatchList!$B123,'All CCC'!$B$7:$B$754,0)))</f>
        <v/>
      </c>
      <c r="AG123" s="334" t="str">
        <f>IF($B123="","",INDEX('All CCC'!AG$7:AG$754,MATCH(WatchList!$B123,'All CCC'!$B$7:$B$754,0)))</f>
        <v/>
      </c>
      <c r="AH123" s="334" t="str">
        <f>IF($B123="","",INDEX('All CCC'!AH$7:AH$754,MATCH(WatchList!$B123,'All CCC'!$B$7:$B$754,0)))</f>
        <v/>
      </c>
      <c r="AI123" s="334" t="str">
        <f>IF($B123="","",INDEX('All CCC'!AI$7:AI$754,MATCH(WatchList!$B123,'All CCC'!$B$7:$B$754,0)))</f>
        <v/>
      </c>
      <c r="AJ123" s="334" t="str">
        <f>IF($B123="","",INDEX('All CCC'!AJ$7:AJ$754,MATCH(WatchList!$B123,'All CCC'!$B$7:$B$754,0)))</f>
        <v/>
      </c>
      <c r="AK123" s="334" t="str">
        <f>IF($B123="","",INDEX('All CCC'!AK$7:AK$754,MATCH(WatchList!$B123,'All CCC'!$B$7:$B$754,0)))</f>
        <v/>
      </c>
      <c r="AL123" s="334" t="str">
        <f>IF($B123="","",INDEX('All CCC'!AL$7:AL$754,MATCH(WatchList!$B123,'All CCC'!$B$7:$B$754,0)))</f>
        <v/>
      </c>
      <c r="AM123" s="334" t="str">
        <f>IF($B123="","",INDEX('All CCC'!AM$7:AM$754,MATCH(WatchList!$B123,'All CCC'!$B$7:$B$754,0)))</f>
        <v/>
      </c>
      <c r="AN123" s="334" t="str">
        <f>IF($B123="","",INDEX('All CCC'!AN$7:AN$754,MATCH(WatchList!$B123,'All CCC'!$B$7:$B$754,0)))</f>
        <v/>
      </c>
      <c r="AO123" s="334" t="str">
        <f>IF($B123="","",INDEX('All CCC'!AO$7:AO$754,MATCH(WatchList!$B123,'All CCC'!$B$7:$B$754,0)))</f>
        <v/>
      </c>
      <c r="AP123" s="334" t="str">
        <f>IF($B123="","",INDEX('All CCC'!AP$7:AP$754,MATCH(WatchList!$B123,'All CCC'!$B$7:$B$754,0)))</f>
        <v/>
      </c>
      <c r="AQ123" s="334" t="str">
        <f>IF($B123="","",INDEX('All CCC'!AQ$7:AQ$754,MATCH(WatchList!$B123,'All CCC'!$B$7:$B$754,0)))</f>
        <v/>
      </c>
      <c r="AR123" s="334" t="str">
        <f>IF($B123="","",INDEX('All CCC'!AR$7:AR$754,MATCH(WatchList!$B123,'All CCC'!$B$7:$B$754,0)))</f>
        <v/>
      </c>
      <c r="AS123" s="334" t="str">
        <f>IF($B123="","",INDEX('All CCC'!AS$7:AS$754,MATCH(WatchList!$B123,'All CCC'!$B$7:$B$754,0)))</f>
        <v/>
      </c>
      <c r="AT123" s="334" t="str">
        <f>IF($B123="","",INDEX('All CCC'!AT$7:AT$754,MATCH(WatchList!$B123,'All CCC'!$B$7:$B$754,0)))</f>
        <v/>
      </c>
      <c r="AU123" s="334" t="str">
        <f>IF($B123="","",INDEX('All CCC'!AU$7:AU$754,MATCH(WatchList!$B123,'All CCC'!$B$7:$B$754,0)))</f>
        <v/>
      </c>
      <c r="AV123" s="334" t="str">
        <f>IF($B123="","",INDEX('All CCC'!AV$7:AV$754,MATCH(WatchList!$B123,'All CCC'!$B$7:$B$754,0)))</f>
        <v/>
      </c>
      <c r="AW123" s="334" t="str">
        <f>IF($B123="","",INDEX('All CCC'!AW$7:AW$754,MATCH(WatchList!$B123,'All CCC'!$B$7:$B$754,0)))</f>
        <v/>
      </c>
      <c r="AX123" s="334" t="str">
        <f>IF($B123="","",INDEX('All CCC'!AX$7:AX$754,MATCH(WatchList!$B123,'All CCC'!$B$7:$B$754,0)))</f>
        <v/>
      </c>
      <c r="AY123" s="334" t="str">
        <f>IF($B123="","",INDEX('All CCC'!AY$7:AY$754,MATCH(WatchList!$B123,'All CCC'!$B$7:$B$754,0)))</f>
        <v/>
      </c>
      <c r="AZ123" s="334" t="str">
        <f>IF($B123="","",INDEX('All CCC'!AZ$7:AZ$754,MATCH(WatchList!$B123,'All CCC'!$B$7:$B$754,0)))</f>
        <v/>
      </c>
      <c r="BA123" s="334" t="str">
        <f>IF($B123="","",INDEX('All CCC'!BA$7:BA$754,MATCH(WatchList!$B123,'All CCC'!$B$7:$B$754,0)))</f>
        <v/>
      </c>
      <c r="BB123" s="334" t="str">
        <f>IF($B123="","",INDEX('All CCC'!BB$7:BB$754,MATCH(WatchList!$B123,'All CCC'!$B$7:$B$754,0)))</f>
        <v/>
      </c>
      <c r="BC123" s="334" t="str">
        <f>IF($B123="","",INDEX('All CCC'!BC$7:BC$754,MATCH(WatchList!$B123,'All CCC'!$B$7:$B$754,0)))</f>
        <v/>
      </c>
      <c r="BD123" s="334" t="str">
        <f>IF($B123="","",INDEX('All CCC'!BD$7:BD$754,MATCH(WatchList!$B123,'All CCC'!$B$7:$B$754,0)))</f>
        <v/>
      </c>
      <c r="BE123" s="334" t="str">
        <f>IF($B123="","",INDEX('All CCC'!BE$7:BE$754,MATCH(WatchList!$B123,'All CCC'!$B$7:$B$754,0)))</f>
        <v/>
      </c>
      <c r="BF123" s="334" t="str">
        <f>IF($B123="","",INDEX('All CCC'!BF$7:BF$754,MATCH(WatchList!$B123,'All CCC'!$B$7:$B$754,0)))</f>
        <v/>
      </c>
      <c r="BG123" s="334" t="str">
        <f>IF($B123="","",INDEX('All CCC'!BG$7:BG$754,MATCH(WatchList!$B123,'All CCC'!$B$7:$B$754,0)))</f>
        <v/>
      </c>
    </row>
    <row r="124" spans="1:59" x14ac:dyDescent="0.2">
      <c r="A124" s="333" t="str">
        <f>IF($B124="","",INDEX('All CCC'!A$7:A$754,MATCH(WatchList!$B124,'All CCC'!$B$7:$B$754,0)))</f>
        <v/>
      </c>
      <c r="B124" s="127"/>
      <c r="C124" s="334" t="str">
        <f>IF($B124="","",INDEX('All CCC'!C$7:C$754,MATCH(WatchList!$B124,'All CCC'!$B$7:$B$754,0)))</f>
        <v/>
      </c>
      <c r="D124" s="334" t="str">
        <f>IF($B124="","",INDEX('All CCC'!D$7:D$754,MATCH(WatchList!$B124,'All CCC'!$B$7:$B$754,0)))</f>
        <v/>
      </c>
      <c r="E124" s="334" t="str">
        <f>IF($B124="","",INDEX('All CCC'!E$7:E$754,MATCH(WatchList!$B124,'All CCC'!$B$7:$B$754,0)))</f>
        <v/>
      </c>
      <c r="F124" s="334" t="str">
        <f>IF($B124="","",INDEX('All CCC'!F$7:F$754,MATCH(WatchList!$B124,'All CCC'!$B$7:$B$754,0)))</f>
        <v/>
      </c>
      <c r="G124" s="334" t="str">
        <f>IF($B124="","",INDEX('All CCC'!G$7:G$754,MATCH(WatchList!$B124,'All CCC'!$B$7:$B$754,0)))</f>
        <v/>
      </c>
      <c r="H124" s="334" t="str">
        <f>IF($B124="","",INDEX('All CCC'!H$7:H$754,MATCH(WatchList!$B124,'All CCC'!$B$7:$B$754,0)))</f>
        <v/>
      </c>
      <c r="I124" s="334" t="str">
        <f>IF($B124="","",INDEX('All CCC'!I$7:I$754,MATCH(WatchList!$B124,'All CCC'!$B$7:$B$754,0)))</f>
        <v/>
      </c>
      <c r="J124" s="334" t="str">
        <f>IF($B124="","",INDEX('All CCC'!J$7:J$754,MATCH(WatchList!$B124,'All CCC'!$B$7:$B$754,0)))</f>
        <v/>
      </c>
      <c r="K124" s="334" t="str">
        <f>IF($B124="","",INDEX('All CCC'!K$7:K$754,MATCH(WatchList!$B124,'All CCC'!$B$7:$B$754,0)))</f>
        <v/>
      </c>
      <c r="L124" s="334" t="str">
        <f>IF($B124="","",INDEX('All CCC'!L$7:L$754,MATCH(WatchList!$B124,'All CCC'!$B$7:$B$754,0)))</f>
        <v/>
      </c>
      <c r="M124" s="334" t="str">
        <f>IF($B124="","",INDEX('All CCC'!M$7:M$754,MATCH(WatchList!$B124,'All CCC'!$B$7:$B$754,0)))</f>
        <v/>
      </c>
      <c r="N124" s="334" t="str">
        <f>IF($B124="","",INDEX('All CCC'!N$7:N$754,MATCH(WatchList!$B124,'All CCC'!$B$7:$B$754,0)))</f>
        <v/>
      </c>
      <c r="O124" s="334" t="str">
        <f>IF($B124="","",INDEX('All CCC'!O$7:O$754,MATCH(WatchList!$B124,'All CCC'!$B$7:$B$754,0)))</f>
        <v/>
      </c>
      <c r="P124" s="335" t="str">
        <f>IF($B124="","",INDEX('All CCC'!P$7:P$754,MATCH(WatchList!$B124,'All CCC'!$B$7:$B$754,0)))</f>
        <v/>
      </c>
      <c r="Q124" s="335" t="str">
        <f>IF($B124="","",INDEX('All CCC'!Q$7:Q$754,MATCH(WatchList!$B124,'All CCC'!$B$7:$B$754,0)))</f>
        <v/>
      </c>
      <c r="R124" s="334" t="str">
        <f>IF($B124="","",INDEX('All CCC'!R$7:R$754,MATCH(WatchList!$B124,'All CCC'!$B$7:$B$754,0)))</f>
        <v/>
      </c>
      <c r="S124" s="334" t="str">
        <f>IF($B124="","",INDEX('All CCC'!S$7:S$754,MATCH(WatchList!$B124,'All CCC'!$B$7:$B$754,0)))</f>
        <v/>
      </c>
      <c r="T124" s="334" t="str">
        <f>IF($B124="","",INDEX('All CCC'!T$7:T$754,MATCH(WatchList!$B124,'All CCC'!$B$7:$B$754,0)))</f>
        <v/>
      </c>
      <c r="U124" s="334" t="str">
        <f>IF($B124="","",INDEX('All CCC'!U$7:U$754,MATCH(WatchList!$B124,'All CCC'!$B$7:$B$754,0)))</f>
        <v/>
      </c>
      <c r="V124" s="334" t="str">
        <f>IF($B124="","",INDEX('All CCC'!V$7:V$754,MATCH(WatchList!$B124,'All CCC'!$B$7:$B$754,0)))</f>
        <v/>
      </c>
      <c r="W124" s="334" t="str">
        <f>IF($B124="","",INDEX('All CCC'!W$7:W$754,MATCH(WatchList!$B124,'All CCC'!$B$7:$B$754,0)))</f>
        <v/>
      </c>
      <c r="X124" s="334" t="str">
        <f>IF($B124="","",INDEX('All CCC'!X$7:X$754,MATCH(WatchList!$B124,'All CCC'!$B$7:$B$754,0)))</f>
        <v/>
      </c>
      <c r="Y124" s="334" t="str">
        <f>IF($B124="","",INDEX('All CCC'!Y$7:Y$754,MATCH(WatchList!$B124,'All CCC'!$B$7:$B$754,0)))</f>
        <v/>
      </c>
      <c r="Z124" s="334" t="str">
        <f>IF($B124="","",INDEX('All CCC'!Z$7:Z$754,MATCH(WatchList!$B124,'All CCC'!$B$7:$B$754,0)))</f>
        <v/>
      </c>
      <c r="AA124" s="334" t="str">
        <f>IF($B124="","",INDEX('All CCC'!AA$7:AA$754,MATCH(WatchList!$B124,'All CCC'!$B$7:$B$754,0)))</f>
        <v/>
      </c>
      <c r="AB124" s="334" t="str">
        <f>IF($B124="","",INDEX('All CCC'!AB$7:AB$754,MATCH(WatchList!$B124,'All CCC'!$B$7:$B$754,0)))</f>
        <v/>
      </c>
      <c r="AC124" s="334" t="str">
        <f>IF($B124="","",INDEX('All CCC'!AC$7:AC$754,MATCH(WatchList!$B124,'All CCC'!$B$7:$B$754,0)))</f>
        <v/>
      </c>
      <c r="AD124" s="334" t="str">
        <f>IF($B124="","",INDEX('All CCC'!AD$7:AD$754,MATCH(WatchList!$B124,'All CCC'!$B$7:$B$754,0)))</f>
        <v/>
      </c>
      <c r="AE124" s="334" t="str">
        <f>IF($B124="","",INDEX('All CCC'!AE$7:AE$754,MATCH(WatchList!$B124,'All CCC'!$B$7:$B$754,0)))</f>
        <v/>
      </c>
      <c r="AF124" s="334" t="str">
        <f>IF($B124="","",INDEX('All CCC'!AF$7:AF$754,MATCH(WatchList!$B124,'All CCC'!$B$7:$B$754,0)))</f>
        <v/>
      </c>
      <c r="AG124" s="334" t="str">
        <f>IF($B124="","",INDEX('All CCC'!AG$7:AG$754,MATCH(WatchList!$B124,'All CCC'!$B$7:$B$754,0)))</f>
        <v/>
      </c>
      <c r="AH124" s="334" t="str">
        <f>IF($B124="","",INDEX('All CCC'!AH$7:AH$754,MATCH(WatchList!$B124,'All CCC'!$B$7:$B$754,0)))</f>
        <v/>
      </c>
      <c r="AI124" s="334" t="str">
        <f>IF($B124="","",INDEX('All CCC'!AI$7:AI$754,MATCH(WatchList!$B124,'All CCC'!$B$7:$B$754,0)))</f>
        <v/>
      </c>
      <c r="AJ124" s="334" t="str">
        <f>IF($B124="","",INDEX('All CCC'!AJ$7:AJ$754,MATCH(WatchList!$B124,'All CCC'!$B$7:$B$754,0)))</f>
        <v/>
      </c>
      <c r="AK124" s="334" t="str">
        <f>IF($B124="","",INDEX('All CCC'!AK$7:AK$754,MATCH(WatchList!$B124,'All CCC'!$B$7:$B$754,0)))</f>
        <v/>
      </c>
      <c r="AL124" s="334" t="str">
        <f>IF($B124="","",INDEX('All CCC'!AL$7:AL$754,MATCH(WatchList!$B124,'All CCC'!$B$7:$B$754,0)))</f>
        <v/>
      </c>
      <c r="AM124" s="334" t="str">
        <f>IF($B124="","",INDEX('All CCC'!AM$7:AM$754,MATCH(WatchList!$B124,'All CCC'!$B$7:$B$754,0)))</f>
        <v/>
      </c>
      <c r="AN124" s="334" t="str">
        <f>IF($B124="","",INDEX('All CCC'!AN$7:AN$754,MATCH(WatchList!$B124,'All CCC'!$B$7:$B$754,0)))</f>
        <v/>
      </c>
      <c r="AO124" s="334" t="str">
        <f>IF($B124="","",INDEX('All CCC'!AO$7:AO$754,MATCH(WatchList!$B124,'All CCC'!$B$7:$B$754,0)))</f>
        <v/>
      </c>
      <c r="AP124" s="334" t="str">
        <f>IF($B124="","",INDEX('All CCC'!AP$7:AP$754,MATCH(WatchList!$B124,'All CCC'!$B$7:$B$754,0)))</f>
        <v/>
      </c>
      <c r="AQ124" s="334" t="str">
        <f>IF($B124="","",INDEX('All CCC'!AQ$7:AQ$754,MATCH(WatchList!$B124,'All CCC'!$B$7:$B$754,0)))</f>
        <v/>
      </c>
      <c r="AR124" s="334" t="str">
        <f>IF($B124="","",INDEX('All CCC'!AR$7:AR$754,MATCH(WatchList!$B124,'All CCC'!$B$7:$B$754,0)))</f>
        <v/>
      </c>
      <c r="AS124" s="334" t="str">
        <f>IF($B124="","",INDEX('All CCC'!AS$7:AS$754,MATCH(WatchList!$B124,'All CCC'!$B$7:$B$754,0)))</f>
        <v/>
      </c>
      <c r="AT124" s="334" t="str">
        <f>IF($B124="","",INDEX('All CCC'!AT$7:AT$754,MATCH(WatchList!$B124,'All CCC'!$B$7:$B$754,0)))</f>
        <v/>
      </c>
      <c r="AU124" s="334" t="str">
        <f>IF($B124="","",INDEX('All CCC'!AU$7:AU$754,MATCH(WatchList!$B124,'All CCC'!$B$7:$B$754,0)))</f>
        <v/>
      </c>
      <c r="AV124" s="334" t="str">
        <f>IF($B124="","",INDEX('All CCC'!AV$7:AV$754,MATCH(WatchList!$B124,'All CCC'!$B$7:$B$754,0)))</f>
        <v/>
      </c>
      <c r="AW124" s="334" t="str">
        <f>IF($B124="","",INDEX('All CCC'!AW$7:AW$754,MATCH(WatchList!$B124,'All CCC'!$B$7:$B$754,0)))</f>
        <v/>
      </c>
      <c r="AX124" s="334" t="str">
        <f>IF($B124="","",INDEX('All CCC'!AX$7:AX$754,MATCH(WatchList!$B124,'All CCC'!$B$7:$B$754,0)))</f>
        <v/>
      </c>
      <c r="AY124" s="334" t="str">
        <f>IF($B124="","",INDEX('All CCC'!AY$7:AY$754,MATCH(WatchList!$B124,'All CCC'!$B$7:$B$754,0)))</f>
        <v/>
      </c>
      <c r="AZ124" s="334" t="str">
        <f>IF($B124="","",INDEX('All CCC'!AZ$7:AZ$754,MATCH(WatchList!$B124,'All CCC'!$B$7:$B$754,0)))</f>
        <v/>
      </c>
      <c r="BA124" s="334" t="str">
        <f>IF($B124="","",INDEX('All CCC'!BA$7:BA$754,MATCH(WatchList!$B124,'All CCC'!$B$7:$B$754,0)))</f>
        <v/>
      </c>
      <c r="BB124" s="334" t="str">
        <f>IF($B124="","",INDEX('All CCC'!BB$7:BB$754,MATCH(WatchList!$B124,'All CCC'!$B$7:$B$754,0)))</f>
        <v/>
      </c>
      <c r="BC124" s="334" t="str">
        <f>IF($B124="","",INDEX('All CCC'!BC$7:BC$754,MATCH(WatchList!$B124,'All CCC'!$B$7:$B$754,0)))</f>
        <v/>
      </c>
      <c r="BD124" s="334" t="str">
        <f>IF($B124="","",INDEX('All CCC'!BD$7:BD$754,MATCH(WatchList!$B124,'All CCC'!$B$7:$B$754,0)))</f>
        <v/>
      </c>
      <c r="BE124" s="334" t="str">
        <f>IF($B124="","",INDEX('All CCC'!BE$7:BE$754,MATCH(WatchList!$B124,'All CCC'!$B$7:$B$754,0)))</f>
        <v/>
      </c>
      <c r="BF124" s="334" t="str">
        <f>IF($B124="","",INDEX('All CCC'!BF$7:BF$754,MATCH(WatchList!$B124,'All CCC'!$B$7:$B$754,0)))</f>
        <v/>
      </c>
      <c r="BG124" s="334" t="str">
        <f>IF($B124="","",INDEX('All CCC'!BG$7:BG$754,MATCH(WatchList!$B124,'All CCC'!$B$7:$B$754,0)))</f>
        <v/>
      </c>
    </row>
    <row r="125" spans="1:59" x14ac:dyDescent="0.2">
      <c r="A125" s="333" t="str">
        <f>IF($B125="","",INDEX('All CCC'!A$7:A$754,MATCH(WatchList!$B125,'All CCC'!$B$7:$B$754,0)))</f>
        <v/>
      </c>
      <c r="B125" s="127"/>
      <c r="C125" s="334" t="str">
        <f>IF($B125="","",INDEX('All CCC'!C$7:C$754,MATCH(WatchList!$B125,'All CCC'!$B$7:$B$754,0)))</f>
        <v/>
      </c>
      <c r="D125" s="334" t="str">
        <f>IF($B125="","",INDEX('All CCC'!D$7:D$754,MATCH(WatchList!$B125,'All CCC'!$B$7:$B$754,0)))</f>
        <v/>
      </c>
      <c r="E125" s="334" t="str">
        <f>IF($B125="","",INDEX('All CCC'!E$7:E$754,MATCH(WatchList!$B125,'All CCC'!$B$7:$B$754,0)))</f>
        <v/>
      </c>
      <c r="F125" s="334" t="str">
        <f>IF($B125="","",INDEX('All CCC'!F$7:F$754,MATCH(WatchList!$B125,'All CCC'!$B$7:$B$754,0)))</f>
        <v/>
      </c>
      <c r="G125" s="334" t="str">
        <f>IF($B125="","",INDEX('All CCC'!G$7:G$754,MATCH(WatchList!$B125,'All CCC'!$B$7:$B$754,0)))</f>
        <v/>
      </c>
      <c r="H125" s="334" t="str">
        <f>IF($B125="","",INDEX('All CCC'!H$7:H$754,MATCH(WatchList!$B125,'All CCC'!$B$7:$B$754,0)))</f>
        <v/>
      </c>
      <c r="I125" s="334" t="str">
        <f>IF($B125="","",INDEX('All CCC'!I$7:I$754,MATCH(WatchList!$B125,'All CCC'!$B$7:$B$754,0)))</f>
        <v/>
      </c>
      <c r="J125" s="334" t="str">
        <f>IF($B125="","",INDEX('All CCC'!J$7:J$754,MATCH(WatchList!$B125,'All CCC'!$B$7:$B$754,0)))</f>
        <v/>
      </c>
      <c r="K125" s="334" t="str">
        <f>IF($B125="","",INDEX('All CCC'!K$7:K$754,MATCH(WatchList!$B125,'All CCC'!$B$7:$B$754,0)))</f>
        <v/>
      </c>
      <c r="L125" s="334" t="str">
        <f>IF($B125="","",INDEX('All CCC'!L$7:L$754,MATCH(WatchList!$B125,'All CCC'!$B$7:$B$754,0)))</f>
        <v/>
      </c>
      <c r="M125" s="334" t="str">
        <f>IF($B125="","",INDEX('All CCC'!M$7:M$754,MATCH(WatchList!$B125,'All CCC'!$B$7:$B$754,0)))</f>
        <v/>
      </c>
      <c r="N125" s="334" t="str">
        <f>IF($B125="","",INDEX('All CCC'!N$7:N$754,MATCH(WatchList!$B125,'All CCC'!$B$7:$B$754,0)))</f>
        <v/>
      </c>
      <c r="O125" s="334" t="str">
        <f>IF($B125="","",INDEX('All CCC'!O$7:O$754,MATCH(WatchList!$B125,'All CCC'!$B$7:$B$754,0)))</f>
        <v/>
      </c>
      <c r="P125" s="335" t="str">
        <f>IF($B125="","",INDEX('All CCC'!P$7:P$754,MATCH(WatchList!$B125,'All CCC'!$B$7:$B$754,0)))</f>
        <v/>
      </c>
      <c r="Q125" s="335" t="str">
        <f>IF($B125="","",INDEX('All CCC'!Q$7:Q$754,MATCH(WatchList!$B125,'All CCC'!$B$7:$B$754,0)))</f>
        <v/>
      </c>
      <c r="R125" s="334" t="str">
        <f>IF($B125="","",INDEX('All CCC'!R$7:R$754,MATCH(WatchList!$B125,'All CCC'!$B$7:$B$754,0)))</f>
        <v/>
      </c>
      <c r="S125" s="334" t="str">
        <f>IF($B125="","",INDEX('All CCC'!S$7:S$754,MATCH(WatchList!$B125,'All CCC'!$B$7:$B$754,0)))</f>
        <v/>
      </c>
      <c r="T125" s="334" t="str">
        <f>IF($B125="","",INDEX('All CCC'!T$7:T$754,MATCH(WatchList!$B125,'All CCC'!$B$7:$B$754,0)))</f>
        <v/>
      </c>
      <c r="U125" s="334" t="str">
        <f>IF($B125="","",INDEX('All CCC'!U$7:U$754,MATCH(WatchList!$B125,'All CCC'!$B$7:$B$754,0)))</f>
        <v/>
      </c>
      <c r="V125" s="334" t="str">
        <f>IF($B125="","",INDEX('All CCC'!V$7:V$754,MATCH(WatchList!$B125,'All CCC'!$B$7:$B$754,0)))</f>
        <v/>
      </c>
      <c r="W125" s="334" t="str">
        <f>IF($B125="","",INDEX('All CCC'!W$7:W$754,MATCH(WatchList!$B125,'All CCC'!$B$7:$B$754,0)))</f>
        <v/>
      </c>
      <c r="X125" s="334" t="str">
        <f>IF($B125="","",INDEX('All CCC'!X$7:X$754,MATCH(WatchList!$B125,'All CCC'!$B$7:$B$754,0)))</f>
        <v/>
      </c>
      <c r="Y125" s="334" t="str">
        <f>IF($B125="","",INDEX('All CCC'!Y$7:Y$754,MATCH(WatchList!$B125,'All CCC'!$B$7:$B$754,0)))</f>
        <v/>
      </c>
      <c r="Z125" s="334" t="str">
        <f>IF($B125="","",INDEX('All CCC'!Z$7:Z$754,MATCH(WatchList!$B125,'All CCC'!$B$7:$B$754,0)))</f>
        <v/>
      </c>
      <c r="AA125" s="334" t="str">
        <f>IF($B125="","",INDEX('All CCC'!AA$7:AA$754,MATCH(WatchList!$B125,'All CCC'!$B$7:$B$754,0)))</f>
        <v/>
      </c>
      <c r="AB125" s="334" t="str">
        <f>IF($B125="","",INDEX('All CCC'!AB$7:AB$754,MATCH(WatchList!$B125,'All CCC'!$B$7:$B$754,0)))</f>
        <v/>
      </c>
      <c r="AC125" s="334" t="str">
        <f>IF($B125="","",INDEX('All CCC'!AC$7:AC$754,MATCH(WatchList!$B125,'All CCC'!$B$7:$B$754,0)))</f>
        <v/>
      </c>
      <c r="AD125" s="334" t="str">
        <f>IF($B125="","",INDEX('All CCC'!AD$7:AD$754,MATCH(WatchList!$B125,'All CCC'!$B$7:$B$754,0)))</f>
        <v/>
      </c>
      <c r="AE125" s="334" t="str">
        <f>IF($B125="","",INDEX('All CCC'!AE$7:AE$754,MATCH(WatchList!$B125,'All CCC'!$B$7:$B$754,0)))</f>
        <v/>
      </c>
      <c r="AF125" s="334" t="str">
        <f>IF($B125="","",INDEX('All CCC'!AF$7:AF$754,MATCH(WatchList!$B125,'All CCC'!$B$7:$B$754,0)))</f>
        <v/>
      </c>
      <c r="AG125" s="334" t="str">
        <f>IF($B125="","",INDEX('All CCC'!AG$7:AG$754,MATCH(WatchList!$B125,'All CCC'!$B$7:$B$754,0)))</f>
        <v/>
      </c>
      <c r="AH125" s="334" t="str">
        <f>IF($B125="","",INDEX('All CCC'!AH$7:AH$754,MATCH(WatchList!$B125,'All CCC'!$B$7:$B$754,0)))</f>
        <v/>
      </c>
      <c r="AI125" s="334" t="str">
        <f>IF($B125="","",INDEX('All CCC'!AI$7:AI$754,MATCH(WatchList!$B125,'All CCC'!$B$7:$B$754,0)))</f>
        <v/>
      </c>
      <c r="AJ125" s="334" t="str">
        <f>IF($B125="","",INDEX('All CCC'!AJ$7:AJ$754,MATCH(WatchList!$B125,'All CCC'!$B$7:$B$754,0)))</f>
        <v/>
      </c>
      <c r="AK125" s="334" t="str">
        <f>IF($B125="","",INDEX('All CCC'!AK$7:AK$754,MATCH(WatchList!$B125,'All CCC'!$B$7:$B$754,0)))</f>
        <v/>
      </c>
      <c r="AL125" s="334" t="str">
        <f>IF($B125="","",INDEX('All CCC'!AL$7:AL$754,MATCH(WatchList!$B125,'All CCC'!$B$7:$B$754,0)))</f>
        <v/>
      </c>
      <c r="AM125" s="334" t="str">
        <f>IF($B125="","",INDEX('All CCC'!AM$7:AM$754,MATCH(WatchList!$B125,'All CCC'!$B$7:$B$754,0)))</f>
        <v/>
      </c>
      <c r="AN125" s="334" t="str">
        <f>IF($B125="","",INDEX('All CCC'!AN$7:AN$754,MATCH(WatchList!$B125,'All CCC'!$B$7:$B$754,0)))</f>
        <v/>
      </c>
      <c r="AO125" s="334" t="str">
        <f>IF($B125="","",INDEX('All CCC'!AO$7:AO$754,MATCH(WatchList!$B125,'All CCC'!$B$7:$B$754,0)))</f>
        <v/>
      </c>
      <c r="AP125" s="334" t="str">
        <f>IF($B125="","",INDEX('All CCC'!AP$7:AP$754,MATCH(WatchList!$B125,'All CCC'!$B$7:$B$754,0)))</f>
        <v/>
      </c>
      <c r="AQ125" s="334" t="str">
        <f>IF($B125="","",INDEX('All CCC'!AQ$7:AQ$754,MATCH(WatchList!$B125,'All CCC'!$B$7:$B$754,0)))</f>
        <v/>
      </c>
      <c r="AR125" s="334" t="str">
        <f>IF($B125="","",INDEX('All CCC'!AR$7:AR$754,MATCH(WatchList!$B125,'All CCC'!$B$7:$B$754,0)))</f>
        <v/>
      </c>
      <c r="AS125" s="334" t="str">
        <f>IF($B125="","",INDEX('All CCC'!AS$7:AS$754,MATCH(WatchList!$B125,'All CCC'!$B$7:$B$754,0)))</f>
        <v/>
      </c>
      <c r="AT125" s="334" t="str">
        <f>IF($B125="","",INDEX('All CCC'!AT$7:AT$754,MATCH(WatchList!$B125,'All CCC'!$B$7:$B$754,0)))</f>
        <v/>
      </c>
      <c r="AU125" s="334" t="str">
        <f>IF($B125="","",INDEX('All CCC'!AU$7:AU$754,MATCH(WatchList!$B125,'All CCC'!$B$7:$B$754,0)))</f>
        <v/>
      </c>
      <c r="AV125" s="334" t="str">
        <f>IF($B125="","",INDEX('All CCC'!AV$7:AV$754,MATCH(WatchList!$B125,'All CCC'!$B$7:$B$754,0)))</f>
        <v/>
      </c>
      <c r="AW125" s="334" t="str">
        <f>IF($B125="","",INDEX('All CCC'!AW$7:AW$754,MATCH(WatchList!$B125,'All CCC'!$B$7:$B$754,0)))</f>
        <v/>
      </c>
      <c r="AX125" s="334" t="str">
        <f>IF($B125="","",INDEX('All CCC'!AX$7:AX$754,MATCH(WatchList!$B125,'All CCC'!$B$7:$B$754,0)))</f>
        <v/>
      </c>
      <c r="AY125" s="334" t="str">
        <f>IF($B125="","",INDEX('All CCC'!AY$7:AY$754,MATCH(WatchList!$B125,'All CCC'!$B$7:$B$754,0)))</f>
        <v/>
      </c>
      <c r="AZ125" s="334" t="str">
        <f>IF($B125="","",INDEX('All CCC'!AZ$7:AZ$754,MATCH(WatchList!$B125,'All CCC'!$B$7:$B$754,0)))</f>
        <v/>
      </c>
      <c r="BA125" s="334" t="str">
        <f>IF($B125="","",INDEX('All CCC'!BA$7:BA$754,MATCH(WatchList!$B125,'All CCC'!$B$7:$B$754,0)))</f>
        <v/>
      </c>
      <c r="BB125" s="334" t="str">
        <f>IF($B125="","",INDEX('All CCC'!BB$7:BB$754,MATCH(WatchList!$B125,'All CCC'!$B$7:$B$754,0)))</f>
        <v/>
      </c>
      <c r="BC125" s="334" t="str">
        <f>IF($B125="","",INDEX('All CCC'!BC$7:BC$754,MATCH(WatchList!$B125,'All CCC'!$B$7:$B$754,0)))</f>
        <v/>
      </c>
      <c r="BD125" s="334" t="str">
        <f>IF($B125="","",INDEX('All CCC'!BD$7:BD$754,MATCH(WatchList!$B125,'All CCC'!$B$7:$B$754,0)))</f>
        <v/>
      </c>
      <c r="BE125" s="334" t="str">
        <f>IF($B125="","",INDEX('All CCC'!BE$7:BE$754,MATCH(WatchList!$B125,'All CCC'!$B$7:$B$754,0)))</f>
        <v/>
      </c>
      <c r="BF125" s="334" t="str">
        <f>IF($B125="","",INDEX('All CCC'!BF$7:BF$754,MATCH(WatchList!$B125,'All CCC'!$B$7:$B$754,0)))</f>
        <v/>
      </c>
      <c r="BG125" s="334" t="str">
        <f>IF($B125="","",INDEX('All CCC'!BG$7:BG$754,MATCH(WatchList!$B125,'All CCC'!$B$7:$B$754,0)))</f>
        <v/>
      </c>
    </row>
    <row r="126" spans="1:59" x14ac:dyDescent="0.2">
      <c r="A126" s="333" t="str">
        <f>IF($B126="","",INDEX('All CCC'!A$7:A$754,MATCH(WatchList!$B126,'All CCC'!$B$7:$B$754,0)))</f>
        <v/>
      </c>
      <c r="B126" s="127"/>
      <c r="C126" s="334" t="str">
        <f>IF($B126="","",INDEX('All CCC'!C$7:C$754,MATCH(WatchList!$B126,'All CCC'!$B$7:$B$754,0)))</f>
        <v/>
      </c>
      <c r="D126" s="334" t="str">
        <f>IF($B126="","",INDEX('All CCC'!D$7:D$754,MATCH(WatchList!$B126,'All CCC'!$B$7:$B$754,0)))</f>
        <v/>
      </c>
      <c r="E126" s="334" t="str">
        <f>IF($B126="","",INDEX('All CCC'!E$7:E$754,MATCH(WatchList!$B126,'All CCC'!$B$7:$B$754,0)))</f>
        <v/>
      </c>
      <c r="F126" s="334" t="str">
        <f>IF($B126="","",INDEX('All CCC'!F$7:F$754,MATCH(WatchList!$B126,'All CCC'!$B$7:$B$754,0)))</f>
        <v/>
      </c>
      <c r="G126" s="334" t="str">
        <f>IF($B126="","",INDEX('All CCC'!G$7:G$754,MATCH(WatchList!$B126,'All CCC'!$B$7:$B$754,0)))</f>
        <v/>
      </c>
      <c r="H126" s="334" t="str">
        <f>IF($B126="","",INDEX('All CCC'!H$7:H$754,MATCH(WatchList!$B126,'All CCC'!$B$7:$B$754,0)))</f>
        <v/>
      </c>
      <c r="I126" s="334" t="str">
        <f>IF($B126="","",INDEX('All CCC'!I$7:I$754,MATCH(WatchList!$B126,'All CCC'!$B$7:$B$754,0)))</f>
        <v/>
      </c>
      <c r="J126" s="334" t="str">
        <f>IF($B126="","",INDEX('All CCC'!J$7:J$754,MATCH(WatchList!$B126,'All CCC'!$B$7:$B$754,0)))</f>
        <v/>
      </c>
      <c r="K126" s="334" t="str">
        <f>IF($B126="","",INDEX('All CCC'!K$7:K$754,MATCH(WatchList!$B126,'All CCC'!$B$7:$B$754,0)))</f>
        <v/>
      </c>
      <c r="L126" s="334" t="str">
        <f>IF($B126="","",INDEX('All CCC'!L$7:L$754,MATCH(WatchList!$B126,'All CCC'!$B$7:$B$754,0)))</f>
        <v/>
      </c>
      <c r="M126" s="334" t="str">
        <f>IF($B126="","",INDEX('All CCC'!M$7:M$754,MATCH(WatchList!$B126,'All CCC'!$B$7:$B$754,0)))</f>
        <v/>
      </c>
      <c r="N126" s="334" t="str">
        <f>IF($B126="","",INDEX('All CCC'!N$7:N$754,MATCH(WatchList!$B126,'All CCC'!$B$7:$B$754,0)))</f>
        <v/>
      </c>
      <c r="O126" s="334" t="str">
        <f>IF($B126="","",INDEX('All CCC'!O$7:O$754,MATCH(WatchList!$B126,'All CCC'!$B$7:$B$754,0)))</f>
        <v/>
      </c>
      <c r="P126" s="335" t="str">
        <f>IF($B126="","",INDEX('All CCC'!P$7:P$754,MATCH(WatchList!$B126,'All CCC'!$B$7:$B$754,0)))</f>
        <v/>
      </c>
      <c r="Q126" s="335" t="str">
        <f>IF($B126="","",INDEX('All CCC'!Q$7:Q$754,MATCH(WatchList!$B126,'All CCC'!$B$7:$B$754,0)))</f>
        <v/>
      </c>
      <c r="R126" s="334" t="str">
        <f>IF($B126="","",INDEX('All CCC'!R$7:R$754,MATCH(WatchList!$B126,'All CCC'!$B$7:$B$754,0)))</f>
        <v/>
      </c>
      <c r="S126" s="334" t="str">
        <f>IF($B126="","",INDEX('All CCC'!S$7:S$754,MATCH(WatchList!$B126,'All CCC'!$B$7:$B$754,0)))</f>
        <v/>
      </c>
      <c r="T126" s="334" t="str">
        <f>IF($B126="","",INDEX('All CCC'!T$7:T$754,MATCH(WatchList!$B126,'All CCC'!$B$7:$B$754,0)))</f>
        <v/>
      </c>
      <c r="U126" s="334" t="str">
        <f>IF($B126="","",INDEX('All CCC'!U$7:U$754,MATCH(WatchList!$B126,'All CCC'!$B$7:$B$754,0)))</f>
        <v/>
      </c>
      <c r="V126" s="334" t="str">
        <f>IF($B126="","",INDEX('All CCC'!V$7:V$754,MATCH(WatchList!$B126,'All CCC'!$B$7:$B$754,0)))</f>
        <v/>
      </c>
      <c r="W126" s="334" t="str">
        <f>IF($B126="","",INDEX('All CCC'!W$7:W$754,MATCH(WatchList!$B126,'All CCC'!$B$7:$B$754,0)))</f>
        <v/>
      </c>
      <c r="X126" s="334" t="str">
        <f>IF($B126="","",INDEX('All CCC'!X$7:X$754,MATCH(WatchList!$B126,'All CCC'!$B$7:$B$754,0)))</f>
        <v/>
      </c>
      <c r="Y126" s="334" t="str">
        <f>IF($B126="","",INDEX('All CCC'!Y$7:Y$754,MATCH(WatchList!$B126,'All CCC'!$B$7:$B$754,0)))</f>
        <v/>
      </c>
      <c r="Z126" s="334" t="str">
        <f>IF($B126="","",INDEX('All CCC'!Z$7:Z$754,MATCH(WatchList!$B126,'All CCC'!$B$7:$B$754,0)))</f>
        <v/>
      </c>
      <c r="AA126" s="334" t="str">
        <f>IF($B126="","",INDEX('All CCC'!AA$7:AA$754,MATCH(WatchList!$B126,'All CCC'!$B$7:$B$754,0)))</f>
        <v/>
      </c>
      <c r="AB126" s="334" t="str">
        <f>IF($B126="","",INDEX('All CCC'!AB$7:AB$754,MATCH(WatchList!$B126,'All CCC'!$B$7:$B$754,0)))</f>
        <v/>
      </c>
      <c r="AC126" s="334" t="str">
        <f>IF($B126="","",INDEX('All CCC'!AC$7:AC$754,MATCH(WatchList!$B126,'All CCC'!$B$7:$B$754,0)))</f>
        <v/>
      </c>
      <c r="AD126" s="334" t="str">
        <f>IF($B126="","",INDEX('All CCC'!AD$7:AD$754,MATCH(WatchList!$B126,'All CCC'!$B$7:$B$754,0)))</f>
        <v/>
      </c>
      <c r="AE126" s="334" t="str">
        <f>IF($B126="","",INDEX('All CCC'!AE$7:AE$754,MATCH(WatchList!$B126,'All CCC'!$B$7:$B$754,0)))</f>
        <v/>
      </c>
      <c r="AF126" s="334" t="str">
        <f>IF($B126="","",INDEX('All CCC'!AF$7:AF$754,MATCH(WatchList!$B126,'All CCC'!$B$7:$B$754,0)))</f>
        <v/>
      </c>
      <c r="AG126" s="334" t="str">
        <f>IF($B126="","",INDEX('All CCC'!AG$7:AG$754,MATCH(WatchList!$B126,'All CCC'!$B$7:$B$754,0)))</f>
        <v/>
      </c>
      <c r="AH126" s="334" t="str">
        <f>IF($B126="","",INDEX('All CCC'!AH$7:AH$754,MATCH(WatchList!$B126,'All CCC'!$B$7:$B$754,0)))</f>
        <v/>
      </c>
      <c r="AI126" s="334" t="str">
        <f>IF($B126="","",INDEX('All CCC'!AI$7:AI$754,MATCH(WatchList!$B126,'All CCC'!$B$7:$B$754,0)))</f>
        <v/>
      </c>
      <c r="AJ126" s="334" t="str">
        <f>IF($B126="","",INDEX('All CCC'!AJ$7:AJ$754,MATCH(WatchList!$B126,'All CCC'!$B$7:$B$754,0)))</f>
        <v/>
      </c>
      <c r="AK126" s="334" t="str">
        <f>IF($B126="","",INDEX('All CCC'!AK$7:AK$754,MATCH(WatchList!$B126,'All CCC'!$B$7:$B$754,0)))</f>
        <v/>
      </c>
      <c r="AL126" s="334" t="str">
        <f>IF($B126="","",INDEX('All CCC'!AL$7:AL$754,MATCH(WatchList!$B126,'All CCC'!$B$7:$B$754,0)))</f>
        <v/>
      </c>
      <c r="AM126" s="334" t="str">
        <f>IF($B126="","",INDEX('All CCC'!AM$7:AM$754,MATCH(WatchList!$B126,'All CCC'!$B$7:$B$754,0)))</f>
        <v/>
      </c>
      <c r="AN126" s="334" t="str">
        <f>IF($B126="","",INDEX('All CCC'!AN$7:AN$754,MATCH(WatchList!$B126,'All CCC'!$B$7:$B$754,0)))</f>
        <v/>
      </c>
      <c r="AO126" s="334" t="str">
        <f>IF($B126="","",INDEX('All CCC'!AO$7:AO$754,MATCH(WatchList!$B126,'All CCC'!$B$7:$B$754,0)))</f>
        <v/>
      </c>
      <c r="AP126" s="334" t="str">
        <f>IF($B126="","",INDEX('All CCC'!AP$7:AP$754,MATCH(WatchList!$B126,'All CCC'!$B$7:$B$754,0)))</f>
        <v/>
      </c>
      <c r="AQ126" s="334" t="str">
        <f>IF($B126="","",INDEX('All CCC'!AQ$7:AQ$754,MATCH(WatchList!$B126,'All CCC'!$B$7:$B$754,0)))</f>
        <v/>
      </c>
      <c r="AR126" s="334" t="str">
        <f>IF($B126="","",INDEX('All CCC'!AR$7:AR$754,MATCH(WatchList!$B126,'All CCC'!$B$7:$B$754,0)))</f>
        <v/>
      </c>
      <c r="AS126" s="334" t="str">
        <f>IF($B126="","",INDEX('All CCC'!AS$7:AS$754,MATCH(WatchList!$B126,'All CCC'!$B$7:$B$754,0)))</f>
        <v/>
      </c>
      <c r="AT126" s="334" t="str">
        <f>IF($B126="","",INDEX('All CCC'!AT$7:AT$754,MATCH(WatchList!$B126,'All CCC'!$B$7:$B$754,0)))</f>
        <v/>
      </c>
      <c r="AU126" s="334" t="str">
        <f>IF($B126="","",INDEX('All CCC'!AU$7:AU$754,MATCH(WatchList!$B126,'All CCC'!$B$7:$B$754,0)))</f>
        <v/>
      </c>
      <c r="AV126" s="334" t="str">
        <f>IF($B126="","",INDEX('All CCC'!AV$7:AV$754,MATCH(WatchList!$B126,'All CCC'!$B$7:$B$754,0)))</f>
        <v/>
      </c>
      <c r="AW126" s="334" t="str">
        <f>IF($B126="","",INDEX('All CCC'!AW$7:AW$754,MATCH(WatchList!$B126,'All CCC'!$B$7:$B$754,0)))</f>
        <v/>
      </c>
      <c r="AX126" s="334" t="str">
        <f>IF($B126="","",INDEX('All CCC'!AX$7:AX$754,MATCH(WatchList!$B126,'All CCC'!$B$7:$B$754,0)))</f>
        <v/>
      </c>
      <c r="AY126" s="334" t="str">
        <f>IF($B126="","",INDEX('All CCC'!AY$7:AY$754,MATCH(WatchList!$B126,'All CCC'!$B$7:$B$754,0)))</f>
        <v/>
      </c>
      <c r="AZ126" s="334" t="str">
        <f>IF($B126="","",INDEX('All CCC'!AZ$7:AZ$754,MATCH(WatchList!$B126,'All CCC'!$B$7:$B$754,0)))</f>
        <v/>
      </c>
      <c r="BA126" s="334" t="str">
        <f>IF($B126="","",INDEX('All CCC'!BA$7:BA$754,MATCH(WatchList!$B126,'All CCC'!$B$7:$B$754,0)))</f>
        <v/>
      </c>
      <c r="BB126" s="334" t="str">
        <f>IF($B126="","",INDEX('All CCC'!BB$7:BB$754,MATCH(WatchList!$B126,'All CCC'!$B$7:$B$754,0)))</f>
        <v/>
      </c>
      <c r="BC126" s="334" t="str">
        <f>IF($B126="","",INDEX('All CCC'!BC$7:BC$754,MATCH(WatchList!$B126,'All CCC'!$B$7:$B$754,0)))</f>
        <v/>
      </c>
      <c r="BD126" s="334" t="str">
        <f>IF($B126="","",INDEX('All CCC'!BD$7:BD$754,MATCH(WatchList!$B126,'All CCC'!$B$7:$B$754,0)))</f>
        <v/>
      </c>
      <c r="BE126" s="334" t="str">
        <f>IF($B126="","",INDEX('All CCC'!BE$7:BE$754,MATCH(WatchList!$B126,'All CCC'!$B$7:$B$754,0)))</f>
        <v/>
      </c>
      <c r="BF126" s="334" t="str">
        <f>IF($B126="","",INDEX('All CCC'!BF$7:BF$754,MATCH(WatchList!$B126,'All CCC'!$B$7:$B$754,0)))</f>
        <v/>
      </c>
      <c r="BG126" s="334" t="str">
        <f>IF($B126="","",INDEX('All CCC'!BG$7:BG$754,MATCH(WatchList!$B126,'All CCC'!$B$7:$B$754,0)))</f>
        <v/>
      </c>
    </row>
    <row r="127" spans="1:59" x14ac:dyDescent="0.2">
      <c r="A127" s="333" t="str">
        <f>IF($B127="","",INDEX('All CCC'!A$7:A$754,MATCH(WatchList!$B127,'All CCC'!$B$7:$B$754,0)))</f>
        <v/>
      </c>
      <c r="B127" s="127"/>
      <c r="C127" s="334" t="str">
        <f>IF($B127="","",INDEX('All CCC'!C$7:C$754,MATCH(WatchList!$B127,'All CCC'!$B$7:$B$754,0)))</f>
        <v/>
      </c>
      <c r="D127" s="334" t="str">
        <f>IF($B127="","",INDEX('All CCC'!D$7:D$754,MATCH(WatchList!$B127,'All CCC'!$B$7:$B$754,0)))</f>
        <v/>
      </c>
      <c r="E127" s="334" t="str">
        <f>IF($B127="","",INDEX('All CCC'!E$7:E$754,MATCH(WatchList!$B127,'All CCC'!$B$7:$B$754,0)))</f>
        <v/>
      </c>
      <c r="F127" s="334" t="str">
        <f>IF($B127="","",INDEX('All CCC'!F$7:F$754,MATCH(WatchList!$B127,'All CCC'!$B$7:$B$754,0)))</f>
        <v/>
      </c>
      <c r="G127" s="334" t="str">
        <f>IF($B127="","",INDEX('All CCC'!G$7:G$754,MATCH(WatchList!$B127,'All CCC'!$B$7:$B$754,0)))</f>
        <v/>
      </c>
      <c r="H127" s="334" t="str">
        <f>IF($B127="","",INDEX('All CCC'!H$7:H$754,MATCH(WatchList!$B127,'All CCC'!$B$7:$B$754,0)))</f>
        <v/>
      </c>
      <c r="I127" s="334" t="str">
        <f>IF($B127="","",INDEX('All CCC'!I$7:I$754,MATCH(WatchList!$B127,'All CCC'!$B$7:$B$754,0)))</f>
        <v/>
      </c>
      <c r="J127" s="334" t="str">
        <f>IF($B127="","",INDEX('All CCC'!J$7:J$754,MATCH(WatchList!$B127,'All CCC'!$B$7:$B$754,0)))</f>
        <v/>
      </c>
      <c r="K127" s="334" t="str">
        <f>IF($B127="","",INDEX('All CCC'!K$7:K$754,MATCH(WatchList!$B127,'All CCC'!$B$7:$B$754,0)))</f>
        <v/>
      </c>
      <c r="L127" s="334" t="str">
        <f>IF($B127="","",INDEX('All CCC'!L$7:L$754,MATCH(WatchList!$B127,'All CCC'!$B$7:$B$754,0)))</f>
        <v/>
      </c>
      <c r="M127" s="334" t="str">
        <f>IF($B127="","",INDEX('All CCC'!M$7:M$754,MATCH(WatchList!$B127,'All CCC'!$B$7:$B$754,0)))</f>
        <v/>
      </c>
      <c r="N127" s="334" t="str">
        <f>IF($B127="","",INDEX('All CCC'!N$7:N$754,MATCH(WatchList!$B127,'All CCC'!$B$7:$B$754,0)))</f>
        <v/>
      </c>
      <c r="O127" s="334" t="str">
        <f>IF($B127="","",INDEX('All CCC'!O$7:O$754,MATCH(WatchList!$B127,'All CCC'!$B$7:$B$754,0)))</f>
        <v/>
      </c>
      <c r="P127" s="335" t="str">
        <f>IF($B127="","",INDEX('All CCC'!P$7:P$754,MATCH(WatchList!$B127,'All CCC'!$B$7:$B$754,0)))</f>
        <v/>
      </c>
      <c r="Q127" s="335" t="str">
        <f>IF($B127="","",INDEX('All CCC'!Q$7:Q$754,MATCH(WatchList!$B127,'All CCC'!$B$7:$B$754,0)))</f>
        <v/>
      </c>
      <c r="R127" s="334" t="str">
        <f>IF($B127="","",INDEX('All CCC'!R$7:R$754,MATCH(WatchList!$B127,'All CCC'!$B$7:$B$754,0)))</f>
        <v/>
      </c>
      <c r="S127" s="334" t="str">
        <f>IF($B127="","",INDEX('All CCC'!S$7:S$754,MATCH(WatchList!$B127,'All CCC'!$B$7:$B$754,0)))</f>
        <v/>
      </c>
      <c r="T127" s="334" t="str">
        <f>IF($B127="","",INDEX('All CCC'!T$7:T$754,MATCH(WatchList!$B127,'All CCC'!$B$7:$B$754,0)))</f>
        <v/>
      </c>
      <c r="U127" s="334" t="str">
        <f>IF($B127="","",INDEX('All CCC'!U$7:U$754,MATCH(WatchList!$B127,'All CCC'!$B$7:$B$754,0)))</f>
        <v/>
      </c>
      <c r="V127" s="334" t="str">
        <f>IF($B127="","",INDEX('All CCC'!V$7:V$754,MATCH(WatchList!$B127,'All CCC'!$B$7:$B$754,0)))</f>
        <v/>
      </c>
      <c r="W127" s="334" t="str">
        <f>IF($B127="","",INDEX('All CCC'!W$7:W$754,MATCH(WatchList!$B127,'All CCC'!$B$7:$B$754,0)))</f>
        <v/>
      </c>
      <c r="X127" s="334" t="str">
        <f>IF($B127="","",INDEX('All CCC'!X$7:X$754,MATCH(WatchList!$B127,'All CCC'!$B$7:$B$754,0)))</f>
        <v/>
      </c>
      <c r="Y127" s="334" t="str">
        <f>IF($B127="","",INDEX('All CCC'!Y$7:Y$754,MATCH(WatchList!$B127,'All CCC'!$B$7:$B$754,0)))</f>
        <v/>
      </c>
      <c r="Z127" s="334" t="str">
        <f>IF($B127="","",INDEX('All CCC'!Z$7:Z$754,MATCH(WatchList!$B127,'All CCC'!$B$7:$B$754,0)))</f>
        <v/>
      </c>
      <c r="AA127" s="334" t="str">
        <f>IF($B127="","",INDEX('All CCC'!AA$7:AA$754,MATCH(WatchList!$B127,'All CCC'!$B$7:$B$754,0)))</f>
        <v/>
      </c>
      <c r="AB127" s="334" t="str">
        <f>IF($B127="","",INDEX('All CCC'!AB$7:AB$754,MATCH(WatchList!$B127,'All CCC'!$B$7:$B$754,0)))</f>
        <v/>
      </c>
      <c r="AC127" s="334" t="str">
        <f>IF($B127="","",INDEX('All CCC'!AC$7:AC$754,MATCH(WatchList!$B127,'All CCC'!$B$7:$B$754,0)))</f>
        <v/>
      </c>
      <c r="AD127" s="334" t="str">
        <f>IF($B127="","",INDEX('All CCC'!AD$7:AD$754,MATCH(WatchList!$B127,'All CCC'!$B$7:$B$754,0)))</f>
        <v/>
      </c>
      <c r="AE127" s="334" t="str">
        <f>IF($B127="","",INDEX('All CCC'!AE$7:AE$754,MATCH(WatchList!$B127,'All CCC'!$B$7:$B$754,0)))</f>
        <v/>
      </c>
      <c r="AF127" s="334" t="str">
        <f>IF($B127="","",INDEX('All CCC'!AF$7:AF$754,MATCH(WatchList!$B127,'All CCC'!$B$7:$B$754,0)))</f>
        <v/>
      </c>
      <c r="AG127" s="334" t="str">
        <f>IF($B127="","",INDEX('All CCC'!AG$7:AG$754,MATCH(WatchList!$B127,'All CCC'!$B$7:$B$754,0)))</f>
        <v/>
      </c>
      <c r="AH127" s="334" t="str">
        <f>IF($B127="","",INDEX('All CCC'!AH$7:AH$754,MATCH(WatchList!$B127,'All CCC'!$B$7:$B$754,0)))</f>
        <v/>
      </c>
      <c r="AI127" s="334" t="str">
        <f>IF($B127="","",INDEX('All CCC'!AI$7:AI$754,MATCH(WatchList!$B127,'All CCC'!$B$7:$B$754,0)))</f>
        <v/>
      </c>
      <c r="AJ127" s="334" t="str">
        <f>IF($B127="","",INDEX('All CCC'!AJ$7:AJ$754,MATCH(WatchList!$B127,'All CCC'!$B$7:$B$754,0)))</f>
        <v/>
      </c>
      <c r="AK127" s="334" t="str">
        <f>IF($B127="","",INDEX('All CCC'!AK$7:AK$754,MATCH(WatchList!$B127,'All CCC'!$B$7:$B$754,0)))</f>
        <v/>
      </c>
      <c r="AL127" s="334" t="str">
        <f>IF($B127="","",INDEX('All CCC'!AL$7:AL$754,MATCH(WatchList!$B127,'All CCC'!$B$7:$B$754,0)))</f>
        <v/>
      </c>
      <c r="AM127" s="334" t="str">
        <f>IF($B127="","",INDEX('All CCC'!AM$7:AM$754,MATCH(WatchList!$B127,'All CCC'!$B$7:$B$754,0)))</f>
        <v/>
      </c>
      <c r="AN127" s="334" t="str">
        <f>IF($B127="","",INDEX('All CCC'!AN$7:AN$754,MATCH(WatchList!$B127,'All CCC'!$B$7:$B$754,0)))</f>
        <v/>
      </c>
      <c r="AO127" s="334" t="str">
        <f>IF($B127="","",INDEX('All CCC'!AO$7:AO$754,MATCH(WatchList!$B127,'All CCC'!$B$7:$B$754,0)))</f>
        <v/>
      </c>
      <c r="AP127" s="334" t="str">
        <f>IF($B127="","",INDEX('All CCC'!AP$7:AP$754,MATCH(WatchList!$B127,'All CCC'!$B$7:$B$754,0)))</f>
        <v/>
      </c>
      <c r="AQ127" s="334" t="str">
        <f>IF($B127="","",INDEX('All CCC'!AQ$7:AQ$754,MATCH(WatchList!$B127,'All CCC'!$B$7:$B$754,0)))</f>
        <v/>
      </c>
      <c r="AR127" s="334" t="str">
        <f>IF($B127="","",INDEX('All CCC'!AR$7:AR$754,MATCH(WatchList!$B127,'All CCC'!$B$7:$B$754,0)))</f>
        <v/>
      </c>
      <c r="AS127" s="334" t="str">
        <f>IF($B127="","",INDEX('All CCC'!AS$7:AS$754,MATCH(WatchList!$B127,'All CCC'!$B$7:$B$754,0)))</f>
        <v/>
      </c>
      <c r="AT127" s="334" t="str">
        <f>IF($B127="","",INDEX('All CCC'!AT$7:AT$754,MATCH(WatchList!$B127,'All CCC'!$B$7:$B$754,0)))</f>
        <v/>
      </c>
      <c r="AU127" s="334" t="str">
        <f>IF($B127="","",INDEX('All CCC'!AU$7:AU$754,MATCH(WatchList!$B127,'All CCC'!$B$7:$B$754,0)))</f>
        <v/>
      </c>
      <c r="AV127" s="334" t="str">
        <f>IF($B127="","",INDEX('All CCC'!AV$7:AV$754,MATCH(WatchList!$B127,'All CCC'!$B$7:$B$754,0)))</f>
        <v/>
      </c>
      <c r="AW127" s="334" t="str">
        <f>IF($B127="","",INDEX('All CCC'!AW$7:AW$754,MATCH(WatchList!$B127,'All CCC'!$B$7:$B$754,0)))</f>
        <v/>
      </c>
      <c r="AX127" s="334" t="str">
        <f>IF($B127="","",INDEX('All CCC'!AX$7:AX$754,MATCH(WatchList!$B127,'All CCC'!$B$7:$B$754,0)))</f>
        <v/>
      </c>
      <c r="AY127" s="334" t="str">
        <f>IF($B127="","",INDEX('All CCC'!AY$7:AY$754,MATCH(WatchList!$B127,'All CCC'!$B$7:$B$754,0)))</f>
        <v/>
      </c>
      <c r="AZ127" s="334" t="str">
        <f>IF($B127="","",INDEX('All CCC'!AZ$7:AZ$754,MATCH(WatchList!$B127,'All CCC'!$B$7:$B$754,0)))</f>
        <v/>
      </c>
      <c r="BA127" s="334" t="str">
        <f>IF($B127="","",INDEX('All CCC'!BA$7:BA$754,MATCH(WatchList!$B127,'All CCC'!$B$7:$B$754,0)))</f>
        <v/>
      </c>
      <c r="BB127" s="334" t="str">
        <f>IF($B127="","",INDEX('All CCC'!BB$7:BB$754,MATCH(WatchList!$B127,'All CCC'!$B$7:$B$754,0)))</f>
        <v/>
      </c>
      <c r="BC127" s="334" t="str">
        <f>IF($B127="","",INDEX('All CCC'!BC$7:BC$754,MATCH(WatchList!$B127,'All CCC'!$B$7:$B$754,0)))</f>
        <v/>
      </c>
      <c r="BD127" s="334" t="str">
        <f>IF($B127="","",INDEX('All CCC'!BD$7:BD$754,MATCH(WatchList!$B127,'All CCC'!$B$7:$B$754,0)))</f>
        <v/>
      </c>
      <c r="BE127" s="334" t="str">
        <f>IF($B127="","",INDEX('All CCC'!BE$7:BE$754,MATCH(WatchList!$B127,'All CCC'!$B$7:$B$754,0)))</f>
        <v/>
      </c>
      <c r="BF127" s="334" t="str">
        <f>IF($B127="","",INDEX('All CCC'!BF$7:BF$754,MATCH(WatchList!$B127,'All CCC'!$B$7:$B$754,0)))</f>
        <v/>
      </c>
      <c r="BG127" s="334" t="str">
        <f>IF($B127="","",INDEX('All CCC'!BG$7:BG$754,MATCH(WatchList!$B127,'All CCC'!$B$7:$B$754,0)))</f>
        <v/>
      </c>
    </row>
    <row r="128" spans="1:59" x14ac:dyDescent="0.2">
      <c r="A128" s="333" t="str">
        <f>IF($B128="","",INDEX('All CCC'!A$7:A$754,MATCH(WatchList!$B128,'All CCC'!$B$7:$B$754,0)))</f>
        <v/>
      </c>
      <c r="B128" s="127"/>
      <c r="C128" s="334" t="str">
        <f>IF($B128="","",INDEX('All CCC'!C$7:C$754,MATCH(WatchList!$B128,'All CCC'!$B$7:$B$754,0)))</f>
        <v/>
      </c>
      <c r="D128" s="334" t="str">
        <f>IF($B128="","",INDEX('All CCC'!D$7:D$754,MATCH(WatchList!$B128,'All CCC'!$B$7:$B$754,0)))</f>
        <v/>
      </c>
      <c r="E128" s="334" t="str">
        <f>IF($B128="","",INDEX('All CCC'!E$7:E$754,MATCH(WatchList!$B128,'All CCC'!$B$7:$B$754,0)))</f>
        <v/>
      </c>
      <c r="F128" s="334" t="str">
        <f>IF($B128="","",INDEX('All CCC'!F$7:F$754,MATCH(WatchList!$B128,'All CCC'!$B$7:$B$754,0)))</f>
        <v/>
      </c>
      <c r="G128" s="334" t="str">
        <f>IF($B128="","",INDEX('All CCC'!G$7:G$754,MATCH(WatchList!$B128,'All CCC'!$B$7:$B$754,0)))</f>
        <v/>
      </c>
      <c r="H128" s="334" t="str">
        <f>IF($B128="","",INDEX('All CCC'!H$7:H$754,MATCH(WatchList!$B128,'All CCC'!$B$7:$B$754,0)))</f>
        <v/>
      </c>
      <c r="I128" s="334" t="str">
        <f>IF($B128="","",INDEX('All CCC'!I$7:I$754,MATCH(WatchList!$B128,'All CCC'!$B$7:$B$754,0)))</f>
        <v/>
      </c>
      <c r="J128" s="334" t="str">
        <f>IF($B128="","",INDEX('All CCC'!J$7:J$754,MATCH(WatchList!$B128,'All CCC'!$B$7:$B$754,0)))</f>
        <v/>
      </c>
      <c r="K128" s="334" t="str">
        <f>IF($B128="","",INDEX('All CCC'!K$7:K$754,MATCH(WatchList!$B128,'All CCC'!$B$7:$B$754,0)))</f>
        <v/>
      </c>
      <c r="L128" s="334" t="str">
        <f>IF($B128="","",INDEX('All CCC'!L$7:L$754,MATCH(WatchList!$B128,'All CCC'!$B$7:$B$754,0)))</f>
        <v/>
      </c>
      <c r="M128" s="334" t="str">
        <f>IF($B128="","",INDEX('All CCC'!M$7:M$754,MATCH(WatchList!$B128,'All CCC'!$B$7:$B$754,0)))</f>
        <v/>
      </c>
      <c r="N128" s="334" t="str">
        <f>IF($B128="","",INDEX('All CCC'!N$7:N$754,MATCH(WatchList!$B128,'All CCC'!$B$7:$B$754,0)))</f>
        <v/>
      </c>
      <c r="O128" s="334" t="str">
        <f>IF($B128="","",INDEX('All CCC'!O$7:O$754,MATCH(WatchList!$B128,'All CCC'!$B$7:$B$754,0)))</f>
        <v/>
      </c>
      <c r="P128" s="335" t="str">
        <f>IF($B128="","",INDEX('All CCC'!P$7:P$754,MATCH(WatchList!$B128,'All CCC'!$B$7:$B$754,0)))</f>
        <v/>
      </c>
      <c r="Q128" s="335" t="str">
        <f>IF($B128="","",INDEX('All CCC'!Q$7:Q$754,MATCH(WatchList!$B128,'All CCC'!$B$7:$B$754,0)))</f>
        <v/>
      </c>
      <c r="R128" s="334" t="str">
        <f>IF($B128="","",INDEX('All CCC'!R$7:R$754,MATCH(WatchList!$B128,'All CCC'!$B$7:$B$754,0)))</f>
        <v/>
      </c>
      <c r="S128" s="334" t="str">
        <f>IF($B128="","",INDEX('All CCC'!S$7:S$754,MATCH(WatchList!$B128,'All CCC'!$B$7:$B$754,0)))</f>
        <v/>
      </c>
      <c r="T128" s="334" t="str">
        <f>IF($B128="","",INDEX('All CCC'!T$7:T$754,MATCH(WatchList!$B128,'All CCC'!$B$7:$B$754,0)))</f>
        <v/>
      </c>
      <c r="U128" s="334" t="str">
        <f>IF($B128="","",INDEX('All CCC'!U$7:U$754,MATCH(WatchList!$B128,'All CCC'!$B$7:$B$754,0)))</f>
        <v/>
      </c>
      <c r="V128" s="334" t="str">
        <f>IF($B128="","",INDEX('All CCC'!V$7:V$754,MATCH(WatchList!$B128,'All CCC'!$B$7:$B$754,0)))</f>
        <v/>
      </c>
      <c r="W128" s="334" t="str">
        <f>IF($B128="","",INDEX('All CCC'!W$7:W$754,MATCH(WatchList!$B128,'All CCC'!$B$7:$B$754,0)))</f>
        <v/>
      </c>
      <c r="X128" s="334" t="str">
        <f>IF($B128="","",INDEX('All CCC'!X$7:X$754,MATCH(WatchList!$B128,'All CCC'!$B$7:$B$754,0)))</f>
        <v/>
      </c>
      <c r="Y128" s="334" t="str">
        <f>IF($B128="","",INDEX('All CCC'!Y$7:Y$754,MATCH(WatchList!$B128,'All CCC'!$B$7:$B$754,0)))</f>
        <v/>
      </c>
      <c r="Z128" s="334" t="str">
        <f>IF($B128="","",INDEX('All CCC'!Z$7:Z$754,MATCH(WatchList!$B128,'All CCC'!$B$7:$B$754,0)))</f>
        <v/>
      </c>
      <c r="AA128" s="334" t="str">
        <f>IF($B128="","",INDEX('All CCC'!AA$7:AA$754,MATCH(WatchList!$B128,'All CCC'!$B$7:$B$754,0)))</f>
        <v/>
      </c>
      <c r="AB128" s="334" t="str">
        <f>IF($B128="","",INDEX('All CCC'!AB$7:AB$754,MATCH(WatchList!$B128,'All CCC'!$B$7:$B$754,0)))</f>
        <v/>
      </c>
      <c r="AC128" s="334" t="str">
        <f>IF($B128="","",INDEX('All CCC'!AC$7:AC$754,MATCH(WatchList!$B128,'All CCC'!$B$7:$B$754,0)))</f>
        <v/>
      </c>
      <c r="AD128" s="334" t="str">
        <f>IF($B128="","",INDEX('All CCC'!AD$7:AD$754,MATCH(WatchList!$B128,'All CCC'!$B$7:$B$754,0)))</f>
        <v/>
      </c>
      <c r="AE128" s="334" t="str">
        <f>IF($B128="","",INDEX('All CCC'!AE$7:AE$754,MATCH(WatchList!$B128,'All CCC'!$B$7:$B$754,0)))</f>
        <v/>
      </c>
      <c r="AF128" s="334" t="str">
        <f>IF($B128="","",INDEX('All CCC'!AF$7:AF$754,MATCH(WatchList!$B128,'All CCC'!$B$7:$B$754,0)))</f>
        <v/>
      </c>
      <c r="AG128" s="334" t="str">
        <f>IF($B128="","",INDEX('All CCC'!AG$7:AG$754,MATCH(WatchList!$B128,'All CCC'!$B$7:$B$754,0)))</f>
        <v/>
      </c>
      <c r="AH128" s="334" t="str">
        <f>IF($B128="","",INDEX('All CCC'!AH$7:AH$754,MATCH(WatchList!$B128,'All CCC'!$B$7:$B$754,0)))</f>
        <v/>
      </c>
      <c r="AI128" s="334" t="str">
        <f>IF($B128="","",INDEX('All CCC'!AI$7:AI$754,MATCH(WatchList!$B128,'All CCC'!$B$7:$B$754,0)))</f>
        <v/>
      </c>
      <c r="AJ128" s="334" t="str">
        <f>IF($B128="","",INDEX('All CCC'!AJ$7:AJ$754,MATCH(WatchList!$B128,'All CCC'!$B$7:$B$754,0)))</f>
        <v/>
      </c>
      <c r="AK128" s="334" t="str">
        <f>IF($B128="","",INDEX('All CCC'!AK$7:AK$754,MATCH(WatchList!$B128,'All CCC'!$B$7:$B$754,0)))</f>
        <v/>
      </c>
      <c r="AL128" s="334" t="str">
        <f>IF($B128="","",INDEX('All CCC'!AL$7:AL$754,MATCH(WatchList!$B128,'All CCC'!$B$7:$B$754,0)))</f>
        <v/>
      </c>
      <c r="AM128" s="334" t="str">
        <f>IF($B128="","",INDEX('All CCC'!AM$7:AM$754,MATCH(WatchList!$B128,'All CCC'!$B$7:$B$754,0)))</f>
        <v/>
      </c>
      <c r="AN128" s="334" t="str">
        <f>IF($B128="","",INDEX('All CCC'!AN$7:AN$754,MATCH(WatchList!$B128,'All CCC'!$B$7:$B$754,0)))</f>
        <v/>
      </c>
      <c r="AO128" s="334" t="str">
        <f>IF($B128="","",INDEX('All CCC'!AO$7:AO$754,MATCH(WatchList!$B128,'All CCC'!$B$7:$B$754,0)))</f>
        <v/>
      </c>
      <c r="AP128" s="334" t="str">
        <f>IF($B128="","",INDEX('All CCC'!AP$7:AP$754,MATCH(WatchList!$B128,'All CCC'!$B$7:$B$754,0)))</f>
        <v/>
      </c>
      <c r="AQ128" s="334" t="str">
        <f>IF($B128="","",INDEX('All CCC'!AQ$7:AQ$754,MATCH(WatchList!$B128,'All CCC'!$B$7:$B$754,0)))</f>
        <v/>
      </c>
      <c r="AR128" s="334" t="str">
        <f>IF($B128="","",INDEX('All CCC'!AR$7:AR$754,MATCH(WatchList!$B128,'All CCC'!$B$7:$B$754,0)))</f>
        <v/>
      </c>
      <c r="AS128" s="334" t="str">
        <f>IF($B128="","",INDEX('All CCC'!AS$7:AS$754,MATCH(WatchList!$B128,'All CCC'!$B$7:$B$754,0)))</f>
        <v/>
      </c>
      <c r="AT128" s="334" t="str">
        <f>IF($B128="","",INDEX('All CCC'!AT$7:AT$754,MATCH(WatchList!$B128,'All CCC'!$B$7:$B$754,0)))</f>
        <v/>
      </c>
      <c r="AU128" s="334" t="str">
        <f>IF($B128="","",INDEX('All CCC'!AU$7:AU$754,MATCH(WatchList!$B128,'All CCC'!$B$7:$B$754,0)))</f>
        <v/>
      </c>
      <c r="AV128" s="334" t="str">
        <f>IF($B128="","",INDEX('All CCC'!AV$7:AV$754,MATCH(WatchList!$B128,'All CCC'!$B$7:$B$754,0)))</f>
        <v/>
      </c>
      <c r="AW128" s="334" t="str">
        <f>IF($B128="","",INDEX('All CCC'!AW$7:AW$754,MATCH(WatchList!$B128,'All CCC'!$B$7:$B$754,0)))</f>
        <v/>
      </c>
      <c r="AX128" s="334" t="str">
        <f>IF($B128="","",INDEX('All CCC'!AX$7:AX$754,MATCH(WatchList!$B128,'All CCC'!$B$7:$B$754,0)))</f>
        <v/>
      </c>
      <c r="AY128" s="334" t="str">
        <f>IF($B128="","",INDEX('All CCC'!AY$7:AY$754,MATCH(WatchList!$B128,'All CCC'!$B$7:$B$754,0)))</f>
        <v/>
      </c>
      <c r="AZ128" s="334" t="str">
        <f>IF($B128="","",INDEX('All CCC'!AZ$7:AZ$754,MATCH(WatchList!$B128,'All CCC'!$B$7:$B$754,0)))</f>
        <v/>
      </c>
      <c r="BA128" s="334" t="str">
        <f>IF($B128="","",INDEX('All CCC'!BA$7:BA$754,MATCH(WatchList!$B128,'All CCC'!$B$7:$B$754,0)))</f>
        <v/>
      </c>
      <c r="BB128" s="334" t="str">
        <f>IF($B128="","",INDEX('All CCC'!BB$7:BB$754,MATCH(WatchList!$B128,'All CCC'!$B$7:$B$754,0)))</f>
        <v/>
      </c>
      <c r="BC128" s="334" t="str">
        <f>IF($B128="","",INDEX('All CCC'!BC$7:BC$754,MATCH(WatchList!$B128,'All CCC'!$B$7:$B$754,0)))</f>
        <v/>
      </c>
      <c r="BD128" s="334" t="str">
        <f>IF($B128="","",INDEX('All CCC'!BD$7:BD$754,MATCH(WatchList!$B128,'All CCC'!$B$7:$B$754,0)))</f>
        <v/>
      </c>
      <c r="BE128" s="334" t="str">
        <f>IF($B128="","",INDEX('All CCC'!BE$7:BE$754,MATCH(WatchList!$B128,'All CCC'!$B$7:$B$754,0)))</f>
        <v/>
      </c>
      <c r="BF128" s="334" t="str">
        <f>IF($B128="","",INDEX('All CCC'!BF$7:BF$754,MATCH(WatchList!$B128,'All CCC'!$B$7:$B$754,0)))</f>
        <v/>
      </c>
      <c r="BG128" s="334" t="str">
        <f>IF($B128="","",INDEX('All CCC'!BG$7:BG$754,MATCH(WatchList!$B128,'All CCC'!$B$7:$B$754,0)))</f>
        <v/>
      </c>
    </row>
    <row r="129" spans="1:59" x14ac:dyDescent="0.2">
      <c r="A129" s="333" t="str">
        <f>IF($B129="","",INDEX('All CCC'!A$7:A$754,MATCH(WatchList!$B129,'All CCC'!$B$7:$B$754,0)))</f>
        <v/>
      </c>
      <c r="B129" s="127"/>
      <c r="C129" s="334" t="str">
        <f>IF($B129="","",INDEX('All CCC'!C$7:C$754,MATCH(WatchList!$B129,'All CCC'!$B$7:$B$754,0)))</f>
        <v/>
      </c>
      <c r="D129" s="334" t="str">
        <f>IF($B129="","",INDEX('All CCC'!D$7:D$754,MATCH(WatchList!$B129,'All CCC'!$B$7:$B$754,0)))</f>
        <v/>
      </c>
      <c r="E129" s="334" t="str">
        <f>IF($B129="","",INDEX('All CCC'!E$7:E$754,MATCH(WatchList!$B129,'All CCC'!$B$7:$B$754,0)))</f>
        <v/>
      </c>
      <c r="F129" s="334" t="str">
        <f>IF($B129="","",INDEX('All CCC'!F$7:F$754,MATCH(WatchList!$B129,'All CCC'!$B$7:$B$754,0)))</f>
        <v/>
      </c>
      <c r="G129" s="334" t="str">
        <f>IF($B129="","",INDEX('All CCC'!G$7:G$754,MATCH(WatchList!$B129,'All CCC'!$B$7:$B$754,0)))</f>
        <v/>
      </c>
      <c r="H129" s="334" t="str">
        <f>IF($B129="","",INDEX('All CCC'!H$7:H$754,MATCH(WatchList!$B129,'All CCC'!$B$7:$B$754,0)))</f>
        <v/>
      </c>
      <c r="I129" s="334" t="str">
        <f>IF($B129="","",INDEX('All CCC'!I$7:I$754,MATCH(WatchList!$B129,'All CCC'!$B$7:$B$754,0)))</f>
        <v/>
      </c>
      <c r="J129" s="334" t="str">
        <f>IF($B129="","",INDEX('All CCC'!J$7:J$754,MATCH(WatchList!$B129,'All CCC'!$B$7:$B$754,0)))</f>
        <v/>
      </c>
      <c r="K129" s="334" t="str">
        <f>IF($B129="","",INDEX('All CCC'!K$7:K$754,MATCH(WatchList!$B129,'All CCC'!$B$7:$B$754,0)))</f>
        <v/>
      </c>
      <c r="L129" s="334" t="str">
        <f>IF($B129="","",INDEX('All CCC'!L$7:L$754,MATCH(WatchList!$B129,'All CCC'!$B$7:$B$754,0)))</f>
        <v/>
      </c>
      <c r="M129" s="334" t="str">
        <f>IF($B129="","",INDEX('All CCC'!M$7:M$754,MATCH(WatchList!$B129,'All CCC'!$B$7:$B$754,0)))</f>
        <v/>
      </c>
      <c r="N129" s="334" t="str">
        <f>IF($B129="","",INDEX('All CCC'!N$7:N$754,MATCH(WatchList!$B129,'All CCC'!$B$7:$B$754,0)))</f>
        <v/>
      </c>
      <c r="O129" s="334" t="str">
        <f>IF($B129="","",INDEX('All CCC'!O$7:O$754,MATCH(WatchList!$B129,'All CCC'!$B$7:$B$754,0)))</f>
        <v/>
      </c>
      <c r="P129" s="335" t="str">
        <f>IF($B129="","",INDEX('All CCC'!P$7:P$754,MATCH(WatchList!$B129,'All CCC'!$B$7:$B$754,0)))</f>
        <v/>
      </c>
      <c r="Q129" s="335" t="str">
        <f>IF($B129="","",INDEX('All CCC'!Q$7:Q$754,MATCH(WatchList!$B129,'All CCC'!$B$7:$B$754,0)))</f>
        <v/>
      </c>
      <c r="R129" s="334" t="str">
        <f>IF($B129="","",INDEX('All CCC'!R$7:R$754,MATCH(WatchList!$B129,'All CCC'!$B$7:$B$754,0)))</f>
        <v/>
      </c>
      <c r="S129" s="334" t="str">
        <f>IF($B129="","",INDEX('All CCC'!S$7:S$754,MATCH(WatchList!$B129,'All CCC'!$B$7:$B$754,0)))</f>
        <v/>
      </c>
      <c r="T129" s="334" t="str">
        <f>IF($B129="","",INDEX('All CCC'!T$7:T$754,MATCH(WatchList!$B129,'All CCC'!$B$7:$B$754,0)))</f>
        <v/>
      </c>
      <c r="U129" s="334" t="str">
        <f>IF($B129="","",INDEX('All CCC'!U$7:U$754,MATCH(WatchList!$B129,'All CCC'!$B$7:$B$754,0)))</f>
        <v/>
      </c>
      <c r="V129" s="334" t="str">
        <f>IF($B129="","",INDEX('All CCC'!V$7:V$754,MATCH(WatchList!$B129,'All CCC'!$B$7:$B$754,0)))</f>
        <v/>
      </c>
      <c r="W129" s="334" t="str">
        <f>IF($B129="","",INDEX('All CCC'!W$7:W$754,MATCH(WatchList!$B129,'All CCC'!$B$7:$B$754,0)))</f>
        <v/>
      </c>
      <c r="X129" s="334" t="str">
        <f>IF($B129="","",INDEX('All CCC'!X$7:X$754,MATCH(WatchList!$B129,'All CCC'!$B$7:$B$754,0)))</f>
        <v/>
      </c>
      <c r="Y129" s="334" t="str">
        <f>IF($B129="","",INDEX('All CCC'!Y$7:Y$754,MATCH(WatchList!$B129,'All CCC'!$B$7:$B$754,0)))</f>
        <v/>
      </c>
      <c r="Z129" s="334" t="str">
        <f>IF($B129="","",INDEX('All CCC'!Z$7:Z$754,MATCH(WatchList!$B129,'All CCC'!$B$7:$B$754,0)))</f>
        <v/>
      </c>
      <c r="AA129" s="334" t="str">
        <f>IF($B129="","",INDEX('All CCC'!AA$7:AA$754,MATCH(WatchList!$B129,'All CCC'!$B$7:$B$754,0)))</f>
        <v/>
      </c>
      <c r="AB129" s="334" t="str">
        <f>IF($B129="","",INDEX('All CCC'!AB$7:AB$754,MATCH(WatchList!$B129,'All CCC'!$B$7:$B$754,0)))</f>
        <v/>
      </c>
      <c r="AC129" s="334" t="str">
        <f>IF($B129="","",INDEX('All CCC'!AC$7:AC$754,MATCH(WatchList!$B129,'All CCC'!$B$7:$B$754,0)))</f>
        <v/>
      </c>
      <c r="AD129" s="334" t="str">
        <f>IF($B129="","",INDEX('All CCC'!AD$7:AD$754,MATCH(WatchList!$B129,'All CCC'!$B$7:$B$754,0)))</f>
        <v/>
      </c>
      <c r="AE129" s="334" t="str">
        <f>IF($B129="","",INDEX('All CCC'!AE$7:AE$754,MATCH(WatchList!$B129,'All CCC'!$B$7:$B$754,0)))</f>
        <v/>
      </c>
      <c r="AF129" s="334" t="str">
        <f>IF($B129="","",INDEX('All CCC'!AF$7:AF$754,MATCH(WatchList!$B129,'All CCC'!$B$7:$B$754,0)))</f>
        <v/>
      </c>
      <c r="AG129" s="334" t="str">
        <f>IF($B129="","",INDEX('All CCC'!AG$7:AG$754,MATCH(WatchList!$B129,'All CCC'!$B$7:$B$754,0)))</f>
        <v/>
      </c>
      <c r="AH129" s="334" t="str">
        <f>IF($B129="","",INDEX('All CCC'!AH$7:AH$754,MATCH(WatchList!$B129,'All CCC'!$B$7:$B$754,0)))</f>
        <v/>
      </c>
      <c r="AI129" s="334" t="str">
        <f>IF($B129="","",INDEX('All CCC'!AI$7:AI$754,MATCH(WatchList!$B129,'All CCC'!$B$7:$B$754,0)))</f>
        <v/>
      </c>
      <c r="AJ129" s="334" t="str">
        <f>IF($B129="","",INDEX('All CCC'!AJ$7:AJ$754,MATCH(WatchList!$B129,'All CCC'!$B$7:$B$754,0)))</f>
        <v/>
      </c>
      <c r="AK129" s="334" t="str">
        <f>IF($B129="","",INDEX('All CCC'!AK$7:AK$754,MATCH(WatchList!$B129,'All CCC'!$B$7:$B$754,0)))</f>
        <v/>
      </c>
      <c r="AL129" s="334" t="str">
        <f>IF($B129="","",INDEX('All CCC'!AL$7:AL$754,MATCH(WatchList!$B129,'All CCC'!$B$7:$B$754,0)))</f>
        <v/>
      </c>
      <c r="AM129" s="334" t="str">
        <f>IF($B129="","",INDEX('All CCC'!AM$7:AM$754,MATCH(WatchList!$B129,'All CCC'!$B$7:$B$754,0)))</f>
        <v/>
      </c>
      <c r="AN129" s="334" t="str">
        <f>IF($B129="","",INDEX('All CCC'!AN$7:AN$754,MATCH(WatchList!$B129,'All CCC'!$B$7:$B$754,0)))</f>
        <v/>
      </c>
      <c r="AO129" s="334" t="str">
        <f>IF($B129="","",INDEX('All CCC'!AO$7:AO$754,MATCH(WatchList!$B129,'All CCC'!$B$7:$B$754,0)))</f>
        <v/>
      </c>
      <c r="AP129" s="334" t="str">
        <f>IF($B129="","",INDEX('All CCC'!AP$7:AP$754,MATCH(WatchList!$B129,'All CCC'!$B$7:$B$754,0)))</f>
        <v/>
      </c>
      <c r="AQ129" s="334" t="str">
        <f>IF($B129="","",INDEX('All CCC'!AQ$7:AQ$754,MATCH(WatchList!$B129,'All CCC'!$B$7:$B$754,0)))</f>
        <v/>
      </c>
      <c r="AR129" s="334" t="str">
        <f>IF($B129="","",INDEX('All CCC'!AR$7:AR$754,MATCH(WatchList!$B129,'All CCC'!$B$7:$B$754,0)))</f>
        <v/>
      </c>
      <c r="AS129" s="334" t="str">
        <f>IF($B129="","",INDEX('All CCC'!AS$7:AS$754,MATCH(WatchList!$B129,'All CCC'!$B$7:$B$754,0)))</f>
        <v/>
      </c>
      <c r="AT129" s="334" t="str">
        <f>IF($B129="","",INDEX('All CCC'!AT$7:AT$754,MATCH(WatchList!$B129,'All CCC'!$B$7:$B$754,0)))</f>
        <v/>
      </c>
      <c r="AU129" s="334" t="str">
        <f>IF($B129="","",INDEX('All CCC'!AU$7:AU$754,MATCH(WatchList!$B129,'All CCC'!$B$7:$B$754,0)))</f>
        <v/>
      </c>
      <c r="AV129" s="334" t="str">
        <f>IF($B129="","",INDEX('All CCC'!AV$7:AV$754,MATCH(WatchList!$B129,'All CCC'!$B$7:$B$754,0)))</f>
        <v/>
      </c>
      <c r="AW129" s="334" t="str">
        <f>IF($B129="","",INDEX('All CCC'!AW$7:AW$754,MATCH(WatchList!$B129,'All CCC'!$B$7:$B$754,0)))</f>
        <v/>
      </c>
      <c r="AX129" s="334" t="str">
        <f>IF($B129="","",INDEX('All CCC'!AX$7:AX$754,MATCH(WatchList!$B129,'All CCC'!$B$7:$B$754,0)))</f>
        <v/>
      </c>
      <c r="AY129" s="334" t="str">
        <f>IF($B129="","",INDEX('All CCC'!AY$7:AY$754,MATCH(WatchList!$B129,'All CCC'!$B$7:$B$754,0)))</f>
        <v/>
      </c>
      <c r="AZ129" s="334" t="str">
        <f>IF($B129="","",INDEX('All CCC'!AZ$7:AZ$754,MATCH(WatchList!$B129,'All CCC'!$B$7:$B$754,0)))</f>
        <v/>
      </c>
      <c r="BA129" s="334" t="str">
        <f>IF($B129="","",INDEX('All CCC'!BA$7:BA$754,MATCH(WatchList!$B129,'All CCC'!$B$7:$B$754,0)))</f>
        <v/>
      </c>
      <c r="BB129" s="334" t="str">
        <f>IF($B129="","",INDEX('All CCC'!BB$7:BB$754,MATCH(WatchList!$B129,'All CCC'!$B$7:$B$754,0)))</f>
        <v/>
      </c>
      <c r="BC129" s="334" t="str">
        <f>IF($B129="","",INDEX('All CCC'!BC$7:BC$754,MATCH(WatchList!$B129,'All CCC'!$B$7:$B$754,0)))</f>
        <v/>
      </c>
      <c r="BD129" s="334" t="str">
        <f>IF($B129="","",INDEX('All CCC'!BD$7:BD$754,MATCH(WatchList!$B129,'All CCC'!$B$7:$B$754,0)))</f>
        <v/>
      </c>
      <c r="BE129" s="334" t="str">
        <f>IF($B129="","",INDEX('All CCC'!BE$7:BE$754,MATCH(WatchList!$B129,'All CCC'!$B$7:$B$754,0)))</f>
        <v/>
      </c>
      <c r="BF129" s="334" t="str">
        <f>IF($B129="","",INDEX('All CCC'!BF$7:BF$754,MATCH(WatchList!$B129,'All CCC'!$B$7:$B$754,0)))</f>
        <v/>
      </c>
      <c r="BG129" s="334" t="str">
        <f>IF($B129="","",INDEX('All CCC'!BG$7:BG$754,MATCH(WatchList!$B129,'All CCC'!$B$7:$B$754,0)))</f>
        <v/>
      </c>
    </row>
    <row r="130" spans="1:59" x14ac:dyDescent="0.2">
      <c r="A130" s="333" t="str">
        <f>IF($B130="","",INDEX('All CCC'!A$7:A$754,MATCH(WatchList!$B130,'All CCC'!$B$7:$B$754,0)))</f>
        <v/>
      </c>
      <c r="B130" s="127"/>
      <c r="C130" s="334" t="str">
        <f>IF($B130="","",INDEX('All CCC'!C$7:C$754,MATCH(WatchList!$B130,'All CCC'!$B$7:$B$754,0)))</f>
        <v/>
      </c>
      <c r="D130" s="334" t="str">
        <f>IF($B130="","",INDEX('All CCC'!D$7:D$754,MATCH(WatchList!$B130,'All CCC'!$B$7:$B$754,0)))</f>
        <v/>
      </c>
      <c r="E130" s="334" t="str">
        <f>IF($B130="","",INDEX('All CCC'!E$7:E$754,MATCH(WatchList!$B130,'All CCC'!$B$7:$B$754,0)))</f>
        <v/>
      </c>
      <c r="F130" s="334" t="str">
        <f>IF($B130="","",INDEX('All CCC'!F$7:F$754,MATCH(WatchList!$B130,'All CCC'!$B$7:$B$754,0)))</f>
        <v/>
      </c>
      <c r="G130" s="334" t="str">
        <f>IF($B130="","",INDEX('All CCC'!G$7:G$754,MATCH(WatchList!$B130,'All CCC'!$B$7:$B$754,0)))</f>
        <v/>
      </c>
      <c r="H130" s="334" t="str">
        <f>IF($B130="","",INDEX('All CCC'!H$7:H$754,MATCH(WatchList!$B130,'All CCC'!$B$7:$B$754,0)))</f>
        <v/>
      </c>
      <c r="I130" s="334" t="str">
        <f>IF($B130="","",INDEX('All CCC'!I$7:I$754,MATCH(WatchList!$B130,'All CCC'!$B$7:$B$754,0)))</f>
        <v/>
      </c>
      <c r="J130" s="334" t="str">
        <f>IF($B130="","",INDEX('All CCC'!J$7:J$754,MATCH(WatchList!$B130,'All CCC'!$B$7:$B$754,0)))</f>
        <v/>
      </c>
      <c r="K130" s="334" t="str">
        <f>IF($B130="","",INDEX('All CCC'!K$7:K$754,MATCH(WatchList!$B130,'All CCC'!$B$7:$B$754,0)))</f>
        <v/>
      </c>
      <c r="L130" s="334" t="str">
        <f>IF($B130="","",INDEX('All CCC'!L$7:L$754,MATCH(WatchList!$B130,'All CCC'!$B$7:$B$754,0)))</f>
        <v/>
      </c>
      <c r="M130" s="334" t="str">
        <f>IF($B130="","",INDEX('All CCC'!M$7:M$754,MATCH(WatchList!$B130,'All CCC'!$B$7:$B$754,0)))</f>
        <v/>
      </c>
      <c r="N130" s="334" t="str">
        <f>IF($B130="","",INDEX('All CCC'!N$7:N$754,MATCH(WatchList!$B130,'All CCC'!$B$7:$B$754,0)))</f>
        <v/>
      </c>
      <c r="O130" s="334" t="str">
        <f>IF($B130="","",INDEX('All CCC'!O$7:O$754,MATCH(WatchList!$B130,'All CCC'!$B$7:$B$754,0)))</f>
        <v/>
      </c>
      <c r="P130" s="335" t="str">
        <f>IF($B130="","",INDEX('All CCC'!P$7:P$754,MATCH(WatchList!$B130,'All CCC'!$B$7:$B$754,0)))</f>
        <v/>
      </c>
      <c r="Q130" s="335" t="str">
        <f>IF($B130="","",INDEX('All CCC'!Q$7:Q$754,MATCH(WatchList!$B130,'All CCC'!$B$7:$B$754,0)))</f>
        <v/>
      </c>
      <c r="R130" s="334" t="str">
        <f>IF($B130="","",INDEX('All CCC'!R$7:R$754,MATCH(WatchList!$B130,'All CCC'!$B$7:$B$754,0)))</f>
        <v/>
      </c>
      <c r="S130" s="334" t="str">
        <f>IF($B130="","",INDEX('All CCC'!S$7:S$754,MATCH(WatchList!$B130,'All CCC'!$B$7:$B$754,0)))</f>
        <v/>
      </c>
      <c r="T130" s="334" t="str">
        <f>IF($B130="","",INDEX('All CCC'!T$7:T$754,MATCH(WatchList!$B130,'All CCC'!$B$7:$B$754,0)))</f>
        <v/>
      </c>
      <c r="U130" s="334" t="str">
        <f>IF($B130="","",INDEX('All CCC'!U$7:U$754,MATCH(WatchList!$B130,'All CCC'!$B$7:$B$754,0)))</f>
        <v/>
      </c>
      <c r="V130" s="334" t="str">
        <f>IF($B130="","",INDEX('All CCC'!V$7:V$754,MATCH(WatchList!$B130,'All CCC'!$B$7:$B$754,0)))</f>
        <v/>
      </c>
      <c r="W130" s="334" t="str">
        <f>IF($B130="","",INDEX('All CCC'!W$7:W$754,MATCH(WatchList!$B130,'All CCC'!$B$7:$B$754,0)))</f>
        <v/>
      </c>
      <c r="X130" s="334" t="str">
        <f>IF($B130="","",INDEX('All CCC'!X$7:X$754,MATCH(WatchList!$B130,'All CCC'!$B$7:$B$754,0)))</f>
        <v/>
      </c>
      <c r="Y130" s="334" t="str">
        <f>IF($B130="","",INDEX('All CCC'!Y$7:Y$754,MATCH(WatchList!$B130,'All CCC'!$B$7:$B$754,0)))</f>
        <v/>
      </c>
      <c r="Z130" s="334" t="str">
        <f>IF($B130="","",INDEX('All CCC'!Z$7:Z$754,MATCH(WatchList!$B130,'All CCC'!$B$7:$B$754,0)))</f>
        <v/>
      </c>
      <c r="AA130" s="334" t="str">
        <f>IF($B130="","",INDEX('All CCC'!AA$7:AA$754,MATCH(WatchList!$B130,'All CCC'!$B$7:$B$754,0)))</f>
        <v/>
      </c>
      <c r="AB130" s="334" t="str">
        <f>IF($B130="","",INDEX('All CCC'!AB$7:AB$754,MATCH(WatchList!$B130,'All CCC'!$B$7:$B$754,0)))</f>
        <v/>
      </c>
      <c r="AC130" s="334" t="str">
        <f>IF($B130="","",INDEX('All CCC'!AC$7:AC$754,MATCH(WatchList!$B130,'All CCC'!$B$7:$B$754,0)))</f>
        <v/>
      </c>
      <c r="AD130" s="334" t="str">
        <f>IF($B130="","",INDEX('All CCC'!AD$7:AD$754,MATCH(WatchList!$B130,'All CCC'!$B$7:$B$754,0)))</f>
        <v/>
      </c>
      <c r="AE130" s="334" t="str">
        <f>IF($B130="","",INDEX('All CCC'!AE$7:AE$754,MATCH(WatchList!$B130,'All CCC'!$B$7:$B$754,0)))</f>
        <v/>
      </c>
      <c r="AF130" s="334" t="str">
        <f>IF($B130="","",INDEX('All CCC'!AF$7:AF$754,MATCH(WatchList!$B130,'All CCC'!$B$7:$B$754,0)))</f>
        <v/>
      </c>
      <c r="AG130" s="334" t="str">
        <f>IF($B130="","",INDEX('All CCC'!AG$7:AG$754,MATCH(WatchList!$B130,'All CCC'!$B$7:$B$754,0)))</f>
        <v/>
      </c>
      <c r="AH130" s="334" t="str">
        <f>IF($B130="","",INDEX('All CCC'!AH$7:AH$754,MATCH(WatchList!$B130,'All CCC'!$B$7:$B$754,0)))</f>
        <v/>
      </c>
      <c r="AI130" s="334" t="str">
        <f>IF($B130="","",INDEX('All CCC'!AI$7:AI$754,MATCH(WatchList!$B130,'All CCC'!$B$7:$B$754,0)))</f>
        <v/>
      </c>
      <c r="AJ130" s="334" t="str">
        <f>IF($B130="","",INDEX('All CCC'!AJ$7:AJ$754,MATCH(WatchList!$B130,'All CCC'!$B$7:$B$754,0)))</f>
        <v/>
      </c>
      <c r="AK130" s="334" t="str">
        <f>IF($B130="","",INDEX('All CCC'!AK$7:AK$754,MATCH(WatchList!$B130,'All CCC'!$B$7:$B$754,0)))</f>
        <v/>
      </c>
      <c r="AL130" s="334" t="str">
        <f>IF($B130="","",INDEX('All CCC'!AL$7:AL$754,MATCH(WatchList!$B130,'All CCC'!$B$7:$B$754,0)))</f>
        <v/>
      </c>
      <c r="AM130" s="334" t="str">
        <f>IF($B130="","",INDEX('All CCC'!AM$7:AM$754,MATCH(WatchList!$B130,'All CCC'!$B$7:$B$754,0)))</f>
        <v/>
      </c>
      <c r="AN130" s="334" t="str">
        <f>IF($B130="","",INDEX('All CCC'!AN$7:AN$754,MATCH(WatchList!$B130,'All CCC'!$B$7:$B$754,0)))</f>
        <v/>
      </c>
      <c r="AO130" s="334" t="str">
        <f>IF($B130="","",INDEX('All CCC'!AO$7:AO$754,MATCH(WatchList!$B130,'All CCC'!$B$7:$B$754,0)))</f>
        <v/>
      </c>
      <c r="AP130" s="334" t="str">
        <f>IF($B130="","",INDEX('All CCC'!AP$7:AP$754,MATCH(WatchList!$B130,'All CCC'!$B$7:$B$754,0)))</f>
        <v/>
      </c>
      <c r="AQ130" s="334" t="str">
        <f>IF($B130="","",INDEX('All CCC'!AQ$7:AQ$754,MATCH(WatchList!$B130,'All CCC'!$B$7:$B$754,0)))</f>
        <v/>
      </c>
      <c r="AR130" s="334" t="str">
        <f>IF($B130="","",INDEX('All CCC'!AR$7:AR$754,MATCH(WatchList!$B130,'All CCC'!$B$7:$B$754,0)))</f>
        <v/>
      </c>
      <c r="AS130" s="334" t="str">
        <f>IF($B130="","",INDEX('All CCC'!AS$7:AS$754,MATCH(WatchList!$B130,'All CCC'!$B$7:$B$754,0)))</f>
        <v/>
      </c>
      <c r="AT130" s="334" t="str">
        <f>IF($B130="","",INDEX('All CCC'!AT$7:AT$754,MATCH(WatchList!$B130,'All CCC'!$B$7:$B$754,0)))</f>
        <v/>
      </c>
      <c r="AU130" s="334" t="str">
        <f>IF($B130="","",INDEX('All CCC'!AU$7:AU$754,MATCH(WatchList!$B130,'All CCC'!$B$7:$B$754,0)))</f>
        <v/>
      </c>
      <c r="AV130" s="334" t="str">
        <f>IF($B130="","",INDEX('All CCC'!AV$7:AV$754,MATCH(WatchList!$B130,'All CCC'!$B$7:$B$754,0)))</f>
        <v/>
      </c>
      <c r="AW130" s="334" t="str">
        <f>IF($B130="","",INDEX('All CCC'!AW$7:AW$754,MATCH(WatchList!$B130,'All CCC'!$B$7:$B$754,0)))</f>
        <v/>
      </c>
      <c r="AX130" s="334" t="str">
        <f>IF($B130="","",INDEX('All CCC'!AX$7:AX$754,MATCH(WatchList!$B130,'All CCC'!$B$7:$B$754,0)))</f>
        <v/>
      </c>
      <c r="AY130" s="334" t="str">
        <f>IF($B130="","",INDEX('All CCC'!AY$7:AY$754,MATCH(WatchList!$B130,'All CCC'!$B$7:$B$754,0)))</f>
        <v/>
      </c>
      <c r="AZ130" s="334" t="str">
        <f>IF($B130="","",INDEX('All CCC'!AZ$7:AZ$754,MATCH(WatchList!$B130,'All CCC'!$B$7:$B$754,0)))</f>
        <v/>
      </c>
      <c r="BA130" s="334" t="str">
        <f>IF($B130="","",INDEX('All CCC'!BA$7:BA$754,MATCH(WatchList!$B130,'All CCC'!$B$7:$B$754,0)))</f>
        <v/>
      </c>
      <c r="BB130" s="334" t="str">
        <f>IF($B130="","",INDEX('All CCC'!BB$7:BB$754,MATCH(WatchList!$B130,'All CCC'!$B$7:$B$754,0)))</f>
        <v/>
      </c>
      <c r="BC130" s="334" t="str">
        <f>IF($B130="","",INDEX('All CCC'!BC$7:BC$754,MATCH(WatchList!$B130,'All CCC'!$B$7:$B$754,0)))</f>
        <v/>
      </c>
      <c r="BD130" s="334" t="str">
        <f>IF($B130="","",INDEX('All CCC'!BD$7:BD$754,MATCH(WatchList!$B130,'All CCC'!$B$7:$B$754,0)))</f>
        <v/>
      </c>
      <c r="BE130" s="334" t="str">
        <f>IF($B130="","",INDEX('All CCC'!BE$7:BE$754,MATCH(WatchList!$B130,'All CCC'!$B$7:$B$754,0)))</f>
        <v/>
      </c>
      <c r="BF130" s="334" t="str">
        <f>IF($B130="","",INDEX('All CCC'!BF$7:BF$754,MATCH(WatchList!$B130,'All CCC'!$B$7:$B$754,0)))</f>
        <v/>
      </c>
      <c r="BG130" s="334" t="str">
        <f>IF($B130="","",INDEX('All CCC'!BG$7:BG$754,MATCH(WatchList!$B130,'All CCC'!$B$7:$B$754,0)))</f>
        <v/>
      </c>
    </row>
    <row r="131" spans="1:59" x14ac:dyDescent="0.2">
      <c r="A131" s="333" t="str">
        <f>IF($B131="","",INDEX('All CCC'!A$7:A$754,MATCH(WatchList!$B131,'All CCC'!$B$7:$B$754,0)))</f>
        <v/>
      </c>
      <c r="B131" s="127"/>
      <c r="C131" s="334" t="str">
        <f>IF($B131="","",INDEX('All CCC'!C$7:C$754,MATCH(WatchList!$B131,'All CCC'!$B$7:$B$754,0)))</f>
        <v/>
      </c>
      <c r="D131" s="334" t="str">
        <f>IF($B131="","",INDEX('All CCC'!D$7:D$754,MATCH(WatchList!$B131,'All CCC'!$B$7:$B$754,0)))</f>
        <v/>
      </c>
      <c r="E131" s="334" t="str">
        <f>IF($B131="","",INDEX('All CCC'!E$7:E$754,MATCH(WatchList!$B131,'All CCC'!$B$7:$B$754,0)))</f>
        <v/>
      </c>
      <c r="F131" s="334" t="str">
        <f>IF($B131="","",INDEX('All CCC'!F$7:F$754,MATCH(WatchList!$B131,'All CCC'!$B$7:$B$754,0)))</f>
        <v/>
      </c>
      <c r="G131" s="334" t="str">
        <f>IF($B131="","",INDEX('All CCC'!G$7:G$754,MATCH(WatchList!$B131,'All CCC'!$B$7:$B$754,0)))</f>
        <v/>
      </c>
      <c r="H131" s="334" t="str">
        <f>IF($B131="","",INDEX('All CCC'!H$7:H$754,MATCH(WatchList!$B131,'All CCC'!$B$7:$B$754,0)))</f>
        <v/>
      </c>
      <c r="I131" s="334" t="str">
        <f>IF($B131="","",INDEX('All CCC'!I$7:I$754,MATCH(WatchList!$B131,'All CCC'!$B$7:$B$754,0)))</f>
        <v/>
      </c>
      <c r="J131" s="334" t="str">
        <f>IF($B131="","",INDEX('All CCC'!J$7:J$754,MATCH(WatchList!$B131,'All CCC'!$B$7:$B$754,0)))</f>
        <v/>
      </c>
      <c r="K131" s="334" t="str">
        <f>IF($B131="","",INDEX('All CCC'!K$7:K$754,MATCH(WatchList!$B131,'All CCC'!$B$7:$B$754,0)))</f>
        <v/>
      </c>
      <c r="L131" s="334" t="str">
        <f>IF($B131="","",INDEX('All CCC'!L$7:L$754,MATCH(WatchList!$B131,'All CCC'!$B$7:$B$754,0)))</f>
        <v/>
      </c>
      <c r="M131" s="334" t="str">
        <f>IF($B131="","",INDEX('All CCC'!M$7:M$754,MATCH(WatchList!$B131,'All CCC'!$B$7:$B$754,0)))</f>
        <v/>
      </c>
      <c r="N131" s="334" t="str">
        <f>IF($B131="","",INDEX('All CCC'!N$7:N$754,MATCH(WatchList!$B131,'All CCC'!$B$7:$B$754,0)))</f>
        <v/>
      </c>
      <c r="O131" s="334" t="str">
        <f>IF($B131="","",INDEX('All CCC'!O$7:O$754,MATCH(WatchList!$B131,'All CCC'!$B$7:$B$754,0)))</f>
        <v/>
      </c>
      <c r="P131" s="335" t="str">
        <f>IF($B131="","",INDEX('All CCC'!P$7:P$754,MATCH(WatchList!$B131,'All CCC'!$B$7:$B$754,0)))</f>
        <v/>
      </c>
      <c r="Q131" s="335" t="str">
        <f>IF($B131="","",INDEX('All CCC'!Q$7:Q$754,MATCH(WatchList!$B131,'All CCC'!$B$7:$B$754,0)))</f>
        <v/>
      </c>
      <c r="R131" s="334" t="str">
        <f>IF($B131="","",INDEX('All CCC'!R$7:R$754,MATCH(WatchList!$B131,'All CCC'!$B$7:$B$754,0)))</f>
        <v/>
      </c>
      <c r="S131" s="334" t="str">
        <f>IF($B131="","",INDEX('All CCC'!S$7:S$754,MATCH(WatchList!$B131,'All CCC'!$B$7:$B$754,0)))</f>
        <v/>
      </c>
      <c r="T131" s="334" t="str">
        <f>IF($B131="","",INDEX('All CCC'!T$7:T$754,MATCH(WatchList!$B131,'All CCC'!$B$7:$B$754,0)))</f>
        <v/>
      </c>
      <c r="U131" s="334" t="str">
        <f>IF($B131="","",INDEX('All CCC'!U$7:U$754,MATCH(WatchList!$B131,'All CCC'!$B$7:$B$754,0)))</f>
        <v/>
      </c>
      <c r="V131" s="334" t="str">
        <f>IF($B131="","",INDEX('All CCC'!V$7:V$754,MATCH(WatchList!$B131,'All CCC'!$B$7:$B$754,0)))</f>
        <v/>
      </c>
      <c r="W131" s="334" t="str">
        <f>IF($B131="","",INDEX('All CCC'!W$7:W$754,MATCH(WatchList!$B131,'All CCC'!$B$7:$B$754,0)))</f>
        <v/>
      </c>
      <c r="X131" s="334" t="str">
        <f>IF($B131="","",INDEX('All CCC'!X$7:X$754,MATCH(WatchList!$B131,'All CCC'!$B$7:$B$754,0)))</f>
        <v/>
      </c>
      <c r="Y131" s="334" t="str">
        <f>IF($B131="","",INDEX('All CCC'!Y$7:Y$754,MATCH(WatchList!$B131,'All CCC'!$B$7:$B$754,0)))</f>
        <v/>
      </c>
      <c r="Z131" s="334" t="str">
        <f>IF($B131="","",INDEX('All CCC'!Z$7:Z$754,MATCH(WatchList!$B131,'All CCC'!$B$7:$B$754,0)))</f>
        <v/>
      </c>
      <c r="AA131" s="334" t="str">
        <f>IF($B131="","",INDEX('All CCC'!AA$7:AA$754,MATCH(WatchList!$B131,'All CCC'!$B$7:$B$754,0)))</f>
        <v/>
      </c>
      <c r="AB131" s="334" t="str">
        <f>IF($B131="","",INDEX('All CCC'!AB$7:AB$754,MATCH(WatchList!$B131,'All CCC'!$B$7:$B$754,0)))</f>
        <v/>
      </c>
      <c r="AC131" s="334" t="str">
        <f>IF($B131="","",INDEX('All CCC'!AC$7:AC$754,MATCH(WatchList!$B131,'All CCC'!$B$7:$B$754,0)))</f>
        <v/>
      </c>
      <c r="AD131" s="334" t="str">
        <f>IF($B131="","",INDEX('All CCC'!AD$7:AD$754,MATCH(WatchList!$B131,'All CCC'!$B$7:$B$754,0)))</f>
        <v/>
      </c>
      <c r="AE131" s="334" t="str">
        <f>IF($B131="","",INDEX('All CCC'!AE$7:AE$754,MATCH(WatchList!$B131,'All CCC'!$B$7:$B$754,0)))</f>
        <v/>
      </c>
      <c r="AF131" s="334" t="str">
        <f>IF($B131="","",INDEX('All CCC'!AF$7:AF$754,MATCH(WatchList!$B131,'All CCC'!$B$7:$B$754,0)))</f>
        <v/>
      </c>
      <c r="AG131" s="334" t="str">
        <f>IF($B131="","",INDEX('All CCC'!AG$7:AG$754,MATCH(WatchList!$B131,'All CCC'!$B$7:$B$754,0)))</f>
        <v/>
      </c>
      <c r="AH131" s="334" t="str">
        <f>IF($B131="","",INDEX('All CCC'!AH$7:AH$754,MATCH(WatchList!$B131,'All CCC'!$B$7:$B$754,0)))</f>
        <v/>
      </c>
      <c r="AI131" s="334" t="str">
        <f>IF($B131="","",INDEX('All CCC'!AI$7:AI$754,MATCH(WatchList!$B131,'All CCC'!$B$7:$B$754,0)))</f>
        <v/>
      </c>
      <c r="AJ131" s="334" t="str">
        <f>IF($B131="","",INDEX('All CCC'!AJ$7:AJ$754,MATCH(WatchList!$B131,'All CCC'!$B$7:$B$754,0)))</f>
        <v/>
      </c>
      <c r="AK131" s="334" t="str">
        <f>IF($B131="","",INDEX('All CCC'!AK$7:AK$754,MATCH(WatchList!$B131,'All CCC'!$B$7:$B$754,0)))</f>
        <v/>
      </c>
      <c r="AL131" s="334" t="str">
        <f>IF($B131="","",INDEX('All CCC'!AL$7:AL$754,MATCH(WatchList!$B131,'All CCC'!$B$7:$B$754,0)))</f>
        <v/>
      </c>
      <c r="AM131" s="334" t="str">
        <f>IF($B131="","",INDEX('All CCC'!AM$7:AM$754,MATCH(WatchList!$B131,'All CCC'!$B$7:$B$754,0)))</f>
        <v/>
      </c>
      <c r="AN131" s="334" t="str">
        <f>IF($B131="","",INDEX('All CCC'!AN$7:AN$754,MATCH(WatchList!$B131,'All CCC'!$B$7:$B$754,0)))</f>
        <v/>
      </c>
      <c r="AO131" s="334" t="str">
        <f>IF($B131="","",INDEX('All CCC'!AO$7:AO$754,MATCH(WatchList!$B131,'All CCC'!$B$7:$B$754,0)))</f>
        <v/>
      </c>
      <c r="AP131" s="334" t="str">
        <f>IF($B131="","",INDEX('All CCC'!AP$7:AP$754,MATCH(WatchList!$B131,'All CCC'!$B$7:$B$754,0)))</f>
        <v/>
      </c>
      <c r="AQ131" s="334" t="str">
        <f>IF($B131="","",INDEX('All CCC'!AQ$7:AQ$754,MATCH(WatchList!$B131,'All CCC'!$B$7:$B$754,0)))</f>
        <v/>
      </c>
      <c r="AR131" s="334" t="str">
        <f>IF($B131="","",INDEX('All CCC'!AR$7:AR$754,MATCH(WatchList!$B131,'All CCC'!$B$7:$B$754,0)))</f>
        <v/>
      </c>
      <c r="AS131" s="334" t="str">
        <f>IF($B131="","",INDEX('All CCC'!AS$7:AS$754,MATCH(WatchList!$B131,'All CCC'!$B$7:$B$754,0)))</f>
        <v/>
      </c>
      <c r="AT131" s="334" t="str">
        <f>IF($B131="","",INDEX('All CCC'!AT$7:AT$754,MATCH(WatchList!$B131,'All CCC'!$B$7:$B$754,0)))</f>
        <v/>
      </c>
      <c r="AU131" s="334" t="str">
        <f>IF($B131="","",INDEX('All CCC'!AU$7:AU$754,MATCH(WatchList!$B131,'All CCC'!$B$7:$B$754,0)))</f>
        <v/>
      </c>
      <c r="AV131" s="334" t="str">
        <f>IF($B131="","",INDEX('All CCC'!AV$7:AV$754,MATCH(WatchList!$B131,'All CCC'!$B$7:$B$754,0)))</f>
        <v/>
      </c>
      <c r="AW131" s="334" t="str">
        <f>IF($B131="","",INDEX('All CCC'!AW$7:AW$754,MATCH(WatchList!$B131,'All CCC'!$B$7:$B$754,0)))</f>
        <v/>
      </c>
      <c r="AX131" s="334" t="str">
        <f>IF($B131="","",INDEX('All CCC'!AX$7:AX$754,MATCH(WatchList!$B131,'All CCC'!$B$7:$B$754,0)))</f>
        <v/>
      </c>
      <c r="AY131" s="334" t="str">
        <f>IF($B131="","",INDEX('All CCC'!AY$7:AY$754,MATCH(WatchList!$B131,'All CCC'!$B$7:$B$754,0)))</f>
        <v/>
      </c>
      <c r="AZ131" s="334" t="str">
        <f>IF($B131="","",INDEX('All CCC'!AZ$7:AZ$754,MATCH(WatchList!$B131,'All CCC'!$B$7:$B$754,0)))</f>
        <v/>
      </c>
      <c r="BA131" s="334" t="str">
        <f>IF($B131="","",INDEX('All CCC'!BA$7:BA$754,MATCH(WatchList!$B131,'All CCC'!$B$7:$B$754,0)))</f>
        <v/>
      </c>
      <c r="BB131" s="334" t="str">
        <f>IF($B131="","",INDEX('All CCC'!BB$7:BB$754,MATCH(WatchList!$B131,'All CCC'!$B$7:$B$754,0)))</f>
        <v/>
      </c>
      <c r="BC131" s="334" t="str">
        <f>IF($B131="","",INDEX('All CCC'!BC$7:BC$754,MATCH(WatchList!$B131,'All CCC'!$B$7:$B$754,0)))</f>
        <v/>
      </c>
      <c r="BD131" s="334" t="str">
        <f>IF($B131="","",INDEX('All CCC'!BD$7:BD$754,MATCH(WatchList!$B131,'All CCC'!$B$7:$B$754,0)))</f>
        <v/>
      </c>
      <c r="BE131" s="334" t="str">
        <f>IF($B131="","",INDEX('All CCC'!BE$7:BE$754,MATCH(WatchList!$B131,'All CCC'!$B$7:$B$754,0)))</f>
        <v/>
      </c>
      <c r="BF131" s="334" t="str">
        <f>IF($B131="","",INDEX('All CCC'!BF$7:BF$754,MATCH(WatchList!$B131,'All CCC'!$B$7:$B$754,0)))</f>
        <v/>
      </c>
      <c r="BG131" s="334" t="str">
        <f>IF($B131="","",INDEX('All CCC'!BG$7:BG$754,MATCH(WatchList!$B131,'All CCC'!$B$7:$B$754,0)))</f>
        <v/>
      </c>
    </row>
    <row r="132" spans="1:59" x14ac:dyDescent="0.2">
      <c r="A132" s="333" t="str">
        <f>IF($B132="","",INDEX('All CCC'!A$7:A$754,MATCH(WatchList!$B132,'All CCC'!$B$7:$B$754,0)))</f>
        <v/>
      </c>
      <c r="B132" s="127"/>
      <c r="C132" s="334" t="str">
        <f>IF($B132="","",INDEX('All CCC'!C$7:C$754,MATCH(WatchList!$B132,'All CCC'!$B$7:$B$754,0)))</f>
        <v/>
      </c>
      <c r="D132" s="334" t="str">
        <f>IF($B132="","",INDEX('All CCC'!D$7:D$754,MATCH(WatchList!$B132,'All CCC'!$B$7:$B$754,0)))</f>
        <v/>
      </c>
      <c r="E132" s="334" t="str">
        <f>IF($B132="","",INDEX('All CCC'!E$7:E$754,MATCH(WatchList!$B132,'All CCC'!$B$7:$B$754,0)))</f>
        <v/>
      </c>
      <c r="F132" s="334" t="str">
        <f>IF($B132="","",INDEX('All CCC'!F$7:F$754,MATCH(WatchList!$B132,'All CCC'!$B$7:$B$754,0)))</f>
        <v/>
      </c>
      <c r="G132" s="334" t="str">
        <f>IF($B132="","",INDEX('All CCC'!G$7:G$754,MATCH(WatchList!$B132,'All CCC'!$B$7:$B$754,0)))</f>
        <v/>
      </c>
      <c r="H132" s="334" t="str">
        <f>IF($B132="","",INDEX('All CCC'!H$7:H$754,MATCH(WatchList!$B132,'All CCC'!$B$7:$B$754,0)))</f>
        <v/>
      </c>
      <c r="I132" s="334" t="str">
        <f>IF($B132="","",INDEX('All CCC'!I$7:I$754,MATCH(WatchList!$B132,'All CCC'!$B$7:$B$754,0)))</f>
        <v/>
      </c>
      <c r="J132" s="334" t="str">
        <f>IF($B132="","",INDEX('All CCC'!J$7:J$754,MATCH(WatchList!$B132,'All CCC'!$B$7:$B$754,0)))</f>
        <v/>
      </c>
      <c r="K132" s="334" t="str">
        <f>IF($B132="","",INDEX('All CCC'!K$7:K$754,MATCH(WatchList!$B132,'All CCC'!$B$7:$B$754,0)))</f>
        <v/>
      </c>
      <c r="L132" s="334" t="str">
        <f>IF($B132="","",INDEX('All CCC'!L$7:L$754,MATCH(WatchList!$B132,'All CCC'!$B$7:$B$754,0)))</f>
        <v/>
      </c>
      <c r="M132" s="334" t="str">
        <f>IF($B132="","",INDEX('All CCC'!M$7:M$754,MATCH(WatchList!$B132,'All CCC'!$B$7:$B$754,0)))</f>
        <v/>
      </c>
      <c r="N132" s="334" t="str">
        <f>IF($B132="","",INDEX('All CCC'!N$7:N$754,MATCH(WatchList!$B132,'All CCC'!$B$7:$B$754,0)))</f>
        <v/>
      </c>
      <c r="O132" s="334" t="str">
        <f>IF($B132="","",INDEX('All CCC'!O$7:O$754,MATCH(WatchList!$B132,'All CCC'!$B$7:$B$754,0)))</f>
        <v/>
      </c>
      <c r="P132" s="335" t="str">
        <f>IF($B132="","",INDEX('All CCC'!P$7:P$754,MATCH(WatchList!$B132,'All CCC'!$B$7:$B$754,0)))</f>
        <v/>
      </c>
      <c r="Q132" s="335" t="str">
        <f>IF($B132="","",INDEX('All CCC'!Q$7:Q$754,MATCH(WatchList!$B132,'All CCC'!$B$7:$B$754,0)))</f>
        <v/>
      </c>
      <c r="R132" s="334" t="str">
        <f>IF($B132="","",INDEX('All CCC'!R$7:R$754,MATCH(WatchList!$B132,'All CCC'!$B$7:$B$754,0)))</f>
        <v/>
      </c>
      <c r="S132" s="334" t="str">
        <f>IF($B132="","",INDEX('All CCC'!S$7:S$754,MATCH(WatchList!$B132,'All CCC'!$B$7:$B$754,0)))</f>
        <v/>
      </c>
      <c r="T132" s="334" t="str">
        <f>IF($B132="","",INDEX('All CCC'!T$7:T$754,MATCH(WatchList!$B132,'All CCC'!$B$7:$B$754,0)))</f>
        <v/>
      </c>
      <c r="U132" s="334" t="str">
        <f>IF($B132="","",INDEX('All CCC'!U$7:U$754,MATCH(WatchList!$B132,'All CCC'!$B$7:$B$754,0)))</f>
        <v/>
      </c>
      <c r="V132" s="334" t="str">
        <f>IF($B132="","",INDEX('All CCC'!V$7:V$754,MATCH(WatchList!$B132,'All CCC'!$B$7:$B$754,0)))</f>
        <v/>
      </c>
      <c r="W132" s="334" t="str">
        <f>IF($B132="","",INDEX('All CCC'!W$7:W$754,MATCH(WatchList!$B132,'All CCC'!$B$7:$B$754,0)))</f>
        <v/>
      </c>
      <c r="X132" s="334" t="str">
        <f>IF($B132="","",INDEX('All CCC'!X$7:X$754,MATCH(WatchList!$B132,'All CCC'!$B$7:$B$754,0)))</f>
        <v/>
      </c>
      <c r="Y132" s="334" t="str">
        <f>IF($B132="","",INDEX('All CCC'!Y$7:Y$754,MATCH(WatchList!$B132,'All CCC'!$B$7:$B$754,0)))</f>
        <v/>
      </c>
      <c r="Z132" s="334" t="str">
        <f>IF($B132="","",INDEX('All CCC'!Z$7:Z$754,MATCH(WatchList!$B132,'All CCC'!$B$7:$B$754,0)))</f>
        <v/>
      </c>
      <c r="AA132" s="334" t="str">
        <f>IF($B132="","",INDEX('All CCC'!AA$7:AA$754,MATCH(WatchList!$B132,'All CCC'!$B$7:$B$754,0)))</f>
        <v/>
      </c>
      <c r="AB132" s="334" t="str">
        <f>IF($B132="","",INDEX('All CCC'!AB$7:AB$754,MATCH(WatchList!$B132,'All CCC'!$B$7:$B$754,0)))</f>
        <v/>
      </c>
      <c r="AC132" s="334" t="str">
        <f>IF($B132="","",INDEX('All CCC'!AC$7:AC$754,MATCH(WatchList!$B132,'All CCC'!$B$7:$B$754,0)))</f>
        <v/>
      </c>
      <c r="AD132" s="334" t="str">
        <f>IF($B132="","",INDEX('All CCC'!AD$7:AD$754,MATCH(WatchList!$B132,'All CCC'!$B$7:$B$754,0)))</f>
        <v/>
      </c>
      <c r="AE132" s="334" t="str">
        <f>IF($B132="","",INDEX('All CCC'!AE$7:AE$754,MATCH(WatchList!$B132,'All CCC'!$B$7:$B$754,0)))</f>
        <v/>
      </c>
      <c r="AF132" s="334" t="str">
        <f>IF($B132="","",INDEX('All CCC'!AF$7:AF$754,MATCH(WatchList!$B132,'All CCC'!$B$7:$B$754,0)))</f>
        <v/>
      </c>
      <c r="AG132" s="334" t="str">
        <f>IF($B132="","",INDEX('All CCC'!AG$7:AG$754,MATCH(WatchList!$B132,'All CCC'!$B$7:$B$754,0)))</f>
        <v/>
      </c>
      <c r="AH132" s="334" t="str">
        <f>IF($B132="","",INDEX('All CCC'!AH$7:AH$754,MATCH(WatchList!$B132,'All CCC'!$B$7:$B$754,0)))</f>
        <v/>
      </c>
      <c r="AI132" s="334" t="str">
        <f>IF($B132="","",INDEX('All CCC'!AI$7:AI$754,MATCH(WatchList!$B132,'All CCC'!$B$7:$B$754,0)))</f>
        <v/>
      </c>
      <c r="AJ132" s="334" t="str">
        <f>IF($B132="","",INDEX('All CCC'!AJ$7:AJ$754,MATCH(WatchList!$B132,'All CCC'!$B$7:$B$754,0)))</f>
        <v/>
      </c>
      <c r="AK132" s="334" t="str">
        <f>IF($B132="","",INDEX('All CCC'!AK$7:AK$754,MATCH(WatchList!$B132,'All CCC'!$B$7:$B$754,0)))</f>
        <v/>
      </c>
      <c r="AL132" s="334" t="str">
        <f>IF($B132="","",INDEX('All CCC'!AL$7:AL$754,MATCH(WatchList!$B132,'All CCC'!$B$7:$B$754,0)))</f>
        <v/>
      </c>
      <c r="AM132" s="334" t="str">
        <f>IF($B132="","",INDEX('All CCC'!AM$7:AM$754,MATCH(WatchList!$B132,'All CCC'!$B$7:$B$754,0)))</f>
        <v/>
      </c>
      <c r="AN132" s="334" t="str">
        <f>IF($B132="","",INDEX('All CCC'!AN$7:AN$754,MATCH(WatchList!$B132,'All CCC'!$B$7:$B$754,0)))</f>
        <v/>
      </c>
      <c r="AO132" s="334" t="str">
        <f>IF($B132="","",INDEX('All CCC'!AO$7:AO$754,MATCH(WatchList!$B132,'All CCC'!$B$7:$B$754,0)))</f>
        <v/>
      </c>
      <c r="AP132" s="334" t="str">
        <f>IF($B132="","",INDEX('All CCC'!AP$7:AP$754,MATCH(WatchList!$B132,'All CCC'!$B$7:$B$754,0)))</f>
        <v/>
      </c>
      <c r="AQ132" s="334" t="str">
        <f>IF($B132="","",INDEX('All CCC'!AQ$7:AQ$754,MATCH(WatchList!$B132,'All CCC'!$B$7:$B$754,0)))</f>
        <v/>
      </c>
      <c r="AR132" s="334" t="str">
        <f>IF($B132="","",INDEX('All CCC'!AR$7:AR$754,MATCH(WatchList!$B132,'All CCC'!$B$7:$B$754,0)))</f>
        <v/>
      </c>
      <c r="AS132" s="334" t="str">
        <f>IF($B132="","",INDEX('All CCC'!AS$7:AS$754,MATCH(WatchList!$B132,'All CCC'!$B$7:$B$754,0)))</f>
        <v/>
      </c>
      <c r="AT132" s="334" t="str">
        <f>IF($B132="","",INDEX('All CCC'!AT$7:AT$754,MATCH(WatchList!$B132,'All CCC'!$B$7:$B$754,0)))</f>
        <v/>
      </c>
      <c r="AU132" s="334" t="str">
        <f>IF($B132="","",INDEX('All CCC'!AU$7:AU$754,MATCH(WatchList!$B132,'All CCC'!$B$7:$B$754,0)))</f>
        <v/>
      </c>
      <c r="AV132" s="334" t="str">
        <f>IF($B132="","",INDEX('All CCC'!AV$7:AV$754,MATCH(WatchList!$B132,'All CCC'!$B$7:$B$754,0)))</f>
        <v/>
      </c>
      <c r="AW132" s="334" t="str">
        <f>IF($B132="","",INDEX('All CCC'!AW$7:AW$754,MATCH(WatchList!$B132,'All CCC'!$B$7:$B$754,0)))</f>
        <v/>
      </c>
      <c r="AX132" s="334" t="str">
        <f>IF($B132="","",INDEX('All CCC'!AX$7:AX$754,MATCH(WatchList!$B132,'All CCC'!$B$7:$B$754,0)))</f>
        <v/>
      </c>
      <c r="AY132" s="334" t="str">
        <f>IF($B132="","",INDEX('All CCC'!AY$7:AY$754,MATCH(WatchList!$B132,'All CCC'!$B$7:$B$754,0)))</f>
        <v/>
      </c>
      <c r="AZ132" s="334" t="str">
        <f>IF($B132="","",INDEX('All CCC'!AZ$7:AZ$754,MATCH(WatchList!$B132,'All CCC'!$B$7:$B$754,0)))</f>
        <v/>
      </c>
      <c r="BA132" s="334" t="str">
        <f>IF($B132="","",INDEX('All CCC'!BA$7:BA$754,MATCH(WatchList!$B132,'All CCC'!$B$7:$B$754,0)))</f>
        <v/>
      </c>
      <c r="BB132" s="334" t="str">
        <f>IF($B132="","",INDEX('All CCC'!BB$7:BB$754,MATCH(WatchList!$B132,'All CCC'!$B$7:$B$754,0)))</f>
        <v/>
      </c>
      <c r="BC132" s="334" t="str">
        <f>IF($B132="","",INDEX('All CCC'!BC$7:BC$754,MATCH(WatchList!$B132,'All CCC'!$B$7:$B$754,0)))</f>
        <v/>
      </c>
      <c r="BD132" s="334" t="str">
        <f>IF($B132="","",INDEX('All CCC'!BD$7:BD$754,MATCH(WatchList!$B132,'All CCC'!$B$7:$B$754,0)))</f>
        <v/>
      </c>
      <c r="BE132" s="334" t="str">
        <f>IF($B132="","",INDEX('All CCC'!BE$7:BE$754,MATCH(WatchList!$B132,'All CCC'!$B$7:$B$754,0)))</f>
        <v/>
      </c>
      <c r="BF132" s="334" t="str">
        <f>IF($B132="","",INDEX('All CCC'!BF$7:BF$754,MATCH(WatchList!$B132,'All CCC'!$B$7:$B$754,0)))</f>
        <v/>
      </c>
      <c r="BG132" s="334" t="str">
        <f>IF($B132="","",INDEX('All CCC'!BG$7:BG$754,MATCH(WatchList!$B132,'All CCC'!$B$7:$B$754,0)))</f>
        <v/>
      </c>
    </row>
    <row r="133" spans="1:59" x14ac:dyDescent="0.2">
      <c r="A133" s="333" t="str">
        <f>IF($B133="","",INDEX('All CCC'!A$7:A$754,MATCH(WatchList!$B133,'All CCC'!$B$7:$B$754,0)))</f>
        <v/>
      </c>
      <c r="B133" s="127"/>
      <c r="C133" s="334" t="str">
        <f>IF($B133="","",INDEX('All CCC'!C$7:C$754,MATCH(WatchList!$B133,'All CCC'!$B$7:$B$754,0)))</f>
        <v/>
      </c>
      <c r="D133" s="334" t="str">
        <f>IF($B133="","",INDEX('All CCC'!D$7:D$754,MATCH(WatchList!$B133,'All CCC'!$B$7:$B$754,0)))</f>
        <v/>
      </c>
      <c r="E133" s="334" t="str">
        <f>IF($B133="","",INDEX('All CCC'!E$7:E$754,MATCH(WatchList!$B133,'All CCC'!$B$7:$B$754,0)))</f>
        <v/>
      </c>
      <c r="F133" s="334" t="str">
        <f>IF($B133="","",INDEX('All CCC'!F$7:F$754,MATCH(WatchList!$B133,'All CCC'!$B$7:$B$754,0)))</f>
        <v/>
      </c>
      <c r="G133" s="334" t="str">
        <f>IF($B133="","",INDEX('All CCC'!G$7:G$754,MATCH(WatchList!$B133,'All CCC'!$B$7:$B$754,0)))</f>
        <v/>
      </c>
      <c r="H133" s="334" t="str">
        <f>IF($B133="","",INDEX('All CCC'!H$7:H$754,MATCH(WatchList!$B133,'All CCC'!$B$7:$B$754,0)))</f>
        <v/>
      </c>
      <c r="I133" s="334" t="str">
        <f>IF($B133="","",INDEX('All CCC'!I$7:I$754,MATCH(WatchList!$B133,'All CCC'!$B$7:$B$754,0)))</f>
        <v/>
      </c>
      <c r="J133" s="334" t="str">
        <f>IF($B133="","",INDEX('All CCC'!J$7:J$754,MATCH(WatchList!$B133,'All CCC'!$B$7:$B$754,0)))</f>
        <v/>
      </c>
      <c r="K133" s="334" t="str">
        <f>IF($B133="","",INDEX('All CCC'!K$7:K$754,MATCH(WatchList!$B133,'All CCC'!$B$7:$B$754,0)))</f>
        <v/>
      </c>
      <c r="L133" s="334" t="str">
        <f>IF($B133="","",INDEX('All CCC'!L$7:L$754,MATCH(WatchList!$B133,'All CCC'!$B$7:$B$754,0)))</f>
        <v/>
      </c>
      <c r="M133" s="334" t="str">
        <f>IF($B133="","",INDEX('All CCC'!M$7:M$754,MATCH(WatchList!$B133,'All CCC'!$B$7:$B$754,0)))</f>
        <v/>
      </c>
      <c r="N133" s="334" t="str">
        <f>IF($B133="","",INDEX('All CCC'!N$7:N$754,MATCH(WatchList!$B133,'All CCC'!$B$7:$B$754,0)))</f>
        <v/>
      </c>
      <c r="O133" s="334" t="str">
        <f>IF($B133="","",INDEX('All CCC'!O$7:O$754,MATCH(WatchList!$B133,'All CCC'!$B$7:$B$754,0)))</f>
        <v/>
      </c>
      <c r="P133" s="335" t="str">
        <f>IF($B133="","",INDEX('All CCC'!P$7:P$754,MATCH(WatchList!$B133,'All CCC'!$B$7:$B$754,0)))</f>
        <v/>
      </c>
      <c r="Q133" s="335" t="str">
        <f>IF($B133="","",INDEX('All CCC'!Q$7:Q$754,MATCH(WatchList!$B133,'All CCC'!$B$7:$B$754,0)))</f>
        <v/>
      </c>
      <c r="R133" s="334" t="str">
        <f>IF($B133="","",INDEX('All CCC'!R$7:R$754,MATCH(WatchList!$B133,'All CCC'!$B$7:$B$754,0)))</f>
        <v/>
      </c>
      <c r="S133" s="334" t="str">
        <f>IF($B133="","",INDEX('All CCC'!S$7:S$754,MATCH(WatchList!$B133,'All CCC'!$B$7:$B$754,0)))</f>
        <v/>
      </c>
      <c r="T133" s="334" t="str">
        <f>IF($B133="","",INDEX('All CCC'!T$7:T$754,MATCH(WatchList!$B133,'All CCC'!$B$7:$B$754,0)))</f>
        <v/>
      </c>
      <c r="U133" s="334" t="str">
        <f>IF($B133="","",INDEX('All CCC'!U$7:U$754,MATCH(WatchList!$B133,'All CCC'!$B$7:$B$754,0)))</f>
        <v/>
      </c>
      <c r="V133" s="334" t="str">
        <f>IF($B133="","",INDEX('All CCC'!V$7:V$754,MATCH(WatchList!$B133,'All CCC'!$B$7:$B$754,0)))</f>
        <v/>
      </c>
      <c r="W133" s="334" t="str">
        <f>IF($B133="","",INDEX('All CCC'!W$7:W$754,MATCH(WatchList!$B133,'All CCC'!$B$7:$B$754,0)))</f>
        <v/>
      </c>
      <c r="X133" s="334" t="str">
        <f>IF($B133="","",INDEX('All CCC'!X$7:X$754,MATCH(WatchList!$B133,'All CCC'!$B$7:$B$754,0)))</f>
        <v/>
      </c>
      <c r="Y133" s="334" t="str">
        <f>IF($B133="","",INDEX('All CCC'!Y$7:Y$754,MATCH(WatchList!$B133,'All CCC'!$B$7:$B$754,0)))</f>
        <v/>
      </c>
      <c r="Z133" s="334" t="str">
        <f>IF($B133="","",INDEX('All CCC'!Z$7:Z$754,MATCH(WatchList!$B133,'All CCC'!$B$7:$B$754,0)))</f>
        <v/>
      </c>
      <c r="AA133" s="334" t="str">
        <f>IF($B133="","",INDEX('All CCC'!AA$7:AA$754,MATCH(WatchList!$B133,'All CCC'!$B$7:$B$754,0)))</f>
        <v/>
      </c>
      <c r="AB133" s="334" t="str">
        <f>IF($B133="","",INDEX('All CCC'!AB$7:AB$754,MATCH(WatchList!$B133,'All CCC'!$B$7:$B$754,0)))</f>
        <v/>
      </c>
      <c r="AC133" s="334" t="str">
        <f>IF($B133="","",INDEX('All CCC'!AC$7:AC$754,MATCH(WatchList!$B133,'All CCC'!$B$7:$B$754,0)))</f>
        <v/>
      </c>
      <c r="AD133" s="334" t="str">
        <f>IF($B133="","",INDEX('All CCC'!AD$7:AD$754,MATCH(WatchList!$B133,'All CCC'!$B$7:$B$754,0)))</f>
        <v/>
      </c>
      <c r="AE133" s="334" t="str">
        <f>IF($B133="","",INDEX('All CCC'!AE$7:AE$754,MATCH(WatchList!$B133,'All CCC'!$B$7:$B$754,0)))</f>
        <v/>
      </c>
      <c r="AF133" s="334" t="str">
        <f>IF($B133="","",INDEX('All CCC'!AF$7:AF$754,MATCH(WatchList!$B133,'All CCC'!$B$7:$B$754,0)))</f>
        <v/>
      </c>
      <c r="AG133" s="334" t="str">
        <f>IF($B133="","",INDEX('All CCC'!AG$7:AG$754,MATCH(WatchList!$B133,'All CCC'!$B$7:$B$754,0)))</f>
        <v/>
      </c>
      <c r="AH133" s="334" t="str">
        <f>IF($B133="","",INDEX('All CCC'!AH$7:AH$754,MATCH(WatchList!$B133,'All CCC'!$B$7:$B$754,0)))</f>
        <v/>
      </c>
      <c r="AI133" s="334" t="str">
        <f>IF($B133="","",INDEX('All CCC'!AI$7:AI$754,MATCH(WatchList!$B133,'All CCC'!$B$7:$B$754,0)))</f>
        <v/>
      </c>
      <c r="AJ133" s="334" t="str">
        <f>IF($B133="","",INDEX('All CCC'!AJ$7:AJ$754,MATCH(WatchList!$B133,'All CCC'!$B$7:$B$754,0)))</f>
        <v/>
      </c>
      <c r="AK133" s="334" t="str">
        <f>IF($B133="","",INDEX('All CCC'!AK$7:AK$754,MATCH(WatchList!$B133,'All CCC'!$B$7:$B$754,0)))</f>
        <v/>
      </c>
      <c r="AL133" s="334" t="str">
        <f>IF($B133="","",INDEX('All CCC'!AL$7:AL$754,MATCH(WatchList!$B133,'All CCC'!$B$7:$B$754,0)))</f>
        <v/>
      </c>
      <c r="AM133" s="334" t="str">
        <f>IF($B133="","",INDEX('All CCC'!AM$7:AM$754,MATCH(WatchList!$B133,'All CCC'!$B$7:$B$754,0)))</f>
        <v/>
      </c>
      <c r="AN133" s="334" t="str">
        <f>IF($B133="","",INDEX('All CCC'!AN$7:AN$754,MATCH(WatchList!$B133,'All CCC'!$B$7:$B$754,0)))</f>
        <v/>
      </c>
      <c r="AO133" s="334" t="str">
        <f>IF($B133="","",INDEX('All CCC'!AO$7:AO$754,MATCH(WatchList!$B133,'All CCC'!$B$7:$B$754,0)))</f>
        <v/>
      </c>
      <c r="AP133" s="334" t="str">
        <f>IF($B133="","",INDEX('All CCC'!AP$7:AP$754,MATCH(WatchList!$B133,'All CCC'!$B$7:$B$754,0)))</f>
        <v/>
      </c>
      <c r="AQ133" s="334" t="str">
        <f>IF($B133="","",INDEX('All CCC'!AQ$7:AQ$754,MATCH(WatchList!$B133,'All CCC'!$B$7:$B$754,0)))</f>
        <v/>
      </c>
      <c r="AR133" s="334" t="str">
        <f>IF($B133="","",INDEX('All CCC'!AR$7:AR$754,MATCH(WatchList!$B133,'All CCC'!$B$7:$B$754,0)))</f>
        <v/>
      </c>
      <c r="AS133" s="334" t="str">
        <f>IF($B133="","",INDEX('All CCC'!AS$7:AS$754,MATCH(WatchList!$B133,'All CCC'!$B$7:$B$754,0)))</f>
        <v/>
      </c>
      <c r="AT133" s="334" t="str">
        <f>IF($B133="","",INDEX('All CCC'!AT$7:AT$754,MATCH(WatchList!$B133,'All CCC'!$B$7:$B$754,0)))</f>
        <v/>
      </c>
      <c r="AU133" s="334" t="str">
        <f>IF($B133="","",INDEX('All CCC'!AU$7:AU$754,MATCH(WatchList!$B133,'All CCC'!$B$7:$B$754,0)))</f>
        <v/>
      </c>
      <c r="AV133" s="334" t="str">
        <f>IF($B133="","",INDEX('All CCC'!AV$7:AV$754,MATCH(WatchList!$B133,'All CCC'!$B$7:$B$754,0)))</f>
        <v/>
      </c>
      <c r="AW133" s="334" t="str">
        <f>IF($B133="","",INDEX('All CCC'!AW$7:AW$754,MATCH(WatchList!$B133,'All CCC'!$B$7:$B$754,0)))</f>
        <v/>
      </c>
      <c r="AX133" s="334" t="str">
        <f>IF($B133="","",INDEX('All CCC'!AX$7:AX$754,MATCH(WatchList!$B133,'All CCC'!$B$7:$B$754,0)))</f>
        <v/>
      </c>
      <c r="AY133" s="334" t="str">
        <f>IF($B133="","",INDEX('All CCC'!AY$7:AY$754,MATCH(WatchList!$B133,'All CCC'!$B$7:$B$754,0)))</f>
        <v/>
      </c>
      <c r="AZ133" s="334" t="str">
        <f>IF($B133="","",INDEX('All CCC'!AZ$7:AZ$754,MATCH(WatchList!$B133,'All CCC'!$B$7:$B$754,0)))</f>
        <v/>
      </c>
      <c r="BA133" s="334" t="str">
        <f>IF($B133="","",INDEX('All CCC'!BA$7:BA$754,MATCH(WatchList!$B133,'All CCC'!$B$7:$B$754,0)))</f>
        <v/>
      </c>
      <c r="BB133" s="334" t="str">
        <f>IF($B133="","",INDEX('All CCC'!BB$7:BB$754,MATCH(WatchList!$B133,'All CCC'!$B$7:$B$754,0)))</f>
        <v/>
      </c>
      <c r="BC133" s="334" t="str">
        <f>IF($B133="","",INDEX('All CCC'!BC$7:BC$754,MATCH(WatchList!$B133,'All CCC'!$B$7:$B$754,0)))</f>
        <v/>
      </c>
      <c r="BD133" s="334" t="str">
        <f>IF($B133="","",INDEX('All CCC'!BD$7:BD$754,MATCH(WatchList!$B133,'All CCC'!$B$7:$B$754,0)))</f>
        <v/>
      </c>
      <c r="BE133" s="334" t="str">
        <f>IF($B133="","",INDEX('All CCC'!BE$7:BE$754,MATCH(WatchList!$B133,'All CCC'!$B$7:$B$754,0)))</f>
        <v/>
      </c>
      <c r="BF133" s="334" t="str">
        <f>IF($B133="","",INDEX('All CCC'!BF$7:BF$754,MATCH(WatchList!$B133,'All CCC'!$B$7:$B$754,0)))</f>
        <v/>
      </c>
      <c r="BG133" s="334" t="str">
        <f>IF($B133="","",INDEX('All CCC'!BG$7:BG$754,MATCH(WatchList!$B133,'All CCC'!$B$7:$B$754,0)))</f>
        <v/>
      </c>
    </row>
    <row r="134" spans="1:59" x14ac:dyDescent="0.2">
      <c r="A134" s="333" t="str">
        <f>IF($B134="","",INDEX('All CCC'!A$7:A$754,MATCH(WatchList!$B134,'All CCC'!$B$7:$B$754,0)))</f>
        <v/>
      </c>
      <c r="B134" s="127"/>
      <c r="C134" s="334" t="str">
        <f>IF($B134="","",INDEX('All CCC'!C$7:C$754,MATCH(WatchList!$B134,'All CCC'!$B$7:$B$754,0)))</f>
        <v/>
      </c>
      <c r="D134" s="334" t="str">
        <f>IF($B134="","",INDEX('All CCC'!D$7:D$754,MATCH(WatchList!$B134,'All CCC'!$B$7:$B$754,0)))</f>
        <v/>
      </c>
      <c r="E134" s="334" t="str">
        <f>IF($B134="","",INDEX('All CCC'!E$7:E$754,MATCH(WatchList!$B134,'All CCC'!$B$7:$B$754,0)))</f>
        <v/>
      </c>
      <c r="F134" s="334" t="str">
        <f>IF($B134="","",INDEX('All CCC'!F$7:F$754,MATCH(WatchList!$B134,'All CCC'!$B$7:$B$754,0)))</f>
        <v/>
      </c>
      <c r="G134" s="334" t="str">
        <f>IF($B134="","",INDEX('All CCC'!G$7:G$754,MATCH(WatchList!$B134,'All CCC'!$B$7:$B$754,0)))</f>
        <v/>
      </c>
      <c r="H134" s="334" t="str">
        <f>IF($B134="","",INDEX('All CCC'!H$7:H$754,MATCH(WatchList!$B134,'All CCC'!$B$7:$B$754,0)))</f>
        <v/>
      </c>
      <c r="I134" s="334" t="str">
        <f>IF($B134="","",INDEX('All CCC'!I$7:I$754,MATCH(WatchList!$B134,'All CCC'!$B$7:$B$754,0)))</f>
        <v/>
      </c>
      <c r="J134" s="334" t="str">
        <f>IF($B134="","",INDEX('All CCC'!J$7:J$754,MATCH(WatchList!$B134,'All CCC'!$B$7:$B$754,0)))</f>
        <v/>
      </c>
      <c r="K134" s="334" t="str">
        <f>IF($B134="","",INDEX('All CCC'!K$7:K$754,MATCH(WatchList!$B134,'All CCC'!$B$7:$B$754,0)))</f>
        <v/>
      </c>
      <c r="L134" s="334" t="str">
        <f>IF($B134="","",INDEX('All CCC'!L$7:L$754,MATCH(WatchList!$B134,'All CCC'!$B$7:$B$754,0)))</f>
        <v/>
      </c>
      <c r="M134" s="334" t="str">
        <f>IF($B134="","",INDEX('All CCC'!M$7:M$754,MATCH(WatchList!$B134,'All CCC'!$B$7:$B$754,0)))</f>
        <v/>
      </c>
      <c r="N134" s="334" t="str">
        <f>IF($B134="","",INDEX('All CCC'!N$7:N$754,MATCH(WatchList!$B134,'All CCC'!$B$7:$B$754,0)))</f>
        <v/>
      </c>
      <c r="O134" s="334" t="str">
        <f>IF($B134="","",INDEX('All CCC'!O$7:O$754,MATCH(WatchList!$B134,'All CCC'!$B$7:$B$754,0)))</f>
        <v/>
      </c>
      <c r="P134" s="335" t="str">
        <f>IF($B134="","",INDEX('All CCC'!P$7:P$754,MATCH(WatchList!$B134,'All CCC'!$B$7:$B$754,0)))</f>
        <v/>
      </c>
      <c r="Q134" s="335" t="str">
        <f>IF($B134="","",INDEX('All CCC'!Q$7:Q$754,MATCH(WatchList!$B134,'All CCC'!$B$7:$B$754,0)))</f>
        <v/>
      </c>
      <c r="R134" s="334" t="str">
        <f>IF($B134="","",INDEX('All CCC'!R$7:R$754,MATCH(WatchList!$B134,'All CCC'!$B$7:$B$754,0)))</f>
        <v/>
      </c>
      <c r="S134" s="334" t="str">
        <f>IF($B134="","",INDEX('All CCC'!S$7:S$754,MATCH(WatchList!$B134,'All CCC'!$B$7:$B$754,0)))</f>
        <v/>
      </c>
      <c r="T134" s="334" t="str">
        <f>IF($B134="","",INDEX('All CCC'!T$7:T$754,MATCH(WatchList!$B134,'All CCC'!$B$7:$B$754,0)))</f>
        <v/>
      </c>
      <c r="U134" s="334" t="str">
        <f>IF($B134="","",INDEX('All CCC'!U$7:U$754,MATCH(WatchList!$B134,'All CCC'!$B$7:$B$754,0)))</f>
        <v/>
      </c>
      <c r="V134" s="334" t="str">
        <f>IF($B134="","",INDEX('All CCC'!V$7:V$754,MATCH(WatchList!$B134,'All CCC'!$B$7:$B$754,0)))</f>
        <v/>
      </c>
      <c r="W134" s="334" t="str">
        <f>IF($B134="","",INDEX('All CCC'!W$7:W$754,MATCH(WatchList!$B134,'All CCC'!$B$7:$B$754,0)))</f>
        <v/>
      </c>
      <c r="X134" s="334" t="str">
        <f>IF($B134="","",INDEX('All CCC'!X$7:X$754,MATCH(WatchList!$B134,'All CCC'!$B$7:$B$754,0)))</f>
        <v/>
      </c>
      <c r="Y134" s="334" t="str">
        <f>IF($B134="","",INDEX('All CCC'!Y$7:Y$754,MATCH(WatchList!$B134,'All CCC'!$B$7:$B$754,0)))</f>
        <v/>
      </c>
      <c r="Z134" s="334" t="str">
        <f>IF($B134="","",INDEX('All CCC'!Z$7:Z$754,MATCH(WatchList!$B134,'All CCC'!$B$7:$B$754,0)))</f>
        <v/>
      </c>
      <c r="AA134" s="334" t="str">
        <f>IF($B134="","",INDEX('All CCC'!AA$7:AA$754,MATCH(WatchList!$B134,'All CCC'!$B$7:$B$754,0)))</f>
        <v/>
      </c>
      <c r="AB134" s="334" t="str">
        <f>IF($B134="","",INDEX('All CCC'!AB$7:AB$754,MATCH(WatchList!$B134,'All CCC'!$B$7:$B$754,0)))</f>
        <v/>
      </c>
      <c r="AC134" s="334" t="str">
        <f>IF($B134="","",INDEX('All CCC'!AC$7:AC$754,MATCH(WatchList!$B134,'All CCC'!$B$7:$B$754,0)))</f>
        <v/>
      </c>
      <c r="AD134" s="334" t="str">
        <f>IF($B134="","",INDEX('All CCC'!AD$7:AD$754,MATCH(WatchList!$B134,'All CCC'!$B$7:$B$754,0)))</f>
        <v/>
      </c>
      <c r="AE134" s="334" t="str">
        <f>IF($B134="","",INDEX('All CCC'!AE$7:AE$754,MATCH(WatchList!$B134,'All CCC'!$B$7:$B$754,0)))</f>
        <v/>
      </c>
      <c r="AF134" s="334" t="str">
        <f>IF($B134="","",INDEX('All CCC'!AF$7:AF$754,MATCH(WatchList!$B134,'All CCC'!$B$7:$B$754,0)))</f>
        <v/>
      </c>
      <c r="AG134" s="334" t="str">
        <f>IF($B134="","",INDEX('All CCC'!AG$7:AG$754,MATCH(WatchList!$B134,'All CCC'!$B$7:$B$754,0)))</f>
        <v/>
      </c>
      <c r="AH134" s="334" t="str">
        <f>IF($B134="","",INDEX('All CCC'!AH$7:AH$754,MATCH(WatchList!$B134,'All CCC'!$B$7:$B$754,0)))</f>
        <v/>
      </c>
      <c r="AI134" s="334" t="str">
        <f>IF($B134="","",INDEX('All CCC'!AI$7:AI$754,MATCH(WatchList!$B134,'All CCC'!$B$7:$B$754,0)))</f>
        <v/>
      </c>
      <c r="AJ134" s="334" t="str">
        <f>IF($B134="","",INDEX('All CCC'!AJ$7:AJ$754,MATCH(WatchList!$B134,'All CCC'!$B$7:$B$754,0)))</f>
        <v/>
      </c>
      <c r="AK134" s="334" t="str">
        <f>IF($B134="","",INDEX('All CCC'!AK$7:AK$754,MATCH(WatchList!$B134,'All CCC'!$B$7:$B$754,0)))</f>
        <v/>
      </c>
      <c r="AL134" s="334" t="str">
        <f>IF($B134="","",INDEX('All CCC'!AL$7:AL$754,MATCH(WatchList!$B134,'All CCC'!$B$7:$B$754,0)))</f>
        <v/>
      </c>
      <c r="AM134" s="334" t="str">
        <f>IF($B134="","",INDEX('All CCC'!AM$7:AM$754,MATCH(WatchList!$B134,'All CCC'!$B$7:$B$754,0)))</f>
        <v/>
      </c>
      <c r="AN134" s="334" t="str">
        <f>IF($B134="","",INDEX('All CCC'!AN$7:AN$754,MATCH(WatchList!$B134,'All CCC'!$B$7:$B$754,0)))</f>
        <v/>
      </c>
      <c r="AO134" s="334" t="str">
        <f>IF($B134="","",INDEX('All CCC'!AO$7:AO$754,MATCH(WatchList!$B134,'All CCC'!$B$7:$B$754,0)))</f>
        <v/>
      </c>
      <c r="AP134" s="334" t="str">
        <f>IF($B134="","",INDEX('All CCC'!AP$7:AP$754,MATCH(WatchList!$B134,'All CCC'!$B$7:$B$754,0)))</f>
        <v/>
      </c>
      <c r="AQ134" s="334" t="str">
        <f>IF($B134="","",INDEX('All CCC'!AQ$7:AQ$754,MATCH(WatchList!$B134,'All CCC'!$B$7:$B$754,0)))</f>
        <v/>
      </c>
      <c r="AR134" s="334" t="str">
        <f>IF($B134="","",INDEX('All CCC'!AR$7:AR$754,MATCH(WatchList!$B134,'All CCC'!$B$7:$B$754,0)))</f>
        <v/>
      </c>
      <c r="AS134" s="334" t="str">
        <f>IF($B134="","",INDEX('All CCC'!AS$7:AS$754,MATCH(WatchList!$B134,'All CCC'!$B$7:$B$754,0)))</f>
        <v/>
      </c>
      <c r="AT134" s="334" t="str">
        <f>IF($B134="","",INDEX('All CCC'!AT$7:AT$754,MATCH(WatchList!$B134,'All CCC'!$B$7:$B$754,0)))</f>
        <v/>
      </c>
      <c r="AU134" s="334" t="str">
        <f>IF($B134="","",INDEX('All CCC'!AU$7:AU$754,MATCH(WatchList!$B134,'All CCC'!$B$7:$B$754,0)))</f>
        <v/>
      </c>
      <c r="AV134" s="334" t="str">
        <f>IF($B134="","",INDEX('All CCC'!AV$7:AV$754,MATCH(WatchList!$B134,'All CCC'!$B$7:$B$754,0)))</f>
        <v/>
      </c>
      <c r="AW134" s="334" t="str">
        <f>IF($B134="","",INDEX('All CCC'!AW$7:AW$754,MATCH(WatchList!$B134,'All CCC'!$B$7:$B$754,0)))</f>
        <v/>
      </c>
      <c r="AX134" s="334" t="str">
        <f>IF($B134="","",INDEX('All CCC'!AX$7:AX$754,MATCH(WatchList!$B134,'All CCC'!$B$7:$B$754,0)))</f>
        <v/>
      </c>
      <c r="AY134" s="334" t="str">
        <f>IF($B134="","",INDEX('All CCC'!AY$7:AY$754,MATCH(WatchList!$B134,'All CCC'!$B$7:$B$754,0)))</f>
        <v/>
      </c>
      <c r="AZ134" s="334" t="str">
        <f>IF($B134="","",INDEX('All CCC'!AZ$7:AZ$754,MATCH(WatchList!$B134,'All CCC'!$B$7:$B$754,0)))</f>
        <v/>
      </c>
      <c r="BA134" s="334" t="str">
        <f>IF($B134="","",INDEX('All CCC'!BA$7:BA$754,MATCH(WatchList!$B134,'All CCC'!$B$7:$B$754,0)))</f>
        <v/>
      </c>
      <c r="BB134" s="334" t="str">
        <f>IF($B134="","",INDEX('All CCC'!BB$7:BB$754,MATCH(WatchList!$B134,'All CCC'!$B$7:$B$754,0)))</f>
        <v/>
      </c>
      <c r="BC134" s="334" t="str">
        <f>IF($B134="","",INDEX('All CCC'!BC$7:BC$754,MATCH(WatchList!$B134,'All CCC'!$B$7:$B$754,0)))</f>
        <v/>
      </c>
      <c r="BD134" s="334" t="str">
        <f>IF($B134="","",INDEX('All CCC'!BD$7:BD$754,MATCH(WatchList!$B134,'All CCC'!$B$7:$B$754,0)))</f>
        <v/>
      </c>
      <c r="BE134" s="334" t="str">
        <f>IF($B134="","",INDEX('All CCC'!BE$7:BE$754,MATCH(WatchList!$B134,'All CCC'!$B$7:$B$754,0)))</f>
        <v/>
      </c>
      <c r="BF134" s="334" t="str">
        <f>IF($B134="","",INDEX('All CCC'!BF$7:BF$754,MATCH(WatchList!$B134,'All CCC'!$B$7:$B$754,0)))</f>
        <v/>
      </c>
      <c r="BG134" s="334" t="str">
        <f>IF($B134="","",INDEX('All CCC'!BG$7:BG$754,MATCH(WatchList!$B134,'All CCC'!$B$7:$B$754,0)))</f>
        <v/>
      </c>
    </row>
    <row r="135" spans="1:59" x14ac:dyDescent="0.2">
      <c r="A135" s="333" t="str">
        <f>IF($B135="","",INDEX('All CCC'!A$7:A$754,MATCH(WatchList!$B135,'All CCC'!$B$7:$B$754,0)))</f>
        <v/>
      </c>
      <c r="B135" s="127"/>
      <c r="C135" s="334" t="str">
        <f>IF($B135="","",INDEX('All CCC'!C$7:C$754,MATCH(WatchList!$B135,'All CCC'!$B$7:$B$754,0)))</f>
        <v/>
      </c>
      <c r="D135" s="334" t="str">
        <f>IF($B135="","",INDEX('All CCC'!D$7:D$754,MATCH(WatchList!$B135,'All CCC'!$B$7:$B$754,0)))</f>
        <v/>
      </c>
      <c r="E135" s="334" t="str">
        <f>IF($B135="","",INDEX('All CCC'!E$7:E$754,MATCH(WatchList!$B135,'All CCC'!$B$7:$B$754,0)))</f>
        <v/>
      </c>
      <c r="F135" s="334" t="str">
        <f>IF($B135="","",INDEX('All CCC'!F$7:F$754,MATCH(WatchList!$B135,'All CCC'!$B$7:$B$754,0)))</f>
        <v/>
      </c>
      <c r="G135" s="334" t="str">
        <f>IF($B135="","",INDEX('All CCC'!G$7:G$754,MATCH(WatchList!$B135,'All CCC'!$B$7:$B$754,0)))</f>
        <v/>
      </c>
      <c r="H135" s="334" t="str">
        <f>IF($B135="","",INDEX('All CCC'!H$7:H$754,MATCH(WatchList!$B135,'All CCC'!$B$7:$B$754,0)))</f>
        <v/>
      </c>
      <c r="I135" s="334" t="str">
        <f>IF($B135="","",INDEX('All CCC'!I$7:I$754,MATCH(WatchList!$B135,'All CCC'!$B$7:$B$754,0)))</f>
        <v/>
      </c>
      <c r="J135" s="334" t="str">
        <f>IF($B135="","",INDEX('All CCC'!J$7:J$754,MATCH(WatchList!$B135,'All CCC'!$B$7:$B$754,0)))</f>
        <v/>
      </c>
      <c r="K135" s="334" t="str">
        <f>IF($B135="","",INDEX('All CCC'!K$7:K$754,MATCH(WatchList!$B135,'All CCC'!$B$7:$B$754,0)))</f>
        <v/>
      </c>
      <c r="L135" s="334" t="str">
        <f>IF($B135="","",INDEX('All CCC'!L$7:L$754,MATCH(WatchList!$B135,'All CCC'!$B$7:$B$754,0)))</f>
        <v/>
      </c>
      <c r="M135" s="334" t="str">
        <f>IF($B135="","",INDEX('All CCC'!M$7:M$754,MATCH(WatchList!$B135,'All CCC'!$B$7:$B$754,0)))</f>
        <v/>
      </c>
      <c r="N135" s="334" t="str">
        <f>IF($B135="","",INDEX('All CCC'!N$7:N$754,MATCH(WatchList!$B135,'All CCC'!$B$7:$B$754,0)))</f>
        <v/>
      </c>
      <c r="O135" s="334" t="str">
        <f>IF($B135="","",INDEX('All CCC'!O$7:O$754,MATCH(WatchList!$B135,'All CCC'!$B$7:$B$754,0)))</f>
        <v/>
      </c>
      <c r="P135" s="335" t="str">
        <f>IF($B135="","",INDEX('All CCC'!P$7:P$754,MATCH(WatchList!$B135,'All CCC'!$B$7:$B$754,0)))</f>
        <v/>
      </c>
      <c r="Q135" s="335" t="str">
        <f>IF($B135="","",INDEX('All CCC'!Q$7:Q$754,MATCH(WatchList!$B135,'All CCC'!$B$7:$B$754,0)))</f>
        <v/>
      </c>
      <c r="R135" s="334" t="str">
        <f>IF($B135="","",INDEX('All CCC'!R$7:R$754,MATCH(WatchList!$B135,'All CCC'!$B$7:$B$754,0)))</f>
        <v/>
      </c>
      <c r="S135" s="334" t="str">
        <f>IF($B135="","",INDEX('All CCC'!S$7:S$754,MATCH(WatchList!$B135,'All CCC'!$B$7:$B$754,0)))</f>
        <v/>
      </c>
      <c r="T135" s="334" t="str">
        <f>IF($B135="","",INDEX('All CCC'!T$7:T$754,MATCH(WatchList!$B135,'All CCC'!$B$7:$B$754,0)))</f>
        <v/>
      </c>
      <c r="U135" s="334" t="str">
        <f>IF($B135="","",INDEX('All CCC'!U$7:U$754,MATCH(WatchList!$B135,'All CCC'!$B$7:$B$754,0)))</f>
        <v/>
      </c>
      <c r="V135" s="334" t="str">
        <f>IF($B135="","",INDEX('All CCC'!V$7:V$754,MATCH(WatchList!$B135,'All CCC'!$B$7:$B$754,0)))</f>
        <v/>
      </c>
      <c r="W135" s="334" t="str">
        <f>IF($B135="","",INDEX('All CCC'!W$7:W$754,MATCH(WatchList!$B135,'All CCC'!$B$7:$B$754,0)))</f>
        <v/>
      </c>
      <c r="X135" s="334" t="str">
        <f>IF($B135="","",INDEX('All CCC'!X$7:X$754,MATCH(WatchList!$B135,'All CCC'!$B$7:$B$754,0)))</f>
        <v/>
      </c>
      <c r="Y135" s="334" t="str">
        <f>IF($B135="","",INDEX('All CCC'!Y$7:Y$754,MATCH(WatchList!$B135,'All CCC'!$B$7:$B$754,0)))</f>
        <v/>
      </c>
      <c r="Z135" s="334" t="str">
        <f>IF($B135="","",INDEX('All CCC'!Z$7:Z$754,MATCH(WatchList!$B135,'All CCC'!$B$7:$B$754,0)))</f>
        <v/>
      </c>
      <c r="AA135" s="334" t="str">
        <f>IF($B135="","",INDEX('All CCC'!AA$7:AA$754,MATCH(WatchList!$B135,'All CCC'!$B$7:$B$754,0)))</f>
        <v/>
      </c>
      <c r="AB135" s="334" t="str">
        <f>IF($B135="","",INDEX('All CCC'!AB$7:AB$754,MATCH(WatchList!$B135,'All CCC'!$B$7:$B$754,0)))</f>
        <v/>
      </c>
      <c r="AC135" s="334" t="str">
        <f>IF($B135="","",INDEX('All CCC'!AC$7:AC$754,MATCH(WatchList!$B135,'All CCC'!$B$7:$B$754,0)))</f>
        <v/>
      </c>
      <c r="AD135" s="334" t="str">
        <f>IF($B135="","",INDEX('All CCC'!AD$7:AD$754,MATCH(WatchList!$B135,'All CCC'!$B$7:$B$754,0)))</f>
        <v/>
      </c>
      <c r="AE135" s="334" t="str">
        <f>IF($B135="","",INDEX('All CCC'!AE$7:AE$754,MATCH(WatchList!$B135,'All CCC'!$B$7:$B$754,0)))</f>
        <v/>
      </c>
      <c r="AF135" s="334" t="str">
        <f>IF($B135="","",INDEX('All CCC'!AF$7:AF$754,MATCH(WatchList!$B135,'All CCC'!$B$7:$B$754,0)))</f>
        <v/>
      </c>
      <c r="AG135" s="334" t="str">
        <f>IF($B135="","",INDEX('All CCC'!AG$7:AG$754,MATCH(WatchList!$B135,'All CCC'!$B$7:$B$754,0)))</f>
        <v/>
      </c>
      <c r="AH135" s="334" t="str">
        <f>IF($B135="","",INDEX('All CCC'!AH$7:AH$754,MATCH(WatchList!$B135,'All CCC'!$B$7:$B$754,0)))</f>
        <v/>
      </c>
      <c r="AI135" s="334" t="str">
        <f>IF($B135="","",INDEX('All CCC'!AI$7:AI$754,MATCH(WatchList!$B135,'All CCC'!$B$7:$B$754,0)))</f>
        <v/>
      </c>
      <c r="AJ135" s="334" t="str">
        <f>IF($B135="","",INDEX('All CCC'!AJ$7:AJ$754,MATCH(WatchList!$B135,'All CCC'!$B$7:$B$754,0)))</f>
        <v/>
      </c>
      <c r="AK135" s="334" t="str">
        <f>IF($B135="","",INDEX('All CCC'!AK$7:AK$754,MATCH(WatchList!$B135,'All CCC'!$B$7:$B$754,0)))</f>
        <v/>
      </c>
      <c r="AL135" s="334" t="str">
        <f>IF($B135="","",INDEX('All CCC'!AL$7:AL$754,MATCH(WatchList!$B135,'All CCC'!$B$7:$B$754,0)))</f>
        <v/>
      </c>
      <c r="AM135" s="334" t="str">
        <f>IF($B135="","",INDEX('All CCC'!AM$7:AM$754,MATCH(WatchList!$B135,'All CCC'!$B$7:$B$754,0)))</f>
        <v/>
      </c>
      <c r="AN135" s="334" t="str">
        <f>IF($B135="","",INDEX('All CCC'!AN$7:AN$754,MATCH(WatchList!$B135,'All CCC'!$B$7:$B$754,0)))</f>
        <v/>
      </c>
      <c r="AO135" s="334" t="str">
        <f>IF($B135="","",INDEX('All CCC'!AO$7:AO$754,MATCH(WatchList!$B135,'All CCC'!$B$7:$B$754,0)))</f>
        <v/>
      </c>
      <c r="AP135" s="334" t="str">
        <f>IF($B135="","",INDEX('All CCC'!AP$7:AP$754,MATCH(WatchList!$B135,'All CCC'!$B$7:$B$754,0)))</f>
        <v/>
      </c>
      <c r="AQ135" s="334" t="str">
        <f>IF($B135="","",INDEX('All CCC'!AQ$7:AQ$754,MATCH(WatchList!$B135,'All CCC'!$B$7:$B$754,0)))</f>
        <v/>
      </c>
      <c r="AR135" s="334" t="str">
        <f>IF($B135="","",INDEX('All CCC'!AR$7:AR$754,MATCH(WatchList!$B135,'All CCC'!$B$7:$B$754,0)))</f>
        <v/>
      </c>
      <c r="AS135" s="334" t="str">
        <f>IF($B135="","",INDEX('All CCC'!AS$7:AS$754,MATCH(WatchList!$B135,'All CCC'!$B$7:$B$754,0)))</f>
        <v/>
      </c>
      <c r="AT135" s="334" t="str">
        <f>IF($B135="","",INDEX('All CCC'!AT$7:AT$754,MATCH(WatchList!$B135,'All CCC'!$B$7:$B$754,0)))</f>
        <v/>
      </c>
      <c r="AU135" s="334" t="str">
        <f>IF($B135="","",INDEX('All CCC'!AU$7:AU$754,MATCH(WatchList!$B135,'All CCC'!$B$7:$B$754,0)))</f>
        <v/>
      </c>
      <c r="AV135" s="334" t="str">
        <f>IF($B135="","",INDEX('All CCC'!AV$7:AV$754,MATCH(WatchList!$B135,'All CCC'!$B$7:$B$754,0)))</f>
        <v/>
      </c>
      <c r="AW135" s="334" t="str">
        <f>IF($B135="","",INDEX('All CCC'!AW$7:AW$754,MATCH(WatchList!$B135,'All CCC'!$B$7:$B$754,0)))</f>
        <v/>
      </c>
      <c r="AX135" s="334" t="str">
        <f>IF($B135="","",INDEX('All CCC'!AX$7:AX$754,MATCH(WatchList!$B135,'All CCC'!$B$7:$B$754,0)))</f>
        <v/>
      </c>
      <c r="AY135" s="334" t="str">
        <f>IF($B135="","",INDEX('All CCC'!AY$7:AY$754,MATCH(WatchList!$B135,'All CCC'!$B$7:$B$754,0)))</f>
        <v/>
      </c>
      <c r="AZ135" s="334" t="str">
        <f>IF($B135="","",INDEX('All CCC'!AZ$7:AZ$754,MATCH(WatchList!$B135,'All CCC'!$B$7:$B$754,0)))</f>
        <v/>
      </c>
      <c r="BA135" s="334" t="str">
        <f>IF($B135="","",INDEX('All CCC'!BA$7:BA$754,MATCH(WatchList!$B135,'All CCC'!$B$7:$B$754,0)))</f>
        <v/>
      </c>
      <c r="BB135" s="334" t="str">
        <f>IF($B135="","",INDEX('All CCC'!BB$7:BB$754,MATCH(WatchList!$B135,'All CCC'!$B$7:$B$754,0)))</f>
        <v/>
      </c>
      <c r="BC135" s="334" t="str">
        <f>IF($B135="","",INDEX('All CCC'!BC$7:BC$754,MATCH(WatchList!$B135,'All CCC'!$B$7:$B$754,0)))</f>
        <v/>
      </c>
      <c r="BD135" s="334" t="str">
        <f>IF($B135="","",INDEX('All CCC'!BD$7:BD$754,MATCH(WatchList!$B135,'All CCC'!$B$7:$B$754,0)))</f>
        <v/>
      </c>
      <c r="BE135" s="334" t="str">
        <f>IF($B135="","",INDEX('All CCC'!BE$7:BE$754,MATCH(WatchList!$B135,'All CCC'!$B$7:$B$754,0)))</f>
        <v/>
      </c>
      <c r="BF135" s="334" t="str">
        <f>IF($B135="","",INDEX('All CCC'!BF$7:BF$754,MATCH(WatchList!$B135,'All CCC'!$B$7:$B$754,0)))</f>
        <v/>
      </c>
      <c r="BG135" s="334" t="str">
        <f>IF($B135="","",INDEX('All CCC'!BG$7:BG$754,MATCH(WatchList!$B135,'All CCC'!$B$7:$B$754,0)))</f>
        <v/>
      </c>
    </row>
    <row r="136" spans="1:59" x14ac:dyDescent="0.2">
      <c r="A136" s="333" t="str">
        <f>IF($B136="","",INDEX('All CCC'!A$7:A$754,MATCH(WatchList!$B136,'All CCC'!$B$7:$B$754,0)))</f>
        <v/>
      </c>
      <c r="B136" s="127"/>
      <c r="C136" s="334" t="str">
        <f>IF($B136="","",INDEX('All CCC'!C$7:C$754,MATCH(WatchList!$B136,'All CCC'!$B$7:$B$754,0)))</f>
        <v/>
      </c>
      <c r="D136" s="334" t="str">
        <f>IF($B136="","",INDEX('All CCC'!D$7:D$754,MATCH(WatchList!$B136,'All CCC'!$B$7:$B$754,0)))</f>
        <v/>
      </c>
      <c r="E136" s="334" t="str">
        <f>IF($B136="","",INDEX('All CCC'!E$7:E$754,MATCH(WatchList!$B136,'All CCC'!$B$7:$B$754,0)))</f>
        <v/>
      </c>
      <c r="F136" s="334" t="str">
        <f>IF($B136="","",INDEX('All CCC'!F$7:F$754,MATCH(WatchList!$B136,'All CCC'!$B$7:$B$754,0)))</f>
        <v/>
      </c>
      <c r="G136" s="334" t="str">
        <f>IF($B136="","",INDEX('All CCC'!G$7:G$754,MATCH(WatchList!$B136,'All CCC'!$B$7:$B$754,0)))</f>
        <v/>
      </c>
      <c r="H136" s="334" t="str">
        <f>IF($B136="","",INDEX('All CCC'!H$7:H$754,MATCH(WatchList!$B136,'All CCC'!$B$7:$B$754,0)))</f>
        <v/>
      </c>
      <c r="I136" s="334" t="str">
        <f>IF($B136="","",INDEX('All CCC'!I$7:I$754,MATCH(WatchList!$B136,'All CCC'!$B$7:$B$754,0)))</f>
        <v/>
      </c>
      <c r="J136" s="334" t="str">
        <f>IF($B136="","",INDEX('All CCC'!J$7:J$754,MATCH(WatchList!$B136,'All CCC'!$B$7:$B$754,0)))</f>
        <v/>
      </c>
      <c r="K136" s="334" t="str">
        <f>IF($B136="","",INDEX('All CCC'!K$7:K$754,MATCH(WatchList!$B136,'All CCC'!$B$7:$B$754,0)))</f>
        <v/>
      </c>
      <c r="L136" s="334" t="str">
        <f>IF($B136="","",INDEX('All CCC'!L$7:L$754,MATCH(WatchList!$B136,'All CCC'!$B$7:$B$754,0)))</f>
        <v/>
      </c>
      <c r="M136" s="334" t="str">
        <f>IF($B136="","",INDEX('All CCC'!M$7:M$754,MATCH(WatchList!$B136,'All CCC'!$B$7:$B$754,0)))</f>
        <v/>
      </c>
      <c r="N136" s="334" t="str">
        <f>IF($B136="","",INDEX('All CCC'!N$7:N$754,MATCH(WatchList!$B136,'All CCC'!$B$7:$B$754,0)))</f>
        <v/>
      </c>
      <c r="O136" s="334" t="str">
        <f>IF($B136="","",INDEX('All CCC'!O$7:O$754,MATCH(WatchList!$B136,'All CCC'!$B$7:$B$754,0)))</f>
        <v/>
      </c>
      <c r="P136" s="335" t="str">
        <f>IF($B136="","",INDEX('All CCC'!P$7:P$754,MATCH(WatchList!$B136,'All CCC'!$B$7:$B$754,0)))</f>
        <v/>
      </c>
      <c r="Q136" s="335" t="str">
        <f>IF($B136="","",INDEX('All CCC'!Q$7:Q$754,MATCH(WatchList!$B136,'All CCC'!$B$7:$B$754,0)))</f>
        <v/>
      </c>
      <c r="R136" s="334" t="str">
        <f>IF($B136="","",INDEX('All CCC'!R$7:R$754,MATCH(WatchList!$B136,'All CCC'!$B$7:$B$754,0)))</f>
        <v/>
      </c>
      <c r="S136" s="334" t="str">
        <f>IF($B136="","",INDEX('All CCC'!S$7:S$754,MATCH(WatchList!$B136,'All CCC'!$B$7:$B$754,0)))</f>
        <v/>
      </c>
      <c r="T136" s="334" t="str">
        <f>IF($B136="","",INDEX('All CCC'!T$7:T$754,MATCH(WatchList!$B136,'All CCC'!$B$7:$B$754,0)))</f>
        <v/>
      </c>
      <c r="U136" s="334" t="str">
        <f>IF($B136="","",INDEX('All CCC'!U$7:U$754,MATCH(WatchList!$B136,'All CCC'!$B$7:$B$754,0)))</f>
        <v/>
      </c>
      <c r="V136" s="334" t="str">
        <f>IF($B136="","",INDEX('All CCC'!V$7:V$754,MATCH(WatchList!$B136,'All CCC'!$B$7:$B$754,0)))</f>
        <v/>
      </c>
      <c r="W136" s="334" t="str">
        <f>IF($B136="","",INDEX('All CCC'!W$7:W$754,MATCH(WatchList!$B136,'All CCC'!$B$7:$B$754,0)))</f>
        <v/>
      </c>
      <c r="X136" s="334" t="str">
        <f>IF($B136="","",INDEX('All CCC'!X$7:X$754,MATCH(WatchList!$B136,'All CCC'!$B$7:$B$754,0)))</f>
        <v/>
      </c>
      <c r="Y136" s="334" t="str">
        <f>IF($B136="","",INDEX('All CCC'!Y$7:Y$754,MATCH(WatchList!$B136,'All CCC'!$B$7:$B$754,0)))</f>
        <v/>
      </c>
      <c r="Z136" s="334" t="str">
        <f>IF($B136="","",INDEX('All CCC'!Z$7:Z$754,MATCH(WatchList!$B136,'All CCC'!$B$7:$B$754,0)))</f>
        <v/>
      </c>
      <c r="AA136" s="334" t="str">
        <f>IF($B136="","",INDEX('All CCC'!AA$7:AA$754,MATCH(WatchList!$B136,'All CCC'!$B$7:$B$754,0)))</f>
        <v/>
      </c>
      <c r="AB136" s="334" t="str">
        <f>IF($B136="","",INDEX('All CCC'!AB$7:AB$754,MATCH(WatchList!$B136,'All CCC'!$B$7:$B$754,0)))</f>
        <v/>
      </c>
      <c r="AC136" s="334" t="str">
        <f>IF($B136="","",INDEX('All CCC'!AC$7:AC$754,MATCH(WatchList!$B136,'All CCC'!$B$7:$B$754,0)))</f>
        <v/>
      </c>
      <c r="AD136" s="334" t="str">
        <f>IF($B136="","",INDEX('All CCC'!AD$7:AD$754,MATCH(WatchList!$B136,'All CCC'!$B$7:$B$754,0)))</f>
        <v/>
      </c>
      <c r="AE136" s="334" t="str">
        <f>IF($B136="","",INDEX('All CCC'!AE$7:AE$754,MATCH(WatchList!$B136,'All CCC'!$B$7:$B$754,0)))</f>
        <v/>
      </c>
      <c r="AF136" s="334" t="str">
        <f>IF($B136="","",INDEX('All CCC'!AF$7:AF$754,MATCH(WatchList!$B136,'All CCC'!$B$7:$B$754,0)))</f>
        <v/>
      </c>
      <c r="AG136" s="334" t="str">
        <f>IF($B136="","",INDEX('All CCC'!AG$7:AG$754,MATCH(WatchList!$B136,'All CCC'!$B$7:$B$754,0)))</f>
        <v/>
      </c>
      <c r="AH136" s="334" t="str">
        <f>IF($B136="","",INDEX('All CCC'!AH$7:AH$754,MATCH(WatchList!$B136,'All CCC'!$B$7:$B$754,0)))</f>
        <v/>
      </c>
      <c r="AI136" s="334" t="str">
        <f>IF($B136="","",INDEX('All CCC'!AI$7:AI$754,MATCH(WatchList!$B136,'All CCC'!$B$7:$B$754,0)))</f>
        <v/>
      </c>
      <c r="AJ136" s="334" t="str">
        <f>IF($B136="","",INDEX('All CCC'!AJ$7:AJ$754,MATCH(WatchList!$B136,'All CCC'!$B$7:$B$754,0)))</f>
        <v/>
      </c>
      <c r="AK136" s="334" t="str">
        <f>IF($B136="","",INDEX('All CCC'!AK$7:AK$754,MATCH(WatchList!$B136,'All CCC'!$B$7:$B$754,0)))</f>
        <v/>
      </c>
      <c r="AL136" s="334" t="str">
        <f>IF($B136="","",INDEX('All CCC'!AL$7:AL$754,MATCH(WatchList!$B136,'All CCC'!$B$7:$B$754,0)))</f>
        <v/>
      </c>
      <c r="AM136" s="334" t="str">
        <f>IF($B136="","",INDEX('All CCC'!AM$7:AM$754,MATCH(WatchList!$B136,'All CCC'!$B$7:$B$754,0)))</f>
        <v/>
      </c>
      <c r="AN136" s="334" t="str">
        <f>IF($B136="","",INDEX('All CCC'!AN$7:AN$754,MATCH(WatchList!$B136,'All CCC'!$B$7:$B$754,0)))</f>
        <v/>
      </c>
      <c r="AO136" s="334" t="str">
        <f>IF($B136="","",INDEX('All CCC'!AO$7:AO$754,MATCH(WatchList!$B136,'All CCC'!$B$7:$B$754,0)))</f>
        <v/>
      </c>
      <c r="AP136" s="334" t="str">
        <f>IF($B136="","",INDEX('All CCC'!AP$7:AP$754,MATCH(WatchList!$B136,'All CCC'!$B$7:$B$754,0)))</f>
        <v/>
      </c>
      <c r="AQ136" s="334" t="str">
        <f>IF($B136="","",INDEX('All CCC'!AQ$7:AQ$754,MATCH(WatchList!$B136,'All CCC'!$B$7:$B$754,0)))</f>
        <v/>
      </c>
      <c r="AR136" s="334" t="str">
        <f>IF($B136="","",INDEX('All CCC'!AR$7:AR$754,MATCH(WatchList!$B136,'All CCC'!$B$7:$B$754,0)))</f>
        <v/>
      </c>
      <c r="AS136" s="334" t="str">
        <f>IF($B136="","",INDEX('All CCC'!AS$7:AS$754,MATCH(WatchList!$B136,'All CCC'!$B$7:$B$754,0)))</f>
        <v/>
      </c>
      <c r="AT136" s="334" t="str">
        <f>IF($B136="","",INDEX('All CCC'!AT$7:AT$754,MATCH(WatchList!$B136,'All CCC'!$B$7:$B$754,0)))</f>
        <v/>
      </c>
      <c r="AU136" s="334" t="str">
        <f>IF($B136="","",INDEX('All CCC'!AU$7:AU$754,MATCH(WatchList!$B136,'All CCC'!$B$7:$B$754,0)))</f>
        <v/>
      </c>
      <c r="AV136" s="334" t="str">
        <f>IF($B136="","",INDEX('All CCC'!AV$7:AV$754,MATCH(WatchList!$B136,'All CCC'!$B$7:$B$754,0)))</f>
        <v/>
      </c>
      <c r="AW136" s="334" t="str">
        <f>IF($B136="","",INDEX('All CCC'!AW$7:AW$754,MATCH(WatchList!$B136,'All CCC'!$B$7:$B$754,0)))</f>
        <v/>
      </c>
      <c r="AX136" s="334" t="str">
        <f>IF($B136="","",INDEX('All CCC'!AX$7:AX$754,MATCH(WatchList!$B136,'All CCC'!$B$7:$B$754,0)))</f>
        <v/>
      </c>
      <c r="AY136" s="334" t="str">
        <f>IF($B136="","",INDEX('All CCC'!AY$7:AY$754,MATCH(WatchList!$B136,'All CCC'!$B$7:$B$754,0)))</f>
        <v/>
      </c>
      <c r="AZ136" s="334" t="str">
        <f>IF($B136="","",INDEX('All CCC'!AZ$7:AZ$754,MATCH(WatchList!$B136,'All CCC'!$B$7:$B$754,0)))</f>
        <v/>
      </c>
      <c r="BA136" s="334" t="str">
        <f>IF($B136="","",INDEX('All CCC'!BA$7:BA$754,MATCH(WatchList!$B136,'All CCC'!$B$7:$B$754,0)))</f>
        <v/>
      </c>
      <c r="BB136" s="334" t="str">
        <f>IF($B136="","",INDEX('All CCC'!BB$7:BB$754,MATCH(WatchList!$B136,'All CCC'!$B$7:$B$754,0)))</f>
        <v/>
      </c>
      <c r="BC136" s="334" t="str">
        <f>IF($B136="","",INDEX('All CCC'!BC$7:BC$754,MATCH(WatchList!$B136,'All CCC'!$B$7:$B$754,0)))</f>
        <v/>
      </c>
      <c r="BD136" s="334" t="str">
        <f>IF($B136="","",INDEX('All CCC'!BD$7:BD$754,MATCH(WatchList!$B136,'All CCC'!$B$7:$B$754,0)))</f>
        <v/>
      </c>
      <c r="BE136" s="334" t="str">
        <f>IF($B136="","",INDEX('All CCC'!BE$7:BE$754,MATCH(WatchList!$B136,'All CCC'!$B$7:$B$754,0)))</f>
        <v/>
      </c>
      <c r="BF136" s="334" t="str">
        <f>IF($B136="","",INDEX('All CCC'!BF$7:BF$754,MATCH(WatchList!$B136,'All CCC'!$B$7:$B$754,0)))</f>
        <v/>
      </c>
      <c r="BG136" s="334" t="str">
        <f>IF($B136="","",INDEX('All CCC'!BG$7:BG$754,MATCH(WatchList!$B136,'All CCC'!$B$7:$B$754,0)))</f>
        <v/>
      </c>
    </row>
    <row r="137" spans="1:59" x14ac:dyDescent="0.2">
      <c r="A137" s="333" t="str">
        <f>IF($B137="","",INDEX('All CCC'!A$7:A$754,MATCH(WatchList!$B137,'All CCC'!$B$7:$B$754,0)))</f>
        <v/>
      </c>
      <c r="B137" s="127"/>
      <c r="C137" s="334" t="str">
        <f>IF($B137="","",INDEX('All CCC'!C$7:C$754,MATCH(WatchList!$B137,'All CCC'!$B$7:$B$754,0)))</f>
        <v/>
      </c>
      <c r="D137" s="334" t="str">
        <f>IF($B137="","",INDEX('All CCC'!D$7:D$754,MATCH(WatchList!$B137,'All CCC'!$B$7:$B$754,0)))</f>
        <v/>
      </c>
      <c r="E137" s="334" t="str">
        <f>IF($B137="","",INDEX('All CCC'!E$7:E$754,MATCH(WatchList!$B137,'All CCC'!$B$7:$B$754,0)))</f>
        <v/>
      </c>
      <c r="F137" s="334" t="str">
        <f>IF($B137="","",INDEX('All CCC'!F$7:F$754,MATCH(WatchList!$B137,'All CCC'!$B$7:$B$754,0)))</f>
        <v/>
      </c>
      <c r="G137" s="334" t="str">
        <f>IF($B137="","",INDEX('All CCC'!G$7:G$754,MATCH(WatchList!$B137,'All CCC'!$B$7:$B$754,0)))</f>
        <v/>
      </c>
      <c r="H137" s="334" t="str">
        <f>IF($B137="","",INDEX('All CCC'!H$7:H$754,MATCH(WatchList!$B137,'All CCC'!$B$7:$B$754,0)))</f>
        <v/>
      </c>
      <c r="I137" s="334" t="str">
        <f>IF($B137="","",INDEX('All CCC'!I$7:I$754,MATCH(WatchList!$B137,'All CCC'!$B$7:$B$754,0)))</f>
        <v/>
      </c>
      <c r="J137" s="334" t="str">
        <f>IF($B137="","",INDEX('All CCC'!J$7:J$754,MATCH(WatchList!$B137,'All CCC'!$B$7:$B$754,0)))</f>
        <v/>
      </c>
      <c r="K137" s="334" t="str">
        <f>IF($B137="","",INDEX('All CCC'!K$7:K$754,MATCH(WatchList!$B137,'All CCC'!$B$7:$B$754,0)))</f>
        <v/>
      </c>
      <c r="L137" s="334" t="str">
        <f>IF($B137="","",INDEX('All CCC'!L$7:L$754,MATCH(WatchList!$B137,'All CCC'!$B$7:$B$754,0)))</f>
        <v/>
      </c>
      <c r="M137" s="334" t="str">
        <f>IF($B137="","",INDEX('All CCC'!M$7:M$754,MATCH(WatchList!$B137,'All CCC'!$B$7:$B$754,0)))</f>
        <v/>
      </c>
      <c r="N137" s="334" t="str">
        <f>IF($B137="","",INDEX('All CCC'!N$7:N$754,MATCH(WatchList!$B137,'All CCC'!$B$7:$B$754,0)))</f>
        <v/>
      </c>
      <c r="O137" s="334" t="str">
        <f>IF($B137="","",INDEX('All CCC'!O$7:O$754,MATCH(WatchList!$B137,'All CCC'!$B$7:$B$754,0)))</f>
        <v/>
      </c>
      <c r="P137" s="335" t="str">
        <f>IF($B137="","",INDEX('All CCC'!P$7:P$754,MATCH(WatchList!$B137,'All CCC'!$B$7:$B$754,0)))</f>
        <v/>
      </c>
      <c r="Q137" s="335" t="str">
        <f>IF($B137="","",INDEX('All CCC'!Q$7:Q$754,MATCH(WatchList!$B137,'All CCC'!$B$7:$B$754,0)))</f>
        <v/>
      </c>
      <c r="R137" s="334" t="str">
        <f>IF($B137="","",INDEX('All CCC'!R$7:R$754,MATCH(WatchList!$B137,'All CCC'!$B$7:$B$754,0)))</f>
        <v/>
      </c>
      <c r="S137" s="334" t="str">
        <f>IF($B137="","",INDEX('All CCC'!S$7:S$754,MATCH(WatchList!$B137,'All CCC'!$B$7:$B$754,0)))</f>
        <v/>
      </c>
      <c r="T137" s="334" t="str">
        <f>IF($B137="","",INDEX('All CCC'!T$7:T$754,MATCH(WatchList!$B137,'All CCC'!$B$7:$B$754,0)))</f>
        <v/>
      </c>
      <c r="U137" s="334" t="str">
        <f>IF($B137="","",INDEX('All CCC'!U$7:U$754,MATCH(WatchList!$B137,'All CCC'!$B$7:$B$754,0)))</f>
        <v/>
      </c>
      <c r="V137" s="334" t="str">
        <f>IF($B137="","",INDEX('All CCC'!V$7:V$754,MATCH(WatchList!$B137,'All CCC'!$B$7:$B$754,0)))</f>
        <v/>
      </c>
      <c r="W137" s="334" t="str">
        <f>IF($B137="","",INDEX('All CCC'!W$7:W$754,MATCH(WatchList!$B137,'All CCC'!$B$7:$B$754,0)))</f>
        <v/>
      </c>
      <c r="X137" s="334" t="str">
        <f>IF($B137="","",INDEX('All CCC'!X$7:X$754,MATCH(WatchList!$B137,'All CCC'!$B$7:$B$754,0)))</f>
        <v/>
      </c>
      <c r="Y137" s="334" t="str">
        <f>IF($B137="","",INDEX('All CCC'!Y$7:Y$754,MATCH(WatchList!$B137,'All CCC'!$B$7:$B$754,0)))</f>
        <v/>
      </c>
      <c r="Z137" s="334" t="str">
        <f>IF($B137="","",INDEX('All CCC'!Z$7:Z$754,MATCH(WatchList!$B137,'All CCC'!$B$7:$B$754,0)))</f>
        <v/>
      </c>
      <c r="AA137" s="334" t="str">
        <f>IF($B137="","",INDEX('All CCC'!AA$7:AA$754,MATCH(WatchList!$B137,'All CCC'!$B$7:$B$754,0)))</f>
        <v/>
      </c>
      <c r="AB137" s="334" t="str">
        <f>IF($B137="","",INDEX('All CCC'!AB$7:AB$754,MATCH(WatchList!$B137,'All CCC'!$B$7:$B$754,0)))</f>
        <v/>
      </c>
      <c r="AC137" s="334" t="str">
        <f>IF($B137="","",INDEX('All CCC'!AC$7:AC$754,MATCH(WatchList!$B137,'All CCC'!$B$7:$B$754,0)))</f>
        <v/>
      </c>
      <c r="AD137" s="334" t="str">
        <f>IF($B137="","",INDEX('All CCC'!AD$7:AD$754,MATCH(WatchList!$B137,'All CCC'!$B$7:$B$754,0)))</f>
        <v/>
      </c>
      <c r="AE137" s="334" t="str">
        <f>IF($B137="","",INDEX('All CCC'!AE$7:AE$754,MATCH(WatchList!$B137,'All CCC'!$B$7:$B$754,0)))</f>
        <v/>
      </c>
      <c r="AF137" s="334" t="str">
        <f>IF($B137="","",INDEX('All CCC'!AF$7:AF$754,MATCH(WatchList!$B137,'All CCC'!$B$7:$B$754,0)))</f>
        <v/>
      </c>
      <c r="AG137" s="334" t="str">
        <f>IF($B137="","",INDEX('All CCC'!AG$7:AG$754,MATCH(WatchList!$B137,'All CCC'!$B$7:$B$754,0)))</f>
        <v/>
      </c>
      <c r="AH137" s="334" t="str">
        <f>IF($B137="","",INDEX('All CCC'!AH$7:AH$754,MATCH(WatchList!$B137,'All CCC'!$B$7:$B$754,0)))</f>
        <v/>
      </c>
      <c r="AI137" s="334" t="str">
        <f>IF($B137="","",INDEX('All CCC'!AI$7:AI$754,MATCH(WatchList!$B137,'All CCC'!$B$7:$B$754,0)))</f>
        <v/>
      </c>
      <c r="AJ137" s="334" t="str">
        <f>IF($B137="","",INDEX('All CCC'!AJ$7:AJ$754,MATCH(WatchList!$B137,'All CCC'!$B$7:$B$754,0)))</f>
        <v/>
      </c>
      <c r="AK137" s="334" t="str">
        <f>IF($B137="","",INDEX('All CCC'!AK$7:AK$754,MATCH(WatchList!$B137,'All CCC'!$B$7:$B$754,0)))</f>
        <v/>
      </c>
      <c r="AL137" s="334" t="str">
        <f>IF($B137="","",INDEX('All CCC'!AL$7:AL$754,MATCH(WatchList!$B137,'All CCC'!$B$7:$B$754,0)))</f>
        <v/>
      </c>
      <c r="AM137" s="334" t="str">
        <f>IF($B137="","",INDEX('All CCC'!AM$7:AM$754,MATCH(WatchList!$B137,'All CCC'!$B$7:$B$754,0)))</f>
        <v/>
      </c>
      <c r="AN137" s="334" t="str">
        <f>IF($B137="","",INDEX('All CCC'!AN$7:AN$754,MATCH(WatchList!$B137,'All CCC'!$B$7:$B$754,0)))</f>
        <v/>
      </c>
      <c r="AO137" s="334" t="str">
        <f>IF($B137="","",INDEX('All CCC'!AO$7:AO$754,MATCH(WatchList!$B137,'All CCC'!$B$7:$B$754,0)))</f>
        <v/>
      </c>
      <c r="AP137" s="334" t="str">
        <f>IF($B137="","",INDEX('All CCC'!AP$7:AP$754,MATCH(WatchList!$B137,'All CCC'!$B$7:$B$754,0)))</f>
        <v/>
      </c>
      <c r="AQ137" s="334" t="str">
        <f>IF($B137="","",INDEX('All CCC'!AQ$7:AQ$754,MATCH(WatchList!$B137,'All CCC'!$B$7:$B$754,0)))</f>
        <v/>
      </c>
      <c r="AR137" s="334" t="str">
        <f>IF($B137="","",INDEX('All CCC'!AR$7:AR$754,MATCH(WatchList!$B137,'All CCC'!$B$7:$B$754,0)))</f>
        <v/>
      </c>
      <c r="AS137" s="334" t="str">
        <f>IF($B137="","",INDEX('All CCC'!AS$7:AS$754,MATCH(WatchList!$B137,'All CCC'!$B$7:$B$754,0)))</f>
        <v/>
      </c>
      <c r="AT137" s="334" t="str">
        <f>IF($B137="","",INDEX('All CCC'!AT$7:AT$754,MATCH(WatchList!$B137,'All CCC'!$B$7:$B$754,0)))</f>
        <v/>
      </c>
      <c r="AU137" s="334" t="str">
        <f>IF($B137="","",INDEX('All CCC'!AU$7:AU$754,MATCH(WatchList!$B137,'All CCC'!$B$7:$B$754,0)))</f>
        <v/>
      </c>
      <c r="AV137" s="334" t="str">
        <f>IF($B137="","",INDEX('All CCC'!AV$7:AV$754,MATCH(WatchList!$B137,'All CCC'!$B$7:$B$754,0)))</f>
        <v/>
      </c>
      <c r="AW137" s="334" t="str">
        <f>IF($B137="","",INDEX('All CCC'!AW$7:AW$754,MATCH(WatchList!$B137,'All CCC'!$B$7:$B$754,0)))</f>
        <v/>
      </c>
      <c r="AX137" s="334" t="str">
        <f>IF($B137="","",INDEX('All CCC'!AX$7:AX$754,MATCH(WatchList!$B137,'All CCC'!$B$7:$B$754,0)))</f>
        <v/>
      </c>
      <c r="AY137" s="334" t="str">
        <f>IF($B137="","",INDEX('All CCC'!AY$7:AY$754,MATCH(WatchList!$B137,'All CCC'!$B$7:$B$754,0)))</f>
        <v/>
      </c>
      <c r="AZ137" s="334" t="str">
        <f>IF($B137="","",INDEX('All CCC'!AZ$7:AZ$754,MATCH(WatchList!$B137,'All CCC'!$B$7:$B$754,0)))</f>
        <v/>
      </c>
      <c r="BA137" s="334" t="str">
        <f>IF($B137="","",INDEX('All CCC'!BA$7:BA$754,MATCH(WatchList!$B137,'All CCC'!$B$7:$B$754,0)))</f>
        <v/>
      </c>
      <c r="BB137" s="334" t="str">
        <f>IF($B137="","",INDEX('All CCC'!BB$7:BB$754,MATCH(WatchList!$B137,'All CCC'!$B$7:$B$754,0)))</f>
        <v/>
      </c>
      <c r="BC137" s="334" t="str">
        <f>IF($B137="","",INDEX('All CCC'!BC$7:BC$754,MATCH(WatchList!$B137,'All CCC'!$B$7:$B$754,0)))</f>
        <v/>
      </c>
      <c r="BD137" s="334" t="str">
        <f>IF($B137="","",INDEX('All CCC'!BD$7:BD$754,MATCH(WatchList!$B137,'All CCC'!$B$7:$B$754,0)))</f>
        <v/>
      </c>
      <c r="BE137" s="334" t="str">
        <f>IF($B137="","",INDEX('All CCC'!BE$7:BE$754,MATCH(WatchList!$B137,'All CCC'!$B$7:$B$754,0)))</f>
        <v/>
      </c>
      <c r="BF137" s="334" t="str">
        <f>IF($B137="","",INDEX('All CCC'!BF$7:BF$754,MATCH(WatchList!$B137,'All CCC'!$B$7:$B$754,0)))</f>
        <v/>
      </c>
      <c r="BG137" s="334" t="str">
        <f>IF($B137="","",INDEX('All CCC'!BG$7:BG$754,MATCH(WatchList!$B137,'All CCC'!$B$7:$B$754,0)))</f>
        <v/>
      </c>
    </row>
    <row r="138" spans="1:59" x14ac:dyDescent="0.2">
      <c r="A138" s="333" t="str">
        <f>IF($B138="","",INDEX('All CCC'!A$7:A$754,MATCH(WatchList!$B138,'All CCC'!$B$7:$B$754,0)))</f>
        <v/>
      </c>
      <c r="B138" s="127"/>
      <c r="C138" s="334" t="str">
        <f>IF($B138="","",INDEX('All CCC'!C$7:C$754,MATCH(WatchList!$B138,'All CCC'!$B$7:$B$754,0)))</f>
        <v/>
      </c>
      <c r="D138" s="334" t="str">
        <f>IF($B138="","",INDEX('All CCC'!D$7:D$754,MATCH(WatchList!$B138,'All CCC'!$B$7:$B$754,0)))</f>
        <v/>
      </c>
      <c r="E138" s="334" t="str">
        <f>IF($B138="","",INDEX('All CCC'!E$7:E$754,MATCH(WatchList!$B138,'All CCC'!$B$7:$B$754,0)))</f>
        <v/>
      </c>
      <c r="F138" s="334" t="str">
        <f>IF($B138="","",INDEX('All CCC'!F$7:F$754,MATCH(WatchList!$B138,'All CCC'!$B$7:$B$754,0)))</f>
        <v/>
      </c>
      <c r="G138" s="334" t="str">
        <f>IF($B138="","",INDEX('All CCC'!G$7:G$754,MATCH(WatchList!$B138,'All CCC'!$B$7:$B$754,0)))</f>
        <v/>
      </c>
      <c r="H138" s="334" t="str">
        <f>IF($B138="","",INDEX('All CCC'!H$7:H$754,MATCH(WatchList!$B138,'All CCC'!$B$7:$B$754,0)))</f>
        <v/>
      </c>
      <c r="I138" s="334" t="str">
        <f>IF($B138="","",INDEX('All CCC'!I$7:I$754,MATCH(WatchList!$B138,'All CCC'!$B$7:$B$754,0)))</f>
        <v/>
      </c>
      <c r="J138" s="334" t="str">
        <f>IF($B138="","",INDEX('All CCC'!J$7:J$754,MATCH(WatchList!$B138,'All CCC'!$B$7:$B$754,0)))</f>
        <v/>
      </c>
      <c r="K138" s="334" t="str">
        <f>IF($B138="","",INDEX('All CCC'!K$7:K$754,MATCH(WatchList!$B138,'All CCC'!$B$7:$B$754,0)))</f>
        <v/>
      </c>
      <c r="L138" s="334" t="str">
        <f>IF($B138="","",INDEX('All CCC'!L$7:L$754,MATCH(WatchList!$B138,'All CCC'!$B$7:$B$754,0)))</f>
        <v/>
      </c>
      <c r="M138" s="334" t="str">
        <f>IF($B138="","",INDEX('All CCC'!M$7:M$754,MATCH(WatchList!$B138,'All CCC'!$B$7:$B$754,0)))</f>
        <v/>
      </c>
      <c r="N138" s="334" t="str">
        <f>IF($B138="","",INDEX('All CCC'!N$7:N$754,MATCH(WatchList!$B138,'All CCC'!$B$7:$B$754,0)))</f>
        <v/>
      </c>
      <c r="O138" s="334" t="str">
        <f>IF($B138="","",INDEX('All CCC'!O$7:O$754,MATCH(WatchList!$B138,'All CCC'!$B$7:$B$754,0)))</f>
        <v/>
      </c>
      <c r="P138" s="335" t="str">
        <f>IF($B138="","",INDEX('All CCC'!P$7:P$754,MATCH(WatchList!$B138,'All CCC'!$B$7:$B$754,0)))</f>
        <v/>
      </c>
      <c r="Q138" s="335" t="str">
        <f>IF($B138="","",INDEX('All CCC'!Q$7:Q$754,MATCH(WatchList!$B138,'All CCC'!$B$7:$B$754,0)))</f>
        <v/>
      </c>
      <c r="R138" s="334" t="str">
        <f>IF($B138="","",INDEX('All CCC'!R$7:R$754,MATCH(WatchList!$B138,'All CCC'!$B$7:$B$754,0)))</f>
        <v/>
      </c>
      <c r="S138" s="334" t="str">
        <f>IF($B138="","",INDEX('All CCC'!S$7:S$754,MATCH(WatchList!$B138,'All CCC'!$B$7:$B$754,0)))</f>
        <v/>
      </c>
      <c r="T138" s="334" t="str">
        <f>IF($B138="","",INDEX('All CCC'!T$7:T$754,MATCH(WatchList!$B138,'All CCC'!$B$7:$B$754,0)))</f>
        <v/>
      </c>
      <c r="U138" s="334" t="str">
        <f>IF($B138="","",INDEX('All CCC'!U$7:U$754,MATCH(WatchList!$B138,'All CCC'!$B$7:$B$754,0)))</f>
        <v/>
      </c>
      <c r="V138" s="334" t="str">
        <f>IF($B138="","",INDEX('All CCC'!V$7:V$754,MATCH(WatchList!$B138,'All CCC'!$B$7:$B$754,0)))</f>
        <v/>
      </c>
      <c r="W138" s="334" t="str">
        <f>IF($B138="","",INDEX('All CCC'!W$7:W$754,MATCH(WatchList!$B138,'All CCC'!$B$7:$B$754,0)))</f>
        <v/>
      </c>
      <c r="X138" s="334" t="str">
        <f>IF($B138="","",INDEX('All CCC'!X$7:X$754,MATCH(WatchList!$B138,'All CCC'!$B$7:$B$754,0)))</f>
        <v/>
      </c>
      <c r="Y138" s="334" t="str">
        <f>IF($B138="","",INDEX('All CCC'!Y$7:Y$754,MATCH(WatchList!$B138,'All CCC'!$B$7:$B$754,0)))</f>
        <v/>
      </c>
      <c r="Z138" s="334" t="str">
        <f>IF($B138="","",INDEX('All CCC'!Z$7:Z$754,MATCH(WatchList!$B138,'All CCC'!$B$7:$B$754,0)))</f>
        <v/>
      </c>
      <c r="AA138" s="334" t="str">
        <f>IF($B138="","",INDEX('All CCC'!AA$7:AA$754,MATCH(WatchList!$B138,'All CCC'!$B$7:$B$754,0)))</f>
        <v/>
      </c>
      <c r="AB138" s="334" t="str">
        <f>IF($B138="","",INDEX('All CCC'!AB$7:AB$754,MATCH(WatchList!$B138,'All CCC'!$B$7:$B$754,0)))</f>
        <v/>
      </c>
      <c r="AC138" s="334" t="str">
        <f>IF($B138="","",INDEX('All CCC'!AC$7:AC$754,MATCH(WatchList!$B138,'All CCC'!$B$7:$B$754,0)))</f>
        <v/>
      </c>
      <c r="AD138" s="334" t="str">
        <f>IF($B138="","",INDEX('All CCC'!AD$7:AD$754,MATCH(WatchList!$B138,'All CCC'!$B$7:$B$754,0)))</f>
        <v/>
      </c>
      <c r="AE138" s="334" t="str">
        <f>IF($B138="","",INDEX('All CCC'!AE$7:AE$754,MATCH(WatchList!$B138,'All CCC'!$B$7:$B$754,0)))</f>
        <v/>
      </c>
      <c r="AF138" s="334" t="str">
        <f>IF($B138="","",INDEX('All CCC'!AF$7:AF$754,MATCH(WatchList!$B138,'All CCC'!$B$7:$B$754,0)))</f>
        <v/>
      </c>
      <c r="AG138" s="334" t="str">
        <f>IF($B138="","",INDEX('All CCC'!AG$7:AG$754,MATCH(WatchList!$B138,'All CCC'!$B$7:$B$754,0)))</f>
        <v/>
      </c>
      <c r="AH138" s="334" t="str">
        <f>IF($B138="","",INDEX('All CCC'!AH$7:AH$754,MATCH(WatchList!$B138,'All CCC'!$B$7:$B$754,0)))</f>
        <v/>
      </c>
      <c r="AI138" s="334" t="str">
        <f>IF($B138="","",INDEX('All CCC'!AI$7:AI$754,MATCH(WatchList!$B138,'All CCC'!$B$7:$B$754,0)))</f>
        <v/>
      </c>
      <c r="AJ138" s="334" t="str">
        <f>IF($B138="","",INDEX('All CCC'!AJ$7:AJ$754,MATCH(WatchList!$B138,'All CCC'!$B$7:$B$754,0)))</f>
        <v/>
      </c>
      <c r="AK138" s="334" t="str">
        <f>IF($B138="","",INDEX('All CCC'!AK$7:AK$754,MATCH(WatchList!$B138,'All CCC'!$B$7:$B$754,0)))</f>
        <v/>
      </c>
      <c r="AL138" s="334" t="str">
        <f>IF($B138="","",INDEX('All CCC'!AL$7:AL$754,MATCH(WatchList!$B138,'All CCC'!$B$7:$B$754,0)))</f>
        <v/>
      </c>
      <c r="AM138" s="334" t="str">
        <f>IF($B138="","",INDEX('All CCC'!AM$7:AM$754,MATCH(WatchList!$B138,'All CCC'!$B$7:$B$754,0)))</f>
        <v/>
      </c>
      <c r="AN138" s="334" t="str">
        <f>IF($B138="","",INDEX('All CCC'!AN$7:AN$754,MATCH(WatchList!$B138,'All CCC'!$B$7:$B$754,0)))</f>
        <v/>
      </c>
      <c r="AO138" s="334" t="str">
        <f>IF($B138="","",INDEX('All CCC'!AO$7:AO$754,MATCH(WatchList!$B138,'All CCC'!$B$7:$B$754,0)))</f>
        <v/>
      </c>
      <c r="AP138" s="334" t="str">
        <f>IF($B138="","",INDEX('All CCC'!AP$7:AP$754,MATCH(WatchList!$B138,'All CCC'!$B$7:$B$754,0)))</f>
        <v/>
      </c>
      <c r="AQ138" s="334" t="str">
        <f>IF($B138="","",INDEX('All CCC'!AQ$7:AQ$754,MATCH(WatchList!$B138,'All CCC'!$B$7:$B$754,0)))</f>
        <v/>
      </c>
      <c r="AR138" s="334" t="str">
        <f>IF($B138="","",INDEX('All CCC'!AR$7:AR$754,MATCH(WatchList!$B138,'All CCC'!$B$7:$B$754,0)))</f>
        <v/>
      </c>
      <c r="AS138" s="334" t="str">
        <f>IF($B138="","",INDEX('All CCC'!AS$7:AS$754,MATCH(WatchList!$B138,'All CCC'!$B$7:$B$754,0)))</f>
        <v/>
      </c>
      <c r="AT138" s="334" t="str">
        <f>IF($B138="","",INDEX('All CCC'!AT$7:AT$754,MATCH(WatchList!$B138,'All CCC'!$B$7:$B$754,0)))</f>
        <v/>
      </c>
      <c r="AU138" s="334" t="str">
        <f>IF($B138="","",INDEX('All CCC'!AU$7:AU$754,MATCH(WatchList!$B138,'All CCC'!$B$7:$B$754,0)))</f>
        <v/>
      </c>
      <c r="AV138" s="334" t="str">
        <f>IF($B138="","",INDEX('All CCC'!AV$7:AV$754,MATCH(WatchList!$B138,'All CCC'!$B$7:$B$754,0)))</f>
        <v/>
      </c>
      <c r="AW138" s="334" t="str">
        <f>IF($B138="","",INDEX('All CCC'!AW$7:AW$754,MATCH(WatchList!$B138,'All CCC'!$B$7:$B$754,0)))</f>
        <v/>
      </c>
      <c r="AX138" s="334" t="str">
        <f>IF($B138="","",INDEX('All CCC'!AX$7:AX$754,MATCH(WatchList!$B138,'All CCC'!$B$7:$B$754,0)))</f>
        <v/>
      </c>
      <c r="AY138" s="334" t="str">
        <f>IF($B138="","",INDEX('All CCC'!AY$7:AY$754,MATCH(WatchList!$B138,'All CCC'!$B$7:$B$754,0)))</f>
        <v/>
      </c>
      <c r="AZ138" s="334" t="str">
        <f>IF($B138="","",INDEX('All CCC'!AZ$7:AZ$754,MATCH(WatchList!$B138,'All CCC'!$B$7:$B$754,0)))</f>
        <v/>
      </c>
      <c r="BA138" s="334" t="str">
        <f>IF($B138="","",INDEX('All CCC'!BA$7:BA$754,MATCH(WatchList!$B138,'All CCC'!$B$7:$B$754,0)))</f>
        <v/>
      </c>
      <c r="BB138" s="334" t="str">
        <f>IF($B138="","",INDEX('All CCC'!BB$7:BB$754,MATCH(WatchList!$B138,'All CCC'!$B$7:$B$754,0)))</f>
        <v/>
      </c>
      <c r="BC138" s="334" t="str">
        <f>IF($B138="","",INDEX('All CCC'!BC$7:BC$754,MATCH(WatchList!$B138,'All CCC'!$B$7:$B$754,0)))</f>
        <v/>
      </c>
      <c r="BD138" s="334" t="str">
        <f>IF($B138="","",INDEX('All CCC'!BD$7:BD$754,MATCH(WatchList!$B138,'All CCC'!$B$7:$B$754,0)))</f>
        <v/>
      </c>
      <c r="BE138" s="334" t="str">
        <f>IF($B138="","",INDEX('All CCC'!BE$7:BE$754,MATCH(WatchList!$B138,'All CCC'!$B$7:$B$754,0)))</f>
        <v/>
      </c>
      <c r="BF138" s="334" t="str">
        <f>IF($B138="","",INDEX('All CCC'!BF$7:BF$754,MATCH(WatchList!$B138,'All CCC'!$B$7:$B$754,0)))</f>
        <v/>
      </c>
      <c r="BG138" s="334" t="str">
        <f>IF($B138="","",INDEX('All CCC'!BG$7:BG$754,MATCH(WatchList!$B138,'All CCC'!$B$7:$B$754,0)))</f>
        <v/>
      </c>
    </row>
    <row r="139" spans="1:59" x14ac:dyDescent="0.2">
      <c r="A139" s="333" t="str">
        <f>IF($B139="","",INDEX('All CCC'!A$7:A$754,MATCH(WatchList!$B139,'All CCC'!$B$7:$B$754,0)))</f>
        <v/>
      </c>
      <c r="B139" s="127"/>
      <c r="C139" s="334" t="str">
        <f>IF($B139="","",INDEX('All CCC'!C$7:C$754,MATCH(WatchList!$B139,'All CCC'!$B$7:$B$754,0)))</f>
        <v/>
      </c>
      <c r="D139" s="334" t="str">
        <f>IF($B139="","",INDEX('All CCC'!D$7:D$754,MATCH(WatchList!$B139,'All CCC'!$B$7:$B$754,0)))</f>
        <v/>
      </c>
      <c r="E139" s="334" t="str">
        <f>IF($B139="","",INDEX('All CCC'!E$7:E$754,MATCH(WatchList!$B139,'All CCC'!$B$7:$B$754,0)))</f>
        <v/>
      </c>
      <c r="F139" s="334" t="str">
        <f>IF($B139="","",INDEX('All CCC'!F$7:F$754,MATCH(WatchList!$B139,'All CCC'!$B$7:$B$754,0)))</f>
        <v/>
      </c>
      <c r="G139" s="334" t="str">
        <f>IF($B139="","",INDEX('All CCC'!G$7:G$754,MATCH(WatchList!$B139,'All CCC'!$B$7:$B$754,0)))</f>
        <v/>
      </c>
      <c r="H139" s="334" t="str">
        <f>IF($B139="","",INDEX('All CCC'!H$7:H$754,MATCH(WatchList!$B139,'All CCC'!$B$7:$B$754,0)))</f>
        <v/>
      </c>
      <c r="I139" s="334" t="str">
        <f>IF($B139="","",INDEX('All CCC'!I$7:I$754,MATCH(WatchList!$B139,'All CCC'!$B$7:$B$754,0)))</f>
        <v/>
      </c>
      <c r="J139" s="334" t="str">
        <f>IF($B139="","",INDEX('All CCC'!J$7:J$754,MATCH(WatchList!$B139,'All CCC'!$B$7:$B$754,0)))</f>
        <v/>
      </c>
      <c r="K139" s="334" t="str">
        <f>IF($B139="","",INDEX('All CCC'!K$7:K$754,MATCH(WatchList!$B139,'All CCC'!$B$7:$B$754,0)))</f>
        <v/>
      </c>
      <c r="L139" s="334" t="str">
        <f>IF($B139="","",INDEX('All CCC'!L$7:L$754,MATCH(WatchList!$B139,'All CCC'!$B$7:$B$754,0)))</f>
        <v/>
      </c>
      <c r="M139" s="334" t="str">
        <f>IF($B139="","",INDEX('All CCC'!M$7:M$754,MATCH(WatchList!$B139,'All CCC'!$B$7:$B$754,0)))</f>
        <v/>
      </c>
      <c r="N139" s="334" t="str">
        <f>IF($B139="","",INDEX('All CCC'!N$7:N$754,MATCH(WatchList!$B139,'All CCC'!$B$7:$B$754,0)))</f>
        <v/>
      </c>
      <c r="O139" s="334" t="str">
        <f>IF($B139="","",INDEX('All CCC'!O$7:O$754,MATCH(WatchList!$B139,'All CCC'!$B$7:$B$754,0)))</f>
        <v/>
      </c>
      <c r="P139" s="335" t="str">
        <f>IF($B139="","",INDEX('All CCC'!P$7:P$754,MATCH(WatchList!$B139,'All CCC'!$B$7:$B$754,0)))</f>
        <v/>
      </c>
      <c r="Q139" s="335" t="str">
        <f>IF($B139="","",INDEX('All CCC'!Q$7:Q$754,MATCH(WatchList!$B139,'All CCC'!$B$7:$B$754,0)))</f>
        <v/>
      </c>
      <c r="R139" s="334" t="str">
        <f>IF($B139="","",INDEX('All CCC'!R$7:R$754,MATCH(WatchList!$B139,'All CCC'!$B$7:$B$754,0)))</f>
        <v/>
      </c>
      <c r="S139" s="334" t="str">
        <f>IF($B139="","",INDEX('All CCC'!S$7:S$754,MATCH(WatchList!$B139,'All CCC'!$B$7:$B$754,0)))</f>
        <v/>
      </c>
      <c r="T139" s="334" t="str">
        <f>IF($B139="","",INDEX('All CCC'!T$7:T$754,MATCH(WatchList!$B139,'All CCC'!$B$7:$B$754,0)))</f>
        <v/>
      </c>
      <c r="U139" s="334" t="str">
        <f>IF($B139="","",INDEX('All CCC'!U$7:U$754,MATCH(WatchList!$B139,'All CCC'!$B$7:$B$754,0)))</f>
        <v/>
      </c>
      <c r="V139" s="334" t="str">
        <f>IF($B139="","",INDEX('All CCC'!V$7:V$754,MATCH(WatchList!$B139,'All CCC'!$B$7:$B$754,0)))</f>
        <v/>
      </c>
      <c r="W139" s="334" t="str">
        <f>IF($B139="","",INDEX('All CCC'!W$7:W$754,MATCH(WatchList!$B139,'All CCC'!$B$7:$B$754,0)))</f>
        <v/>
      </c>
      <c r="X139" s="334" t="str">
        <f>IF($B139="","",INDEX('All CCC'!X$7:X$754,MATCH(WatchList!$B139,'All CCC'!$B$7:$B$754,0)))</f>
        <v/>
      </c>
      <c r="Y139" s="334" t="str">
        <f>IF($B139="","",INDEX('All CCC'!Y$7:Y$754,MATCH(WatchList!$B139,'All CCC'!$B$7:$B$754,0)))</f>
        <v/>
      </c>
      <c r="Z139" s="334" t="str">
        <f>IF($B139="","",INDEX('All CCC'!Z$7:Z$754,MATCH(WatchList!$B139,'All CCC'!$B$7:$B$754,0)))</f>
        <v/>
      </c>
      <c r="AA139" s="334" t="str">
        <f>IF($B139="","",INDEX('All CCC'!AA$7:AA$754,MATCH(WatchList!$B139,'All CCC'!$B$7:$B$754,0)))</f>
        <v/>
      </c>
      <c r="AB139" s="334" t="str">
        <f>IF($B139="","",INDEX('All CCC'!AB$7:AB$754,MATCH(WatchList!$B139,'All CCC'!$B$7:$B$754,0)))</f>
        <v/>
      </c>
      <c r="AC139" s="334" t="str">
        <f>IF($B139="","",INDEX('All CCC'!AC$7:AC$754,MATCH(WatchList!$B139,'All CCC'!$B$7:$B$754,0)))</f>
        <v/>
      </c>
      <c r="AD139" s="334" t="str">
        <f>IF($B139="","",INDEX('All CCC'!AD$7:AD$754,MATCH(WatchList!$B139,'All CCC'!$B$7:$B$754,0)))</f>
        <v/>
      </c>
      <c r="AE139" s="334" t="str">
        <f>IF($B139="","",INDEX('All CCC'!AE$7:AE$754,MATCH(WatchList!$B139,'All CCC'!$B$7:$B$754,0)))</f>
        <v/>
      </c>
      <c r="AF139" s="334" t="str">
        <f>IF($B139="","",INDEX('All CCC'!AF$7:AF$754,MATCH(WatchList!$B139,'All CCC'!$B$7:$B$754,0)))</f>
        <v/>
      </c>
      <c r="AG139" s="334" t="str">
        <f>IF($B139="","",INDEX('All CCC'!AG$7:AG$754,MATCH(WatchList!$B139,'All CCC'!$B$7:$B$754,0)))</f>
        <v/>
      </c>
      <c r="AH139" s="334" t="str">
        <f>IF($B139="","",INDEX('All CCC'!AH$7:AH$754,MATCH(WatchList!$B139,'All CCC'!$B$7:$B$754,0)))</f>
        <v/>
      </c>
      <c r="AI139" s="334" t="str">
        <f>IF($B139="","",INDEX('All CCC'!AI$7:AI$754,MATCH(WatchList!$B139,'All CCC'!$B$7:$B$754,0)))</f>
        <v/>
      </c>
      <c r="AJ139" s="334" t="str">
        <f>IF($B139="","",INDEX('All CCC'!AJ$7:AJ$754,MATCH(WatchList!$B139,'All CCC'!$B$7:$B$754,0)))</f>
        <v/>
      </c>
      <c r="AK139" s="334" t="str">
        <f>IF($B139="","",INDEX('All CCC'!AK$7:AK$754,MATCH(WatchList!$B139,'All CCC'!$B$7:$B$754,0)))</f>
        <v/>
      </c>
      <c r="AL139" s="334" t="str">
        <f>IF($B139="","",INDEX('All CCC'!AL$7:AL$754,MATCH(WatchList!$B139,'All CCC'!$B$7:$B$754,0)))</f>
        <v/>
      </c>
      <c r="AM139" s="334" t="str">
        <f>IF($B139="","",INDEX('All CCC'!AM$7:AM$754,MATCH(WatchList!$B139,'All CCC'!$B$7:$B$754,0)))</f>
        <v/>
      </c>
      <c r="AN139" s="334" t="str">
        <f>IF($B139="","",INDEX('All CCC'!AN$7:AN$754,MATCH(WatchList!$B139,'All CCC'!$B$7:$B$754,0)))</f>
        <v/>
      </c>
      <c r="AO139" s="334" t="str">
        <f>IF($B139="","",INDEX('All CCC'!AO$7:AO$754,MATCH(WatchList!$B139,'All CCC'!$B$7:$B$754,0)))</f>
        <v/>
      </c>
      <c r="AP139" s="334" t="str">
        <f>IF($B139="","",INDEX('All CCC'!AP$7:AP$754,MATCH(WatchList!$B139,'All CCC'!$B$7:$B$754,0)))</f>
        <v/>
      </c>
      <c r="AQ139" s="334" t="str">
        <f>IF($B139="","",INDEX('All CCC'!AQ$7:AQ$754,MATCH(WatchList!$B139,'All CCC'!$B$7:$B$754,0)))</f>
        <v/>
      </c>
      <c r="AR139" s="334" t="str">
        <f>IF($B139="","",INDEX('All CCC'!AR$7:AR$754,MATCH(WatchList!$B139,'All CCC'!$B$7:$B$754,0)))</f>
        <v/>
      </c>
      <c r="AS139" s="334" t="str">
        <f>IF($B139="","",INDEX('All CCC'!AS$7:AS$754,MATCH(WatchList!$B139,'All CCC'!$B$7:$B$754,0)))</f>
        <v/>
      </c>
      <c r="AT139" s="334" t="str">
        <f>IF($B139="","",INDEX('All CCC'!AT$7:AT$754,MATCH(WatchList!$B139,'All CCC'!$B$7:$B$754,0)))</f>
        <v/>
      </c>
      <c r="AU139" s="334" t="str">
        <f>IF($B139="","",INDEX('All CCC'!AU$7:AU$754,MATCH(WatchList!$B139,'All CCC'!$B$7:$B$754,0)))</f>
        <v/>
      </c>
      <c r="AV139" s="334" t="str">
        <f>IF($B139="","",INDEX('All CCC'!AV$7:AV$754,MATCH(WatchList!$B139,'All CCC'!$B$7:$B$754,0)))</f>
        <v/>
      </c>
      <c r="AW139" s="334" t="str">
        <f>IF($B139="","",INDEX('All CCC'!AW$7:AW$754,MATCH(WatchList!$B139,'All CCC'!$B$7:$B$754,0)))</f>
        <v/>
      </c>
      <c r="AX139" s="334" t="str">
        <f>IF($B139="","",INDEX('All CCC'!AX$7:AX$754,MATCH(WatchList!$B139,'All CCC'!$B$7:$B$754,0)))</f>
        <v/>
      </c>
      <c r="AY139" s="334" t="str">
        <f>IF($B139="","",INDEX('All CCC'!AY$7:AY$754,MATCH(WatchList!$B139,'All CCC'!$B$7:$B$754,0)))</f>
        <v/>
      </c>
      <c r="AZ139" s="334" t="str">
        <f>IF($B139="","",INDEX('All CCC'!AZ$7:AZ$754,MATCH(WatchList!$B139,'All CCC'!$B$7:$B$754,0)))</f>
        <v/>
      </c>
      <c r="BA139" s="334" t="str">
        <f>IF($B139="","",INDEX('All CCC'!BA$7:BA$754,MATCH(WatchList!$B139,'All CCC'!$B$7:$B$754,0)))</f>
        <v/>
      </c>
      <c r="BB139" s="334" t="str">
        <f>IF($B139="","",INDEX('All CCC'!BB$7:BB$754,MATCH(WatchList!$B139,'All CCC'!$B$7:$B$754,0)))</f>
        <v/>
      </c>
      <c r="BC139" s="334" t="str">
        <f>IF($B139="","",INDEX('All CCC'!BC$7:BC$754,MATCH(WatchList!$B139,'All CCC'!$B$7:$B$754,0)))</f>
        <v/>
      </c>
      <c r="BD139" s="334" t="str">
        <f>IF($B139="","",INDEX('All CCC'!BD$7:BD$754,MATCH(WatchList!$B139,'All CCC'!$B$7:$B$754,0)))</f>
        <v/>
      </c>
      <c r="BE139" s="334" t="str">
        <f>IF($B139="","",INDEX('All CCC'!BE$7:BE$754,MATCH(WatchList!$B139,'All CCC'!$B$7:$B$754,0)))</f>
        <v/>
      </c>
      <c r="BF139" s="334" t="str">
        <f>IF($B139="","",INDEX('All CCC'!BF$7:BF$754,MATCH(WatchList!$B139,'All CCC'!$B$7:$B$754,0)))</f>
        <v/>
      </c>
      <c r="BG139" s="334" t="str">
        <f>IF($B139="","",INDEX('All CCC'!BG$7:BG$754,MATCH(WatchList!$B139,'All CCC'!$B$7:$B$754,0)))</f>
        <v/>
      </c>
    </row>
    <row r="140" spans="1:59" x14ac:dyDescent="0.2">
      <c r="A140" s="333" t="str">
        <f>IF($B140="","",INDEX('All CCC'!A$7:A$754,MATCH(WatchList!$B140,'All CCC'!$B$7:$B$754,0)))</f>
        <v/>
      </c>
      <c r="B140" s="127"/>
      <c r="C140" s="334" t="str">
        <f>IF($B140="","",INDEX('All CCC'!C$7:C$754,MATCH(WatchList!$B140,'All CCC'!$B$7:$B$754,0)))</f>
        <v/>
      </c>
      <c r="D140" s="334" t="str">
        <f>IF($B140="","",INDEX('All CCC'!D$7:D$754,MATCH(WatchList!$B140,'All CCC'!$B$7:$B$754,0)))</f>
        <v/>
      </c>
      <c r="E140" s="334" t="str">
        <f>IF($B140="","",INDEX('All CCC'!E$7:E$754,MATCH(WatchList!$B140,'All CCC'!$B$7:$B$754,0)))</f>
        <v/>
      </c>
      <c r="F140" s="334" t="str">
        <f>IF($B140="","",INDEX('All CCC'!F$7:F$754,MATCH(WatchList!$B140,'All CCC'!$B$7:$B$754,0)))</f>
        <v/>
      </c>
      <c r="G140" s="334" t="str">
        <f>IF($B140="","",INDEX('All CCC'!G$7:G$754,MATCH(WatchList!$B140,'All CCC'!$B$7:$B$754,0)))</f>
        <v/>
      </c>
      <c r="H140" s="334" t="str">
        <f>IF($B140="","",INDEX('All CCC'!H$7:H$754,MATCH(WatchList!$B140,'All CCC'!$B$7:$B$754,0)))</f>
        <v/>
      </c>
      <c r="I140" s="334" t="str">
        <f>IF($B140="","",INDEX('All CCC'!I$7:I$754,MATCH(WatchList!$B140,'All CCC'!$B$7:$B$754,0)))</f>
        <v/>
      </c>
      <c r="J140" s="334" t="str">
        <f>IF($B140="","",INDEX('All CCC'!J$7:J$754,MATCH(WatchList!$B140,'All CCC'!$B$7:$B$754,0)))</f>
        <v/>
      </c>
      <c r="K140" s="334" t="str">
        <f>IF($B140="","",INDEX('All CCC'!K$7:K$754,MATCH(WatchList!$B140,'All CCC'!$B$7:$B$754,0)))</f>
        <v/>
      </c>
      <c r="L140" s="334" t="str">
        <f>IF($B140="","",INDEX('All CCC'!L$7:L$754,MATCH(WatchList!$B140,'All CCC'!$B$7:$B$754,0)))</f>
        <v/>
      </c>
      <c r="M140" s="334" t="str">
        <f>IF($B140="","",INDEX('All CCC'!M$7:M$754,MATCH(WatchList!$B140,'All CCC'!$B$7:$B$754,0)))</f>
        <v/>
      </c>
      <c r="N140" s="334" t="str">
        <f>IF($B140="","",INDEX('All CCC'!N$7:N$754,MATCH(WatchList!$B140,'All CCC'!$B$7:$B$754,0)))</f>
        <v/>
      </c>
      <c r="O140" s="334" t="str">
        <f>IF($B140="","",INDEX('All CCC'!O$7:O$754,MATCH(WatchList!$B140,'All CCC'!$B$7:$B$754,0)))</f>
        <v/>
      </c>
      <c r="P140" s="335" t="str">
        <f>IF($B140="","",INDEX('All CCC'!P$7:P$754,MATCH(WatchList!$B140,'All CCC'!$B$7:$B$754,0)))</f>
        <v/>
      </c>
      <c r="Q140" s="335" t="str">
        <f>IF($B140="","",INDEX('All CCC'!Q$7:Q$754,MATCH(WatchList!$B140,'All CCC'!$B$7:$B$754,0)))</f>
        <v/>
      </c>
      <c r="R140" s="334" t="str">
        <f>IF($B140="","",INDEX('All CCC'!R$7:R$754,MATCH(WatchList!$B140,'All CCC'!$B$7:$B$754,0)))</f>
        <v/>
      </c>
      <c r="S140" s="334" t="str">
        <f>IF($B140="","",INDEX('All CCC'!S$7:S$754,MATCH(WatchList!$B140,'All CCC'!$B$7:$B$754,0)))</f>
        <v/>
      </c>
      <c r="T140" s="334" t="str">
        <f>IF($B140="","",INDEX('All CCC'!T$7:T$754,MATCH(WatchList!$B140,'All CCC'!$B$7:$B$754,0)))</f>
        <v/>
      </c>
      <c r="U140" s="334" t="str">
        <f>IF($B140="","",INDEX('All CCC'!U$7:U$754,MATCH(WatchList!$B140,'All CCC'!$B$7:$B$754,0)))</f>
        <v/>
      </c>
      <c r="V140" s="334" t="str">
        <f>IF($B140="","",INDEX('All CCC'!V$7:V$754,MATCH(WatchList!$B140,'All CCC'!$B$7:$B$754,0)))</f>
        <v/>
      </c>
      <c r="W140" s="334" t="str">
        <f>IF($B140="","",INDEX('All CCC'!W$7:W$754,MATCH(WatchList!$B140,'All CCC'!$B$7:$B$754,0)))</f>
        <v/>
      </c>
      <c r="X140" s="334" t="str">
        <f>IF($B140="","",INDEX('All CCC'!X$7:X$754,MATCH(WatchList!$B140,'All CCC'!$B$7:$B$754,0)))</f>
        <v/>
      </c>
      <c r="Y140" s="334" t="str">
        <f>IF($B140="","",INDEX('All CCC'!Y$7:Y$754,MATCH(WatchList!$B140,'All CCC'!$B$7:$B$754,0)))</f>
        <v/>
      </c>
      <c r="Z140" s="334" t="str">
        <f>IF($B140="","",INDEX('All CCC'!Z$7:Z$754,MATCH(WatchList!$B140,'All CCC'!$B$7:$B$754,0)))</f>
        <v/>
      </c>
      <c r="AA140" s="334" t="str">
        <f>IF($B140="","",INDEX('All CCC'!AA$7:AA$754,MATCH(WatchList!$B140,'All CCC'!$B$7:$B$754,0)))</f>
        <v/>
      </c>
      <c r="AB140" s="334" t="str">
        <f>IF($B140="","",INDEX('All CCC'!AB$7:AB$754,MATCH(WatchList!$B140,'All CCC'!$B$7:$B$754,0)))</f>
        <v/>
      </c>
      <c r="AC140" s="334" t="str">
        <f>IF($B140="","",INDEX('All CCC'!AC$7:AC$754,MATCH(WatchList!$B140,'All CCC'!$B$7:$B$754,0)))</f>
        <v/>
      </c>
      <c r="AD140" s="334" t="str">
        <f>IF($B140="","",INDEX('All CCC'!AD$7:AD$754,MATCH(WatchList!$B140,'All CCC'!$B$7:$B$754,0)))</f>
        <v/>
      </c>
      <c r="AE140" s="334" t="str">
        <f>IF($B140="","",INDEX('All CCC'!AE$7:AE$754,MATCH(WatchList!$B140,'All CCC'!$B$7:$B$754,0)))</f>
        <v/>
      </c>
      <c r="AF140" s="334" t="str">
        <f>IF($B140="","",INDEX('All CCC'!AF$7:AF$754,MATCH(WatchList!$B140,'All CCC'!$B$7:$B$754,0)))</f>
        <v/>
      </c>
      <c r="AG140" s="334" t="str">
        <f>IF($B140="","",INDEX('All CCC'!AG$7:AG$754,MATCH(WatchList!$B140,'All CCC'!$B$7:$B$754,0)))</f>
        <v/>
      </c>
      <c r="AH140" s="334" t="str">
        <f>IF($B140="","",INDEX('All CCC'!AH$7:AH$754,MATCH(WatchList!$B140,'All CCC'!$B$7:$B$754,0)))</f>
        <v/>
      </c>
      <c r="AI140" s="334" t="str">
        <f>IF($B140="","",INDEX('All CCC'!AI$7:AI$754,MATCH(WatchList!$B140,'All CCC'!$B$7:$B$754,0)))</f>
        <v/>
      </c>
      <c r="AJ140" s="334" t="str">
        <f>IF($B140="","",INDEX('All CCC'!AJ$7:AJ$754,MATCH(WatchList!$B140,'All CCC'!$B$7:$B$754,0)))</f>
        <v/>
      </c>
      <c r="AK140" s="334" t="str">
        <f>IF($B140="","",INDEX('All CCC'!AK$7:AK$754,MATCH(WatchList!$B140,'All CCC'!$B$7:$B$754,0)))</f>
        <v/>
      </c>
      <c r="AL140" s="334" t="str">
        <f>IF($B140="","",INDEX('All CCC'!AL$7:AL$754,MATCH(WatchList!$B140,'All CCC'!$B$7:$B$754,0)))</f>
        <v/>
      </c>
      <c r="AM140" s="334" t="str">
        <f>IF($B140="","",INDEX('All CCC'!AM$7:AM$754,MATCH(WatchList!$B140,'All CCC'!$B$7:$B$754,0)))</f>
        <v/>
      </c>
      <c r="AN140" s="334" t="str">
        <f>IF($B140="","",INDEX('All CCC'!AN$7:AN$754,MATCH(WatchList!$B140,'All CCC'!$B$7:$B$754,0)))</f>
        <v/>
      </c>
      <c r="AO140" s="334" t="str">
        <f>IF($B140="","",INDEX('All CCC'!AO$7:AO$754,MATCH(WatchList!$B140,'All CCC'!$B$7:$B$754,0)))</f>
        <v/>
      </c>
      <c r="AP140" s="334" t="str">
        <f>IF($B140="","",INDEX('All CCC'!AP$7:AP$754,MATCH(WatchList!$B140,'All CCC'!$B$7:$B$754,0)))</f>
        <v/>
      </c>
      <c r="AQ140" s="334" t="str">
        <f>IF($B140="","",INDEX('All CCC'!AQ$7:AQ$754,MATCH(WatchList!$B140,'All CCC'!$B$7:$B$754,0)))</f>
        <v/>
      </c>
      <c r="AR140" s="334" t="str">
        <f>IF($B140="","",INDEX('All CCC'!AR$7:AR$754,MATCH(WatchList!$B140,'All CCC'!$B$7:$B$754,0)))</f>
        <v/>
      </c>
      <c r="AS140" s="334" t="str">
        <f>IF($B140="","",INDEX('All CCC'!AS$7:AS$754,MATCH(WatchList!$B140,'All CCC'!$B$7:$B$754,0)))</f>
        <v/>
      </c>
      <c r="AT140" s="334" t="str">
        <f>IF($B140="","",INDEX('All CCC'!AT$7:AT$754,MATCH(WatchList!$B140,'All CCC'!$B$7:$B$754,0)))</f>
        <v/>
      </c>
      <c r="AU140" s="334" t="str">
        <f>IF($B140="","",INDEX('All CCC'!AU$7:AU$754,MATCH(WatchList!$B140,'All CCC'!$B$7:$B$754,0)))</f>
        <v/>
      </c>
      <c r="AV140" s="334" t="str">
        <f>IF($B140="","",INDEX('All CCC'!AV$7:AV$754,MATCH(WatchList!$B140,'All CCC'!$B$7:$B$754,0)))</f>
        <v/>
      </c>
      <c r="AW140" s="334" t="str">
        <f>IF($B140="","",INDEX('All CCC'!AW$7:AW$754,MATCH(WatchList!$B140,'All CCC'!$B$7:$B$754,0)))</f>
        <v/>
      </c>
      <c r="AX140" s="334" t="str">
        <f>IF($B140="","",INDEX('All CCC'!AX$7:AX$754,MATCH(WatchList!$B140,'All CCC'!$B$7:$B$754,0)))</f>
        <v/>
      </c>
      <c r="AY140" s="334" t="str">
        <f>IF($B140="","",INDEX('All CCC'!AY$7:AY$754,MATCH(WatchList!$B140,'All CCC'!$B$7:$B$754,0)))</f>
        <v/>
      </c>
      <c r="AZ140" s="334" t="str">
        <f>IF($B140="","",INDEX('All CCC'!AZ$7:AZ$754,MATCH(WatchList!$B140,'All CCC'!$B$7:$B$754,0)))</f>
        <v/>
      </c>
      <c r="BA140" s="334" t="str">
        <f>IF($B140="","",INDEX('All CCC'!BA$7:BA$754,MATCH(WatchList!$B140,'All CCC'!$B$7:$B$754,0)))</f>
        <v/>
      </c>
      <c r="BB140" s="334" t="str">
        <f>IF($B140="","",INDEX('All CCC'!BB$7:BB$754,MATCH(WatchList!$B140,'All CCC'!$B$7:$B$754,0)))</f>
        <v/>
      </c>
      <c r="BC140" s="334" t="str">
        <f>IF($B140="","",INDEX('All CCC'!BC$7:BC$754,MATCH(WatchList!$B140,'All CCC'!$B$7:$B$754,0)))</f>
        <v/>
      </c>
      <c r="BD140" s="334" t="str">
        <f>IF($B140="","",INDEX('All CCC'!BD$7:BD$754,MATCH(WatchList!$B140,'All CCC'!$B$7:$B$754,0)))</f>
        <v/>
      </c>
      <c r="BE140" s="334" t="str">
        <f>IF($B140="","",INDEX('All CCC'!BE$7:BE$754,MATCH(WatchList!$B140,'All CCC'!$B$7:$B$754,0)))</f>
        <v/>
      </c>
      <c r="BF140" s="334" t="str">
        <f>IF($B140="","",INDEX('All CCC'!BF$7:BF$754,MATCH(WatchList!$B140,'All CCC'!$B$7:$B$754,0)))</f>
        <v/>
      </c>
      <c r="BG140" s="334" t="str">
        <f>IF($B140="","",INDEX('All CCC'!BG$7:BG$754,MATCH(WatchList!$B140,'All CCC'!$B$7:$B$754,0)))</f>
        <v/>
      </c>
    </row>
    <row r="141" spans="1:59" x14ac:dyDescent="0.2">
      <c r="A141" s="333" t="str">
        <f>IF($B141="","",INDEX('All CCC'!A$7:A$754,MATCH(WatchList!$B141,'All CCC'!$B$7:$B$754,0)))</f>
        <v/>
      </c>
      <c r="B141" s="127"/>
      <c r="C141" s="334" t="str">
        <f>IF($B141="","",INDEX('All CCC'!C$7:C$754,MATCH(WatchList!$B141,'All CCC'!$B$7:$B$754,0)))</f>
        <v/>
      </c>
      <c r="D141" s="334" t="str">
        <f>IF($B141="","",INDEX('All CCC'!D$7:D$754,MATCH(WatchList!$B141,'All CCC'!$B$7:$B$754,0)))</f>
        <v/>
      </c>
      <c r="E141" s="334" t="str">
        <f>IF($B141="","",INDEX('All CCC'!E$7:E$754,MATCH(WatchList!$B141,'All CCC'!$B$7:$B$754,0)))</f>
        <v/>
      </c>
      <c r="F141" s="334" t="str">
        <f>IF($B141="","",INDEX('All CCC'!F$7:F$754,MATCH(WatchList!$B141,'All CCC'!$B$7:$B$754,0)))</f>
        <v/>
      </c>
      <c r="G141" s="334" t="str">
        <f>IF($B141="","",INDEX('All CCC'!G$7:G$754,MATCH(WatchList!$B141,'All CCC'!$B$7:$B$754,0)))</f>
        <v/>
      </c>
      <c r="H141" s="334" t="str">
        <f>IF($B141="","",INDEX('All CCC'!H$7:H$754,MATCH(WatchList!$B141,'All CCC'!$B$7:$B$754,0)))</f>
        <v/>
      </c>
      <c r="I141" s="334" t="str">
        <f>IF($B141="","",INDEX('All CCC'!I$7:I$754,MATCH(WatchList!$B141,'All CCC'!$B$7:$B$754,0)))</f>
        <v/>
      </c>
      <c r="J141" s="334" t="str">
        <f>IF($B141="","",INDEX('All CCC'!J$7:J$754,MATCH(WatchList!$B141,'All CCC'!$B$7:$B$754,0)))</f>
        <v/>
      </c>
      <c r="K141" s="334" t="str">
        <f>IF($B141="","",INDEX('All CCC'!K$7:K$754,MATCH(WatchList!$B141,'All CCC'!$B$7:$B$754,0)))</f>
        <v/>
      </c>
      <c r="L141" s="334" t="str">
        <f>IF($B141="","",INDEX('All CCC'!L$7:L$754,MATCH(WatchList!$B141,'All CCC'!$B$7:$B$754,0)))</f>
        <v/>
      </c>
      <c r="M141" s="334" t="str">
        <f>IF($B141="","",INDEX('All CCC'!M$7:M$754,MATCH(WatchList!$B141,'All CCC'!$B$7:$B$754,0)))</f>
        <v/>
      </c>
      <c r="N141" s="334" t="str">
        <f>IF($B141="","",INDEX('All CCC'!N$7:N$754,MATCH(WatchList!$B141,'All CCC'!$B$7:$B$754,0)))</f>
        <v/>
      </c>
      <c r="O141" s="334" t="str">
        <f>IF($B141="","",INDEX('All CCC'!O$7:O$754,MATCH(WatchList!$B141,'All CCC'!$B$7:$B$754,0)))</f>
        <v/>
      </c>
      <c r="P141" s="335" t="str">
        <f>IF($B141="","",INDEX('All CCC'!P$7:P$754,MATCH(WatchList!$B141,'All CCC'!$B$7:$B$754,0)))</f>
        <v/>
      </c>
      <c r="Q141" s="335" t="str">
        <f>IF($B141="","",INDEX('All CCC'!Q$7:Q$754,MATCH(WatchList!$B141,'All CCC'!$B$7:$B$754,0)))</f>
        <v/>
      </c>
      <c r="R141" s="334" t="str">
        <f>IF($B141="","",INDEX('All CCC'!R$7:R$754,MATCH(WatchList!$B141,'All CCC'!$B$7:$B$754,0)))</f>
        <v/>
      </c>
      <c r="S141" s="334" t="str">
        <f>IF($B141="","",INDEX('All CCC'!S$7:S$754,MATCH(WatchList!$B141,'All CCC'!$B$7:$B$754,0)))</f>
        <v/>
      </c>
      <c r="T141" s="334" t="str">
        <f>IF($B141="","",INDEX('All CCC'!T$7:T$754,MATCH(WatchList!$B141,'All CCC'!$B$7:$B$754,0)))</f>
        <v/>
      </c>
      <c r="U141" s="334" t="str">
        <f>IF($B141="","",INDEX('All CCC'!U$7:U$754,MATCH(WatchList!$B141,'All CCC'!$B$7:$B$754,0)))</f>
        <v/>
      </c>
      <c r="V141" s="334" t="str">
        <f>IF($B141="","",INDEX('All CCC'!V$7:V$754,MATCH(WatchList!$B141,'All CCC'!$B$7:$B$754,0)))</f>
        <v/>
      </c>
      <c r="W141" s="334" t="str">
        <f>IF($B141="","",INDEX('All CCC'!W$7:W$754,MATCH(WatchList!$B141,'All CCC'!$B$7:$B$754,0)))</f>
        <v/>
      </c>
      <c r="X141" s="334" t="str">
        <f>IF($B141="","",INDEX('All CCC'!X$7:X$754,MATCH(WatchList!$B141,'All CCC'!$B$7:$B$754,0)))</f>
        <v/>
      </c>
      <c r="Y141" s="334" t="str">
        <f>IF($B141="","",INDEX('All CCC'!Y$7:Y$754,MATCH(WatchList!$B141,'All CCC'!$B$7:$B$754,0)))</f>
        <v/>
      </c>
      <c r="Z141" s="334" t="str">
        <f>IF($B141="","",INDEX('All CCC'!Z$7:Z$754,MATCH(WatchList!$B141,'All CCC'!$B$7:$B$754,0)))</f>
        <v/>
      </c>
      <c r="AA141" s="334" t="str">
        <f>IF($B141="","",INDEX('All CCC'!AA$7:AA$754,MATCH(WatchList!$B141,'All CCC'!$B$7:$B$754,0)))</f>
        <v/>
      </c>
      <c r="AB141" s="334" t="str">
        <f>IF($B141="","",INDEX('All CCC'!AB$7:AB$754,MATCH(WatchList!$B141,'All CCC'!$B$7:$B$754,0)))</f>
        <v/>
      </c>
      <c r="AC141" s="334" t="str">
        <f>IF($B141="","",INDEX('All CCC'!AC$7:AC$754,MATCH(WatchList!$B141,'All CCC'!$B$7:$B$754,0)))</f>
        <v/>
      </c>
      <c r="AD141" s="334" t="str">
        <f>IF($B141="","",INDEX('All CCC'!AD$7:AD$754,MATCH(WatchList!$B141,'All CCC'!$B$7:$B$754,0)))</f>
        <v/>
      </c>
      <c r="AE141" s="334" t="str">
        <f>IF($B141="","",INDEX('All CCC'!AE$7:AE$754,MATCH(WatchList!$B141,'All CCC'!$B$7:$B$754,0)))</f>
        <v/>
      </c>
      <c r="AF141" s="334" t="str">
        <f>IF($B141="","",INDEX('All CCC'!AF$7:AF$754,MATCH(WatchList!$B141,'All CCC'!$B$7:$B$754,0)))</f>
        <v/>
      </c>
      <c r="AG141" s="334" t="str">
        <f>IF($B141="","",INDEX('All CCC'!AG$7:AG$754,MATCH(WatchList!$B141,'All CCC'!$B$7:$B$754,0)))</f>
        <v/>
      </c>
      <c r="AH141" s="334" t="str">
        <f>IF($B141="","",INDEX('All CCC'!AH$7:AH$754,MATCH(WatchList!$B141,'All CCC'!$B$7:$B$754,0)))</f>
        <v/>
      </c>
      <c r="AI141" s="334" t="str">
        <f>IF($B141="","",INDEX('All CCC'!AI$7:AI$754,MATCH(WatchList!$B141,'All CCC'!$B$7:$B$754,0)))</f>
        <v/>
      </c>
      <c r="AJ141" s="334" t="str">
        <f>IF($B141="","",INDEX('All CCC'!AJ$7:AJ$754,MATCH(WatchList!$B141,'All CCC'!$B$7:$B$754,0)))</f>
        <v/>
      </c>
      <c r="AK141" s="334" t="str">
        <f>IF($B141="","",INDEX('All CCC'!AK$7:AK$754,MATCH(WatchList!$B141,'All CCC'!$B$7:$B$754,0)))</f>
        <v/>
      </c>
      <c r="AL141" s="334" t="str">
        <f>IF($B141="","",INDEX('All CCC'!AL$7:AL$754,MATCH(WatchList!$B141,'All CCC'!$B$7:$B$754,0)))</f>
        <v/>
      </c>
      <c r="AM141" s="334" t="str">
        <f>IF($B141="","",INDEX('All CCC'!AM$7:AM$754,MATCH(WatchList!$B141,'All CCC'!$B$7:$B$754,0)))</f>
        <v/>
      </c>
      <c r="AN141" s="334" t="str">
        <f>IF($B141="","",INDEX('All CCC'!AN$7:AN$754,MATCH(WatchList!$B141,'All CCC'!$B$7:$B$754,0)))</f>
        <v/>
      </c>
      <c r="AO141" s="334" t="str">
        <f>IF($B141="","",INDEX('All CCC'!AO$7:AO$754,MATCH(WatchList!$B141,'All CCC'!$B$7:$B$754,0)))</f>
        <v/>
      </c>
      <c r="AP141" s="334" t="str">
        <f>IF($B141="","",INDEX('All CCC'!AP$7:AP$754,MATCH(WatchList!$B141,'All CCC'!$B$7:$B$754,0)))</f>
        <v/>
      </c>
      <c r="AQ141" s="334" t="str">
        <f>IF($B141="","",INDEX('All CCC'!AQ$7:AQ$754,MATCH(WatchList!$B141,'All CCC'!$B$7:$B$754,0)))</f>
        <v/>
      </c>
      <c r="AR141" s="334" t="str">
        <f>IF($B141="","",INDEX('All CCC'!AR$7:AR$754,MATCH(WatchList!$B141,'All CCC'!$B$7:$B$754,0)))</f>
        <v/>
      </c>
      <c r="AS141" s="334" t="str">
        <f>IF($B141="","",INDEX('All CCC'!AS$7:AS$754,MATCH(WatchList!$B141,'All CCC'!$B$7:$B$754,0)))</f>
        <v/>
      </c>
      <c r="AT141" s="334" t="str">
        <f>IF($B141="","",INDEX('All CCC'!AT$7:AT$754,MATCH(WatchList!$B141,'All CCC'!$B$7:$B$754,0)))</f>
        <v/>
      </c>
      <c r="AU141" s="334" t="str">
        <f>IF($B141="","",INDEX('All CCC'!AU$7:AU$754,MATCH(WatchList!$B141,'All CCC'!$B$7:$B$754,0)))</f>
        <v/>
      </c>
      <c r="AV141" s="334" t="str">
        <f>IF($B141="","",INDEX('All CCC'!AV$7:AV$754,MATCH(WatchList!$B141,'All CCC'!$B$7:$B$754,0)))</f>
        <v/>
      </c>
      <c r="AW141" s="334" t="str">
        <f>IF($B141="","",INDEX('All CCC'!AW$7:AW$754,MATCH(WatchList!$B141,'All CCC'!$B$7:$B$754,0)))</f>
        <v/>
      </c>
      <c r="AX141" s="334" t="str">
        <f>IF($B141="","",INDEX('All CCC'!AX$7:AX$754,MATCH(WatchList!$B141,'All CCC'!$B$7:$B$754,0)))</f>
        <v/>
      </c>
      <c r="AY141" s="334" t="str">
        <f>IF($B141="","",INDEX('All CCC'!AY$7:AY$754,MATCH(WatchList!$B141,'All CCC'!$B$7:$B$754,0)))</f>
        <v/>
      </c>
      <c r="AZ141" s="334" t="str">
        <f>IF($B141="","",INDEX('All CCC'!AZ$7:AZ$754,MATCH(WatchList!$B141,'All CCC'!$B$7:$B$754,0)))</f>
        <v/>
      </c>
      <c r="BA141" s="334" t="str">
        <f>IF($B141="","",INDEX('All CCC'!BA$7:BA$754,MATCH(WatchList!$B141,'All CCC'!$B$7:$B$754,0)))</f>
        <v/>
      </c>
      <c r="BB141" s="334" t="str">
        <f>IF($B141="","",INDEX('All CCC'!BB$7:BB$754,MATCH(WatchList!$B141,'All CCC'!$B$7:$B$754,0)))</f>
        <v/>
      </c>
      <c r="BC141" s="334" t="str">
        <f>IF($B141="","",INDEX('All CCC'!BC$7:BC$754,MATCH(WatchList!$B141,'All CCC'!$B$7:$B$754,0)))</f>
        <v/>
      </c>
      <c r="BD141" s="334" t="str">
        <f>IF($B141="","",INDEX('All CCC'!BD$7:BD$754,MATCH(WatchList!$B141,'All CCC'!$B$7:$B$754,0)))</f>
        <v/>
      </c>
      <c r="BE141" s="334" t="str">
        <f>IF($B141="","",INDEX('All CCC'!BE$7:BE$754,MATCH(WatchList!$B141,'All CCC'!$B$7:$B$754,0)))</f>
        <v/>
      </c>
      <c r="BF141" s="334" t="str">
        <f>IF($B141="","",INDEX('All CCC'!BF$7:BF$754,MATCH(WatchList!$B141,'All CCC'!$B$7:$B$754,0)))</f>
        <v/>
      </c>
      <c r="BG141" s="334" t="str">
        <f>IF($B141="","",INDEX('All CCC'!BG$7:BG$754,MATCH(WatchList!$B141,'All CCC'!$B$7:$B$754,0)))</f>
        <v/>
      </c>
    </row>
    <row r="142" spans="1:59" x14ac:dyDescent="0.2">
      <c r="A142" s="333" t="str">
        <f>IF($B142="","",INDEX('All CCC'!A$7:A$754,MATCH(WatchList!$B142,'All CCC'!$B$7:$B$754,0)))</f>
        <v/>
      </c>
      <c r="B142" s="127"/>
      <c r="C142" s="334" t="str">
        <f>IF($B142="","",INDEX('All CCC'!C$7:C$754,MATCH(WatchList!$B142,'All CCC'!$B$7:$B$754,0)))</f>
        <v/>
      </c>
      <c r="D142" s="334" t="str">
        <f>IF($B142="","",INDEX('All CCC'!D$7:D$754,MATCH(WatchList!$B142,'All CCC'!$B$7:$B$754,0)))</f>
        <v/>
      </c>
      <c r="E142" s="334" t="str">
        <f>IF($B142="","",INDEX('All CCC'!E$7:E$754,MATCH(WatchList!$B142,'All CCC'!$B$7:$B$754,0)))</f>
        <v/>
      </c>
      <c r="F142" s="334" t="str">
        <f>IF($B142="","",INDEX('All CCC'!F$7:F$754,MATCH(WatchList!$B142,'All CCC'!$B$7:$B$754,0)))</f>
        <v/>
      </c>
      <c r="G142" s="334" t="str">
        <f>IF($B142="","",INDEX('All CCC'!G$7:G$754,MATCH(WatchList!$B142,'All CCC'!$B$7:$B$754,0)))</f>
        <v/>
      </c>
      <c r="H142" s="334" t="str">
        <f>IF($B142="","",INDEX('All CCC'!H$7:H$754,MATCH(WatchList!$B142,'All CCC'!$B$7:$B$754,0)))</f>
        <v/>
      </c>
      <c r="I142" s="334" t="str">
        <f>IF($B142="","",INDEX('All CCC'!I$7:I$754,MATCH(WatchList!$B142,'All CCC'!$B$7:$B$754,0)))</f>
        <v/>
      </c>
      <c r="J142" s="334" t="str">
        <f>IF($B142="","",INDEX('All CCC'!J$7:J$754,MATCH(WatchList!$B142,'All CCC'!$B$7:$B$754,0)))</f>
        <v/>
      </c>
      <c r="K142" s="334" t="str">
        <f>IF($B142="","",INDEX('All CCC'!K$7:K$754,MATCH(WatchList!$B142,'All CCC'!$B$7:$B$754,0)))</f>
        <v/>
      </c>
      <c r="L142" s="334" t="str">
        <f>IF($B142="","",INDEX('All CCC'!L$7:L$754,MATCH(WatchList!$B142,'All CCC'!$B$7:$B$754,0)))</f>
        <v/>
      </c>
      <c r="M142" s="334" t="str">
        <f>IF($B142="","",INDEX('All CCC'!M$7:M$754,MATCH(WatchList!$B142,'All CCC'!$B$7:$B$754,0)))</f>
        <v/>
      </c>
      <c r="N142" s="334" t="str">
        <f>IF($B142="","",INDEX('All CCC'!N$7:N$754,MATCH(WatchList!$B142,'All CCC'!$B$7:$B$754,0)))</f>
        <v/>
      </c>
      <c r="O142" s="334" t="str">
        <f>IF($B142="","",INDEX('All CCC'!O$7:O$754,MATCH(WatchList!$B142,'All CCC'!$B$7:$B$754,0)))</f>
        <v/>
      </c>
      <c r="P142" s="335" t="str">
        <f>IF($B142="","",INDEX('All CCC'!P$7:P$754,MATCH(WatchList!$B142,'All CCC'!$B$7:$B$754,0)))</f>
        <v/>
      </c>
      <c r="Q142" s="335" t="str">
        <f>IF($B142="","",INDEX('All CCC'!Q$7:Q$754,MATCH(WatchList!$B142,'All CCC'!$B$7:$B$754,0)))</f>
        <v/>
      </c>
      <c r="R142" s="334" t="str">
        <f>IF($B142="","",INDEX('All CCC'!R$7:R$754,MATCH(WatchList!$B142,'All CCC'!$B$7:$B$754,0)))</f>
        <v/>
      </c>
      <c r="S142" s="334" t="str">
        <f>IF($B142="","",INDEX('All CCC'!S$7:S$754,MATCH(WatchList!$B142,'All CCC'!$B$7:$B$754,0)))</f>
        <v/>
      </c>
      <c r="T142" s="334" t="str">
        <f>IF($B142="","",INDEX('All CCC'!T$7:T$754,MATCH(WatchList!$B142,'All CCC'!$B$7:$B$754,0)))</f>
        <v/>
      </c>
      <c r="U142" s="334" t="str">
        <f>IF($B142="","",INDEX('All CCC'!U$7:U$754,MATCH(WatchList!$B142,'All CCC'!$B$7:$B$754,0)))</f>
        <v/>
      </c>
      <c r="V142" s="334" t="str">
        <f>IF($B142="","",INDEX('All CCC'!V$7:V$754,MATCH(WatchList!$B142,'All CCC'!$B$7:$B$754,0)))</f>
        <v/>
      </c>
      <c r="W142" s="334" t="str">
        <f>IF($B142="","",INDEX('All CCC'!W$7:W$754,MATCH(WatchList!$B142,'All CCC'!$B$7:$B$754,0)))</f>
        <v/>
      </c>
      <c r="X142" s="334" t="str">
        <f>IF($B142="","",INDEX('All CCC'!X$7:X$754,MATCH(WatchList!$B142,'All CCC'!$B$7:$B$754,0)))</f>
        <v/>
      </c>
      <c r="Y142" s="334" t="str">
        <f>IF($B142="","",INDEX('All CCC'!Y$7:Y$754,MATCH(WatchList!$B142,'All CCC'!$B$7:$B$754,0)))</f>
        <v/>
      </c>
      <c r="Z142" s="334" t="str">
        <f>IF($B142="","",INDEX('All CCC'!Z$7:Z$754,MATCH(WatchList!$B142,'All CCC'!$B$7:$B$754,0)))</f>
        <v/>
      </c>
      <c r="AA142" s="334" t="str">
        <f>IF($B142="","",INDEX('All CCC'!AA$7:AA$754,MATCH(WatchList!$B142,'All CCC'!$B$7:$B$754,0)))</f>
        <v/>
      </c>
      <c r="AB142" s="334" t="str">
        <f>IF($B142="","",INDEX('All CCC'!AB$7:AB$754,MATCH(WatchList!$B142,'All CCC'!$B$7:$B$754,0)))</f>
        <v/>
      </c>
      <c r="AC142" s="334" t="str">
        <f>IF($B142="","",INDEX('All CCC'!AC$7:AC$754,MATCH(WatchList!$B142,'All CCC'!$B$7:$B$754,0)))</f>
        <v/>
      </c>
      <c r="AD142" s="334" t="str">
        <f>IF($B142="","",INDEX('All CCC'!AD$7:AD$754,MATCH(WatchList!$B142,'All CCC'!$B$7:$B$754,0)))</f>
        <v/>
      </c>
      <c r="AE142" s="334" t="str">
        <f>IF($B142="","",INDEX('All CCC'!AE$7:AE$754,MATCH(WatchList!$B142,'All CCC'!$B$7:$B$754,0)))</f>
        <v/>
      </c>
      <c r="AF142" s="334" t="str">
        <f>IF($B142="","",INDEX('All CCC'!AF$7:AF$754,MATCH(WatchList!$B142,'All CCC'!$B$7:$B$754,0)))</f>
        <v/>
      </c>
      <c r="AG142" s="334" t="str">
        <f>IF($B142="","",INDEX('All CCC'!AG$7:AG$754,MATCH(WatchList!$B142,'All CCC'!$B$7:$B$754,0)))</f>
        <v/>
      </c>
      <c r="AH142" s="334" t="str">
        <f>IF($B142="","",INDEX('All CCC'!AH$7:AH$754,MATCH(WatchList!$B142,'All CCC'!$B$7:$B$754,0)))</f>
        <v/>
      </c>
      <c r="AI142" s="334" t="str">
        <f>IF($B142="","",INDEX('All CCC'!AI$7:AI$754,MATCH(WatchList!$B142,'All CCC'!$B$7:$B$754,0)))</f>
        <v/>
      </c>
      <c r="AJ142" s="334" t="str">
        <f>IF($B142="","",INDEX('All CCC'!AJ$7:AJ$754,MATCH(WatchList!$B142,'All CCC'!$B$7:$B$754,0)))</f>
        <v/>
      </c>
      <c r="AK142" s="334" t="str">
        <f>IF($B142="","",INDEX('All CCC'!AK$7:AK$754,MATCH(WatchList!$B142,'All CCC'!$B$7:$B$754,0)))</f>
        <v/>
      </c>
      <c r="AL142" s="334" t="str">
        <f>IF($B142="","",INDEX('All CCC'!AL$7:AL$754,MATCH(WatchList!$B142,'All CCC'!$B$7:$B$754,0)))</f>
        <v/>
      </c>
      <c r="AM142" s="334" t="str">
        <f>IF($B142="","",INDEX('All CCC'!AM$7:AM$754,MATCH(WatchList!$B142,'All CCC'!$B$7:$B$754,0)))</f>
        <v/>
      </c>
      <c r="AN142" s="334" t="str">
        <f>IF($B142="","",INDEX('All CCC'!AN$7:AN$754,MATCH(WatchList!$B142,'All CCC'!$B$7:$B$754,0)))</f>
        <v/>
      </c>
      <c r="AO142" s="334" t="str">
        <f>IF($B142="","",INDEX('All CCC'!AO$7:AO$754,MATCH(WatchList!$B142,'All CCC'!$B$7:$B$754,0)))</f>
        <v/>
      </c>
      <c r="AP142" s="334" t="str">
        <f>IF($B142="","",INDEX('All CCC'!AP$7:AP$754,MATCH(WatchList!$B142,'All CCC'!$B$7:$B$754,0)))</f>
        <v/>
      </c>
      <c r="AQ142" s="334" t="str">
        <f>IF($B142="","",INDEX('All CCC'!AQ$7:AQ$754,MATCH(WatchList!$B142,'All CCC'!$B$7:$B$754,0)))</f>
        <v/>
      </c>
      <c r="AR142" s="334" t="str">
        <f>IF($B142="","",INDEX('All CCC'!AR$7:AR$754,MATCH(WatchList!$B142,'All CCC'!$B$7:$B$754,0)))</f>
        <v/>
      </c>
      <c r="AS142" s="334" t="str">
        <f>IF($B142="","",INDEX('All CCC'!AS$7:AS$754,MATCH(WatchList!$B142,'All CCC'!$B$7:$B$754,0)))</f>
        <v/>
      </c>
      <c r="AT142" s="334" t="str">
        <f>IF($B142="","",INDEX('All CCC'!AT$7:AT$754,MATCH(WatchList!$B142,'All CCC'!$B$7:$B$754,0)))</f>
        <v/>
      </c>
      <c r="AU142" s="334" t="str">
        <f>IF($B142="","",INDEX('All CCC'!AU$7:AU$754,MATCH(WatchList!$B142,'All CCC'!$B$7:$B$754,0)))</f>
        <v/>
      </c>
      <c r="AV142" s="334" t="str">
        <f>IF($B142="","",INDEX('All CCC'!AV$7:AV$754,MATCH(WatchList!$B142,'All CCC'!$B$7:$B$754,0)))</f>
        <v/>
      </c>
      <c r="AW142" s="334" t="str">
        <f>IF($B142="","",INDEX('All CCC'!AW$7:AW$754,MATCH(WatchList!$B142,'All CCC'!$B$7:$B$754,0)))</f>
        <v/>
      </c>
      <c r="AX142" s="334" t="str">
        <f>IF($B142="","",INDEX('All CCC'!AX$7:AX$754,MATCH(WatchList!$B142,'All CCC'!$B$7:$B$754,0)))</f>
        <v/>
      </c>
      <c r="AY142" s="334" t="str">
        <f>IF($B142="","",INDEX('All CCC'!AY$7:AY$754,MATCH(WatchList!$B142,'All CCC'!$B$7:$B$754,0)))</f>
        <v/>
      </c>
      <c r="AZ142" s="334" t="str">
        <f>IF($B142="","",INDEX('All CCC'!AZ$7:AZ$754,MATCH(WatchList!$B142,'All CCC'!$B$7:$B$754,0)))</f>
        <v/>
      </c>
      <c r="BA142" s="334" t="str">
        <f>IF($B142="","",INDEX('All CCC'!BA$7:BA$754,MATCH(WatchList!$B142,'All CCC'!$B$7:$B$754,0)))</f>
        <v/>
      </c>
      <c r="BB142" s="334" t="str">
        <f>IF($B142="","",INDEX('All CCC'!BB$7:BB$754,MATCH(WatchList!$B142,'All CCC'!$B$7:$B$754,0)))</f>
        <v/>
      </c>
      <c r="BC142" s="334" t="str">
        <f>IF($B142="","",INDEX('All CCC'!BC$7:BC$754,MATCH(WatchList!$B142,'All CCC'!$B$7:$B$754,0)))</f>
        <v/>
      </c>
      <c r="BD142" s="334" t="str">
        <f>IF($B142="","",INDEX('All CCC'!BD$7:BD$754,MATCH(WatchList!$B142,'All CCC'!$B$7:$B$754,0)))</f>
        <v/>
      </c>
      <c r="BE142" s="334" t="str">
        <f>IF($B142="","",INDEX('All CCC'!BE$7:BE$754,MATCH(WatchList!$B142,'All CCC'!$B$7:$B$754,0)))</f>
        <v/>
      </c>
      <c r="BF142" s="334" t="str">
        <f>IF($B142="","",INDEX('All CCC'!BF$7:BF$754,MATCH(WatchList!$B142,'All CCC'!$B$7:$B$754,0)))</f>
        <v/>
      </c>
      <c r="BG142" s="334" t="str">
        <f>IF($B142="","",INDEX('All CCC'!BG$7:BG$754,MATCH(WatchList!$B142,'All CCC'!$B$7:$B$754,0)))</f>
        <v/>
      </c>
    </row>
    <row r="143" spans="1:59" x14ac:dyDescent="0.2">
      <c r="A143" s="333" t="str">
        <f>IF($B143="","",INDEX('All CCC'!A$7:A$754,MATCH(WatchList!$B143,'All CCC'!$B$7:$B$754,0)))</f>
        <v/>
      </c>
      <c r="B143" s="127"/>
      <c r="C143" s="334" t="str">
        <f>IF($B143="","",INDEX('All CCC'!C$7:C$754,MATCH(WatchList!$B143,'All CCC'!$B$7:$B$754,0)))</f>
        <v/>
      </c>
      <c r="D143" s="334" t="str">
        <f>IF($B143="","",INDEX('All CCC'!D$7:D$754,MATCH(WatchList!$B143,'All CCC'!$B$7:$B$754,0)))</f>
        <v/>
      </c>
      <c r="E143" s="334" t="str">
        <f>IF($B143="","",INDEX('All CCC'!E$7:E$754,MATCH(WatchList!$B143,'All CCC'!$B$7:$B$754,0)))</f>
        <v/>
      </c>
      <c r="F143" s="334" t="str">
        <f>IF($B143="","",INDEX('All CCC'!F$7:F$754,MATCH(WatchList!$B143,'All CCC'!$B$7:$B$754,0)))</f>
        <v/>
      </c>
      <c r="G143" s="334" t="str">
        <f>IF($B143="","",INDEX('All CCC'!G$7:G$754,MATCH(WatchList!$B143,'All CCC'!$B$7:$B$754,0)))</f>
        <v/>
      </c>
      <c r="H143" s="334" t="str">
        <f>IF($B143="","",INDEX('All CCC'!H$7:H$754,MATCH(WatchList!$B143,'All CCC'!$B$7:$B$754,0)))</f>
        <v/>
      </c>
      <c r="I143" s="334" t="str">
        <f>IF($B143="","",INDEX('All CCC'!I$7:I$754,MATCH(WatchList!$B143,'All CCC'!$B$7:$B$754,0)))</f>
        <v/>
      </c>
      <c r="J143" s="334" t="str">
        <f>IF($B143="","",INDEX('All CCC'!J$7:J$754,MATCH(WatchList!$B143,'All CCC'!$B$7:$B$754,0)))</f>
        <v/>
      </c>
      <c r="K143" s="334" t="str">
        <f>IF($B143="","",INDEX('All CCC'!K$7:K$754,MATCH(WatchList!$B143,'All CCC'!$B$7:$B$754,0)))</f>
        <v/>
      </c>
      <c r="L143" s="334" t="str">
        <f>IF($B143="","",INDEX('All CCC'!L$7:L$754,MATCH(WatchList!$B143,'All CCC'!$B$7:$B$754,0)))</f>
        <v/>
      </c>
      <c r="M143" s="334" t="str">
        <f>IF($B143="","",INDEX('All CCC'!M$7:M$754,MATCH(WatchList!$B143,'All CCC'!$B$7:$B$754,0)))</f>
        <v/>
      </c>
      <c r="N143" s="334" t="str">
        <f>IF($B143="","",INDEX('All CCC'!N$7:N$754,MATCH(WatchList!$B143,'All CCC'!$B$7:$B$754,0)))</f>
        <v/>
      </c>
      <c r="O143" s="334" t="str">
        <f>IF($B143="","",INDEX('All CCC'!O$7:O$754,MATCH(WatchList!$B143,'All CCC'!$B$7:$B$754,0)))</f>
        <v/>
      </c>
      <c r="P143" s="335" t="str">
        <f>IF($B143="","",INDEX('All CCC'!P$7:P$754,MATCH(WatchList!$B143,'All CCC'!$B$7:$B$754,0)))</f>
        <v/>
      </c>
      <c r="Q143" s="335" t="str">
        <f>IF($B143="","",INDEX('All CCC'!Q$7:Q$754,MATCH(WatchList!$B143,'All CCC'!$B$7:$B$754,0)))</f>
        <v/>
      </c>
      <c r="R143" s="334" t="str">
        <f>IF($B143="","",INDEX('All CCC'!R$7:R$754,MATCH(WatchList!$B143,'All CCC'!$B$7:$B$754,0)))</f>
        <v/>
      </c>
      <c r="S143" s="334" t="str">
        <f>IF($B143="","",INDEX('All CCC'!S$7:S$754,MATCH(WatchList!$B143,'All CCC'!$B$7:$B$754,0)))</f>
        <v/>
      </c>
      <c r="T143" s="334" t="str">
        <f>IF($B143="","",INDEX('All CCC'!T$7:T$754,MATCH(WatchList!$B143,'All CCC'!$B$7:$B$754,0)))</f>
        <v/>
      </c>
      <c r="U143" s="334" t="str">
        <f>IF($B143="","",INDEX('All CCC'!U$7:U$754,MATCH(WatchList!$B143,'All CCC'!$B$7:$B$754,0)))</f>
        <v/>
      </c>
      <c r="V143" s="334" t="str">
        <f>IF($B143="","",INDEX('All CCC'!V$7:V$754,MATCH(WatchList!$B143,'All CCC'!$B$7:$B$754,0)))</f>
        <v/>
      </c>
      <c r="W143" s="334" t="str">
        <f>IF($B143="","",INDEX('All CCC'!W$7:W$754,MATCH(WatchList!$B143,'All CCC'!$B$7:$B$754,0)))</f>
        <v/>
      </c>
      <c r="X143" s="334" t="str">
        <f>IF($B143="","",INDEX('All CCC'!X$7:X$754,MATCH(WatchList!$B143,'All CCC'!$B$7:$B$754,0)))</f>
        <v/>
      </c>
      <c r="Y143" s="334" t="str">
        <f>IF($B143="","",INDEX('All CCC'!Y$7:Y$754,MATCH(WatchList!$B143,'All CCC'!$B$7:$B$754,0)))</f>
        <v/>
      </c>
      <c r="Z143" s="334" t="str">
        <f>IF($B143="","",INDEX('All CCC'!Z$7:Z$754,MATCH(WatchList!$B143,'All CCC'!$B$7:$B$754,0)))</f>
        <v/>
      </c>
      <c r="AA143" s="334" t="str">
        <f>IF($B143="","",INDEX('All CCC'!AA$7:AA$754,MATCH(WatchList!$B143,'All CCC'!$B$7:$B$754,0)))</f>
        <v/>
      </c>
      <c r="AB143" s="334" t="str">
        <f>IF($B143="","",INDEX('All CCC'!AB$7:AB$754,MATCH(WatchList!$B143,'All CCC'!$B$7:$B$754,0)))</f>
        <v/>
      </c>
      <c r="AC143" s="334" t="str">
        <f>IF($B143="","",INDEX('All CCC'!AC$7:AC$754,MATCH(WatchList!$B143,'All CCC'!$B$7:$B$754,0)))</f>
        <v/>
      </c>
      <c r="AD143" s="334" t="str">
        <f>IF($B143="","",INDEX('All CCC'!AD$7:AD$754,MATCH(WatchList!$B143,'All CCC'!$B$7:$B$754,0)))</f>
        <v/>
      </c>
      <c r="AE143" s="334" t="str">
        <f>IF($B143="","",INDEX('All CCC'!AE$7:AE$754,MATCH(WatchList!$B143,'All CCC'!$B$7:$B$754,0)))</f>
        <v/>
      </c>
      <c r="AF143" s="334" t="str">
        <f>IF($B143="","",INDEX('All CCC'!AF$7:AF$754,MATCH(WatchList!$B143,'All CCC'!$B$7:$B$754,0)))</f>
        <v/>
      </c>
      <c r="AG143" s="334" t="str">
        <f>IF($B143="","",INDEX('All CCC'!AG$7:AG$754,MATCH(WatchList!$B143,'All CCC'!$B$7:$B$754,0)))</f>
        <v/>
      </c>
      <c r="AH143" s="334" t="str">
        <f>IF($B143="","",INDEX('All CCC'!AH$7:AH$754,MATCH(WatchList!$B143,'All CCC'!$B$7:$B$754,0)))</f>
        <v/>
      </c>
      <c r="AI143" s="334" t="str">
        <f>IF($B143="","",INDEX('All CCC'!AI$7:AI$754,MATCH(WatchList!$B143,'All CCC'!$B$7:$B$754,0)))</f>
        <v/>
      </c>
      <c r="AJ143" s="334" t="str">
        <f>IF($B143="","",INDEX('All CCC'!AJ$7:AJ$754,MATCH(WatchList!$B143,'All CCC'!$B$7:$B$754,0)))</f>
        <v/>
      </c>
      <c r="AK143" s="334" t="str">
        <f>IF($B143="","",INDEX('All CCC'!AK$7:AK$754,MATCH(WatchList!$B143,'All CCC'!$B$7:$B$754,0)))</f>
        <v/>
      </c>
      <c r="AL143" s="334" t="str">
        <f>IF($B143="","",INDEX('All CCC'!AL$7:AL$754,MATCH(WatchList!$B143,'All CCC'!$B$7:$B$754,0)))</f>
        <v/>
      </c>
      <c r="AM143" s="334" t="str">
        <f>IF($B143="","",INDEX('All CCC'!AM$7:AM$754,MATCH(WatchList!$B143,'All CCC'!$B$7:$B$754,0)))</f>
        <v/>
      </c>
      <c r="AN143" s="334" t="str">
        <f>IF($B143="","",INDEX('All CCC'!AN$7:AN$754,MATCH(WatchList!$B143,'All CCC'!$B$7:$B$754,0)))</f>
        <v/>
      </c>
      <c r="AO143" s="334" t="str">
        <f>IF($B143="","",INDEX('All CCC'!AO$7:AO$754,MATCH(WatchList!$B143,'All CCC'!$B$7:$B$754,0)))</f>
        <v/>
      </c>
      <c r="AP143" s="334" t="str">
        <f>IF($B143="","",INDEX('All CCC'!AP$7:AP$754,MATCH(WatchList!$B143,'All CCC'!$B$7:$B$754,0)))</f>
        <v/>
      </c>
      <c r="AQ143" s="334" t="str">
        <f>IF($B143="","",INDEX('All CCC'!AQ$7:AQ$754,MATCH(WatchList!$B143,'All CCC'!$B$7:$B$754,0)))</f>
        <v/>
      </c>
      <c r="AR143" s="334" t="str">
        <f>IF($B143="","",INDEX('All CCC'!AR$7:AR$754,MATCH(WatchList!$B143,'All CCC'!$B$7:$B$754,0)))</f>
        <v/>
      </c>
      <c r="AS143" s="334" t="str">
        <f>IF($B143="","",INDEX('All CCC'!AS$7:AS$754,MATCH(WatchList!$B143,'All CCC'!$B$7:$B$754,0)))</f>
        <v/>
      </c>
      <c r="AT143" s="334" t="str">
        <f>IF($B143="","",INDEX('All CCC'!AT$7:AT$754,MATCH(WatchList!$B143,'All CCC'!$B$7:$B$754,0)))</f>
        <v/>
      </c>
      <c r="AU143" s="334" t="str">
        <f>IF($B143="","",INDEX('All CCC'!AU$7:AU$754,MATCH(WatchList!$B143,'All CCC'!$B$7:$B$754,0)))</f>
        <v/>
      </c>
      <c r="AV143" s="334" t="str">
        <f>IF($B143="","",INDEX('All CCC'!AV$7:AV$754,MATCH(WatchList!$B143,'All CCC'!$B$7:$B$754,0)))</f>
        <v/>
      </c>
      <c r="AW143" s="334" t="str">
        <f>IF($B143="","",INDEX('All CCC'!AW$7:AW$754,MATCH(WatchList!$B143,'All CCC'!$B$7:$B$754,0)))</f>
        <v/>
      </c>
      <c r="AX143" s="334" t="str">
        <f>IF($B143="","",INDEX('All CCC'!AX$7:AX$754,MATCH(WatchList!$B143,'All CCC'!$B$7:$B$754,0)))</f>
        <v/>
      </c>
      <c r="AY143" s="334" t="str">
        <f>IF($B143="","",INDEX('All CCC'!AY$7:AY$754,MATCH(WatchList!$B143,'All CCC'!$B$7:$B$754,0)))</f>
        <v/>
      </c>
      <c r="AZ143" s="334" t="str">
        <f>IF($B143="","",INDEX('All CCC'!AZ$7:AZ$754,MATCH(WatchList!$B143,'All CCC'!$B$7:$B$754,0)))</f>
        <v/>
      </c>
      <c r="BA143" s="334" t="str">
        <f>IF($B143="","",INDEX('All CCC'!BA$7:BA$754,MATCH(WatchList!$B143,'All CCC'!$B$7:$B$754,0)))</f>
        <v/>
      </c>
      <c r="BB143" s="334" t="str">
        <f>IF($B143="","",INDEX('All CCC'!BB$7:BB$754,MATCH(WatchList!$B143,'All CCC'!$B$7:$B$754,0)))</f>
        <v/>
      </c>
      <c r="BC143" s="334" t="str">
        <f>IF($B143="","",INDEX('All CCC'!BC$7:BC$754,MATCH(WatchList!$B143,'All CCC'!$B$7:$B$754,0)))</f>
        <v/>
      </c>
      <c r="BD143" s="334" t="str">
        <f>IF($B143="","",INDEX('All CCC'!BD$7:BD$754,MATCH(WatchList!$B143,'All CCC'!$B$7:$B$754,0)))</f>
        <v/>
      </c>
      <c r="BE143" s="334" t="str">
        <f>IF($B143="","",INDEX('All CCC'!BE$7:BE$754,MATCH(WatchList!$B143,'All CCC'!$B$7:$B$754,0)))</f>
        <v/>
      </c>
      <c r="BF143" s="334" t="str">
        <f>IF($B143="","",INDEX('All CCC'!BF$7:BF$754,MATCH(WatchList!$B143,'All CCC'!$B$7:$B$754,0)))</f>
        <v/>
      </c>
      <c r="BG143" s="334" t="str">
        <f>IF($B143="","",INDEX('All CCC'!BG$7:BG$754,MATCH(WatchList!$B143,'All CCC'!$B$7:$B$754,0)))</f>
        <v/>
      </c>
    </row>
    <row r="144" spans="1:59" x14ac:dyDescent="0.2">
      <c r="A144" s="333" t="str">
        <f>IF($B144="","",INDEX('All CCC'!A$7:A$754,MATCH(WatchList!$B144,'All CCC'!$B$7:$B$754,0)))</f>
        <v/>
      </c>
      <c r="B144" s="127"/>
      <c r="C144" s="334" t="str">
        <f>IF($B144="","",INDEX('All CCC'!C$7:C$754,MATCH(WatchList!$B144,'All CCC'!$B$7:$B$754,0)))</f>
        <v/>
      </c>
      <c r="D144" s="334" t="str">
        <f>IF($B144="","",INDEX('All CCC'!D$7:D$754,MATCH(WatchList!$B144,'All CCC'!$B$7:$B$754,0)))</f>
        <v/>
      </c>
      <c r="E144" s="334" t="str">
        <f>IF($B144="","",INDEX('All CCC'!E$7:E$754,MATCH(WatchList!$B144,'All CCC'!$B$7:$B$754,0)))</f>
        <v/>
      </c>
      <c r="F144" s="334" t="str">
        <f>IF($B144="","",INDEX('All CCC'!F$7:F$754,MATCH(WatchList!$B144,'All CCC'!$B$7:$B$754,0)))</f>
        <v/>
      </c>
      <c r="G144" s="334" t="str">
        <f>IF($B144="","",INDEX('All CCC'!G$7:G$754,MATCH(WatchList!$B144,'All CCC'!$B$7:$B$754,0)))</f>
        <v/>
      </c>
      <c r="H144" s="334" t="str">
        <f>IF($B144="","",INDEX('All CCC'!H$7:H$754,MATCH(WatchList!$B144,'All CCC'!$B$7:$B$754,0)))</f>
        <v/>
      </c>
      <c r="I144" s="334" t="str">
        <f>IF($B144="","",INDEX('All CCC'!I$7:I$754,MATCH(WatchList!$B144,'All CCC'!$B$7:$B$754,0)))</f>
        <v/>
      </c>
      <c r="J144" s="334" t="str">
        <f>IF($B144="","",INDEX('All CCC'!J$7:J$754,MATCH(WatchList!$B144,'All CCC'!$B$7:$B$754,0)))</f>
        <v/>
      </c>
      <c r="K144" s="334" t="str">
        <f>IF($B144="","",INDEX('All CCC'!K$7:K$754,MATCH(WatchList!$B144,'All CCC'!$B$7:$B$754,0)))</f>
        <v/>
      </c>
      <c r="L144" s="334" t="str">
        <f>IF($B144="","",INDEX('All CCC'!L$7:L$754,MATCH(WatchList!$B144,'All CCC'!$B$7:$B$754,0)))</f>
        <v/>
      </c>
      <c r="M144" s="334" t="str">
        <f>IF($B144="","",INDEX('All CCC'!M$7:M$754,MATCH(WatchList!$B144,'All CCC'!$B$7:$B$754,0)))</f>
        <v/>
      </c>
      <c r="N144" s="334" t="str">
        <f>IF($B144="","",INDEX('All CCC'!N$7:N$754,MATCH(WatchList!$B144,'All CCC'!$B$7:$B$754,0)))</f>
        <v/>
      </c>
      <c r="O144" s="334" t="str">
        <f>IF($B144="","",INDEX('All CCC'!O$7:O$754,MATCH(WatchList!$B144,'All CCC'!$B$7:$B$754,0)))</f>
        <v/>
      </c>
      <c r="P144" s="335" t="str">
        <f>IF($B144="","",INDEX('All CCC'!P$7:P$754,MATCH(WatchList!$B144,'All CCC'!$B$7:$B$754,0)))</f>
        <v/>
      </c>
      <c r="Q144" s="335" t="str">
        <f>IF($B144="","",INDEX('All CCC'!Q$7:Q$754,MATCH(WatchList!$B144,'All CCC'!$B$7:$B$754,0)))</f>
        <v/>
      </c>
      <c r="R144" s="334" t="str">
        <f>IF($B144="","",INDEX('All CCC'!R$7:R$754,MATCH(WatchList!$B144,'All CCC'!$B$7:$B$754,0)))</f>
        <v/>
      </c>
      <c r="S144" s="334" t="str">
        <f>IF($B144="","",INDEX('All CCC'!S$7:S$754,MATCH(WatchList!$B144,'All CCC'!$B$7:$B$754,0)))</f>
        <v/>
      </c>
      <c r="T144" s="334" t="str">
        <f>IF($B144="","",INDEX('All CCC'!T$7:T$754,MATCH(WatchList!$B144,'All CCC'!$B$7:$B$754,0)))</f>
        <v/>
      </c>
      <c r="U144" s="334" t="str">
        <f>IF($B144="","",INDEX('All CCC'!U$7:U$754,MATCH(WatchList!$B144,'All CCC'!$B$7:$B$754,0)))</f>
        <v/>
      </c>
      <c r="V144" s="334" t="str">
        <f>IF($B144="","",INDEX('All CCC'!V$7:V$754,MATCH(WatchList!$B144,'All CCC'!$B$7:$B$754,0)))</f>
        <v/>
      </c>
      <c r="W144" s="334" t="str">
        <f>IF($B144="","",INDEX('All CCC'!W$7:W$754,MATCH(WatchList!$B144,'All CCC'!$B$7:$B$754,0)))</f>
        <v/>
      </c>
      <c r="X144" s="334" t="str">
        <f>IF($B144="","",INDEX('All CCC'!X$7:X$754,MATCH(WatchList!$B144,'All CCC'!$B$7:$B$754,0)))</f>
        <v/>
      </c>
      <c r="Y144" s="334" t="str">
        <f>IF($B144="","",INDEX('All CCC'!Y$7:Y$754,MATCH(WatchList!$B144,'All CCC'!$B$7:$B$754,0)))</f>
        <v/>
      </c>
      <c r="Z144" s="334" t="str">
        <f>IF($B144="","",INDEX('All CCC'!Z$7:Z$754,MATCH(WatchList!$B144,'All CCC'!$B$7:$B$754,0)))</f>
        <v/>
      </c>
      <c r="AA144" s="334" t="str">
        <f>IF($B144="","",INDEX('All CCC'!AA$7:AA$754,MATCH(WatchList!$B144,'All CCC'!$B$7:$B$754,0)))</f>
        <v/>
      </c>
      <c r="AB144" s="334" t="str">
        <f>IF($B144="","",INDEX('All CCC'!AB$7:AB$754,MATCH(WatchList!$B144,'All CCC'!$B$7:$B$754,0)))</f>
        <v/>
      </c>
      <c r="AC144" s="334" t="str">
        <f>IF($B144="","",INDEX('All CCC'!AC$7:AC$754,MATCH(WatchList!$B144,'All CCC'!$B$7:$B$754,0)))</f>
        <v/>
      </c>
      <c r="AD144" s="334" t="str">
        <f>IF($B144="","",INDEX('All CCC'!AD$7:AD$754,MATCH(WatchList!$B144,'All CCC'!$B$7:$B$754,0)))</f>
        <v/>
      </c>
      <c r="AE144" s="334" t="str">
        <f>IF($B144="","",INDEX('All CCC'!AE$7:AE$754,MATCH(WatchList!$B144,'All CCC'!$B$7:$B$754,0)))</f>
        <v/>
      </c>
      <c r="AF144" s="334" t="str">
        <f>IF($B144="","",INDEX('All CCC'!AF$7:AF$754,MATCH(WatchList!$B144,'All CCC'!$B$7:$B$754,0)))</f>
        <v/>
      </c>
      <c r="AG144" s="334" t="str">
        <f>IF($B144="","",INDEX('All CCC'!AG$7:AG$754,MATCH(WatchList!$B144,'All CCC'!$B$7:$B$754,0)))</f>
        <v/>
      </c>
      <c r="AH144" s="334" t="str">
        <f>IF($B144="","",INDEX('All CCC'!AH$7:AH$754,MATCH(WatchList!$B144,'All CCC'!$B$7:$B$754,0)))</f>
        <v/>
      </c>
      <c r="AI144" s="334" t="str">
        <f>IF($B144="","",INDEX('All CCC'!AI$7:AI$754,MATCH(WatchList!$B144,'All CCC'!$B$7:$B$754,0)))</f>
        <v/>
      </c>
      <c r="AJ144" s="334" t="str">
        <f>IF($B144="","",INDEX('All CCC'!AJ$7:AJ$754,MATCH(WatchList!$B144,'All CCC'!$B$7:$B$754,0)))</f>
        <v/>
      </c>
      <c r="AK144" s="334" t="str">
        <f>IF($B144="","",INDEX('All CCC'!AK$7:AK$754,MATCH(WatchList!$B144,'All CCC'!$B$7:$B$754,0)))</f>
        <v/>
      </c>
      <c r="AL144" s="334" t="str">
        <f>IF($B144="","",INDEX('All CCC'!AL$7:AL$754,MATCH(WatchList!$B144,'All CCC'!$B$7:$B$754,0)))</f>
        <v/>
      </c>
      <c r="AM144" s="334" t="str">
        <f>IF($B144="","",INDEX('All CCC'!AM$7:AM$754,MATCH(WatchList!$B144,'All CCC'!$B$7:$B$754,0)))</f>
        <v/>
      </c>
      <c r="AN144" s="334" t="str">
        <f>IF($B144="","",INDEX('All CCC'!AN$7:AN$754,MATCH(WatchList!$B144,'All CCC'!$B$7:$B$754,0)))</f>
        <v/>
      </c>
      <c r="AO144" s="334" t="str">
        <f>IF($B144="","",INDEX('All CCC'!AO$7:AO$754,MATCH(WatchList!$B144,'All CCC'!$B$7:$B$754,0)))</f>
        <v/>
      </c>
      <c r="AP144" s="334" t="str">
        <f>IF($B144="","",INDEX('All CCC'!AP$7:AP$754,MATCH(WatchList!$B144,'All CCC'!$B$7:$B$754,0)))</f>
        <v/>
      </c>
      <c r="AQ144" s="334" t="str">
        <f>IF($B144="","",INDEX('All CCC'!AQ$7:AQ$754,MATCH(WatchList!$B144,'All CCC'!$B$7:$B$754,0)))</f>
        <v/>
      </c>
      <c r="AR144" s="334" t="str">
        <f>IF($B144="","",INDEX('All CCC'!AR$7:AR$754,MATCH(WatchList!$B144,'All CCC'!$B$7:$B$754,0)))</f>
        <v/>
      </c>
      <c r="AS144" s="334" t="str">
        <f>IF($B144="","",INDEX('All CCC'!AS$7:AS$754,MATCH(WatchList!$B144,'All CCC'!$B$7:$B$754,0)))</f>
        <v/>
      </c>
      <c r="AT144" s="334" t="str">
        <f>IF($B144="","",INDEX('All CCC'!AT$7:AT$754,MATCH(WatchList!$B144,'All CCC'!$B$7:$B$754,0)))</f>
        <v/>
      </c>
      <c r="AU144" s="334" t="str">
        <f>IF($B144="","",INDEX('All CCC'!AU$7:AU$754,MATCH(WatchList!$B144,'All CCC'!$B$7:$B$754,0)))</f>
        <v/>
      </c>
      <c r="AV144" s="334" t="str">
        <f>IF($B144="","",INDEX('All CCC'!AV$7:AV$754,MATCH(WatchList!$B144,'All CCC'!$B$7:$B$754,0)))</f>
        <v/>
      </c>
      <c r="AW144" s="334" t="str">
        <f>IF($B144="","",INDEX('All CCC'!AW$7:AW$754,MATCH(WatchList!$B144,'All CCC'!$B$7:$B$754,0)))</f>
        <v/>
      </c>
      <c r="AX144" s="334" t="str">
        <f>IF($B144="","",INDEX('All CCC'!AX$7:AX$754,MATCH(WatchList!$B144,'All CCC'!$B$7:$B$754,0)))</f>
        <v/>
      </c>
      <c r="AY144" s="334" t="str">
        <f>IF($B144="","",INDEX('All CCC'!AY$7:AY$754,MATCH(WatchList!$B144,'All CCC'!$B$7:$B$754,0)))</f>
        <v/>
      </c>
      <c r="AZ144" s="334" t="str">
        <f>IF($B144="","",INDEX('All CCC'!AZ$7:AZ$754,MATCH(WatchList!$B144,'All CCC'!$B$7:$B$754,0)))</f>
        <v/>
      </c>
      <c r="BA144" s="334" t="str">
        <f>IF($B144="","",INDEX('All CCC'!BA$7:BA$754,MATCH(WatchList!$B144,'All CCC'!$B$7:$B$754,0)))</f>
        <v/>
      </c>
      <c r="BB144" s="334" t="str">
        <f>IF($B144="","",INDEX('All CCC'!BB$7:BB$754,MATCH(WatchList!$B144,'All CCC'!$B$7:$B$754,0)))</f>
        <v/>
      </c>
      <c r="BC144" s="334" t="str">
        <f>IF($B144="","",INDEX('All CCC'!BC$7:BC$754,MATCH(WatchList!$B144,'All CCC'!$B$7:$B$754,0)))</f>
        <v/>
      </c>
      <c r="BD144" s="334" t="str">
        <f>IF($B144="","",INDEX('All CCC'!BD$7:BD$754,MATCH(WatchList!$B144,'All CCC'!$B$7:$B$754,0)))</f>
        <v/>
      </c>
      <c r="BE144" s="334" t="str">
        <f>IF($B144="","",INDEX('All CCC'!BE$7:BE$754,MATCH(WatchList!$B144,'All CCC'!$B$7:$B$754,0)))</f>
        <v/>
      </c>
      <c r="BF144" s="334" t="str">
        <f>IF($B144="","",INDEX('All CCC'!BF$7:BF$754,MATCH(WatchList!$B144,'All CCC'!$B$7:$B$754,0)))</f>
        <v/>
      </c>
      <c r="BG144" s="334" t="str">
        <f>IF($B144="","",INDEX('All CCC'!BG$7:BG$754,MATCH(WatchList!$B144,'All CCC'!$B$7:$B$754,0)))</f>
        <v/>
      </c>
    </row>
    <row r="145" spans="1:59" x14ac:dyDescent="0.2">
      <c r="A145" s="333" t="str">
        <f>IF($B145="","",INDEX('All CCC'!A$7:A$754,MATCH(WatchList!$B145,'All CCC'!$B$7:$B$754,0)))</f>
        <v/>
      </c>
      <c r="B145" s="127"/>
      <c r="C145" s="334" t="str">
        <f>IF($B145="","",INDEX('All CCC'!C$7:C$754,MATCH(WatchList!$B145,'All CCC'!$B$7:$B$754,0)))</f>
        <v/>
      </c>
      <c r="D145" s="334" t="str">
        <f>IF($B145="","",INDEX('All CCC'!D$7:D$754,MATCH(WatchList!$B145,'All CCC'!$B$7:$B$754,0)))</f>
        <v/>
      </c>
      <c r="E145" s="334" t="str">
        <f>IF($B145="","",INDEX('All CCC'!E$7:E$754,MATCH(WatchList!$B145,'All CCC'!$B$7:$B$754,0)))</f>
        <v/>
      </c>
      <c r="F145" s="334" t="str">
        <f>IF($B145="","",INDEX('All CCC'!F$7:F$754,MATCH(WatchList!$B145,'All CCC'!$B$7:$B$754,0)))</f>
        <v/>
      </c>
      <c r="G145" s="334" t="str">
        <f>IF($B145="","",INDEX('All CCC'!G$7:G$754,MATCH(WatchList!$B145,'All CCC'!$B$7:$B$754,0)))</f>
        <v/>
      </c>
      <c r="H145" s="334" t="str">
        <f>IF($B145="","",INDEX('All CCC'!H$7:H$754,MATCH(WatchList!$B145,'All CCC'!$B$7:$B$754,0)))</f>
        <v/>
      </c>
      <c r="I145" s="334" t="str">
        <f>IF($B145="","",INDEX('All CCC'!I$7:I$754,MATCH(WatchList!$B145,'All CCC'!$B$7:$B$754,0)))</f>
        <v/>
      </c>
      <c r="J145" s="334" t="str">
        <f>IF($B145="","",INDEX('All CCC'!J$7:J$754,MATCH(WatchList!$B145,'All CCC'!$B$7:$B$754,0)))</f>
        <v/>
      </c>
      <c r="K145" s="334" t="str">
        <f>IF($B145="","",INDEX('All CCC'!K$7:K$754,MATCH(WatchList!$B145,'All CCC'!$B$7:$B$754,0)))</f>
        <v/>
      </c>
      <c r="L145" s="334" t="str">
        <f>IF($B145="","",INDEX('All CCC'!L$7:L$754,MATCH(WatchList!$B145,'All CCC'!$B$7:$B$754,0)))</f>
        <v/>
      </c>
      <c r="M145" s="334" t="str">
        <f>IF($B145="","",INDEX('All CCC'!M$7:M$754,MATCH(WatchList!$B145,'All CCC'!$B$7:$B$754,0)))</f>
        <v/>
      </c>
      <c r="N145" s="334" t="str">
        <f>IF($B145="","",INDEX('All CCC'!N$7:N$754,MATCH(WatchList!$B145,'All CCC'!$B$7:$B$754,0)))</f>
        <v/>
      </c>
      <c r="O145" s="334" t="str">
        <f>IF($B145="","",INDEX('All CCC'!O$7:O$754,MATCH(WatchList!$B145,'All CCC'!$B$7:$B$754,0)))</f>
        <v/>
      </c>
      <c r="P145" s="335" t="str">
        <f>IF($B145="","",INDEX('All CCC'!P$7:P$754,MATCH(WatchList!$B145,'All CCC'!$B$7:$B$754,0)))</f>
        <v/>
      </c>
      <c r="Q145" s="335" t="str">
        <f>IF($B145="","",INDEX('All CCC'!Q$7:Q$754,MATCH(WatchList!$B145,'All CCC'!$B$7:$B$754,0)))</f>
        <v/>
      </c>
      <c r="R145" s="334" t="str">
        <f>IF($B145="","",INDEX('All CCC'!R$7:R$754,MATCH(WatchList!$B145,'All CCC'!$B$7:$B$754,0)))</f>
        <v/>
      </c>
      <c r="S145" s="334" t="str">
        <f>IF($B145="","",INDEX('All CCC'!S$7:S$754,MATCH(WatchList!$B145,'All CCC'!$B$7:$B$754,0)))</f>
        <v/>
      </c>
      <c r="T145" s="334" t="str">
        <f>IF($B145="","",INDEX('All CCC'!T$7:T$754,MATCH(WatchList!$B145,'All CCC'!$B$7:$B$754,0)))</f>
        <v/>
      </c>
      <c r="U145" s="334" t="str">
        <f>IF($B145="","",INDEX('All CCC'!U$7:U$754,MATCH(WatchList!$B145,'All CCC'!$B$7:$B$754,0)))</f>
        <v/>
      </c>
      <c r="V145" s="334" t="str">
        <f>IF($B145="","",INDEX('All CCC'!V$7:V$754,MATCH(WatchList!$B145,'All CCC'!$B$7:$B$754,0)))</f>
        <v/>
      </c>
      <c r="W145" s="334" t="str">
        <f>IF($B145="","",INDEX('All CCC'!W$7:W$754,MATCH(WatchList!$B145,'All CCC'!$B$7:$B$754,0)))</f>
        <v/>
      </c>
      <c r="X145" s="334" t="str">
        <f>IF($B145="","",INDEX('All CCC'!X$7:X$754,MATCH(WatchList!$B145,'All CCC'!$B$7:$B$754,0)))</f>
        <v/>
      </c>
      <c r="Y145" s="334" t="str">
        <f>IF($B145="","",INDEX('All CCC'!Y$7:Y$754,MATCH(WatchList!$B145,'All CCC'!$B$7:$B$754,0)))</f>
        <v/>
      </c>
      <c r="Z145" s="334" t="str">
        <f>IF($B145="","",INDEX('All CCC'!Z$7:Z$754,MATCH(WatchList!$B145,'All CCC'!$B$7:$B$754,0)))</f>
        <v/>
      </c>
      <c r="AA145" s="334" t="str">
        <f>IF($B145="","",INDEX('All CCC'!AA$7:AA$754,MATCH(WatchList!$B145,'All CCC'!$B$7:$B$754,0)))</f>
        <v/>
      </c>
      <c r="AB145" s="334" t="str">
        <f>IF($B145="","",INDEX('All CCC'!AB$7:AB$754,MATCH(WatchList!$B145,'All CCC'!$B$7:$B$754,0)))</f>
        <v/>
      </c>
      <c r="AC145" s="334" t="str">
        <f>IF($B145="","",INDEX('All CCC'!AC$7:AC$754,MATCH(WatchList!$B145,'All CCC'!$B$7:$B$754,0)))</f>
        <v/>
      </c>
      <c r="AD145" s="334" t="str">
        <f>IF($B145="","",INDEX('All CCC'!AD$7:AD$754,MATCH(WatchList!$B145,'All CCC'!$B$7:$B$754,0)))</f>
        <v/>
      </c>
      <c r="AE145" s="334" t="str">
        <f>IF($B145="","",INDEX('All CCC'!AE$7:AE$754,MATCH(WatchList!$B145,'All CCC'!$B$7:$B$754,0)))</f>
        <v/>
      </c>
      <c r="AF145" s="334" t="str">
        <f>IF($B145="","",INDEX('All CCC'!AF$7:AF$754,MATCH(WatchList!$B145,'All CCC'!$B$7:$B$754,0)))</f>
        <v/>
      </c>
      <c r="AG145" s="334" t="str">
        <f>IF($B145="","",INDEX('All CCC'!AG$7:AG$754,MATCH(WatchList!$B145,'All CCC'!$B$7:$B$754,0)))</f>
        <v/>
      </c>
      <c r="AH145" s="334" t="str">
        <f>IF($B145="","",INDEX('All CCC'!AH$7:AH$754,MATCH(WatchList!$B145,'All CCC'!$B$7:$B$754,0)))</f>
        <v/>
      </c>
      <c r="AI145" s="334" t="str">
        <f>IF($B145="","",INDEX('All CCC'!AI$7:AI$754,MATCH(WatchList!$B145,'All CCC'!$B$7:$B$754,0)))</f>
        <v/>
      </c>
      <c r="AJ145" s="334" t="str">
        <f>IF($B145="","",INDEX('All CCC'!AJ$7:AJ$754,MATCH(WatchList!$B145,'All CCC'!$B$7:$B$754,0)))</f>
        <v/>
      </c>
      <c r="AK145" s="334" t="str">
        <f>IF($B145="","",INDEX('All CCC'!AK$7:AK$754,MATCH(WatchList!$B145,'All CCC'!$B$7:$B$754,0)))</f>
        <v/>
      </c>
      <c r="AL145" s="334" t="str">
        <f>IF($B145="","",INDEX('All CCC'!AL$7:AL$754,MATCH(WatchList!$B145,'All CCC'!$B$7:$B$754,0)))</f>
        <v/>
      </c>
      <c r="AM145" s="334" t="str">
        <f>IF($B145="","",INDEX('All CCC'!AM$7:AM$754,MATCH(WatchList!$B145,'All CCC'!$B$7:$B$754,0)))</f>
        <v/>
      </c>
      <c r="AN145" s="334" t="str">
        <f>IF($B145="","",INDEX('All CCC'!AN$7:AN$754,MATCH(WatchList!$B145,'All CCC'!$B$7:$B$754,0)))</f>
        <v/>
      </c>
      <c r="AO145" s="334" t="str">
        <f>IF($B145="","",INDEX('All CCC'!AO$7:AO$754,MATCH(WatchList!$B145,'All CCC'!$B$7:$B$754,0)))</f>
        <v/>
      </c>
      <c r="AP145" s="334" t="str">
        <f>IF($B145="","",INDEX('All CCC'!AP$7:AP$754,MATCH(WatchList!$B145,'All CCC'!$B$7:$B$754,0)))</f>
        <v/>
      </c>
      <c r="AQ145" s="334" t="str">
        <f>IF($B145="","",INDEX('All CCC'!AQ$7:AQ$754,MATCH(WatchList!$B145,'All CCC'!$B$7:$B$754,0)))</f>
        <v/>
      </c>
      <c r="AR145" s="334" t="str">
        <f>IF($B145="","",INDEX('All CCC'!AR$7:AR$754,MATCH(WatchList!$B145,'All CCC'!$B$7:$B$754,0)))</f>
        <v/>
      </c>
      <c r="AS145" s="334" t="str">
        <f>IF($B145="","",INDEX('All CCC'!AS$7:AS$754,MATCH(WatchList!$B145,'All CCC'!$B$7:$B$754,0)))</f>
        <v/>
      </c>
      <c r="AT145" s="334" t="str">
        <f>IF($B145="","",INDEX('All CCC'!AT$7:AT$754,MATCH(WatchList!$B145,'All CCC'!$B$7:$B$754,0)))</f>
        <v/>
      </c>
      <c r="AU145" s="334" t="str">
        <f>IF($B145="","",INDEX('All CCC'!AU$7:AU$754,MATCH(WatchList!$B145,'All CCC'!$B$7:$B$754,0)))</f>
        <v/>
      </c>
      <c r="AV145" s="334" t="str">
        <f>IF($B145="","",INDEX('All CCC'!AV$7:AV$754,MATCH(WatchList!$B145,'All CCC'!$B$7:$B$754,0)))</f>
        <v/>
      </c>
      <c r="AW145" s="334" t="str">
        <f>IF($B145="","",INDEX('All CCC'!AW$7:AW$754,MATCH(WatchList!$B145,'All CCC'!$B$7:$B$754,0)))</f>
        <v/>
      </c>
      <c r="AX145" s="334" t="str">
        <f>IF($B145="","",INDEX('All CCC'!AX$7:AX$754,MATCH(WatchList!$B145,'All CCC'!$B$7:$B$754,0)))</f>
        <v/>
      </c>
      <c r="AY145" s="334" t="str">
        <f>IF($B145="","",INDEX('All CCC'!AY$7:AY$754,MATCH(WatchList!$B145,'All CCC'!$B$7:$B$754,0)))</f>
        <v/>
      </c>
      <c r="AZ145" s="334" t="str">
        <f>IF($B145="","",INDEX('All CCC'!AZ$7:AZ$754,MATCH(WatchList!$B145,'All CCC'!$B$7:$B$754,0)))</f>
        <v/>
      </c>
      <c r="BA145" s="334" t="str">
        <f>IF($B145="","",INDEX('All CCC'!BA$7:BA$754,MATCH(WatchList!$B145,'All CCC'!$B$7:$B$754,0)))</f>
        <v/>
      </c>
      <c r="BB145" s="334" t="str">
        <f>IF($B145="","",INDEX('All CCC'!BB$7:BB$754,MATCH(WatchList!$B145,'All CCC'!$B$7:$B$754,0)))</f>
        <v/>
      </c>
      <c r="BC145" s="334" t="str">
        <f>IF($B145="","",INDEX('All CCC'!BC$7:BC$754,MATCH(WatchList!$B145,'All CCC'!$B$7:$B$754,0)))</f>
        <v/>
      </c>
      <c r="BD145" s="334" t="str">
        <f>IF($B145="","",INDEX('All CCC'!BD$7:BD$754,MATCH(WatchList!$B145,'All CCC'!$B$7:$B$754,0)))</f>
        <v/>
      </c>
      <c r="BE145" s="334" t="str">
        <f>IF($B145="","",INDEX('All CCC'!BE$7:BE$754,MATCH(WatchList!$B145,'All CCC'!$B$7:$B$754,0)))</f>
        <v/>
      </c>
      <c r="BF145" s="334" t="str">
        <f>IF($B145="","",INDEX('All CCC'!BF$7:BF$754,MATCH(WatchList!$B145,'All CCC'!$B$7:$B$754,0)))</f>
        <v/>
      </c>
      <c r="BG145" s="334" t="str">
        <f>IF($B145="","",INDEX('All CCC'!BG$7:BG$754,MATCH(WatchList!$B145,'All CCC'!$B$7:$B$754,0)))</f>
        <v/>
      </c>
    </row>
    <row r="146" spans="1:59" x14ac:dyDescent="0.2">
      <c r="A146" s="333" t="str">
        <f>IF($B146="","",INDEX('All CCC'!A$7:A$754,MATCH(WatchList!$B146,'All CCC'!$B$7:$B$754,0)))</f>
        <v/>
      </c>
      <c r="B146" s="127"/>
      <c r="C146" s="334" t="str">
        <f>IF($B146="","",INDEX('All CCC'!C$7:C$754,MATCH(WatchList!$B146,'All CCC'!$B$7:$B$754,0)))</f>
        <v/>
      </c>
      <c r="D146" s="334" t="str">
        <f>IF($B146="","",INDEX('All CCC'!D$7:D$754,MATCH(WatchList!$B146,'All CCC'!$B$7:$B$754,0)))</f>
        <v/>
      </c>
      <c r="E146" s="334" t="str">
        <f>IF($B146="","",INDEX('All CCC'!E$7:E$754,MATCH(WatchList!$B146,'All CCC'!$B$7:$B$754,0)))</f>
        <v/>
      </c>
      <c r="F146" s="334" t="str">
        <f>IF($B146="","",INDEX('All CCC'!F$7:F$754,MATCH(WatchList!$B146,'All CCC'!$B$7:$B$754,0)))</f>
        <v/>
      </c>
      <c r="G146" s="334" t="str">
        <f>IF($B146="","",INDEX('All CCC'!G$7:G$754,MATCH(WatchList!$B146,'All CCC'!$B$7:$B$754,0)))</f>
        <v/>
      </c>
      <c r="H146" s="334" t="str">
        <f>IF($B146="","",INDEX('All CCC'!H$7:H$754,MATCH(WatchList!$B146,'All CCC'!$B$7:$B$754,0)))</f>
        <v/>
      </c>
      <c r="I146" s="334" t="str">
        <f>IF($B146="","",INDEX('All CCC'!I$7:I$754,MATCH(WatchList!$B146,'All CCC'!$B$7:$B$754,0)))</f>
        <v/>
      </c>
      <c r="J146" s="334" t="str">
        <f>IF($B146="","",INDEX('All CCC'!J$7:J$754,MATCH(WatchList!$B146,'All CCC'!$B$7:$B$754,0)))</f>
        <v/>
      </c>
      <c r="K146" s="334" t="str">
        <f>IF($B146="","",INDEX('All CCC'!K$7:K$754,MATCH(WatchList!$B146,'All CCC'!$B$7:$B$754,0)))</f>
        <v/>
      </c>
      <c r="L146" s="334" t="str">
        <f>IF($B146="","",INDEX('All CCC'!L$7:L$754,MATCH(WatchList!$B146,'All CCC'!$B$7:$B$754,0)))</f>
        <v/>
      </c>
      <c r="M146" s="334" t="str">
        <f>IF($B146="","",INDEX('All CCC'!M$7:M$754,MATCH(WatchList!$B146,'All CCC'!$B$7:$B$754,0)))</f>
        <v/>
      </c>
      <c r="N146" s="334" t="str">
        <f>IF($B146="","",INDEX('All CCC'!N$7:N$754,MATCH(WatchList!$B146,'All CCC'!$B$7:$B$754,0)))</f>
        <v/>
      </c>
      <c r="O146" s="334" t="str">
        <f>IF($B146="","",INDEX('All CCC'!O$7:O$754,MATCH(WatchList!$B146,'All CCC'!$B$7:$B$754,0)))</f>
        <v/>
      </c>
      <c r="P146" s="335" t="str">
        <f>IF($B146="","",INDEX('All CCC'!P$7:P$754,MATCH(WatchList!$B146,'All CCC'!$B$7:$B$754,0)))</f>
        <v/>
      </c>
      <c r="Q146" s="335" t="str">
        <f>IF($B146="","",INDEX('All CCC'!Q$7:Q$754,MATCH(WatchList!$B146,'All CCC'!$B$7:$B$754,0)))</f>
        <v/>
      </c>
      <c r="R146" s="334" t="str">
        <f>IF($B146="","",INDEX('All CCC'!R$7:R$754,MATCH(WatchList!$B146,'All CCC'!$B$7:$B$754,0)))</f>
        <v/>
      </c>
      <c r="S146" s="334" t="str">
        <f>IF($B146="","",INDEX('All CCC'!S$7:S$754,MATCH(WatchList!$B146,'All CCC'!$B$7:$B$754,0)))</f>
        <v/>
      </c>
      <c r="T146" s="334" t="str">
        <f>IF($B146="","",INDEX('All CCC'!T$7:T$754,MATCH(WatchList!$B146,'All CCC'!$B$7:$B$754,0)))</f>
        <v/>
      </c>
      <c r="U146" s="334" t="str">
        <f>IF($B146="","",INDEX('All CCC'!U$7:U$754,MATCH(WatchList!$B146,'All CCC'!$B$7:$B$754,0)))</f>
        <v/>
      </c>
      <c r="V146" s="334" t="str">
        <f>IF($B146="","",INDEX('All CCC'!V$7:V$754,MATCH(WatchList!$B146,'All CCC'!$B$7:$B$754,0)))</f>
        <v/>
      </c>
      <c r="W146" s="334" t="str">
        <f>IF($B146="","",INDEX('All CCC'!W$7:W$754,MATCH(WatchList!$B146,'All CCC'!$B$7:$B$754,0)))</f>
        <v/>
      </c>
      <c r="X146" s="334" t="str">
        <f>IF($B146="","",INDEX('All CCC'!X$7:X$754,MATCH(WatchList!$B146,'All CCC'!$B$7:$B$754,0)))</f>
        <v/>
      </c>
      <c r="Y146" s="334" t="str">
        <f>IF($B146="","",INDEX('All CCC'!Y$7:Y$754,MATCH(WatchList!$B146,'All CCC'!$B$7:$B$754,0)))</f>
        <v/>
      </c>
      <c r="Z146" s="334" t="str">
        <f>IF($B146="","",INDEX('All CCC'!Z$7:Z$754,MATCH(WatchList!$B146,'All CCC'!$B$7:$B$754,0)))</f>
        <v/>
      </c>
      <c r="AA146" s="334" t="str">
        <f>IF($B146="","",INDEX('All CCC'!AA$7:AA$754,MATCH(WatchList!$B146,'All CCC'!$B$7:$B$754,0)))</f>
        <v/>
      </c>
      <c r="AB146" s="334" t="str">
        <f>IF($B146="","",INDEX('All CCC'!AB$7:AB$754,MATCH(WatchList!$B146,'All CCC'!$B$7:$B$754,0)))</f>
        <v/>
      </c>
      <c r="AC146" s="334" t="str">
        <f>IF($B146="","",INDEX('All CCC'!AC$7:AC$754,MATCH(WatchList!$B146,'All CCC'!$B$7:$B$754,0)))</f>
        <v/>
      </c>
      <c r="AD146" s="334" t="str">
        <f>IF($B146="","",INDEX('All CCC'!AD$7:AD$754,MATCH(WatchList!$B146,'All CCC'!$B$7:$B$754,0)))</f>
        <v/>
      </c>
      <c r="AE146" s="334" t="str">
        <f>IF($B146="","",INDEX('All CCC'!AE$7:AE$754,MATCH(WatchList!$B146,'All CCC'!$B$7:$B$754,0)))</f>
        <v/>
      </c>
      <c r="AF146" s="334" t="str">
        <f>IF($B146="","",INDEX('All CCC'!AF$7:AF$754,MATCH(WatchList!$B146,'All CCC'!$B$7:$B$754,0)))</f>
        <v/>
      </c>
      <c r="AG146" s="334" t="str">
        <f>IF($B146="","",INDEX('All CCC'!AG$7:AG$754,MATCH(WatchList!$B146,'All CCC'!$B$7:$B$754,0)))</f>
        <v/>
      </c>
      <c r="AH146" s="334" t="str">
        <f>IF($B146="","",INDEX('All CCC'!AH$7:AH$754,MATCH(WatchList!$B146,'All CCC'!$B$7:$B$754,0)))</f>
        <v/>
      </c>
      <c r="AI146" s="334" t="str">
        <f>IF($B146="","",INDEX('All CCC'!AI$7:AI$754,MATCH(WatchList!$B146,'All CCC'!$B$7:$B$754,0)))</f>
        <v/>
      </c>
      <c r="AJ146" s="334" t="str">
        <f>IF($B146="","",INDEX('All CCC'!AJ$7:AJ$754,MATCH(WatchList!$B146,'All CCC'!$B$7:$B$754,0)))</f>
        <v/>
      </c>
      <c r="AK146" s="334" t="str">
        <f>IF($B146="","",INDEX('All CCC'!AK$7:AK$754,MATCH(WatchList!$B146,'All CCC'!$B$7:$B$754,0)))</f>
        <v/>
      </c>
      <c r="AL146" s="334" t="str">
        <f>IF($B146="","",INDEX('All CCC'!AL$7:AL$754,MATCH(WatchList!$B146,'All CCC'!$B$7:$B$754,0)))</f>
        <v/>
      </c>
      <c r="AM146" s="334" t="str">
        <f>IF($B146="","",INDEX('All CCC'!AM$7:AM$754,MATCH(WatchList!$B146,'All CCC'!$B$7:$B$754,0)))</f>
        <v/>
      </c>
      <c r="AN146" s="334" t="str">
        <f>IF($B146="","",INDEX('All CCC'!AN$7:AN$754,MATCH(WatchList!$B146,'All CCC'!$B$7:$B$754,0)))</f>
        <v/>
      </c>
      <c r="AO146" s="334" t="str">
        <f>IF($B146="","",INDEX('All CCC'!AO$7:AO$754,MATCH(WatchList!$B146,'All CCC'!$B$7:$B$754,0)))</f>
        <v/>
      </c>
      <c r="AP146" s="334" t="str">
        <f>IF($B146="","",INDEX('All CCC'!AP$7:AP$754,MATCH(WatchList!$B146,'All CCC'!$B$7:$B$754,0)))</f>
        <v/>
      </c>
      <c r="AQ146" s="334" t="str">
        <f>IF($B146="","",INDEX('All CCC'!AQ$7:AQ$754,MATCH(WatchList!$B146,'All CCC'!$B$7:$B$754,0)))</f>
        <v/>
      </c>
      <c r="AR146" s="334" t="str">
        <f>IF($B146="","",INDEX('All CCC'!AR$7:AR$754,MATCH(WatchList!$B146,'All CCC'!$B$7:$B$754,0)))</f>
        <v/>
      </c>
      <c r="AS146" s="334" t="str">
        <f>IF($B146="","",INDEX('All CCC'!AS$7:AS$754,MATCH(WatchList!$B146,'All CCC'!$B$7:$B$754,0)))</f>
        <v/>
      </c>
      <c r="AT146" s="334" t="str">
        <f>IF($B146="","",INDEX('All CCC'!AT$7:AT$754,MATCH(WatchList!$B146,'All CCC'!$B$7:$B$754,0)))</f>
        <v/>
      </c>
      <c r="AU146" s="334" t="str">
        <f>IF($B146="","",INDEX('All CCC'!AU$7:AU$754,MATCH(WatchList!$B146,'All CCC'!$B$7:$B$754,0)))</f>
        <v/>
      </c>
      <c r="AV146" s="334" t="str">
        <f>IF($B146="","",INDEX('All CCC'!AV$7:AV$754,MATCH(WatchList!$B146,'All CCC'!$B$7:$B$754,0)))</f>
        <v/>
      </c>
      <c r="AW146" s="334" t="str">
        <f>IF($B146="","",INDEX('All CCC'!AW$7:AW$754,MATCH(WatchList!$B146,'All CCC'!$B$7:$B$754,0)))</f>
        <v/>
      </c>
      <c r="AX146" s="334" t="str">
        <f>IF($B146="","",INDEX('All CCC'!AX$7:AX$754,MATCH(WatchList!$B146,'All CCC'!$B$7:$B$754,0)))</f>
        <v/>
      </c>
      <c r="AY146" s="334" t="str">
        <f>IF($B146="","",INDEX('All CCC'!AY$7:AY$754,MATCH(WatchList!$B146,'All CCC'!$B$7:$B$754,0)))</f>
        <v/>
      </c>
      <c r="AZ146" s="334" t="str">
        <f>IF($B146="","",INDEX('All CCC'!AZ$7:AZ$754,MATCH(WatchList!$B146,'All CCC'!$B$7:$B$754,0)))</f>
        <v/>
      </c>
      <c r="BA146" s="334" t="str">
        <f>IF($B146="","",INDEX('All CCC'!BA$7:BA$754,MATCH(WatchList!$B146,'All CCC'!$B$7:$B$754,0)))</f>
        <v/>
      </c>
      <c r="BB146" s="334" t="str">
        <f>IF($B146="","",INDEX('All CCC'!BB$7:BB$754,MATCH(WatchList!$B146,'All CCC'!$B$7:$B$754,0)))</f>
        <v/>
      </c>
      <c r="BC146" s="334" t="str">
        <f>IF($B146="","",INDEX('All CCC'!BC$7:BC$754,MATCH(WatchList!$B146,'All CCC'!$B$7:$B$754,0)))</f>
        <v/>
      </c>
      <c r="BD146" s="334" t="str">
        <f>IF($B146="","",INDEX('All CCC'!BD$7:BD$754,MATCH(WatchList!$B146,'All CCC'!$B$7:$B$754,0)))</f>
        <v/>
      </c>
      <c r="BE146" s="334" t="str">
        <f>IF($B146="","",INDEX('All CCC'!BE$7:BE$754,MATCH(WatchList!$B146,'All CCC'!$B$7:$B$754,0)))</f>
        <v/>
      </c>
      <c r="BF146" s="334" t="str">
        <f>IF($B146="","",INDEX('All CCC'!BF$7:BF$754,MATCH(WatchList!$B146,'All CCC'!$B$7:$B$754,0)))</f>
        <v/>
      </c>
      <c r="BG146" s="334" t="str">
        <f>IF($B146="","",INDEX('All CCC'!BG$7:BG$754,MATCH(WatchList!$B146,'All CCC'!$B$7:$B$754,0)))</f>
        <v/>
      </c>
    </row>
    <row r="147" spans="1:59" x14ac:dyDescent="0.2">
      <c r="A147" s="333" t="str">
        <f>IF($B147="","",INDEX('All CCC'!A$7:A$754,MATCH(WatchList!$B147,'All CCC'!$B$7:$B$754,0)))</f>
        <v/>
      </c>
      <c r="B147" s="127"/>
      <c r="C147" s="334" t="str">
        <f>IF($B147="","",INDEX('All CCC'!C$7:C$754,MATCH(WatchList!$B147,'All CCC'!$B$7:$B$754,0)))</f>
        <v/>
      </c>
      <c r="D147" s="334" t="str">
        <f>IF($B147="","",INDEX('All CCC'!D$7:D$754,MATCH(WatchList!$B147,'All CCC'!$B$7:$B$754,0)))</f>
        <v/>
      </c>
      <c r="E147" s="334" t="str">
        <f>IF($B147="","",INDEX('All CCC'!E$7:E$754,MATCH(WatchList!$B147,'All CCC'!$B$7:$B$754,0)))</f>
        <v/>
      </c>
      <c r="F147" s="334" t="str">
        <f>IF($B147="","",INDEX('All CCC'!F$7:F$754,MATCH(WatchList!$B147,'All CCC'!$B$7:$B$754,0)))</f>
        <v/>
      </c>
      <c r="G147" s="334" t="str">
        <f>IF($B147="","",INDEX('All CCC'!G$7:G$754,MATCH(WatchList!$B147,'All CCC'!$B$7:$B$754,0)))</f>
        <v/>
      </c>
      <c r="H147" s="334" t="str">
        <f>IF($B147="","",INDEX('All CCC'!H$7:H$754,MATCH(WatchList!$B147,'All CCC'!$B$7:$B$754,0)))</f>
        <v/>
      </c>
      <c r="I147" s="334" t="str">
        <f>IF($B147="","",INDEX('All CCC'!I$7:I$754,MATCH(WatchList!$B147,'All CCC'!$B$7:$B$754,0)))</f>
        <v/>
      </c>
      <c r="J147" s="334" t="str">
        <f>IF($B147="","",INDEX('All CCC'!J$7:J$754,MATCH(WatchList!$B147,'All CCC'!$B$7:$B$754,0)))</f>
        <v/>
      </c>
      <c r="K147" s="334" t="str">
        <f>IF($B147="","",INDEX('All CCC'!K$7:K$754,MATCH(WatchList!$B147,'All CCC'!$B$7:$B$754,0)))</f>
        <v/>
      </c>
      <c r="L147" s="334" t="str">
        <f>IF($B147="","",INDEX('All CCC'!L$7:L$754,MATCH(WatchList!$B147,'All CCC'!$B$7:$B$754,0)))</f>
        <v/>
      </c>
      <c r="M147" s="334" t="str">
        <f>IF($B147="","",INDEX('All CCC'!M$7:M$754,MATCH(WatchList!$B147,'All CCC'!$B$7:$B$754,0)))</f>
        <v/>
      </c>
      <c r="N147" s="334" t="str">
        <f>IF($B147="","",INDEX('All CCC'!N$7:N$754,MATCH(WatchList!$B147,'All CCC'!$B$7:$B$754,0)))</f>
        <v/>
      </c>
      <c r="O147" s="334" t="str">
        <f>IF($B147="","",INDEX('All CCC'!O$7:O$754,MATCH(WatchList!$B147,'All CCC'!$B$7:$B$754,0)))</f>
        <v/>
      </c>
      <c r="P147" s="335" t="str">
        <f>IF($B147="","",INDEX('All CCC'!P$7:P$754,MATCH(WatchList!$B147,'All CCC'!$B$7:$B$754,0)))</f>
        <v/>
      </c>
      <c r="Q147" s="335" t="str">
        <f>IF($B147="","",INDEX('All CCC'!Q$7:Q$754,MATCH(WatchList!$B147,'All CCC'!$B$7:$B$754,0)))</f>
        <v/>
      </c>
      <c r="R147" s="334" t="str">
        <f>IF($B147="","",INDEX('All CCC'!R$7:R$754,MATCH(WatchList!$B147,'All CCC'!$B$7:$B$754,0)))</f>
        <v/>
      </c>
      <c r="S147" s="334" t="str">
        <f>IF($B147="","",INDEX('All CCC'!S$7:S$754,MATCH(WatchList!$B147,'All CCC'!$B$7:$B$754,0)))</f>
        <v/>
      </c>
      <c r="T147" s="334" t="str">
        <f>IF($B147="","",INDEX('All CCC'!T$7:T$754,MATCH(WatchList!$B147,'All CCC'!$B$7:$B$754,0)))</f>
        <v/>
      </c>
      <c r="U147" s="334" t="str">
        <f>IF($B147="","",INDEX('All CCC'!U$7:U$754,MATCH(WatchList!$B147,'All CCC'!$B$7:$B$754,0)))</f>
        <v/>
      </c>
      <c r="V147" s="334" t="str">
        <f>IF($B147="","",INDEX('All CCC'!V$7:V$754,MATCH(WatchList!$B147,'All CCC'!$B$7:$B$754,0)))</f>
        <v/>
      </c>
      <c r="W147" s="334" t="str">
        <f>IF($B147="","",INDEX('All CCC'!W$7:W$754,MATCH(WatchList!$B147,'All CCC'!$B$7:$B$754,0)))</f>
        <v/>
      </c>
      <c r="X147" s="334" t="str">
        <f>IF($B147="","",INDEX('All CCC'!X$7:X$754,MATCH(WatchList!$B147,'All CCC'!$B$7:$B$754,0)))</f>
        <v/>
      </c>
      <c r="Y147" s="334" t="str">
        <f>IF($B147="","",INDEX('All CCC'!Y$7:Y$754,MATCH(WatchList!$B147,'All CCC'!$B$7:$B$754,0)))</f>
        <v/>
      </c>
      <c r="Z147" s="334" t="str">
        <f>IF($B147="","",INDEX('All CCC'!Z$7:Z$754,MATCH(WatchList!$B147,'All CCC'!$B$7:$B$754,0)))</f>
        <v/>
      </c>
      <c r="AA147" s="334" t="str">
        <f>IF($B147="","",INDEX('All CCC'!AA$7:AA$754,MATCH(WatchList!$B147,'All CCC'!$B$7:$B$754,0)))</f>
        <v/>
      </c>
      <c r="AB147" s="334" t="str">
        <f>IF($B147="","",INDEX('All CCC'!AB$7:AB$754,MATCH(WatchList!$B147,'All CCC'!$B$7:$B$754,0)))</f>
        <v/>
      </c>
      <c r="AC147" s="334" t="str">
        <f>IF($B147="","",INDEX('All CCC'!AC$7:AC$754,MATCH(WatchList!$B147,'All CCC'!$B$7:$B$754,0)))</f>
        <v/>
      </c>
      <c r="AD147" s="334" t="str">
        <f>IF($B147="","",INDEX('All CCC'!AD$7:AD$754,MATCH(WatchList!$B147,'All CCC'!$B$7:$B$754,0)))</f>
        <v/>
      </c>
      <c r="AE147" s="334" t="str">
        <f>IF($B147="","",INDEX('All CCC'!AE$7:AE$754,MATCH(WatchList!$B147,'All CCC'!$B$7:$B$754,0)))</f>
        <v/>
      </c>
      <c r="AF147" s="334" t="str">
        <f>IF($B147="","",INDEX('All CCC'!AF$7:AF$754,MATCH(WatchList!$B147,'All CCC'!$B$7:$B$754,0)))</f>
        <v/>
      </c>
      <c r="AG147" s="334" t="str">
        <f>IF($B147="","",INDEX('All CCC'!AG$7:AG$754,MATCH(WatchList!$B147,'All CCC'!$B$7:$B$754,0)))</f>
        <v/>
      </c>
      <c r="AH147" s="334" t="str">
        <f>IF($B147="","",INDEX('All CCC'!AH$7:AH$754,MATCH(WatchList!$B147,'All CCC'!$B$7:$B$754,0)))</f>
        <v/>
      </c>
      <c r="AI147" s="334" t="str">
        <f>IF($B147="","",INDEX('All CCC'!AI$7:AI$754,MATCH(WatchList!$B147,'All CCC'!$B$7:$B$754,0)))</f>
        <v/>
      </c>
      <c r="AJ147" s="334" t="str">
        <f>IF($B147="","",INDEX('All CCC'!AJ$7:AJ$754,MATCH(WatchList!$B147,'All CCC'!$B$7:$B$754,0)))</f>
        <v/>
      </c>
      <c r="AK147" s="334" t="str">
        <f>IF($B147="","",INDEX('All CCC'!AK$7:AK$754,MATCH(WatchList!$B147,'All CCC'!$B$7:$B$754,0)))</f>
        <v/>
      </c>
      <c r="AL147" s="334" t="str">
        <f>IF($B147="","",INDEX('All CCC'!AL$7:AL$754,MATCH(WatchList!$B147,'All CCC'!$B$7:$B$754,0)))</f>
        <v/>
      </c>
      <c r="AM147" s="334" t="str">
        <f>IF($B147="","",INDEX('All CCC'!AM$7:AM$754,MATCH(WatchList!$B147,'All CCC'!$B$7:$B$754,0)))</f>
        <v/>
      </c>
      <c r="AN147" s="334" t="str">
        <f>IF($B147="","",INDEX('All CCC'!AN$7:AN$754,MATCH(WatchList!$B147,'All CCC'!$B$7:$B$754,0)))</f>
        <v/>
      </c>
      <c r="AO147" s="334" t="str">
        <f>IF($B147="","",INDEX('All CCC'!AO$7:AO$754,MATCH(WatchList!$B147,'All CCC'!$B$7:$B$754,0)))</f>
        <v/>
      </c>
      <c r="AP147" s="334" t="str">
        <f>IF($B147="","",INDEX('All CCC'!AP$7:AP$754,MATCH(WatchList!$B147,'All CCC'!$B$7:$B$754,0)))</f>
        <v/>
      </c>
      <c r="AQ147" s="334" t="str">
        <f>IF($B147="","",INDEX('All CCC'!AQ$7:AQ$754,MATCH(WatchList!$B147,'All CCC'!$B$7:$B$754,0)))</f>
        <v/>
      </c>
      <c r="AR147" s="334" t="str">
        <f>IF($B147="","",INDEX('All CCC'!AR$7:AR$754,MATCH(WatchList!$B147,'All CCC'!$B$7:$B$754,0)))</f>
        <v/>
      </c>
      <c r="AS147" s="334" t="str">
        <f>IF($B147="","",INDEX('All CCC'!AS$7:AS$754,MATCH(WatchList!$B147,'All CCC'!$B$7:$B$754,0)))</f>
        <v/>
      </c>
      <c r="AT147" s="334" t="str">
        <f>IF($B147="","",INDEX('All CCC'!AT$7:AT$754,MATCH(WatchList!$B147,'All CCC'!$B$7:$B$754,0)))</f>
        <v/>
      </c>
      <c r="AU147" s="334" t="str">
        <f>IF($B147="","",INDEX('All CCC'!AU$7:AU$754,MATCH(WatchList!$B147,'All CCC'!$B$7:$B$754,0)))</f>
        <v/>
      </c>
      <c r="AV147" s="334" t="str">
        <f>IF($B147="","",INDEX('All CCC'!AV$7:AV$754,MATCH(WatchList!$B147,'All CCC'!$B$7:$B$754,0)))</f>
        <v/>
      </c>
      <c r="AW147" s="334" t="str">
        <f>IF($B147="","",INDEX('All CCC'!AW$7:AW$754,MATCH(WatchList!$B147,'All CCC'!$B$7:$B$754,0)))</f>
        <v/>
      </c>
      <c r="AX147" s="334" t="str">
        <f>IF($B147="","",INDEX('All CCC'!AX$7:AX$754,MATCH(WatchList!$B147,'All CCC'!$B$7:$B$754,0)))</f>
        <v/>
      </c>
      <c r="AY147" s="334" t="str">
        <f>IF($B147="","",INDEX('All CCC'!AY$7:AY$754,MATCH(WatchList!$B147,'All CCC'!$B$7:$B$754,0)))</f>
        <v/>
      </c>
      <c r="AZ147" s="334" t="str">
        <f>IF($B147="","",INDEX('All CCC'!AZ$7:AZ$754,MATCH(WatchList!$B147,'All CCC'!$B$7:$B$754,0)))</f>
        <v/>
      </c>
      <c r="BA147" s="334" t="str">
        <f>IF($B147="","",INDEX('All CCC'!BA$7:BA$754,MATCH(WatchList!$B147,'All CCC'!$B$7:$B$754,0)))</f>
        <v/>
      </c>
      <c r="BB147" s="334" t="str">
        <f>IF($B147="","",INDEX('All CCC'!BB$7:BB$754,MATCH(WatchList!$B147,'All CCC'!$B$7:$B$754,0)))</f>
        <v/>
      </c>
      <c r="BC147" s="334" t="str">
        <f>IF($B147="","",INDEX('All CCC'!BC$7:BC$754,MATCH(WatchList!$B147,'All CCC'!$B$7:$B$754,0)))</f>
        <v/>
      </c>
      <c r="BD147" s="334" t="str">
        <f>IF($B147="","",INDEX('All CCC'!BD$7:BD$754,MATCH(WatchList!$B147,'All CCC'!$B$7:$B$754,0)))</f>
        <v/>
      </c>
      <c r="BE147" s="334" t="str">
        <f>IF($B147="","",INDEX('All CCC'!BE$7:BE$754,MATCH(WatchList!$B147,'All CCC'!$B$7:$B$754,0)))</f>
        <v/>
      </c>
      <c r="BF147" s="334" t="str">
        <f>IF($B147="","",INDEX('All CCC'!BF$7:BF$754,MATCH(WatchList!$B147,'All CCC'!$B$7:$B$754,0)))</f>
        <v/>
      </c>
      <c r="BG147" s="334" t="str">
        <f>IF($B147="","",INDEX('All CCC'!BG$7:BG$754,MATCH(WatchList!$B147,'All CCC'!$B$7:$B$754,0)))</f>
        <v/>
      </c>
    </row>
    <row r="148" spans="1:59" x14ac:dyDescent="0.2">
      <c r="A148" s="333" t="str">
        <f>IF($B148="","",INDEX('All CCC'!A$7:A$754,MATCH(WatchList!$B148,'All CCC'!$B$7:$B$754,0)))</f>
        <v/>
      </c>
      <c r="B148" s="127"/>
      <c r="C148" s="334" t="str">
        <f>IF($B148="","",INDEX('All CCC'!C$7:C$754,MATCH(WatchList!$B148,'All CCC'!$B$7:$B$754,0)))</f>
        <v/>
      </c>
      <c r="D148" s="334" t="str">
        <f>IF($B148="","",INDEX('All CCC'!D$7:D$754,MATCH(WatchList!$B148,'All CCC'!$B$7:$B$754,0)))</f>
        <v/>
      </c>
      <c r="E148" s="334" t="str">
        <f>IF($B148="","",INDEX('All CCC'!E$7:E$754,MATCH(WatchList!$B148,'All CCC'!$B$7:$B$754,0)))</f>
        <v/>
      </c>
      <c r="F148" s="334" t="str">
        <f>IF($B148="","",INDEX('All CCC'!F$7:F$754,MATCH(WatchList!$B148,'All CCC'!$B$7:$B$754,0)))</f>
        <v/>
      </c>
      <c r="G148" s="334" t="str">
        <f>IF($B148="","",INDEX('All CCC'!G$7:G$754,MATCH(WatchList!$B148,'All CCC'!$B$7:$B$754,0)))</f>
        <v/>
      </c>
      <c r="H148" s="334" t="str">
        <f>IF($B148="","",INDEX('All CCC'!H$7:H$754,MATCH(WatchList!$B148,'All CCC'!$B$7:$B$754,0)))</f>
        <v/>
      </c>
      <c r="I148" s="334" t="str">
        <f>IF($B148="","",INDEX('All CCC'!I$7:I$754,MATCH(WatchList!$B148,'All CCC'!$B$7:$B$754,0)))</f>
        <v/>
      </c>
      <c r="J148" s="334" t="str">
        <f>IF($B148="","",INDEX('All CCC'!J$7:J$754,MATCH(WatchList!$B148,'All CCC'!$B$7:$B$754,0)))</f>
        <v/>
      </c>
      <c r="K148" s="334" t="str">
        <f>IF($B148="","",INDEX('All CCC'!K$7:K$754,MATCH(WatchList!$B148,'All CCC'!$B$7:$B$754,0)))</f>
        <v/>
      </c>
      <c r="L148" s="334" t="str">
        <f>IF($B148="","",INDEX('All CCC'!L$7:L$754,MATCH(WatchList!$B148,'All CCC'!$B$7:$B$754,0)))</f>
        <v/>
      </c>
      <c r="M148" s="334" t="str">
        <f>IF($B148="","",INDEX('All CCC'!M$7:M$754,MATCH(WatchList!$B148,'All CCC'!$B$7:$B$754,0)))</f>
        <v/>
      </c>
      <c r="N148" s="334" t="str">
        <f>IF($B148="","",INDEX('All CCC'!N$7:N$754,MATCH(WatchList!$B148,'All CCC'!$B$7:$B$754,0)))</f>
        <v/>
      </c>
      <c r="O148" s="334" t="str">
        <f>IF($B148="","",INDEX('All CCC'!O$7:O$754,MATCH(WatchList!$B148,'All CCC'!$B$7:$B$754,0)))</f>
        <v/>
      </c>
      <c r="P148" s="335" t="str">
        <f>IF($B148="","",INDEX('All CCC'!P$7:P$754,MATCH(WatchList!$B148,'All CCC'!$B$7:$B$754,0)))</f>
        <v/>
      </c>
      <c r="Q148" s="335" t="str">
        <f>IF($B148="","",INDEX('All CCC'!Q$7:Q$754,MATCH(WatchList!$B148,'All CCC'!$B$7:$B$754,0)))</f>
        <v/>
      </c>
      <c r="R148" s="334" t="str">
        <f>IF($B148="","",INDEX('All CCC'!R$7:R$754,MATCH(WatchList!$B148,'All CCC'!$B$7:$B$754,0)))</f>
        <v/>
      </c>
      <c r="S148" s="334" t="str">
        <f>IF($B148="","",INDEX('All CCC'!S$7:S$754,MATCH(WatchList!$B148,'All CCC'!$B$7:$B$754,0)))</f>
        <v/>
      </c>
      <c r="T148" s="334" t="str">
        <f>IF($B148="","",INDEX('All CCC'!T$7:T$754,MATCH(WatchList!$B148,'All CCC'!$B$7:$B$754,0)))</f>
        <v/>
      </c>
      <c r="U148" s="334" t="str">
        <f>IF($B148="","",INDEX('All CCC'!U$7:U$754,MATCH(WatchList!$B148,'All CCC'!$B$7:$B$754,0)))</f>
        <v/>
      </c>
      <c r="V148" s="334" t="str">
        <f>IF($B148="","",INDEX('All CCC'!V$7:V$754,MATCH(WatchList!$B148,'All CCC'!$B$7:$B$754,0)))</f>
        <v/>
      </c>
      <c r="W148" s="334" t="str">
        <f>IF($B148="","",INDEX('All CCC'!W$7:W$754,MATCH(WatchList!$B148,'All CCC'!$B$7:$B$754,0)))</f>
        <v/>
      </c>
      <c r="X148" s="334" t="str">
        <f>IF($B148="","",INDEX('All CCC'!X$7:X$754,MATCH(WatchList!$B148,'All CCC'!$B$7:$B$754,0)))</f>
        <v/>
      </c>
      <c r="Y148" s="334" t="str">
        <f>IF($B148="","",INDEX('All CCC'!Y$7:Y$754,MATCH(WatchList!$B148,'All CCC'!$B$7:$B$754,0)))</f>
        <v/>
      </c>
      <c r="Z148" s="334" t="str">
        <f>IF($B148="","",INDEX('All CCC'!Z$7:Z$754,MATCH(WatchList!$B148,'All CCC'!$B$7:$B$754,0)))</f>
        <v/>
      </c>
      <c r="AA148" s="334" t="str">
        <f>IF($B148="","",INDEX('All CCC'!AA$7:AA$754,MATCH(WatchList!$B148,'All CCC'!$B$7:$B$754,0)))</f>
        <v/>
      </c>
      <c r="AB148" s="334" t="str">
        <f>IF($B148="","",INDEX('All CCC'!AB$7:AB$754,MATCH(WatchList!$B148,'All CCC'!$B$7:$B$754,0)))</f>
        <v/>
      </c>
      <c r="AC148" s="334" t="str">
        <f>IF($B148="","",INDEX('All CCC'!AC$7:AC$754,MATCH(WatchList!$B148,'All CCC'!$B$7:$B$754,0)))</f>
        <v/>
      </c>
      <c r="AD148" s="334" t="str">
        <f>IF($B148="","",INDEX('All CCC'!AD$7:AD$754,MATCH(WatchList!$B148,'All CCC'!$B$7:$B$754,0)))</f>
        <v/>
      </c>
      <c r="AE148" s="334" t="str">
        <f>IF($B148="","",INDEX('All CCC'!AE$7:AE$754,MATCH(WatchList!$B148,'All CCC'!$B$7:$B$754,0)))</f>
        <v/>
      </c>
      <c r="AF148" s="334" t="str">
        <f>IF($B148="","",INDEX('All CCC'!AF$7:AF$754,MATCH(WatchList!$B148,'All CCC'!$B$7:$B$754,0)))</f>
        <v/>
      </c>
      <c r="AG148" s="334" t="str">
        <f>IF($B148="","",INDEX('All CCC'!AG$7:AG$754,MATCH(WatchList!$B148,'All CCC'!$B$7:$B$754,0)))</f>
        <v/>
      </c>
      <c r="AH148" s="334" t="str">
        <f>IF($B148="","",INDEX('All CCC'!AH$7:AH$754,MATCH(WatchList!$B148,'All CCC'!$B$7:$B$754,0)))</f>
        <v/>
      </c>
      <c r="AI148" s="334" t="str">
        <f>IF($B148="","",INDEX('All CCC'!AI$7:AI$754,MATCH(WatchList!$B148,'All CCC'!$B$7:$B$754,0)))</f>
        <v/>
      </c>
      <c r="AJ148" s="334" t="str">
        <f>IF($B148="","",INDEX('All CCC'!AJ$7:AJ$754,MATCH(WatchList!$B148,'All CCC'!$B$7:$B$754,0)))</f>
        <v/>
      </c>
      <c r="AK148" s="334" t="str">
        <f>IF($B148="","",INDEX('All CCC'!AK$7:AK$754,MATCH(WatchList!$B148,'All CCC'!$B$7:$B$754,0)))</f>
        <v/>
      </c>
      <c r="AL148" s="334" t="str">
        <f>IF($B148="","",INDEX('All CCC'!AL$7:AL$754,MATCH(WatchList!$B148,'All CCC'!$B$7:$B$754,0)))</f>
        <v/>
      </c>
      <c r="AM148" s="334" t="str">
        <f>IF($B148="","",INDEX('All CCC'!AM$7:AM$754,MATCH(WatchList!$B148,'All CCC'!$B$7:$B$754,0)))</f>
        <v/>
      </c>
      <c r="AN148" s="334" t="str">
        <f>IF($B148="","",INDEX('All CCC'!AN$7:AN$754,MATCH(WatchList!$B148,'All CCC'!$B$7:$B$754,0)))</f>
        <v/>
      </c>
      <c r="AO148" s="334" t="str">
        <f>IF($B148="","",INDEX('All CCC'!AO$7:AO$754,MATCH(WatchList!$B148,'All CCC'!$B$7:$B$754,0)))</f>
        <v/>
      </c>
      <c r="AP148" s="334" t="str">
        <f>IF($B148="","",INDEX('All CCC'!AP$7:AP$754,MATCH(WatchList!$B148,'All CCC'!$B$7:$B$754,0)))</f>
        <v/>
      </c>
      <c r="AQ148" s="334" t="str">
        <f>IF($B148="","",INDEX('All CCC'!AQ$7:AQ$754,MATCH(WatchList!$B148,'All CCC'!$B$7:$B$754,0)))</f>
        <v/>
      </c>
      <c r="AR148" s="334" t="str">
        <f>IF($B148="","",INDEX('All CCC'!AR$7:AR$754,MATCH(WatchList!$B148,'All CCC'!$B$7:$B$754,0)))</f>
        <v/>
      </c>
      <c r="AS148" s="334" t="str">
        <f>IF($B148="","",INDEX('All CCC'!AS$7:AS$754,MATCH(WatchList!$B148,'All CCC'!$B$7:$B$754,0)))</f>
        <v/>
      </c>
      <c r="AT148" s="334" t="str">
        <f>IF($B148="","",INDEX('All CCC'!AT$7:AT$754,MATCH(WatchList!$B148,'All CCC'!$B$7:$B$754,0)))</f>
        <v/>
      </c>
      <c r="AU148" s="334" t="str">
        <f>IF($B148="","",INDEX('All CCC'!AU$7:AU$754,MATCH(WatchList!$B148,'All CCC'!$B$7:$B$754,0)))</f>
        <v/>
      </c>
      <c r="AV148" s="334" t="str">
        <f>IF($B148="","",INDEX('All CCC'!AV$7:AV$754,MATCH(WatchList!$B148,'All CCC'!$B$7:$B$754,0)))</f>
        <v/>
      </c>
      <c r="AW148" s="334" t="str">
        <f>IF($B148="","",INDEX('All CCC'!AW$7:AW$754,MATCH(WatchList!$B148,'All CCC'!$B$7:$B$754,0)))</f>
        <v/>
      </c>
      <c r="AX148" s="334" t="str">
        <f>IF($B148="","",INDEX('All CCC'!AX$7:AX$754,MATCH(WatchList!$B148,'All CCC'!$B$7:$B$754,0)))</f>
        <v/>
      </c>
      <c r="AY148" s="334" t="str">
        <f>IF($B148="","",INDEX('All CCC'!AY$7:AY$754,MATCH(WatchList!$B148,'All CCC'!$B$7:$B$754,0)))</f>
        <v/>
      </c>
      <c r="AZ148" s="334" t="str">
        <f>IF($B148="","",INDEX('All CCC'!AZ$7:AZ$754,MATCH(WatchList!$B148,'All CCC'!$B$7:$B$754,0)))</f>
        <v/>
      </c>
      <c r="BA148" s="334" t="str">
        <f>IF($B148="","",INDEX('All CCC'!BA$7:BA$754,MATCH(WatchList!$B148,'All CCC'!$B$7:$B$754,0)))</f>
        <v/>
      </c>
      <c r="BB148" s="334" t="str">
        <f>IF($B148="","",INDEX('All CCC'!BB$7:BB$754,MATCH(WatchList!$B148,'All CCC'!$B$7:$B$754,0)))</f>
        <v/>
      </c>
      <c r="BC148" s="334" t="str">
        <f>IF($B148="","",INDEX('All CCC'!BC$7:BC$754,MATCH(WatchList!$B148,'All CCC'!$B$7:$B$754,0)))</f>
        <v/>
      </c>
      <c r="BD148" s="334" t="str">
        <f>IF($B148="","",INDEX('All CCC'!BD$7:BD$754,MATCH(WatchList!$B148,'All CCC'!$B$7:$B$754,0)))</f>
        <v/>
      </c>
      <c r="BE148" s="334" t="str">
        <f>IF($B148="","",INDEX('All CCC'!BE$7:BE$754,MATCH(WatchList!$B148,'All CCC'!$B$7:$B$754,0)))</f>
        <v/>
      </c>
      <c r="BF148" s="334" t="str">
        <f>IF($B148="","",INDEX('All CCC'!BF$7:BF$754,MATCH(WatchList!$B148,'All CCC'!$B$7:$B$754,0)))</f>
        <v/>
      </c>
      <c r="BG148" s="334" t="str">
        <f>IF($B148="","",INDEX('All CCC'!BG$7:BG$754,MATCH(WatchList!$B148,'All CCC'!$B$7:$B$754,0)))</f>
        <v/>
      </c>
    </row>
    <row r="149" spans="1:59" x14ac:dyDescent="0.2">
      <c r="A149" s="333" t="str">
        <f>IF($B149="","",INDEX('All CCC'!A$7:A$754,MATCH(WatchList!$B149,'All CCC'!$B$7:$B$754,0)))</f>
        <v/>
      </c>
      <c r="B149" s="127"/>
      <c r="C149" s="334" t="str">
        <f>IF($B149="","",INDEX('All CCC'!C$7:C$754,MATCH(WatchList!$B149,'All CCC'!$B$7:$B$754,0)))</f>
        <v/>
      </c>
      <c r="D149" s="334" t="str">
        <f>IF($B149="","",INDEX('All CCC'!D$7:D$754,MATCH(WatchList!$B149,'All CCC'!$B$7:$B$754,0)))</f>
        <v/>
      </c>
      <c r="E149" s="334" t="str">
        <f>IF($B149="","",INDEX('All CCC'!E$7:E$754,MATCH(WatchList!$B149,'All CCC'!$B$7:$B$754,0)))</f>
        <v/>
      </c>
      <c r="F149" s="334" t="str">
        <f>IF($B149="","",INDEX('All CCC'!F$7:F$754,MATCH(WatchList!$B149,'All CCC'!$B$7:$B$754,0)))</f>
        <v/>
      </c>
      <c r="G149" s="334" t="str">
        <f>IF($B149="","",INDEX('All CCC'!G$7:G$754,MATCH(WatchList!$B149,'All CCC'!$B$7:$B$754,0)))</f>
        <v/>
      </c>
      <c r="H149" s="334" t="str">
        <f>IF($B149="","",INDEX('All CCC'!H$7:H$754,MATCH(WatchList!$B149,'All CCC'!$B$7:$B$754,0)))</f>
        <v/>
      </c>
      <c r="I149" s="334" t="str">
        <f>IF($B149="","",INDEX('All CCC'!I$7:I$754,MATCH(WatchList!$B149,'All CCC'!$B$7:$B$754,0)))</f>
        <v/>
      </c>
      <c r="J149" s="334" t="str">
        <f>IF($B149="","",INDEX('All CCC'!J$7:J$754,MATCH(WatchList!$B149,'All CCC'!$B$7:$B$754,0)))</f>
        <v/>
      </c>
      <c r="K149" s="334" t="str">
        <f>IF($B149="","",INDEX('All CCC'!K$7:K$754,MATCH(WatchList!$B149,'All CCC'!$B$7:$B$754,0)))</f>
        <v/>
      </c>
      <c r="L149" s="334" t="str">
        <f>IF($B149="","",INDEX('All CCC'!L$7:L$754,MATCH(WatchList!$B149,'All CCC'!$B$7:$B$754,0)))</f>
        <v/>
      </c>
      <c r="M149" s="334" t="str">
        <f>IF($B149="","",INDEX('All CCC'!M$7:M$754,MATCH(WatchList!$B149,'All CCC'!$B$7:$B$754,0)))</f>
        <v/>
      </c>
      <c r="N149" s="334" t="str">
        <f>IF($B149="","",INDEX('All CCC'!N$7:N$754,MATCH(WatchList!$B149,'All CCC'!$B$7:$B$754,0)))</f>
        <v/>
      </c>
      <c r="O149" s="334" t="str">
        <f>IF($B149="","",INDEX('All CCC'!O$7:O$754,MATCH(WatchList!$B149,'All CCC'!$B$7:$B$754,0)))</f>
        <v/>
      </c>
      <c r="P149" s="335" t="str">
        <f>IF($B149="","",INDEX('All CCC'!P$7:P$754,MATCH(WatchList!$B149,'All CCC'!$B$7:$B$754,0)))</f>
        <v/>
      </c>
      <c r="Q149" s="335" t="str">
        <f>IF($B149="","",INDEX('All CCC'!Q$7:Q$754,MATCH(WatchList!$B149,'All CCC'!$B$7:$B$754,0)))</f>
        <v/>
      </c>
      <c r="R149" s="334" t="str">
        <f>IF($B149="","",INDEX('All CCC'!R$7:R$754,MATCH(WatchList!$B149,'All CCC'!$B$7:$B$754,0)))</f>
        <v/>
      </c>
      <c r="S149" s="334" t="str">
        <f>IF($B149="","",INDEX('All CCC'!S$7:S$754,MATCH(WatchList!$B149,'All CCC'!$B$7:$B$754,0)))</f>
        <v/>
      </c>
      <c r="T149" s="334" t="str">
        <f>IF($B149="","",INDEX('All CCC'!T$7:T$754,MATCH(WatchList!$B149,'All CCC'!$B$7:$B$754,0)))</f>
        <v/>
      </c>
      <c r="U149" s="334" t="str">
        <f>IF($B149="","",INDEX('All CCC'!U$7:U$754,MATCH(WatchList!$B149,'All CCC'!$B$7:$B$754,0)))</f>
        <v/>
      </c>
      <c r="V149" s="334" t="str">
        <f>IF($B149="","",INDEX('All CCC'!V$7:V$754,MATCH(WatchList!$B149,'All CCC'!$B$7:$B$754,0)))</f>
        <v/>
      </c>
      <c r="W149" s="334" t="str">
        <f>IF($B149="","",INDEX('All CCC'!W$7:W$754,MATCH(WatchList!$B149,'All CCC'!$B$7:$B$754,0)))</f>
        <v/>
      </c>
      <c r="X149" s="334" t="str">
        <f>IF($B149="","",INDEX('All CCC'!X$7:X$754,MATCH(WatchList!$B149,'All CCC'!$B$7:$B$754,0)))</f>
        <v/>
      </c>
      <c r="Y149" s="334" t="str">
        <f>IF($B149="","",INDEX('All CCC'!Y$7:Y$754,MATCH(WatchList!$B149,'All CCC'!$B$7:$B$754,0)))</f>
        <v/>
      </c>
      <c r="Z149" s="334" t="str">
        <f>IF($B149="","",INDEX('All CCC'!Z$7:Z$754,MATCH(WatchList!$B149,'All CCC'!$B$7:$B$754,0)))</f>
        <v/>
      </c>
      <c r="AA149" s="334" t="str">
        <f>IF($B149="","",INDEX('All CCC'!AA$7:AA$754,MATCH(WatchList!$B149,'All CCC'!$B$7:$B$754,0)))</f>
        <v/>
      </c>
      <c r="AB149" s="334" t="str">
        <f>IF($B149="","",INDEX('All CCC'!AB$7:AB$754,MATCH(WatchList!$B149,'All CCC'!$B$7:$B$754,0)))</f>
        <v/>
      </c>
      <c r="AC149" s="334" t="str">
        <f>IF($B149="","",INDEX('All CCC'!AC$7:AC$754,MATCH(WatchList!$B149,'All CCC'!$B$7:$B$754,0)))</f>
        <v/>
      </c>
      <c r="AD149" s="334" t="str">
        <f>IF($B149="","",INDEX('All CCC'!AD$7:AD$754,MATCH(WatchList!$B149,'All CCC'!$B$7:$B$754,0)))</f>
        <v/>
      </c>
      <c r="AE149" s="334" t="str">
        <f>IF($B149="","",INDEX('All CCC'!AE$7:AE$754,MATCH(WatchList!$B149,'All CCC'!$B$7:$B$754,0)))</f>
        <v/>
      </c>
      <c r="AF149" s="334" t="str">
        <f>IF($B149="","",INDEX('All CCC'!AF$7:AF$754,MATCH(WatchList!$B149,'All CCC'!$B$7:$B$754,0)))</f>
        <v/>
      </c>
      <c r="AG149" s="334" t="str">
        <f>IF($B149="","",INDEX('All CCC'!AG$7:AG$754,MATCH(WatchList!$B149,'All CCC'!$B$7:$B$754,0)))</f>
        <v/>
      </c>
      <c r="AH149" s="334" t="str">
        <f>IF($B149="","",INDEX('All CCC'!AH$7:AH$754,MATCH(WatchList!$B149,'All CCC'!$B$7:$B$754,0)))</f>
        <v/>
      </c>
      <c r="AI149" s="334" t="str">
        <f>IF($B149="","",INDEX('All CCC'!AI$7:AI$754,MATCH(WatchList!$B149,'All CCC'!$B$7:$B$754,0)))</f>
        <v/>
      </c>
      <c r="AJ149" s="334" t="str">
        <f>IF($B149="","",INDEX('All CCC'!AJ$7:AJ$754,MATCH(WatchList!$B149,'All CCC'!$B$7:$B$754,0)))</f>
        <v/>
      </c>
      <c r="AK149" s="334" t="str">
        <f>IF($B149="","",INDEX('All CCC'!AK$7:AK$754,MATCH(WatchList!$B149,'All CCC'!$B$7:$B$754,0)))</f>
        <v/>
      </c>
      <c r="AL149" s="334" t="str">
        <f>IF($B149="","",INDEX('All CCC'!AL$7:AL$754,MATCH(WatchList!$B149,'All CCC'!$B$7:$B$754,0)))</f>
        <v/>
      </c>
      <c r="AM149" s="334" t="str">
        <f>IF($B149="","",INDEX('All CCC'!AM$7:AM$754,MATCH(WatchList!$B149,'All CCC'!$B$7:$B$754,0)))</f>
        <v/>
      </c>
      <c r="AN149" s="334" t="str">
        <f>IF($B149="","",INDEX('All CCC'!AN$7:AN$754,MATCH(WatchList!$B149,'All CCC'!$B$7:$B$754,0)))</f>
        <v/>
      </c>
      <c r="AO149" s="334" t="str">
        <f>IF($B149="","",INDEX('All CCC'!AO$7:AO$754,MATCH(WatchList!$B149,'All CCC'!$B$7:$B$754,0)))</f>
        <v/>
      </c>
      <c r="AP149" s="334" t="str">
        <f>IF($B149="","",INDEX('All CCC'!AP$7:AP$754,MATCH(WatchList!$B149,'All CCC'!$B$7:$B$754,0)))</f>
        <v/>
      </c>
      <c r="AQ149" s="334" t="str">
        <f>IF($B149="","",INDEX('All CCC'!AQ$7:AQ$754,MATCH(WatchList!$B149,'All CCC'!$B$7:$B$754,0)))</f>
        <v/>
      </c>
      <c r="AR149" s="334" t="str">
        <f>IF($B149="","",INDEX('All CCC'!AR$7:AR$754,MATCH(WatchList!$B149,'All CCC'!$B$7:$B$754,0)))</f>
        <v/>
      </c>
      <c r="AS149" s="334" t="str">
        <f>IF($B149="","",INDEX('All CCC'!AS$7:AS$754,MATCH(WatchList!$B149,'All CCC'!$B$7:$B$754,0)))</f>
        <v/>
      </c>
      <c r="AT149" s="334" t="str">
        <f>IF($B149="","",INDEX('All CCC'!AT$7:AT$754,MATCH(WatchList!$B149,'All CCC'!$B$7:$B$754,0)))</f>
        <v/>
      </c>
      <c r="AU149" s="334" t="str">
        <f>IF($B149="","",INDEX('All CCC'!AU$7:AU$754,MATCH(WatchList!$B149,'All CCC'!$B$7:$B$754,0)))</f>
        <v/>
      </c>
      <c r="AV149" s="334" t="str">
        <f>IF($B149="","",INDEX('All CCC'!AV$7:AV$754,MATCH(WatchList!$B149,'All CCC'!$B$7:$B$754,0)))</f>
        <v/>
      </c>
      <c r="AW149" s="334" t="str">
        <f>IF($B149="","",INDEX('All CCC'!AW$7:AW$754,MATCH(WatchList!$B149,'All CCC'!$B$7:$B$754,0)))</f>
        <v/>
      </c>
      <c r="AX149" s="334" t="str">
        <f>IF($B149="","",INDEX('All CCC'!AX$7:AX$754,MATCH(WatchList!$B149,'All CCC'!$B$7:$B$754,0)))</f>
        <v/>
      </c>
      <c r="AY149" s="334" t="str">
        <f>IF($B149="","",INDEX('All CCC'!AY$7:AY$754,MATCH(WatchList!$B149,'All CCC'!$B$7:$B$754,0)))</f>
        <v/>
      </c>
      <c r="AZ149" s="334" t="str">
        <f>IF($B149="","",INDEX('All CCC'!AZ$7:AZ$754,MATCH(WatchList!$B149,'All CCC'!$B$7:$B$754,0)))</f>
        <v/>
      </c>
      <c r="BA149" s="334" t="str">
        <f>IF($B149="","",INDEX('All CCC'!BA$7:BA$754,MATCH(WatchList!$B149,'All CCC'!$B$7:$B$754,0)))</f>
        <v/>
      </c>
      <c r="BB149" s="334" t="str">
        <f>IF($B149="","",INDEX('All CCC'!BB$7:BB$754,MATCH(WatchList!$B149,'All CCC'!$B$7:$B$754,0)))</f>
        <v/>
      </c>
      <c r="BC149" s="334" t="str">
        <f>IF($B149="","",INDEX('All CCC'!BC$7:BC$754,MATCH(WatchList!$B149,'All CCC'!$B$7:$B$754,0)))</f>
        <v/>
      </c>
      <c r="BD149" s="334" t="str">
        <f>IF($B149="","",INDEX('All CCC'!BD$7:BD$754,MATCH(WatchList!$B149,'All CCC'!$B$7:$B$754,0)))</f>
        <v/>
      </c>
      <c r="BE149" s="334" t="str">
        <f>IF($B149="","",INDEX('All CCC'!BE$7:BE$754,MATCH(WatchList!$B149,'All CCC'!$B$7:$B$754,0)))</f>
        <v/>
      </c>
      <c r="BF149" s="334" t="str">
        <f>IF($B149="","",INDEX('All CCC'!BF$7:BF$754,MATCH(WatchList!$B149,'All CCC'!$B$7:$B$754,0)))</f>
        <v/>
      </c>
      <c r="BG149" s="334" t="str">
        <f>IF($B149="","",INDEX('All CCC'!BG$7:BG$754,MATCH(WatchList!$B149,'All CCC'!$B$7:$B$754,0)))</f>
        <v/>
      </c>
    </row>
    <row r="150" spans="1:59" x14ac:dyDescent="0.2">
      <c r="A150" s="333" t="str">
        <f>IF($B150="","",INDEX('All CCC'!A$7:A$754,MATCH(WatchList!$B150,'All CCC'!$B$7:$B$754,0)))</f>
        <v/>
      </c>
      <c r="B150" s="127"/>
      <c r="C150" s="334" t="str">
        <f>IF($B150="","",INDEX('All CCC'!C$7:C$754,MATCH(WatchList!$B150,'All CCC'!$B$7:$B$754,0)))</f>
        <v/>
      </c>
      <c r="D150" s="334" t="str">
        <f>IF($B150="","",INDEX('All CCC'!D$7:D$754,MATCH(WatchList!$B150,'All CCC'!$B$7:$B$754,0)))</f>
        <v/>
      </c>
      <c r="E150" s="334" t="str">
        <f>IF($B150="","",INDEX('All CCC'!E$7:E$754,MATCH(WatchList!$B150,'All CCC'!$B$7:$B$754,0)))</f>
        <v/>
      </c>
      <c r="F150" s="334" t="str">
        <f>IF($B150="","",INDEX('All CCC'!F$7:F$754,MATCH(WatchList!$B150,'All CCC'!$B$7:$B$754,0)))</f>
        <v/>
      </c>
      <c r="G150" s="334" t="str">
        <f>IF($B150="","",INDEX('All CCC'!G$7:G$754,MATCH(WatchList!$B150,'All CCC'!$B$7:$B$754,0)))</f>
        <v/>
      </c>
      <c r="H150" s="334" t="str">
        <f>IF($B150="","",INDEX('All CCC'!H$7:H$754,MATCH(WatchList!$B150,'All CCC'!$B$7:$B$754,0)))</f>
        <v/>
      </c>
      <c r="I150" s="334" t="str">
        <f>IF($B150="","",INDEX('All CCC'!I$7:I$754,MATCH(WatchList!$B150,'All CCC'!$B$7:$B$754,0)))</f>
        <v/>
      </c>
      <c r="J150" s="334" t="str">
        <f>IF($B150="","",INDEX('All CCC'!J$7:J$754,MATCH(WatchList!$B150,'All CCC'!$B$7:$B$754,0)))</f>
        <v/>
      </c>
      <c r="K150" s="334" t="str">
        <f>IF($B150="","",INDEX('All CCC'!K$7:K$754,MATCH(WatchList!$B150,'All CCC'!$B$7:$B$754,0)))</f>
        <v/>
      </c>
      <c r="L150" s="334" t="str">
        <f>IF($B150="","",INDEX('All CCC'!L$7:L$754,MATCH(WatchList!$B150,'All CCC'!$B$7:$B$754,0)))</f>
        <v/>
      </c>
      <c r="M150" s="334" t="str">
        <f>IF($B150="","",INDEX('All CCC'!M$7:M$754,MATCH(WatchList!$B150,'All CCC'!$B$7:$B$754,0)))</f>
        <v/>
      </c>
      <c r="N150" s="334" t="str">
        <f>IF($B150="","",INDEX('All CCC'!N$7:N$754,MATCH(WatchList!$B150,'All CCC'!$B$7:$B$754,0)))</f>
        <v/>
      </c>
      <c r="O150" s="334" t="str">
        <f>IF($B150="","",INDEX('All CCC'!O$7:O$754,MATCH(WatchList!$B150,'All CCC'!$B$7:$B$754,0)))</f>
        <v/>
      </c>
      <c r="P150" s="335" t="str">
        <f>IF($B150="","",INDEX('All CCC'!P$7:P$754,MATCH(WatchList!$B150,'All CCC'!$B$7:$B$754,0)))</f>
        <v/>
      </c>
      <c r="Q150" s="335" t="str">
        <f>IF($B150="","",INDEX('All CCC'!Q$7:Q$754,MATCH(WatchList!$B150,'All CCC'!$B$7:$B$754,0)))</f>
        <v/>
      </c>
      <c r="R150" s="334" t="str">
        <f>IF($B150="","",INDEX('All CCC'!R$7:R$754,MATCH(WatchList!$B150,'All CCC'!$B$7:$B$754,0)))</f>
        <v/>
      </c>
      <c r="S150" s="334" t="str">
        <f>IF($B150="","",INDEX('All CCC'!S$7:S$754,MATCH(WatchList!$B150,'All CCC'!$B$7:$B$754,0)))</f>
        <v/>
      </c>
      <c r="T150" s="334" t="str">
        <f>IF($B150="","",INDEX('All CCC'!T$7:T$754,MATCH(WatchList!$B150,'All CCC'!$B$7:$B$754,0)))</f>
        <v/>
      </c>
      <c r="U150" s="334" t="str">
        <f>IF($B150="","",INDEX('All CCC'!U$7:U$754,MATCH(WatchList!$B150,'All CCC'!$B$7:$B$754,0)))</f>
        <v/>
      </c>
      <c r="V150" s="334" t="str">
        <f>IF($B150="","",INDEX('All CCC'!V$7:V$754,MATCH(WatchList!$B150,'All CCC'!$B$7:$B$754,0)))</f>
        <v/>
      </c>
      <c r="W150" s="334" t="str">
        <f>IF($B150="","",INDEX('All CCC'!W$7:W$754,MATCH(WatchList!$B150,'All CCC'!$B$7:$B$754,0)))</f>
        <v/>
      </c>
      <c r="X150" s="334" t="str">
        <f>IF($B150="","",INDEX('All CCC'!X$7:X$754,MATCH(WatchList!$B150,'All CCC'!$B$7:$B$754,0)))</f>
        <v/>
      </c>
      <c r="Y150" s="334" t="str">
        <f>IF($B150="","",INDEX('All CCC'!Y$7:Y$754,MATCH(WatchList!$B150,'All CCC'!$B$7:$B$754,0)))</f>
        <v/>
      </c>
      <c r="Z150" s="334" t="str">
        <f>IF($B150="","",INDEX('All CCC'!Z$7:Z$754,MATCH(WatchList!$B150,'All CCC'!$B$7:$B$754,0)))</f>
        <v/>
      </c>
      <c r="AA150" s="334" t="str">
        <f>IF($B150="","",INDEX('All CCC'!AA$7:AA$754,MATCH(WatchList!$B150,'All CCC'!$B$7:$B$754,0)))</f>
        <v/>
      </c>
      <c r="AB150" s="334" t="str">
        <f>IF($B150="","",INDEX('All CCC'!AB$7:AB$754,MATCH(WatchList!$B150,'All CCC'!$B$7:$B$754,0)))</f>
        <v/>
      </c>
      <c r="AC150" s="334" t="str">
        <f>IF($B150="","",INDEX('All CCC'!AC$7:AC$754,MATCH(WatchList!$B150,'All CCC'!$B$7:$B$754,0)))</f>
        <v/>
      </c>
      <c r="AD150" s="334" t="str">
        <f>IF($B150="","",INDEX('All CCC'!AD$7:AD$754,MATCH(WatchList!$B150,'All CCC'!$B$7:$B$754,0)))</f>
        <v/>
      </c>
      <c r="AE150" s="334" t="str">
        <f>IF($B150="","",INDEX('All CCC'!AE$7:AE$754,MATCH(WatchList!$B150,'All CCC'!$B$7:$B$754,0)))</f>
        <v/>
      </c>
      <c r="AF150" s="334" t="str">
        <f>IF($B150="","",INDEX('All CCC'!AF$7:AF$754,MATCH(WatchList!$B150,'All CCC'!$B$7:$B$754,0)))</f>
        <v/>
      </c>
      <c r="AG150" s="334" t="str">
        <f>IF($B150="","",INDEX('All CCC'!AG$7:AG$754,MATCH(WatchList!$B150,'All CCC'!$B$7:$B$754,0)))</f>
        <v/>
      </c>
      <c r="AH150" s="334" t="str">
        <f>IF($B150="","",INDEX('All CCC'!AH$7:AH$754,MATCH(WatchList!$B150,'All CCC'!$B$7:$B$754,0)))</f>
        <v/>
      </c>
      <c r="AI150" s="334" t="str">
        <f>IF($B150="","",INDEX('All CCC'!AI$7:AI$754,MATCH(WatchList!$B150,'All CCC'!$B$7:$B$754,0)))</f>
        <v/>
      </c>
      <c r="AJ150" s="334" t="str">
        <f>IF($B150="","",INDEX('All CCC'!AJ$7:AJ$754,MATCH(WatchList!$B150,'All CCC'!$B$7:$B$754,0)))</f>
        <v/>
      </c>
      <c r="AK150" s="334" t="str">
        <f>IF($B150="","",INDEX('All CCC'!AK$7:AK$754,MATCH(WatchList!$B150,'All CCC'!$B$7:$B$754,0)))</f>
        <v/>
      </c>
      <c r="AL150" s="334" t="str">
        <f>IF($B150="","",INDEX('All CCC'!AL$7:AL$754,MATCH(WatchList!$B150,'All CCC'!$B$7:$B$754,0)))</f>
        <v/>
      </c>
      <c r="AM150" s="334" t="str">
        <f>IF($B150="","",INDEX('All CCC'!AM$7:AM$754,MATCH(WatchList!$B150,'All CCC'!$B$7:$B$754,0)))</f>
        <v/>
      </c>
      <c r="AN150" s="334" t="str">
        <f>IF($B150="","",INDEX('All CCC'!AN$7:AN$754,MATCH(WatchList!$B150,'All CCC'!$B$7:$B$754,0)))</f>
        <v/>
      </c>
      <c r="AO150" s="334" t="str">
        <f>IF($B150="","",INDEX('All CCC'!AO$7:AO$754,MATCH(WatchList!$B150,'All CCC'!$B$7:$B$754,0)))</f>
        <v/>
      </c>
      <c r="AP150" s="334" t="str">
        <f>IF($B150="","",INDEX('All CCC'!AP$7:AP$754,MATCH(WatchList!$B150,'All CCC'!$B$7:$B$754,0)))</f>
        <v/>
      </c>
      <c r="AQ150" s="334" t="str">
        <f>IF($B150="","",INDEX('All CCC'!AQ$7:AQ$754,MATCH(WatchList!$B150,'All CCC'!$B$7:$B$754,0)))</f>
        <v/>
      </c>
      <c r="AR150" s="334" t="str">
        <f>IF($B150="","",INDEX('All CCC'!AR$7:AR$754,MATCH(WatchList!$B150,'All CCC'!$B$7:$B$754,0)))</f>
        <v/>
      </c>
      <c r="AS150" s="334" t="str">
        <f>IF($B150="","",INDEX('All CCC'!AS$7:AS$754,MATCH(WatchList!$B150,'All CCC'!$B$7:$B$754,0)))</f>
        <v/>
      </c>
      <c r="AT150" s="334" t="str">
        <f>IF($B150="","",INDEX('All CCC'!AT$7:AT$754,MATCH(WatchList!$B150,'All CCC'!$B$7:$B$754,0)))</f>
        <v/>
      </c>
      <c r="AU150" s="334" t="str">
        <f>IF($B150="","",INDEX('All CCC'!AU$7:AU$754,MATCH(WatchList!$B150,'All CCC'!$B$7:$B$754,0)))</f>
        <v/>
      </c>
      <c r="AV150" s="334" t="str">
        <f>IF($B150="","",INDEX('All CCC'!AV$7:AV$754,MATCH(WatchList!$B150,'All CCC'!$B$7:$B$754,0)))</f>
        <v/>
      </c>
      <c r="AW150" s="334" t="str">
        <f>IF($B150="","",INDEX('All CCC'!AW$7:AW$754,MATCH(WatchList!$B150,'All CCC'!$B$7:$B$754,0)))</f>
        <v/>
      </c>
      <c r="AX150" s="334" t="str">
        <f>IF($B150="","",INDEX('All CCC'!AX$7:AX$754,MATCH(WatchList!$B150,'All CCC'!$B$7:$B$754,0)))</f>
        <v/>
      </c>
      <c r="AY150" s="334" t="str">
        <f>IF($B150="","",INDEX('All CCC'!AY$7:AY$754,MATCH(WatchList!$B150,'All CCC'!$B$7:$B$754,0)))</f>
        <v/>
      </c>
      <c r="AZ150" s="334" t="str">
        <f>IF($B150="","",INDEX('All CCC'!AZ$7:AZ$754,MATCH(WatchList!$B150,'All CCC'!$B$7:$B$754,0)))</f>
        <v/>
      </c>
      <c r="BA150" s="334" t="str">
        <f>IF($B150="","",INDEX('All CCC'!BA$7:BA$754,MATCH(WatchList!$B150,'All CCC'!$B$7:$B$754,0)))</f>
        <v/>
      </c>
      <c r="BB150" s="334" t="str">
        <f>IF($B150="","",INDEX('All CCC'!BB$7:BB$754,MATCH(WatchList!$B150,'All CCC'!$B$7:$B$754,0)))</f>
        <v/>
      </c>
      <c r="BC150" s="334" t="str">
        <f>IF($B150="","",INDEX('All CCC'!BC$7:BC$754,MATCH(WatchList!$B150,'All CCC'!$B$7:$B$754,0)))</f>
        <v/>
      </c>
      <c r="BD150" s="334" t="str">
        <f>IF($B150="","",INDEX('All CCC'!BD$7:BD$754,MATCH(WatchList!$B150,'All CCC'!$B$7:$B$754,0)))</f>
        <v/>
      </c>
      <c r="BE150" s="334" t="str">
        <f>IF($B150="","",INDEX('All CCC'!BE$7:BE$754,MATCH(WatchList!$B150,'All CCC'!$B$7:$B$754,0)))</f>
        <v/>
      </c>
      <c r="BF150" s="334" t="str">
        <f>IF($B150="","",INDEX('All CCC'!BF$7:BF$754,MATCH(WatchList!$B150,'All CCC'!$B$7:$B$754,0)))</f>
        <v/>
      </c>
      <c r="BG150" s="334" t="str">
        <f>IF($B150="","",INDEX('All CCC'!BG$7:BG$754,MATCH(WatchList!$B150,'All CCC'!$B$7:$B$754,0)))</f>
        <v/>
      </c>
    </row>
    <row r="151" spans="1:59" x14ac:dyDescent="0.2">
      <c r="A151" s="333" t="str">
        <f>IF($B151="","",INDEX('All CCC'!A$7:A$754,MATCH(WatchList!$B151,'All CCC'!$B$7:$B$754,0)))</f>
        <v/>
      </c>
      <c r="B151" s="127"/>
      <c r="C151" s="334" t="str">
        <f>IF($B151="","",INDEX('All CCC'!C$7:C$754,MATCH(WatchList!$B151,'All CCC'!$B$7:$B$754,0)))</f>
        <v/>
      </c>
      <c r="D151" s="334" t="str">
        <f>IF($B151="","",INDEX('All CCC'!D$7:D$754,MATCH(WatchList!$B151,'All CCC'!$B$7:$B$754,0)))</f>
        <v/>
      </c>
      <c r="E151" s="334" t="str">
        <f>IF($B151="","",INDEX('All CCC'!E$7:E$754,MATCH(WatchList!$B151,'All CCC'!$B$7:$B$754,0)))</f>
        <v/>
      </c>
      <c r="F151" s="334" t="str">
        <f>IF($B151="","",INDEX('All CCC'!F$7:F$754,MATCH(WatchList!$B151,'All CCC'!$B$7:$B$754,0)))</f>
        <v/>
      </c>
      <c r="G151" s="334" t="str">
        <f>IF($B151="","",INDEX('All CCC'!G$7:G$754,MATCH(WatchList!$B151,'All CCC'!$B$7:$B$754,0)))</f>
        <v/>
      </c>
      <c r="H151" s="334" t="str">
        <f>IF($B151="","",INDEX('All CCC'!H$7:H$754,MATCH(WatchList!$B151,'All CCC'!$B$7:$B$754,0)))</f>
        <v/>
      </c>
      <c r="I151" s="334" t="str">
        <f>IF($B151="","",INDEX('All CCC'!I$7:I$754,MATCH(WatchList!$B151,'All CCC'!$B$7:$B$754,0)))</f>
        <v/>
      </c>
      <c r="J151" s="334" t="str">
        <f>IF($B151="","",INDEX('All CCC'!J$7:J$754,MATCH(WatchList!$B151,'All CCC'!$B$7:$B$754,0)))</f>
        <v/>
      </c>
      <c r="K151" s="334" t="str">
        <f>IF($B151="","",INDEX('All CCC'!K$7:K$754,MATCH(WatchList!$B151,'All CCC'!$B$7:$B$754,0)))</f>
        <v/>
      </c>
      <c r="L151" s="334" t="str">
        <f>IF($B151="","",INDEX('All CCC'!L$7:L$754,MATCH(WatchList!$B151,'All CCC'!$B$7:$B$754,0)))</f>
        <v/>
      </c>
      <c r="M151" s="334" t="str">
        <f>IF($B151="","",INDEX('All CCC'!M$7:M$754,MATCH(WatchList!$B151,'All CCC'!$B$7:$B$754,0)))</f>
        <v/>
      </c>
      <c r="N151" s="334" t="str">
        <f>IF($B151="","",INDEX('All CCC'!N$7:N$754,MATCH(WatchList!$B151,'All CCC'!$B$7:$B$754,0)))</f>
        <v/>
      </c>
      <c r="O151" s="334" t="str">
        <f>IF($B151="","",INDEX('All CCC'!O$7:O$754,MATCH(WatchList!$B151,'All CCC'!$B$7:$B$754,0)))</f>
        <v/>
      </c>
      <c r="P151" s="335" t="str">
        <f>IF($B151="","",INDEX('All CCC'!P$7:P$754,MATCH(WatchList!$B151,'All CCC'!$B$7:$B$754,0)))</f>
        <v/>
      </c>
      <c r="Q151" s="335" t="str">
        <f>IF($B151="","",INDEX('All CCC'!Q$7:Q$754,MATCH(WatchList!$B151,'All CCC'!$B$7:$B$754,0)))</f>
        <v/>
      </c>
      <c r="R151" s="334" t="str">
        <f>IF($B151="","",INDEX('All CCC'!R$7:R$754,MATCH(WatchList!$B151,'All CCC'!$B$7:$B$754,0)))</f>
        <v/>
      </c>
      <c r="S151" s="334" t="str">
        <f>IF($B151="","",INDEX('All CCC'!S$7:S$754,MATCH(WatchList!$B151,'All CCC'!$B$7:$B$754,0)))</f>
        <v/>
      </c>
      <c r="T151" s="334" t="str">
        <f>IF($B151="","",INDEX('All CCC'!T$7:T$754,MATCH(WatchList!$B151,'All CCC'!$B$7:$B$754,0)))</f>
        <v/>
      </c>
      <c r="U151" s="334" t="str">
        <f>IF($B151="","",INDEX('All CCC'!U$7:U$754,MATCH(WatchList!$B151,'All CCC'!$B$7:$B$754,0)))</f>
        <v/>
      </c>
      <c r="V151" s="334" t="str">
        <f>IF($B151="","",INDEX('All CCC'!V$7:V$754,MATCH(WatchList!$B151,'All CCC'!$B$7:$B$754,0)))</f>
        <v/>
      </c>
      <c r="W151" s="334" t="str">
        <f>IF($B151="","",INDEX('All CCC'!W$7:W$754,MATCH(WatchList!$B151,'All CCC'!$B$7:$B$754,0)))</f>
        <v/>
      </c>
      <c r="X151" s="334" t="str">
        <f>IF($B151="","",INDEX('All CCC'!X$7:X$754,MATCH(WatchList!$B151,'All CCC'!$B$7:$B$754,0)))</f>
        <v/>
      </c>
      <c r="Y151" s="334" t="str">
        <f>IF($B151="","",INDEX('All CCC'!Y$7:Y$754,MATCH(WatchList!$B151,'All CCC'!$B$7:$B$754,0)))</f>
        <v/>
      </c>
      <c r="Z151" s="334" t="str">
        <f>IF($B151="","",INDEX('All CCC'!Z$7:Z$754,MATCH(WatchList!$B151,'All CCC'!$B$7:$B$754,0)))</f>
        <v/>
      </c>
      <c r="AA151" s="334" t="str">
        <f>IF($B151="","",INDEX('All CCC'!AA$7:AA$754,MATCH(WatchList!$B151,'All CCC'!$B$7:$B$754,0)))</f>
        <v/>
      </c>
      <c r="AB151" s="334" t="str">
        <f>IF($B151="","",INDEX('All CCC'!AB$7:AB$754,MATCH(WatchList!$B151,'All CCC'!$B$7:$B$754,0)))</f>
        <v/>
      </c>
      <c r="AC151" s="334" t="str">
        <f>IF($B151="","",INDEX('All CCC'!AC$7:AC$754,MATCH(WatchList!$B151,'All CCC'!$B$7:$B$754,0)))</f>
        <v/>
      </c>
      <c r="AD151" s="334" t="str">
        <f>IF($B151="","",INDEX('All CCC'!AD$7:AD$754,MATCH(WatchList!$B151,'All CCC'!$B$7:$B$754,0)))</f>
        <v/>
      </c>
      <c r="AE151" s="334" t="str">
        <f>IF($B151="","",INDEX('All CCC'!AE$7:AE$754,MATCH(WatchList!$B151,'All CCC'!$B$7:$B$754,0)))</f>
        <v/>
      </c>
      <c r="AF151" s="334" t="str">
        <f>IF($B151="","",INDEX('All CCC'!AF$7:AF$754,MATCH(WatchList!$B151,'All CCC'!$B$7:$B$754,0)))</f>
        <v/>
      </c>
      <c r="AG151" s="334" t="str">
        <f>IF($B151="","",INDEX('All CCC'!AG$7:AG$754,MATCH(WatchList!$B151,'All CCC'!$B$7:$B$754,0)))</f>
        <v/>
      </c>
      <c r="AH151" s="334" t="str">
        <f>IF($B151="","",INDEX('All CCC'!AH$7:AH$754,MATCH(WatchList!$B151,'All CCC'!$B$7:$B$754,0)))</f>
        <v/>
      </c>
      <c r="AI151" s="334" t="str">
        <f>IF($B151="","",INDEX('All CCC'!AI$7:AI$754,MATCH(WatchList!$B151,'All CCC'!$B$7:$B$754,0)))</f>
        <v/>
      </c>
      <c r="AJ151" s="334" t="str">
        <f>IF($B151="","",INDEX('All CCC'!AJ$7:AJ$754,MATCH(WatchList!$B151,'All CCC'!$B$7:$B$754,0)))</f>
        <v/>
      </c>
      <c r="AK151" s="334" t="str">
        <f>IF($B151="","",INDEX('All CCC'!AK$7:AK$754,MATCH(WatchList!$B151,'All CCC'!$B$7:$B$754,0)))</f>
        <v/>
      </c>
      <c r="AL151" s="334" t="str">
        <f>IF($B151="","",INDEX('All CCC'!AL$7:AL$754,MATCH(WatchList!$B151,'All CCC'!$B$7:$B$754,0)))</f>
        <v/>
      </c>
      <c r="AM151" s="334" t="str">
        <f>IF($B151="","",INDEX('All CCC'!AM$7:AM$754,MATCH(WatchList!$B151,'All CCC'!$B$7:$B$754,0)))</f>
        <v/>
      </c>
      <c r="AN151" s="334" t="str">
        <f>IF($B151="","",INDEX('All CCC'!AN$7:AN$754,MATCH(WatchList!$B151,'All CCC'!$B$7:$B$754,0)))</f>
        <v/>
      </c>
      <c r="AO151" s="334" t="str">
        <f>IF($B151="","",INDEX('All CCC'!AO$7:AO$754,MATCH(WatchList!$B151,'All CCC'!$B$7:$B$754,0)))</f>
        <v/>
      </c>
      <c r="AP151" s="334" t="str">
        <f>IF($B151="","",INDEX('All CCC'!AP$7:AP$754,MATCH(WatchList!$B151,'All CCC'!$B$7:$B$754,0)))</f>
        <v/>
      </c>
      <c r="AQ151" s="334" t="str">
        <f>IF($B151="","",INDEX('All CCC'!AQ$7:AQ$754,MATCH(WatchList!$B151,'All CCC'!$B$7:$B$754,0)))</f>
        <v/>
      </c>
      <c r="AR151" s="334" t="str">
        <f>IF($B151="","",INDEX('All CCC'!AR$7:AR$754,MATCH(WatchList!$B151,'All CCC'!$B$7:$B$754,0)))</f>
        <v/>
      </c>
      <c r="AS151" s="334" t="str">
        <f>IF($B151="","",INDEX('All CCC'!AS$7:AS$754,MATCH(WatchList!$B151,'All CCC'!$B$7:$B$754,0)))</f>
        <v/>
      </c>
      <c r="AT151" s="334" t="str">
        <f>IF($B151="","",INDEX('All CCC'!AT$7:AT$754,MATCH(WatchList!$B151,'All CCC'!$B$7:$B$754,0)))</f>
        <v/>
      </c>
      <c r="AU151" s="334" t="str">
        <f>IF($B151="","",INDEX('All CCC'!AU$7:AU$754,MATCH(WatchList!$B151,'All CCC'!$B$7:$B$754,0)))</f>
        <v/>
      </c>
      <c r="AV151" s="334" t="str">
        <f>IF($B151="","",INDEX('All CCC'!AV$7:AV$754,MATCH(WatchList!$B151,'All CCC'!$B$7:$B$754,0)))</f>
        <v/>
      </c>
      <c r="AW151" s="334" t="str">
        <f>IF($B151="","",INDEX('All CCC'!AW$7:AW$754,MATCH(WatchList!$B151,'All CCC'!$B$7:$B$754,0)))</f>
        <v/>
      </c>
      <c r="AX151" s="334" t="str">
        <f>IF($B151="","",INDEX('All CCC'!AX$7:AX$754,MATCH(WatchList!$B151,'All CCC'!$B$7:$B$754,0)))</f>
        <v/>
      </c>
      <c r="AY151" s="334" t="str">
        <f>IF($B151="","",INDEX('All CCC'!AY$7:AY$754,MATCH(WatchList!$B151,'All CCC'!$B$7:$B$754,0)))</f>
        <v/>
      </c>
      <c r="AZ151" s="334" t="str">
        <f>IF($B151="","",INDEX('All CCC'!AZ$7:AZ$754,MATCH(WatchList!$B151,'All CCC'!$B$7:$B$754,0)))</f>
        <v/>
      </c>
      <c r="BA151" s="334" t="str">
        <f>IF($B151="","",INDEX('All CCC'!BA$7:BA$754,MATCH(WatchList!$B151,'All CCC'!$B$7:$B$754,0)))</f>
        <v/>
      </c>
      <c r="BB151" s="334" t="str">
        <f>IF($B151="","",INDEX('All CCC'!BB$7:BB$754,MATCH(WatchList!$B151,'All CCC'!$B$7:$B$754,0)))</f>
        <v/>
      </c>
      <c r="BC151" s="334" t="str">
        <f>IF($B151="","",INDEX('All CCC'!BC$7:BC$754,MATCH(WatchList!$B151,'All CCC'!$B$7:$B$754,0)))</f>
        <v/>
      </c>
      <c r="BD151" s="334" t="str">
        <f>IF($B151="","",INDEX('All CCC'!BD$7:BD$754,MATCH(WatchList!$B151,'All CCC'!$B$7:$B$754,0)))</f>
        <v/>
      </c>
      <c r="BE151" s="334" t="str">
        <f>IF($B151="","",INDEX('All CCC'!BE$7:BE$754,MATCH(WatchList!$B151,'All CCC'!$B$7:$B$754,0)))</f>
        <v/>
      </c>
      <c r="BF151" s="334" t="str">
        <f>IF($B151="","",INDEX('All CCC'!BF$7:BF$754,MATCH(WatchList!$B151,'All CCC'!$B$7:$B$754,0)))</f>
        <v/>
      </c>
      <c r="BG151" s="334" t="str">
        <f>IF($B151="","",INDEX('All CCC'!BG$7:BG$754,MATCH(WatchList!$B151,'All CCC'!$B$7:$B$754,0)))</f>
        <v/>
      </c>
    </row>
    <row r="152" spans="1:59" x14ac:dyDescent="0.2">
      <c r="A152" s="333" t="str">
        <f>IF($B152="","",INDEX('All CCC'!A$7:A$754,MATCH(WatchList!$B152,'All CCC'!$B$7:$B$754,0)))</f>
        <v/>
      </c>
      <c r="B152" s="127"/>
      <c r="C152" s="334" t="str">
        <f>IF($B152="","",INDEX('All CCC'!C$7:C$754,MATCH(WatchList!$B152,'All CCC'!$B$7:$B$754,0)))</f>
        <v/>
      </c>
      <c r="D152" s="334" t="str">
        <f>IF($B152="","",INDEX('All CCC'!D$7:D$754,MATCH(WatchList!$B152,'All CCC'!$B$7:$B$754,0)))</f>
        <v/>
      </c>
      <c r="E152" s="334" t="str">
        <f>IF($B152="","",INDEX('All CCC'!E$7:E$754,MATCH(WatchList!$B152,'All CCC'!$B$7:$B$754,0)))</f>
        <v/>
      </c>
      <c r="F152" s="334" t="str">
        <f>IF($B152="","",INDEX('All CCC'!F$7:F$754,MATCH(WatchList!$B152,'All CCC'!$B$7:$B$754,0)))</f>
        <v/>
      </c>
      <c r="G152" s="334" t="str">
        <f>IF($B152="","",INDEX('All CCC'!G$7:G$754,MATCH(WatchList!$B152,'All CCC'!$B$7:$B$754,0)))</f>
        <v/>
      </c>
      <c r="H152" s="334" t="str">
        <f>IF($B152="","",INDEX('All CCC'!H$7:H$754,MATCH(WatchList!$B152,'All CCC'!$B$7:$B$754,0)))</f>
        <v/>
      </c>
      <c r="I152" s="334" t="str">
        <f>IF($B152="","",INDEX('All CCC'!I$7:I$754,MATCH(WatchList!$B152,'All CCC'!$B$7:$B$754,0)))</f>
        <v/>
      </c>
      <c r="J152" s="334" t="str">
        <f>IF($B152="","",INDEX('All CCC'!J$7:J$754,MATCH(WatchList!$B152,'All CCC'!$B$7:$B$754,0)))</f>
        <v/>
      </c>
      <c r="K152" s="334" t="str">
        <f>IF($B152="","",INDEX('All CCC'!K$7:K$754,MATCH(WatchList!$B152,'All CCC'!$B$7:$B$754,0)))</f>
        <v/>
      </c>
      <c r="L152" s="334" t="str">
        <f>IF($B152="","",INDEX('All CCC'!L$7:L$754,MATCH(WatchList!$B152,'All CCC'!$B$7:$B$754,0)))</f>
        <v/>
      </c>
      <c r="M152" s="334" t="str">
        <f>IF($B152="","",INDEX('All CCC'!M$7:M$754,MATCH(WatchList!$B152,'All CCC'!$B$7:$B$754,0)))</f>
        <v/>
      </c>
      <c r="N152" s="334" t="str">
        <f>IF($B152="","",INDEX('All CCC'!N$7:N$754,MATCH(WatchList!$B152,'All CCC'!$B$7:$B$754,0)))</f>
        <v/>
      </c>
      <c r="O152" s="334" t="str">
        <f>IF($B152="","",INDEX('All CCC'!O$7:O$754,MATCH(WatchList!$B152,'All CCC'!$B$7:$B$754,0)))</f>
        <v/>
      </c>
      <c r="P152" s="335" t="str">
        <f>IF($B152="","",INDEX('All CCC'!P$7:P$754,MATCH(WatchList!$B152,'All CCC'!$B$7:$B$754,0)))</f>
        <v/>
      </c>
      <c r="Q152" s="335" t="str">
        <f>IF($B152="","",INDEX('All CCC'!Q$7:Q$754,MATCH(WatchList!$B152,'All CCC'!$B$7:$B$754,0)))</f>
        <v/>
      </c>
      <c r="R152" s="334" t="str">
        <f>IF($B152="","",INDEX('All CCC'!R$7:R$754,MATCH(WatchList!$B152,'All CCC'!$B$7:$B$754,0)))</f>
        <v/>
      </c>
      <c r="S152" s="334" t="str">
        <f>IF($B152="","",INDEX('All CCC'!S$7:S$754,MATCH(WatchList!$B152,'All CCC'!$B$7:$B$754,0)))</f>
        <v/>
      </c>
      <c r="T152" s="334" t="str">
        <f>IF($B152="","",INDEX('All CCC'!T$7:T$754,MATCH(WatchList!$B152,'All CCC'!$B$7:$B$754,0)))</f>
        <v/>
      </c>
      <c r="U152" s="334" t="str">
        <f>IF($B152="","",INDEX('All CCC'!U$7:U$754,MATCH(WatchList!$B152,'All CCC'!$B$7:$B$754,0)))</f>
        <v/>
      </c>
      <c r="V152" s="334" t="str">
        <f>IF($B152="","",INDEX('All CCC'!V$7:V$754,MATCH(WatchList!$B152,'All CCC'!$B$7:$B$754,0)))</f>
        <v/>
      </c>
      <c r="W152" s="334" t="str">
        <f>IF($B152="","",INDEX('All CCC'!W$7:W$754,MATCH(WatchList!$B152,'All CCC'!$B$7:$B$754,0)))</f>
        <v/>
      </c>
      <c r="X152" s="334" t="str">
        <f>IF($B152="","",INDEX('All CCC'!X$7:X$754,MATCH(WatchList!$B152,'All CCC'!$B$7:$B$754,0)))</f>
        <v/>
      </c>
      <c r="Y152" s="334" t="str">
        <f>IF($B152="","",INDEX('All CCC'!Y$7:Y$754,MATCH(WatchList!$B152,'All CCC'!$B$7:$B$754,0)))</f>
        <v/>
      </c>
      <c r="Z152" s="334" t="str">
        <f>IF($B152="","",INDEX('All CCC'!Z$7:Z$754,MATCH(WatchList!$B152,'All CCC'!$B$7:$B$754,0)))</f>
        <v/>
      </c>
      <c r="AA152" s="334" t="str">
        <f>IF($B152="","",INDEX('All CCC'!AA$7:AA$754,MATCH(WatchList!$B152,'All CCC'!$B$7:$B$754,0)))</f>
        <v/>
      </c>
      <c r="AB152" s="334" t="str">
        <f>IF($B152="","",INDEX('All CCC'!AB$7:AB$754,MATCH(WatchList!$B152,'All CCC'!$B$7:$B$754,0)))</f>
        <v/>
      </c>
      <c r="AC152" s="334" t="str">
        <f>IF($B152="","",INDEX('All CCC'!AC$7:AC$754,MATCH(WatchList!$B152,'All CCC'!$B$7:$B$754,0)))</f>
        <v/>
      </c>
      <c r="AD152" s="334" t="str">
        <f>IF($B152="","",INDEX('All CCC'!AD$7:AD$754,MATCH(WatchList!$B152,'All CCC'!$B$7:$B$754,0)))</f>
        <v/>
      </c>
      <c r="AE152" s="334" t="str">
        <f>IF($B152="","",INDEX('All CCC'!AE$7:AE$754,MATCH(WatchList!$B152,'All CCC'!$B$7:$B$754,0)))</f>
        <v/>
      </c>
      <c r="AF152" s="334" t="str">
        <f>IF($B152="","",INDEX('All CCC'!AF$7:AF$754,MATCH(WatchList!$B152,'All CCC'!$B$7:$B$754,0)))</f>
        <v/>
      </c>
      <c r="AG152" s="334" t="str">
        <f>IF($B152="","",INDEX('All CCC'!AG$7:AG$754,MATCH(WatchList!$B152,'All CCC'!$B$7:$B$754,0)))</f>
        <v/>
      </c>
      <c r="AH152" s="334" t="str">
        <f>IF($B152="","",INDEX('All CCC'!AH$7:AH$754,MATCH(WatchList!$B152,'All CCC'!$B$7:$B$754,0)))</f>
        <v/>
      </c>
      <c r="AI152" s="334" t="str">
        <f>IF($B152="","",INDEX('All CCC'!AI$7:AI$754,MATCH(WatchList!$B152,'All CCC'!$B$7:$B$754,0)))</f>
        <v/>
      </c>
      <c r="AJ152" s="334" t="str">
        <f>IF($B152="","",INDEX('All CCC'!AJ$7:AJ$754,MATCH(WatchList!$B152,'All CCC'!$B$7:$B$754,0)))</f>
        <v/>
      </c>
      <c r="AK152" s="334" t="str">
        <f>IF($B152="","",INDEX('All CCC'!AK$7:AK$754,MATCH(WatchList!$B152,'All CCC'!$B$7:$B$754,0)))</f>
        <v/>
      </c>
      <c r="AL152" s="334" t="str">
        <f>IF($B152="","",INDEX('All CCC'!AL$7:AL$754,MATCH(WatchList!$B152,'All CCC'!$B$7:$B$754,0)))</f>
        <v/>
      </c>
      <c r="AM152" s="334" t="str">
        <f>IF($B152="","",INDEX('All CCC'!AM$7:AM$754,MATCH(WatchList!$B152,'All CCC'!$B$7:$B$754,0)))</f>
        <v/>
      </c>
      <c r="AN152" s="334" t="str">
        <f>IF($B152="","",INDEX('All CCC'!AN$7:AN$754,MATCH(WatchList!$B152,'All CCC'!$B$7:$B$754,0)))</f>
        <v/>
      </c>
      <c r="AO152" s="334" t="str">
        <f>IF($B152="","",INDEX('All CCC'!AO$7:AO$754,MATCH(WatchList!$B152,'All CCC'!$B$7:$B$754,0)))</f>
        <v/>
      </c>
      <c r="AP152" s="334" t="str">
        <f>IF($B152="","",INDEX('All CCC'!AP$7:AP$754,MATCH(WatchList!$B152,'All CCC'!$B$7:$B$754,0)))</f>
        <v/>
      </c>
      <c r="AQ152" s="334" t="str">
        <f>IF($B152="","",INDEX('All CCC'!AQ$7:AQ$754,MATCH(WatchList!$B152,'All CCC'!$B$7:$B$754,0)))</f>
        <v/>
      </c>
      <c r="AR152" s="334" t="str">
        <f>IF($B152="","",INDEX('All CCC'!AR$7:AR$754,MATCH(WatchList!$B152,'All CCC'!$B$7:$B$754,0)))</f>
        <v/>
      </c>
      <c r="AS152" s="334" t="str">
        <f>IF($B152="","",INDEX('All CCC'!AS$7:AS$754,MATCH(WatchList!$B152,'All CCC'!$B$7:$B$754,0)))</f>
        <v/>
      </c>
      <c r="AT152" s="334" t="str">
        <f>IF($B152="","",INDEX('All CCC'!AT$7:AT$754,MATCH(WatchList!$B152,'All CCC'!$B$7:$B$754,0)))</f>
        <v/>
      </c>
      <c r="AU152" s="334" t="str">
        <f>IF($B152="","",INDEX('All CCC'!AU$7:AU$754,MATCH(WatchList!$B152,'All CCC'!$B$7:$B$754,0)))</f>
        <v/>
      </c>
      <c r="AV152" s="334" t="str">
        <f>IF($B152="","",INDEX('All CCC'!AV$7:AV$754,MATCH(WatchList!$B152,'All CCC'!$B$7:$B$754,0)))</f>
        <v/>
      </c>
      <c r="AW152" s="334" t="str">
        <f>IF($B152="","",INDEX('All CCC'!AW$7:AW$754,MATCH(WatchList!$B152,'All CCC'!$B$7:$B$754,0)))</f>
        <v/>
      </c>
      <c r="AX152" s="334" t="str">
        <f>IF($B152="","",INDEX('All CCC'!AX$7:AX$754,MATCH(WatchList!$B152,'All CCC'!$B$7:$B$754,0)))</f>
        <v/>
      </c>
      <c r="AY152" s="334" t="str">
        <f>IF($B152="","",INDEX('All CCC'!AY$7:AY$754,MATCH(WatchList!$B152,'All CCC'!$B$7:$B$754,0)))</f>
        <v/>
      </c>
      <c r="AZ152" s="334" t="str">
        <f>IF($B152="","",INDEX('All CCC'!AZ$7:AZ$754,MATCH(WatchList!$B152,'All CCC'!$B$7:$B$754,0)))</f>
        <v/>
      </c>
      <c r="BA152" s="334" t="str">
        <f>IF($B152="","",INDEX('All CCC'!BA$7:BA$754,MATCH(WatchList!$B152,'All CCC'!$B$7:$B$754,0)))</f>
        <v/>
      </c>
      <c r="BB152" s="334" t="str">
        <f>IF($B152="","",INDEX('All CCC'!BB$7:BB$754,MATCH(WatchList!$B152,'All CCC'!$B$7:$B$754,0)))</f>
        <v/>
      </c>
      <c r="BC152" s="334" t="str">
        <f>IF($B152="","",INDEX('All CCC'!BC$7:BC$754,MATCH(WatchList!$B152,'All CCC'!$B$7:$B$754,0)))</f>
        <v/>
      </c>
      <c r="BD152" s="334" t="str">
        <f>IF($B152="","",INDEX('All CCC'!BD$7:BD$754,MATCH(WatchList!$B152,'All CCC'!$B$7:$B$754,0)))</f>
        <v/>
      </c>
      <c r="BE152" s="334" t="str">
        <f>IF($B152="","",INDEX('All CCC'!BE$7:BE$754,MATCH(WatchList!$B152,'All CCC'!$B$7:$B$754,0)))</f>
        <v/>
      </c>
      <c r="BF152" s="334" t="str">
        <f>IF($B152="","",INDEX('All CCC'!BF$7:BF$754,MATCH(WatchList!$B152,'All CCC'!$B$7:$B$754,0)))</f>
        <v/>
      </c>
      <c r="BG152" s="334" t="str">
        <f>IF($B152="","",INDEX('All CCC'!BG$7:BG$754,MATCH(WatchList!$B152,'All CCC'!$B$7:$B$754,0)))</f>
        <v/>
      </c>
    </row>
    <row r="153" spans="1:59" x14ac:dyDescent="0.2">
      <c r="A153" s="333" t="str">
        <f>IF($B153="","",INDEX('All CCC'!A$7:A$754,MATCH(WatchList!$B153,'All CCC'!$B$7:$B$754,0)))</f>
        <v/>
      </c>
      <c r="B153" s="127"/>
      <c r="C153" s="334" t="str">
        <f>IF($B153="","",INDEX('All CCC'!C$7:C$754,MATCH(WatchList!$B153,'All CCC'!$B$7:$B$754,0)))</f>
        <v/>
      </c>
      <c r="D153" s="334" t="str">
        <f>IF($B153="","",INDEX('All CCC'!D$7:D$754,MATCH(WatchList!$B153,'All CCC'!$B$7:$B$754,0)))</f>
        <v/>
      </c>
      <c r="E153" s="334" t="str">
        <f>IF($B153="","",INDEX('All CCC'!E$7:E$754,MATCH(WatchList!$B153,'All CCC'!$B$7:$B$754,0)))</f>
        <v/>
      </c>
      <c r="F153" s="334" t="str">
        <f>IF($B153="","",INDEX('All CCC'!F$7:F$754,MATCH(WatchList!$B153,'All CCC'!$B$7:$B$754,0)))</f>
        <v/>
      </c>
      <c r="G153" s="334" t="str">
        <f>IF($B153="","",INDEX('All CCC'!G$7:G$754,MATCH(WatchList!$B153,'All CCC'!$B$7:$B$754,0)))</f>
        <v/>
      </c>
      <c r="H153" s="334" t="str">
        <f>IF($B153="","",INDEX('All CCC'!H$7:H$754,MATCH(WatchList!$B153,'All CCC'!$B$7:$B$754,0)))</f>
        <v/>
      </c>
      <c r="I153" s="334" t="str">
        <f>IF($B153="","",INDEX('All CCC'!I$7:I$754,MATCH(WatchList!$B153,'All CCC'!$B$7:$B$754,0)))</f>
        <v/>
      </c>
      <c r="J153" s="334" t="str">
        <f>IF($B153="","",INDEX('All CCC'!J$7:J$754,MATCH(WatchList!$B153,'All CCC'!$B$7:$B$754,0)))</f>
        <v/>
      </c>
      <c r="K153" s="334" t="str">
        <f>IF($B153="","",INDEX('All CCC'!K$7:K$754,MATCH(WatchList!$B153,'All CCC'!$B$7:$B$754,0)))</f>
        <v/>
      </c>
      <c r="L153" s="334" t="str">
        <f>IF($B153="","",INDEX('All CCC'!L$7:L$754,MATCH(WatchList!$B153,'All CCC'!$B$7:$B$754,0)))</f>
        <v/>
      </c>
      <c r="M153" s="334" t="str">
        <f>IF($B153="","",INDEX('All CCC'!M$7:M$754,MATCH(WatchList!$B153,'All CCC'!$B$7:$B$754,0)))</f>
        <v/>
      </c>
      <c r="N153" s="334" t="str">
        <f>IF($B153="","",INDEX('All CCC'!N$7:N$754,MATCH(WatchList!$B153,'All CCC'!$B$7:$B$754,0)))</f>
        <v/>
      </c>
      <c r="O153" s="334" t="str">
        <f>IF($B153="","",INDEX('All CCC'!O$7:O$754,MATCH(WatchList!$B153,'All CCC'!$B$7:$B$754,0)))</f>
        <v/>
      </c>
      <c r="P153" s="335" t="str">
        <f>IF($B153="","",INDEX('All CCC'!P$7:P$754,MATCH(WatchList!$B153,'All CCC'!$B$7:$B$754,0)))</f>
        <v/>
      </c>
      <c r="Q153" s="335" t="str">
        <f>IF($B153="","",INDEX('All CCC'!Q$7:Q$754,MATCH(WatchList!$B153,'All CCC'!$B$7:$B$754,0)))</f>
        <v/>
      </c>
      <c r="R153" s="334" t="str">
        <f>IF($B153="","",INDEX('All CCC'!R$7:R$754,MATCH(WatchList!$B153,'All CCC'!$B$7:$B$754,0)))</f>
        <v/>
      </c>
      <c r="S153" s="334" t="str">
        <f>IF($B153="","",INDEX('All CCC'!S$7:S$754,MATCH(WatchList!$B153,'All CCC'!$B$7:$B$754,0)))</f>
        <v/>
      </c>
      <c r="T153" s="334" t="str">
        <f>IF($B153="","",INDEX('All CCC'!T$7:T$754,MATCH(WatchList!$B153,'All CCC'!$B$7:$B$754,0)))</f>
        <v/>
      </c>
      <c r="U153" s="334" t="str">
        <f>IF($B153="","",INDEX('All CCC'!U$7:U$754,MATCH(WatchList!$B153,'All CCC'!$B$7:$B$754,0)))</f>
        <v/>
      </c>
      <c r="V153" s="334" t="str">
        <f>IF($B153="","",INDEX('All CCC'!V$7:V$754,MATCH(WatchList!$B153,'All CCC'!$B$7:$B$754,0)))</f>
        <v/>
      </c>
      <c r="W153" s="334" t="str">
        <f>IF($B153="","",INDEX('All CCC'!W$7:W$754,MATCH(WatchList!$B153,'All CCC'!$B$7:$B$754,0)))</f>
        <v/>
      </c>
      <c r="X153" s="334" t="str">
        <f>IF($B153="","",INDEX('All CCC'!X$7:X$754,MATCH(WatchList!$B153,'All CCC'!$B$7:$B$754,0)))</f>
        <v/>
      </c>
      <c r="Y153" s="334" t="str">
        <f>IF($B153="","",INDEX('All CCC'!Y$7:Y$754,MATCH(WatchList!$B153,'All CCC'!$B$7:$B$754,0)))</f>
        <v/>
      </c>
      <c r="Z153" s="334" t="str">
        <f>IF($B153="","",INDEX('All CCC'!Z$7:Z$754,MATCH(WatchList!$B153,'All CCC'!$B$7:$B$754,0)))</f>
        <v/>
      </c>
      <c r="AA153" s="334" t="str">
        <f>IF($B153="","",INDEX('All CCC'!AA$7:AA$754,MATCH(WatchList!$B153,'All CCC'!$B$7:$B$754,0)))</f>
        <v/>
      </c>
      <c r="AB153" s="334" t="str">
        <f>IF($B153="","",INDEX('All CCC'!AB$7:AB$754,MATCH(WatchList!$B153,'All CCC'!$B$7:$B$754,0)))</f>
        <v/>
      </c>
      <c r="AC153" s="334" t="str">
        <f>IF($B153="","",INDEX('All CCC'!AC$7:AC$754,MATCH(WatchList!$B153,'All CCC'!$B$7:$B$754,0)))</f>
        <v/>
      </c>
      <c r="AD153" s="334" t="str">
        <f>IF($B153="","",INDEX('All CCC'!AD$7:AD$754,MATCH(WatchList!$B153,'All CCC'!$B$7:$B$754,0)))</f>
        <v/>
      </c>
      <c r="AE153" s="334" t="str">
        <f>IF($B153="","",INDEX('All CCC'!AE$7:AE$754,MATCH(WatchList!$B153,'All CCC'!$B$7:$B$754,0)))</f>
        <v/>
      </c>
      <c r="AF153" s="334" t="str">
        <f>IF($B153="","",INDEX('All CCC'!AF$7:AF$754,MATCH(WatchList!$B153,'All CCC'!$B$7:$B$754,0)))</f>
        <v/>
      </c>
      <c r="AG153" s="334" t="str">
        <f>IF($B153="","",INDEX('All CCC'!AG$7:AG$754,MATCH(WatchList!$B153,'All CCC'!$B$7:$B$754,0)))</f>
        <v/>
      </c>
      <c r="AH153" s="334" t="str">
        <f>IF($B153="","",INDEX('All CCC'!AH$7:AH$754,MATCH(WatchList!$B153,'All CCC'!$B$7:$B$754,0)))</f>
        <v/>
      </c>
      <c r="AI153" s="334" t="str">
        <f>IF($B153="","",INDEX('All CCC'!AI$7:AI$754,MATCH(WatchList!$B153,'All CCC'!$B$7:$B$754,0)))</f>
        <v/>
      </c>
      <c r="AJ153" s="334" t="str">
        <f>IF($B153="","",INDEX('All CCC'!AJ$7:AJ$754,MATCH(WatchList!$B153,'All CCC'!$B$7:$B$754,0)))</f>
        <v/>
      </c>
      <c r="AK153" s="334" t="str">
        <f>IF($B153="","",INDEX('All CCC'!AK$7:AK$754,MATCH(WatchList!$B153,'All CCC'!$B$7:$B$754,0)))</f>
        <v/>
      </c>
      <c r="AL153" s="334" t="str">
        <f>IF($B153="","",INDEX('All CCC'!AL$7:AL$754,MATCH(WatchList!$B153,'All CCC'!$B$7:$B$754,0)))</f>
        <v/>
      </c>
      <c r="AM153" s="334" t="str">
        <f>IF($B153="","",INDEX('All CCC'!AM$7:AM$754,MATCH(WatchList!$B153,'All CCC'!$B$7:$B$754,0)))</f>
        <v/>
      </c>
      <c r="AN153" s="334" t="str">
        <f>IF($B153="","",INDEX('All CCC'!AN$7:AN$754,MATCH(WatchList!$B153,'All CCC'!$B$7:$B$754,0)))</f>
        <v/>
      </c>
      <c r="AO153" s="334" t="str">
        <f>IF($B153="","",INDEX('All CCC'!AO$7:AO$754,MATCH(WatchList!$B153,'All CCC'!$B$7:$B$754,0)))</f>
        <v/>
      </c>
      <c r="AP153" s="334" t="str">
        <f>IF($B153="","",INDEX('All CCC'!AP$7:AP$754,MATCH(WatchList!$B153,'All CCC'!$B$7:$B$754,0)))</f>
        <v/>
      </c>
      <c r="AQ153" s="334" t="str">
        <f>IF($B153="","",INDEX('All CCC'!AQ$7:AQ$754,MATCH(WatchList!$B153,'All CCC'!$B$7:$B$754,0)))</f>
        <v/>
      </c>
      <c r="AR153" s="334" t="str">
        <f>IF($B153="","",INDEX('All CCC'!AR$7:AR$754,MATCH(WatchList!$B153,'All CCC'!$B$7:$B$754,0)))</f>
        <v/>
      </c>
      <c r="AS153" s="334" t="str">
        <f>IF($B153="","",INDEX('All CCC'!AS$7:AS$754,MATCH(WatchList!$B153,'All CCC'!$B$7:$B$754,0)))</f>
        <v/>
      </c>
      <c r="AT153" s="334" t="str">
        <f>IF($B153="","",INDEX('All CCC'!AT$7:AT$754,MATCH(WatchList!$B153,'All CCC'!$B$7:$B$754,0)))</f>
        <v/>
      </c>
      <c r="AU153" s="334" t="str">
        <f>IF($B153="","",INDEX('All CCC'!AU$7:AU$754,MATCH(WatchList!$B153,'All CCC'!$B$7:$B$754,0)))</f>
        <v/>
      </c>
      <c r="AV153" s="334" t="str">
        <f>IF($B153="","",INDEX('All CCC'!AV$7:AV$754,MATCH(WatchList!$B153,'All CCC'!$B$7:$B$754,0)))</f>
        <v/>
      </c>
      <c r="AW153" s="334" t="str">
        <f>IF($B153="","",INDEX('All CCC'!AW$7:AW$754,MATCH(WatchList!$B153,'All CCC'!$B$7:$B$754,0)))</f>
        <v/>
      </c>
      <c r="AX153" s="334" t="str">
        <f>IF($B153="","",INDEX('All CCC'!AX$7:AX$754,MATCH(WatchList!$B153,'All CCC'!$B$7:$B$754,0)))</f>
        <v/>
      </c>
      <c r="AY153" s="334" t="str">
        <f>IF($B153="","",INDEX('All CCC'!AY$7:AY$754,MATCH(WatchList!$B153,'All CCC'!$B$7:$B$754,0)))</f>
        <v/>
      </c>
      <c r="AZ153" s="334" t="str">
        <f>IF($B153="","",INDEX('All CCC'!AZ$7:AZ$754,MATCH(WatchList!$B153,'All CCC'!$B$7:$B$754,0)))</f>
        <v/>
      </c>
      <c r="BA153" s="334" t="str">
        <f>IF($B153="","",INDEX('All CCC'!BA$7:BA$754,MATCH(WatchList!$B153,'All CCC'!$B$7:$B$754,0)))</f>
        <v/>
      </c>
      <c r="BB153" s="334" t="str">
        <f>IF($B153="","",INDEX('All CCC'!BB$7:BB$754,MATCH(WatchList!$B153,'All CCC'!$B$7:$B$754,0)))</f>
        <v/>
      </c>
      <c r="BC153" s="334" t="str">
        <f>IF($B153="","",INDEX('All CCC'!BC$7:BC$754,MATCH(WatchList!$B153,'All CCC'!$B$7:$B$754,0)))</f>
        <v/>
      </c>
      <c r="BD153" s="334" t="str">
        <f>IF($B153="","",INDEX('All CCC'!BD$7:BD$754,MATCH(WatchList!$B153,'All CCC'!$B$7:$B$754,0)))</f>
        <v/>
      </c>
      <c r="BE153" s="334" t="str">
        <f>IF($B153="","",INDEX('All CCC'!BE$7:BE$754,MATCH(WatchList!$B153,'All CCC'!$B$7:$B$754,0)))</f>
        <v/>
      </c>
      <c r="BF153" s="334" t="str">
        <f>IF($B153="","",INDEX('All CCC'!BF$7:BF$754,MATCH(WatchList!$B153,'All CCC'!$B$7:$B$754,0)))</f>
        <v/>
      </c>
      <c r="BG153" s="334" t="str">
        <f>IF($B153="","",INDEX('All CCC'!BG$7:BG$754,MATCH(WatchList!$B153,'All CCC'!$B$7:$B$754,0)))</f>
        <v/>
      </c>
    </row>
    <row r="154" spans="1:59" x14ac:dyDescent="0.2">
      <c r="A154" s="333" t="str">
        <f>IF($B154="","",INDEX('All CCC'!A$7:A$754,MATCH(WatchList!$B154,'All CCC'!$B$7:$B$754,0)))</f>
        <v/>
      </c>
      <c r="B154" s="127"/>
      <c r="C154" s="334" t="str">
        <f>IF($B154="","",INDEX('All CCC'!C$7:C$754,MATCH(WatchList!$B154,'All CCC'!$B$7:$B$754,0)))</f>
        <v/>
      </c>
      <c r="D154" s="334" t="str">
        <f>IF($B154="","",INDEX('All CCC'!D$7:D$754,MATCH(WatchList!$B154,'All CCC'!$B$7:$B$754,0)))</f>
        <v/>
      </c>
      <c r="E154" s="334" t="str">
        <f>IF($B154="","",INDEX('All CCC'!E$7:E$754,MATCH(WatchList!$B154,'All CCC'!$B$7:$B$754,0)))</f>
        <v/>
      </c>
      <c r="F154" s="334" t="str">
        <f>IF($B154="","",INDEX('All CCC'!F$7:F$754,MATCH(WatchList!$B154,'All CCC'!$B$7:$B$754,0)))</f>
        <v/>
      </c>
      <c r="G154" s="334" t="str">
        <f>IF($B154="","",INDEX('All CCC'!G$7:G$754,MATCH(WatchList!$B154,'All CCC'!$B$7:$B$754,0)))</f>
        <v/>
      </c>
      <c r="H154" s="334" t="str">
        <f>IF($B154="","",INDEX('All CCC'!H$7:H$754,MATCH(WatchList!$B154,'All CCC'!$B$7:$B$754,0)))</f>
        <v/>
      </c>
      <c r="I154" s="334" t="str">
        <f>IF($B154="","",INDEX('All CCC'!I$7:I$754,MATCH(WatchList!$B154,'All CCC'!$B$7:$B$754,0)))</f>
        <v/>
      </c>
      <c r="J154" s="334" t="str">
        <f>IF($B154="","",INDEX('All CCC'!J$7:J$754,MATCH(WatchList!$B154,'All CCC'!$B$7:$B$754,0)))</f>
        <v/>
      </c>
      <c r="K154" s="334" t="str">
        <f>IF($B154="","",INDEX('All CCC'!K$7:K$754,MATCH(WatchList!$B154,'All CCC'!$B$7:$B$754,0)))</f>
        <v/>
      </c>
      <c r="L154" s="334" t="str">
        <f>IF($B154="","",INDEX('All CCC'!L$7:L$754,MATCH(WatchList!$B154,'All CCC'!$B$7:$B$754,0)))</f>
        <v/>
      </c>
      <c r="M154" s="334" t="str">
        <f>IF($B154="","",INDEX('All CCC'!M$7:M$754,MATCH(WatchList!$B154,'All CCC'!$B$7:$B$754,0)))</f>
        <v/>
      </c>
      <c r="N154" s="334" t="str">
        <f>IF($B154="","",INDEX('All CCC'!N$7:N$754,MATCH(WatchList!$B154,'All CCC'!$B$7:$B$754,0)))</f>
        <v/>
      </c>
      <c r="O154" s="334" t="str">
        <f>IF($B154="","",INDEX('All CCC'!O$7:O$754,MATCH(WatchList!$B154,'All CCC'!$B$7:$B$754,0)))</f>
        <v/>
      </c>
      <c r="P154" s="335" t="str">
        <f>IF($B154="","",INDEX('All CCC'!P$7:P$754,MATCH(WatchList!$B154,'All CCC'!$B$7:$B$754,0)))</f>
        <v/>
      </c>
      <c r="Q154" s="335" t="str">
        <f>IF($B154="","",INDEX('All CCC'!Q$7:Q$754,MATCH(WatchList!$B154,'All CCC'!$B$7:$B$754,0)))</f>
        <v/>
      </c>
      <c r="R154" s="334" t="str">
        <f>IF($B154="","",INDEX('All CCC'!R$7:R$754,MATCH(WatchList!$B154,'All CCC'!$B$7:$B$754,0)))</f>
        <v/>
      </c>
      <c r="S154" s="334" t="str">
        <f>IF($B154="","",INDEX('All CCC'!S$7:S$754,MATCH(WatchList!$B154,'All CCC'!$B$7:$B$754,0)))</f>
        <v/>
      </c>
      <c r="T154" s="334" t="str">
        <f>IF($B154="","",INDEX('All CCC'!T$7:T$754,MATCH(WatchList!$B154,'All CCC'!$B$7:$B$754,0)))</f>
        <v/>
      </c>
      <c r="U154" s="334" t="str">
        <f>IF($B154="","",INDEX('All CCC'!U$7:U$754,MATCH(WatchList!$B154,'All CCC'!$B$7:$B$754,0)))</f>
        <v/>
      </c>
      <c r="V154" s="334" t="str">
        <f>IF($B154="","",INDEX('All CCC'!V$7:V$754,MATCH(WatchList!$B154,'All CCC'!$B$7:$B$754,0)))</f>
        <v/>
      </c>
      <c r="W154" s="334" t="str">
        <f>IF($B154="","",INDEX('All CCC'!W$7:W$754,MATCH(WatchList!$B154,'All CCC'!$B$7:$B$754,0)))</f>
        <v/>
      </c>
      <c r="X154" s="334" t="str">
        <f>IF($B154="","",INDEX('All CCC'!X$7:X$754,MATCH(WatchList!$B154,'All CCC'!$B$7:$B$754,0)))</f>
        <v/>
      </c>
      <c r="Y154" s="334" t="str">
        <f>IF($B154="","",INDEX('All CCC'!Y$7:Y$754,MATCH(WatchList!$B154,'All CCC'!$B$7:$B$754,0)))</f>
        <v/>
      </c>
      <c r="Z154" s="334" t="str">
        <f>IF($B154="","",INDEX('All CCC'!Z$7:Z$754,MATCH(WatchList!$B154,'All CCC'!$B$7:$B$754,0)))</f>
        <v/>
      </c>
      <c r="AA154" s="334" t="str">
        <f>IF($B154="","",INDEX('All CCC'!AA$7:AA$754,MATCH(WatchList!$B154,'All CCC'!$B$7:$B$754,0)))</f>
        <v/>
      </c>
      <c r="AB154" s="334" t="str">
        <f>IF($B154="","",INDEX('All CCC'!AB$7:AB$754,MATCH(WatchList!$B154,'All CCC'!$B$7:$B$754,0)))</f>
        <v/>
      </c>
      <c r="AC154" s="334" t="str">
        <f>IF($B154="","",INDEX('All CCC'!AC$7:AC$754,MATCH(WatchList!$B154,'All CCC'!$B$7:$B$754,0)))</f>
        <v/>
      </c>
      <c r="AD154" s="334" t="str">
        <f>IF($B154="","",INDEX('All CCC'!AD$7:AD$754,MATCH(WatchList!$B154,'All CCC'!$B$7:$B$754,0)))</f>
        <v/>
      </c>
      <c r="AE154" s="334" t="str">
        <f>IF($B154="","",INDEX('All CCC'!AE$7:AE$754,MATCH(WatchList!$B154,'All CCC'!$B$7:$B$754,0)))</f>
        <v/>
      </c>
      <c r="AF154" s="334" t="str">
        <f>IF($B154="","",INDEX('All CCC'!AF$7:AF$754,MATCH(WatchList!$B154,'All CCC'!$B$7:$B$754,0)))</f>
        <v/>
      </c>
      <c r="AG154" s="334" t="str">
        <f>IF($B154="","",INDEX('All CCC'!AG$7:AG$754,MATCH(WatchList!$B154,'All CCC'!$B$7:$B$754,0)))</f>
        <v/>
      </c>
      <c r="AH154" s="334" t="str">
        <f>IF($B154="","",INDEX('All CCC'!AH$7:AH$754,MATCH(WatchList!$B154,'All CCC'!$B$7:$B$754,0)))</f>
        <v/>
      </c>
      <c r="AI154" s="334" t="str">
        <f>IF($B154="","",INDEX('All CCC'!AI$7:AI$754,MATCH(WatchList!$B154,'All CCC'!$B$7:$B$754,0)))</f>
        <v/>
      </c>
      <c r="AJ154" s="334" t="str">
        <f>IF($B154="","",INDEX('All CCC'!AJ$7:AJ$754,MATCH(WatchList!$B154,'All CCC'!$B$7:$B$754,0)))</f>
        <v/>
      </c>
      <c r="AK154" s="334" t="str">
        <f>IF($B154="","",INDEX('All CCC'!AK$7:AK$754,MATCH(WatchList!$B154,'All CCC'!$B$7:$B$754,0)))</f>
        <v/>
      </c>
      <c r="AL154" s="334" t="str">
        <f>IF($B154="","",INDEX('All CCC'!AL$7:AL$754,MATCH(WatchList!$B154,'All CCC'!$B$7:$B$754,0)))</f>
        <v/>
      </c>
      <c r="AM154" s="334" t="str">
        <f>IF($B154="","",INDEX('All CCC'!AM$7:AM$754,MATCH(WatchList!$B154,'All CCC'!$B$7:$B$754,0)))</f>
        <v/>
      </c>
      <c r="AN154" s="334" t="str">
        <f>IF($B154="","",INDEX('All CCC'!AN$7:AN$754,MATCH(WatchList!$B154,'All CCC'!$B$7:$B$754,0)))</f>
        <v/>
      </c>
      <c r="AO154" s="334" t="str">
        <f>IF($B154="","",INDEX('All CCC'!AO$7:AO$754,MATCH(WatchList!$B154,'All CCC'!$B$7:$B$754,0)))</f>
        <v/>
      </c>
      <c r="AP154" s="334" t="str">
        <f>IF($B154="","",INDEX('All CCC'!AP$7:AP$754,MATCH(WatchList!$B154,'All CCC'!$B$7:$B$754,0)))</f>
        <v/>
      </c>
      <c r="AQ154" s="334" t="str">
        <f>IF($B154="","",INDEX('All CCC'!AQ$7:AQ$754,MATCH(WatchList!$B154,'All CCC'!$B$7:$B$754,0)))</f>
        <v/>
      </c>
      <c r="AR154" s="334" t="str">
        <f>IF($B154="","",INDEX('All CCC'!AR$7:AR$754,MATCH(WatchList!$B154,'All CCC'!$B$7:$B$754,0)))</f>
        <v/>
      </c>
      <c r="AS154" s="334" t="str">
        <f>IF($B154="","",INDEX('All CCC'!AS$7:AS$754,MATCH(WatchList!$B154,'All CCC'!$B$7:$B$754,0)))</f>
        <v/>
      </c>
      <c r="AT154" s="334" t="str">
        <f>IF($B154="","",INDEX('All CCC'!AT$7:AT$754,MATCH(WatchList!$B154,'All CCC'!$B$7:$B$754,0)))</f>
        <v/>
      </c>
      <c r="AU154" s="334" t="str">
        <f>IF($B154="","",INDEX('All CCC'!AU$7:AU$754,MATCH(WatchList!$B154,'All CCC'!$B$7:$B$754,0)))</f>
        <v/>
      </c>
      <c r="AV154" s="334" t="str">
        <f>IF($B154="","",INDEX('All CCC'!AV$7:AV$754,MATCH(WatchList!$B154,'All CCC'!$B$7:$B$754,0)))</f>
        <v/>
      </c>
      <c r="AW154" s="334" t="str">
        <f>IF($B154="","",INDEX('All CCC'!AW$7:AW$754,MATCH(WatchList!$B154,'All CCC'!$B$7:$B$754,0)))</f>
        <v/>
      </c>
      <c r="AX154" s="334" t="str">
        <f>IF($B154="","",INDEX('All CCC'!AX$7:AX$754,MATCH(WatchList!$B154,'All CCC'!$B$7:$B$754,0)))</f>
        <v/>
      </c>
      <c r="AY154" s="334" t="str">
        <f>IF($B154="","",INDEX('All CCC'!AY$7:AY$754,MATCH(WatchList!$B154,'All CCC'!$B$7:$B$754,0)))</f>
        <v/>
      </c>
      <c r="AZ154" s="334" t="str">
        <f>IF($B154="","",INDEX('All CCC'!AZ$7:AZ$754,MATCH(WatchList!$B154,'All CCC'!$B$7:$B$754,0)))</f>
        <v/>
      </c>
      <c r="BA154" s="334" t="str">
        <f>IF($B154="","",INDEX('All CCC'!BA$7:BA$754,MATCH(WatchList!$B154,'All CCC'!$B$7:$B$754,0)))</f>
        <v/>
      </c>
      <c r="BB154" s="334" t="str">
        <f>IF($B154="","",INDEX('All CCC'!BB$7:BB$754,MATCH(WatchList!$B154,'All CCC'!$B$7:$B$754,0)))</f>
        <v/>
      </c>
      <c r="BC154" s="334" t="str">
        <f>IF($B154="","",INDEX('All CCC'!BC$7:BC$754,MATCH(WatchList!$B154,'All CCC'!$B$7:$B$754,0)))</f>
        <v/>
      </c>
      <c r="BD154" s="334" t="str">
        <f>IF($B154="","",INDEX('All CCC'!BD$7:BD$754,MATCH(WatchList!$B154,'All CCC'!$B$7:$B$754,0)))</f>
        <v/>
      </c>
      <c r="BE154" s="334" t="str">
        <f>IF($B154="","",INDEX('All CCC'!BE$7:BE$754,MATCH(WatchList!$B154,'All CCC'!$B$7:$B$754,0)))</f>
        <v/>
      </c>
      <c r="BF154" s="334" t="str">
        <f>IF($B154="","",INDEX('All CCC'!BF$7:BF$754,MATCH(WatchList!$B154,'All CCC'!$B$7:$B$754,0)))</f>
        <v/>
      </c>
      <c r="BG154" s="334" t="str">
        <f>IF($B154="","",INDEX('All CCC'!BG$7:BG$754,MATCH(WatchList!$B154,'All CCC'!$B$7:$B$754,0)))</f>
        <v/>
      </c>
    </row>
    <row r="155" spans="1:59" x14ac:dyDescent="0.2">
      <c r="A155" s="333" t="str">
        <f>IF($B155="","",INDEX('All CCC'!A$7:A$754,MATCH(WatchList!$B155,'All CCC'!$B$7:$B$754,0)))</f>
        <v/>
      </c>
      <c r="B155" s="127"/>
      <c r="C155" s="334" t="str">
        <f>IF($B155="","",INDEX('All CCC'!C$7:C$754,MATCH(WatchList!$B155,'All CCC'!$B$7:$B$754,0)))</f>
        <v/>
      </c>
      <c r="D155" s="334" t="str">
        <f>IF($B155="","",INDEX('All CCC'!D$7:D$754,MATCH(WatchList!$B155,'All CCC'!$B$7:$B$754,0)))</f>
        <v/>
      </c>
      <c r="E155" s="334" t="str">
        <f>IF($B155="","",INDEX('All CCC'!E$7:E$754,MATCH(WatchList!$B155,'All CCC'!$B$7:$B$754,0)))</f>
        <v/>
      </c>
      <c r="F155" s="334" t="str">
        <f>IF($B155="","",INDEX('All CCC'!F$7:F$754,MATCH(WatchList!$B155,'All CCC'!$B$7:$B$754,0)))</f>
        <v/>
      </c>
      <c r="G155" s="334" t="str">
        <f>IF($B155="","",INDEX('All CCC'!G$7:G$754,MATCH(WatchList!$B155,'All CCC'!$B$7:$B$754,0)))</f>
        <v/>
      </c>
      <c r="H155" s="334" t="str">
        <f>IF($B155="","",INDEX('All CCC'!H$7:H$754,MATCH(WatchList!$B155,'All CCC'!$B$7:$B$754,0)))</f>
        <v/>
      </c>
      <c r="I155" s="334" t="str">
        <f>IF($B155="","",INDEX('All CCC'!I$7:I$754,MATCH(WatchList!$B155,'All CCC'!$B$7:$B$754,0)))</f>
        <v/>
      </c>
      <c r="J155" s="334" t="str">
        <f>IF($B155="","",INDEX('All CCC'!J$7:J$754,MATCH(WatchList!$B155,'All CCC'!$B$7:$B$754,0)))</f>
        <v/>
      </c>
      <c r="K155" s="334" t="str">
        <f>IF($B155="","",INDEX('All CCC'!K$7:K$754,MATCH(WatchList!$B155,'All CCC'!$B$7:$B$754,0)))</f>
        <v/>
      </c>
      <c r="L155" s="334" t="str">
        <f>IF($B155="","",INDEX('All CCC'!L$7:L$754,MATCH(WatchList!$B155,'All CCC'!$B$7:$B$754,0)))</f>
        <v/>
      </c>
      <c r="M155" s="334" t="str">
        <f>IF($B155="","",INDEX('All CCC'!M$7:M$754,MATCH(WatchList!$B155,'All CCC'!$B$7:$B$754,0)))</f>
        <v/>
      </c>
      <c r="N155" s="334" t="str">
        <f>IF($B155="","",INDEX('All CCC'!N$7:N$754,MATCH(WatchList!$B155,'All CCC'!$B$7:$B$754,0)))</f>
        <v/>
      </c>
      <c r="O155" s="334" t="str">
        <f>IF($B155="","",INDEX('All CCC'!O$7:O$754,MATCH(WatchList!$B155,'All CCC'!$B$7:$B$754,0)))</f>
        <v/>
      </c>
      <c r="P155" s="335" t="str">
        <f>IF($B155="","",INDEX('All CCC'!P$7:P$754,MATCH(WatchList!$B155,'All CCC'!$B$7:$B$754,0)))</f>
        <v/>
      </c>
      <c r="Q155" s="335" t="str">
        <f>IF($B155="","",INDEX('All CCC'!Q$7:Q$754,MATCH(WatchList!$B155,'All CCC'!$B$7:$B$754,0)))</f>
        <v/>
      </c>
      <c r="R155" s="334" t="str">
        <f>IF($B155="","",INDEX('All CCC'!R$7:R$754,MATCH(WatchList!$B155,'All CCC'!$B$7:$B$754,0)))</f>
        <v/>
      </c>
      <c r="S155" s="334" t="str">
        <f>IF($B155="","",INDEX('All CCC'!S$7:S$754,MATCH(WatchList!$B155,'All CCC'!$B$7:$B$754,0)))</f>
        <v/>
      </c>
      <c r="T155" s="334" t="str">
        <f>IF($B155="","",INDEX('All CCC'!T$7:T$754,MATCH(WatchList!$B155,'All CCC'!$B$7:$B$754,0)))</f>
        <v/>
      </c>
      <c r="U155" s="334" t="str">
        <f>IF($B155="","",INDEX('All CCC'!U$7:U$754,MATCH(WatchList!$B155,'All CCC'!$B$7:$B$754,0)))</f>
        <v/>
      </c>
      <c r="V155" s="334" t="str">
        <f>IF($B155="","",INDEX('All CCC'!V$7:V$754,MATCH(WatchList!$B155,'All CCC'!$B$7:$B$754,0)))</f>
        <v/>
      </c>
      <c r="W155" s="334" t="str">
        <f>IF($B155="","",INDEX('All CCC'!W$7:W$754,MATCH(WatchList!$B155,'All CCC'!$B$7:$B$754,0)))</f>
        <v/>
      </c>
      <c r="X155" s="334" t="str">
        <f>IF($B155="","",INDEX('All CCC'!X$7:X$754,MATCH(WatchList!$B155,'All CCC'!$B$7:$B$754,0)))</f>
        <v/>
      </c>
      <c r="Y155" s="334" t="str">
        <f>IF($B155="","",INDEX('All CCC'!Y$7:Y$754,MATCH(WatchList!$B155,'All CCC'!$B$7:$B$754,0)))</f>
        <v/>
      </c>
      <c r="Z155" s="334" t="str">
        <f>IF($B155="","",INDEX('All CCC'!Z$7:Z$754,MATCH(WatchList!$B155,'All CCC'!$B$7:$B$754,0)))</f>
        <v/>
      </c>
      <c r="AA155" s="334" t="str">
        <f>IF($B155="","",INDEX('All CCC'!AA$7:AA$754,MATCH(WatchList!$B155,'All CCC'!$B$7:$B$754,0)))</f>
        <v/>
      </c>
      <c r="AB155" s="334" t="str">
        <f>IF($B155="","",INDEX('All CCC'!AB$7:AB$754,MATCH(WatchList!$B155,'All CCC'!$B$7:$B$754,0)))</f>
        <v/>
      </c>
      <c r="AC155" s="334" t="str">
        <f>IF($B155="","",INDEX('All CCC'!AC$7:AC$754,MATCH(WatchList!$B155,'All CCC'!$B$7:$B$754,0)))</f>
        <v/>
      </c>
      <c r="AD155" s="334" t="str">
        <f>IF($B155="","",INDEX('All CCC'!AD$7:AD$754,MATCH(WatchList!$B155,'All CCC'!$B$7:$B$754,0)))</f>
        <v/>
      </c>
      <c r="AE155" s="334" t="str">
        <f>IF($B155="","",INDEX('All CCC'!AE$7:AE$754,MATCH(WatchList!$B155,'All CCC'!$B$7:$B$754,0)))</f>
        <v/>
      </c>
      <c r="AF155" s="334" t="str">
        <f>IF($B155="","",INDEX('All CCC'!AF$7:AF$754,MATCH(WatchList!$B155,'All CCC'!$B$7:$B$754,0)))</f>
        <v/>
      </c>
      <c r="AG155" s="334" t="str">
        <f>IF($B155="","",INDEX('All CCC'!AG$7:AG$754,MATCH(WatchList!$B155,'All CCC'!$B$7:$B$754,0)))</f>
        <v/>
      </c>
      <c r="AH155" s="334" t="str">
        <f>IF($B155="","",INDEX('All CCC'!AH$7:AH$754,MATCH(WatchList!$B155,'All CCC'!$B$7:$B$754,0)))</f>
        <v/>
      </c>
      <c r="AI155" s="334" t="str">
        <f>IF($B155="","",INDEX('All CCC'!AI$7:AI$754,MATCH(WatchList!$B155,'All CCC'!$B$7:$B$754,0)))</f>
        <v/>
      </c>
      <c r="AJ155" s="334" t="str">
        <f>IF($B155="","",INDEX('All CCC'!AJ$7:AJ$754,MATCH(WatchList!$B155,'All CCC'!$B$7:$B$754,0)))</f>
        <v/>
      </c>
      <c r="AK155" s="334" t="str">
        <f>IF($B155="","",INDEX('All CCC'!AK$7:AK$754,MATCH(WatchList!$B155,'All CCC'!$B$7:$B$754,0)))</f>
        <v/>
      </c>
      <c r="AL155" s="334" t="str">
        <f>IF($B155="","",INDEX('All CCC'!AL$7:AL$754,MATCH(WatchList!$B155,'All CCC'!$B$7:$B$754,0)))</f>
        <v/>
      </c>
      <c r="AM155" s="334" t="str">
        <f>IF($B155="","",INDEX('All CCC'!AM$7:AM$754,MATCH(WatchList!$B155,'All CCC'!$B$7:$B$754,0)))</f>
        <v/>
      </c>
      <c r="AN155" s="334" t="str">
        <f>IF($B155="","",INDEX('All CCC'!AN$7:AN$754,MATCH(WatchList!$B155,'All CCC'!$B$7:$B$754,0)))</f>
        <v/>
      </c>
      <c r="AO155" s="334" t="str">
        <f>IF($B155="","",INDEX('All CCC'!AO$7:AO$754,MATCH(WatchList!$B155,'All CCC'!$B$7:$B$754,0)))</f>
        <v/>
      </c>
      <c r="AP155" s="334" t="str">
        <f>IF($B155="","",INDEX('All CCC'!AP$7:AP$754,MATCH(WatchList!$B155,'All CCC'!$B$7:$B$754,0)))</f>
        <v/>
      </c>
      <c r="AQ155" s="334" t="str">
        <f>IF($B155="","",INDEX('All CCC'!AQ$7:AQ$754,MATCH(WatchList!$B155,'All CCC'!$B$7:$B$754,0)))</f>
        <v/>
      </c>
      <c r="AR155" s="334" t="str">
        <f>IF($B155="","",INDEX('All CCC'!AR$7:AR$754,MATCH(WatchList!$B155,'All CCC'!$B$7:$B$754,0)))</f>
        <v/>
      </c>
      <c r="AS155" s="334" t="str">
        <f>IF($B155="","",INDEX('All CCC'!AS$7:AS$754,MATCH(WatchList!$B155,'All CCC'!$B$7:$B$754,0)))</f>
        <v/>
      </c>
      <c r="AT155" s="334" t="str">
        <f>IF($B155="","",INDEX('All CCC'!AT$7:AT$754,MATCH(WatchList!$B155,'All CCC'!$B$7:$B$754,0)))</f>
        <v/>
      </c>
      <c r="AU155" s="334" t="str">
        <f>IF($B155="","",INDEX('All CCC'!AU$7:AU$754,MATCH(WatchList!$B155,'All CCC'!$B$7:$B$754,0)))</f>
        <v/>
      </c>
      <c r="AV155" s="334" t="str">
        <f>IF($B155="","",INDEX('All CCC'!AV$7:AV$754,MATCH(WatchList!$B155,'All CCC'!$B$7:$B$754,0)))</f>
        <v/>
      </c>
      <c r="AW155" s="334" t="str">
        <f>IF($B155="","",INDEX('All CCC'!AW$7:AW$754,MATCH(WatchList!$B155,'All CCC'!$B$7:$B$754,0)))</f>
        <v/>
      </c>
      <c r="AX155" s="334" t="str">
        <f>IF($B155="","",INDEX('All CCC'!AX$7:AX$754,MATCH(WatchList!$B155,'All CCC'!$B$7:$B$754,0)))</f>
        <v/>
      </c>
      <c r="AY155" s="334" t="str">
        <f>IF($B155="","",INDEX('All CCC'!AY$7:AY$754,MATCH(WatchList!$B155,'All CCC'!$B$7:$B$754,0)))</f>
        <v/>
      </c>
      <c r="AZ155" s="334" t="str">
        <f>IF($B155="","",INDEX('All CCC'!AZ$7:AZ$754,MATCH(WatchList!$B155,'All CCC'!$B$7:$B$754,0)))</f>
        <v/>
      </c>
      <c r="BA155" s="334" t="str">
        <f>IF($B155="","",INDEX('All CCC'!BA$7:BA$754,MATCH(WatchList!$B155,'All CCC'!$B$7:$B$754,0)))</f>
        <v/>
      </c>
      <c r="BB155" s="334" t="str">
        <f>IF($B155="","",INDEX('All CCC'!BB$7:BB$754,MATCH(WatchList!$B155,'All CCC'!$B$7:$B$754,0)))</f>
        <v/>
      </c>
      <c r="BC155" s="334" t="str">
        <f>IF($B155="","",INDEX('All CCC'!BC$7:BC$754,MATCH(WatchList!$B155,'All CCC'!$B$7:$B$754,0)))</f>
        <v/>
      </c>
      <c r="BD155" s="334" t="str">
        <f>IF($B155="","",INDEX('All CCC'!BD$7:BD$754,MATCH(WatchList!$B155,'All CCC'!$B$7:$B$754,0)))</f>
        <v/>
      </c>
      <c r="BE155" s="334" t="str">
        <f>IF($B155="","",INDEX('All CCC'!BE$7:BE$754,MATCH(WatchList!$B155,'All CCC'!$B$7:$B$754,0)))</f>
        <v/>
      </c>
      <c r="BF155" s="334" t="str">
        <f>IF($B155="","",INDEX('All CCC'!BF$7:BF$754,MATCH(WatchList!$B155,'All CCC'!$B$7:$B$754,0)))</f>
        <v/>
      </c>
      <c r="BG155" s="334" t="str">
        <f>IF($B155="","",INDEX('All CCC'!BG$7:BG$754,MATCH(WatchList!$B155,'All CCC'!$B$7:$B$754,0)))</f>
        <v/>
      </c>
    </row>
    <row r="156" spans="1:59" x14ac:dyDescent="0.2">
      <c r="A156" s="333" t="str">
        <f>IF($B156="","",INDEX('All CCC'!A$7:A$754,MATCH(WatchList!$B156,'All CCC'!$B$7:$B$754,0)))</f>
        <v/>
      </c>
      <c r="B156" s="127"/>
      <c r="C156" s="334" t="str">
        <f>IF($B156="","",INDEX('All CCC'!C$7:C$754,MATCH(WatchList!$B156,'All CCC'!$B$7:$B$754,0)))</f>
        <v/>
      </c>
      <c r="D156" s="334" t="str">
        <f>IF($B156="","",INDEX('All CCC'!D$7:D$754,MATCH(WatchList!$B156,'All CCC'!$B$7:$B$754,0)))</f>
        <v/>
      </c>
      <c r="E156" s="334" t="str">
        <f>IF($B156="","",INDEX('All CCC'!E$7:E$754,MATCH(WatchList!$B156,'All CCC'!$B$7:$B$754,0)))</f>
        <v/>
      </c>
      <c r="F156" s="334" t="str">
        <f>IF($B156="","",INDEX('All CCC'!F$7:F$754,MATCH(WatchList!$B156,'All CCC'!$B$7:$B$754,0)))</f>
        <v/>
      </c>
      <c r="G156" s="334" t="str">
        <f>IF($B156="","",INDEX('All CCC'!G$7:G$754,MATCH(WatchList!$B156,'All CCC'!$B$7:$B$754,0)))</f>
        <v/>
      </c>
      <c r="H156" s="334" t="str">
        <f>IF($B156="","",INDEX('All CCC'!H$7:H$754,MATCH(WatchList!$B156,'All CCC'!$B$7:$B$754,0)))</f>
        <v/>
      </c>
      <c r="I156" s="334" t="str">
        <f>IF($B156="","",INDEX('All CCC'!I$7:I$754,MATCH(WatchList!$B156,'All CCC'!$B$7:$B$754,0)))</f>
        <v/>
      </c>
      <c r="J156" s="334" t="str">
        <f>IF($B156="","",INDEX('All CCC'!J$7:J$754,MATCH(WatchList!$B156,'All CCC'!$B$7:$B$754,0)))</f>
        <v/>
      </c>
      <c r="K156" s="334" t="str">
        <f>IF($B156="","",INDEX('All CCC'!K$7:K$754,MATCH(WatchList!$B156,'All CCC'!$B$7:$B$754,0)))</f>
        <v/>
      </c>
      <c r="L156" s="334" t="str">
        <f>IF($B156="","",INDEX('All CCC'!L$7:L$754,MATCH(WatchList!$B156,'All CCC'!$B$7:$B$754,0)))</f>
        <v/>
      </c>
      <c r="M156" s="334" t="str">
        <f>IF($B156="","",INDEX('All CCC'!M$7:M$754,MATCH(WatchList!$B156,'All CCC'!$B$7:$B$754,0)))</f>
        <v/>
      </c>
      <c r="N156" s="334" t="str">
        <f>IF($B156="","",INDEX('All CCC'!N$7:N$754,MATCH(WatchList!$B156,'All CCC'!$B$7:$B$754,0)))</f>
        <v/>
      </c>
      <c r="O156" s="334" t="str">
        <f>IF($B156="","",INDEX('All CCC'!O$7:O$754,MATCH(WatchList!$B156,'All CCC'!$B$7:$B$754,0)))</f>
        <v/>
      </c>
      <c r="P156" s="335" t="str">
        <f>IF($B156="","",INDEX('All CCC'!P$7:P$754,MATCH(WatchList!$B156,'All CCC'!$B$7:$B$754,0)))</f>
        <v/>
      </c>
      <c r="Q156" s="335" t="str">
        <f>IF($B156="","",INDEX('All CCC'!Q$7:Q$754,MATCH(WatchList!$B156,'All CCC'!$B$7:$B$754,0)))</f>
        <v/>
      </c>
      <c r="R156" s="334" t="str">
        <f>IF($B156="","",INDEX('All CCC'!R$7:R$754,MATCH(WatchList!$B156,'All CCC'!$B$7:$B$754,0)))</f>
        <v/>
      </c>
      <c r="S156" s="334" t="str">
        <f>IF($B156="","",INDEX('All CCC'!S$7:S$754,MATCH(WatchList!$B156,'All CCC'!$B$7:$B$754,0)))</f>
        <v/>
      </c>
      <c r="T156" s="334" t="str">
        <f>IF($B156="","",INDEX('All CCC'!T$7:T$754,MATCH(WatchList!$B156,'All CCC'!$B$7:$B$754,0)))</f>
        <v/>
      </c>
      <c r="U156" s="334" t="str">
        <f>IF($B156="","",INDEX('All CCC'!U$7:U$754,MATCH(WatchList!$B156,'All CCC'!$B$7:$B$754,0)))</f>
        <v/>
      </c>
      <c r="V156" s="334" t="str">
        <f>IF($B156="","",INDEX('All CCC'!V$7:V$754,MATCH(WatchList!$B156,'All CCC'!$B$7:$B$754,0)))</f>
        <v/>
      </c>
      <c r="W156" s="334" t="str">
        <f>IF($B156="","",INDEX('All CCC'!W$7:W$754,MATCH(WatchList!$B156,'All CCC'!$B$7:$B$754,0)))</f>
        <v/>
      </c>
      <c r="X156" s="334" t="str">
        <f>IF($B156="","",INDEX('All CCC'!X$7:X$754,MATCH(WatchList!$B156,'All CCC'!$B$7:$B$754,0)))</f>
        <v/>
      </c>
      <c r="Y156" s="334" t="str">
        <f>IF($B156="","",INDEX('All CCC'!Y$7:Y$754,MATCH(WatchList!$B156,'All CCC'!$B$7:$B$754,0)))</f>
        <v/>
      </c>
      <c r="Z156" s="334" t="str">
        <f>IF($B156="","",INDEX('All CCC'!Z$7:Z$754,MATCH(WatchList!$B156,'All CCC'!$B$7:$B$754,0)))</f>
        <v/>
      </c>
      <c r="AA156" s="334" t="str">
        <f>IF($B156="","",INDEX('All CCC'!AA$7:AA$754,MATCH(WatchList!$B156,'All CCC'!$B$7:$B$754,0)))</f>
        <v/>
      </c>
      <c r="AB156" s="334" t="str">
        <f>IF($B156="","",INDEX('All CCC'!AB$7:AB$754,MATCH(WatchList!$B156,'All CCC'!$B$7:$B$754,0)))</f>
        <v/>
      </c>
      <c r="AC156" s="334" t="str">
        <f>IF($B156="","",INDEX('All CCC'!AC$7:AC$754,MATCH(WatchList!$B156,'All CCC'!$B$7:$B$754,0)))</f>
        <v/>
      </c>
      <c r="AD156" s="334" t="str">
        <f>IF($B156="","",INDEX('All CCC'!AD$7:AD$754,MATCH(WatchList!$B156,'All CCC'!$B$7:$B$754,0)))</f>
        <v/>
      </c>
      <c r="AE156" s="334" t="str">
        <f>IF($B156="","",INDEX('All CCC'!AE$7:AE$754,MATCH(WatchList!$B156,'All CCC'!$B$7:$B$754,0)))</f>
        <v/>
      </c>
      <c r="AF156" s="334" t="str">
        <f>IF($B156="","",INDEX('All CCC'!AF$7:AF$754,MATCH(WatchList!$B156,'All CCC'!$B$7:$B$754,0)))</f>
        <v/>
      </c>
      <c r="AG156" s="334" t="str">
        <f>IF($B156="","",INDEX('All CCC'!AG$7:AG$754,MATCH(WatchList!$B156,'All CCC'!$B$7:$B$754,0)))</f>
        <v/>
      </c>
      <c r="AH156" s="334" t="str">
        <f>IF($B156="","",INDEX('All CCC'!AH$7:AH$754,MATCH(WatchList!$B156,'All CCC'!$B$7:$B$754,0)))</f>
        <v/>
      </c>
      <c r="AI156" s="334" t="str">
        <f>IF($B156="","",INDEX('All CCC'!AI$7:AI$754,MATCH(WatchList!$B156,'All CCC'!$B$7:$B$754,0)))</f>
        <v/>
      </c>
      <c r="AJ156" s="334" t="str">
        <f>IF($B156="","",INDEX('All CCC'!AJ$7:AJ$754,MATCH(WatchList!$B156,'All CCC'!$B$7:$B$754,0)))</f>
        <v/>
      </c>
      <c r="AK156" s="334" t="str">
        <f>IF($B156="","",INDEX('All CCC'!AK$7:AK$754,MATCH(WatchList!$B156,'All CCC'!$B$7:$B$754,0)))</f>
        <v/>
      </c>
      <c r="AL156" s="334" t="str">
        <f>IF($B156="","",INDEX('All CCC'!AL$7:AL$754,MATCH(WatchList!$B156,'All CCC'!$B$7:$B$754,0)))</f>
        <v/>
      </c>
      <c r="AM156" s="334" t="str">
        <f>IF($B156="","",INDEX('All CCC'!AM$7:AM$754,MATCH(WatchList!$B156,'All CCC'!$B$7:$B$754,0)))</f>
        <v/>
      </c>
      <c r="AN156" s="334" t="str">
        <f>IF($B156="","",INDEX('All CCC'!AN$7:AN$754,MATCH(WatchList!$B156,'All CCC'!$B$7:$B$754,0)))</f>
        <v/>
      </c>
      <c r="AO156" s="334" t="str">
        <f>IF($B156="","",INDEX('All CCC'!AO$7:AO$754,MATCH(WatchList!$B156,'All CCC'!$B$7:$B$754,0)))</f>
        <v/>
      </c>
      <c r="AP156" s="334" t="str">
        <f>IF($B156="","",INDEX('All CCC'!AP$7:AP$754,MATCH(WatchList!$B156,'All CCC'!$B$7:$B$754,0)))</f>
        <v/>
      </c>
      <c r="AQ156" s="334" t="str">
        <f>IF($B156="","",INDEX('All CCC'!AQ$7:AQ$754,MATCH(WatchList!$B156,'All CCC'!$B$7:$B$754,0)))</f>
        <v/>
      </c>
      <c r="AR156" s="334" t="str">
        <f>IF($B156="","",INDEX('All CCC'!AR$7:AR$754,MATCH(WatchList!$B156,'All CCC'!$B$7:$B$754,0)))</f>
        <v/>
      </c>
      <c r="AS156" s="334" t="str">
        <f>IF($B156="","",INDEX('All CCC'!AS$7:AS$754,MATCH(WatchList!$B156,'All CCC'!$B$7:$B$754,0)))</f>
        <v/>
      </c>
      <c r="AT156" s="334" t="str">
        <f>IF($B156="","",INDEX('All CCC'!AT$7:AT$754,MATCH(WatchList!$B156,'All CCC'!$B$7:$B$754,0)))</f>
        <v/>
      </c>
      <c r="AU156" s="334" t="str">
        <f>IF($B156="","",INDEX('All CCC'!AU$7:AU$754,MATCH(WatchList!$B156,'All CCC'!$B$7:$B$754,0)))</f>
        <v/>
      </c>
      <c r="AV156" s="334" t="str">
        <f>IF($B156="","",INDEX('All CCC'!AV$7:AV$754,MATCH(WatchList!$B156,'All CCC'!$B$7:$B$754,0)))</f>
        <v/>
      </c>
      <c r="AW156" s="334" t="str">
        <f>IF($B156="","",INDEX('All CCC'!AW$7:AW$754,MATCH(WatchList!$B156,'All CCC'!$B$7:$B$754,0)))</f>
        <v/>
      </c>
      <c r="AX156" s="334" t="str">
        <f>IF($B156="","",INDEX('All CCC'!AX$7:AX$754,MATCH(WatchList!$B156,'All CCC'!$B$7:$B$754,0)))</f>
        <v/>
      </c>
      <c r="AY156" s="334" t="str">
        <f>IF($B156="","",INDEX('All CCC'!AY$7:AY$754,MATCH(WatchList!$B156,'All CCC'!$B$7:$B$754,0)))</f>
        <v/>
      </c>
      <c r="AZ156" s="334" t="str">
        <f>IF($B156="","",INDEX('All CCC'!AZ$7:AZ$754,MATCH(WatchList!$B156,'All CCC'!$B$7:$B$754,0)))</f>
        <v/>
      </c>
      <c r="BA156" s="334" t="str">
        <f>IF($B156="","",INDEX('All CCC'!BA$7:BA$754,MATCH(WatchList!$B156,'All CCC'!$B$7:$B$754,0)))</f>
        <v/>
      </c>
      <c r="BB156" s="334" t="str">
        <f>IF($B156="","",INDEX('All CCC'!BB$7:BB$754,MATCH(WatchList!$B156,'All CCC'!$B$7:$B$754,0)))</f>
        <v/>
      </c>
      <c r="BC156" s="334" t="str">
        <f>IF($B156="","",INDEX('All CCC'!BC$7:BC$754,MATCH(WatchList!$B156,'All CCC'!$B$7:$B$754,0)))</f>
        <v/>
      </c>
      <c r="BD156" s="334" t="str">
        <f>IF($B156="","",INDEX('All CCC'!BD$7:BD$754,MATCH(WatchList!$B156,'All CCC'!$B$7:$B$754,0)))</f>
        <v/>
      </c>
      <c r="BE156" s="334" t="str">
        <f>IF($B156="","",INDEX('All CCC'!BE$7:BE$754,MATCH(WatchList!$B156,'All CCC'!$B$7:$B$754,0)))</f>
        <v/>
      </c>
      <c r="BF156" s="334" t="str">
        <f>IF($B156="","",INDEX('All CCC'!BF$7:BF$754,MATCH(WatchList!$B156,'All CCC'!$B$7:$B$754,0)))</f>
        <v/>
      </c>
      <c r="BG156" s="334" t="str">
        <f>IF($B156="","",INDEX('All CCC'!BG$7:BG$754,MATCH(WatchList!$B156,'All CCC'!$B$7:$B$754,0)))</f>
        <v/>
      </c>
    </row>
    <row r="157" spans="1:59" x14ac:dyDescent="0.2">
      <c r="A157" s="333" t="str">
        <f>IF($B157="","",INDEX('All CCC'!A$7:A$754,MATCH(WatchList!$B157,'All CCC'!$B$7:$B$754,0)))</f>
        <v/>
      </c>
      <c r="B157" s="127"/>
      <c r="C157" s="334" t="str">
        <f>IF($B157="","",INDEX('All CCC'!C$7:C$754,MATCH(WatchList!$B157,'All CCC'!$B$7:$B$754,0)))</f>
        <v/>
      </c>
      <c r="D157" s="334" t="str">
        <f>IF($B157="","",INDEX('All CCC'!D$7:D$754,MATCH(WatchList!$B157,'All CCC'!$B$7:$B$754,0)))</f>
        <v/>
      </c>
      <c r="E157" s="334" t="str">
        <f>IF($B157="","",INDEX('All CCC'!E$7:E$754,MATCH(WatchList!$B157,'All CCC'!$B$7:$B$754,0)))</f>
        <v/>
      </c>
      <c r="F157" s="334" t="str">
        <f>IF($B157="","",INDEX('All CCC'!F$7:F$754,MATCH(WatchList!$B157,'All CCC'!$B$7:$B$754,0)))</f>
        <v/>
      </c>
      <c r="G157" s="334" t="str">
        <f>IF($B157="","",INDEX('All CCC'!G$7:G$754,MATCH(WatchList!$B157,'All CCC'!$B$7:$B$754,0)))</f>
        <v/>
      </c>
      <c r="H157" s="334" t="str">
        <f>IF($B157="","",INDEX('All CCC'!H$7:H$754,MATCH(WatchList!$B157,'All CCC'!$B$7:$B$754,0)))</f>
        <v/>
      </c>
      <c r="I157" s="334" t="str">
        <f>IF($B157="","",INDEX('All CCC'!I$7:I$754,MATCH(WatchList!$B157,'All CCC'!$B$7:$B$754,0)))</f>
        <v/>
      </c>
      <c r="J157" s="334" t="str">
        <f>IF($B157="","",INDEX('All CCC'!J$7:J$754,MATCH(WatchList!$B157,'All CCC'!$B$7:$B$754,0)))</f>
        <v/>
      </c>
      <c r="K157" s="334" t="str">
        <f>IF($B157="","",INDEX('All CCC'!K$7:K$754,MATCH(WatchList!$B157,'All CCC'!$B$7:$B$754,0)))</f>
        <v/>
      </c>
      <c r="L157" s="334" t="str">
        <f>IF($B157="","",INDEX('All CCC'!L$7:L$754,MATCH(WatchList!$B157,'All CCC'!$B$7:$B$754,0)))</f>
        <v/>
      </c>
      <c r="M157" s="334" t="str">
        <f>IF($B157="","",INDEX('All CCC'!M$7:M$754,MATCH(WatchList!$B157,'All CCC'!$B$7:$B$754,0)))</f>
        <v/>
      </c>
      <c r="N157" s="334" t="str">
        <f>IF($B157="","",INDEX('All CCC'!N$7:N$754,MATCH(WatchList!$B157,'All CCC'!$B$7:$B$754,0)))</f>
        <v/>
      </c>
      <c r="O157" s="334" t="str">
        <f>IF($B157="","",INDEX('All CCC'!O$7:O$754,MATCH(WatchList!$B157,'All CCC'!$B$7:$B$754,0)))</f>
        <v/>
      </c>
      <c r="P157" s="335" t="str">
        <f>IF($B157="","",INDEX('All CCC'!P$7:P$754,MATCH(WatchList!$B157,'All CCC'!$B$7:$B$754,0)))</f>
        <v/>
      </c>
      <c r="Q157" s="335" t="str">
        <f>IF($B157="","",INDEX('All CCC'!Q$7:Q$754,MATCH(WatchList!$B157,'All CCC'!$B$7:$B$754,0)))</f>
        <v/>
      </c>
      <c r="R157" s="334" t="str">
        <f>IF($B157="","",INDEX('All CCC'!R$7:R$754,MATCH(WatchList!$B157,'All CCC'!$B$7:$B$754,0)))</f>
        <v/>
      </c>
      <c r="S157" s="334" t="str">
        <f>IF($B157="","",INDEX('All CCC'!S$7:S$754,MATCH(WatchList!$B157,'All CCC'!$B$7:$B$754,0)))</f>
        <v/>
      </c>
      <c r="T157" s="334" t="str">
        <f>IF($B157="","",INDEX('All CCC'!T$7:T$754,MATCH(WatchList!$B157,'All CCC'!$B$7:$B$754,0)))</f>
        <v/>
      </c>
      <c r="U157" s="334" t="str">
        <f>IF($B157="","",INDEX('All CCC'!U$7:U$754,MATCH(WatchList!$B157,'All CCC'!$B$7:$B$754,0)))</f>
        <v/>
      </c>
      <c r="V157" s="334" t="str">
        <f>IF($B157="","",INDEX('All CCC'!V$7:V$754,MATCH(WatchList!$B157,'All CCC'!$B$7:$B$754,0)))</f>
        <v/>
      </c>
      <c r="W157" s="334" t="str">
        <f>IF($B157="","",INDEX('All CCC'!W$7:W$754,MATCH(WatchList!$B157,'All CCC'!$B$7:$B$754,0)))</f>
        <v/>
      </c>
      <c r="X157" s="334" t="str">
        <f>IF($B157="","",INDEX('All CCC'!X$7:X$754,MATCH(WatchList!$B157,'All CCC'!$B$7:$B$754,0)))</f>
        <v/>
      </c>
      <c r="Y157" s="334" t="str">
        <f>IF($B157="","",INDEX('All CCC'!Y$7:Y$754,MATCH(WatchList!$B157,'All CCC'!$B$7:$B$754,0)))</f>
        <v/>
      </c>
      <c r="Z157" s="334" t="str">
        <f>IF($B157="","",INDEX('All CCC'!Z$7:Z$754,MATCH(WatchList!$B157,'All CCC'!$B$7:$B$754,0)))</f>
        <v/>
      </c>
      <c r="AA157" s="334" t="str">
        <f>IF($B157="","",INDEX('All CCC'!AA$7:AA$754,MATCH(WatchList!$B157,'All CCC'!$B$7:$B$754,0)))</f>
        <v/>
      </c>
      <c r="AB157" s="334" t="str">
        <f>IF($B157="","",INDEX('All CCC'!AB$7:AB$754,MATCH(WatchList!$B157,'All CCC'!$B$7:$B$754,0)))</f>
        <v/>
      </c>
      <c r="AC157" s="334" t="str">
        <f>IF($B157="","",INDEX('All CCC'!AC$7:AC$754,MATCH(WatchList!$B157,'All CCC'!$B$7:$B$754,0)))</f>
        <v/>
      </c>
      <c r="AD157" s="334" t="str">
        <f>IF($B157="","",INDEX('All CCC'!AD$7:AD$754,MATCH(WatchList!$B157,'All CCC'!$B$7:$B$754,0)))</f>
        <v/>
      </c>
      <c r="AE157" s="334" t="str">
        <f>IF($B157="","",INDEX('All CCC'!AE$7:AE$754,MATCH(WatchList!$B157,'All CCC'!$B$7:$B$754,0)))</f>
        <v/>
      </c>
      <c r="AF157" s="334" t="str">
        <f>IF($B157="","",INDEX('All CCC'!AF$7:AF$754,MATCH(WatchList!$B157,'All CCC'!$B$7:$B$754,0)))</f>
        <v/>
      </c>
      <c r="AG157" s="334" t="str">
        <f>IF($B157="","",INDEX('All CCC'!AG$7:AG$754,MATCH(WatchList!$B157,'All CCC'!$B$7:$B$754,0)))</f>
        <v/>
      </c>
      <c r="AH157" s="334" t="str">
        <f>IF($B157="","",INDEX('All CCC'!AH$7:AH$754,MATCH(WatchList!$B157,'All CCC'!$B$7:$B$754,0)))</f>
        <v/>
      </c>
      <c r="AI157" s="334" t="str">
        <f>IF($B157="","",INDEX('All CCC'!AI$7:AI$754,MATCH(WatchList!$B157,'All CCC'!$B$7:$B$754,0)))</f>
        <v/>
      </c>
      <c r="AJ157" s="334" t="str">
        <f>IF($B157="","",INDEX('All CCC'!AJ$7:AJ$754,MATCH(WatchList!$B157,'All CCC'!$B$7:$B$754,0)))</f>
        <v/>
      </c>
      <c r="AK157" s="334" t="str">
        <f>IF($B157="","",INDEX('All CCC'!AK$7:AK$754,MATCH(WatchList!$B157,'All CCC'!$B$7:$B$754,0)))</f>
        <v/>
      </c>
      <c r="AL157" s="334" t="str">
        <f>IF($B157="","",INDEX('All CCC'!AL$7:AL$754,MATCH(WatchList!$B157,'All CCC'!$B$7:$B$754,0)))</f>
        <v/>
      </c>
      <c r="AM157" s="334" t="str">
        <f>IF($B157="","",INDEX('All CCC'!AM$7:AM$754,MATCH(WatchList!$B157,'All CCC'!$B$7:$B$754,0)))</f>
        <v/>
      </c>
      <c r="AN157" s="334" t="str">
        <f>IF($B157="","",INDEX('All CCC'!AN$7:AN$754,MATCH(WatchList!$B157,'All CCC'!$B$7:$B$754,0)))</f>
        <v/>
      </c>
      <c r="AO157" s="334" t="str">
        <f>IF($B157="","",INDEX('All CCC'!AO$7:AO$754,MATCH(WatchList!$B157,'All CCC'!$B$7:$B$754,0)))</f>
        <v/>
      </c>
      <c r="AP157" s="334" t="str">
        <f>IF($B157="","",INDEX('All CCC'!AP$7:AP$754,MATCH(WatchList!$B157,'All CCC'!$B$7:$B$754,0)))</f>
        <v/>
      </c>
      <c r="AQ157" s="334" t="str">
        <f>IF($B157="","",INDEX('All CCC'!AQ$7:AQ$754,MATCH(WatchList!$B157,'All CCC'!$B$7:$B$754,0)))</f>
        <v/>
      </c>
      <c r="AR157" s="334" t="str">
        <f>IF($B157="","",INDEX('All CCC'!AR$7:AR$754,MATCH(WatchList!$B157,'All CCC'!$B$7:$B$754,0)))</f>
        <v/>
      </c>
      <c r="AS157" s="334" t="str">
        <f>IF($B157="","",INDEX('All CCC'!AS$7:AS$754,MATCH(WatchList!$B157,'All CCC'!$B$7:$B$754,0)))</f>
        <v/>
      </c>
      <c r="AT157" s="334" t="str">
        <f>IF($B157="","",INDEX('All CCC'!AT$7:AT$754,MATCH(WatchList!$B157,'All CCC'!$B$7:$B$754,0)))</f>
        <v/>
      </c>
      <c r="AU157" s="334" t="str">
        <f>IF($B157="","",INDEX('All CCC'!AU$7:AU$754,MATCH(WatchList!$B157,'All CCC'!$B$7:$B$754,0)))</f>
        <v/>
      </c>
      <c r="AV157" s="334" t="str">
        <f>IF($B157="","",INDEX('All CCC'!AV$7:AV$754,MATCH(WatchList!$B157,'All CCC'!$B$7:$B$754,0)))</f>
        <v/>
      </c>
      <c r="AW157" s="334" t="str">
        <f>IF($B157="","",INDEX('All CCC'!AW$7:AW$754,MATCH(WatchList!$B157,'All CCC'!$B$7:$B$754,0)))</f>
        <v/>
      </c>
      <c r="AX157" s="334" t="str">
        <f>IF($B157="","",INDEX('All CCC'!AX$7:AX$754,MATCH(WatchList!$B157,'All CCC'!$B$7:$B$754,0)))</f>
        <v/>
      </c>
      <c r="AY157" s="334" t="str">
        <f>IF($B157="","",INDEX('All CCC'!AY$7:AY$754,MATCH(WatchList!$B157,'All CCC'!$B$7:$B$754,0)))</f>
        <v/>
      </c>
      <c r="AZ157" s="334" t="str">
        <f>IF($B157="","",INDEX('All CCC'!AZ$7:AZ$754,MATCH(WatchList!$B157,'All CCC'!$B$7:$B$754,0)))</f>
        <v/>
      </c>
      <c r="BA157" s="334" t="str">
        <f>IF($B157="","",INDEX('All CCC'!BA$7:BA$754,MATCH(WatchList!$B157,'All CCC'!$B$7:$B$754,0)))</f>
        <v/>
      </c>
      <c r="BB157" s="334" t="str">
        <f>IF($B157="","",INDEX('All CCC'!BB$7:BB$754,MATCH(WatchList!$B157,'All CCC'!$B$7:$B$754,0)))</f>
        <v/>
      </c>
      <c r="BC157" s="334" t="str">
        <f>IF($B157="","",INDEX('All CCC'!BC$7:BC$754,MATCH(WatchList!$B157,'All CCC'!$B$7:$B$754,0)))</f>
        <v/>
      </c>
      <c r="BD157" s="334" t="str">
        <f>IF($B157="","",INDEX('All CCC'!BD$7:BD$754,MATCH(WatchList!$B157,'All CCC'!$B$7:$B$754,0)))</f>
        <v/>
      </c>
      <c r="BE157" s="334" t="str">
        <f>IF($B157="","",INDEX('All CCC'!BE$7:BE$754,MATCH(WatchList!$B157,'All CCC'!$B$7:$B$754,0)))</f>
        <v/>
      </c>
      <c r="BF157" s="334" t="str">
        <f>IF($B157="","",INDEX('All CCC'!BF$7:BF$754,MATCH(WatchList!$B157,'All CCC'!$B$7:$B$754,0)))</f>
        <v/>
      </c>
      <c r="BG157" s="334" t="str">
        <f>IF($B157="","",INDEX('All CCC'!BG$7:BG$754,MATCH(WatchList!$B157,'All CCC'!$B$7:$B$754,0)))</f>
        <v/>
      </c>
    </row>
    <row r="158" spans="1:59" x14ac:dyDescent="0.2">
      <c r="A158" s="333" t="str">
        <f>IF($B158="","",INDEX('All CCC'!A$7:A$754,MATCH(WatchList!$B158,'All CCC'!$B$7:$B$754,0)))</f>
        <v/>
      </c>
      <c r="B158" s="127"/>
      <c r="C158" s="334" t="str">
        <f>IF($B158="","",INDEX('All CCC'!C$7:C$754,MATCH(WatchList!$B158,'All CCC'!$B$7:$B$754,0)))</f>
        <v/>
      </c>
      <c r="D158" s="334" t="str">
        <f>IF($B158="","",INDEX('All CCC'!D$7:D$754,MATCH(WatchList!$B158,'All CCC'!$B$7:$B$754,0)))</f>
        <v/>
      </c>
      <c r="E158" s="334" t="str">
        <f>IF($B158="","",INDEX('All CCC'!E$7:E$754,MATCH(WatchList!$B158,'All CCC'!$B$7:$B$754,0)))</f>
        <v/>
      </c>
      <c r="F158" s="334" t="str">
        <f>IF($B158="","",INDEX('All CCC'!F$7:F$754,MATCH(WatchList!$B158,'All CCC'!$B$7:$B$754,0)))</f>
        <v/>
      </c>
      <c r="G158" s="334" t="str">
        <f>IF($B158="","",INDEX('All CCC'!G$7:G$754,MATCH(WatchList!$B158,'All CCC'!$B$7:$B$754,0)))</f>
        <v/>
      </c>
      <c r="H158" s="334" t="str">
        <f>IF($B158="","",INDEX('All CCC'!H$7:H$754,MATCH(WatchList!$B158,'All CCC'!$B$7:$B$754,0)))</f>
        <v/>
      </c>
      <c r="I158" s="334" t="str">
        <f>IF($B158="","",INDEX('All CCC'!I$7:I$754,MATCH(WatchList!$B158,'All CCC'!$B$7:$B$754,0)))</f>
        <v/>
      </c>
      <c r="J158" s="334" t="str">
        <f>IF($B158="","",INDEX('All CCC'!J$7:J$754,MATCH(WatchList!$B158,'All CCC'!$B$7:$B$754,0)))</f>
        <v/>
      </c>
      <c r="K158" s="334" t="str">
        <f>IF($B158="","",INDEX('All CCC'!K$7:K$754,MATCH(WatchList!$B158,'All CCC'!$B$7:$B$754,0)))</f>
        <v/>
      </c>
      <c r="L158" s="334" t="str">
        <f>IF($B158="","",INDEX('All CCC'!L$7:L$754,MATCH(WatchList!$B158,'All CCC'!$B$7:$B$754,0)))</f>
        <v/>
      </c>
      <c r="M158" s="334" t="str">
        <f>IF($B158="","",INDEX('All CCC'!M$7:M$754,MATCH(WatchList!$B158,'All CCC'!$B$7:$B$754,0)))</f>
        <v/>
      </c>
      <c r="N158" s="334" t="str">
        <f>IF($B158="","",INDEX('All CCC'!N$7:N$754,MATCH(WatchList!$B158,'All CCC'!$B$7:$B$754,0)))</f>
        <v/>
      </c>
      <c r="O158" s="334" t="str">
        <f>IF($B158="","",INDEX('All CCC'!O$7:O$754,MATCH(WatchList!$B158,'All CCC'!$B$7:$B$754,0)))</f>
        <v/>
      </c>
      <c r="P158" s="335" t="str">
        <f>IF($B158="","",INDEX('All CCC'!P$7:P$754,MATCH(WatchList!$B158,'All CCC'!$B$7:$B$754,0)))</f>
        <v/>
      </c>
      <c r="Q158" s="335" t="str">
        <f>IF($B158="","",INDEX('All CCC'!Q$7:Q$754,MATCH(WatchList!$B158,'All CCC'!$B$7:$B$754,0)))</f>
        <v/>
      </c>
      <c r="R158" s="334" t="str">
        <f>IF($B158="","",INDEX('All CCC'!R$7:R$754,MATCH(WatchList!$B158,'All CCC'!$B$7:$B$754,0)))</f>
        <v/>
      </c>
      <c r="S158" s="334" t="str">
        <f>IF($B158="","",INDEX('All CCC'!S$7:S$754,MATCH(WatchList!$B158,'All CCC'!$B$7:$B$754,0)))</f>
        <v/>
      </c>
      <c r="T158" s="334" t="str">
        <f>IF($B158="","",INDEX('All CCC'!T$7:T$754,MATCH(WatchList!$B158,'All CCC'!$B$7:$B$754,0)))</f>
        <v/>
      </c>
      <c r="U158" s="334" t="str">
        <f>IF($B158="","",INDEX('All CCC'!U$7:U$754,MATCH(WatchList!$B158,'All CCC'!$B$7:$B$754,0)))</f>
        <v/>
      </c>
      <c r="V158" s="334" t="str">
        <f>IF($B158="","",INDEX('All CCC'!V$7:V$754,MATCH(WatchList!$B158,'All CCC'!$B$7:$B$754,0)))</f>
        <v/>
      </c>
      <c r="W158" s="334" t="str">
        <f>IF($B158="","",INDEX('All CCC'!W$7:W$754,MATCH(WatchList!$B158,'All CCC'!$B$7:$B$754,0)))</f>
        <v/>
      </c>
      <c r="X158" s="334" t="str">
        <f>IF($B158="","",INDEX('All CCC'!X$7:X$754,MATCH(WatchList!$B158,'All CCC'!$B$7:$B$754,0)))</f>
        <v/>
      </c>
      <c r="Y158" s="334" t="str">
        <f>IF($B158="","",INDEX('All CCC'!Y$7:Y$754,MATCH(WatchList!$B158,'All CCC'!$B$7:$B$754,0)))</f>
        <v/>
      </c>
      <c r="Z158" s="334" t="str">
        <f>IF($B158="","",INDEX('All CCC'!Z$7:Z$754,MATCH(WatchList!$B158,'All CCC'!$B$7:$B$754,0)))</f>
        <v/>
      </c>
      <c r="AA158" s="334" t="str">
        <f>IF($B158="","",INDEX('All CCC'!AA$7:AA$754,MATCH(WatchList!$B158,'All CCC'!$B$7:$B$754,0)))</f>
        <v/>
      </c>
      <c r="AB158" s="334" t="str">
        <f>IF($B158="","",INDEX('All CCC'!AB$7:AB$754,MATCH(WatchList!$B158,'All CCC'!$B$7:$B$754,0)))</f>
        <v/>
      </c>
      <c r="AC158" s="334" t="str">
        <f>IF($B158="","",INDEX('All CCC'!AC$7:AC$754,MATCH(WatchList!$B158,'All CCC'!$B$7:$B$754,0)))</f>
        <v/>
      </c>
      <c r="AD158" s="334" t="str">
        <f>IF($B158="","",INDEX('All CCC'!AD$7:AD$754,MATCH(WatchList!$B158,'All CCC'!$B$7:$B$754,0)))</f>
        <v/>
      </c>
      <c r="AE158" s="334" t="str">
        <f>IF($B158="","",INDEX('All CCC'!AE$7:AE$754,MATCH(WatchList!$B158,'All CCC'!$B$7:$B$754,0)))</f>
        <v/>
      </c>
      <c r="AF158" s="334" t="str">
        <f>IF($B158="","",INDEX('All CCC'!AF$7:AF$754,MATCH(WatchList!$B158,'All CCC'!$B$7:$B$754,0)))</f>
        <v/>
      </c>
      <c r="AG158" s="334" t="str">
        <f>IF($B158="","",INDEX('All CCC'!AG$7:AG$754,MATCH(WatchList!$B158,'All CCC'!$B$7:$B$754,0)))</f>
        <v/>
      </c>
      <c r="AH158" s="334" t="str">
        <f>IF($B158="","",INDEX('All CCC'!AH$7:AH$754,MATCH(WatchList!$B158,'All CCC'!$B$7:$B$754,0)))</f>
        <v/>
      </c>
      <c r="AI158" s="334" t="str">
        <f>IF($B158="","",INDEX('All CCC'!AI$7:AI$754,MATCH(WatchList!$B158,'All CCC'!$B$7:$B$754,0)))</f>
        <v/>
      </c>
      <c r="AJ158" s="334" t="str">
        <f>IF($B158="","",INDEX('All CCC'!AJ$7:AJ$754,MATCH(WatchList!$B158,'All CCC'!$B$7:$B$754,0)))</f>
        <v/>
      </c>
      <c r="AK158" s="334" t="str">
        <f>IF($B158="","",INDEX('All CCC'!AK$7:AK$754,MATCH(WatchList!$B158,'All CCC'!$B$7:$B$754,0)))</f>
        <v/>
      </c>
      <c r="AL158" s="334" t="str">
        <f>IF($B158="","",INDEX('All CCC'!AL$7:AL$754,MATCH(WatchList!$B158,'All CCC'!$B$7:$B$754,0)))</f>
        <v/>
      </c>
      <c r="AM158" s="334" t="str">
        <f>IF($B158="","",INDEX('All CCC'!AM$7:AM$754,MATCH(WatchList!$B158,'All CCC'!$B$7:$B$754,0)))</f>
        <v/>
      </c>
      <c r="AN158" s="334" t="str">
        <f>IF($B158="","",INDEX('All CCC'!AN$7:AN$754,MATCH(WatchList!$B158,'All CCC'!$B$7:$B$754,0)))</f>
        <v/>
      </c>
      <c r="AO158" s="334" t="str">
        <f>IF($B158="","",INDEX('All CCC'!AO$7:AO$754,MATCH(WatchList!$B158,'All CCC'!$B$7:$B$754,0)))</f>
        <v/>
      </c>
      <c r="AP158" s="334" t="str">
        <f>IF($B158="","",INDEX('All CCC'!AP$7:AP$754,MATCH(WatchList!$B158,'All CCC'!$B$7:$B$754,0)))</f>
        <v/>
      </c>
      <c r="AQ158" s="334" t="str">
        <f>IF($B158="","",INDEX('All CCC'!AQ$7:AQ$754,MATCH(WatchList!$B158,'All CCC'!$B$7:$B$754,0)))</f>
        <v/>
      </c>
      <c r="AR158" s="334" t="str">
        <f>IF($B158="","",INDEX('All CCC'!AR$7:AR$754,MATCH(WatchList!$B158,'All CCC'!$B$7:$B$754,0)))</f>
        <v/>
      </c>
      <c r="AS158" s="334" t="str">
        <f>IF($B158="","",INDEX('All CCC'!AS$7:AS$754,MATCH(WatchList!$B158,'All CCC'!$B$7:$B$754,0)))</f>
        <v/>
      </c>
      <c r="AT158" s="334" t="str">
        <f>IF($B158="","",INDEX('All CCC'!AT$7:AT$754,MATCH(WatchList!$B158,'All CCC'!$B$7:$B$754,0)))</f>
        <v/>
      </c>
      <c r="AU158" s="334" t="str">
        <f>IF($B158="","",INDEX('All CCC'!AU$7:AU$754,MATCH(WatchList!$B158,'All CCC'!$B$7:$B$754,0)))</f>
        <v/>
      </c>
      <c r="AV158" s="334" t="str">
        <f>IF($B158="","",INDEX('All CCC'!AV$7:AV$754,MATCH(WatchList!$B158,'All CCC'!$B$7:$B$754,0)))</f>
        <v/>
      </c>
      <c r="AW158" s="334" t="str">
        <f>IF($B158="","",INDEX('All CCC'!AW$7:AW$754,MATCH(WatchList!$B158,'All CCC'!$B$7:$B$754,0)))</f>
        <v/>
      </c>
      <c r="AX158" s="334" t="str">
        <f>IF($B158="","",INDEX('All CCC'!AX$7:AX$754,MATCH(WatchList!$B158,'All CCC'!$B$7:$B$754,0)))</f>
        <v/>
      </c>
      <c r="AY158" s="334" t="str">
        <f>IF($B158="","",INDEX('All CCC'!AY$7:AY$754,MATCH(WatchList!$B158,'All CCC'!$B$7:$B$754,0)))</f>
        <v/>
      </c>
      <c r="AZ158" s="334" t="str">
        <f>IF($B158="","",INDEX('All CCC'!AZ$7:AZ$754,MATCH(WatchList!$B158,'All CCC'!$B$7:$B$754,0)))</f>
        <v/>
      </c>
      <c r="BA158" s="334" t="str">
        <f>IF($B158="","",INDEX('All CCC'!BA$7:BA$754,MATCH(WatchList!$B158,'All CCC'!$B$7:$B$754,0)))</f>
        <v/>
      </c>
      <c r="BB158" s="334" t="str">
        <f>IF($B158="","",INDEX('All CCC'!BB$7:BB$754,MATCH(WatchList!$B158,'All CCC'!$B$7:$B$754,0)))</f>
        <v/>
      </c>
      <c r="BC158" s="334" t="str">
        <f>IF($B158="","",INDEX('All CCC'!BC$7:BC$754,MATCH(WatchList!$B158,'All CCC'!$B$7:$B$754,0)))</f>
        <v/>
      </c>
      <c r="BD158" s="334" t="str">
        <f>IF($B158="","",INDEX('All CCC'!BD$7:BD$754,MATCH(WatchList!$B158,'All CCC'!$B$7:$B$754,0)))</f>
        <v/>
      </c>
      <c r="BE158" s="334" t="str">
        <f>IF($B158="","",INDEX('All CCC'!BE$7:BE$754,MATCH(WatchList!$B158,'All CCC'!$B$7:$B$754,0)))</f>
        <v/>
      </c>
      <c r="BF158" s="334" t="str">
        <f>IF($B158="","",INDEX('All CCC'!BF$7:BF$754,MATCH(WatchList!$B158,'All CCC'!$B$7:$B$754,0)))</f>
        <v/>
      </c>
      <c r="BG158" s="334" t="str">
        <f>IF($B158="","",INDEX('All CCC'!BG$7:BG$754,MATCH(WatchList!$B158,'All CCC'!$B$7:$B$754,0)))</f>
        <v/>
      </c>
    </row>
    <row r="159" spans="1:59" x14ac:dyDescent="0.2">
      <c r="A159" s="333" t="str">
        <f>IF($B159="","",INDEX('All CCC'!A$7:A$754,MATCH(WatchList!$B159,'All CCC'!$B$7:$B$754,0)))</f>
        <v/>
      </c>
      <c r="B159" s="127"/>
      <c r="C159" s="334" t="str">
        <f>IF($B159="","",INDEX('All CCC'!C$7:C$754,MATCH(WatchList!$B159,'All CCC'!$B$7:$B$754,0)))</f>
        <v/>
      </c>
      <c r="D159" s="334" t="str">
        <f>IF($B159="","",INDEX('All CCC'!D$7:D$754,MATCH(WatchList!$B159,'All CCC'!$B$7:$B$754,0)))</f>
        <v/>
      </c>
      <c r="E159" s="334" t="str">
        <f>IF($B159="","",INDEX('All CCC'!E$7:E$754,MATCH(WatchList!$B159,'All CCC'!$B$7:$B$754,0)))</f>
        <v/>
      </c>
      <c r="F159" s="334" t="str">
        <f>IF($B159="","",INDEX('All CCC'!F$7:F$754,MATCH(WatchList!$B159,'All CCC'!$B$7:$B$754,0)))</f>
        <v/>
      </c>
      <c r="G159" s="334" t="str">
        <f>IF($B159="","",INDEX('All CCC'!G$7:G$754,MATCH(WatchList!$B159,'All CCC'!$B$7:$B$754,0)))</f>
        <v/>
      </c>
      <c r="H159" s="334" t="str">
        <f>IF($B159="","",INDEX('All CCC'!H$7:H$754,MATCH(WatchList!$B159,'All CCC'!$B$7:$B$754,0)))</f>
        <v/>
      </c>
      <c r="I159" s="334" t="str">
        <f>IF($B159="","",INDEX('All CCC'!I$7:I$754,MATCH(WatchList!$B159,'All CCC'!$B$7:$B$754,0)))</f>
        <v/>
      </c>
      <c r="J159" s="334" t="str">
        <f>IF($B159="","",INDEX('All CCC'!J$7:J$754,MATCH(WatchList!$B159,'All CCC'!$B$7:$B$754,0)))</f>
        <v/>
      </c>
      <c r="K159" s="334" t="str">
        <f>IF($B159="","",INDEX('All CCC'!K$7:K$754,MATCH(WatchList!$B159,'All CCC'!$B$7:$B$754,0)))</f>
        <v/>
      </c>
      <c r="L159" s="334" t="str">
        <f>IF($B159="","",INDEX('All CCC'!L$7:L$754,MATCH(WatchList!$B159,'All CCC'!$B$7:$B$754,0)))</f>
        <v/>
      </c>
      <c r="M159" s="334" t="str">
        <f>IF($B159="","",INDEX('All CCC'!M$7:M$754,MATCH(WatchList!$B159,'All CCC'!$B$7:$B$754,0)))</f>
        <v/>
      </c>
      <c r="N159" s="334" t="str">
        <f>IF($B159="","",INDEX('All CCC'!N$7:N$754,MATCH(WatchList!$B159,'All CCC'!$B$7:$B$754,0)))</f>
        <v/>
      </c>
      <c r="O159" s="334" t="str">
        <f>IF($B159="","",INDEX('All CCC'!O$7:O$754,MATCH(WatchList!$B159,'All CCC'!$B$7:$B$754,0)))</f>
        <v/>
      </c>
      <c r="P159" s="335" t="str">
        <f>IF($B159="","",INDEX('All CCC'!P$7:P$754,MATCH(WatchList!$B159,'All CCC'!$B$7:$B$754,0)))</f>
        <v/>
      </c>
      <c r="Q159" s="335" t="str">
        <f>IF($B159="","",INDEX('All CCC'!Q$7:Q$754,MATCH(WatchList!$B159,'All CCC'!$B$7:$B$754,0)))</f>
        <v/>
      </c>
      <c r="R159" s="334" t="str">
        <f>IF($B159="","",INDEX('All CCC'!R$7:R$754,MATCH(WatchList!$B159,'All CCC'!$B$7:$B$754,0)))</f>
        <v/>
      </c>
      <c r="S159" s="334" t="str">
        <f>IF($B159="","",INDEX('All CCC'!S$7:S$754,MATCH(WatchList!$B159,'All CCC'!$B$7:$B$754,0)))</f>
        <v/>
      </c>
      <c r="T159" s="334" t="str">
        <f>IF($B159="","",INDEX('All CCC'!T$7:T$754,MATCH(WatchList!$B159,'All CCC'!$B$7:$B$754,0)))</f>
        <v/>
      </c>
      <c r="U159" s="334" t="str">
        <f>IF($B159="","",INDEX('All CCC'!U$7:U$754,MATCH(WatchList!$B159,'All CCC'!$B$7:$B$754,0)))</f>
        <v/>
      </c>
      <c r="V159" s="334" t="str">
        <f>IF($B159="","",INDEX('All CCC'!V$7:V$754,MATCH(WatchList!$B159,'All CCC'!$B$7:$B$754,0)))</f>
        <v/>
      </c>
      <c r="W159" s="334" t="str">
        <f>IF($B159="","",INDEX('All CCC'!W$7:W$754,MATCH(WatchList!$B159,'All CCC'!$B$7:$B$754,0)))</f>
        <v/>
      </c>
      <c r="X159" s="334" t="str">
        <f>IF($B159="","",INDEX('All CCC'!X$7:X$754,MATCH(WatchList!$B159,'All CCC'!$B$7:$B$754,0)))</f>
        <v/>
      </c>
      <c r="Y159" s="334" t="str">
        <f>IF($B159="","",INDEX('All CCC'!Y$7:Y$754,MATCH(WatchList!$B159,'All CCC'!$B$7:$B$754,0)))</f>
        <v/>
      </c>
      <c r="Z159" s="334" t="str">
        <f>IF($B159="","",INDEX('All CCC'!Z$7:Z$754,MATCH(WatchList!$B159,'All CCC'!$B$7:$B$754,0)))</f>
        <v/>
      </c>
      <c r="AA159" s="334" t="str">
        <f>IF($B159="","",INDEX('All CCC'!AA$7:AA$754,MATCH(WatchList!$B159,'All CCC'!$B$7:$B$754,0)))</f>
        <v/>
      </c>
      <c r="AB159" s="334" t="str">
        <f>IF($B159="","",INDEX('All CCC'!AB$7:AB$754,MATCH(WatchList!$B159,'All CCC'!$B$7:$B$754,0)))</f>
        <v/>
      </c>
      <c r="AC159" s="334" t="str">
        <f>IF($B159="","",INDEX('All CCC'!AC$7:AC$754,MATCH(WatchList!$B159,'All CCC'!$B$7:$B$754,0)))</f>
        <v/>
      </c>
      <c r="AD159" s="334" t="str">
        <f>IF($B159="","",INDEX('All CCC'!AD$7:AD$754,MATCH(WatchList!$B159,'All CCC'!$B$7:$B$754,0)))</f>
        <v/>
      </c>
      <c r="AE159" s="334" t="str">
        <f>IF($B159="","",INDEX('All CCC'!AE$7:AE$754,MATCH(WatchList!$B159,'All CCC'!$B$7:$B$754,0)))</f>
        <v/>
      </c>
      <c r="AF159" s="334" t="str">
        <f>IF($B159="","",INDEX('All CCC'!AF$7:AF$754,MATCH(WatchList!$B159,'All CCC'!$B$7:$B$754,0)))</f>
        <v/>
      </c>
      <c r="AG159" s="334" t="str">
        <f>IF($B159="","",INDEX('All CCC'!AG$7:AG$754,MATCH(WatchList!$B159,'All CCC'!$B$7:$B$754,0)))</f>
        <v/>
      </c>
      <c r="AH159" s="334" t="str">
        <f>IF($B159="","",INDEX('All CCC'!AH$7:AH$754,MATCH(WatchList!$B159,'All CCC'!$B$7:$B$754,0)))</f>
        <v/>
      </c>
      <c r="AI159" s="334" t="str">
        <f>IF($B159="","",INDEX('All CCC'!AI$7:AI$754,MATCH(WatchList!$B159,'All CCC'!$B$7:$B$754,0)))</f>
        <v/>
      </c>
      <c r="AJ159" s="334" t="str">
        <f>IF($B159="","",INDEX('All CCC'!AJ$7:AJ$754,MATCH(WatchList!$B159,'All CCC'!$B$7:$B$754,0)))</f>
        <v/>
      </c>
      <c r="AK159" s="334" t="str">
        <f>IF($B159="","",INDEX('All CCC'!AK$7:AK$754,MATCH(WatchList!$B159,'All CCC'!$B$7:$B$754,0)))</f>
        <v/>
      </c>
      <c r="AL159" s="334" t="str">
        <f>IF($B159="","",INDEX('All CCC'!AL$7:AL$754,MATCH(WatchList!$B159,'All CCC'!$B$7:$B$754,0)))</f>
        <v/>
      </c>
      <c r="AM159" s="334" t="str">
        <f>IF($B159="","",INDEX('All CCC'!AM$7:AM$754,MATCH(WatchList!$B159,'All CCC'!$B$7:$B$754,0)))</f>
        <v/>
      </c>
      <c r="AN159" s="334" t="str">
        <f>IF($B159="","",INDEX('All CCC'!AN$7:AN$754,MATCH(WatchList!$B159,'All CCC'!$B$7:$B$754,0)))</f>
        <v/>
      </c>
      <c r="AO159" s="334" t="str">
        <f>IF($B159="","",INDEX('All CCC'!AO$7:AO$754,MATCH(WatchList!$B159,'All CCC'!$B$7:$B$754,0)))</f>
        <v/>
      </c>
      <c r="AP159" s="334" t="str">
        <f>IF($B159="","",INDEX('All CCC'!AP$7:AP$754,MATCH(WatchList!$B159,'All CCC'!$B$7:$B$754,0)))</f>
        <v/>
      </c>
      <c r="AQ159" s="334" t="str">
        <f>IF($B159="","",INDEX('All CCC'!AQ$7:AQ$754,MATCH(WatchList!$B159,'All CCC'!$B$7:$B$754,0)))</f>
        <v/>
      </c>
      <c r="AR159" s="334" t="str">
        <f>IF($B159="","",INDEX('All CCC'!AR$7:AR$754,MATCH(WatchList!$B159,'All CCC'!$B$7:$B$754,0)))</f>
        <v/>
      </c>
      <c r="AS159" s="334" t="str">
        <f>IF($B159="","",INDEX('All CCC'!AS$7:AS$754,MATCH(WatchList!$B159,'All CCC'!$B$7:$B$754,0)))</f>
        <v/>
      </c>
      <c r="AT159" s="334" t="str">
        <f>IF($B159="","",INDEX('All CCC'!AT$7:AT$754,MATCH(WatchList!$B159,'All CCC'!$B$7:$B$754,0)))</f>
        <v/>
      </c>
      <c r="AU159" s="334" t="str">
        <f>IF($B159="","",INDEX('All CCC'!AU$7:AU$754,MATCH(WatchList!$B159,'All CCC'!$B$7:$B$754,0)))</f>
        <v/>
      </c>
      <c r="AV159" s="334" t="str">
        <f>IF($B159="","",INDEX('All CCC'!AV$7:AV$754,MATCH(WatchList!$B159,'All CCC'!$B$7:$B$754,0)))</f>
        <v/>
      </c>
      <c r="AW159" s="334" t="str">
        <f>IF($B159="","",INDEX('All CCC'!AW$7:AW$754,MATCH(WatchList!$B159,'All CCC'!$B$7:$B$754,0)))</f>
        <v/>
      </c>
      <c r="AX159" s="334" t="str">
        <f>IF($B159="","",INDEX('All CCC'!AX$7:AX$754,MATCH(WatchList!$B159,'All CCC'!$B$7:$B$754,0)))</f>
        <v/>
      </c>
      <c r="AY159" s="334" t="str">
        <f>IF($B159="","",INDEX('All CCC'!AY$7:AY$754,MATCH(WatchList!$B159,'All CCC'!$B$7:$B$754,0)))</f>
        <v/>
      </c>
      <c r="AZ159" s="334" t="str">
        <f>IF($B159="","",INDEX('All CCC'!AZ$7:AZ$754,MATCH(WatchList!$B159,'All CCC'!$B$7:$B$754,0)))</f>
        <v/>
      </c>
      <c r="BA159" s="334" t="str">
        <f>IF($B159="","",INDEX('All CCC'!BA$7:BA$754,MATCH(WatchList!$B159,'All CCC'!$B$7:$B$754,0)))</f>
        <v/>
      </c>
      <c r="BB159" s="334" t="str">
        <f>IF($B159="","",INDEX('All CCC'!BB$7:BB$754,MATCH(WatchList!$B159,'All CCC'!$B$7:$B$754,0)))</f>
        <v/>
      </c>
      <c r="BC159" s="334" t="str">
        <f>IF($B159="","",INDEX('All CCC'!BC$7:BC$754,MATCH(WatchList!$B159,'All CCC'!$B$7:$B$754,0)))</f>
        <v/>
      </c>
      <c r="BD159" s="334" t="str">
        <f>IF($B159="","",INDEX('All CCC'!BD$7:BD$754,MATCH(WatchList!$B159,'All CCC'!$B$7:$B$754,0)))</f>
        <v/>
      </c>
      <c r="BE159" s="334" t="str">
        <f>IF($B159="","",INDEX('All CCC'!BE$7:BE$754,MATCH(WatchList!$B159,'All CCC'!$B$7:$B$754,0)))</f>
        <v/>
      </c>
      <c r="BF159" s="334" t="str">
        <f>IF($B159="","",INDEX('All CCC'!BF$7:BF$754,MATCH(WatchList!$B159,'All CCC'!$B$7:$B$754,0)))</f>
        <v/>
      </c>
      <c r="BG159" s="334" t="str">
        <f>IF($B159="","",INDEX('All CCC'!BG$7:BG$754,MATCH(WatchList!$B159,'All CCC'!$B$7:$B$754,0)))</f>
        <v/>
      </c>
    </row>
    <row r="160" spans="1:59" x14ac:dyDescent="0.2">
      <c r="A160" s="333" t="str">
        <f>IF($B160="","",INDEX('All CCC'!A$7:A$754,MATCH(WatchList!$B160,'All CCC'!$B$7:$B$754,0)))</f>
        <v/>
      </c>
      <c r="B160" s="127"/>
      <c r="C160" s="334" t="str">
        <f>IF($B160="","",INDEX('All CCC'!C$7:C$754,MATCH(WatchList!$B160,'All CCC'!$B$7:$B$754,0)))</f>
        <v/>
      </c>
      <c r="D160" s="334" t="str">
        <f>IF($B160="","",INDEX('All CCC'!D$7:D$754,MATCH(WatchList!$B160,'All CCC'!$B$7:$B$754,0)))</f>
        <v/>
      </c>
      <c r="E160" s="334" t="str">
        <f>IF($B160="","",INDEX('All CCC'!E$7:E$754,MATCH(WatchList!$B160,'All CCC'!$B$7:$B$754,0)))</f>
        <v/>
      </c>
      <c r="F160" s="334" t="str">
        <f>IF($B160="","",INDEX('All CCC'!F$7:F$754,MATCH(WatchList!$B160,'All CCC'!$B$7:$B$754,0)))</f>
        <v/>
      </c>
      <c r="G160" s="334" t="str">
        <f>IF($B160="","",INDEX('All CCC'!G$7:G$754,MATCH(WatchList!$B160,'All CCC'!$B$7:$B$754,0)))</f>
        <v/>
      </c>
      <c r="H160" s="334" t="str">
        <f>IF($B160="","",INDEX('All CCC'!H$7:H$754,MATCH(WatchList!$B160,'All CCC'!$B$7:$B$754,0)))</f>
        <v/>
      </c>
      <c r="I160" s="334" t="str">
        <f>IF($B160="","",INDEX('All CCC'!I$7:I$754,MATCH(WatchList!$B160,'All CCC'!$B$7:$B$754,0)))</f>
        <v/>
      </c>
      <c r="J160" s="334" t="str">
        <f>IF($B160="","",INDEX('All CCC'!J$7:J$754,MATCH(WatchList!$B160,'All CCC'!$B$7:$B$754,0)))</f>
        <v/>
      </c>
      <c r="K160" s="334" t="str">
        <f>IF($B160="","",INDEX('All CCC'!K$7:K$754,MATCH(WatchList!$B160,'All CCC'!$B$7:$B$754,0)))</f>
        <v/>
      </c>
      <c r="L160" s="334" t="str">
        <f>IF($B160="","",INDEX('All CCC'!L$7:L$754,MATCH(WatchList!$B160,'All CCC'!$B$7:$B$754,0)))</f>
        <v/>
      </c>
      <c r="M160" s="334" t="str">
        <f>IF($B160="","",INDEX('All CCC'!M$7:M$754,MATCH(WatchList!$B160,'All CCC'!$B$7:$B$754,0)))</f>
        <v/>
      </c>
      <c r="N160" s="334" t="str">
        <f>IF($B160="","",INDEX('All CCC'!N$7:N$754,MATCH(WatchList!$B160,'All CCC'!$B$7:$B$754,0)))</f>
        <v/>
      </c>
      <c r="O160" s="334" t="str">
        <f>IF($B160="","",INDEX('All CCC'!O$7:O$754,MATCH(WatchList!$B160,'All CCC'!$B$7:$B$754,0)))</f>
        <v/>
      </c>
      <c r="P160" s="335" t="str">
        <f>IF($B160="","",INDEX('All CCC'!P$7:P$754,MATCH(WatchList!$B160,'All CCC'!$B$7:$B$754,0)))</f>
        <v/>
      </c>
      <c r="Q160" s="335" t="str">
        <f>IF($B160="","",INDEX('All CCC'!Q$7:Q$754,MATCH(WatchList!$B160,'All CCC'!$B$7:$B$754,0)))</f>
        <v/>
      </c>
      <c r="R160" s="334" t="str">
        <f>IF($B160="","",INDEX('All CCC'!R$7:R$754,MATCH(WatchList!$B160,'All CCC'!$B$7:$B$754,0)))</f>
        <v/>
      </c>
      <c r="S160" s="334" t="str">
        <f>IF($B160="","",INDEX('All CCC'!S$7:S$754,MATCH(WatchList!$B160,'All CCC'!$B$7:$B$754,0)))</f>
        <v/>
      </c>
      <c r="T160" s="334" t="str">
        <f>IF($B160="","",INDEX('All CCC'!T$7:T$754,MATCH(WatchList!$B160,'All CCC'!$B$7:$B$754,0)))</f>
        <v/>
      </c>
      <c r="U160" s="334" t="str">
        <f>IF($B160="","",INDEX('All CCC'!U$7:U$754,MATCH(WatchList!$B160,'All CCC'!$B$7:$B$754,0)))</f>
        <v/>
      </c>
      <c r="V160" s="334" t="str">
        <f>IF($B160="","",INDEX('All CCC'!V$7:V$754,MATCH(WatchList!$B160,'All CCC'!$B$7:$B$754,0)))</f>
        <v/>
      </c>
      <c r="W160" s="334" t="str">
        <f>IF($B160="","",INDEX('All CCC'!W$7:W$754,MATCH(WatchList!$B160,'All CCC'!$B$7:$B$754,0)))</f>
        <v/>
      </c>
      <c r="X160" s="334" t="str">
        <f>IF($B160="","",INDEX('All CCC'!X$7:X$754,MATCH(WatchList!$B160,'All CCC'!$B$7:$B$754,0)))</f>
        <v/>
      </c>
      <c r="Y160" s="334" t="str">
        <f>IF($B160="","",INDEX('All CCC'!Y$7:Y$754,MATCH(WatchList!$B160,'All CCC'!$B$7:$B$754,0)))</f>
        <v/>
      </c>
      <c r="Z160" s="334" t="str">
        <f>IF($B160="","",INDEX('All CCC'!Z$7:Z$754,MATCH(WatchList!$B160,'All CCC'!$B$7:$B$754,0)))</f>
        <v/>
      </c>
      <c r="AA160" s="334" t="str">
        <f>IF($B160="","",INDEX('All CCC'!AA$7:AA$754,MATCH(WatchList!$B160,'All CCC'!$B$7:$B$754,0)))</f>
        <v/>
      </c>
      <c r="AB160" s="334" t="str">
        <f>IF($B160="","",INDEX('All CCC'!AB$7:AB$754,MATCH(WatchList!$B160,'All CCC'!$B$7:$B$754,0)))</f>
        <v/>
      </c>
      <c r="AC160" s="334" t="str">
        <f>IF($B160="","",INDEX('All CCC'!AC$7:AC$754,MATCH(WatchList!$B160,'All CCC'!$B$7:$B$754,0)))</f>
        <v/>
      </c>
      <c r="AD160" s="334" t="str">
        <f>IF($B160="","",INDEX('All CCC'!AD$7:AD$754,MATCH(WatchList!$B160,'All CCC'!$B$7:$B$754,0)))</f>
        <v/>
      </c>
      <c r="AE160" s="334" t="str">
        <f>IF($B160="","",INDEX('All CCC'!AE$7:AE$754,MATCH(WatchList!$B160,'All CCC'!$B$7:$B$754,0)))</f>
        <v/>
      </c>
      <c r="AF160" s="334" t="str">
        <f>IF($B160="","",INDEX('All CCC'!AF$7:AF$754,MATCH(WatchList!$B160,'All CCC'!$B$7:$B$754,0)))</f>
        <v/>
      </c>
      <c r="AG160" s="334" t="str">
        <f>IF($B160="","",INDEX('All CCC'!AG$7:AG$754,MATCH(WatchList!$B160,'All CCC'!$B$7:$B$754,0)))</f>
        <v/>
      </c>
      <c r="AH160" s="334" t="str">
        <f>IF($B160="","",INDEX('All CCC'!AH$7:AH$754,MATCH(WatchList!$B160,'All CCC'!$B$7:$B$754,0)))</f>
        <v/>
      </c>
      <c r="AI160" s="334" t="str">
        <f>IF($B160="","",INDEX('All CCC'!AI$7:AI$754,MATCH(WatchList!$B160,'All CCC'!$B$7:$B$754,0)))</f>
        <v/>
      </c>
      <c r="AJ160" s="334" t="str">
        <f>IF($B160="","",INDEX('All CCC'!AJ$7:AJ$754,MATCH(WatchList!$B160,'All CCC'!$B$7:$B$754,0)))</f>
        <v/>
      </c>
      <c r="AK160" s="334" t="str">
        <f>IF($B160="","",INDEX('All CCC'!AK$7:AK$754,MATCH(WatchList!$B160,'All CCC'!$B$7:$B$754,0)))</f>
        <v/>
      </c>
      <c r="AL160" s="334" t="str">
        <f>IF($B160="","",INDEX('All CCC'!AL$7:AL$754,MATCH(WatchList!$B160,'All CCC'!$B$7:$B$754,0)))</f>
        <v/>
      </c>
      <c r="AM160" s="334" t="str">
        <f>IF($B160="","",INDEX('All CCC'!AM$7:AM$754,MATCH(WatchList!$B160,'All CCC'!$B$7:$B$754,0)))</f>
        <v/>
      </c>
      <c r="AN160" s="334" t="str">
        <f>IF($B160="","",INDEX('All CCC'!AN$7:AN$754,MATCH(WatchList!$B160,'All CCC'!$B$7:$B$754,0)))</f>
        <v/>
      </c>
      <c r="AO160" s="334" t="str">
        <f>IF($B160="","",INDEX('All CCC'!AO$7:AO$754,MATCH(WatchList!$B160,'All CCC'!$B$7:$B$754,0)))</f>
        <v/>
      </c>
      <c r="AP160" s="334" t="str">
        <f>IF($B160="","",INDEX('All CCC'!AP$7:AP$754,MATCH(WatchList!$B160,'All CCC'!$B$7:$B$754,0)))</f>
        <v/>
      </c>
      <c r="AQ160" s="334" t="str">
        <f>IF($B160="","",INDEX('All CCC'!AQ$7:AQ$754,MATCH(WatchList!$B160,'All CCC'!$B$7:$B$754,0)))</f>
        <v/>
      </c>
      <c r="AR160" s="334" t="str">
        <f>IF($B160="","",INDEX('All CCC'!AR$7:AR$754,MATCH(WatchList!$B160,'All CCC'!$B$7:$B$754,0)))</f>
        <v/>
      </c>
      <c r="AS160" s="334" t="str">
        <f>IF($B160="","",INDEX('All CCC'!AS$7:AS$754,MATCH(WatchList!$B160,'All CCC'!$B$7:$B$754,0)))</f>
        <v/>
      </c>
      <c r="AT160" s="334" t="str">
        <f>IF($B160="","",INDEX('All CCC'!AT$7:AT$754,MATCH(WatchList!$B160,'All CCC'!$B$7:$B$754,0)))</f>
        <v/>
      </c>
      <c r="AU160" s="334" t="str">
        <f>IF($B160="","",INDEX('All CCC'!AU$7:AU$754,MATCH(WatchList!$B160,'All CCC'!$B$7:$B$754,0)))</f>
        <v/>
      </c>
      <c r="AV160" s="334" t="str">
        <f>IF($B160="","",INDEX('All CCC'!AV$7:AV$754,MATCH(WatchList!$B160,'All CCC'!$B$7:$B$754,0)))</f>
        <v/>
      </c>
      <c r="AW160" s="334" t="str">
        <f>IF($B160="","",INDEX('All CCC'!AW$7:AW$754,MATCH(WatchList!$B160,'All CCC'!$B$7:$B$754,0)))</f>
        <v/>
      </c>
      <c r="AX160" s="334" t="str">
        <f>IF($B160="","",INDEX('All CCC'!AX$7:AX$754,MATCH(WatchList!$B160,'All CCC'!$B$7:$B$754,0)))</f>
        <v/>
      </c>
      <c r="AY160" s="334" t="str">
        <f>IF($B160="","",INDEX('All CCC'!AY$7:AY$754,MATCH(WatchList!$B160,'All CCC'!$B$7:$B$754,0)))</f>
        <v/>
      </c>
      <c r="AZ160" s="334" t="str">
        <f>IF($B160="","",INDEX('All CCC'!AZ$7:AZ$754,MATCH(WatchList!$B160,'All CCC'!$B$7:$B$754,0)))</f>
        <v/>
      </c>
      <c r="BA160" s="334" t="str">
        <f>IF($B160="","",INDEX('All CCC'!BA$7:BA$754,MATCH(WatchList!$B160,'All CCC'!$B$7:$B$754,0)))</f>
        <v/>
      </c>
      <c r="BB160" s="334" t="str">
        <f>IF($B160="","",INDEX('All CCC'!BB$7:BB$754,MATCH(WatchList!$B160,'All CCC'!$B$7:$B$754,0)))</f>
        <v/>
      </c>
      <c r="BC160" s="334" t="str">
        <f>IF($B160="","",INDEX('All CCC'!BC$7:BC$754,MATCH(WatchList!$B160,'All CCC'!$B$7:$B$754,0)))</f>
        <v/>
      </c>
      <c r="BD160" s="334" t="str">
        <f>IF($B160="","",INDEX('All CCC'!BD$7:BD$754,MATCH(WatchList!$B160,'All CCC'!$B$7:$B$754,0)))</f>
        <v/>
      </c>
      <c r="BE160" s="334" t="str">
        <f>IF($B160="","",INDEX('All CCC'!BE$7:BE$754,MATCH(WatchList!$B160,'All CCC'!$B$7:$B$754,0)))</f>
        <v/>
      </c>
      <c r="BF160" s="334" t="str">
        <f>IF($B160="","",INDEX('All CCC'!BF$7:BF$754,MATCH(WatchList!$B160,'All CCC'!$B$7:$B$754,0)))</f>
        <v/>
      </c>
      <c r="BG160" s="334" t="str">
        <f>IF($B160="","",INDEX('All CCC'!BG$7:BG$754,MATCH(WatchList!$B160,'All CCC'!$B$7:$B$754,0)))</f>
        <v/>
      </c>
    </row>
    <row r="161" spans="1:59" x14ac:dyDescent="0.2">
      <c r="A161" s="333" t="str">
        <f>IF($B161="","",INDEX('All CCC'!A$7:A$754,MATCH(WatchList!$B161,'All CCC'!$B$7:$B$754,0)))</f>
        <v/>
      </c>
      <c r="B161" s="127"/>
      <c r="C161" s="334" t="str">
        <f>IF($B161="","",INDEX('All CCC'!C$7:C$754,MATCH(WatchList!$B161,'All CCC'!$B$7:$B$754,0)))</f>
        <v/>
      </c>
      <c r="D161" s="334" t="str">
        <f>IF($B161="","",INDEX('All CCC'!D$7:D$754,MATCH(WatchList!$B161,'All CCC'!$B$7:$B$754,0)))</f>
        <v/>
      </c>
      <c r="E161" s="334" t="str">
        <f>IF($B161="","",INDEX('All CCC'!E$7:E$754,MATCH(WatchList!$B161,'All CCC'!$B$7:$B$754,0)))</f>
        <v/>
      </c>
      <c r="F161" s="334" t="str">
        <f>IF($B161="","",INDEX('All CCC'!F$7:F$754,MATCH(WatchList!$B161,'All CCC'!$B$7:$B$754,0)))</f>
        <v/>
      </c>
      <c r="G161" s="334" t="str">
        <f>IF($B161="","",INDEX('All CCC'!G$7:G$754,MATCH(WatchList!$B161,'All CCC'!$B$7:$B$754,0)))</f>
        <v/>
      </c>
      <c r="H161" s="334" t="str">
        <f>IF($B161="","",INDEX('All CCC'!H$7:H$754,MATCH(WatchList!$B161,'All CCC'!$B$7:$B$754,0)))</f>
        <v/>
      </c>
      <c r="I161" s="334" t="str">
        <f>IF($B161="","",INDEX('All CCC'!I$7:I$754,MATCH(WatchList!$B161,'All CCC'!$B$7:$B$754,0)))</f>
        <v/>
      </c>
      <c r="J161" s="334" t="str">
        <f>IF($B161="","",INDEX('All CCC'!J$7:J$754,MATCH(WatchList!$B161,'All CCC'!$B$7:$B$754,0)))</f>
        <v/>
      </c>
      <c r="K161" s="334" t="str">
        <f>IF($B161="","",INDEX('All CCC'!K$7:K$754,MATCH(WatchList!$B161,'All CCC'!$B$7:$B$754,0)))</f>
        <v/>
      </c>
      <c r="L161" s="334" t="str">
        <f>IF($B161="","",INDEX('All CCC'!L$7:L$754,MATCH(WatchList!$B161,'All CCC'!$B$7:$B$754,0)))</f>
        <v/>
      </c>
      <c r="M161" s="334" t="str">
        <f>IF($B161="","",INDEX('All CCC'!M$7:M$754,MATCH(WatchList!$B161,'All CCC'!$B$7:$B$754,0)))</f>
        <v/>
      </c>
      <c r="N161" s="334" t="str">
        <f>IF($B161="","",INDEX('All CCC'!N$7:N$754,MATCH(WatchList!$B161,'All CCC'!$B$7:$B$754,0)))</f>
        <v/>
      </c>
      <c r="O161" s="334" t="str">
        <f>IF($B161="","",INDEX('All CCC'!O$7:O$754,MATCH(WatchList!$B161,'All CCC'!$B$7:$B$754,0)))</f>
        <v/>
      </c>
      <c r="P161" s="335" t="str">
        <f>IF($B161="","",INDEX('All CCC'!P$7:P$754,MATCH(WatchList!$B161,'All CCC'!$B$7:$B$754,0)))</f>
        <v/>
      </c>
      <c r="Q161" s="335" t="str">
        <f>IF($B161="","",INDEX('All CCC'!Q$7:Q$754,MATCH(WatchList!$B161,'All CCC'!$B$7:$B$754,0)))</f>
        <v/>
      </c>
      <c r="R161" s="334" t="str">
        <f>IF($B161="","",INDEX('All CCC'!R$7:R$754,MATCH(WatchList!$B161,'All CCC'!$B$7:$B$754,0)))</f>
        <v/>
      </c>
      <c r="S161" s="334" t="str">
        <f>IF($B161="","",INDEX('All CCC'!S$7:S$754,MATCH(WatchList!$B161,'All CCC'!$B$7:$B$754,0)))</f>
        <v/>
      </c>
      <c r="T161" s="334" t="str">
        <f>IF($B161="","",INDEX('All CCC'!T$7:T$754,MATCH(WatchList!$B161,'All CCC'!$B$7:$B$754,0)))</f>
        <v/>
      </c>
      <c r="U161" s="334" t="str">
        <f>IF($B161="","",INDEX('All CCC'!U$7:U$754,MATCH(WatchList!$B161,'All CCC'!$B$7:$B$754,0)))</f>
        <v/>
      </c>
      <c r="V161" s="334" t="str">
        <f>IF($B161="","",INDEX('All CCC'!V$7:V$754,MATCH(WatchList!$B161,'All CCC'!$B$7:$B$754,0)))</f>
        <v/>
      </c>
      <c r="W161" s="334" t="str">
        <f>IF($B161="","",INDEX('All CCC'!W$7:W$754,MATCH(WatchList!$B161,'All CCC'!$B$7:$B$754,0)))</f>
        <v/>
      </c>
      <c r="X161" s="334" t="str">
        <f>IF($B161="","",INDEX('All CCC'!X$7:X$754,MATCH(WatchList!$B161,'All CCC'!$B$7:$B$754,0)))</f>
        <v/>
      </c>
      <c r="Y161" s="334" t="str">
        <f>IF($B161="","",INDEX('All CCC'!Y$7:Y$754,MATCH(WatchList!$B161,'All CCC'!$B$7:$B$754,0)))</f>
        <v/>
      </c>
      <c r="Z161" s="334" t="str">
        <f>IF($B161="","",INDEX('All CCC'!Z$7:Z$754,MATCH(WatchList!$B161,'All CCC'!$B$7:$B$754,0)))</f>
        <v/>
      </c>
      <c r="AA161" s="334" t="str">
        <f>IF($B161="","",INDEX('All CCC'!AA$7:AA$754,MATCH(WatchList!$B161,'All CCC'!$B$7:$B$754,0)))</f>
        <v/>
      </c>
      <c r="AB161" s="334" t="str">
        <f>IF($B161="","",INDEX('All CCC'!AB$7:AB$754,MATCH(WatchList!$B161,'All CCC'!$B$7:$B$754,0)))</f>
        <v/>
      </c>
      <c r="AC161" s="334" t="str">
        <f>IF($B161="","",INDEX('All CCC'!AC$7:AC$754,MATCH(WatchList!$B161,'All CCC'!$B$7:$B$754,0)))</f>
        <v/>
      </c>
      <c r="AD161" s="334" t="str">
        <f>IF($B161="","",INDEX('All CCC'!AD$7:AD$754,MATCH(WatchList!$B161,'All CCC'!$B$7:$B$754,0)))</f>
        <v/>
      </c>
      <c r="AE161" s="334" t="str">
        <f>IF($B161="","",INDEX('All CCC'!AE$7:AE$754,MATCH(WatchList!$B161,'All CCC'!$B$7:$B$754,0)))</f>
        <v/>
      </c>
      <c r="AF161" s="334" t="str">
        <f>IF($B161="","",INDEX('All CCC'!AF$7:AF$754,MATCH(WatchList!$B161,'All CCC'!$B$7:$B$754,0)))</f>
        <v/>
      </c>
      <c r="AG161" s="334" t="str">
        <f>IF($B161="","",INDEX('All CCC'!AG$7:AG$754,MATCH(WatchList!$B161,'All CCC'!$B$7:$B$754,0)))</f>
        <v/>
      </c>
      <c r="AH161" s="334" t="str">
        <f>IF($B161="","",INDEX('All CCC'!AH$7:AH$754,MATCH(WatchList!$B161,'All CCC'!$B$7:$B$754,0)))</f>
        <v/>
      </c>
      <c r="AI161" s="334" t="str">
        <f>IF($B161="","",INDEX('All CCC'!AI$7:AI$754,MATCH(WatchList!$B161,'All CCC'!$B$7:$B$754,0)))</f>
        <v/>
      </c>
      <c r="AJ161" s="334" t="str">
        <f>IF($B161="","",INDEX('All CCC'!AJ$7:AJ$754,MATCH(WatchList!$B161,'All CCC'!$B$7:$B$754,0)))</f>
        <v/>
      </c>
      <c r="AK161" s="334" t="str">
        <f>IF($B161="","",INDEX('All CCC'!AK$7:AK$754,MATCH(WatchList!$B161,'All CCC'!$B$7:$B$754,0)))</f>
        <v/>
      </c>
      <c r="AL161" s="334" t="str">
        <f>IF($B161="","",INDEX('All CCC'!AL$7:AL$754,MATCH(WatchList!$B161,'All CCC'!$B$7:$B$754,0)))</f>
        <v/>
      </c>
      <c r="AM161" s="334" t="str">
        <f>IF($B161="","",INDEX('All CCC'!AM$7:AM$754,MATCH(WatchList!$B161,'All CCC'!$B$7:$B$754,0)))</f>
        <v/>
      </c>
      <c r="AN161" s="334" t="str">
        <f>IF($B161="","",INDEX('All CCC'!AN$7:AN$754,MATCH(WatchList!$B161,'All CCC'!$B$7:$B$754,0)))</f>
        <v/>
      </c>
      <c r="AO161" s="334" t="str">
        <f>IF($B161="","",INDEX('All CCC'!AO$7:AO$754,MATCH(WatchList!$B161,'All CCC'!$B$7:$B$754,0)))</f>
        <v/>
      </c>
      <c r="AP161" s="334" t="str">
        <f>IF($B161="","",INDEX('All CCC'!AP$7:AP$754,MATCH(WatchList!$B161,'All CCC'!$B$7:$B$754,0)))</f>
        <v/>
      </c>
      <c r="AQ161" s="334" t="str">
        <f>IF($B161="","",INDEX('All CCC'!AQ$7:AQ$754,MATCH(WatchList!$B161,'All CCC'!$B$7:$B$754,0)))</f>
        <v/>
      </c>
      <c r="AR161" s="334" t="str">
        <f>IF($B161="","",INDEX('All CCC'!AR$7:AR$754,MATCH(WatchList!$B161,'All CCC'!$B$7:$B$754,0)))</f>
        <v/>
      </c>
      <c r="AS161" s="334" t="str">
        <f>IF($B161="","",INDEX('All CCC'!AS$7:AS$754,MATCH(WatchList!$B161,'All CCC'!$B$7:$B$754,0)))</f>
        <v/>
      </c>
      <c r="AT161" s="334" t="str">
        <f>IF($B161="","",INDEX('All CCC'!AT$7:AT$754,MATCH(WatchList!$B161,'All CCC'!$B$7:$B$754,0)))</f>
        <v/>
      </c>
      <c r="AU161" s="334" t="str">
        <f>IF($B161="","",INDEX('All CCC'!AU$7:AU$754,MATCH(WatchList!$B161,'All CCC'!$B$7:$B$754,0)))</f>
        <v/>
      </c>
      <c r="AV161" s="334" t="str">
        <f>IF($B161="","",INDEX('All CCC'!AV$7:AV$754,MATCH(WatchList!$B161,'All CCC'!$B$7:$B$754,0)))</f>
        <v/>
      </c>
      <c r="AW161" s="334" t="str">
        <f>IF($B161="","",INDEX('All CCC'!AW$7:AW$754,MATCH(WatchList!$B161,'All CCC'!$B$7:$B$754,0)))</f>
        <v/>
      </c>
      <c r="AX161" s="334" t="str">
        <f>IF($B161="","",INDEX('All CCC'!AX$7:AX$754,MATCH(WatchList!$B161,'All CCC'!$B$7:$B$754,0)))</f>
        <v/>
      </c>
      <c r="AY161" s="334" t="str">
        <f>IF($B161="","",INDEX('All CCC'!AY$7:AY$754,MATCH(WatchList!$B161,'All CCC'!$B$7:$B$754,0)))</f>
        <v/>
      </c>
      <c r="AZ161" s="334" t="str">
        <f>IF($B161="","",INDEX('All CCC'!AZ$7:AZ$754,MATCH(WatchList!$B161,'All CCC'!$B$7:$B$754,0)))</f>
        <v/>
      </c>
      <c r="BA161" s="334" t="str">
        <f>IF($B161="","",INDEX('All CCC'!BA$7:BA$754,MATCH(WatchList!$B161,'All CCC'!$B$7:$B$754,0)))</f>
        <v/>
      </c>
      <c r="BB161" s="334" t="str">
        <f>IF($B161="","",INDEX('All CCC'!BB$7:BB$754,MATCH(WatchList!$B161,'All CCC'!$B$7:$B$754,0)))</f>
        <v/>
      </c>
      <c r="BC161" s="334" t="str">
        <f>IF($B161="","",INDEX('All CCC'!BC$7:BC$754,MATCH(WatchList!$B161,'All CCC'!$B$7:$B$754,0)))</f>
        <v/>
      </c>
      <c r="BD161" s="334" t="str">
        <f>IF($B161="","",INDEX('All CCC'!BD$7:BD$754,MATCH(WatchList!$B161,'All CCC'!$B$7:$B$754,0)))</f>
        <v/>
      </c>
      <c r="BE161" s="334" t="str">
        <f>IF($B161="","",INDEX('All CCC'!BE$7:BE$754,MATCH(WatchList!$B161,'All CCC'!$B$7:$B$754,0)))</f>
        <v/>
      </c>
      <c r="BF161" s="334" t="str">
        <f>IF($B161="","",INDEX('All CCC'!BF$7:BF$754,MATCH(WatchList!$B161,'All CCC'!$B$7:$B$754,0)))</f>
        <v/>
      </c>
      <c r="BG161" s="334" t="str">
        <f>IF($B161="","",INDEX('All CCC'!BG$7:BG$754,MATCH(WatchList!$B161,'All CCC'!$B$7:$B$754,0)))</f>
        <v/>
      </c>
    </row>
    <row r="162" spans="1:59" x14ac:dyDescent="0.2">
      <c r="A162" s="333" t="str">
        <f>IF($B162="","",INDEX('All CCC'!A$7:A$754,MATCH(WatchList!$B162,'All CCC'!$B$7:$B$754,0)))</f>
        <v/>
      </c>
      <c r="B162" s="127"/>
      <c r="C162" s="334" t="str">
        <f>IF($B162="","",INDEX('All CCC'!C$7:C$754,MATCH(WatchList!$B162,'All CCC'!$B$7:$B$754,0)))</f>
        <v/>
      </c>
      <c r="D162" s="334" t="str">
        <f>IF($B162="","",INDEX('All CCC'!D$7:D$754,MATCH(WatchList!$B162,'All CCC'!$B$7:$B$754,0)))</f>
        <v/>
      </c>
      <c r="E162" s="334" t="str">
        <f>IF($B162="","",INDEX('All CCC'!E$7:E$754,MATCH(WatchList!$B162,'All CCC'!$B$7:$B$754,0)))</f>
        <v/>
      </c>
      <c r="F162" s="334" t="str">
        <f>IF($B162="","",INDEX('All CCC'!F$7:F$754,MATCH(WatchList!$B162,'All CCC'!$B$7:$B$754,0)))</f>
        <v/>
      </c>
      <c r="G162" s="334" t="str">
        <f>IF($B162="","",INDEX('All CCC'!G$7:G$754,MATCH(WatchList!$B162,'All CCC'!$B$7:$B$754,0)))</f>
        <v/>
      </c>
      <c r="H162" s="334" t="str">
        <f>IF($B162="","",INDEX('All CCC'!H$7:H$754,MATCH(WatchList!$B162,'All CCC'!$B$7:$B$754,0)))</f>
        <v/>
      </c>
      <c r="I162" s="334" t="str">
        <f>IF($B162="","",INDEX('All CCC'!I$7:I$754,MATCH(WatchList!$B162,'All CCC'!$B$7:$B$754,0)))</f>
        <v/>
      </c>
      <c r="J162" s="334" t="str">
        <f>IF($B162="","",INDEX('All CCC'!J$7:J$754,MATCH(WatchList!$B162,'All CCC'!$B$7:$B$754,0)))</f>
        <v/>
      </c>
      <c r="K162" s="334" t="str">
        <f>IF($B162="","",INDEX('All CCC'!K$7:K$754,MATCH(WatchList!$B162,'All CCC'!$B$7:$B$754,0)))</f>
        <v/>
      </c>
      <c r="L162" s="334" t="str">
        <f>IF($B162="","",INDEX('All CCC'!L$7:L$754,MATCH(WatchList!$B162,'All CCC'!$B$7:$B$754,0)))</f>
        <v/>
      </c>
      <c r="M162" s="334" t="str">
        <f>IF($B162="","",INDEX('All CCC'!M$7:M$754,MATCH(WatchList!$B162,'All CCC'!$B$7:$B$754,0)))</f>
        <v/>
      </c>
      <c r="N162" s="334" t="str">
        <f>IF($B162="","",INDEX('All CCC'!N$7:N$754,MATCH(WatchList!$B162,'All CCC'!$B$7:$B$754,0)))</f>
        <v/>
      </c>
      <c r="O162" s="334" t="str">
        <f>IF($B162="","",INDEX('All CCC'!O$7:O$754,MATCH(WatchList!$B162,'All CCC'!$B$7:$B$754,0)))</f>
        <v/>
      </c>
      <c r="P162" s="335" t="str">
        <f>IF($B162="","",INDEX('All CCC'!P$7:P$754,MATCH(WatchList!$B162,'All CCC'!$B$7:$B$754,0)))</f>
        <v/>
      </c>
      <c r="Q162" s="335" t="str">
        <f>IF($B162="","",INDEX('All CCC'!Q$7:Q$754,MATCH(WatchList!$B162,'All CCC'!$B$7:$B$754,0)))</f>
        <v/>
      </c>
      <c r="R162" s="334" t="str">
        <f>IF($B162="","",INDEX('All CCC'!R$7:R$754,MATCH(WatchList!$B162,'All CCC'!$B$7:$B$754,0)))</f>
        <v/>
      </c>
      <c r="S162" s="334" t="str">
        <f>IF($B162="","",INDEX('All CCC'!S$7:S$754,MATCH(WatchList!$B162,'All CCC'!$B$7:$B$754,0)))</f>
        <v/>
      </c>
      <c r="T162" s="334" t="str">
        <f>IF($B162="","",INDEX('All CCC'!T$7:T$754,MATCH(WatchList!$B162,'All CCC'!$B$7:$B$754,0)))</f>
        <v/>
      </c>
      <c r="U162" s="334" t="str">
        <f>IF($B162="","",INDEX('All CCC'!U$7:U$754,MATCH(WatchList!$B162,'All CCC'!$B$7:$B$754,0)))</f>
        <v/>
      </c>
      <c r="V162" s="334" t="str">
        <f>IF($B162="","",INDEX('All CCC'!V$7:V$754,MATCH(WatchList!$B162,'All CCC'!$B$7:$B$754,0)))</f>
        <v/>
      </c>
      <c r="W162" s="334" t="str">
        <f>IF($B162="","",INDEX('All CCC'!W$7:W$754,MATCH(WatchList!$B162,'All CCC'!$B$7:$B$754,0)))</f>
        <v/>
      </c>
      <c r="X162" s="334" t="str">
        <f>IF($B162="","",INDEX('All CCC'!X$7:X$754,MATCH(WatchList!$B162,'All CCC'!$B$7:$B$754,0)))</f>
        <v/>
      </c>
      <c r="Y162" s="334" t="str">
        <f>IF($B162="","",INDEX('All CCC'!Y$7:Y$754,MATCH(WatchList!$B162,'All CCC'!$B$7:$B$754,0)))</f>
        <v/>
      </c>
      <c r="Z162" s="334" t="str">
        <f>IF($B162="","",INDEX('All CCC'!Z$7:Z$754,MATCH(WatchList!$B162,'All CCC'!$B$7:$B$754,0)))</f>
        <v/>
      </c>
      <c r="AA162" s="334" t="str">
        <f>IF($B162="","",INDEX('All CCC'!AA$7:AA$754,MATCH(WatchList!$B162,'All CCC'!$B$7:$B$754,0)))</f>
        <v/>
      </c>
      <c r="AB162" s="334" t="str">
        <f>IF($B162="","",INDEX('All CCC'!AB$7:AB$754,MATCH(WatchList!$B162,'All CCC'!$B$7:$B$754,0)))</f>
        <v/>
      </c>
      <c r="AC162" s="334" t="str">
        <f>IF($B162="","",INDEX('All CCC'!AC$7:AC$754,MATCH(WatchList!$B162,'All CCC'!$B$7:$B$754,0)))</f>
        <v/>
      </c>
      <c r="AD162" s="334" t="str">
        <f>IF($B162="","",INDEX('All CCC'!AD$7:AD$754,MATCH(WatchList!$B162,'All CCC'!$B$7:$B$754,0)))</f>
        <v/>
      </c>
      <c r="AE162" s="334" t="str">
        <f>IF($B162="","",INDEX('All CCC'!AE$7:AE$754,MATCH(WatchList!$B162,'All CCC'!$B$7:$B$754,0)))</f>
        <v/>
      </c>
      <c r="AF162" s="334" t="str">
        <f>IF($B162="","",INDEX('All CCC'!AF$7:AF$754,MATCH(WatchList!$B162,'All CCC'!$B$7:$B$754,0)))</f>
        <v/>
      </c>
      <c r="AG162" s="334" t="str">
        <f>IF($B162="","",INDEX('All CCC'!AG$7:AG$754,MATCH(WatchList!$B162,'All CCC'!$B$7:$B$754,0)))</f>
        <v/>
      </c>
      <c r="AH162" s="334" t="str">
        <f>IF($B162="","",INDEX('All CCC'!AH$7:AH$754,MATCH(WatchList!$B162,'All CCC'!$B$7:$B$754,0)))</f>
        <v/>
      </c>
      <c r="AI162" s="334" t="str">
        <f>IF($B162="","",INDEX('All CCC'!AI$7:AI$754,MATCH(WatchList!$B162,'All CCC'!$B$7:$B$754,0)))</f>
        <v/>
      </c>
      <c r="AJ162" s="334" t="str">
        <f>IF($B162="","",INDEX('All CCC'!AJ$7:AJ$754,MATCH(WatchList!$B162,'All CCC'!$B$7:$B$754,0)))</f>
        <v/>
      </c>
      <c r="AK162" s="334" t="str">
        <f>IF($B162="","",INDEX('All CCC'!AK$7:AK$754,MATCH(WatchList!$B162,'All CCC'!$B$7:$B$754,0)))</f>
        <v/>
      </c>
      <c r="AL162" s="334" t="str">
        <f>IF($B162="","",INDEX('All CCC'!AL$7:AL$754,MATCH(WatchList!$B162,'All CCC'!$B$7:$B$754,0)))</f>
        <v/>
      </c>
      <c r="AM162" s="334" t="str">
        <f>IF($B162="","",INDEX('All CCC'!AM$7:AM$754,MATCH(WatchList!$B162,'All CCC'!$B$7:$B$754,0)))</f>
        <v/>
      </c>
      <c r="AN162" s="334" t="str">
        <f>IF($B162="","",INDEX('All CCC'!AN$7:AN$754,MATCH(WatchList!$B162,'All CCC'!$B$7:$B$754,0)))</f>
        <v/>
      </c>
      <c r="AO162" s="334" t="str">
        <f>IF($B162="","",INDEX('All CCC'!AO$7:AO$754,MATCH(WatchList!$B162,'All CCC'!$B$7:$B$754,0)))</f>
        <v/>
      </c>
      <c r="AP162" s="334" t="str">
        <f>IF($B162="","",INDEX('All CCC'!AP$7:AP$754,MATCH(WatchList!$B162,'All CCC'!$B$7:$B$754,0)))</f>
        <v/>
      </c>
      <c r="AQ162" s="334" t="str">
        <f>IF($B162="","",INDEX('All CCC'!AQ$7:AQ$754,MATCH(WatchList!$B162,'All CCC'!$B$7:$B$754,0)))</f>
        <v/>
      </c>
      <c r="AR162" s="334" t="str">
        <f>IF($B162="","",INDEX('All CCC'!AR$7:AR$754,MATCH(WatchList!$B162,'All CCC'!$B$7:$B$754,0)))</f>
        <v/>
      </c>
      <c r="AS162" s="334" t="str">
        <f>IF($B162="","",INDEX('All CCC'!AS$7:AS$754,MATCH(WatchList!$B162,'All CCC'!$B$7:$B$754,0)))</f>
        <v/>
      </c>
      <c r="AT162" s="334" t="str">
        <f>IF($B162="","",INDEX('All CCC'!AT$7:AT$754,MATCH(WatchList!$B162,'All CCC'!$B$7:$B$754,0)))</f>
        <v/>
      </c>
      <c r="AU162" s="334" t="str">
        <f>IF($B162="","",INDEX('All CCC'!AU$7:AU$754,MATCH(WatchList!$B162,'All CCC'!$B$7:$B$754,0)))</f>
        <v/>
      </c>
      <c r="AV162" s="334" t="str">
        <f>IF($B162="","",INDEX('All CCC'!AV$7:AV$754,MATCH(WatchList!$B162,'All CCC'!$B$7:$B$754,0)))</f>
        <v/>
      </c>
      <c r="AW162" s="334" t="str">
        <f>IF($B162="","",INDEX('All CCC'!AW$7:AW$754,MATCH(WatchList!$B162,'All CCC'!$B$7:$B$754,0)))</f>
        <v/>
      </c>
      <c r="AX162" s="334" t="str">
        <f>IF($B162="","",INDEX('All CCC'!AX$7:AX$754,MATCH(WatchList!$B162,'All CCC'!$B$7:$B$754,0)))</f>
        <v/>
      </c>
      <c r="AY162" s="334" t="str">
        <f>IF($B162="","",INDEX('All CCC'!AY$7:AY$754,MATCH(WatchList!$B162,'All CCC'!$B$7:$B$754,0)))</f>
        <v/>
      </c>
      <c r="AZ162" s="334" t="str">
        <f>IF($B162="","",INDEX('All CCC'!AZ$7:AZ$754,MATCH(WatchList!$B162,'All CCC'!$B$7:$B$754,0)))</f>
        <v/>
      </c>
      <c r="BA162" s="334" t="str">
        <f>IF($B162="","",INDEX('All CCC'!BA$7:BA$754,MATCH(WatchList!$B162,'All CCC'!$B$7:$B$754,0)))</f>
        <v/>
      </c>
      <c r="BB162" s="334" t="str">
        <f>IF($B162="","",INDEX('All CCC'!BB$7:BB$754,MATCH(WatchList!$B162,'All CCC'!$B$7:$B$754,0)))</f>
        <v/>
      </c>
      <c r="BC162" s="334" t="str">
        <f>IF($B162="","",INDEX('All CCC'!BC$7:BC$754,MATCH(WatchList!$B162,'All CCC'!$B$7:$B$754,0)))</f>
        <v/>
      </c>
      <c r="BD162" s="334" t="str">
        <f>IF($B162="","",INDEX('All CCC'!BD$7:BD$754,MATCH(WatchList!$B162,'All CCC'!$B$7:$B$754,0)))</f>
        <v/>
      </c>
      <c r="BE162" s="334" t="str">
        <f>IF($B162="","",INDEX('All CCC'!BE$7:BE$754,MATCH(WatchList!$B162,'All CCC'!$B$7:$B$754,0)))</f>
        <v/>
      </c>
      <c r="BF162" s="334" t="str">
        <f>IF($B162="","",INDEX('All CCC'!BF$7:BF$754,MATCH(WatchList!$B162,'All CCC'!$B$7:$B$754,0)))</f>
        <v/>
      </c>
      <c r="BG162" s="334" t="str">
        <f>IF($B162="","",INDEX('All CCC'!BG$7:BG$754,MATCH(WatchList!$B162,'All CCC'!$B$7:$B$754,0)))</f>
        <v/>
      </c>
    </row>
    <row r="163" spans="1:59" x14ac:dyDescent="0.2">
      <c r="A163" s="333" t="str">
        <f>IF($B163="","",INDEX('All CCC'!A$7:A$754,MATCH(WatchList!$B163,'All CCC'!$B$7:$B$754,0)))</f>
        <v/>
      </c>
      <c r="B163" s="127"/>
      <c r="C163" s="334" t="str">
        <f>IF($B163="","",INDEX('All CCC'!C$7:C$754,MATCH(WatchList!$B163,'All CCC'!$B$7:$B$754,0)))</f>
        <v/>
      </c>
      <c r="D163" s="334" t="str">
        <f>IF($B163="","",INDEX('All CCC'!D$7:D$754,MATCH(WatchList!$B163,'All CCC'!$B$7:$B$754,0)))</f>
        <v/>
      </c>
      <c r="E163" s="334" t="str">
        <f>IF($B163="","",INDEX('All CCC'!E$7:E$754,MATCH(WatchList!$B163,'All CCC'!$B$7:$B$754,0)))</f>
        <v/>
      </c>
      <c r="F163" s="334" t="str">
        <f>IF($B163="","",INDEX('All CCC'!F$7:F$754,MATCH(WatchList!$B163,'All CCC'!$B$7:$B$754,0)))</f>
        <v/>
      </c>
      <c r="G163" s="334" t="str">
        <f>IF($B163="","",INDEX('All CCC'!G$7:G$754,MATCH(WatchList!$B163,'All CCC'!$B$7:$B$754,0)))</f>
        <v/>
      </c>
      <c r="H163" s="334" t="str">
        <f>IF($B163="","",INDEX('All CCC'!H$7:H$754,MATCH(WatchList!$B163,'All CCC'!$B$7:$B$754,0)))</f>
        <v/>
      </c>
      <c r="I163" s="334" t="str">
        <f>IF($B163="","",INDEX('All CCC'!I$7:I$754,MATCH(WatchList!$B163,'All CCC'!$B$7:$B$754,0)))</f>
        <v/>
      </c>
      <c r="J163" s="334" t="str">
        <f>IF($B163="","",INDEX('All CCC'!J$7:J$754,MATCH(WatchList!$B163,'All CCC'!$B$7:$B$754,0)))</f>
        <v/>
      </c>
      <c r="K163" s="334" t="str">
        <f>IF($B163="","",INDEX('All CCC'!K$7:K$754,MATCH(WatchList!$B163,'All CCC'!$B$7:$B$754,0)))</f>
        <v/>
      </c>
      <c r="L163" s="334" t="str">
        <f>IF($B163="","",INDEX('All CCC'!L$7:L$754,MATCH(WatchList!$B163,'All CCC'!$B$7:$B$754,0)))</f>
        <v/>
      </c>
      <c r="M163" s="334" t="str">
        <f>IF($B163="","",INDEX('All CCC'!M$7:M$754,MATCH(WatchList!$B163,'All CCC'!$B$7:$B$754,0)))</f>
        <v/>
      </c>
      <c r="N163" s="334" t="str">
        <f>IF($B163="","",INDEX('All CCC'!N$7:N$754,MATCH(WatchList!$B163,'All CCC'!$B$7:$B$754,0)))</f>
        <v/>
      </c>
      <c r="O163" s="334" t="str">
        <f>IF($B163="","",INDEX('All CCC'!O$7:O$754,MATCH(WatchList!$B163,'All CCC'!$B$7:$B$754,0)))</f>
        <v/>
      </c>
      <c r="P163" s="335" t="str">
        <f>IF($B163="","",INDEX('All CCC'!P$7:P$754,MATCH(WatchList!$B163,'All CCC'!$B$7:$B$754,0)))</f>
        <v/>
      </c>
      <c r="Q163" s="335" t="str">
        <f>IF($B163="","",INDEX('All CCC'!Q$7:Q$754,MATCH(WatchList!$B163,'All CCC'!$B$7:$B$754,0)))</f>
        <v/>
      </c>
      <c r="R163" s="334" t="str">
        <f>IF($B163="","",INDEX('All CCC'!R$7:R$754,MATCH(WatchList!$B163,'All CCC'!$B$7:$B$754,0)))</f>
        <v/>
      </c>
      <c r="S163" s="334" t="str">
        <f>IF($B163="","",INDEX('All CCC'!S$7:S$754,MATCH(WatchList!$B163,'All CCC'!$B$7:$B$754,0)))</f>
        <v/>
      </c>
      <c r="T163" s="334" t="str">
        <f>IF($B163="","",INDEX('All CCC'!T$7:T$754,MATCH(WatchList!$B163,'All CCC'!$B$7:$B$754,0)))</f>
        <v/>
      </c>
      <c r="U163" s="334" t="str">
        <f>IF($B163="","",INDEX('All CCC'!U$7:U$754,MATCH(WatchList!$B163,'All CCC'!$B$7:$B$754,0)))</f>
        <v/>
      </c>
      <c r="V163" s="334" t="str">
        <f>IF($B163="","",INDEX('All CCC'!V$7:V$754,MATCH(WatchList!$B163,'All CCC'!$B$7:$B$754,0)))</f>
        <v/>
      </c>
      <c r="W163" s="334" t="str">
        <f>IF($B163="","",INDEX('All CCC'!W$7:W$754,MATCH(WatchList!$B163,'All CCC'!$B$7:$B$754,0)))</f>
        <v/>
      </c>
      <c r="X163" s="334" t="str">
        <f>IF($B163="","",INDEX('All CCC'!X$7:X$754,MATCH(WatchList!$B163,'All CCC'!$B$7:$B$754,0)))</f>
        <v/>
      </c>
      <c r="Y163" s="334" t="str">
        <f>IF($B163="","",INDEX('All CCC'!Y$7:Y$754,MATCH(WatchList!$B163,'All CCC'!$B$7:$B$754,0)))</f>
        <v/>
      </c>
      <c r="Z163" s="334" t="str">
        <f>IF($B163="","",INDEX('All CCC'!Z$7:Z$754,MATCH(WatchList!$B163,'All CCC'!$B$7:$B$754,0)))</f>
        <v/>
      </c>
      <c r="AA163" s="334" t="str">
        <f>IF($B163="","",INDEX('All CCC'!AA$7:AA$754,MATCH(WatchList!$B163,'All CCC'!$B$7:$B$754,0)))</f>
        <v/>
      </c>
      <c r="AB163" s="334" t="str">
        <f>IF($B163="","",INDEX('All CCC'!AB$7:AB$754,MATCH(WatchList!$B163,'All CCC'!$B$7:$B$754,0)))</f>
        <v/>
      </c>
      <c r="AC163" s="334" t="str">
        <f>IF($B163="","",INDEX('All CCC'!AC$7:AC$754,MATCH(WatchList!$B163,'All CCC'!$B$7:$B$754,0)))</f>
        <v/>
      </c>
      <c r="AD163" s="334" t="str">
        <f>IF($B163="","",INDEX('All CCC'!AD$7:AD$754,MATCH(WatchList!$B163,'All CCC'!$B$7:$B$754,0)))</f>
        <v/>
      </c>
      <c r="AE163" s="334" t="str">
        <f>IF($B163="","",INDEX('All CCC'!AE$7:AE$754,MATCH(WatchList!$B163,'All CCC'!$B$7:$B$754,0)))</f>
        <v/>
      </c>
      <c r="AF163" s="334" t="str">
        <f>IF($B163="","",INDEX('All CCC'!AF$7:AF$754,MATCH(WatchList!$B163,'All CCC'!$B$7:$B$754,0)))</f>
        <v/>
      </c>
      <c r="AG163" s="334" t="str">
        <f>IF($B163="","",INDEX('All CCC'!AG$7:AG$754,MATCH(WatchList!$B163,'All CCC'!$B$7:$B$754,0)))</f>
        <v/>
      </c>
      <c r="AH163" s="334" t="str">
        <f>IF($B163="","",INDEX('All CCC'!AH$7:AH$754,MATCH(WatchList!$B163,'All CCC'!$B$7:$B$754,0)))</f>
        <v/>
      </c>
      <c r="AI163" s="334" t="str">
        <f>IF($B163="","",INDEX('All CCC'!AI$7:AI$754,MATCH(WatchList!$B163,'All CCC'!$B$7:$B$754,0)))</f>
        <v/>
      </c>
      <c r="AJ163" s="334" t="str">
        <f>IF($B163="","",INDEX('All CCC'!AJ$7:AJ$754,MATCH(WatchList!$B163,'All CCC'!$B$7:$B$754,0)))</f>
        <v/>
      </c>
      <c r="AK163" s="334" t="str">
        <f>IF($B163="","",INDEX('All CCC'!AK$7:AK$754,MATCH(WatchList!$B163,'All CCC'!$B$7:$B$754,0)))</f>
        <v/>
      </c>
      <c r="AL163" s="334" t="str">
        <f>IF($B163="","",INDEX('All CCC'!AL$7:AL$754,MATCH(WatchList!$B163,'All CCC'!$B$7:$B$754,0)))</f>
        <v/>
      </c>
      <c r="AM163" s="334" t="str">
        <f>IF($B163="","",INDEX('All CCC'!AM$7:AM$754,MATCH(WatchList!$B163,'All CCC'!$B$7:$B$754,0)))</f>
        <v/>
      </c>
      <c r="AN163" s="334" t="str">
        <f>IF($B163="","",INDEX('All CCC'!AN$7:AN$754,MATCH(WatchList!$B163,'All CCC'!$B$7:$B$754,0)))</f>
        <v/>
      </c>
      <c r="AO163" s="334" t="str">
        <f>IF($B163="","",INDEX('All CCC'!AO$7:AO$754,MATCH(WatchList!$B163,'All CCC'!$B$7:$B$754,0)))</f>
        <v/>
      </c>
      <c r="AP163" s="334" t="str">
        <f>IF($B163="","",INDEX('All CCC'!AP$7:AP$754,MATCH(WatchList!$B163,'All CCC'!$B$7:$B$754,0)))</f>
        <v/>
      </c>
      <c r="AQ163" s="334" t="str">
        <f>IF($B163="","",INDEX('All CCC'!AQ$7:AQ$754,MATCH(WatchList!$B163,'All CCC'!$B$7:$B$754,0)))</f>
        <v/>
      </c>
      <c r="AR163" s="334" t="str">
        <f>IF($B163="","",INDEX('All CCC'!AR$7:AR$754,MATCH(WatchList!$B163,'All CCC'!$B$7:$B$754,0)))</f>
        <v/>
      </c>
      <c r="AS163" s="334" t="str">
        <f>IF($B163="","",INDEX('All CCC'!AS$7:AS$754,MATCH(WatchList!$B163,'All CCC'!$B$7:$B$754,0)))</f>
        <v/>
      </c>
      <c r="AT163" s="334" t="str">
        <f>IF($B163="","",INDEX('All CCC'!AT$7:AT$754,MATCH(WatchList!$B163,'All CCC'!$B$7:$B$754,0)))</f>
        <v/>
      </c>
      <c r="AU163" s="334" t="str">
        <f>IF($B163="","",INDEX('All CCC'!AU$7:AU$754,MATCH(WatchList!$B163,'All CCC'!$B$7:$B$754,0)))</f>
        <v/>
      </c>
      <c r="AV163" s="334" t="str">
        <f>IF($B163="","",INDEX('All CCC'!AV$7:AV$754,MATCH(WatchList!$B163,'All CCC'!$B$7:$B$754,0)))</f>
        <v/>
      </c>
      <c r="AW163" s="334" t="str">
        <f>IF($B163="","",INDEX('All CCC'!AW$7:AW$754,MATCH(WatchList!$B163,'All CCC'!$B$7:$B$754,0)))</f>
        <v/>
      </c>
      <c r="AX163" s="334" t="str">
        <f>IF($B163="","",INDEX('All CCC'!AX$7:AX$754,MATCH(WatchList!$B163,'All CCC'!$B$7:$B$754,0)))</f>
        <v/>
      </c>
      <c r="AY163" s="334" t="str">
        <f>IF($B163="","",INDEX('All CCC'!AY$7:AY$754,MATCH(WatchList!$B163,'All CCC'!$B$7:$B$754,0)))</f>
        <v/>
      </c>
      <c r="AZ163" s="334" t="str">
        <f>IF($B163="","",INDEX('All CCC'!AZ$7:AZ$754,MATCH(WatchList!$B163,'All CCC'!$B$7:$B$754,0)))</f>
        <v/>
      </c>
      <c r="BA163" s="334" t="str">
        <f>IF($B163="","",INDEX('All CCC'!BA$7:BA$754,MATCH(WatchList!$B163,'All CCC'!$B$7:$B$754,0)))</f>
        <v/>
      </c>
      <c r="BB163" s="334" t="str">
        <f>IF($B163="","",INDEX('All CCC'!BB$7:BB$754,MATCH(WatchList!$B163,'All CCC'!$B$7:$B$754,0)))</f>
        <v/>
      </c>
      <c r="BC163" s="334" t="str">
        <f>IF($B163="","",INDEX('All CCC'!BC$7:BC$754,MATCH(WatchList!$B163,'All CCC'!$B$7:$B$754,0)))</f>
        <v/>
      </c>
      <c r="BD163" s="334" t="str">
        <f>IF($B163="","",INDEX('All CCC'!BD$7:BD$754,MATCH(WatchList!$B163,'All CCC'!$B$7:$B$754,0)))</f>
        <v/>
      </c>
      <c r="BE163" s="334" t="str">
        <f>IF($B163="","",INDEX('All CCC'!BE$7:BE$754,MATCH(WatchList!$B163,'All CCC'!$B$7:$B$754,0)))</f>
        <v/>
      </c>
      <c r="BF163" s="334" t="str">
        <f>IF($B163="","",INDEX('All CCC'!BF$7:BF$754,MATCH(WatchList!$B163,'All CCC'!$B$7:$B$754,0)))</f>
        <v/>
      </c>
      <c r="BG163" s="334" t="str">
        <f>IF($B163="","",INDEX('All CCC'!BG$7:BG$754,MATCH(WatchList!$B163,'All CCC'!$B$7:$B$754,0)))</f>
        <v/>
      </c>
    </row>
    <row r="164" spans="1:59" x14ac:dyDescent="0.2">
      <c r="A164" s="333" t="str">
        <f>IF($B164="","",INDEX('All CCC'!A$7:A$754,MATCH(WatchList!$B164,'All CCC'!$B$7:$B$754,0)))</f>
        <v/>
      </c>
      <c r="B164" s="127"/>
      <c r="C164" s="334" t="str">
        <f>IF($B164="","",INDEX('All CCC'!C$7:C$754,MATCH(WatchList!$B164,'All CCC'!$B$7:$B$754,0)))</f>
        <v/>
      </c>
      <c r="D164" s="334" t="str">
        <f>IF($B164="","",INDEX('All CCC'!D$7:D$754,MATCH(WatchList!$B164,'All CCC'!$B$7:$B$754,0)))</f>
        <v/>
      </c>
      <c r="E164" s="334" t="str">
        <f>IF($B164="","",INDEX('All CCC'!E$7:E$754,MATCH(WatchList!$B164,'All CCC'!$B$7:$B$754,0)))</f>
        <v/>
      </c>
      <c r="F164" s="334" t="str">
        <f>IF($B164="","",INDEX('All CCC'!F$7:F$754,MATCH(WatchList!$B164,'All CCC'!$B$7:$B$754,0)))</f>
        <v/>
      </c>
      <c r="G164" s="334" t="str">
        <f>IF($B164="","",INDEX('All CCC'!G$7:G$754,MATCH(WatchList!$B164,'All CCC'!$B$7:$B$754,0)))</f>
        <v/>
      </c>
      <c r="H164" s="334" t="str">
        <f>IF($B164="","",INDEX('All CCC'!H$7:H$754,MATCH(WatchList!$B164,'All CCC'!$B$7:$B$754,0)))</f>
        <v/>
      </c>
      <c r="I164" s="334" t="str">
        <f>IF($B164="","",INDEX('All CCC'!I$7:I$754,MATCH(WatchList!$B164,'All CCC'!$B$7:$B$754,0)))</f>
        <v/>
      </c>
      <c r="J164" s="334" t="str">
        <f>IF($B164="","",INDEX('All CCC'!J$7:J$754,MATCH(WatchList!$B164,'All CCC'!$B$7:$B$754,0)))</f>
        <v/>
      </c>
      <c r="K164" s="334" t="str">
        <f>IF($B164="","",INDEX('All CCC'!K$7:K$754,MATCH(WatchList!$B164,'All CCC'!$B$7:$B$754,0)))</f>
        <v/>
      </c>
      <c r="L164" s="334" t="str">
        <f>IF($B164="","",INDEX('All CCC'!L$7:L$754,MATCH(WatchList!$B164,'All CCC'!$B$7:$B$754,0)))</f>
        <v/>
      </c>
      <c r="M164" s="334" t="str">
        <f>IF($B164="","",INDEX('All CCC'!M$7:M$754,MATCH(WatchList!$B164,'All CCC'!$B$7:$B$754,0)))</f>
        <v/>
      </c>
      <c r="N164" s="334" t="str">
        <f>IF($B164="","",INDEX('All CCC'!N$7:N$754,MATCH(WatchList!$B164,'All CCC'!$B$7:$B$754,0)))</f>
        <v/>
      </c>
      <c r="O164" s="334" t="str">
        <f>IF($B164="","",INDEX('All CCC'!O$7:O$754,MATCH(WatchList!$B164,'All CCC'!$B$7:$B$754,0)))</f>
        <v/>
      </c>
      <c r="P164" s="335" t="str">
        <f>IF($B164="","",INDEX('All CCC'!P$7:P$754,MATCH(WatchList!$B164,'All CCC'!$B$7:$B$754,0)))</f>
        <v/>
      </c>
      <c r="Q164" s="335" t="str">
        <f>IF($B164="","",INDEX('All CCC'!Q$7:Q$754,MATCH(WatchList!$B164,'All CCC'!$B$7:$B$754,0)))</f>
        <v/>
      </c>
      <c r="R164" s="334" t="str">
        <f>IF($B164="","",INDEX('All CCC'!R$7:R$754,MATCH(WatchList!$B164,'All CCC'!$B$7:$B$754,0)))</f>
        <v/>
      </c>
      <c r="S164" s="334" t="str">
        <f>IF($B164="","",INDEX('All CCC'!S$7:S$754,MATCH(WatchList!$B164,'All CCC'!$B$7:$B$754,0)))</f>
        <v/>
      </c>
      <c r="T164" s="334" t="str">
        <f>IF($B164="","",INDEX('All CCC'!T$7:T$754,MATCH(WatchList!$B164,'All CCC'!$B$7:$B$754,0)))</f>
        <v/>
      </c>
      <c r="U164" s="334" t="str">
        <f>IF($B164="","",INDEX('All CCC'!U$7:U$754,MATCH(WatchList!$B164,'All CCC'!$B$7:$B$754,0)))</f>
        <v/>
      </c>
      <c r="V164" s="334" t="str">
        <f>IF($B164="","",INDEX('All CCC'!V$7:V$754,MATCH(WatchList!$B164,'All CCC'!$B$7:$B$754,0)))</f>
        <v/>
      </c>
      <c r="W164" s="334" t="str">
        <f>IF($B164="","",INDEX('All CCC'!W$7:W$754,MATCH(WatchList!$B164,'All CCC'!$B$7:$B$754,0)))</f>
        <v/>
      </c>
      <c r="X164" s="334" t="str">
        <f>IF($B164="","",INDEX('All CCC'!X$7:X$754,MATCH(WatchList!$B164,'All CCC'!$B$7:$B$754,0)))</f>
        <v/>
      </c>
      <c r="Y164" s="334" t="str">
        <f>IF($B164="","",INDEX('All CCC'!Y$7:Y$754,MATCH(WatchList!$B164,'All CCC'!$B$7:$B$754,0)))</f>
        <v/>
      </c>
      <c r="Z164" s="334" t="str">
        <f>IF($B164="","",INDEX('All CCC'!Z$7:Z$754,MATCH(WatchList!$B164,'All CCC'!$B$7:$B$754,0)))</f>
        <v/>
      </c>
      <c r="AA164" s="334" t="str">
        <f>IF($B164="","",INDEX('All CCC'!AA$7:AA$754,MATCH(WatchList!$B164,'All CCC'!$B$7:$B$754,0)))</f>
        <v/>
      </c>
      <c r="AB164" s="334" t="str">
        <f>IF($B164="","",INDEX('All CCC'!AB$7:AB$754,MATCH(WatchList!$B164,'All CCC'!$B$7:$B$754,0)))</f>
        <v/>
      </c>
      <c r="AC164" s="334" t="str">
        <f>IF($B164="","",INDEX('All CCC'!AC$7:AC$754,MATCH(WatchList!$B164,'All CCC'!$B$7:$B$754,0)))</f>
        <v/>
      </c>
      <c r="AD164" s="334" t="str">
        <f>IF($B164="","",INDEX('All CCC'!AD$7:AD$754,MATCH(WatchList!$B164,'All CCC'!$B$7:$B$754,0)))</f>
        <v/>
      </c>
      <c r="AE164" s="334" t="str">
        <f>IF($B164="","",INDEX('All CCC'!AE$7:AE$754,MATCH(WatchList!$B164,'All CCC'!$B$7:$B$754,0)))</f>
        <v/>
      </c>
      <c r="AF164" s="334" t="str">
        <f>IF($B164="","",INDEX('All CCC'!AF$7:AF$754,MATCH(WatchList!$B164,'All CCC'!$B$7:$B$754,0)))</f>
        <v/>
      </c>
      <c r="AG164" s="334" t="str">
        <f>IF($B164="","",INDEX('All CCC'!AG$7:AG$754,MATCH(WatchList!$B164,'All CCC'!$B$7:$B$754,0)))</f>
        <v/>
      </c>
      <c r="AH164" s="334" t="str">
        <f>IF($B164="","",INDEX('All CCC'!AH$7:AH$754,MATCH(WatchList!$B164,'All CCC'!$B$7:$B$754,0)))</f>
        <v/>
      </c>
      <c r="AI164" s="334" t="str">
        <f>IF($B164="","",INDEX('All CCC'!AI$7:AI$754,MATCH(WatchList!$B164,'All CCC'!$B$7:$B$754,0)))</f>
        <v/>
      </c>
      <c r="AJ164" s="334" t="str">
        <f>IF($B164="","",INDEX('All CCC'!AJ$7:AJ$754,MATCH(WatchList!$B164,'All CCC'!$B$7:$B$754,0)))</f>
        <v/>
      </c>
      <c r="AK164" s="334" t="str">
        <f>IF($B164="","",INDEX('All CCC'!AK$7:AK$754,MATCH(WatchList!$B164,'All CCC'!$B$7:$B$754,0)))</f>
        <v/>
      </c>
      <c r="AL164" s="334" t="str">
        <f>IF($B164="","",INDEX('All CCC'!AL$7:AL$754,MATCH(WatchList!$B164,'All CCC'!$B$7:$B$754,0)))</f>
        <v/>
      </c>
      <c r="AM164" s="334" t="str">
        <f>IF($B164="","",INDEX('All CCC'!AM$7:AM$754,MATCH(WatchList!$B164,'All CCC'!$B$7:$B$754,0)))</f>
        <v/>
      </c>
      <c r="AN164" s="334" t="str">
        <f>IF($B164="","",INDEX('All CCC'!AN$7:AN$754,MATCH(WatchList!$B164,'All CCC'!$B$7:$B$754,0)))</f>
        <v/>
      </c>
      <c r="AO164" s="334" t="str">
        <f>IF($B164="","",INDEX('All CCC'!AO$7:AO$754,MATCH(WatchList!$B164,'All CCC'!$B$7:$B$754,0)))</f>
        <v/>
      </c>
      <c r="AP164" s="334" t="str">
        <f>IF($B164="","",INDEX('All CCC'!AP$7:AP$754,MATCH(WatchList!$B164,'All CCC'!$B$7:$B$754,0)))</f>
        <v/>
      </c>
      <c r="AQ164" s="334" t="str">
        <f>IF($B164="","",INDEX('All CCC'!AQ$7:AQ$754,MATCH(WatchList!$B164,'All CCC'!$B$7:$B$754,0)))</f>
        <v/>
      </c>
      <c r="AR164" s="334" t="str">
        <f>IF($B164="","",INDEX('All CCC'!AR$7:AR$754,MATCH(WatchList!$B164,'All CCC'!$B$7:$B$754,0)))</f>
        <v/>
      </c>
      <c r="AS164" s="334" t="str">
        <f>IF($B164="","",INDEX('All CCC'!AS$7:AS$754,MATCH(WatchList!$B164,'All CCC'!$B$7:$B$754,0)))</f>
        <v/>
      </c>
      <c r="AT164" s="334" t="str">
        <f>IF($B164="","",INDEX('All CCC'!AT$7:AT$754,MATCH(WatchList!$B164,'All CCC'!$B$7:$B$754,0)))</f>
        <v/>
      </c>
      <c r="AU164" s="334" t="str">
        <f>IF($B164="","",INDEX('All CCC'!AU$7:AU$754,MATCH(WatchList!$B164,'All CCC'!$B$7:$B$754,0)))</f>
        <v/>
      </c>
      <c r="AV164" s="334" t="str">
        <f>IF($B164="","",INDEX('All CCC'!AV$7:AV$754,MATCH(WatchList!$B164,'All CCC'!$B$7:$B$754,0)))</f>
        <v/>
      </c>
      <c r="AW164" s="334" t="str">
        <f>IF($B164="","",INDEX('All CCC'!AW$7:AW$754,MATCH(WatchList!$B164,'All CCC'!$B$7:$B$754,0)))</f>
        <v/>
      </c>
      <c r="AX164" s="334" t="str">
        <f>IF($B164="","",INDEX('All CCC'!AX$7:AX$754,MATCH(WatchList!$B164,'All CCC'!$B$7:$B$754,0)))</f>
        <v/>
      </c>
      <c r="AY164" s="334" t="str">
        <f>IF($B164="","",INDEX('All CCC'!AY$7:AY$754,MATCH(WatchList!$B164,'All CCC'!$B$7:$B$754,0)))</f>
        <v/>
      </c>
      <c r="AZ164" s="334" t="str">
        <f>IF($B164="","",INDEX('All CCC'!AZ$7:AZ$754,MATCH(WatchList!$B164,'All CCC'!$B$7:$B$754,0)))</f>
        <v/>
      </c>
      <c r="BA164" s="334" t="str">
        <f>IF($B164="","",INDEX('All CCC'!BA$7:BA$754,MATCH(WatchList!$B164,'All CCC'!$B$7:$B$754,0)))</f>
        <v/>
      </c>
      <c r="BB164" s="334" t="str">
        <f>IF($B164="","",INDEX('All CCC'!BB$7:BB$754,MATCH(WatchList!$B164,'All CCC'!$B$7:$B$754,0)))</f>
        <v/>
      </c>
      <c r="BC164" s="334" t="str">
        <f>IF($B164="","",INDEX('All CCC'!BC$7:BC$754,MATCH(WatchList!$B164,'All CCC'!$B$7:$B$754,0)))</f>
        <v/>
      </c>
      <c r="BD164" s="334" t="str">
        <f>IF($B164="","",INDEX('All CCC'!BD$7:BD$754,MATCH(WatchList!$B164,'All CCC'!$B$7:$B$754,0)))</f>
        <v/>
      </c>
      <c r="BE164" s="334" t="str">
        <f>IF($B164="","",INDEX('All CCC'!BE$7:BE$754,MATCH(WatchList!$B164,'All CCC'!$B$7:$B$754,0)))</f>
        <v/>
      </c>
      <c r="BF164" s="334" t="str">
        <f>IF($B164="","",INDEX('All CCC'!BF$7:BF$754,MATCH(WatchList!$B164,'All CCC'!$B$7:$B$754,0)))</f>
        <v/>
      </c>
      <c r="BG164" s="334" t="str">
        <f>IF($B164="","",INDEX('All CCC'!BG$7:BG$754,MATCH(WatchList!$B164,'All CCC'!$B$7:$B$754,0)))</f>
        <v/>
      </c>
    </row>
    <row r="165" spans="1:59" x14ac:dyDescent="0.2">
      <c r="A165" s="333" t="str">
        <f>IF($B165="","",INDEX('All CCC'!A$7:A$754,MATCH(WatchList!$B165,'All CCC'!$B$7:$B$754,0)))</f>
        <v/>
      </c>
      <c r="B165" s="127"/>
      <c r="C165" s="334" t="str">
        <f>IF($B165="","",INDEX('All CCC'!C$7:C$754,MATCH(WatchList!$B165,'All CCC'!$B$7:$B$754,0)))</f>
        <v/>
      </c>
      <c r="D165" s="334" t="str">
        <f>IF($B165="","",INDEX('All CCC'!D$7:D$754,MATCH(WatchList!$B165,'All CCC'!$B$7:$B$754,0)))</f>
        <v/>
      </c>
      <c r="E165" s="334" t="str">
        <f>IF($B165="","",INDEX('All CCC'!E$7:E$754,MATCH(WatchList!$B165,'All CCC'!$B$7:$B$754,0)))</f>
        <v/>
      </c>
      <c r="F165" s="334" t="str">
        <f>IF($B165="","",INDEX('All CCC'!F$7:F$754,MATCH(WatchList!$B165,'All CCC'!$B$7:$B$754,0)))</f>
        <v/>
      </c>
      <c r="G165" s="334" t="str">
        <f>IF($B165="","",INDEX('All CCC'!G$7:G$754,MATCH(WatchList!$B165,'All CCC'!$B$7:$B$754,0)))</f>
        <v/>
      </c>
      <c r="H165" s="334" t="str">
        <f>IF($B165="","",INDEX('All CCC'!H$7:H$754,MATCH(WatchList!$B165,'All CCC'!$B$7:$B$754,0)))</f>
        <v/>
      </c>
      <c r="I165" s="334" t="str">
        <f>IF($B165="","",INDEX('All CCC'!I$7:I$754,MATCH(WatchList!$B165,'All CCC'!$B$7:$B$754,0)))</f>
        <v/>
      </c>
      <c r="J165" s="334" t="str">
        <f>IF($B165="","",INDEX('All CCC'!J$7:J$754,MATCH(WatchList!$B165,'All CCC'!$B$7:$B$754,0)))</f>
        <v/>
      </c>
      <c r="K165" s="334" t="str">
        <f>IF($B165="","",INDEX('All CCC'!K$7:K$754,MATCH(WatchList!$B165,'All CCC'!$B$7:$B$754,0)))</f>
        <v/>
      </c>
      <c r="L165" s="334" t="str">
        <f>IF($B165="","",INDEX('All CCC'!L$7:L$754,MATCH(WatchList!$B165,'All CCC'!$B$7:$B$754,0)))</f>
        <v/>
      </c>
      <c r="M165" s="334" t="str">
        <f>IF($B165="","",INDEX('All CCC'!M$7:M$754,MATCH(WatchList!$B165,'All CCC'!$B$7:$B$754,0)))</f>
        <v/>
      </c>
      <c r="N165" s="334" t="str">
        <f>IF($B165="","",INDEX('All CCC'!N$7:N$754,MATCH(WatchList!$B165,'All CCC'!$B$7:$B$754,0)))</f>
        <v/>
      </c>
      <c r="O165" s="334" t="str">
        <f>IF($B165="","",INDEX('All CCC'!O$7:O$754,MATCH(WatchList!$B165,'All CCC'!$B$7:$B$754,0)))</f>
        <v/>
      </c>
      <c r="P165" s="335" t="str">
        <f>IF($B165="","",INDEX('All CCC'!P$7:P$754,MATCH(WatchList!$B165,'All CCC'!$B$7:$B$754,0)))</f>
        <v/>
      </c>
      <c r="Q165" s="335" t="str">
        <f>IF($B165="","",INDEX('All CCC'!Q$7:Q$754,MATCH(WatchList!$B165,'All CCC'!$B$7:$B$754,0)))</f>
        <v/>
      </c>
      <c r="R165" s="334" t="str">
        <f>IF($B165="","",INDEX('All CCC'!R$7:R$754,MATCH(WatchList!$B165,'All CCC'!$B$7:$B$754,0)))</f>
        <v/>
      </c>
      <c r="S165" s="334" t="str">
        <f>IF($B165="","",INDEX('All CCC'!S$7:S$754,MATCH(WatchList!$B165,'All CCC'!$B$7:$B$754,0)))</f>
        <v/>
      </c>
      <c r="T165" s="334" t="str">
        <f>IF($B165="","",INDEX('All CCC'!T$7:T$754,MATCH(WatchList!$B165,'All CCC'!$B$7:$B$754,0)))</f>
        <v/>
      </c>
      <c r="U165" s="334" t="str">
        <f>IF($B165="","",INDEX('All CCC'!U$7:U$754,MATCH(WatchList!$B165,'All CCC'!$B$7:$B$754,0)))</f>
        <v/>
      </c>
      <c r="V165" s="334" t="str">
        <f>IF($B165="","",INDEX('All CCC'!V$7:V$754,MATCH(WatchList!$B165,'All CCC'!$B$7:$B$754,0)))</f>
        <v/>
      </c>
      <c r="W165" s="334" t="str">
        <f>IF($B165="","",INDEX('All CCC'!W$7:W$754,MATCH(WatchList!$B165,'All CCC'!$B$7:$B$754,0)))</f>
        <v/>
      </c>
      <c r="X165" s="334" t="str">
        <f>IF($B165="","",INDEX('All CCC'!X$7:X$754,MATCH(WatchList!$B165,'All CCC'!$B$7:$B$754,0)))</f>
        <v/>
      </c>
      <c r="Y165" s="334" t="str">
        <f>IF($B165="","",INDEX('All CCC'!Y$7:Y$754,MATCH(WatchList!$B165,'All CCC'!$B$7:$B$754,0)))</f>
        <v/>
      </c>
      <c r="Z165" s="334" t="str">
        <f>IF($B165="","",INDEX('All CCC'!Z$7:Z$754,MATCH(WatchList!$B165,'All CCC'!$B$7:$B$754,0)))</f>
        <v/>
      </c>
      <c r="AA165" s="334" t="str">
        <f>IF($B165="","",INDEX('All CCC'!AA$7:AA$754,MATCH(WatchList!$B165,'All CCC'!$B$7:$B$754,0)))</f>
        <v/>
      </c>
      <c r="AB165" s="334" t="str">
        <f>IF($B165="","",INDEX('All CCC'!AB$7:AB$754,MATCH(WatchList!$B165,'All CCC'!$B$7:$B$754,0)))</f>
        <v/>
      </c>
      <c r="AC165" s="334" t="str">
        <f>IF($B165="","",INDEX('All CCC'!AC$7:AC$754,MATCH(WatchList!$B165,'All CCC'!$B$7:$B$754,0)))</f>
        <v/>
      </c>
      <c r="AD165" s="334" t="str">
        <f>IF($B165="","",INDEX('All CCC'!AD$7:AD$754,MATCH(WatchList!$B165,'All CCC'!$B$7:$B$754,0)))</f>
        <v/>
      </c>
      <c r="AE165" s="334" t="str">
        <f>IF($B165="","",INDEX('All CCC'!AE$7:AE$754,MATCH(WatchList!$B165,'All CCC'!$B$7:$B$754,0)))</f>
        <v/>
      </c>
      <c r="AF165" s="334" t="str">
        <f>IF($B165="","",INDEX('All CCC'!AF$7:AF$754,MATCH(WatchList!$B165,'All CCC'!$B$7:$B$754,0)))</f>
        <v/>
      </c>
      <c r="AG165" s="334" t="str">
        <f>IF($B165="","",INDEX('All CCC'!AG$7:AG$754,MATCH(WatchList!$B165,'All CCC'!$B$7:$B$754,0)))</f>
        <v/>
      </c>
      <c r="AH165" s="334" t="str">
        <f>IF($B165="","",INDEX('All CCC'!AH$7:AH$754,MATCH(WatchList!$B165,'All CCC'!$B$7:$B$754,0)))</f>
        <v/>
      </c>
      <c r="AI165" s="334" t="str">
        <f>IF($B165="","",INDEX('All CCC'!AI$7:AI$754,MATCH(WatchList!$B165,'All CCC'!$B$7:$B$754,0)))</f>
        <v/>
      </c>
      <c r="AJ165" s="334" t="str">
        <f>IF($B165="","",INDEX('All CCC'!AJ$7:AJ$754,MATCH(WatchList!$B165,'All CCC'!$B$7:$B$754,0)))</f>
        <v/>
      </c>
      <c r="AK165" s="334" t="str">
        <f>IF($B165="","",INDEX('All CCC'!AK$7:AK$754,MATCH(WatchList!$B165,'All CCC'!$B$7:$B$754,0)))</f>
        <v/>
      </c>
      <c r="AL165" s="334" t="str">
        <f>IF($B165="","",INDEX('All CCC'!AL$7:AL$754,MATCH(WatchList!$B165,'All CCC'!$B$7:$B$754,0)))</f>
        <v/>
      </c>
      <c r="AM165" s="334" t="str">
        <f>IF($B165="","",INDEX('All CCC'!AM$7:AM$754,MATCH(WatchList!$B165,'All CCC'!$B$7:$B$754,0)))</f>
        <v/>
      </c>
      <c r="AN165" s="334" t="str">
        <f>IF($B165="","",INDEX('All CCC'!AN$7:AN$754,MATCH(WatchList!$B165,'All CCC'!$B$7:$B$754,0)))</f>
        <v/>
      </c>
      <c r="AO165" s="334" t="str">
        <f>IF($B165="","",INDEX('All CCC'!AO$7:AO$754,MATCH(WatchList!$B165,'All CCC'!$B$7:$B$754,0)))</f>
        <v/>
      </c>
      <c r="AP165" s="334" t="str">
        <f>IF($B165="","",INDEX('All CCC'!AP$7:AP$754,MATCH(WatchList!$B165,'All CCC'!$B$7:$B$754,0)))</f>
        <v/>
      </c>
      <c r="AQ165" s="334" t="str">
        <f>IF($B165="","",INDEX('All CCC'!AQ$7:AQ$754,MATCH(WatchList!$B165,'All CCC'!$B$7:$B$754,0)))</f>
        <v/>
      </c>
      <c r="AR165" s="334" t="str">
        <f>IF($B165="","",INDEX('All CCC'!AR$7:AR$754,MATCH(WatchList!$B165,'All CCC'!$B$7:$B$754,0)))</f>
        <v/>
      </c>
      <c r="AS165" s="334" t="str">
        <f>IF($B165="","",INDEX('All CCC'!AS$7:AS$754,MATCH(WatchList!$B165,'All CCC'!$B$7:$B$754,0)))</f>
        <v/>
      </c>
      <c r="AT165" s="334" t="str">
        <f>IF($B165="","",INDEX('All CCC'!AT$7:AT$754,MATCH(WatchList!$B165,'All CCC'!$B$7:$B$754,0)))</f>
        <v/>
      </c>
      <c r="AU165" s="334" t="str">
        <f>IF($B165="","",INDEX('All CCC'!AU$7:AU$754,MATCH(WatchList!$B165,'All CCC'!$B$7:$B$754,0)))</f>
        <v/>
      </c>
      <c r="AV165" s="334" t="str">
        <f>IF($B165="","",INDEX('All CCC'!AV$7:AV$754,MATCH(WatchList!$B165,'All CCC'!$B$7:$B$754,0)))</f>
        <v/>
      </c>
      <c r="AW165" s="334" t="str">
        <f>IF($B165="","",INDEX('All CCC'!AW$7:AW$754,MATCH(WatchList!$B165,'All CCC'!$B$7:$B$754,0)))</f>
        <v/>
      </c>
      <c r="AX165" s="334" t="str">
        <f>IF($B165="","",INDEX('All CCC'!AX$7:AX$754,MATCH(WatchList!$B165,'All CCC'!$B$7:$B$754,0)))</f>
        <v/>
      </c>
      <c r="AY165" s="334" t="str">
        <f>IF($B165="","",INDEX('All CCC'!AY$7:AY$754,MATCH(WatchList!$B165,'All CCC'!$B$7:$B$754,0)))</f>
        <v/>
      </c>
      <c r="AZ165" s="334" t="str">
        <f>IF($B165="","",INDEX('All CCC'!AZ$7:AZ$754,MATCH(WatchList!$B165,'All CCC'!$B$7:$B$754,0)))</f>
        <v/>
      </c>
      <c r="BA165" s="334" t="str">
        <f>IF($B165="","",INDEX('All CCC'!BA$7:BA$754,MATCH(WatchList!$B165,'All CCC'!$B$7:$B$754,0)))</f>
        <v/>
      </c>
      <c r="BB165" s="334" t="str">
        <f>IF($B165="","",INDEX('All CCC'!BB$7:BB$754,MATCH(WatchList!$B165,'All CCC'!$B$7:$B$754,0)))</f>
        <v/>
      </c>
      <c r="BC165" s="334" t="str">
        <f>IF($B165="","",INDEX('All CCC'!BC$7:BC$754,MATCH(WatchList!$B165,'All CCC'!$B$7:$B$754,0)))</f>
        <v/>
      </c>
      <c r="BD165" s="334" t="str">
        <f>IF($B165="","",INDEX('All CCC'!BD$7:BD$754,MATCH(WatchList!$B165,'All CCC'!$B$7:$B$754,0)))</f>
        <v/>
      </c>
      <c r="BE165" s="334" t="str">
        <f>IF($B165="","",INDEX('All CCC'!BE$7:BE$754,MATCH(WatchList!$B165,'All CCC'!$B$7:$B$754,0)))</f>
        <v/>
      </c>
      <c r="BF165" s="334" t="str">
        <f>IF($B165="","",INDEX('All CCC'!BF$7:BF$754,MATCH(WatchList!$B165,'All CCC'!$B$7:$B$754,0)))</f>
        <v/>
      </c>
      <c r="BG165" s="334" t="str">
        <f>IF($B165="","",INDEX('All CCC'!BG$7:BG$754,MATCH(WatchList!$B165,'All CCC'!$B$7:$B$754,0)))</f>
        <v/>
      </c>
    </row>
    <row r="166" spans="1:59" x14ac:dyDescent="0.2">
      <c r="A166" s="333" t="str">
        <f>IF($B166="","",INDEX('All CCC'!A$7:A$754,MATCH(WatchList!$B166,'All CCC'!$B$7:$B$754,0)))</f>
        <v/>
      </c>
      <c r="B166" s="127"/>
      <c r="C166" s="334" t="str">
        <f>IF($B166="","",INDEX('All CCC'!C$7:C$754,MATCH(WatchList!$B166,'All CCC'!$B$7:$B$754,0)))</f>
        <v/>
      </c>
      <c r="D166" s="334" t="str">
        <f>IF($B166="","",INDEX('All CCC'!D$7:D$754,MATCH(WatchList!$B166,'All CCC'!$B$7:$B$754,0)))</f>
        <v/>
      </c>
      <c r="E166" s="334" t="str">
        <f>IF($B166="","",INDEX('All CCC'!E$7:E$754,MATCH(WatchList!$B166,'All CCC'!$B$7:$B$754,0)))</f>
        <v/>
      </c>
      <c r="F166" s="334" t="str">
        <f>IF($B166="","",INDEX('All CCC'!F$7:F$754,MATCH(WatchList!$B166,'All CCC'!$B$7:$B$754,0)))</f>
        <v/>
      </c>
      <c r="G166" s="334" t="str">
        <f>IF($B166="","",INDEX('All CCC'!G$7:G$754,MATCH(WatchList!$B166,'All CCC'!$B$7:$B$754,0)))</f>
        <v/>
      </c>
      <c r="H166" s="334" t="str">
        <f>IF($B166="","",INDEX('All CCC'!H$7:H$754,MATCH(WatchList!$B166,'All CCC'!$B$7:$B$754,0)))</f>
        <v/>
      </c>
      <c r="I166" s="334" t="str">
        <f>IF($B166="","",INDEX('All CCC'!I$7:I$754,MATCH(WatchList!$B166,'All CCC'!$B$7:$B$754,0)))</f>
        <v/>
      </c>
      <c r="J166" s="334" t="str">
        <f>IF($B166="","",INDEX('All CCC'!J$7:J$754,MATCH(WatchList!$B166,'All CCC'!$B$7:$B$754,0)))</f>
        <v/>
      </c>
      <c r="K166" s="334" t="str">
        <f>IF($B166="","",INDEX('All CCC'!K$7:K$754,MATCH(WatchList!$B166,'All CCC'!$B$7:$B$754,0)))</f>
        <v/>
      </c>
      <c r="L166" s="334" t="str">
        <f>IF($B166="","",INDEX('All CCC'!L$7:L$754,MATCH(WatchList!$B166,'All CCC'!$B$7:$B$754,0)))</f>
        <v/>
      </c>
      <c r="M166" s="334" t="str">
        <f>IF($B166="","",INDEX('All CCC'!M$7:M$754,MATCH(WatchList!$B166,'All CCC'!$B$7:$B$754,0)))</f>
        <v/>
      </c>
      <c r="N166" s="334" t="str">
        <f>IF($B166="","",INDEX('All CCC'!N$7:N$754,MATCH(WatchList!$B166,'All CCC'!$B$7:$B$754,0)))</f>
        <v/>
      </c>
      <c r="O166" s="334" t="str">
        <f>IF($B166="","",INDEX('All CCC'!O$7:O$754,MATCH(WatchList!$B166,'All CCC'!$B$7:$B$754,0)))</f>
        <v/>
      </c>
      <c r="P166" s="335" t="str">
        <f>IF($B166="","",INDEX('All CCC'!P$7:P$754,MATCH(WatchList!$B166,'All CCC'!$B$7:$B$754,0)))</f>
        <v/>
      </c>
      <c r="Q166" s="335" t="str">
        <f>IF($B166="","",INDEX('All CCC'!Q$7:Q$754,MATCH(WatchList!$B166,'All CCC'!$B$7:$B$754,0)))</f>
        <v/>
      </c>
      <c r="R166" s="334" t="str">
        <f>IF($B166="","",INDEX('All CCC'!R$7:R$754,MATCH(WatchList!$B166,'All CCC'!$B$7:$B$754,0)))</f>
        <v/>
      </c>
      <c r="S166" s="334" t="str">
        <f>IF($B166="","",INDEX('All CCC'!S$7:S$754,MATCH(WatchList!$B166,'All CCC'!$B$7:$B$754,0)))</f>
        <v/>
      </c>
      <c r="T166" s="334" t="str">
        <f>IF($B166="","",INDEX('All CCC'!T$7:T$754,MATCH(WatchList!$B166,'All CCC'!$B$7:$B$754,0)))</f>
        <v/>
      </c>
      <c r="U166" s="334" t="str">
        <f>IF($B166="","",INDEX('All CCC'!U$7:U$754,MATCH(WatchList!$B166,'All CCC'!$B$7:$B$754,0)))</f>
        <v/>
      </c>
      <c r="V166" s="334" t="str">
        <f>IF($B166="","",INDEX('All CCC'!V$7:V$754,MATCH(WatchList!$B166,'All CCC'!$B$7:$B$754,0)))</f>
        <v/>
      </c>
      <c r="W166" s="334" t="str">
        <f>IF($B166="","",INDEX('All CCC'!W$7:W$754,MATCH(WatchList!$B166,'All CCC'!$B$7:$B$754,0)))</f>
        <v/>
      </c>
      <c r="X166" s="334" t="str">
        <f>IF($B166="","",INDEX('All CCC'!X$7:X$754,MATCH(WatchList!$B166,'All CCC'!$B$7:$B$754,0)))</f>
        <v/>
      </c>
      <c r="Y166" s="334" t="str">
        <f>IF($B166="","",INDEX('All CCC'!Y$7:Y$754,MATCH(WatchList!$B166,'All CCC'!$B$7:$B$754,0)))</f>
        <v/>
      </c>
      <c r="Z166" s="334" t="str">
        <f>IF($B166="","",INDEX('All CCC'!Z$7:Z$754,MATCH(WatchList!$B166,'All CCC'!$B$7:$B$754,0)))</f>
        <v/>
      </c>
      <c r="AA166" s="334" t="str">
        <f>IF($B166="","",INDEX('All CCC'!AA$7:AA$754,MATCH(WatchList!$B166,'All CCC'!$B$7:$B$754,0)))</f>
        <v/>
      </c>
      <c r="AB166" s="334" t="str">
        <f>IF($B166="","",INDEX('All CCC'!AB$7:AB$754,MATCH(WatchList!$B166,'All CCC'!$B$7:$B$754,0)))</f>
        <v/>
      </c>
      <c r="AC166" s="334" t="str">
        <f>IF($B166="","",INDEX('All CCC'!AC$7:AC$754,MATCH(WatchList!$B166,'All CCC'!$B$7:$B$754,0)))</f>
        <v/>
      </c>
      <c r="AD166" s="334" t="str">
        <f>IF($B166="","",INDEX('All CCC'!AD$7:AD$754,MATCH(WatchList!$B166,'All CCC'!$B$7:$B$754,0)))</f>
        <v/>
      </c>
      <c r="AE166" s="334" t="str">
        <f>IF($B166="","",INDEX('All CCC'!AE$7:AE$754,MATCH(WatchList!$B166,'All CCC'!$B$7:$B$754,0)))</f>
        <v/>
      </c>
      <c r="AF166" s="334" t="str">
        <f>IF($B166="","",INDEX('All CCC'!AF$7:AF$754,MATCH(WatchList!$B166,'All CCC'!$B$7:$B$754,0)))</f>
        <v/>
      </c>
      <c r="AG166" s="334" t="str">
        <f>IF($B166="","",INDEX('All CCC'!AG$7:AG$754,MATCH(WatchList!$B166,'All CCC'!$B$7:$B$754,0)))</f>
        <v/>
      </c>
      <c r="AH166" s="334" t="str">
        <f>IF($B166="","",INDEX('All CCC'!AH$7:AH$754,MATCH(WatchList!$B166,'All CCC'!$B$7:$B$754,0)))</f>
        <v/>
      </c>
      <c r="AI166" s="334" t="str">
        <f>IF($B166="","",INDEX('All CCC'!AI$7:AI$754,MATCH(WatchList!$B166,'All CCC'!$B$7:$B$754,0)))</f>
        <v/>
      </c>
      <c r="AJ166" s="334" t="str">
        <f>IF($B166="","",INDEX('All CCC'!AJ$7:AJ$754,MATCH(WatchList!$B166,'All CCC'!$B$7:$B$754,0)))</f>
        <v/>
      </c>
      <c r="AK166" s="334" t="str">
        <f>IF($B166="","",INDEX('All CCC'!AK$7:AK$754,MATCH(WatchList!$B166,'All CCC'!$B$7:$B$754,0)))</f>
        <v/>
      </c>
      <c r="AL166" s="334" t="str">
        <f>IF($B166="","",INDEX('All CCC'!AL$7:AL$754,MATCH(WatchList!$B166,'All CCC'!$B$7:$B$754,0)))</f>
        <v/>
      </c>
      <c r="AM166" s="334" t="str">
        <f>IF($B166="","",INDEX('All CCC'!AM$7:AM$754,MATCH(WatchList!$B166,'All CCC'!$B$7:$B$754,0)))</f>
        <v/>
      </c>
      <c r="AN166" s="334" t="str">
        <f>IF($B166="","",INDEX('All CCC'!AN$7:AN$754,MATCH(WatchList!$B166,'All CCC'!$B$7:$B$754,0)))</f>
        <v/>
      </c>
      <c r="AO166" s="334" t="str">
        <f>IF($B166="","",INDEX('All CCC'!AO$7:AO$754,MATCH(WatchList!$B166,'All CCC'!$B$7:$B$754,0)))</f>
        <v/>
      </c>
      <c r="AP166" s="334" t="str">
        <f>IF($B166="","",INDEX('All CCC'!AP$7:AP$754,MATCH(WatchList!$B166,'All CCC'!$B$7:$B$754,0)))</f>
        <v/>
      </c>
      <c r="AQ166" s="334" t="str">
        <f>IF($B166="","",INDEX('All CCC'!AQ$7:AQ$754,MATCH(WatchList!$B166,'All CCC'!$B$7:$B$754,0)))</f>
        <v/>
      </c>
      <c r="AR166" s="334" t="str">
        <f>IF($B166="","",INDEX('All CCC'!AR$7:AR$754,MATCH(WatchList!$B166,'All CCC'!$B$7:$B$754,0)))</f>
        <v/>
      </c>
      <c r="AS166" s="334" t="str">
        <f>IF($B166="","",INDEX('All CCC'!AS$7:AS$754,MATCH(WatchList!$B166,'All CCC'!$B$7:$B$754,0)))</f>
        <v/>
      </c>
      <c r="AT166" s="334" t="str">
        <f>IF($B166="","",INDEX('All CCC'!AT$7:AT$754,MATCH(WatchList!$B166,'All CCC'!$B$7:$B$754,0)))</f>
        <v/>
      </c>
      <c r="AU166" s="334" t="str">
        <f>IF($B166="","",INDEX('All CCC'!AU$7:AU$754,MATCH(WatchList!$B166,'All CCC'!$B$7:$B$754,0)))</f>
        <v/>
      </c>
      <c r="AV166" s="334" t="str">
        <f>IF($B166="","",INDEX('All CCC'!AV$7:AV$754,MATCH(WatchList!$B166,'All CCC'!$B$7:$B$754,0)))</f>
        <v/>
      </c>
      <c r="AW166" s="334" t="str">
        <f>IF($B166="","",INDEX('All CCC'!AW$7:AW$754,MATCH(WatchList!$B166,'All CCC'!$B$7:$B$754,0)))</f>
        <v/>
      </c>
      <c r="AX166" s="334" t="str">
        <f>IF($B166="","",INDEX('All CCC'!AX$7:AX$754,MATCH(WatchList!$B166,'All CCC'!$B$7:$B$754,0)))</f>
        <v/>
      </c>
      <c r="AY166" s="334" t="str">
        <f>IF($B166="","",INDEX('All CCC'!AY$7:AY$754,MATCH(WatchList!$B166,'All CCC'!$B$7:$B$754,0)))</f>
        <v/>
      </c>
      <c r="AZ166" s="334" t="str">
        <f>IF($B166="","",INDEX('All CCC'!AZ$7:AZ$754,MATCH(WatchList!$B166,'All CCC'!$B$7:$B$754,0)))</f>
        <v/>
      </c>
      <c r="BA166" s="334" t="str">
        <f>IF($B166="","",INDEX('All CCC'!BA$7:BA$754,MATCH(WatchList!$B166,'All CCC'!$B$7:$B$754,0)))</f>
        <v/>
      </c>
      <c r="BB166" s="334" t="str">
        <f>IF($B166="","",INDEX('All CCC'!BB$7:BB$754,MATCH(WatchList!$B166,'All CCC'!$B$7:$B$754,0)))</f>
        <v/>
      </c>
      <c r="BC166" s="334" t="str">
        <f>IF($B166="","",INDEX('All CCC'!BC$7:BC$754,MATCH(WatchList!$B166,'All CCC'!$B$7:$B$754,0)))</f>
        <v/>
      </c>
      <c r="BD166" s="334" t="str">
        <f>IF($B166="","",INDEX('All CCC'!BD$7:BD$754,MATCH(WatchList!$B166,'All CCC'!$B$7:$B$754,0)))</f>
        <v/>
      </c>
      <c r="BE166" s="334" t="str">
        <f>IF($B166="","",INDEX('All CCC'!BE$7:BE$754,MATCH(WatchList!$B166,'All CCC'!$B$7:$B$754,0)))</f>
        <v/>
      </c>
      <c r="BF166" s="334" t="str">
        <f>IF($B166="","",INDEX('All CCC'!BF$7:BF$754,MATCH(WatchList!$B166,'All CCC'!$B$7:$B$754,0)))</f>
        <v/>
      </c>
      <c r="BG166" s="334" t="str">
        <f>IF($B166="","",INDEX('All CCC'!BG$7:BG$754,MATCH(WatchList!$B166,'All CCC'!$B$7:$B$754,0)))</f>
        <v/>
      </c>
    </row>
    <row r="167" spans="1:59" x14ac:dyDescent="0.2">
      <c r="A167" s="333" t="str">
        <f>IF($B167="","",INDEX('All CCC'!A$7:A$754,MATCH(WatchList!$B167,'All CCC'!$B$7:$B$754,0)))</f>
        <v/>
      </c>
      <c r="B167" s="127"/>
      <c r="C167" s="334" t="str">
        <f>IF($B167="","",INDEX('All CCC'!C$7:C$754,MATCH(WatchList!$B167,'All CCC'!$B$7:$B$754,0)))</f>
        <v/>
      </c>
      <c r="D167" s="334" t="str">
        <f>IF($B167="","",INDEX('All CCC'!D$7:D$754,MATCH(WatchList!$B167,'All CCC'!$B$7:$B$754,0)))</f>
        <v/>
      </c>
      <c r="E167" s="334" t="str">
        <f>IF($B167="","",INDEX('All CCC'!E$7:E$754,MATCH(WatchList!$B167,'All CCC'!$B$7:$B$754,0)))</f>
        <v/>
      </c>
      <c r="F167" s="334" t="str">
        <f>IF($B167="","",INDEX('All CCC'!F$7:F$754,MATCH(WatchList!$B167,'All CCC'!$B$7:$B$754,0)))</f>
        <v/>
      </c>
      <c r="G167" s="334" t="str">
        <f>IF($B167="","",INDEX('All CCC'!G$7:G$754,MATCH(WatchList!$B167,'All CCC'!$B$7:$B$754,0)))</f>
        <v/>
      </c>
      <c r="H167" s="334" t="str">
        <f>IF($B167="","",INDEX('All CCC'!H$7:H$754,MATCH(WatchList!$B167,'All CCC'!$B$7:$B$754,0)))</f>
        <v/>
      </c>
      <c r="I167" s="334" t="str">
        <f>IF($B167="","",INDEX('All CCC'!I$7:I$754,MATCH(WatchList!$B167,'All CCC'!$B$7:$B$754,0)))</f>
        <v/>
      </c>
      <c r="J167" s="334" t="str">
        <f>IF($B167="","",INDEX('All CCC'!J$7:J$754,MATCH(WatchList!$B167,'All CCC'!$B$7:$B$754,0)))</f>
        <v/>
      </c>
      <c r="K167" s="334" t="str">
        <f>IF($B167="","",INDEX('All CCC'!K$7:K$754,MATCH(WatchList!$B167,'All CCC'!$B$7:$B$754,0)))</f>
        <v/>
      </c>
      <c r="L167" s="334" t="str">
        <f>IF($B167="","",INDEX('All CCC'!L$7:L$754,MATCH(WatchList!$B167,'All CCC'!$B$7:$B$754,0)))</f>
        <v/>
      </c>
      <c r="M167" s="334" t="str">
        <f>IF($B167="","",INDEX('All CCC'!M$7:M$754,MATCH(WatchList!$B167,'All CCC'!$B$7:$B$754,0)))</f>
        <v/>
      </c>
      <c r="N167" s="334" t="str">
        <f>IF($B167="","",INDEX('All CCC'!N$7:N$754,MATCH(WatchList!$B167,'All CCC'!$B$7:$B$754,0)))</f>
        <v/>
      </c>
      <c r="O167" s="334" t="str">
        <f>IF($B167="","",INDEX('All CCC'!O$7:O$754,MATCH(WatchList!$B167,'All CCC'!$B$7:$B$754,0)))</f>
        <v/>
      </c>
      <c r="P167" s="335" t="str">
        <f>IF($B167="","",INDEX('All CCC'!P$7:P$754,MATCH(WatchList!$B167,'All CCC'!$B$7:$B$754,0)))</f>
        <v/>
      </c>
      <c r="Q167" s="335" t="str">
        <f>IF($B167="","",INDEX('All CCC'!Q$7:Q$754,MATCH(WatchList!$B167,'All CCC'!$B$7:$B$754,0)))</f>
        <v/>
      </c>
      <c r="R167" s="334" t="str">
        <f>IF($B167="","",INDEX('All CCC'!R$7:R$754,MATCH(WatchList!$B167,'All CCC'!$B$7:$B$754,0)))</f>
        <v/>
      </c>
      <c r="S167" s="334" t="str">
        <f>IF($B167="","",INDEX('All CCC'!S$7:S$754,MATCH(WatchList!$B167,'All CCC'!$B$7:$B$754,0)))</f>
        <v/>
      </c>
      <c r="T167" s="334" t="str">
        <f>IF($B167="","",INDEX('All CCC'!T$7:T$754,MATCH(WatchList!$B167,'All CCC'!$B$7:$B$754,0)))</f>
        <v/>
      </c>
      <c r="U167" s="334" t="str">
        <f>IF($B167="","",INDEX('All CCC'!U$7:U$754,MATCH(WatchList!$B167,'All CCC'!$B$7:$B$754,0)))</f>
        <v/>
      </c>
      <c r="V167" s="334" t="str">
        <f>IF($B167="","",INDEX('All CCC'!V$7:V$754,MATCH(WatchList!$B167,'All CCC'!$B$7:$B$754,0)))</f>
        <v/>
      </c>
      <c r="W167" s="334" t="str">
        <f>IF($B167="","",INDEX('All CCC'!W$7:W$754,MATCH(WatchList!$B167,'All CCC'!$B$7:$B$754,0)))</f>
        <v/>
      </c>
      <c r="X167" s="334" t="str">
        <f>IF($B167="","",INDEX('All CCC'!X$7:X$754,MATCH(WatchList!$B167,'All CCC'!$B$7:$B$754,0)))</f>
        <v/>
      </c>
      <c r="Y167" s="334" t="str">
        <f>IF($B167="","",INDEX('All CCC'!Y$7:Y$754,MATCH(WatchList!$B167,'All CCC'!$B$7:$B$754,0)))</f>
        <v/>
      </c>
      <c r="Z167" s="334" t="str">
        <f>IF($B167="","",INDEX('All CCC'!Z$7:Z$754,MATCH(WatchList!$B167,'All CCC'!$B$7:$B$754,0)))</f>
        <v/>
      </c>
      <c r="AA167" s="334" t="str">
        <f>IF($B167="","",INDEX('All CCC'!AA$7:AA$754,MATCH(WatchList!$B167,'All CCC'!$B$7:$B$754,0)))</f>
        <v/>
      </c>
      <c r="AB167" s="334" t="str">
        <f>IF($B167="","",INDEX('All CCC'!AB$7:AB$754,MATCH(WatchList!$B167,'All CCC'!$B$7:$B$754,0)))</f>
        <v/>
      </c>
      <c r="AC167" s="334" t="str">
        <f>IF($B167="","",INDEX('All CCC'!AC$7:AC$754,MATCH(WatchList!$B167,'All CCC'!$B$7:$B$754,0)))</f>
        <v/>
      </c>
      <c r="AD167" s="334" t="str">
        <f>IF($B167="","",INDEX('All CCC'!AD$7:AD$754,MATCH(WatchList!$B167,'All CCC'!$B$7:$B$754,0)))</f>
        <v/>
      </c>
      <c r="AE167" s="334" t="str">
        <f>IF($B167="","",INDEX('All CCC'!AE$7:AE$754,MATCH(WatchList!$B167,'All CCC'!$B$7:$B$754,0)))</f>
        <v/>
      </c>
      <c r="AF167" s="334" t="str">
        <f>IF($B167="","",INDEX('All CCC'!AF$7:AF$754,MATCH(WatchList!$B167,'All CCC'!$B$7:$B$754,0)))</f>
        <v/>
      </c>
      <c r="AG167" s="334" t="str">
        <f>IF($B167="","",INDEX('All CCC'!AG$7:AG$754,MATCH(WatchList!$B167,'All CCC'!$B$7:$B$754,0)))</f>
        <v/>
      </c>
      <c r="AH167" s="334" t="str">
        <f>IF($B167="","",INDEX('All CCC'!AH$7:AH$754,MATCH(WatchList!$B167,'All CCC'!$B$7:$B$754,0)))</f>
        <v/>
      </c>
      <c r="AI167" s="334" t="str">
        <f>IF($B167="","",INDEX('All CCC'!AI$7:AI$754,MATCH(WatchList!$B167,'All CCC'!$B$7:$B$754,0)))</f>
        <v/>
      </c>
      <c r="AJ167" s="334" t="str">
        <f>IF($B167="","",INDEX('All CCC'!AJ$7:AJ$754,MATCH(WatchList!$B167,'All CCC'!$B$7:$B$754,0)))</f>
        <v/>
      </c>
      <c r="AK167" s="334" t="str">
        <f>IF($B167="","",INDEX('All CCC'!AK$7:AK$754,MATCH(WatchList!$B167,'All CCC'!$B$7:$B$754,0)))</f>
        <v/>
      </c>
      <c r="AL167" s="334" t="str">
        <f>IF($B167="","",INDEX('All CCC'!AL$7:AL$754,MATCH(WatchList!$B167,'All CCC'!$B$7:$B$754,0)))</f>
        <v/>
      </c>
      <c r="AM167" s="334" t="str">
        <f>IF($B167="","",INDEX('All CCC'!AM$7:AM$754,MATCH(WatchList!$B167,'All CCC'!$B$7:$B$754,0)))</f>
        <v/>
      </c>
      <c r="AN167" s="334" t="str">
        <f>IF($B167="","",INDEX('All CCC'!AN$7:AN$754,MATCH(WatchList!$B167,'All CCC'!$B$7:$B$754,0)))</f>
        <v/>
      </c>
      <c r="AO167" s="334" t="str">
        <f>IF($B167="","",INDEX('All CCC'!AO$7:AO$754,MATCH(WatchList!$B167,'All CCC'!$B$7:$B$754,0)))</f>
        <v/>
      </c>
      <c r="AP167" s="334" t="str">
        <f>IF($B167="","",INDEX('All CCC'!AP$7:AP$754,MATCH(WatchList!$B167,'All CCC'!$B$7:$B$754,0)))</f>
        <v/>
      </c>
      <c r="AQ167" s="334" t="str">
        <f>IF($B167="","",INDEX('All CCC'!AQ$7:AQ$754,MATCH(WatchList!$B167,'All CCC'!$B$7:$B$754,0)))</f>
        <v/>
      </c>
      <c r="AR167" s="334" t="str">
        <f>IF($B167="","",INDEX('All CCC'!AR$7:AR$754,MATCH(WatchList!$B167,'All CCC'!$B$7:$B$754,0)))</f>
        <v/>
      </c>
      <c r="AS167" s="334" t="str">
        <f>IF($B167="","",INDEX('All CCC'!AS$7:AS$754,MATCH(WatchList!$B167,'All CCC'!$B$7:$B$754,0)))</f>
        <v/>
      </c>
      <c r="AT167" s="334" t="str">
        <f>IF($B167="","",INDEX('All CCC'!AT$7:AT$754,MATCH(WatchList!$B167,'All CCC'!$B$7:$B$754,0)))</f>
        <v/>
      </c>
      <c r="AU167" s="334" t="str">
        <f>IF($B167="","",INDEX('All CCC'!AU$7:AU$754,MATCH(WatchList!$B167,'All CCC'!$B$7:$B$754,0)))</f>
        <v/>
      </c>
      <c r="AV167" s="334" t="str">
        <f>IF($B167="","",INDEX('All CCC'!AV$7:AV$754,MATCH(WatchList!$B167,'All CCC'!$B$7:$B$754,0)))</f>
        <v/>
      </c>
      <c r="AW167" s="334" t="str">
        <f>IF($B167="","",INDEX('All CCC'!AW$7:AW$754,MATCH(WatchList!$B167,'All CCC'!$B$7:$B$754,0)))</f>
        <v/>
      </c>
      <c r="AX167" s="334" t="str">
        <f>IF($B167="","",INDEX('All CCC'!AX$7:AX$754,MATCH(WatchList!$B167,'All CCC'!$B$7:$B$754,0)))</f>
        <v/>
      </c>
      <c r="AY167" s="334" t="str">
        <f>IF($B167="","",INDEX('All CCC'!AY$7:AY$754,MATCH(WatchList!$B167,'All CCC'!$B$7:$B$754,0)))</f>
        <v/>
      </c>
      <c r="AZ167" s="334" t="str">
        <f>IF($B167="","",INDEX('All CCC'!AZ$7:AZ$754,MATCH(WatchList!$B167,'All CCC'!$B$7:$B$754,0)))</f>
        <v/>
      </c>
      <c r="BA167" s="334" t="str">
        <f>IF($B167="","",INDEX('All CCC'!BA$7:BA$754,MATCH(WatchList!$B167,'All CCC'!$B$7:$B$754,0)))</f>
        <v/>
      </c>
      <c r="BB167" s="334" t="str">
        <f>IF($B167="","",INDEX('All CCC'!BB$7:BB$754,MATCH(WatchList!$B167,'All CCC'!$B$7:$B$754,0)))</f>
        <v/>
      </c>
      <c r="BC167" s="334" t="str">
        <f>IF($B167="","",INDEX('All CCC'!BC$7:BC$754,MATCH(WatchList!$B167,'All CCC'!$B$7:$B$754,0)))</f>
        <v/>
      </c>
      <c r="BD167" s="334" t="str">
        <f>IF($B167="","",INDEX('All CCC'!BD$7:BD$754,MATCH(WatchList!$B167,'All CCC'!$B$7:$B$754,0)))</f>
        <v/>
      </c>
      <c r="BE167" s="334" t="str">
        <f>IF($B167="","",INDEX('All CCC'!BE$7:BE$754,MATCH(WatchList!$B167,'All CCC'!$B$7:$B$754,0)))</f>
        <v/>
      </c>
      <c r="BF167" s="334" t="str">
        <f>IF($B167="","",INDEX('All CCC'!BF$7:BF$754,MATCH(WatchList!$B167,'All CCC'!$B$7:$B$754,0)))</f>
        <v/>
      </c>
      <c r="BG167" s="334" t="str">
        <f>IF($B167="","",INDEX('All CCC'!BG$7:BG$754,MATCH(WatchList!$B167,'All CCC'!$B$7:$B$754,0)))</f>
        <v/>
      </c>
    </row>
    <row r="168" spans="1:59" x14ac:dyDescent="0.2">
      <c r="A168" s="333" t="str">
        <f>IF($B168="","",INDEX('All CCC'!A$7:A$754,MATCH(WatchList!$B168,'All CCC'!$B$7:$B$754,0)))</f>
        <v/>
      </c>
      <c r="B168" s="127"/>
      <c r="C168" s="334" t="str">
        <f>IF($B168="","",INDEX('All CCC'!C$7:C$754,MATCH(WatchList!$B168,'All CCC'!$B$7:$B$754,0)))</f>
        <v/>
      </c>
      <c r="D168" s="334" t="str">
        <f>IF($B168="","",INDEX('All CCC'!D$7:D$754,MATCH(WatchList!$B168,'All CCC'!$B$7:$B$754,0)))</f>
        <v/>
      </c>
      <c r="E168" s="334" t="str">
        <f>IF($B168="","",INDEX('All CCC'!E$7:E$754,MATCH(WatchList!$B168,'All CCC'!$B$7:$B$754,0)))</f>
        <v/>
      </c>
      <c r="F168" s="334" t="str">
        <f>IF($B168="","",INDEX('All CCC'!F$7:F$754,MATCH(WatchList!$B168,'All CCC'!$B$7:$B$754,0)))</f>
        <v/>
      </c>
      <c r="G168" s="334" t="str">
        <f>IF($B168="","",INDEX('All CCC'!G$7:G$754,MATCH(WatchList!$B168,'All CCC'!$B$7:$B$754,0)))</f>
        <v/>
      </c>
      <c r="H168" s="334" t="str">
        <f>IF($B168="","",INDEX('All CCC'!H$7:H$754,MATCH(WatchList!$B168,'All CCC'!$B$7:$B$754,0)))</f>
        <v/>
      </c>
      <c r="I168" s="334" t="str">
        <f>IF($B168="","",INDEX('All CCC'!I$7:I$754,MATCH(WatchList!$B168,'All CCC'!$B$7:$B$754,0)))</f>
        <v/>
      </c>
      <c r="J168" s="334" t="str">
        <f>IF($B168="","",INDEX('All CCC'!J$7:J$754,MATCH(WatchList!$B168,'All CCC'!$B$7:$B$754,0)))</f>
        <v/>
      </c>
      <c r="K168" s="334" t="str">
        <f>IF($B168="","",INDEX('All CCC'!K$7:K$754,MATCH(WatchList!$B168,'All CCC'!$B$7:$B$754,0)))</f>
        <v/>
      </c>
      <c r="L168" s="334" t="str">
        <f>IF($B168="","",INDEX('All CCC'!L$7:L$754,MATCH(WatchList!$B168,'All CCC'!$B$7:$B$754,0)))</f>
        <v/>
      </c>
      <c r="M168" s="334" t="str">
        <f>IF($B168="","",INDEX('All CCC'!M$7:M$754,MATCH(WatchList!$B168,'All CCC'!$B$7:$B$754,0)))</f>
        <v/>
      </c>
      <c r="N168" s="334" t="str">
        <f>IF($B168="","",INDEX('All CCC'!N$7:N$754,MATCH(WatchList!$B168,'All CCC'!$B$7:$B$754,0)))</f>
        <v/>
      </c>
      <c r="O168" s="334" t="str">
        <f>IF($B168="","",INDEX('All CCC'!O$7:O$754,MATCH(WatchList!$B168,'All CCC'!$B$7:$B$754,0)))</f>
        <v/>
      </c>
      <c r="P168" s="335" t="str">
        <f>IF($B168="","",INDEX('All CCC'!P$7:P$754,MATCH(WatchList!$B168,'All CCC'!$B$7:$B$754,0)))</f>
        <v/>
      </c>
      <c r="Q168" s="335" t="str">
        <f>IF($B168="","",INDEX('All CCC'!Q$7:Q$754,MATCH(WatchList!$B168,'All CCC'!$B$7:$B$754,0)))</f>
        <v/>
      </c>
      <c r="R168" s="334" t="str">
        <f>IF($B168="","",INDEX('All CCC'!R$7:R$754,MATCH(WatchList!$B168,'All CCC'!$B$7:$B$754,0)))</f>
        <v/>
      </c>
      <c r="S168" s="334" t="str">
        <f>IF($B168="","",INDEX('All CCC'!S$7:S$754,MATCH(WatchList!$B168,'All CCC'!$B$7:$B$754,0)))</f>
        <v/>
      </c>
      <c r="T168" s="334" t="str">
        <f>IF($B168="","",INDEX('All CCC'!T$7:T$754,MATCH(WatchList!$B168,'All CCC'!$B$7:$B$754,0)))</f>
        <v/>
      </c>
      <c r="U168" s="334" t="str">
        <f>IF($B168="","",INDEX('All CCC'!U$7:U$754,MATCH(WatchList!$B168,'All CCC'!$B$7:$B$754,0)))</f>
        <v/>
      </c>
      <c r="V168" s="334" t="str">
        <f>IF($B168="","",INDEX('All CCC'!V$7:V$754,MATCH(WatchList!$B168,'All CCC'!$B$7:$B$754,0)))</f>
        <v/>
      </c>
      <c r="W168" s="334" t="str">
        <f>IF($B168="","",INDEX('All CCC'!W$7:W$754,MATCH(WatchList!$B168,'All CCC'!$B$7:$B$754,0)))</f>
        <v/>
      </c>
      <c r="X168" s="334" t="str">
        <f>IF($B168="","",INDEX('All CCC'!X$7:X$754,MATCH(WatchList!$B168,'All CCC'!$B$7:$B$754,0)))</f>
        <v/>
      </c>
      <c r="Y168" s="334" t="str">
        <f>IF($B168="","",INDEX('All CCC'!Y$7:Y$754,MATCH(WatchList!$B168,'All CCC'!$B$7:$B$754,0)))</f>
        <v/>
      </c>
      <c r="Z168" s="334" t="str">
        <f>IF($B168="","",INDEX('All CCC'!Z$7:Z$754,MATCH(WatchList!$B168,'All CCC'!$B$7:$B$754,0)))</f>
        <v/>
      </c>
      <c r="AA168" s="334" t="str">
        <f>IF($B168="","",INDEX('All CCC'!AA$7:AA$754,MATCH(WatchList!$B168,'All CCC'!$B$7:$B$754,0)))</f>
        <v/>
      </c>
      <c r="AB168" s="334" t="str">
        <f>IF($B168="","",INDEX('All CCC'!AB$7:AB$754,MATCH(WatchList!$B168,'All CCC'!$B$7:$B$754,0)))</f>
        <v/>
      </c>
      <c r="AC168" s="334" t="str">
        <f>IF($B168="","",INDEX('All CCC'!AC$7:AC$754,MATCH(WatchList!$B168,'All CCC'!$B$7:$B$754,0)))</f>
        <v/>
      </c>
      <c r="AD168" s="334" t="str">
        <f>IF($B168="","",INDEX('All CCC'!AD$7:AD$754,MATCH(WatchList!$B168,'All CCC'!$B$7:$B$754,0)))</f>
        <v/>
      </c>
      <c r="AE168" s="334" t="str">
        <f>IF($B168="","",INDEX('All CCC'!AE$7:AE$754,MATCH(WatchList!$B168,'All CCC'!$B$7:$B$754,0)))</f>
        <v/>
      </c>
      <c r="AF168" s="334" t="str">
        <f>IF($B168="","",INDEX('All CCC'!AF$7:AF$754,MATCH(WatchList!$B168,'All CCC'!$B$7:$B$754,0)))</f>
        <v/>
      </c>
      <c r="AG168" s="334" t="str">
        <f>IF($B168="","",INDEX('All CCC'!AG$7:AG$754,MATCH(WatchList!$B168,'All CCC'!$B$7:$B$754,0)))</f>
        <v/>
      </c>
      <c r="AH168" s="334" t="str">
        <f>IF($B168="","",INDEX('All CCC'!AH$7:AH$754,MATCH(WatchList!$B168,'All CCC'!$B$7:$B$754,0)))</f>
        <v/>
      </c>
      <c r="AI168" s="334" t="str">
        <f>IF($B168="","",INDEX('All CCC'!AI$7:AI$754,MATCH(WatchList!$B168,'All CCC'!$B$7:$B$754,0)))</f>
        <v/>
      </c>
      <c r="AJ168" s="334" t="str">
        <f>IF($B168="","",INDEX('All CCC'!AJ$7:AJ$754,MATCH(WatchList!$B168,'All CCC'!$B$7:$B$754,0)))</f>
        <v/>
      </c>
      <c r="AK168" s="334" t="str">
        <f>IF($B168="","",INDEX('All CCC'!AK$7:AK$754,MATCH(WatchList!$B168,'All CCC'!$B$7:$B$754,0)))</f>
        <v/>
      </c>
      <c r="AL168" s="334" t="str">
        <f>IF($B168="","",INDEX('All CCC'!AL$7:AL$754,MATCH(WatchList!$B168,'All CCC'!$B$7:$B$754,0)))</f>
        <v/>
      </c>
      <c r="AM168" s="334" t="str">
        <f>IF($B168="","",INDEX('All CCC'!AM$7:AM$754,MATCH(WatchList!$B168,'All CCC'!$B$7:$B$754,0)))</f>
        <v/>
      </c>
      <c r="AN168" s="334" t="str">
        <f>IF($B168="","",INDEX('All CCC'!AN$7:AN$754,MATCH(WatchList!$B168,'All CCC'!$B$7:$B$754,0)))</f>
        <v/>
      </c>
      <c r="AO168" s="334" t="str">
        <f>IF($B168="","",INDEX('All CCC'!AO$7:AO$754,MATCH(WatchList!$B168,'All CCC'!$B$7:$B$754,0)))</f>
        <v/>
      </c>
      <c r="AP168" s="334" t="str">
        <f>IF($B168="","",INDEX('All CCC'!AP$7:AP$754,MATCH(WatchList!$B168,'All CCC'!$B$7:$B$754,0)))</f>
        <v/>
      </c>
      <c r="AQ168" s="334" t="str">
        <f>IF($B168="","",INDEX('All CCC'!AQ$7:AQ$754,MATCH(WatchList!$B168,'All CCC'!$B$7:$B$754,0)))</f>
        <v/>
      </c>
      <c r="AR168" s="334" t="str">
        <f>IF($B168="","",INDEX('All CCC'!AR$7:AR$754,MATCH(WatchList!$B168,'All CCC'!$B$7:$B$754,0)))</f>
        <v/>
      </c>
      <c r="AS168" s="334" t="str">
        <f>IF($B168="","",INDEX('All CCC'!AS$7:AS$754,MATCH(WatchList!$B168,'All CCC'!$B$7:$B$754,0)))</f>
        <v/>
      </c>
      <c r="AT168" s="334" t="str">
        <f>IF($B168="","",INDEX('All CCC'!AT$7:AT$754,MATCH(WatchList!$B168,'All CCC'!$B$7:$B$754,0)))</f>
        <v/>
      </c>
      <c r="AU168" s="334" t="str">
        <f>IF($B168="","",INDEX('All CCC'!AU$7:AU$754,MATCH(WatchList!$B168,'All CCC'!$B$7:$B$754,0)))</f>
        <v/>
      </c>
      <c r="AV168" s="334" t="str">
        <f>IF($B168="","",INDEX('All CCC'!AV$7:AV$754,MATCH(WatchList!$B168,'All CCC'!$B$7:$B$754,0)))</f>
        <v/>
      </c>
      <c r="AW168" s="334" t="str">
        <f>IF($B168="","",INDEX('All CCC'!AW$7:AW$754,MATCH(WatchList!$B168,'All CCC'!$B$7:$B$754,0)))</f>
        <v/>
      </c>
      <c r="AX168" s="334" t="str">
        <f>IF($B168="","",INDEX('All CCC'!AX$7:AX$754,MATCH(WatchList!$B168,'All CCC'!$B$7:$B$754,0)))</f>
        <v/>
      </c>
      <c r="AY168" s="334" t="str">
        <f>IF($B168="","",INDEX('All CCC'!AY$7:AY$754,MATCH(WatchList!$B168,'All CCC'!$B$7:$B$754,0)))</f>
        <v/>
      </c>
      <c r="AZ168" s="334" t="str">
        <f>IF($B168="","",INDEX('All CCC'!AZ$7:AZ$754,MATCH(WatchList!$B168,'All CCC'!$B$7:$B$754,0)))</f>
        <v/>
      </c>
      <c r="BA168" s="334" t="str">
        <f>IF($B168="","",INDEX('All CCC'!BA$7:BA$754,MATCH(WatchList!$B168,'All CCC'!$B$7:$B$754,0)))</f>
        <v/>
      </c>
      <c r="BB168" s="334" t="str">
        <f>IF($B168="","",INDEX('All CCC'!BB$7:BB$754,MATCH(WatchList!$B168,'All CCC'!$B$7:$B$754,0)))</f>
        <v/>
      </c>
      <c r="BC168" s="334" t="str">
        <f>IF($B168="","",INDEX('All CCC'!BC$7:BC$754,MATCH(WatchList!$B168,'All CCC'!$B$7:$B$754,0)))</f>
        <v/>
      </c>
      <c r="BD168" s="334" t="str">
        <f>IF($B168="","",INDEX('All CCC'!BD$7:BD$754,MATCH(WatchList!$B168,'All CCC'!$B$7:$B$754,0)))</f>
        <v/>
      </c>
      <c r="BE168" s="334" t="str">
        <f>IF($B168="","",INDEX('All CCC'!BE$7:BE$754,MATCH(WatchList!$B168,'All CCC'!$B$7:$B$754,0)))</f>
        <v/>
      </c>
      <c r="BF168" s="334" t="str">
        <f>IF($B168="","",INDEX('All CCC'!BF$7:BF$754,MATCH(WatchList!$B168,'All CCC'!$B$7:$B$754,0)))</f>
        <v/>
      </c>
      <c r="BG168" s="334" t="str">
        <f>IF($B168="","",INDEX('All CCC'!BG$7:BG$754,MATCH(WatchList!$B168,'All CCC'!$B$7:$B$754,0)))</f>
        <v/>
      </c>
    </row>
    <row r="169" spans="1:59" x14ac:dyDescent="0.2">
      <c r="A169" s="333" t="str">
        <f>IF($B169="","",INDEX('All CCC'!A$7:A$754,MATCH(WatchList!$B169,'All CCC'!$B$7:$B$754,0)))</f>
        <v/>
      </c>
      <c r="B169" s="127"/>
      <c r="C169" s="334" t="str">
        <f>IF($B169="","",INDEX('All CCC'!C$7:C$754,MATCH(WatchList!$B169,'All CCC'!$B$7:$B$754,0)))</f>
        <v/>
      </c>
      <c r="D169" s="334" t="str">
        <f>IF($B169="","",INDEX('All CCC'!D$7:D$754,MATCH(WatchList!$B169,'All CCC'!$B$7:$B$754,0)))</f>
        <v/>
      </c>
      <c r="E169" s="334" t="str">
        <f>IF($B169="","",INDEX('All CCC'!E$7:E$754,MATCH(WatchList!$B169,'All CCC'!$B$7:$B$754,0)))</f>
        <v/>
      </c>
      <c r="F169" s="334" t="str">
        <f>IF($B169="","",INDEX('All CCC'!F$7:F$754,MATCH(WatchList!$B169,'All CCC'!$B$7:$B$754,0)))</f>
        <v/>
      </c>
      <c r="G169" s="334" t="str">
        <f>IF($B169="","",INDEX('All CCC'!G$7:G$754,MATCH(WatchList!$B169,'All CCC'!$B$7:$B$754,0)))</f>
        <v/>
      </c>
      <c r="H169" s="334" t="str">
        <f>IF($B169="","",INDEX('All CCC'!H$7:H$754,MATCH(WatchList!$B169,'All CCC'!$B$7:$B$754,0)))</f>
        <v/>
      </c>
      <c r="I169" s="334" t="str">
        <f>IF($B169="","",INDEX('All CCC'!I$7:I$754,MATCH(WatchList!$B169,'All CCC'!$B$7:$B$754,0)))</f>
        <v/>
      </c>
      <c r="J169" s="334" t="str">
        <f>IF($B169="","",INDEX('All CCC'!J$7:J$754,MATCH(WatchList!$B169,'All CCC'!$B$7:$B$754,0)))</f>
        <v/>
      </c>
      <c r="K169" s="334" t="str">
        <f>IF($B169="","",INDEX('All CCC'!K$7:K$754,MATCH(WatchList!$B169,'All CCC'!$B$7:$B$754,0)))</f>
        <v/>
      </c>
      <c r="L169" s="334" t="str">
        <f>IF($B169="","",INDEX('All CCC'!L$7:L$754,MATCH(WatchList!$B169,'All CCC'!$B$7:$B$754,0)))</f>
        <v/>
      </c>
      <c r="M169" s="334" t="str">
        <f>IF($B169="","",INDEX('All CCC'!M$7:M$754,MATCH(WatchList!$B169,'All CCC'!$B$7:$B$754,0)))</f>
        <v/>
      </c>
      <c r="N169" s="334" t="str">
        <f>IF($B169="","",INDEX('All CCC'!N$7:N$754,MATCH(WatchList!$B169,'All CCC'!$B$7:$B$754,0)))</f>
        <v/>
      </c>
      <c r="O169" s="334" t="str">
        <f>IF($B169="","",INDEX('All CCC'!O$7:O$754,MATCH(WatchList!$B169,'All CCC'!$B$7:$B$754,0)))</f>
        <v/>
      </c>
      <c r="P169" s="335" t="str">
        <f>IF($B169="","",INDEX('All CCC'!P$7:P$754,MATCH(WatchList!$B169,'All CCC'!$B$7:$B$754,0)))</f>
        <v/>
      </c>
      <c r="Q169" s="335" t="str">
        <f>IF($B169="","",INDEX('All CCC'!Q$7:Q$754,MATCH(WatchList!$B169,'All CCC'!$B$7:$B$754,0)))</f>
        <v/>
      </c>
      <c r="R169" s="334" t="str">
        <f>IF($B169="","",INDEX('All CCC'!R$7:R$754,MATCH(WatchList!$B169,'All CCC'!$B$7:$B$754,0)))</f>
        <v/>
      </c>
      <c r="S169" s="334" t="str">
        <f>IF($B169="","",INDEX('All CCC'!S$7:S$754,MATCH(WatchList!$B169,'All CCC'!$B$7:$B$754,0)))</f>
        <v/>
      </c>
      <c r="T169" s="334" t="str">
        <f>IF($B169="","",INDEX('All CCC'!T$7:T$754,MATCH(WatchList!$B169,'All CCC'!$B$7:$B$754,0)))</f>
        <v/>
      </c>
      <c r="U169" s="334" t="str">
        <f>IF($B169="","",INDEX('All CCC'!U$7:U$754,MATCH(WatchList!$B169,'All CCC'!$B$7:$B$754,0)))</f>
        <v/>
      </c>
      <c r="V169" s="334" t="str">
        <f>IF($B169="","",INDEX('All CCC'!V$7:V$754,MATCH(WatchList!$B169,'All CCC'!$B$7:$B$754,0)))</f>
        <v/>
      </c>
      <c r="W169" s="334" t="str">
        <f>IF($B169="","",INDEX('All CCC'!W$7:W$754,MATCH(WatchList!$B169,'All CCC'!$B$7:$B$754,0)))</f>
        <v/>
      </c>
      <c r="X169" s="334" t="str">
        <f>IF($B169="","",INDEX('All CCC'!X$7:X$754,MATCH(WatchList!$B169,'All CCC'!$B$7:$B$754,0)))</f>
        <v/>
      </c>
      <c r="Y169" s="334" t="str">
        <f>IF($B169="","",INDEX('All CCC'!Y$7:Y$754,MATCH(WatchList!$B169,'All CCC'!$B$7:$B$754,0)))</f>
        <v/>
      </c>
      <c r="Z169" s="334" t="str">
        <f>IF($B169="","",INDEX('All CCC'!Z$7:Z$754,MATCH(WatchList!$B169,'All CCC'!$B$7:$B$754,0)))</f>
        <v/>
      </c>
      <c r="AA169" s="334" t="str">
        <f>IF($B169="","",INDEX('All CCC'!AA$7:AA$754,MATCH(WatchList!$B169,'All CCC'!$B$7:$B$754,0)))</f>
        <v/>
      </c>
      <c r="AB169" s="334" t="str">
        <f>IF($B169="","",INDEX('All CCC'!AB$7:AB$754,MATCH(WatchList!$B169,'All CCC'!$B$7:$B$754,0)))</f>
        <v/>
      </c>
      <c r="AC169" s="334" t="str">
        <f>IF($B169="","",INDEX('All CCC'!AC$7:AC$754,MATCH(WatchList!$B169,'All CCC'!$B$7:$B$754,0)))</f>
        <v/>
      </c>
      <c r="AD169" s="334" t="str">
        <f>IF($B169="","",INDEX('All CCC'!AD$7:AD$754,MATCH(WatchList!$B169,'All CCC'!$B$7:$B$754,0)))</f>
        <v/>
      </c>
      <c r="AE169" s="334" t="str">
        <f>IF($B169="","",INDEX('All CCC'!AE$7:AE$754,MATCH(WatchList!$B169,'All CCC'!$B$7:$B$754,0)))</f>
        <v/>
      </c>
      <c r="AF169" s="334" t="str">
        <f>IF($B169="","",INDEX('All CCC'!AF$7:AF$754,MATCH(WatchList!$B169,'All CCC'!$B$7:$B$754,0)))</f>
        <v/>
      </c>
      <c r="AG169" s="334" t="str">
        <f>IF($B169="","",INDEX('All CCC'!AG$7:AG$754,MATCH(WatchList!$B169,'All CCC'!$B$7:$B$754,0)))</f>
        <v/>
      </c>
      <c r="AH169" s="334" t="str">
        <f>IF($B169="","",INDEX('All CCC'!AH$7:AH$754,MATCH(WatchList!$B169,'All CCC'!$B$7:$B$754,0)))</f>
        <v/>
      </c>
      <c r="AI169" s="334" t="str">
        <f>IF($B169="","",INDEX('All CCC'!AI$7:AI$754,MATCH(WatchList!$B169,'All CCC'!$B$7:$B$754,0)))</f>
        <v/>
      </c>
      <c r="AJ169" s="334" t="str">
        <f>IF($B169="","",INDEX('All CCC'!AJ$7:AJ$754,MATCH(WatchList!$B169,'All CCC'!$B$7:$B$754,0)))</f>
        <v/>
      </c>
      <c r="AK169" s="334" t="str">
        <f>IF($B169="","",INDEX('All CCC'!AK$7:AK$754,MATCH(WatchList!$B169,'All CCC'!$B$7:$B$754,0)))</f>
        <v/>
      </c>
      <c r="AL169" s="334" t="str">
        <f>IF($B169="","",INDEX('All CCC'!AL$7:AL$754,MATCH(WatchList!$B169,'All CCC'!$B$7:$B$754,0)))</f>
        <v/>
      </c>
      <c r="AM169" s="334" t="str">
        <f>IF($B169="","",INDEX('All CCC'!AM$7:AM$754,MATCH(WatchList!$B169,'All CCC'!$B$7:$B$754,0)))</f>
        <v/>
      </c>
      <c r="AN169" s="334" t="str">
        <f>IF($B169="","",INDEX('All CCC'!AN$7:AN$754,MATCH(WatchList!$B169,'All CCC'!$B$7:$B$754,0)))</f>
        <v/>
      </c>
      <c r="AO169" s="334" t="str">
        <f>IF($B169="","",INDEX('All CCC'!AO$7:AO$754,MATCH(WatchList!$B169,'All CCC'!$B$7:$B$754,0)))</f>
        <v/>
      </c>
      <c r="AP169" s="334" t="str">
        <f>IF($B169="","",INDEX('All CCC'!AP$7:AP$754,MATCH(WatchList!$B169,'All CCC'!$B$7:$B$754,0)))</f>
        <v/>
      </c>
      <c r="AQ169" s="334" t="str">
        <f>IF($B169="","",INDEX('All CCC'!AQ$7:AQ$754,MATCH(WatchList!$B169,'All CCC'!$B$7:$B$754,0)))</f>
        <v/>
      </c>
      <c r="AR169" s="334" t="str">
        <f>IF($B169="","",INDEX('All CCC'!AR$7:AR$754,MATCH(WatchList!$B169,'All CCC'!$B$7:$B$754,0)))</f>
        <v/>
      </c>
      <c r="AS169" s="334" t="str">
        <f>IF($B169="","",INDEX('All CCC'!AS$7:AS$754,MATCH(WatchList!$B169,'All CCC'!$B$7:$B$754,0)))</f>
        <v/>
      </c>
      <c r="AT169" s="334" t="str">
        <f>IF($B169="","",INDEX('All CCC'!AT$7:AT$754,MATCH(WatchList!$B169,'All CCC'!$B$7:$B$754,0)))</f>
        <v/>
      </c>
      <c r="AU169" s="334" t="str">
        <f>IF($B169="","",INDEX('All CCC'!AU$7:AU$754,MATCH(WatchList!$B169,'All CCC'!$B$7:$B$754,0)))</f>
        <v/>
      </c>
      <c r="AV169" s="334" t="str">
        <f>IF($B169="","",INDEX('All CCC'!AV$7:AV$754,MATCH(WatchList!$B169,'All CCC'!$B$7:$B$754,0)))</f>
        <v/>
      </c>
      <c r="AW169" s="334" t="str">
        <f>IF($B169="","",INDEX('All CCC'!AW$7:AW$754,MATCH(WatchList!$B169,'All CCC'!$B$7:$B$754,0)))</f>
        <v/>
      </c>
      <c r="AX169" s="334" t="str">
        <f>IF($B169="","",INDEX('All CCC'!AX$7:AX$754,MATCH(WatchList!$B169,'All CCC'!$B$7:$B$754,0)))</f>
        <v/>
      </c>
      <c r="AY169" s="334" t="str">
        <f>IF($B169="","",INDEX('All CCC'!AY$7:AY$754,MATCH(WatchList!$B169,'All CCC'!$B$7:$B$754,0)))</f>
        <v/>
      </c>
      <c r="AZ169" s="334" t="str">
        <f>IF($B169="","",INDEX('All CCC'!AZ$7:AZ$754,MATCH(WatchList!$B169,'All CCC'!$B$7:$B$754,0)))</f>
        <v/>
      </c>
      <c r="BA169" s="334" t="str">
        <f>IF($B169="","",INDEX('All CCC'!BA$7:BA$754,MATCH(WatchList!$B169,'All CCC'!$B$7:$B$754,0)))</f>
        <v/>
      </c>
      <c r="BB169" s="334" t="str">
        <f>IF($B169="","",INDEX('All CCC'!BB$7:BB$754,MATCH(WatchList!$B169,'All CCC'!$B$7:$B$754,0)))</f>
        <v/>
      </c>
      <c r="BC169" s="334" t="str">
        <f>IF($B169="","",INDEX('All CCC'!BC$7:BC$754,MATCH(WatchList!$B169,'All CCC'!$B$7:$B$754,0)))</f>
        <v/>
      </c>
      <c r="BD169" s="334" t="str">
        <f>IF($B169="","",INDEX('All CCC'!BD$7:BD$754,MATCH(WatchList!$B169,'All CCC'!$B$7:$B$754,0)))</f>
        <v/>
      </c>
      <c r="BE169" s="334" t="str">
        <f>IF($B169="","",INDEX('All CCC'!BE$7:BE$754,MATCH(WatchList!$B169,'All CCC'!$B$7:$B$754,0)))</f>
        <v/>
      </c>
      <c r="BF169" s="334" t="str">
        <f>IF($B169="","",INDEX('All CCC'!BF$7:BF$754,MATCH(WatchList!$B169,'All CCC'!$B$7:$B$754,0)))</f>
        <v/>
      </c>
      <c r="BG169" s="334" t="str">
        <f>IF($B169="","",INDEX('All CCC'!BG$7:BG$754,MATCH(WatchList!$B169,'All CCC'!$B$7:$B$754,0)))</f>
        <v/>
      </c>
    </row>
    <row r="170" spans="1:59" x14ac:dyDescent="0.2">
      <c r="A170" s="333" t="str">
        <f>IF($B170="","",INDEX('All CCC'!A$7:A$754,MATCH(WatchList!$B170,'All CCC'!$B$7:$B$754,0)))</f>
        <v/>
      </c>
      <c r="B170" s="127"/>
      <c r="C170" s="334" t="str">
        <f>IF($B170="","",INDEX('All CCC'!C$7:C$754,MATCH(WatchList!$B170,'All CCC'!$B$7:$B$754,0)))</f>
        <v/>
      </c>
      <c r="D170" s="334" t="str">
        <f>IF($B170="","",INDEX('All CCC'!D$7:D$754,MATCH(WatchList!$B170,'All CCC'!$B$7:$B$754,0)))</f>
        <v/>
      </c>
      <c r="E170" s="334" t="str">
        <f>IF($B170="","",INDEX('All CCC'!E$7:E$754,MATCH(WatchList!$B170,'All CCC'!$B$7:$B$754,0)))</f>
        <v/>
      </c>
      <c r="F170" s="334" t="str">
        <f>IF($B170="","",INDEX('All CCC'!F$7:F$754,MATCH(WatchList!$B170,'All CCC'!$B$7:$B$754,0)))</f>
        <v/>
      </c>
      <c r="G170" s="334" t="str">
        <f>IF($B170="","",INDEX('All CCC'!G$7:G$754,MATCH(WatchList!$B170,'All CCC'!$B$7:$B$754,0)))</f>
        <v/>
      </c>
      <c r="H170" s="334" t="str">
        <f>IF($B170="","",INDEX('All CCC'!H$7:H$754,MATCH(WatchList!$B170,'All CCC'!$B$7:$B$754,0)))</f>
        <v/>
      </c>
      <c r="I170" s="334" t="str">
        <f>IF($B170="","",INDEX('All CCC'!I$7:I$754,MATCH(WatchList!$B170,'All CCC'!$B$7:$B$754,0)))</f>
        <v/>
      </c>
      <c r="J170" s="334" t="str">
        <f>IF($B170="","",INDEX('All CCC'!J$7:J$754,MATCH(WatchList!$B170,'All CCC'!$B$7:$B$754,0)))</f>
        <v/>
      </c>
      <c r="K170" s="334" t="str">
        <f>IF($B170="","",INDEX('All CCC'!K$7:K$754,MATCH(WatchList!$B170,'All CCC'!$B$7:$B$754,0)))</f>
        <v/>
      </c>
      <c r="L170" s="334" t="str">
        <f>IF($B170="","",INDEX('All CCC'!L$7:L$754,MATCH(WatchList!$B170,'All CCC'!$B$7:$B$754,0)))</f>
        <v/>
      </c>
      <c r="M170" s="334" t="str">
        <f>IF($B170="","",INDEX('All CCC'!M$7:M$754,MATCH(WatchList!$B170,'All CCC'!$B$7:$B$754,0)))</f>
        <v/>
      </c>
      <c r="N170" s="334" t="str">
        <f>IF($B170="","",INDEX('All CCC'!N$7:N$754,MATCH(WatchList!$B170,'All CCC'!$B$7:$B$754,0)))</f>
        <v/>
      </c>
      <c r="O170" s="334" t="str">
        <f>IF($B170="","",INDEX('All CCC'!O$7:O$754,MATCH(WatchList!$B170,'All CCC'!$B$7:$B$754,0)))</f>
        <v/>
      </c>
      <c r="P170" s="335" t="str">
        <f>IF($B170="","",INDEX('All CCC'!P$7:P$754,MATCH(WatchList!$B170,'All CCC'!$B$7:$B$754,0)))</f>
        <v/>
      </c>
      <c r="Q170" s="335" t="str">
        <f>IF($B170="","",INDEX('All CCC'!Q$7:Q$754,MATCH(WatchList!$B170,'All CCC'!$B$7:$B$754,0)))</f>
        <v/>
      </c>
      <c r="R170" s="334" t="str">
        <f>IF($B170="","",INDEX('All CCC'!R$7:R$754,MATCH(WatchList!$B170,'All CCC'!$B$7:$B$754,0)))</f>
        <v/>
      </c>
      <c r="S170" s="334" t="str">
        <f>IF($B170="","",INDEX('All CCC'!S$7:S$754,MATCH(WatchList!$B170,'All CCC'!$B$7:$B$754,0)))</f>
        <v/>
      </c>
      <c r="T170" s="334" t="str">
        <f>IF($B170="","",INDEX('All CCC'!T$7:T$754,MATCH(WatchList!$B170,'All CCC'!$B$7:$B$754,0)))</f>
        <v/>
      </c>
      <c r="U170" s="334" t="str">
        <f>IF($B170="","",INDEX('All CCC'!U$7:U$754,MATCH(WatchList!$B170,'All CCC'!$B$7:$B$754,0)))</f>
        <v/>
      </c>
      <c r="V170" s="334" t="str">
        <f>IF($B170="","",INDEX('All CCC'!V$7:V$754,MATCH(WatchList!$B170,'All CCC'!$B$7:$B$754,0)))</f>
        <v/>
      </c>
      <c r="W170" s="334" t="str">
        <f>IF($B170="","",INDEX('All CCC'!W$7:W$754,MATCH(WatchList!$B170,'All CCC'!$B$7:$B$754,0)))</f>
        <v/>
      </c>
      <c r="X170" s="334" t="str">
        <f>IF($B170="","",INDEX('All CCC'!X$7:X$754,MATCH(WatchList!$B170,'All CCC'!$B$7:$B$754,0)))</f>
        <v/>
      </c>
      <c r="Y170" s="334" t="str">
        <f>IF($B170="","",INDEX('All CCC'!Y$7:Y$754,MATCH(WatchList!$B170,'All CCC'!$B$7:$B$754,0)))</f>
        <v/>
      </c>
      <c r="Z170" s="334" t="str">
        <f>IF($B170="","",INDEX('All CCC'!Z$7:Z$754,MATCH(WatchList!$B170,'All CCC'!$B$7:$B$754,0)))</f>
        <v/>
      </c>
      <c r="AA170" s="334" t="str">
        <f>IF($B170="","",INDEX('All CCC'!AA$7:AA$754,MATCH(WatchList!$B170,'All CCC'!$B$7:$B$754,0)))</f>
        <v/>
      </c>
      <c r="AB170" s="334" t="str">
        <f>IF($B170="","",INDEX('All CCC'!AB$7:AB$754,MATCH(WatchList!$B170,'All CCC'!$B$7:$B$754,0)))</f>
        <v/>
      </c>
      <c r="AC170" s="334" t="str">
        <f>IF($B170="","",INDEX('All CCC'!AC$7:AC$754,MATCH(WatchList!$B170,'All CCC'!$B$7:$B$754,0)))</f>
        <v/>
      </c>
      <c r="AD170" s="334" t="str">
        <f>IF($B170="","",INDEX('All CCC'!AD$7:AD$754,MATCH(WatchList!$B170,'All CCC'!$B$7:$B$754,0)))</f>
        <v/>
      </c>
      <c r="AE170" s="334" t="str">
        <f>IF($B170="","",INDEX('All CCC'!AE$7:AE$754,MATCH(WatchList!$B170,'All CCC'!$B$7:$B$754,0)))</f>
        <v/>
      </c>
      <c r="AF170" s="334" t="str">
        <f>IF($B170="","",INDEX('All CCC'!AF$7:AF$754,MATCH(WatchList!$B170,'All CCC'!$B$7:$B$754,0)))</f>
        <v/>
      </c>
      <c r="AG170" s="334" t="str">
        <f>IF($B170="","",INDEX('All CCC'!AG$7:AG$754,MATCH(WatchList!$B170,'All CCC'!$B$7:$B$754,0)))</f>
        <v/>
      </c>
      <c r="AH170" s="334" t="str">
        <f>IF($B170="","",INDEX('All CCC'!AH$7:AH$754,MATCH(WatchList!$B170,'All CCC'!$B$7:$B$754,0)))</f>
        <v/>
      </c>
      <c r="AI170" s="334" t="str">
        <f>IF($B170="","",INDEX('All CCC'!AI$7:AI$754,MATCH(WatchList!$B170,'All CCC'!$B$7:$B$754,0)))</f>
        <v/>
      </c>
      <c r="AJ170" s="334" t="str">
        <f>IF($B170="","",INDEX('All CCC'!AJ$7:AJ$754,MATCH(WatchList!$B170,'All CCC'!$B$7:$B$754,0)))</f>
        <v/>
      </c>
      <c r="AK170" s="334" t="str">
        <f>IF($B170="","",INDEX('All CCC'!AK$7:AK$754,MATCH(WatchList!$B170,'All CCC'!$B$7:$B$754,0)))</f>
        <v/>
      </c>
      <c r="AL170" s="334" t="str">
        <f>IF($B170="","",INDEX('All CCC'!AL$7:AL$754,MATCH(WatchList!$B170,'All CCC'!$B$7:$B$754,0)))</f>
        <v/>
      </c>
      <c r="AM170" s="334" t="str">
        <f>IF($B170="","",INDEX('All CCC'!AM$7:AM$754,MATCH(WatchList!$B170,'All CCC'!$B$7:$B$754,0)))</f>
        <v/>
      </c>
      <c r="AN170" s="334" t="str">
        <f>IF($B170="","",INDEX('All CCC'!AN$7:AN$754,MATCH(WatchList!$B170,'All CCC'!$B$7:$B$754,0)))</f>
        <v/>
      </c>
      <c r="AO170" s="334" t="str">
        <f>IF($B170="","",INDEX('All CCC'!AO$7:AO$754,MATCH(WatchList!$B170,'All CCC'!$B$7:$B$754,0)))</f>
        <v/>
      </c>
      <c r="AP170" s="334" t="str">
        <f>IF($B170="","",INDEX('All CCC'!AP$7:AP$754,MATCH(WatchList!$B170,'All CCC'!$B$7:$B$754,0)))</f>
        <v/>
      </c>
      <c r="AQ170" s="334" t="str">
        <f>IF($B170="","",INDEX('All CCC'!AQ$7:AQ$754,MATCH(WatchList!$B170,'All CCC'!$B$7:$B$754,0)))</f>
        <v/>
      </c>
      <c r="AR170" s="334" t="str">
        <f>IF($B170="","",INDEX('All CCC'!AR$7:AR$754,MATCH(WatchList!$B170,'All CCC'!$B$7:$B$754,0)))</f>
        <v/>
      </c>
      <c r="AS170" s="334" t="str">
        <f>IF($B170="","",INDEX('All CCC'!AS$7:AS$754,MATCH(WatchList!$B170,'All CCC'!$B$7:$B$754,0)))</f>
        <v/>
      </c>
      <c r="AT170" s="334" t="str">
        <f>IF($B170="","",INDEX('All CCC'!AT$7:AT$754,MATCH(WatchList!$B170,'All CCC'!$B$7:$B$754,0)))</f>
        <v/>
      </c>
      <c r="AU170" s="334" t="str">
        <f>IF($B170="","",INDEX('All CCC'!AU$7:AU$754,MATCH(WatchList!$B170,'All CCC'!$B$7:$B$754,0)))</f>
        <v/>
      </c>
      <c r="AV170" s="334" t="str">
        <f>IF($B170="","",INDEX('All CCC'!AV$7:AV$754,MATCH(WatchList!$B170,'All CCC'!$B$7:$B$754,0)))</f>
        <v/>
      </c>
      <c r="AW170" s="334" t="str">
        <f>IF($B170="","",INDEX('All CCC'!AW$7:AW$754,MATCH(WatchList!$B170,'All CCC'!$B$7:$B$754,0)))</f>
        <v/>
      </c>
      <c r="AX170" s="334" t="str">
        <f>IF($B170="","",INDEX('All CCC'!AX$7:AX$754,MATCH(WatchList!$B170,'All CCC'!$B$7:$B$754,0)))</f>
        <v/>
      </c>
      <c r="AY170" s="334" t="str">
        <f>IF($B170="","",INDEX('All CCC'!AY$7:AY$754,MATCH(WatchList!$B170,'All CCC'!$B$7:$B$754,0)))</f>
        <v/>
      </c>
      <c r="AZ170" s="334" t="str">
        <f>IF($B170="","",INDEX('All CCC'!AZ$7:AZ$754,MATCH(WatchList!$B170,'All CCC'!$B$7:$B$754,0)))</f>
        <v/>
      </c>
      <c r="BA170" s="334" t="str">
        <f>IF($B170="","",INDEX('All CCC'!BA$7:BA$754,MATCH(WatchList!$B170,'All CCC'!$B$7:$B$754,0)))</f>
        <v/>
      </c>
      <c r="BB170" s="334" t="str">
        <f>IF($B170="","",INDEX('All CCC'!BB$7:BB$754,MATCH(WatchList!$B170,'All CCC'!$B$7:$B$754,0)))</f>
        <v/>
      </c>
      <c r="BC170" s="334" t="str">
        <f>IF($B170="","",INDEX('All CCC'!BC$7:BC$754,MATCH(WatchList!$B170,'All CCC'!$B$7:$B$754,0)))</f>
        <v/>
      </c>
      <c r="BD170" s="334" t="str">
        <f>IF($B170="","",INDEX('All CCC'!BD$7:BD$754,MATCH(WatchList!$B170,'All CCC'!$B$7:$B$754,0)))</f>
        <v/>
      </c>
      <c r="BE170" s="334" t="str">
        <f>IF($B170="","",INDEX('All CCC'!BE$7:BE$754,MATCH(WatchList!$B170,'All CCC'!$B$7:$B$754,0)))</f>
        <v/>
      </c>
      <c r="BF170" s="334" t="str">
        <f>IF($B170="","",INDEX('All CCC'!BF$7:BF$754,MATCH(WatchList!$B170,'All CCC'!$B$7:$B$754,0)))</f>
        <v/>
      </c>
      <c r="BG170" s="334" t="str">
        <f>IF($B170="","",INDEX('All CCC'!BG$7:BG$754,MATCH(WatchList!$B170,'All CCC'!$B$7:$B$754,0)))</f>
        <v/>
      </c>
    </row>
    <row r="171" spans="1:59" x14ac:dyDescent="0.2">
      <c r="A171" s="333" t="str">
        <f>IF($B171="","",INDEX('All CCC'!A$7:A$754,MATCH(WatchList!$B171,'All CCC'!$B$7:$B$754,0)))</f>
        <v/>
      </c>
      <c r="B171" s="127"/>
      <c r="C171" s="334" t="str">
        <f>IF($B171="","",INDEX('All CCC'!C$7:C$754,MATCH(WatchList!$B171,'All CCC'!$B$7:$B$754,0)))</f>
        <v/>
      </c>
      <c r="D171" s="334" t="str">
        <f>IF($B171="","",INDEX('All CCC'!D$7:D$754,MATCH(WatchList!$B171,'All CCC'!$B$7:$B$754,0)))</f>
        <v/>
      </c>
      <c r="E171" s="334" t="str">
        <f>IF($B171="","",INDEX('All CCC'!E$7:E$754,MATCH(WatchList!$B171,'All CCC'!$B$7:$B$754,0)))</f>
        <v/>
      </c>
      <c r="F171" s="334" t="str">
        <f>IF($B171="","",INDEX('All CCC'!F$7:F$754,MATCH(WatchList!$B171,'All CCC'!$B$7:$B$754,0)))</f>
        <v/>
      </c>
      <c r="G171" s="334" t="str">
        <f>IF($B171="","",INDEX('All CCC'!G$7:G$754,MATCH(WatchList!$B171,'All CCC'!$B$7:$B$754,0)))</f>
        <v/>
      </c>
      <c r="H171" s="334" t="str">
        <f>IF($B171="","",INDEX('All CCC'!H$7:H$754,MATCH(WatchList!$B171,'All CCC'!$B$7:$B$754,0)))</f>
        <v/>
      </c>
      <c r="I171" s="334" t="str">
        <f>IF($B171="","",INDEX('All CCC'!I$7:I$754,MATCH(WatchList!$B171,'All CCC'!$B$7:$B$754,0)))</f>
        <v/>
      </c>
      <c r="J171" s="334" t="str">
        <f>IF($B171="","",INDEX('All CCC'!J$7:J$754,MATCH(WatchList!$B171,'All CCC'!$B$7:$B$754,0)))</f>
        <v/>
      </c>
      <c r="K171" s="334" t="str">
        <f>IF($B171="","",INDEX('All CCC'!K$7:K$754,MATCH(WatchList!$B171,'All CCC'!$B$7:$B$754,0)))</f>
        <v/>
      </c>
      <c r="L171" s="334" t="str">
        <f>IF($B171="","",INDEX('All CCC'!L$7:L$754,MATCH(WatchList!$B171,'All CCC'!$B$7:$B$754,0)))</f>
        <v/>
      </c>
      <c r="M171" s="334" t="str">
        <f>IF($B171="","",INDEX('All CCC'!M$7:M$754,MATCH(WatchList!$B171,'All CCC'!$B$7:$B$754,0)))</f>
        <v/>
      </c>
      <c r="N171" s="334" t="str">
        <f>IF($B171="","",INDEX('All CCC'!N$7:N$754,MATCH(WatchList!$B171,'All CCC'!$B$7:$B$754,0)))</f>
        <v/>
      </c>
      <c r="O171" s="334" t="str">
        <f>IF($B171="","",INDEX('All CCC'!O$7:O$754,MATCH(WatchList!$B171,'All CCC'!$B$7:$B$754,0)))</f>
        <v/>
      </c>
      <c r="P171" s="335" t="str">
        <f>IF($B171="","",INDEX('All CCC'!P$7:P$754,MATCH(WatchList!$B171,'All CCC'!$B$7:$B$754,0)))</f>
        <v/>
      </c>
      <c r="Q171" s="335" t="str">
        <f>IF($B171="","",INDEX('All CCC'!Q$7:Q$754,MATCH(WatchList!$B171,'All CCC'!$B$7:$B$754,0)))</f>
        <v/>
      </c>
      <c r="R171" s="334" t="str">
        <f>IF($B171="","",INDEX('All CCC'!R$7:R$754,MATCH(WatchList!$B171,'All CCC'!$B$7:$B$754,0)))</f>
        <v/>
      </c>
      <c r="S171" s="334" t="str">
        <f>IF($B171="","",INDEX('All CCC'!S$7:S$754,MATCH(WatchList!$B171,'All CCC'!$B$7:$B$754,0)))</f>
        <v/>
      </c>
      <c r="T171" s="334" t="str">
        <f>IF($B171="","",INDEX('All CCC'!T$7:T$754,MATCH(WatchList!$B171,'All CCC'!$B$7:$B$754,0)))</f>
        <v/>
      </c>
      <c r="U171" s="334" t="str">
        <f>IF($B171="","",INDEX('All CCC'!U$7:U$754,MATCH(WatchList!$B171,'All CCC'!$B$7:$B$754,0)))</f>
        <v/>
      </c>
      <c r="V171" s="334" t="str">
        <f>IF($B171="","",INDEX('All CCC'!V$7:V$754,MATCH(WatchList!$B171,'All CCC'!$B$7:$B$754,0)))</f>
        <v/>
      </c>
      <c r="W171" s="334" t="str">
        <f>IF($B171="","",INDEX('All CCC'!W$7:W$754,MATCH(WatchList!$B171,'All CCC'!$B$7:$B$754,0)))</f>
        <v/>
      </c>
      <c r="X171" s="334" t="str">
        <f>IF($B171="","",INDEX('All CCC'!X$7:X$754,MATCH(WatchList!$B171,'All CCC'!$B$7:$B$754,0)))</f>
        <v/>
      </c>
      <c r="Y171" s="334" t="str">
        <f>IF($B171="","",INDEX('All CCC'!Y$7:Y$754,MATCH(WatchList!$B171,'All CCC'!$B$7:$B$754,0)))</f>
        <v/>
      </c>
      <c r="Z171" s="334" t="str">
        <f>IF($B171="","",INDEX('All CCC'!Z$7:Z$754,MATCH(WatchList!$B171,'All CCC'!$B$7:$B$754,0)))</f>
        <v/>
      </c>
      <c r="AA171" s="334" t="str">
        <f>IF($B171="","",INDEX('All CCC'!AA$7:AA$754,MATCH(WatchList!$B171,'All CCC'!$B$7:$B$754,0)))</f>
        <v/>
      </c>
      <c r="AB171" s="334" t="str">
        <f>IF($B171="","",INDEX('All CCC'!AB$7:AB$754,MATCH(WatchList!$B171,'All CCC'!$B$7:$B$754,0)))</f>
        <v/>
      </c>
      <c r="AC171" s="334" t="str">
        <f>IF($B171="","",INDEX('All CCC'!AC$7:AC$754,MATCH(WatchList!$B171,'All CCC'!$B$7:$B$754,0)))</f>
        <v/>
      </c>
      <c r="AD171" s="334" t="str">
        <f>IF($B171="","",INDEX('All CCC'!AD$7:AD$754,MATCH(WatchList!$B171,'All CCC'!$B$7:$B$754,0)))</f>
        <v/>
      </c>
      <c r="AE171" s="334" t="str">
        <f>IF($B171="","",INDEX('All CCC'!AE$7:AE$754,MATCH(WatchList!$B171,'All CCC'!$B$7:$B$754,0)))</f>
        <v/>
      </c>
      <c r="AF171" s="334" t="str">
        <f>IF($B171="","",INDEX('All CCC'!AF$7:AF$754,MATCH(WatchList!$B171,'All CCC'!$B$7:$B$754,0)))</f>
        <v/>
      </c>
      <c r="AG171" s="334" t="str">
        <f>IF($B171="","",INDEX('All CCC'!AG$7:AG$754,MATCH(WatchList!$B171,'All CCC'!$B$7:$B$754,0)))</f>
        <v/>
      </c>
      <c r="AH171" s="334" t="str">
        <f>IF($B171="","",INDEX('All CCC'!AH$7:AH$754,MATCH(WatchList!$B171,'All CCC'!$B$7:$B$754,0)))</f>
        <v/>
      </c>
      <c r="AI171" s="334" t="str">
        <f>IF($B171="","",INDEX('All CCC'!AI$7:AI$754,MATCH(WatchList!$B171,'All CCC'!$B$7:$B$754,0)))</f>
        <v/>
      </c>
      <c r="AJ171" s="334" t="str">
        <f>IF($B171="","",INDEX('All CCC'!AJ$7:AJ$754,MATCH(WatchList!$B171,'All CCC'!$B$7:$B$754,0)))</f>
        <v/>
      </c>
      <c r="AK171" s="334" t="str">
        <f>IF($B171="","",INDEX('All CCC'!AK$7:AK$754,MATCH(WatchList!$B171,'All CCC'!$B$7:$B$754,0)))</f>
        <v/>
      </c>
      <c r="AL171" s="334" t="str">
        <f>IF($B171="","",INDEX('All CCC'!AL$7:AL$754,MATCH(WatchList!$B171,'All CCC'!$B$7:$B$754,0)))</f>
        <v/>
      </c>
      <c r="AM171" s="334" t="str">
        <f>IF($B171="","",INDEX('All CCC'!AM$7:AM$754,MATCH(WatchList!$B171,'All CCC'!$B$7:$B$754,0)))</f>
        <v/>
      </c>
      <c r="AN171" s="334" t="str">
        <f>IF($B171="","",INDEX('All CCC'!AN$7:AN$754,MATCH(WatchList!$B171,'All CCC'!$B$7:$B$754,0)))</f>
        <v/>
      </c>
      <c r="AO171" s="334" t="str">
        <f>IF($B171="","",INDEX('All CCC'!AO$7:AO$754,MATCH(WatchList!$B171,'All CCC'!$B$7:$B$754,0)))</f>
        <v/>
      </c>
      <c r="AP171" s="334" t="str">
        <f>IF($B171="","",INDEX('All CCC'!AP$7:AP$754,MATCH(WatchList!$B171,'All CCC'!$B$7:$B$754,0)))</f>
        <v/>
      </c>
      <c r="AQ171" s="334" t="str">
        <f>IF($B171="","",INDEX('All CCC'!AQ$7:AQ$754,MATCH(WatchList!$B171,'All CCC'!$B$7:$B$754,0)))</f>
        <v/>
      </c>
      <c r="AR171" s="334" t="str">
        <f>IF($B171="","",INDEX('All CCC'!AR$7:AR$754,MATCH(WatchList!$B171,'All CCC'!$B$7:$B$754,0)))</f>
        <v/>
      </c>
      <c r="AS171" s="334" t="str">
        <f>IF($B171="","",INDEX('All CCC'!AS$7:AS$754,MATCH(WatchList!$B171,'All CCC'!$B$7:$B$754,0)))</f>
        <v/>
      </c>
      <c r="AT171" s="334" t="str">
        <f>IF($B171="","",INDEX('All CCC'!AT$7:AT$754,MATCH(WatchList!$B171,'All CCC'!$B$7:$B$754,0)))</f>
        <v/>
      </c>
      <c r="AU171" s="334" t="str">
        <f>IF($B171="","",INDEX('All CCC'!AU$7:AU$754,MATCH(WatchList!$B171,'All CCC'!$B$7:$B$754,0)))</f>
        <v/>
      </c>
      <c r="AV171" s="334" t="str">
        <f>IF($B171="","",INDEX('All CCC'!AV$7:AV$754,MATCH(WatchList!$B171,'All CCC'!$B$7:$B$754,0)))</f>
        <v/>
      </c>
      <c r="AW171" s="334" t="str">
        <f>IF($B171="","",INDEX('All CCC'!AW$7:AW$754,MATCH(WatchList!$B171,'All CCC'!$B$7:$B$754,0)))</f>
        <v/>
      </c>
      <c r="AX171" s="334" t="str">
        <f>IF($B171="","",INDEX('All CCC'!AX$7:AX$754,MATCH(WatchList!$B171,'All CCC'!$B$7:$B$754,0)))</f>
        <v/>
      </c>
      <c r="AY171" s="334" t="str">
        <f>IF($B171="","",INDEX('All CCC'!AY$7:AY$754,MATCH(WatchList!$B171,'All CCC'!$B$7:$B$754,0)))</f>
        <v/>
      </c>
      <c r="AZ171" s="334" t="str">
        <f>IF($B171="","",INDEX('All CCC'!AZ$7:AZ$754,MATCH(WatchList!$B171,'All CCC'!$B$7:$B$754,0)))</f>
        <v/>
      </c>
      <c r="BA171" s="334" t="str">
        <f>IF($B171="","",INDEX('All CCC'!BA$7:BA$754,MATCH(WatchList!$B171,'All CCC'!$B$7:$B$754,0)))</f>
        <v/>
      </c>
      <c r="BB171" s="334" t="str">
        <f>IF($B171="","",INDEX('All CCC'!BB$7:BB$754,MATCH(WatchList!$B171,'All CCC'!$B$7:$B$754,0)))</f>
        <v/>
      </c>
      <c r="BC171" s="334" t="str">
        <f>IF($B171="","",INDEX('All CCC'!BC$7:BC$754,MATCH(WatchList!$B171,'All CCC'!$B$7:$B$754,0)))</f>
        <v/>
      </c>
      <c r="BD171" s="334" t="str">
        <f>IF($B171="","",INDEX('All CCC'!BD$7:BD$754,MATCH(WatchList!$B171,'All CCC'!$B$7:$B$754,0)))</f>
        <v/>
      </c>
      <c r="BE171" s="334" t="str">
        <f>IF($B171="","",INDEX('All CCC'!BE$7:BE$754,MATCH(WatchList!$B171,'All CCC'!$B$7:$B$754,0)))</f>
        <v/>
      </c>
      <c r="BF171" s="334" t="str">
        <f>IF($B171="","",INDEX('All CCC'!BF$7:BF$754,MATCH(WatchList!$B171,'All CCC'!$B$7:$B$754,0)))</f>
        <v/>
      </c>
      <c r="BG171" s="334" t="str">
        <f>IF($B171="","",INDEX('All CCC'!BG$7:BG$754,MATCH(WatchList!$B171,'All CCC'!$B$7:$B$754,0)))</f>
        <v/>
      </c>
    </row>
    <row r="172" spans="1:59" x14ac:dyDescent="0.2">
      <c r="A172" s="333" t="str">
        <f>IF($B172="","",INDEX('All CCC'!A$7:A$754,MATCH(WatchList!$B172,'All CCC'!$B$7:$B$754,0)))</f>
        <v/>
      </c>
      <c r="B172" s="127"/>
      <c r="C172" s="334" t="str">
        <f>IF($B172="","",INDEX('All CCC'!C$7:C$754,MATCH(WatchList!$B172,'All CCC'!$B$7:$B$754,0)))</f>
        <v/>
      </c>
      <c r="D172" s="334" t="str">
        <f>IF($B172="","",INDEX('All CCC'!D$7:D$754,MATCH(WatchList!$B172,'All CCC'!$B$7:$B$754,0)))</f>
        <v/>
      </c>
      <c r="E172" s="334" t="str">
        <f>IF($B172="","",INDEX('All CCC'!E$7:E$754,MATCH(WatchList!$B172,'All CCC'!$B$7:$B$754,0)))</f>
        <v/>
      </c>
      <c r="F172" s="334" t="str">
        <f>IF($B172="","",INDEX('All CCC'!F$7:F$754,MATCH(WatchList!$B172,'All CCC'!$B$7:$B$754,0)))</f>
        <v/>
      </c>
      <c r="G172" s="334" t="str">
        <f>IF($B172="","",INDEX('All CCC'!G$7:G$754,MATCH(WatchList!$B172,'All CCC'!$B$7:$B$754,0)))</f>
        <v/>
      </c>
      <c r="H172" s="334" t="str">
        <f>IF($B172="","",INDEX('All CCC'!H$7:H$754,MATCH(WatchList!$B172,'All CCC'!$B$7:$B$754,0)))</f>
        <v/>
      </c>
      <c r="I172" s="334" t="str">
        <f>IF($B172="","",INDEX('All CCC'!I$7:I$754,MATCH(WatchList!$B172,'All CCC'!$B$7:$B$754,0)))</f>
        <v/>
      </c>
      <c r="J172" s="334" t="str">
        <f>IF($B172="","",INDEX('All CCC'!J$7:J$754,MATCH(WatchList!$B172,'All CCC'!$B$7:$B$754,0)))</f>
        <v/>
      </c>
      <c r="K172" s="334" t="str">
        <f>IF($B172="","",INDEX('All CCC'!K$7:K$754,MATCH(WatchList!$B172,'All CCC'!$B$7:$B$754,0)))</f>
        <v/>
      </c>
      <c r="L172" s="334" t="str">
        <f>IF($B172="","",INDEX('All CCC'!L$7:L$754,MATCH(WatchList!$B172,'All CCC'!$B$7:$B$754,0)))</f>
        <v/>
      </c>
      <c r="M172" s="334" t="str">
        <f>IF($B172="","",INDEX('All CCC'!M$7:M$754,MATCH(WatchList!$B172,'All CCC'!$B$7:$B$754,0)))</f>
        <v/>
      </c>
      <c r="N172" s="334" t="str">
        <f>IF($B172="","",INDEX('All CCC'!N$7:N$754,MATCH(WatchList!$B172,'All CCC'!$B$7:$B$754,0)))</f>
        <v/>
      </c>
      <c r="O172" s="334" t="str">
        <f>IF($B172="","",INDEX('All CCC'!O$7:O$754,MATCH(WatchList!$B172,'All CCC'!$B$7:$B$754,0)))</f>
        <v/>
      </c>
      <c r="P172" s="335" t="str">
        <f>IF($B172="","",INDEX('All CCC'!P$7:P$754,MATCH(WatchList!$B172,'All CCC'!$B$7:$B$754,0)))</f>
        <v/>
      </c>
      <c r="Q172" s="335" t="str">
        <f>IF($B172="","",INDEX('All CCC'!Q$7:Q$754,MATCH(WatchList!$B172,'All CCC'!$B$7:$B$754,0)))</f>
        <v/>
      </c>
      <c r="R172" s="334" t="str">
        <f>IF($B172="","",INDEX('All CCC'!R$7:R$754,MATCH(WatchList!$B172,'All CCC'!$B$7:$B$754,0)))</f>
        <v/>
      </c>
      <c r="S172" s="334" t="str">
        <f>IF($B172="","",INDEX('All CCC'!S$7:S$754,MATCH(WatchList!$B172,'All CCC'!$B$7:$B$754,0)))</f>
        <v/>
      </c>
      <c r="T172" s="334" t="str">
        <f>IF($B172="","",INDEX('All CCC'!T$7:T$754,MATCH(WatchList!$B172,'All CCC'!$B$7:$B$754,0)))</f>
        <v/>
      </c>
      <c r="U172" s="334" t="str">
        <f>IF($B172="","",INDEX('All CCC'!U$7:U$754,MATCH(WatchList!$B172,'All CCC'!$B$7:$B$754,0)))</f>
        <v/>
      </c>
      <c r="V172" s="334" t="str">
        <f>IF($B172="","",INDEX('All CCC'!V$7:V$754,MATCH(WatchList!$B172,'All CCC'!$B$7:$B$754,0)))</f>
        <v/>
      </c>
      <c r="W172" s="334" t="str">
        <f>IF($B172="","",INDEX('All CCC'!W$7:W$754,MATCH(WatchList!$B172,'All CCC'!$B$7:$B$754,0)))</f>
        <v/>
      </c>
      <c r="X172" s="334" t="str">
        <f>IF($B172="","",INDEX('All CCC'!X$7:X$754,MATCH(WatchList!$B172,'All CCC'!$B$7:$B$754,0)))</f>
        <v/>
      </c>
      <c r="Y172" s="334" t="str">
        <f>IF($B172="","",INDEX('All CCC'!Y$7:Y$754,MATCH(WatchList!$B172,'All CCC'!$B$7:$B$754,0)))</f>
        <v/>
      </c>
      <c r="Z172" s="334" t="str">
        <f>IF($B172="","",INDEX('All CCC'!Z$7:Z$754,MATCH(WatchList!$B172,'All CCC'!$B$7:$B$754,0)))</f>
        <v/>
      </c>
      <c r="AA172" s="334" t="str">
        <f>IF($B172="","",INDEX('All CCC'!AA$7:AA$754,MATCH(WatchList!$B172,'All CCC'!$B$7:$B$754,0)))</f>
        <v/>
      </c>
      <c r="AB172" s="334" t="str">
        <f>IF($B172="","",INDEX('All CCC'!AB$7:AB$754,MATCH(WatchList!$B172,'All CCC'!$B$7:$B$754,0)))</f>
        <v/>
      </c>
      <c r="AC172" s="334" t="str">
        <f>IF($B172="","",INDEX('All CCC'!AC$7:AC$754,MATCH(WatchList!$B172,'All CCC'!$B$7:$B$754,0)))</f>
        <v/>
      </c>
      <c r="AD172" s="334" t="str">
        <f>IF($B172="","",INDEX('All CCC'!AD$7:AD$754,MATCH(WatchList!$B172,'All CCC'!$B$7:$B$754,0)))</f>
        <v/>
      </c>
      <c r="AE172" s="334" t="str">
        <f>IF($B172="","",INDEX('All CCC'!AE$7:AE$754,MATCH(WatchList!$B172,'All CCC'!$B$7:$B$754,0)))</f>
        <v/>
      </c>
      <c r="AF172" s="334" t="str">
        <f>IF($B172="","",INDEX('All CCC'!AF$7:AF$754,MATCH(WatchList!$B172,'All CCC'!$B$7:$B$754,0)))</f>
        <v/>
      </c>
      <c r="AG172" s="334" t="str">
        <f>IF($B172="","",INDEX('All CCC'!AG$7:AG$754,MATCH(WatchList!$B172,'All CCC'!$B$7:$B$754,0)))</f>
        <v/>
      </c>
      <c r="AH172" s="334" t="str">
        <f>IF($B172="","",INDEX('All CCC'!AH$7:AH$754,MATCH(WatchList!$B172,'All CCC'!$B$7:$B$754,0)))</f>
        <v/>
      </c>
      <c r="AI172" s="334" t="str">
        <f>IF($B172="","",INDEX('All CCC'!AI$7:AI$754,MATCH(WatchList!$B172,'All CCC'!$B$7:$B$754,0)))</f>
        <v/>
      </c>
      <c r="AJ172" s="334" t="str">
        <f>IF($B172="","",INDEX('All CCC'!AJ$7:AJ$754,MATCH(WatchList!$B172,'All CCC'!$B$7:$B$754,0)))</f>
        <v/>
      </c>
      <c r="AK172" s="334" t="str">
        <f>IF($B172="","",INDEX('All CCC'!AK$7:AK$754,MATCH(WatchList!$B172,'All CCC'!$B$7:$B$754,0)))</f>
        <v/>
      </c>
      <c r="AL172" s="334" t="str">
        <f>IF($B172="","",INDEX('All CCC'!AL$7:AL$754,MATCH(WatchList!$B172,'All CCC'!$B$7:$B$754,0)))</f>
        <v/>
      </c>
      <c r="AM172" s="334" t="str">
        <f>IF($B172="","",INDEX('All CCC'!AM$7:AM$754,MATCH(WatchList!$B172,'All CCC'!$B$7:$B$754,0)))</f>
        <v/>
      </c>
      <c r="AN172" s="334" t="str">
        <f>IF($B172="","",INDEX('All CCC'!AN$7:AN$754,MATCH(WatchList!$B172,'All CCC'!$B$7:$B$754,0)))</f>
        <v/>
      </c>
      <c r="AO172" s="334" t="str">
        <f>IF($B172="","",INDEX('All CCC'!AO$7:AO$754,MATCH(WatchList!$B172,'All CCC'!$B$7:$B$754,0)))</f>
        <v/>
      </c>
      <c r="AP172" s="334" t="str">
        <f>IF($B172="","",INDEX('All CCC'!AP$7:AP$754,MATCH(WatchList!$B172,'All CCC'!$B$7:$B$754,0)))</f>
        <v/>
      </c>
      <c r="AQ172" s="334" t="str">
        <f>IF($B172="","",INDEX('All CCC'!AQ$7:AQ$754,MATCH(WatchList!$B172,'All CCC'!$B$7:$B$754,0)))</f>
        <v/>
      </c>
      <c r="AR172" s="334" t="str">
        <f>IF($B172="","",INDEX('All CCC'!AR$7:AR$754,MATCH(WatchList!$B172,'All CCC'!$B$7:$B$754,0)))</f>
        <v/>
      </c>
      <c r="AS172" s="334" t="str">
        <f>IF($B172="","",INDEX('All CCC'!AS$7:AS$754,MATCH(WatchList!$B172,'All CCC'!$B$7:$B$754,0)))</f>
        <v/>
      </c>
      <c r="AT172" s="334" t="str">
        <f>IF($B172="","",INDEX('All CCC'!AT$7:AT$754,MATCH(WatchList!$B172,'All CCC'!$B$7:$B$754,0)))</f>
        <v/>
      </c>
      <c r="AU172" s="334" t="str">
        <f>IF($B172="","",INDEX('All CCC'!AU$7:AU$754,MATCH(WatchList!$B172,'All CCC'!$B$7:$B$754,0)))</f>
        <v/>
      </c>
      <c r="AV172" s="334" t="str">
        <f>IF($B172="","",INDEX('All CCC'!AV$7:AV$754,MATCH(WatchList!$B172,'All CCC'!$B$7:$B$754,0)))</f>
        <v/>
      </c>
      <c r="AW172" s="334" t="str">
        <f>IF($B172="","",INDEX('All CCC'!AW$7:AW$754,MATCH(WatchList!$B172,'All CCC'!$B$7:$B$754,0)))</f>
        <v/>
      </c>
      <c r="AX172" s="334" t="str">
        <f>IF($B172="","",INDEX('All CCC'!AX$7:AX$754,MATCH(WatchList!$B172,'All CCC'!$B$7:$B$754,0)))</f>
        <v/>
      </c>
      <c r="AY172" s="334" t="str">
        <f>IF($B172="","",INDEX('All CCC'!AY$7:AY$754,MATCH(WatchList!$B172,'All CCC'!$B$7:$B$754,0)))</f>
        <v/>
      </c>
      <c r="AZ172" s="334" t="str">
        <f>IF($B172="","",INDEX('All CCC'!AZ$7:AZ$754,MATCH(WatchList!$B172,'All CCC'!$B$7:$B$754,0)))</f>
        <v/>
      </c>
      <c r="BA172" s="334" t="str">
        <f>IF($B172="","",INDEX('All CCC'!BA$7:BA$754,MATCH(WatchList!$B172,'All CCC'!$B$7:$B$754,0)))</f>
        <v/>
      </c>
      <c r="BB172" s="334" t="str">
        <f>IF($B172="","",INDEX('All CCC'!BB$7:BB$754,MATCH(WatchList!$B172,'All CCC'!$B$7:$B$754,0)))</f>
        <v/>
      </c>
      <c r="BC172" s="334" t="str">
        <f>IF($B172="","",INDEX('All CCC'!BC$7:BC$754,MATCH(WatchList!$B172,'All CCC'!$B$7:$B$754,0)))</f>
        <v/>
      </c>
      <c r="BD172" s="334" t="str">
        <f>IF($B172="","",INDEX('All CCC'!BD$7:BD$754,MATCH(WatchList!$B172,'All CCC'!$B$7:$B$754,0)))</f>
        <v/>
      </c>
      <c r="BE172" s="334" t="str">
        <f>IF($B172="","",INDEX('All CCC'!BE$7:BE$754,MATCH(WatchList!$B172,'All CCC'!$B$7:$B$754,0)))</f>
        <v/>
      </c>
      <c r="BF172" s="334" t="str">
        <f>IF($B172="","",INDEX('All CCC'!BF$7:BF$754,MATCH(WatchList!$B172,'All CCC'!$B$7:$B$754,0)))</f>
        <v/>
      </c>
      <c r="BG172" s="334" t="str">
        <f>IF($B172="","",INDEX('All CCC'!BG$7:BG$754,MATCH(WatchList!$B172,'All CCC'!$B$7:$B$754,0)))</f>
        <v/>
      </c>
    </row>
    <row r="173" spans="1:59" x14ac:dyDescent="0.2">
      <c r="A173" s="333" t="str">
        <f>IF($B173="","",INDEX('All CCC'!A$7:A$754,MATCH(WatchList!$B173,'All CCC'!$B$7:$B$754,0)))</f>
        <v/>
      </c>
      <c r="B173" s="127"/>
      <c r="C173" s="334" t="str">
        <f>IF($B173="","",INDEX('All CCC'!C$7:C$754,MATCH(WatchList!$B173,'All CCC'!$B$7:$B$754,0)))</f>
        <v/>
      </c>
      <c r="D173" s="334" t="str">
        <f>IF($B173="","",INDEX('All CCC'!D$7:D$754,MATCH(WatchList!$B173,'All CCC'!$B$7:$B$754,0)))</f>
        <v/>
      </c>
      <c r="E173" s="334" t="str">
        <f>IF($B173="","",INDEX('All CCC'!E$7:E$754,MATCH(WatchList!$B173,'All CCC'!$B$7:$B$754,0)))</f>
        <v/>
      </c>
      <c r="F173" s="334" t="str">
        <f>IF($B173="","",INDEX('All CCC'!F$7:F$754,MATCH(WatchList!$B173,'All CCC'!$B$7:$B$754,0)))</f>
        <v/>
      </c>
      <c r="G173" s="334" t="str">
        <f>IF($B173="","",INDEX('All CCC'!G$7:G$754,MATCH(WatchList!$B173,'All CCC'!$B$7:$B$754,0)))</f>
        <v/>
      </c>
      <c r="H173" s="334" t="str">
        <f>IF($B173="","",INDEX('All CCC'!H$7:H$754,MATCH(WatchList!$B173,'All CCC'!$B$7:$B$754,0)))</f>
        <v/>
      </c>
      <c r="I173" s="334" t="str">
        <f>IF($B173="","",INDEX('All CCC'!I$7:I$754,MATCH(WatchList!$B173,'All CCC'!$B$7:$B$754,0)))</f>
        <v/>
      </c>
      <c r="J173" s="334" t="str">
        <f>IF($B173="","",INDEX('All CCC'!J$7:J$754,MATCH(WatchList!$B173,'All CCC'!$B$7:$B$754,0)))</f>
        <v/>
      </c>
      <c r="K173" s="334" t="str">
        <f>IF($B173="","",INDEX('All CCC'!K$7:K$754,MATCH(WatchList!$B173,'All CCC'!$B$7:$B$754,0)))</f>
        <v/>
      </c>
      <c r="L173" s="334" t="str">
        <f>IF($B173="","",INDEX('All CCC'!L$7:L$754,MATCH(WatchList!$B173,'All CCC'!$B$7:$B$754,0)))</f>
        <v/>
      </c>
      <c r="M173" s="334" t="str">
        <f>IF($B173="","",INDEX('All CCC'!M$7:M$754,MATCH(WatchList!$B173,'All CCC'!$B$7:$B$754,0)))</f>
        <v/>
      </c>
      <c r="N173" s="334" t="str">
        <f>IF($B173="","",INDEX('All CCC'!N$7:N$754,MATCH(WatchList!$B173,'All CCC'!$B$7:$B$754,0)))</f>
        <v/>
      </c>
      <c r="O173" s="334" t="str">
        <f>IF($B173="","",INDEX('All CCC'!O$7:O$754,MATCH(WatchList!$B173,'All CCC'!$B$7:$B$754,0)))</f>
        <v/>
      </c>
      <c r="P173" s="335" t="str">
        <f>IF($B173="","",INDEX('All CCC'!P$7:P$754,MATCH(WatchList!$B173,'All CCC'!$B$7:$B$754,0)))</f>
        <v/>
      </c>
      <c r="Q173" s="335" t="str">
        <f>IF($B173="","",INDEX('All CCC'!Q$7:Q$754,MATCH(WatchList!$B173,'All CCC'!$B$7:$B$754,0)))</f>
        <v/>
      </c>
      <c r="R173" s="334" t="str">
        <f>IF($B173="","",INDEX('All CCC'!R$7:R$754,MATCH(WatchList!$B173,'All CCC'!$B$7:$B$754,0)))</f>
        <v/>
      </c>
      <c r="S173" s="334" t="str">
        <f>IF($B173="","",INDEX('All CCC'!S$7:S$754,MATCH(WatchList!$B173,'All CCC'!$B$7:$B$754,0)))</f>
        <v/>
      </c>
      <c r="T173" s="334" t="str">
        <f>IF($B173="","",INDEX('All CCC'!T$7:T$754,MATCH(WatchList!$B173,'All CCC'!$B$7:$B$754,0)))</f>
        <v/>
      </c>
      <c r="U173" s="334" t="str">
        <f>IF($B173="","",INDEX('All CCC'!U$7:U$754,MATCH(WatchList!$B173,'All CCC'!$B$7:$B$754,0)))</f>
        <v/>
      </c>
      <c r="V173" s="334" t="str">
        <f>IF($B173="","",INDEX('All CCC'!V$7:V$754,MATCH(WatchList!$B173,'All CCC'!$B$7:$B$754,0)))</f>
        <v/>
      </c>
      <c r="W173" s="334" t="str">
        <f>IF($B173="","",INDEX('All CCC'!W$7:W$754,MATCH(WatchList!$B173,'All CCC'!$B$7:$B$754,0)))</f>
        <v/>
      </c>
      <c r="X173" s="334" t="str">
        <f>IF($B173="","",INDEX('All CCC'!X$7:X$754,MATCH(WatchList!$B173,'All CCC'!$B$7:$B$754,0)))</f>
        <v/>
      </c>
      <c r="Y173" s="334" t="str">
        <f>IF($B173="","",INDEX('All CCC'!Y$7:Y$754,MATCH(WatchList!$B173,'All CCC'!$B$7:$B$754,0)))</f>
        <v/>
      </c>
      <c r="Z173" s="334" t="str">
        <f>IF($B173="","",INDEX('All CCC'!Z$7:Z$754,MATCH(WatchList!$B173,'All CCC'!$B$7:$B$754,0)))</f>
        <v/>
      </c>
      <c r="AA173" s="334" t="str">
        <f>IF($B173="","",INDEX('All CCC'!AA$7:AA$754,MATCH(WatchList!$B173,'All CCC'!$B$7:$B$754,0)))</f>
        <v/>
      </c>
      <c r="AB173" s="334" t="str">
        <f>IF($B173="","",INDEX('All CCC'!AB$7:AB$754,MATCH(WatchList!$B173,'All CCC'!$B$7:$B$754,0)))</f>
        <v/>
      </c>
      <c r="AC173" s="334" t="str">
        <f>IF($B173="","",INDEX('All CCC'!AC$7:AC$754,MATCH(WatchList!$B173,'All CCC'!$B$7:$B$754,0)))</f>
        <v/>
      </c>
      <c r="AD173" s="334" t="str">
        <f>IF($B173="","",INDEX('All CCC'!AD$7:AD$754,MATCH(WatchList!$B173,'All CCC'!$B$7:$B$754,0)))</f>
        <v/>
      </c>
      <c r="AE173" s="334" t="str">
        <f>IF($B173="","",INDEX('All CCC'!AE$7:AE$754,MATCH(WatchList!$B173,'All CCC'!$B$7:$B$754,0)))</f>
        <v/>
      </c>
      <c r="AF173" s="334" t="str">
        <f>IF($B173="","",INDEX('All CCC'!AF$7:AF$754,MATCH(WatchList!$B173,'All CCC'!$B$7:$B$754,0)))</f>
        <v/>
      </c>
      <c r="AG173" s="334" t="str">
        <f>IF($B173="","",INDEX('All CCC'!AG$7:AG$754,MATCH(WatchList!$B173,'All CCC'!$B$7:$B$754,0)))</f>
        <v/>
      </c>
      <c r="AH173" s="334" t="str">
        <f>IF($B173="","",INDEX('All CCC'!AH$7:AH$754,MATCH(WatchList!$B173,'All CCC'!$B$7:$B$754,0)))</f>
        <v/>
      </c>
      <c r="AI173" s="334" t="str">
        <f>IF($B173="","",INDEX('All CCC'!AI$7:AI$754,MATCH(WatchList!$B173,'All CCC'!$B$7:$B$754,0)))</f>
        <v/>
      </c>
      <c r="AJ173" s="334" t="str">
        <f>IF($B173="","",INDEX('All CCC'!AJ$7:AJ$754,MATCH(WatchList!$B173,'All CCC'!$B$7:$B$754,0)))</f>
        <v/>
      </c>
      <c r="AK173" s="334" t="str">
        <f>IF($B173="","",INDEX('All CCC'!AK$7:AK$754,MATCH(WatchList!$B173,'All CCC'!$B$7:$B$754,0)))</f>
        <v/>
      </c>
      <c r="AL173" s="334" t="str">
        <f>IF($B173="","",INDEX('All CCC'!AL$7:AL$754,MATCH(WatchList!$B173,'All CCC'!$B$7:$B$754,0)))</f>
        <v/>
      </c>
      <c r="AM173" s="334" t="str">
        <f>IF($B173="","",INDEX('All CCC'!AM$7:AM$754,MATCH(WatchList!$B173,'All CCC'!$B$7:$B$754,0)))</f>
        <v/>
      </c>
      <c r="AN173" s="334" t="str">
        <f>IF($B173="","",INDEX('All CCC'!AN$7:AN$754,MATCH(WatchList!$B173,'All CCC'!$B$7:$B$754,0)))</f>
        <v/>
      </c>
      <c r="AO173" s="334" t="str">
        <f>IF($B173="","",INDEX('All CCC'!AO$7:AO$754,MATCH(WatchList!$B173,'All CCC'!$B$7:$B$754,0)))</f>
        <v/>
      </c>
      <c r="AP173" s="334" t="str">
        <f>IF($B173="","",INDEX('All CCC'!AP$7:AP$754,MATCH(WatchList!$B173,'All CCC'!$B$7:$B$754,0)))</f>
        <v/>
      </c>
      <c r="AQ173" s="334" t="str">
        <f>IF($B173="","",INDEX('All CCC'!AQ$7:AQ$754,MATCH(WatchList!$B173,'All CCC'!$B$7:$B$754,0)))</f>
        <v/>
      </c>
      <c r="AR173" s="334" t="str">
        <f>IF($B173="","",INDEX('All CCC'!AR$7:AR$754,MATCH(WatchList!$B173,'All CCC'!$B$7:$B$754,0)))</f>
        <v/>
      </c>
      <c r="AS173" s="334" t="str">
        <f>IF($B173="","",INDEX('All CCC'!AS$7:AS$754,MATCH(WatchList!$B173,'All CCC'!$B$7:$B$754,0)))</f>
        <v/>
      </c>
      <c r="AT173" s="334" t="str">
        <f>IF($B173="","",INDEX('All CCC'!AT$7:AT$754,MATCH(WatchList!$B173,'All CCC'!$B$7:$B$754,0)))</f>
        <v/>
      </c>
      <c r="AU173" s="334" t="str">
        <f>IF($B173="","",INDEX('All CCC'!AU$7:AU$754,MATCH(WatchList!$B173,'All CCC'!$B$7:$B$754,0)))</f>
        <v/>
      </c>
      <c r="AV173" s="334" t="str">
        <f>IF($B173="","",INDEX('All CCC'!AV$7:AV$754,MATCH(WatchList!$B173,'All CCC'!$B$7:$B$754,0)))</f>
        <v/>
      </c>
      <c r="AW173" s="334" t="str">
        <f>IF($B173="","",INDEX('All CCC'!AW$7:AW$754,MATCH(WatchList!$B173,'All CCC'!$B$7:$B$754,0)))</f>
        <v/>
      </c>
      <c r="AX173" s="334" t="str">
        <f>IF($B173="","",INDEX('All CCC'!AX$7:AX$754,MATCH(WatchList!$B173,'All CCC'!$B$7:$B$754,0)))</f>
        <v/>
      </c>
      <c r="AY173" s="334" t="str">
        <f>IF($B173="","",INDEX('All CCC'!AY$7:AY$754,MATCH(WatchList!$B173,'All CCC'!$B$7:$B$754,0)))</f>
        <v/>
      </c>
      <c r="AZ173" s="334" t="str">
        <f>IF($B173="","",INDEX('All CCC'!AZ$7:AZ$754,MATCH(WatchList!$B173,'All CCC'!$B$7:$B$754,0)))</f>
        <v/>
      </c>
      <c r="BA173" s="334" t="str">
        <f>IF($B173="","",INDEX('All CCC'!BA$7:BA$754,MATCH(WatchList!$B173,'All CCC'!$B$7:$B$754,0)))</f>
        <v/>
      </c>
      <c r="BB173" s="334" t="str">
        <f>IF($B173="","",INDEX('All CCC'!BB$7:BB$754,MATCH(WatchList!$B173,'All CCC'!$B$7:$B$754,0)))</f>
        <v/>
      </c>
      <c r="BC173" s="334" t="str">
        <f>IF($B173="","",INDEX('All CCC'!BC$7:BC$754,MATCH(WatchList!$B173,'All CCC'!$B$7:$B$754,0)))</f>
        <v/>
      </c>
      <c r="BD173" s="334" t="str">
        <f>IF($B173="","",INDEX('All CCC'!BD$7:BD$754,MATCH(WatchList!$B173,'All CCC'!$B$7:$B$754,0)))</f>
        <v/>
      </c>
      <c r="BE173" s="334" t="str">
        <f>IF($B173="","",INDEX('All CCC'!BE$7:BE$754,MATCH(WatchList!$B173,'All CCC'!$B$7:$B$754,0)))</f>
        <v/>
      </c>
      <c r="BF173" s="334" t="str">
        <f>IF($B173="","",INDEX('All CCC'!BF$7:BF$754,MATCH(WatchList!$B173,'All CCC'!$B$7:$B$754,0)))</f>
        <v/>
      </c>
      <c r="BG173" s="334" t="str">
        <f>IF($B173="","",INDEX('All CCC'!BG$7:BG$754,MATCH(WatchList!$B173,'All CCC'!$B$7:$B$754,0)))</f>
        <v/>
      </c>
    </row>
    <row r="174" spans="1:59" x14ac:dyDescent="0.2">
      <c r="A174" s="333" t="str">
        <f>IF($B174="","",INDEX('All CCC'!A$7:A$754,MATCH(WatchList!$B174,'All CCC'!$B$7:$B$754,0)))</f>
        <v/>
      </c>
      <c r="B174" s="127"/>
      <c r="C174" s="334" t="str">
        <f>IF($B174="","",INDEX('All CCC'!C$7:C$754,MATCH(WatchList!$B174,'All CCC'!$B$7:$B$754,0)))</f>
        <v/>
      </c>
      <c r="D174" s="334" t="str">
        <f>IF($B174="","",INDEX('All CCC'!D$7:D$754,MATCH(WatchList!$B174,'All CCC'!$B$7:$B$754,0)))</f>
        <v/>
      </c>
      <c r="E174" s="334" t="str">
        <f>IF($B174="","",INDEX('All CCC'!E$7:E$754,MATCH(WatchList!$B174,'All CCC'!$B$7:$B$754,0)))</f>
        <v/>
      </c>
      <c r="F174" s="334" t="str">
        <f>IF($B174="","",INDEX('All CCC'!F$7:F$754,MATCH(WatchList!$B174,'All CCC'!$B$7:$B$754,0)))</f>
        <v/>
      </c>
      <c r="G174" s="334" t="str">
        <f>IF($B174="","",INDEX('All CCC'!G$7:G$754,MATCH(WatchList!$B174,'All CCC'!$B$7:$B$754,0)))</f>
        <v/>
      </c>
      <c r="H174" s="334" t="str">
        <f>IF($B174="","",INDEX('All CCC'!H$7:H$754,MATCH(WatchList!$B174,'All CCC'!$B$7:$B$754,0)))</f>
        <v/>
      </c>
      <c r="I174" s="334" t="str">
        <f>IF($B174="","",INDEX('All CCC'!I$7:I$754,MATCH(WatchList!$B174,'All CCC'!$B$7:$B$754,0)))</f>
        <v/>
      </c>
      <c r="J174" s="334" t="str">
        <f>IF($B174="","",INDEX('All CCC'!J$7:J$754,MATCH(WatchList!$B174,'All CCC'!$B$7:$B$754,0)))</f>
        <v/>
      </c>
      <c r="K174" s="334" t="str">
        <f>IF($B174="","",INDEX('All CCC'!K$7:K$754,MATCH(WatchList!$B174,'All CCC'!$B$7:$B$754,0)))</f>
        <v/>
      </c>
      <c r="L174" s="334" t="str">
        <f>IF($B174="","",INDEX('All CCC'!L$7:L$754,MATCH(WatchList!$B174,'All CCC'!$B$7:$B$754,0)))</f>
        <v/>
      </c>
      <c r="M174" s="334" t="str">
        <f>IF($B174="","",INDEX('All CCC'!M$7:M$754,MATCH(WatchList!$B174,'All CCC'!$B$7:$B$754,0)))</f>
        <v/>
      </c>
      <c r="N174" s="334" t="str">
        <f>IF($B174="","",INDEX('All CCC'!N$7:N$754,MATCH(WatchList!$B174,'All CCC'!$B$7:$B$754,0)))</f>
        <v/>
      </c>
      <c r="O174" s="334" t="str">
        <f>IF($B174="","",INDEX('All CCC'!O$7:O$754,MATCH(WatchList!$B174,'All CCC'!$B$7:$B$754,0)))</f>
        <v/>
      </c>
      <c r="P174" s="335" t="str">
        <f>IF($B174="","",INDEX('All CCC'!P$7:P$754,MATCH(WatchList!$B174,'All CCC'!$B$7:$B$754,0)))</f>
        <v/>
      </c>
      <c r="Q174" s="335" t="str">
        <f>IF($B174="","",INDEX('All CCC'!Q$7:Q$754,MATCH(WatchList!$B174,'All CCC'!$B$7:$B$754,0)))</f>
        <v/>
      </c>
      <c r="R174" s="334" t="str">
        <f>IF($B174="","",INDEX('All CCC'!R$7:R$754,MATCH(WatchList!$B174,'All CCC'!$B$7:$B$754,0)))</f>
        <v/>
      </c>
      <c r="S174" s="334" t="str">
        <f>IF($B174="","",INDEX('All CCC'!S$7:S$754,MATCH(WatchList!$B174,'All CCC'!$B$7:$B$754,0)))</f>
        <v/>
      </c>
      <c r="T174" s="334" t="str">
        <f>IF($B174="","",INDEX('All CCC'!T$7:T$754,MATCH(WatchList!$B174,'All CCC'!$B$7:$B$754,0)))</f>
        <v/>
      </c>
      <c r="U174" s="334" t="str">
        <f>IF($B174="","",INDEX('All CCC'!U$7:U$754,MATCH(WatchList!$B174,'All CCC'!$B$7:$B$754,0)))</f>
        <v/>
      </c>
      <c r="V174" s="334" t="str">
        <f>IF($B174="","",INDEX('All CCC'!V$7:V$754,MATCH(WatchList!$B174,'All CCC'!$B$7:$B$754,0)))</f>
        <v/>
      </c>
      <c r="W174" s="334" t="str">
        <f>IF($B174="","",INDEX('All CCC'!W$7:W$754,MATCH(WatchList!$B174,'All CCC'!$B$7:$B$754,0)))</f>
        <v/>
      </c>
      <c r="X174" s="334" t="str">
        <f>IF($B174="","",INDEX('All CCC'!X$7:X$754,MATCH(WatchList!$B174,'All CCC'!$B$7:$B$754,0)))</f>
        <v/>
      </c>
      <c r="Y174" s="334" t="str">
        <f>IF($B174="","",INDEX('All CCC'!Y$7:Y$754,MATCH(WatchList!$B174,'All CCC'!$B$7:$B$754,0)))</f>
        <v/>
      </c>
      <c r="Z174" s="334" t="str">
        <f>IF($B174="","",INDEX('All CCC'!Z$7:Z$754,MATCH(WatchList!$B174,'All CCC'!$B$7:$B$754,0)))</f>
        <v/>
      </c>
      <c r="AA174" s="334" t="str">
        <f>IF($B174="","",INDEX('All CCC'!AA$7:AA$754,MATCH(WatchList!$B174,'All CCC'!$B$7:$B$754,0)))</f>
        <v/>
      </c>
      <c r="AB174" s="334" t="str">
        <f>IF($B174="","",INDEX('All CCC'!AB$7:AB$754,MATCH(WatchList!$B174,'All CCC'!$B$7:$B$754,0)))</f>
        <v/>
      </c>
      <c r="AC174" s="334" t="str">
        <f>IF($B174="","",INDEX('All CCC'!AC$7:AC$754,MATCH(WatchList!$B174,'All CCC'!$B$7:$B$754,0)))</f>
        <v/>
      </c>
      <c r="AD174" s="334" t="str">
        <f>IF($B174="","",INDEX('All CCC'!AD$7:AD$754,MATCH(WatchList!$B174,'All CCC'!$B$7:$B$754,0)))</f>
        <v/>
      </c>
      <c r="AE174" s="334" t="str">
        <f>IF($B174="","",INDEX('All CCC'!AE$7:AE$754,MATCH(WatchList!$B174,'All CCC'!$B$7:$B$754,0)))</f>
        <v/>
      </c>
      <c r="AF174" s="334" t="str">
        <f>IF($B174="","",INDEX('All CCC'!AF$7:AF$754,MATCH(WatchList!$B174,'All CCC'!$B$7:$B$754,0)))</f>
        <v/>
      </c>
      <c r="AG174" s="334" t="str">
        <f>IF($B174="","",INDEX('All CCC'!AG$7:AG$754,MATCH(WatchList!$B174,'All CCC'!$B$7:$B$754,0)))</f>
        <v/>
      </c>
      <c r="AH174" s="334" t="str">
        <f>IF($B174="","",INDEX('All CCC'!AH$7:AH$754,MATCH(WatchList!$B174,'All CCC'!$B$7:$B$754,0)))</f>
        <v/>
      </c>
      <c r="AI174" s="334" t="str">
        <f>IF($B174="","",INDEX('All CCC'!AI$7:AI$754,MATCH(WatchList!$B174,'All CCC'!$B$7:$B$754,0)))</f>
        <v/>
      </c>
      <c r="AJ174" s="334" t="str">
        <f>IF($B174="","",INDEX('All CCC'!AJ$7:AJ$754,MATCH(WatchList!$B174,'All CCC'!$B$7:$B$754,0)))</f>
        <v/>
      </c>
      <c r="AK174" s="334" t="str">
        <f>IF($B174="","",INDEX('All CCC'!AK$7:AK$754,MATCH(WatchList!$B174,'All CCC'!$B$7:$B$754,0)))</f>
        <v/>
      </c>
      <c r="AL174" s="334" t="str">
        <f>IF($B174="","",INDEX('All CCC'!AL$7:AL$754,MATCH(WatchList!$B174,'All CCC'!$B$7:$B$754,0)))</f>
        <v/>
      </c>
      <c r="AM174" s="334" t="str">
        <f>IF($B174="","",INDEX('All CCC'!AM$7:AM$754,MATCH(WatchList!$B174,'All CCC'!$B$7:$B$754,0)))</f>
        <v/>
      </c>
      <c r="AN174" s="334" t="str">
        <f>IF($B174="","",INDEX('All CCC'!AN$7:AN$754,MATCH(WatchList!$B174,'All CCC'!$B$7:$B$754,0)))</f>
        <v/>
      </c>
      <c r="AO174" s="334" t="str">
        <f>IF($B174="","",INDEX('All CCC'!AO$7:AO$754,MATCH(WatchList!$B174,'All CCC'!$B$7:$B$754,0)))</f>
        <v/>
      </c>
      <c r="AP174" s="334" t="str">
        <f>IF($B174="","",INDEX('All CCC'!AP$7:AP$754,MATCH(WatchList!$B174,'All CCC'!$B$7:$B$754,0)))</f>
        <v/>
      </c>
      <c r="AQ174" s="334" t="str">
        <f>IF($B174="","",INDEX('All CCC'!AQ$7:AQ$754,MATCH(WatchList!$B174,'All CCC'!$B$7:$B$754,0)))</f>
        <v/>
      </c>
      <c r="AR174" s="334" t="str">
        <f>IF($B174="","",INDEX('All CCC'!AR$7:AR$754,MATCH(WatchList!$B174,'All CCC'!$B$7:$B$754,0)))</f>
        <v/>
      </c>
      <c r="AS174" s="334" t="str">
        <f>IF($B174="","",INDEX('All CCC'!AS$7:AS$754,MATCH(WatchList!$B174,'All CCC'!$B$7:$B$754,0)))</f>
        <v/>
      </c>
      <c r="AT174" s="334" t="str">
        <f>IF($B174="","",INDEX('All CCC'!AT$7:AT$754,MATCH(WatchList!$B174,'All CCC'!$B$7:$B$754,0)))</f>
        <v/>
      </c>
      <c r="AU174" s="334" t="str">
        <f>IF($B174="","",INDEX('All CCC'!AU$7:AU$754,MATCH(WatchList!$B174,'All CCC'!$B$7:$B$754,0)))</f>
        <v/>
      </c>
      <c r="AV174" s="334" t="str">
        <f>IF($B174="","",INDEX('All CCC'!AV$7:AV$754,MATCH(WatchList!$B174,'All CCC'!$B$7:$B$754,0)))</f>
        <v/>
      </c>
      <c r="AW174" s="334" t="str">
        <f>IF($B174="","",INDEX('All CCC'!AW$7:AW$754,MATCH(WatchList!$B174,'All CCC'!$B$7:$B$754,0)))</f>
        <v/>
      </c>
      <c r="AX174" s="334" t="str">
        <f>IF($B174="","",INDEX('All CCC'!AX$7:AX$754,MATCH(WatchList!$B174,'All CCC'!$B$7:$B$754,0)))</f>
        <v/>
      </c>
      <c r="AY174" s="334" t="str">
        <f>IF($B174="","",INDEX('All CCC'!AY$7:AY$754,MATCH(WatchList!$B174,'All CCC'!$B$7:$B$754,0)))</f>
        <v/>
      </c>
      <c r="AZ174" s="334" t="str">
        <f>IF($B174="","",INDEX('All CCC'!AZ$7:AZ$754,MATCH(WatchList!$B174,'All CCC'!$B$7:$B$754,0)))</f>
        <v/>
      </c>
      <c r="BA174" s="334" t="str">
        <f>IF($B174="","",INDEX('All CCC'!BA$7:BA$754,MATCH(WatchList!$B174,'All CCC'!$B$7:$B$754,0)))</f>
        <v/>
      </c>
      <c r="BB174" s="334" t="str">
        <f>IF($B174="","",INDEX('All CCC'!BB$7:BB$754,MATCH(WatchList!$B174,'All CCC'!$B$7:$B$754,0)))</f>
        <v/>
      </c>
      <c r="BC174" s="334" t="str">
        <f>IF($B174="","",INDEX('All CCC'!BC$7:BC$754,MATCH(WatchList!$B174,'All CCC'!$B$7:$B$754,0)))</f>
        <v/>
      </c>
      <c r="BD174" s="334" t="str">
        <f>IF($B174="","",INDEX('All CCC'!BD$7:BD$754,MATCH(WatchList!$B174,'All CCC'!$B$7:$B$754,0)))</f>
        <v/>
      </c>
      <c r="BE174" s="334" t="str">
        <f>IF($B174="","",INDEX('All CCC'!BE$7:BE$754,MATCH(WatchList!$B174,'All CCC'!$B$7:$B$754,0)))</f>
        <v/>
      </c>
      <c r="BF174" s="334" t="str">
        <f>IF($B174="","",INDEX('All CCC'!BF$7:BF$754,MATCH(WatchList!$B174,'All CCC'!$B$7:$B$754,0)))</f>
        <v/>
      </c>
      <c r="BG174" s="334" t="str">
        <f>IF($B174="","",INDEX('All CCC'!BG$7:BG$754,MATCH(WatchList!$B174,'All CCC'!$B$7:$B$754,0)))</f>
        <v/>
      </c>
    </row>
    <row r="175" spans="1:59" x14ac:dyDescent="0.2">
      <c r="A175" s="333" t="str">
        <f>IF($B175="","",INDEX('All CCC'!A$7:A$754,MATCH(WatchList!$B175,'All CCC'!$B$7:$B$754,0)))</f>
        <v/>
      </c>
      <c r="B175" s="127"/>
      <c r="C175" s="334" t="str">
        <f>IF($B175="","",INDEX('All CCC'!C$7:C$754,MATCH(WatchList!$B175,'All CCC'!$B$7:$B$754,0)))</f>
        <v/>
      </c>
      <c r="D175" s="334" t="str">
        <f>IF($B175="","",INDEX('All CCC'!D$7:D$754,MATCH(WatchList!$B175,'All CCC'!$B$7:$B$754,0)))</f>
        <v/>
      </c>
      <c r="E175" s="334" t="str">
        <f>IF($B175="","",INDEX('All CCC'!E$7:E$754,MATCH(WatchList!$B175,'All CCC'!$B$7:$B$754,0)))</f>
        <v/>
      </c>
      <c r="F175" s="334" t="str">
        <f>IF($B175="","",INDEX('All CCC'!F$7:F$754,MATCH(WatchList!$B175,'All CCC'!$B$7:$B$754,0)))</f>
        <v/>
      </c>
      <c r="G175" s="334" t="str">
        <f>IF($B175="","",INDEX('All CCC'!G$7:G$754,MATCH(WatchList!$B175,'All CCC'!$B$7:$B$754,0)))</f>
        <v/>
      </c>
      <c r="H175" s="334" t="str">
        <f>IF($B175="","",INDEX('All CCC'!H$7:H$754,MATCH(WatchList!$B175,'All CCC'!$B$7:$B$754,0)))</f>
        <v/>
      </c>
      <c r="I175" s="334" t="str">
        <f>IF($B175="","",INDEX('All CCC'!I$7:I$754,MATCH(WatchList!$B175,'All CCC'!$B$7:$B$754,0)))</f>
        <v/>
      </c>
      <c r="J175" s="334" t="str">
        <f>IF($B175="","",INDEX('All CCC'!J$7:J$754,MATCH(WatchList!$B175,'All CCC'!$B$7:$B$754,0)))</f>
        <v/>
      </c>
      <c r="K175" s="334" t="str">
        <f>IF($B175="","",INDEX('All CCC'!K$7:K$754,MATCH(WatchList!$B175,'All CCC'!$B$7:$B$754,0)))</f>
        <v/>
      </c>
      <c r="L175" s="334" t="str">
        <f>IF($B175="","",INDEX('All CCC'!L$7:L$754,MATCH(WatchList!$B175,'All CCC'!$B$7:$B$754,0)))</f>
        <v/>
      </c>
      <c r="M175" s="334" t="str">
        <f>IF($B175="","",INDEX('All CCC'!M$7:M$754,MATCH(WatchList!$B175,'All CCC'!$B$7:$B$754,0)))</f>
        <v/>
      </c>
      <c r="N175" s="334" t="str">
        <f>IF($B175="","",INDEX('All CCC'!N$7:N$754,MATCH(WatchList!$B175,'All CCC'!$B$7:$B$754,0)))</f>
        <v/>
      </c>
      <c r="O175" s="334" t="str">
        <f>IF($B175="","",INDEX('All CCC'!O$7:O$754,MATCH(WatchList!$B175,'All CCC'!$B$7:$B$754,0)))</f>
        <v/>
      </c>
      <c r="P175" s="335" t="str">
        <f>IF($B175="","",INDEX('All CCC'!P$7:P$754,MATCH(WatchList!$B175,'All CCC'!$B$7:$B$754,0)))</f>
        <v/>
      </c>
      <c r="Q175" s="335" t="str">
        <f>IF($B175="","",INDEX('All CCC'!Q$7:Q$754,MATCH(WatchList!$B175,'All CCC'!$B$7:$B$754,0)))</f>
        <v/>
      </c>
      <c r="R175" s="334" t="str">
        <f>IF($B175="","",INDEX('All CCC'!R$7:R$754,MATCH(WatchList!$B175,'All CCC'!$B$7:$B$754,0)))</f>
        <v/>
      </c>
      <c r="S175" s="334" t="str">
        <f>IF($B175="","",INDEX('All CCC'!S$7:S$754,MATCH(WatchList!$B175,'All CCC'!$B$7:$B$754,0)))</f>
        <v/>
      </c>
      <c r="T175" s="334" t="str">
        <f>IF($B175="","",INDEX('All CCC'!T$7:T$754,MATCH(WatchList!$B175,'All CCC'!$B$7:$B$754,0)))</f>
        <v/>
      </c>
      <c r="U175" s="334" t="str">
        <f>IF($B175="","",INDEX('All CCC'!U$7:U$754,MATCH(WatchList!$B175,'All CCC'!$B$7:$B$754,0)))</f>
        <v/>
      </c>
      <c r="V175" s="334" t="str">
        <f>IF($B175="","",INDEX('All CCC'!V$7:V$754,MATCH(WatchList!$B175,'All CCC'!$B$7:$B$754,0)))</f>
        <v/>
      </c>
      <c r="W175" s="334" t="str">
        <f>IF($B175="","",INDEX('All CCC'!W$7:W$754,MATCH(WatchList!$B175,'All CCC'!$B$7:$B$754,0)))</f>
        <v/>
      </c>
      <c r="X175" s="334" t="str">
        <f>IF($B175="","",INDEX('All CCC'!X$7:X$754,MATCH(WatchList!$B175,'All CCC'!$B$7:$B$754,0)))</f>
        <v/>
      </c>
      <c r="Y175" s="334" t="str">
        <f>IF($B175="","",INDEX('All CCC'!Y$7:Y$754,MATCH(WatchList!$B175,'All CCC'!$B$7:$B$754,0)))</f>
        <v/>
      </c>
      <c r="Z175" s="334" t="str">
        <f>IF($B175="","",INDEX('All CCC'!Z$7:Z$754,MATCH(WatchList!$B175,'All CCC'!$B$7:$B$754,0)))</f>
        <v/>
      </c>
      <c r="AA175" s="334" t="str">
        <f>IF($B175="","",INDEX('All CCC'!AA$7:AA$754,MATCH(WatchList!$B175,'All CCC'!$B$7:$B$754,0)))</f>
        <v/>
      </c>
      <c r="AB175" s="334" t="str">
        <f>IF($B175="","",INDEX('All CCC'!AB$7:AB$754,MATCH(WatchList!$B175,'All CCC'!$B$7:$B$754,0)))</f>
        <v/>
      </c>
      <c r="AC175" s="334" t="str">
        <f>IF($B175="","",INDEX('All CCC'!AC$7:AC$754,MATCH(WatchList!$B175,'All CCC'!$B$7:$B$754,0)))</f>
        <v/>
      </c>
      <c r="AD175" s="334" t="str">
        <f>IF($B175="","",INDEX('All CCC'!AD$7:AD$754,MATCH(WatchList!$B175,'All CCC'!$B$7:$B$754,0)))</f>
        <v/>
      </c>
      <c r="AE175" s="334" t="str">
        <f>IF($B175="","",INDEX('All CCC'!AE$7:AE$754,MATCH(WatchList!$B175,'All CCC'!$B$7:$B$754,0)))</f>
        <v/>
      </c>
      <c r="AF175" s="334" t="str">
        <f>IF($B175="","",INDEX('All CCC'!AF$7:AF$754,MATCH(WatchList!$B175,'All CCC'!$B$7:$B$754,0)))</f>
        <v/>
      </c>
      <c r="AG175" s="334" t="str">
        <f>IF($B175="","",INDEX('All CCC'!AG$7:AG$754,MATCH(WatchList!$B175,'All CCC'!$B$7:$B$754,0)))</f>
        <v/>
      </c>
      <c r="AH175" s="334" t="str">
        <f>IF($B175="","",INDEX('All CCC'!AH$7:AH$754,MATCH(WatchList!$B175,'All CCC'!$B$7:$B$754,0)))</f>
        <v/>
      </c>
      <c r="AI175" s="334" t="str">
        <f>IF($B175="","",INDEX('All CCC'!AI$7:AI$754,MATCH(WatchList!$B175,'All CCC'!$B$7:$B$754,0)))</f>
        <v/>
      </c>
      <c r="AJ175" s="334" t="str">
        <f>IF($B175="","",INDEX('All CCC'!AJ$7:AJ$754,MATCH(WatchList!$B175,'All CCC'!$B$7:$B$754,0)))</f>
        <v/>
      </c>
      <c r="AK175" s="334" t="str">
        <f>IF($B175="","",INDEX('All CCC'!AK$7:AK$754,MATCH(WatchList!$B175,'All CCC'!$B$7:$B$754,0)))</f>
        <v/>
      </c>
      <c r="AL175" s="334" t="str">
        <f>IF($B175="","",INDEX('All CCC'!AL$7:AL$754,MATCH(WatchList!$B175,'All CCC'!$B$7:$B$754,0)))</f>
        <v/>
      </c>
      <c r="AM175" s="334" t="str">
        <f>IF($B175="","",INDEX('All CCC'!AM$7:AM$754,MATCH(WatchList!$B175,'All CCC'!$B$7:$B$754,0)))</f>
        <v/>
      </c>
      <c r="AN175" s="334" t="str">
        <f>IF($B175="","",INDEX('All CCC'!AN$7:AN$754,MATCH(WatchList!$B175,'All CCC'!$B$7:$B$754,0)))</f>
        <v/>
      </c>
      <c r="AO175" s="334" t="str">
        <f>IF($B175="","",INDEX('All CCC'!AO$7:AO$754,MATCH(WatchList!$B175,'All CCC'!$B$7:$B$754,0)))</f>
        <v/>
      </c>
      <c r="AP175" s="334" t="str">
        <f>IF($B175="","",INDEX('All CCC'!AP$7:AP$754,MATCH(WatchList!$B175,'All CCC'!$B$7:$B$754,0)))</f>
        <v/>
      </c>
      <c r="AQ175" s="334" t="str">
        <f>IF($B175="","",INDEX('All CCC'!AQ$7:AQ$754,MATCH(WatchList!$B175,'All CCC'!$B$7:$B$754,0)))</f>
        <v/>
      </c>
      <c r="AR175" s="334" t="str">
        <f>IF($B175="","",INDEX('All CCC'!AR$7:AR$754,MATCH(WatchList!$B175,'All CCC'!$B$7:$B$754,0)))</f>
        <v/>
      </c>
      <c r="AS175" s="334" t="str">
        <f>IF($B175="","",INDEX('All CCC'!AS$7:AS$754,MATCH(WatchList!$B175,'All CCC'!$B$7:$B$754,0)))</f>
        <v/>
      </c>
      <c r="AT175" s="334" t="str">
        <f>IF($B175="","",INDEX('All CCC'!AT$7:AT$754,MATCH(WatchList!$B175,'All CCC'!$B$7:$B$754,0)))</f>
        <v/>
      </c>
      <c r="AU175" s="334" t="str">
        <f>IF($B175="","",INDEX('All CCC'!AU$7:AU$754,MATCH(WatchList!$B175,'All CCC'!$B$7:$B$754,0)))</f>
        <v/>
      </c>
      <c r="AV175" s="334" t="str">
        <f>IF($B175="","",INDEX('All CCC'!AV$7:AV$754,MATCH(WatchList!$B175,'All CCC'!$B$7:$B$754,0)))</f>
        <v/>
      </c>
      <c r="AW175" s="334" t="str">
        <f>IF($B175="","",INDEX('All CCC'!AW$7:AW$754,MATCH(WatchList!$B175,'All CCC'!$B$7:$B$754,0)))</f>
        <v/>
      </c>
      <c r="AX175" s="334" t="str">
        <f>IF($B175="","",INDEX('All CCC'!AX$7:AX$754,MATCH(WatchList!$B175,'All CCC'!$B$7:$B$754,0)))</f>
        <v/>
      </c>
      <c r="AY175" s="334" t="str">
        <f>IF($B175="","",INDEX('All CCC'!AY$7:AY$754,MATCH(WatchList!$B175,'All CCC'!$B$7:$B$754,0)))</f>
        <v/>
      </c>
      <c r="AZ175" s="334" t="str">
        <f>IF($B175="","",INDEX('All CCC'!AZ$7:AZ$754,MATCH(WatchList!$B175,'All CCC'!$B$7:$B$754,0)))</f>
        <v/>
      </c>
      <c r="BA175" s="334" t="str">
        <f>IF($B175="","",INDEX('All CCC'!BA$7:BA$754,MATCH(WatchList!$B175,'All CCC'!$B$7:$B$754,0)))</f>
        <v/>
      </c>
      <c r="BB175" s="334" t="str">
        <f>IF($B175="","",INDEX('All CCC'!BB$7:BB$754,MATCH(WatchList!$B175,'All CCC'!$B$7:$B$754,0)))</f>
        <v/>
      </c>
      <c r="BC175" s="334" t="str">
        <f>IF($B175="","",INDEX('All CCC'!BC$7:BC$754,MATCH(WatchList!$B175,'All CCC'!$B$7:$B$754,0)))</f>
        <v/>
      </c>
      <c r="BD175" s="334" t="str">
        <f>IF($B175="","",INDEX('All CCC'!BD$7:BD$754,MATCH(WatchList!$B175,'All CCC'!$B$7:$B$754,0)))</f>
        <v/>
      </c>
      <c r="BE175" s="334" t="str">
        <f>IF($B175="","",INDEX('All CCC'!BE$7:BE$754,MATCH(WatchList!$B175,'All CCC'!$B$7:$B$754,0)))</f>
        <v/>
      </c>
      <c r="BF175" s="334" t="str">
        <f>IF($B175="","",INDEX('All CCC'!BF$7:BF$754,MATCH(WatchList!$B175,'All CCC'!$B$7:$B$754,0)))</f>
        <v/>
      </c>
      <c r="BG175" s="334" t="str">
        <f>IF($B175="","",INDEX('All CCC'!BG$7:BG$754,MATCH(WatchList!$B175,'All CCC'!$B$7:$B$754,0)))</f>
        <v/>
      </c>
    </row>
    <row r="176" spans="1:59" x14ac:dyDescent="0.2">
      <c r="A176" s="333" t="str">
        <f>IF($B176="","",INDEX('All CCC'!A$7:A$754,MATCH(WatchList!$B176,'All CCC'!$B$7:$B$754,0)))</f>
        <v/>
      </c>
      <c r="B176" s="127"/>
      <c r="C176" s="334" t="str">
        <f>IF($B176="","",INDEX('All CCC'!C$7:C$754,MATCH(WatchList!$B176,'All CCC'!$B$7:$B$754,0)))</f>
        <v/>
      </c>
      <c r="D176" s="334" t="str">
        <f>IF($B176="","",INDEX('All CCC'!D$7:D$754,MATCH(WatchList!$B176,'All CCC'!$B$7:$B$754,0)))</f>
        <v/>
      </c>
      <c r="E176" s="334" t="str">
        <f>IF($B176="","",INDEX('All CCC'!E$7:E$754,MATCH(WatchList!$B176,'All CCC'!$B$7:$B$754,0)))</f>
        <v/>
      </c>
      <c r="F176" s="334" t="str">
        <f>IF($B176="","",INDEX('All CCC'!F$7:F$754,MATCH(WatchList!$B176,'All CCC'!$B$7:$B$754,0)))</f>
        <v/>
      </c>
      <c r="G176" s="334" t="str">
        <f>IF($B176="","",INDEX('All CCC'!G$7:G$754,MATCH(WatchList!$B176,'All CCC'!$B$7:$B$754,0)))</f>
        <v/>
      </c>
      <c r="H176" s="334" t="str">
        <f>IF($B176="","",INDEX('All CCC'!H$7:H$754,MATCH(WatchList!$B176,'All CCC'!$B$7:$B$754,0)))</f>
        <v/>
      </c>
      <c r="I176" s="334" t="str">
        <f>IF($B176="","",INDEX('All CCC'!I$7:I$754,MATCH(WatchList!$B176,'All CCC'!$B$7:$B$754,0)))</f>
        <v/>
      </c>
      <c r="J176" s="334" t="str">
        <f>IF($B176="","",INDEX('All CCC'!J$7:J$754,MATCH(WatchList!$B176,'All CCC'!$B$7:$B$754,0)))</f>
        <v/>
      </c>
      <c r="K176" s="334" t="str">
        <f>IF($B176="","",INDEX('All CCC'!K$7:K$754,MATCH(WatchList!$B176,'All CCC'!$B$7:$B$754,0)))</f>
        <v/>
      </c>
      <c r="L176" s="334" t="str">
        <f>IF($B176="","",INDEX('All CCC'!L$7:L$754,MATCH(WatchList!$B176,'All CCC'!$B$7:$B$754,0)))</f>
        <v/>
      </c>
      <c r="M176" s="334" t="str">
        <f>IF($B176="","",INDEX('All CCC'!M$7:M$754,MATCH(WatchList!$B176,'All CCC'!$B$7:$B$754,0)))</f>
        <v/>
      </c>
      <c r="N176" s="334" t="str">
        <f>IF($B176="","",INDEX('All CCC'!N$7:N$754,MATCH(WatchList!$B176,'All CCC'!$B$7:$B$754,0)))</f>
        <v/>
      </c>
      <c r="O176" s="334" t="str">
        <f>IF($B176="","",INDEX('All CCC'!O$7:O$754,MATCH(WatchList!$B176,'All CCC'!$B$7:$B$754,0)))</f>
        <v/>
      </c>
      <c r="P176" s="335" t="str">
        <f>IF($B176="","",INDEX('All CCC'!P$7:P$754,MATCH(WatchList!$B176,'All CCC'!$B$7:$B$754,0)))</f>
        <v/>
      </c>
      <c r="Q176" s="335" t="str">
        <f>IF($B176="","",INDEX('All CCC'!Q$7:Q$754,MATCH(WatchList!$B176,'All CCC'!$B$7:$B$754,0)))</f>
        <v/>
      </c>
      <c r="R176" s="334" t="str">
        <f>IF($B176="","",INDEX('All CCC'!R$7:R$754,MATCH(WatchList!$B176,'All CCC'!$B$7:$B$754,0)))</f>
        <v/>
      </c>
      <c r="S176" s="334" t="str">
        <f>IF($B176="","",INDEX('All CCC'!S$7:S$754,MATCH(WatchList!$B176,'All CCC'!$B$7:$B$754,0)))</f>
        <v/>
      </c>
      <c r="T176" s="334" t="str">
        <f>IF($B176="","",INDEX('All CCC'!T$7:T$754,MATCH(WatchList!$B176,'All CCC'!$B$7:$B$754,0)))</f>
        <v/>
      </c>
      <c r="U176" s="334" t="str">
        <f>IF($B176="","",INDEX('All CCC'!U$7:U$754,MATCH(WatchList!$B176,'All CCC'!$B$7:$B$754,0)))</f>
        <v/>
      </c>
      <c r="V176" s="334" t="str">
        <f>IF($B176="","",INDEX('All CCC'!V$7:V$754,MATCH(WatchList!$B176,'All CCC'!$B$7:$B$754,0)))</f>
        <v/>
      </c>
      <c r="W176" s="334" t="str">
        <f>IF($B176="","",INDEX('All CCC'!W$7:W$754,MATCH(WatchList!$B176,'All CCC'!$B$7:$B$754,0)))</f>
        <v/>
      </c>
      <c r="X176" s="334" t="str">
        <f>IF($B176="","",INDEX('All CCC'!X$7:X$754,MATCH(WatchList!$B176,'All CCC'!$B$7:$B$754,0)))</f>
        <v/>
      </c>
      <c r="Y176" s="334" t="str">
        <f>IF($B176="","",INDEX('All CCC'!Y$7:Y$754,MATCH(WatchList!$B176,'All CCC'!$B$7:$B$754,0)))</f>
        <v/>
      </c>
      <c r="Z176" s="334" t="str">
        <f>IF($B176="","",INDEX('All CCC'!Z$7:Z$754,MATCH(WatchList!$B176,'All CCC'!$B$7:$B$754,0)))</f>
        <v/>
      </c>
      <c r="AA176" s="334" t="str">
        <f>IF($B176="","",INDEX('All CCC'!AA$7:AA$754,MATCH(WatchList!$B176,'All CCC'!$B$7:$B$754,0)))</f>
        <v/>
      </c>
      <c r="AB176" s="334" t="str">
        <f>IF($B176="","",INDEX('All CCC'!AB$7:AB$754,MATCH(WatchList!$B176,'All CCC'!$B$7:$B$754,0)))</f>
        <v/>
      </c>
      <c r="AC176" s="334" t="str">
        <f>IF($B176="","",INDEX('All CCC'!AC$7:AC$754,MATCH(WatchList!$B176,'All CCC'!$B$7:$B$754,0)))</f>
        <v/>
      </c>
      <c r="AD176" s="334" t="str">
        <f>IF($B176="","",INDEX('All CCC'!AD$7:AD$754,MATCH(WatchList!$B176,'All CCC'!$B$7:$B$754,0)))</f>
        <v/>
      </c>
      <c r="AE176" s="334" t="str">
        <f>IF($B176="","",INDEX('All CCC'!AE$7:AE$754,MATCH(WatchList!$B176,'All CCC'!$B$7:$B$754,0)))</f>
        <v/>
      </c>
      <c r="AF176" s="334" t="str">
        <f>IF($B176="","",INDEX('All CCC'!AF$7:AF$754,MATCH(WatchList!$B176,'All CCC'!$B$7:$B$754,0)))</f>
        <v/>
      </c>
      <c r="AG176" s="334" t="str">
        <f>IF($B176="","",INDEX('All CCC'!AG$7:AG$754,MATCH(WatchList!$B176,'All CCC'!$B$7:$B$754,0)))</f>
        <v/>
      </c>
      <c r="AH176" s="334" t="str">
        <f>IF($B176="","",INDEX('All CCC'!AH$7:AH$754,MATCH(WatchList!$B176,'All CCC'!$B$7:$B$754,0)))</f>
        <v/>
      </c>
      <c r="AI176" s="334" t="str">
        <f>IF($B176="","",INDEX('All CCC'!AI$7:AI$754,MATCH(WatchList!$B176,'All CCC'!$B$7:$B$754,0)))</f>
        <v/>
      </c>
      <c r="AJ176" s="334" t="str">
        <f>IF($B176="","",INDEX('All CCC'!AJ$7:AJ$754,MATCH(WatchList!$B176,'All CCC'!$B$7:$B$754,0)))</f>
        <v/>
      </c>
      <c r="AK176" s="334" t="str">
        <f>IF($B176="","",INDEX('All CCC'!AK$7:AK$754,MATCH(WatchList!$B176,'All CCC'!$B$7:$B$754,0)))</f>
        <v/>
      </c>
      <c r="AL176" s="334" t="str">
        <f>IF($B176="","",INDEX('All CCC'!AL$7:AL$754,MATCH(WatchList!$B176,'All CCC'!$B$7:$B$754,0)))</f>
        <v/>
      </c>
      <c r="AM176" s="334" t="str">
        <f>IF($B176="","",INDEX('All CCC'!AM$7:AM$754,MATCH(WatchList!$B176,'All CCC'!$B$7:$B$754,0)))</f>
        <v/>
      </c>
      <c r="AN176" s="334" t="str">
        <f>IF($B176="","",INDEX('All CCC'!AN$7:AN$754,MATCH(WatchList!$B176,'All CCC'!$B$7:$B$754,0)))</f>
        <v/>
      </c>
      <c r="AO176" s="334" t="str">
        <f>IF($B176="","",INDEX('All CCC'!AO$7:AO$754,MATCH(WatchList!$B176,'All CCC'!$B$7:$B$754,0)))</f>
        <v/>
      </c>
      <c r="AP176" s="334" t="str">
        <f>IF($B176="","",INDEX('All CCC'!AP$7:AP$754,MATCH(WatchList!$B176,'All CCC'!$B$7:$B$754,0)))</f>
        <v/>
      </c>
      <c r="AQ176" s="334" t="str">
        <f>IF($B176="","",INDEX('All CCC'!AQ$7:AQ$754,MATCH(WatchList!$B176,'All CCC'!$B$7:$B$754,0)))</f>
        <v/>
      </c>
      <c r="AR176" s="334" t="str">
        <f>IF($B176="","",INDEX('All CCC'!AR$7:AR$754,MATCH(WatchList!$B176,'All CCC'!$B$7:$B$754,0)))</f>
        <v/>
      </c>
      <c r="AS176" s="334" t="str">
        <f>IF($B176="","",INDEX('All CCC'!AS$7:AS$754,MATCH(WatchList!$B176,'All CCC'!$B$7:$B$754,0)))</f>
        <v/>
      </c>
      <c r="AT176" s="334" t="str">
        <f>IF($B176="","",INDEX('All CCC'!AT$7:AT$754,MATCH(WatchList!$B176,'All CCC'!$B$7:$B$754,0)))</f>
        <v/>
      </c>
      <c r="AU176" s="334" t="str">
        <f>IF($B176="","",INDEX('All CCC'!AU$7:AU$754,MATCH(WatchList!$B176,'All CCC'!$B$7:$B$754,0)))</f>
        <v/>
      </c>
      <c r="AV176" s="334" t="str">
        <f>IF($B176="","",INDEX('All CCC'!AV$7:AV$754,MATCH(WatchList!$B176,'All CCC'!$B$7:$B$754,0)))</f>
        <v/>
      </c>
      <c r="AW176" s="334" t="str">
        <f>IF($B176="","",INDEX('All CCC'!AW$7:AW$754,MATCH(WatchList!$B176,'All CCC'!$B$7:$B$754,0)))</f>
        <v/>
      </c>
      <c r="AX176" s="334" t="str">
        <f>IF($B176="","",INDEX('All CCC'!AX$7:AX$754,MATCH(WatchList!$B176,'All CCC'!$B$7:$B$754,0)))</f>
        <v/>
      </c>
      <c r="AY176" s="334" t="str">
        <f>IF($B176="","",INDEX('All CCC'!AY$7:AY$754,MATCH(WatchList!$B176,'All CCC'!$B$7:$B$754,0)))</f>
        <v/>
      </c>
      <c r="AZ176" s="334" t="str">
        <f>IF($B176="","",INDEX('All CCC'!AZ$7:AZ$754,MATCH(WatchList!$B176,'All CCC'!$B$7:$B$754,0)))</f>
        <v/>
      </c>
      <c r="BA176" s="334" t="str">
        <f>IF($B176="","",INDEX('All CCC'!BA$7:BA$754,MATCH(WatchList!$B176,'All CCC'!$B$7:$B$754,0)))</f>
        <v/>
      </c>
      <c r="BB176" s="334" t="str">
        <f>IF($B176="","",INDEX('All CCC'!BB$7:BB$754,MATCH(WatchList!$B176,'All CCC'!$B$7:$B$754,0)))</f>
        <v/>
      </c>
      <c r="BC176" s="334" t="str">
        <f>IF($B176="","",INDEX('All CCC'!BC$7:BC$754,MATCH(WatchList!$B176,'All CCC'!$B$7:$B$754,0)))</f>
        <v/>
      </c>
      <c r="BD176" s="334" t="str">
        <f>IF($B176="","",INDEX('All CCC'!BD$7:BD$754,MATCH(WatchList!$B176,'All CCC'!$B$7:$B$754,0)))</f>
        <v/>
      </c>
      <c r="BE176" s="334" t="str">
        <f>IF($B176="","",INDEX('All CCC'!BE$7:BE$754,MATCH(WatchList!$B176,'All CCC'!$B$7:$B$754,0)))</f>
        <v/>
      </c>
      <c r="BF176" s="334" t="str">
        <f>IF($B176="","",INDEX('All CCC'!BF$7:BF$754,MATCH(WatchList!$B176,'All CCC'!$B$7:$B$754,0)))</f>
        <v/>
      </c>
      <c r="BG176" s="334" t="str">
        <f>IF($B176="","",INDEX('All CCC'!BG$7:BG$754,MATCH(WatchList!$B176,'All CCC'!$B$7:$B$754,0)))</f>
        <v/>
      </c>
    </row>
    <row r="177" spans="1:59" x14ac:dyDescent="0.2">
      <c r="A177" s="333" t="str">
        <f>IF($B177="","",INDEX('All CCC'!A$7:A$754,MATCH(WatchList!$B177,'All CCC'!$B$7:$B$754,0)))</f>
        <v/>
      </c>
      <c r="B177" s="127"/>
      <c r="C177" s="334" t="str">
        <f>IF($B177="","",INDEX('All CCC'!C$7:C$754,MATCH(WatchList!$B177,'All CCC'!$B$7:$B$754,0)))</f>
        <v/>
      </c>
      <c r="D177" s="334" t="str">
        <f>IF($B177="","",INDEX('All CCC'!D$7:D$754,MATCH(WatchList!$B177,'All CCC'!$B$7:$B$754,0)))</f>
        <v/>
      </c>
      <c r="E177" s="334" t="str">
        <f>IF($B177="","",INDEX('All CCC'!E$7:E$754,MATCH(WatchList!$B177,'All CCC'!$B$7:$B$754,0)))</f>
        <v/>
      </c>
      <c r="F177" s="334" t="str">
        <f>IF($B177="","",INDEX('All CCC'!F$7:F$754,MATCH(WatchList!$B177,'All CCC'!$B$7:$B$754,0)))</f>
        <v/>
      </c>
      <c r="G177" s="334" t="str">
        <f>IF($B177="","",INDEX('All CCC'!G$7:G$754,MATCH(WatchList!$B177,'All CCC'!$B$7:$B$754,0)))</f>
        <v/>
      </c>
      <c r="H177" s="334" t="str">
        <f>IF($B177="","",INDEX('All CCC'!H$7:H$754,MATCH(WatchList!$B177,'All CCC'!$B$7:$B$754,0)))</f>
        <v/>
      </c>
      <c r="I177" s="334" t="str">
        <f>IF($B177="","",INDEX('All CCC'!I$7:I$754,MATCH(WatchList!$B177,'All CCC'!$B$7:$B$754,0)))</f>
        <v/>
      </c>
      <c r="J177" s="334" t="str">
        <f>IF($B177="","",INDEX('All CCC'!J$7:J$754,MATCH(WatchList!$B177,'All CCC'!$B$7:$B$754,0)))</f>
        <v/>
      </c>
      <c r="K177" s="334" t="str">
        <f>IF($B177="","",INDEX('All CCC'!K$7:K$754,MATCH(WatchList!$B177,'All CCC'!$B$7:$B$754,0)))</f>
        <v/>
      </c>
      <c r="L177" s="334" t="str">
        <f>IF($B177="","",INDEX('All CCC'!L$7:L$754,MATCH(WatchList!$B177,'All CCC'!$B$7:$B$754,0)))</f>
        <v/>
      </c>
      <c r="M177" s="334" t="str">
        <f>IF($B177="","",INDEX('All CCC'!M$7:M$754,MATCH(WatchList!$B177,'All CCC'!$B$7:$B$754,0)))</f>
        <v/>
      </c>
      <c r="N177" s="334" t="str">
        <f>IF($B177="","",INDEX('All CCC'!N$7:N$754,MATCH(WatchList!$B177,'All CCC'!$B$7:$B$754,0)))</f>
        <v/>
      </c>
      <c r="O177" s="334" t="str">
        <f>IF($B177="","",INDEX('All CCC'!O$7:O$754,MATCH(WatchList!$B177,'All CCC'!$B$7:$B$754,0)))</f>
        <v/>
      </c>
      <c r="P177" s="335" t="str">
        <f>IF($B177="","",INDEX('All CCC'!P$7:P$754,MATCH(WatchList!$B177,'All CCC'!$B$7:$B$754,0)))</f>
        <v/>
      </c>
      <c r="Q177" s="335" t="str">
        <f>IF($B177="","",INDEX('All CCC'!Q$7:Q$754,MATCH(WatchList!$B177,'All CCC'!$B$7:$B$754,0)))</f>
        <v/>
      </c>
      <c r="R177" s="334" t="str">
        <f>IF($B177="","",INDEX('All CCC'!R$7:R$754,MATCH(WatchList!$B177,'All CCC'!$B$7:$B$754,0)))</f>
        <v/>
      </c>
      <c r="S177" s="334" t="str">
        <f>IF($B177="","",INDEX('All CCC'!S$7:S$754,MATCH(WatchList!$B177,'All CCC'!$B$7:$B$754,0)))</f>
        <v/>
      </c>
      <c r="T177" s="334" t="str">
        <f>IF($B177="","",INDEX('All CCC'!T$7:T$754,MATCH(WatchList!$B177,'All CCC'!$B$7:$B$754,0)))</f>
        <v/>
      </c>
      <c r="U177" s="334" t="str">
        <f>IF($B177="","",INDEX('All CCC'!U$7:U$754,MATCH(WatchList!$B177,'All CCC'!$B$7:$B$754,0)))</f>
        <v/>
      </c>
      <c r="V177" s="334" t="str">
        <f>IF($B177="","",INDEX('All CCC'!V$7:V$754,MATCH(WatchList!$B177,'All CCC'!$B$7:$B$754,0)))</f>
        <v/>
      </c>
      <c r="W177" s="334" t="str">
        <f>IF($B177="","",INDEX('All CCC'!W$7:W$754,MATCH(WatchList!$B177,'All CCC'!$B$7:$B$754,0)))</f>
        <v/>
      </c>
      <c r="X177" s="334" t="str">
        <f>IF($B177="","",INDEX('All CCC'!X$7:X$754,MATCH(WatchList!$B177,'All CCC'!$B$7:$B$754,0)))</f>
        <v/>
      </c>
      <c r="Y177" s="334" t="str">
        <f>IF($B177="","",INDEX('All CCC'!Y$7:Y$754,MATCH(WatchList!$B177,'All CCC'!$B$7:$B$754,0)))</f>
        <v/>
      </c>
      <c r="Z177" s="334" t="str">
        <f>IF($B177="","",INDEX('All CCC'!Z$7:Z$754,MATCH(WatchList!$B177,'All CCC'!$B$7:$B$754,0)))</f>
        <v/>
      </c>
      <c r="AA177" s="334" t="str">
        <f>IF($B177="","",INDEX('All CCC'!AA$7:AA$754,MATCH(WatchList!$B177,'All CCC'!$B$7:$B$754,0)))</f>
        <v/>
      </c>
      <c r="AB177" s="334" t="str">
        <f>IF($B177="","",INDEX('All CCC'!AB$7:AB$754,MATCH(WatchList!$B177,'All CCC'!$B$7:$B$754,0)))</f>
        <v/>
      </c>
      <c r="AC177" s="334" t="str">
        <f>IF($B177="","",INDEX('All CCC'!AC$7:AC$754,MATCH(WatchList!$B177,'All CCC'!$B$7:$B$754,0)))</f>
        <v/>
      </c>
      <c r="AD177" s="334" t="str">
        <f>IF($B177="","",INDEX('All CCC'!AD$7:AD$754,MATCH(WatchList!$B177,'All CCC'!$B$7:$B$754,0)))</f>
        <v/>
      </c>
      <c r="AE177" s="334" t="str">
        <f>IF($B177="","",INDEX('All CCC'!AE$7:AE$754,MATCH(WatchList!$B177,'All CCC'!$B$7:$B$754,0)))</f>
        <v/>
      </c>
      <c r="AF177" s="334" t="str">
        <f>IF($B177="","",INDEX('All CCC'!AF$7:AF$754,MATCH(WatchList!$B177,'All CCC'!$B$7:$B$754,0)))</f>
        <v/>
      </c>
      <c r="AG177" s="334" t="str">
        <f>IF($B177="","",INDEX('All CCC'!AG$7:AG$754,MATCH(WatchList!$B177,'All CCC'!$B$7:$B$754,0)))</f>
        <v/>
      </c>
      <c r="AH177" s="334" t="str">
        <f>IF($B177="","",INDEX('All CCC'!AH$7:AH$754,MATCH(WatchList!$B177,'All CCC'!$B$7:$B$754,0)))</f>
        <v/>
      </c>
      <c r="AI177" s="334" t="str">
        <f>IF($B177="","",INDEX('All CCC'!AI$7:AI$754,MATCH(WatchList!$B177,'All CCC'!$B$7:$B$754,0)))</f>
        <v/>
      </c>
      <c r="AJ177" s="334" t="str">
        <f>IF($B177="","",INDEX('All CCC'!AJ$7:AJ$754,MATCH(WatchList!$B177,'All CCC'!$B$7:$B$754,0)))</f>
        <v/>
      </c>
      <c r="AK177" s="334" t="str">
        <f>IF($B177="","",INDEX('All CCC'!AK$7:AK$754,MATCH(WatchList!$B177,'All CCC'!$B$7:$B$754,0)))</f>
        <v/>
      </c>
      <c r="AL177" s="334" t="str">
        <f>IF($B177="","",INDEX('All CCC'!AL$7:AL$754,MATCH(WatchList!$B177,'All CCC'!$B$7:$B$754,0)))</f>
        <v/>
      </c>
      <c r="AM177" s="334" t="str">
        <f>IF($B177="","",INDEX('All CCC'!AM$7:AM$754,MATCH(WatchList!$B177,'All CCC'!$B$7:$B$754,0)))</f>
        <v/>
      </c>
      <c r="AN177" s="334" t="str">
        <f>IF($B177="","",INDEX('All CCC'!AN$7:AN$754,MATCH(WatchList!$B177,'All CCC'!$B$7:$B$754,0)))</f>
        <v/>
      </c>
      <c r="AO177" s="334" t="str">
        <f>IF($B177="","",INDEX('All CCC'!AO$7:AO$754,MATCH(WatchList!$B177,'All CCC'!$B$7:$B$754,0)))</f>
        <v/>
      </c>
      <c r="AP177" s="334" t="str">
        <f>IF($B177="","",INDEX('All CCC'!AP$7:AP$754,MATCH(WatchList!$B177,'All CCC'!$B$7:$B$754,0)))</f>
        <v/>
      </c>
      <c r="AQ177" s="334" t="str">
        <f>IF($B177="","",INDEX('All CCC'!AQ$7:AQ$754,MATCH(WatchList!$B177,'All CCC'!$B$7:$B$754,0)))</f>
        <v/>
      </c>
      <c r="AR177" s="334" t="str">
        <f>IF($B177="","",INDEX('All CCC'!AR$7:AR$754,MATCH(WatchList!$B177,'All CCC'!$B$7:$B$754,0)))</f>
        <v/>
      </c>
      <c r="AS177" s="334" t="str">
        <f>IF($B177="","",INDEX('All CCC'!AS$7:AS$754,MATCH(WatchList!$B177,'All CCC'!$B$7:$B$754,0)))</f>
        <v/>
      </c>
      <c r="AT177" s="334" t="str">
        <f>IF($B177="","",INDEX('All CCC'!AT$7:AT$754,MATCH(WatchList!$B177,'All CCC'!$B$7:$B$754,0)))</f>
        <v/>
      </c>
      <c r="AU177" s="334" t="str">
        <f>IF($B177="","",INDEX('All CCC'!AU$7:AU$754,MATCH(WatchList!$B177,'All CCC'!$B$7:$B$754,0)))</f>
        <v/>
      </c>
      <c r="AV177" s="334" t="str">
        <f>IF($B177="","",INDEX('All CCC'!AV$7:AV$754,MATCH(WatchList!$B177,'All CCC'!$B$7:$B$754,0)))</f>
        <v/>
      </c>
      <c r="AW177" s="334" t="str">
        <f>IF($B177="","",INDEX('All CCC'!AW$7:AW$754,MATCH(WatchList!$B177,'All CCC'!$B$7:$B$754,0)))</f>
        <v/>
      </c>
      <c r="AX177" s="334" t="str">
        <f>IF($B177="","",INDEX('All CCC'!AX$7:AX$754,MATCH(WatchList!$B177,'All CCC'!$B$7:$B$754,0)))</f>
        <v/>
      </c>
      <c r="AY177" s="334" t="str">
        <f>IF($B177="","",INDEX('All CCC'!AY$7:AY$754,MATCH(WatchList!$B177,'All CCC'!$B$7:$B$754,0)))</f>
        <v/>
      </c>
      <c r="AZ177" s="334" t="str">
        <f>IF($B177="","",INDEX('All CCC'!AZ$7:AZ$754,MATCH(WatchList!$B177,'All CCC'!$B$7:$B$754,0)))</f>
        <v/>
      </c>
      <c r="BA177" s="334" t="str">
        <f>IF($B177="","",INDEX('All CCC'!BA$7:BA$754,MATCH(WatchList!$B177,'All CCC'!$B$7:$B$754,0)))</f>
        <v/>
      </c>
      <c r="BB177" s="334" t="str">
        <f>IF($B177="","",INDEX('All CCC'!BB$7:BB$754,MATCH(WatchList!$B177,'All CCC'!$B$7:$B$754,0)))</f>
        <v/>
      </c>
      <c r="BC177" s="334" t="str">
        <f>IF($B177="","",INDEX('All CCC'!BC$7:BC$754,MATCH(WatchList!$B177,'All CCC'!$B$7:$B$754,0)))</f>
        <v/>
      </c>
      <c r="BD177" s="334" t="str">
        <f>IF($B177="","",INDEX('All CCC'!BD$7:BD$754,MATCH(WatchList!$B177,'All CCC'!$B$7:$B$754,0)))</f>
        <v/>
      </c>
      <c r="BE177" s="334" t="str">
        <f>IF($B177="","",INDEX('All CCC'!BE$7:BE$754,MATCH(WatchList!$B177,'All CCC'!$B$7:$B$754,0)))</f>
        <v/>
      </c>
      <c r="BF177" s="334" t="str">
        <f>IF($B177="","",INDEX('All CCC'!BF$7:BF$754,MATCH(WatchList!$B177,'All CCC'!$B$7:$B$754,0)))</f>
        <v/>
      </c>
      <c r="BG177" s="334" t="str">
        <f>IF($B177="","",INDEX('All CCC'!BG$7:BG$754,MATCH(WatchList!$B177,'All CCC'!$B$7:$B$754,0)))</f>
        <v/>
      </c>
    </row>
    <row r="178" spans="1:59" x14ac:dyDescent="0.2">
      <c r="A178" s="333" t="str">
        <f>IF($B178="","",INDEX('All CCC'!A$7:A$754,MATCH(WatchList!$B178,'All CCC'!$B$7:$B$754,0)))</f>
        <v/>
      </c>
      <c r="B178" s="127"/>
      <c r="C178" s="334" t="str">
        <f>IF($B178="","",INDEX('All CCC'!C$7:C$754,MATCH(WatchList!$B178,'All CCC'!$B$7:$B$754,0)))</f>
        <v/>
      </c>
      <c r="D178" s="334" t="str">
        <f>IF($B178="","",INDEX('All CCC'!D$7:D$754,MATCH(WatchList!$B178,'All CCC'!$B$7:$B$754,0)))</f>
        <v/>
      </c>
      <c r="E178" s="334" t="str">
        <f>IF($B178="","",INDEX('All CCC'!E$7:E$754,MATCH(WatchList!$B178,'All CCC'!$B$7:$B$754,0)))</f>
        <v/>
      </c>
      <c r="F178" s="334" t="str">
        <f>IF($B178="","",INDEX('All CCC'!F$7:F$754,MATCH(WatchList!$B178,'All CCC'!$B$7:$B$754,0)))</f>
        <v/>
      </c>
      <c r="G178" s="334" t="str">
        <f>IF($B178="","",INDEX('All CCC'!G$7:G$754,MATCH(WatchList!$B178,'All CCC'!$B$7:$B$754,0)))</f>
        <v/>
      </c>
      <c r="H178" s="334" t="str">
        <f>IF($B178="","",INDEX('All CCC'!H$7:H$754,MATCH(WatchList!$B178,'All CCC'!$B$7:$B$754,0)))</f>
        <v/>
      </c>
      <c r="I178" s="334" t="str">
        <f>IF($B178="","",INDEX('All CCC'!I$7:I$754,MATCH(WatchList!$B178,'All CCC'!$B$7:$B$754,0)))</f>
        <v/>
      </c>
      <c r="J178" s="334" t="str">
        <f>IF($B178="","",INDEX('All CCC'!J$7:J$754,MATCH(WatchList!$B178,'All CCC'!$B$7:$B$754,0)))</f>
        <v/>
      </c>
      <c r="K178" s="334" t="str">
        <f>IF($B178="","",INDEX('All CCC'!K$7:K$754,MATCH(WatchList!$B178,'All CCC'!$B$7:$B$754,0)))</f>
        <v/>
      </c>
      <c r="L178" s="334" t="str">
        <f>IF($B178="","",INDEX('All CCC'!L$7:L$754,MATCH(WatchList!$B178,'All CCC'!$B$7:$B$754,0)))</f>
        <v/>
      </c>
      <c r="M178" s="334" t="str">
        <f>IF($B178="","",INDEX('All CCC'!M$7:M$754,MATCH(WatchList!$B178,'All CCC'!$B$7:$B$754,0)))</f>
        <v/>
      </c>
      <c r="N178" s="334" t="str">
        <f>IF($B178="","",INDEX('All CCC'!N$7:N$754,MATCH(WatchList!$B178,'All CCC'!$B$7:$B$754,0)))</f>
        <v/>
      </c>
      <c r="O178" s="334" t="str">
        <f>IF($B178="","",INDEX('All CCC'!O$7:O$754,MATCH(WatchList!$B178,'All CCC'!$B$7:$B$754,0)))</f>
        <v/>
      </c>
      <c r="P178" s="335" t="str">
        <f>IF($B178="","",INDEX('All CCC'!P$7:P$754,MATCH(WatchList!$B178,'All CCC'!$B$7:$B$754,0)))</f>
        <v/>
      </c>
      <c r="Q178" s="335" t="str">
        <f>IF($B178="","",INDEX('All CCC'!Q$7:Q$754,MATCH(WatchList!$B178,'All CCC'!$B$7:$B$754,0)))</f>
        <v/>
      </c>
      <c r="R178" s="334" t="str">
        <f>IF($B178="","",INDEX('All CCC'!R$7:R$754,MATCH(WatchList!$B178,'All CCC'!$B$7:$B$754,0)))</f>
        <v/>
      </c>
      <c r="S178" s="334" t="str">
        <f>IF($B178="","",INDEX('All CCC'!S$7:S$754,MATCH(WatchList!$B178,'All CCC'!$B$7:$B$754,0)))</f>
        <v/>
      </c>
      <c r="T178" s="334" t="str">
        <f>IF($B178="","",INDEX('All CCC'!T$7:T$754,MATCH(WatchList!$B178,'All CCC'!$B$7:$B$754,0)))</f>
        <v/>
      </c>
      <c r="U178" s="334" t="str">
        <f>IF($B178="","",INDEX('All CCC'!U$7:U$754,MATCH(WatchList!$B178,'All CCC'!$B$7:$B$754,0)))</f>
        <v/>
      </c>
      <c r="V178" s="334" t="str">
        <f>IF($B178="","",INDEX('All CCC'!V$7:V$754,MATCH(WatchList!$B178,'All CCC'!$B$7:$B$754,0)))</f>
        <v/>
      </c>
      <c r="W178" s="334" t="str">
        <f>IF($B178="","",INDEX('All CCC'!W$7:W$754,MATCH(WatchList!$B178,'All CCC'!$B$7:$B$754,0)))</f>
        <v/>
      </c>
      <c r="X178" s="334" t="str">
        <f>IF($B178="","",INDEX('All CCC'!X$7:X$754,MATCH(WatchList!$B178,'All CCC'!$B$7:$B$754,0)))</f>
        <v/>
      </c>
      <c r="Y178" s="334" t="str">
        <f>IF($B178="","",INDEX('All CCC'!Y$7:Y$754,MATCH(WatchList!$B178,'All CCC'!$B$7:$B$754,0)))</f>
        <v/>
      </c>
      <c r="Z178" s="334" t="str">
        <f>IF($B178="","",INDEX('All CCC'!Z$7:Z$754,MATCH(WatchList!$B178,'All CCC'!$B$7:$B$754,0)))</f>
        <v/>
      </c>
      <c r="AA178" s="334" t="str">
        <f>IF($B178="","",INDEX('All CCC'!AA$7:AA$754,MATCH(WatchList!$B178,'All CCC'!$B$7:$B$754,0)))</f>
        <v/>
      </c>
      <c r="AB178" s="334" t="str">
        <f>IF($B178="","",INDEX('All CCC'!AB$7:AB$754,MATCH(WatchList!$B178,'All CCC'!$B$7:$B$754,0)))</f>
        <v/>
      </c>
      <c r="AC178" s="334" t="str">
        <f>IF($B178="","",INDEX('All CCC'!AC$7:AC$754,MATCH(WatchList!$B178,'All CCC'!$B$7:$B$754,0)))</f>
        <v/>
      </c>
      <c r="AD178" s="334" t="str">
        <f>IF($B178="","",INDEX('All CCC'!AD$7:AD$754,MATCH(WatchList!$B178,'All CCC'!$B$7:$B$754,0)))</f>
        <v/>
      </c>
      <c r="AE178" s="334" t="str">
        <f>IF($B178="","",INDEX('All CCC'!AE$7:AE$754,MATCH(WatchList!$B178,'All CCC'!$B$7:$B$754,0)))</f>
        <v/>
      </c>
      <c r="AF178" s="334" t="str">
        <f>IF($B178="","",INDEX('All CCC'!AF$7:AF$754,MATCH(WatchList!$B178,'All CCC'!$B$7:$B$754,0)))</f>
        <v/>
      </c>
      <c r="AG178" s="334" t="str">
        <f>IF($B178="","",INDEX('All CCC'!AG$7:AG$754,MATCH(WatchList!$B178,'All CCC'!$B$7:$B$754,0)))</f>
        <v/>
      </c>
      <c r="AH178" s="334" t="str">
        <f>IF($B178="","",INDEX('All CCC'!AH$7:AH$754,MATCH(WatchList!$B178,'All CCC'!$B$7:$B$754,0)))</f>
        <v/>
      </c>
      <c r="AI178" s="334" t="str">
        <f>IF($B178="","",INDEX('All CCC'!AI$7:AI$754,MATCH(WatchList!$B178,'All CCC'!$B$7:$B$754,0)))</f>
        <v/>
      </c>
      <c r="AJ178" s="334" t="str">
        <f>IF($B178="","",INDEX('All CCC'!AJ$7:AJ$754,MATCH(WatchList!$B178,'All CCC'!$B$7:$B$754,0)))</f>
        <v/>
      </c>
      <c r="AK178" s="334" t="str">
        <f>IF($B178="","",INDEX('All CCC'!AK$7:AK$754,MATCH(WatchList!$B178,'All CCC'!$B$7:$B$754,0)))</f>
        <v/>
      </c>
      <c r="AL178" s="334" t="str">
        <f>IF($B178="","",INDEX('All CCC'!AL$7:AL$754,MATCH(WatchList!$B178,'All CCC'!$B$7:$B$754,0)))</f>
        <v/>
      </c>
      <c r="AM178" s="334" t="str">
        <f>IF($B178="","",INDEX('All CCC'!AM$7:AM$754,MATCH(WatchList!$B178,'All CCC'!$B$7:$B$754,0)))</f>
        <v/>
      </c>
      <c r="AN178" s="334" t="str">
        <f>IF($B178="","",INDEX('All CCC'!AN$7:AN$754,MATCH(WatchList!$B178,'All CCC'!$B$7:$B$754,0)))</f>
        <v/>
      </c>
      <c r="AO178" s="334" t="str">
        <f>IF($B178="","",INDEX('All CCC'!AO$7:AO$754,MATCH(WatchList!$B178,'All CCC'!$B$7:$B$754,0)))</f>
        <v/>
      </c>
      <c r="AP178" s="334" t="str">
        <f>IF($B178="","",INDEX('All CCC'!AP$7:AP$754,MATCH(WatchList!$B178,'All CCC'!$B$7:$B$754,0)))</f>
        <v/>
      </c>
      <c r="AQ178" s="334" t="str">
        <f>IF($B178="","",INDEX('All CCC'!AQ$7:AQ$754,MATCH(WatchList!$B178,'All CCC'!$B$7:$B$754,0)))</f>
        <v/>
      </c>
      <c r="AR178" s="334" t="str">
        <f>IF($B178="","",INDEX('All CCC'!AR$7:AR$754,MATCH(WatchList!$B178,'All CCC'!$B$7:$B$754,0)))</f>
        <v/>
      </c>
      <c r="AS178" s="334" t="str">
        <f>IF($B178="","",INDEX('All CCC'!AS$7:AS$754,MATCH(WatchList!$B178,'All CCC'!$B$7:$B$754,0)))</f>
        <v/>
      </c>
      <c r="AT178" s="334" t="str">
        <f>IF($B178="","",INDEX('All CCC'!AT$7:AT$754,MATCH(WatchList!$B178,'All CCC'!$B$7:$B$754,0)))</f>
        <v/>
      </c>
      <c r="AU178" s="334" t="str">
        <f>IF($B178="","",INDEX('All CCC'!AU$7:AU$754,MATCH(WatchList!$B178,'All CCC'!$B$7:$B$754,0)))</f>
        <v/>
      </c>
      <c r="AV178" s="334" t="str">
        <f>IF($B178="","",INDEX('All CCC'!AV$7:AV$754,MATCH(WatchList!$B178,'All CCC'!$B$7:$B$754,0)))</f>
        <v/>
      </c>
      <c r="AW178" s="334" t="str">
        <f>IF($B178="","",INDEX('All CCC'!AW$7:AW$754,MATCH(WatchList!$B178,'All CCC'!$B$7:$B$754,0)))</f>
        <v/>
      </c>
      <c r="AX178" s="334" t="str">
        <f>IF($B178="","",INDEX('All CCC'!AX$7:AX$754,MATCH(WatchList!$B178,'All CCC'!$B$7:$B$754,0)))</f>
        <v/>
      </c>
      <c r="AY178" s="334" t="str">
        <f>IF($B178="","",INDEX('All CCC'!AY$7:AY$754,MATCH(WatchList!$B178,'All CCC'!$B$7:$B$754,0)))</f>
        <v/>
      </c>
      <c r="AZ178" s="334" t="str">
        <f>IF($B178="","",INDEX('All CCC'!AZ$7:AZ$754,MATCH(WatchList!$B178,'All CCC'!$B$7:$B$754,0)))</f>
        <v/>
      </c>
      <c r="BA178" s="334" t="str">
        <f>IF($B178="","",INDEX('All CCC'!BA$7:BA$754,MATCH(WatchList!$B178,'All CCC'!$B$7:$B$754,0)))</f>
        <v/>
      </c>
      <c r="BB178" s="334" t="str">
        <f>IF($B178="","",INDEX('All CCC'!BB$7:BB$754,MATCH(WatchList!$B178,'All CCC'!$B$7:$B$754,0)))</f>
        <v/>
      </c>
      <c r="BC178" s="334" t="str">
        <f>IF($B178="","",INDEX('All CCC'!BC$7:BC$754,MATCH(WatchList!$B178,'All CCC'!$B$7:$B$754,0)))</f>
        <v/>
      </c>
      <c r="BD178" s="334" t="str">
        <f>IF($B178="","",INDEX('All CCC'!BD$7:BD$754,MATCH(WatchList!$B178,'All CCC'!$B$7:$B$754,0)))</f>
        <v/>
      </c>
      <c r="BE178" s="334" t="str">
        <f>IF($B178="","",INDEX('All CCC'!BE$7:BE$754,MATCH(WatchList!$B178,'All CCC'!$B$7:$B$754,0)))</f>
        <v/>
      </c>
      <c r="BF178" s="334" t="str">
        <f>IF($B178="","",INDEX('All CCC'!BF$7:BF$754,MATCH(WatchList!$B178,'All CCC'!$B$7:$B$754,0)))</f>
        <v/>
      </c>
      <c r="BG178" s="334" t="str">
        <f>IF($B178="","",INDEX('All CCC'!BG$7:BG$754,MATCH(WatchList!$B178,'All CCC'!$B$7:$B$754,0)))</f>
        <v/>
      </c>
    </row>
    <row r="179" spans="1:59" x14ac:dyDescent="0.2">
      <c r="A179" s="333" t="str">
        <f>IF($B179="","",INDEX('All CCC'!A$7:A$754,MATCH(WatchList!$B179,'All CCC'!$B$7:$B$754,0)))</f>
        <v/>
      </c>
      <c r="B179" s="127"/>
      <c r="C179" s="334" t="str">
        <f>IF($B179="","",INDEX('All CCC'!C$7:C$754,MATCH(WatchList!$B179,'All CCC'!$B$7:$B$754,0)))</f>
        <v/>
      </c>
      <c r="D179" s="334" t="str">
        <f>IF($B179="","",INDEX('All CCC'!D$7:D$754,MATCH(WatchList!$B179,'All CCC'!$B$7:$B$754,0)))</f>
        <v/>
      </c>
      <c r="E179" s="334" t="str">
        <f>IF($B179="","",INDEX('All CCC'!E$7:E$754,MATCH(WatchList!$B179,'All CCC'!$B$7:$B$754,0)))</f>
        <v/>
      </c>
      <c r="F179" s="334" t="str">
        <f>IF($B179="","",INDEX('All CCC'!F$7:F$754,MATCH(WatchList!$B179,'All CCC'!$B$7:$B$754,0)))</f>
        <v/>
      </c>
      <c r="G179" s="334" t="str">
        <f>IF($B179="","",INDEX('All CCC'!G$7:G$754,MATCH(WatchList!$B179,'All CCC'!$B$7:$B$754,0)))</f>
        <v/>
      </c>
      <c r="H179" s="334" t="str">
        <f>IF($B179="","",INDEX('All CCC'!H$7:H$754,MATCH(WatchList!$B179,'All CCC'!$B$7:$B$754,0)))</f>
        <v/>
      </c>
      <c r="I179" s="334" t="str">
        <f>IF($B179="","",INDEX('All CCC'!I$7:I$754,MATCH(WatchList!$B179,'All CCC'!$B$7:$B$754,0)))</f>
        <v/>
      </c>
      <c r="J179" s="334" t="str">
        <f>IF($B179="","",INDEX('All CCC'!J$7:J$754,MATCH(WatchList!$B179,'All CCC'!$B$7:$B$754,0)))</f>
        <v/>
      </c>
      <c r="K179" s="334" t="str">
        <f>IF($B179="","",INDEX('All CCC'!K$7:K$754,MATCH(WatchList!$B179,'All CCC'!$B$7:$B$754,0)))</f>
        <v/>
      </c>
      <c r="L179" s="334" t="str">
        <f>IF($B179="","",INDEX('All CCC'!L$7:L$754,MATCH(WatchList!$B179,'All CCC'!$B$7:$B$754,0)))</f>
        <v/>
      </c>
      <c r="M179" s="334" t="str">
        <f>IF($B179="","",INDEX('All CCC'!M$7:M$754,MATCH(WatchList!$B179,'All CCC'!$B$7:$B$754,0)))</f>
        <v/>
      </c>
      <c r="N179" s="334" t="str">
        <f>IF($B179="","",INDEX('All CCC'!N$7:N$754,MATCH(WatchList!$B179,'All CCC'!$B$7:$B$754,0)))</f>
        <v/>
      </c>
      <c r="O179" s="334" t="str">
        <f>IF($B179="","",INDEX('All CCC'!O$7:O$754,MATCH(WatchList!$B179,'All CCC'!$B$7:$B$754,0)))</f>
        <v/>
      </c>
      <c r="P179" s="335" t="str">
        <f>IF($B179="","",INDEX('All CCC'!P$7:P$754,MATCH(WatchList!$B179,'All CCC'!$B$7:$B$754,0)))</f>
        <v/>
      </c>
      <c r="Q179" s="335" t="str">
        <f>IF($B179="","",INDEX('All CCC'!Q$7:Q$754,MATCH(WatchList!$B179,'All CCC'!$B$7:$B$754,0)))</f>
        <v/>
      </c>
      <c r="R179" s="334" t="str">
        <f>IF($B179="","",INDEX('All CCC'!R$7:R$754,MATCH(WatchList!$B179,'All CCC'!$B$7:$B$754,0)))</f>
        <v/>
      </c>
      <c r="S179" s="334" t="str">
        <f>IF($B179="","",INDEX('All CCC'!S$7:S$754,MATCH(WatchList!$B179,'All CCC'!$B$7:$B$754,0)))</f>
        <v/>
      </c>
      <c r="T179" s="334" t="str">
        <f>IF($B179="","",INDEX('All CCC'!T$7:T$754,MATCH(WatchList!$B179,'All CCC'!$B$7:$B$754,0)))</f>
        <v/>
      </c>
      <c r="U179" s="334" t="str">
        <f>IF($B179="","",INDEX('All CCC'!U$7:U$754,MATCH(WatchList!$B179,'All CCC'!$B$7:$B$754,0)))</f>
        <v/>
      </c>
      <c r="V179" s="334" t="str">
        <f>IF($B179="","",INDEX('All CCC'!V$7:V$754,MATCH(WatchList!$B179,'All CCC'!$B$7:$B$754,0)))</f>
        <v/>
      </c>
      <c r="W179" s="334" t="str">
        <f>IF($B179="","",INDEX('All CCC'!W$7:W$754,MATCH(WatchList!$B179,'All CCC'!$B$7:$B$754,0)))</f>
        <v/>
      </c>
      <c r="X179" s="334" t="str">
        <f>IF($B179="","",INDEX('All CCC'!X$7:X$754,MATCH(WatchList!$B179,'All CCC'!$B$7:$B$754,0)))</f>
        <v/>
      </c>
      <c r="Y179" s="334" t="str">
        <f>IF($B179="","",INDEX('All CCC'!Y$7:Y$754,MATCH(WatchList!$B179,'All CCC'!$B$7:$B$754,0)))</f>
        <v/>
      </c>
      <c r="Z179" s="334" t="str">
        <f>IF($B179="","",INDEX('All CCC'!Z$7:Z$754,MATCH(WatchList!$B179,'All CCC'!$B$7:$B$754,0)))</f>
        <v/>
      </c>
      <c r="AA179" s="334" t="str">
        <f>IF($B179="","",INDEX('All CCC'!AA$7:AA$754,MATCH(WatchList!$B179,'All CCC'!$B$7:$B$754,0)))</f>
        <v/>
      </c>
      <c r="AB179" s="334" t="str">
        <f>IF($B179="","",INDEX('All CCC'!AB$7:AB$754,MATCH(WatchList!$B179,'All CCC'!$B$7:$B$754,0)))</f>
        <v/>
      </c>
      <c r="AC179" s="334" t="str">
        <f>IF($B179="","",INDEX('All CCC'!AC$7:AC$754,MATCH(WatchList!$B179,'All CCC'!$B$7:$B$754,0)))</f>
        <v/>
      </c>
      <c r="AD179" s="334" t="str">
        <f>IF($B179="","",INDEX('All CCC'!AD$7:AD$754,MATCH(WatchList!$B179,'All CCC'!$B$7:$B$754,0)))</f>
        <v/>
      </c>
      <c r="AE179" s="334" t="str">
        <f>IF($B179="","",INDEX('All CCC'!AE$7:AE$754,MATCH(WatchList!$B179,'All CCC'!$B$7:$B$754,0)))</f>
        <v/>
      </c>
      <c r="AF179" s="334" t="str">
        <f>IF($B179="","",INDEX('All CCC'!AF$7:AF$754,MATCH(WatchList!$B179,'All CCC'!$B$7:$B$754,0)))</f>
        <v/>
      </c>
      <c r="AG179" s="334" t="str">
        <f>IF($B179="","",INDEX('All CCC'!AG$7:AG$754,MATCH(WatchList!$B179,'All CCC'!$B$7:$B$754,0)))</f>
        <v/>
      </c>
      <c r="AH179" s="334" t="str">
        <f>IF($B179="","",INDEX('All CCC'!AH$7:AH$754,MATCH(WatchList!$B179,'All CCC'!$B$7:$B$754,0)))</f>
        <v/>
      </c>
      <c r="AI179" s="334" t="str">
        <f>IF($B179="","",INDEX('All CCC'!AI$7:AI$754,MATCH(WatchList!$B179,'All CCC'!$B$7:$B$754,0)))</f>
        <v/>
      </c>
      <c r="AJ179" s="334" t="str">
        <f>IF($B179="","",INDEX('All CCC'!AJ$7:AJ$754,MATCH(WatchList!$B179,'All CCC'!$B$7:$B$754,0)))</f>
        <v/>
      </c>
      <c r="AK179" s="334" t="str">
        <f>IF($B179="","",INDEX('All CCC'!AK$7:AK$754,MATCH(WatchList!$B179,'All CCC'!$B$7:$B$754,0)))</f>
        <v/>
      </c>
      <c r="AL179" s="334" t="str">
        <f>IF($B179="","",INDEX('All CCC'!AL$7:AL$754,MATCH(WatchList!$B179,'All CCC'!$B$7:$B$754,0)))</f>
        <v/>
      </c>
      <c r="AM179" s="334" t="str">
        <f>IF($B179="","",INDEX('All CCC'!AM$7:AM$754,MATCH(WatchList!$B179,'All CCC'!$B$7:$B$754,0)))</f>
        <v/>
      </c>
      <c r="AN179" s="334" t="str">
        <f>IF($B179="","",INDEX('All CCC'!AN$7:AN$754,MATCH(WatchList!$B179,'All CCC'!$B$7:$B$754,0)))</f>
        <v/>
      </c>
      <c r="AO179" s="334" t="str">
        <f>IF($B179="","",INDEX('All CCC'!AO$7:AO$754,MATCH(WatchList!$B179,'All CCC'!$B$7:$B$754,0)))</f>
        <v/>
      </c>
      <c r="AP179" s="334" t="str">
        <f>IF($B179="","",INDEX('All CCC'!AP$7:AP$754,MATCH(WatchList!$B179,'All CCC'!$B$7:$B$754,0)))</f>
        <v/>
      </c>
      <c r="AQ179" s="334" t="str">
        <f>IF($B179="","",INDEX('All CCC'!AQ$7:AQ$754,MATCH(WatchList!$B179,'All CCC'!$B$7:$B$754,0)))</f>
        <v/>
      </c>
      <c r="AR179" s="334" t="str">
        <f>IF($B179="","",INDEX('All CCC'!AR$7:AR$754,MATCH(WatchList!$B179,'All CCC'!$B$7:$B$754,0)))</f>
        <v/>
      </c>
      <c r="AS179" s="334" t="str">
        <f>IF($B179="","",INDEX('All CCC'!AS$7:AS$754,MATCH(WatchList!$B179,'All CCC'!$B$7:$B$754,0)))</f>
        <v/>
      </c>
      <c r="AT179" s="334" t="str">
        <f>IF($B179="","",INDEX('All CCC'!AT$7:AT$754,MATCH(WatchList!$B179,'All CCC'!$B$7:$B$754,0)))</f>
        <v/>
      </c>
      <c r="AU179" s="334" t="str">
        <f>IF($B179="","",INDEX('All CCC'!AU$7:AU$754,MATCH(WatchList!$B179,'All CCC'!$B$7:$B$754,0)))</f>
        <v/>
      </c>
      <c r="AV179" s="334" t="str">
        <f>IF($B179="","",INDEX('All CCC'!AV$7:AV$754,MATCH(WatchList!$B179,'All CCC'!$B$7:$B$754,0)))</f>
        <v/>
      </c>
      <c r="AW179" s="334" t="str">
        <f>IF($B179="","",INDEX('All CCC'!AW$7:AW$754,MATCH(WatchList!$B179,'All CCC'!$B$7:$B$754,0)))</f>
        <v/>
      </c>
      <c r="AX179" s="334" t="str">
        <f>IF($B179="","",INDEX('All CCC'!AX$7:AX$754,MATCH(WatchList!$B179,'All CCC'!$B$7:$B$754,0)))</f>
        <v/>
      </c>
      <c r="AY179" s="334" t="str">
        <f>IF($B179="","",INDEX('All CCC'!AY$7:AY$754,MATCH(WatchList!$B179,'All CCC'!$B$7:$B$754,0)))</f>
        <v/>
      </c>
      <c r="AZ179" s="334" t="str">
        <f>IF($B179="","",INDEX('All CCC'!AZ$7:AZ$754,MATCH(WatchList!$B179,'All CCC'!$B$7:$B$754,0)))</f>
        <v/>
      </c>
      <c r="BA179" s="334" t="str">
        <f>IF($B179="","",INDEX('All CCC'!BA$7:BA$754,MATCH(WatchList!$B179,'All CCC'!$B$7:$B$754,0)))</f>
        <v/>
      </c>
      <c r="BB179" s="334" t="str">
        <f>IF($B179="","",INDEX('All CCC'!BB$7:BB$754,MATCH(WatchList!$B179,'All CCC'!$B$7:$B$754,0)))</f>
        <v/>
      </c>
      <c r="BC179" s="334" t="str">
        <f>IF($B179="","",INDEX('All CCC'!BC$7:BC$754,MATCH(WatchList!$B179,'All CCC'!$B$7:$B$754,0)))</f>
        <v/>
      </c>
      <c r="BD179" s="334" t="str">
        <f>IF($B179="","",INDEX('All CCC'!BD$7:BD$754,MATCH(WatchList!$B179,'All CCC'!$B$7:$B$754,0)))</f>
        <v/>
      </c>
      <c r="BE179" s="334" t="str">
        <f>IF($B179="","",INDEX('All CCC'!BE$7:BE$754,MATCH(WatchList!$B179,'All CCC'!$B$7:$B$754,0)))</f>
        <v/>
      </c>
      <c r="BF179" s="334" t="str">
        <f>IF($B179="","",INDEX('All CCC'!BF$7:BF$754,MATCH(WatchList!$B179,'All CCC'!$B$7:$B$754,0)))</f>
        <v/>
      </c>
      <c r="BG179" s="334" t="str">
        <f>IF($B179="","",INDEX('All CCC'!BG$7:BG$754,MATCH(WatchList!$B179,'All CCC'!$B$7:$B$754,0)))</f>
        <v/>
      </c>
    </row>
    <row r="180" spans="1:59" x14ac:dyDescent="0.2">
      <c r="A180" s="333" t="str">
        <f>IF($B180="","",INDEX('All CCC'!A$7:A$754,MATCH(WatchList!$B180,'All CCC'!$B$7:$B$754,0)))</f>
        <v/>
      </c>
      <c r="B180" s="127"/>
      <c r="C180" s="334" t="str">
        <f>IF($B180="","",INDEX('All CCC'!C$7:C$754,MATCH(WatchList!$B180,'All CCC'!$B$7:$B$754,0)))</f>
        <v/>
      </c>
      <c r="D180" s="334" t="str">
        <f>IF($B180="","",INDEX('All CCC'!D$7:D$754,MATCH(WatchList!$B180,'All CCC'!$B$7:$B$754,0)))</f>
        <v/>
      </c>
      <c r="E180" s="334" t="str">
        <f>IF($B180="","",INDEX('All CCC'!E$7:E$754,MATCH(WatchList!$B180,'All CCC'!$B$7:$B$754,0)))</f>
        <v/>
      </c>
      <c r="F180" s="334" t="str">
        <f>IF($B180="","",INDEX('All CCC'!F$7:F$754,MATCH(WatchList!$B180,'All CCC'!$B$7:$B$754,0)))</f>
        <v/>
      </c>
      <c r="G180" s="334" t="str">
        <f>IF($B180="","",INDEX('All CCC'!G$7:G$754,MATCH(WatchList!$B180,'All CCC'!$B$7:$B$754,0)))</f>
        <v/>
      </c>
      <c r="H180" s="334" t="str">
        <f>IF($B180="","",INDEX('All CCC'!H$7:H$754,MATCH(WatchList!$B180,'All CCC'!$B$7:$B$754,0)))</f>
        <v/>
      </c>
      <c r="I180" s="334" t="str">
        <f>IF($B180="","",INDEX('All CCC'!I$7:I$754,MATCH(WatchList!$B180,'All CCC'!$B$7:$B$754,0)))</f>
        <v/>
      </c>
      <c r="J180" s="334" t="str">
        <f>IF($B180="","",INDEX('All CCC'!J$7:J$754,MATCH(WatchList!$B180,'All CCC'!$B$7:$B$754,0)))</f>
        <v/>
      </c>
      <c r="K180" s="334" t="str">
        <f>IF($B180="","",INDEX('All CCC'!K$7:K$754,MATCH(WatchList!$B180,'All CCC'!$B$7:$B$754,0)))</f>
        <v/>
      </c>
      <c r="L180" s="334" t="str">
        <f>IF($B180="","",INDEX('All CCC'!L$7:L$754,MATCH(WatchList!$B180,'All CCC'!$B$7:$B$754,0)))</f>
        <v/>
      </c>
      <c r="M180" s="334" t="str">
        <f>IF($B180="","",INDEX('All CCC'!M$7:M$754,MATCH(WatchList!$B180,'All CCC'!$B$7:$B$754,0)))</f>
        <v/>
      </c>
      <c r="N180" s="334" t="str">
        <f>IF($B180="","",INDEX('All CCC'!N$7:N$754,MATCH(WatchList!$B180,'All CCC'!$B$7:$B$754,0)))</f>
        <v/>
      </c>
      <c r="O180" s="334" t="str">
        <f>IF($B180="","",INDEX('All CCC'!O$7:O$754,MATCH(WatchList!$B180,'All CCC'!$B$7:$B$754,0)))</f>
        <v/>
      </c>
      <c r="P180" s="335" t="str">
        <f>IF($B180="","",INDEX('All CCC'!P$7:P$754,MATCH(WatchList!$B180,'All CCC'!$B$7:$B$754,0)))</f>
        <v/>
      </c>
      <c r="Q180" s="335" t="str">
        <f>IF($B180="","",INDEX('All CCC'!Q$7:Q$754,MATCH(WatchList!$B180,'All CCC'!$B$7:$B$754,0)))</f>
        <v/>
      </c>
      <c r="R180" s="334" t="str">
        <f>IF($B180="","",INDEX('All CCC'!R$7:R$754,MATCH(WatchList!$B180,'All CCC'!$B$7:$B$754,0)))</f>
        <v/>
      </c>
      <c r="S180" s="334" t="str">
        <f>IF($B180="","",INDEX('All CCC'!S$7:S$754,MATCH(WatchList!$B180,'All CCC'!$B$7:$B$754,0)))</f>
        <v/>
      </c>
      <c r="T180" s="334" t="str">
        <f>IF($B180="","",INDEX('All CCC'!T$7:T$754,MATCH(WatchList!$B180,'All CCC'!$B$7:$B$754,0)))</f>
        <v/>
      </c>
      <c r="U180" s="334" t="str">
        <f>IF($B180="","",INDEX('All CCC'!U$7:U$754,MATCH(WatchList!$B180,'All CCC'!$B$7:$B$754,0)))</f>
        <v/>
      </c>
      <c r="V180" s="334" t="str">
        <f>IF($B180="","",INDEX('All CCC'!V$7:V$754,MATCH(WatchList!$B180,'All CCC'!$B$7:$B$754,0)))</f>
        <v/>
      </c>
      <c r="W180" s="334" t="str">
        <f>IF($B180="","",INDEX('All CCC'!W$7:W$754,MATCH(WatchList!$B180,'All CCC'!$B$7:$B$754,0)))</f>
        <v/>
      </c>
      <c r="X180" s="334" t="str">
        <f>IF($B180="","",INDEX('All CCC'!X$7:X$754,MATCH(WatchList!$B180,'All CCC'!$B$7:$B$754,0)))</f>
        <v/>
      </c>
      <c r="Y180" s="334" t="str">
        <f>IF($B180="","",INDEX('All CCC'!Y$7:Y$754,MATCH(WatchList!$B180,'All CCC'!$B$7:$B$754,0)))</f>
        <v/>
      </c>
      <c r="Z180" s="334" t="str">
        <f>IF($B180="","",INDEX('All CCC'!Z$7:Z$754,MATCH(WatchList!$B180,'All CCC'!$B$7:$B$754,0)))</f>
        <v/>
      </c>
      <c r="AA180" s="334" t="str">
        <f>IF($B180="","",INDEX('All CCC'!AA$7:AA$754,MATCH(WatchList!$B180,'All CCC'!$B$7:$B$754,0)))</f>
        <v/>
      </c>
      <c r="AB180" s="334" t="str">
        <f>IF($B180="","",INDEX('All CCC'!AB$7:AB$754,MATCH(WatchList!$B180,'All CCC'!$B$7:$B$754,0)))</f>
        <v/>
      </c>
      <c r="AC180" s="334" t="str">
        <f>IF($B180="","",INDEX('All CCC'!AC$7:AC$754,MATCH(WatchList!$B180,'All CCC'!$B$7:$B$754,0)))</f>
        <v/>
      </c>
      <c r="AD180" s="334" t="str">
        <f>IF($B180="","",INDEX('All CCC'!AD$7:AD$754,MATCH(WatchList!$B180,'All CCC'!$B$7:$B$754,0)))</f>
        <v/>
      </c>
      <c r="AE180" s="334" t="str">
        <f>IF($B180="","",INDEX('All CCC'!AE$7:AE$754,MATCH(WatchList!$B180,'All CCC'!$B$7:$B$754,0)))</f>
        <v/>
      </c>
      <c r="AF180" s="334" t="str">
        <f>IF($B180="","",INDEX('All CCC'!AF$7:AF$754,MATCH(WatchList!$B180,'All CCC'!$B$7:$B$754,0)))</f>
        <v/>
      </c>
      <c r="AG180" s="334" t="str">
        <f>IF($B180="","",INDEX('All CCC'!AG$7:AG$754,MATCH(WatchList!$B180,'All CCC'!$B$7:$B$754,0)))</f>
        <v/>
      </c>
      <c r="AH180" s="334" t="str">
        <f>IF($B180="","",INDEX('All CCC'!AH$7:AH$754,MATCH(WatchList!$B180,'All CCC'!$B$7:$B$754,0)))</f>
        <v/>
      </c>
      <c r="AI180" s="334" t="str">
        <f>IF($B180="","",INDEX('All CCC'!AI$7:AI$754,MATCH(WatchList!$B180,'All CCC'!$B$7:$B$754,0)))</f>
        <v/>
      </c>
      <c r="AJ180" s="334" t="str">
        <f>IF($B180="","",INDEX('All CCC'!AJ$7:AJ$754,MATCH(WatchList!$B180,'All CCC'!$B$7:$B$754,0)))</f>
        <v/>
      </c>
      <c r="AK180" s="334" t="str">
        <f>IF($B180="","",INDEX('All CCC'!AK$7:AK$754,MATCH(WatchList!$B180,'All CCC'!$B$7:$B$754,0)))</f>
        <v/>
      </c>
      <c r="AL180" s="334" t="str">
        <f>IF($B180="","",INDEX('All CCC'!AL$7:AL$754,MATCH(WatchList!$B180,'All CCC'!$B$7:$B$754,0)))</f>
        <v/>
      </c>
      <c r="AM180" s="334" t="str">
        <f>IF($B180="","",INDEX('All CCC'!AM$7:AM$754,MATCH(WatchList!$B180,'All CCC'!$B$7:$B$754,0)))</f>
        <v/>
      </c>
      <c r="AN180" s="334" t="str">
        <f>IF($B180="","",INDEX('All CCC'!AN$7:AN$754,MATCH(WatchList!$B180,'All CCC'!$B$7:$B$754,0)))</f>
        <v/>
      </c>
      <c r="AO180" s="334" t="str">
        <f>IF($B180="","",INDEX('All CCC'!AO$7:AO$754,MATCH(WatchList!$B180,'All CCC'!$B$7:$B$754,0)))</f>
        <v/>
      </c>
      <c r="AP180" s="334" t="str">
        <f>IF($B180="","",INDEX('All CCC'!AP$7:AP$754,MATCH(WatchList!$B180,'All CCC'!$B$7:$B$754,0)))</f>
        <v/>
      </c>
      <c r="AQ180" s="334" t="str">
        <f>IF($B180="","",INDEX('All CCC'!AQ$7:AQ$754,MATCH(WatchList!$B180,'All CCC'!$B$7:$B$754,0)))</f>
        <v/>
      </c>
      <c r="AR180" s="334" t="str">
        <f>IF($B180="","",INDEX('All CCC'!AR$7:AR$754,MATCH(WatchList!$B180,'All CCC'!$B$7:$B$754,0)))</f>
        <v/>
      </c>
      <c r="AS180" s="334" t="str">
        <f>IF($B180="","",INDEX('All CCC'!AS$7:AS$754,MATCH(WatchList!$B180,'All CCC'!$B$7:$B$754,0)))</f>
        <v/>
      </c>
      <c r="AT180" s="334" t="str">
        <f>IF($B180="","",INDEX('All CCC'!AT$7:AT$754,MATCH(WatchList!$B180,'All CCC'!$B$7:$B$754,0)))</f>
        <v/>
      </c>
      <c r="AU180" s="334" t="str">
        <f>IF($B180="","",INDEX('All CCC'!AU$7:AU$754,MATCH(WatchList!$B180,'All CCC'!$B$7:$B$754,0)))</f>
        <v/>
      </c>
      <c r="AV180" s="334" t="str">
        <f>IF($B180="","",INDEX('All CCC'!AV$7:AV$754,MATCH(WatchList!$B180,'All CCC'!$B$7:$B$754,0)))</f>
        <v/>
      </c>
      <c r="AW180" s="334" t="str">
        <f>IF($B180="","",INDEX('All CCC'!AW$7:AW$754,MATCH(WatchList!$B180,'All CCC'!$B$7:$B$754,0)))</f>
        <v/>
      </c>
      <c r="AX180" s="334" t="str">
        <f>IF($B180="","",INDEX('All CCC'!AX$7:AX$754,MATCH(WatchList!$B180,'All CCC'!$B$7:$B$754,0)))</f>
        <v/>
      </c>
      <c r="AY180" s="334" t="str">
        <f>IF($B180="","",INDEX('All CCC'!AY$7:AY$754,MATCH(WatchList!$B180,'All CCC'!$B$7:$B$754,0)))</f>
        <v/>
      </c>
      <c r="AZ180" s="334" t="str">
        <f>IF($B180="","",INDEX('All CCC'!AZ$7:AZ$754,MATCH(WatchList!$B180,'All CCC'!$B$7:$B$754,0)))</f>
        <v/>
      </c>
      <c r="BA180" s="334" t="str">
        <f>IF($B180="","",INDEX('All CCC'!BA$7:BA$754,MATCH(WatchList!$B180,'All CCC'!$B$7:$B$754,0)))</f>
        <v/>
      </c>
      <c r="BB180" s="334" t="str">
        <f>IF($B180="","",INDEX('All CCC'!BB$7:BB$754,MATCH(WatchList!$B180,'All CCC'!$B$7:$B$754,0)))</f>
        <v/>
      </c>
      <c r="BC180" s="334" t="str">
        <f>IF($B180="","",INDEX('All CCC'!BC$7:BC$754,MATCH(WatchList!$B180,'All CCC'!$B$7:$B$754,0)))</f>
        <v/>
      </c>
      <c r="BD180" s="334" t="str">
        <f>IF($B180="","",INDEX('All CCC'!BD$7:BD$754,MATCH(WatchList!$B180,'All CCC'!$B$7:$B$754,0)))</f>
        <v/>
      </c>
      <c r="BE180" s="334" t="str">
        <f>IF($B180="","",INDEX('All CCC'!BE$7:BE$754,MATCH(WatchList!$B180,'All CCC'!$B$7:$B$754,0)))</f>
        <v/>
      </c>
      <c r="BF180" s="334" t="str">
        <f>IF($B180="","",INDEX('All CCC'!BF$7:BF$754,MATCH(WatchList!$B180,'All CCC'!$B$7:$B$754,0)))</f>
        <v/>
      </c>
      <c r="BG180" s="334" t="str">
        <f>IF($B180="","",INDEX('All CCC'!BG$7:BG$754,MATCH(WatchList!$B180,'All CCC'!$B$7:$B$754,0)))</f>
        <v/>
      </c>
    </row>
    <row r="181" spans="1:59" x14ac:dyDescent="0.2">
      <c r="A181" s="333" t="str">
        <f>IF($B181="","",INDEX('All CCC'!A$7:A$754,MATCH(WatchList!$B181,'All CCC'!$B$7:$B$754,0)))</f>
        <v/>
      </c>
      <c r="B181" s="127"/>
      <c r="C181" s="334" t="str">
        <f>IF($B181="","",INDEX('All CCC'!C$7:C$754,MATCH(WatchList!$B181,'All CCC'!$B$7:$B$754,0)))</f>
        <v/>
      </c>
      <c r="D181" s="334" t="str">
        <f>IF($B181="","",INDEX('All CCC'!D$7:D$754,MATCH(WatchList!$B181,'All CCC'!$B$7:$B$754,0)))</f>
        <v/>
      </c>
      <c r="E181" s="334" t="str">
        <f>IF($B181="","",INDEX('All CCC'!E$7:E$754,MATCH(WatchList!$B181,'All CCC'!$B$7:$B$754,0)))</f>
        <v/>
      </c>
      <c r="F181" s="334" t="str">
        <f>IF($B181="","",INDEX('All CCC'!F$7:F$754,MATCH(WatchList!$B181,'All CCC'!$B$7:$B$754,0)))</f>
        <v/>
      </c>
      <c r="G181" s="334" t="str">
        <f>IF($B181="","",INDEX('All CCC'!G$7:G$754,MATCH(WatchList!$B181,'All CCC'!$B$7:$B$754,0)))</f>
        <v/>
      </c>
      <c r="H181" s="334" t="str">
        <f>IF($B181="","",INDEX('All CCC'!H$7:H$754,MATCH(WatchList!$B181,'All CCC'!$B$7:$B$754,0)))</f>
        <v/>
      </c>
      <c r="I181" s="334" t="str">
        <f>IF($B181="","",INDEX('All CCC'!I$7:I$754,MATCH(WatchList!$B181,'All CCC'!$B$7:$B$754,0)))</f>
        <v/>
      </c>
      <c r="J181" s="334" t="str">
        <f>IF($B181="","",INDEX('All CCC'!J$7:J$754,MATCH(WatchList!$B181,'All CCC'!$B$7:$B$754,0)))</f>
        <v/>
      </c>
      <c r="K181" s="334" t="str">
        <f>IF($B181="","",INDEX('All CCC'!K$7:K$754,MATCH(WatchList!$B181,'All CCC'!$B$7:$B$754,0)))</f>
        <v/>
      </c>
      <c r="L181" s="334" t="str">
        <f>IF($B181="","",INDEX('All CCC'!L$7:L$754,MATCH(WatchList!$B181,'All CCC'!$B$7:$B$754,0)))</f>
        <v/>
      </c>
      <c r="M181" s="334" t="str">
        <f>IF($B181="","",INDEX('All CCC'!M$7:M$754,MATCH(WatchList!$B181,'All CCC'!$B$7:$B$754,0)))</f>
        <v/>
      </c>
      <c r="N181" s="334" t="str">
        <f>IF($B181="","",INDEX('All CCC'!N$7:N$754,MATCH(WatchList!$B181,'All CCC'!$B$7:$B$754,0)))</f>
        <v/>
      </c>
      <c r="O181" s="334" t="str">
        <f>IF($B181="","",INDEX('All CCC'!O$7:O$754,MATCH(WatchList!$B181,'All CCC'!$B$7:$B$754,0)))</f>
        <v/>
      </c>
      <c r="P181" s="335" t="str">
        <f>IF($B181="","",INDEX('All CCC'!P$7:P$754,MATCH(WatchList!$B181,'All CCC'!$B$7:$B$754,0)))</f>
        <v/>
      </c>
      <c r="Q181" s="335" t="str">
        <f>IF($B181="","",INDEX('All CCC'!Q$7:Q$754,MATCH(WatchList!$B181,'All CCC'!$B$7:$B$754,0)))</f>
        <v/>
      </c>
      <c r="R181" s="334" t="str">
        <f>IF($B181="","",INDEX('All CCC'!R$7:R$754,MATCH(WatchList!$B181,'All CCC'!$B$7:$B$754,0)))</f>
        <v/>
      </c>
      <c r="S181" s="334" t="str">
        <f>IF($B181="","",INDEX('All CCC'!S$7:S$754,MATCH(WatchList!$B181,'All CCC'!$B$7:$B$754,0)))</f>
        <v/>
      </c>
      <c r="T181" s="334" t="str">
        <f>IF($B181="","",INDEX('All CCC'!T$7:T$754,MATCH(WatchList!$B181,'All CCC'!$B$7:$B$754,0)))</f>
        <v/>
      </c>
      <c r="U181" s="334" t="str">
        <f>IF($B181="","",INDEX('All CCC'!U$7:U$754,MATCH(WatchList!$B181,'All CCC'!$B$7:$B$754,0)))</f>
        <v/>
      </c>
      <c r="V181" s="334" t="str">
        <f>IF($B181="","",INDEX('All CCC'!V$7:V$754,MATCH(WatchList!$B181,'All CCC'!$B$7:$B$754,0)))</f>
        <v/>
      </c>
      <c r="W181" s="334" t="str">
        <f>IF($B181="","",INDEX('All CCC'!W$7:W$754,MATCH(WatchList!$B181,'All CCC'!$B$7:$B$754,0)))</f>
        <v/>
      </c>
      <c r="X181" s="334" t="str">
        <f>IF($B181="","",INDEX('All CCC'!X$7:X$754,MATCH(WatchList!$B181,'All CCC'!$B$7:$B$754,0)))</f>
        <v/>
      </c>
      <c r="Y181" s="334" t="str">
        <f>IF($B181="","",INDEX('All CCC'!Y$7:Y$754,MATCH(WatchList!$B181,'All CCC'!$B$7:$B$754,0)))</f>
        <v/>
      </c>
      <c r="Z181" s="334" t="str">
        <f>IF($B181="","",INDEX('All CCC'!Z$7:Z$754,MATCH(WatchList!$B181,'All CCC'!$B$7:$B$754,0)))</f>
        <v/>
      </c>
      <c r="AA181" s="334" t="str">
        <f>IF($B181="","",INDEX('All CCC'!AA$7:AA$754,MATCH(WatchList!$B181,'All CCC'!$B$7:$B$754,0)))</f>
        <v/>
      </c>
      <c r="AB181" s="334" t="str">
        <f>IF($B181="","",INDEX('All CCC'!AB$7:AB$754,MATCH(WatchList!$B181,'All CCC'!$B$7:$B$754,0)))</f>
        <v/>
      </c>
      <c r="AC181" s="334" t="str">
        <f>IF($B181="","",INDEX('All CCC'!AC$7:AC$754,MATCH(WatchList!$B181,'All CCC'!$B$7:$B$754,0)))</f>
        <v/>
      </c>
      <c r="AD181" s="334" t="str">
        <f>IF($B181="","",INDEX('All CCC'!AD$7:AD$754,MATCH(WatchList!$B181,'All CCC'!$B$7:$B$754,0)))</f>
        <v/>
      </c>
      <c r="AE181" s="334" t="str">
        <f>IF($B181="","",INDEX('All CCC'!AE$7:AE$754,MATCH(WatchList!$B181,'All CCC'!$B$7:$B$754,0)))</f>
        <v/>
      </c>
      <c r="AF181" s="334" t="str">
        <f>IF($B181="","",INDEX('All CCC'!AF$7:AF$754,MATCH(WatchList!$B181,'All CCC'!$B$7:$B$754,0)))</f>
        <v/>
      </c>
      <c r="AG181" s="334" t="str">
        <f>IF($B181="","",INDEX('All CCC'!AG$7:AG$754,MATCH(WatchList!$B181,'All CCC'!$B$7:$B$754,0)))</f>
        <v/>
      </c>
      <c r="AH181" s="334" t="str">
        <f>IF($B181="","",INDEX('All CCC'!AH$7:AH$754,MATCH(WatchList!$B181,'All CCC'!$B$7:$B$754,0)))</f>
        <v/>
      </c>
      <c r="AI181" s="334" t="str">
        <f>IF($B181="","",INDEX('All CCC'!AI$7:AI$754,MATCH(WatchList!$B181,'All CCC'!$B$7:$B$754,0)))</f>
        <v/>
      </c>
      <c r="AJ181" s="334" t="str">
        <f>IF($B181="","",INDEX('All CCC'!AJ$7:AJ$754,MATCH(WatchList!$B181,'All CCC'!$B$7:$B$754,0)))</f>
        <v/>
      </c>
      <c r="AK181" s="334" t="str">
        <f>IF($B181="","",INDEX('All CCC'!AK$7:AK$754,MATCH(WatchList!$B181,'All CCC'!$B$7:$B$754,0)))</f>
        <v/>
      </c>
      <c r="AL181" s="334" t="str">
        <f>IF($B181="","",INDEX('All CCC'!AL$7:AL$754,MATCH(WatchList!$B181,'All CCC'!$B$7:$B$754,0)))</f>
        <v/>
      </c>
      <c r="AM181" s="334" t="str">
        <f>IF($B181="","",INDEX('All CCC'!AM$7:AM$754,MATCH(WatchList!$B181,'All CCC'!$B$7:$B$754,0)))</f>
        <v/>
      </c>
      <c r="AN181" s="334" t="str">
        <f>IF($B181="","",INDEX('All CCC'!AN$7:AN$754,MATCH(WatchList!$B181,'All CCC'!$B$7:$B$754,0)))</f>
        <v/>
      </c>
      <c r="AO181" s="334" t="str">
        <f>IF($B181="","",INDEX('All CCC'!AO$7:AO$754,MATCH(WatchList!$B181,'All CCC'!$B$7:$B$754,0)))</f>
        <v/>
      </c>
      <c r="AP181" s="334" t="str">
        <f>IF($B181="","",INDEX('All CCC'!AP$7:AP$754,MATCH(WatchList!$B181,'All CCC'!$B$7:$B$754,0)))</f>
        <v/>
      </c>
      <c r="AQ181" s="334" t="str">
        <f>IF($B181="","",INDEX('All CCC'!AQ$7:AQ$754,MATCH(WatchList!$B181,'All CCC'!$B$7:$B$754,0)))</f>
        <v/>
      </c>
      <c r="AR181" s="334" t="str">
        <f>IF($B181="","",INDEX('All CCC'!AR$7:AR$754,MATCH(WatchList!$B181,'All CCC'!$B$7:$B$754,0)))</f>
        <v/>
      </c>
      <c r="AS181" s="334" t="str">
        <f>IF($B181="","",INDEX('All CCC'!AS$7:AS$754,MATCH(WatchList!$B181,'All CCC'!$B$7:$B$754,0)))</f>
        <v/>
      </c>
      <c r="AT181" s="334" t="str">
        <f>IF($B181="","",INDEX('All CCC'!AT$7:AT$754,MATCH(WatchList!$B181,'All CCC'!$B$7:$B$754,0)))</f>
        <v/>
      </c>
      <c r="AU181" s="334" t="str">
        <f>IF($B181="","",INDEX('All CCC'!AU$7:AU$754,MATCH(WatchList!$B181,'All CCC'!$B$7:$B$754,0)))</f>
        <v/>
      </c>
      <c r="AV181" s="334" t="str">
        <f>IF($B181="","",INDEX('All CCC'!AV$7:AV$754,MATCH(WatchList!$B181,'All CCC'!$B$7:$B$754,0)))</f>
        <v/>
      </c>
      <c r="AW181" s="334" t="str">
        <f>IF($B181="","",INDEX('All CCC'!AW$7:AW$754,MATCH(WatchList!$B181,'All CCC'!$B$7:$B$754,0)))</f>
        <v/>
      </c>
      <c r="AX181" s="334" t="str">
        <f>IF($B181="","",INDEX('All CCC'!AX$7:AX$754,MATCH(WatchList!$B181,'All CCC'!$B$7:$B$754,0)))</f>
        <v/>
      </c>
      <c r="AY181" s="334" t="str">
        <f>IF($B181="","",INDEX('All CCC'!AY$7:AY$754,MATCH(WatchList!$B181,'All CCC'!$B$7:$B$754,0)))</f>
        <v/>
      </c>
      <c r="AZ181" s="334" t="str">
        <f>IF($B181="","",INDEX('All CCC'!AZ$7:AZ$754,MATCH(WatchList!$B181,'All CCC'!$B$7:$B$754,0)))</f>
        <v/>
      </c>
      <c r="BA181" s="334" t="str">
        <f>IF($B181="","",INDEX('All CCC'!BA$7:BA$754,MATCH(WatchList!$B181,'All CCC'!$B$7:$B$754,0)))</f>
        <v/>
      </c>
      <c r="BB181" s="334" t="str">
        <f>IF($B181="","",INDEX('All CCC'!BB$7:BB$754,MATCH(WatchList!$B181,'All CCC'!$B$7:$B$754,0)))</f>
        <v/>
      </c>
      <c r="BC181" s="334" t="str">
        <f>IF($B181="","",INDEX('All CCC'!BC$7:BC$754,MATCH(WatchList!$B181,'All CCC'!$B$7:$B$754,0)))</f>
        <v/>
      </c>
      <c r="BD181" s="334" t="str">
        <f>IF($B181="","",INDEX('All CCC'!BD$7:BD$754,MATCH(WatchList!$B181,'All CCC'!$B$7:$B$754,0)))</f>
        <v/>
      </c>
      <c r="BE181" s="334" t="str">
        <f>IF($B181="","",INDEX('All CCC'!BE$7:BE$754,MATCH(WatchList!$B181,'All CCC'!$B$7:$B$754,0)))</f>
        <v/>
      </c>
      <c r="BF181" s="334" t="str">
        <f>IF($B181="","",INDEX('All CCC'!BF$7:BF$754,MATCH(WatchList!$B181,'All CCC'!$B$7:$B$754,0)))</f>
        <v/>
      </c>
      <c r="BG181" s="334" t="str">
        <f>IF($B181="","",INDEX('All CCC'!BG$7:BG$754,MATCH(WatchList!$B181,'All CCC'!$B$7:$B$754,0)))</f>
        <v/>
      </c>
    </row>
    <row r="182" spans="1:59" x14ac:dyDescent="0.2">
      <c r="A182" s="333" t="str">
        <f>IF($B182="","",INDEX('All CCC'!A$7:A$754,MATCH(WatchList!$B182,'All CCC'!$B$7:$B$754,0)))</f>
        <v/>
      </c>
      <c r="B182" s="127"/>
      <c r="C182" s="334" t="str">
        <f>IF($B182="","",INDEX('All CCC'!C$7:C$754,MATCH(WatchList!$B182,'All CCC'!$B$7:$B$754,0)))</f>
        <v/>
      </c>
      <c r="D182" s="334" t="str">
        <f>IF($B182="","",INDEX('All CCC'!D$7:D$754,MATCH(WatchList!$B182,'All CCC'!$B$7:$B$754,0)))</f>
        <v/>
      </c>
      <c r="E182" s="334" t="str">
        <f>IF($B182="","",INDEX('All CCC'!E$7:E$754,MATCH(WatchList!$B182,'All CCC'!$B$7:$B$754,0)))</f>
        <v/>
      </c>
      <c r="F182" s="334" t="str">
        <f>IF($B182="","",INDEX('All CCC'!F$7:F$754,MATCH(WatchList!$B182,'All CCC'!$B$7:$B$754,0)))</f>
        <v/>
      </c>
      <c r="G182" s="334" t="str">
        <f>IF($B182="","",INDEX('All CCC'!G$7:G$754,MATCH(WatchList!$B182,'All CCC'!$B$7:$B$754,0)))</f>
        <v/>
      </c>
      <c r="H182" s="334" t="str">
        <f>IF($B182="","",INDEX('All CCC'!H$7:H$754,MATCH(WatchList!$B182,'All CCC'!$B$7:$B$754,0)))</f>
        <v/>
      </c>
      <c r="I182" s="334" t="str">
        <f>IF($B182="","",INDEX('All CCC'!I$7:I$754,MATCH(WatchList!$B182,'All CCC'!$B$7:$B$754,0)))</f>
        <v/>
      </c>
      <c r="J182" s="334" t="str">
        <f>IF($B182="","",INDEX('All CCC'!J$7:J$754,MATCH(WatchList!$B182,'All CCC'!$B$7:$B$754,0)))</f>
        <v/>
      </c>
      <c r="K182" s="334" t="str">
        <f>IF($B182="","",INDEX('All CCC'!K$7:K$754,MATCH(WatchList!$B182,'All CCC'!$B$7:$B$754,0)))</f>
        <v/>
      </c>
      <c r="L182" s="334" t="str">
        <f>IF($B182="","",INDEX('All CCC'!L$7:L$754,MATCH(WatchList!$B182,'All CCC'!$B$7:$B$754,0)))</f>
        <v/>
      </c>
      <c r="M182" s="334" t="str">
        <f>IF($B182="","",INDEX('All CCC'!M$7:M$754,MATCH(WatchList!$B182,'All CCC'!$B$7:$B$754,0)))</f>
        <v/>
      </c>
      <c r="N182" s="334" t="str">
        <f>IF($B182="","",INDEX('All CCC'!N$7:N$754,MATCH(WatchList!$B182,'All CCC'!$B$7:$B$754,0)))</f>
        <v/>
      </c>
      <c r="O182" s="334" t="str">
        <f>IF($B182="","",INDEX('All CCC'!O$7:O$754,MATCH(WatchList!$B182,'All CCC'!$B$7:$B$754,0)))</f>
        <v/>
      </c>
      <c r="P182" s="335" t="str">
        <f>IF($B182="","",INDEX('All CCC'!P$7:P$754,MATCH(WatchList!$B182,'All CCC'!$B$7:$B$754,0)))</f>
        <v/>
      </c>
      <c r="Q182" s="335" t="str">
        <f>IF($B182="","",INDEX('All CCC'!Q$7:Q$754,MATCH(WatchList!$B182,'All CCC'!$B$7:$B$754,0)))</f>
        <v/>
      </c>
      <c r="R182" s="334" t="str">
        <f>IF($B182="","",INDEX('All CCC'!R$7:R$754,MATCH(WatchList!$B182,'All CCC'!$B$7:$B$754,0)))</f>
        <v/>
      </c>
      <c r="S182" s="334" t="str">
        <f>IF($B182="","",INDEX('All CCC'!S$7:S$754,MATCH(WatchList!$B182,'All CCC'!$B$7:$B$754,0)))</f>
        <v/>
      </c>
      <c r="T182" s="334" t="str">
        <f>IF($B182="","",INDEX('All CCC'!T$7:T$754,MATCH(WatchList!$B182,'All CCC'!$B$7:$B$754,0)))</f>
        <v/>
      </c>
      <c r="U182" s="334" t="str">
        <f>IF($B182="","",INDEX('All CCC'!U$7:U$754,MATCH(WatchList!$B182,'All CCC'!$B$7:$B$754,0)))</f>
        <v/>
      </c>
      <c r="V182" s="334" t="str">
        <f>IF($B182="","",INDEX('All CCC'!V$7:V$754,MATCH(WatchList!$B182,'All CCC'!$B$7:$B$754,0)))</f>
        <v/>
      </c>
      <c r="W182" s="334" t="str">
        <f>IF($B182="","",INDEX('All CCC'!W$7:W$754,MATCH(WatchList!$B182,'All CCC'!$B$7:$B$754,0)))</f>
        <v/>
      </c>
      <c r="X182" s="334" t="str">
        <f>IF($B182="","",INDEX('All CCC'!X$7:X$754,MATCH(WatchList!$B182,'All CCC'!$B$7:$B$754,0)))</f>
        <v/>
      </c>
      <c r="Y182" s="334" t="str">
        <f>IF($B182="","",INDEX('All CCC'!Y$7:Y$754,MATCH(WatchList!$B182,'All CCC'!$B$7:$B$754,0)))</f>
        <v/>
      </c>
      <c r="Z182" s="334" t="str">
        <f>IF($B182="","",INDEX('All CCC'!Z$7:Z$754,MATCH(WatchList!$B182,'All CCC'!$B$7:$B$754,0)))</f>
        <v/>
      </c>
      <c r="AA182" s="334" t="str">
        <f>IF($B182="","",INDEX('All CCC'!AA$7:AA$754,MATCH(WatchList!$B182,'All CCC'!$B$7:$B$754,0)))</f>
        <v/>
      </c>
      <c r="AB182" s="334" t="str">
        <f>IF($B182="","",INDEX('All CCC'!AB$7:AB$754,MATCH(WatchList!$B182,'All CCC'!$B$7:$B$754,0)))</f>
        <v/>
      </c>
      <c r="AC182" s="334" t="str">
        <f>IF($B182="","",INDEX('All CCC'!AC$7:AC$754,MATCH(WatchList!$B182,'All CCC'!$B$7:$B$754,0)))</f>
        <v/>
      </c>
      <c r="AD182" s="334" t="str">
        <f>IF($B182="","",INDEX('All CCC'!AD$7:AD$754,MATCH(WatchList!$B182,'All CCC'!$B$7:$B$754,0)))</f>
        <v/>
      </c>
      <c r="AE182" s="334" t="str">
        <f>IF($B182="","",INDEX('All CCC'!AE$7:AE$754,MATCH(WatchList!$B182,'All CCC'!$B$7:$B$754,0)))</f>
        <v/>
      </c>
      <c r="AF182" s="334" t="str">
        <f>IF($B182="","",INDEX('All CCC'!AF$7:AF$754,MATCH(WatchList!$B182,'All CCC'!$B$7:$B$754,0)))</f>
        <v/>
      </c>
      <c r="AG182" s="334" t="str">
        <f>IF($B182="","",INDEX('All CCC'!AG$7:AG$754,MATCH(WatchList!$B182,'All CCC'!$B$7:$B$754,0)))</f>
        <v/>
      </c>
      <c r="AH182" s="334" t="str">
        <f>IF($B182="","",INDEX('All CCC'!AH$7:AH$754,MATCH(WatchList!$B182,'All CCC'!$B$7:$B$754,0)))</f>
        <v/>
      </c>
      <c r="AI182" s="334" t="str">
        <f>IF($B182="","",INDEX('All CCC'!AI$7:AI$754,MATCH(WatchList!$B182,'All CCC'!$B$7:$B$754,0)))</f>
        <v/>
      </c>
      <c r="AJ182" s="334" t="str">
        <f>IF($B182="","",INDEX('All CCC'!AJ$7:AJ$754,MATCH(WatchList!$B182,'All CCC'!$B$7:$B$754,0)))</f>
        <v/>
      </c>
      <c r="AK182" s="334" t="str">
        <f>IF($B182="","",INDEX('All CCC'!AK$7:AK$754,MATCH(WatchList!$B182,'All CCC'!$B$7:$B$754,0)))</f>
        <v/>
      </c>
      <c r="AL182" s="334" t="str">
        <f>IF($B182="","",INDEX('All CCC'!AL$7:AL$754,MATCH(WatchList!$B182,'All CCC'!$B$7:$B$754,0)))</f>
        <v/>
      </c>
      <c r="AM182" s="334" t="str">
        <f>IF($B182="","",INDEX('All CCC'!AM$7:AM$754,MATCH(WatchList!$B182,'All CCC'!$B$7:$B$754,0)))</f>
        <v/>
      </c>
      <c r="AN182" s="334" t="str">
        <f>IF($B182="","",INDEX('All CCC'!AN$7:AN$754,MATCH(WatchList!$B182,'All CCC'!$B$7:$B$754,0)))</f>
        <v/>
      </c>
      <c r="AO182" s="334" t="str">
        <f>IF($B182="","",INDEX('All CCC'!AO$7:AO$754,MATCH(WatchList!$B182,'All CCC'!$B$7:$B$754,0)))</f>
        <v/>
      </c>
      <c r="AP182" s="334" t="str">
        <f>IF($B182="","",INDEX('All CCC'!AP$7:AP$754,MATCH(WatchList!$B182,'All CCC'!$B$7:$B$754,0)))</f>
        <v/>
      </c>
      <c r="AQ182" s="334" t="str">
        <f>IF($B182="","",INDEX('All CCC'!AQ$7:AQ$754,MATCH(WatchList!$B182,'All CCC'!$B$7:$B$754,0)))</f>
        <v/>
      </c>
      <c r="AR182" s="334" t="str">
        <f>IF($B182="","",INDEX('All CCC'!AR$7:AR$754,MATCH(WatchList!$B182,'All CCC'!$B$7:$B$754,0)))</f>
        <v/>
      </c>
      <c r="AS182" s="334" t="str">
        <f>IF($B182="","",INDEX('All CCC'!AS$7:AS$754,MATCH(WatchList!$B182,'All CCC'!$B$7:$B$754,0)))</f>
        <v/>
      </c>
      <c r="AT182" s="334" t="str">
        <f>IF($B182="","",INDEX('All CCC'!AT$7:AT$754,MATCH(WatchList!$B182,'All CCC'!$B$7:$B$754,0)))</f>
        <v/>
      </c>
      <c r="AU182" s="334" t="str">
        <f>IF($B182="","",INDEX('All CCC'!AU$7:AU$754,MATCH(WatchList!$B182,'All CCC'!$B$7:$B$754,0)))</f>
        <v/>
      </c>
      <c r="AV182" s="334" t="str">
        <f>IF($B182="","",INDEX('All CCC'!AV$7:AV$754,MATCH(WatchList!$B182,'All CCC'!$B$7:$B$754,0)))</f>
        <v/>
      </c>
      <c r="AW182" s="334" t="str">
        <f>IF($B182="","",INDEX('All CCC'!AW$7:AW$754,MATCH(WatchList!$B182,'All CCC'!$B$7:$B$754,0)))</f>
        <v/>
      </c>
      <c r="AX182" s="334" t="str">
        <f>IF($B182="","",INDEX('All CCC'!AX$7:AX$754,MATCH(WatchList!$B182,'All CCC'!$B$7:$B$754,0)))</f>
        <v/>
      </c>
      <c r="AY182" s="334" t="str">
        <f>IF($B182="","",INDEX('All CCC'!AY$7:AY$754,MATCH(WatchList!$B182,'All CCC'!$B$7:$B$754,0)))</f>
        <v/>
      </c>
      <c r="AZ182" s="334" t="str">
        <f>IF($B182="","",INDEX('All CCC'!AZ$7:AZ$754,MATCH(WatchList!$B182,'All CCC'!$B$7:$B$754,0)))</f>
        <v/>
      </c>
      <c r="BA182" s="334" t="str">
        <f>IF($B182="","",INDEX('All CCC'!BA$7:BA$754,MATCH(WatchList!$B182,'All CCC'!$B$7:$B$754,0)))</f>
        <v/>
      </c>
      <c r="BB182" s="334" t="str">
        <f>IF($B182="","",INDEX('All CCC'!BB$7:BB$754,MATCH(WatchList!$B182,'All CCC'!$B$7:$B$754,0)))</f>
        <v/>
      </c>
      <c r="BC182" s="334" t="str">
        <f>IF($B182="","",INDEX('All CCC'!BC$7:BC$754,MATCH(WatchList!$B182,'All CCC'!$B$7:$B$754,0)))</f>
        <v/>
      </c>
      <c r="BD182" s="334" t="str">
        <f>IF($B182="","",INDEX('All CCC'!BD$7:BD$754,MATCH(WatchList!$B182,'All CCC'!$B$7:$B$754,0)))</f>
        <v/>
      </c>
      <c r="BE182" s="334" t="str">
        <f>IF($B182="","",INDEX('All CCC'!BE$7:BE$754,MATCH(WatchList!$B182,'All CCC'!$B$7:$B$754,0)))</f>
        <v/>
      </c>
      <c r="BF182" s="334" t="str">
        <f>IF($B182="","",INDEX('All CCC'!BF$7:BF$754,MATCH(WatchList!$B182,'All CCC'!$B$7:$B$754,0)))</f>
        <v/>
      </c>
      <c r="BG182" s="334" t="str">
        <f>IF($B182="","",INDEX('All CCC'!BG$7:BG$754,MATCH(WatchList!$B182,'All CCC'!$B$7:$B$754,0)))</f>
        <v/>
      </c>
    </row>
    <row r="183" spans="1:59" x14ac:dyDescent="0.2">
      <c r="A183" s="333" t="str">
        <f>IF($B183="","",INDEX('All CCC'!A$7:A$754,MATCH(WatchList!$B183,'All CCC'!$B$7:$B$754,0)))</f>
        <v/>
      </c>
      <c r="B183" s="127"/>
      <c r="C183" s="334" t="str">
        <f>IF($B183="","",INDEX('All CCC'!C$7:C$754,MATCH(WatchList!$B183,'All CCC'!$B$7:$B$754,0)))</f>
        <v/>
      </c>
      <c r="D183" s="334" t="str">
        <f>IF($B183="","",INDEX('All CCC'!D$7:D$754,MATCH(WatchList!$B183,'All CCC'!$B$7:$B$754,0)))</f>
        <v/>
      </c>
      <c r="E183" s="334" t="str">
        <f>IF($B183="","",INDEX('All CCC'!E$7:E$754,MATCH(WatchList!$B183,'All CCC'!$B$7:$B$754,0)))</f>
        <v/>
      </c>
      <c r="F183" s="334" t="str">
        <f>IF($B183="","",INDEX('All CCC'!F$7:F$754,MATCH(WatchList!$B183,'All CCC'!$B$7:$B$754,0)))</f>
        <v/>
      </c>
      <c r="G183" s="334" t="str">
        <f>IF($B183="","",INDEX('All CCC'!G$7:G$754,MATCH(WatchList!$B183,'All CCC'!$B$7:$B$754,0)))</f>
        <v/>
      </c>
      <c r="H183" s="334" t="str">
        <f>IF($B183="","",INDEX('All CCC'!H$7:H$754,MATCH(WatchList!$B183,'All CCC'!$B$7:$B$754,0)))</f>
        <v/>
      </c>
      <c r="I183" s="334" t="str">
        <f>IF($B183="","",INDEX('All CCC'!I$7:I$754,MATCH(WatchList!$B183,'All CCC'!$B$7:$B$754,0)))</f>
        <v/>
      </c>
      <c r="J183" s="334" t="str">
        <f>IF($B183="","",INDEX('All CCC'!J$7:J$754,MATCH(WatchList!$B183,'All CCC'!$B$7:$B$754,0)))</f>
        <v/>
      </c>
      <c r="K183" s="334" t="str">
        <f>IF($B183="","",INDEX('All CCC'!K$7:K$754,MATCH(WatchList!$B183,'All CCC'!$B$7:$B$754,0)))</f>
        <v/>
      </c>
      <c r="L183" s="334" t="str">
        <f>IF($B183="","",INDEX('All CCC'!L$7:L$754,MATCH(WatchList!$B183,'All CCC'!$B$7:$B$754,0)))</f>
        <v/>
      </c>
      <c r="M183" s="334" t="str">
        <f>IF($B183="","",INDEX('All CCC'!M$7:M$754,MATCH(WatchList!$B183,'All CCC'!$B$7:$B$754,0)))</f>
        <v/>
      </c>
      <c r="N183" s="334" t="str">
        <f>IF($B183="","",INDEX('All CCC'!N$7:N$754,MATCH(WatchList!$B183,'All CCC'!$B$7:$B$754,0)))</f>
        <v/>
      </c>
      <c r="O183" s="334" t="str">
        <f>IF($B183="","",INDEX('All CCC'!O$7:O$754,MATCH(WatchList!$B183,'All CCC'!$B$7:$B$754,0)))</f>
        <v/>
      </c>
      <c r="P183" s="335" t="str">
        <f>IF($B183="","",INDEX('All CCC'!P$7:P$754,MATCH(WatchList!$B183,'All CCC'!$B$7:$B$754,0)))</f>
        <v/>
      </c>
      <c r="Q183" s="335" t="str">
        <f>IF($B183="","",INDEX('All CCC'!Q$7:Q$754,MATCH(WatchList!$B183,'All CCC'!$B$7:$B$754,0)))</f>
        <v/>
      </c>
      <c r="R183" s="334" t="str">
        <f>IF($B183="","",INDEX('All CCC'!R$7:R$754,MATCH(WatchList!$B183,'All CCC'!$B$7:$B$754,0)))</f>
        <v/>
      </c>
      <c r="S183" s="334" t="str">
        <f>IF($B183="","",INDEX('All CCC'!S$7:S$754,MATCH(WatchList!$B183,'All CCC'!$B$7:$B$754,0)))</f>
        <v/>
      </c>
      <c r="T183" s="334" t="str">
        <f>IF($B183="","",INDEX('All CCC'!T$7:T$754,MATCH(WatchList!$B183,'All CCC'!$B$7:$B$754,0)))</f>
        <v/>
      </c>
      <c r="U183" s="334" t="str">
        <f>IF($B183="","",INDEX('All CCC'!U$7:U$754,MATCH(WatchList!$B183,'All CCC'!$B$7:$B$754,0)))</f>
        <v/>
      </c>
      <c r="V183" s="334" t="str">
        <f>IF($B183="","",INDEX('All CCC'!V$7:V$754,MATCH(WatchList!$B183,'All CCC'!$B$7:$B$754,0)))</f>
        <v/>
      </c>
      <c r="W183" s="334" t="str">
        <f>IF($B183="","",INDEX('All CCC'!W$7:W$754,MATCH(WatchList!$B183,'All CCC'!$B$7:$B$754,0)))</f>
        <v/>
      </c>
      <c r="X183" s="334" t="str">
        <f>IF($B183="","",INDEX('All CCC'!X$7:X$754,MATCH(WatchList!$B183,'All CCC'!$B$7:$B$754,0)))</f>
        <v/>
      </c>
      <c r="Y183" s="334" t="str">
        <f>IF($B183="","",INDEX('All CCC'!Y$7:Y$754,MATCH(WatchList!$B183,'All CCC'!$B$7:$B$754,0)))</f>
        <v/>
      </c>
      <c r="Z183" s="334" t="str">
        <f>IF($B183="","",INDEX('All CCC'!Z$7:Z$754,MATCH(WatchList!$B183,'All CCC'!$B$7:$B$754,0)))</f>
        <v/>
      </c>
      <c r="AA183" s="334" t="str">
        <f>IF($B183="","",INDEX('All CCC'!AA$7:AA$754,MATCH(WatchList!$B183,'All CCC'!$B$7:$B$754,0)))</f>
        <v/>
      </c>
      <c r="AB183" s="334" t="str">
        <f>IF($B183="","",INDEX('All CCC'!AB$7:AB$754,MATCH(WatchList!$B183,'All CCC'!$B$7:$B$754,0)))</f>
        <v/>
      </c>
      <c r="AC183" s="334" t="str">
        <f>IF($B183="","",INDEX('All CCC'!AC$7:AC$754,MATCH(WatchList!$B183,'All CCC'!$B$7:$B$754,0)))</f>
        <v/>
      </c>
      <c r="AD183" s="334" t="str">
        <f>IF($B183="","",INDEX('All CCC'!AD$7:AD$754,MATCH(WatchList!$B183,'All CCC'!$B$7:$B$754,0)))</f>
        <v/>
      </c>
      <c r="AE183" s="334" t="str">
        <f>IF($B183="","",INDEX('All CCC'!AE$7:AE$754,MATCH(WatchList!$B183,'All CCC'!$B$7:$B$754,0)))</f>
        <v/>
      </c>
      <c r="AF183" s="334" t="str">
        <f>IF($B183="","",INDEX('All CCC'!AF$7:AF$754,MATCH(WatchList!$B183,'All CCC'!$B$7:$B$754,0)))</f>
        <v/>
      </c>
      <c r="AG183" s="334" t="str">
        <f>IF($B183="","",INDEX('All CCC'!AG$7:AG$754,MATCH(WatchList!$B183,'All CCC'!$B$7:$B$754,0)))</f>
        <v/>
      </c>
      <c r="AH183" s="334" t="str">
        <f>IF($B183="","",INDEX('All CCC'!AH$7:AH$754,MATCH(WatchList!$B183,'All CCC'!$B$7:$B$754,0)))</f>
        <v/>
      </c>
      <c r="AI183" s="334" t="str">
        <f>IF($B183="","",INDEX('All CCC'!AI$7:AI$754,MATCH(WatchList!$B183,'All CCC'!$B$7:$B$754,0)))</f>
        <v/>
      </c>
      <c r="AJ183" s="334" t="str">
        <f>IF($B183="","",INDEX('All CCC'!AJ$7:AJ$754,MATCH(WatchList!$B183,'All CCC'!$B$7:$B$754,0)))</f>
        <v/>
      </c>
      <c r="AK183" s="334" t="str">
        <f>IF($B183="","",INDEX('All CCC'!AK$7:AK$754,MATCH(WatchList!$B183,'All CCC'!$B$7:$B$754,0)))</f>
        <v/>
      </c>
      <c r="AL183" s="334" t="str">
        <f>IF($B183="","",INDEX('All CCC'!AL$7:AL$754,MATCH(WatchList!$B183,'All CCC'!$B$7:$B$754,0)))</f>
        <v/>
      </c>
      <c r="AM183" s="334" t="str">
        <f>IF($B183="","",INDEX('All CCC'!AM$7:AM$754,MATCH(WatchList!$B183,'All CCC'!$B$7:$B$754,0)))</f>
        <v/>
      </c>
      <c r="AN183" s="334" t="str">
        <f>IF($B183="","",INDEX('All CCC'!AN$7:AN$754,MATCH(WatchList!$B183,'All CCC'!$B$7:$B$754,0)))</f>
        <v/>
      </c>
      <c r="AO183" s="334" t="str">
        <f>IF($B183="","",INDEX('All CCC'!AO$7:AO$754,MATCH(WatchList!$B183,'All CCC'!$B$7:$B$754,0)))</f>
        <v/>
      </c>
      <c r="AP183" s="334" t="str">
        <f>IF($B183="","",INDEX('All CCC'!AP$7:AP$754,MATCH(WatchList!$B183,'All CCC'!$B$7:$B$754,0)))</f>
        <v/>
      </c>
      <c r="AQ183" s="334" t="str">
        <f>IF($B183="","",INDEX('All CCC'!AQ$7:AQ$754,MATCH(WatchList!$B183,'All CCC'!$B$7:$B$754,0)))</f>
        <v/>
      </c>
      <c r="AR183" s="334" t="str">
        <f>IF($B183="","",INDEX('All CCC'!AR$7:AR$754,MATCH(WatchList!$B183,'All CCC'!$B$7:$B$754,0)))</f>
        <v/>
      </c>
      <c r="AS183" s="334" t="str">
        <f>IF($B183="","",INDEX('All CCC'!AS$7:AS$754,MATCH(WatchList!$B183,'All CCC'!$B$7:$B$754,0)))</f>
        <v/>
      </c>
      <c r="AT183" s="334" t="str">
        <f>IF($B183="","",INDEX('All CCC'!AT$7:AT$754,MATCH(WatchList!$B183,'All CCC'!$B$7:$B$754,0)))</f>
        <v/>
      </c>
      <c r="AU183" s="334" t="str">
        <f>IF($B183="","",INDEX('All CCC'!AU$7:AU$754,MATCH(WatchList!$B183,'All CCC'!$B$7:$B$754,0)))</f>
        <v/>
      </c>
      <c r="AV183" s="334" t="str">
        <f>IF($B183="","",INDEX('All CCC'!AV$7:AV$754,MATCH(WatchList!$B183,'All CCC'!$B$7:$B$754,0)))</f>
        <v/>
      </c>
      <c r="AW183" s="334" t="str">
        <f>IF($B183="","",INDEX('All CCC'!AW$7:AW$754,MATCH(WatchList!$B183,'All CCC'!$B$7:$B$754,0)))</f>
        <v/>
      </c>
      <c r="AX183" s="334" t="str">
        <f>IF($B183="","",INDEX('All CCC'!AX$7:AX$754,MATCH(WatchList!$B183,'All CCC'!$B$7:$B$754,0)))</f>
        <v/>
      </c>
      <c r="AY183" s="334" t="str">
        <f>IF($B183="","",INDEX('All CCC'!AY$7:AY$754,MATCH(WatchList!$B183,'All CCC'!$B$7:$B$754,0)))</f>
        <v/>
      </c>
      <c r="AZ183" s="334" t="str">
        <f>IF($B183="","",INDEX('All CCC'!AZ$7:AZ$754,MATCH(WatchList!$B183,'All CCC'!$B$7:$B$754,0)))</f>
        <v/>
      </c>
      <c r="BA183" s="334" t="str">
        <f>IF($B183="","",INDEX('All CCC'!BA$7:BA$754,MATCH(WatchList!$B183,'All CCC'!$B$7:$B$754,0)))</f>
        <v/>
      </c>
      <c r="BB183" s="334" t="str">
        <f>IF($B183="","",INDEX('All CCC'!BB$7:BB$754,MATCH(WatchList!$B183,'All CCC'!$B$7:$B$754,0)))</f>
        <v/>
      </c>
      <c r="BC183" s="334" t="str">
        <f>IF($B183="","",INDEX('All CCC'!BC$7:BC$754,MATCH(WatchList!$B183,'All CCC'!$B$7:$B$754,0)))</f>
        <v/>
      </c>
      <c r="BD183" s="334" t="str">
        <f>IF($B183="","",INDEX('All CCC'!BD$7:BD$754,MATCH(WatchList!$B183,'All CCC'!$B$7:$B$754,0)))</f>
        <v/>
      </c>
      <c r="BE183" s="334" t="str">
        <f>IF($B183="","",INDEX('All CCC'!BE$7:BE$754,MATCH(WatchList!$B183,'All CCC'!$B$7:$B$754,0)))</f>
        <v/>
      </c>
      <c r="BF183" s="334" t="str">
        <f>IF($B183="","",INDEX('All CCC'!BF$7:BF$754,MATCH(WatchList!$B183,'All CCC'!$B$7:$B$754,0)))</f>
        <v/>
      </c>
      <c r="BG183" s="334" t="str">
        <f>IF($B183="","",INDEX('All CCC'!BG$7:BG$754,MATCH(WatchList!$B183,'All CCC'!$B$7:$B$754,0)))</f>
        <v/>
      </c>
    </row>
    <row r="184" spans="1:59" x14ac:dyDescent="0.2">
      <c r="A184" s="333" t="str">
        <f>IF($B184="","",INDEX('All CCC'!A$7:A$754,MATCH(WatchList!$B184,'All CCC'!$B$7:$B$754,0)))</f>
        <v/>
      </c>
      <c r="B184" s="127"/>
      <c r="C184" s="334" t="str">
        <f>IF($B184="","",INDEX('All CCC'!C$7:C$754,MATCH(WatchList!$B184,'All CCC'!$B$7:$B$754,0)))</f>
        <v/>
      </c>
      <c r="D184" s="334" t="str">
        <f>IF($B184="","",INDEX('All CCC'!D$7:D$754,MATCH(WatchList!$B184,'All CCC'!$B$7:$B$754,0)))</f>
        <v/>
      </c>
      <c r="E184" s="334" t="str">
        <f>IF($B184="","",INDEX('All CCC'!E$7:E$754,MATCH(WatchList!$B184,'All CCC'!$B$7:$B$754,0)))</f>
        <v/>
      </c>
      <c r="F184" s="334" t="str">
        <f>IF($B184="","",INDEX('All CCC'!F$7:F$754,MATCH(WatchList!$B184,'All CCC'!$B$7:$B$754,0)))</f>
        <v/>
      </c>
      <c r="G184" s="334" t="str">
        <f>IF($B184="","",INDEX('All CCC'!G$7:G$754,MATCH(WatchList!$B184,'All CCC'!$B$7:$B$754,0)))</f>
        <v/>
      </c>
      <c r="H184" s="334" t="str">
        <f>IF($B184="","",INDEX('All CCC'!H$7:H$754,MATCH(WatchList!$B184,'All CCC'!$B$7:$B$754,0)))</f>
        <v/>
      </c>
      <c r="I184" s="334" t="str">
        <f>IF($B184="","",INDEX('All CCC'!I$7:I$754,MATCH(WatchList!$B184,'All CCC'!$B$7:$B$754,0)))</f>
        <v/>
      </c>
      <c r="J184" s="334" t="str">
        <f>IF($B184="","",INDEX('All CCC'!J$7:J$754,MATCH(WatchList!$B184,'All CCC'!$B$7:$B$754,0)))</f>
        <v/>
      </c>
      <c r="K184" s="334" t="str">
        <f>IF($B184="","",INDEX('All CCC'!K$7:K$754,MATCH(WatchList!$B184,'All CCC'!$B$7:$B$754,0)))</f>
        <v/>
      </c>
      <c r="L184" s="334" t="str">
        <f>IF($B184="","",INDEX('All CCC'!L$7:L$754,MATCH(WatchList!$B184,'All CCC'!$B$7:$B$754,0)))</f>
        <v/>
      </c>
      <c r="M184" s="334" t="str">
        <f>IF($B184="","",INDEX('All CCC'!M$7:M$754,MATCH(WatchList!$B184,'All CCC'!$B$7:$B$754,0)))</f>
        <v/>
      </c>
      <c r="N184" s="334" t="str">
        <f>IF($B184="","",INDEX('All CCC'!N$7:N$754,MATCH(WatchList!$B184,'All CCC'!$B$7:$B$754,0)))</f>
        <v/>
      </c>
      <c r="O184" s="334" t="str">
        <f>IF($B184="","",INDEX('All CCC'!O$7:O$754,MATCH(WatchList!$B184,'All CCC'!$B$7:$B$754,0)))</f>
        <v/>
      </c>
      <c r="P184" s="335" t="str">
        <f>IF($B184="","",INDEX('All CCC'!P$7:P$754,MATCH(WatchList!$B184,'All CCC'!$B$7:$B$754,0)))</f>
        <v/>
      </c>
      <c r="Q184" s="335" t="str">
        <f>IF($B184="","",INDEX('All CCC'!Q$7:Q$754,MATCH(WatchList!$B184,'All CCC'!$B$7:$B$754,0)))</f>
        <v/>
      </c>
      <c r="R184" s="334" t="str">
        <f>IF($B184="","",INDEX('All CCC'!R$7:R$754,MATCH(WatchList!$B184,'All CCC'!$B$7:$B$754,0)))</f>
        <v/>
      </c>
      <c r="S184" s="334" t="str">
        <f>IF($B184="","",INDEX('All CCC'!S$7:S$754,MATCH(WatchList!$B184,'All CCC'!$B$7:$B$754,0)))</f>
        <v/>
      </c>
      <c r="T184" s="334" t="str">
        <f>IF($B184="","",INDEX('All CCC'!T$7:T$754,MATCH(WatchList!$B184,'All CCC'!$B$7:$B$754,0)))</f>
        <v/>
      </c>
      <c r="U184" s="334" t="str">
        <f>IF($B184="","",INDEX('All CCC'!U$7:U$754,MATCH(WatchList!$B184,'All CCC'!$B$7:$B$754,0)))</f>
        <v/>
      </c>
      <c r="V184" s="334" t="str">
        <f>IF($B184="","",INDEX('All CCC'!V$7:V$754,MATCH(WatchList!$B184,'All CCC'!$B$7:$B$754,0)))</f>
        <v/>
      </c>
      <c r="W184" s="334" t="str">
        <f>IF($B184="","",INDEX('All CCC'!W$7:W$754,MATCH(WatchList!$B184,'All CCC'!$B$7:$B$754,0)))</f>
        <v/>
      </c>
      <c r="X184" s="334" t="str">
        <f>IF($B184="","",INDEX('All CCC'!X$7:X$754,MATCH(WatchList!$B184,'All CCC'!$B$7:$B$754,0)))</f>
        <v/>
      </c>
      <c r="Y184" s="334" t="str">
        <f>IF($B184="","",INDEX('All CCC'!Y$7:Y$754,MATCH(WatchList!$B184,'All CCC'!$B$7:$B$754,0)))</f>
        <v/>
      </c>
      <c r="Z184" s="334" t="str">
        <f>IF($B184="","",INDEX('All CCC'!Z$7:Z$754,MATCH(WatchList!$B184,'All CCC'!$B$7:$B$754,0)))</f>
        <v/>
      </c>
      <c r="AA184" s="334" t="str">
        <f>IF($B184="","",INDEX('All CCC'!AA$7:AA$754,MATCH(WatchList!$B184,'All CCC'!$B$7:$B$754,0)))</f>
        <v/>
      </c>
      <c r="AB184" s="334" t="str">
        <f>IF($B184="","",INDEX('All CCC'!AB$7:AB$754,MATCH(WatchList!$B184,'All CCC'!$B$7:$B$754,0)))</f>
        <v/>
      </c>
      <c r="AC184" s="334" t="str">
        <f>IF($B184="","",INDEX('All CCC'!AC$7:AC$754,MATCH(WatchList!$B184,'All CCC'!$B$7:$B$754,0)))</f>
        <v/>
      </c>
      <c r="AD184" s="334" t="str">
        <f>IF($B184="","",INDEX('All CCC'!AD$7:AD$754,MATCH(WatchList!$B184,'All CCC'!$B$7:$B$754,0)))</f>
        <v/>
      </c>
      <c r="AE184" s="334" t="str">
        <f>IF($B184="","",INDEX('All CCC'!AE$7:AE$754,MATCH(WatchList!$B184,'All CCC'!$B$7:$B$754,0)))</f>
        <v/>
      </c>
      <c r="AF184" s="334" t="str">
        <f>IF($B184="","",INDEX('All CCC'!AF$7:AF$754,MATCH(WatchList!$B184,'All CCC'!$B$7:$B$754,0)))</f>
        <v/>
      </c>
      <c r="AG184" s="334" t="str">
        <f>IF($B184="","",INDEX('All CCC'!AG$7:AG$754,MATCH(WatchList!$B184,'All CCC'!$B$7:$B$754,0)))</f>
        <v/>
      </c>
      <c r="AH184" s="334" t="str">
        <f>IF($B184="","",INDEX('All CCC'!AH$7:AH$754,MATCH(WatchList!$B184,'All CCC'!$B$7:$B$754,0)))</f>
        <v/>
      </c>
      <c r="AI184" s="334" t="str">
        <f>IF($B184="","",INDEX('All CCC'!AI$7:AI$754,MATCH(WatchList!$B184,'All CCC'!$B$7:$B$754,0)))</f>
        <v/>
      </c>
      <c r="AJ184" s="334" t="str">
        <f>IF($B184="","",INDEX('All CCC'!AJ$7:AJ$754,MATCH(WatchList!$B184,'All CCC'!$B$7:$B$754,0)))</f>
        <v/>
      </c>
      <c r="AK184" s="334" t="str">
        <f>IF($B184="","",INDEX('All CCC'!AK$7:AK$754,MATCH(WatchList!$B184,'All CCC'!$B$7:$B$754,0)))</f>
        <v/>
      </c>
      <c r="AL184" s="334" t="str">
        <f>IF($B184="","",INDEX('All CCC'!AL$7:AL$754,MATCH(WatchList!$B184,'All CCC'!$B$7:$B$754,0)))</f>
        <v/>
      </c>
      <c r="AM184" s="334" t="str">
        <f>IF($B184="","",INDEX('All CCC'!AM$7:AM$754,MATCH(WatchList!$B184,'All CCC'!$B$7:$B$754,0)))</f>
        <v/>
      </c>
      <c r="AN184" s="334" t="str">
        <f>IF($B184="","",INDEX('All CCC'!AN$7:AN$754,MATCH(WatchList!$B184,'All CCC'!$B$7:$B$754,0)))</f>
        <v/>
      </c>
      <c r="AO184" s="334" t="str">
        <f>IF($B184="","",INDEX('All CCC'!AO$7:AO$754,MATCH(WatchList!$B184,'All CCC'!$B$7:$B$754,0)))</f>
        <v/>
      </c>
      <c r="AP184" s="334" t="str">
        <f>IF($B184="","",INDEX('All CCC'!AP$7:AP$754,MATCH(WatchList!$B184,'All CCC'!$B$7:$B$754,0)))</f>
        <v/>
      </c>
      <c r="AQ184" s="334" t="str">
        <f>IF($B184="","",INDEX('All CCC'!AQ$7:AQ$754,MATCH(WatchList!$B184,'All CCC'!$B$7:$B$754,0)))</f>
        <v/>
      </c>
      <c r="AR184" s="334" t="str">
        <f>IF($B184="","",INDEX('All CCC'!AR$7:AR$754,MATCH(WatchList!$B184,'All CCC'!$B$7:$B$754,0)))</f>
        <v/>
      </c>
      <c r="AS184" s="334" t="str">
        <f>IF($B184="","",INDEX('All CCC'!AS$7:AS$754,MATCH(WatchList!$B184,'All CCC'!$B$7:$B$754,0)))</f>
        <v/>
      </c>
      <c r="AT184" s="334" t="str">
        <f>IF($B184="","",INDEX('All CCC'!AT$7:AT$754,MATCH(WatchList!$B184,'All CCC'!$B$7:$B$754,0)))</f>
        <v/>
      </c>
      <c r="AU184" s="334" t="str">
        <f>IF($B184="","",INDEX('All CCC'!AU$7:AU$754,MATCH(WatchList!$B184,'All CCC'!$B$7:$B$754,0)))</f>
        <v/>
      </c>
      <c r="AV184" s="334" t="str">
        <f>IF($B184="","",INDEX('All CCC'!AV$7:AV$754,MATCH(WatchList!$B184,'All CCC'!$B$7:$B$754,0)))</f>
        <v/>
      </c>
      <c r="AW184" s="334" t="str">
        <f>IF($B184="","",INDEX('All CCC'!AW$7:AW$754,MATCH(WatchList!$B184,'All CCC'!$B$7:$B$754,0)))</f>
        <v/>
      </c>
      <c r="AX184" s="334" t="str">
        <f>IF($B184="","",INDEX('All CCC'!AX$7:AX$754,MATCH(WatchList!$B184,'All CCC'!$B$7:$B$754,0)))</f>
        <v/>
      </c>
      <c r="AY184" s="334" t="str">
        <f>IF($B184="","",INDEX('All CCC'!AY$7:AY$754,MATCH(WatchList!$B184,'All CCC'!$B$7:$B$754,0)))</f>
        <v/>
      </c>
      <c r="AZ184" s="334" t="str">
        <f>IF($B184="","",INDEX('All CCC'!AZ$7:AZ$754,MATCH(WatchList!$B184,'All CCC'!$B$7:$B$754,0)))</f>
        <v/>
      </c>
      <c r="BA184" s="334" t="str">
        <f>IF($B184="","",INDEX('All CCC'!BA$7:BA$754,MATCH(WatchList!$B184,'All CCC'!$B$7:$B$754,0)))</f>
        <v/>
      </c>
      <c r="BB184" s="334" t="str">
        <f>IF($B184="","",INDEX('All CCC'!BB$7:BB$754,MATCH(WatchList!$B184,'All CCC'!$B$7:$B$754,0)))</f>
        <v/>
      </c>
      <c r="BC184" s="334" t="str">
        <f>IF($B184="","",INDEX('All CCC'!BC$7:BC$754,MATCH(WatchList!$B184,'All CCC'!$B$7:$B$754,0)))</f>
        <v/>
      </c>
      <c r="BD184" s="334" t="str">
        <f>IF($B184="","",INDEX('All CCC'!BD$7:BD$754,MATCH(WatchList!$B184,'All CCC'!$B$7:$B$754,0)))</f>
        <v/>
      </c>
      <c r="BE184" s="334" t="str">
        <f>IF($B184="","",INDEX('All CCC'!BE$7:BE$754,MATCH(WatchList!$B184,'All CCC'!$B$7:$B$754,0)))</f>
        <v/>
      </c>
      <c r="BF184" s="334" t="str">
        <f>IF($B184="","",INDEX('All CCC'!BF$7:BF$754,MATCH(WatchList!$B184,'All CCC'!$B$7:$B$754,0)))</f>
        <v/>
      </c>
      <c r="BG184" s="334" t="str">
        <f>IF($B184="","",INDEX('All CCC'!BG$7:BG$754,MATCH(WatchList!$B184,'All CCC'!$B$7:$B$754,0)))</f>
        <v/>
      </c>
    </row>
    <row r="185" spans="1:59" x14ac:dyDescent="0.2">
      <c r="A185" s="333" t="str">
        <f>IF($B185="","",INDEX('All CCC'!A$7:A$754,MATCH(WatchList!$B185,'All CCC'!$B$7:$B$754,0)))</f>
        <v/>
      </c>
      <c r="B185" s="127"/>
      <c r="C185" s="334" t="str">
        <f>IF($B185="","",INDEX('All CCC'!C$7:C$754,MATCH(WatchList!$B185,'All CCC'!$B$7:$B$754,0)))</f>
        <v/>
      </c>
      <c r="D185" s="334" t="str">
        <f>IF($B185="","",INDEX('All CCC'!D$7:D$754,MATCH(WatchList!$B185,'All CCC'!$B$7:$B$754,0)))</f>
        <v/>
      </c>
      <c r="E185" s="334" t="str">
        <f>IF($B185="","",INDEX('All CCC'!E$7:E$754,MATCH(WatchList!$B185,'All CCC'!$B$7:$B$754,0)))</f>
        <v/>
      </c>
      <c r="F185" s="334" t="str">
        <f>IF($B185="","",INDEX('All CCC'!F$7:F$754,MATCH(WatchList!$B185,'All CCC'!$B$7:$B$754,0)))</f>
        <v/>
      </c>
      <c r="G185" s="334" t="str">
        <f>IF($B185="","",INDEX('All CCC'!G$7:G$754,MATCH(WatchList!$B185,'All CCC'!$B$7:$B$754,0)))</f>
        <v/>
      </c>
      <c r="H185" s="334" t="str">
        <f>IF($B185="","",INDEX('All CCC'!H$7:H$754,MATCH(WatchList!$B185,'All CCC'!$B$7:$B$754,0)))</f>
        <v/>
      </c>
      <c r="I185" s="334" t="str">
        <f>IF($B185="","",INDEX('All CCC'!I$7:I$754,MATCH(WatchList!$B185,'All CCC'!$B$7:$B$754,0)))</f>
        <v/>
      </c>
      <c r="J185" s="334" t="str">
        <f>IF($B185="","",INDEX('All CCC'!J$7:J$754,MATCH(WatchList!$B185,'All CCC'!$B$7:$B$754,0)))</f>
        <v/>
      </c>
      <c r="K185" s="334" t="str">
        <f>IF($B185="","",INDEX('All CCC'!K$7:K$754,MATCH(WatchList!$B185,'All CCC'!$B$7:$B$754,0)))</f>
        <v/>
      </c>
      <c r="L185" s="334" t="str">
        <f>IF($B185="","",INDEX('All CCC'!L$7:L$754,MATCH(WatchList!$B185,'All CCC'!$B$7:$B$754,0)))</f>
        <v/>
      </c>
      <c r="M185" s="334" t="str">
        <f>IF($B185="","",INDEX('All CCC'!M$7:M$754,MATCH(WatchList!$B185,'All CCC'!$B$7:$B$754,0)))</f>
        <v/>
      </c>
      <c r="N185" s="334" t="str">
        <f>IF($B185="","",INDEX('All CCC'!N$7:N$754,MATCH(WatchList!$B185,'All CCC'!$B$7:$B$754,0)))</f>
        <v/>
      </c>
      <c r="O185" s="334" t="str">
        <f>IF($B185="","",INDEX('All CCC'!O$7:O$754,MATCH(WatchList!$B185,'All CCC'!$B$7:$B$754,0)))</f>
        <v/>
      </c>
      <c r="P185" s="335" t="str">
        <f>IF($B185="","",INDEX('All CCC'!P$7:P$754,MATCH(WatchList!$B185,'All CCC'!$B$7:$B$754,0)))</f>
        <v/>
      </c>
      <c r="Q185" s="335" t="str">
        <f>IF($B185="","",INDEX('All CCC'!Q$7:Q$754,MATCH(WatchList!$B185,'All CCC'!$B$7:$B$754,0)))</f>
        <v/>
      </c>
      <c r="R185" s="334" t="str">
        <f>IF($B185="","",INDEX('All CCC'!R$7:R$754,MATCH(WatchList!$B185,'All CCC'!$B$7:$B$754,0)))</f>
        <v/>
      </c>
      <c r="S185" s="334" t="str">
        <f>IF($B185="","",INDEX('All CCC'!S$7:S$754,MATCH(WatchList!$B185,'All CCC'!$B$7:$B$754,0)))</f>
        <v/>
      </c>
      <c r="T185" s="334" t="str">
        <f>IF($B185="","",INDEX('All CCC'!T$7:T$754,MATCH(WatchList!$B185,'All CCC'!$B$7:$B$754,0)))</f>
        <v/>
      </c>
      <c r="U185" s="334" t="str">
        <f>IF($B185="","",INDEX('All CCC'!U$7:U$754,MATCH(WatchList!$B185,'All CCC'!$B$7:$B$754,0)))</f>
        <v/>
      </c>
      <c r="V185" s="334" t="str">
        <f>IF($B185="","",INDEX('All CCC'!V$7:V$754,MATCH(WatchList!$B185,'All CCC'!$B$7:$B$754,0)))</f>
        <v/>
      </c>
      <c r="W185" s="334" t="str">
        <f>IF($B185="","",INDEX('All CCC'!W$7:W$754,MATCH(WatchList!$B185,'All CCC'!$B$7:$B$754,0)))</f>
        <v/>
      </c>
      <c r="X185" s="334" t="str">
        <f>IF($B185="","",INDEX('All CCC'!X$7:X$754,MATCH(WatchList!$B185,'All CCC'!$B$7:$B$754,0)))</f>
        <v/>
      </c>
      <c r="Y185" s="334" t="str">
        <f>IF($B185="","",INDEX('All CCC'!Y$7:Y$754,MATCH(WatchList!$B185,'All CCC'!$B$7:$B$754,0)))</f>
        <v/>
      </c>
      <c r="Z185" s="334" t="str">
        <f>IF($B185="","",INDEX('All CCC'!Z$7:Z$754,MATCH(WatchList!$B185,'All CCC'!$B$7:$B$754,0)))</f>
        <v/>
      </c>
      <c r="AA185" s="334" t="str">
        <f>IF($B185="","",INDEX('All CCC'!AA$7:AA$754,MATCH(WatchList!$B185,'All CCC'!$B$7:$B$754,0)))</f>
        <v/>
      </c>
      <c r="AB185" s="334" t="str">
        <f>IF($B185="","",INDEX('All CCC'!AB$7:AB$754,MATCH(WatchList!$B185,'All CCC'!$B$7:$B$754,0)))</f>
        <v/>
      </c>
      <c r="AC185" s="334" t="str">
        <f>IF($B185="","",INDEX('All CCC'!AC$7:AC$754,MATCH(WatchList!$B185,'All CCC'!$B$7:$B$754,0)))</f>
        <v/>
      </c>
      <c r="AD185" s="334" t="str">
        <f>IF($B185="","",INDEX('All CCC'!AD$7:AD$754,MATCH(WatchList!$B185,'All CCC'!$B$7:$B$754,0)))</f>
        <v/>
      </c>
      <c r="AE185" s="334" t="str">
        <f>IF($B185="","",INDEX('All CCC'!AE$7:AE$754,MATCH(WatchList!$B185,'All CCC'!$B$7:$B$754,0)))</f>
        <v/>
      </c>
      <c r="AF185" s="334" t="str">
        <f>IF($B185="","",INDEX('All CCC'!AF$7:AF$754,MATCH(WatchList!$B185,'All CCC'!$B$7:$B$754,0)))</f>
        <v/>
      </c>
      <c r="AG185" s="334" t="str">
        <f>IF($B185="","",INDEX('All CCC'!AG$7:AG$754,MATCH(WatchList!$B185,'All CCC'!$B$7:$B$754,0)))</f>
        <v/>
      </c>
      <c r="AH185" s="334" t="str">
        <f>IF($B185="","",INDEX('All CCC'!AH$7:AH$754,MATCH(WatchList!$B185,'All CCC'!$B$7:$B$754,0)))</f>
        <v/>
      </c>
      <c r="AI185" s="334" t="str">
        <f>IF($B185="","",INDEX('All CCC'!AI$7:AI$754,MATCH(WatchList!$B185,'All CCC'!$B$7:$B$754,0)))</f>
        <v/>
      </c>
      <c r="AJ185" s="334" t="str">
        <f>IF($B185="","",INDEX('All CCC'!AJ$7:AJ$754,MATCH(WatchList!$B185,'All CCC'!$B$7:$B$754,0)))</f>
        <v/>
      </c>
      <c r="AK185" s="334" t="str">
        <f>IF($B185="","",INDEX('All CCC'!AK$7:AK$754,MATCH(WatchList!$B185,'All CCC'!$B$7:$B$754,0)))</f>
        <v/>
      </c>
      <c r="AL185" s="334" t="str">
        <f>IF($B185="","",INDEX('All CCC'!AL$7:AL$754,MATCH(WatchList!$B185,'All CCC'!$B$7:$B$754,0)))</f>
        <v/>
      </c>
      <c r="AM185" s="334" t="str">
        <f>IF($B185="","",INDEX('All CCC'!AM$7:AM$754,MATCH(WatchList!$B185,'All CCC'!$B$7:$B$754,0)))</f>
        <v/>
      </c>
      <c r="AN185" s="334" t="str">
        <f>IF($B185="","",INDEX('All CCC'!AN$7:AN$754,MATCH(WatchList!$B185,'All CCC'!$B$7:$B$754,0)))</f>
        <v/>
      </c>
      <c r="AO185" s="334" t="str">
        <f>IF($B185="","",INDEX('All CCC'!AO$7:AO$754,MATCH(WatchList!$B185,'All CCC'!$B$7:$B$754,0)))</f>
        <v/>
      </c>
      <c r="AP185" s="334" t="str">
        <f>IF($B185="","",INDEX('All CCC'!AP$7:AP$754,MATCH(WatchList!$B185,'All CCC'!$B$7:$B$754,0)))</f>
        <v/>
      </c>
      <c r="AQ185" s="334" t="str">
        <f>IF($B185="","",INDEX('All CCC'!AQ$7:AQ$754,MATCH(WatchList!$B185,'All CCC'!$B$7:$B$754,0)))</f>
        <v/>
      </c>
      <c r="AR185" s="334" t="str">
        <f>IF($B185="","",INDEX('All CCC'!AR$7:AR$754,MATCH(WatchList!$B185,'All CCC'!$B$7:$B$754,0)))</f>
        <v/>
      </c>
      <c r="AS185" s="334" t="str">
        <f>IF($B185="","",INDEX('All CCC'!AS$7:AS$754,MATCH(WatchList!$B185,'All CCC'!$B$7:$B$754,0)))</f>
        <v/>
      </c>
      <c r="AT185" s="334" t="str">
        <f>IF($B185="","",INDEX('All CCC'!AT$7:AT$754,MATCH(WatchList!$B185,'All CCC'!$B$7:$B$754,0)))</f>
        <v/>
      </c>
      <c r="AU185" s="334" t="str">
        <f>IF($B185="","",INDEX('All CCC'!AU$7:AU$754,MATCH(WatchList!$B185,'All CCC'!$B$7:$B$754,0)))</f>
        <v/>
      </c>
      <c r="AV185" s="334" t="str">
        <f>IF($B185="","",INDEX('All CCC'!AV$7:AV$754,MATCH(WatchList!$B185,'All CCC'!$B$7:$B$754,0)))</f>
        <v/>
      </c>
      <c r="AW185" s="334" t="str">
        <f>IF($B185="","",INDEX('All CCC'!AW$7:AW$754,MATCH(WatchList!$B185,'All CCC'!$B$7:$B$754,0)))</f>
        <v/>
      </c>
      <c r="AX185" s="334" t="str">
        <f>IF($B185="","",INDEX('All CCC'!AX$7:AX$754,MATCH(WatchList!$B185,'All CCC'!$B$7:$B$754,0)))</f>
        <v/>
      </c>
      <c r="AY185" s="334" t="str">
        <f>IF($B185="","",INDEX('All CCC'!AY$7:AY$754,MATCH(WatchList!$B185,'All CCC'!$B$7:$B$754,0)))</f>
        <v/>
      </c>
      <c r="AZ185" s="334" t="str">
        <f>IF($B185="","",INDEX('All CCC'!AZ$7:AZ$754,MATCH(WatchList!$B185,'All CCC'!$B$7:$B$754,0)))</f>
        <v/>
      </c>
      <c r="BA185" s="334" t="str">
        <f>IF($B185="","",INDEX('All CCC'!BA$7:BA$754,MATCH(WatchList!$B185,'All CCC'!$B$7:$B$754,0)))</f>
        <v/>
      </c>
      <c r="BB185" s="334" t="str">
        <f>IF($B185="","",INDEX('All CCC'!BB$7:BB$754,MATCH(WatchList!$B185,'All CCC'!$B$7:$B$754,0)))</f>
        <v/>
      </c>
      <c r="BC185" s="334" t="str">
        <f>IF($B185="","",INDEX('All CCC'!BC$7:BC$754,MATCH(WatchList!$B185,'All CCC'!$B$7:$B$754,0)))</f>
        <v/>
      </c>
      <c r="BD185" s="334" t="str">
        <f>IF($B185="","",INDEX('All CCC'!BD$7:BD$754,MATCH(WatchList!$B185,'All CCC'!$B$7:$B$754,0)))</f>
        <v/>
      </c>
      <c r="BE185" s="334" t="str">
        <f>IF($B185="","",INDEX('All CCC'!BE$7:BE$754,MATCH(WatchList!$B185,'All CCC'!$B$7:$B$754,0)))</f>
        <v/>
      </c>
      <c r="BF185" s="334" t="str">
        <f>IF($B185="","",INDEX('All CCC'!BF$7:BF$754,MATCH(WatchList!$B185,'All CCC'!$B$7:$B$754,0)))</f>
        <v/>
      </c>
      <c r="BG185" s="334" t="str">
        <f>IF($B185="","",INDEX('All CCC'!BG$7:BG$754,MATCH(WatchList!$B185,'All CCC'!$B$7:$B$754,0)))</f>
        <v/>
      </c>
    </row>
    <row r="186" spans="1:59" x14ac:dyDescent="0.2">
      <c r="A186" s="333" t="str">
        <f>IF($B186="","",INDEX('All CCC'!A$7:A$754,MATCH(WatchList!$B186,'All CCC'!$B$7:$B$754,0)))</f>
        <v/>
      </c>
      <c r="B186" s="127"/>
      <c r="C186" s="334" t="str">
        <f>IF($B186="","",INDEX('All CCC'!C$7:C$754,MATCH(WatchList!$B186,'All CCC'!$B$7:$B$754,0)))</f>
        <v/>
      </c>
      <c r="D186" s="334" t="str">
        <f>IF($B186="","",INDEX('All CCC'!D$7:D$754,MATCH(WatchList!$B186,'All CCC'!$B$7:$B$754,0)))</f>
        <v/>
      </c>
      <c r="E186" s="334" t="str">
        <f>IF($B186="","",INDEX('All CCC'!E$7:E$754,MATCH(WatchList!$B186,'All CCC'!$B$7:$B$754,0)))</f>
        <v/>
      </c>
      <c r="F186" s="334" t="str">
        <f>IF($B186="","",INDEX('All CCC'!F$7:F$754,MATCH(WatchList!$B186,'All CCC'!$B$7:$B$754,0)))</f>
        <v/>
      </c>
      <c r="G186" s="334" t="str">
        <f>IF($B186="","",INDEX('All CCC'!G$7:G$754,MATCH(WatchList!$B186,'All CCC'!$B$7:$B$754,0)))</f>
        <v/>
      </c>
      <c r="H186" s="334" t="str">
        <f>IF($B186="","",INDEX('All CCC'!H$7:H$754,MATCH(WatchList!$B186,'All CCC'!$B$7:$B$754,0)))</f>
        <v/>
      </c>
      <c r="I186" s="334" t="str">
        <f>IF($B186="","",INDEX('All CCC'!I$7:I$754,MATCH(WatchList!$B186,'All CCC'!$B$7:$B$754,0)))</f>
        <v/>
      </c>
      <c r="J186" s="334" t="str">
        <f>IF($B186="","",INDEX('All CCC'!J$7:J$754,MATCH(WatchList!$B186,'All CCC'!$B$7:$B$754,0)))</f>
        <v/>
      </c>
      <c r="K186" s="334" t="str">
        <f>IF($B186="","",INDEX('All CCC'!K$7:K$754,MATCH(WatchList!$B186,'All CCC'!$B$7:$B$754,0)))</f>
        <v/>
      </c>
      <c r="L186" s="334" t="str">
        <f>IF($B186="","",INDEX('All CCC'!L$7:L$754,MATCH(WatchList!$B186,'All CCC'!$B$7:$B$754,0)))</f>
        <v/>
      </c>
      <c r="M186" s="334" t="str">
        <f>IF($B186="","",INDEX('All CCC'!M$7:M$754,MATCH(WatchList!$B186,'All CCC'!$B$7:$B$754,0)))</f>
        <v/>
      </c>
      <c r="N186" s="334" t="str">
        <f>IF($B186="","",INDEX('All CCC'!N$7:N$754,MATCH(WatchList!$B186,'All CCC'!$B$7:$B$754,0)))</f>
        <v/>
      </c>
      <c r="O186" s="334" t="str">
        <f>IF($B186="","",INDEX('All CCC'!O$7:O$754,MATCH(WatchList!$B186,'All CCC'!$B$7:$B$754,0)))</f>
        <v/>
      </c>
      <c r="P186" s="335" t="str">
        <f>IF($B186="","",INDEX('All CCC'!P$7:P$754,MATCH(WatchList!$B186,'All CCC'!$B$7:$B$754,0)))</f>
        <v/>
      </c>
      <c r="Q186" s="335" t="str">
        <f>IF($B186="","",INDEX('All CCC'!Q$7:Q$754,MATCH(WatchList!$B186,'All CCC'!$B$7:$B$754,0)))</f>
        <v/>
      </c>
      <c r="R186" s="334" t="str">
        <f>IF($B186="","",INDEX('All CCC'!R$7:R$754,MATCH(WatchList!$B186,'All CCC'!$B$7:$B$754,0)))</f>
        <v/>
      </c>
      <c r="S186" s="334" t="str">
        <f>IF($B186="","",INDEX('All CCC'!S$7:S$754,MATCH(WatchList!$B186,'All CCC'!$B$7:$B$754,0)))</f>
        <v/>
      </c>
      <c r="T186" s="334" t="str">
        <f>IF($B186="","",INDEX('All CCC'!T$7:T$754,MATCH(WatchList!$B186,'All CCC'!$B$7:$B$754,0)))</f>
        <v/>
      </c>
      <c r="U186" s="334" t="str">
        <f>IF($B186="","",INDEX('All CCC'!U$7:U$754,MATCH(WatchList!$B186,'All CCC'!$B$7:$B$754,0)))</f>
        <v/>
      </c>
      <c r="V186" s="334" t="str">
        <f>IF($B186="","",INDEX('All CCC'!V$7:V$754,MATCH(WatchList!$B186,'All CCC'!$B$7:$B$754,0)))</f>
        <v/>
      </c>
      <c r="W186" s="334" t="str">
        <f>IF($B186="","",INDEX('All CCC'!W$7:W$754,MATCH(WatchList!$B186,'All CCC'!$B$7:$B$754,0)))</f>
        <v/>
      </c>
      <c r="X186" s="334" t="str">
        <f>IF($B186="","",INDEX('All CCC'!X$7:X$754,MATCH(WatchList!$B186,'All CCC'!$B$7:$B$754,0)))</f>
        <v/>
      </c>
      <c r="Y186" s="334" t="str">
        <f>IF($B186="","",INDEX('All CCC'!Y$7:Y$754,MATCH(WatchList!$B186,'All CCC'!$B$7:$B$754,0)))</f>
        <v/>
      </c>
      <c r="Z186" s="334" t="str">
        <f>IF($B186="","",INDEX('All CCC'!Z$7:Z$754,MATCH(WatchList!$B186,'All CCC'!$B$7:$B$754,0)))</f>
        <v/>
      </c>
      <c r="AA186" s="334" t="str">
        <f>IF($B186="","",INDEX('All CCC'!AA$7:AA$754,MATCH(WatchList!$B186,'All CCC'!$B$7:$B$754,0)))</f>
        <v/>
      </c>
      <c r="AB186" s="334" t="str">
        <f>IF($B186="","",INDEX('All CCC'!AB$7:AB$754,MATCH(WatchList!$B186,'All CCC'!$B$7:$B$754,0)))</f>
        <v/>
      </c>
      <c r="AC186" s="334" t="str">
        <f>IF($B186="","",INDEX('All CCC'!AC$7:AC$754,MATCH(WatchList!$B186,'All CCC'!$B$7:$B$754,0)))</f>
        <v/>
      </c>
      <c r="AD186" s="334" t="str">
        <f>IF($B186="","",INDEX('All CCC'!AD$7:AD$754,MATCH(WatchList!$B186,'All CCC'!$B$7:$B$754,0)))</f>
        <v/>
      </c>
      <c r="AE186" s="334" t="str">
        <f>IF($B186="","",INDEX('All CCC'!AE$7:AE$754,MATCH(WatchList!$B186,'All CCC'!$B$7:$B$754,0)))</f>
        <v/>
      </c>
      <c r="AF186" s="334" t="str">
        <f>IF($B186="","",INDEX('All CCC'!AF$7:AF$754,MATCH(WatchList!$B186,'All CCC'!$B$7:$B$754,0)))</f>
        <v/>
      </c>
      <c r="AG186" s="334" t="str">
        <f>IF($B186="","",INDEX('All CCC'!AG$7:AG$754,MATCH(WatchList!$B186,'All CCC'!$B$7:$B$754,0)))</f>
        <v/>
      </c>
      <c r="AH186" s="334" t="str">
        <f>IF($B186="","",INDEX('All CCC'!AH$7:AH$754,MATCH(WatchList!$B186,'All CCC'!$B$7:$B$754,0)))</f>
        <v/>
      </c>
      <c r="AI186" s="334" t="str">
        <f>IF($B186="","",INDEX('All CCC'!AI$7:AI$754,MATCH(WatchList!$B186,'All CCC'!$B$7:$B$754,0)))</f>
        <v/>
      </c>
      <c r="AJ186" s="334" t="str">
        <f>IF($B186="","",INDEX('All CCC'!AJ$7:AJ$754,MATCH(WatchList!$B186,'All CCC'!$B$7:$B$754,0)))</f>
        <v/>
      </c>
      <c r="AK186" s="334" t="str">
        <f>IF($B186="","",INDEX('All CCC'!AK$7:AK$754,MATCH(WatchList!$B186,'All CCC'!$B$7:$B$754,0)))</f>
        <v/>
      </c>
      <c r="AL186" s="334" t="str">
        <f>IF($B186="","",INDEX('All CCC'!AL$7:AL$754,MATCH(WatchList!$B186,'All CCC'!$B$7:$B$754,0)))</f>
        <v/>
      </c>
      <c r="AM186" s="334" t="str">
        <f>IF($B186="","",INDEX('All CCC'!AM$7:AM$754,MATCH(WatchList!$B186,'All CCC'!$B$7:$B$754,0)))</f>
        <v/>
      </c>
      <c r="AN186" s="334" t="str">
        <f>IF($B186="","",INDEX('All CCC'!AN$7:AN$754,MATCH(WatchList!$B186,'All CCC'!$B$7:$B$754,0)))</f>
        <v/>
      </c>
      <c r="AO186" s="334" t="str">
        <f>IF($B186="","",INDEX('All CCC'!AO$7:AO$754,MATCH(WatchList!$B186,'All CCC'!$B$7:$B$754,0)))</f>
        <v/>
      </c>
      <c r="AP186" s="334" t="str">
        <f>IF($B186="","",INDEX('All CCC'!AP$7:AP$754,MATCH(WatchList!$B186,'All CCC'!$B$7:$B$754,0)))</f>
        <v/>
      </c>
      <c r="AQ186" s="334" t="str">
        <f>IF($B186="","",INDEX('All CCC'!AQ$7:AQ$754,MATCH(WatchList!$B186,'All CCC'!$B$7:$B$754,0)))</f>
        <v/>
      </c>
      <c r="AR186" s="334" t="str">
        <f>IF($B186="","",INDEX('All CCC'!AR$7:AR$754,MATCH(WatchList!$B186,'All CCC'!$B$7:$B$754,0)))</f>
        <v/>
      </c>
      <c r="AS186" s="334" t="str">
        <f>IF($B186="","",INDEX('All CCC'!AS$7:AS$754,MATCH(WatchList!$B186,'All CCC'!$B$7:$B$754,0)))</f>
        <v/>
      </c>
      <c r="AT186" s="334" t="str">
        <f>IF($B186="","",INDEX('All CCC'!AT$7:AT$754,MATCH(WatchList!$B186,'All CCC'!$B$7:$B$754,0)))</f>
        <v/>
      </c>
      <c r="AU186" s="334" t="str">
        <f>IF($B186="","",INDEX('All CCC'!AU$7:AU$754,MATCH(WatchList!$B186,'All CCC'!$B$7:$B$754,0)))</f>
        <v/>
      </c>
      <c r="AV186" s="334" t="str">
        <f>IF($B186="","",INDEX('All CCC'!AV$7:AV$754,MATCH(WatchList!$B186,'All CCC'!$B$7:$B$754,0)))</f>
        <v/>
      </c>
      <c r="AW186" s="334" t="str">
        <f>IF($B186="","",INDEX('All CCC'!AW$7:AW$754,MATCH(WatchList!$B186,'All CCC'!$B$7:$B$754,0)))</f>
        <v/>
      </c>
      <c r="AX186" s="334" t="str">
        <f>IF($B186="","",INDEX('All CCC'!AX$7:AX$754,MATCH(WatchList!$B186,'All CCC'!$B$7:$B$754,0)))</f>
        <v/>
      </c>
      <c r="AY186" s="334" t="str">
        <f>IF($B186="","",INDEX('All CCC'!AY$7:AY$754,MATCH(WatchList!$B186,'All CCC'!$B$7:$B$754,0)))</f>
        <v/>
      </c>
      <c r="AZ186" s="334" t="str">
        <f>IF($B186="","",INDEX('All CCC'!AZ$7:AZ$754,MATCH(WatchList!$B186,'All CCC'!$B$7:$B$754,0)))</f>
        <v/>
      </c>
      <c r="BA186" s="334" t="str">
        <f>IF($B186="","",INDEX('All CCC'!BA$7:BA$754,MATCH(WatchList!$B186,'All CCC'!$B$7:$B$754,0)))</f>
        <v/>
      </c>
      <c r="BB186" s="334" t="str">
        <f>IF($B186="","",INDEX('All CCC'!BB$7:BB$754,MATCH(WatchList!$B186,'All CCC'!$B$7:$B$754,0)))</f>
        <v/>
      </c>
      <c r="BC186" s="334" t="str">
        <f>IF($B186="","",INDEX('All CCC'!BC$7:BC$754,MATCH(WatchList!$B186,'All CCC'!$B$7:$B$754,0)))</f>
        <v/>
      </c>
      <c r="BD186" s="334" t="str">
        <f>IF($B186="","",INDEX('All CCC'!BD$7:BD$754,MATCH(WatchList!$B186,'All CCC'!$B$7:$B$754,0)))</f>
        <v/>
      </c>
      <c r="BE186" s="334" t="str">
        <f>IF($B186="","",INDEX('All CCC'!BE$7:BE$754,MATCH(WatchList!$B186,'All CCC'!$B$7:$B$754,0)))</f>
        <v/>
      </c>
      <c r="BF186" s="334" t="str">
        <f>IF($B186="","",INDEX('All CCC'!BF$7:BF$754,MATCH(WatchList!$B186,'All CCC'!$B$7:$B$754,0)))</f>
        <v/>
      </c>
      <c r="BG186" s="334" t="str">
        <f>IF($B186="","",INDEX('All CCC'!BG$7:BG$754,MATCH(WatchList!$B186,'All CCC'!$B$7:$B$754,0)))</f>
        <v/>
      </c>
    </row>
    <row r="187" spans="1:59" x14ac:dyDescent="0.2">
      <c r="A187" s="333" t="str">
        <f>IF($B187="","",INDEX('All CCC'!A$7:A$754,MATCH(WatchList!$B187,'All CCC'!$B$7:$B$754,0)))</f>
        <v/>
      </c>
      <c r="B187" s="127"/>
      <c r="C187" s="334" t="str">
        <f>IF($B187="","",INDEX('All CCC'!C$7:C$754,MATCH(WatchList!$B187,'All CCC'!$B$7:$B$754,0)))</f>
        <v/>
      </c>
      <c r="D187" s="334" t="str">
        <f>IF($B187="","",INDEX('All CCC'!D$7:D$754,MATCH(WatchList!$B187,'All CCC'!$B$7:$B$754,0)))</f>
        <v/>
      </c>
      <c r="E187" s="334" t="str">
        <f>IF($B187="","",INDEX('All CCC'!E$7:E$754,MATCH(WatchList!$B187,'All CCC'!$B$7:$B$754,0)))</f>
        <v/>
      </c>
      <c r="F187" s="334" t="str">
        <f>IF($B187="","",INDEX('All CCC'!F$7:F$754,MATCH(WatchList!$B187,'All CCC'!$B$7:$B$754,0)))</f>
        <v/>
      </c>
      <c r="G187" s="334" t="str">
        <f>IF($B187="","",INDEX('All CCC'!G$7:G$754,MATCH(WatchList!$B187,'All CCC'!$B$7:$B$754,0)))</f>
        <v/>
      </c>
      <c r="H187" s="334" t="str">
        <f>IF($B187="","",INDEX('All CCC'!H$7:H$754,MATCH(WatchList!$B187,'All CCC'!$B$7:$B$754,0)))</f>
        <v/>
      </c>
      <c r="I187" s="334" t="str">
        <f>IF($B187="","",INDEX('All CCC'!I$7:I$754,MATCH(WatchList!$B187,'All CCC'!$B$7:$B$754,0)))</f>
        <v/>
      </c>
      <c r="J187" s="334" t="str">
        <f>IF($B187="","",INDEX('All CCC'!J$7:J$754,MATCH(WatchList!$B187,'All CCC'!$B$7:$B$754,0)))</f>
        <v/>
      </c>
      <c r="K187" s="334" t="str">
        <f>IF($B187="","",INDEX('All CCC'!K$7:K$754,MATCH(WatchList!$B187,'All CCC'!$B$7:$B$754,0)))</f>
        <v/>
      </c>
      <c r="L187" s="334" t="str">
        <f>IF($B187="","",INDEX('All CCC'!L$7:L$754,MATCH(WatchList!$B187,'All CCC'!$B$7:$B$754,0)))</f>
        <v/>
      </c>
      <c r="M187" s="334" t="str">
        <f>IF($B187="","",INDEX('All CCC'!M$7:M$754,MATCH(WatchList!$B187,'All CCC'!$B$7:$B$754,0)))</f>
        <v/>
      </c>
      <c r="N187" s="334" t="str">
        <f>IF($B187="","",INDEX('All CCC'!N$7:N$754,MATCH(WatchList!$B187,'All CCC'!$B$7:$B$754,0)))</f>
        <v/>
      </c>
      <c r="O187" s="334" t="str">
        <f>IF($B187="","",INDEX('All CCC'!O$7:O$754,MATCH(WatchList!$B187,'All CCC'!$B$7:$B$754,0)))</f>
        <v/>
      </c>
      <c r="P187" s="335" t="str">
        <f>IF($B187="","",INDEX('All CCC'!P$7:P$754,MATCH(WatchList!$B187,'All CCC'!$B$7:$B$754,0)))</f>
        <v/>
      </c>
      <c r="Q187" s="335" t="str">
        <f>IF($B187="","",INDEX('All CCC'!Q$7:Q$754,MATCH(WatchList!$B187,'All CCC'!$B$7:$B$754,0)))</f>
        <v/>
      </c>
      <c r="R187" s="334" t="str">
        <f>IF($B187="","",INDEX('All CCC'!R$7:R$754,MATCH(WatchList!$B187,'All CCC'!$B$7:$B$754,0)))</f>
        <v/>
      </c>
      <c r="S187" s="334" t="str">
        <f>IF($B187="","",INDEX('All CCC'!S$7:S$754,MATCH(WatchList!$B187,'All CCC'!$B$7:$B$754,0)))</f>
        <v/>
      </c>
      <c r="T187" s="334" t="str">
        <f>IF($B187="","",INDEX('All CCC'!T$7:T$754,MATCH(WatchList!$B187,'All CCC'!$B$7:$B$754,0)))</f>
        <v/>
      </c>
      <c r="U187" s="334" t="str">
        <f>IF($B187="","",INDEX('All CCC'!U$7:U$754,MATCH(WatchList!$B187,'All CCC'!$B$7:$B$754,0)))</f>
        <v/>
      </c>
      <c r="V187" s="334" t="str">
        <f>IF($B187="","",INDEX('All CCC'!V$7:V$754,MATCH(WatchList!$B187,'All CCC'!$B$7:$B$754,0)))</f>
        <v/>
      </c>
      <c r="W187" s="334" t="str">
        <f>IF($B187="","",INDEX('All CCC'!W$7:W$754,MATCH(WatchList!$B187,'All CCC'!$B$7:$B$754,0)))</f>
        <v/>
      </c>
      <c r="X187" s="334" t="str">
        <f>IF($B187="","",INDEX('All CCC'!X$7:X$754,MATCH(WatchList!$B187,'All CCC'!$B$7:$B$754,0)))</f>
        <v/>
      </c>
      <c r="Y187" s="334" t="str">
        <f>IF($B187="","",INDEX('All CCC'!Y$7:Y$754,MATCH(WatchList!$B187,'All CCC'!$B$7:$B$754,0)))</f>
        <v/>
      </c>
      <c r="Z187" s="334" t="str">
        <f>IF($B187="","",INDEX('All CCC'!Z$7:Z$754,MATCH(WatchList!$B187,'All CCC'!$B$7:$B$754,0)))</f>
        <v/>
      </c>
      <c r="AA187" s="334" t="str">
        <f>IF($B187="","",INDEX('All CCC'!AA$7:AA$754,MATCH(WatchList!$B187,'All CCC'!$B$7:$B$754,0)))</f>
        <v/>
      </c>
      <c r="AB187" s="334" t="str">
        <f>IF($B187="","",INDEX('All CCC'!AB$7:AB$754,MATCH(WatchList!$B187,'All CCC'!$B$7:$B$754,0)))</f>
        <v/>
      </c>
      <c r="AC187" s="334" t="str">
        <f>IF($B187="","",INDEX('All CCC'!AC$7:AC$754,MATCH(WatchList!$B187,'All CCC'!$B$7:$B$754,0)))</f>
        <v/>
      </c>
      <c r="AD187" s="334" t="str">
        <f>IF($B187="","",INDEX('All CCC'!AD$7:AD$754,MATCH(WatchList!$B187,'All CCC'!$B$7:$B$754,0)))</f>
        <v/>
      </c>
      <c r="AE187" s="334" t="str">
        <f>IF($B187="","",INDEX('All CCC'!AE$7:AE$754,MATCH(WatchList!$B187,'All CCC'!$B$7:$B$754,0)))</f>
        <v/>
      </c>
      <c r="AF187" s="334" t="str">
        <f>IF($B187="","",INDEX('All CCC'!AF$7:AF$754,MATCH(WatchList!$B187,'All CCC'!$B$7:$B$754,0)))</f>
        <v/>
      </c>
      <c r="AG187" s="334" t="str">
        <f>IF($B187="","",INDEX('All CCC'!AG$7:AG$754,MATCH(WatchList!$B187,'All CCC'!$B$7:$B$754,0)))</f>
        <v/>
      </c>
      <c r="AH187" s="334" t="str">
        <f>IF($B187="","",INDEX('All CCC'!AH$7:AH$754,MATCH(WatchList!$B187,'All CCC'!$B$7:$B$754,0)))</f>
        <v/>
      </c>
      <c r="AI187" s="334" t="str">
        <f>IF($B187="","",INDEX('All CCC'!AI$7:AI$754,MATCH(WatchList!$B187,'All CCC'!$B$7:$B$754,0)))</f>
        <v/>
      </c>
      <c r="AJ187" s="334" t="str">
        <f>IF($B187="","",INDEX('All CCC'!AJ$7:AJ$754,MATCH(WatchList!$B187,'All CCC'!$B$7:$B$754,0)))</f>
        <v/>
      </c>
      <c r="AK187" s="334" t="str">
        <f>IF($B187="","",INDEX('All CCC'!AK$7:AK$754,MATCH(WatchList!$B187,'All CCC'!$B$7:$B$754,0)))</f>
        <v/>
      </c>
      <c r="AL187" s="334" t="str">
        <f>IF($B187="","",INDEX('All CCC'!AL$7:AL$754,MATCH(WatchList!$B187,'All CCC'!$B$7:$B$754,0)))</f>
        <v/>
      </c>
      <c r="AM187" s="334" t="str">
        <f>IF($B187="","",INDEX('All CCC'!AM$7:AM$754,MATCH(WatchList!$B187,'All CCC'!$B$7:$B$754,0)))</f>
        <v/>
      </c>
      <c r="AN187" s="334" t="str">
        <f>IF($B187="","",INDEX('All CCC'!AN$7:AN$754,MATCH(WatchList!$B187,'All CCC'!$B$7:$B$754,0)))</f>
        <v/>
      </c>
      <c r="AO187" s="334" t="str">
        <f>IF($B187="","",INDEX('All CCC'!AO$7:AO$754,MATCH(WatchList!$B187,'All CCC'!$B$7:$B$754,0)))</f>
        <v/>
      </c>
      <c r="AP187" s="334" t="str">
        <f>IF($B187="","",INDEX('All CCC'!AP$7:AP$754,MATCH(WatchList!$B187,'All CCC'!$B$7:$B$754,0)))</f>
        <v/>
      </c>
      <c r="AQ187" s="334" t="str">
        <f>IF($B187="","",INDEX('All CCC'!AQ$7:AQ$754,MATCH(WatchList!$B187,'All CCC'!$B$7:$B$754,0)))</f>
        <v/>
      </c>
      <c r="AR187" s="334" t="str">
        <f>IF($B187="","",INDEX('All CCC'!AR$7:AR$754,MATCH(WatchList!$B187,'All CCC'!$B$7:$B$754,0)))</f>
        <v/>
      </c>
      <c r="AS187" s="334" t="str">
        <f>IF($B187="","",INDEX('All CCC'!AS$7:AS$754,MATCH(WatchList!$B187,'All CCC'!$B$7:$B$754,0)))</f>
        <v/>
      </c>
      <c r="AT187" s="334" t="str">
        <f>IF($B187="","",INDEX('All CCC'!AT$7:AT$754,MATCH(WatchList!$B187,'All CCC'!$B$7:$B$754,0)))</f>
        <v/>
      </c>
      <c r="AU187" s="334" t="str">
        <f>IF($B187="","",INDEX('All CCC'!AU$7:AU$754,MATCH(WatchList!$B187,'All CCC'!$B$7:$B$754,0)))</f>
        <v/>
      </c>
      <c r="AV187" s="334" t="str">
        <f>IF($B187="","",INDEX('All CCC'!AV$7:AV$754,MATCH(WatchList!$B187,'All CCC'!$B$7:$B$754,0)))</f>
        <v/>
      </c>
      <c r="AW187" s="334" t="str">
        <f>IF($B187="","",INDEX('All CCC'!AW$7:AW$754,MATCH(WatchList!$B187,'All CCC'!$B$7:$B$754,0)))</f>
        <v/>
      </c>
      <c r="AX187" s="334" t="str">
        <f>IF($B187="","",INDEX('All CCC'!AX$7:AX$754,MATCH(WatchList!$B187,'All CCC'!$B$7:$B$754,0)))</f>
        <v/>
      </c>
      <c r="AY187" s="334" t="str">
        <f>IF($B187="","",INDEX('All CCC'!AY$7:AY$754,MATCH(WatchList!$B187,'All CCC'!$B$7:$B$754,0)))</f>
        <v/>
      </c>
      <c r="AZ187" s="334" t="str">
        <f>IF($B187="","",INDEX('All CCC'!AZ$7:AZ$754,MATCH(WatchList!$B187,'All CCC'!$B$7:$B$754,0)))</f>
        <v/>
      </c>
      <c r="BA187" s="334" t="str">
        <f>IF($B187="","",INDEX('All CCC'!BA$7:BA$754,MATCH(WatchList!$B187,'All CCC'!$B$7:$B$754,0)))</f>
        <v/>
      </c>
      <c r="BB187" s="334" t="str">
        <f>IF($B187="","",INDEX('All CCC'!BB$7:BB$754,MATCH(WatchList!$B187,'All CCC'!$B$7:$B$754,0)))</f>
        <v/>
      </c>
      <c r="BC187" s="334" t="str">
        <f>IF($B187="","",INDEX('All CCC'!BC$7:BC$754,MATCH(WatchList!$B187,'All CCC'!$B$7:$B$754,0)))</f>
        <v/>
      </c>
      <c r="BD187" s="334" t="str">
        <f>IF($B187="","",INDEX('All CCC'!BD$7:BD$754,MATCH(WatchList!$B187,'All CCC'!$B$7:$B$754,0)))</f>
        <v/>
      </c>
      <c r="BE187" s="334" t="str">
        <f>IF($B187="","",INDEX('All CCC'!BE$7:BE$754,MATCH(WatchList!$B187,'All CCC'!$B$7:$B$754,0)))</f>
        <v/>
      </c>
      <c r="BF187" s="334" t="str">
        <f>IF($B187="","",INDEX('All CCC'!BF$7:BF$754,MATCH(WatchList!$B187,'All CCC'!$B$7:$B$754,0)))</f>
        <v/>
      </c>
      <c r="BG187" s="334" t="str">
        <f>IF($B187="","",INDEX('All CCC'!BG$7:BG$754,MATCH(WatchList!$B187,'All CCC'!$B$7:$B$754,0)))</f>
        <v/>
      </c>
    </row>
    <row r="188" spans="1:59" x14ac:dyDescent="0.2">
      <c r="A188" s="333" t="str">
        <f>IF($B188="","",INDEX('All CCC'!A$7:A$754,MATCH(WatchList!$B188,'All CCC'!$B$7:$B$754,0)))</f>
        <v/>
      </c>
      <c r="B188" s="127"/>
      <c r="C188" s="334" t="str">
        <f>IF($B188="","",INDEX('All CCC'!C$7:C$754,MATCH(WatchList!$B188,'All CCC'!$B$7:$B$754,0)))</f>
        <v/>
      </c>
      <c r="D188" s="334" t="str">
        <f>IF($B188="","",INDEX('All CCC'!D$7:D$754,MATCH(WatchList!$B188,'All CCC'!$B$7:$B$754,0)))</f>
        <v/>
      </c>
      <c r="E188" s="334" t="str">
        <f>IF($B188="","",INDEX('All CCC'!E$7:E$754,MATCH(WatchList!$B188,'All CCC'!$B$7:$B$754,0)))</f>
        <v/>
      </c>
      <c r="F188" s="334" t="str">
        <f>IF($B188="","",INDEX('All CCC'!F$7:F$754,MATCH(WatchList!$B188,'All CCC'!$B$7:$B$754,0)))</f>
        <v/>
      </c>
      <c r="G188" s="334" t="str">
        <f>IF($B188="","",INDEX('All CCC'!G$7:G$754,MATCH(WatchList!$B188,'All CCC'!$B$7:$B$754,0)))</f>
        <v/>
      </c>
      <c r="H188" s="334" t="str">
        <f>IF($B188="","",INDEX('All CCC'!H$7:H$754,MATCH(WatchList!$B188,'All CCC'!$B$7:$B$754,0)))</f>
        <v/>
      </c>
      <c r="I188" s="334" t="str">
        <f>IF($B188="","",INDEX('All CCC'!I$7:I$754,MATCH(WatchList!$B188,'All CCC'!$B$7:$B$754,0)))</f>
        <v/>
      </c>
      <c r="J188" s="334" t="str">
        <f>IF($B188="","",INDEX('All CCC'!J$7:J$754,MATCH(WatchList!$B188,'All CCC'!$B$7:$B$754,0)))</f>
        <v/>
      </c>
      <c r="K188" s="334" t="str">
        <f>IF($B188="","",INDEX('All CCC'!K$7:K$754,MATCH(WatchList!$B188,'All CCC'!$B$7:$B$754,0)))</f>
        <v/>
      </c>
      <c r="L188" s="334" t="str">
        <f>IF($B188="","",INDEX('All CCC'!L$7:L$754,MATCH(WatchList!$B188,'All CCC'!$B$7:$B$754,0)))</f>
        <v/>
      </c>
      <c r="M188" s="334" t="str">
        <f>IF($B188="","",INDEX('All CCC'!M$7:M$754,MATCH(WatchList!$B188,'All CCC'!$B$7:$B$754,0)))</f>
        <v/>
      </c>
      <c r="N188" s="334" t="str">
        <f>IF($B188="","",INDEX('All CCC'!N$7:N$754,MATCH(WatchList!$B188,'All CCC'!$B$7:$B$754,0)))</f>
        <v/>
      </c>
      <c r="O188" s="334" t="str">
        <f>IF($B188="","",INDEX('All CCC'!O$7:O$754,MATCH(WatchList!$B188,'All CCC'!$B$7:$B$754,0)))</f>
        <v/>
      </c>
      <c r="P188" s="335" t="str">
        <f>IF($B188="","",INDEX('All CCC'!P$7:P$754,MATCH(WatchList!$B188,'All CCC'!$B$7:$B$754,0)))</f>
        <v/>
      </c>
      <c r="Q188" s="335" t="str">
        <f>IF($B188="","",INDEX('All CCC'!Q$7:Q$754,MATCH(WatchList!$B188,'All CCC'!$B$7:$B$754,0)))</f>
        <v/>
      </c>
      <c r="R188" s="334" t="str">
        <f>IF($B188="","",INDEX('All CCC'!R$7:R$754,MATCH(WatchList!$B188,'All CCC'!$B$7:$B$754,0)))</f>
        <v/>
      </c>
      <c r="S188" s="334" t="str">
        <f>IF($B188="","",INDEX('All CCC'!S$7:S$754,MATCH(WatchList!$B188,'All CCC'!$B$7:$B$754,0)))</f>
        <v/>
      </c>
      <c r="T188" s="334" t="str">
        <f>IF($B188="","",INDEX('All CCC'!T$7:T$754,MATCH(WatchList!$B188,'All CCC'!$B$7:$B$754,0)))</f>
        <v/>
      </c>
      <c r="U188" s="334" t="str">
        <f>IF($B188="","",INDEX('All CCC'!U$7:U$754,MATCH(WatchList!$B188,'All CCC'!$B$7:$B$754,0)))</f>
        <v/>
      </c>
      <c r="V188" s="334" t="str">
        <f>IF($B188="","",INDEX('All CCC'!V$7:V$754,MATCH(WatchList!$B188,'All CCC'!$B$7:$B$754,0)))</f>
        <v/>
      </c>
      <c r="W188" s="334" t="str">
        <f>IF($B188="","",INDEX('All CCC'!W$7:W$754,MATCH(WatchList!$B188,'All CCC'!$B$7:$B$754,0)))</f>
        <v/>
      </c>
      <c r="X188" s="334" t="str">
        <f>IF($B188="","",INDEX('All CCC'!X$7:X$754,MATCH(WatchList!$B188,'All CCC'!$B$7:$B$754,0)))</f>
        <v/>
      </c>
      <c r="Y188" s="334" t="str">
        <f>IF($B188="","",INDEX('All CCC'!Y$7:Y$754,MATCH(WatchList!$B188,'All CCC'!$B$7:$B$754,0)))</f>
        <v/>
      </c>
      <c r="Z188" s="334" t="str">
        <f>IF($B188="","",INDEX('All CCC'!Z$7:Z$754,MATCH(WatchList!$B188,'All CCC'!$B$7:$B$754,0)))</f>
        <v/>
      </c>
      <c r="AA188" s="334" t="str">
        <f>IF($B188="","",INDEX('All CCC'!AA$7:AA$754,MATCH(WatchList!$B188,'All CCC'!$B$7:$B$754,0)))</f>
        <v/>
      </c>
      <c r="AB188" s="334" t="str">
        <f>IF($B188="","",INDEX('All CCC'!AB$7:AB$754,MATCH(WatchList!$B188,'All CCC'!$B$7:$B$754,0)))</f>
        <v/>
      </c>
      <c r="AC188" s="334" t="str">
        <f>IF($B188="","",INDEX('All CCC'!AC$7:AC$754,MATCH(WatchList!$B188,'All CCC'!$B$7:$B$754,0)))</f>
        <v/>
      </c>
      <c r="AD188" s="334" t="str">
        <f>IF($B188="","",INDEX('All CCC'!AD$7:AD$754,MATCH(WatchList!$B188,'All CCC'!$B$7:$B$754,0)))</f>
        <v/>
      </c>
      <c r="AE188" s="334" t="str">
        <f>IF($B188="","",INDEX('All CCC'!AE$7:AE$754,MATCH(WatchList!$B188,'All CCC'!$B$7:$B$754,0)))</f>
        <v/>
      </c>
      <c r="AF188" s="334" t="str">
        <f>IF($B188="","",INDEX('All CCC'!AF$7:AF$754,MATCH(WatchList!$B188,'All CCC'!$B$7:$B$754,0)))</f>
        <v/>
      </c>
      <c r="AG188" s="334" t="str">
        <f>IF($B188="","",INDEX('All CCC'!AG$7:AG$754,MATCH(WatchList!$B188,'All CCC'!$B$7:$B$754,0)))</f>
        <v/>
      </c>
      <c r="AH188" s="334" t="str">
        <f>IF($B188="","",INDEX('All CCC'!AH$7:AH$754,MATCH(WatchList!$B188,'All CCC'!$B$7:$B$754,0)))</f>
        <v/>
      </c>
      <c r="AI188" s="334" t="str">
        <f>IF($B188="","",INDEX('All CCC'!AI$7:AI$754,MATCH(WatchList!$B188,'All CCC'!$B$7:$B$754,0)))</f>
        <v/>
      </c>
      <c r="AJ188" s="334" t="str">
        <f>IF($B188="","",INDEX('All CCC'!AJ$7:AJ$754,MATCH(WatchList!$B188,'All CCC'!$B$7:$B$754,0)))</f>
        <v/>
      </c>
      <c r="AK188" s="334" t="str">
        <f>IF($B188="","",INDEX('All CCC'!AK$7:AK$754,MATCH(WatchList!$B188,'All CCC'!$B$7:$B$754,0)))</f>
        <v/>
      </c>
      <c r="AL188" s="334" t="str">
        <f>IF($B188="","",INDEX('All CCC'!AL$7:AL$754,MATCH(WatchList!$B188,'All CCC'!$B$7:$B$754,0)))</f>
        <v/>
      </c>
      <c r="AM188" s="334" t="str">
        <f>IF($B188="","",INDEX('All CCC'!AM$7:AM$754,MATCH(WatchList!$B188,'All CCC'!$B$7:$B$754,0)))</f>
        <v/>
      </c>
      <c r="AN188" s="334" t="str">
        <f>IF($B188="","",INDEX('All CCC'!AN$7:AN$754,MATCH(WatchList!$B188,'All CCC'!$B$7:$B$754,0)))</f>
        <v/>
      </c>
      <c r="AO188" s="334" t="str">
        <f>IF($B188="","",INDEX('All CCC'!AO$7:AO$754,MATCH(WatchList!$B188,'All CCC'!$B$7:$B$754,0)))</f>
        <v/>
      </c>
      <c r="AP188" s="334" t="str">
        <f>IF($B188="","",INDEX('All CCC'!AP$7:AP$754,MATCH(WatchList!$B188,'All CCC'!$B$7:$B$754,0)))</f>
        <v/>
      </c>
      <c r="AQ188" s="334" t="str">
        <f>IF($B188="","",INDEX('All CCC'!AQ$7:AQ$754,MATCH(WatchList!$B188,'All CCC'!$B$7:$B$754,0)))</f>
        <v/>
      </c>
      <c r="AR188" s="334" t="str">
        <f>IF($B188="","",INDEX('All CCC'!AR$7:AR$754,MATCH(WatchList!$B188,'All CCC'!$B$7:$B$754,0)))</f>
        <v/>
      </c>
      <c r="AS188" s="334" t="str">
        <f>IF($B188="","",INDEX('All CCC'!AS$7:AS$754,MATCH(WatchList!$B188,'All CCC'!$B$7:$B$754,0)))</f>
        <v/>
      </c>
      <c r="AT188" s="334" t="str">
        <f>IF($B188="","",INDEX('All CCC'!AT$7:AT$754,MATCH(WatchList!$B188,'All CCC'!$B$7:$B$754,0)))</f>
        <v/>
      </c>
      <c r="AU188" s="334" t="str">
        <f>IF($B188="","",INDEX('All CCC'!AU$7:AU$754,MATCH(WatchList!$B188,'All CCC'!$B$7:$B$754,0)))</f>
        <v/>
      </c>
      <c r="AV188" s="334" t="str">
        <f>IF($B188="","",INDEX('All CCC'!AV$7:AV$754,MATCH(WatchList!$B188,'All CCC'!$B$7:$B$754,0)))</f>
        <v/>
      </c>
      <c r="AW188" s="334" t="str">
        <f>IF($B188="","",INDEX('All CCC'!AW$7:AW$754,MATCH(WatchList!$B188,'All CCC'!$B$7:$B$754,0)))</f>
        <v/>
      </c>
      <c r="AX188" s="334" t="str">
        <f>IF($B188="","",INDEX('All CCC'!AX$7:AX$754,MATCH(WatchList!$B188,'All CCC'!$B$7:$B$754,0)))</f>
        <v/>
      </c>
      <c r="AY188" s="334" t="str">
        <f>IF($B188="","",INDEX('All CCC'!AY$7:AY$754,MATCH(WatchList!$B188,'All CCC'!$B$7:$B$754,0)))</f>
        <v/>
      </c>
      <c r="AZ188" s="334" t="str">
        <f>IF($B188="","",INDEX('All CCC'!AZ$7:AZ$754,MATCH(WatchList!$B188,'All CCC'!$B$7:$B$754,0)))</f>
        <v/>
      </c>
      <c r="BA188" s="334" t="str">
        <f>IF($B188="","",INDEX('All CCC'!BA$7:BA$754,MATCH(WatchList!$B188,'All CCC'!$B$7:$B$754,0)))</f>
        <v/>
      </c>
      <c r="BB188" s="334" t="str">
        <f>IF($B188="","",INDEX('All CCC'!BB$7:BB$754,MATCH(WatchList!$B188,'All CCC'!$B$7:$B$754,0)))</f>
        <v/>
      </c>
      <c r="BC188" s="334" t="str">
        <f>IF($B188="","",INDEX('All CCC'!BC$7:BC$754,MATCH(WatchList!$B188,'All CCC'!$B$7:$B$754,0)))</f>
        <v/>
      </c>
      <c r="BD188" s="334" t="str">
        <f>IF($B188="","",INDEX('All CCC'!BD$7:BD$754,MATCH(WatchList!$B188,'All CCC'!$B$7:$B$754,0)))</f>
        <v/>
      </c>
      <c r="BE188" s="334" t="str">
        <f>IF($B188="","",INDEX('All CCC'!BE$7:BE$754,MATCH(WatchList!$B188,'All CCC'!$B$7:$B$754,0)))</f>
        <v/>
      </c>
      <c r="BF188" s="334" t="str">
        <f>IF($B188="","",INDEX('All CCC'!BF$7:BF$754,MATCH(WatchList!$B188,'All CCC'!$B$7:$B$754,0)))</f>
        <v/>
      </c>
      <c r="BG188" s="334" t="str">
        <f>IF($B188="","",INDEX('All CCC'!BG$7:BG$754,MATCH(WatchList!$B188,'All CCC'!$B$7:$B$754,0)))</f>
        <v/>
      </c>
    </row>
    <row r="189" spans="1:59" x14ac:dyDescent="0.2">
      <c r="A189" s="333" t="str">
        <f>IF($B189="","",INDEX('All CCC'!A$7:A$754,MATCH(WatchList!$B189,'All CCC'!$B$7:$B$754,0)))</f>
        <v/>
      </c>
      <c r="B189" s="127"/>
      <c r="C189" s="334" t="str">
        <f>IF($B189="","",INDEX('All CCC'!C$7:C$754,MATCH(WatchList!$B189,'All CCC'!$B$7:$B$754,0)))</f>
        <v/>
      </c>
      <c r="D189" s="334" t="str">
        <f>IF($B189="","",INDEX('All CCC'!D$7:D$754,MATCH(WatchList!$B189,'All CCC'!$B$7:$B$754,0)))</f>
        <v/>
      </c>
      <c r="E189" s="334" t="str">
        <f>IF($B189="","",INDEX('All CCC'!E$7:E$754,MATCH(WatchList!$B189,'All CCC'!$B$7:$B$754,0)))</f>
        <v/>
      </c>
      <c r="F189" s="334" t="str">
        <f>IF($B189="","",INDEX('All CCC'!F$7:F$754,MATCH(WatchList!$B189,'All CCC'!$B$7:$B$754,0)))</f>
        <v/>
      </c>
      <c r="G189" s="334" t="str">
        <f>IF($B189="","",INDEX('All CCC'!G$7:G$754,MATCH(WatchList!$B189,'All CCC'!$B$7:$B$754,0)))</f>
        <v/>
      </c>
      <c r="H189" s="334" t="str">
        <f>IF($B189="","",INDEX('All CCC'!H$7:H$754,MATCH(WatchList!$B189,'All CCC'!$B$7:$B$754,0)))</f>
        <v/>
      </c>
      <c r="I189" s="334" t="str">
        <f>IF($B189="","",INDEX('All CCC'!I$7:I$754,MATCH(WatchList!$B189,'All CCC'!$B$7:$B$754,0)))</f>
        <v/>
      </c>
      <c r="J189" s="334" t="str">
        <f>IF($B189="","",INDEX('All CCC'!J$7:J$754,MATCH(WatchList!$B189,'All CCC'!$B$7:$B$754,0)))</f>
        <v/>
      </c>
      <c r="K189" s="334" t="str">
        <f>IF($B189="","",INDEX('All CCC'!K$7:K$754,MATCH(WatchList!$B189,'All CCC'!$B$7:$B$754,0)))</f>
        <v/>
      </c>
      <c r="L189" s="334" t="str">
        <f>IF($B189="","",INDEX('All CCC'!L$7:L$754,MATCH(WatchList!$B189,'All CCC'!$B$7:$B$754,0)))</f>
        <v/>
      </c>
      <c r="M189" s="334" t="str">
        <f>IF($B189="","",INDEX('All CCC'!M$7:M$754,MATCH(WatchList!$B189,'All CCC'!$B$7:$B$754,0)))</f>
        <v/>
      </c>
      <c r="N189" s="334" t="str">
        <f>IF($B189="","",INDEX('All CCC'!N$7:N$754,MATCH(WatchList!$B189,'All CCC'!$B$7:$B$754,0)))</f>
        <v/>
      </c>
      <c r="O189" s="334" t="str">
        <f>IF($B189="","",INDEX('All CCC'!O$7:O$754,MATCH(WatchList!$B189,'All CCC'!$B$7:$B$754,0)))</f>
        <v/>
      </c>
      <c r="P189" s="335" t="str">
        <f>IF($B189="","",INDEX('All CCC'!P$7:P$754,MATCH(WatchList!$B189,'All CCC'!$B$7:$B$754,0)))</f>
        <v/>
      </c>
      <c r="Q189" s="335" t="str">
        <f>IF($B189="","",INDEX('All CCC'!Q$7:Q$754,MATCH(WatchList!$B189,'All CCC'!$B$7:$B$754,0)))</f>
        <v/>
      </c>
      <c r="R189" s="334" t="str">
        <f>IF($B189="","",INDEX('All CCC'!R$7:R$754,MATCH(WatchList!$B189,'All CCC'!$B$7:$B$754,0)))</f>
        <v/>
      </c>
      <c r="S189" s="334" t="str">
        <f>IF($B189="","",INDEX('All CCC'!S$7:S$754,MATCH(WatchList!$B189,'All CCC'!$B$7:$B$754,0)))</f>
        <v/>
      </c>
      <c r="T189" s="334" t="str">
        <f>IF($B189="","",INDEX('All CCC'!T$7:T$754,MATCH(WatchList!$B189,'All CCC'!$B$7:$B$754,0)))</f>
        <v/>
      </c>
      <c r="U189" s="334" t="str">
        <f>IF($B189="","",INDEX('All CCC'!U$7:U$754,MATCH(WatchList!$B189,'All CCC'!$B$7:$B$754,0)))</f>
        <v/>
      </c>
      <c r="V189" s="334" t="str">
        <f>IF($B189="","",INDEX('All CCC'!V$7:V$754,MATCH(WatchList!$B189,'All CCC'!$B$7:$B$754,0)))</f>
        <v/>
      </c>
      <c r="W189" s="334" t="str">
        <f>IF($B189="","",INDEX('All CCC'!W$7:W$754,MATCH(WatchList!$B189,'All CCC'!$B$7:$B$754,0)))</f>
        <v/>
      </c>
      <c r="X189" s="334" t="str">
        <f>IF($B189="","",INDEX('All CCC'!X$7:X$754,MATCH(WatchList!$B189,'All CCC'!$B$7:$B$754,0)))</f>
        <v/>
      </c>
      <c r="Y189" s="334" t="str">
        <f>IF($B189="","",INDEX('All CCC'!Y$7:Y$754,MATCH(WatchList!$B189,'All CCC'!$B$7:$B$754,0)))</f>
        <v/>
      </c>
      <c r="Z189" s="334" t="str">
        <f>IF($B189="","",INDEX('All CCC'!Z$7:Z$754,MATCH(WatchList!$B189,'All CCC'!$B$7:$B$754,0)))</f>
        <v/>
      </c>
      <c r="AA189" s="334" t="str">
        <f>IF($B189="","",INDEX('All CCC'!AA$7:AA$754,MATCH(WatchList!$B189,'All CCC'!$B$7:$B$754,0)))</f>
        <v/>
      </c>
      <c r="AB189" s="334" t="str">
        <f>IF($B189="","",INDEX('All CCC'!AB$7:AB$754,MATCH(WatchList!$B189,'All CCC'!$B$7:$B$754,0)))</f>
        <v/>
      </c>
      <c r="AC189" s="334" t="str">
        <f>IF($B189="","",INDEX('All CCC'!AC$7:AC$754,MATCH(WatchList!$B189,'All CCC'!$B$7:$B$754,0)))</f>
        <v/>
      </c>
      <c r="AD189" s="334" t="str">
        <f>IF($B189="","",INDEX('All CCC'!AD$7:AD$754,MATCH(WatchList!$B189,'All CCC'!$B$7:$B$754,0)))</f>
        <v/>
      </c>
      <c r="AE189" s="334" t="str">
        <f>IF($B189="","",INDEX('All CCC'!AE$7:AE$754,MATCH(WatchList!$B189,'All CCC'!$B$7:$B$754,0)))</f>
        <v/>
      </c>
      <c r="AF189" s="334" t="str">
        <f>IF($B189="","",INDEX('All CCC'!AF$7:AF$754,MATCH(WatchList!$B189,'All CCC'!$B$7:$B$754,0)))</f>
        <v/>
      </c>
      <c r="AG189" s="334" t="str">
        <f>IF($B189="","",INDEX('All CCC'!AG$7:AG$754,MATCH(WatchList!$B189,'All CCC'!$B$7:$B$754,0)))</f>
        <v/>
      </c>
      <c r="AH189" s="334" t="str">
        <f>IF($B189="","",INDEX('All CCC'!AH$7:AH$754,MATCH(WatchList!$B189,'All CCC'!$B$7:$B$754,0)))</f>
        <v/>
      </c>
      <c r="AI189" s="334" t="str">
        <f>IF($B189="","",INDEX('All CCC'!AI$7:AI$754,MATCH(WatchList!$B189,'All CCC'!$B$7:$B$754,0)))</f>
        <v/>
      </c>
      <c r="AJ189" s="334" t="str">
        <f>IF($B189="","",INDEX('All CCC'!AJ$7:AJ$754,MATCH(WatchList!$B189,'All CCC'!$B$7:$B$754,0)))</f>
        <v/>
      </c>
      <c r="AK189" s="334" t="str">
        <f>IF($B189="","",INDEX('All CCC'!AK$7:AK$754,MATCH(WatchList!$B189,'All CCC'!$B$7:$B$754,0)))</f>
        <v/>
      </c>
      <c r="AL189" s="334" t="str">
        <f>IF($B189="","",INDEX('All CCC'!AL$7:AL$754,MATCH(WatchList!$B189,'All CCC'!$B$7:$B$754,0)))</f>
        <v/>
      </c>
      <c r="AM189" s="334" t="str">
        <f>IF($B189="","",INDEX('All CCC'!AM$7:AM$754,MATCH(WatchList!$B189,'All CCC'!$B$7:$B$754,0)))</f>
        <v/>
      </c>
      <c r="AN189" s="334" t="str">
        <f>IF($B189="","",INDEX('All CCC'!AN$7:AN$754,MATCH(WatchList!$B189,'All CCC'!$B$7:$B$754,0)))</f>
        <v/>
      </c>
      <c r="AO189" s="334" t="str">
        <f>IF($B189="","",INDEX('All CCC'!AO$7:AO$754,MATCH(WatchList!$B189,'All CCC'!$B$7:$B$754,0)))</f>
        <v/>
      </c>
      <c r="AP189" s="334" t="str">
        <f>IF($B189="","",INDEX('All CCC'!AP$7:AP$754,MATCH(WatchList!$B189,'All CCC'!$B$7:$B$754,0)))</f>
        <v/>
      </c>
      <c r="AQ189" s="334" t="str">
        <f>IF($B189="","",INDEX('All CCC'!AQ$7:AQ$754,MATCH(WatchList!$B189,'All CCC'!$B$7:$B$754,0)))</f>
        <v/>
      </c>
      <c r="AR189" s="334" t="str">
        <f>IF($B189="","",INDEX('All CCC'!AR$7:AR$754,MATCH(WatchList!$B189,'All CCC'!$B$7:$B$754,0)))</f>
        <v/>
      </c>
      <c r="AS189" s="334" t="str">
        <f>IF($B189="","",INDEX('All CCC'!AS$7:AS$754,MATCH(WatchList!$B189,'All CCC'!$B$7:$B$754,0)))</f>
        <v/>
      </c>
      <c r="AT189" s="334" t="str">
        <f>IF($B189="","",INDEX('All CCC'!AT$7:AT$754,MATCH(WatchList!$B189,'All CCC'!$B$7:$B$754,0)))</f>
        <v/>
      </c>
      <c r="AU189" s="334" t="str">
        <f>IF($B189="","",INDEX('All CCC'!AU$7:AU$754,MATCH(WatchList!$B189,'All CCC'!$B$7:$B$754,0)))</f>
        <v/>
      </c>
      <c r="AV189" s="334" t="str">
        <f>IF($B189="","",INDEX('All CCC'!AV$7:AV$754,MATCH(WatchList!$B189,'All CCC'!$B$7:$B$754,0)))</f>
        <v/>
      </c>
      <c r="AW189" s="334" t="str">
        <f>IF($B189="","",INDEX('All CCC'!AW$7:AW$754,MATCH(WatchList!$B189,'All CCC'!$B$7:$B$754,0)))</f>
        <v/>
      </c>
      <c r="AX189" s="334" t="str">
        <f>IF($B189="","",INDEX('All CCC'!AX$7:AX$754,MATCH(WatchList!$B189,'All CCC'!$B$7:$B$754,0)))</f>
        <v/>
      </c>
      <c r="AY189" s="334" t="str">
        <f>IF($B189="","",INDEX('All CCC'!AY$7:AY$754,MATCH(WatchList!$B189,'All CCC'!$B$7:$B$754,0)))</f>
        <v/>
      </c>
      <c r="AZ189" s="334" t="str">
        <f>IF($B189="","",INDEX('All CCC'!AZ$7:AZ$754,MATCH(WatchList!$B189,'All CCC'!$B$7:$B$754,0)))</f>
        <v/>
      </c>
      <c r="BA189" s="334" t="str">
        <f>IF($B189="","",INDEX('All CCC'!BA$7:BA$754,MATCH(WatchList!$B189,'All CCC'!$B$7:$B$754,0)))</f>
        <v/>
      </c>
      <c r="BB189" s="334" t="str">
        <f>IF($B189="","",INDEX('All CCC'!BB$7:BB$754,MATCH(WatchList!$B189,'All CCC'!$B$7:$B$754,0)))</f>
        <v/>
      </c>
      <c r="BC189" s="334" t="str">
        <f>IF($B189="","",INDEX('All CCC'!BC$7:BC$754,MATCH(WatchList!$B189,'All CCC'!$B$7:$B$754,0)))</f>
        <v/>
      </c>
      <c r="BD189" s="334" t="str">
        <f>IF($B189="","",INDEX('All CCC'!BD$7:BD$754,MATCH(WatchList!$B189,'All CCC'!$B$7:$B$754,0)))</f>
        <v/>
      </c>
      <c r="BE189" s="334" t="str">
        <f>IF($B189="","",INDEX('All CCC'!BE$7:BE$754,MATCH(WatchList!$B189,'All CCC'!$B$7:$B$754,0)))</f>
        <v/>
      </c>
      <c r="BF189" s="334" t="str">
        <f>IF($B189="","",INDEX('All CCC'!BF$7:BF$754,MATCH(WatchList!$B189,'All CCC'!$B$7:$B$754,0)))</f>
        <v/>
      </c>
      <c r="BG189" s="334" t="str">
        <f>IF($B189="","",INDEX('All CCC'!BG$7:BG$754,MATCH(WatchList!$B189,'All CCC'!$B$7:$B$754,0)))</f>
        <v/>
      </c>
    </row>
    <row r="190" spans="1:59" x14ac:dyDescent="0.2">
      <c r="A190" s="333" t="str">
        <f>IF($B190="","",INDEX('All CCC'!A$7:A$754,MATCH(WatchList!$B190,'All CCC'!$B$7:$B$754,0)))</f>
        <v/>
      </c>
      <c r="B190" s="127"/>
      <c r="C190" s="334" t="str">
        <f>IF($B190="","",INDEX('All CCC'!C$7:C$754,MATCH(WatchList!$B190,'All CCC'!$B$7:$B$754,0)))</f>
        <v/>
      </c>
      <c r="D190" s="334" t="str">
        <f>IF($B190="","",INDEX('All CCC'!D$7:D$754,MATCH(WatchList!$B190,'All CCC'!$B$7:$B$754,0)))</f>
        <v/>
      </c>
      <c r="E190" s="334" t="str">
        <f>IF($B190="","",INDEX('All CCC'!E$7:E$754,MATCH(WatchList!$B190,'All CCC'!$B$7:$B$754,0)))</f>
        <v/>
      </c>
      <c r="F190" s="334" t="str">
        <f>IF($B190="","",INDEX('All CCC'!F$7:F$754,MATCH(WatchList!$B190,'All CCC'!$B$7:$B$754,0)))</f>
        <v/>
      </c>
      <c r="G190" s="334" t="str">
        <f>IF($B190="","",INDEX('All CCC'!G$7:G$754,MATCH(WatchList!$B190,'All CCC'!$B$7:$B$754,0)))</f>
        <v/>
      </c>
      <c r="H190" s="334" t="str">
        <f>IF($B190="","",INDEX('All CCC'!H$7:H$754,MATCH(WatchList!$B190,'All CCC'!$B$7:$B$754,0)))</f>
        <v/>
      </c>
      <c r="I190" s="334" t="str">
        <f>IF($B190="","",INDEX('All CCC'!I$7:I$754,MATCH(WatchList!$B190,'All CCC'!$B$7:$B$754,0)))</f>
        <v/>
      </c>
      <c r="J190" s="334" t="str">
        <f>IF($B190="","",INDEX('All CCC'!J$7:J$754,MATCH(WatchList!$B190,'All CCC'!$B$7:$B$754,0)))</f>
        <v/>
      </c>
      <c r="K190" s="334" t="str">
        <f>IF($B190="","",INDEX('All CCC'!K$7:K$754,MATCH(WatchList!$B190,'All CCC'!$B$7:$B$754,0)))</f>
        <v/>
      </c>
      <c r="L190" s="334" t="str">
        <f>IF($B190="","",INDEX('All CCC'!L$7:L$754,MATCH(WatchList!$B190,'All CCC'!$B$7:$B$754,0)))</f>
        <v/>
      </c>
      <c r="M190" s="334" t="str">
        <f>IF($B190="","",INDEX('All CCC'!M$7:M$754,MATCH(WatchList!$B190,'All CCC'!$B$7:$B$754,0)))</f>
        <v/>
      </c>
      <c r="N190" s="334" t="str">
        <f>IF($B190="","",INDEX('All CCC'!N$7:N$754,MATCH(WatchList!$B190,'All CCC'!$B$7:$B$754,0)))</f>
        <v/>
      </c>
      <c r="O190" s="334" t="str">
        <f>IF($B190="","",INDEX('All CCC'!O$7:O$754,MATCH(WatchList!$B190,'All CCC'!$B$7:$B$754,0)))</f>
        <v/>
      </c>
      <c r="P190" s="335" t="str">
        <f>IF($B190="","",INDEX('All CCC'!P$7:P$754,MATCH(WatchList!$B190,'All CCC'!$B$7:$B$754,0)))</f>
        <v/>
      </c>
      <c r="Q190" s="335" t="str">
        <f>IF($B190="","",INDEX('All CCC'!Q$7:Q$754,MATCH(WatchList!$B190,'All CCC'!$B$7:$B$754,0)))</f>
        <v/>
      </c>
      <c r="R190" s="334" t="str">
        <f>IF($B190="","",INDEX('All CCC'!R$7:R$754,MATCH(WatchList!$B190,'All CCC'!$B$7:$B$754,0)))</f>
        <v/>
      </c>
      <c r="S190" s="334" t="str">
        <f>IF($B190="","",INDEX('All CCC'!S$7:S$754,MATCH(WatchList!$B190,'All CCC'!$B$7:$B$754,0)))</f>
        <v/>
      </c>
      <c r="T190" s="334" t="str">
        <f>IF($B190="","",INDEX('All CCC'!T$7:T$754,MATCH(WatchList!$B190,'All CCC'!$B$7:$B$754,0)))</f>
        <v/>
      </c>
      <c r="U190" s="334" t="str">
        <f>IF($B190="","",INDEX('All CCC'!U$7:U$754,MATCH(WatchList!$B190,'All CCC'!$B$7:$B$754,0)))</f>
        <v/>
      </c>
      <c r="V190" s="334" t="str">
        <f>IF($B190="","",INDEX('All CCC'!V$7:V$754,MATCH(WatchList!$B190,'All CCC'!$B$7:$B$754,0)))</f>
        <v/>
      </c>
      <c r="W190" s="334" t="str">
        <f>IF($B190="","",INDEX('All CCC'!W$7:W$754,MATCH(WatchList!$B190,'All CCC'!$B$7:$B$754,0)))</f>
        <v/>
      </c>
      <c r="X190" s="334" t="str">
        <f>IF($B190="","",INDEX('All CCC'!X$7:X$754,MATCH(WatchList!$B190,'All CCC'!$B$7:$B$754,0)))</f>
        <v/>
      </c>
      <c r="Y190" s="334" t="str">
        <f>IF($B190="","",INDEX('All CCC'!Y$7:Y$754,MATCH(WatchList!$B190,'All CCC'!$B$7:$B$754,0)))</f>
        <v/>
      </c>
      <c r="Z190" s="334" t="str">
        <f>IF($B190="","",INDEX('All CCC'!Z$7:Z$754,MATCH(WatchList!$B190,'All CCC'!$B$7:$B$754,0)))</f>
        <v/>
      </c>
      <c r="AA190" s="334" t="str">
        <f>IF($B190="","",INDEX('All CCC'!AA$7:AA$754,MATCH(WatchList!$B190,'All CCC'!$B$7:$B$754,0)))</f>
        <v/>
      </c>
      <c r="AB190" s="334" t="str">
        <f>IF($B190="","",INDEX('All CCC'!AB$7:AB$754,MATCH(WatchList!$B190,'All CCC'!$B$7:$B$754,0)))</f>
        <v/>
      </c>
      <c r="AC190" s="334" t="str">
        <f>IF($B190="","",INDEX('All CCC'!AC$7:AC$754,MATCH(WatchList!$B190,'All CCC'!$B$7:$B$754,0)))</f>
        <v/>
      </c>
      <c r="AD190" s="334" t="str">
        <f>IF($B190="","",INDEX('All CCC'!AD$7:AD$754,MATCH(WatchList!$B190,'All CCC'!$B$7:$B$754,0)))</f>
        <v/>
      </c>
      <c r="AE190" s="334" t="str">
        <f>IF($B190="","",INDEX('All CCC'!AE$7:AE$754,MATCH(WatchList!$B190,'All CCC'!$B$7:$B$754,0)))</f>
        <v/>
      </c>
      <c r="AF190" s="334" t="str">
        <f>IF($B190="","",INDEX('All CCC'!AF$7:AF$754,MATCH(WatchList!$B190,'All CCC'!$B$7:$B$754,0)))</f>
        <v/>
      </c>
      <c r="AG190" s="334" t="str">
        <f>IF($B190="","",INDEX('All CCC'!AG$7:AG$754,MATCH(WatchList!$B190,'All CCC'!$B$7:$B$754,0)))</f>
        <v/>
      </c>
      <c r="AH190" s="334" t="str">
        <f>IF($B190="","",INDEX('All CCC'!AH$7:AH$754,MATCH(WatchList!$B190,'All CCC'!$B$7:$B$754,0)))</f>
        <v/>
      </c>
      <c r="AI190" s="334" t="str">
        <f>IF($B190="","",INDEX('All CCC'!AI$7:AI$754,MATCH(WatchList!$B190,'All CCC'!$B$7:$B$754,0)))</f>
        <v/>
      </c>
      <c r="AJ190" s="334" t="str">
        <f>IF($B190="","",INDEX('All CCC'!AJ$7:AJ$754,MATCH(WatchList!$B190,'All CCC'!$B$7:$B$754,0)))</f>
        <v/>
      </c>
      <c r="AK190" s="334" t="str">
        <f>IF($B190="","",INDEX('All CCC'!AK$7:AK$754,MATCH(WatchList!$B190,'All CCC'!$B$7:$B$754,0)))</f>
        <v/>
      </c>
      <c r="AL190" s="334" t="str">
        <f>IF($B190="","",INDEX('All CCC'!AL$7:AL$754,MATCH(WatchList!$B190,'All CCC'!$B$7:$B$754,0)))</f>
        <v/>
      </c>
      <c r="AM190" s="334" t="str">
        <f>IF($B190="","",INDEX('All CCC'!AM$7:AM$754,MATCH(WatchList!$B190,'All CCC'!$B$7:$B$754,0)))</f>
        <v/>
      </c>
      <c r="AN190" s="334" t="str">
        <f>IF($B190="","",INDEX('All CCC'!AN$7:AN$754,MATCH(WatchList!$B190,'All CCC'!$B$7:$B$754,0)))</f>
        <v/>
      </c>
      <c r="AO190" s="334" t="str">
        <f>IF($B190="","",INDEX('All CCC'!AO$7:AO$754,MATCH(WatchList!$B190,'All CCC'!$B$7:$B$754,0)))</f>
        <v/>
      </c>
      <c r="AP190" s="334" t="str">
        <f>IF($B190="","",INDEX('All CCC'!AP$7:AP$754,MATCH(WatchList!$B190,'All CCC'!$B$7:$B$754,0)))</f>
        <v/>
      </c>
      <c r="AQ190" s="334" t="str">
        <f>IF($B190="","",INDEX('All CCC'!AQ$7:AQ$754,MATCH(WatchList!$B190,'All CCC'!$B$7:$B$754,0)))</f>
        <v/>
      </c>
      <c r="AR190" s="334" t="str">
        <f>IF($B190="","",INDEX('All CCC'!AR$7:AR$754,MATCH(WatchList!$B190,'All CCC'!$B$7:$B$754,0)))</f>
        <v/>
      </c>
      <c r="AS190" s="334" t="str">
        <f>IF($B190="","",INDEX('All CCC'!AS$7:AS$754,MATCH(WatchList!$B190,'All CCC'!$B$7:$B$754,0)))</f>
        <v/>
      </c>
      <c r="AT190" s="334" t="str">
        <f>IF($B190="","",INDEX('All CCC'!AT$7:AT$754,MATCH(WatchList!$B190,'All CCC'!$B$7:$B$754,0)))</f>
        <v/>
      </c>
      <c r="AU190" s="334" t="str">
        <f>IF($B190="","",INDEX('All CCC'!AU$7:AU$754,MATCH(WatchList!$B190,'All CCC'!$B$7:$B$754,0)))</f>
        <v/>
      </c>
      <c r="AV190" s="334" t="str">
        <f>IF($B190="","",INDEX('All CCC'!AV$7:AV$754,MATCH(WatchList!$B190,'All CCC'!$B$7:$B$754,0)))</f>
        <v/>
      </c>
      <c r="AW190" s="334" t="str">
        <f>IF($B190="","",INDEX('All CCC'!AW$7:AW$754,MATCH(WatchList!$B190,'All CCC'!$B$7:$B$754,0)))</f>
        <v/>
      </c>
      <c r="AX190" s="334" t="str">
        <f>IF($B190="","",INDEX('All CCC'!AX$7:AX$754,MATCH(WatchList!$B190,'All CCC'!$B$7:$B$754,0)))</f>
        <v/>
      </c>
      <c r="AY190" s="334" t="str">
        <f>IF($B190="","",INDEX('All CCC'!AY$7:AY$754,MATCH(WatchList!$B190,'All CCC'!$B$7:$B$754,0)))</f>
        <v/>
      </c>
      <c r="AZ190" s="334" t="str">
        <f>IF($B190="","",INDEX('All CCC'!AZ$7:AZ$754,MATCH(WatchList!$B190,'All CCC'!$B$7:$B$754,0)))</f>
        <v/>
      </c>
      <c r="BA190" s="334" t="str">
        <f>IF($B190="","",INDEX('All CCC'!BA$7:BA$754,MATCH(WatchList!$B190,'All CCC'!$B$7:$B$754,0)))</f>
        <v/>
      </c>
      <c r="BB190" s="334" t="str">
        <f>IF($B190="","",INDEX('All CCC'!BB$7:BB$754,MATCH(WatchList!$B190,'All CCC'!$B$7:$B$754,0)))</f>
        <v/>
      </c>
      <c r="BC190" s="334" t="str">
        <f>IF($B190="","",INDEX('All CCC'!BC$7:BC$754,MATCH(WatchList!$B190,'All CCC'!$B$7:$B$754,0)))</f>
        <v/>
      </c>
      <c r="BD190" s="334" t="str">
        <f>IF($B190="","",INDEX('All CCC'!BD$7:BD$754,MATCH(WatchList!$B190,'All CCC'!$B$7:$B$754,0)))</f>
        <v/>
      </c>
      <c r="BE190" s="334" t="str">
        <f>IF($B190="","",INDEX('All CCC'!BE$7:BE$754,MATCH(WatchList!$B190,'All CCC'!$B$7:$B$754,0)))</f>
        <v/>
      </c>
      <c r="BF190" s="334" t="str">
        <f>IF($B190="","",INDEX('All CCC'!BF$7:BF$754,MATCH(WatchList!$B190,'All CCC'!$B$7:$B$754,0)))</f>
        <v/>
      </c>
      <c r="BG190" s="334" t="str">
        <f>IF($B190="","",INDEX('All CCC'!BG$7:BG$754,MATCH(WatchList!$B190,'All CCC'!$B$7:$B$754,0)))</f>
        <v/>
      </c>
    </row>
    <row r="191" spans="1:59" x14ac:dyDescent="0.2">
      <c r="A191" s="333" t="str">
        <f>IF($B191="","",INDEX('All CCC'!A$7:A$754,MATCH(WatchList!$B191,'All CCC'!$B$7:$B$754,0)))</f>
        <v/>
      </c>
      <c r="B191" s="127"/>
      <c r="C191" s="334" t="str">
        <f>IF($B191="","",INDEX('All CCC'!C$7:C$754,MATCH(WatchList!$B191,'All CCC'!$B$7:$B$754,0)))</f>
        <v/>
      </c>
      <c r="D191" s="334" t="str">
        <f>IF($B191="","",INDEX('All CCC'!D$7:D$754,MATCH(WatchList!$B191,'All CCC'!$B$7:$B$754,0)))</f>
        <v/>
      </c>
      <c r="E191" s="334" t="str">
        <f>IF($B191="","",INDEX('All CCC'!E$7:E$754,MATCH(WatchList!$B191,'All CCC'!$B$7:$B$754,0)))</f>
        <v/>
      </c>
      <c r="F191" s="334" t="str">
        <f>IF($B191="","",INDEX('All CCC'!F$7:F$754,MATCH(WatchList!$B191,'All CCC'!$B$7:$B$754,0)))</f>
        <v/>
      </c>
      <c r="G191" s="334" t="str">
        <f>IF($B191="","",INDEX('All CCC'!G$7:G$754,MATCH(WatchList!$B191,'All CCC'!$B$7:$B$754,0)))</f>
        <v/>
      </c>
      <c r="H191" s="334" t="str">
        <f>IF($B191="","",INDEX('All CCC'!H$7:H$754,MATCH(WatchList!$B191,'All CCC'!$B$7:$B$754,0)))</f>
        <v/>
      </c>
      <c r="I191" s="334" t="str">
        <f>IF($B191="","",INDEX('All CCC'!I$7:I$754,MATCH(WatchList!$B191,'All CCC'!$B$7:$B$754,0)))</f>
        <v/>
      </c>
      <c r="J191" s="334" t="str">
        <f>IF($B191="","",INDEX('All CCC'!J$7:J$754,MATCH(WatchList!$B191,'All CCC'!$B$7:$B$754,0)))</f>
        <v/>
      </c>
      <c r="K191" s="334" t="str">
        <f>IF($B191="","",INDEX('All CCC'!K$7:K$754,MATCH(WatchList!$B191,'All CCC'!$B$7:$B$754,0)))</f>
        <v/>
      </c>
      <c r="L191" s="334" t="str">
        <f>IF($B191="","",INDEX('All CCC'!L$7:L$754,MATCH(WatchList!$B191,'All CCC'!$B$7:$B$754,0)))</f>
        <v/>
      </c>
      <c r="M191" s="334" t="str">
        <f>IF($B191="","",INDEX('All CCC'!M$7:M$754,MATCH(WatchList!$B191,'All CCC'!$B$7:$B$754,0)))</f>
        <v/>
      </c>
      <c r="N191" s="334" t="str">
        <f>IF($B191="","",INDEX('All CCC'!N$7:N$754,MATCH(WatchList!$B191,'All CCC'!$B$7:$B$754,0)))</f>
        <v/>
      </c>
      <c r="O191" s="334" t="str">
        <f>IF($B191="","",INDEX('All CCC'!O$7:O$754,MATCH(WatchList!$B191,'All CCC'!$B$7:$B$754,0)))</f>
        <v/>
      </c>
      <c r="P191" s="335" t="str">
        <f>IF($B191="","",INDEX('All CCC'!P$7:P$754,MATCH(WatchList!$B191,'All CCC'!$B$7:$B$754,0)))</f>
        <v/>
      </c>
      <c r="Q191" s="335" t="str">
        <f>IF($B191="","",INDEX('All CCC'!Q$7:Q$754,MATCH(WatchList!$B191,'All CCC'!$B$7:$B$754,0)))</f>
        <v/>
      </c>
      <c r="R191" s="334" t="str">
        <f>IF($B191="","",INDEX('All CCC'!R$7:R$754,MATCH(WatchList!$B191,'All CCC'!$B$7:$B$754,0)))</f>
        <v/>
      </c>
      <c r="S191" s="334" t="str">
        <f>IF($B191="","",INDEX('All CCC'!S$7:S$754,MATCH(WatchList!$B191,'All CCC'!$B$7:$B$754,0)))</f>
        <v/>
      </c>
      <c r="T191" s="334" t="str">
        <f>IF($B191="","",INDEX('All CCC'!T$7:T$754,MATCH(WatchList!$B191,'All CCC'!$B$7:$B$754,0)))</f>
        <v/>
      </c>
      <c r="U191" s="334" t="str">
        <f>IF($B191="","",INDEX('All CCC'!U$7:U$754,MATCH(WatchList!$B191,'All CCC'!$B$7:$B$754,0)))</f>
        <v/>
      </c>
      <c r="V191" s="334" t="str">
        <f>IF($B191="","",INDEX('All CCC'!V$7:V$754,MATCH(WatchList!$B191,'All CCC'!$B$7:$B$754,0)))</f>
        <v/>
      </c>
      <c r="W191" s="334" t="str">
        <f>IF($B191="","",INDEX('All CCC'!W$7:W$754,MATCH(WatchList!$B191,'All CCC'!$B$7:$B$754,0)))</f>
        <v/>
      </c>
      <c r="X191" s="334" t="str">
        <f>IF($B191="","",INDEX('All CCC'!X$7:X$754,MATCH(WatchList!$B191,'All CCC'!$B$7:$B$754,0)))</f>
        <v/>
      </c>
      <c r="Y191" s="334" t="str">
        <f>IF($B191="","",INDEX('All CCC'!Y$7:Y$754,MATCH(WatchList!$B191,'All CCC'!$B$7:$B$754,0)))</f>
        <v/>
      </c>
      <c r="Z191" s="334" t="str">
        <f>IF($B191="","",INDEX('All CCC'!Z$7:Z$754,MATCH(WatchList!$B191,'All CCC'!$B$7:$B$754,0)))</f>
        <v/>
      </c>
      <c r="AA191" s="334" t="str">
        <f>IF($B191="","",INDEX('All CCC'!AA$7:AA$754,MATCH(WatchList!$B191,'All CCC'!$B$7:$B$754,0)))</f>
        <v/>
      </c>
      <c r="AB191" s="334" t="str">
        <f>IF($B191="","",INDEX('All CCC'!AB$7:AB$754,MATCH(WatchList!$B191,'All CCC'!$B$7:$B$754,0)))</f>
        <v/>
      </c>
      <c r="AC191" s="334" t="str">
        <f>IF($B191="","",INDEX('All CCC'!AC$7:AC$754,MATCH(WatchList!$B191,'All CCC'!$B$7:$B$754,0)))</f>
        <v/>
      </c>
      <c r="AD191" s="334" t="str">
        <f>IF($B191="","",INDEX('All CCC'!AD$7:AD$754,MATCH(WatchList!$B191,'All CCC'!$B$7:$B$754,0)))</f>
        <v/>
      </c>
      <c r="AE191" s="334" t="str">
        <f>IF($B191="","",INDEX('All CCC'!AE$7:AE$754,MATCH(WatchList!$B191,'All CCC'!$B$7:$B$754,0)))</f>
        <v/>
      </c>
      <c r="AF191" s="334" t="str">
        <f>IF($B191="","",INDEX('All CCC'!AF$7:AF$754,MATCH(WatchList!$B191,'All CCC'!$B$7:$B$754,0)))</f>
        <v/>
      </c>
      <c r="AG191" s="334" t="str">
        <f>IF($B191="","",INDEX('All CCC'!AG$7:AG$754,MATCH(WatchList!$B191,'All CCC'!$B$7:$B$754,0)))</f>
        <v/>
      </c>
      <c r="AH191" s="334" t="str">
        <f>IF($B191="","",INDEX('All CCC'!AH$7:AH$754,MATCH(WatchList!$B191,'All CCC'!$B$7:$B$754,0)))</f>
        <v/>
      </c>
      <c r="AI191" s="334" t="str">
        <f>IF($B191="","",INDEX('All CCC'!AI$7:AI$754,MATCH(WatchList!$B191,'All CCC'!$B$7:$B$754,0)))</f>
        <v/>
      </c>
      <c r="AJ191" s="334" t="str">
        <f>IF($B191="","",INDEX('All CCC'!AJ$7:AJ$754,MATCH(WatchList!$B191,'All CCC'!$B$7:$B$754,0)))</f>
        <v/>
      </c>
      <c r="AK191" s="334" t="str">
        <f>IF($B191="","",INDEX('All CCC'!AK$7:AK$754,MATCH(WatchList!$B191,'All CCC'!$B$7:$B$754,0)))</f>
        <v/>
      </c>
      <c r="AL191" s="334" t="str">
        <f>IF($B191="","",INDEX('All CCC'!AL$7:AL$754,MATCH(WatchList!$B191,'All CCC'!$B$7:$B$754,0)))</f>
        <v/>
      </c>
      <c r="AM191" s="334" t="str">
        <f>IF($B191="","",INDEX('All CCC'!AM$7:AM$754,MATCH(WatchList!$B191,'All CCC'!$B$7:$B$754,0)))</f>
        <v/>
      </c>
      <c r="AN191" s="334" t="str">
        <f>IF($B191="","",INDEX('All CCC'!AN$7:AN$754,MATCH(WatchList!$B191,'All CCC'!$B$7:$B$754,0)))</f>
        <v/>
      </c>
      <c r="AO191" s="334" t="str">
        <f>IF($B191="","",INDEX('All CCC'!AO$7:AO$754,MATCH(WatchList!$B191,'All CCC'!$B$7:$B$754,0)))</f>
        <v/>
      </c>
      <c r="AP191" s="334" t="str">
        <f>IF($B191="","",INDEX('All CCC'!AP$7:AP$754,MATCH(WatchList!$B191,'All CCC'!$B$7:$B$754,0)))</f>
        <v/>
      </c>
      <c r="AQ191" s="334" t="str">
        <f>IF($B191="","",INDEX('All CCC'!AQ$7:AQ$754,MATCH(WatchList!$B191,'All CCC'!$B$7:$B$754,0)))</f>
        <v/>
      </c>
      <c r="AR191" s="334" t="str">
        <f>IF($B191="","",INDEX('All CCC'!AR$7:AR$754,MATCH(WatchList!$B191,'All CCC'!$B$7:$B$754,0)))</f>
        <v/>
      </c>
      <c r="AS191" s="334" t="str">
        <f>IF($B191="","",INDEX('All CCC'!AS$7:AS$754,MATCH(WatchList!$B191,'All CCC'!$B$7:$B$754,0)))</f>
        <v/>
      </c>
      <c r="AT191" s="334" t="str">
        <f>IF($B191="","",INDEX('All CCC'!AT$7:AT$754,MATCH(WatchList!$B191,'All CCC'!$B$7:$B$754,0)))</f>
        <v/>
      </c>
      <c r="AU191" s="334" t="str">
        <f>IF($B191="","",INDEX('All CCC'!AU$7:AU$754,MATCH(WatchList!$B191,'All CCC'!$B$7:$B$754,0)))</f>
        <v/>
      </c>
      <c r="AV191" s="334" t="str">
        <f>IF($B191="","",INDEX('All CCC'!AV$7:AV$754,MATCH(WatchList!$B191,'All CCC'!$B$7:$B$754,0)))</f>
        <v/>
      </c>
      <c r="AW191" s="334" t="str">
        <f>IF($B191="","",INDEX('All CCC'!AW$7:AW$754,MATCH(WatchList!$B191,'All CCC'!$B$7:$B$754,0)))</f>
        <v/>
      </c>
      <c r="AX191" s="334" t="str">
        <f>IF($B191="","",INDEX('All CCC'!AX$7:AX$754,MATCH(WatchList!$B191,'All CCC'!$B$7:$B$754,0)))</f>
        <v/>
      </c>
      <c r="AY191" s="334" t="str">
        <f>IF($B191="","",INDEX('All CCC'!AY$7:AY$754,MATCH(WatchList!$B191,'All CCC'!$B$7:$B$754,0)))</f>
        <v/>
      </c>
      <c r="AZ191" s="334" t="str">
        <f>IF($B191="","",INDEX('All CCC'!AZ$7:AZ$754,MATCH(WatchList!$B191,'All CCC'!$B$7:$B$754,0)))</f>
        <v/>
      </c>
      <c r="BA191" s="334" t="str">
        <f>IF($B191="","",INDEX('All CCC'!BA$7:BA$754,MATCH(WatchList!$B191,'All CCC'!$B$7:$B$754,0)))</f>
        <v/>
      </c>
      <c r="BB191" s="334" t="str">
        <f>IF($B191="","",INDEX('All CCC'!BB$7:BB$754,MATCH(WatchList!$B191,'All CCC'!$B$7:$B$754,0)))</f>
        <v/>
      </c>
      <c r="BC191" s="334" t="str">
        <f>IF($B191="","",INDEX('All CCC'!BC$7:BC$754,MATCH(WatchList!$B191,'All CCC'!$B$7:$B$754,0)))</f>
        <v/>
      </c>
      <c r="BD191" s="334" t="str">
        <f>IF($B191="","",INDEX('All CCC'!BD$7:BD$754,MATCH(WatchList!$B191,'All CCC'!$B$7:$B$754,0)))</f>
        <v/>
      </c>
      <c r="BE191" s="334" t="str">
        <f>IF($B191="","",INDEX('All CCC'!BE$7:BE$754,MATCH(WatchList!$B191,'All CCC'!$B$7:$B$754,0)))</f>
        <v/>
      </c>
      <c r="BF191" s="334" t="str">
        <f>IF($B191="","",INDEX('All CCC'!BF$7:BF$754,MATCH(WatchList!$B191,'All CCC'!$B$7:$B$754,0)))</f>
        <v/>
      </c>
      <c r="BG191" s="334" t="str">
        <f>IF($B191="","",INDEX('All CCC'!BG$7:BG$754,MATCH(WatchList!$B191,'All CCC'!$B$7:$B$754,0)))</f>
        <v/>
      </c>
    </row>
    <row r="192" spans="1:59" x14ac:dyDescent="0.2">
      <c r="A192" s="333" t="str">
        <f>IF($B192="","",INDEX('All CCC'!A$7:A$754,MATCH(WatchList!$B192,'All CCC'!$B$7:$B$754,0)))</f>
        <v/>
      </c>
      <c r="B192" s="127"/>
      <c r="C192" s="334" t="str">
        <f>IF($B192="","",INDEX('All CCC'!C$7:C$754,MATCH(WatchList!$B192,'All CCC'!$B$7:$B$754,0)))</f>
        <v/>
      </c>
      <c r="D192" s="334" t="str">
        <f>IF($B192="","",INDEX('All CCC'!D$7:D$754,MATCH(WatchList!$B192,'All CCC'!$B$7:$B$754,0)))</f>
        <v/>
      </c>
      <c r="E192" s="334" t="str">
        <f>IF($B192="","",INDEX('All CCC'!E$7:E$754,MATCH(WatchList!$B192,'All CCC'!$B$7:$B$754,0)))</f>
        <v/>
      </c>
      <c r="F192" s="334" t="str">
        <f>IF($B192="","",INDEX('All CCC'!F$7:F$754,MATCH(WatchList!$B192,'All CCC'!$B$7:$B$754,0)))</f>
        <v/>
      </c>
      <c r="G192" s="334" t="str">
        <f>IF($B192="","",INDEX('All CCC'!G$7:G$754,MATCH(WatchList!$B192,'All CCC'!$B$7:$B$754,0)))</f>
        <v/>
      </c>
      <c r="H192" s="334" t="str">
        <f>IF($B192="","",INDEX('All CCC'!H$7:H$754,MATCH(WatchList!$B192,'All CCC'!$B$7:$B$754,0)))</f>
        <v/>
      </c>
      <c r="I192" s="334" t="str">
        <f>IF($B192="","",INDEX('All CCC'!I$7:I$754,MATCH(WatchList!$B192,'All CCC'!$B$7:$B$754,0)))</f>
        <v/>
      </c>
      <c r="J192" s="334" t="str">
        <f>IF($B192="","",INDEX('All CCC'!J$7:J$754,MATCH(WatchList!$B192,'All CCC'!$B$7:$B$754,0)))</f>
        <v/>
      </c>
      <c r="K192" s="334" t="str">
        <f>IF($B192="","",INDEX('All CCC'!K$7:K$754,MATCH(WatchList!$B192,'All CCC'!$B$7:$B$754,0)))</f>
        <v/>
      </c>
      <c r="L192" s="334" t="str">
        <f>IF($B192="","",INDEX('All CCC'!L$7:L$754,MATCH(WatchList!$B192,'All CCC'!$B$7:$B$754,0)))</f>
        <v/>
      </c>
      <c r="M192" s="334" t="str">
        <f>IF($B192="","",INDEX('All CCC'!M$7:M$754,MATCH(WatchList!$B192,'All CCC'!$B$7:$B$754,0)))</f>
        <v/>
      </c>
      <c r="N192" s="334" t="str">
        <f>IF($B192="","",INDEX('All CCC'!N$7:N$754,MATCH(WatchList!$B192,'All CCC'!$B$7:$B$754,0)))</f>
        <v/>
      </c>
      <c r="O192" s="334" t="str">
        <f>IF($B192="","",INDEX('All CCC'!O$7:O$754,MATCH(WatchList!$B192,'All CCC'!$B$7:$B$754,0)))</f>
        <v/>
      </c>
      <c r="P192" s="335" t="str">
        <f>IF($B192="","",INDEX('All CCC'!P$7:P$754,MATCH(WatchList!$B192,'All CCC'!$B$7:$B$754,0)))</f>
        <v/>
      </c>
      <c r="Q192" s="335" t="str">
        <f>IF($B192="","",INDEX('All CCC'!Q$7:Q$754,MATCH(WatchList!$B192,'All CCC'!$B$7:$B$754,0)))</f>
        <v/>
      </c>
      <c r="R192" s="334" t="str">
        <f>IF($B192="","",INDEX('All CCC'!R$7:R$754,MATCH(WatchList!$B192,'All CCC'!$B$7:$B$754,0)))</f>
        <v/>
      </c>
      <c r="S192" s="334" t="str">
        <f>IF($B192="","",INDEX('All CCC'!S$7:S$754,MATCH(WatchList!$B192,'All CCC'!$B$7:$B$754,0)))</f>
        <v/>
      </c>
      <c r="T192" s="334" t="str">
        <f>IF($B192="","",INDEX('All CCC'!T$7:T$754,MATCH(WatchList!$B192,'All CCC'!$B$7:$B$754,0)))</f>
        <v/>
      </c>
      <c r="U192" s="334" t="str">
        <f>IF($B192="","",INDEX('All CCC'!U$7:U$754,MATCH(WatchList!$B192,'All CCC'!$B$7:$B$754,0)))</f>
        <v/>
      </c>
      <c r="V192" s="334" t="str">
        <f>IF($B192="","",INDEX('All CCC'!V$7:V$754,MATCH(WatchList!$B192,'All CCC'!$B$7:$B$754,0)))</f>
        <v/>
      </c>
      <c r="W192" s="334" t="str">
        <f>IF($B192="","",INDEX('All CCC'!W$7:W$754,MATCH(WatchList!$B192,'All CCC'!$B$7:$B$754,0)))</f>
        <v/>
      </c>
      <c r="X192" s="334" t="str">
        <f>IF($B192="","",INDEX('All CCC'!X$7:X$754,MATCH(WatchList!$B192,'All CCC'!$B$7:$B$754,0)))</f>
        <v/>
      </c>
      <c r="Y192" s="334" t="str">
        <f>IF($B192="","",INDEX('All CCC'!Y$7:Y$754,MATCH(WatchList!$B192,'All CCC'!$B$7:$B$754,0)))</f>
        <v/>
      </c>
      <c r="Z192" s="334" t="str">
        <f>IF($B192="","",INDEX('All CCC'!Z$7:Z$754,MATCH(WatchList!$B192,'All CCC'!$B$7:$B$754,0)))</f>
        <v/>
      </c>
      <c r="AA192" s="334" t="str">
        <f>IF($B192="","",INDEX('All CCC'!AA$7:AA$754,MATCH(WatchList!$B192,'All CCC'!$B$7:$B$754,0)))</f>
        <v/>
      </c>
      <c r="AB192" s="334" t="str">
        <f>IF($B192="","",INDEX('All CCC'!AB$7:AB$754,MATCH(WatchList!$B192,'All CCC'!$B$7:$B$754,0)))</f>
        <v/>
      </c>
      <c r="AC192" s="334" t="str">
        <f>IF($B192="","",INDEX('All CCC'!AC$7:AC$754,MATCH(WatchList!$B192,'All CCC'!$B$7:$B$754,0)))</f>
        <v/>
      </c>
      <c r="AD192" s="334" t="str">
        <f>IF($B192="","",INDEX('All CCC'!AD$7:AD$754,MATCH(WatchList!$B192,'All CCC'!$B$7:$B$754,0)))</f>
        <v/>
      </c>
      <c r="AE192" s="334" t="str">
        <f>IF($B192="","",INDEX('All CCC'!AE$7:AE$754,MATCH(WatchList!$B192,'All CCC'!$B$7:$B$754,0)))</f>
        <v/>
      </c>
      <c r="AF192" s="334" t="str">
        <f>IF($B192="","",INDEX('All CCC'!AF$7:AF$754,MATCH(WatchList!$B192,'All CCC'!$B$7:$B$754,0)))</f>
        <v/>
      </c>
      <c r="AG192" s="334" t="str">
        <f>IF($B192="","",INDEX('All CCC'!AG$7:AG$754,MATCH(WatchList!$B192,'All CCC'!$B$7:$B$754,0)))</f>
        <v/>
      </c>
      <c r="AH192" s="334" t="str">
        <f>IF($B192="","",INDEX('All CCC'!AH$7:AH$754,MATCH(WatchList!$B192,'All CCC'!$B$7:$B$754,0)))</f>
        <v/>
      </c>
      <c r="AI192" s="334" t="str">
        <f>IF($B192="","",INDEX('All CCC'!AI$7:AI$754,MATCH(WatchList!$B192,'All CCC'!$B$7:$B$754,0)))</f>
        <v/>
      </c>
      <c r="AJ192" s="334" t="str">
        <f>IF($B192="","",INDEX('All CCC'!AJ$7:AJ$754,MATCH(WatchList!$B192,'All CCC'!$B$7:$B$754,0)))</f>
        <v/>
      </c>
      <c r="AK192" s="334" t="str">
        <f>IF($B192="","",INDEX('All CCC'!AK$7:AK$754,MATCH(WatchList!$B192,'All CCC'!$B$7:$B$754,0)))</f>
        <v/>
      </c>
      <c r="AL192" s="334" t="str">
        <f>IF($B192="","",INDEX('All CCC'!AL$7:AL$754,MATCH(WatchList!$B192,'All CCC'!$B$7:$B$754,0)))</f>
        <v/>
      </c>
      <c r="AM192" s="334" t="str">
        <f>IF($B192="","",INDEX('All CCC'!AM$7:AM$754,MATCH(WatchList!$B192,'All CCC'!$B$7:$B$754,0)))</f>
        <v/>
      </c>
      <c r="AN192" s="334" t="str">
        <f>IF($B192="","",INDEX('All CCC'!AN$7:AN$754,MATCH(WatchList!$B192,'All CCC'!$B$7:$B$754,0)))</f>
        <v/>
      </c>
      <c r="AO192" s="334" t="str">
        <f>IF($B192="","",INDEX('All CCC'!AO$7:AO$754,MATCH(WatchList!$B192,'All CCC'!$B$7:$B$754,0)))</f>
        <v/>
      </c>
      <c r="AP192" s="334" t="str">
        <f>IF($B192="","",INDEX('All CCC'!AP$7:AP$754,MATCH(WatchList!$B192,'All CCC'!$B$7:$B$754,0)))</f>
        <v/>
      </c>
      <c r="AQ192" s="334" t="str">
        <f>IF($B192="","",INDEX('All CCC'!AQ$7:AQ$754,MATCH(WatchList!$B192,'All CCC'!$B$7:$B$754,0)))</f>
        <v/>
      </c>
      <c r="AR192" s="334" t="str">
        <f>IF($B192="","",INDEX('All CCC'!AR$7:AR$754,MATCH(WatchList!$B192,'All CCC'!$B$7:$B$754,0)))</f>
        <v/>
      </c>
      <c r="AS192" s="334" t="str">
        <f>IF($B192="","",INDEX('All CCC'!AS$7:AS$754,MATCH(WatchList!$B192,'All CCC'!$B$7:$B$754,0)))</f>
        <v/>
      </c>
      <c r="AT192" s="334" t="str">
        <f>IF($B192="","",INDEX('All CCC'!AT$7:AT$754,MATCH(WatchList!$B192,'All CCC'!$B$7:$B$754,0)))</f>
        <v/>
      </c>
      <c r="AU192" s="334" t="str">
        <f>IF($B192="","",INDEX('All CCC'!AU$7:AU$754,MATCH(WatchList!$B192,'All CCC'!$B$7:$B$754,0)))</f>
        <v/>
      </c>
      <c r="AV192" s="334" t="str">
        <f>IF($B192="","",INDEX('All CCC'!AV$7:AV$754,MATCH(WatchList!$B192,'All CCC'!$B$7:$B$754,0)))</f>
        <v/>
      </c>
      <c r="AW192" s="334" t="str">
        <f>IF($B192="","",INDEX('All CCC'!AW$7:AW$754,MATCH(WatchList!$B192,'All CCC'!$B$7:$B$754,0)))</f>
        <v/>
      </c>
      <c r="AX192" s="334" t="str">
        <f>IF($B192="","",INDEX('All CCC'!AX$7:AX$754,MATCH(WatchList!$B192,'All CCC'!$B$7:$B$754,0)))</f>
        <v/>
      </c>
      <c r="AY192" s="334" t="str">
        <f>IF($B192="","",INDEX('All CCC'!AY$7:AY$754,MATCH(WatchList!$B192,'All CCC'!$B$7:$B$754,0)))</f>
        <v/>
      </c>
      <c r="AZ192" s="334" t="str">
        <f>IF($B192="","",INDEX('All CCC'!AZ$7:AZ$754,MATCH(WatchList!$B192,'All CCC'!$B$7:$B$754,0)))</f>
        <v/>
      </c>
      <c r="BA192" s="334" t="str">
        <f>IF($B192="","",INDEX('All CCC'!BA$7:BA$754,MATCH(WatchList!$B192,'All CCC'!$B$7:$B$754,0)))</f>
        <v/>
      </c>
      <c r="BB192" s="334" t="str">
        <f>IF($B192="","",INDEX('All CCC'!BB$7:BB$754,MATCH(WatchList!$B192,'All CCC'!$B$7:$B$754,0)))</f>
        <v/>
      </c>
      <c r="BC192" s="334" t="str">
        <f>IF($B192="","",INDEX('All CCC'!BC$7:BC$754,MATCH(WatchList!$B192,'All CCC'!$B$7:$B$754,0)))</f>
        <v/>
      </c>
      <c r="BD192" s="334" t="str">
        <f>IF($B192="","",INDEX('All CCC'!BD$7:BD$754,MATCH(WatchList!$B192,'All CCC'!$B$7:$B$754,0)))</f>
        <v/>
      </c>
      <c r="BE192" s="334" t="str">
        <f>IF($B192="","",INDEX('All CCC'!BE$7:BE$754,MATCH(WatchList!$B192,'All CCC'!$B$7:$B$754,0)))</f>
        <v/>
      </c>
      <c r="BF192" s="334" t="str">
        <f>IF($B192="","",INDEX('All CCC'!BF$7:BF$754,MATCH(WatchList!$B192,'All CCC'!$B$7:$B$754,0)))</f>
        <v/>
      </c>
      <c r="BG192" s="334" t="str">
        <f>IF($B192="","",INDEX('All CCC'!BG$7:BG$754,MATCH(WatchList!$B192,'All CCC'!$B$7:$B$754,0)))</f>
        <v/>
      </c>
    </row>
    <row r="193" spans="1:59" x14ac:dyDescent="0.2">
      <c r="A193" s="333" t="str">
        <f>IF($B193="","",INDEX('All CCC'!A$7:A$754,MATCH(WatchList!$B193,'All CCC'!$B$7:$B$754,0)))</f>
        <v/>
      </c>
      <c r="B193" s="127"/>
      <c r="C193" s="334" t="str">
        <f>IF($B193="","",INDEX('All CCC'!C$7:C$754,MATCH(WatchList!$B193,'All CCC'!$B$7:$B$754,0)))</f>
        <v/>
      </c>
      <c r="D193" s="334" t="str">
        <f>IF($B193="","",INDEX('All CCC'!D$7:D$754,MATCH(WatchList!$B193,'All CCC'!$B$7:$B$754,0)))</f>
        <v/>
      </c>
      <c r="E193" s="334" t="str">
        <f>IF($B193="","",INDEX('All CCC'!E$7:E$754,MATCH(WatchList!$B193,'All CCC'!$B$7:$B$754,0)))</f>
        <v/>
      </c>
      <c r="F193" s="334" t="str">
        <f>IF($B193="","",INDEX('All CCC'!F$7:F$754,MATCH(WatchList!$B193,'All CCC'!$B$7:$B$754,0)))</f>
        <v/>
      </c>
      <c r="G193" s="334" t="str">
        <f>IF($B193="","",INDEX('All CCC'!G$7:G$754,MATCH(WatchList!$B193,'All CCC'!$B$7:$B$754,0)))</f>
        <v/>
      </c>
      <c r="H193" s="334" t="str">
        <f>IF($B193="","",INDEX('All CCC'!H$7:H$754,MATCH(WatchList!$B193,'All CCC'!$B$7:$B$754,0)))</f>
        <v/>
      </c>
      <c r="I193" s="334" t="str">
        <f>IF($B193="","",INDEX('All CCC'!I$7:I$754,MATCH(WatchList!$B193,'All CCC'!$B$7:$B$754,0)))</f>
        <v/>
      </c>
      <c r="J193" s="334" t="str">
        <f>IF($B193="","",INDEX('All CCC'!J$7:J$754,MATCH(WatchList!$B193,'All CCC'!$B$7:$B$754,0)))</f>
        <v/>
      </c>
      <c r="K193" s="334" t="str">
        <f>IF($B193="","",INDEX('All CCC'!K$7:K$754,MATCH(WatchList!$B193,'All CCC'!$B$7:$B$754,0)))</f>
        <v/>
      </c>
      <c r="L193" s="334" t="str">
        <f>IF($B193="","",INDEX('All CCC'!L$7:L$754,MATCH(WatchList!$B193,'All CCC'!$B$7:$B$754,0)))</f>
        <v/>
      </c>
      <c r="M193" s="334" t="str">
        <f>IF($B193="","",INDEX('All CCC'!M$7:M$754,MATCH(WatchList!$B193,'All CCC'!$B$7:$B$754,0)))</f>
        <v/>
      </c>
      <c r="N193" s="334" t="str">
        <f>IF($B193="","",INDEX('All CCC'!N$7:N$754,MATCH(WatchList!$B193,'All CCC'!$B$7:$B$754,0)))</f>
        <v/>
      </c>
      <c r="O193" s="334" t="str">
        <f>IF($B193="","",INDEX('All CCC'!O$7:O$754,MATCH(WatchList!$B193,'All CCC'!$B$7:$B$754,0)))</f>
        <v/>
      </c>
      <c r="P193" s="335" t="str">
        <f>IF($B193="","",INDEX('All CCC'!P$7:P$754,MATCH(WatchList!$B193,'All CCC'!$B$7:$B$754,0)))</f>
        <v/>
      </c>
      <c r="Q193" s="335" t="str">
        <f>IF($B193="","",INDEX('All CCC'!Q$7:Q$754,MATCH(WatchList!$B193,'All CCC'!$B$7:$B$754,0)))</f>
        <v/>
      </c>
      <c r="R193" s="334" t="str">
        <f>IF($B193="","",INDEX('All CCC'!R$7:R$754,MATCH(WatchList!$B193,'All CCC'!$B$7:$B$754,0)))</f>
        <v/>
      </c>
      <c r="S193" s="334" t="str">
        <f>IF($B193="","",INDEX('All CCC'!S$7:S$754,MATCH(WatchList!$B193,'All CCC'!$B$7:$B$754,0)))</f>
        <v/>
      </c>
      <c r="T193" s="334" t="str">
        <f>IF($B193="","",INDEX('All CCC'!T$7:T$754,MATCH(WatchList!$B193,'All CCC'!$B$7:$B$754,0)))</f>
        <v/>
      </c>
      <c r="U193" s="334" t="str">
        <f>IF($B193="","",INDEX('All CCC'!U$7:U$754,MATCH(WatchList!$B193,'All CCC'!$B$7:$B$754,0)))</f>
        <v/>
      </c>
      <c r="V193" s="334" t="str">
        <f>IF($B193="","",INDEX('All CCC'!V$7:V$754,MATCH(WatchList!$B193,'All CCC'!$B$7:$B$754,0)))</f>
        <v/>
      </c>
      <c r="W193" s="334" t="str">
        <f>IF($B193="","",INDEX('All CCC'!W$7:W$754,MATCH(WatchList!$B193,'All CCC'!$B$7:$B$754,0)))</f>
        <v/>
      </c>
      <c r="X193" s="334" t="str">
        <f>IF($B193="","",INDEX('All CCC'!X$7:X$754,MATCH(WatchList!$B193,'All CCC'!$B$7:$B$754,0)))</f>
        <v/>
      </c>
      <c r="Y193" s="334" t="str">
        <f>IF($B193="","",INDEX('All CCC'!Y$7:Y$754,MATCH(WatchList!$B193,'All CCC'!$B$7:$B$754,0)))</f>
        <v/>
      </c>
      <c r="Z193" s="334" t="str">
        <f>IF($B193="","",INDEX('All CCC'!Z$7:Z$754,MATCH(WatchList!$B193,'All CCC'!$B$7:$B$754,0)))</f>
        <v/>
      </c>
      <c r="AA193" s="334" t="str">
        <f>IF($B193="","",INDEX('All CCC'!AA$7:AA$754,MATCH(WatchList!$B193,'All CCC'!$B$7:$B$754,0)))</f>
        <v/>
      </c>
      <c r="AB193" s="334" t="str">
        <f>IF($B193="","",INDEX('All CCC'!AB$7:AB$754,MATCH(WatchList!$B193,'All CCC'!$B$7:$B$754,0)))</f>
        <v/>
      </c>
      <c r="AC193" s="334" t="str">
        <f>IF($B193="","",INDEX('All CCC'!AC$7:AC$754,MATCH(WatchList!$B193,'All CCC'!$B$7:$B$754,0)))</f>
        <v/>
      </c>
      <c r="AD193" s="334" t="str">
        <f>IF($B193="","",INDEX('All CCC'!AD$7:AD$754,MATCH(WatchList!$B193,'All CCC'!$B$7:$B$754,0)))</f>
        <v/>
      </c>
      <c r="AE193" s="334" t="str">
        <f>IF($B193="","",INDEX('All CCC'!AE$7:AE$754,MATCH(WatchList!$B193,'All CCC'!$B$7:$B$754,0)))</f>
        <v/>
      </c>
      <c r="AF193" s="334" t="str">
        <f>IF($B193="","",INDEX('All CCC'!AF$7:AF$754,MATCH(WatchList!$B193,'All CCC'!$B$7:$B$754,0)))</f>
        <v/>
      </c>
      <c r="AG193" s="334" t="str">
        <f>IF($B193="","",INDEX('All CCC'!AG$7:AG$754,MATCH(WatchList!$B193,'All CCC'!$B$7:$B$754,0)))</f>
        <v/>
      </c>
      <c r="AH193" s="334" t="str">
        <f>IF($B193="","",INDEX('All CCC'!AH$7:AH$754,MATCH(WatchList!$B193,'All CCC'!$B$7:$B$754,0)))</f>
        <v/>
      </c>
      <c r="AI193" s="334" t="str">
        <f>IF($B193="","",INDEX('All CCC'!AI$7:AI$754,MATCH(WatchList!$B193,'All CCC'!$B$7:$B$754,0)))</f>
        <v/>
      </c>
      <c r="AJ193" s="334" t="str">
        <f>IF($B193="","",INDEX('All CCC'!AJ$7:AJ$754,MATCH(WatchList!$B193,'All CCC'!$B$7:$B$754,0)))</f>
        <v/>
      </c>
      <c r="AK193" s="334" t="str">
        <f>IF($B193="","",INDEX('All CCC'!AK$7:AK$754,MATCH(WatchList!$B193,'All CCC'!$B$7:$B$754,0)))</f>
        <v/>
      </c>
      <c r="AL193" s="334" t="str">
        <f>IF($B193="","",INDEX('All CCC'!AL$7:AL$754,MATCH(WatchList!$B193,'All CCC'!$B$7:$B$754,0)))</f>
        <v/>
      </c>
      <c r="AM193" s="334" t="str">
        <f>IF($B193="","",INDEX('All CCC'!AM$7:AM$754,MATCH(WatchList!$B193,'All CCC'!$B$7:$B$754,0)))</f>
        <v/>
      </c>
      <c r="AN193" s="334" t="str">
        <f>IF($B193="","",INDEX('All CCC'!AN$7:AN$754,MATCH(WatchList!$B193,'All CCC'!$B$7:$B$754,0)))</f>
        <v/>
      </c>
      <c r="AO193" s="334" t="str">
        <f>IF($B193="","",INDEX('All CCC'!AO$7:AO$754,MATCH(WatchList!$B193,'All CCC'!$B$7:$B$754,0)))</f>
        <v/>
      </c>
      <c r="AP193" s="334" t="str">
        <f>IF($B193="","",INDEX('All CCC'!AP$7:AP$754,MATCH(WatchList!$B193,'All CCC'!$B$7:$B$754,0)))</f>
        <v/>
      </c>
      <c r="AQ193" s="334" t="str">
        <f>IF($B193="","",INDEX('All CCC'!AQ$7:AQ$754,MATCH(WatchList!$B193,'All CCC'!$B$7:$B$754,0)))</f>
        <v/>
      </c>
      <c r="AR193" s="334" t="str">
        <f>IF($B193="","",INDEX('All CCC'!AR$7:AR$754,MATCH(WatchList!$B193,'All CCC'!$B$7:$B$754,0)))</f>
        <v/>
      </c>
      <c r="AS193" s="334" t="str">
        <f>IF($B193="","",INDEX('All CCC'!AS$7:AS$754,MATCH(WatchList!$B193,'All CCC'!$B$7:$B$754,0)))</f>
        <v/>
      </c>
      <c r="AT193" s="334" t="str">
        <f>IF($B193="","",INDEX('All CCC'!AT$7:AT$754,MATCH(WatchList!$B193,'All CCC'!$B$7:$B$754,0)))</f>
        <v/>
      </c>
      <c r="AU193" s="334" t="str">
        <f>IF($B193="","",INDEX('All CCC'!AU$7:AU$754,MATCH(WatchList!$B193,'All CCC'!$B$7:$B$754,0)))</f>
        <v/>
      </c>
      <c r="AV193" s="334" t="str">
        <f>IF($B193="","",INDEX('All CCC'!AV$7:AV$754,MATCH(WatchList!$B193,'All CCC'!$B$7:$B$754,0)))</f>
        <v/>
      </c>
      <c r="AW193" s="334" t="str">
        <f>IF($B193="","",INDEX('All CCC'!AW$7:AW$754,MATCH(WatchList!$B193,'All CCC'!$B$7:$B$754,0)))</f>
        <v/>
      </c>
      <c r="AX193" s="334" t="str">
        <f>IF($B193="","",INDEX('All CCC'!AX$7:AX$754,MATCH(WatchList!$B193,'All CCC'!$B$7:$B$754,0)))</f>
        <v/>
      </c>
      <c r="AY193" s="334" t="str">
        <f>IF($B193="","",INDEX('All CCC'!AY$7:AY$754,MATCH(WatchList!$B193,'All CCC'!$B$7:$B$754,0)))</f>
        <v/>
      </c>
      <c r="AZ193" s="334" t="str">
        <f>IF($B193="","",INDEX('All CCC'!AZ$7:AZ$754,MATCH(WatchList!$B193,'All CCC'!$B$7:$B$754,0)))</f>
        <v/>
      </c>
      <c r="BA193" s="334" t="str">
        <f>IF($B193="","",INDEX('All CCC'!BA$7:BA$754,MATCH(WatchList!$B193,'All CCC'!$B$7:$B$754,0)))</f>
        <v/>
      </c>
      <c r="BB193" s="334" t="str">
        <f>IF($B193="","",INDEX('All CCC'!BB$7:BB$754,MATCH(WatchList!$B193,'All CCC'!$B$7:$B$754,0)))</f>
        <v/>
      </c>
      <c r="BC193" s="334" t="str">
        <f>IF($B193="","",INDEX('All CCC'!BC$7:BC$754,MATCH(WatchList!$B193,'All CCC'!$B$7:$B$754,0)))</f>
        <v/>
      </c>
      <c r="BD193" s="334" t="str">
        <f>IF($B193="","",INDEX('All CCC'!BD$7:BD$754,MATCH(WatchList!$B193,'All CCC'!$B$7:$B$754,0)))</f>
        <v/>
      </c>
      <c r="BE193" s="334" t="str">
        <f>IF($B193="","",INDEX('All CCC'!BE$7:BE$754,MATCH(WatchList!$B193,'All CCC'!$B$7:$B$754,0)))</f>
        <v/>
      </c>
      <c r="BF193" s="334" t="str">
        <f>IF($B193="","",INDEX('All CCC'!BF$7:BF$754,MATCH(WatchList!$B193,'All CCC'!$B$7:$B$754,0)))</f>
        <v/>
      </c>
      <c r="BG193" s="334" t="str">
        <f>IF($B193="","",INDEX('All CCC'!BG$7:BG$754,MATCH(WatchList!$B193,'All CCC'!$B$7:$B$754,0)))</f>
        <v/>
      </c>
    </row>
    <row r="194" spans="1:59" x14ac:dyDescent="0.2">
      <c r="A194" s="333" t="str">
        <f>IF($B194="","",INDEX('All CCC'!A$7:A$754,MATCH(WatchList!$B194,'All CCC'!$B$7:$B$754,0)))</f>
        <v/>
      </c>
      <c r="B194" s="127"/>
      <c r="C194" s="334" t="str">
        <f>IF($B194="","",INDEX('All CCC'!C$7:C$754,MATCH(WatchList!$B194,'All CCC'!$B$7:$B$754,0)))</f>
        <v/>
      </c>
      <c r="D194" s="334" t="str">
        <f>IF($B194="","",INDEX('All CCC'!D$7:D$754,MATCH(WatchList!$B194,'All CCC'!$B$7:$B$754,0)))</f>
        <v/>
      </c>
      <c r="E194" s="334" t="str">
        <f>IF($B194="","",INDEX('All CCC'!E$7:E$754,MATCH(WatchList!$B194,'All CCC'!$B$7:$B$754,0)))</f>
        <v/>
      </c>
      <c r="F194" s="334" t="str">
        <f>IF($B194="","",INDEX('All CCC'!F$7:F$754,MATCH(WatchList!$B194,'All CCC'!$B$7:$B$754,0)))</f>
        <v/>
      </c>
      <c r="G194" s="334" t="str">
        <f>IF($B194="","",INDEX('All CCC'!G$7:G$754,MATCH(WatchList!$B194,'All CCC'!$B$7:$B$754,0)))</f>
        <v/>
      </c>
      <c r="H194" s="334" t="str">
        <f>IF($B194="","",INDEX('All CCC'!H$7:H$754,MATCH(WatchList!$B194,'All CCC'!$B$7:$B$754,0)))</f>
        <v/>
      </c>
      <c r="I194" s="334" t="str">
        <f>IF($B194="","",INDEX('All CCC'!I$7:I$754,MATCH(WatchList!$B194,'All CCC'!$B$7:$B$754,0)))</f>
        <v/>
      </c>
      <c r="J194" s="334" t="str">
        <f>IF($B194="","",INDEX('All CCC'!J$7:J$754,MATCH(WatchList!$B194,'All CCC'!$B$7:$B$754,0)))</f>
        <v/>
      </c>
      <c r="K194" s="334" t="str">
        <f>IF($B194="","",INDEX('All CCC'!K$7:K$754,MATCH(WatchList!$B194,'All CCC'!$B$7:$B$754,0)))</f>
        <v/>
      </c>
      <c r="L194" s="334" t="str">
        <f>IF($B194="","",INDEX('All CCC'!L$7:L$754,MATCH(WatchList!$B194,'All CCC'!$B$7:$B$754,0)))</f>
        <v/>
      </c>
      <c r="M194" s="334" t="str">
        <f>IF($B194="","",INDEX('All CCC'!M$7:M$754,MATCH(WatchList!$B194,'All CCC'!$B$7:$B$754,0)))</f>
        <v/>
      </c>
      <c r="N194" s="334" t="str">
        <f>IF($B194="","",INDEX('All CCC'!N$7:N$754,MATCH(WatchList!$B194,'All CCC'!$B$7:$B$754,0)))</f>
        <v/>
      </c>
      <c r="O194" s="334" t="str">
        <f>IF($B194="","",INDEX('All CCC'!O$7:O$754,MATCH(WatchList!$B194,'All CCC'!$B$7:$B$754,0)))</f>
        <v/>
      </c>
      <c r="P194" s="335" t="str">
        <f>IF($B194="","",INDEX('All CCC'!P$7:P$754,MATCH(WatchList!$B194,'All CCC'!$B$7:$B$754,0)))</f>
        <v/>
      </c>
      <c r="Q194" s="335" t="str">
        <f>IF($B194="","",INDEX('All CCC'!Q$7:Q$754,MATCH(WatchList!$B194,'All CCC'!$B$7:$B$754,0)))</f>
        <v/>
      </c>
      <c r="R194" s="334" t="str">
        <f>IF($B194="","",INDEX('All CCC'!R$7:R$754,MATCH(WatchList!$B194,'All CCC'!$B$7:$B$754,0)))</f>
        <v/>
      </c>
      <c r="S194" s="334" t="str">
        <f>IF($B194="","",INDEX('All CCC'!S$7:S$754,MATCH(WatchList!$B194,'All CCC'!$B$7:$B$754,0)))</f>
        <v/>
      </c>
      <c r="T194" s="334" t="str">
        <f>IF($B194="","",INDEX('All CCC'!T$7:T$754,MATCH(WatchList!$B194,'All CCC'!$B$7:$B$754,0)))</f>
        <v/>
      </c>
      <c r="U194" s="334" t="str">
        <f>IF($B194="","",INDEX('All CCC'!U$7:U$754,MATCH(WatchList!$B194,'All CCC'!$B$7:$B$754,0)))</f>
        <v/>
      </c>
      <c r="V194" s="334" t="str">
        <f>IF($B194="","",INDEX('All CCC'!V$7:V$754,MATCH(WatchList!$B194,'All CCC'!$B$7:$B$754,0)))</f>
        <v/>
      </c>
      <c r="W194" s="334" t="str">
        <f>IF($B194="","",INDEX('All CCC'!W$7:W$754,MATCH(WatchList!$B194,'All CCC'!$B$7:$B$754,0)))</f>
        <v/>
      </c>
      <c r="X194" s="334" t="str">
        <f>IF($B194="","",INDEX('All CCC'!X$7:X$754,MATCH(WatchList!$B194,'All CCC'!$B$7:$B$754,0)))</f>
        <v/>
      </c>
      <c r="Y194" s="334" t="str">
        <f>IF($B194="","",INDEX('All CCC'!Y$7:Y$754,MATCH(WatchList!$B194,'All CCC'!$B$7:$B$754,0)))</f>
        <v/>
      </c>
      <c r="Z194" s="334" t="str">
        <f>IF($B194="","",INDEX('All CCC'!Z$7:Z$754,MATCH(WatchList!$B194,'All CCC'!$B$7:$B$754,0)))</f>
        <v/>
      </c>
      <c r="AA194" s="334" t="str">
        <f>IF($B194="","",INDEX('All CCC'!AA$7:AA$754,MATCH(WatchList!$B194,'All CCC'!$B$7:$B$754,0)))</f>
        <v/>
      </c>
      <c r="AB194" s="334" t="str">
        <f>IF($B194="","",INDEX('All CCC'!AB$7:AB$754,MATCH(WatchList!$B194,'All CCC'!$B$7:$B$754,0)))</f>
        <v/>
      </c>
      <c r="AC194" s="334" t="str">
        <f>IF($B194="","",INDEX('All CCC'!AC$7:AC$754,MATCH(WatchList!$B194,'All CCC'!$B$7:$B$754,0)))</f>
        <v/>
      </c>
      <c r="AD194" s="334" t="str">
        <f>IF($B194="","",INDEX('All CCC'!AD$7:AD$754,MATCH(WatchList!$B194,'All CCC'!$B$7:$B$754,0)))</f>
        <v/>
      </c>
      <c r="AE194" s="334" t="str">
        <f>IF($B194="","",INDEX('All CCC'!AE$7:AE$754,MATCH(WatchList!$B194,'All CCC'!$B$7:$B$754,0)))</f>
        <v/>
      </c>
      <c r="AF194" s="334" t="str">
        <f>IF($B194="","",INDEX('All CCC'!AF$7:AF$754,MATCH(WatchList!$B194,'All CCC'!$B$7:$B$754,0)))</f>
        <v/>
      </c>
      <c r="AG194" s="334" t="str">
        <f>IF($B194="","",INDEX('All CCC'!AG$7:AG$754,MATCH(WatchList!$B194,'All CCC'!$B$7:$B$754,0)))</f>
        <v/>
      </c>
      <c r="AH194" s="334" t="str">
        <f>IF($B194="","",INDEX('All CCC'!AH$7:AH$754,MATCH(WatchList!$B194,'All CCC'!$B$7:$B$754,0)))</f>
        <v/>
      </c>
      <c r="AI194" s="334" t="str">
        <f>IF($B194="","",INDEX('All CCC'!AI$7:AI$754,MATCH(WatchList!$B194,'All CCC'!$B$7:$B$754,0)))</f>
        <v/>
      </c>
      <c r="AJ194" s="334" t="str">
        <f>IF($B194="","",INDEX('All CCC'!AJ$7:AJ$754,MATCH(WatchList!$B194,'All CCC'!$B$7:$B$754,0)))</f>
        <v/>
      </c>
      <c r="AK194" s="334" t="str">
        <f>IF($B194="","",INDEX('All CCC'!AK$7:AK$754,MATCH(WatchList!$B194,'All CCC'!$B$7:$B$754,0)))</f>
        <v/>
      </c>
      <c r="AL194" s="334" t="str">
        <f>IF($B194="","",INDEX('All CCC'!AL$7:AL$754,MATCH(WatchList!$B194,'All CCC'!$B$7:$B$754,0)))</f>
        <v/>
      </c>
      <c r="AM194" s="334" t="str">
        <f>IF($B194="","",INDEX('All CCC'!AM$7:AM$754,MATCH(WatchList!$B194,'All CCC'!$B$7:$B$754,0)))</f>
        <v/>
      </c>
      <c r="AN194" s="334" t="str">
        <f>IF($B194="","",INDEX('All CCC'!AN$7:AN$754,MATCH(WatchList!$B194,'All CCC'!$B$7:$B$754,0)))</f>
        <v/>
      </c>
      <c r="AO194" s="334" t="str">
        <f>IF($B194="","",INDEX('All CCC'!AO$7:AO$754,MATCH(WatchList!$B194,'All CCC'!$B$7:$B$754,0)))</f>
        <v/>
      </c>
      <c r="AP194" s="334" t="str">
        <f>IF($B194="","",INDEX('All CCC'!AP$7:AP$754,MATCH(WatchList!$B194,'All CCC'!$B$7:$B$754,0)))</f>
        <v/>
      </c>
      <c r="AQ194" s="334" t="str">
        <f>IF($B194="","",INDEX('All CCC'!AQ$7:AQ$754,MATCH(WatchList!$B194,'All CCC'!$B$7:$B$754,0)))</f>
        <v/>
      </c>
      <c r="AR194" s="334" t="str">
        <f>IF($B194="","",INDEX('All CCC'!AR$7:AR$754,MATCH(WatchList!$B194,'All CCC'!$B$7:$B$754,0)))</f>
        <v/>
      </c>
      <c r="AS194" s="334" t="str">
        <f>IF($B194="","",INDEX('All CCC'!AS$7:AS$754,MATCH(WatchList!$B194,'All CCC'!$B$7:$B$754,0)))</f>
        <v/>
      </c>
      <c r="AT194" s="334" t="str">
        <f>IF($B194="","",INDEX('All CCC'!AT$7:AT$754,MATCH(WatchList!$B194,'All CCC'!$B$7:$B$754,0)))</f>
        <v/>
      </c>
      <c r="AU194" s="334" t="str">
        <f>IF($B194="","",INDEX('All CCC'!AU$7:AU$754,MATCH(WatchList!$B194,'All CCC'!$B$7:$B$754,0)))</f>
        <v/>
      </c>
      <c r="AV194" s="334" t="str">
        <f>IF($B194="","",INDEX('All CCC'!AV$7:AV$754,MATCH(WatchList!$B194,'All CCC'!$B$7:$B$754,0)))</f>
        <v/>
      </c>
      <c r="AW194" s="334" t="str">
        <f>IF($B194="","",INDEX('All CCC'!AW$7:AW$754,MATCH(WatchList!$B194,'All CCC'!$B$7:$B$754,0)))</f>
        <v/>
      </c>
      <c r="AX194" s="334" t="str">
        <f>IF($B194="","",INDEX('All CCC'!AX$7:AX$754,MATCH(WatchList!$B194,'All CCC'!$B$7:$B$754,0)))</f>
        <v/>
      </c>
      <c r="AY194" s="334" t="str">
        <f>IF($B194="","",INDEX('All CCC'!AY$7:AY$754,MATCH(WatchList!$B194,'All CCC'!$B$7:$B$754,0)))</f>
        <v/>
      </c>
      <c r="AZ194" s="334" t="str">
        <f>IF($B194="","",INDEX('All CCC'!AZ$7:AZ$754,MATCH(WatchList!$B194,'All CCC'!$B$7:$B$754,0)))</f>
        <v/>
      </c>
      <c r="BA194" s="334" t="str">
        <f>IF($B194="","",INDEX('All CCC'!BA$7:BA$754,MATCH(WatchList!$B194,'All CCC'!$B$7:$B$754,0)))</f>
        <v/>
      </c>
      <c r="BB194" s="334" t="str">
        <f>IF($B194="","",INDEX('All CCC'!BB$7:BB$754,MATCH(WatchList!$B194,'All CCC'!$B$7:$B$754,0)))</f>
        <v/>
      </c>
      <c r="BC194" s="334" t="str">
        <f>IF($B194="","",INDEX('All CCC'!BC$7:BC$754,MATCH(WatchList!$B194,'All CCC'!$B$7:$B$754,0)))</f>
        <v/>
      </c>
      <c r="BD194" s="334" t="str">
        <f>IF($B194="","",INDEX('All CCC'!BD$7:BD$754,MATCH(WatchList!$B194,'All CCC'!$B$7:$B$754,0)))</f>
        <v/>
      </c>
      <c r="BE194" s="334" t="str">
        <f>IF($B194="","",INDEX('All CCC'!BE$7:BE$754,MATCH(WatchList!$B194,'All CCC'!$B$7:$B$754,0)))</f>
        <v/>
      </c>
      <c r="BF194" s="334" t="str">
        <f>IF($B194="","",INDEX('All CCC'!BF$7:BF$754,MATCH(WatchList!$B194,'All CCC'!$B$7:$B$754,0)))</f>
        <v/>
      </c>
      <c r="BG194" s="334" t="str">
        <f>IF($B194="","",INDEX('All CCC'!BG$7:BG$754,MATCH(WatchList!$B194,'All CCC'!$B$7:$B$754,0)))</f>
        <v/>
      </c>
    </row>
    <row r="195" spans="1:59" x14ac:dyDescent="0.2">
      <c r="A195" s="333" t="str">
        <f>IF($B195="","",INDEX('All CCC'!A$7:A$754,MATCH(WatchList!$B195,'All CCC'!$B$7:$B$754,0)))</f>
        <v/>
      </c>
      <c r="B195" s="127"/>
      <c r="C195" s="334" t="str">
        <f>IF($B195="","",INDEX('All CCC'!C$7:C$754,MATCH(WatchList!$B195,'All CCC'!$B$7:$B$754,0)))</f>
        <v/>
      </c>
      <c r="D195" s="334" t="str">
        <f>IF($B195="","",INDEX('All CCC'!D$7:D$754,MATCH(WatchList!$B195,'All CCC'!$B$7:$B$754,0)))</f>
        <v/>
      </c>
      <c r="E195" s="334" t="str">
        <f>IF($B195="","",INDEX('All CCC'!E$7:E$754,MATCH(WatchList!$B195,'All CCC'!$B$7:$B$754,0)))</f>
        <v/>
      </c>
      <c r="F195" s="334" t="str">
        <f>IF($B195="","",INDEX('All CCC'!F$7:F$754,MATCH(WatchList!$B195,'All CCC'!$B$7:$B$754,0)))</f>
        <v/>
      </c>
      <c r="G195" s="334" t="str">
        <f>IF($B195="","",INDEX('All CCC'!G$7:G$754,MATCH(WatchList!$B195,'All CCC'!$B$7:$B$754,0)))</f>
        <v/>
      </c>
      <c r="H195" s="334" t="str">
        <f>IF($B195="","",INDEX('All CCC'!H$7:H$754,MATCH(WatchList!$B195,'All CCC'!$B$7:$B$754,0)))</f>
        <v/>
      </c>
      <c r="I195" s="334" t="str">
        <f>IF($B195="","",INDEX('All CCC'!I$7:I$754,MATCH(WatchList!$B195,'All CCC'!$B$7:$B$754,0)))</f>
        <v/>
      </c>
      <c r="J195" s="334" t="str">
        <f>IF($B195="","",INDEX('All CCC'!J$7:J$754,MATCH(WatchList!$B195,'All CCC'!$B$7:$B$754,0)))</f>
        <v/>
      </c>
      <c r="K195" s="334" t="str">
        <f>IF($B195="","",INDEX('All CCC'!K$7:K$754,MATCH(WatchList!$B195,'All CCC'!$B$7:$B$754,0)))</f>
        <v/>
      </c>
      <c r="L195" s="334" t="str">
        <f>IF($B195="","",INDEX('All CCC'!L$7:L$754,MATCH(WatchList!$B195,'All CCC'!$B$7:$B$754,0)))</f>
        <v/>
      </c>
      <c r="M195" s="334" t="str">
        <f>IF($B195="","",INDEX('All CCC'!M$7:M$754,MATCH(WatchList!$B195,'All CCC'!$B$7:$B$754,0)))</f>
        <v/>
      </c>
      <c r="N195" s="334" t="str">
        <f>IF($B195="","",INDEX('All CCC'!N$7:N$754,MATCH(WatchList!$B195,'All CCC'!$B$7:$B$754,0)))</f>
        <v/>
      </c>
      <c r="O195" s="334" t="str">
        <f>IF($B195="","",INDEX('All CCC'!O$7:O$754,MATCH(WatchList!$B195,'All CCC'!$B$7:$B$754,0)))</f>
        <v/>
      </c>
      <c r="P195" s="335" t="str">
        <f>IF($B195="","",INDEX('All CCC'!P$7:P$754,MATCH(WatchList!$B195,'All CCC'!$B$7:$B$754,0)))</f>
        <v/>
      </c>
      <c r="Q195" s="335" t="str">
        <f>IF($B195="","",INDEX('All CCC'!Q$7:Q$754,MATCH(WatchList!$B195,'All CCC'!$B$7:$B$754,0)))</f>
        <v/>
      </c>
      <c r="R195" s="334" t="str">
        <f>IF($B195="","",INDEX('All CCC'!R$7:R$754,MATCH(WatchList!$B195,'All CCC'!$B$7:$B$754,0)))</f>
        <v/>
      </c>
      <c r="S195" s="334" t="str">
        <f>IF($B195="","",INDEX('All CCC'!S$7:S$754,MATCH(WatchList!$B195,'All CCC'!$B$7:$B$754,0)))</f>
        <v/>
      </c>
      <c r="T195" s="334" t="str">
        <f>IF($B195="","",INDEX('All CCC'!T$7:T$754,MATCH(WatchList!$B195,'All CCC'!$B$7:$B$754,0)))</f>
        <v/>
      </c>
      <c r="U195" s="334" t="str">
        <f>IF($B195="","",INDEX('All CCC'!U$7:U$754,MATCH(WatchList!$B195,'All CCC'!$B$7:$B$754,0)))</f>
        <v/>
      </c>
      <c r="V195" s="334" t="str">
        <f>IF($B195="","",INDEX('All CCC'!V$7:V$754,MATCH(WatchList!$B195,'All CCC'!$B$7:$B$754,0)))</f>
        <v/>
      </c>
      <c r="W195" s="334" t="str">
        <f>IF($B195="","",INDEX('All CCC'!W$7:W$754,MATCH(WatchList!$B195,'All CCC'!$B$7:$B$754,0)))</f>
        <v/>
      </c>
      <c r="X195" s="334" t="str">
        <f>IF($B195="","",INDEX('All CCC'!X$7:X$754,MATCH(WatchList!$B195,'All CCC'!$B$7:$B$754,0)))</f>
        <v/>
      </c>
      <c r="Y195" s="334" t="str">
        <f>IF($B195="","",INDEX('All CCC'!Y$7:Y$754,MATCH(WatchList!$B195,'All CCC'!$B$7:$B$754,0)))</f>
        <v/>
      </c>
      <c r="Z195" s="334" t="str">
        <f>IF($B195="","",INDEX('All CCC'!Z$7:Z$754,MATCH(WatchList!$B195,'All CCC'!$B$7:$B$754,0)))</f>
        <v/>
      </c>
      <c r="AA195" s="334" t="str">
        <f>IF($B195="","",INDEX('All CCC'!AA$7:AA$754,MATCH(WatchList!$B195,'All CCC'!$B$7:$B$754,0)))</f>
        <v/>
      </c>
      <c r="AB195" s="334" t="str">
        <f>IF($B195="","",INDEX('All CCC'!AB$7:AB$754,MATCH(WatchList!$B195,'All CCC'!$B$7:$B$754,0)))</f>
        <v/>
      </c>
      <c r="AC195" s="334" t="str">
        <f>IF($B195="","",INDEX('All CCC'!AC$7:AC$754,MATCH(WatchList!$B195,'All CCC'!$B$7:$B$754,0)))</f>
        <v/>
      </c>
      <c r="AD195" s="334" t="str">
        <f>IF($B195="","",INDEX('All CCC'!AD$7:AD$754,MATCH(WatchList!$B195,'All CCC'!$B$7:$B$754,0)))</f>
        <v/>
      </c>
      <c r="AE195" s="334" t="str">
        <f>IF($B195="","",INDEX('All CCC'!AE$7:AE$754,MATCH(WatchList!$B195,'All CCC'!$B$7:$B$754,0)))</f>
        <v/>
      </c>
      <c r="AF195" s="334" t="str">
        <f>IF($B195="","",INDEX('All CCC'!AF$7:AF$754,MATCH(WatchList!$B195,'All CCC'!$B$7:$B$754,0)))</f>
        <v/>
      </c>
      <c r="AG195" s="334" t="str">
        <f>IF($B195="","",INDEX('All CCC'!AG$7:AG$754,MATCH(WatchList!$B195,'All CCC'!$B$7:$B$754,0)))</f>
        <v/>
      </c>
      <c r="AH195" s="334" t="str">
        <f>IF($B195="","",INDEX('All CCC'!AH$7:AH$754,MATCH(WatchList!$B195,'All CCC'!$B$7:$B$754,0)))</f>
        <v/>
      </c>
      <c r="AI195" s="334" t="str">
        <f>IF($B195="","",INDEX('All CCC'!AI$7:AI$754,MATCH(WatchList!$B195,'All CCC'!$B$7:$B$754,0)))</f>
        <v/>
      </c>
      <c r="AJ195" s="334" t="str">
        <f>IF($B195="","",INDEX('All CCC'!AJ$7:AJ$754,MATCH(WatchList!$B195,'All CCC'!$B$7:$B$754,0)))</f>
        <v/>
      </c>
      <c r="AK195" s="334" t="str">
        <f>IF($B195="","",INDEX('All CCC'!AK$7:AK$754,MATCH(WatchList!$B195,'All CCC'!$B$7:$B$754,0)))</f>
        <v/>
      </c>
      <c r="AL195" s="334" t="str">
        <f>IF($B195="","",INDEX('All CCC'!AL$7:AL$754,MATCH(WatchList!$B195,'All CCC'!$B$7:$B$754,0)))</f>
        <v/>
      </c>
      <c r="AM195" s="334" t="str">
        <f>IF($B195="","",INDEX('All CCC'!AM$7:AM$754,MATCH(WatchList!$B195,'All CCC'!$B$7:$B$754,0)))</f>
        <v/>
      </c>
      <c r="AN195" s="334" t="str">
        <f>IF($B195="","",INDEX('All CCC'!AN$7:AN$754,MATCH(WatchList!$B195,'All CCC'!$B$7:$B$754,0)))</f>
        <v/>
      </c>
      <c r="AO195" s="334" t="str">
        <f>IF($B195="","",INDEX('All CCC'!AO$7:AO$754,MATCH(WatchList!$B195,'All CCC'!$B$7:$B$754,0)))</f>
        <v/>
      </c>
      <c r="AP195" s="334" t="str">
        <f>IF($B195="","",INDEX('All CCC'!AP$7:AP$754,MATCH(WatchList!$B195,'All CCC'!$B$7:$B$754,0)))</f>
        <v/>
      </c>
      <c r="AQ195" s="334" t="str">
        <f>IF($B195="","",INDEX('All CCC'!AQ$7:AQ$754,MATCH(WatchList!$B195,'All CCC'!$B$7:$B$754,0)))</f>
        <v/>
      </c>
      <c r="AR195" s="334" t="str">
        <f>IF($B195="","",INDEX('All CCC'!AR$7:AR$754,MATCH(WatchList!$B195,'All CCC'!$B$7:$B$754,0)))</f>
        <v/>
      </c>
      <c r="AS195" s="334" t="str">
        <f>IF($B195="","",INDEX('All CCC'!AS$7:AS$754,MATCH(WatchList!$B195,'All CCC'!$B$7:$B$754,0)))</f>
        <v/>
      </c>
      <c r="AT195" s="334" t="str">
        <f>IF($B195="","",INDEX('All CCC'!AT$7:AT$754,MATCH(WatchList!$B195,'All CCC'!$B$7:$B$754,0)))</f>
        <v/>
      </c>
      <c r="AU195" s="334" t="str">
        <f>IF($B195="","",INDEX('All CCC'!AU$7:AU$754,MATCH(WatchList!$B195,'All CCC'!$B$7:$B$754,0)))</f>
        <v/>
      </c>
      <c r="AV195" s="334" t="str">
        <f>IF($B195="","",INDEX('All CCC'!AV$7:AV$754,MATCH(WatchList!$B195,'All CCC'!$B$7:$B$754,0)))</f>
        <v/>
      </c>
      <c r="AW195" s="334" t="str">
        <f>IF($B195="","",INDEX('All CCC'!AW$7:AW$754,MATCH(WatchList!$B195,'All CCC'!$B$7:$B$754,0)))</f>
        <v/>
      </c>
      <c r="AX195" s="334" t="str">
        <f>IF($B195="","",INDEX('All CCC'!AX$7:AX$754,MATCH(WatchList!$B195,'All CCC'!$B$7:$B$754,0)))</f>
        <v/>
      </c>
      <c r="AY195" s="334" t="str">
        <f>IF($B195="","",INDEX('All CCC'!AY$7:AY$754,MATCH(WatchList!$B195,'All CCC'!$B$7:$B$754,0)))</f>
        <v/>
      </c>
      <c r="AZ195" s="334" t="str">
        <f>IF($B195="","",INDEX('All CCC'!AZ$7:AZ$754,MATCH(WatchList!$B195,'All CCC'!$B$7:$B$754,0)))</f>
        <v/>
      </c>
      <c r="BA195" s="334" t="str">
        <f>IF($B195="","",INDEX('All CCC'!BA$7:BA$754,MATCH(WatchList!$B195,'All CCC'!$B$7:$B$754,0)))</f>
        <v/>
      </c>
      <c r="BB195" s="334" t="str">
        <f>IF($B195="","",INDEX('All CCC'!BB$7:BB$754,MATCH(WatchList!$B195,'All CCC'!$B$7:$B$754,0)))</f>
        <v/>
      </c>
      <c r="BC195" s="334" t="str">
        <f>IF($B195="","",INDEX('All CCC'!BC$7:BC$754,MATCH(WatchList!$B195,'All CCC'!$B$7:$B$754,0)))</f>
        <v/>
      </c>
      <c r="BD195" s="334" t="str">
        <f>IF($B195="","",INDEX('All CCC'!BD$7:BD$754,MATCH(WatchList!$B195,'All CCC'!$B$7:$B$754,0)))</f>
        <v/>
      </c>
      <c r="BE195" s="334" t="str">
        <f>IF($B195="","",INDEX('All CCC'!BE$7:BE$754,MATCH(WatchList!$B195,'All CCC'!$B$7:$B$754,0)))</f>
        <v/>
      </c>
      <c r="BF195" s="334" t="str">
        <f>IF($B195="","",INDEX('All CCC'!BF$7:BF$754,MATCH(WatchList!$B195,'All CCC'!$B$7:$B$754,0)))</f>
        <v/>
      </c>
      <c r="BG195" s="334" t="str">
        <f>IF($B195="","",INDEX('All CCC'!BG$7:BG$754,MATCH(WatchList!$B195,'All CCC'!$B$7:$B$754,0)))</f>
        <v/>
      </c>
    </row>
    <row r="196" spans="1:59" x14ac:dyDescent="0.2">
      <c r="A196" s="333" t="str">
        <f>IF($B196="","",INDEX('All CCC'!A$7:A$754,MATCH(WatchList!$B196,'All CCC'!$B$7:$B$754,0)))</f>
        <v/>
      </c>
      <c r="B196" s="127"/>
      <c r="C196" s="334" t="str">
        <f>IF($B196="","",INDEX('All CCC'!C$7:C$754,MATCH(WatchList!$B196,'All CCC'!$B$7:$B$754,0)))</f>
        <v/>
      </c>
      <c r="D196" s="334" t="str">
        <f>IF($B196="","",INDEX('All CCC'!D$7:D$754,MATCH(WatchList!$B196,'All CCC'!$B$7:$B$754,0)))</f>
        <v/>
      </c>
      <c r="E196" s="334" t="str">
        <f>IF($B196="","",INDEX('All CCC'!E$7:E$754,MATCH(WatchList!$B196,'All CCC'!$B$7:$B$754,0)))</f>
        <v/>
      </c>
      <c r="F196" s="334" t="str">
        <f>IF($B196="","",INDEX('All CCC'!F$7:F$754,MATCH(WatchList!$B196,'All CCC'!$B$7:$B$754,0)))</f>
        <v/>
      </c>
      <c r="G196" s="334" t="str">
        <f>IF($B196="","",INDEX('All CCC'!G$7:G$754,MATCH(WatchList!$B196,'All CCC'!$B$7:$B$754,0)))</f>
        <v/>
      </c>
      <c r="H196" s="334" t="str">
        <f>IF($B196="","",INDEX('All CCC'!H$7:H$754,MATCH(WatchList!$B196,'All CCC'!$B$7:$B$754,0)))</f>
        <v/>
      </c>
      <c r="I196" s="334" t="str">
        <f>IF($B196="","",INDEX('All CCC'!I$7:I$754,MATCH(WatchList!$B196,'All CCC'!$B$7:$B$754,0)))</f>
        <v/>
      </c>
      <c r="J196" s="334" t="str">
        <f>IF($B196="","",INDEX('All CCC'!J$7:J$754,MATCH(WatchList!$B196,'All CCC'!$B$7:$B$754,0)))</f>
        <v/>
      </c>
      <c r="K196" s="334" t="str">
        <f>IF($B196="","",INDEX('All CCC'!K$7:K$754,MATCH(WatchList!$B196,'All CCC'!$B$7:$B$754,0)))</f>
        <v/>
      </c>
      <c r="L196" s="334" t="str">
        <f>IF($B196="","",INDEX('All CCC'!L$7:L$754,MATCH(WatchList!$B196,'All CCC'!$B$7:$B$754,0)))</f>
        <v/>
      </c>
      <c r="M196" s="334" t="str">
        <f>IF($B196="","",INDEX('All CCC'!M$7:M$754,MATCH(WatchList!$B196,'All CCC'!$B$7:$B$754,0)))</f>
        <v/>
      </c>
      <c r="N196" s="334" t="str">
        <f>IF($B196="","",INDEX('All CCC'!N$7:N$754,MATCH(WatchList!$B196,'All CCC'!$B$7:$B$754,0)))</f>
        <v/>
      </c>
      <c r="O196" s="334" t="str">
        <f>IF($B196="","",INDEX('All CCC'!O$7:O$754,MATCH(WatchList!$B196,'All CCC'!$B$7:$B$754,0)))</f>
        <v/>
      </c>
      <c r="P196" s="335" t="str">
        <f>IF($B196="","",INDEX('All CCC'!P$7:P$754,MATCH(WatchList!$B196,'All CCC'!$B$7:$B$754,0)))</f>
        <v/>
      </c>
      <c r="Q196" s="335" t="str">
        <f>IF($B196="","",INDEX('All CCC'!Q$7:Q$754,MATCH(WatchList!$B196,'All CCC'!$B$7:$B$754,0)))</f>
        <v/>
      </c>
      <c r="R196" s="334" t="str">
        <f>IF($B196="","",INDEX('All CCC'!R$7:R$754,MATCH(WatchList!$B196,'All CCC'!$B$7:$B$754,0)))</f>
        <v/>
      </c>
      <c r="S196" s="334" t="str">
        <f>IF($B196="","",INDEX('All CCC'!S$7:S$754,MATCH(WatchList!$B196,'All CCC'!$B$7:$B$754,0)))</f>
        <v/>
      </c>
      <c r="T196" s="334" t="str">
        <f>IF($B196="","",INDEX('All CCC'!T$7:T$754,MATCH(WatchList!$B196,'All CCC'!$B$7:$B$754,0)))</f>
        <v/>
      </c>
      <c r="U196" s="334" t="str">
        <f>IF($B196="","",INDEX('All CCC'!U$7:U$754,MATCH(WatchList!$B196,'All CCC'!$B$7:$B$754,0)))</f>
        <v/>
      </c>
      <c r="V196" s="334" t="str">
        <f>IF($B196="","",INDEX('All CCC'!V$7:V$754,MATCH(WatchList!$B196,'All CCC'!$B$7:$B$754,0)))</f>
        <v/>
      </c>
      <c r="W196" s="334" t="str">
        <f>IF($B196="","",INDEX('All CCC'!W$7:W$754,MATCH(WatchList!$B196,'All CCC'!$B$7:$B$754,0)))</f>
        <v/>
      </c>
      <c r="X196" s="334" t="str">
        <f>IF($B196="","",INDEX('All CCC'!X$7:X$754,MATCH(WatchList!$B196,'All CCC'!$B$7:$B$754,0)))</f>
        <v/>
      </c>
      <c r="Y196" s="334" t="str">
        <f>IF($B196="","",INDEX('All CCC'!Y$7:Y$754,MATCH(WatchList!$B196,'All CCC'!$B$7:$B$754,0)))</f>
        <v/>
      </c>
      <c r="Z196" s="334" t="str">
        <f>IF($B196="","",INDEX('All CCC'!Z$7:Z$754,MATCH(WatchList!$B196,'All CCC'!$B$7:$B$754,0)))</f>
        <v/>
      </c>
      <c r="AA196" s="334" t="str">
        <f>IF($B196="","",INDEX('All CCC'!AA$7:AA$754,MATCH(WatchList!$B196,'All CCC'!$B$7:$B$754,0)))</f>
        <v/>
      </c>
      <c r="AB196" s="334" t="str">
        <f>IF($B196="","",INDEX('All CCC'!AB$7:AB$754,MATCH(WatchList!$B196,'All CCC'!$B$7:$B$754,0)))</f>
        <v/>
      </c>
      <c r="AC196" s="334" t="str">
        <f>IF($B196="","",INDEX('All CCC'!AC$7:AC$754,MATCH(WatchList!$B196,'All CCC'!$B$7:$B$754,0)))</f>
        <v/>
      </c>
      <c r="AD196" s="334" t="str">
        <f>IF($B196="","",INDEX('All CCC'!AD$7:AD$754,MATCH(WatchList!$B196,'All CCC'!$B$7:$B$754,0)))</f>
        <v/>
      </c>
      <c r="AE196" s="334" t="str">
        <f>IF($B196="","",INDEX('All CCC'!AE$7:AE$754,MATCH(WatchList!$B196,'All CCC'!$B$7:$B$754,0)))</f>
        <v/>
      </c>
      <c r="AF196" s="334" t="str">
        <f>IF($B196="","",INDEX('All CCC'!AF$7:AF$754,MATCH(WatchList!$B196,'All CCC'!$B$7:$B$754,0)))</f>
        <v/>
      </c>
      <c r="AG196" s="334" t="str">
        <f>IF($B196="","",INDEX('All CCC'!AG$7:AG$754,MATCH(WatchList!$B196,'All CCC'!$B$7:$B$754,0)))</f>
        <v/>
      </c>
      <c r="AH196" s="334" t="str">
        <f>IF($B196="","",INDEX('All CCC'!AH$7:AH$754,MATCH(WatchList!$B196,'All CCC'!$B$7:$B$754,0)))</f>
        <v/>
      </c>
      <c r="AI196" s="334" t="str">
        <f>IF($B196="","",INDEX('All CCC'!AI$7:AI$754,MATCH(WatchList!$B196,'All CCC'!$B$7:$B$754,0)))</f>
        <v/>
      </c>
      <c r="AJ196" s="334" t="str">
        <f>IF($B196="","",INDEX('All CCC'!AJ$7:AJ$754,MATCH(WatchList!$B196,'All CCC'!$B$7:$B$754,0)))</f>
        <v/>
      </c>
      <c r="AK196" s="334" t="str">
        <f>IF($B196="","",INDEX('All CCC'!AK$7:AK$754,MATCH(WatchList!$B196,'All CCC'!$B$7:$B$754,0)))</f>
        <v/>
      </c>
      <c r="AL196" s="334" t="str">
        <f>IF($B196="","",INDEX('All CCC'!AL$7:AL$754,MATCH(WatchList!$B196,'All CCC'!$B$7:$B$754,0)))</f>
        <v/>
      </c>
      <c r="AM196" s="334" t="str">
        <f>IF($B196="","",INDEX('All CCC'!AM$7:AM$754,MATCH(WatchList!$B196,'All CCC'!$B$7:$B$754,0)))</f>
        <v/>
      </c>
      <c r="AN196" s="334" t="str">
        <f>IF($B196="","",INDEX('All CCC'!AN$7:AN$754,MATCH(WatchList!$B196,'All CCC'!$B$7:$B$754,0)))</f>
        <v/>
      </c>
      <c r="AO196" s="334" t="str">
        <f>IF($B196="","",INDEX('All CCC'!AO$7:AO$754,MATCH(WatchList!$B196,'All CCC'!$B$7:$B$754,0)))</f>
        <v/>
      </c>
      <c r="AP196" s="334" t="str">
        <f>IF($B196="","",INDEX('All CCC'!AP$7:AP$754,MATCH(WatchList!$B196,'All CCC'!$B$7:$B$754,0)))</f>
        <v/>
      </c>
      <c r="AQ196" s="334" t="str">
        <f>IF($B196="","",INDEX('All CCC'!AQ$7:AQ$754,MATCH(WatchList!$B196,'All CCC'!$B$7:$B$754,0)))</f>
        <v/>
      </c>
      <c r="AR196" s="334" t="str">
        <f>IF($B196="","",INDEX('All CCC'!AR$7:AR$754,MATCH(WatchList!$B196,'All CCC'!$B$7:$B$754,0)))</f>
        <v/>
      </c>
      <c r="AS196" s="334" t="str">
        <f>IF($B196="","",INDEX('All CCC'!AS$7:AS$754,MATCH(WatchList!$B196,'All CCC'!$B$7:$B$754,0)))</f>
        <v/>
      </c>
      <c r="AT196" s="334" t="str">
        <f>IF($B196="","",INDEX('All CCC'!AT$7:AT$754,MATCH(WatchList!$B196,'All CCC'!$B$7:$B$754,0)))</f>
        <v/>
      </c>
      <c r="AU196" s="334" t="str">
        <f>IF($B196="","",INDEX('All CCC'!AU$7:AU$754,MATCH(WatchList!$B196,'All CCC'!$B$7:$B$754,0)))</f>
        <v/>
      </c>
      <c r="AV196" s="334" t="str">
        <f>IF($B196="","",INDEX('All CCC'!AV$7:AV$754,MATCH(WatchList!$B196,'All CCC'!$B$7:$B$754,0)))</f>
        <v/>
      </c>
      <c r="AW196" s="334" t="str">
        <f>IF($B196="","",INDEX('All CCC'!AW$7:AW$754,MATCH(WatchList!$B196,'All CCC'!$B$7:$B$754,0)))</f>
        <v/>
      </c>
      <c r="AX196" s="334" t="str">
        <f>IF($B196="","",INDEX('All CCC'!AX$7:AX$754,MATCH(WatchList!$B196,'All CCC'!$B$7:$B$754,0)))</f>
        <v/>
      </c>
      <c r="AY196" s="334" t="str">
        <f>IF($B196="","",INDEX('All CCC'!AY$7:AY$754,MATCH(WatchList!$B196,'All CCC'!$B$7:$B$754,0)))</f>
        <v/>
      </c>
      <c r="AZ196" s="334" t="str">
        <f>IF($B196="","",INDEX('All CCC'!AZ$7:AZ$754,MATCH(WatchList!$B196,'All CCC'!$B$7:$B$754,0)))</f>
        <v/>
      </c>
      <c r="BA196" s="334" t="str">
        <f>IF($B196="","",INDEX('All CCC'!BA$7:BA$754,MATCH(WatchList!$B196,'All CCC'!$B$7:$B$754,0)))</f>
        <v/>
      </c>
      <c r="BB196" s="334" t="str">
        <f>IF($B196="","",INDEX('All CCC'!BB$7:BB$754,MATCH(WatchList!$B196,'All CCC'!$B$7:$B$754,0)))</f>
        <v/>
      </c>
      <c r="BC196" s="334" t="str">
        <f>IF($B196="","",INDEX('All CCC'!BC$7:BC$754,MATCH(WatchList!$B196,'All CCC'!$B$7:$B$754,0)))</f>
        <v/>
      </c>
      <c r="BD196" s="334" t="str">
        <f>IF($B196="","",INDEX('All CCC'!BD$7:BD$754,MATCH(WatchList!$B196,'All CCC'!$B$7:$B$754,0)))</f>
        <v/>
      </c>
      <c r="BE196" s="334" t="str">
        <f>IF($B196="","",INDEX('All CCC'!BE$7:BE$754,MATCH(WatchList!$B196,'All CCC'!$B$7:$B$754,0)))</f>
        <v/>
      </c>
      <c r="BF196" s="334" t="str">
        <f>IF($B196="","",INDEX('All CCC'!BF$7:BF$754,MATCH(WatchList!$B196,'All CCC'!$B$7:$B$754,0)))</f>
        <v/>
      </c>
      <c r="BG196" s="334" t="str">
        <f>IF($B196="","",INDEX('All CCC'!BG$7:BG$754,MATCH(WatchList!$B196,'All CCC'!$B$7:$B$754,0)))</f>
        <v/>
      </c>
    </row>
    <row r="197" spans="1:59" x14ac:dyDescent="0.2">
      <c r="A197" s="333" t="str">
        <f>IF($B197="","",INDEX('All CCC'!A$7:A$754,MATCH(WatchList!$B197,'All CCC'!$B$7:$B$754,0)))</f>
        <v/>
      </c>
      <c r="B197" s="127"/>
      <c r="C197" s="334" t="str">
        <f>IF($B197="","",INDEX('All CCC'!C$7:C$754,MATCH(WatchList!$B197,'All CCC'!$B$7:$B$754,0)))</f>
        <v/>
      </c>
      <c r="D197" s="334" t="str">
        <f>IF($B197="","",INDEX('All CCC'!D$7:D$754,MATCH(WatchList!$B197,'All CCC'!$B$7:$B$754,0)))</f>
        <v/>
      </c>
      <c r="E197" s="334" t="str">
        <f>IF($B197="","",INDEX('All CCC'!E$7:E$754,MATCH(WatchList!$B197,'All CCC'!$B$7:$B$754,0)))</f>
        <v/>
      </c>
      <c r="F197" s="334" t="str">
        <f>IF($B197="","",INDEX('All CCC'!F$7:F$754,MATCH(WatchList!$B197,'All CCC'!$B$7:$B$754,0)))</f>
        <v/>
      </c>
      <c r="G197" s="334" t="str">
        <f>IF($B197="","",INDEX('All CCC'!G$7:G$754,MATCH(WatchList!$B197,'All CCC'!$B$7:$B$754,0)))</f>
        <v/>
      </c>
      <c r="H197" s="334" t="str">
        <f>IF($B197="","",INDEX('All CCC'!H$7:H$754,MATCH(WatchList!$B197,'All CCC'!$B$7:$B$754,0)))</f>
        <v/>
      </c>
      <c r="I197" s="334" t="str">
        <f>IF($B197="","",INDEX('All CCC'!I$7:I$754,MATCH(WatchList!$B197,'All CCC'!$B$7:$B$754,0)))</f>
        <v/>
      </c>
      <c r="J197" s="334" t="str">
        <f>IF($B197="","",INDEX('All CCC'!J$7:J$754,MATCH(WatchList!$B197,'All CCC'!$B$7:$B$754,0)))</f>
        <v/>
      </c>
      <c r="K197" s="334" t="str">
        <f>IF($B197="","",INDEX('All CCC'!K$7:K$754,MATCH(WatchList!$B197,'All CCC'!$B$7:$B$754,0)))</f>
        <v/>
      </c>
      <c r="L197" s="334" t="str">
        <f>IF($B197="","",INDEX('All CCC'!L$7:L$754,MATCH(WatchList!$B197,'All CCC'!$B$7:$B$754,0)))</f>
        <v/>
      </c>
      <c r="M197" s="334" t="str">
        <f>IF($B197="","",INDEX('All CCC'!M$7:M$754,MATCH(WatchList!$B197,'All CCC'!$B$7:$B$754,0)))</f>
        <v/>
      </c>
      <c r="N197" s="334" t="str">
        <f>IF($B197="","",INDEX('All CCC'!N$7:N$754,MATCH(WatchList!$B197,'All CCC'!$B$7:$B$754,0)))</f>
        <v/>
      </c>
      <c r="O197" s="334" t="str">
        <f>IF($B197="","",INDEX('All CCC'!O$7:O$754,MATCH(WatchList!$B197,'All CCC'!$B$7:$B$754,0)))</f>
        <v/>
      </c>
      <c r="P197" s="335" t="str">
        <f>IF($B197="","",INDEX('All CCC'!P$7:P$754,MATCH(WatchList!$B197,'All CCC'!$B$7:$B$754,0)))</f>
        <v/>
      </c>
      <c r="Q197" s="335" t="str">
        <f>IF($B197="","",INDEX('All CCC'!Q$7:Q$754,MATCH(WatchList!$B197,'All CCC'!$B$7:$B$754,0)))</f>
        <v/>
      </c>
      <c r="R197" s="334" t="str">
        <f>IF($B197="","",INDEX('All CCC'!R$7:R$754,MATCH(WatchList!$B197,'All CCC'!$B$7:$B$754,0)))</f>
        <v/>
      </c>
      <c r="S197" s="334" t="str">
        <f>IF($B197="","",INDEX('All CCC'!S$7:S$754,MATCH(WatchList!$B197,'All CCC'!$B$7:$B$754,0)))</f>
        <v/>
      </c>
      <c r="T197" s="334" t="str">
        <f>IF($B197="","",INDEX('All CCC'!T$7:T$754,MATCH(WatchList!$B197,'All CCC'!$B$7:$B$754,0)))</f>
        <v/>
      </c>
      <c r="U197" s="334" t="str">
        <f>IF($B197="","",INDEX('All CCC'!U$7:U$754,MATCH(WatchList!$B197,'All CCC'!$B$7:$B$754,0)))</f>
        <v/>
      </c>
      <c r="V197" s="334" t="str">
        <f>IF($B197="","",INDEX('All CCC'!V$7:V$754,MATCH(WatchList!$B197,'All CCC'!$B$7:$B$754,0)))</f>
        <v/>
      </c>
      <c r="W197" s="334" t="str">
        <f>IF($B197="","",INDEX('All CCC'!W$7:W$754,MATCH(WatchList!$B197,'All CCC'!$B$7:$B$754,0)))</f>
        <v/>
      </c>
      <c r="X197" s="334" t="str">
        <f>IF($B197="","",INDEX('All CCC'!X$7:X$754,MATCH(WatchList!$B197,'All CCC'!$B$7:$B$754,0)))</f>
        <v/>
      </c>
      <c r="Y197" s="334" t="str">
        <f>IF($B197="","",INDEX('All CCC'!Y$7:Y$754,MATCH(WatchList!$B197,'All CCC'!$B$7:$B$754,0)))</f>
        <v/>
      </c>
      <c r="Z197" s="334" t="str">
        <f>IF($B197="","",INDEX('All CCC'!Z$7:Z$754,MATCH(WatchList!$B197,'All CCC'!$B$7:$B$754,0)))</f>
        <v/>
      </c>
      <c r="AA197" s="334" t="str">
        <f>IF($B197="","",INDEX('All CCC'!AA$7:AA$754,MATCH(WatchList!$B197,'All CCC'!$B$7:$B$754,0)))</f>
        <v/>
      </c>
      <c r="AB197" s="334" t="str">
        <f>IF($B197="","",INDEX('All CCC'!AB$7:AB$754,MATCH(WatchList!$B197,'All CCC'!$B$7:$B$754,0)))</f>
        <v/>
      </c>
      <c r="AC197" s="334" t="str">
        <f>IF($B197="","",INDEX('All CCC'!AC$7:AC$754,MATCH(WatchList!$B197,'All CCC'!$B$7:$B$754,0)))</f>
        <v/>
      </c>
      <c r="AD197" s="334" t="str">
        <f>IF($B197="","",INDEX('All CCC'!AD$7:AD$754,MATCH(WatchList!$B197,'All CCC'!$B$7:$B$754,0)))</f>
        <v/>
      </c>
      <c r="AE197" s="334" t="str">
        <f>IF($B197="","",INDEX('All CCC'!AE$7:AE$754,MATCH(WatchList!$B197,'All CCC'!$B$7:$B$754,0)))</f>
        <v/>
      </c>
      <c r="AF197" s="334" t="str">
        <f>IF($B197="","",INDEX('All CCC'!AF$7:AF$754,MATCH(WatchList!$B197,'All CCC'!$B$7:$B$754,0)))</f>
        <v/>
      </c>
      <c r="AG197" s="334" t="str">
        <f>IF($B197="","",INDEX('All CCC'!AG$7:AG$754,MATCH(WatchList!$B197,'All CCC'!$B$7:$B$754,0)))</f>
        <v/>
      </c>
      <c r="AH197" s="334" t="str">
        <f>IF($B197="","",INDEX('All CCC'!AH$7:AH$754,MATCH(WatchList!$B197,'All CCC'!$B$7:$B$754,0)))</f>
        <v/>
      </c>
      <c r="AI197" s="334" t="str">
        <f>IF($B197="","",INDEX('All CCC'!AI$7:AI$754,MATCH(WatchList!$B197,'All CCC'!$B$7:$B$754,0)))</f>
        <v/>
      </c>
      <c r="AJ197" s="334" t="str">
        <f>IF($B197="","",INDEX('All CCC'!AJ$7:AJ$754,MATCH(WatchList!$B197,'All CCC'!$B$7:$B$754,0)))</f>
        <v/>
      </c>
      <c r="AK197" s="334" t="str">
        <f>IF($B197="","",INDEX('All CCC'!AK$7:AK$754,MATCH(WatchList!$B197,'All CCC'!$B$7:$B$754,0)))</f>
        <v/>
      </c>
      <c r="AL197" s="334" t="str">
        <f>IF($B197="","",INDEX('All CCC'!AL$7:AL$754,MATCH(WatchList!$B197,'All CCC'!$B$7:$B$754,0)))</f>
        <v/>
      </c>
      <c r="AM197" s="334" t="str">
        <f>IF($B197="","",INDEX('All CCC'!AM$7:AM$754,MATCH(WatchList!$B197,'All CCC'!$B$7:$B$754,0)))</f>
        <v/>
      </c>
      <c r="AN197" s="334" t="str">
        <f>IF($B197="","",INDEX('All CCC'!AN$7:AN$754,MATCH(WatchList!$B197,'All CCC'!$B$7:$B$754,0)))</f>
        <v/>
      </c>
      <c r="AO197" s="334" t="str">
        <f>IF($B197="","",INDEX('All CCC'!AO$7:AO$754,MATCH(WatchList!$B197,'All CCC'!$B$7:$B$754,0)))</f>
        <v/>
      </c>
      <c r="AP197" s="334" t="str">
        <f>IF($B197="","",INDEX('All CCC'!AP$7:AP$754,MATCH(WatchList!$B197,'All CCC'!$B$7:$B$754,0)))</f>
        <v/>
      </c>
      <c r="AQ197" s="334" t="str">
        <f>IF($B197="","",INDEX('All CCC'!AQ$7:AQ$754,MATCH(WatchList!$B197,'All CCC'!$B$7:$B$754,0)))</f>
        <v/>
      </c>
      <c r="AR197" s="334" t="str">
        <f>IF($B197="","",INDEX('All CCC'!AR$7:AR$754,MATCH(WatchList!$B197,'All CCC'!$B$7:$B$754,0)))</f>
        <v/>
      </c>
      <c r="AS197" s="334" t="str">
        <f>IF($B197="","",INDEX('All CCC'!AS$7:AS$754,MATCH(WatchList!$B197,'All CCC'!$B$7:$B$754,0)))</f>
        <v/>
      </c>
      <c r="AT197" s="334" t="str">
        <f>IF($B197="","",INDEX('All CCC'!AT$7:AT$754,MATCH(WatchList!$B197,'All CCC'!$B$7:$B$754,0)))</f>
        <v/>
      </c>
      <c r="AU197" s="334" t="str">
        <f>IF($B197="","",INDEX('All CCC'!AU$7:AU$754,MATCH(WatchList!$B197,'All CCC'!$B$7:$B$754,0)))</f>
        <v/>
      </c>
      <c r="AV197" s="334" t="str">
        <f>IF($B197="","",INDEX('All CCC'!AV$7:AV$754,MATCH(WatchList!$B197,'All CCC'!$B$7:$B$754,0)))</f>
        <v/>
      </c>
      <c r="AW197" s="334" t="str">
        <f>IF($B197="","",INDEX('All CCC'!AW$7:AW$754,MATCH(WatchList!$B197,'All CCC'!$B$7:$B$754,0)))</f>
        <v/>
      </c>
      <c r="AX197" s="334" t="str">
        <f>IF($B197="","",INDEX('All CCC'!AX$7:AX$754,MATCH(WatchList!$B197,'All CCC'!$B$7:$B$754,0)))</f>
        <v/>
      </c>
      <c r="AY197" s="334" t="str">
        <f>IF($B197="","",INDEX('All CCC'!AY$7:AY$754,MATCH(WatchList!$B197,'All CCC'!$B$7:$B$754,0)))</f>
        <v/>
      </c>
      <c r="AZ197" s="334" t="str">
        <f>IF($B197="","",INDEX('All CCC'!AZ$7:AZ$754,MATCH(WatchList!$B197,'All CCC'!$B$7:$B$754,0)))</f>
        <v/>
      </c>
      <c r="BA197" s="334" t="str">
        <f>IF($B197="","",INDEX('All CCC'!BA$7:BA$754,MATCH(WatchList!$B197,'All CCC'!$B$7:$B$754,0)))</f>
        <v/>
      </c>
      <c r="BB197" s="334" t="str">
        <f>IF($B197="","",INDEX('All CCC'!BB$7:BB$754,MATCH(WatchList!$B197,'All CCC'!$B$7:$B$754,0)))</f>
        <v/>
      </c>
      <c r="BC197" s="334" t="str">
        <f>IF($B197="","",INDEX('All CCC'!BC$7:BC$754,MATCH(WatchList!$B197,'All CCC'!$B$7:$B$754,0)))</f>
        <v/>
      </c>
      <c r="BD197" s="334" t="str">
        <f>IF($B197="","",INDEX('All CCC'!BD$7:BD$754,MATCH(WatchList!$B197,'All CCC'!$B$7:$B$754,0)))</f>
        <v/>
      </c>
      <c r="BE197" s="334" t="str">
        <f>IF($B197="","",INDEX('All CCC'!BE$7:BE$754,MATCH(WatchList!$B197,'All CCC'!$B$7:$B$754,0)))</f>
        <v/>
      </c>
      <c r="BF197" s="334" t="str">
        <f>IF($B197="","",INDEX('All CCC'!BF$7:BF$754,MATCH(WatchList!$B197,'All CCC'!$B$7:$B$754,0)))</f>
        <v/>
      </c>
      <c r="BG197" s="334" t="str">
        <f>IF($B197="","",INDEX('All CCC'!BG$7:BG$754,MATCH(WatchList!$B197,'All CCC'!$B$7:$B$754,0)))</f>
        <v/>
      </c>
    </row>
    <row r="198" spans="1:59" x14ac:dyDescent="0.2">
      <c r="A198" s="333" t="str">
        <f>IF($B198="","",INDEX('All CCC'!A$7:A$754,MATCH(WatchList!$B198,'All CCC'!$B$7:$B$754,0)))</f>
        <v/>
      </c>
      <c r="B198" s="127"/>
      <c r="C198" s="334" t="str">
        <f>IF($B198="","",INDEX('All CCC'!C$7:C$754,MATCH(WatchList!$B198,'All CCC'!$B$7:$B$754,0)))</f>
        <v/>
      </c>
      <c r="D198" s="334" t="str">
        <f>IF($B198="","",INDEX('All CCC'!D$7:D$754,MATCH(WatchList!$B198,'All CCC'!$B$7:$B$754,0)))</f>
        <v/>
      </c>
      <c r="E198" s="334" t="str">
        <f>IF($B198="","",INDEX('All CCC'!E$7:E$754,MATCH(WatchList!$B198,'All CCC'!$B$7:$B$754,0)))</f>
        <v/>
      </c>
      <c r="F198" s="334" t="str">
        <f>IF($B198="","",INDEX('All CCC'!F$7:F$754,MATCH(WatchList!$B198,'All CCC'!$B$7:$B$754,0)))</f>
        <v/>
      </c>
      <c r="G198" s="334" t="str">
        <f>IF($B198="","",INDEX('All CCC'!G$7:G$754,MATCH(WatchList!$B198,'All CCC'!$B$7:$B$754,0)))</f>
        <v/>
      </c>
      <c r="H198" s="334" t="str">
        <f>IF($B198="","",INDEX('All CCC'!H$7:H$754,MATCH(WatchList!$B198,'All CCC'!$B$7:$B$754,0)))</f>
        <v/>
      </c>
      <c r="I198" s="334" t="str">
        <f>IF($B198="","",INDEX('All CCC'!I$7:I$754,MATCH(WatchList!$B198,'All CCC'!$B$7:$B$754,0)))</f>
        <v/>
      </c>
      <c r="J198" s="334" t="str">
        <f>IF($B198="","",INDEX('All CCC'!J$7:J$754,MATCH(WatchList!$B198,'All CCC'!$B$7:$B$754,0)))</f>
        <v/>
      </c>
      <c r="K198" s="334" t="str">
        <f>IF($B198="","",INDEX('All CCC'!K$7:K$754,MATCH(WatchList!$B198,'All CCC'!$B$7:$B$754,0)))</f>
        <v/>
      </c>
      <c r="L198" s="334" t="str">
        <f>IF($B198="","",INDEX('All CCC'!L$7:L$754,MATCH(WatchList!$B198,'All CCC'!$B$7:$B$754,0)))</f>
        <v/>
      </c>
      <c r="M198" s="334" t="str">
        <f>IF($B198="","",INDEX('All CCC'!M$7:M$754,MATCH(WatchList!$B198,'All CCC'!$B$7:$B$754,0)))</f>
        <v/>
      </c>
      <c r="N198" s="334" t="str">
        <f>IF($B198="","",INDEX('All CCC'!N$7:N$754,MATCH(WatchList!$B198,'All CCC'!$B$7:$B$754,0)))</f>
        <v/>
      </c>
      <c r="O198" s="334" t="str">
        <f>IF($B198="","",INDEX('All CCC'!O$7:O$754,MATCH(WatchList!$B198,'All CCC'!$B$7:$B$754,0)))</f>
        <v/>
      </c>
      <c r="P198" s="335" t="str">
        <f>IF($B198="","",INDEX('All CCC'!P$7:P$754,MATCH(WatchList!$B198,'All CCC'!$B$7:$B$754,0)))</f>
        <v/>
      </c>
      <c r="Q198" s="335" t="str">
        <f>IF($B198="","",INDEX('All CCC'!Q$7:Q$754,MATCH(WatchList!$B198,'All CCC'!$B$7:$B$754,0)))</f>
        <v/>
      </c>
      <c r="R198" s="334" t="str">
        <f>IF($B198="","",INDEX('All CCC'!R$7:R$754,MATCH(WatchList!$B198,'All CCC'!$B$7:$B$754,0)))</f>
        <v/>
      </c>
      <c r="S198" s="334" t="str">
        <f>IF($B198="","",INDEX('All CCC'!S$7:S$754,MATCH(WatchList!$B198,'All CCC'!$B$7:$B$754,0)))</f>
        <v/>
      </c>
      <c r="T198" s="334" t="str">
        <f>IF($B198="","",INDEX('All CCC'!T$7:T$754,MATCH(WatchList!$B198,'All CCC'!$B$7:$B$754,0)))</f>
        <v/>
      </c>
      <c r="U198" s="334" t="str">
        <f>IF($B198="","",INDEX('All CCC'!U$7:U$754,MATCH(WatchList!$B198,'All CCC'!$B$7:$B$754,0)))</f>
        <v/>
      </c>
      <c r="V198" s="334" t="str">
        <f>IF($B198="","",INDEX('All CCC'!V$7:V$754,MATCH(WatchList!$B198,'All CCC'!$B$7:$B$754,0)))</f>
        <v/>
      </c>
      <c r="W198" s="334" t="str">
        <f>IF($B198="","",INDEX('All CCC'!W$7:W$754,MATCH(WatchList!$B198,'All CCC'!$B$7:$B$754,0)))</f>
        <v/>
      </c>
      <c r="X198" s="334" t="str">
        <f>IF($B198="","",INDEX('All CCC'!X$7:X$754,MATCH(WatchList!$B198,'All CCC'!$B$7:$B$754,0)))</f>
        <v/>
      </c>
      <c r="Y198" s="334" t="str">
        <f>IF($B198="","",INDEX('All CCC'!Y$7:Y$754,MATCH(WatchList!$B198,'All CCC'!$B$7:$B$754,0)))</f>
        <v/>
      </c>
      <c r="Z198" s="334" t="str">
        <f>IF($B198="","",INDEX('All CCC'!Z$7:Z$754,MATCH(WatchList!$B198,'All CCC'!$B$7:$B$754,0)))</f>
        <v/>
      </c>
      <c r="AA198" s="334" t="str">
        <f>IF($B198="","",INDEX('All CCC'!AA$7:AA$754,MATCH(WatchList!$B198,'All CCC'!$B$7:$B$754,0)))</f>
        <v/>
      </c>
      <c r="AB198" s="334" t="str">
        <f>IF($B198="","",INDEX('All CCC'!AB$7:AB$754,MATCH(WatchList!$B198,'All CCC'!$B$7:$B$754,0)))</f>
        <v/>
      </c>
      <c r="AC198" s="334" t="str">
        <f>IF($B198="","",INDEX('All CCC'!AC$7:AC$754,MATCH(WatchList!$B198,'All CCC'!$B$7:$B$754,0)))</f>
        <v/>
      </c>
      <c r="AD198" s="334" t="str">
        <f>IF($B198="","",INDEX('All CCC'!AD$7:AD$754,MATCH(WatchList!$B198,'All CCC'!$B$7:$B$754,0)))</f>
        <v/>
      </c>
      <c r="AE198" s="334" t="str">
        <f>IF($B198="","",INDEX('All CCC'!AE$7:AE$754,MATCH(WatchList!$B198,'All CCC'!$B$7:$B$754,0)))</f>
        <v/>
      </c>
      <c r="AF198" s="334" t="str">
        <f>IF($B198="","",INDEX('All CCC'!AF$7:AF$754,MATCH(WatchList!$B198,'All CCC'!$B$7:$B$754,0)))</f>
        <v/>
      </c>
      <c r="AG198" s="334" t="str">
        <f>IF($B198="","",INDEX('All CCC'!AG$7:AG$754,MATCH(WatchList!$B198,'All CCC'!$B$7:$B$754,0)))</f>
        <v/>
      </c>
      <c r="AH198" s="334" t="str">
        <f>IF($B198="","",INDEX('All CCC'!AH$7:AH$754,MATCH(WatchList!$B198,'All CCC'!$B$7:$B$754,0)))</f>
        <v/>
      </c>
      <c r="AI198" s="334" t="str">
        <f>IF($B198="","",INDEX('All CCC'!AI$7:AI$754,MATCH(WatchList!$B198,'All CCC'!$B$7:$B$754,0)))</f>
        <v/>
      </c>
      <c r="AJ198" s="334" t="str">
        <f>IF($B198="","",INDEX('All CCC'!AJ$7:AJ$754,MATCH(WatchList!$B198,'All CCC'!$B$7:$B$754,0)))</f>
        <v/>
      </c>
      <c r="AK198" s="334" t="str">
        <f>IF($B198="","",INDEX('All CCC'!AK$7:AK$754,MATCH(WatchList!$B198,'All CCC'!$B$7:$B$754,0)))</f>
        <v/>
      </c>
      <c r="AL198" s="334" t="str">
        <f>IF($B198="","",INDEX('All CCC'!AL$7:AL$754,MATCH(WatchList!$B198,'All CCC'!$B$7:$B$754,0)))</f>
        <v/>
      </c>
      <c r="AM198" s="334" t="str">
        <f>IF($B198="","",INDEX('All CCC'!AM$7:AM$754,MATCH(WatchList!$B198,'All CCC'!$B$7:$B$754,0)))</f>
        <v/>
      </c>
      <c r="AN198" s="334" t="str">
        <f>IF($B198="","",INDEX('All CCC'!AN$7:AN$754,MATCH(WatchList!$B198,'All CCC'!$B$7:$B$754,0)))</f>
        <v/>
      </c>
      <c r="AO198" s="334" t="str">
        <f>IF($B198="","",INDEX('All CCC'!AO$7:AO$754,MATCH(WatchList!$B198,'All CCC'!$B$7:$B$754,0)))</f>
        <v/>
      </c>
      <c r="AP198" s="334" t="str">
        <f>IF($B198="","",INDEX('All CCC'!AP$7:AP$754,MATCH(WatchList!$B198,'All CCC'!$B$7:$B$754,0)))</f>
        <v/>
      </c>
      <c r="AQ198" s="334" t="str">
        <f>IF($B198="","",INDEX('All CCC'!AQ$7:AQ$754,MATCH(WatchList!$B198,'All CCC'!$B$7:$B$754,0)))</f>
        <v/>
      </c>
      <c r="AR198" s="334" t="str">
        <f>IF($B198="","",INDEX('All CCC'!AR$7:AR$754,MATCH(WatchList!$B198,'All CCC'!$B$7:$B$754,0)))</f>
        <v/>
      </c>
      <c r="AS198" s="334" t="str">
        <f>IF($B198="","",INDEX('All CCC'!AS$7:AS$754,MATCH(WatchList!$B198,'All CCC'!$B$7:$B$754,0)))</f>
        <v/>
      </c>
      <c r="AT198" s="334" t="str">
        <f>IF($B198="","",INDEX('All CCC'!AT$7:AT$754,MATCH(WatchList!$B198,'All CCC'!$B$7:$B$754,0)))</f>
        <v/>
      </c>
      <c r="AU198" s="334" t="str">
        <f>IF($B198="","",INDEX('All CCC'!AU$7:AU$754,MATCH(WatchList!$B198,'All CCC'!$B$7:$B$754,0)))</f>
        <v/>
      </c>
      <c r="AV198" s="334" t="str">
        <f>IF($B198="","",INDEX('All CCC'!AV$7:AV$754,MATCH(WatchList!$B198,'All CCC'!$B$7:$B$754,0)))</f>
        <v/>
      </c>
      <c r="AW198" s="334" t="str">
        <f>IF($B198="","",INDEX('All CCC'!AW$7:AW$754,MATCH(WatchList!$B198,'All CCC'!$B$7:$B$754,0)))</f>
        <v/>
      </c>
      <c r="AX198" s="334" t="str">
        <f>IF($B198="","",INDEX('All CCC'!AX$7:AX$754,MATCH(WatchList!$B198,'All CCC'!$B$7:$B$754,0)))</f>
        <v/>
      </c>
      <c r="AY198" s="334" t="str">
        <f>IF($B198="","",INDEX('All CCC'!AY$7:AY$754,MATCH(WatchList!$B198,'All CCC'!$B$7:$B$754,0)))</f>
        <v/>
      </c>
      <c r="AZ198" s="334" t="str">
        <f>IF($B198="","",INDEX('All CCC'!AZ$7:AZ$754,MATCH(WatchList!$B198,'All CCC'!$B$7:$B$754,0)))</f>
        <v/>
      </c>
      <c r="BA198" s="334" t="str">
        <f>IF($B198="","",INDEX('All CCC'!BA$7:BA$754,MATCH(WatchList!$B198,'All CCC'!$B$7:$B$754,0)))</f>
        <v/>
      </c>
      <c r="BB198" s="334" t="str">
        <f>IF($B198="","",INDEX('All CCC'!BB$7:BB$754,MATCH(WatchList!$B198,'All CCC'!$B$7:$B$754,0)))</f>
        <v/>
      </c>
      <c r="BC198" s="334" t="str">
        <f>IF($B198="","",INDEX('All CCC'!BC$7:BC$754,MATCH(WatchList!$B198,'All CCC'!$B$7:$B$754,0)))</f>
        <v/>
      </c>
      <c r="BD198" s="334" t="str">
        <f>IF($B198="","",INDEX('All CCC'!BD$7:BD$754,MATCH(WatchList!$B198,'All CCC'!$B$7:$B$754,0)))</f>
        <v/>
      </c>
      <c r="BE198" s="334" t="str">
        <f>IF($B198="","",INDEX('All CCC'!BE$7:BE$754,MATCH(WatchList!$B198,'All CCC'!$B$7:$B$754,0)))</f>
        <v/>
      </c>
      <c r="BF198" s="334" t="str">
        <f>IF($B198="","",INDEX('All CCC'!BF$7:BF$754,MATCH(WatchList!$B198,'All CCC'!$B$7:$B$754,0)))</f>
        <v/>
      </c>
      <c r="BG198" s="334" t="str">
        <f>IF($B198="","",INDEX('All CCC'!BG$7:BG$754,MATCH(WatchList!$B198,'All CCC'!$B$7:$B$754,0)))</f>
        <v/>
      </c>
    </row>
    <row r="199" spans="1:59" x14ac:dyDescent="0.2">
      <c r="A199" s="333" t="str">
        <f>IF($B199="","",INDEX('All CCC'!A$7:A$754,MATCH(WatchList!$B199,'All CCC'!$B$7:$B$754,0)))</f>
        <v/>
      </c>
      <c r="B199" s="127"/>
      <c r="C199" s="334" t="str">
        <f>IF($B199="","",INDEX('All CCC'!C$7:C$754,MATCH(WatchList!$B199,'All CCC'!$B$7:$B$754,0)))</f>
        <v/>
      </c>
      <c r="D199" s="334" t="str">
        <f>IF($B199="","",INDEX('All CCC'!D$7:D$754,MATCH(WatchList!$B199,'All CCC'!$B$7:$B$754,0)))</f>
        <v/>
      </c>
      <c r="E199" s="334" t="str">
        <f>IF($B199="","",INDEX('All CCC'!E$7:E$754,MATCH(WatchList!$B199,'All CCC'!$B$7:$B$754,0)))</f>
        <v/>
      </c>
      <c r="F199" s="334" t="str">
        <f>IF($B199="","",INDEX('All CCC'!F$7:F$754,MATCH(WatchList!$B199,'All CCC'!$B$7:$B$754,0)))</f>
        <v/>
      </c>
      <c r="G199" s="334" t="str">
        <f>IF($B199="","",INDEX('All CCC'!G$7:G$754,MATCH(WatchList!$B199,'All CCC'!$B$7:$B$754,0)))</f>
        <v/>
      </c>
      <c r="H199" s="334" t="str">
        <f>IF($B199="","",INDEX('All CCC'!H$7:H$754,MATCH(WatchList!$B199,'All CCC'!$B$7:$B$754,0)))</f>
        <v/>
      </c>
      <c r="I199" s="334" t="str">
        <f>IF($B199="","",INDEX('All CCC'!I$7:I$754,MATCH(WatchList!$B199,'All CCC'!$B$7:$B$754,0)))</f>
        <v/>
      </c>
      <c r="J199" s="334" t="str">
        <f>IF($B199="","",INDEX('All CCC'!J$7:J$754,MATCH(WatchList!$B199,'All CCC'!$B$7:$B$754,0)))</f>
        <v/>
      </c>
      <c r="K199" s="334" t="str">
        <f>IF($B199="","",INDEX('All CCC'!K$7:K$754,MATCH(WatchList!$B199,'All CCC'!$B$7:$B$754,0)))</f>
        <v/>
      </c>
      <c r="L199" s="334" t="str">
        <f>IF($B199="","",INDEX('All CCC'!L$7:L$754,MATCH(WatchList!$B199,'All CCC'!$B$7:$B$754,0)))</f>
        <v/>
      </c>
      <c r="M199" s="334" t="str">
        <f>IF($B199="","",INDEX('All CCC'!M$7:M$754,MATCH(WatchList!$B199,'All CCC'!$B$7:$B$754,0)))</f>
        <v/>
      </c>
      <c r="N199" s="334" t="str">
        <f>IF($B199="","",INDEX('All CCC'!N$7:N$754,MATCH(WatchList!$B199,'All CCC'!$B$7:$B$754,0)))</f>
        <v/>
      </c>
      <c r="O199" s="334" t="str">
        <f>IF($B199="","",INDEX('All CCC'!O$7:O$754,MATCH(WatchList!$B199,'All CCC'!$B$7:$B$754,0)))</f>
        <v/>
      </c>
      <c r="P199" s="335" t="str">
        <f>IF($B199="","",INDEX('All CCC'!P$7:P$754,MATCH(WatchList!$B199,'All CCC'!$B$7:$B$754,0)))</f>
        <v/>
      </c>
      <c r="Q199" s="335" t="str">
        <f>IF($B199="","",INDEX('All CCC'!Q$7:Q$754,MATCH(WatchList!$B199,'All CCC'!$B$7:$B$754,0)))</f>
        <v/>
      </c>
      <c r="R199" s="334" t="str">
        <f>IF($B199="","",INDEX('All CCC'!R$7:R$754,MATCH(WatchList!$B199,'All CCC'!$B$7:$B$754,0)))</f>
        <v/>
      </c>
      <c r="S199" s="334" t="str">
        <f>IF($B199="","",INDEX('All CCC'!S$7:S$754,MATCH(WatchList!$B199,'All CCC'!$B$7:$B$754,0)))</f>
        <v/>
      </c>
      <c r="T199" s="334" t="str">
        <f>IF($B199="","",INDEX('All CCC'!T$7:T$754,MATCH(WatchList!$B199,'All CCC'!$B$7:$B$754,0)))</f>
        <v/>
      </c>
      <c r="U199" s="334" t="str">
        <f>IF($B199="","",INDEX('All CCC'!U$7:U$754,MATCH(WatchList!$B199,'All CCC'!$B$7:$B$754,0)))</f>
        <v/>
      </c>
      <c r="V199" s="334" t="str">
        <f>IF($B199="","",INDEX('All CCC'!V$7:V$754,MATCH(WatchList!$B199,'All CCC'!$B$7:$B$754,0)))</f>
        <v/>
      </c>
      <c r="W199" s="334" t="str">
        <f>IF($B199="","",INDEX('All CCC'!W$7:W$754,MATCH(WatchList!$B199,'All CCC'!$B$7:$B$754,0)))</f>
        <v/>
      </c>
      <c r="X199" s="334" t="str">
        <f>IF($B199="","",INDEX('All CCC'!X$7:X$754,MATCH(WatchList!$B199,'All CCC'!$B$7:$B$754,0)))</f>
        <v/>
      </c>
      <c r="Y199" s="334" t="str">
        <f>IF($B199="","",INDEX('All CCC'!Y$7:Y$754,MATCH(WatchList!$B199,'All CCC'!$B$7:$B$754,0)))</f>
        <v/>
      </c>
      <c r="Z199" s="334" t="str">
        <f>IF($B199="","",INDEX('All CCC'!Z$7:Z$754,MATCH(WatchList!$B199,'All CCC'!$B$7:$B$754,0)))</f>
        <v/>
      </c>
      <c r="AA199" s="334" t="str">
        <f>IF($B199="","",INDEX('All CCC'!AA$7:AA$754,MATCH(WatchList!$B199,'All CCC'!$B$7:$B$754,0)))</f>
        <v/>
      </c>
      <c r="AB199" s="334" t="str">
        <f>IF($B199="","",INDEX('All CCC'!AB$7:AB$754,MATCH(WatchList!$B199,'All CCC'!$B$7:$B$754,0)))</f>
        <v/>
      </c>
      <c r="AC199" s="334" t="str">
        <f>IF($B199="","",INDEX('All CCC'!AC$7:AC$754,MATCH(WatchList!$B199,'All CCC'!$B$7:$B$754,0)))</f>
        <v/>
      </c>
      <c r="AD199" s="334" t="str">
        <f>IF($B199="","",INDEX('All CCC'!AD$7:AD$754,MATCH(WatchList!$B199,'All CCC'!$B$7:$B$754,0)))</f>
        <v/>
      </c>
      <c r="AE199" s="334" t="str">
        <f>IF($B199="","",INDEX('All CCC'!AE$7:AE$754,MATCH(WatchList!$B199,'All CCC'!$B$7:$B$754,0)))</f>
        <v/>
      </c>
      <c r="AF199" s="334" t="str">
        <f>IF($B199="","",INDEX('All CCC'!AF$7:AF$754,MATCH(WatchList!$B199,'All CCC'!$B$7:$B$754,0)))</f>
        <v/>
      </c>
      <c r="AG199" s="334" t="str">
        <f>IF($B199="","",INDEX('All CCC'!AG$7:AG$754,MATCH(WatchList!$B199,'All CCC'!$B$7:$B$754,0)))</f>
        <v/>
      </c>
      <c r="AH199" s="334" t="str">
        <f>IF($B199="","",INDEX('All CCC'!AH$7:AH$754,MATCH(WatchList!$B199,'All CCC'!$B$7:$B$754,0)))</f>
        <v/>
      </c>
      <c r="AI199" s="334" t="str">
        <f>IF($B199="","",INDEX('All CCC'!AI$7:AI$754,MATCH(WatchList!$B199,'All CCC'!$B$7:$B$754,0)))</f>
        <v/>
      </c>
      <c r="AJ199" s="334" t="str">
        <f>IF($B199="","",INDEX('All CCC'!AJ$7:AJ$754,MATCH(WatchList!$B199,'All CCC'!$B$7:$B$754,0)))</f>
        <v/>
      </c>
      <c r="AK199" s="334" t="str">
        <f>IF($B199="","",INDEX('All CCC'!AK$7:AK$754,MATCH(WatchList!$B199,'All CCC'!$B$7:$B$754,0)))</f>
        <v/>
      </c>
      <c r="AL199" s="334" t="str">
        <f>IF($B199="","",INDEX('All CCC'!AL$7:AL$754,MATCH(WatchList!$B199,'All CCC'!$B$7:$B$754,0)))</f>
        <v/>
      </c>
      <c r="AM199" s="334" t="str">
        <f>IF($B199="","",INDEX('All CCC'!AM$7:AM$754,MATCH(WatchList!$B199,'All CCC'!$B$7:$B$754,0)))</f>
        <v/>
      </c>
      <c r="AN199" s="334" t="str">
        <f>IF($B199="","",INDEX('All CCC'!AN$7:AN$754,MATCH(WatchList!$B199,'All CCC'!$B$7:$B$754,0)))</f>
        <v/>
      </c>
      <c r="AO199" s="334" t="str">
        <f>IF($B199="","",INDEX('All CCC'!AO$7:AO$754,MATCH(WatchList!$B199,'All CCC'!$B$7:$B$754,0)))</f>
        <v/>
      </c>
      <c r="AP199" s="334" t="str">
        <f>IF($B199="","",INDEX('All CCC'!AP$7:AP$754,MATCH(WatchList!$B199,'All CCC'!$B$7:$B$754,0)))</f>
        <v/>
      </c>
      <c r="AQ199" s="334" t="str">
        <f>IF($B199="","",INDEX('All CCC'!AQ$7:AQ$754,MATCH(WatchList!$B199,'All CCC'!$B$7:$B$754,0)))</f>
        <v/>
      </c>
      <c r="AR199" s="334" t="str">
        <f>IF($B199="","",INDEX('All CCC'!AR$7:AR$754,MATCH(WatchList!$B199,'All CCC'!$B$7:$B$754,0)))</f>
        <v/>
      </c>
      <c r="AS199" s="334" t="str">
        <f>IF($B199="","",INDEX('All CCC'!AS$7:AS$754,MATCH(WatchList!$B199,'All CCC'!$B$7:$B$754,0)))</f>
        <v/>
      </c>
      <c r="AT199" s="334" t="str">
        <f>IF($B199="","",INDEX('All CCC'!AT$7:AT$754,MATCH(WatchList!$B199,'All CCC'!$B$7:$B$754,0)))</f>
        <v/>
      </c>
      <c r="AU199" s="334" t="str">
        <f>IF($B199="","",INDEX('All CCC'!AU$7:AU$754,MATCH(WatchList!$B199,'All CCC'!$B$7:$B$754,0)))</f>
        <v/>
      </c>
      <c r="AV199" s="334" t="str">
        <f>IF($B199="","",INDEX('All CCC'!AV$7:AV$754,MATCH(WatchList!$B199,'All CCC'!$B$7:$B$754,0)))</f>
        <v/>
      </c>
      <c r="AW199" s="334" t="str">
        <f>IF($B199="","",INDEX('All CCC'!AW$7:AW$754,MATCH(WatchList!$B199,'All CCC'!$B$7:$B$754,0)))</f>
        <v/>
      </c>
      <c r="AX199" s="334" t="str">
        <f>IF($B199="","",INDEX('All CCC'!AX$7:AX$754,MATCH(WatchList!$B199,'All CCC'!$B$7:$B$754,0)))</f>
        <v/>
      </c>
      <c r="AY199" s="334" t="str">
        <f>IF($B199="","",INDEX('All CCC'!AY$7:AY$754,MATCH(WatchList!$B199,'All CCC'!$B$7:$B$754,0)))</f>
        <v/>
      </c>
      <c r="AZ199" s="334" t="str">
        <f>IF($B199="","",INDEX('All CCC'!AZ$7:AZ$754,MATCH(WatchList!$B199,'All CCC'!$B$7:$B$754,0)))</f>
        <v/>
      </c>
      <c r="BA199" s="334" t="str">
        <f>IF($B199="","",INDEX('All CCC'!BA$7:BA$754,MATCH(WatchList!$B199,'All CCC'!$B$7:$B$754,0)))</f>
        <v/>
      </c>
      <c r="BB199" s="334" t="str">
        <f>IF($B199="","",INDEX('All CCC'!BB$7:BB$754,MATCH(WatchList!$B199,'All CCC'!$B$7:$B$754,0)))</f>
        <v/>
      </c>
      <c r="BC199" s="334" t="str">
        <f>IF($B199="","",INDEX('All CCC'!BC$7:BC$754,MATCH(WatchList!$B199,'All CCC'!$B$7:$B$754,0)))</f>
        <v/>
      </c>
      <c r="BD199" s="334" t="str">
        <f>IF($B199="","",INDEX('All CCC'!BD$7:BD$754,MATCH(WatchList!$B199,'All CCC'!$B$7:$B$754,0)))</f>
        <v/>
      </c>
      <c r="BE199" s="334" t="str">
        <f>IF($B199="","",INDEX('All CCC'!BE$7:BE$754,MATCH(WatchList!$B199,'All CCC'!$B$7:$B$754,0)))</f>
        <v/>
      </c>
      <c r="BF199" s="334" t="str">
        <f>IF($B199="","",INDEX('All CCC'!BF$7:BF$754,MATCH(WatchList!$B199,'All CCC'!$B$7:$B$754,0)))</f>
        <v/>
      </c>
      <c r="BG199" s="334" t="str">
        <f>IF($B199="","",INDEX('All CCC'!BG$7:BG$754,MATCH(WatchList!$B199,'All CCC'!$B$7:$B$754,0)))</f>
        <v/>
      </c>
    </row>
    <row r="200" spans="1:59" x14ac:dyDescent="0.2">
      <c r="A200" s="333" t="str">
        <f>IF($B200="","",INDEX('All CCC'!A$7:A$754,MATCH(WatchList!$B200,'All CCC'!$B$7:$B$754,0)))</f>
        <v/>
      </c>
      <c r="B200" s="127"/>
      <c r="C200" s="334" t="str">
        <f>IF($B200="","",INDEX('All CCC'!C$7:C$754,MATCH(WatchList!$B200,'All CCC'!$B$7:$B$754,0)))</f>
        <v/>
      </c>
      <c r="D200" s="334" t="str">
        <f>IF($B200="","",INDEX('All CCC'!D$7:D$754,MATCH(WatchList!$B200,'All CCC'!$B$7:$B$754,0)))</f>
        <v/>
      </c>
      <c r="E200" s="334" t="str">
        <f>IF($B200="","",INDEX('All CCC'!E$7:E$754,MATCH(WatchList!$B200,'All CCC'!$B$7:$B$754,0)))</f>
        <v/>
      </c>
      <c r="F200" s="334" t="str">
        <f>IF($B200="","",INDEX('All CCC'!F$7:F$754,MATCH(WatchList!$B200,'All CCC'!$B$7:$B$754,0)))</f>
        <v/>
      </c>
      <c r="G200" s="334" t="str">
        <f>IF($B200="","",INDEX('All CCC'!G$7:G$754,MATCH(WatchList!$B200,'All CCC'!$B$7:$B$754,0)))</f>
        <v/>
      </c>
      <c r="H200" s="334" t="str">
        <f>IF($B200="","",INDEX('All CCC'!H$7:H$754,MATCH(WatchList!$B200,'All CCC'!$B$7:$B$754,0)))</f>
        <v/>
      </c>
      <c r="I200" s="334" t="str">
        <f>IF($B200="","",INDEX('All CCC'!I$7:I$754,MATCH(WatchList!$B200,'All CCC'!$B$7:$B$754,0)))</f>
        <v/>
      </c>
      <c r="J200" s="334" t="str">
        <f>IF($B200="","",INDEX('All CCC'!J$7:J$754,MATCH(WatchList!$B200,'All CCC'!$B$7:$B$754,0)))</f>
        <v/>
      </c>
      <c r="K200" s="334" t="str">
        <f>IF($B200="","",INDEX('All CCC'!K$7:K$754,MATCH(WatchList!$B200,'All CCC'!$B$7:$B$754,0)))</f>
        <v/>
      </c>
      <c r="L200" s="334" t="str">
        <f>IF($B200="","",INDEX('All CCC'!L$7:L$754,MATCH(WatchList!$B200,'All CCC'!$B$7:$B$754,0)))</f>
        <v/>
      </c>
      <c r="M200" s="334" t="str">
        <f>IF($B200="","",INDEX('All CCC'!M$7:M$754,MATCH(WatchList!$B200,'All CCC'!$B$7:$B$754,0)))</f>
        <v/>
      </c>
      <c r="N200" s="334" t="str">
        <f>IF($B200="","",INDEX('All CCC'!N$7:N$754,MATCH(WatchList!$B200,'All CCC'!$B$7:$B$754,0)))</f>
        <v/>
      </c>
      <c r="O200" s="334" t="str">
        <f>IF($B200="","",INDEX('All CCC'!O$7:O$754,MATCH(WatchList!$B200,'All CCC'!$B$7:$B$754,0)))</f>
        <v/>
      </c>
      <c r="P200" s="335" t="str">
        <f>IF($B200="","",INDEX('All CCC'!P$7:P$754,MATCH(WatchList!$B200,'All CCC'!$B$7:$B$754,0)))</f>
        <v/>
      </c>
      <c r="Q200" s="335" t="str">
        <f>IF($B200="","",INDEX('All CCC'!Q$7:Q$754,MATCH(WatchList!$B200,'All CCC'!$B$7:$B$754,0)))</f>
        <v/>
      </c>
      <c r="R200" s="334" t="str">
        <f>IF($B200="","",INDEX('All CCC'!R$7:R$754,MATCH(WatchList!$B200,'All CCC'!$B$7:$B$754,0)))</f>
        <v/>
      </c>
      <c r="S200" s="334" t="str">
        <f>IF($B200="","",INDEX('All CCC'!S$7:S$754,MATCH(WatchList!$B200,'All CCC'!$B$7:$B$754,0)))</f>
        <v/>
      </c>
      <c r="T200" s="334" t="str">
        <f>IF($B200="","",INDEX('All CCC'!T$7:T$754,MATCH(WatchList!$B200,'All CCC'!$B$7:$B$754,0)))</f>
        <v/>
      </c>
      <c r="U200" s="334" t="str">
        <f>IF($B200="","",INDEX('All CCC'!U$7:U$754,MATCH(WatchList!$B200,'All CCC'!$B$7:$B$754,0)))</f>
        <v/>
      </c>
      <c r="V200" s="334" t="str">
        <f>IF($B200="","",INDEX('All CCC'!V$7:V$754,MATCH(WatchList!$B200,'All CCC'!$B$7:$B$754,0)))</f>
        <v/>
      </c>
      <c r="W200" s="334" t="str">
        <f>IF($B200="","",INDEX('All CCC'!W$7:W$754,MATCH(WatchList!$B200,'All CCC'!$B$7:$B$754,0)))</f>
        <v/>
      </c>
      <c r="X200" s="334" t="str">
        <f>IF($B200="","",INDEX('All CCC'!X$7:X$754,MATCH(WatchList!$B200,'All CCC'!$B$7:$B$754,0)))</f>
        <v/>
      </c>
      <c r="Y200" s="334" t="str">
        <f>IF($B200="","",INDEX('All CCC'!Y$7:Y$754,MATCH(WatchList!$B200,'All CCC'!$B$7:$B$754,0)))</f>
        <v/>
      </c>
      <c r="Z200" s="334" t="str">
        <f>IF($B200="","",INDEX('All CCC'!Z$7:Z$754,MATCH(WatchList!$B200,'All CCC'!$B$7:$B$754,0)))</f>
        <v/>
      </c>
      <c r="AA200" s="334" t="str">
        <f>IF($B200="","",INDEX('All CCC'!AA$7:AA$754,MATCH(WatchList!$B200,'All CCC'!$B$7:$B$754,0)))</f>
        <v/>
      </c>
      <c r="AB200" s="334" t="str">
        <f>IF($B200="","",INDEX('All CCC'!AB$7:AB$754,MATCH(WatchList!$B200,'All CCC'!$B$7:$B$754,0)))</f>
        <v/>
      </c>
      <c r="AC200" s="334" t="str">
        <f>IF($B200="","",INDEX('All CCC'!AC$7:AC$754,MATCH(WatchList!$B200,'All CCC'!$B$7:$B$754,0)))</f>
        <v/>
      </c>
      <c r="AD200" s="334" t="str">
        <f>IF($B200="","",INDEX('All CCC'!AD$7:AD$754,MATCH(WatchList!$B200,'All CCC'!$B$7:$B$754,0)))</f>
        <v/>
      </c>
      <c r="AE200" s="334" t="str">
        <f>IF($B200="","",INDEX('All CCC'!AE$7:AE$754,MATCH(WatchList!$B200,'All CCC'!$B$7:$B$754,0)))</f>
        <v/>
      </c>
      <c r="AF200" s="334" t="str">
        <f>IF($B200="","",INDEX('All CCC'!AF$7:AF$754,MATCH(WatchList!$B200,'All CCC'!$B$7:$B$754,0)))</f>
        <v/>
      </c>
      <c r="AG200" s="334" t="str">
        <f>IF($B200="","",INDEX('All CCC'!AG$7:AG$754,MATCH(WatchList!$B200,'All CCC'!$B$7:$B$754,0)))</f>
        <v/>
      </c>
      <c r="AH200" s="334" t="str">
        <f>IF($B200="","",INDEX('All CCC'!AH$7:AH$754,MATCH(WatchList!$B200,'All CCC'!$B$7:$B$754,0)))</f>
        <v/>
      </c>
      <c r="AI200" s="334" t="str">
        <f>IF($B200="","",INDEX('All CCC'!AI$7:AI$754,MATCH(WatchList!$B200,'All CCC'!$B$7:$B$754,0)))</f>
        <v/>
      </c>
      <c r="AJ200" s="334" t="str">
        <f>IF($B200="","",INDEX('All CCC'!AJ$7:AJ$754,MATCH(WatchList!$B200,'All CCC'!$B$7:$B$754,0)))</f>
        <v/>
      </c>
      <c r="AK200" s="334" t="str">
        <f>IF($B200="","",INDEX('All CCC'!AK$7:AK$754,MATCH(WatchList!$B200,'All CCC'!$B$7:$B$754,0)))</f>
        <v/>
      </c>
      <c r="AL200" s="334" t="str">
        <f>IF($B200="","",INDEX('All CCC'!AL$7:AL$754,MATCH(WatchList!$B200,'All CCC'!$B$7:$B$754,0)))</f>
        <v/>
      </c>
      <c r="AM200" s="334" t="str">
        <f>IF($B200="","",INDEX('All CCC'!AM$7:AM$754,MATCH(WatchList!$B200,'All CCC'!$B$7:$B$754,0)))</f>
        <v/>
      </c>
      <c r="AN200" s="334" t="str">
        <f>IF($B200="","",INDEX('All CCC'!AN$7:AN$754,MATCH(WatchList!$B200,'All CCC'!$B$7:$B$754,0)))</f>
        <v/>
      </c>
      <c r="AO200" s="334" t="str">
        <f>IF($B200="","",INDEX('All CCC'!AO$7:AO$754,MATCH(WatchList!$B200,'All CCC'!$B$7:$B$754,0)))</f>
        <v/>
      </c>
      <c r="AP200" s="334" t="str">
        <f>IF($B200="","",INDEX('All CCC'!AP$7:AP$754,MATCH(WatchList!$B200,'All CCC'!$B$7:$B$754,0)))</f>
        <v/>
      </c>
      <c r="AQ200" s="334" t="str">
        <f>IF($B200="","",INDEX('All CCC'!AQ$7:AQ$754,MATCH(WatchList!$B200,'All CCC'!$B$7:$B$754,0)))</f>
        <v/>
      </c>
      <c r="AR200" s="334" t="str">
        <f>IF($B200="","",INDEX('All CCC'!AR$7:AR$754,MATCH(WatchList!$B200,'All CCC'!$B$7:$B$754,0)))</f>
        <v/>
      </c>
      <c r="AS200" s="334" t="str">
        <f>IF($B200="","",INDEX('All CCC'!AS$7:AS$754,MATCH(WatchList!$B200,'All CCC'!$B$7:$B$754,0)))</f>
        <v/>
      </c>
      <c r="AT200" s="334" t="str">
        <f>IF($B200="","",INDEX('All CCC'!AT$7:AT$754,MATCH(WatchList!$B200,'All CCC'!$B$7:$B$754,0)))</f>
        <v/>
      </c>
      <c r="AU200" s="334" t="str">
        <f>IF($B200="","",INDEX('All CCC'!AU$7:AU$754,MATCH(WatchList!$B200,'All CCC'!$B$7:$B$754,0)))</f>
        <v/>
      </c>
      <c r="AV200" s="334" t="str">
        <f>IF($B200="","",INDEX('All CCC'!AV$7:AV$754,MATCH(WatchList!$B200,'All CCC'!$B$7:$B$754,0)))</f>
        <v/>
      </c>
      <c r="AW200" s="334" t="str">
        <f>IF($B200="","",INDEX('All CCC'!AW$7:AW$754,MATCH(WatchList!$B200,'All CCC'!$B$7:$B$754,0)))</f>
        <v/>
      </c>
      <c r="AX200" s="334" t="str">
        <f>IF($B200="","",INDEX('All CCC'!AX$7:AX$754,MATCH(WatchList!$B200,'All CCC'!$B$7:$B$754,0)))</f>
        <v/>
      </c>
      <c r="AY200" s="334" t="str">
        <f>IF($B200="","",INDEX('All CCC'!AY$7:AY$754,MATCH(WatchList!$B200,'All CCC'!$B$7:$B$754,0)))</f>
        <v/>
      </c>
      <c r="AZ200" s="334" t="str">
        <f>IF($B200="","",INDEX('All CCC'!AZ$7:AZ$754,MATCH(WatchList!$B200,'All CCC'!$B$7:$B$754,0)))</f>
        <v/>
      </c>
      <c r="BA200" s="334" t="str">
        <f>IF($B200="","",INDEX('All CCC'!BA$7:BA$754,MATCH(WatchList!$B200,'All CCC'!$B$7:$B$754,0)))</f>
        <v/>
      </c>
      <c r="BB200" s="334" t="str">
        <f>IF($B200="","",INDEX('All CCC'!BB$7:BB$754,MATCH(WatchList!$B200,'All CCC'!$B$7:$B$754,0)))</f>
        <v/>
      </c>
      <c r="BC200" s="334" t="str">
        <f>IF($B200="","",INDEX('All CCC'!BC$7:BC$754,MATCH(WatchList!$B200,'All CCC'!$B$7:$B$754,0)))</f>
        <v/>
      </c>
      <c r="BD200" s="334" t="str">
        <f>IF($B200="","",INDEX('All CCC'!BD$7:BD$754,MATCH(WatchList!$B200,'All CCC'!$B$7:$B$754,0)))</f>
        <v/>
      </c>
      <c r="BE200" s="334" t="str">
        <f>IF($B200="","",INDEX('All CCC'!BE$7:BE$754,MATCH(WatchList!$B200,'All CCC'!$B$7:$B$754,0)))</f>
        <v/>
      </c>
      <c r="BF200" s="334" t="str">
        <f>IF($B200="","",INDEX('All CCC'!BF$7:BF$754,MATCH(WatchList!$B200,'All CCC'!$B$7:$B$754,0)))</f>
        <v/>
      </c>
      <c r="BG200" s="334" t="str">
        <f>IF($B200="","",INDEX('All CCC'!BG$7:BG$754,MATCH(WatchList!$B200,'All CCC'!$B$7:$B$754,0)))</f>
        <v/>
      </c>
    </row>
    <row r="201" spans="1:59" x14ac:dyDescent="0.2">
      <c r="A201" s="333" t="str">
        <f>IF($B201="","",INDEX('All CCC'!A$7:A$754,MATCH(WatchList!$B201,'All CCC'!$B$7:$B$754,0)))</f>
        <v/>
      </c>
      <c r="B201" s="127"/>
      <c r="C201" s="334" t="str">
        <f>IF($B201="","",INDEX('All CCC'!C$7:C$754,MATCH(WatchList!$B201,'All CCC'!$B$7:$B$754,0)))</f>
        <v/>
      </c>
      <c r="D201" s="334" t="str">
        <f>IF($B201="","",INDEX('All CCC'!D$7:D$754,MATCH(WatchList!$B201,'All CCC'!$B$7:$B$754,0)))</f>
        <v/>
      </c>
      <c r="E201" s="334" t="str">
        <f>IF($B201="","",INDEX('All CCC'!E$7:E$754,MATCH(WatchList!$B201,'All CCC'!$B$7:$B$754,0)))</f>
        <v/>
      </c>
      <c r="F201" s="334" t="str">
        <f>IF($B201="","",INDEX('All CCC'!F$7:F$754,MATCH(WatchList!$B201,'All CCC'!$B$7:$B$754,0)))</f>
        <v/>
      </c>
      <c r="G201" s="334" t="str">
        <f>IF($B201="","",INDEX('All CCC'!G$7:G$754,MATCH(WatchList!$B201,'All CCC'!$B$7:$B$754,0)))</f>
        <v/>
      </c>
      <c r="H201" s="334" t="str">
        <f>IF($B201="","",INDEX('All CCC'!H$7:H$754,MATCH(WatchList!$B201,'All CCC'!$B$7:$B$754,0)))</f>
        <v/>
      </c>
      <c r="I201" s="334" t="str">
        <f>IF($B201="","",INDEX('All CCC'!I$7:I$754,MATCH(WatchList!$B201,'All CCC'!$B$7:$B$754,0)))</f>
        <v/>
      </c>
      <c r="J201" s="334" t="str">
        <f>IF($B201="","",INDEX('All CCC'!J$7:J$754,MATCH(WatchList!$B201,'All CCC'!$B$7:$B$754,0)))</f>
        <v/>
      </c>
      <c r="K201" s="334" t="str">
        <f>IF($B201="","",INDEX('All CCC'!K$7:K$754,MATCH(WatchList!$B201,'All CCC'!$B$7:$B$754,0)))</f>
        <v/>
      </c>
      <c r="L201" s="334" t="str">
        <f>IF($B201="","",INDEX('All CCC'!L$7:L$754,MATCH(WatchList!$B201,'All CCC'!$B$7:$B$754,0)))</f>
        <v/>
      </c>
      <c r="M201" s="334" t="str">
        <f>IF($B201="","",INDEX('All CCC'!M$7:M$754,MATCH(WatchList!$B201,'All CCC'!$B$7:$B$754,0)))</f>
        <v/>
      </c>
      <c r="N201" s="334" t="str">
        <f>IF($B201="","",INDEX('All CCC'!N$7:N$754,MATCH(WatchList!$B201,'All CCC'!$B$7:$B$754,0)))</f>
        <v/>
      </c>
      <c r="O201" s="334" t="str">
        <f>IF($B201="","",INDEX('All CCC'!O$7:O$754,MATCH(WatchList!$B201,'All CCC'!$B$7:$B$754,0)))</f>
        <v/>
      </c>
      <c r="P201" s="335" t="str">
        <f>IF($B201="","",INDEX('All CCC'!P$7:P$754,MATCH(WatchList!$B201,'All CCC'!$B$7:$B$754,0)))</f>
        <v/>
      </c>
      <c r="Q201" s="335" t="str">
        <f>IF($B201="","",INDEX('All CCC'!Q$7:Q$754,MATCH(WatchList!$B201,'All CCC'!$B$7:$B$754,0)))</f>
        <v/>
      </c>
      <c r="R201" s="334" t="str">
        <f>IF($B201="","",INDEX('All CCC'!R$7:R$754,MATCH(WatchList!$B201,'All CCC'!$B$7:$B$754,0)))</f>
        <v/>
      </c>
      <c r="S201" s="334" t="str">
        <f>IF($B201="","",INDEX('All CCC'!S$7:S$754,MATCH(WatchList!$B201,'All CCC'!$B$7:$B$754,0)))</f>
        <v/>
      </c>
      <c r="T201" s="334" t="str">
        <f>IF($B201="","",INDEX('All CCC'!T$7:T$754,MATCH(WatchList!$B201,'All CCC'!$B$7:$B$754,0)))</f>
        <v/>
      </c>
      <c r="U201" s="334" t="str">
        <f>IF($B201="","",INDEX('All CCC'!U$7:U$754,MATCH(WatchList!$B201,'All CCC'!$B$7:$B$754,0)))</f>
        <v/>
      </c>
      <c r="V201" s="334" t="str">
        <f>IF($B201="","",INDEX('All CCC'!V$7:V$754,MATCH(WatchList!$B201,'All CCC'!$B$7:$B$754,0)))</f>
        <v/>
      </c>
      <c r="W201" s="334" t="str">
        <f>IF($B201="","",INDEX('All CCC'!W$7:W$754,MATCH(WatchList!$B201,'All CCC'!$B$7:$B$754,0)))</f>
        <v/>
      </c>
      <c r="X201" s="334" t="str">
        <f>IF($B201="","",INDEX('All CCC'!X$7:X$754,MATCH(WatchList!$B201,'All CCC'!$B$7:$B$754,0)))</f>
        <v/>
      </c>
      <c r="Y201" s="334" t="str">
        <f>IF($B201="","",INDEX('All CCC'!Y$7:Y$754,MATCH(WatchList!$B201,'All CCC'!$B$7:$B$754,0)))</f>
        <v/>
      </c>
      <c r="Z201" s="334" t="str">
        <f>IF($B201="","",INDEX('All CCC'!Z$7:Z$754,MATCH(WatchList!$B201,'All CCC'!$B$7:$B$754,0)))</f>
        <v/>
      </c>
      <c r="AA201" s="334" t="str">
        <f>IF($B201="","",INDEX('All CCC'!AA$7:AA$754,MATCH(WatchList!$B201,'All CCC'!$B$7:$B$754,0)))</f>
        <v/>
      </c>
      <c r="AB201" s="334" t="str">
        <f>IF($B201="","",INDEX('All CCC'!AB$7:AB$754,MATCH(WatchList!$B201,'All CCC'!$B$7:$B$754,0)))</f>
        <v/>
      </c>
      <c r="AC201" s="334" t="str">
        <f>IF($B201="","",INDEX('All CCC'!AC$7:AC$754,MATCH(WatchList!$B201,'All CCC'!$B$7:$B$754,0)))</f>
        <v/>
      </c>
      <c r="AD201" s="334" t="str">
        <f>IF($B201="","",INDEX('All CCC'!AD$7:AD$754,MATCH(WatchList!$B201,'All CCC'!$B$7:$B$754,0)))</f>
        <v/>
      </c>
      <c r="AE201" s="334" t="str">
        <f>IF($B201="","",INDEX('All CCC'!AE$7:AE$754,MATCH(WatchList!$B201,'All CCC'!$B$7:$B$754,0)))</f>
        <v/>
      </c>
      <c r="AF201" s="334" t="str">
        <f>IF($B201="","",INDEX('All CCC'!AF$7:AF$754,MATCH(WatchList!$B201,'All CCC'!$B$7:$B$754,0)))</f>
        <v/>
      </c>
      <c r="AG201" s="334" t="str">
        <f>IF($B201="","",INDEX('All CCC'!AG$7:AG$754,MATCH(WatchList!$B201,'All CCC'!$B$7:$B$754,0)))</f>
        <v/>
      </c>
      <c r="AH201" s="334" t="str">
        <f>IF($B201="","",INDEX('All CCC'!AH$7:AH$754,MATCH(WatchList!$B201,'All CCC'!$B$7:$B$754,0)))</f>
        <v/>
      </c>
      <c r="AI201" s="334" t="str">
        <f>IF($B201="","",INDEX('All CCC'!AI$7:AI$754,MATCH(WatchList!$B201,'All CCC'!$B$7:$B$754,0)))</f>
        <v/>
      </c>
      <c r="AJ201" s="334" t="str">
        <f>IF($B201="","",INDEX('All CCC'!AJ$7:AJ$754,MATCH(WatchList!$B201,'All CCC'!$B$7:$B$754,0)))</f>
        <v/>
      </c>
      <c r="AK201" s="334" t="str">
        <f>IF($B201="","",INDEX('All CCC'!AK$7:AK$754,MATCH(WatchList!$B201,'All CCC'!$B$7:$B$754,0)))</f>
        <v/>
      </c>
      <c r="AL201" s="334" t="str">
        <f>IF($B201="","",INDEX('All CCC'!AL$7:AL$754,MATCH(WatchList!$B201,'All CCC'!$B$7:$B$754,0)))</f>
        <v/>
      </c>
      <c r="AM201" s="334" t="str">
        <f>IF($B201="","",INDEX('All CCC'!AM$7:AM$754,MATCH(WatchList!$B201,'All CCC'!$B$7:$B$754,0)))</f>
        <v/>
      </c>
      <c r="AN201" s="334" t="str">
        <f>IF($B201="","",INDEX('All CCC'!AN$7:AN$754,MATCH(WatchList!$B201,'All CCC'!$B$7:$B$754,0)))</f>
        <v/>
      </c>
      <c r="AO201" s="334" t="str">
        <f>IF($B201="","",INDEX('All CCC'!AO$7:AO$754,MATCH(WatchList!$B201,'All CCC'!$B$7:$B$754,0)))</f>
        <v/>
      </c>
      <c r="AP201" s="334" t="str">
        <f>IF($B201="","",INDEX('All CCC'!AP$7:AP$754,MATCH(WatchList!$B201,'All CCC'!$B$7:$B$754,0)))</f>
        <v/>
      </c>
      <c r="AQ201" s="334" t="str">
        <f>IF($B201="","",INDEX('All CCC'!AQ$7:AQ$754,MATCH(WatchList!$B201,'All CCC'!$B$7:$B$754,0)))</f>
        <v/>
      </c>
      <c r="AR201" s="334" t="str">
        <f>IF($B201="","",INDEX('All CCC'!AR$7:AR$754,MATCH(WatchList!$B201,'All CCC'!$B$7:$B$754,0)))</f>
        <v/>
      </c>
      <c r="AS201" s="334" t="str">
        <f>IF($B201="","",INDEX('All CCC'!AS$7:AS$754,MATCH(WatchList!$B201,'All CCC'!$B$7:$B$754,0)))</f>
        <v/>
      </c>
      <c r="AT201" s="334" t="str">
        <f>IF($B201="","",INDEX('All CCC'!AT$7:AT$754,MATCH(WatchList!$B201,'All CCC'!$B$7:$B$754,0)))</f>
        <v/>
      </c>
      <c r="AU201" s="334" t="str">
        <f>IF($B201="","",INDEX('All CCC'!AU$7:AU$754,MATCH(WatchList!$B201,'All CCC'!$B$7:$B$754,0)))</f>
        <v/>
      </c>
      <c r="AV201" s="334" t="str">
        <f>IF($B201="","",INDEX('All CCC'!AV$7:AV$754,MATCH(WatchList!$B201,'All CCC'!$B$7:$B$754,0)))</f>
        <v/>
      </c>
      <c r="AW201" s="334" t="str">
        <f>IF($B201="","",INDEX('All CCC'!AW$7:AW$754,MATCH(WatchList!$B201,'All CCC'!$B$7:$B$754,0)))</f>
        <v/>
      </c>
      <c r="AX201" s="334" t="str">
        <f>IF($B201="","",INDEX('All CCC'!AX$7:AX$754,MATCH(WatchList!$B201,'All CCC'!$B$7:$B$754,0)))</f>
        <v/>
      </c>
      <c r="AY201" s="334" t="str">
        <f>IF($B201="","",INDEX('All CCC'!AY$7:AY$754,MATCH(WatchList!$B201,'All CCC'!$B$7:$B$754,0)))</f>
        <v/>
      </c>
      <c r="AZ201" s="334" t="str">
        <f>IF($B201="","",INDEX('All CCC'!AZ$7:AZ$754,MATCH(WatchList!$B201,'All CCC'!$B$7:$B$754,0)))</f>
        <v/>
      </c>
      <c r="BA201" s="334" t="str">
        <f>IF($B201="","",INDEX('All CCC'!BA$7:BA$754,MATCH(WatchList!$B201,'All CCC'!$B$7:$B$754,0)))</f>
        <v/>
      </c>
      <c r="BB201" s="334" t="str">
        <f>IF($B201="","",INDEX('All CCC'!BB$7:BB$754,MATCH(WatchList!$B201,'All CCC'!$B$7:$B$754,0)))</f>
        <v/>
      </c>
      <c r="BC201" s="334" t="str">
        <f>IF($B201="","",INDEX('All CCC'!BC$7:BC$754,MATCH(WatchList!$B201,'All CCC'!$B$7:$B$754,0)))</f>
        <v/>
      </c>
      <c r="BD201" s="334" t="str">
        <f>IF($B201="","",INDEX('All CCC'!BD$7:BD$754,MATCH(WatchList!$B201,'All CCC'!$B$7:$B$754,0)))</f>
        <v/>
      </c>
      <c r="BE201" s="334" t="str">
        <f>IF($B201="","",INDEX('All CCC'!BE$7:BE$754,MATCH(WatchList!$B201,'All CCC'!$B$7:$B$754,0)))</f>
        <v/>
      </c>
      <c r="BF201" s="334" t="str">
        <f>IF($B201="","",INDEX('All CCC'!BF$7:BF$754,MATCH(WatchList!$B201,'All CCC'!$B$7:$B$754,0)))</f>
        <v/>
      </c>
      <c r="BG201" s="334" t="str">
        <f>IF($B201="","",INDEX('All CCC'!BG$7:BG$754,MATCH(WatchList!$B201,'All CCC'!$B$7:$B$754,0)))</f>
        <v/>
      </c>
    </row>
    <row r="202" spans="1:59" x14ac:dyDescent="0.2">
      <c r="A202" s="333" t="str">
        <f>IF($B202="","",INDEX('All CCC'!A$7:A$754,MATCH(WatchList!$B202,'All CCC'!$B$7:$B$754,0)))</f>
        <v/>
      </c>
      <c r="B202" s="127"/>
      <c r="C202" s="334" t="str">
        <f>IF($B202="","",INDEX('All CCC'!C$7:C$754,MATCH(WatchList!$B202,'All CCC'!$B$7:$B$754,0)))</f>
        <v/>
      </c>
      <c r="D202" s="334" t="str">
        <f>IF($B202="","",INDEX('All CCC'!D$7:D$754,MATCH(WatchList!$B202,'All CCC'!$B$7:$B$754,0)))</f>
        <v/>
      </c>
      <c r="E202" s="334" t="str">
        <f>IF($B202="","",INDEX('All CCC'!E$7:E$754,MATCH(WatchList!$B202,'All CCC'!$B$7:$B$754,0)))</f>
        <v/>
      </c>
      <c r="F202" s="334" t="str">
        <f>IF($B202="","",INDEX('All CCC'!F$7:F$754,MATCH(WatchList!$B202,'All CCC'!$B$7:$B$754,0)))</f>
        <v/>
      </c>
      <c r="G202" s="334" t="str">
        <f>IF($B202="","",INDEX('All CCC'!G$7:G$754,MATCH(WatchList!$B202,'All CCC'!$B$7:$B$754,0)))</f>
        <v/>
      </c>
      <c r="H202" s="334" t="str">
        <f>IF($B202="","",INDEX('All CCC'!H$7:H$754,MATCH(WatchList!$B202,'All CCC'!$B$7:$B$754,0)))</f>
        <v/>
      </c>
      <c r="I202" s="334" t="str">
        <f>IF($B202="","",INDEX('All CCC'!I$7:I$754,MATCH(WatchList!$B202,'All CCC'!$B$7:$B$754,0)))</f>
        <v/>
      </c>
      <c r="J202" s="334" t="str">
        <f>IF($B202="","",INDEX('All CCC'!J$7:J$754,MATCH(WatchList!$B202,'All CCC'!$B$7:$B$754,0)))</f>
        <v/>
      </c>
      <c r="K202" s="334" t="str">
        <f>IF($B202="","",INDEX('All CCC'!K$7:K$754,MATCH(WatchList!$B202,'All CCC'!$B$7:$B$754,0)))</f>
        <v/>
      </c>
      <c r="L202" s="334" t="str">
        <f>IF($B202="","",INDEX('All CCC'!L$7:L$754,MATCH(WatchList!$B202,'All CCC'!$B$7:$B$754,0)))</f>
        <v/>
      </c>
      <c r="M202" s="334" t="str">
        <f>IF($B202="","",INDEX('All CCC'!M$7:M$754,MATCH(WatchList!$B202,'All CCC'!$B$7:$B$754,0)))</f>
        <v/>
      </c>
      <c r="N202" s="334" t="str">
        <f>IF($B202="","",INDEX('All CCC'!N$7:N$754,MATCH(WatchList!$B202,'All CCC'!$B$7:$B$754,0)))</f>
        <v/>
      </c>
      <c r="O202" s="334" t="str">
        <f>IF($B202="","",INDEX('All CCC'!O$7:O$754,MATCH(WatchList!$B202,'All CCC'!$B$7:$B$754,0)))</f>
        <v/>
      </c>
      <c r="P202" s="335" t="str">
        <f>IF($B202="","",INDEX('All CCC'!P$7:P$754,MATCH(WatchList!$B202,'All CCC'!$B$7:$B$754,0)))</f>
        <v/>
      </c>
      <c r="Q202" s="335" t="str">
        <f>IF($B202="","",INDEX('All CCC'!Q$7:Q$754,MATCH(WatchList!$B202,'All CCC'!$B$7:$B$754,0)))</f>
        <v/>
      </c>
      <c r="R202" s="334" t="str">
        <f>IF($B202="","",INDEX('All CCC'!R$7:R$754,MATCH(WatchList!$B202,'All CCC'!$B$7:$B$754,0)))</f>
        <v/>
      </c>
      <c r="S202" s="334" t="str">
        <f>IF($B202="","",INDEX('All CCC'!S$7:S$754,MATCH(WatchList!$B202,'All CCC'!$B$7:$B$754,0)))</f>
        <v/>
      </c>
      <c r="T202" s="334" t="str">
        <f>IF($B202="","",INDEX('All CCC'!T$7:T$754,MATCH(WatchList!$B202,'All CCC'!$B$7:$B$754,0)))</f>
        <v/>
      </c>
      <c r="U202" s="334" t="str">
        <f>IF($B202="","",INDEX('All CCC'!U$7:U$754,MATCH(WatchList!$B202,'All CCC'!$B$7:$B$754,0)))</f>
        <v/>
      </c>
      <c r="V202" s="334" t="str">
        <f>IF($B202="","",INDEX('All CCC'!V$7:V$754,MATCH(WatchList!$B202,'All CCC'!$B$7:$B$754,0)))</f>
        <v/>
      </c>
      <c r="W202" s="334" t="str">
        <f>IF($B202="","",INDEX('All CCC'!W$7:W$754,MATCH(WatchList!$B202,'All CCC'!$B$7:$B$754,0)))</f>
        <v/>
      </c>
      <c r="X202" s="334" t="str">
        <f>IF($B202="","",INDEX('All CCC'!X$7:X$754,MATCH(WatchList!$B202,'All CCC'!$B$7:$B$754,0)))</f>
        <v/>
      </c>
      <c r="Y202" s="334" t="str">
        <f>IF($B202="","",INDEX('All CCC'!Y$7:Y$754,MATCH(WatchList!$B202,'All CCC'!$B$7:$B$754,0)))</f>
        <v/>
      </c>
      <c r="Z202" s="334" t="str">
        <f>IF($B202="","",INDEX('All CCC'!Z$7:Z$754,MATCH(WatchList!$B202,'All CCC'!$B$7:$B$754,0)))</f>
        <v/>
      </c>
      <c r="AA202" s="334" t="str">
        <f>IF($B202="","",INDEX('All CCC'!AA$7:AA$754,MATCH(WatchList!$B202,'All CCC'!$B$7:$B$754,0)))</f>
        <v/>
      </c>
      <c r="AB202" s="334" t="str">
        <f>IF($B202="","",INDEX('All CCC'!AB$7:AB$754,MATCH(WatchList!$B202,'All CCC'!$B$7:$B$754,0)))</f>
        <v/>
      </c>
      <c r="AC202" s="334" t="str">
        <f>IF($B202="","",INDEX('All CCC'!AC$7:AC$754,MATCH(WatchList!$B202,'All CCC'!$B$7:$B$754,0)))</f>
        <v/>
      </c>
      <c r="AD202" s="334" t="str">
        <f>IF($B202="","",INDEX('All CCC'!AD$7:AD$754,MATCH(WatchList!$B202,'All CCC'!$B$7:$B$754,0)))</f>
        <v/>
      </c>
      <c r="AE202" s="334" t="str">
        <f>IF($B202="","",INDEX('All CCC'!AE$7:AE$754,MATCH(WatchList!$B202,'All CCC'!$B$7:$B$754,0)))</f>
        <v/>
      </c>
      <c r="AF202" s="334" t="str">
        <f>IF($B202="","",INDEX('All CCC'!AF$7:AF$754,MATCH(WatchList!$B202,'All CCC'!$B$7:$B$754,0)))</f>
        <v/>
      </c>
      <c r="AG202" s="334" t="str">
        <f>IF($B202="","",INDEX('All CCC'!AG$7:AG$754,MATCH(WatchList!$B202,'All CCC'!$B$7:$B$754,0)))</f>
        <v/>
      </c>
      <c r="AH202" s="334" t="str">
        <f>IF($B202="","",INDEX('All CCC'!AH$7:AH$754,MATCH(WatchList!$B202,'All CCC'!$B$7:$B$754,0)))</f>
        <v/>
      </c>
      <c r="AI202" s="334" t="str">
        <f>IF($B202="","",INDEX('All CCC'!AI$7:AI$754,MATCH(WatchList!$B202,'All CCC'!$B$7:$B$754,0)))</f>
        <v/>
      </c>
      <c r="AJ202" s="334" t="str">
        <f>IF($B202="","",INDEX('All CCC'!AJ$7:AJ$754,MATCH(WatchList!$B202,'All CCC'!$B$7:$B$754,0)))</f>
        <v/>
      </c>
      <c r="AK202" s="334" t="str">
        <f>IF($B202="","",INDEX('All CCC'!AK$7:AK$754,MATCH(WatchList!$B202,'All CCC'!$B$7:$B$754,0)))</f>
        <v/>
      </c>
      <c r="AL202" s="334" t="str">
        <f>IF($B202="","",INDEX('All CCC'!AL$7:AL$754,MATCH(WatchList!$B202,'All CCC'!$B$7:$B$754,0)))</f>
        <v/>
      </c>
      <c r="AM202" s="334" t="str">
        <f>IF($B202="","",INDEX('All CCC'!AM$7:AM$754,MATCH(WatchList!$B202,'All CCC'!$B$7:$B$754,0)))</f>
        <v/>
      </c>
      <c r="AN202" s="334" t="str">
        <f>IF($B202="","",INDEX('All CCC'!AN$7:AN$754,MATCH(WatchList!$B202,'All CCC'!$B$7:$B$754,0)))</f>
        <v/>
      </c>
      <c r="AO202" s="334" t="str">
        <f>IF($B202="","",INDEX('All CCC'!AO$7:AO$754,MATCH(WatchList!$B202,'All CCC'!$B$7:$B$754,0)))</f>
        <v/>
      </c>
      <c r="AP202" s="334" t="str">
        <f>IF($B202="","",INDEX('All CCC'!AP$7:AP$754,MATCH(WatchList!$B202,'All CCC'!$B$7:$B$754,0)))</f>
        <v/>
      </c>
      <c r="AQ202" s="334" t="str">
        <f>IF($B202="","",INDEX('All CCC'!AQ$7:AQ$754,MATCH(WatchList!$B202,'All CCC'!$B$7:$B$754,0)))</f>
        <v/>
      </c>
      <c r="AR202" s="334" t="str">
        <f>IF($B202="","",INDEX('All CCC'!AR$7:AR$754,MATCH(WatchList!$B202,'All CCC'!$B$7:$B$754,0)))</f>
        <v/>
      </c>
      <c r="AS202" s="334" t="str">
        <f>IF($B202="","",INDEX('All CCC'!AS$7:AS$754,MATCH(WatchList!$B202,'All CCC'!$B$7:$B$754,0)))</f>
        <v/>
      </c>
      <c r="AT202" s="334" t="str">
        <f>IF($B202="","",INDEX('All CCC'!AT$7:AT$754,MATCH(WatchList!$B202,'All CCC'!$B$7:$B$754,0)))</f>
        <v/>
      </c>
      <c r="AU202" s="334" t="str">
        <f>IF($B202="","",INDEX('All CCC'!AU$7:AU$754,MATCH(WatchList!$B202,'All CCC'!$B$7:$B$754,0)))</f>
        <v/>
      </c>
      <c r="AV202" s="334" t="str">
        <f>IF($B202="","",INDEX('All CCC'!AV$7:AV$754,MATCH(WatchList!$B202,'All CCC'!$B$7:$B$754,0)))</f>
        <v/>
      </c>
      <c r="AW202" s="334" t="str">
        <f>IF($B202="","",INDEX('All CCC'!AW$7:AW$754,MATCH(WatchList!$B202,'All CCC'!$B$7:$B$754,0)))</f>
        <v/>
      </c>
      <c r="AX202" s="334" t="str">
        <f>IF($B202="","",INDEX('All CCC'!AX$7:AX$754,MATCH(WatchList!$B202,'All CCC'!$B$7:$B$754,0)))</f>
        <v/>
      </c>
      <c r="AY202" s="334" t="str">
        <f>IF($B202="","",INDEX('All CCC'!AY$7:AY$754,MATCH(WatchList!$B202,'All CCC'!$B$7:$B$754,0)))</f>
        <v/>
      </c>
      <c r="AZ202" s="334" t="str">
        <f>IF($B202="","",INDEX('All CCC'!AZ$7:AZ$754,MATCH(WatchList!$B202,'All CCC'!$B$7:$B$754,0)))</f>
        <v/>
      </c>
      <c r="BA202" s="334" t="str">
        <f>IF($B202="","",INDEX('All CCC'!BA$7:BA$754,MATCH(WatchList!$B202,'All CCC'!$B$7:$B$754,0)))</f>
        <v/>
      </c>
      <c r="BB202" s="334" t="str">
        <f>IF($B202="","",INDEX('All CCC'!BB$7:BB$754,MATCH(WatchList!$B202,'All CCC'!$B$7:$B$754,0)))</f>
        <v/>
      </c>
      <c r="BC202" s="334" t="str">
        <f>IF($B202="","",INDEX('All CCC'!BC$7:BC$754,MATCH(WatchList!$B202,'All CCC'!$B$7:$B$754,0)))</f>
        <v/>
      </c>
      <c r="BD202" s="334" t="str">
        <f>IF($B202="","",INDEX('All CCC'!BD$7:BD$754,MATCH(WatchList!$B202,'All CCC'!$B$7:$B$754,0)))</f>
        <v/>
      </c>
      <c r="BE202" s="334" t="str">
        <f>IF($B202="","",INDEX('All CCC'!BE$7:BE$754,MATCH(WatchList!$B202,'All CCC'!$B$7:$B$754,0)))</f>
        <v/>
      </c>
      <c r="BF202" s="334" t="str">
        <f>IF($B202="","",INDEX('All CCC'!BF$7:BF$754,MATCH(WatchList!$B202,'All CCC'!$B$7:$B$754,0)))</f>
        <v/>
      </c>
      <c r="BG202" s="334" t="str">
        <f>IF($B202="","",INDEX('All CCC'!BG$7:BG$754,MATCH(WatchList!$B202,'All CCC'!$B$7:$B$754,0)))</f>
        <v/>
      </c>
    </row>
    <row r="203" spans="1:59" x14ac:dyDescent="0.2">
      <c r="A203" s="333" t="str">
        <f>IF($B203="","",INDEX('All CCC'!A$7:A$754,MATCH(WatchList!$B203,'All CCC'!$B$7:$B$754,0)))</f>
        <v/>
      </c>
      <c r="B203" s="127"/>
      <c r="C203" s="334" t="str">
        <f>IF($B203="","",INDEX('All CCC'!C$7:C$754,MATCH(WatchList!$B203,'All CCC'!$B$7:$B$754,0)))</f>
        <v/>
      </c>
      <c r="D203" s="334" t="str">
        <f>IF($B203="","",INDEX('All CCC'!D$7:D$754,MATCH(WatchList!$B203,'All CCC'!$B$7:$B$754,0)))</f>
        <v/>
      </c>
      <c r="E203" s="334" t="str">
        <f>IF($B203="","",INDEX('All CCC'!E$7:E$754,MATCH(WatchList!$B203,'All CCC'!$B$7:$B$754,0)))</f>
        <v/>
      </c>
      <c r="F203" s="334" t="str">
        <f>IF($B203="","",INDEX('All CCC'!F$7:F$754,MATCH(WatchList!$B203,'All CCC'!$B$7:$B$754,0)))</f>
        <v/>
      </c>
      <c r="G203" s="334" t="str">
        <f>IF($B203="","",INDEX('All CCC'!G$7:G$754,MATCH(WatchList!$B203,'All CCC'!$B$7:$B$754,0)))</f>
        <v/>
      </c>
      <c r="H203" s="334" t="str">
        <f>IF($B203="","",INDEX('All CCC'!H$7:H$754,MATCH(WatchList!$B203,'All CCC'!$B$7:$B$754,0)))</f>
        <v/>
      </c>
      <c r="I203" s="334" t="str">
        <f>IF($B203="","",INDEX('All CCC'!I$7:I$754,MATCH(WatchList!$B203,'All CCC'!$B$7:$B$754,0)))</f>
        <v/>
      </c>
      <c r="J203" s="334" t="str">
        <f>IF($B203="","",INDEX('All CCC'!J$7:J$754,MATCH(WatchList!$B203,'All CCC'!$B$7:$B$754,0)))</f>
        <v/>
      </c>
      <c r="K203" s="334" t="str">
        <f>IF($B203="","",INDEX('All CCC'!K$7:K$754,MATCH(WatchList!$B203,'All CCC'!$B$7:$B$754,0)))</f>
        <v/>
      </c>
      <c r="L203" s="334" t="str">
        <f>IF($B203="","",INDEX('All CCC'!L$7:L$754,MATCH(WatchList!$B203,'All CCC'!$B$7:$B$754,0)))</f>
        <v/>
      </c>
      <c r="M203" s="334" t="str">
        <f>IF($B203="","",INDEX('All CCC'!M$7:M$754,MATCH(WatchList!$B203,'All CCC'!$B$7:$B$754,0)))</f>
        <v/>
      </c>
      <c r="N203" s="334" t="str">
        <f>IF($B203="","",INDEX('All CCC'!N$7:N$754,MATCH(WatchList!$B203,'All CCC'!$B$7:$B$754,0)))</f>
        <v/>
      </c>
      <c r="O203" s="334" t="str">
        <f>IF($B203="","",INDEX('All CCC'!O$7:O$754,MATCH(WatchList!$B203,'All CCC'!$B$7:$B$754,0)))</f>
        <v/>
      </c>
      <c r="P203" s="335" t="str">
        <f>IF($B203="","",INDEX('All CCC'!P$7:P$754,MATCH(WatchList!$B203,'All CCC'!$B$7:$B$754,0)))</f>
        <v/>
      </c>
      <c r="Q203" s="335" t="str">
        <f>IF($B203="","",INDEX('All CCC'!Q$7:Q$754,MATCH(WatchList!$B203,'All CCC'!$B$7:$B$754,0)))</f>
        <v/>
      </c>
      <c r="R203" s="334" t="str">
        <f>IF($B203="","",INDEX('All CCC'!R$7:R$754,MATCH(WatchList!$B203,'All CCC'!$B$7:$B$754,0)))</f>
        <v/>
      </c>
      <c r="S203" s="334" t="str">
        <f>IF($B203="","",INDEX('All CCC'!S$7:S$754,MATCH(WatchList!$B203,'All CCC'!$B$7:$B$754,0)))</f>
        <v/>
      </c>
      <c r="T203" s="334" t="str">
        <f>IF($B203="","",INDEX('All CCC'!T$7:T$754,MATCH(WatchList!$B203,'All CCC'!$B$7:$B$754,0)))</f>
        <v/>
      </c>
      <c r="U203" s="334" t="str">
        <f>IF($B203="","",INDEX('All CCC'!U$7:U$754,MATCH(WatchList!$B203,'All CCC'!$B$7:$B$754,0)))</f>
        <v/>
      </c>
      <c r="V203" s="334" t="str">
        <f>IF($B203="","",INDEX('All CCC'!V$7:V$754,MATCH(WatchList!$B203,'All CCC'!$B$7:$B$754,0)))</f>
        <v/>
      </c>
      <c r="W203" s="334" t="str">
        <f>IF($B203="","",INDEX('All CCC'!W$7:W$754,MATCH(WatchList!$B203,'All CCC'!$B$7:$B$754,0)))</f>
        <v/>
      </c>
      <c r="X203" s="334" t="str">
        <f>IF($B203="","",INDEX('All CCC'!X$7:X$754,MATCH(WatchList!$B203,'All CCC'!$B$7:$B$754,0)))</f>
        <v/>
      </c>
      <c r="Y203" s="334" t="str">
        <f>IF($B203="","",INDEX('All CCC'!Y$7:Y$754,MATCH(WatchList!$B203,'All CCC'!$B$7:$B$754,0)))</f>
        <v/>
      </c>
      <c r="Z203" s="334" t="str">
        <f>IF($B203="","",INDEX('All CCC'!Z$7:Z$754,MATCH(WatchList!$B203,'All CCC'!$B$7:$B$754,0)))</f>
        <v/>
      </c>
      <c r="AA203" s="334" t="str">
        <f>IF($B203="","",INDEX('All CCC'!AA$7:AA$754,MATCH(WatchList!$B203,'All CCC'!$B$7:$B$754,0)))</f>
        <v/>
      </c>
      <c r="AB203" s="334" t="str">
        <f>IF($B203="","",INDEX('All CCC'!AB$7:AB$754,MATCH(WatchList!$B203,'All CCC'!$B$7:$B$754,0)))</f>
        <v/>
      </c>
      <c r="AC203" s="334" t="str">
        <f>IF($B203="","",INDEX('All CCC'!AC$7:AC$754,MATCH(WatchList!$B203,'All CCC'!$B$7:$B$754,0)))</f>
        <v/>
      </c>
      <c r="AD203" s="334" t="str">
        <f>IF($B203="","",INDEX('All CCC'!AD$7:AD$754,MATCH(WatchList!$B203,'All CCC'!$B$7:$B$754,0)))</f>
        <v/>
      </c>
      <c r="AE203" s="334" t="str">
        <f>IF($B203="","",INDEX('All CCC'!AE$7:AE$754,MATCH(WatchList!$B203,'All CCC'!$B$7:$B$754,0)))</f>
        <v/>
      </c>
      <c r="AF203" s="334" t="str">
        <f>IF($B203="","",INDEX('All CCC'!AF$7:AF$754,MATCH(WatchList!$B203,'All CCC'!$B$7:$B$754,0)))</f>
        <v/>
      </c>
      <c r="AG203" s="334" t="str">
        <f>IF($B203="","",INDEX('All CCC'!AG$7:AG$754,MATCH(WatchList!$B203,'All CCC'!$B$7:$B$754,0)))</f>
        <v/>
      </c>
      <c r="AH203" s="334" t="str">
        <f>IF($B203="","",INDEX('All CCC'!AH$7:AH$754,MATCH(WatchList!$B203,'All CCC'!$B$7:$B$754,0)))</f>
        <v/>
      </c>
      <c r="AI203" s="334" t="str">
        <f>IF($B203="","",INDEX('All CCC'!AI$7:AI$754,MATCH(WatchList!$B203,'All CCC'!$B$7:$B$754,0)))</f>
        <v/>
      </c>
      <c r="AJ203" s="334" t="str">
        <f>IF($B203="","",INDEX('All CCC'!AJ$7:AJ$754,MATCH(WatchList!$B203,'All CCC'!$B$7:$B$754,0)))</f>
        <v/>
      </c>
      <c r="AK203" s="334" t="str">
        <f>IF($B203="","",INDEX('All CCC'!AK$7:AK$754,MATCH(WatchList!$B203,'All CCC'!$B$7:$B$754,0)))</f>
        <v/>
      </c>
      <c r="AL203" s="334" t="str">
        <f>IF($B203="","",INDEX('All CCC'!AL$7:AL$754,MATCH(WatchList!$B203,'All CCC'!$B$7:$B$754,0)))</f>
        <v/>
      </c>
      <c r="AM203" s="334" t="str">
        <f>IF($B203="","",INDEX('All CCC'!AM$7:AM$754,MATCH(WatchList!$B203,'All CCC'!$B$7:$B$754,0)))</f>
        <v/>
      </c>
      <c r="AN203" s="334" t="str">
        <f>IF($B203="","",INDEX('All CCC'!AN$7:AN$754,MATCH(WatchList!$B203,'All CCC'!$B$7:$B$754,0)))</f>
        <v/>
      </c>
      <c r="AO203" s="334" t="str">
        <f>IF($B203="","",INDEX('All CCC'!AO$7:AO$754,MATCH(WatchList!$B203,'All CCC'!$B$7:$B$754,0)))</f>
        <v/>
      </c>
      <c r="AP203" s="334" t="str">
        <f>IF($B203="","",INDEX('All CCC'!AP$7:AP$754,MATCH(WatchList!$B203,'All CCC'!$B$7:$B$754,0)))</f>
        <v/>
      </c>
      <c r="AQ203" s="334" t="str">
        <f>IF($B203="","",INDEX('All CCC'!AQ$7:AQ$754,MATCH(WatchList!$B203,'All CCC'!$B$7:$B$754,0)))</f>
        <v/>
      </c>
      <c r="AR203" s="334" t="str">
        <f>IF($B203="","",INDEX('All CCC'!AR$7:AR$754,MATCH(WatchList!$B203,'All CCC'!$B$7:$B$754,0)))</f>
        <v/>
      </c>
      <c r="AS203" s="334" t="str">
        <f>IF($B203="","",INDEX('All CCC'!AS$7:AS$754,MATCH(WatchList!$B203,'All CCC'!$B$7:$B$754,0)))</f>
        <v/>
      </c>
      <c r="AT203" s="334" t="str">
        <f>IF($B203="","",INDEX('All CCC'!AT$7:AT$754,MATCH(WatchList!$B203,'All CCC'!$B$7:$B$754,0)))</f>
        <v/>
      </c>
      <c r="AU203" s="334" t="str">
        <f>IF($B203="","",INDEX('All CCC'!AU$7:AU$754,MATCH(WatchList!$B203,'All CCC'!$B$7:$B$754,0)))</f>
        <v/>
      </c>
      <c r="AV203" s="334" t="str">
        <f>IF($B203="","",INDEX('All CCC'!AV$7:AV$754,MATCH(WatchList!$B203,'All CCC'!$B$7:$B$754,0)))</f>
        <v/>
      </c>
      <c r="AW203" s="334" t="str">
        <f>IF($B203="","",INDEX('All CCC'!AW$7:AW$754,MATCH(WatchList!$B203,'All CCC'!$B$7:$B$754,0)))</f>
        <v/>
      </c>
      <c r="AX203" s="334" t="str">
        <f>IF($B203="","",INDEX('All CCC'!AX$7:AX$754,MATCH(WatchList!$B203,'All CCC'!$B$7:$B$754,0)))</f>
        <v/>
      </c>
      <c r="AY203" s="334" t="str">
        <f>IF($B203="","",INDEX('All CCC'!AY$7:AY$754,MATCH(WatchList!$B203,'All CCC'!$B$7:$B$754,0)))</f>
        <v/>
      </c>
      <c r="AZ203" s="334" t="str">
        <f>IF($B203="","",INDEX('All CCC'!AZ$7:AZ$754,MATCH(WatchList!$B203,'All CCC'!$B$7:$B$754,0)))</f>
        <v/>
      </c>
      <c r="BA203" s="334" t="str">
        <f>IF($B203="","",INDEX('All CCC'!BA$7:BA$754,MATCH(WatchList!$B203,'All CCC'!$B$7:$B$754,0)))</f>
        <v/>
      </c>
      <c r="BB203" s="334" t="str">
        <f>IF($B203="","",INDEX('All CCC'!BB$7:BB$754,MATCH(WatchList!$B203,'All CCC'!$B$7:$B$754,0)))</f>
        <v/>
      </c>
      <c r="BC203" s="334" t="str">
        <f>IF($B203="","",INDEX('All CCC'!BC$7:BC$754,MATCH(WatchList!$B203,'All CCC'!$B$7:$B$754,0)))</f>
        <v/>
      </c>
      <c r="BD203" s="334" t="str">
        <f>IF($B203="","",INDEX('All CCC'!BD$7:BD$754,MATCH(WatchList!$B203,'All CCC'!$B$7:$B$754,0)))</f>
        <v/>
      </c>
      <c r="BE203" s="334" t="str">
        <f>IF($B203="","",INDEX('All CCC'!BE$7:BE$754,MATCH(WatchList!$B203,'All CCC'!$B$7:$B$754,0)))</f>
        <v/>
      </c>
      <c r="BF203" s="334" t="str">
        <f>IF($B203="","",INDEX('All CCC'!BF$7:BF$754,MATCH(WatchList!$B203,'All CCC'!$B$7:$B$754,0)))</f>
        <v/>
      </c>
      <c r="BG203" s="334" t="str">
        <f>IF($B203="","",INDEX('All CCC'!BG$7:BG$754,MATCH(WatchList!$B203,'All CCC'!$B$7:$B$754,0)))</f>
        <v/>
      </c>
    </row>
    <row r="204" spans="1:59" x14ac:dyDescent="0.2">
      <c r="A204" s="333" t="str">
        <f>IF($B204="","",INDEX('All CCC'!A$7:A$754,MATCH(WatchList!$B204,'All CCC'!$B$7:$B$754,0)))</f>
        <v/>
      </c>
      <c r="B204" s="127"/>
      <c r="C204" s="334" t="str">
        <f>IF($B204="","",INDEX('All CCC'!C$7:C$754,MATCH(WatchList!$B204,'All CCC'!$B$7:$B$754,0)))</f>
        <v/>
      </c>
      <c r="D204" s="334" t="str">
        <f>IF($B204="","",INDEX('All CCC'!D$7:D$754,MATCH(WatchList!$B204,'All CCC'!$B$7:$B$754,0)))</f>
        <v/>
      </c>
      <c r="E204" s="334" t="str">
        <f>IF($B204="","",INDEX('All CCC'!E$7:E$754,MATCH(WatchList!$B204,'All CCC'!$B$7:$B$754,0)))</f>
        <v/>
      </c>
      <c r="F204" s="334" t="str">
        <f>IF($B204="","",INDEX('All CCC'!F$7:F$754,MATCH(WatchList!$B204,'All CCC'!$B$7:$B$754,0)))</f>
        <v/>
      </c>
      <c r="G204" s="334" t="str">
        <f>IF($B204="","",INDEX('All CCC'!G$7:G$754,MATCH(WatchList!$B204,'All CCC'!$B$7:$B$754,0)))</f>
        <v/>
      </c>
      <c r="H204" s="334" t="str">
        <f>IF($B204="","",INDEX('All CCC'!H$7:H$754,MATCH(WatchList!$B204,'All CCC'!$B$7:$B$754,0)))</f>
        <v/>
      </c>
      <c r="I204" s="334" t="str">
        <f>IF($B204="","",INDEX('All CCC'!I$7:I$754,MATCH(WatchList!$B204,'All CCC'!$B$7:$B$754,0)))</f>
        <v/>
      </c>
      <c r="J204" s="334" t="str">
        <f>IF($B204="","",INDEX('All CCC'!J$7:J$754,MATCH(WatchList!$B204,'All CCC'!$B$7:$B$754,0)))</f>
        <v/>
      </c>
      <c r="K204" s="334" t="str">
        <f>IF($B204="","",INDEX('All CCC'!K$7:K$754,MATCH(WatchList!$B204,'All CCC'!$B$7:$B$754,0)))</f>
        <v/>
      </c>
      <c r="L204" s="334" t="str">
        <f>IF($B204="","",INDEX('All CCC'!L$7:L$754,MATCH(WatchList!$B204,'All CCC'!$B$7:$B$754,0)))</f>
        <v/>
      </c>
      <c r="M204" s="334" t="str">
        <f>IF($B204="","",INDEX('All CCC'!M$7:M$754,MATCH(WatchList!$B204,'All CCC'!$B$7:$B$754,0)))</f>
        <v/>
      </c>
      <c r="N204" s="334" t="str">
        <f>IF($B204="","",INDEX('All CCC'!N$7:N$754,MATCH(WatchList!$B204,'All CCC'!$B$7:$B$754,0)))</f>
        <v/>
      </c>
      <c r="O204" s="334" t="str">
        <f>IF($B204="","",INDEX('All CCC'!O$7:O$754,MATCH(WatchList!$B204,'All CCC'!$B$7:$B$754,0)))</f>
        <v/>
      </c>
      <c r="P204" s="335" t="str">
        <f>IF($B204="","",INDEX('All CCC'!P$7:P$754,MATCH(WatchList!$B204,'All CCC'!$B$7:$B$754,0)))</f>
        <v/>
      </c>
      <c r="Q204" s="335" t="str">
        <f>IF($B204="","",INDEX('All CCC'!Q$7:Q$754,MATCH(WatchList!$B204,'All CCC'!$B$7:$B$754,0)))</f>
        <v/>
      </c>
      <c r="R204" s="334" t="str">
        <f>IF($B204="","",INDEX('All CCC'!R$7:R$754,MATCH(WatchList!$B204,'All CCC'!$B$7:$B$754,0)))</f>
        <v/>
      </c>
      <c r="S204" s="334" t="str">
        <f>IF($B204="","",INDEX('All CCC'!S$7:S$754,MATCH(WatchList!$B204,'All CCC'!$B$7:$B$754,0)))</f>
        <v/>
      </c>
      <c r="T204" s="334" t="str">
        <f>IF($B204="","",INDEX('All CCC'!T$7:T$754,MATCH(WatchList!$B204,'All CCC'!$B$7:$B$754,0)))</f>
        <v/>
      </c>
      <c r="U204" s="334" t="str">
        <f>IF($B204="","",INDEX('All CCC'!U$7:U$754,MATCH(WatchList!$B204,'All CCC'!$B$7:$B$754,0)))</f>
        <v/>
      </c>
      <c r="V204" s="334" t="str">
        <f>IF($B204="","",INDEX('All CCC'!V$7:V$754,MATCH(WatchList!$B204,'All CCC'!$B$7:$B$754,0)))</f>
        <v/>
      </c>
      <c r="W204" s="334" t="str">
        <f>IF($B204="","",INDEX('All CCC'!W$7:W$754,MATCH(WatchList!$B204,'All CCC'!$B$7:$B$754,0)))</f>
        <v/>
      </c>
      <c r="X204" s="334" t="str">
        <f>IF($B204="","",INDEX('All CCC'!X$7:X$754,MATCH(WatchList!$B204,'All CCC'!$B$7:$B$754,0)))</f>
        <v/>
      </c>
      <c r="Y204" s="334" t="str">
        <f>IF($B204="","",INDEX('All CCC'!Y$7:Y$754,MATCH(WatchList!$B204,'All CCC'!$B$7:$B$754,0)))</f>
        <v/>
      </c>
      <c r="Z204" s="334" t="str">
        <f>IF($B204="","",INDEX('All CCC'!Z$7:Z$754,MATCH(WatchList!$B204,'All CCC'!$B$7:$B$754,0)))</f>
        <v/>
      </c>
      <c r="AA204" s="334" t="str">
        <f>IF($B204="","",INDEX('All CCC'!AA$7:AA$754,MATCH(WatchList!$B204,'All CCC'!$B$7:$B$754,0)))</f>
        <v/>
      </c>
      <c r="AB204" s="334" t="str">
        <f>IF($B204="","",INDEX('All CCC'!AB$7:AB$754,MATCH(WatchList!$B204,'All CCC'!$B$7:$B$754,0)))</f>
        <v/>
      </c>
      <c r="AC204" s="334" t="str">
        <f>IF($B204="","",INDEX('All CCC'!AC$7:AC$754,MATCH(WatchList!$B204,'All CCC'!$B$7:$B$754,0)))</f>
        <v/>
      </c>
      <c r="AD204" s="334" t="str">
        <f>IF($B204="","",INDEX('All CCC'!AD$7:AD$754,MATCH(WatchList!$B204,'All CCC'!$B$7:$B$754,0)))</f>
        <v/>
      </c>
      <c r="AE204" s="334" t="str">
        <f>IF($B204="","",INDEX('All CCC'!AE$7:AE$754,MATCH(WatchList!$B204,'All CCC'!$B$7:$B$754,0)))</f>
        <v/>
      </c>
      <c r="AF204" s="334" t="str">
        <f>IF($B204="","",INDEX('All CCC'!AF$7:AF$754,MATCH(WatchList!$B204,'All CCC'!$B$7:$B$754,0)))</f>
        <v/>
      </c>
      <c r="AG204" s="334" t="str">
        <f>IF($B204="","",INDEX('All CCC'!AG$7:AG$754,MATCH(WatchList!$B204,'All CCC'!$B$7:$B$754,0)))</f>
        <v/>
      </c>
      <c r="AH204" s="334" t="str">
        <f>IF($B204="","",INDEX('All CCC'!AH$7:AH$754,MATCH(WatchList!$B204,'All CCC'!$B$7:$B$754,0)))</f>
        <v/>
      </c>
      <c r="AI204" s="334" t="str">
        <f>IF($B204="","",INDEX('All CCC'!AI$7:AI$754,MATCH(WatchList!$B204,'All CCC'!$B$7:$B$754,0)))</f>
        <v/>
      </c>
      <c r="AJ204" s="334" t="str">
        <f>IF($B204="","",INDEX('All CCC'!AJ$7:AJ$754,MATCH(WatchList!$B204,'All CCC'!$B$7:$B$754,0)))</f>
        <v/>
      </c>
      <c r="AK204" s="334" t="str">
        <f>IF($B204="","",INDEX('All CCC'!AK$7:AK$754,MATCH(WatchList!$B204,'All CCC'!$B$7:$B$754,0)))</f>
        <v/>
      </c>
      <c r="AL204" s="334" t="str">
        <f>IF($B204="","",INDEX('All CCC'!AL$7:AL$754,MATCH(WatchList!$B204,'All CCC'!$B$7:$B$754,0)))</f>
        <v/>
      </c>
      <c r="AM204" s="334" t="str">
        <f>IF($B204="","",INDEX('All CCC'!AM$7:AM$754,MATCH(WatchList!$B204,'All CCC'!$B$7:$B$754,0)))</f>
        <v/>
      </c>
      <c r="AN204" s="334" t="str">
        <f>IF($B204="","",INDEX('All CCC'!AN$7:AN$754,MATCH(WatchList!$B204,'All CCC'!$B$7:$B$754,0)))</f>
        <v/>
      </c>
      <c r="AO204" s="334" t="str">
        <f>IF($B204="","",INDEX('All CCC'!AO$7:AO$754,MATCH(WatchList!$B204,'All CCC'!$B$7:$B$754,0)))</f>
        <v/>
      </c>
      <c r="AP204" s="334" t="str">
        <f>IF($B204="","",INDEX('All CCC'!AP$7:AP$754,MATCH(WatchList!$B204,'All CCC'!$B$7:$B$754,0)))</f>
        <v/>
      </c>
      <c r="AQ204" s="334" t="str">
        <f>IF($B204="","",INDEX('All CCC'!AQ$7:AQ$754,MATCH(WatchList!$B204,'All CCC'!$B$7:$B$754,0)))</f>
        <v/>
      </c>
      <c r="AR204" s="334" t="str">
        <f>IF($B204="","",INDEX('All CCC'!AR$7:AR$754,MATCH(WatchList!$B204,'All CCC'!$B$7:$B$754,0)))</f>
        <v/>
      </c>
      <c r="AS204" s="334" t="str">
        <f>IF($B204="","",INDEX('All CCC'!AS$7:AS$754,MATCH(WatchList!$B204,'All CCC'!$B$7:$B$754,0)))</f>
        <v/>
      </c>
      <c r="AT204" s="334" t="str">
        <f>IF($B204="","",INDEX('All CCC'!AT$7:AT$754,MATCH(WatchList!$B204,'All CCC'!$B$7:$B$754,0)))</f>
        <v/>
      </c>
      <c r="AU204" s="334" t="str">
        <f>IF($B204="","",INDEX('All CCC'!AU$7:AU$754,MATCH(WatchList!$B204,'All CCC'!$B$7:$B$754,0)))</f>
        <v/>
      </c>
      <c r="AV204" s="334" t="str">
        <f>IF($B204="","",INDEX('All CCC'!AV$7:AV$754,MATCH(WatchList!$B204,'All CCC'!$B$7:$B$754,0)))</f>
        <v/>
      </c>
      <c r="AW204" s="334" t="str">
        <f>IF($B204="","",INDEX('All CCC'!AW$7:AW$754,MATCH(WatchList!$B204,'All CCC'!$B$7:$B$754,0)))</f>
        <v/>
      </c>
      <c r="AX204" s="334" t="str">
        <f>IF($B204="","",INDEX('All CCC'!AX$7:AX$754,MATCH(WatchList!$B204,'All CCC'!$B$7:$B$754,0)))</f>
        <v/>
      </c>
      <c r="AY204" s="334" t="str">
        <f>IF($B204="","",INDEX('All CCC'!AY$7:AY$754,MATCH(WatchList!$B204,'All CCC'!$B$7:$B$754,0)))</f>
        <v/>
      </c>
      <c r="AZ204" s="334" t="str">
        <f>IF($B204="","",INDEX('All CCC'!AZ$7:AZ$754,MATCH(WatchList!$B204,'All CCC'!$B$7:$B$754,0)))</f>
        <v/>
      </c>
      <c r="BA204" s="334" t="str">
        <f>IF($B204="","",INDEX('All CCC'!BA$7:BA$754,MATCH(WatchList!$B204,'All CCC'!$B$7:$B$754,0)))</f>
        <v/>
      </c>
      <c r="BB204" s="334" t="str">
        <f>IF($B204="","",INDEX('All CCC'!BB$7:BB$754,MATCH(WatchList!$B204,'All CCC'!$B$7:$B$754,0)))</f>
        <v/>
      </c>
      <c r="BC204" s="334" t="str">
        <f>IF($B204="","",INDEX('All CCC'!BC$7:BC$754,MATCH(WatchList!$B204,'All CCC'!$B$7:$B$754,0)))</f>
        <v/>
      </c>
      <c r="BD204" s="334" t="str">
        <f>IF($B204="","",INDEX('All CCC'!BD$7:BD$754,MATCH(WatchList!$B204,'All CCC'!$B$7:$B$754,0)))</f>
        <v/>
      </c>
      <c r="BE204" s="334" t="str">
        <f>IF($B204="","",INDEX('All CCC'!BE$7:BE$754,MATCH(WatchList!$B204,'All CCC'!$B$7:$B$754,0)))</f>
        <v/>
      </c>
      <c r="BF204" s="334" t="str">
        <f>IF($B204="","",INDEX('All CCC'!BF$7:BF$754,MATCH(WatchList!$B204,'All CCC'!$B$7:$B$754,0)))</f>
        <v/>
      </c>
      <c r="BG204" s="334" t="str">
        <f>IF($B204="","",INDEX('All CCC'!BG$7:BG$754,MATCH(WatchList!$B204,'All CCC'!$B$7:$B$754,0)))</f>
        <v/>
      </c>
    </row>
    <row r="205" spans="1:59" x14ac:dyDescent="0.2">
      <c r="A205" s="333" t="str">
        <f>IF($B205="","",INDEX('All CCC'!A$7:A$754,MATCH(WatchList!$B205,'All CCC'!$B$7:$B$754,0)))</f>
        <v/>
      </c>
      <c r="B205" s="127"/>
      <c r="C205" s="334" t="str">
        <f>IF($B205="","",INDEX('All CCC'!C$7:C$754,MATCH(WatchList!$B205,'All CCC'!$B$7:$B$754,0)))</f>
        <v/>
      </c>
      <c r="D205" s="334" t="str">
        <f>IF($B205="","",INDEX('All CCC'!D$7:D$754,MATCH(WatchList!$B205,'All CCC'!$B$7:$B$754,0)))</f>
        <v/>
      </c>
      <c r="E205" s="334" t="str">
        <f>IF($B205="","",INDEX('All CCC'!E$7:E$754,MATCH(WatchList!$B205,'All CCC'!$B$7:$B$754,0)))</f>
        <v/>
      </c>
      <c r="F205" s="334" t="str">
        <f>IF($B205="","",INDEX('All CCC'!F$7:F$754,MATCH(WatchList!$B205,'All CCC'!$B$7:$B$754,0)))</f>
        <v/>
      </c>
      <c r="G205" s="334" t="str">
        <f>IF($B205="","",INDEX('All CCC'!G$7:G$754,MATCH(WatchList!$B205,'All CCC'!$B$7:$B$754,0)))</f>
        <v/>
      </c>
      <c r="H205" s="334" t="str">
        <f>IF($B205="","",INDEX('All CCC'!H$7:H$754,MATCH(WatchList!$B205,'All CCC'!$B$7:$B$754,0)))</f>
        <v/>
      </c>
      <c r="I205" s="334" t="str">
        <f>IF($B205="","",INDEX('All CCC'!I$7:I$754,MATCH(WatchList!$B205,'All CCC'!$B$7:$B$754,0)))</f>
        <v/>
      </c>
      <c r="J205" s="334" t="str">
        <f>IF($B205="","",INDEX('All CCC'!J$7:J$754,MATCH(WatchList!$B205,'All CCC'!$B$7:$B$754,0)))</f>
        <v/>
      </c>
      <c r="K205" s="334" t="str">
        <f>IF($B205="","",INDEX('All CCC'!K$7:K$754,MATCH(WatchList!$B205,'All CCC'!$B$7:$B$754,0)))</f>
        <v/>
      </c>
      <c r="L205" s="334" t="str">
        <f>IF($B205="","",INDEX('All CCC'!L$7:L$754,MATCH(WatchList!$B205,'All CCC'!$B$7:$B$754,0)))</f>
        <v/>
      </c>
      <c r="M205" s="334" t="str">
        <f>IF($B205="","",INDEX('All CCC'!M$7:M$754,MATCH(WatchList!$B205,'All CCC'!$B$7:$B$754,0)))</f>
        <v/>
      </c>
      <c r="N205" s="334" t="str">
        <f>IF($B205="","",INDEX('All CCC'!N$7:N$754,MATCH(WatchList!$B205,'All CCC'!$B$7:$B$754,0)))</f>
        <v/>
      </c>
      <c r="O205" s="334" t="str">
        <f>IF($B205="","",INDEX('All CCC'!O$7:O$754,MATCH(WatchList!$B205,'All CCC'!$B$7:$B$754,0)))</f>
        <v/>
      </c>
      <c r="P205" s="335" t="str">
        <f>IF($B205="","",INDEX('All CCC'!P$7:P$754,MATCH(WatchList!$B205,'All CCC'!$B$7:$B$754,0)))</f>
        <v/>
      </c>
      <c r="Q205" s="335" t="str">
        <f>IF($B205="","",INDEX('All CCC'!Q$7:Q$754,MATCH(WatchList!$B205,'All CCC'!$B$7:$B$754,0)))</f>
        <v/>
      </c>
      <c r="R205" s="334" t="str">
        <f>IF($B205="","",INDEX('All CCC'!R$7:R$754,MATCH(WatchList!$B205,'All CCC'!$B$7:$B$754,0)))</f>
        <v/>
      </c>
      <c r="S205" s="334" t="str">
        <f>IF($B205="","",INDEX('All CCC'!S$7:S$754,MATCH(WatchList!$B205,'All CCC'!$B$7:$B$754,0)))</f>
        <v/>
      </c>
      <c r="T205" s="334" t="str">
        <f>IF($B205="","",INDEX('All CCC'!T$7:T$754,MATCH(WatchList!$B205,'All CCC'!$B$7:$B$754,0)))</f>
        <v/>
      </c>
      <c r="U205" s="334" t="str">
        <f>IF($B205="","",INDEX('All CCC'!U$7:U$754,MATCH(WatchList!$B205,'All CCC'!$B$7:$B$754,0)))</f>
        <v/>
      </c>
      <c r="V205" s="334" t="str">
        <f>IF($B205="","",INDEX('All CCC'!V$7:V$754,MATCH(WatchList!$B205,'All CCC'!$B$7:$B$754,0)))</f>
        <v/>
      </c>
      <c r="W205" s="334" t="str">
        <f>IF($B205="","",INDEX('All CCC'!W$7:W$754,MATCH(WatchList!$B205,'All CCC'!$B$7:$B$754,0)))</f>
        <v/>
      </c>
      <c r="X205" s="334" t="str">
        <f>IF($B205="","",INDEX('All CCC'!X$7:X$754,MATCH(WatchList!$B205,'All CCC'!$B$7:$B$754,0)))</f>
        <v/>
      </c>
      <c r="Y205" s="334" t="str">
        <f>IF($B205="","",INDEX('All CCC'!Y$7:Y$754,MATCH(WatchList!$B205,'All CCC'!$B$7:$B$754,0)))</f>
        <v/>
      </c>
      <c r="Z205" s="334" t="str">
        <f>IF($B205="","",INDEX('All CCC'!Z$7:Z$754,MATCH(WatchList!$B205,'All CCC'!$B$7:$B$754,0)))</f>
        <v/>
      </c>
      <c r="AA205" s="334" t="str">
        <f>IF($B205="","",INDEX('All CCC'!AA$7:AA$754,MATCH(WatchList!$B205,'All CCC'!$B$7:$B$754,0)))</f>
        <v/>
      </c>
      <c r="AB205" s="334" t="str">
        <f>IF($B205="","",INDEX('All CCC'!AB$7:AB$754,MATCH(WatchList!$B205,'All CCC'!$B$7:$B$754,0)))</f>
        <v/>
      </c>
      <c r="AC205" s="334" t="str">
        <f>IF($B205="","",INDEX('All CCC'!AC$7:AC$754,MATCH(WatchList!$B205,'All CCC'!$B$7:$B$754,0)))</f>
        <v/>
      </c>
      <c r="AD205" s="334" t="str">
        <f>IF($B205="","",INDEX('All CCC'!AD$7:AD$754,MATCH(WatchList!$B205,'All CCC'!$B$7:$B$754,0)))</f>
        <v/>
      </c>
      <c r="AE205" s="334" t="str">
        <f>IF($B205="","",INDEX('All CCC'!AE$7:AE$754,MATCH(WatchList!$B205,'All CCC'!$B$7:$B$754,0)))</f>
        <v/>
      </c>
      <c r="AF205" s="334" t="str">
        <f>IF($B205="","",INDEX('All CCC'!AF$7:AF$754,MATCH(WatchList!$B205,'All CCC'!$B$7:$B$754,0)))</f>
        <v/>
      </c>
      <c r="AG205" s="334" t="str">
        <f>IF($B205="","",INDEX('All CCC'!AG$7:AG$754,MATCH(WatchList!$B205,'All CCC'!$B$7:$B$754,0)))</f>
        <v/>
      </c>
      <c r="AH205" s="334" t="str">
        <f>IF($B205="","",INDEX('All CCC'!AH$7:AH$754,MATCH(WatchList!$B205,'All CCC'!$B$7:$B$754,0)))</f>
        <v/>
      </c>
      <c r="AI205" s="334" t="str">
        <f>IF($B205="","",INDEX('All CCC'!AI$7:AI$754,MATCH(WatchList!$B205,'All CCC'!$B$7:$B$754,0)))</f>
        <v/>
      </c>
      <c r="AJ205" s="334" t="str">
        <f>IF($B205="","",INDEX('All CCC'!AJ$7:AJ$754,MATCH(WatchList!$B205,'All CCC'!$B$7:$B$754,0)))</f>
        <v/>
      </c>
      <c r="AK205" s="334" t="str">
        <f>IF($B205="","",INDEX('All CCC'!AK$7:AK$754,MATCH(WatchList!$B205,'All CCC'!$B$7:$B$754,0)))</f>
        <v/>
      </c>
      <c r="AL205" s="334" t="str">
        <f>IF($B205="","",INDEX('All CCC'!AL$7:AL$754,MATCH(WatchList!$B205,'All CCC'!$B$7:$B$754,0)))</f>
        <v/>
      </c>
      <c r="AM205" s="334" t="str">
        <f>IF($B205="","",INDEX('All CCC'!AM$7:AM$754,MATCH(WatchList!$B205,'All CCC'!$B$7:$B$754,0)))</f>
        <v/>
      </c>
      <c r="AN205" s="334" t="str">
        <f>IF($B205="","",INDEX('All CCC'!AN$7:AN$754,MATCH(WatchList!$B205,'All CCC'!$B$7:$B$754,0)))</f>
        <v/>
      </c>
      <c r="AO205" s="334" t="str">
        <f>IF($B205="","",INDEX('All CCC'!AO$7:AO$754,MATCH(WatchList!$B205,'All CCC'!$B$7:$B$754,0)))</f>
        <v/>
      </c>
      <c r="AP205" s="334" t="str">
        <f>IF($B205="","",INDEX('All CCC'!AP$7:AP$754,MATCH(WatchList!$B205,'All CCC'!$B$7:$B$754,0)))</f>
        <v/>
      </c>
      <c r="AQ205" s="334" t="str">
        <f>IF($B205="","",INDEX('All CCC'!AQ$7:AQ$754,MATCH(WatchList!$B205,'All CCC'!$B$7:$B$754,0)))</f>
        <v/>
      </c>
      <c r="AR205" s="334" t="str">
        <f>IF($B205="","",INDEX('All CCC'!AR$7:AR$754,MATCH(WatchList!$B205,'All CCC'!$B$7:$B$754,0)))</f>
        <v/>
      </c>
      <c r="AS205" s="334" t="str">
        <f>IF($B205="","",INDEX('All CCC'!AS$7:AS$754,MATCH(WatchList!$B205,'All CCC'!$B$7:$B$754,0)))</f>
        <v/>
      </c>
      <c r="AT205" s="334" t="str">
        <f>IF($B205="","",INDEX('All CCC'!AT$7:AT$754,MATCH(WatchList!$B205,'All CCC'!$B$7:$B$754,0)))</f>
        <v/>
      </c>
      <c r="AU205" s="334" t="str">
        <f>IF($B205="","",INDEX('All CCC'!AU$7:AU$754,MATCH(WatchList!$B205,'All CCC'!$B$7:$B$754,0)))</f>
        <v/>
      </c>
      <c r="AV205" s="334" t="str">
        <f>IF($B205="","",INDEX('All CCC'!AV$7:AV$754,MATCH(WatchList!$B205,'All CCC'!$B$7:$B$754,0)))</f>
        <v/>
      </c>
      <c r="AW205" s="334" t="str">
        <f>IF($B205="","",INDEX('All CCC'!AW$7:AW$754,MATCH(WatchList!$B205,'All CCC'!$B$7:$B$754,0)))</f>
        <v/>
      </c>
      <c r="AX205" s="334" t="str">
        <f>IF($B205="","",INDEX('All CCC'!AX$7:AX$754,MATCH(WatchList!$B205,'All CCC'!$B$7:$B$754,0)))</f>
        <v/>
      </c>
      <c r="AY205" s="334" t="str">
        <f>IF($B205="","",INDEX('All CCC'!AY$7:AY$754,MATCH(WatchList!$B205,'All CCC'!$B$7:$B$754,0)))</f>
        <v/>
      </c>
      <c r="AZ205" s="334" t="str">
        <f>IF($B205="","",INDEX('All CCC'!AZ$7:AZ$754,MATCH(WatchList!$B205,'All CCC'!$B$7:$B$754,0)))</f>
        <v/>
      </c>
      <c r="BA205" s="334" t="str">
        <f>IF($B205="","",INDEX('All CCC'!BA$7:BA$754,MATCH(WatchList!$B205,'All CCC'!$B$7:$B$754,0)))</f>
        <v/>
      </c>
      <c r="BB205" s="334" t="str">
        <f>IF($B205="","",INDEX('All CCC'!BB$7:BB$754,MATCH(WatchList!$B205,'All CCC'!$B$7:$B$754,0)))</f>
        <v/>
      </c>
      <c r="BC205" s="334" t="str">
        <f>IF($B205="","",INDEX('All CCC'!BC$7:BC$754,MATCH(WatchList!$B205,'All CCC'!$B$7:$B$754,0)))</f>
        <v/>
      </c>
      <c r="BD205" s="334" t="str">
        <f>IF($B205="","",INDEX('All CCC'!BD$7:BD$754,MATCH(WatchList!$B205,'All CCC'!$B$7:$B$754,0)))</f>
        <v/>
      </c>
      <c r="BE205" s="334" t="str">
        <f>IF($B205="","",INDEX('All CCC'!BE$7:BE$754,MATCH(WatchList!$B205,'All CCC'!$B$7:$B$754,0)))</f>
        <v/>
      </c>
      <c r="BF205" s="334" t="str">
        <f>IF($B205="","",INDEX('All CCC'!BF$7:BF$754,MATCH(WatchList!$B205,'All CCC'!$B$7:$B$754,0)))</f>
        <v/>
      </c>
      <c r="BG205" s="334" t="str">
        <f>IF($B205="","",INDEX('All CCC'!BG$7:BG$754,MATCH(WatchList!$B205,'All CCC'!$B$7:$B$754,0)))</f>
        <v/>
      </c>
    </row>
    <row r="206" spans="1:59" x14ac:dyDescent="0.2">
      <c r="A206" s="333" t="str">
        <f>IF($B206="","",INDEX('All CCC'!A$7:A$754,MATCH(WatchList!$B206,'All CCC'!$B$7:$B$754,0)))</f>
        <v/>
      </c>
      <c r="B206" s="127"/>
      <c r="C206" s="334" t="str">
        <f>IF($B206="","",INDEX('All CCC'!C$7:C$754,MATCH(WatchList!$B206,'All CCC'!$B$7:$B$754,0)))</f>
        <v/>
      </c>
      <c r="D206" s="334" t="str">
        <f>IF($B206="","",INDEX('All CCC'!D$7:D$754,MATCH(WatchList!$B206,'All CCC'!$B$7:$B$754,0)))</f>
        <v/>
      </c>
      <c r="E206" s="334" t="str">
        <f>IF($B206="","",INDEX('All CCC'!E$7:E$754,MATCH(WatchList!$B206,'All CCC'!$B$7:$B$754,0)))</f>
        <v/>
      </c>
      <c r="F206" s="334" t="str">
        <f>IF($B206="","",INDEX('All CCC'!F$7:F$754,MATCH(WatchList!$B206,'All CCC'!$B$7:$B$754,0)))</f>
        <v/>
      </c>
      <c r="G206" s="334" t="str">
        <f>IF($B206="","",INDEX('All CCC'!G$7:G$754,MATCH(WatchList!$B206,'All CCC'!$B$7:$B$754,0)))</f>
        <v/>
      </c>
      <c r="H206" s="334" t="str">
        <f>IF($B206="","",INDEX('All CCC'!H$7:H$754,MATCH(WatchList!$B206,'All CCC'!$B$7:$B$754,0)))</f>
        <v/>
      </c>
      <c r="I206" s="334" t="str">
        <f>IF($B206="","",INDEX('All CCC'!I$7:I$754,MATCH(WatchList!$B206,'All CCC'!$B$7:$B$754,0)))</f>
        <v/>
      </c>
      <c r="J206" s="334" t="str">
        <f>IF($B206="","",INDEX('All CCC'!J$7:J$754,MATCH(WatchList!$B206,'All CCC'!$B$7:$B$754,0)))</f>
        <v/>
      </c>
      <c r="K206" s="334" t="str">
        <f>IF($B206="","",INDEX('All CCC'!K$7:K$754,MATCH(WatchList!$B206,'All CCC'!$B$7:$B$754,0)))</f>
        <v/>
      </c>
      <c r="L206" s="334" t="str">
        <f>IF($B206="","",INDEX('All CCC'!L$7:L$754,MATCH(WatchList!$B206,'All CCC'!$B$7:$B$754,0)))</f>
        <v/>
      </c>
      <c r="M206" s="334" t="str">
        <f>IF($B206="","",INDEX('All CCC'!M$7:M$754,MATCH(WatchList!$B206,'All CCC'!$B$7:$B$754,0)))</f>
        <v/>
      </c>
      <c r="N206" s="334" t="str">
        <f>IF($B206="","",INDEX('All CCC'!N$7:N$754,MATCH(WatchList!$B206,'All CCC'!$B$7:$B$754,0)))</f>
        <v/>
      </c>
      <c r="O206" s="334" t="str">
        <f>IF($B206="","",INDEX('All CCC'!O$7:O$754,MATCH(WatchList!$B206,'All CCC'!$B$7:$B$754,0)))</f>
        <v/>
      </c>
      <c r="P206" s="335" t="str">
        <f>IF($B206="","",INDEX('All CCC'!P$7:P$754,MATCH(WatchList!$B206,'All CCC'!$B$7:$B$754,0)))</f>
        <v/>
      </c>
      <c r="Q206" s="335" t="str">
        <f>IF($B206="","",INDEX('All CCC'!Q$7:Q$754,MATCH(WatchList!$B206,'All CCC'!$B$7:$B$754,0)))</f>
        <v/>
      </c>
      <c r="R206" s="334" t="str">
        <f>IF($B206="","",INDEX('All CCC'!R$7:R$754,MATCH(WatchList!$B206,'All CCC'!$B$7:$B$754,0)))</f>
        <v/>
      </c>
      <c r="S206" s="334" t="str">
        <f>IF($B206="","",INDEX('All CCC'!S$7:S$754,MATCH(WatchList!$B206,'All CCC'!$B$7:$B$754,0)))</f>
        <v/>
      </c>
      <c r="T206" s="334" t="str">
        <f>IF($B206="","",INDEX('All CCC'!T$7:T$754,MATCH(WatchList!$B206,'All CCC'!$B$7:$B$754,0)))</f>
        <v/>
      </c>
      <c r="U206" s="334" t="str">
        <f>IF($B206="","",INDEX('All CCC'!U$7:U$754,MATCH(WatchList!$B206,'All CCC'!$B$7:$B$754,0)))</f>
        <v/>
      </c>
      <c r="V206" s="334" t="str">
        <f>IF($B206="","",INDEX('All CCC'!V$7:V$754,MATCH(WatchList!$B206,'All CCC'!$B$7:$B$754,0)))</f>
        <v/>
      </c>
      <c r="W206" s="334" t="str">
        <f>IF($B206="","",INDEX('All CCC'!W$7:W$754,MATCH(WatchList!$B206,'All CCC'!$B$7:$B$754,0)))</f>
        <v/>
      </c>
      <c r="X206" s="334" t="str">
        <f>IF($B206="","",INDEX('All CCC'!X$7:X$754,MATCH(WatchList!$B206,'All CCC'!$B$7:$B$754,0)))</f>
        <v/>
      </c>
      <c r="Y206" s="334" t="str">
        <f>IF($B206="","",INDEX('All CCC'!Y$7:Y$754,MATCH(WatchList!$B206,'All CCC'!$B$7:$B$754,0)))</f>
        <v/>
      </c>
      <c r="Z206" s="334" t="str">
        <f>IF($B206="","",INDEX('All CCC'!Z$7:Z$754,MATCH(WatchList!$B206,'All CCC'!$B$7:$B$754,0)))</f>
        <v/>
      </c>
      <c r="AA206" s="334" t="str">
        <f>IF($B206="","",INDEX('All CCC'!AA$7:AA$754,MATCH(WatchList!$B206,'All CCC'!$B$7:$B$754,0)))</f>
        <v/>
      </c>
      <c r="AB206" s="334" t="str">
        <f>IF($B206="","",INDEX('All CCC'!AB$7:AB$754,MATCH(WatchList!$B206,'All CCC'!$B$7:$B$754,0)))</f>
        <v/>
      </c>
      <c r="AC206" s="334" t="str">
        <f>IF($B206="","",INDEX('All CCC'!AC$7:AC$754,MATCH(WatchList!$B206,'All CCC'!$B$7:$B$754,0)))</f>
        <v/>
      </c>
      <c r="AD206" s="334" t="str">
        <f>IF($B206="","",INDEX('All CCC'!AD$7:AD$754,MATCH(WatchList!$B206,'All CCC'!$B$7:$B$754,0)))</f>
        <v/>
      </c>
      <c r="AE206" s="334" t="str">
        <f>IF($B206="","",INDEX('All CCC'!AE$7:AE$754,MATCH(WatchList!$B206,'All CCC'!$B$7:$B$754,0)))</f>
        <v/>
      </c>
      <c r="AF206" s="334" t="str">
        <f>IF($B206="","",INDEX('All CCC'!AF$7:AF$754,MATCH(WatchList!$B206,'All CCC'!$B$7:$B$754,0)))</f>
        <v/>
      </c>
      <c r="AG206" s="334" t="str">
        <f>IF($B206="","",INDEX('All CCC'!AG$7:AG$754,MATCH(WatchList!$B206,'All CCC'!$B$7:$B$754,0)))</f>
        <v/>
      </c>
      <c r="AH206" s="334" t="str">
        <f>IF($B206="","",INDEX('All CCC'!AH$7:AH$754,MATCH(WatchList!$B206,'All CCC'!$B$7:$B$754,0)))</f>
        <v/>
      </c>
      <c r="AI206" s="334" t="str">
        <f>IF($B206="","",INDEX('All CCC'!AI$7:AI$754,MATCH(WatchList!$B206,'All CCC'!$B$7:$B$754,0)))</f>
        <v/>
      </c>
      <c r="AJ206" s="334" t="str">
        <f>IF($B206="","",INDEX('All CCC'!AJ$7:AJ$754,MATCH(WatchList!$B206,'All CCC'!$B$7:$B$754,0)))</f>
        <v/>
      </c>
      <c r="AK206" s="334" t="str">
        <f>IF($B206="","",INDEX('All CCC'!AK$7:AK$754,MATCH(WatchList!$B206,'All CCC'!$B$7:$B$754,0)))</f>
        <v/>
      </c>
      <c r="AL206" s="334" t="str">
        <f>IF($B206="","",INDEX('All CCC'!AL$7:AL$754,MATCH(WatchList!$B206,'All CCC'!$B$7:$B$754,0)))</f>
        <v/>
      </c>
      <c r="AM206" s="334" t="str">
        <f>IF($B206="","",INDEX('All CCC'!AM$7:AM$754,MATCH(WatchList!$B206,'All CCC'!$B$7:$B$754,0)))</f>
        <v/>
      </c>
      <c r="AN206" s="334" t="str">
        <f>IF($B206="","",INDEX('All CCC'!AN$7:AN$754,MATCH(WatchList!$B206,'All CCC'!$B$7:$B$754,0)))</f>
        <v/>
      </c>
      <c r="AO206" s="334" t="str">
        <f>IF($B206="","",INDEX('All CCC'!AO$7:AO$754,MATCH(WatchList!$B206,'All CCC'!$B$7:$B$754,0)))</f>
        <v/>
      </c>
      <c r="AP206" s="334" t="str">
        <f>IF($B206="","",INDEX('All CCC'!AP$7:AP$754,MATCH(WatchList!$B206,'All CCC'!$B$7:$B$754,0)))</f>
        <v/>
      </c>
      <c r="AQ206" s="334" t="str">
        <f>IF($B206="","",INDEX('All CCC'!AQ$7:AQ$754,MATCH(WatchList!$B206,'All CCC'!$B$7:$B$754,0)))</f>
        <v/>
      </c>
      <c r="AR206" s="334" t="str">
        <f>IF($B206="","",INDEX('All CCC'!AR$7:AR$754,MATCH(WatchList!$B206,'All CCC'!$B$7:$B$754,0)))</f>
        <v/>
      </c>
      <c r="AS206" s="334" t="str">
        <f>IF($B206="","",INDEX('All CCC'!AS$7:AS$754,MATCH(WatchList!$B206,'All CCC'!$B$7:$B$754,0)))</f>
        <v/>
      </c>
      <c r="AT206" s="334" t="str">
        <f>IF($B206="","",INDEX('All CCC'!AT$7:AT$754,MATCH(WatchList!$B206,'All CCC'!$B$7:$B$754,0)))</f>
        <v/>
      </c>
      <c r="AU206" s="334" t="str">
        <f>IF($B206="","",INDEX('All CCC'!AU$7:AU$754,MATCH(WatchList!$B206,'All CCC'!$B$7:$B$754,0)))</f>
        <v/>
      </c>
      <c r="AV206" s="334" t="str">
        <f>IF($B206="","",INDEX('All CCC'!AV$7:AV$754,MATCH(WatchList!$B206,'All CCC'!$B$7:$B$754,0)))</f>
        <v/>
      </c>
      <c r="AW206" s="334" t="str">
        <f>IF($B206="","",INDEX('All CCC'!AW$7:AW$754,MATCH(WatchList!$B206,'All CCC'!$B$7:$B$754,0)))</f>
        <v/>
      </c>
      <c r="AX206" s="334" t="str">
        <f>IF($B206="","",INDEX('All CCC'!AX$7:AX$754,MATCH(WatchList!$B206,'All CCC'!$B$7:$B$754,0)))</f>
        <v/>
      </c>
      <c r="AY206" s="334" t="str">
        <f>IF($B206="","",INDEX('All CCC'!AY$7:AY$754,MATCH(WatchList!$B206,'All CCC'!$B$7:$B$754,0)))</f>
        <v/>
      </c>
      <c r="AZ206" s="334" t="str">
        <f>IF($B206="","",INDEX('All CCC'!AZ$7:AZ$754,MATCH(WatchList!$B206,'All CCC'!$B$7:$B$754,0)))</f>
        <v/>
      </c>
      <c r="BA206" s="334" t="str">
        <f>IF($B206="","",INDEX('All CCC'!BA$7:BA$754,MATCH(WatchList!$B206,'All CCC'!$B$7:$B$754,0)))</f>
        <v/>
      </c>
      <c r="BB206" s="334" t="str">
        <f>IF($B206="","",INDEX('All CCC'!BB$7:BB$754,MATCH(WatchList!$B206,'All CCC'!$B$7:$B$754,0)))</f>
        <v/>
      </c>
      <c r="BC206" s="334" t="str">
        <f>IF($B206="","",INDEX('All CCC'!BC$7:BC$754,MATCH(WatchList!$B206,'All CCC'!$B$7:$B$754,0)))</f>
        <v/>
      </c>
      <c r="BD206" s="334" t="str">
        <f>IF($B206="","",INDEX('All CCC'!BD$7:BD$754,MATCH(WatchList!$B206,'All CCC'!$B$7:$B$754,0)))</f>
        <v/>
      </c>
      <c r="BE206" s="334" t="str">
        <f>IF($B206="","",INDEX('All CCC'!BE$7:BE$754,MATCH(WatchList!$B206,'All CCC'!$B$7:$B$754,0)))</f>
        <v/>
      </c>
      <c r="BF206" s="334" t="str">
        <f>IF($B206="","",INDEX('All CCC'!BF$7:BF$754,MATCH(WatchList!$B206,'All CCC'!$B$7:$B$754,0)))</f>
        <v/>
      </c>
      <c r="BG206" s="334" t="str">
        <f>IF($B206="","",INDEX('All CCC'!BG$7:BG$754,MATCH(WatchList!$B206,'All CCC'!$B$7:$B$754,0)))</f>
        <v/>
      </c>
    </row>
    <row r="207" spans="1:59" x14ac:dyDescent="0.2">
      <c r="A207" s="333" t="str">
        <f>IF($B207="","",INDEX('All CCC'!A$7:A$754,MATCH(WatchList!$B207,'All CCC'!$B$7:$B$754,0)))</f>
        <v/>
      </c>
      <c r="B207" s="127"/>
      <c r="C207" s="334" t="str">
        <f>IF($B207="","",INDEX('All CCC'!C$7:C$754,MATCH(WatchList!$B207,'All CCC'!$B$7:$B$754,0)))</f>
        <v/>
      </c>
      <c r="D207" s="334" t="str">
        <f>IF($B207="","",INDEX('All CCC'!D$7:D$754,MATCH(WatchList!$B207,'All CCC'!$B$7:$B$754,0)))</f>
        <v/>
      </c>
      <c r="E207" s="334" t="str">
        <f>IF($B207="","",INDEX('All CCC'!E$7:E$754,MATCH(WatchList!$B207,'All CCC'!$B$7:$B$754,0)))</f>
        <v/>
      </c>
      <c r="F207" s="334" t="str">
        <f>IF($B207="","",INDEX('All CCC'!F$7:F$754,MATCH(WatchList!$B207,'All CCC'!$B$7:$B$754,0)))</f>
        <v/>
      </c>
      <c r="G207" s="334" t="str">
        <f>IF($B207="","",INDEX('All CCC'!G$7:G$754,MATCH(WatchList!$B207,'All CCC'!$B$7:$B$754,0)))</f>
        <v/>
      </c>
      <c r="H207" s="334" t="str">
        <f>IF($B207="","",INDEX('All CCC'!H$7:H$754,MATCH(WatchList!$B207,'All CCC'!$B$7:$B$754,0)))</f>
        <v/>
      </c>
      <c r="I207" s="334" t="str">
        <f>IF($B207="","",INDEX('All CCC'!I$7:I$754,MATCH(WatchList!$B207,'All CCC'!$B$7:$B$754,0)))</f>
        <v/>
      </c>
      <c r="J207" s="334" t="str">
        <f>IF($B207="","",INDEX('All CCC'!J$7:J$754,MATCH(WatchList!$B207,'All CCC'!$B$7:$B$754,0)))</f>
        <v/>
      </c>
      <c r="K207" s="334" t="str">
        <f>IF($B207="","",INDEX('All CCC'!K$7:K$754,MATCH(WatchList!$B207,'All CCC'!$B$7:$B$754,0)))</f>
        <v/>
      </c>
      <c r="L207" s="334" t="str">
        <f>IF($B207="","",INDEX('All CCC'!L$7:L$754,MATCH(WatchList!$B207,'All CCC'!$B$7:$B$754,0)))</f>
        <v/>
      </c>
      <c r="M207" s="334" t="str">
        <f>IF($B207="","",INDEX('All CCC'!M$7:M$754,MATCH(WatchList!$B207,'All CCC'!$B$7:$B$754,0)))</f>
        <v/>
      </c>
      <c r="N207" s="334" t="str">
        <f>IF($B207="","",INDEX('All CCC'!N$7:N$754,MATCH(WatchList!$B207,'All CCC'!$B$7:$B$754,0)))</f>
        <v/>
      </c>
      <c r="O207" s="334" t="str">
        <f>IF($B207="","",INDEX('All CCC'!O$7:O$754,MATCH(WatchList!$B207,'All CCC'!$B$7:$B$754,0)))</f>
        <v/>
      </c>
      <c r="P207" s="335" t="str">
        <f>IF($B207="","",INDEX('All CCC'!P$7:P$754,MATCH(WatchList!$B207,'All CCC'!$B$7:$B$754,0)))</f>
        <v/>
      </c>
      <c r="Q207" s="335" t="str">
        <f>IF($B207="","",INDEX('All CCC'!Q$7:Q$754,MATCH(WatchList!$B207,'All CCC'!$B$7:$B$754,0)))</f>
        <v/>
      </c>
      <c r="R207" s="334" t="str">
        <f>IF($B207="","",INDEX('All CCC'!R$7:R$754,MATCH(WatchList!$B207,'All CCC'!$B$7:$B$754,0)))</f>
        <v/>
      </c>
      <c r="S207" s="334" t="str">
        <f>IF($B207="","",INDEX('All CCC'!S$7:S$754,MATCH(WatchList!$B207,'All CCC'!$B$7:$B$754,0)))</f>
        <v/>
      </c>
      <c r="T207" s="334" t="str">
        <f>IF($B207="","",INDEX('All CCC'!T$7:T$754,MATCH(WatchList!$B207,'All CCC'!$B$7:$B$754,0)))</f>
        <v/>
      </c>
      <c r="U207" s="334" t="str">
        <f>IF($B207="","",INDEX('All CCC'!U$7:U$754,MATCH(WatchList!$B207,'All CCC'!$B$7:$B$754,0)))</f>
        <v/>
      </c>
      <c r="V207" s="334" t="str">
        <f>IF($B207="","",INDEX('All CCC'!V$7:V$754,MATCH(WatchList!$B207,'All CCC'!$B$7:$B$754,0)))</f>
        <v/>
      </c>
      <c r="W207" s="334" t="str">
        <f>IF($B207="","",INDEX('All CCC'!W$7:W$754,MATCH(WatchList!$B207,'All CCC'!$B$7:$B$754,0)))</f>
        <v/>
      </c>
      <c r="X207" s="334" t="str">
        <f>IF($B207="","",INDEX('All CCC'!X$7:X$754,MATCH(WatchList!$B207,'All CCC'!$B$7:$B$754,0)))</f>
        <v/>
      </c>
      <c r="Y207" s="334" t="str">
        <f>IF($B207="","",INDEX('All CCC'!Y$7:Y$754,MATCH(WatchList!$B207,'All CCC'!$B$7:$B$754,0)))</f>
        <v/>
      </c>
      <c r="Z207" s="334" t="str">
        <f>IF($B207="","",INDEX('All CCC'!Z$7:Z$754,MATCH(WatchList!$B207,'All CCC'!$B$7:$B$754,0)))</f>
        <v/>
      </c>
      <c r="AA207" s="334" t="str">
        <f>IF($B207="","",INDEX('All CCC'!AA$7:AA$754,MATCH(WatchList!$B207,'All CCC'!$B$7:$B$754,0)))</f>
        <v/>
      </c>
      <c r="AB207" s="334" t="str">
        <f>IF($B207="","",INDEX('All CCC'!AB$7:AB$754,MATCH(WatchList!$B207,'All CCC'!$B$7:$B$754,0)))</f>
        <v/>
      </c>
      <c r="AC207" s="334" t="str">
        <f>IF($B207="","",INDEX('All CCC'!AC$7:AC$754,MATCH(WatchList!$B207,'All CCC'!$B$7:$B$754,0)))</f>
        <v/>
      </c>
      <c r="AD207" s="334" t="str">
        <f>IF($B207="","",INDEX('All CCC'!AD$7:AD$754,MATCH(WatchList!$B207,'All CCC'!$B$7:$B$754,0)))</f>
        <v/>
      </c>
      <c r="AE207" s="334" t="str">
        <f>IF($B207="","",INDEX('All CCC'!AE$7:AE$754,MATCH(WatchList!$B207,'All CCC'!$B$7:$B$754,0)))</f>
        <v/>
      </c>
      <c r="AF207" s="334" t="str">
        <f>IF($B207="","",INDEX('All CCC'!AF$7:AF$754,MATCH(WatchList!$B207,'All CCC'!$B$7:$B$754,0)))</f>
        <v/>
      </c>
      <c r="AG207" s="334" t="str">
        <f>IF($B207="","",INDEX('All CCC'!AG$7:AG$754,MATCH(WatchList!$B207,'All CCC'!$B$7:$B$754,0)))</f>
        <v/>
      </c>
      <c r="AH207" s="334" t="str">
        <f>IF($B207="","",INDEX('All CCC'!AH$7:AH$754,MATCH(WatchList!$B207,'All CCC'!$B$7:$B$754,0)))</f>
        <v/>
      </c>
      <c r="AI207" s="334" t="str">
        <f>IF($B207="","",INDEX('All CCC'!AI$7:AI$754,MATCH(WatchList!$B207,'All CCC'!$B$7:$B$754,0)))</f>
        <v/>
      </c>
      <c r="AJ207" s="334" t="str">
        <f>IF($B207="","",INDEX('All CCC'!AJ$7:AJ$754,MATCH(WatchList!$B207,'All CCC'!$B$7:$B$754,0)))</f>
        <v/>
      </c>
      <c r="AK207" s="334" t="str">
        <f>IF($B207="","",INDEX('All CCC'!AK$7:AK$754,MATCH(WatchList!$B207,'All CCC'!$B$7:$B$754,0)))</f>
        <v/>
      </c>
      <c r="AL207" s="334" t="str">
        <f>IF($B207="","",INDEX('All CCC'!AL$7:AL$754,MATCH(WatchList!$B207,'All CCC'!$B$7:$B$754,0)))</f>
        <v/>
      </c>
      <c r="AM207" s="334" t="str">
        <f>IF($B207="","",INDEX('All CCC'!AM$7:AM$754,MATCH(WatchList!$B207,'All CCC'!$B$7:$B$754,0)))</f>
        <v/>
      </c>
      <c r="AN207" s="334" t="str">
        <f>IF($B207="","",INDEX('All CCC'!AN$7:AN$754,MATCH(WatchList!$B207,'All CCC'!$B$7:$B$754,0)))</f>
        <v/>
      </c>
      <c r="AO207" s="334" t="str">
        <f>IF($B207="","",INDEX('All CCC'!AO$7:AO$754,MATCH(WatchList!$B207,'All CCC'!$B$7:$B$754,0)))</f>
        <v/>
      </c>
      <c r="AP207" s="334" t="str">
        <f>IF($B207="","",INDEX('All CCC'!AP$7:AP$754,MATCH(WatchList!$B207,'All CCC'!$B$7:$B$754,0)))</f>
        <v/>
      </c>
      <c r="AQ207" s="334" t="str">
        <f>IF($B207="","",INDEX('All CCC'!AQ$7:AQ$754,MATCH(WatchList!$B207,'All CCC'!$B$7:$B$754,0)))</f>
        <v/>
      </c>
      <c r="AR207" s="334" t="str">
        <f>IF($B207="","",INDEX('All CCC'!AR$7:AR$754,MATCH(WatchList!$B207,'All CCC'!$B$7:$B$754,0)))</f>
        <v/>
      </c>
      <c r="AS207" s="334" t="str">
        <f>IF($B207="","",INDEX('All CCC'!AS$7:AS$754,MATCH(WatchList!$B207,'All CCC'!$B$7:$B$754,0)))</f>
        <v/>
      </c>
      <c r="AT207" s="334" t="str">
        <f>IF($B207="","",INDEX('All CCC'!AT$7:AT$754,MATCH(WatchList!$B207,'All CCC'!$B$7:$B$754,0)))</f>
        <v/>
      </c>
      <c r="AU207" s="334" t="str">
        <f>IF($B207="","",INDEX('All CCC'!AU$7:AU$754,MATCH(WatchList!$B207,'All CCC'!$B$7:$B$754,0)))</f>
        <v/>
      </c>
      <c r="AV207" s="334" t="str">
        <f>IF($B207="","",INDEX('All CCC'!AV$7:AV$754,MATCH(WatchList!$B207,'All CCC'!$B$7:$B$754,0)))</f>
        <v/>
      </c>
      <c r="AW207" s="334" t="str">
        <f>IF($B207="","",INDEX('All CCC'!AW$7:AW$754,MATCH(WatchList!$B207,'All CCC'!$B$7:$B$754,0)))</f>
        <v/>
      </c>
      <c r="AX207" s="334" t="str">
        <f>IF($B207="","",INDEX('All CCC'!AX$7:AX$754,MATCH(WatchList!$B207,'All CCC'!$B$7:$B$754,0)))</f>
        <v/>
      </c>
      <c r="AY207" s="334" t="str">
        <f>IF($B207="","",INDEX('All CCC'!AY$7:AY$754,MATCH(WatchList!$B207,'All CCC'!$B$7:$B$754,0)))</f>
        <v/>
      </c>
      <c r="AZ207" s="334" t="str">
        <f>IF($B207="","",INDEX('All CCC'!AZ$7:AZ$754,MATCH(WatchList!$B207,'All CCC'!$B$7:$B$754,0)))</f>
        <v/>
      </c>
      <c r="BA207" s="334" t="str">
        <f>IF($B207="","",INDEX('All CCC'!BA$7:BA$754,MATCH(WatchList!$B207,'All CCC'!$B$7:$B$754,0)))</f>
        <v/>
      </c>
      <c r="BB207" s="334" t="str">
        <f>IF($B207="","",INDEX('All CCC'!BB$7:BB$754,MATCH(WatchList!$B207,'All CCC'!$B$7:$B$754,0)))</f>
        <v/>
      </c>
      <c r="BC207" s="334" t="str">
        <f>IF($B207="","",INDEX('All CCC'!BC$7:BC$754,MATCH(WatchList!$B207,'All CCC'!$B$7:$B$754,0)))</f>
        <v/>
      </c>
      <c r="BD207" s="334" t="str">
        <f>IF($B207="","",INDEX('All CCC'!BD$7:BD$754,MATCH(WatchList!$B207,'All CCC'!$B$7:$B$754,0)))</f>
        <v/>
      </c>
      <c r="BE207" s="334" t="str">
        <f>IF($B207="","",INDEX('All CCC'!BE$7:BE$754,MATCH(WatchList!$B207,'All CCC'!$B$7:$B$754,0)))</f>
        <v/>
      </c>
      <c r="BF207" s="334" t="str">
        <f>IF($B207="","",INDEX('All CCC'!BF$7:BF$754,MATCH(WatchList!$B207,'All CCC'!$B$7:$B$754,0)))</f>
        <v/>
      </c>
      <c r="BG207" s="334" t="str">
        <f>IF($B207="","",INDEX('All CCC'!BG$7:BG$754,MATCH(WatchList!$B207,'All CCC'!$B$7:$B$754,0)))</f>
        <v/>
      </c>
    </row>
    <row r="208" spans="1:59" x14ac:dyDescent="0.2">
      <c r="A208" s="333" t="str">
        <f>IF($B208="","",INDEX('All CCC'!A$7:A$754,MATCH(WatchList!$B208,'All CCC'!$B$7:$B$754,0)))</f>
        <v/>
      </c>
      <c r="B208" s="127"/>
      <c r="C208" s="334" t="str">
        <f>IF($B208="","",INDEX('All CCC'!C$7:C$754,MATCH(WatchList!$B208,'All CCC'!$B$7:$B$754,0)))</f>
        <v/>
      </c>
      <c r="D208" s="334" t="str">
        <f>IF($B208="","",INDEX('All CCC'!D$7:D$754,MATCH(WatchList!$B208,'All CCC'!$B$7:$B$754,0)))</f>
        <v/>
      </c>
      <c r="E208" s="334" t="str">
        <f>IF($B208="","",INDEX('All CCC'!E$7:E$754,MATCH(WatchList!$B208,'All CCC'!$B$7:$B$754,0)))</f>
        <v/>
      </c>
      <c r="F208" s="334" t="str">
        <f>IF($B208="","",INDEX('All CCC'!F$7:F$754,MATCH(WatchList!$B208,'All CCC'!$B$7:$B$754,0)))</f>
        <v/>
      </c>
      <c r="G208" s="334" t="str">
        <f>IF($B208="","",INDEX('All CCC'!G$7:G$754,MATCH(WatchList!$B208,'All CCC'!$B$7:$B$754,0)))</f>
        <v/>
      </c>
      <c r="H208" s="334" t="str">
        <f>IF($B208="","",INDEX('All CCC'!H$7:H$754,MATCH(WatchList!$B208,'All CCC'!$B$7:$B$754,0)))</f>
        <v/>
      </c>
      <c r="I208" s="334" t="str">
        <f>IF($B208="","",INDEX('All CCC'!I$7:I$754,MATCH(WatchList!$B208,'All CCC'!$B$7:$B$754,0)))</f>
        <v/>
      </c>
      <c r="J208" s="334" t="str">
        <f>IF($B208="","",INDEX('All CCC'!J$7:J$754,MATCH(WatchList!$B208,'All CCC'!$B$7:$B$754,0)))</f>
        <v/>
      </c>
      <c r="K208" s="334" t="str">
        <f>IF($B208="","",INDEX('All CCC'!K$7:K$754,MATCH(WatchList!$B208,'All CCC'!$B$7:$B$754,0)))</f>
        <v/>
      </c>
      <c r="L208" s="334" t="str">
        <f>IF($B208="","",INDEX('All CCC'!L$7:L$754,MATCH(WatchList!$B208,'All CCC'!$B$7:$B$754,0)))</f>
        <v/>
      </c>
      <c r="M208" s="334" t="str">
        <f>IF($B208="","",INDEX('All CCC'!M$7:M$754,MATCH(WatchList!$B208,'All CCC'!$B$7:$B$754,0)))</f>
        <v/>
      </c>
      <c r="N208" s="334" t="str">
        <f>IF($B208="","",INDEX('All CCC'!N$7:N$754,MATCH(WatchList!$B208,'All CCC'!$B$7:$B$754,0)))</f>
        <v/>
      </c>
      <c r="O208" s="334" t="str">
        <f>IF($B208="","",INDEX('All CCC'!O$7:O$754,MATCH(WatchList!$B208,'All CCC'!$B$7:$B$754,0)))</f>
        <v/>
      </c>
      <c r="P208" s="335" t="str">
        <f>IF($B208="","",INDEX('All CCC'!P$7:P$754,MATCH(WatchList!$B208,'All CCC'!$B$7:$B$754,0)))</f>
        <v/>
      </c>
      <c r="Q208" s="335" t="str">
        <f>IF($B208="","",INDEX('All CCC'!Q$7:Q$754,MATCH(WatchList!$B208,'All CCC'!$B$7:$B$754,0)))</f>
        <v/>
      </c>
      <c r="R208" s="334" t="str">
        <f>IF($B208="","",INDEX('All CCC'!R$7:R$754,MATCH(WatchList!$B208,'All CCC'!$B$7:$B$754,0)))</f>
        <v/>
      </c>
      <c r="S208" s="334" t="str">
        <f>IF($B208="","",INDEX('All CCC'!S$7:S$754,MATCH(WatchList!$B208,'All CCC'!$B$7:$B$754,0)))</f>
        <v/>
      </c>
      <c r="T208" s="334" t="str">
        <f>IF($B208="","",INDEX('All CCC'!T$7:T$754,MATCH(WatchList!$B208,'All CCC'!$B$7:$B$754,0)))</f>
        <v/>
      </c>
      <c r="U208" s="334" t="str">
        <f>IF($B208="","",INDEX('All CCC'!U$7:U$754,MATCH(WatchList!$B208,'All CCC'!$B$7:$B$754,0)))</f>
        <v/>
      </c>
      <c r="V208" s="334" t="str">
        <f>IF($B208="","",INDEX('All CCC'!V$7:V$754,MATCH(WatchList!$B208,'All CCC'!$B$7:$B$754,0)))</f>
        <v/>
      </c>
      <c r="W208" s="334" t="str">
        <f>IF($B208="","",INDEX('All CCC'!W$7:W$754,MATCH(WatchList!$B208,'All CCC'!$B$7:$B$754,0)))</f>
        <v/>
      </c>
      <c r="X208" s="334" t="str">
        <f>IF($B208="","",INDEX('All CCC'!X$7:X$754,MATCH(WatchList!$B208,'All CCC'!$B$7:$B$754,0)))</f>
        <v/>
      </c>
      <c r="Y208" s="334" t="str">
        <f>IF($B208="","",INDEX('All CCC'!Y$7:Y$754,MATCH(WatchList!$B208,'All CCC'!$B$7:$B$754,0)))</f>
        <v/>
      </c>
      <c r="Z208" s="334" t="str">
        <f>IF($B208="","",INDEX('All CCC'!Z$7:Z$754,MATCH(WatchList!$B208,'All CCC'!$B$7:$B$754,0)))</f>
        <v/>
      </c>
      <c r="AA208" s="334" t="str">
        <f>IF($B208="","",INDEX('All CCC'!AA$7:AA$754,MATCH(WatchList!$B208,'All CCC'!$B$7:$B$754,0)))</f>
        <v/>
      </c>
      <c r="AB208" s="334" t="str">
        <f>IF($B208="","",INDEX('All CCC'!AB$7:AB$754,MATCH(WatchList!$B208,'All CCC'!$B$7:$B$754,0)))</f>
        <v/>
      </c>
      <c r="AC208" s="334" t="str">
        <f>IF($B208="","",INDEX('All CCC'!AC$7:AC$754,MATCH(WatchList!$B208,'All CCC'!$B$7:$B$754,0)))</f>
        <v/>
      </c>
      <c r="AD208" s="334" t="str">
        <f>IF($B208="","",INDEX('All CCC'!AD$7:AD$754,MATCH(WatchList!$B208,'All CCC'!$B$7:$B$754,0)))</f>
        <v/>
      </c>
      <c r="AE208" s="334" t="str">
        <f>IF($B208="","",INDEX('All CCC'!AE$7:AE$754,MATCH(WatchList!$B208,'All CCC'!$B$7:$B$754,0)))</f>
        <v/>
      </c>
      <c r="AF208" s="334" t="str">
        <f>IF($B208="","",INDEX('All CCC'!AF$7:AF$754,MATCH(WatchList!$B208,'All CCC'!$B$7:$B$754,0)))</f>
        <v/>
      </c>
      <c r="AG208" s="334" t="str">
        <f>IF($B208="","",INDEX('All CCC'!AG$7:AG$754,MATCH(WatchList!$B208,'All CCC'!$B$7:$B$754,0)))</f>
        <v/>
      </c>
      <c r="AH208" s="334" t="str">
        <f>IF($B208="","",INDEX('All CCC'!AH$7:AH$754,MATCH(WatchList!$B208,'All CCC'!$B$7:$B$754,0)))</f>
        <v/>
      </c>
      <c r="AI208" s="334" t="str">
        <f>IF($B208="","",INDEX('All CCC'!AI$7:AI$754,MATCH(WatchList!$B208,'All CCC'!$B$7:$B$754,0)))</f>
        <v/>
      </c>
      <c r="AJ208" s="334" t="str">
        <f>IF($B208="","",INDEX('All CCC'!AJ$7:AJ$754,MATCH(WatchList!$B208,'All CCC'!$B$7:$B$754,0)))</f>
        <v/>
      </c>
      <c r="AK208" s="334" t="str">
        <f>IF($B208="","",INDEX('All CCC'!AK$7:AK$754,MATCH(WatchList!$B208,'All CCC'!$B$7:$B$754,0)))</f>
        <v/>
      </c>
      <c r="AL208" s="334" t="str">
        <f>IF($B208="","",INDEX('All CCC'!AL$7:AL$754,MATCH(WatchList!$B208,'All CCC'!$B$7:$B$754,0)))</f>
        <v/>
      </c>
      <c r="AM208" s="334" t="str">
        <f>IF($B208="","",INDEX('All CCC'!AM$7:AM$754,MATCH(WatchList!$B208,'All CCC'!$B$7:$B$754,0)))</f>
        <v/>
      </c>
      <c r="AN208" s="334" t="str">
        <f>IF($B208="","",INDEX('All CCC'!AN$7:AN$754,MATCH(WatchList!$B208,'All CCC'!$B$7:$B$754,0)))</f>
        <v/>
      </c>
      <c r="AO208" s="334" t="str">
        <f>IF($B208="","",INDEX('All CCC'!AO$7:AO$754,MATCH(WatchList!$B208,'All CCC'!$B$7:$B$754,0)))</f>
        <v/>
      </c>
      <c r="AP208" s="334" t="str">
        <f>IF($B208="","",INDEX('All CCC'!AP$7:AP$754,MATCH(WatchList!$B208,'All CCC'!$B$7:$B$754,0)))</f>
        <v/>
      </c>
      <c r="AQ208" s="334" t="str">
        <f>IF($B208="","",INDEX('All CCC'!AQ$7:AQ$754,MATCH(WatchList!$B208,'All CCC'!$B$7:$B$754,0)))</f>
        <v/>
      </c>
      <c r="AR208" s="334" t="str">
        <f>IF($B208="","",INDEX('All CCC'!AR$7:AR$754,MATCH(WatchList!$B208,'All CCC'!$B$7:$B$754,0)))</f>
        <v/>
      </c>
      <c r="AS208" s="334" t="str">
        <f>IF($B208="","",INDEX('All CCC'!AS$7:AS$754,MATCH(WatchList!$B208,'All CCC'!$B$7:$B$754,0)))</f>
        <v/>
      </c>
      <c r="AT208" s="334" t="str">
        <f>IF($B208="","",INDEX('All CCC'!AT$7:AT$754,MATCH(WatchList!$B208,'All CCC'!$B$7:$B$754,0)))</f>
        <v/>
      </c>
      <c r="AU208" s="334" t="str">
        <f>IF($B208="","",INDEX('All CCC'!AU$7:AU$754,MATCH(WatchList!$B208,'All CCC'!$B$7:$B$754,0)))</f>
        <v/>
      </c>
      <c r="AV208" s="334" t="str">
        <f>IF($B208="","",INDEX('All CCC'!AV$7:AV$754,MATCH(WatchList!$B208,'All CCC'!$B$7:$B$754,0)))</f>
        <v/>
      </c>
      <c r="AW208" s="334" t="str">
        <f>IF($B208="","",INDEX('All CCC'!AW$7:AW$754,MATCH(WatchList!$B208,'All CCC'!$B$7:$B$754,0)))</f>
        <v/>
      </c>
      <c r="AX208" s="334" t="str">
        <f>IF($B208="","",INDEX('All CCC'!AX$7:AX$754,MATCH(WatchList!$B208,'All CCC'!$B$7:$B$754,0)))</f>
        <v/>
      </c>
      <c r="AY208" s="334" t="str">
        <f>IF($B208="","",INDEX('All CCC'!AY$7:AY$754,MATCH(WatchList!$B208,'All CCC'!$B$7:$B$754,0)))</f>
        <v/>
      </c>
      <c r="AZ208" s="334" t="str">
        <f>IF($B208="","",INDEX('All CCC'!AZ$7:AZ$754,MATCH(WatchList!$B208,'All CCC'!$B$7:$B$754,0)))</f>
        <v/>
      </c>
      <c r="BA208" s="334" t="str">
        <f>IF($B208="","",INDEX('All CCC'!BA$7:BA$754,MATCH(WatchList!$B208,'All CCC'!$B$7:$B$754,0)))</f>
        <v/>
      </c>
      <c r="BB208" s="334" t="str">
        <f>IF($B208="","",INDEX('All CCC'!BB$7:BB$754,MATCH(WatchList!$B208,'All CCC'!$B$7:$B$754,0)))</f>
        <v/>
      </c>
      <c r="BC208" s="334" t="str">
        <f>IF($B208="","",INDEX('All CCC'!BC$7:BC$754,MATCH(WatchList!$B208,'All CCC'!$B$7:$B$754,0)))</f>
        <v/>
      </c>
      <c r="BD208" s="334" t="str">
        <f>IF($B208="","",INDEX('All CCC'!BD$7:BD$754,MATCH(WatchList!$B208,'All CCC'!$B$7:$B$754,0)))</f>
        <v/>
      </c>
      <c r="BE208" s="334" t="str">
        <f>IF($B208="","",INDEX('All CCC'!BE$7:BE$754,MATCH(WatchList!$B208,'All CCC'!$B$7:$B$754,0)))</f>
        <v/>
      </c>
      <c r="BF208" s="334" t="str">
        <f>IF($B208="","",INDEX('All CCC'!BF$7:BF$754,MATCH(WatchList!$B208,'All CCC'!$B$7:$B$754,0)))</f>
        <v/>
      </c>
      <c r="BG208" s="334" t="str">
        <f>IF($B208="","",INDEX('All CCC'!BG$7:BG$754,MATCH(WatchList!$B208,'All CCC'!$B$7:$B$754,0)))</f>
        <v/>
      </c>
    </row>
    <row r="209" spans="1:59" x14ac:dyDescent="0.2">
      <c r="A209" s="333" t="str">
        <f>IF($B209="","",INDEX('All CCC'!A$7:A$754,MATCH(WatchList!$B209,'All CCC'!$B$7:$B$754,0)))</f>
        <v/>
      </c>
      <c r="B209" s="127"/>
      <c r="C209" s="334" t="str">
        <f>IF($B209="","",INDEX('All CCC'!C$7:C$754,MATCH(WatchList!$B209,'All CCC'!$B$7:$B$754,0)))</f>
        <v/>
      </c>
      <c r="D209" s="334" t="str">
        <f>IF($B209="","",INDEX('All CCC'!D$7:D$754,MATCH(WatchList!$B209,'All CCC'!$B$7:$B$754,0)))</f>
        <v/>
      </c>
      <c r="E209" s="334" t="str">
        <f>IF($B209="","",INDEX('All CCC'!E$7:E$754,MATCH(WatchList!$B209,'All CCC'!$B$7:$B$754,0)))</f>
        <v/>
      </c>
      <c r="F209" s="334" t="str">
        <f>IF($B209="","",INDEX('All CCC'!F$7:F$754,MATCH(WatchList!$B209,'All CCC'!$B$7:$B$754,0)))</f>
        <v/>
      </c>
      <c r="G209" s="334" t="str">
        <f>IF($B209="","",INDEX('All CCC'!G$7:G$754,MATCH(WatchList!$B209,'All CCC'!$B$7:$B$754,0)))</f>
        <v/>
      </c>
      <c r="H209" s="334" t="str">
        <f>IF($B209="","",INDEX('All CCC'!H$7:H$754,MATCH(WatchList!$B209,'All CCC'!$B$7:$B$754,0)))</f>
        <v/>
      </c>
      <c r="I209" s="334" t="str">
        <f>IF($B209="","",INDEX('All CCC'!I$7:I$754,MATCH(WatchList!$B209,'All CCC'!$B$7:$B$754,0)))</f>
        <v/>
      </c>
      <c r="J209" s="334" t="str">
        <f>IF($B209="","",INDEX('All CCC'!J$7:J$754,MATCH(WatchList!$B209,'All CCC'!$B$7:$B$754,0)))</f>
        <v/>
      </c>
      <c r="K209" s="334" t="str">
        <f>IF($B209="","",INDEX('All CCC'!K$7:K$754,MATCH(WatchList!$B209,'All CCC'!$B$7:$B$754,0)))</f>
        <v/>
      </c>
      <c r="L209" s="334" t="str">
        <f>IF($B209="","",INDEX('All CCC'!L$7:L$754,MATCH(WatchList!$B209,'All CCC'!$B$7:$B$754,0)))</f>
        <v/>
      </c>
      <c r="M209" s="334" t="str">
        <f>IF($B209="","",INDEX('All CCC'!M$7:M$754,MATCH(WatchList!$B209,'All CCC'!$B$7:$B$754,0)))</f>
        <v/>
      </c>
      <c r="N209" s="334" t="str">
        <f>IF($B209="","",INDEX('All CCC'!N$7:N$754,MATCH(WatchList!$B209,'All CCC'!$B$7:$B$754,0)))</f>
        <v/>
      </c>
      <c r="O209" s="334" t="str">
        <f>IF($B209="","",INDEX('All CCC'!O$7:O$754,MATCH(WatchList!$B209,'All CCC'!$B$7:$B$754,0)))</f>
        <v/>
      </c>
      <c r="P209" s="335" t="str">
        <f>IF($B209="","",INDEX('All CCC'!P$7:P$754,MATCH(WatchList!$B209,'All CCC'!$B$7:$B$754,0)))</f>
        <v/>
      </c>
      <c r="Q209" s="335" t="str">
        <f>IF($B209="","",INDEX('All CCC'!Q$7:Q$754,MATCH(WatchList!$B209,'All CCC'!$B$7:$B$754,0)))</f>
        <v/>
      </c>
      <c r="R209" s="334" t="str">
        <f>IF($B209="","",INDEX('All CCC'!R$7:R$754,MATCH(WatchList!$B209,'All CCC'!$B$7:$B$754,0)))</f>
        <v/>
      </c>
      <c r="S209" s="334" t="str">
        <f>IF($B209="","",INDEX('All CCC'!S$7:S$754,MATCH(WatchList!$B209,'All CCC'!$B$7:$B$754,0)))</f>
        <v/>
      </c>
      <c r="T209" s="334" t="str">
        <f>IF($B209="","",INDEX('All CCC'!T$7:T$754,MATCH(WatchList!$B209,'All CCC'!$B$7:$B$754,0)))</f>
        <v/>
      </c>
      <c r="U209" s="334" t="str">
        <f>IF($B209="","",INDEX('All CCC'!U$7:U$754,MATCH(WatchList!$B209,'All CCC'!$B$7:$B$754,0)))</f>
        <v/>
      </c>
      <c r="V209" s="334" t="str">
        <f>IF($B209="","",INDEX('All CCC'!V$7:V$754,MATCH(WatchList!$B209,'All CCC'!$B$7:$B$754,0)))</f>
        <v/>
      </c>
      <c r="W209" s="334" t="str">
        <f>IF($B209="","",INDEX('All CCC'!W$7:W$754,MATCH(WatchList!$B209,'All CCC'!$B$7:$B$754,0)))</f>
        <v/>
      </c>
      <c r="X209" s="334" t="str">
        <f>IF($B209="","",INDEX('All CCC'!X$7:X$754,MATCH(WatchList!$B209,'All CCC'!$B$7:$B$754,0)))</f>
        <v/>
      </c>
      <c r="Y209" s="334" t="str">
        <f>IF($B209="","",INDEX('All CCC'!Y$7:Y$754,MATCH(WatchList!$B209,'All CCC'!$B$7:$B$754,0)))</f>
        <v/>
      </c>
      <c r="Z209" s="334" t="str">
        <f>IF($B209="","",INDEX('All CCC'!Z$7:Z$754,MATCH(WatchList!$B209,'All CCC'!$B$7:$B$754,0)))</f>
        <v/>
      </c>
      <c r="AA209" s="334" t="str">
        <f>IF($B209="","",INDEX('All CCC'!AA$7:AA$754,MATCH(WatchList!$B209,'All CCC'!$B$7:$B$754,0)))</f>
        <v/>
      </c>
      <c r="AB209" s="334" t="str">
        <f>IF($B209="","",INDEX('All CCC'!AB$7:AB$754,MATCH(WatchList!$B209,'All CCC'!$B$7:$B$754,0)))</f>
        <v/>
      </c>
      <c r="AC209" s="334" t="str">
        <f>IF($B209="","",INDEX('All CCC'!AC$7:AC$754,MATCH(WatchList!$B209,'All CCC'!$B$7:$B$754,0)))</f>
        <v/>
      </c>
      <c r="AD209" s="334" t="str">
        <f>IF($B209="","",INDEX('All CCC'!AD$7:AD$754,MATCH(WatchList!$B209,'All CCC'!$B$7:$B$754,0)))</f>
        <v/>
      </c>
      <c r="AE209" s="334" t="str">
        <f>IF($B209="","",INDEX('All CCC'!AE$7:AE$754,MATCH(WatchList!$B209,'All CCC'!$B$7:$B$754,0)))</f>
        <v/>
      </c>
      <c r="AF209" s="334" t="str">
        <f>IF($B209="","",INDEX('All CCC'!AF$7:AF$754,MATCH(WatchList!$B209,'All CCC'!$B$7:$B$754,0)))</f>
        <v/>
      </c>
      <c r="AG209" s="334" t="str">
        <f>IF($B209="","",INDEX('All CCC'!AG$7:AG$754,MATCH(WatchList!$B209,'All CCC'!$B$7:$B$754,0)))</f>
        <v/>
      </c>
      <c r="AH209" s="334" t="str">
        <f>IF($B209="","",INDEX('All CCC'!AH$7:AH$754,MATCH(WatchList!$B209,'All CCC'!$B$7:$B$754,0)))</f>
        <v/>
      </c>
      <c r="AI209" s="334" t="str">
        <f>IF($B209="","",INDEX('All CCC'!AI$7:AI$754,MATCH(WatchList!$B209,'All CCC'!$B$7:$B$754,0)))</f>
        <v/>
      </c>
      <c r="AJ209" s="334" t="str">
        <f>IF($B209="","",INDEX('All CCC'!AJ$7:AJ$754,MATCH(WatchList!$B209,'All CCC'!$B$7:$B$754,0)))</f>
        <v/>
      </c>
      <c r="AK209" s="334" t="str">
        <f>IF($B209="","",INDEX('All CCC'!AK$7:AK$754,MATCH(WatchList!$B209,'All CCC'!$B$7:$B$754,0)))</f>
        <v/>
      </c>
      <c r="AL209" s="334" t="str">
        <f>IF($B209="","",INDEX('All CCC'!AL$7:AL$754,MATCH(WatchList!$B209,'All CCC'!$B$7:$B$754,0)))</f>
        <v/>
      </c>
      <c r="AM209" s="334" t="str">
        <f>IF($B209="","",INDEX('All CCC'!AM$7:AM$754,MATCH(WatchList!$B209,'All CCC'!$B$7:$B$754,0)))</f>
        <v/>
      </c>
      <c r="AN209" s="334" t="str">
        <f>IF($B209="","",INDEX('All CCC'!AN$7:AN$754,MATCH(WatchList!$B209,'All CCC'!$B$7:$B$754,0)))</f>
        <v/>
      </c>
      <c r="AO209" s="334" t="str">
        <f>IF($B209="","",INDEX('All CCC'!AO$7:AO$754,MATCH(WatchList!$B209,'All CCC'!$B$7:$B$754,0)))</f>
        <v/>
      </c>
      <c r="AP209" s="334" t="str">
        <f>IF($B209="","",INDEX('All CCC'!AP$7:AP$754,MATCH(WatchList!$B209,'All CCC'!$B$7:$B$754,0)))</f>
        <v/>
      </c>
      <c r="AQ209" s="334" t="str">
        <f>IF($B209="","",INDEX('All CCC'!AQ$7:AQ$754,MATCH(WatchList!$B209,'All CCC'!$B$7:$B$754,0)))</f>
        <v/>
      </c>
      <c r="AR209" s="334" t="str">
        <f>IF($B209="","",INDEX('All CCC'!AR$7:AR$754,MATCH(WatchList!$B209,'All CCC'!$B$7:$B$754,0)))</f>
        <v/>
      </c>
      <c r="AS209" s="334" t="str">
        <f>IF($B209="","",INDEX('All CCC'!AS$7:AS$754,MATCH(WatchList!$B209,'All CCC'!$B$7:$B$754,0)))</f>
        <v/>
      </c>
      <c r="AT209" s="334" t="str">
        <f>IF($B209="","",INDEX('All CCC'!AT$7:AT$754,MATCH(WatchList!$B209,'All CCC'!$B$7:$B$754,0)))</f>
        <v/>
      </c>
      <c r="AU209" s="334" t="str">
        <f>IF($B209="","",INDEX('All CCC'!AU$7:AU$754,MATCH(WatchList!$B209,'All CCC'!$B$7:$B$754,0)))</f>
        <v/>
      </c>
      <c r="AV209" s="334" t="str">
        <f>IF($B209="","",INDEX('All CCC'!AV$7:AV$754,MATCH(WatchList!$B209,'All CCC'!$B$7:$B$754,0)))</f>
        <v/>
      </c>
      <c r="AW209" s="334" t="str">
        <f>IF($B209="","",INDEX('All CCC'!AW$7:AW$754,MATCH(WatchList!$B209,'All CCC'!$B$7:$B$754,0)))</f>
        <v/>
      </c>
      <c r="AX209" s="334" t="str">
        <f>IF($B209="","",INDEX('All CCC'!AX$7:AX$754,MATCH(WatchList!$B209,'All CCC'!$B$7:$B$754,0)))</f>
        <v/>
      </c>
      <c r="AY209" s="334" t="str">
        <f>IF($B209="","",INDEX('All CCC'!AY$7:AY$754,MATCH(WatchList!$B209,'All CCC'!$B$7:$B$754,0)))</f>
        <v/>
      </c>
      <c r="AZ209" s="334" t="str">
        <f>IF($B209="","",INDEX('All CCC'!AZ$7:AZ$754,MATCH(WatchList!$B209,'All CCC'!$B$7:$B$754,0)))</f>
        <v/>
      </c>
      <c r="BA209" s="334" t="str">
        <f>IF($B209="","",INDEX('All CCC'!BA$7:BA$754,MATCH(WatchList!$B209,'All CCC'!$B$7:$B$754,0)))</f>
        <v/>
      </c>
      <c r="BB209" s="334" t="str">
        <f>IF($B209="","",INDEX('All CCC'!BB$7:BB$754,MATCH(WatchList!$B209,'All CCC'!$B$7:$B$754,0)))</f>
        <v/>
      </c>
      <c r="BC209" s="334" t="str">
        <f>IF($B209="","",INDEX('All CCC'!BC$7:BC$754,MATCH(WatchList!$B209,'All CCC'!$B$7:$B$754,0)))</f>
        <v/>
      </c>
      <c r="BD209" s="334" t="str">
        <f>IF($B209="","",INDEX('All CCC'!BD$7:BD$754,MATCH(WatchList!$B209,'All CCC'!$B$7:$B$754,0)))</f>
        <v/>
      </c>
      <c r="BE209" s="334" t="str">
        <f>IF($B209="","",INDEX('All CCC'!BE$7:BE$754,MATCH(WatchList!$B209,'All CCC'!$B$7:$B$754,0)))</f>
        <v/>
      </c>
      <c r="BF209" s="334" t="str">
        <f>IF($B209="","",INDEX('All CCC'!BF$7:BF$754,MATCH(WatchList!$B209,'All CCC'!$B$7:$B$754,0)))</f>
        <v/>
      </c>
      <c r="BG209" s="334" t="str">
        <f>IF($B209="","",INDEX('All CCC'!BG$7:BG$754,MATCH(WatchList!$B209,'All CCC'!$B$7:$B$754,0)))</f>
        <v/>
      </c>
    </row>
    <row r="210" spans="1:59" x14ac:dyDescent="0.2">
      <c r="A210" s="333" t="str">
        <f>IF($B210="","",INDEX('All CCC'!A$7:A$754,MATCH(WatchList!$B210,'All CCC'!$B$7:$B$754,0)))</f>
        <v/>
      </c>
      <c r="B210" s="127"/>
      <c r="C210" s="334" t="str">
        <f>IF($B210="","",INDEX('All CCC'!C$7:C$754,MATCH(WatchList!$B210,'All CCC'!$B$7:$B$754,0)))</f>
        <v/>
      </c>
      <c r="D210" s="334" t="str">
        <f>IF($B210="","",INDEX('All CCC'!D$7:D$754,MATCH(WatchList!$B210,'All CCC'!$B$7:$B$754,0)))</f>
        <v/>
      </c>
      <c r="E210" s="334" t="str">
        <f>IF($B210="","",INDEX('All CCC'!E$7:E$754,MATCH(WatchList!$B210,'All CCC'!$B$7:$B$754,0)))</f>
        <v/>
      </c>
      <c r="F210" s="334" t="str">
        <f>IF($B210="","",INDEX('All CCC'!F$7:F$754,MATCH(WatchList!$B210,'All CCC'!$B$7:$B$754,0)))</f>
        <v/>
      </c>
      <c r="G210" s="334" t="str">
        <f>IF($B210="","",INDEX('All CCC'!G$7:G$754,MATCH(WatchList!$B210,'All CCC'!$B$7:$B$754,0)))</f>
        <v/>
      </c>
      <c r="H210" s="334" t="str">
        <f>IF($B210="","",INDEX('All CCC'!H$7:H$754,MATCH(WatchList!$B210,'All CCC'!$B$7:$B$754,0)))</f>
        <v/>
      </c>
      <c r="I210" s="334" t="str">
        <f>IF($B210="","",INDEX('All CCC'!I$7:I$754,MATCH(WatchList!$B210,'All CCC'!$B$7:$B$754,0)))</f>
        <v/>
      </c>
      <c r="J210" s="334" t="str">
        <f>IF($B210="","",INDEX('All CCC'!J$7:J$754,MATCH(WatchList!$B210,'All CCC'!$B$7:$B$754,0)))</f>
        <v/>
      </c>
      <c r="K210" s="334" t="str">
        <f>IF($B210="","",INDEX('All CCC'!K$7:K$754,MATCH(WatchList!$B210,'All CCC'!$B$7:$B$754,0)))</f>
        <v/>
      </c>
      <c r="L210" s="334" t="str">
        <f>IF($B210="","",INDEX('All CCC'!L$7:L$754,MATCH(WatchList!$B210,'All CCC'!$B$7:$B$754,0)))</f>
        <v/>
      </c>
      <c r="M210" s="334" t="str">
        <f>IF($B210="","",INDEX('All CCC'!M$7:M$754,MATCH(WatchList!$B210,'All CCC'!$B$7:$B$754,0)))</f>
        <v/>
      </c>
      <c r="N210" s="334" t="str">
        <f>IF($B210="","",INDEX('All CCC'!N$7:N$754,MATCH(WatchList!$B210,'All CCC'!$B$7:$B$754,0)))</f>
        <v/>
      </c>
      <c r="O210" s="334" t="str">
        <f>IF($B210="","",INDEX('All CCC'!O$7:O$754,MATCH(WatchList!$B210,'All CCC'!$B$7:$B$754,0)))</f>
        <v/>
      </c>
      <c r="P210" s="335" t="str">
        <f>IF($B210="","",INDEX('All CCC'!P$7:P$754,MATCH(WatchList!$B210,'All CCC'!$B$7:$B$754,0)))</f>
        <v/>
      </c>
      <c r="Q210" s="335" t="str">
        <f>IF($B210="","",INDEX('All CCC'!Q$7:Q$754,MATCH(WatchList!$B210,'All CCC'!$B$7:$B$754,0)))</f>
        <v/>
      </c>
      <c r="R210" s="334" t="str">
        <f>IF($B210="","",INDEX('All CCC'!R$7:R$754,MATCH(WatchList!$B210,'All CCC'!$B$7:$B$754,0)))</f>
        <v/>
      </c>
      <c r="S210" s="334" t="str">
        <f>IF($B210="","",INDEX('All CCC'!S$7:S$754,MATCH(WatchList!$B210,'All CCC'!$B$7:$B$754,0)))</f>
        <v/>
      </c>
      <c r="T210" s="334" t="str">
        <f>IF($B210="","",INDEX('All CCC'!T$7:T$754,MATCH(WatchList!$B210,'All CCC'!$B$7:$B$754,0)))</f>
        <v/>
      </c>
      <c r="U210" s="334" t="str">
        <f>IF($B210="","",INDEX('All CCC'!U$7:U$754,MATCH(WatchList!$B210,'All CCC'!$B$7:$B$754,0)))</f>
        <v/>
      </c>
      <c r="V210" s="334" t="str">
        <f>IF($B210="","",INDEX('All CCC'!V$7:V$754,MATCH(WatchList!$B210,'All CCC'!$B$7:$B$754,0)))</f>
        <v/>
      </c>
      <c r="W210" s="334" t="str">
        <f>IF($B210="","",INDEX('All CCC'!W$7:W$754,MATCH(WatchList!$B210,'All CCC'!$B$7:$B$754,0)))</f>
        <v/>
      </c>
      <c r="X210" s="334" t="str">
        <f>IF($B210="","",INDEX('All CCC'!X$7:X$754,MATCH(WatchList!$B210,'All CCC'!$B$7:$B$754,0)))</f>
        <v/>
      </c>
      <c r="Y210" s="334" t="str">
        <f>IF($B210="","",INDEX('All CCC'!Y$7:Y$754,MATCH(WatchList!$B210,'All CCC'!$B$7:$B$754,0)))</f>
        <v/>
      </c>
      <c r="Z210" s="334" t="str">
        <f>IF($B210="","",INDEX('All CCC'!Z$7:Z$754,MATCH(WatchList!$B210,'All CCC'!$B$7:$B$754,0)))</f>
        <v/>
      </c>
      <c r="AA210" s="334" t="str">
        <f>IF($B210="","",INDEX('All CCC'!AA$7:AA$754,MATCH(WatchList!$B210,'All CCC'!$B$7:$B$754,0)))</f>
        <v/>
      </c>
      <c r="AB210" s="334" t="str">
        <f>IF($B210="","",INDEX('All CCC'!AB$7:AB$754,MATCH(WatchList!$B210,'All CCC'!$B$7:$B$754,0)))</f>
        <v/>
      </c>
      <c r="AC210" s="334" t="str">
        <f>IF($B210="","",INDEX('All CCC'!AC$7:AC$754,MATCH(WatchList!$B210,'All CCC'!$B$7:$B$754,0)))</f>
        <v/>
      </c>
      <c r="AD210" s="334" t="str">
        <f>IF($B210="","",INDEX('All CCC'!AD$7:AD$754,MATCH(WatchList!$B210,'All CCC'!$B$7:$B$754,0)))</f>
        <v/>
      </c>
      <c r="AE210" s="334" t="str">
        <f>IF($B210="","",INDEX('All CCC'!AE$7:AE$754,MATCH(WatchList!$B210,'All CCC'!$B$7:$B$754,0)))</f>
        <v/>
      </c>
      <c r="AF210" s="334" t="str">
        <f>IF($B210="","",INDEX('All CCC'!AF$7:AF$754,MATCH(WatchList!$B210,'All CCC'!$B$7:$B$754,0)))</f>
        <v/>
      </c>
      <c r="AG210" s="334" t="str">
        <f>IF($B210="","",INDEX('All CCC'!AG$7:AG$754,MATCH(WatchList!$B210,'All CCC'!$B$7:$B$754,0)))</f>
        <v/>
      </c>
      <c r="AH210" s="334" t="str">
        <f>IF($B210="","",INDEX('All CCC'!AH$7:AH$754,MATCH(WatchList!$B210,'All CCC'!$B$7:$B$754,0)))</f>
        <v/>
      </c>
      <c r="AI210" s="334" t="str">
        <f>IF($B210="","",INDEX('All CCC'!AI$7:AI$754,MATCH(WatchList!$B210,'All CCC'!$B$7:$B$754,0)))</f>
        <v/>
      </c>
      <c r="AJ210" s="334" t="str">
        <f>IF($B210="","",INDEX('All CCC'!AJ$7:AJ$754,MATCH(WatchList!$B210,'All CCC'!$B$7:$B$754,0)))</f>
        <v/>
      </c>
      <c r="AK210" s="334" t="str">
        <f>IF($B210="","",INDEX('All CCC'!AK$7:AK$754,MATCH(WatchList!$B210,'All CCC'!$B$7:$B$754,0)))</f>
        <v/>
      </c>
      <c r="AL210" s="334" t="str">
        <f>IF($B210="","",INDEX('All CCC'!AL$7:AL$754,MATCH(WatchList!$B210,'All CCC'!$B$7:$B$754,0)))</f>
        <v/>
      </c>
      <c r="AM210" s="334" t="str">
        <f>IF($B210="","",INDEX('All CCC'!AM$7:AM$754,MATCH(WatchList!$B210,'All CCC'!$B$7:$B$754,0)))</f>
        <v/>
      </c>
      <c r="AN210" s="334" t="str">
        <f>IF($B210="","",INDEX('All CCC'!AN$7:AN$754,MATCH(WatchList!$B210,'All CCC'!$B$7:$B$754,0)))</f>
        <v/>
      </c>
      <c r="AO210" s="334" t="str">
        <f>IF($B210="","",INDEX('All CCC'!AO$7:AO$754,MATCH(WatchList!$B210,'All CCC'!$B$7:$B$754,0)))</f>
        <v/>
      </c>
      <c r="AP210" s="334" t="str">
        <f>IF($B210="","",INDEX('All CCC'!AP$7:AP$754,MATCH(WatchList!$B210,'All CCC'!$B$7:$B$754,0)))</f>
        <v/>
      </c>
      <c r="AQ210" s="334" t="str">
        <f>IF($B210="","",INDEX('All CCC'!AQ$7:AQ$754,MATCH(WatchList!$B210,'All CCC'!$B$7:$B$754,0)))</f>
        <v/>
      </c>
      <c r="AR210" s="334" t="str">
        <f>IF($B210="","",INDEX('All CCC'!AR$7:AR$754,MATCH(WatchList!$B210,'All CCC'!$B$7:$B$754,0)))</f>
        <v/>
      </c>
      <c r="AS210" s="334" t="str">
        <f>IF($B210="","",INDEX('All CCC'!AS$7:AS$754,MATCH(WatchList!$B210,'All CCC'!$B$7:$B$754,0)))</f>
        <v/>
      </c>
      <c r="AT210" s="334" t="str">
        <f>IF($B210="","",INDEX('All CCC'!AT$7:AT$754,MATCH(WatchList!$B210,'All CCC'!$B$7:$B$754,0)))</f>
        <v/>
      </c>
      <c r="AU210" s="334" t="str">
        <f>IF($B210="","",INDEX('All CCC'!AU$7:AU$754,MATCH(WatchList!$B210,'All CCC'!$B$7:$B$754,0)))</f>
        <v/>
      </c>
      <c r="AV210" s="334" t="str">
        <f>IF($B210="","",INDEX('All CCC'!AV$7:AV$754,MATCH(WatchList!$B210,'All CCC'!$B$7:$B$754,0)))</f>
        <v/>
      </c>
      <c r="AW210" s="334" t="str">
        <f>IF($B210="","",INDEX('All CCC'!AW$7:AW$754,MATCH(WatchList!$B210,'All CCC'!$B$7:$B$754,0)))</f>
        <v/>
      </c>
      <c r="AX210" s="334" t="str">
        <f>IF($B210="","",INDEX('All CCC'!AX$7:AX$754,MATCH(WatchList!$B210,'All CCC'!$B$7:$B$754,0)))</f>
        <v/>
      </c>
      <c r="AY210" s="334" t="str">
        <f>IF($B210="","",INDEX('All CCC'!AY$7:AY$754,MATCH(WatchList!$B210,'All CCC'!$B$7:$B$754,0)))</f>
        <v/>
      </c>
      <c r="AZ210" s="334" t="str">
        <f>IF($B210="","",INDEX('All CCC'!AZ$7:AZ$754,MATCH(WatchList!$B210,'All CCC'!$B$7:$B$754,0)))</f>
        <v/>
      </c>
      <c r="BA210" s="334" t="str">
        <f>IF($B210="","",INDEX('All CCC'!BA$7:BA$754,MATCH(WatchList!$B210,'All CCC'!$B$7:$B$754,0)))</f>
        <v/>
      </c>
      <c r="BB210" s="334" t="str">
        <f>IF($B210="","",INDEX('All CCC'!BB$7:BB$754,MATCH(WatchList!$B210,'All CCC'!$B$7:$B$754,0)))</f>
        <v/>
      </c>
      <c r="BC210" s="334" t="str">
        <f>IF($B210="","",INDEX('All CCC'!BC$7:BC$754,MATCH(WatchList!$B210,'All CCC'!$B$7:$B$754,0)))</f>
        <v/>
      </c>
      <c r="BD210" s="334" t="str">
        <f>IF($B210="","",INDEX('All CCC'!BD$7:BD$754,MATCH(WatchList!$B210,'All CCC'!$B$7:$B$754,0)))</f>
        <v/>
      </c>
      <c r="BE210" s="334" t="str">
        <f>IF($B210="","",INDEX('All CCC'!BE$7:BE$754,MATCH(WatchList!$B210,'All CCC'!$B$7:$B$754,0)))</f>
        <v/>
      </c>
      <c r="BF210" s="334" t="str">
        <f>IF($B210="","",INDEX('All CCC'!BF$7:BF$754,MATCH(WatchList!$B210,'All CCC'!$B$7:$B$754,0)))</f>
        <v/>
      </c>
      <c r="BG210" s="334" t="str">
        <f>IF($B210="","",INDEX('All CCC'!BG$7:BG$754,MATCH(WatchList!$B210,'All CCC'!$B$7:$B$754,0)))</f>
        <v/>
      </c>
    </row>
    <row r="211" spans="1:59" x14ac:dyDescent="0.2">
      <c r="A211" s="333" t="str">
        <f>IF($B211="","",INDEX('All CCC'!A$7:A$754,MATCH(WatchList!$B211,'All CCC'!$B$7:$B$754,0)))</f>
        <v/>
      </c>
      <c r="B211" s="127"/>
      <c r="C211" s="334" t="str">
        <f>IF($B211="","",INDEX('All CCC'!C$7:C$754,MATCH(WatchList!$B211,'All CCC'!$B$7:$B$754,0)))</f>
        <v/>
      </c>
      <c r="D211" s="334" t="str">
        <f>IF($B211="","",INDEX('All CCC'!D$7:D$754,MATCH(WatchList!$B211,'All CCC'!$B$7:$B$754,0)))</f>
        <v/>
      </c>
      <c r="E211" s="334" t="str">
        <f>IF($B211="","",INDEX('All CCC'!E$7:E$754,MATCH(WatchList!$B211,'All CCC'!$B$7:$B$754,0)))</f>
        <v/>
      </c>
      <c r="F211" s="334" t="str">
        <f>IF($B211="","",INDEX('All CCC'!F$7:F$754,MATCH(WatchList!$B211,'All CCC'!$B$7:$B$754,0)))</f>
        <v/>
      </c>
      <c r="G211" s="334" t="str">
        <f>IF($B211="","",INDEX('All CCC'!G$7:G$754,MATCH(WatchList!$B211,'All CCC'!$B$7:$B$754,0)))</f>
        <v/>
      </c>
      <c r="H211" s="334" t="str">
        <f>IF($B211="","",INDEX('All CCC'!H$7:H$754,MATCH(WatchList!$B211,'All CCC'!$B$7:$B$754,0)))</f>
        <v/>
      </c>
      <c r="I211" s="334" t="str">
        <f>IF($B211="","",INDEX('All CCC'!I$7:I$754,MATCH(WatchList!$B211,'All CCC'!$B$7:$B$754,0)))</f>
        <v/>
      </c>
      <c r="J211" s="334" t="str">
        <f>IF($B211="","",INDEX('All CCC'!J$7:J$754,MATCH(WatchList!$B211,'All CCC'!$B$7:$B$754,0)))</f>
        <v/>
      </c>
      <c r="K211" s="334" t="str">
        <f>IF($B211="","",INDEX('All CCC'!K$7:K$754,MATCH(WatchList!$B211,'All CCC'!$B$7:$B$754,0)))</f>
        <v/>
      </c>
      <c r="L211" s="334" t="str">
        <f>IF($B211="","",INDEX('All CCC'!L$7:L$754,MATCH(WatchList!$B211,'All CCC'!$B$7:$B$754,0)))</f>
        <v/>
      </c>
      <c r="M211" s="334" t="str">
        <f>IF($B211="","",INDEX('All CCC'!M$7:M$754,MATCH(WatchList!$B211,'All CCC'!$B$7:$B$754,0)))</f>
        <v/>
      </c>
      <c r="N211" s="334" t="str">
        <f>IF($B211="","",INDEX('All CCC'!N$7:N$754,MATCH(WatchList!$B211,'All CCC'!$B$7:$B$754,0)))</f>
        <v/>
      </c>
      <c r="O211" s="334" t="str">
        <f>IF($B211="","",INDEX('All CCC'!O$7:O$754,MATCH(WatchList!$B211,'All CCC'!$B$7:$B$754,0)))</f>
        <v/>
      </c>
      <c r="P211" s="335" t="str">
        <f>IF($B211="","",INDEX('All CCC'!P$7:P$754,MATCH(WatchList!$B211,'All CCC'!$B$7:$B$754,0)))</f>
        <v/>
      </c>
      <c r="Q211" s="335" t="str">
        <f>IF($B211="","",INDEX('All CCC'!Q$7:Q$754,MATCH(WatchList!$B211,'All CCC'!$B$7:$B$754,0)))</f>
        <v/>
      </c>
      <c r="R211" s="334" t="str">
        <f>IF($B211="","",INDEX('All CCC'!R$7:R$754,MATCH(WatchList!$B211,'All CCC'!$B$7:$B$754,0)))</f>
        <v/>
      </c>
      <c r="S211" s="334" t="str">
        <f>IF($B211="","",INDEX('All CCC'!S$7:S$754,MATCH(WatchList!$B211,'All CCC'!$B$7:$B$754,0)))</f>
        <v/>
      </c>
      <c r="T211" s="334" t="str">
        <f>IF($B211="","",INDEX('All CCC'!T$7:T$754,MATCH(WatchList!$B211,'All CCC'!$B$7:$B$754,0)))</f>
        <v/>
      </c>
      <c r="U211" s="334" t="str">
        <f>IF($B211="","",INDEX('All CCC'!U$7:U$754,MATCH(WatchList!$B211,'All CCC'!$B$7:$B$754,0)))</f>
        <v/>
      </c>
      <c r="V211" s="334" t="str">
        <f>IF($B211="","",INDEX('All CCC'!V$7:V$754,MATCH(WatchList!$B211,'All CCC'!$B$7:$B$754,0)))</f>
        <v/>
      </c>
      <c r="W211" s="334" t="str">
        <f>IF($B211="","",INDEX('All CCC'!W$7:W$754,MATCH(WatchList!$B211,'All CCC'!$B$7:$B$754,0)))</f>
        <v/>
      </c>
      <c r="X211" s="334" t="str">
        <f>IF($B211="","",INDEX('All CCC'!X$7:X$754,MATCH(WatchList!$B211,'All CCC'!$B$7:$B$754,0)))</f>
        <v/>
      </c>
      <c r="Y211" s="334" t="str">
        <f>IF($B211="","",INDEX('All CCC'!Y$7:Y$754,MATCH(WatchList!$B211,'All CCC'!$B$7:$B$754,0)))</f>
        <v/>
      </c>
      <c r="Z211" s="334" t="str">
        <f>IF($B211="","",INDEX('All CCC'!Z$7:Z$754,MATCH(WatchList!$B211,'All CCC'!$B$7:$B$754,0)))</f>
        <v/>
      </c>
      <c r="AA211" s="334" t="str">
        <f>IF($B211="","",INDEX('All CCC'!AA$7:AA$754,MATCH(WatchList!$B211,'All CCC'!$B$7:$B$754,0)))</f>
        <v/>
      </c>
      <c r="AB211" s="334" t="str">
        <f>IF($B211="","",INDEX('All CCC'!AB$7:AB$754,MATCH(WatchList!$B211,'All CCC'!$B$7:$B$754,0)))</f>
        <v/>
      </c>
      <c r="AC211" s="334" t="str">
        <f>IF($B211="","",INDEX('All CCC'!AC$7:AC$754,MATCH(WatchList!$B211,'All CCC'!$B$7:$B$754,0)))</f>
        <v/>
      </c>
      <c r="AD211" s="334" t="str">
        <f>IF($B211="","",INDEX('All CCC'!AD$7:AD$754,MATCH(WatchList!$B211,'All CCC'!$B$7:$B$754,0)))</f>
        <v/>
      </c>
      <c r="AE211" s="334" t="str">
        <f>IF($B211="","",INDEX('All CCC'!AE$7:AE$754,MATCH(WatchList!$B211,'All CCC'!$B$7:$B$754,0)))</f>
        <v/>
      </c>
      <c r="AF211" s="334" t="str">
        <f>IF($B211="","",INDEX('All CCC'!AF$7:AF$754,MATCH(WatchList!$B211,'All CCC'!$B$7:$B$754,0)))</f>
        <v/>
      </c>
      <c r="AG211" s="334" t="str">
        <f>IF($B211="","",INDEX('All CCC'!AG$7:AG$754,MATCH(WatchList!$B211,'All CCC'!$B$7:$B$754,0)))</f>
        <v/>
      </c>
      <c r="AH211" s="334" t="str">
        <f>IF($B211="","",INDEX('All CCC'!AH$7:AH$754,MATCH(WatchList!$B211,'All CCC'!$B$7:$B$754,0)))</f>
        <v/>
      </c>
      <c r="AI211" s="334" t="str">
        <f>IF($B211="","",INDEX('All CCC'!AI$7:AI$754,MATCH(WatchList!$B211,'All CCC'!$B$7:$B$754,0)))</f>
        <v/>
      </c>
      <c r="AJ211" s="334" t="str">
        <f>IF($B211="","",INDEX('All CCC'!AJ$7:AJ$754,MATCH(WatchList!$B211,'All CCC'!$B$7:$B$754,0)))</f>
        <v/>
      </c>
      <c r="AK211" s="334" t="str">
        <f>IF($B211="","",INDEX('All CCC'!AK$7:AK$754,MATCH(WatchList!$B211,'All CCC'!$B$7:$B$754,0)))</f>
        <v/>
      </c>
      <c r="AL211" s="334" t="str">
        <f>IF($B211="","",INDEX('All CCC'!AL$7:AL$754,MATCH(WatchList!$B211,'All CCC'!$B$7:$B$754,0)))</f>
        <v/>
      </c>
      <c r="AM211" s="334" t="str">
        <f>IF($B211="","",INDEX('All CCC'!AM$7:AM$754,MATCH(WatchList!$B211,'All CCC'!$B$7:$B$754,0)))</f>
        <v/>
      </c>
      <c r="AN211" s="334" t="str">
        <f>IF($B211="","",INDEX('All CCC'!AN$7:AN$754,MATCH(WatchList!$B211,'All CCC'!$B$7:$B$754,0)))</f>
        <v/>
      </c>
      <c r="AO211" s="334" t="str">
        <f>IF($B211="","",INDEX('All CCC'!AO$7:AO$754,MATCH(WatchList!$B211,'All CCC'!$B$7:$B$754,0)))</f>
        <v/>
      </c>
      <c r="AP211" s="334" t="str">
        <f>IF($B211="","",INDEX('All CCC'!AP$7:AP$754,MATCH(WatchList!$B211,'All CCC'!$B$7:$B$754,0)))</f>
        <v/>
      </c>
      <c r="AQ211" s="334" t="str">
        <f>IF($B211="","",INDEX('All CCC'!AQ$7:AQ$754,MATCH(WatchList!$B211,'All CCC'!$B$7:$B$754,0)))</f>
        <v/>
      </c>
      <c r="AR211" s="334" t="str">
        <f>IF($B211="","",INDEX('All CCC'!AR$7:AR$754,MATCH(WatchList!$B211,'All CCC'!$B$7:$B$754,0)))</f>
        <v/>
      </c>
      <c r="AS211" s="334" t="str">
        <f>IF($B211="","",INDEX('All CCC'!AS$7:AS$754,MATCH(WatchList!$B211,'All CCC'!$B$7:$B$754,0)))</f>
        <v/>
      </c>
      <c r="AT211" s="334" t="str">
        <f>IF($B211="","",INDEX('All CCC'!AT$7:AT$754,MATCH(WatchList!$B211,'All CCC'!$B$7:$B$754,0)))</f>
        <v/>
      </c>
      <c r="AU211" s="334" t="str">
        <f>IF($B211="","",INDEX('All CCC'!AU$7:AU$754,MATCH(WatchList!$B211,'All CCC'!$B$7:$B$754,0)))</f>
        <v/>
      </c>
      <c r="AV211" s="334" t="str">
        <f>IF($B211="","",INDEX('All CCC'!AV$7:AV$754,MATCH(WatchList!$B211,'All CCC'!$B$7:$B$754,0)))</f>
        <v/>
      </c>
      <c r="AW211" s="334" t="str">
        <f>IF($B211="","",INDEX('All CCC'!AW$7:AW$754,MATCH(WatchList!$B211,'All CCC'!$B$7:$B$754,0)))</f>
        <v/>
      </c>
      <c r="AX211" s="334" t="str">
        <f>IF($B211="","",INDEX('All CCC'!AX$7:AX$754,MATCH(WatchList!$B211,'All CCC'!$B$7:$B$754,0)))</f>
        <v/>
      </c>
      <c r="AY211" s="334" t="str">
        <f>IF($B211="","",INDEX('All CCC'!AY$7:AY$754,MATCH(WatchList!$B211,'All CCC'!$B$7:$B$754,0)))</f>
        <v/>
      </c>
      <c r="AZ211" s="334" t="str">
        <f>IF($B211="","",INDEX('All CCC'!AZ$7:AZ$754,MATCH(WatchList!$B211,'All CCC'!$B$7:$B$754,0)))</f>
        <v/>
      </c>
      <c r="BA211" s="334" t="str">
        <f>IF($B211="","",INDEX('All CCC'!BA$7:BA$754,MATCH(WatchList!$B211,'All CCC'!$B$7:$B$754,0)))</f>
        <v/>
      </c>
      <c r="BB211" s="334" t="str">
        <f>IF($B211="","",INDEX('All CCC'!BB$7:BB$754,MATCH(WatchList!$B211,'All CCC'!$B$7:$B$754,0)))</f>
        <v/>
      </c>
      <c r="BC211" s="334" t="str">
        <f>IF($B211="","",INDEX('All CCC'!BC$7:BC$754,MATCH(WatchList!$B211,'All CCC'!$B$7:$B$754,0)))</f>
        <v/>
      </c>
      <c r="BD211" s="334" t="str">
        <f>IF($B211="","",INDEX('All CCC'!BD$7:BD$754,MATCH(WatchList!$B211,'All CCC'!$B$7:$B$754,0)))</f>
        <v/>
      </c>
      <c r="BE211" s="334" t="str">
        <f>IF($B211="","",INDEX('All CCC'!BE$7:BE$754,MATCH(WatchList!$B211,'All CCC'!$B$7:$B$754,0)))</f>
        <v/>
      </c>
      <c r="BF211" s="334" t="str">
        <f>IF($B211="","",INDEX('All CCC'!BF$7:BF$754,MATCH(WatchList!$B211,'All CCC'!$B$7:$B$754,0)))</f>
        <v/>
      </c>
      <c r="BG211" s="334" t="str">
        <f>IF($B211="","",INDEX('All CCC'!BG$7:BG$754,MATCH(WatchList!$B211,'All CCC'!$B$7:$B$754,0)))</f>
        <v/>
      </c>
    </row>
    <row r="212" spans="1:59" x14ac:dyDescent="0.2">
      <c r="A212" s="333" t="str">
        <f>IF($B212="","",INDEX('All CCC'!A$7:A$754,MATCH(WatchList!$B212,'All CCC'!$B$7:$B$754,0)))</f>
        <v/>
      </c>
      <c r="B212" s="127"/>
      <c r="C212" s="334" t="str">
        <f>IF($B212="","",INDEX('All CCC'!C$7:C$754,MATCH(WatchList!$B212,'All CCC'!$B$7:$B$754,0)))</f>
        <v/>
      </c>
      <c r="D212" s="334" t="str">
        <f>IF($B212="","",INDEX('All CCC'!D$7:D$754,MATCH(WatchList!$B212,'All CCC'!$B$7:$B$754,0)))</f>
        <v/>
      </c>
      <c r="E212" s="334" t="str">
        <f>IF($B212="","",INDEX('All CCC'!E$7:E$754,MATCH(WatchList!$B212,'All CCC'!$B$7:$B$754,0)))</f>
        <v/>
      </c>
      <c r="F212" s="334" t="str">
        <f>IF($B212="","",INDEX('All CCC'!F$7:F$754,MATCH(WatchList!$B212,'All CCC'!$B$7:$B$754,0)))</f>
        <v/>
      </c>
      <c r="G212" s="334" t="str">
        <f>IF($B212="","",INDEX('All CCC'!G$7:G$754,MATCH(WatchList!$B212,'All CCC'!$B$7:$B$754,0)))</f>
        <v/>
      </c>
      <c r="H212" s="334" t="str">
        <f>IF($B212="","",INDEX('All CCC'!H$7:H$754,MATCH(WatchList!$B212,'All CCC'!$B$7:$B$754,0)))</f>
        <v/>
      </c>
      <c r="I212" s="334" t="str">
        <f>IF($B212="","",INDEX('All CCC'!I$7:I$754,MATCH(WatchList!$B212,'All CCC'!$B$7:$B$754,0)))</f>
        <v/>
      </c>
      <c r="J212" s="334" t="str">
        <f>IF($B212="","",INDEX('All CCC'!J$7:J$754,MATCH(WatchList!$B212,'All CCC'!$B$7:$B$754,0)))</f>
        <v/>
      </c>
      <c r="K212" s="334" t="str">
        <f>IF($B212="","",INDEX('All CCC'!K$7:K$754,MATCH(WatchList!$B212,'All CCC'!$B$7:$B$754,0)))</f>
        <v/>
      </c>
      <c r="L212" s="334" t="str">
        <f>IF($B212="","",INDEX('All CCC'!L$7:L$754,MATCH(WatchList!$B212,'All CCC'!$B$7:$B$754,0)))</f>
        <v/>
      </c>
      <c r="M212" s="334" t="str">
        <f>IF($B212="","",INDEX('All CCC'!M$7:M$754,MATCH(WatchList!$B212,'All CCC'!$B$7:$B$754,0)))</f>
        <v/>
      </c>
      <c r="N212" s="334" t="str">
        <f>IF($B212="","",INDEX('All CCC'!N$7:N$754,MATCH(WatchList!$B212,'All CCC'!$B$7:$B$754,0)))</f>
        <v/>
      </c>
      <c r="O212" s="334" t="str">
        <f>IF($B212="","",INDEX('All CCC'!O$7:O$754,MATCH(WatchList!$B212,'All CCC'!$B$7:$B$754,0)))</f>
        <v/>
      </c>
      <c r="P212" s="335" t="str">
        <f>IF($B212="","",INDEX('All CCC'!P$7:P$754,MATCH(WatchList!$B212,'All CCC'!$B$7:$B$754,0)))</f>
        <v/>
      </c>
      <c r="Q212" s="335" t="str">
        <f>IF($B212="","",INDEX('All CCC'!Q$7:Q$754,MATCH(WatchList!$B212,'All CCC'!$B$7:$B$754,0)))</f>
        <v/>
      </c>
      <c r="R212" s="334" t="str">
        <f>IF($B212="","",INDEX('All CCC'!R$7:R$754,MATCH(WatchList!$B212,'All CCC'!$B$7:$B$754,0)))</f>
        <v/>
      </c>
      <c r="S212" s="334" t="str">
        <f>IF($B212="","",INDEX('All CCC'!S$7:S$754,MATCH(WatchList!$B212,'All CCC'!$B$7:$B$754,0)))</f>
        <v/>
      </c>
      <c r="T212" s="334" t="str">
        <f>IF($B212="","",INDEX('All CCC'!T$7:T$754,MATCH(WatchList!$B212,'All CCC'!$B$7:$B$754,0)))</f>
        <v/>
      </c>
      <c r="U212" s="334" t="str">
        <f>IF($B212="","",INDEX('All CCC'!U$7:U$754,MATCH(WatchList!$B212,'All CCC'!$B$7:$B$754,0)))</f>
        <v/>
      </c>
      <c r="V212" s="334" t="str">
        <f>IF($B212="","",INDEX('All CCC'!V$7:V$754,MATCH(WatchList!$B212,'All CCC'!$B$7:$B$754,0)))</f>
        <v/>
      </c>
      <c r="W212" s="334" t="str">
        <f>IF($B212="","",INDEX('All CCC'!W$7:W$754,MATCH(WatchList!$B212,'All CCC'!$B$7:$B$754,0)))</f>
        <v/>
      </c>
      <c r="X212" s="334" t="str">
        <f>IF($B212="","",INDEX('All CCC'!X$7:X$754,MATCH(WatchList!$B212,'All CCC'!$B$7:$B$754,0)))</f>
        <v/>
      </c>
      <c r="Y212" s="334" t="str">
        <f>IF($B212="","",INDEX('All CCC'!Y$7:Y$754,MATCH(WatchList!$B212,'All CCC'!$B$7:$B$754,0)))</f>
        <v/>
      </c>
      <c r="Z212" s="334" t="str">
        <f>IF($B212="","",INDEX('All CCC'!Z$7:Z$754,MATCH(WatchList!$B212,'All CCC'!$B$7:$B$754,0)))</f>
        <v/>
      </c>
      <c r="AA212" s="334" t="str">
        <f>IF($B212="","",INDEX('All CCC'!AA$7:AA$754,MATCH(WatchList!$B212,'All CCC'!$B$7:$B$754,0)))</f>
        <v/>
      </c>
      <c r="AB212" s="334" t="str">
        <f>IF($B212="","",INDEX('All CCC'!AB$7:AB$754,MATCH(WatchList!$B212,'All CCC'!$B$7:$B$754,0)))</f>
        <v/>
      </c>
      <c r="AC212" s="334" t="str">
        <f>IF($B212="","",INDEX('All CCC'!AC$7:AC$754,MATCH(WatchList!$B212,'All CCC'!$B$7:$B$754,0)))</f>
        <v/>
      </c>
      <c r="AD212" s="334" t="str">
        <f>IF($B212="","",INDEX('All CCC'!AD$7:AD$754,MATCH(WatchList!$B212,'All CCC'!$B$7:$B$754,0)))</f>
        <v/>
      </c>
      <c r="AE212" s="334" t="str">
        <f>IF($B212="","",INDEX('All CCC'!AE$7:AE$754,MATCH(WatchList!$B212,'All CCC'!$B$7:$B$754,0)))</f>
        <v/>
      </c>
      <c r="AF212" s="334" t="str">
        <f>IF($B212="","",INDEX('All CCC'!AF$7:AF$754,MATCH(WatchList!$B212,'All CCC'!$B$7:$B$754,0)))</f>
        <v/>
      </c>
      <c r="AG212" s="334" t="str">
        <f>IF($B212="","",INDEX('All CCC'!AG$7:AG$754,MATCH(WatchList!$B212,'All CCC'!$B$7:$B$754,0)))</f>
        <v/>
      </c>
      <c r="AH212" s="334" t="str">
        <f>IF($B212="","",INDEX('All CCC'!AH$7:AH$754,MATCH(WatchList!$B212,'All CCC'!$B$7:$B$754,0)))</f>
        <v/>
      </c>
      <c r="AI212" s="334" t="str">
        <f>IF($B212="","",INDEX('All CCC'!AI$7:AI$754,MATCH(WatchList!$B212,'All CCC'!$B$7:$B$754,0)))</f>
        <v/>
      </c>
      <c r="AJ212" s="334" t="str">
        <f>IF($B212="","",INDEX('All CCC'!AJ$7:AJ$754,MATCH(WatchList!$B212,'All CCC'!$B$7:$B$754,0)))</f>
        <v/>
      </c>
      <c r="AK212" s="334" t="str">
        <f>IF($B212="","",INDEX('All CCC'!AK$7:AK$754,MATCH(WatchList!$B212,'All CCC'!$B$7:$B$754,0)))</f>
        <v/>
      </c>
      <c r="AL212" s="334" t="str">
        <f>IF($B212="","",INDEX('All CCC'!AL$7:AL$754,MATCH(WatchList!$B212,'All CCC'!$B$7:$B$754,0)))</f>
        <v/>
      </c>
      <c r="AM212" s="334" t="str">
        <f>IF($B212="","",INDEX('All CCC'!AM$7:AM$754,MATCH(WatchList!$B212,'All CCC'!$B$7:$B$754,0)))</f>
        <v/>
      </c>
      <c r="AN212" s="334" t="str">
        <f>IF($B212="","",INDEX('All CCC'!AN$7:AN$754,MATCH(WatchList!$B212,'All CCC'!$B$7:$B$754,0)))</f>
        <v/>
      </c>
      <c r="AO212" s="334" t="str">
        <f>IF($B212="","",INDEX('All CCC'!AO$7:AO$754,MATCH(WatchList!$B212,'All CCC'!$B$7:$B$754,0)))</f>
        <v/>
      </c>
      <c r="AP212" s="334" t="str">
        <f>IF($B212="","",INDEX('All CCC'!AP$7:AP$754,MATCH(WatchList!$B212,'All CCC'!$B$7:$B$754,0)))</f>
        <v/>
      </c>
      <c r="AQ212" s="334" t="str">
        <f>IF($B212="","",INDEX('All CCC'!AQ$7:AQ$754,MATCH(WatchList!$B212,'All CCC'!$B$7:$B$754,0)))</f>
        <v/>
      </c>
      <c r="AR212" s="334" t="str">
        <f>IF($B212="","",INDEX('All CCC'!AR$7:AR$754,MATCH(WatchList!$B212,'All CCC'!$B$7:$B$754,0)))</f>
        <v/>
      </c>
      <c r="AS212" s="334" t="str">
        <f>IF($B212="","",INDEX('All CCC'!AS$7:AS$754,MATCH(WatchList!$B212,'All CCC'!$B$7:$B$754,0)))</f>
        <v/>
      </c>
      <c r="AT212" s="334" t="str">
        <f>IF($B212="","",INDEX('All CCC'!AT$7:AT$754,MATCH(WatchList!$B212,'All CCC'!$B$7:$B$754,0)))</f>
        <v/>
      </c>
      <c r="AU212" s="334" t="str">
        <f>IF($B212="","",INDEX('All CCC'!AU$7:AU$754,MATCH(WatchList!$B212,'All CCC'!$B$7:$B$754,0)))</f>
        <v/>
      </c>
      <c r="AV212" s="334" t="str">
        <f>IF($B212="","",INDEX('All CCC'!AV$7:AV$754,MATCH(WatchList!$B212,'All CCC'!$B$7:$B$754,0)))</f>
        <v/>
      </c>
      <c r="AW212" s="334" t="str">
        <f>IF($B212="","",INDEX('All CCC'!AW$7:AW$754,MATCH(WatchList!$B212,'All CCC'!$B$7:$B$754,0)))</f>
        <v/>
      </c>
      <c r="AX212" s="334" t="str">
        <f>IF($B212="","",INDEX('All CCC'!AX$7:AX$754,MATCH(WatchList!$B212,'All CCC'!$B$7:$B$754,0)))</f>
        <v/>
      </c>
      <c r="AY212" s="334" t="str">
        <f>IF($B212="","",INDEX('All CCC'!AY$7:AY$754,MATCH(WatchList!$B212,'All CCC'!$B$7:$B$754,0)))</f>
        <v/>
      </c>
      <c r="AZ212" s="334" t="str">
        <f>IF($B212="","",INDEX('All CCC'!AZ$7:AZ$754,MATCH(WatchList!$B212,'All CCC'!$B$7:$B$754,0)))</f>
        <v/>
      </c>
      <c r="BA212" s="334" t="str">
        <f>IF($B212="","",INDEX('All CCC'!BA$7:BA$754,MATCH(WatchList!$B212,'All CCC'!$B$7:$B$754,0)))</f>
        <v/>
      </c>
      <c r="BB212" s="334" t="str">
        <f>IF($B212="","",INDEX('All CCC'!BB$7:BB$754,MATCH(WatchList!$B212,'All CCC'!$B$7:$B$754,0)))</f>
        <v/>
      </c>
      <c r="BC212" s="334" t="str">
        <f>IF($B212="","",INDEX('All CCC'!BC$7:BC$754,MATCH(WatchList!$B212,'All CCC'!$B$7:$B$754,0)))</f>
        <v/>
      </c>
      <c r="BD212" s="334" t="str">
        <f>IF($B212="","",INDEX('All CCC'!BD$7:BD$754,MATCH(WatchList!$B212,'All CCC'!$B$7:$B$754,0)))</f>
        <v/>
      </c>
      <c r="BE212" s="334" t="str">
        <f>IF($B212="","",INDEX('All CCC'!BE$7:BE$754,MATCH(WatchList!$B212,'All CCC'!$B$7:$B$754,0)))</f>
        <v/>
      </c>
      <c r="BF212" s="334" t="str">
        <f>IF($B212="","",INDEX('All CCC'!BF$7:BF$754,MATCH(WatchList!$B212,'All CCC'!$B$7:$B$754,0)))</f>
        <v/>
      </c>
      <c r="BG212" s="334" t="str">
        <f>IF($B212="","",INDEX('All CCC'!BG$7:BG$754,MATCH(WatchList!$B212,'All CCC'!$B$7:$B$754,0)))</f>
        <v/>
      </c>
    </row>
    <row r="213" spans="1:59" x14ac:dyDescent="0.2">
      <c r="A213" s="333" t="str">
        <f>IF($B213="","",INDEX('All CCC'!A$7:A$754,MATCH(WatchList!$B213,'All CCC'!$B$7:$B$754,0)))</f>
        <v/>
      </c>
      <c r="B213" s="127"/>
      <c r="C213" s="334" t="str">
        <f>IF($B213="","",INDEX('All CCC'!C$7:C$754,MATCH(WatchList!$B213,'All CCC'!$B$7:$B$754,0)))</f>
        <v/>
      </c>
      <c r="D213" s="334" t="str">
        <f>IF($B213="","",INDEX('All CCC'!D$7:D$754,MATCH(WatchList!$B213,'All CCC'!$B$7:$B$754,0)))</f>
        <v/>
      </c>
      <c r="E213" s="334" t="str">
        <f>IF($B213="","",INDEX('All CCC'!E$7:E$754,MATCH(WatchList!$B213,'All CCC'!$B$7:$B$754,0)))</f>
        <v/>
      </c>
      <c r="F213" s="334" t="str">
        <f>IF($B213="","",INDEX('All CCC'!F$7:F$754,MATCH(WatchList!$B213,'All CCC'!$B$7:$B$754,0)))</f>
        <v/>
      </c>
      <c r="G213" s="334" t="str">
        <f>IF($B213="","",INDEX('All CCC'!G$7:G$754,MATCH(WatchList!$B213,'All CCC'!$B$7:$B$754,0)))</f>
        <v/>
      </c>
      <c r="H213" s="334" t="str">
        <f>IF($B213="","",INDEX('All CCC'!H$7:H$754,MATCH(WatchList!$B213,'All CCC'!$B$7:$B$754,0)))</f>
        <v/>
      </c>
      <c r="I213" s="334" t="str">
        <f>IF($B213="","",INDEX('All CCC'!I$7:I$754,MATCH(WatchList!$B213,'All CCC'!$B$7:$B$754,0)))</f>
        <v/>
      </c>
      <c r="J213" s="334" t="str">
        <f>IF($B213="","",INDEX('All CCC'!J$7:J$754,MATCH(WatchList!$B213,'All CCC'!$B$7:$B$754,0)))</f>
        <v/>
      </c>
      <c r="K213" s="334" t="str">
        <f>IF($B213="","",INDEX('All CCC'!K$7:K$754,MATCH(WatchList!$B213,'All CCC'!$B$7:$B$754,0)))</f>
        <v/>
      </c>
      <c r="L213" s="334" t="str">
        <f>IF($B213="","",INDEX('All CCC'!L$7:L$754,MATCH(WatchList!$B213,'All CCC'!$B$7:$B$754,0)))</f>
        <v/>
      </c>
      <c r="M213" s="334" t="str">
        <f>IF($B213="","",INDEX('All CCC'!M$7:M$754,MATCH(WatchList!$B213,'All CCC'!$B$7:$B$754,0)))</f>
        <v/>
      </c>
      <c r="N213" s="334" t="str">
        <f>IF($B213="","",INDEX('All CCC'!N$7:N$754,MATCH(WatchList!$B213,'All CCC'!$B$7:$B$754,0)))</f>
        <v/>
      </c>
      <c r="O213" s="334" t="str">
        <f>IF($B213="","",INDEX('All CCC'!O$7:O$754,MATCH(WatchList!$B213,'All CCC'!$B$7:$B$754,0)))</f>
        <v/>
      </c>
      <c r="P213" s="335" t="str">
        <f>IF($B213="","",INDEX('All CCC'!P$7:P$754,MATCH(WatchList!$B213,'All CCC'!$B$7:$B$754,0)))</f>
        <v/>
      </c>
      <c r="Q213" s="335" t="str">
        <f>IF($B213="","",INDEX('All CCC'!Q$7:Q$754,MATCH(WatchList!$B213,'All CCC'!$B$7:$B$754,0)))</f>
        <v/>
      </c>
      <c r="R213" s="334" t="str">
        <f>IF($B213="","",INDEX('All CCC'!R$7:R$754,MATCH(WatchList!$B213,'All CCC'!$B$7:$B$754,0)))</f>
        <v/>
      </c>
      <c r="S213" s="334" t="str">
        <f>IF($B213="","",INDEX('All CCC'!S$7:S$754,MATCH(WatchList!$B213,'All CCC'!$B$7:$B$754,0)))</f>
        <v/>
      </c>
      <c r="T213" s="334" t="str">
        <f>IF($B213="","",INDEX('All CCC'!T$7:T$754,MATCH(WatchList!$B213,'All CCC'!$B$7:$B$754,0)))</f>
        <v/>
      </c>
      <c r="U213" s="334" t="str">
        <f>IF($B213="","",INDEX('All CCC'!U$7:U$754,MATCH(WatchList!$B213,'All CCC'!$B$7:$B$754,0)))</f>
        <v/>
      </c>
      <c r="V213" s="334" t="str">
        <f>IF($B213="","",INDEX('All CCC'!V$7:V$754,MATCH(WatchList!$B213,'All CCC'!$B$7:$B$754,0)))</f>
        <v/>
      </c>
      <c r="W213" s="334" t="str">
        <f>IF($B213="","",INDEX('All CCC'!W$7:W$754,MATCH(WatchList!$B213,'All CCC'!$B$7:$B$754,0)))</f>
        <v/>
      </c>
      <c r="X213" s="334" t="str">
        <f>IF($B213="","",INDEX('All CCC'!X$7:X$754,MATCH(WatchList!$B213,'All CCC'!$B$7:$B$754,0)))</f>
        <v/>
      </c>
      <c r="Y213" s="334" t="str">
        <f>IF($B213="","",INDEX('All CCC'!Y$7:Y$754,MATCH(WatchList!$B213,'All CCC'!$B$7:$B$754,0)))</f>
        <v/>
      </c>
      <c r="Z213" s="334" t="str">
        <f>IF($B213="","",INDEX('All CCC'!Z$7:Z$754,MATCH(WatchList!$B213,'All CCC'!$B$7:$B$754,0)))</f>
        <v/>
      </c>
      <c r="AA213" s="334" t="str">
        <f>IF($B213="","",INDEX('All CCC'!AA$7:AA$754,MATCH(WatchList!$B213,'All CCC'!$B$7:$B$754,0)))</f>
        <v/>
      </c>
      <c r="AB213" s="334" t="str">
        <f>IF($B213="","",INDEX('All CCC'!AB$7:AB$754,MATCH(WatchList!$B213,'All CCC'!$B$7:$B$754,0)))</f>
        <v/>
      </c>
      <c r="AC213" s="334" t="str">
        <f>IF($B213="","",INDEX('All CCC'!AC$7:AC$754,MATCH(WatchList!$B213,'All CCC'!$B$7:$B$754,0)))</f>
        <v/>
      </c>
      <c r="AD213" s="334" t="str">
        <f>IF($B213="","",INDEX('All CCC'!AD$7:AD$754,MATCH(WatchList!$B213,'All CCC'!$B$7:$B$754,0)))</f>
        <v/>
      </c>
      <c r="AE213" s="334" t="str">
        <f>IF($B213="","",INDEX('All CCC'!AE$7:AE$754,MATCH(WatchList!$B213,'All CCC'!$B$7:$B$754,0)))</f>
        <v/>
      </c>
      <c r="AF213" s="334" t="str">
        <f>IF($B213="","",INDEX('All CCC'!AF$7:AF$754,MATCH(WatchList!$B213,'All CCC'!$B$7:$B$754,0)))</f>
        <v/>
      </c>
      <c r="AG213" s="334" t="str">
        <f>IF($B213="","",INDEX('All CCC'!AG$7:AG$754,MATCH(WatchList!$B213,'All CCC'!$B$7:$B$754,0)))</f>
        <v/>
      </c>
      <c r="AH213" s="334" t="str">
        <f>IF($B213="","",INDEX('All CCC'!AH$7:AH$754,MATCH(WatchList!$B213,'All CCC'!$B$7:$B$754,0)))</f>
        <v/>
      </c>
      <c r="AI213" s="334" t="str">
        <f>IF($B213="","",INDEX('All CCC'!AI$7:AI$754,MATCH(WatchList!$B213,'All CCC'!$B$7:$B$754,0)))</f>
        <v/>
      </c>
      <c r="AJ213" s="334" t="str">
        <f>IF($B213="","",INDEX('All CCC'!AJ$7:AJ$754,MATCH(WatchList!$B213,'All CCC'!$B$7:$B$754,0)))</f>
        <v/>
      </c>
      <c r="AK213" s="334" t="str">
        <f>IF($B213="","",INDEX('All CCC'!AK$7:AK$754,MATCH(WatchList!$B213,'All CCC'!$B$7:$B$754,0)))</f>
        <v/>
      </c>
      <c r="AL213" s="334" t="str">
        <f>IF($B213="","",INDEX('All CCC'!AL$7:AL$754,MATCH(WatchList!$B213,'All CCC'!$B$7:$B$754,0)))</f>
        <v/>
      </c>
      <c r="AM213" s="334" t="str">
        <f>IF($B213="","",INDEX('All CCC'!AM$7:AM$754,MATCH(WatchList!$B213,'All CCC'!$B$7:$B$754,0)))</f>
        <v/>
      </c>
      <c r="AN213" s="334" t="str">
        <f>IF($B213="","",INDEX('All CCC'!AN$7:AN$754,MATCH(WatchList!$B213,'All CCC'!$B$7:$B$754,0)))</f>
        <v/>
      </c>
      <c r="AO213" s="334" t="str">
        <f>IF($B213="","",INDEX('All CCC'!AO$7:AO$754,MATCH(WatchList!$B213,'All CCC'!$B$7:$B$754,0)))</f>
        <v/>
      </c>
      <c r="AP213" s="334" t="str">
        <f>IF($B213="","",INDEX('All CCC'!AP$7:AP$754,MATCH(WatchList!$B213,'All CCC'!$B$7:$B$754,0)))</f>
        <v/>
      </c>
      <c r="AQ213" s="334" t="str">
        <f>IF($B213="","",INDEX('All CCC'!AQ$7:AQ$754,MATCH(WatchList!$B213,'All CCC'!$B$7:$B$754,0)))</f>
        <v/>
      </c>
      <c r="AR213" s="334" t="str">
        <f>IF($B213="","",INDEX('All CCC'!AR$7:AR$754,MATCH(WatchList!$B213,'All CCC'!$B$7:$B$754,0)))</f>
        <v/>
      </c>
      <c r="AS213" s="334" t="str">
        <f>IF($B213="","",INDEX('All CCC'!AS$7:AS$754,MATCH(WatchList!$B213,'All CCC'!$B$7:$B$754,0)))</f>
        <v/>
      </c>
      <c r="AT213" s="334" t="str">
        <f>IF($B213="","",INDEX('All CCC'!AT$7:AT$754,MATCH(WatchList!$B213,'All CCC'!$B$7:$B$754,0)))</f>
        <v/>
      </c>
      <c r="AU213" s="334" t="str">
        <f>IF($B213="","",INDEX('All CCC'!AU$7:AU$754,MATCH(WatchList!$B213,'All CCC'!$B$7:$B$754,0)))</f>
        <v/>
      </c>
      <c r="AV213" s="334" t="str">
        <f>IF($B213="","",INDEX('All CCC'!AV$7:AV$754,MATCH(WatchList!$B213,'All CCC'!$B$7:$B$754,0)))</f>
        <v/>
      </c>
      <c r="AW213" s="334" t="str">
        <f>IF($B213="","",INDEX('All CCC'!AW$7:AW$754,MATCH(WatchList!$B213,'All CCC'!$B$7:$B$754,0)))</f>
        <v/>
      </c>
      <c r="AX213" s="334" t="str">
        <f>IF($B213="","",INDEX('All CCC'!AX$7:AX$754,MATCH(WatchList!$B213,'All CCC'!$B$7:$B$754,0)))</f>
        <v/>
      </c>
      <c r="AY213" s="334" t="str">
        <f>IF($B213="","",INDEX('All CCC'!AY$7:AY$754,MATCH(WatchList!$B213,'All CCC'!$B$7:$B$754,0)))</f>
        <v/>
      </c>
      <c r="AZ213" s="334" t="str">
        <f>IF($B213="","",INDEX('All CCC'!AZ$7:AZ$754,MATCH(WatchList!$B213,'All CCC'!$B$7:$B$754,0)))</f>
        <v/>
      </c>
      <c r="BA213" s="334" t="str">
        <f>IF($B213="","",INDEX('All CCC'!BA$7:BA$754,MATCH(WatchList!$B213,'All CCC'!$B$7:$B$754,0)))</f>
        <v/>
      </c>
      <c r="BB213" s="334" t="str">
        <f>IF($B213="","",INDEX('All CCC'!BB$7:BB$754,MATCH(WatchList!$B213,'All CCC'!$B$7:$B$754,0)))</f>
        <v/>
      </c>
      <c r="BC213" s="334" t="str">
        <f>IF($B213="","",INDEX('All CCC'!BC$7:BC$754,MATCH(WatchList!$B213,'All CCC'!$B$7:$B$754,0)))</f>
        <v/>
      </c>
      <c r="BD213" s="334" t="str">
        <f>IF($B213="","",INDEX('All CCC'!BD$7:BD$754,MATCH(WatchList!$B213,'All CCC'!$B$7:$B$754,0)))</f>
        <v/>
      </c>
      <c r="BE213" s="334" t="str">
        <f>IF($B213="","",INDEX('All CCC'!BE$7:BE$754,MATCH(WatchList!$B213,'All CCC'!$B$7:$B$754,0)))</f>
        <v/>
      </c>
      <c r="BF213" s="334" t="str">
        <f>IF($B213="","",INDEX('All CCC'!BF$7:BF$754,MATCH(WatchList!$B213,'All CCC'!$B$7:$B$754,0)))</f>
        <v/>
      </c>
      <c r="BG213" s="334" t="str">
        <f>IF($B213="","",INDEX('All CCC'!BG$7:BG$754,MATCH(WatchList!$B213,'All CCC'!$B$7:$B$754,0)))</f>
        <v/>
      </c>
    </row>
    <row r="214" spans="1:59" x14ac:dyDescent="0.2">
      <c r="A214" s="333" t="str">
        <f>IF($B214="","",INDEX('All CCC'!A$7:A$754,MATCH(WatchList!$B214,'All CCC'!$B$7:$B$754,0)))</f>
        <v/>
      </c>
      <c r="B214" s="127"/>
      <c r="C214" s="334" t="str">
        <f>IF($B214="","",INDEX('All CCC'!C$7:C$754,MATCH(WatchList!$B214,'All CCC'!$B$7:$B$754,0)))</f>
        <v/>
      </c>
      <c r="D214" s="334" t="str">
        <f>IF($B214="","",INDEX('All CCC'!D$7:D$754,MATCH(WatchList!$B214,'All CCC'!$B$7:$B$754,0)))</f>
        <v/>
      </c>
      <c r="E214" s="334" t="str">
        <f>IF($B214="","",INDEX('All CCC'!E$7:E$754,MATCH(WatchList!$B214,'All CCC'!$B$7:$B$754,0)))</f>
        <v/>
      </c>
      <c r="F214" s="334" t="str">
        <f>IF($B214="","",INDEX('All CCC'!F$7:F$754,MATCH(WatchList!$B214,'All CCC'!$B$7:$B$754,0)))</f>
        <v/>
      </c>
      <c r="G214" s="334" t="str">
        <f>IF($B214="","",INDEX('All CCC'!G$7:G$754,MATCH(WatchList!$B214,'All CCC'!$B$7:$B$754,0)))</f>
        <v/>
      </c>
      <c r="H214" s="334" t="str">
        <f>IF($B214="","",INDEX('All CCC'!H$7:H$754,MATCH(WatchList!$B214,'All CCC'!$B$7:$B$754,0)))</f>
        <v/>
      </c>
      <c r="I214" s="334" t="str">
        <f>IF($B214="","",INDEX('All CCC'!I$7:I$754,MATCH(WatchList!$B214,'All CCC'!$B$7:$B$754,0)))</f>
        <v/>
      </c>
      <c r="J214" s="334" t="str">
        <f>IF($B214="","",INDEX('All CCC'!J$7:J$754,MATCH(WatchList!$B214,'All CCC'!$B$7:$B$754,0)))</f>
        <v/>
      </c>
      <c r="K214" s="334" t="str">
        <f>IF($B214="","",INDEX('All CCC'!K$7:K$754,MATCH(WatchList!$B214,'All CCC'!$B$7:$B$754,0)))</f>
        <v/>
      </c>
      <c r="L214" s="334" t="str">
        <f>IF($B214="","",INDEX('All CCC'!L$7:L$754,MATCH(WatchList!$B214,'All CCC'!$B$7:$B$754,0)))</f>
        <v/>
      </c>
      <c r="M214" s="334" t="str">
        <f>IF($B214="","",INDEX('All CCC'!M$7:M$754,MATCH(WatchList!$B214,'All CCC'!$B$7:$B$754,0)))</f>
        <v/>
      </c>
      <c r="N214" s="334" t="str">
        <f>IF($B214="","",INDEX('All CCC'!N$7:N$754,MATCH(WatchList!$B214,'All CCC'!$B$7:$B$754,0)))</f>
        <v/>
      </c>
      <c r="O214" s="334" t="str">
        <f>IF($B214="","",INDEX('All CCC'!O$7:O$754,MATCH(WatchList!$B214,'All CCC'!$B$7:$B$754,0)))</f>
        <v/>
      </c>
      <c r="P214" s="335" t="str">
        <f>IF($B214="","",INDEX('All CCC'!P$7:P$754,MATCH(WatchList!$B214,'All CCC'!$B$7:$B$754,0)))</f>
        <v/>
      </c>
      <c r="Q214" s="335" t="str">
        <f>IF($B214="","",INDEX('All CCC'!Q$7:Q$754,MATCH(WatchList!$B214,'All CCC'!$B$7:$B$754,0)))</f>
        <v/>
      </c>
      <c r="R214" s="334" t="str">
        <f>IF($B214="","",INDEX('All CCC'!R$7:R$754,MATCH(WatchList!$B214,'All CCC'!$B$7:$B$754,0)))</f>
        <v/>
      </c>
      <c r="S214" s="334" t="str">
        <f>IF($B214="","",INDEX('All CCC'!S$7:S$754,MATCH(WatchList!$B214,'All CCC'!$B$7:$B$754,0)))</f>
        <v/>
      </c>
      <c r="T214" s="334" t="str">
        <f>IF($B214="","",INDEX('All CCC'!T$7:T$754,MATCH(WatchList!$B214,'All CCC'!$B$7:$B$754,0)))</f>
        <v/>
      </c>
      <c r="U214" s="334" t="str">
        <f>IF($B214="","",INDEX('All CCC'!U$7:U$754,MATCH(WatchList!$B214,'All CCC'!$B$7:$B$754,0)))</f>
        <v/>
      </c>
      <c r="V214" s="334" t="str">
        <f>IF($B214="","",INDEX('All CCC'!V$7:V$754,MATCH(WatchList!$B214,'All CCC'!$B$7:$B$754,0)))</f>
        <v/>
      </c>
      <c r="W214" s="334" t="str">
        <f>IF($B214="","",INDEX('All CCC'!W$7:W$754,MATCH(WatchList!$B214,'All CCC'!$B$7:$B$754,0)))</f>
        <v/>
      </c>
      <c r="X214" s="334" t="str">
        <f>IF($B214="","",INDEX('All CCC'!X$7:X$754,MATCH(WatchList!$B214,'All CCC'!$B$7:$B$754,0)))</f>
        <v/>
      </c>
      <c r="Y214" s="334" t="str">
        <f>IF($B214="","",INDEX('All CCC'!Y$7:Y$754,MATCH(WatchList!$B214,'All CCC'!$B$7:$B$754,0)))</f>
        <v/>
      </c>
      <c r="Z214" s="334" t="str">
        <f>IF($B214="","",INDEX('All CCC'!Z$7:Z$754,MATCH(WatchList!$B214,'All CCC'!$B$7:$B$754,0)))</f>
        <v/>
      </c>
      <c r="AA214" s="334" t="str">
        <f>IF($B214="","",INDEX('All CCC'!AA$7:AA$754,MATCH(WatchList!$B214,'All CCC'!$B$7:$B$754,0)))</f>
        <v/>
      </c>
      <c r="AB214" s="334" t="str">
        <f>IF($B214="","",INDEX('All CCC'!AB$7:AB$754,MATCH(WatchList!$B214,'All CCC'!$B$7:$B$754,0)))</f>
        <v/>
      </c>
      <c r="AC214" s="334" t="str">
        <f>IF($B214="","",INDEX('All CCC'!AC$7:AC$754,MATCH(WatchList!$B214,'All CCC'!$B$7:$B$754,0)))</f>
        <v/>
      </c>
      <c r="AD214" s="334" t="str">
        <f>IF($B214="","",INDEX('All CCC'!AD$7:AD$754,MATCH(WatchList!$B214,'All CCC'!$B$7:$B$754,0)))</f>
        <v/>
      </c>
      <c r="AE214" s="334" t="str">
        <f>IF($B214="","",INDEX('All CCC'!AE$7:AE$754,MATCH(WatchList!$B214,'All CCC'!$B$7:$B$754,0)))</f>
        <v/>
      </c>
      <c r="AF214" s="334" t="str">
        <f>IF($B214="","",INDEX('All CCC'!AF$7:AF$754,MATCH(WatchList!$B214,'All CCC'!$B$7:$B$754,0)))</f>
        <v/>
      </c>
      <c r="AG214" s="334" t="str">
        <f>IF($B214="","",INDEX('All CCC'!AG$7:AG$754,MATCH(WatchList!$B214,'All CCC'!$B$7:$B$754,0)))</f>
        <v/>
      </c>
      <c r="AH214" s="334" t="str">
        <f>IF($B214="","",INDEX('All CCC'!AH$7:AH$754,MATCH(WatchList!$B214,'All CCC'!$B$7:$B$754,0)))</f>
        <v/>
      </c>
      <c r="AI214" s="334" t="str">
        <f>IF($B214="","",INDEX('All CCC'!AI$7:AI$754,MATCH(WatchList!$B214,'All CCC'!$B$7:$B$754,0)))</f>
        <v/>
      </c>
      <c r="AJ214" s="334" t="str">
        <f>IF($B214="","",INDEX('All CCC'!AJ$7:AJ$754,MATCH(WatchList!$B214,'All CCC'!$B$7:$B$754,0)))</f>
        <v/>
      </c>
      <c r="AK214" s="334" t="str">
        <f>IF($B214="","",INDEX('All CCC'!AK$7:AK$754,MATCH(WatchList!$B214,'All CCC'!$B$7:$B$754,0)))</f>
        <v/>
      </c>
      <c r="AL214" s="334" t="str">
        <f>IF($B214="","",INDEX('All CCC'!AL$7:AL$754,MATCH(WatchList!$B214,'All CCC'!$B$7:$B$754,0)))</f>
        <v/>
      </c>
      <c r="AM214" s="334" t="str">
        <f>IF($B214="","",INDEX('All CCC'!AM$7:AM$754,MATCH(WatchList!$B214,'All CCC'!$B$7:$B$754,0)))</f>
        <v/>
      </c>
      <c r="AN214" s="334" t="str">
        <f>IF($B214="","",INDEX('All CCC'!AN$7:AN$754,MATCH(WatchList!$B214,'All CCC'!$B$7:$B$754,0)))</f>
        <v/>
      </c>
      <c r="AO214" s="334" t="str">
        <f>IF($B214="","",INDEX('All CCC'!AO$7:AO$754,MATCH(WatchList!$B214,'All CCC'!$B$7:$B$754,0)))</f>
        <v/>
      </c>
      <c r="AP214" s="334" t="str">
        <f>IF($B214="","",INDEX('All CCC'!AP$7:AP$754,MATCH(WatchList!$B214,'All CCC'!$B$7:$B$754,0)))</f>
        <v/>
      </c>
      <c r="AQ214" s="334" t="str">
        <f>IF($B214="","",INDEX('All CCC'!AQ$7:AQ$754,MATCH(WatchList!$B214,'All CCC'!$B$7:$B$754,0)))</f>
        <v/>
      </c>
      <c r="AR214" s="334" t="str">
        <f>IF($B214="","",INDEX('All CCC'!AR$7:AR$754,MATCH(WatchList!$B214,'All CCC'!$B$7:$B$754,0)))</f>
        <v/>
      </c>
      <c r="AS214" s="334" t="str">
        <f>IF($B214="","",INDEX('All CCC'!AS$7:AS$754,MATCH(WatchList!$B214,'All CCC'!$B$7:$B$754,0)))</f>
        <v/>
      </c>
      <c r="AT214" s="334" t="str">
        <f>IF($B214="","",INDEX('All CCC'!AT$7:AT$754,MATCH(WatchList!$B214,'All CCC'!$B$7:$B$754,0)))</f>
        <v/>
      </c>
      <c r="AU214" s="334" t="str">
        <f>IF($B214="","",INDEX('All CCC'!AU$7:AU$754,MATCH(WatchList!$B214,'All CCC'!$B$7:$B$754,0)))</f>
        <v/>
      </c>
      <c r="AV214" s="334" t="str">
        <f>IF($B214="","",INDEX('All CCC'!AV$7:AV$754,MATCH(WatchList!$B214,'All CCC'!$B$7:$B$754,0)))</f>
        <v/>
      </c>
      <c r="AW214" s="334" t="str">
        <f>IF($B214="","",INDEX('All CCC'!AW$7:AW$754,MATCH(WatchList!$B214,'All CCC'!$B$7:$B$754,0)))</f>
        <v/>
      </c>
      <c r="AX214" s="334" t="str">
        <f>IF($B214="","",INDEX('All CCC'!AX$7:AX$754,MATCH(WatchList!$B214,'All CCC'!$B$7:$B$754,0)))</f>
        <v/>
      </c>
      <c r="AY214" s="334" t="str">
        <f>IF($B214="","",INDEX('All CCC'!AY$7:AY$754,MATCH(WatchList!$B214,'All CCC'!$B$7:$B$754,0)))</f>
        <v/>
      </c>
      <c r="AZ214" s="334" t="str">
        <f>IF($B214="","",INDEX('All CCC'!AZ$7:AZ$754,MATCH(WatchList!$B214,'All CCC'!$B$7:$B$754,0)))</f>
        <v/>
      </c>
      <c r="BA214" s="334" t="str">
        <f>IF($B214="","",INDEX('All CCC'!BA$7:BA$754,MATCH(WatchList!$B214,'All CCC'!$B$7:$B$754,0)))</f>
        <v/>
      </c>
      <c r="BB214" s="334" t="str">
        <f>IF($B214="","",INDEX('All CCC'!BB$7:BB$754,MATCH(WatchList!$B214,'All CCC'!$B$7:$B$754,0)))</f>
        <v/>
      </c>
      <c r="BC214" s="334" t="str">
        <f>IF($B214="","",INDEX('All CCC'!BC$7:BC$754,MATCH(WatchList!$B214,'All CCC'!$B$7:$B$754,0)))</f>
        <v/>
      </c>
      <c r="BD214" s="334" t="str">
        <f>IF($B214="","",INDEX('All CCC'!BD$7:BD$754,MATCH(WatchList!$B214,'All CCC'!$B$7:$B$754,0)))</f>
        <v/>
      </c>
      <c r="BE214" s="334" t="str">
        <f>IF($B214="","",INDEX('All CCC'!BE$7:BE$754,MATCH(WatchList!$B214,'All CCC'!$B$7:$B$754,0)))</f>
        <v/>
      </c>
      <c r="BF214" s="334" t="str">
        <f>IF($B214="","",INDEX('All CCC'!BF$7:BF$754,MATCH(WatchList!$B214,'All CCC'!$B$7:$B$754,0)))</f>
        <v/>
      </c>
      <c r="BG214" s="334" t="str">
        <f>IF($B214="","",INDEX('All CCC'!BG$7:BG$754,MATCH(WatchList!$B214,'All CCC'!$B$7:$B$754,0)))</f>
        <v/>
      </c>
    </row>
    <row r="215" spans="1:59" x14ac:dyDescent="0.2">
      <c r="A215" s="333" t="str">
        <f>IF($B215="","",INDEX('All CCC'!A$7:A$754,MATCH(WatchList!$B215,'All CCC'!$B$7:$B$754,0)))</f>
        <v/>
      </c>
      <c r="B215" s="127"/>
      <c r="C215" s="334" t="str">
        <f>IF($B215="","",INDEX('All CCC'!C$7:C$754,MATCH(WatchList!$B215,'All CCC'!$B$7:$B$754,0)))</f>
        <v/>
      </c>
      <c r="D215" s="334" t="str">
        <f>IF($B215="","",INDEX('All CCC'!D$7:D$754,MATCH(WatchList!$B215,'All CCC'!$B$7:$B$754,0)))</f>
        <v/>
      </c>
      <c r="E215" s="334" t="str">
        <f>IF($B215="","",INDEX('All CCC'!E$7:E$754,MATCH(WatchList!$B215,'All CCC'!$B$7:$B$754,0)))</f>
        <v/>
      </c>
      <c r="F215" s="334" t="str">
        <f>IF($B215="","",INDEX('All CCC'!F$7:F$754,MATCH(WatchList!$B215,'All CCC'!$B$7:$B$754,0)))</f>
        <v/>
      </c>
      <c r="G215" s="334" t="str">
        <f>IF($B215="","",INDEX('All CCC'!G$7:G$754,MATCH(WatchList!$B215,'All CCC'!$B$7:$B$754,0)))</f>
        <v/>
      </c>
      <c r="H215" s="334" t="str">
        <f>IF($B215="","",INDEX('All CCC'!H$7:H$754,MATCH(WatchList!$B215,'All CCC'!$B$7:$B$754,0)))</f>
        <v/>
      </c>
      <c r="I215" s="334" t="str">
        <f>IF($B215="","",INDEX('All CCC'!I$7:I$754,MATCH(WatchList!$B215,'All CCC'!$B$7:$B$754,0)))</f>
        <v/>
      </c>
      <c r="J215" s="334" t="str">
        <f>IF($B215="","",INDEX('All CCC'!J$7:J$754,MATCH(WatchList!$B215,'All CCC'!$B$7:$B$754,0)))</f>
        <v/>
      </c>
      <c r="K215" s="334" t="str">
        <f>IF($B215="","",INDEX('All CCC'!K$7:K$754,MATCH(WatchList!$B215,'All CCC'!$B$7:$B$754,0)))</f>
        <v/>
      </c>
      <c r="L215" s="334" t="str">
        <f>IF($B215="","",INDEX('All CCC'!L$7:L$754,MATCH(WatchList!$B215,'All CCC'!$B$7:$B$754,0)))</f>
        <v/>
      </c>
      <c r="M215" s="334" t="str">
        <f>IF($B215="","",INDEX('All CCC'!M$7:M$754,MATCH(WatchList!$B215,'All CCC'!$B$7:$B$754,0)))</f>
        <v/>
      </c>
      <c r="N215" s="334" t="str">
        <f>IF($B215="","",INDEX('All CCC'!N$7:N$754,MATCH(WatchList!$B215,'All CCC'!$B$7:$B$754,0)))</f>
        <v/>
      </c>
      <c r="O215" s="334" t="str">
        <f>IF($B215="","",INDEX('All CCC'!O$7:O$754,MATCH(WatchList!$B215,'All CCC'!$B$7:$B$754,0)))</f>
        <v/>
      </c>
      <c r="P215" s="335" t="str">
        <f>IF($B215="","",INDEX('All CCC'!P$7:P$754,MATCH(WatchList!$B215,'All CCC'!$B$7:$B$754,0)))</f>
        <v/>
      </c>
      <c r="Q215" s="335" t="str">
        <f>IF($B215="","",INDEX('All CCC'!Q$7:Q$754,MATCH(WatchList!$B215,'All CCC'!$B$7:$B$754,0)))</f>
        <v/>
      </c>
      <c r="R215" s="334" t="str">
        <f>IF($B215="","",INDEX('All CCC'!R$7:R$754,MATCH(WatchList!$B215,'All CCC'!$B$7:$B$754,0)))</f>
        <v/>
      </c>
      <c r="S215" s="334" t="str">
        <f>IF($B215="","",INDEX('All CCC'!S$7:S$754,MATCH(WatchList!$B215,'All CCC'!$B$7:$B$754,0)))</f>
        <v/>
      </c>
      <c r="T215" s="334" t="str">
        <f>IF($B215="","",INDEX('All CCC'!T$7:T$754,MATCH(WatchList!$B215,'All CCC'!$B$7:$B$754,0)))</f>
        <v/>
      </c>
      <c r="U215" s="334" t="str">
        <f>IF($B215="","",INDEX('All CCC'!U$7:U$754,MATCH(WatchList!$B215,'All CCC'!$B$7:$B$754,0)))</f>
        <v/>
      </c>
      <c r="V215" s="334" t="str">
        <f>IF($B215="","",INDEX('All CCC'!V$7:V$754,MATCH(WatchList!$B215,'All CCC'!$B$7:$B$754,0)))</f>
        <v/>
      </c>
      <c r="W215" s="334" t="str">
        <f>IF($B215="","",INDEX('All CCC'!W$7:W$754,MATCH(WatchList!$B215,'All CCC'!$B$7:$B$754,0)))</f>
        <v/>
      </c>
      <c r="X215" s="334" t="str">
        <f>IF($B215="","",INDEX('All CCC'!X$7:X$754,MATCH(WatchList!$B215,'All CCC'!$B$7:$B$754,0)))</f>
        <v/>
      </c>
      <c r="Y215" s="334" t="str">
        <f>IF($B215="","",INDEX('All CCC'!Y$7:Y$754,MATCH(WatchList!$B215,'All CCC'!$B$7:$B$754,0)))</f>
        <v/>
      </c>
      <c r="Z215" s="334" t="str">
        <f>IF($B215="","",INDEX('All CCC'!Z$7:Z$754,MATCH(WatchList!$B215,'All CCC'!$B$7:$B$754,0)))</f>
        <v/>
      </c>
      <c r="AA215" s="334" t="str">
        <f>IF($B215="","",INDEX('All CCC'!AA$7:AA$754,MATCH(WatchList!$B215,'All CCC'!$B$7:$B$754,0)))</f>
        <v/>
      </c>
      <c r="AB215" s="334" t="str">
        <f>IF($B215="","",INDEX('All CCC'!AB$7:AB$754,MATCH(WatchList!$B215,'All CCC'!$B$7:$B$754,0)))</f>
        <v/>
      </c>
      <c r="AC215" s="334" t="str">
        <f>IF($B215="","",INDEX('All CCC'!AC$7:AC$754,MATCH(WatchList!$B215,'All CCC'!$B$7:$B$754,0)))</f>
        <v/>
      </c>
      <c r="AD215" s="334" t="str">
        <f>IF($B215="","",INDEX('All CCC'!AD$7:AD$754,MATCH(WatchList!$B215,'All CCC'!$B$7:$B$754,0)))</f>
        <v/>
      </c>
      <c r="AE215" s="334" t="str">
        <f>IF($B215="","",INDEX('All CCC'!AE$7:AE$754,MATCH(WatchList!$B215,'All CCC'!$B$7:$B$754,0)))</f>
        <v/>
      </c>
      <c r="AF215" s="334" t="str">
        <f>IF($B215="","",INDEX('All CCC'!AF$7:AF$754,MATCH(WatchList!$B215,'All CCC'!$B$7:$B$754,0)))</f>
        <v/>
      </c>
      <c r="AG215" s="334" t="str">
        <f>IF($B215="","",INDEX('All CCC'!AG$7:AG$754,MATCH(WatchList!$B215,'All CCC'!$B$7:$B$754,0)))</f>
        <v/>
      </c>
      <c r="AH215" s="334" t="str">
        <f>IF($B215="","",INDEX('All CCC'!AH$7:AH$754,MATCH(WatchList!$B215,'All CCC'!$B$7:$B$754,0)))</f>
        <v/>
      </c>
      <c r="AI215" s="334" t="str">
        <f>IF($B215="","",INDEX('All CCC'!AI$7:AI$754,MATCH(WatchList!$B215,'All CCC'!$B$7:$B$754,0)))</f>
        <v/>
      </c>
      <c r="AJ215" s="334" t="str">
        <f>IF($B215="","",INDEX('All CCC'!AJ$7:AJ$754,MATCH(WatchList!$B215,'All CCC'!$B$7:$B$754,0)))</f>
        <v/>
      </c>
      <c r="AK215" s="334" t="str">
        <f>IF($B215="","",INDEX('All CCC'!AK$7:AK$754,MATCH(WatchList!$B215,'All CCC'!$B$7:$B$754,0)))</f>
        <v/>
      </c>
      <c r="AL215" s="334" t="str">
        <f>IF($B215="","",INDEX('All CCC'!AL$7:AL$754,MATCH(WatchList!$B215,'All CCC'!$B$7:$B$754,0)))</f>
        <v/>
      </c>
      <c r="AM215" s="334" t="str">
        <f>IF($B215="","",INDEX('All CCC'!AM$7:AM$754,MATCH(WatchList!$B215,'All CCC'!$B$7:$B$754,0)))</f>
        <v/>
      </c>
      <c r="AN215" s="334" t="str">
        <f>IF($B215="","",INDEX('All CCC'!AN$7:AN$754,MATCH(WatchList!$B215,'All CCC'!$B$7:$B$754,0)))</f>
        <v/>
      </c>
      <c r="AO215" s="334" t="str">
        <f>IF($B215="","",INDEX('All CCC'!AO$7:AO$754,MATCH(WatchList!$B215,'All CCC'!$B$7:$B$754,0)))</f>
        <v/>
      </c>
      <c r="AP215" s="334" t="str">
        <f>IF($B215="","",INDEX('All CCC'!AP$7:AP$754,MATCH(WatchList!$B215,'All CCC'!$B$7:$B$754,0)))</f>
        <v/>
      </c>
      <c r="AQ215" s="334" t="str">
        <f>IF($B215="","",INDEX('All CCC'!AQ$7:AQ$754,MATCH(WatchList!$B215,'All CCC'!$B$7:$B$754,0)))</f>
        <v/>
      </c>
      <c r="AR215" s="334" t="str">
        <f>IF($B215="","",INDEX('All CCC'!AR$7:AR$754,MATCH(WatchList!$B215,'All CCC'!$B$7:$B$754,0)))</f>
        <v/>
      </c>
      <c r="AS215" s="334" t="str">
        <f>IF($B215="","",INDEX('All CCC'!AS$7:AS$754,MATCH(WatchList!$B215,'All CCC'!$B$7:$B$754,0)))</f>
        <v/>
      </c>
      <c r="AT215" s="334" t="str">
        <f>IF($B215="","",INDEX('All CCC'!AT$7:AT$754,MATCH(WatchList!$B215,'All CCC'!$B$7:$B$754,0)))</f>
        <v/>
      </c>
      <c r="AU215" s="334" t="str">
        <f>IF($B215="","",INDEX('All CCC'!AU$7:AU$754,MATCH(WatchList!$B215,'All CCC'!$B$7:$B$754,0)))</f>
        <v/>
      </c>
      <c r="AV215" s="334" t="str">
        <f>IF($B215="","",INDEX('All CCC'!AV$7:AV$754,MATCH(WatchList!$B215,'All CCC'!$B$7:$B$754,0)))</f>
        <v/>
      </c>
      <c r="AW215" s="334" t="str">
        <f>IF($B215="","",INDEX('All CCC'!AW$7:AW$754,MATCH(WatchList!$B215,'All CCC'!$B$7:$B$754,0)))</f>
        <v/>
      </c>
      <c r="AX215" s="334" t="str">
        <f>IF($B215="","",INDEX('All CCC'!AX$7:AX$754,MATCH(WatchList!$B215,'All CCC'!$B$7:$B$754,0)))</f>
        <v/>
      </c>
      <c r="AY215" s="334" t="str">
        <f>IF($B215="","",INDEX('All CCC'!AY$7:AY$754,MATCH(WatchList!$B215,'All CCC'!$B$7:$B$754,0)))</f>
        <v/>
      </c>
      <c r="AZ215" s="334" t="str">
        <f>IF($B215="","",INDEX('All CCC'!AZ$7:AZ$754,MATCH(WatchList!$B215,'All CCC'!$B$7:$B$754,0)))</f>
        <v/>
      </c>
      <c r="BA215" s="334" t="str">
        <f>IF($B215="","",INDEX('All CCC'!BA$7:BA$754,MATCH(WatchList!$B215,'All CCC'!$B$7:$B$754,0)))</f>
        <v/>
      </c>
      <c r="BB215" s="334" t="str">
        <f>IF($B215="","",INDEX('All CCC'!BB$7:BB$754,MATCH(WatchList!$B215,'All CCC'!$B$7:$B$754,0)))</f>
        <v/>
      </c>
      <c r="BC215" s="334" t="str">
        <f>IF($B215="","",INDEX('All CCC'!BC$7:BC$754,MATCH(WatchList!$B215,'All CCC'!$B$7:$B$754,0)))</f>
        <v/>
      </c>
      <c r="BD215" s="334" t="str">
        <f>IF($B215="","",INDEX('All CCC'!BD$7:BD$754,MATCH(WatchList!$B215,'All CCC'!$B$7:$B$754,0)))</f>
        <v/>
      </c>
      <c r="BE215" s="334" t="str">
        <f>IF($B215="","",INDEX('All CCC'!BE$7:BE$754,MATCH(WatchList!$B215,'All CCC'!$B$7:$B$754,0)))</f>
        <v/>
      </c>
      <c r="BF215" s="334" t="str">
        <f>IF($B215="","",INDEX('All CCC'!BF$7:BF$754,MATCH(WatchList!$B215,'All CCC'!$B$7:$B$754,0)))</f>
        <v/>
      </c>
      <c r="BG215" s="334" t="str">
        <f>IF($B215="","",INDEX('All CCC'!BG$7:BG$754,MATCH(WatchList!$B215,'All CCC'!$B$7:$B$754,0)))</f>
        <v/>
      </c>
    </row>
    <row r="216" spans="1:59" x14ac:dyDescent="0.2">
      <c r="A216" s="333" t="str">
        <f>IF($B216="","",INDEX('All CCC'!A$7:A$754,MATCH(WatchList!$B216,'All CCC'!$B$7:$B$754,0)))</f>
        <v/>
      </c>
      <c r="B216" s="127"/>
      <c r="C216" s="334" t="str">
        <f>IF($B216="","",INDEX('All CCC'!C$7:C$754,MATCH(WatchList!$B216,'All CCC'!$B$7:$B$754,0)))</f>
        <v/>
      </c>
      <c r="D216" s="334" t="str">
        <f>IF($B216="","",INDEX('All CCC'!D$7:D$754,MATCH(WatchList!$B216,'All CCC'!$B$7:$B$754,0)))</f>
        <v/>
      </c>
      <c r="E216" s="334" t="str">
        <f>IF($B216="","",INDEX('All CCC'!E$7:E$754,MATCH(WatchList!$B216,'All CCC'!$B$7:$B$754,0)))</f>
        <v/>
      </c>
      <c r="F216" s="334" t="str">
        <f>IF($B216="","",INDEX('All CCC'!F$7:F$754,MATCH(WatchList!$B216,'All CCC'!$B$7:$B$754,0)))</f>
        <v/>
      </c>
      <c r="G216" s="334" t="str">
        <f>IF($B216="","",INDEX('All CCC'!G$7:G$754,MATCH(WatchList!$B216,'All CCC'!$B$7:$B$754,0)))</f>
        <v/>
      </c>
      <c r="H216" s="334" t="str">
        <f>IF($B216="","",INDEX('All CCC'!H$7:H$754,MATCH(WatchList!$B216,'All CCC'!$B$7:$B$754,0)))</f>
        <v/>
      </c>
      <c r="I216" s="334" t="str">
        <f>IF($B216="","",INDEX('All CCC'!I$7:I$754,MATCH(WatchList!$B216,'All CCC'!$B$7:$B$754,0)))</f>
        <v/>
      </c>
      <c r="J216" s="334" t="str">
        <f>IF($B216="","",INDEX('All CCC'!J$7:J$754,MATCH(WatchList!$B216,'All CCC'!$B$7:$B$754,0)))</f>
        <v/>
      </c>
      <c r="K216" s="334" t="str">
        <f>IF($B216="","",INDEX('All CCC'!K$7:K$754,MATCH(WatchList!$B216,'All CCC'!$B$7:$B$754,0)))</f>
        <v/>
      </c>
      <c r="L216" s="334" t="str">
        <f>IF($B216="","",INDEX('All CCC'!L$7:L$754,MATCH(WatchList!$B216,'All CCC'!$B$7:$B$754,0)))</f>
        <v/>
      </c>
      <c r="M216" s="334" t="str">
        <f>IF($B216="","",INDEX('All CCC'!M$7:M$754,MATCH(WatchList!$B216,'All CCC'!$B$7:$B$754,0)))</f>
        <v/>
      </c>
      <c r="N216" s="334" t="str">
        <f>IF($B216="","",INDEX('All CCC'!N$7:N$754,MATCH(WatchList!$B216,'All CCC'!$B$7:$B$754,0)))</f>
        <v/>
      </c>
      <c r="O216" s="334" t="str">
        <f>IF($B216="","",INDEX('All CCC'!O$7:O$754,MATCH(WatchList!$B216,'All CCC'!$B$7:$B$754,0)))</f>
        <v/>
      </c>
      <c r="P216" s="335" t="str">
        <f>IF($B216="","",INDEX('All CCC'!P$7:P$754,MATCH(WatchList!$B216,'All CCC'!$B$7:$B$754,0)))</f>
        <v/>
      </c>
      <c r="Q216" s="335" t="str">
        <f>IF($B216="","",INDEX('All CCC'!Q$7:Q$754,MATCH(WatchList!$B216,'All CCC'!$B$7:$B$754,0)))</f>
        <v/>
      </c>
      <c r="R216" s="334" t="str">
        <f>IF($B216="","",INDEX('All CCC'!R$7:R$754,MATCH(WatchList!$B216,'All CCC'!$B$7:$B$754,0)))</f>
        <v/>
      </c>
      <c r="S216" s="334" t="str">
        <f>IF($B216="","",INDEX('All CCC'!S$7:S$754,MATCH(WatchList!$B216,'All CCC'!$B$7:$B$754,0)))</f>
        <v/>
      </c>
      <c r="T216" s="334" t="str">
        <f>IF($B216="","",INDEX('All CCC'!T$7:T$754,MATCH(WatchList!$B216,'All CCC'!$B$7:$B$754,0)))</f>
        <v/>
      </c>
      <c r="U216" s="334" t="str">
        <f>IF($B216="","",INDEX('All CCC'!U$7:U$754,MATCH(WatchList!$B216,'All CCC'!$B$7:$B$754,0)))</f>
        <v/>
      </c>
      <c r="V216" s="334" t="str">
        <f>IF($B216="","",INDEX('All CCC'!V$7:V$754,MATCH(WatchList!$B216,'All CCC'!$B$7:$B$754,0)))</f>
        <v/>
      </c>
      <c r="W216" s="334" t="str">
        <f>IF($B216="","",INDEX('All CCC'!W$7:W$754,MATCH(WatchList!$B216,'All CCC'!$B$7:$B$754,0)))</f>
        <v/>
      </c>
      <c r="X216" s="334" t="str">
        <f>IF($B216="","",INDEX('All CCC'!X$7:X$754,MATCH(WatchList!$B216,'All CCC'!$B$7:$B$754,0)))</f>
        <v/>
      </c>
      <c r="Y216" s="334" t="str">
        <f>IF($B216="","",INDEX('All CCC'!Y$7:Y$754,MATCH(WatchList!$B216,'All CCC'!$B$7:$B$754,0)))</f>
        <v/>
      </c>
      <c r="Z216" s="334" t="str">
        <f>IF($B216="","",INDEX('All CCC'!Z$7:Z$754,MATCH(WatchList!$B216,'All CCC'!$B$7:$B$754,0)))</f>
        <v/>
      </c>
      <c r="AA216" s="334" t="str">
        <f>IF($B216="","",INDEX('All CCC'!AA$7:AA$754,MATCH(WatchList!$B216,'All CCC'!$B$7:$B$754,0)))</f>
        <v/>
      </c>
      <c r="AB216" s="334" t="str">
        <f>IF($B216="","",INDEX('All CCC'!AB$7:AB$754,MATCH(WatchList!$B216,'All CCC'!$B$7:$B$754,0)))</f>
        <v/>
      </c>
      <c r="AC216" s="334" t="str">
        <f>IF($B216="","",INDEX('All CCC'!AC$7:AC$754,MATCH(WatchList!$B216,'All CCC'!$B$7:$B$754,0)))</f>
        <v/>
      </c>
      <c r="AD216" s="334" t="str">
        <f>IF($B216="","",INDEX('All CCC'!AD$7:AD$754,MATCH(WatchList!$B216,'All CCC'!$B$7:$B$754,0)))</f>
        <v/>
      </c>
      <c r="AE216" s="334" t="str">
        <f>IF($B216="","",INDEX('All CCC'!AE$7:AE$754,MATCH(WatchList!$B216,'All CCC'!$B$7:$B$754,0)))</f>
        <v/>
      </c>
      <c r="AF216" s="334" t="str">
        <f>IF($B216="","",INDEX('All CCC'!AF$7:AF$754,MATCH(WatchList!$B216,'All CCC'!$B$7:$B$754,0)))</f>
        <v/>
      </c>
      <c r="AG216" s="334" t="str">
        <f>IF($B216="","",INDEX('All CCC'!AG$7:AG$754,MATCH(WatchList!$B216,'All CCC'!$B$7:$B$754,0)))</f>
        <v/>
      </c>
      <c r="AH216" s="334" t="str">
        <f>IF($B216="","",INDEX('All CCC'!AH$7:AH$754,MATCH(WatchList!$B216,'All CCC'!$B$7:$B$754,0)))</f>
        <v/>
      </c>
      <c r="AI216" s="334" t="str">
        <f>IF($B216="","",INDEX('All CCC'!AI$7:AI$754,MATCH(WatchList!$B216,'All CCC'!$B$7:$B$754,0)))</f>
        <v/>
      </c>
      <c r="AJ216" s="334" t="str">
        <f>IF($B216="","",INDEX('All CCC'!AJ$7:AJ$754,MATCH(WatchList!$B216,'All CCC'!$B$7:$B$754,0)))</f>
        <v/>
      </c>
      <c r="AK216" s="334" t="str">
        <f>IF($B216="","",INDEX('All CCC'!AK$7:AK$754,MATCH(WatchList!$B216,'All CCC'!$B$7:$B$754,0)))</f>
        <v/>
      </c>
      <c r="AL216" s="334" t="str">
        <f>IF($B216="","",INDEX('All CCC'!AL$7:AL$754,MATCH(WatchList!$B216,'All CCC'!$B$7:$B$754,0)))</f>
        <v/>
      </c>
      <c r="AM216" s="334" t="str">
        <f>IF($B216="","",INDEX('All CCC'!AM$7:AM$754,MATCH(WatchList!$B216,'All CCC'!$B$7:$B$754,0)))</f>
        <v/>
      </c>
      <c r="AN216" s="334" t="str">
        <f>IF($B216="","",INDEX('All CCC'!AN$7:AN$754,MATCH(WatchList!$B216,'All CCC'!$B$7:$B$754,0)))</f>
        <v/>
      </c>
      <c r="AO216" s="334" t="str">
        <f>IF($B216="","",INDEX('All CCC'!AO$7:AO$754,MATCH(WatchList!$B216,'All CCC'!$B$7:$B$754,0)))</f>
        <v/>
      </c>
      <c r="AP216" s="334" t="str">
        <f>IF($B216="","",INDEX('All CCC'!AP$7:AP$754,MATCH(WatchList!$B216,'All CCC'!$B$7:$B$754,0)))</f>
        <v/>
      </c>
      <c r="AQ216" s="334" t="str">
        <f>IF($B216="","",INDEX('All CCC'!AQ$7:AQ$754,MATCH(WatchList!$B216,'All CCC'!$B$7:$B$754,0)))</f>
        <v/>
      </c>
      <c r="AR216" s="334" t="str">
        <f>IF($B216="","",INDEX('All CCC'!AR$7:AR$754,MATCH(WatchList!$B216,'All CCC'!$B$7:$B$754,0)))</f>
        <v/>
      </c>
      <c r="AS216" s="334" t="str">
        <f>IF($B216="","",INDEX('All CCC'!AS$7:AS$754,MATCH(WatchList!$B216,'All CCC'!$B$7:$B$754,0)))</f>
        <v/>
      </c>
      <c r="AT216" s="334" t="str">
        <f>IF($B216="","",INDEX('All CCC'!AT$7:AT$754,MATCH(WatchList!$B216,'All CCC'!$B$7:$B$754,0)))</f>
        <v/>
      </c>
      <c r="AU216" s="334" t="str">
        <f>IF($B216="","",INDEX('All CCC'!AU$7:AU$754,MATCH(WatchList!$B216,'All CCC'!$B$7:$B$754,0)))</f>
        <v/>
      </c>
      <c r="AV216" s="334" t="str">
        <f>IF($B216="","",INDEX('All CCC'!AV$7:AV$754,MATCH(WatchList!$B216,'All CCC'!$B$7:$B$754,0)))</f>
        <v/>
      </c>
      <c r="AW216" s="334" t="str">
        <f>IF($B216="","",INDEX('All CCC'!AW$7:AW$754,MATCH(WatchList!$B216,'All CCC'!$B$7:$B$754,0)))</f>
        <v/>
      </c>
      <c r="AX216" s="334" t="str">
        <f>IF($B216="","",INDEX('All CCC'!AX$7:AX$754,MATCH(WatchList!$B216,'All CCC'!$B$7:$B$754,0)))</f>
        <v/>
      </c>
      <c r="AY216" s="334" t="str">
        <f>IF($B216="","",INDEX('All CCC'!AY$7:AY$754,MATCH(WatchList!$B216,'All CCC'!$B$7:$B$754,0)))</f>
        <v/>
      </c>
      <c r="AZ216" s="334" t="str">
        <f>IF($B216="","",INDEX('All CCC'!AZ$7:AZ$754,MATCH(WatchList!$B216,'All CCC'!$B$7:$B$754,0)))</f>
        <v/>
      </c>
      <c r="BA216" s="334" t="str">
        <f>IF($B216="","",INDEX('All CCC'!BA$7:BA$754,MATCH(WatchList!$B216,'All CCC'!$B$7:$B$754,0)))</f>
        <v/>
      </c>
      <c r="BB216" s="334" t="str">
        <f>IF($B216="","",INDEX('All CCC'!BB$7:BB$754,MATCH(WatchList!$B216,'All CCC'!$B$7:$B$754,0)))</f>
        <v/>
      </c>
      <c r="BC216" s="334" t="str">
        <f>IF($B216="","",INDEX('All CCC'!BC$7:BC$754,MATCH(WatchList!$B216,'All CCC'!$B$7:$B$754,0)))</f>
        <v/>
      </c>
      <c r="BD216" s="334" t="str">
        <f>IF($B216="","",INDEX('All CCC'!BD$7:BD$754,MATCH(WatchList!$B216,'All CCC'!$B$7:$B$754,0)))</f>
        <v/>
      </c>
      <c r="BE216" s="334" t="str">
        <f>IF($B216="","",INDEX('All CCC'!BE$7:BE$754,MATCH(WatchList!$B216,'All CCC'!$B$7:$B$754,0)))</f>
        <v/>
      </c>
      <c r="BF216" s="334" t="str">
        <f>IF($B216="","",INDEX('All CCC'!BF$7:BF$754,MATCH(WatchList!$B216,'All CCC'!$B$7:$B$754,0)))</f>
        <v/>
      </c>
      <c r="BG216" s="334" t="str">
        <f>IF($B216="","",INDEX('All CCC'!BG$7:BG$754,MATCH(WatchList!$B216,'All CCC'!$B$7:$B$754,0)))</f>
        <v/>
      </c>
    </row>
    <row r="217" spans="1:59" x14ac:dyDescent="0.2">
      <c r="A217" s="333" t="str">
        <f>IF($B217="","",INDEX('All CCC'!A$7:A$754,MATCH(WatchList!$B217,'All CCC'!$B$7:$B$754,0)))</f>
        <v/>
      </c>
      <c r="B217" s="127"/>
      <c r="C217" s="334" t="str">
        <f>IF($B217="","",INDEX('All CCC'!C$7:C$754,MATCH(WatchList!$B217,'All CCC'!$B$7:$B$754,0)))</f>
        <v/>
      </c>
      <c r="D217" s="334" t="str">
        <f>IF($B217="","",INDEX('All CCC'!D$7:D$754,MATCH(WatchList!$B217,'All CCC'!$B$7:$B$754,0)))</f>
        <v/>
      </c>
      <c r="E217" s="334" t="str">
        <f>IF($B217="","",INDEX('All CCC'!E$7:E$754,MATCH(WatchList!$B217,'All CCC'!$B$7:$B$754,0)))</f>
        <v/>
      </c>
      <c r="F217" s="334" t="str">
        <f>IF($B217="","",INDEX('All CCC'!F$7:F$754,MATCH(WatchList!$B217,'All CCC'!$B$7:$B$754,0)))</f>
        <v/>
      </c>
      <c r="G217" s="334" t="str">
        <f>IF($B217="","",INDEX('All CCC'!G$7:G$754,MATCH(WatchList!$B217,'All CCC'!$B$7:$B$754,0)))</f>
        <v/>
      </c>
      <c r="H217" s="334" t="str">
        <f>IF($B217="","",INDEX('All CCC'!H$7:H$754,MATCH(WatchList!$B217,'All CCC'!$B$7:$B$754,0)))</f>
        <v/>
      </c>
      <c r="I217" s="334" t="str">
        <f>IF($B217="","",INDEX('All CCC'!I$7:I$754,MATCH(WatchList!$B217,'All CCC'!$B$7:$B$754,0)))</f>
        <v/>
      </c>
      <c r="J217" s="334" t="str">
        <f>IF($B217="","",INDEX('All CCC'!J$7:J$754,MATCH(WatchList!$B217,'All CCC'!$B$7:$B$754,0)))</f>
        <v/>
      </c>
      <c r="K217" s="334" t="str">
        <f>IF($B217="","",INDEX('All CCC'!K$7:K$754,MATCH(WatchList!$B217,'All CCC'!$B$7:$B$754,0)))</f>
        <v/>
      </c>
      <c r="L217" s="334" t="str">
        <f>IF($B217="","",INDEX('All CCC'!L$7:L$754,MATCH(WatchList!$B217,'All CCC'!$B$7:$B$754,0)))</f>
        <v/>
      </c>
      <c r="M217" s="334" t="str">
        <f>IF($B217="","",INDEX('All CCC'!M$7:M$754,MATCH(WatchList!$B217,'All CCC'!$B$7:$B$754,0)))</f>
        <v/>
      </c>
      <c r="N217" s="334" t="str">
        <f>IF($B217="","",INDEX('All CCC'!N$7:N$754,MATCH(WatchList!$B217,'All CCC'!$B$7:$B$754,0)))</f>
        <v/>
      </c>
      <c r="O217" s="334" t="str">
        <f>IF($B217="","",INDEX('All CCC'!O$7:O$754,MATCH(WatchList!$B217,'All CCC'!$B$7:$B$754,0)))</f>
        <v/>
      </c>
      <c r="P217" s="335" t="str">
        <f>IF($B217="","",INDEX('All CCC'!P$7:P$754,MATCH(WatchList!$B217,'All CCC'!$B$7:$B$754,0)))</f>
        <v/>
      </c>
      <c r="Q217" s="335" t="str">
        <f>IF($B217="","",INDEX('All CCC'!Q$7:Q$754,MATCH(WatchList!$B217,'All CCC'!$B$7:$B$754,0)))</f>
        <v/>
      </c>
      <c r="R217" s="334" t="str">
        <f>IF($B217="","",INDEX('All CCC'!R$7:R$754,MATCH(WatchList!$B217,'All CCC'!$B$7:$B$754,0)))</f>
        <v/>
      </c>
      <c r="S217" s="334" t="str">
        <f>IF($B217="","",INDEX('All CCC'!S$7:S$754,MATCH(WatchList!$B217,'All CCC'!$B$7:$B$754,0)))</f>
        <v/>
      </c>
      <c r="T217" s="334" t="str">
        <f>IF($B217="","",INDEX('All CCC'!T$7:T$754,MATCH(WatchList!$B217,'All CCC'!$B$7:$B$754,0)))</f>
        <v/>
      </c>
      <c r="U217" s="334" t="str">
        <f>IF($B217="","",INDEX('All CCC'!U$7:U$754,MATCH(WatchList!$B217,'All CCC'!$B$7:$B$754,0)))</f>
        <v/>
      </c>
      <c r="V217" s="334" t="str">
        <f>IF($B217="","",INDEX('All CCC'!V$7:V$754,MATCH(WatchList!$B217,'All CCC'!$B$7:$B$754,0)))</f>
        <v/>
      </c>
      <c r="W217" s="334" t="str">
        <f>IF($B217="","",INDEX('All CCC'!W$7:W$754,MATCH(WatchList!$B217,'All CCC'!$B$7:$B$754,0)))</f>
        <v/>
      </c>
      <c r="X217" s="334" t="str">
        <f>IF($B217="","",INDEX('All CCC'!X$7:X$754,MATCH(WatchList!$B217,'All CCC'!$B$7:$B$754,0)))</f>
        <v/>
      </c>
      <c r="Y217" s="334" t="str">
        <f>IF($B217="","",INDEX('All CCC'!Y$7:Y$754,MATCH(WatchList!$B217,'All CCC'!$B$7:$B$754,0)))</f>
        <v/>
      </c>
      <c r="Z217" s="334" t="str">
        <f>IF($B217="","",INDEX('All CCC'!Z$7:Z$754,MATCH(WatchList!$B217,'All CCC'!$B$7:$B$754,0)))</f>
        <v/>
      </c>
      <c r="AA217" s="334" t="str">
        <f>IF($B217="","",INDEX('All CCC'!AA$7:AA$754,MATCH(WatchList!$B217,'All CCC'!$B$7:$B$754,0)))</f>
        <v/>
      </c>
      <c r="AB217" s="334" t="str">
        <f>IF($B217="","",INDEX('All CCC'!AB$7:AB$754,MATCH(WatchList!$B217,'All CCC'!$B$7:$B$754,0)))</f>
        <v/>
      </c>
      <c r="AC217" s="334" t="str">
        <f>IF($B217="","",INDEX('All CCC'!AC$7:AC$754,MATCH(WatchList!$B217,'All CCC'!$B$7:$B$754,0)))</f>
        <v/>
      </c>
      <c r="AD217" s="334" t="str">
        <f>IF($B217="","",INDEX('All CCC'!AD$7:AD$754,MATCH(WatchList!$B217,'All CCC'!$B$7:$B$754,0)))</f>
        <v/>
      </c>
      <c r="AE217" s="334" t="str">
        <f>IF($B217="","",INDEX('All CCC'!AE$7:AE$754,MATCH(WatchList!$B217,'All CCC'!$B$7:$B$754,0)))</f>
        <v/>
      </c>
      <c r="AF217" s="334" t="str">
        <f>IF($B217="","",INDEX('All CCC'!AF$7:AF$754,MATCH(WatchList!$B217,'All CCC'!$B$7:$B$754,0)))</f>
        <v/>
      </c>
      <c r="AG217" s="334" t="str">
        <f>IF($B217="","",INDEX('All CCC'!AG$7:AG$754,MATCH(WatchList!$B217,'All CCC'!$B$7:$B$754,0)))</f>
        <v/>
      </c>
      <c r="AH217" s="334" t="str">
        <f>IF($B217="","",INDEX('All CCC'!AH$7:AH$754,MATCH(WatchList!$B217,'All CCC'!$B$7:$B$754,0)))</f>
        <v/>
      </c>
      <c r="AI217" s="334" t="str">
        <f>IF($B217="","",INDEX('All CCC'!AI$7:AI$754,MATCH(WatchList!$B217,'All CCC'!$B$7:$B$754,0)))</f>
        <v/>
      </c>
      <c r="AJ217" s="334" t="str">
        <f>IF($B217="","",INDEX('All CCC'!AJ$7:AJ$754,MATCH(WatchList!$B217,'All CCC'!$B$7:$B$754,0)))</f>
        <v/>
      </c>
      <c r="AK217" s="334" t="str">
        <f>IF($B217="","",INDEX('All CCC'!AK$7:AK$754,MATCH(WatchList!$B217,'All CCC'!$B$7:$B$754,0)))</f>
        <v/>
      </c>
      <c r="AL217" s="334" t="str">
        <f>IF($B217="","",INDEX('All CCC'!AL$7:AL$754,MATCH(WatchList!$B217,'All CCC'!$B$7:$B$754,0)))</f>
        <v/>
      </c>
      <c r="AM217" s="334" t="str">
        <f>IF($B217="","",INDEX('All CCC'!AM$7:AM$754,MATCH(WatchList!$B217,'All CCC'!$B$7:$B$754,0)))</f>
        <v/>
      </c>
      <c r="AN217" s="334" t="str">
        <f>IF($B217="","",INDEX('All CCC'!AN$7:AN$754,MATCH(WatchList!$B217,'All CCC'!$B$7:$B$754,0)))</f>
        <v/>
      </c>
      <c r="AO217" s="334" t="str">
        <f>IF($B217="","",INDEX('All CCC'!AO$7:AO$754,MATCH(WatchList!$B217,'All CCC'!$B$7:$B$754,0)))</f>
        <v/>
      </c>
      <c r="AP217" s="334" t="str">
        <f>IF($B217="","",INDEX('All CCC'!AP$7:AP$754,MATCH(WatchList!$B217,'All CCC'!$B$7:$B$754,0)))</f>
        <v/>
      </c>
      <c r="AQ217" s="334" t="str">
        <f>IF($B217="","",INDEX('All CCC'!AQ$7:AQ$754,MATCH(WatchList!$B217,'All CCC'!$B$7:$B$754,0)))</f>
        <v/>
      </c>
      <c r="AR217" s="334" t="str">
        <f>IF($B217="","",INDEX('All CCC'!AR$7:AR$754,MATCH(WatchList!$B217,'All CCC'!$B$7:$B$754,0)))</f>
        <v/>
      </c>
      <c r="AS217" s="334" t="str">
        <f>IF($B217="","",INDEX('All CCC'!AS$7:AS$754,MATCH(WatchList!$B217,'All CCC'!$B$7:$B$754,0)))</f>
        <v/>
      </c>
      <c r="AT217" s="334" t="str">
        <f>IF($B217="","",INDEX('All CCC'!AT$7:AT$754,MATCH(WatchList!$B217,'All CCC'!$B$7:$B$754,0)))</f>
        <v/>
      </c>
      <c r="AU217" s="334" t="str">
        <f>IF($B217="","",INDEX('All CCC'!AU$7:AU$754,MATCH(WatchList!$B217,'All CCC'!$B$7:$B$754,0)))</f>
        <v/>
      </c>
      <c r="AV217" s="334" t="str">
        <f>IF($B217="","",INDEX('All CCC'!AV$7:AV$754,MATCH(WatchList!$B217,'All CCC'!$B$7:$B$754,0)))</f>
        <v/>
      </c>
      <c r="AW217" s="334" t="str">
        <f>IF($B217="","",INDEX('All CCC'!AW$7:AW$754,MATCH(WatchList!$B217,'All CCC'!$B$7:$B$754,0)))</f>
        <v/>
      </c>
      <c r="AX217" s="334" t="str">
        <f>IF($B217="","",INDEX('All CCC'!AX$7:AX$754,MATCH(WatchList!$B217,'All CCC'!$B$7:$B$754,0)))</f>
        <v/>
      </c>
      <c r="AY217" s="334" t="str">
        <f>IF($B217="","",INDEX('All CCC'!AY$7:AY$754,MATCH(WatchList!$B217,'All CCC'!$B$7:$B$754,0)))</f>
        <v/>
      </c>
      <c r="AZ217" s="334" t="str">
        <f>IF($B217="","",INDEX('All CCC'!AZ$7:AZ$754,MATCH(WatchList!$B217,'All CCC'!$B$7:$B$754,0)))</f>
        <v/>
      </c>
      <c r="BA217" s="334" t="str">
        <f>IF($B217="","",INDEX('All CCC'!BA$7:BA$754,MATCH(WatchList!$B217,'All CCC'!$B$7:$B$754,0)))</f>
        <v/>
      </c>
      <c r="BB217" s="334" t="str">
        <f>IF($B217="","",INDEX('All CCC'!BB$7:BB$754,MATCH(WatchList!$B217,'All CCC'!$B$7:$B$754,0)))</f>
        <v/>
      </c>
      <c r="BC217" s="334" t="str">
        <f>IF($B217="","",INDEX('All CCC'!BC$7:BC$754,MATCH(WatchList!$B217,'All CCC'!$B$7:$B$754,0)))</f>
        <v/>
      </c>
      <c r="BD217" s="334" t="str">
        <f>IF($B217="","",INDEX('All CCC'!BD$7:BD$754,MATCH(WatchList!$B217,'All CCC'!$B$7:$B$754,0)))</f>
        <v/>
      </c>
      <c r="BE217" s="334" t="str">
        <f>IF($B217="","",INDEX('All CCC'!BE$7:BE$754,MATCH(WatchList!$B217,'All CCC'!$B$7:$B$754,0)))</f>
        <v/>
      </c>
      <c r="BF217" s="334" t="str">
        <f>IF($B217="","",INDEX('All CCC'!BF$7:BF$754,MATCH(WatchList!$B217,'All CCC'!$B$7:$B$754,0)))</f>
        <v/>
      </c>
      <c r="BG217" s="334" t="str">
        <f>IF($B217="","",INDEX('All CCC'!BG$7:BG$754,MATCH(WatchList!$B217,'All CCC'!$B$7:$B$754,0)))</f>
        <v/>
      </c>
    </row>
    <row r="218" spans="1:59" x14ac:dyDescent="0.2">
      <c r="A218" s="333" t="str">
        <f>IF($B218="","",INDEX('All CCC'!A$7:A$754,MATCH(WatchList!$B218,'All CCC'!$B$7:$B$754,0)))</f>
        <v/>
      </c>
      <c r="B218" s="127"/>
      <c r="C218" s="334" t="str">
        <f>IF($B218="","",INDEX('All CCC'!C$7:C$754,MATCH(WatchList!$B218,'All CCC'!$B$7:$B$754,0)))</f>
        <v/>
      </c>
      <c r="D218" s="334" t="str">
        <f>IF($B218="","",INDEX('All CCC'!D$7:D$754,MATCH(WatchList!$B218,'All CCC'!$B$7:$B$754,0)))</f>
        <v/>
      </c>
      <c r="E218" s="334" t="str">
        <f>IF($B218="","",INDEX('All CCC'!E$7:E$754,MATCH(WatchList!$B218,'All CCC'!$B$7:$B$754,0)))</f>
        <v/>
      </c>
      <c r="F218" s="334" t="str">
        <f>IF($B218="","",INDEX('All CCC'!F$7:F$754,MATCH(WatchList!$B218,'All CCC'!$B$7:$B$754,0)))</f>
        <v/>
      </c>
      <c r="G218" s="334" t="str">
        <f>IF($B218="","",INDEX('All CCC'!G$7:G$754,MATCH(WatchList!$B218,'All CCC'!$B$7:$B$754,0)))</f>
        <v/>
      </c>
      <c r="H218" s="334" t="str">
        <f>IF($B218="","",INDEX('All CCC'!H$7:H$754,MATCH(WatchList!$B218,'All CCC'!$B$7:$B$754,0)))</f>
        <v/>
      </c>
      <c r="I218" s="334" t="str">
        <f>IF($B218="","",INDEX('All CCC'!I$7:I$754,MATCH(WatchList!$B218,'All CCC'!$B$7:$B$754,0)))</f>
        <v/>
      </c>
      <c r="J218" s="334" t="str">
        <f>IF($B218="","",INDEX('All CCC'!J$7:J$754,MATCH(WatchList!$B218,'All CCC'!$B$7:$B$754,0)))</f>
        <v/>
      </c>
      <c r="K218" s="334" t="str">
        <f>IF($B218="","",INDEX('All CCC'!K$7:K$754,MATCH(WatchList!$B218,'All CCC'!$B$7:$B$754,0)))</f>
        <v/>
      </c>
      <c r="L218" s="334" t="str">
        <f>IF($B218="","",INDEX('All CCC'!L$7:L$754,MATCH(WatchList!$B218,'All CCC'!$B$7:$B$754,0)))</f>
        <v/>
      </c>
      <c r="M218" s="334" t="str">
        <f>IF($B218="","",INDEX('All CCC'!M$7:M$754,MATCH(WatchList!$B218,'All CCC'!$B$7:$B$754,0)))</f>
        <v/>
      </c>
      <c r="N218" s="334" t="str">
        <f>IF($B218="","",INDEX('All CCC'!N$7:N$754,MATCH(WatchList!$B218,'All CCC'!$B$7:$B$754,0)))</f>
        <v/>
      </c>
      <c r="O218" s="334" t="str">
        <f>IF($B218="","",INDEX('All CCC'!O$7:O$754,MATCH(WatchList!$B218,'All CCC'!$B$7:$B$754,0)))</f>
        <v/>
      </c>
      <c r="P218" s="335" t="str">
        <f>IF($B218="","",INDEX('All CCC'!P$7:P$754,MATCH(WatchList!$B218,'All CCC'!$B$7:$B$754,0)))</f>
        <v/>
      </c>
      <c r="Q218" s="335" t="str">
        <f>IF($B218="","",INDEX('All CCC'!Q$7:Q$754,MATCH(WatchList!$B218,'All CCC'!$B$7:$B$754,0)))</f>
        <v/>
      </c>
      <c r="R218" s="334" t="str">
        <f>IF($B218="","",INDEX('All CCC'!R$7:R$754,MATCH(WatchList!$B218,'All CCC'!$B$7:$B$754,0)))</f>
        <v/>
      </c>
      <c r="S218" s="334" t="str">
        <f>IF($B218="","",INDEX('All CCC'!S$7:S$754,MATCH(WatchList!$B218,'All CCC'!$B$7:$B$754,0)))</f>
        <v/>
      </c>
      <c r="T218" s="334" t="str">
        <f>IF($B218="","",INDEX('All CCC'!T$7:T$754,MATCH(WatchList!$B218,'All CCC'!$B$7:$B$754,0)))</f>
        <v/>
      </c>
      <c r="U218" s="334" t="str">
        <f>IF($B218="","",INDEX('All CCC'!U$7:U$754,MATCH(WatchList!$B218,'All CCC'!$B$7:$B$754,0)))</f>
        <v/>
      </c>
      <c r="V218" s="334" t="str">
        <f>IF($B218="","",INDEX('All CCC'!V$7:V$754,MATCH(WatchList!$B218,'All CCC'!$B$7:$B$754,0)))</f>
        <v/>
      </c>
      <c r="W218" s="334" t="str">
        <f>IF($B218="","",INDEX('All CCC'!W$7:W$754,MATCH(WatchList!$B218,'All CCC'!$B$7:$B$754,0)))</f>
        <v/>
      </c>
      <c r="X218" s="334" t="str">
        <f>IF($B218="","",INDEX('All CCC'!X$7:X$754,MATCH(WatchList!$B218,'All CCC'!$B$7:$B$754,0)))</f>
        <v/>
      </c>
      <c r="Y218" s="334" t="str">
        <f>IF($B218="","",INDEX('All CCC'!Y$7:Y$754,MATCH(WatchList!$B218,'All CCC'!$B$7:$B$754,0)))</f>
        <v/>
      </c>
      <c r="Z218" s="334" t="str">
        <f>IF($B218="","",INDEX('All CCC'!Z$7:Z$754,MATCH(WatchList!$B218,'All CCC'!$B$7:$B$754,0)))</f>
        <v/>
      </c>
      <c r="AA218" s="334" t="str">
        <f>IF($B218="","",INDEX('All CCC'!AA$7:AA$754,MATCH(WatchList!$B218,'All CCC'!$B$7:$B$754,0)))</f>
        <v/>
      </c>
      <c r="AB218" s="334" t="str">
        <f>IF($B218="","",INDEX('All CCC'!AB$7:AB$754,MATCH(WatchList!$B218,'All CCC'!$B$7:$B$754,0)))</f>
        <v/>
      </c>
      <c r="AC218" s="334" t="str">
        <f>IF($B218="","",INDEX('All CCC'!AC$7:AC$754,MATCH(WatchList!$B218,'All CCC'!$B$7:$B$754,0)))</f>
        <v/>
      </c>
      <c r="AD218" s="334" t="str">
        <f>IF($B218="","",INDEX('All CCC'!AD$7:AD$754,MATCH(WatchList!$B218,'All CCC'!$B$7:$B$754,0)))</f>
        <v/>
      </c>
      <c r="AE218" s="334" t="str">
        <f>IF($B218="","",INDEX('All CCC'!AE$7:AE$754,MATCH(WatchList!$B218,'All CCC'!$B$7:$B$754,0)))</f>
        <v/>
      </c>
      <c r="AF218" s="334" t="str">
        <f>IF($B218="","",INDEX('All CCC'!AF$7:AF$754,MATCH(WatchList!$B218,'All CCC'!$B$7:$B$754,0)))</f>
        <v/>
      </c>
      <c r="AG218" s="334" t="str">
        <f>IF($B218="","",INDEX('All CCC'!AG$7:AG$754,MATCH(WatchList!$B218,'All CCC'!$B$7:$B$754,0)))</f>
        <v/>
      </c>
      <c r="AH218" s="334" t="str">
        <f>IF($B218="","",INDEX('All CCC'!AH$7:AH$754,MATCH(WatchList!$B218,'All CCC'!$B$7:$B$754,0)))</f>
        <v/>
      </c>
      <c r="AI218" s="334" t="str">
        <f>IF($B218="","",INDEX('All CCC'!AI$7:AI$754,MATCH(WatchList!$B218,'All CCC'!$B$7:$B$754,0)))</f>
        <v/>
      </c>
      <c r="AJ218" s="334" t="str">
        <f>IF($B218="","",INDEX('All CCC'!AJ$7:AJ$754,MATCH(WatchList!$B218,'All CCC'!$B$7:$B$754,0)))</f>
        <v/>
      </c>
      <c r="AK218" s="334" t="str">
        <f>IF($B218="","",INDEX('All CCC'!AK$7:AK$754,MATCH(WatchList!$B218,'All CCC'!$B$7:$B$754,0)))</f>
        <v/>
      </c>
      <c r="AL218" s="334" t="str">
        <f>IF($B218="","",INDEX('All CCC'!AL$7:AL$754,MATCH(WatchList!$B218,'All CCC'!$B$7:$B$754,0)))</f>
        <v/>
      </c>
      <c r="AM218" s="334" t="str">
        <f>IF($B218="","",INDEX('All CCC'!AM$7:AM$754,MATCH(WatchList!$B218,'All CCC'!$B$7:$B$754,0)))</f>
        <v/>
      </c>
      <c r="AN218" s="334" t="str">
        <f>IF($B218="","",INDEX('All CCC'!AN$7:AN$754,MATCH(WatchList!$B218,'All CCC'!$B$7:$B$754,0)))</f>
        <v/>
      </c>
      <c r="AO218" s="334" t="str">
        <f>IF($B218="","",INDEX('All CCC'!AO$7:AO$754,MATCH(WatchList!$B218,'All CCC'!$B$7:$B$754,0)))</f>
        <v/>
      </c>
      <c r="AP218" s="334" t="str">
        <f>IF($B218="","",INDEX('All CCC'!AP$7:AP$754,MATCH(WatchList!$B218,'All CCC'!$B$7:$B$754,0)))</f>
        <v/>
      </c>
      <c r="AQ218" s="334" t="str">
        <f>IF($B218="","",INDEX('All CCC'!AQ$7:AQ$754,MATCH(WatchList!$B218,'All CCC'!$B$7:$B$754,0)))</f>
        <v/>
      </c>
      <c r="AR218" s="334" t="str">
        <f>IF($B218="","",INDEX('All CCC'!AR$7:AR$754,MATCH(WatchList!$B218,'All CCC'!$B$7:$B$754,0)))</f>
        <v/>
      </c>
      <c r="AS218" s="334" t="str">
        <f>IF($B218="","",INDEX('All CCC'!AS$7:AS$754,MATCH(WatchList!$B218,'All CCC'!$B$7:$B$754,0)))</f>
        <v/>
      </c>
      <c r="AT218" s="334" t="str">
        <f>IF($B218="","",INDEX('All CCC'!AT$7:AT$754,MATCH(WatchList!$B218,'All CCC'!$B$7:$B$754,0)))</f>
        <v/>
      </c>
      <c r="AU218" s="334" t="str">
        <f>IF($B218="","",INDEX('All CCC'!AU$7:AU$754,MATCH(WatchList!$B218,'All CCC'!$B$7:$B$754,0)))</f>
        <v/>
      </c>
      <c r="AV218" s="334" t="str">
        <f>IF($B218="","",INDEX('All CCC'!AV$7:AV$754,MATCH(WatchList!$B218,'All CCC'!$B$7:$B$754,0)))</f>
        <v/>
      </c>
      <c r="AW218" s="334" t="str">
        <f>IF($B218="","",INDEX('All CCC'!AW$7:AW$754,MATCH(WatchList!$B218,'All CCC'!$B$7:$B$754,0)))</f>
        <v/>
      </c>
      <c r="AX218" s="334" t="str">
        <f>IF($B218="","",INDEX('All CCC'!AX$7:AX$754,MATCH(WatchList!$B218,'All CCC'!$B$7:$B$754,0)))</f>
        <v/>
      </c>
      <c r="AY218" s="334" t="str">
        <f>IF($B218="","",INDEX('All CCC'!AY$7:AY$754,MATCH(WatchList!$B218,'All CCC'!$B$7:$B$754,0)))</f>
        <v/>
      </c>
      <c r="AZ218" s="334" t="str">
        <f>IF($B218="","",INDEX('All CCC'!AZ$7:AZ$754,MATCH(WatchList!$B218,'All CCC'!$B$7:$B$754,0)))</f>
        <v/>
      </c>
      <c r="BA218" s="334" t="str">
        <f>IF($B218="","",INDEX('All CCC'!BA$7:BA$754,MATCH(WatchList!$B218,'All CCC'!$B$7:$B$754,0)))</f>
        <v/>
      </c>
      <c r="BB218" s="334" t="str">
        <f>IF($B218="","",INDEX('All CCC'!BB$7:BB$754,MATCH(WatchList!$B218,'All CCC'!$B$7:$B$754,0)))</f>
        <v/>
      </c>
      <c r="BC218" s="334" t="str">
        <f>IF($B218="","",INDEX('All CCC'!BC$7:BC$754,MATCH(WatchList!$B218,'All CCC'!$B$7:$B$754,0)))</f>
        <v/>
      </c>
      <c r="BD218" s="334" t="str">
        <f>IF($B218="","",INDEX('All CCC'!BD$7:BD$754,MATCH(WatchList!$B218,'All CCC'!$B$7:$B$754,0)))</f>
        <v/>
      </c>
      <c r="BE218" s="334" t="str">
        <f>IF($B218="","",INDEX('All CCC'!BE$7:BE$754,MATCH(WatchList!$B218,'All CCC'!$B$7:$B$754,0)))</f>
        <v/>
      </c>
      <c r="BF218" s="334" t="str">
        <f>IF($B218="","",INDEX('All CCC'!BF$7:BF$754,MATCH(WatchList!$B218,'All CCC'!$B$7:$B$754,0)))</f>
        <v/>
      </c>
      <c r="BG218" s="334" t="str">
        <f>IF($B218="","",INDEX('All CCC'!BG$7:BG$754,MATCH(WatchList!$B218,'All CCC'!$B$7:$B$754,0)))</f>
        <v/>
      </c>
    </row>
    <row r="219" spans="1:59" x14ac:dyDescent="0.2">
      <c r="A219" s="333" t="str">
        <f>IF($B219="","",INDEX('All CCC'!A$7:A$754,MATCH(WatchList!$B219,'All CCC'!$B$7:$B$754,0)))</f>
        <v/>
      </c>
      <c r="B219" s="127"/>
      <c r="C219" s="334" t="str">
        <f>IF($B219="","",INDEX('All CCC'!C$7:C$754,MATCH(WatchList!$B219,'All CCC'!$B$7:$B$754,0)))</f>
        <v/>
      </c>
      <c r="D219" s="334" t="str">
        <f>IF($B219="","",INDEX('All CCC'!D$7:D$754,MATCH(WatchList!$B219,'All CCC'!$B$7:$B$754,0)))</f>
        <v/>
      </c>
      <c r="E219" s="334" t="str">
        <f>IF($B219="","",INDEX('All CCC'!E$7:E$754,MATCH(WatchList!$B219,'All CCC'!$B$7:$B$754,0)))</f>
        <v/>
      </c>
      <c r="F219" s="334" t="str">
        <f>IF($B219="","",INDEX('All CCC'!F$7:F$754,MATCH(WatchList!$B219,'All CCC'!$B$7:$B$754,0)))</f>
        <v/>
      </c>
      <c r="G219" s="334" t="str">
        <f>IF($B219="","",INDEX('All CCC'!G$7:G$754,MATCH(WatchList!$B219,'All CCC'!$B$7:$B$754,0)))</f>
        <v/>
      </c>
      <c r="H219" s="334" t="str">
        <f>IF($B219="","",INDEX('All CCC'!H$7:H$754,MATCH(WatchList!$B219,'All CCC'!$B$7:$B$754,0)))</f>
        <v/>
      </c>
      <c r="I219" s="334" t="str">
        <f>IF($B219="","",INDEX('All CCC'!I$7:I$754,MATCH(WatchList!$B219,'All CCC'!$B$7:$B$754,0)))</f>
        <v/>
      </c>
      <c r="J219" s="334" t="str">
        <f>IF($B219="","",INDEX('All CCC'!J$7:J$754,MATCH(WatchList!$B219,'All CCC'!$B$7:$B$754,0)))</f>
        <v/>
      </c>
      <c r="K219" s="334" t="str">
        <f>IF($B219="","",INDEX('All CCC'!K$7:K$754,MATCH(WatchList!$B219,'All CCC'!$B$7:$B$754,0)))</f>
        <v/>
      </c>
      <c r="L219" s="334" t="str">
        <f>IF($B219="","",INDEX('All CCC'!L$7:L$754,MATCH(WatchList!$B219,'All CCC'!$B$7:$B$754,0)))</f>
        <v/>
      </c>
      <c r="M219" s="334" t="str">
        <f>IF($B219="","",INDEX('All CCC'!M$7:M$754,MATCH(WatchList!$B219,'All CCC'!$B$7:$B$754,0)))</f>
        <v/>
      </c>
      <c r="N219" s="334" t="str">
        <f>IF($B219="","",INDEX('All CCC'!N$7:N$754,MATCH(WatchList!$B219,'All CCC'!$B$7:$B$754,0)))</f>
        <v/>
      </c>
      <c r="O219" s="334" t="str">
        <f>IF($B219="","",INDEX('All CCC'!O$7:O$754,MATCH(WatchList!$B219,'All CCC'!$B$7:$B$754,0)))</f>
        <v/>
      </c>
      <c r="P219" s="335" t="str">
        <f>IF($B219="","",INDEX('All CCC'!P$7:P$754,MATCH(WatchList!$B219,'All CCC'!$B$7:$B$754,0)))</f>
        <v/>
      </c>
      <c r="Q219" s="335" t="str">
        <f>IF($B219="","",INDEX('All CCC'!Q$7:Q$754,MATCH(WatchList!$B219,'All CCC'!$B$7:$B$754,0)))</f>
        <v/>
      </c>
      <c r="R219" s="334" t="str">
        <f>IF($B219="","",INDEX('All CCC'!R$7:R$754,MATCH(WatchList!$B219,'All CCC'!$B$7:$B$754,0)))</f>
        <v/>
      </c>
      <c r="S219" s="334" t="str">
        <f>IF($B219="","",INDEX('All CCC'!S$7:S$754,MATCH(WatchList!$B219,'All CCC'!$B$7:$B$754,0)))</f>
        <v/>
      </c>
      <c r="T219" s="334" t="str">
        <f>IF($B219="","",INDEX('All CCC'!T$7:T$754,MATCH(WatchList!$B219,'All CCC'!$B$7:$B$754,0)))</f>
        <v/>
      </c>
      <c r="U219" s="334" t="str">
        <f>IF($B219="","",INDEX('All CCC'!U$7:U$754,MATCH(WatchList!$B219,'All CCC'!$B$7:$B$754,0)))</f>
        <v/>
      </c>
      <c r="V219" s="334" t="str">
        <f>IF($B219="","",INDEX('All CCC'!V$7:V$754,MATCH(WatchList!$B219,'All CCC'!$B$7:$B$754,0)))</f>
        <v/>
      </c>
      <c r="W219" s="334" t="str">
        <f>IF($B219="","",INDEX('All CCC'!W$7:W$754,MATCH(WatchList!$B219,'All CCC'!$B$7:$B$754,0)))</f>
        <v/>
      </c>
      <c r="X219" s="334" t="str">
        <f>IF($B219="","",INDEX('All CCC'!X$7:X$754,MATCH(WatchList!$B219,'All CCC'!$B$7:$B$754,0)))</f>
        <v/>
      </c>
      <c r="Y219" s="334" t="str">
        <f>IF($B219="","",INDEX('All CCC'!Y$7:Y$754,MATCH(WatchList!$B219,'All CCC'!$B$7:$B$754,0)))</f>
        <v/>
      </c>
      <c r="Z219" s="334" t="str">
        <f>IF($B219="","",INDEX('All CCC'!Z$7:Z$754,MATCH(WatchList!$B219,'All CCC'!$B$7:$B$754,0)))</f>
        <v/>
      </c>
      <c r="AA219" s="334" t="str">
        <f>IF($B219="","",INDEX('All CCC'!AA$7:AA$754,MATCH(WatchList!$B219,'All CCC'!$B$7:$B$754,0)))</f>
        <v/>
      </c>
      <c r="AB219" s="334" t="str">
        <f>IF($B219="","",INDEX('All CCC'!AB$7:AB$754,MATCH(WatchList!$B219,'All CCC'!$B$7:$B$754,0)))</f>
        <v/>
      </c>
      <c r="AC219" s="334" t="str">
        <f>IF($B219="","",INDEX('All CCC'!AC$7:AC$754,MATCH(WatchList!$B219,'All CCC'!$B$7:$B$754,0)))</f>
        <v/>
      </c>
      <c r="AD219" s="334" t="str">
        <f>IF($B219="","",INDEX('All CCC'!AD$7:AD$754,MATCH(WatchList!$B219,'All CCC'!$B$7:$B$754,0)))</f>
        <v/>
      </c>
      <c r="AE219" s="334" t="str">
        <f>IF($B219="","",INDEX('All CCC'!AE$7:AE$754,MATCH(WatchList!$B219,'All CCC'!$B$7:$B$754,0)))</f>
        <v/>
      </c>
      <c r="AF219" s="334" t="str">
        <f>IF($B219="","",INDEX('All CCC'!AF$7:AF$754,MATCH(WatchList!$B219,'All CCC'!$B$7:$B$754,0)))</f>
        <v/>
      </c>
      <c r="AG219" s="334" t="str">
        <f>IF($B219="","",INDEX('All CCC'!AG$7:AG$754,MATCH(WatchList!$B219,'All CCC'!$B$7:$B$754,0)))</f>
        <v/>
      </c>
      <c r="AH219" s="334" t="str">
        <f>IF($B219="","",INDEX('All CCC'!AH$7:AH$754,MATCH(WatchList!$B219,'All CCC'!$B$7:$B$754,0)))</f>
        <v/>
      </c>
      <c r="AI219" s="334" t="str">
        <f>IF($B219="","",INDEX('All CCC'!AI$7:AI$754,MATCH(WatchList!$B219,'All CCC'!$B$7:$B$754,0)))</f>
        <v/>
      </c>
      <c r="AJ219" s="334" t="str">
        <f>IF($B219="","",INDEX('All CCC'!AJ$7:AJ$754,MATCH(WatchList!$B219,'All CCC'!$B$7:$B$754,0)))</f>
        <v/>
      </c>
      <c r="AK219" s="334" t="str">
        <f>IF($B219="","",INDEX('All CCC'!AK$7:AK$754,MATCH(WatchList!$B219,'All CCC'!$B$7:$B$754,0)))</f>
        <v/>
      </c>
      <c r="AL219" s="334" t="str">
        <f>IF($B219="","",INDEX('All CCC'!AL$7:AL$754,MATCH(WatchList!$B219,'All CCC'!$B$7:$B$754,0)))</f>
        <v/>
      </c>
      <c r="AM219" s="334" t="str">
        <f>IF($B219="","",INDEX('All CCC'!AM$7:AM$754,MATCH(WatchList!$B219,'All CCC'!$B$7:$B$754,0)))</f>
        <v/>
      </c>
      <c r="AN219" s="334" t="str">
        <f>IF($B219="","",INDEX('All CCC'!AN$7:AN$754,MATCH(WatchList!$B219,'All CCC'!$B$7:$B$754,0)))</f>
        <v/>
      </c>
      <c r="AO219" s="334" t="str">
        <f>IF($B219="","",INDEX('All CCC'!AO$7:AO$754,MATCH(WatchList!$B219,'All CCC'!$B$7:$B$754,0)))</f>
        <v/>
      </c>
      <c r="AP219" s="334" t="str">
        <f>IF($B219="","",INDEX('All CCC'!AP$7:AP$754,MATCH(WatchList!$B219,'All CCC'!$B$7:$B$754,0)))</f>
        <v/>
      </c>
      <c r="AQ219" s="334" t="str">
        <f>IF($B219="","",INDEX('All CCC'!AQ$7:AQ$754,MATCH(WatchList!$B219,'All CCC'!$B$7:$B$754,0)))</f>
        <v/>
      </c>
      <c r="AR219" s="334" t="str">
        <f>IF($B219="","",INDEX('All CCC'!AR$7:AR$754,MATCH(WatchList!$B219,'All CCC'!$B$7:$B$754,0)))</f>
        <v/>
      </c>
      <c r="AS219" s="334" t="str">
        <f>IF($B219="","",INDEX('All CCC'!AS$7:AS$754,MATCH(WatchList!$B219,'All CCC'!$B$7:$B$754,0)))</f>
        <v/>
      </c>
      <c r="AT219" s="334" t="str">
        <f>IF($B219="","",INDEX('All CCC'!AT$7:AT$754,MATCH(WatchList!$B219,'All CCC'!$B$7:$B$754,0)))</f>
        <v/>
      </c>
      <c r="AU219" s="334" t="str">
        <f>IF($B219="","",INDEX('All CCC'!AU$7:AU$754,MATCH(WatchList!$B219,'All CCC'!$B$7:$B$754,0)))</f>
        <v/>
      </c>
      <c r="AV219" s="334" t="str">
        <f>IF($B219="","",INDEX('All CCC'!AV$7:AV$754,MATCH(WatchList!$B219,'All CCC'!$B$7:$B$754,0)))</f>
        <v/>
      </c>
      <c r="AW219" s="334" t="str">
        <f>IF($B219="","",INDEX('All CCC'!AW$7:AW$754,MATCH(WatchList!$B219,'All CCC'!$B$7:$B$754,0)))</f>
        <v/>
      </c>
      <c r="AX219" s="334" t="str">
        <f>IF($B219="","",INDEX('All CCC'!AX$7:AX$754,MATCH(WatchList!$B219,'All CCC'!$B$7:$B$754,0)))</f>
        <v/>
      </c>
      <c r="AY219" s="334" t="str">
        <f>IF($B219="","",INDEX('All CCC'!AY$7:AY$754,MATCH(WatchList!$B219,'All CCC'!$B$7:$B$754,0)))</f>
        <v/>
      </c>
      <c r="AZ219" s="334" t="str">
        <f>IF($B219="","",INDEX('All CCC'!AZ$7:AZ$754,MATCH(WatchList!$B219,'All CCC'!$B$7:$B$754,0)))</f>
        <v/>
      </c>
      <c r="BA219" s="334" t="str">
        <f>IF($B219="","",INDEX('All CCC'!BA$7:BA$754,MATCH(WatchList!$B219,'All CCC'!$B$7:$B$754,0)))</f>
        <v/>
      </c>
      <c r="BB219" s="334" t="str">
        <f>IF($B219="","",INDEX('All CCC'!BB$7:BB$754,MATCH(WatchList!$B219,'All CCC'!$B$7:$B$754,0)))</f>
        <v/>
      </c>
      <c r="BC219" s="334" t="str">
        <f>IF($B219="","",INDEX('All CCC'!BC$7:BC$754,MATCH(WatchList!$B219,'All CCC'!$B$7:$B$754,0)))</f>
        <v/>
      </c>
      <c r="BD219" s="334" t="str">
        <f>IF($B219="","",INDEX('All CCC'!BD$7:BD$754,MATCH(WatchList!$B219,'All CCC'!$B$7:$B$754,0)))</f>
        <v/>
      </c>
      <c r="BE219" s="334" t="str">
        <f>IF($B219="","",INDEX('All CCC'!BE$7:BE$754,MATCH(WatchList!$B219,'All CCC'!$B$7:$B$754,0)))</f>
        <v/>
      </c>
      <c r="BF219" s="334" t="str">
        <f>IF($B219="","",INDEX('All CCC'!BF$7:BF$754,MATCH(WatchList!$B219,'All CCC'!$B$7:$B$754,0)))</f>
        <v/>
      </c>
      <c r="BG219" s="334" t="str">
        <f>IF($B219="","",INDEX('All CCC'!BG$7:BG$754,MATCH(WatchList!$B219,'All CCC'!$B$7:$B$754,0)))</f>
        <v/>
      </c>
    </row>
    <row r="220" spans="1:59" x14ac:dyDescent="0.2">
      <c r="A220" s="333" t="str">
        <f>IF($B220="","",INDEX('All CCC'!A$7:A$754,MATCH(WatchList!$B220,'All CCC'!$B$7:$B$754,0)))</f>
        <v/>
      </c>
      <c r="B220" s="127"/>
      <c r="C220" s="334" t="str">
        <f>IF($B220="","",INDEX('All CCC'!C$7:C$754,MATCH(WatchList!$B220,'All CCC'!$B$7:$B$754,0)))</f>
        <v/>
      </c>
      <c r="D220" s="334" t="str">
        <f>IF($B220="","",INDEX('All CCC'!D$7:D$754,MATCH(WatchList!$B220,'All CCC'!$B$7:$B$754,0)))</f>
        <v/>
      </c>
      <c r="E220" s="334" t="str">
        <f>IF($B220="","",INDEX('All CCC'!E$7:E$754,MATCH(WatchList!$B220,'All CCC'!$B$7:$B$754,0)))</f>
        <v/>
      </c>
      <c r="F220" s="334" t="str">
        <f>IF($B220="","",INDEX('All CCC'!F$7:F$754,MATCH(WatchList!$B220,'All CCC'!$B$7:$B$754,0)))</f>
        <v/>
      </c>
      <c r="G220" s="334" t="str">
        <f>IF($B220="","",INDEX('All CCC'!G$7:G$754,MATCH(WatchList!$B220,'All CCC'!$B$7:$B$754,0)))</f>
        <v/>
      </c>
      <c r="H220" s="334" t="str">
        <f>IF($B220="","",INDEX('All CCC'!H$7:H$754,MATCH(WatchList!$B220,'All CCC'!$B$7:$B$754,0)))</f>
        <v/>
      </c>
      <c r="I220" s="334" t="str">
        <f>IF($B220="","",INDEX('All CCC'!I$7:I$754,MATCH(WatchList!$B220,'All CCC'!$B$7:$B$754,0)))</f>
        <v/>
      </c>
      <c r="J220" s="334" t="str">
        <f>IF($B220="","",INDEX('All CCC'!J$7:J$754,MATCH(WatchList!$B220,'All CCC'!$B$7:$B$754,0)))</f>
        <v/>
      </c>
      <c r="K220" s="334" t="str">
        <f>IF($B220="","",INDEX('All CCC'!K$7:K$754,MATCH(WatchList!$B220,'All CCC'!$B$7:$B$754,0)))</f>
        <v/>
      </c>
      <c r="L220" s="334" t="str">
        <f>IF($B220="","",INDEX('All CCC'!L$7:L$754,MATCH(WatchList!$B220,'All CCC'!$B$7:$B$754,0)))</f>
        <v/>
      </c>
      <c r="M220" s="334" t="str">
        <f>IF($B220="","",INDEX('All CCC'!M$7:M$754,MATCH(WatchList!$B220,'All CCC'!$B$7:$B$754,0)))</f>
        <v/>
      </c>
      <c r="N220" s="334" t="str">
        <f>IF($B220="","",INDEX('All CCC'!N$7:N$754,MATCH(WatchList!$B220,'All CCC'!$B$7:$B$754,0)))</f>
        <v/>
      </c>
      <c r="O220" s="334" t="str">
        <f>IF($B220="","",INDEX('All CCC'!O$7:O$754,MATCH(WatchList!$B220,'All CCC'!$B$7:$B$754,0)))</f>
        <v/>
      </c>
      <c r="P220" s="335" t="str">
        <f>IF($B220="","",INDEX('All CCC'!P$7:P$754,MATCH(WatchList!$B220,'All CCC'!$B$7:$B$754,0)))</f>
        <v/>
      </c>
      <c r="Q220" s="335" t="str">
        <f>IF($B220="","",INDEX('All CCC'!Q$7:Q$754,MATCH(WatchList!$B220,'All CCC'!$B$7:$B$754,0)))</f>
        <v/>
      </c>
      <c r="R220" s="334" t="str">
        <f>IF($B220="","",INDEX('All CCC'!R$7:R$754,MATCH(WatchList!$B220,'All CCC'!$B$7:$B$754,0)))</f>
        <v/>
      </c>
      <c r="S220" s="334" t="str">
        <f>IF($B220="","",INDEX('All CCC'!S$7:S$754,MATCH(WatchList!$B220,'All CCC'!$B$7:$B$754,0)))</f>
        <v/>
      </c>
      <c r="T220" s="334" t="str">
        <f>IF($B220="","",INDEX('All CCC'!T$7:T$754,MATCH(WatchList!$B220,'All CCC'!$B$7:$B$754,0)))</f>
        <v/>
      </c>
      <c r="U220" s="334" t="str">
        <f>IF($B220="","",INDEX('All CCC'!U$7:U$754,MATCH(WatchList!$B220,'All CCC'!$B$7:$B$754,0)))</f>
        <v/>
      </c>
      <c r="V220" s="334" t="str">
        <f>IF($B220="","",INDEX('All CCC'!V$7:V$754,MATCH(WatchList!$B220,'All CCC'!$B$7:$B$754,0)))</f>
        <v/>
      </c>
      <c r="W220" s="334" t="str">
        <f>IF($B220="","",INDEX('All CCC'!W$7:W$754,MATCH(WatchList!$B220,'All CCC'!$B$7:$B$754,0)))</f>
        <v/>
      </c>
      <c r="X220" s="334" t="str">
        <f>IF($B220="","",INDEX('All CCC'!X$7:X$754,MATCH(WatchList!$B220,'All CCC'!$B$7:$B$754,0)))</f>
        <v/>
      </c>
      <c r="Y220" s="334" t="str">
        <f>IF($B220="","",INDEX('All CCC'!Y$7:Y$754,MATCH(WatchList!$B220,'All CCC'!$B$7:$B$754,0)))</f>
        <v/>
      </c>
      <c r="Z220" s="334" t="str">
        <f>IF($B220="","",INDEX('All CCC'!Z$7:Z$754,MATCH(WatchList!$B220,'All CCC'!$B$7:$B$754,0)))</f>
        <v/>
      </c>
      <c r="AA220" s="334" t="str">
        <f>IF($B220="","",INDEX('All CCC'!AA$7:AA$754,MATCH(WatchList!$B220,'All CCC'!$B$7:$B$754,0)))</f>
        <v/>
      </c>
      <c r="AB220" s="334" t="str">
        <f>IF($B220="","",INDEX('All CCC'!AB$7:AB$754,MATCH(WatchList!$B220,'All CCC'!$B$7:$B$754,0)))</f>
        <v/>
      </c>
      <c r="AC220" s="334" t="str">
        <f>IF($B220="","",INDEX('All CCC'!AC$7:AC$754,MATCH(WatchList!$B220,'All CCC'!$B$7:$B$754,0)))</f>
        <v/>
      </c>
      <c r="AD220" s="334" t="str">
        <f>IF($B220="","",INDEX('All CCC'!AD$7:AD$754,MATCH(WatchList!$B220,'All CCC'!$B$7:$B$754,0)))</f>
        <v/>
      </c>
      <c r="AE220" s="334" t="str">
        <f>IF($B220="","",INDEX('All CCC'!AE$7:AE$754,MATCH(WatchList!$B220,'All CCC'!$B$7:$B$754,0)))</f>
        <v/>
      </c>
      <c r="AF220" s="334" t="str">
        <f>IF($B220="","",INDEX('All CCC'!AF$7:AF$754,MATCH(WatchList!$B220,'All CCC'!$B$7:$B$754,0)))</f>
        <v/>
      </c>
      <c r="AG220" s="334" t="str">
        <f>IF($B220="","",INDEX('All CCC'!AG$7:AG$754,MATCH(WatchList!$B220,'All CCC'!$B$7:$B$754,0)))</f>
        <v/>
      </c>
      <c r="AH220" s="334" t="str">
        <f>IF($B220="","",INDEX('All CCC'!AH$7:AH$754,MATCH(WatchList!$B220,'All CCC'!$B$7:$B$754,0)))</f>
        <v/>
      </c>
      <c r="AI220" s="334" t="str">
        <f>IF($B220="","",INDEX('All CCC'!AI$7:AI$754,MATCH(WatchList!$B220,'All CCC'!$B$7:$B$754,0)))</f>
        <v/>
      </c>
      <c r="AJ220" s="334" t="str">
        <f>IF($B220="","",INDEX('All CCC'!AJ$7:AJ$754,MATCH(WatchList!$B220,'All CCC'!$B$7:$B$754,0)))</f>
        <v/>
      </c>
      <c r="AK220" s="334" t="str">
        <f>IF($B220="","",INDEX('All CCC'!AK$7:AK$754,MATCH(WatchList!$B220,'All CCC'!$B$7:$B$754,0)))</f>
        <v/>
      </c>
      <c r="AL220" s="334" t="str">
        <f>IF($B220="","",INDEX('All CCC'!AL$7:AL$754,MATCH(WatchList!$B220,'All CCC'!$B$7:$B$754,0)))</f>
        <v/>
      </c>
      <c r="AM220" s="334" t="str">
        <f>IF($B220="","",INDEX('All CCC'!AM$7:AM$754,MATCH(WatchList!$B220,'All CCC'!$B$7:$B$754,0)))</f>
        <v/>
      </c>
      <c r="AN220" s="334" t="str">
        <f>IF($B220="","",INDEX('All CCC'!AN$7:AN$754,MATCH(WatchList!$B220,'All CCC'!$B$7:$B$754,0)))</f>
        <v/>
      </c>
      <c r="AO220" s="334" t="str">
        <f>IF($B220="","",INDEX('All CCC'!AO$7:AO$754,MATCH(WatchList!$B220,'All CCC'!$B$7:$B$754,0)))</f>
        <v/>
      </c>
      <c r="AP220" s="334" t="str">
        <f>IF($B220="","",INDEX('All CCC'!AP$7:AP$754,MATCH(WatchList!$B220,'All CCC'!$B$7:$B$754,0)))</f>
        <v/>
      </c>
      <c r="AQ220" s="334" t="str">
        <f>IF($B220="","",INDEX('All CCC'!AQ$7:AQ$754,MATCH(WatchList!$B220,'All CCC'!$B$7:$B$754,0)))</f>
        <v/>
      </c>
      <c r="AR220" s="334" t="str">
        <f>IF($B220="","",INDEX('All CCC'!AR$7:AR$754,MATCH(WatchList!$B220,'All CCC'!$B$7:$B$754,0)))</f>
        <v/>
      </c>
      <c r="AS220" s="334" t="str">
        <f>IF($B220="","",INDEX('All CCC'!AS$7:AS$754,MATCH(WatchList!$B220,'All CCC'!$B$7:$B$754,0)))</f>
        <v/>
      </c>
      <c r="AT220" s="334" t="str">
        <f>IF($B220="","",INDEX('All CCC'!AT$7:AT$754,MATCH(WatchList!$B220,'All CCC'!$B$7:$B$754,0)))</f>
        <v/>
      </c>
      <c r="AU220" s="334" t="str">
        <f>IF($B220="","",INDEX('All CCC'!AU$7:AU$754,MATCH(WatchList!$B220,'All CCC'!$B$7:$B$754,0)))</f>
        <v/>
      </c>
      <c r="AV220" s="334" t="str">
        <f>IF($B220="","",INDEX('All CCC'!AV$7:AV$754,MATCH(WatchList!$B220,'All CCC'!$B$7:$B$754,0)))</f>
        <v/>
      </c>
      <c r="AW220" s="334" t="str">
        <f>IF($B220="","",INDEX('All CCC'!AW$7:AW$754,MATCH(WatchList!$B220,'All CCC'!$B$7:$B$754,0)))</f>
        <v/>
      </c>
      <c r="AX220" s="334" t="str">
        <f>IF($B220="","",INDEX('All CCC'!AX$7:AX$754,MATCH(WatchList!$B220,'All CCC'!$B$7:$B$754,0)))</f>
        <v/>
      </c>
      <c r="AY220" s="334" t="str">
        <f>IF($B220="","",INDEX('All CCC'!AY$7:AY$754,MATCH(WatchList!$B220,'All CCC'!$B$7:$B$754,0)))</f>
        <v/>
      </c>
      <c r="AZ220" s="334" t="str">
        <f>IF($B220="","",INDEX('All CCC'!AZ$7:AZ$754,MATCH(WatchList!$B220,'All CCC'!$B$7:$B$754,0)))</f>
        <v/>
      </c>
      <c r="BA220" s="334" t="str">
        <f>IF($B220="","",INDEX('All CCC'!BA$7:BA$754,MATCH(WatchList!$B220,'All CCC'!$B$7:$B$754,0)))</f>
        <v/>
      </c>
      <c r="BB220" s="334" t="str">
        <f>IF($B220="","",INDEX('All CCC'!BB$7:BB$754,MATCH(WatchList!$B220,'All CCC'!$B$7:$B$754,0)))</f>
        <v/>
      </c>
      <c r="BC220" s="334" t="str">
        <f>IF($B220="","",INDEX('All CCC'!BC$7:BC$754,MATCH(WatchList!$B220,'All CCC'!$B$7:$B$754,0)))</f>
        <v/>
      </c>
      <c r="BD220" s="334" t="str">
        <f>IF($B220="","",INDEX('All CCC'!BD$7:BD$754,MATCH(WatchList!$B220,'All CCC'!$B$7:$B$754,0)))</f>
        <v/>
      </c>
      <c r="BE220" s="334" t="str">
        <f>IF($B220="","",INDEX('All CCC'!BE$7:BE$754,MATCH(WatchList!$B220,'All CCC'!$B$7:$B$754,0)))</f>
        <v/>
      </c>
      <c r="BF220" s="334" t="str">
        <f>IF($B220="","",INDEX('All CCC'!BF$7:BF$754,MATCH(WatchList!$B220,'All CCC'!$B$7:$B$754,0)))</f>
        <v/>
      </c>
      <c r="BG220" s="334" t="str">
        <f>IF($B220="","",INDEX('All CCC'!BG$7:BG$754,MATCH(WatchList!$B220,'All CCC'!$B$7:$B$754,0)))</f>
        <v/>
      </c>
    </row>
    <row r="221" spans="1:59" x14ac:dyDescent="0.2">
      <c r="A221" s="333" t="str">
        <f>IF($B221="","",INDEX('All CCC'!A$7:A$754,MATCH(WatchList!$B221,'All CCC'!$B$7:$B$754,0)))</f>
        <v/>
      </c>
      <c r="B221" s="127"/>
      <c r="C221" s="334" t="str">
        <f>IF($B221="","",INDEX('All CCC'!C$7:C$754,MATCH(WatchList!$B221,'All CCC'!$B$7:$B$754,0)))</f>
        <v/>
      </c>
      <c r="D221" s="334" t="str">
        <f>IF($B221="","",INDEX('All CCC'!D$7:D$754,MATCH(WatchList!$B221,'All CCC'!$B$7:$B$754,0)))</f>
        <v/>
      </c>
      <c r="E221" s="334" t="str">
        <f>IF($B221="","",INDEX('All CCC'!E$7:E$754,MATCH(WatchList!$B221,'All CCC'!$B$7:$B$754,0)))</f>
        <v/>
      </c>
      <c r="F221" s="334" t="str">
        <f>IF($B221="","",INDEX('All CCC'!F$7:F$754,MATCH(WatchList!$B221,'All CCC'!$B$7:$B$754,0)))</f>
        <v/>
      </c>
      <c r="G221" s="334" t="str">
        <f>IF($B221="","",INDEX('All CCC'!G$7:G$754,MATCH(WatchList!$B221,'All CCC'!$B$7:$B$754,0)))</f>
        <v/>
      </c>
      <c r="H221" s="334" t="str">
        <f>IF($B221="","",INDEX('All CCC'!H$7:H$754,MATCH(WatchList!$B221,'All CCC'!$B$7:$B$754,0)))</f>
        <v/>
      </c>
      <c r="I221" s="334" t="str">
        <f>IF($B221="","",INDEX('All CCC'!I$7:I$754,MATCH(WatchList!$B221,'All CCC'!$B$7:$B$754,0)))</f>
        <v/>
      </c>
      <c r="J221" s="334" t="str">
        <f>IF($B221="","",INDEX('All CCC'!J$7:J$754,MATCH(WatchList!$B221,'All CCC'!$B$7:$B$754,0)))</f>
        <v/>
      </c>
      <c r="K221" s="334" t="str">
        <f>IF($B221="","",INDEX('All CCC'!K$7:K$754,MATCH(WatchList!$B221,'All CCC'!$B$7:$B$754,0)))</f>
        <v/>
      </c>
      <c r="L221" s="334" t="str">
        <f>IF($B221="","",INDEX('All CCC'!L$7:L$754,MATCH(WatchList!$B221,'All CCC'!$B$7:$B$754,0)))</f>
        <v/>
      </c>
      <c r="M221" s="334" t="str">
        <f>IF($B221="","",INDEX('All CCC'!M$7:M$754,MATCH(WatchList!$B221,'All CCC'!$B$7:$B$754,0)))</f>
        <v/>
      </c>
      <c r="N221" s="334" t="str">
        <f>IF($B221="","",INDEX('All CCC'!N$7:N$754,MATCH(WatchList!$B221,'All CCC'!$B$7:$B$754,0)))</f>
        <v/>
      </c>
      <c r="O221" s="334" t="str">
        <f>IF($B221="","",INDEX('All CCC'!O$7:O$754,MATCH(WatchList!$B221,'All CCC'!$B$7:$B$754,0)))</f>
        <v/>
      </c>
      <c r="P221" s="335" t="str">
        <f>IF($B221="","",INDEX('All CCC'!P$7:P$754,MATCH(WatchList!$B221,'All CCC'!$B$7:$B$754,0)))</f>
        <v/>
      </c>
      <c r="Q221" s="335" t="str">
        <f>IF($B221="","",INDEX('All CCC'!Q$7:Q$754,MATCH(WatchList!$B221,'All CCC'!$B$7:$B$754,0)))</f>
        <v/>
      </c>
      <c r="R221" s="334" t="str">
        <f>IF($B221="","",INDEX('All CCC'!R$7:R$754,MATCH(WatchList!$B221,'All CCC'!$B$7:$B$754,0)))</f>
        <v/>
      </c>
      <c r="S221" s="334" t="str">
        <f>IF($B221="","",INDEX('All CCC'!S$7:S$754,MATCH(WatchList!$B221,'All CCC'!$B$7:$B$754,0)))</f>
        <v/>
      </c>
      <c r="T221" s="334" t="str">
        <f>IF($B221="","",INDEX('All CCC'!T$7:T$754,MATCH(WatchList!$B221,'All CCC'!$B$7:$B$754,0)))</f>
        <v/>
      </c>
      <c r="U221" s="334" t="str">
        <f>IF($B221="","",INDEX('All CCC'!U$7:U$754,MATCH(WatchList!$B221,'All CCC'!$B$7:$B$754,0)))</f>
        <v/>
      </c>
      <c r="V221" s="334" t="str">
        <f>IF($B221="","",INDEX('All CCC'!V$7:V$754,MATCH(WatchList!$B221,'All CCC'!$B$7:$B$754,0)))</f>
        <v/>
      </c>
      <c r="W221" s="334" t="str">
        <f>IF($B221="","",INDEX('All CCC'!W$7:W$754,MATCH(WatchList!$B221,'All CCC'!$B$7:$B$754,0)))</f>
        <v/>
      </c>
      <c r="X221" s="334" t="str">
        <f>IF($B221="","",INDEX('All CCC'!X$7:X$754,MATCH(WatchList!$B221,'All CCC'!$B$7:$B$754,0)))</f>
        <v/>
      </c>
      <c r="Y221" s="334" t="str">
        <f>IF($B221="","",INDEX('All CCC'!Y$7:Y$754,MATCH(WatchList!$B221,'All CCC'!$B$7:$B$754,0)))</f>
        <v/>
      </c>
      <c r="Z221" s="334" t="str">
        <f>IF($B221="","",INDEX('All CCC'!Z$7:Z$754,MATCH(WatchList!$B221,'All CCC'!$B$7:$B$754,0)))</f>
        <v/>
      </c>
      <c r="AA221" s="334" t="str">
        <f>IF($B221="","",INDEX('All CCC'!AA$7:AA$754,MATCH(WatchList!$B221,'All CCC'!$B$7:$B$754,0)))</f>
        <v/>
      </c>
      <c r="AB221" s="334" t="str">
        <f>IF($B221="","",INDEX('All CCC'!AB$7:AB$754,MATCH(WatchList!$B221,'All CCC'!$B$7:$B$754,0)))</f>
        <v/>
      </c>
      <c r="AC221" s="334" t="str">
        <f>IF($B221="","",INDEX('All CCC'!AC$7:AC$754,MATCH(WatchList!$B221,'All CCC'!$B$7:$B$754,0)))</f>
        <v/>
      </c>
      <c r="AD221" s="334" t="str">
        <f>IF($B221="","",INDEX('All CCC'!AD$7:AD$754,MATCH(WatchList!$B221,'All CCC'!$B$7:$B$754,0)))</f>
        <v/>
      </c>
      <c r="AE221" s="334" t="str">
        <f>IF($B221="","",INDEX('All CCC'!AE$7:AE$754,MATCH(WatchList!$B221,'All CCC'!$B$7:$B$754,0)))</f>
        <v/>
      </c>
      <c r="AF221" s="334" t="str">
        <f>IF($B221="","",INDEX('All CCC'!AF$7:AF$754,MATCH(WatchList!$B221,'All CCC'!$B$7:$B$754,0)))</f>
        <v/>
      </c>
      <c r="AG221" s="334" t="str">
        <f>IF($B221="","",INDEX('All CCC'!AG$7:AG$754,MATCH(WatchList!$B221,'All CCC'!$B$7:$B$754,0)))</f>
        <v/>
      </c>
      <c r="AH221" s="334" t="str">
        <f>IF($B221="","",INDEX('All CCC'!AH$7:AH$754,MATCH(WatchList!$B221,'All CCC'!$B$7:$B$754,0)))</f>
        <v/>
      </c>
      <c r="AI221" s="334" t="str">
        <f>IF($B221="","",INDEX('All CCC'!AI$7:AI$754,MATCH(WatchList!$B221,'All CCC'!$B$7:$B$754,0)))</f>
        <v/>
      </c>
      <c r="AJ221" s="334" t="str">
        <f>IF($B221="","",INDEX('All CCC'!AJ$7:AJ$754,MATCH(WatchList!$B221,'All CCC'!$B$7:$B$754,0)))</f>
        <v/>
      </c>
      <c r="AK221" s="334" t="str">
        <f>IF($B221="","",INDEX('All CCC'!AK$7:AK$754,MATCH(WatchList!$B221,'All CCC'!$B$7:$B$754,0)))</f>
        <v/>
      </c>
      <c r="AL221" s="334" t="str">
        <f>IF($B221="","",INDEX('All CCC'!AL$7:AL$754,MATCH(WatchList!$B221,'All CCC'!$B$7:$B$754,0)))</f>
        <v/>
      </c>
      <c r="AM221" s="334" t="str">
        <f>IF($B221="","",INDEX('All CCC'!AM$7:AM$754,MATCH(WatchList!$B221,'All CCC'!$B$7:$B$754,0)))</f>
        <v/>
      </c>
      <c r="AN221" s="334" t="str">
        <f>IF($B221="","",INDEX('All CCC'!AN$7:AN$754,MATCH(WatchList!$B221,'All CCC'!$B$7:$B$754,0)))</f>
        <v/>
      </c>
      <c r="AO221" s="334" t="str">
        <f>IF($B221="","",INDEX('All CCC'!AO$7:AO$754,MATCH(WatchList!$B221,'All CCC'!$B$7:$B$754,0)))</f>
        <v/>
      </c>
      <c r="AP221" s="334" t="str">
        <f>IF($B221="","",INDEX('All CCC'!AP$7:AP$754,MATCH(WatchList!$B221,'All CCC'!$B$7:$B$754,0)))</f>
        <v/>
      </c>
      <c r="AQ221" s="334" t="str">
        <f>IF($B221="","",INDEX('All CCC'!AQ$7:AQ$754,MATCH(WatchList!$B221,'All CCC'!$B$7:$B$754,0)))</f>
        <v/>
      </c>
      <c r="AR221" s="334" t="str">
        <f>IF($B221="","",INDEX('All CCC'!AR$7:AR$754,MATCH(WatchList!$B221,'All CCC'!$B$7:$B$754,0)))</f>
        <v/>
      </c>
      <c r="AS221" s="334" t="str">
        <f>IF($B221="","",INDEX('All CCC'!AS$7:AS$754,MATCH(WatchList!$B221,'All CCC'!$B$7:$B$754,0)))</f>
        <v/>
      </c>
      <c r="AT221" s="334" t="str">
        <f>IF($B221="","",INDEX('All CCC'!AT$7:AT$754,MATCH(WatchList!$B221,'All CCC'!$B$7:$B$754,0)))</f>
        <v/>
      </c>
      <c r="AU221" s="334" t="str">
        <f>IF($B221="","",INDEX('All CCC'!AU$7:AU$754,MATCH(WatchList!$B221,'All CCC'!$B$7:$B$754,0)))</f>
        <v/>
      </c>
      <c r="AV221" s="334" t="str">
        <f>IF($B221="","",INDEX('All CCC'!AV$7:AV$754,MATCH(WatchList!$B221,'All CCC'!$B$7:$B$754,0)))</f>
        <v/>
      </c>
      <c r="AW221" s="334" t="str">
        <f>IF($B221="","",INDEX('All CCC'!AW$7:AW$754,MATCH(WatchList!$B221,'All CCC'!$B$7:$B$754,0)))</f>
        <v/>
      </c>
      <c r="AX221" s="334" t="str">
        <f>IF($B221="","",INDEX('All CCC'!AX$7:AX$754,MATCH(WatchList!$B221,'All CCC'!$B$7:$B$754,0)))</f>
        <v/>
      </c>
      <c r="AY221" s="334" t="str">
        <f>IF($B221="","",INDEX('All CCC'!AY$7:AY$754,MATCH(WatchList!$B221,'All CCC'!$B$7:$B$754,0)))</f>
        <v/>
      </c>
      <c r="AZ221" s="334" t="str">
        <f>IF($B221="","",INDEX('All CCC'!AZ$7:AZ$754,MATCH(WatchList!$B221,'All CCC'!$B$7:$B$754,0)))</f>
        <v/>
      </c>
      <c r="BA221" s="334" t="str">
        <f>IF($B221="","",INDEX('All CCC'!BA$7:BA$754,MATCH(WatchList!$B221,'All CCC'!$B$7:$B$754,0)))</f>
        <v/>
      </c>
      <c r="BB221" s="334" t="str">
        <f>IF($B221="","",INDEX('All CCC'!BB$7:BB$754,MATCH(WatchList!$B221,'All CCC'!$B$7:$B$754,0)))</f>
        <v/>
      </c>
      <c r="BC221" s="334" t="str">
        <f>IF($B221="","",INDEX('All CCC'!BC$7:BC$754,MATCH(WatchList!$B221,'All CCC'!$B$7:$B$754,0)))</f>
        <v/>
      </c>
      <c r="BD221" s="334" t="str">
        <f>IF($B221="","",INDEX('All CCC'!BD$7:BD$754,MATCH(WatchList!$B221,'All CCC'!$B$7:$B$754,0)))</f>
        <v/>
      </c>
      <c r="BE221" s="334" t="str">
        <f>IF($B221="","",INDEX('All CCC'!BE$7:BE$754,MATCH(WatchList!$B221,'All CCC'!$B$7:$B$754,0)))</f>
        <v/>
      </c>
      <c r="BF221" s="334" t="str">
        <f>IF($B221="","",INDEX('All CCC'!BF$7:BF$754,MATCH(WatchList!$B221,'All CCC'!$B$7:$B$754,0)))</f>
        <v/>
      </c>
      <c r="BG221" s="334" t="str">
        <f>IF($B221="","",INDEX('All CCC'!BG$7:BG$754,MATCH(WatchList!$B221,'All CCC'!$B$7:$B$754,0)))</f>
        <v/>
      </c>
    </row>
    <row r="222" spans="1:59" x14ac:dyDescent="0.2">
      <c r="A222" s="333" t="str">
        <f>IF($B222="","",INDEX('All CCC'!A$7:A$754,MATCH(WatchList!$B222,'All CCC'!$B$7:$B$754,0)))</f>
        <v/>
      </c>
      <c r="B222" s="127"/>
      <c r="C222" s="334" t="str">
        <f>IF($B222="","",INDEX('All CCC'!C$7:C$754,MATCH(WatchList!$B222,'All CCC'!$B$7:$B$754,0)))</f>
        <v/>
      </c>
      <c r="D222" s="334" t="str">
        <f>IF($B222="","",INDEX('All CCC'!D$7:D$754,MATCH(WatchList!$B222,'All CCC'!$B$7:$B$754,0)))</f>
        <v/>
      </c>
      <c r="E222" s="334" t="str">
        <f>IF($B222="","",INDEX('All CCC'!E$7:E$754,MATCH(WatchList!$B222,'All CCC'!$B$7:$B$754,0)))</f>
        <v/>
      </c>
      <c r="F222" s="334" t="str">
        <f>IF($B222="","",INDEX('All CCC'!F$7:F$754,MATCH(WatchList!$B222,'All CCC'!$B$7:$B$754,0)))</f>
        <v/>
      </c>
      <c r="G222" s="334" t="str">
        <f>IF($B222="","",INDEX('All CCC'!G$7:G$754,MATCH(WatchList!$B222,'All CCC'!$B$7:$B$754,0)))</f>
        <v/>
      </c>
      <c r="H222" s="334" t="str">
        <f>IF($B222="","",INDEX('All CCC'!H$7:H$754,MATCH(WatchList!$B222,'All CCC'!$B$7:$B$754,0)))</f>
        <v/>
      </c>
      <c r="I222" s="334" t="str">
        <f>IF($B222="","",INDEX('All CCC'!I$7:I$754,MATCH(WatchList!$B222,'All CCC'!$B$7:$B$754,0)))</f>
        <v/>
      </c>
      <c r="J222" s="334" t="str">
        <f>IF($B222="","",INDEX('All CCC'!J$7:J$754,MATCH(WatchList!$B222,'All CCC'!$B$7:$B$754,0)))</f>
        <v/>
      </c>
      <c r="K222" s="334" t="str">
        <f>IF($B222="","",INDEX('All CCC'!K$7:K$754,MATCH(WatchList!$B222,'All CCC'!$B$7:$B$754,0)))</f>
        <v/>
      </c>
      <c r="L222" s="334" t="str">
        <f>IF($B222="","",INDEX('All CCC'!L$7:L$754,MATCH(WatchList!$B222,'All CCC'!$B$7:$B$754,0)))</f>
        <v/>
      </c>
      <c r="M222" s="334" t="str">
        <f>IF($B222="","",INDEX('All CCC'!M$7:M$754,MATCH(WatchList!$B222,'All CCC'!$B$7:$B$754,0)))</f>
        <v/>
      </c>
      <c r="N222" s="334" t="str">
        <f>IF($B222="","",INDEX('All CCC'!N$7:N$754,MATCH(WatchList!$B222,'All CCC'!$B$7:$B$754,0)))</f>
        <v/>
      </c>
      <c r="O222" s="334" t="str">
        <f>IF($B222="","",INDEX('All CCC'!O$7:O$754,MATCH(WatchList!$B222,'All CCC'!$B$7:$B$754,0)))</f>
        <v/>
      </c>
      <c r="P222" s="335" t="str">
        <f>IF($B222="","",INDEX('All CCC'!P$7:P$754,MATCH(WatchList!$B222,'All CCC'!$B$7:$B$754,0)))</f>
        <v/>
      </c>
      <c r="Q222" s="335" t="str">
        <f>IF($B222="","",INDEX('All CCC'!Q$7:Q$754,MATCH(WatchList!$B222,'All CCC'!$B$7:$B$754,0)))</f>
        <v/>
      </c>
      <c r="R222" s="334" t="str">
        <f>IF($B222="","",INDEX('All CCC'!R$7:R$754,MATCH(WatchList!$B222,'All CCC'!$B$7:$B$754,0)))</f>
        <v/>
      </c>
      <c r="S222" s="334" t="str">
        <f>IF($B222="","",INDEX('All CCC'!S$7:S$754,MATCH(WatchList!$B222,'All CCC'!$B$7:$B$754,0)))</f>
        <v/>
      </c>
      <c r="T222" s="334" t="str">
        <f>IF($B222="","",INDEX('All CCC'!T$7:T$754,MATCH(WatchList!$B222,'All CCC'!$B$7:$B$754,0)))</f>
        <v/>
      </c>
      <c r="U222" s="334" t="str">
        <f>IF($B222="","",INDEX('All CCC'!U$7:U$754,MATCH(WatchList!$B222,'All CCC'!$B$7:$B$754,0)))</f>
        <v/>
      </c>
      <c r="V222" s="334" t="str">
        <f>IF($B222="","",INDEX('All CCC'!V$7:V$754,MATCH(WatchList!$B222,'All CCC'!$B$7:$B$754,0)))</f>
        <v/>
      </c>
      <c r="W222" s="334" t="str">
        <f>IF($B222="","",INDEX('All CCC'!W$7:W$754,MATCH(WatchList!$B222,'All CCC'!$B$7:$B$754,0)))</f>
        <v/>
      </c>
      <c r="X222" s="334" t="str">
        <f>IF($B222="","",INDEX('All CCC'!X$7:X$754,MATCH(WatchList!$B222,'All CCC'!$B$7:$B$754,0)))</f>
        <v/>
      </c>
      <c r="Y222" s="334" t="str">
        <f>IF($B222="","",INDEX('All CCC'!Y$7:Y$754,MATCH(WatchList!$B222,'All CCC'!$B$7:$B$754,0)))</f>
        <v/>
      </c>
      <c r="Z222" s="334" t="str">
        <f>IF($B222="","",INDEX('All CCC'!Z$7:Z$754,MATCH(WatchList!$B222,'All CCC'!$B$7:$B$754,0)))</f>
        <v/>
      </c>
      <c r="AA222" s="334" t="str">
        <f>IF($B222="","",INDEX('All CCC'!AA$7:AA$754,MATCH(WatchList!$B222,'All CCC'!$B$7:$B$754,0)))</f>
        <v/>
      </c>
      <c r="AB222" s="334" t="str">
        <f>IF($B222="","",INDEX('All CCC'!AB$7:AB$754,MATCH(WatchList!$B222,'All CCC'!$B$7:$B$754,0)))</f>
        <v/>
      </c>
      <c r="AC222" s="334" t="str">
        <f>IF($B222="","",INDEX('All CCC'!AC$7:AC$754,MATCH(WatchList!$B222,'All CCC'!$B$7:$B$754,0)))</f>
        <v/>
      </c>
      <c r="AD222" s="334" t="str">
        <f>IF($B222="","",INDEX('All CCC'!AD$7:AD$754,MATCH(WatchList!$B222,'All CCC'!$B$7:$B$754,0)))</f>
        <v/>
      </c>
      <c r="AE222" s="334" t="str">
        <f>IF($B222="","",INDEX('All CCC'!AE$7:AE$754,MATCH(WatchList!$B222,'All CCC'!$B$7:$B$754,0)))</f>
        <v/>
      </c>
      <c r="AF222" s="334" t="str">
        <f>IF($B222="","",INDEX('All CCC'!AF$7:AF$754,MATCH(WatchList!$B222,'All CCC'!$B$7:$B$754,0)))</f>
        <v/>
      </c>
      <c r="AG222" s="334" t="str">
        <f>IF($B222="","",INDEX('All CCC'!AG$7:AG$754,MATCH(WatchList!$B222,'All CCC'!$B$7:$B$754,0)))</f>
        <v/>
      </c>
      <c r="AH222" s="334" t="str">
        <f>IF($B222="","",INDEX('All CCC'!AH$7:AH$754,MATCH(WatchList!$B222,'All CCC'!$B$7:$B$754,0)))</f>
        <v/>
      </c>
      <c r="AI222" s="334" t="str">
        <f>IF($B222="","",INDEX('All CCC'!AI$7:AI$754,MATCH(WatchList!$B222,'All CCC'!$B$7:$B$754,0)))</f>
        <v/>
      </c>
      <c r="AJ222" s="334" t="str">
        <f>IF($B222="","",INDEX('All CCC'!AJ$7:AJ$754,MATCH(WatchList!$B222,'All CCC'!$B$7:$B$754,0)))</f>
        <v/>
      </c>
      <c r="AK222" s="334" t="str">
        <f>IF($B222="","",INDEX('All CCC'!AK$7:AK$754,MATCH(WatchList!$B222,'All CCC'!$B$7:$B$754,0)))</f>
        <v/>
      </c>
      <c r="AL222" s="334" t="str">
        <f>IF($B222="","",INDEX('All CCC'!AL$7:AL$754,MATCH(WatchList!$B222,'All CCC'!$B$7:$B$754,0)))</f>
        <v/>
      </c>
      <c r="AM222" s="334" t="str">
        <f>IF($B222="","",INDEX('All CCC'!AM$7:AM$754,MATCH(WatchList!$B222,'All CCC'!$B$7:$B$754,0)))</f>
        <v/>
      </c>
      <c r="AN222" s="334" t="str">
        <f>IF($B222="","",INDEX('All CCC'!AN$7:AN$754,MATCH(WatchList!$B222,'All CCC'!$B$7:$B$754,0)))</f>
        <v/>
      </c>
      <c r="AO222" s="334" t="str">
        <f>IF($B222="","",INDEX('All CCC'!AO$7:AO$754,MATCH(WatchList!$B222,'All CCC'!$B$7:$B$754,0)))</f>
        <v/>
      </c>
      <c r="AP222" s="334" t="str">
        <f>IF($B222="","",INDEX('All CCC'!AP$7:AP$754,MATCH(WatchList!$B222,'All CCC'!$B$7:$B$754,0)))</f>
        <v/>
      </c>
      <c r="AQ222" s="334" t="str">
        <f>IF($B222="","",INDEX('All CCC'!AQ$7:AQ$754,MATCH(WatchList!$B222,'All CCC'!$B$7:$B$754,0)))</f>
        <v/>
      </c>
      <c r="AR222" s="334" t="str">
        <f>IF($B222="","",INDEX('All CCC'!AR$7:AR$754,MATCH(WatchList!$B222,'All CCC'!$B$7:$B$754,0)))</f>
        <v/>
      </c>
      <c r="AS222" s="334" t="str">
        <f>IF($B222="","",INDEX('All CCC'!AS$7:AS$754,MATCH(WatchList!$B222,'All CCC'!$B$7:$B$754,0)))</f>
        <v/>
      </c>
      <c r="AT222" s="334" t="str">
        <f>IF($B222="","",INDEX('All CCC'!AT$7:AT$754,MATCH(WatchList!$B222,'All CCC'!$B$7:$B$754,0)))</f>
        <v/>
      </c>
      <c r="AU222" s="334" t="str">
        <f>IF($B222="","",INDEX('All CCC'!AU$7:AU$754,MATCH(WatchList!$B222,'All CCC'!$B$7:$B$754,0)))</f>
        <v/>
      </c>
      <c r="AV222" s="334" t="str">
        <f>IF($B222="","",INDEX('All CCC'!AV$7:AV$754,MATCH(WatchList!$B222,'All CCC'!$B$7:$B$754,0)))</f>
        <v/>
      </c>
      <c r="AW222" s="334" t="str">
        <f>IF($B222="","",INDEX('All CCC'!AW$7:AW$754,MATCH(WatchList!$B222,'All CCC'!$B$7:$B$754,0)))</f>
        <v/>
      </c>
      <c r="AX222" s="334" t="str">
        <f>IF($B222="","",INDEX('All CCC'!AX$7:AX$754,MATCH(WatchList!$B222,'All CCC'!$B$7:$B$754,0)))</f>
        <v/>
      </c>
      <c r="AY222" s="334" t="str">
        <f>IF($B222="","",INDEX('All CCC'!AY$7:AY$754,MATCH(WatchList!$B222,'All CCC'!$B$7:$B$754,0)))</f>
        <v/>
      </c>
      <c r="AZ222" s="334" t="str">
        <f>IF($B222="","",INDEX('All CCC'!AZ$7:AZ$754,MATCH(WatchList!$B222,'All CCC'!$B$7:$B$754,0)))</f>
        <v/>
      </c>
      <c r="BA222" s="334" t="str">
        <f>IF($B222="","",INDEX('All CCC'!BA$7:BA$754,MATCH(WatchList!$B222,'All CCC'!$B$7:$B$754,0)))</f>
        <v/>
      </c>
      <c r="BB222" s="334" t="str">
        <f>IF($B222="","",INDEX('All CCC'!BB$7:BB$754,MATCH(WatchList!$B222,'All CCC'!$B$7:$B$754,0)))</f>
        <v/>
      </c>
      <c r="BC222" s="334" t="str">
        <f>IF($B222="","",INDEX('All CCC'!BC$7:BC$754,MATCH(WatchList!$B222,'All CCC'!$B$7:$B$754,0)))</f>
        <v/>
      </c>
      <c r="BD222" s="334" t="str">
        <f>IF($B222="","",INDEX('All CCC'!BD$7:BD$754,MATCH(WatchList!$B222,'All CCC'!$B$7:$B$754,0)))</f>
        <v/>
      </c>
      <c r="BE222" s="334" t="str">
        <f>IF($B222="","",INDEX('All CCC'!BE$7:BE$754,MATCH(WatchList!$B222,'All CCC'!$B$7:$B$754,0)))</f>
        <v/>
      </c>
      <c r="BF222" s="334" t="str">
        <f>IF($B222="","",INDEX('All CCC'!BF$7:BF$754,MATCH(WatchList!$B222,'All CCC'!$B$7:$B$754,0)))</f>
        <v/>
      </c>
      <c r="BG222" s="334" t="str">
        <f>IF($B222="","",INDEX('All CCC'!BG$7:BG$754,MATCH(WatchList!$B222,'All CCC'!$B$7:$B$754,0)))</f>
        <v/>
      </c>
    </row>
    <row r="223" spans="1:59" x14ac:dyDescent="0.2">
      <c r="A223" s="333" t="str">
        <f>IF($B223="","",INDEX('All CCC'!A$7:A$754,MATCH(WatchList!$B223,'All CCC'!$B$7:$B$754,0)))</f>
        <v/>
      </c>
      <c r="B223" s="127"/>
      <c r="C223" s="334" t="str">
        <f>IF($B223="","",INDEX('All CCC'!C$7:C$754,MATCH(WatchList!$B223,'All CCC'!$B$7:$B$754,0)))</f>
        <v/>
      </c>
      <c r="D223" s="334" t="str">
        <f>IF($B223="","",INDEX('All CCC'!D$7:D$754,MATCH(WatchList!$B223,'All CCC'!$B$7:$B$754,0)))</f>
        <v/>
      </c>
      <c r="E223" s="334" t="str">
        <f>IF($B223="","",INDEX('All CCC'!E$7:E$754,MATCH(WatchList!$B223,'All CCC'!$B$7:$B$754,0)))</f>
        <v/>
      </c>
      <c r="F223" s="334" t="str">
        <f>IF($B223="","",INDEX('All CCC'!F$7:F$754,MATCH(WatchList!$B223,'All CCC'!$B$7:$B$754,0)))</f>
        <v/>
      </c>
      <c r="G223" s="334" t="str">
        <f>IF($B223="","",INDEX('All CCC'!G$7:G$754,MATCH(WatchList!$B223,'All CCC'!$B$7:$B$754,0)))</f>
        <v/>
      </c>
      <c r="H223" s="334" t="str">
        <f>IF($B223="","",INDEX('All CCC'!H$7:H$754,MATCH(WatchList!$B223,'All CCC'!$B$7:$B$754,0)))</f>
        <v/>
      </c>
      <c r="I223" s="334" t="str">
        <f>IF($B223="","",INDEX('All CCC'!I$7:I$754,MATCH(WatchList!$B223,'All CCC'!$B$7:$B$754,0)))</f>
        <v/>
      </c>
      <c r="J223" s="334" t="str">
        <f>IF($B223="","",INDEX('All CCC'!J$7:J$754,MATCH(WatchList!$B223,'All CCC'!$B$7:$B$754,0)))</f>
        <v/>
      </c>
      <c r="K223" s="334" t="str">
        <f>IF($B223="","",INDEX('All CCC'!K$7:K$754,MATCH(WatchList!$B223,'All CCC'!$B$7:$B$754,0)))</f>
        <v/>
      </c>
      <c r="L223" s="334" t="str">
        <f>IF($B223="","",INDEX('All CCC'!L$7:L$754,MATCH(WatchList!$B223,'All CCC'!$B$7:$B$754,0)))</f>
        <v/>
      </c>
      <c r="M223" s="334" t="str">
        <f>IF($B223="","",INDEX('All CCC'!M$7:M$754,MATCH(WatchList!$B223,'All CCC'!$B$7:$B$754,0)))</f>
        <v/>
      </c>
      <c r="N223" s="334" t="str">
        <f>IF($B223="","",INDEX('All CCC'!N$7:N$754,MATCH(WatchList!$B223,'All CCC'!$B$7:$B$754,0)))</f>
        <v/>
      </c>
      <c r="O223" s="334" t="str">
        <f>IF($B223="","",INDEX('All CCC'!O$7:O$754,MATCH(WatchList!$B223,'All CCC'!$B$7:$B$754,0)))</f>
        <v/>
      </c>
      <c r="P223" s="335" t="str">
        <f>IF($B223="","",INDEX('All CCC'!P$7:P$754,MATCH(WatchList!$B223,'All CCC'!$B$7:$B$754,0)))</f>
        <v/>
      </c>
      <c r="Q223" s="335" t="str">
        <f>IF($B223="","",INDEX('All CCC'!Q$7:Q$754,MATCH(WatchList!$B223,'All CCC'!$B$7:$B$754,0)))</f>
        <v/>
      </c>
      <c r="R223" s="334" t="str">
        <f>IF($B223="","",INDEX('All CCC'!R$7:R$754,MATCH(WatchList!$B223,'All CCC'!$B$7:$B$754,0)))</f>
        <v/>
      </c>
      <c r="S223" s="334" t="str">
        <f>IF($B223="","",INDEX('All CCC'!S$7:S$754,MATCH(WatchList!$B223,'All CCC'!$B$7:$B$754,0)))</f>
        <v/>
      </c>
      <c r="T223" s="334" t="str">
        <f>IF($B223="","",INDEX('All CCC'!T$7:T$754,MATCH(WatchList!$B223,'All CCC'!$B$7:$B$754,0)))</f>
        <v/>
      </c>
      <c r="U223" s="334" t="str">
        <f>IF($B223="","",INDEX('All CCC'!U$7:U$754,MATCH(WatchList!$B223,'All CCC'!$B$7:$B$754,0)))</f>
        <v/>
      </c>
      <c r="V223" s="334" t="str">
        <f>IF($B223="","",INDEX('All CCC'!V$7:V$754,MATCH(WatchList!$B223,'All CCC'!$B$7:$B$754,0)))</f>
        <v/>
      </c>
      <c r="W223" s="334" t="str">
        <f>IF($B223="","",INDEX('All CCC'!W$7:W$754,MATCH(WatchList!$B223,'All CCC'!$B$7:$B$754,0)))</f>
        <v/>
      </c>
      <c r="X223" s="334" t="str">
        <f>IF($B223="","",INDEX('All CCC'!X$7:X$754,MATCH(WatchList!$B223,'All CCC'!$B$7:$B$754,0)))</f>
        <v/>
      </c>
      <c r="Y223" s="334" t="str">
        <f>IF($B223="","",INDEX('All CCC'!Y$7:Y$754,MATCH(WatchList!$B223,'All CCC'!$B$7:$B$754,0)))</f>
        <v/>
      </c>
      <c r="Z223" s="334" t="str">
        <f>IF($B223="","",INDEX('All CCC'!Z$7:Z$754,MATCH(WatchList!$B223,'All CCC'!$B$7:$B$754,0)))</f>
        <v/>
      </c>
      <c r="AA223" s="334" t="str">
        <f>IF($B223="","",INDEX('All CCC'!AA$7:AA$754,MATCH(WatchList!$B223,'All CCC'!$B$7:$B$754,0)))</f>
        <v/>
      </c>
      <c r="AB223" s="334" t="str">
        <f>IF($B223="","",INDEX('All CCC'!AB$7:AB$754,MATCH(WatchList!$B223,'All CCC'!$B$7:$B$754,0)))</f>
        <v/>
      </c>
      <c r="AC223" s="334" t="str">
        <f>IF($B223="","",INDEX('All CCC'!AC$7:AC$754,MATCH(WatchList!$B223,'All CCC'!$B$7:$B$754,0)))</f>
        <v/>
      </c>
      <c r="AD223" s="334" t="str">
        <f>IF($B223="","",INDEX('All CCC'!AD$7:AD$754,MATCH(WatchList!$B223,'All CCC'!$B$7:$B$754,0)))</f>
        <v/>
      </c>
      <c r="AE223" s="334" t="str">
        <f>IF($B223="","",INDEX('All CCC'!AE$7:AE$754,MATCH(WatchList!$B223,'All CCC'!$B$7:$B$754,0)))</f>
        <v/>
      </c>
      <c r="AF223" s="334" t="str">
        <f>IF($B223="","",INDEX('All CCC'!AF$7:AF$754,MATCH(WatchList!$B223,'All CCC'!$B$7:$B$754,0)))</f>
        <v/>
      </c>
      <c r="AG223" s="334" t="str">
        <f>IF($B223="","",INDEX('All CCC'!AG$7:AG$754,MATCH(WatchList!$B223,'All CCC'!$B$7:$B$754,0)))</f>
        <v/>
      </c>
      <c r="AH223" s="334" t="str">
        <f>IF($B223="","",INDEX('All CCC'!AH$7:AH$754,MATCH(WatchList!$B223,'All CCC'!$B$7:$B$754,0)))</f>
        <v/>
      </c>
      <c r="AI223" s="334" t="str">
        <f>IF($B223="","",INDEX('All CCC'!AI$7:AI$754,MATCH(WatchList!$B223,'All CCC'!$B$7:$B$754,0)))</f>
        <v/>
      </c>
      <c r="AJ223" s="334" t="str">
        <f>IF($B223="","",INDEX('All CCC'!AJ$7:AJ$754,MATCH(WatchList!$B223,'All CCC'!$B$7:$B$754,0)))</f>
        <v/>
      </c>
      <c r="AK223" s="334" t="str">
        <f>IF($B223="","",INDEX('All CCC'!AK$7:AK$754,MATCH(WatchList!$B223,'All CCC'!$B$7:$B$754,0)))</f>
        <v/>
      </c>
      <c r="AL223" s="334" t="str">
        <f>IF($B223="","",INDEX('All CCC'!AL$7:AL$754,MATCH(WatchList!$B223,'All CCC'!$B$7:$B$754,0)))</f>
        <v/>
      </c>
      <c r="AM223" s="334" t="str">
        <f>IF($B223="","",INDEX('All CCC'!AM$7:AM$754,MATCH(WatchList!$B223,'All CCC'!$B$7:$B$754,0)))</f>
        <v/>
      </c>
      <c r="AN223" s="334" t="str">
        <f>IF($B223="","",INDEX('All CCC'!AN$7:AN$754,MATCH(WatchList!$B223,'All CCC'!$B$7:$B$754,0)))</f>
        <v/>
      </c>
      <c r="AO223" s="334" t="str">
        <f>IF($B223="","",INDEX('All CCC'!AO$7:AO$754,MATCH(WatchList!$B223,'All CCC'!$B$7:$B$754,0)))</f>
        <v/>
      </c>
      <c r="AP223" s="334" t="str">
        <f>IF($B223="","",INDEX('All CCC'!AP$7:AP$754,MATCH(WatchList!$B223,'All CCC'!$B$7:$B$754,0)))</f>
        <v/>
      </c>
      <c r="AQ223" s="334" t="str">
        <f>IF($B223="","",INDEX('All CCC'!AQ$7:AQ$754,MATCH(WatchList!$B223,'All CCC'!$B$7:$B$754,0)))</f>
        <v/>
      </c>
      <c r="AR223" s="334" t="str">
        <f>IF($B223="","",INDEX('All CCC'!AR$7:AR$754,MATCH(WatchList!$B223,'All CCC'!$B$7:$B$754,0)))</f>
        <v/>
      </c>
      <c r="AS223" s="334" t="str">
        <f>IF($B223="","",INDEX('All CCC'!AS$7:AS$754,MATCH(WatchList!$B223,'All CCC'!$B$7:$B$754,0)))</f>
        <v/>
      </c>
      <c r="AT223" s="334" t="str">
        <f>IF($B223="","",INDEX('All CCC'!AT$7:AT$754,MATCH(WatchList!$B223,'All CCC'!$B$7:$B$754,0)))</f>
        <v/>
      </c>
      <c r="AU223" s="334" t="str">
        <f>IF($B223="","",INDEX('All CCC'!AU$7:AU$754,MATCH(WatchList!$B223,'All CCC'!$B$7:$B$754,0)))</f>
        <v/>
      </c>
      <c r="AV223" s="334" t="str">
        <f>IF($B223="","",INDEX('All CCC'!AV$7:AV$754,MATCH(WatchList!$B223,'All CCC'!$B$7:$B$754,0)))</f>
        <v/>
      </c>
      <c r="AW223" s="334" t="str">
        <f>IF($B223="","",INDEX('All CCC'!AW$7:AW$754,MATCH(WatchList!$B223,'All CCC'!$B$7:$B$754,0)))</f>
        <v/>
      </c>
      <c r="AX223" s="334" t="str">
        <f>IF($B223="","",INDEX('All CCC'!AX$7:AX$754,MATCH(WatchList!$B223,'All CCC'!$B$7:$B$754,0)))</f>
        <v/>
      </c>
      <c r="AY223" s="334" t="str">
        <f>IF($B223="","",INDEX('All CCC'!AY$7:AY$754,MATCH(WatchList!$B223,'All CCC'!$B$7:$B$754,0)))</f>
        <v/>
      </c>
      <c r="AZ223" s="334" t="str">
        <f>IF($B223="","",INDEX('All CCC'!AZ$7:AZ$754,MATCH(WatchList!$B223,'All CCC'!$B$7:$B$754,0)))</f>
        <v/>
      </c>
      <c r="BA223" s="334" t="str">
        <f>IF($B223="","",INDEX('All CCC'!BA$7:BA$754,MATCH(WatchList!$B223,'All CCC'!$B$7:$B$754,0)))</f>
        <v/>
      </c>
      <c r="BB223" s="334" t="str">
        <f>IF($B223="","",INDEX('All CCC'!BB$7:BB$754,MATCH(WatchList!$B223,'All CCC'!$B$7:$B$754,0)))</f>
        <v/>
      </c>
      <c r="BC223" s="334" t="str">
        <f>IF($B223="","",INDEX('All CCC'!BC$7:BC$754,MATCH(WatchList!$B223,'All CCC'!$B$7:$B$754,0)))</f>
        <v/>
      </c>
      <c r="BD223" s="334" t="str">
        <f>IF($B223="","",INDEX('All CCC'!BD$7:BD$754,MATCH(WatchList!$B223,'All CCC'!$B$7:$B$754,0)))</f>
        <v/>
      </c>
      <c r="BE223" s="334" t="str">
        <f>IF($B223="","",INDEX('All CCC'!BE$7:BE$754,MATCH(WatchList!$B223,'All CCC'!$B$7:$B$754,0)))</f>
        <v/>
      </c>
      <c r="BF223" s="334" t="str">
        <f>IF($B223="","",INDEX('All CCC'!BF$7:BF$754,MATCH(WatchList!$B223,'All CCC'!$B$7:$B$754,0)))</f>
        <v/>
      </c>
      <c r="BG223" s="334" t="str">
        <f>IF($B223="","",INDEX('All CCC'!BG$7:BG$754,MATCH(WatchList!$B223,'All CCC'!$B$7:$B$754,0)))</f>
        <v/>
      </c>
    </row>
    <row r="224" spans="1:59" x14ac:dyDescent="0.2">
      <c r="A224" s="333" t="str">
        <f>IF($B224="","",INDEX('All CCC'!A$7:A$754,MATCH(WatchList!$B224,'All CCC'!$B$7:$B$754,0)))</f>
        <v/>
      </c>
      <c r="B224" s="127"/>
      <c r="C224" s="334" t="str">
        <f>IF($B224="","",INDEX('All CCC'!C$7:C$754,MATCH(WatchList!$B224,'All CCC'!$B$7:$B$754,0)))</f>
        <v/>
      </c>
      <c r="D224" s="334" t="str">
        <f>IF($B224="","",INDEX('All CCC'!D$7:D$754,MATCH(WatchList!$B224,'All CCC'!$B$7:$B$754,0)))</f>
        <v/>
      </c>
      <c r="E224" s="334" t="str">
        <f>IF($B224="","",INDEX('All CCC'!E$7:E$754,MATCH(WatchList!$B224,'All CCC'!$B$7:$B$754,0)))</f>
        <v/>
      </c>
      <c r="F224" s="334" t="str">
        <f>IF($B224="","",INDEX('All CCC'!F$7:F$754,MATCH(WatchList!$B224,'All CCC'!$B$7:$B$754,0)))</f>
        <v/>
      </c>
      <c r="G224" s="334" t="str">
        <f>IF($B224="","",INDEX('All CCC'!G$7:G$754,MATCH(WatchList!$B224,'All CCC'!$B$7:$B$754,0)))</f>
        <v/>
      </c>
      <c r="H224" s="334" t="str">
        <f>IF($B224="","",INDEX('All CCC'!H$7:H$754,MATCH(WatchList!$B224,'All CCC'!$B$7:$B$754,0)))</f>
        <v/>
      </c>
      <c r="I224" s="334" t="str">
        <f>IF($B224="","",INDEX('All CCC'!I$7:I$754,MATCH(WatchList!$B224,'All CCC'!$B$7:$B$754,0)))</f>
        <v/>
      </c>
      <c r="J224" s="334" t="str">
        <f>IF($B224="","",INDEX('All CCC'!J$7:J$754,MATCH(WatchList!$B224,'All CCC'!$B$7:$B$754,0)))</f>
        <v/>
      </c>
      <c r="K224" s="334" t="str">
        <f>IF($B224="","",INDEX('All CCC'!K$7:K$754,MATCH(WatchList!$B224,'All CCC'!$B$7:$B$754,0)))</f>
        <v/>
      </c>
      <c r="L224" s="334" t="str">
        <f>IF($B224="","",INDEX('All CCC'!L$7:L$754,MATCH(WatchList!$B224,'All CCC'!$B$7:$B$754,0)))</f>
        <v/>
      </c>
      <c r="M224" s="334" t="str">
        <f>IF($B224="","",INDEX('All CCC'!M$7:M$754,MATCH(WatchList!$B224,'All CCC'!$B$7:$B$754,0)))</f>
        <v/>
      </c>
      <c r="N224" s="334" t="str">
        <f>IF($B224="","",INDEX('All CCC'!N$7:N$754,MATCH(WatchList!$B224,'All CCC'!$B$7:$B$754,0)))</f>
        <v/>
      </c>
      <c r="O224" s="334" t="str">
        <f>IF($B224="","",INDEX('All CCC'!O$7:O$754,MATCH(WatchList!$B224,'All CCC'!$B$7:$B$754,0)))</f>
        <v/>
      </c>
      <c r="P224" s="335" t="str">
        <f>IF($B224="","",INDEX('All CCC'!P$7:P$754,MATCH(WatchList!$B224,'All CCC'!$B$7:$B$754,0)))</f>
        <v/>
      </c>
      <c r="Q224" s="335" t="str">
        <f>IF($B224="","",INDEX('All CCC'!Q$7:Q$754,MATCH(WatchList!$B224,'All CCC'!$B$7:$B$754,0)))</f>
        <v/>
      </c>
      <c r="R224" s="334" t="str">
        <f>IF($B224="","",INDEX('All CCC'!R$7:R$754,MATCH(WatchList!$B224,'All CCC'!$B$7:$B$754,0)))</f>
        <v/>
      </c>
      <c r="S224" s="334" t="str">
        <f>IF($B224="","",INDEX('All CCC'!S$7:S$754,MATCH(WatchList!$B224,'All CCC'!$B$7:$B$754,0)))</f>
        <v/>
      </c>
      <c r="T224" s="334" t="str">
        <f>IF($B224="","",INDEX('All CCC'!T$7:T$754,MATCH(WatchList!$B224,'All CCC'!$B$7:$B$754,0)))</f>
        <v/>
      </c>
      <c r="U224" s="334" t="str">
        <f>IF($B224="","",INDEX('All CCC'!U$7:U$754,MATCH(WatchList!$B224,'All CCC'!$B$7:$B$754,0)))</f>
        <v/>
      </c>
      <c r="V224" s="334" t="str">
        <f>IF($B224="","",INDEX('All CCC'!V$7:V$754,MATCH(WatchList!$B224,'All CCC'!$B$7:$B$754,0)))</f>
        <v/>
      </c>
      <c r="W224" s="334" t="str">
        <f>IF($B224="","",INDEX('All CCC'!W$7:W$754,MATCH(WatchList!$B224,'All CCC'!$B$7:$B$754,0)))</f>
        <v/>
      </c>
      <c r="X224" s="334" t="str">
        <f>IF($B224="","",INDEX('All CCC'!X$7:X$754,MATCH(WatchList!$B224,'All CCC'!$B$7:$B$754,0)))</f>
        <v/>
      </c>
      <c r="Y224" s="334" t="str">
        <f>IF($B224="","",INDEX('All CCC'!Y$7:Y$754,MATCH(WatchList!$B224,'All CCC'!$B$7:$B$754,0)))</f>
        <v/>
      </c>
      <c r="Z224" s="334" t="str">
        <f>IF($B224="","",INDEX('All CCC'!Z$7:Z$754,MATCH(WatchList!$B224,'All CCC'!$B$7:$B$754,0)))</f>
        <v/>
      </c>
      <c r="AA224" s="334" t="str">
        <f>IF($B224="","",INDEX('All CCC'!AA$7:AA$754,MATCH(WatchList!$B224,'All CCC'!$B$7:$B$754,0)))</f>
        <v/>
      </c>
      <c r="AB224" s="334" t="str">
        <f>IF($B224="","",INDEX('All CCC'!AB$7:AB$754,MATCH(WatchList!$B224,'All CCC'!$B$7:$B$754,0)))</f>
        <v/>
      </c>
      <c r="AC224" s="334" t="str">
        <f>IF($B224="","",INDEX('All CCC'!AC$7:AC$754,MATCH(WatchList!$B224,'All CCC'!$B$7:$B$754,0)))</f>
        <v/>
      </c>
      <c r="AD224" s="334" t="str">
        <f>IF($B224="","",INDEX('All CCC'!AD$7:AD$754,MATCH(WatchList!$B224,'All CCC'!$B$7:$B$754,0)))</f>
        <v/>
      </c>
      <c r="AE224" s="334" t="str">
        <f>IF($B224="","",INDEX('All CCC'!AE$7:AE$754,MATCH(WatchList!$B224,'All CCC'!$B$7:$B$754,0)))</f>
        <v/>
      </c>
      <c r="AF224" s="334" t="str">
        <f>IF($B224="","",INDEX('All CCC'!AF$7:AF$754,MATCH(WatchList!$B224,'All CCC'!$B$7:$B$754,0)))</f>
        <v/>
      </c>
      <c r="AG224" s="334" t="str">
        <f>IF($B224="","",INDEX('All CCC'!AG$7:AG$754,MATCH(WatchList!$B224,'All CCC'!$B$7:$B$754,0)))</f>
        <v/>
      </c>
      <c r="AH224" s="334" t="str">
        <f>IF($B224="","",INDEX('All CCC'!AH$7:AH$754,MATCH(WatchList!$B224,'All CCC'!$B$7:$B$754,0)))</f>
        <v/>
      </c>
      <c r="AI224" s="334" t="str">
        <f>IF($B224="","",INDEX('All CCC'!AI$7:AI$754,MATCH(WatchList!$B224,'All CCC'!$B$7:$B$754,0)))</f>
        <v/>
      </c>
      <c r="AJ224" s="334" t="str">
        <f>IF($B224="","",INDEX('All CCC'!AJ$7:AJ$754,MATCH(WatchList!$B224,'All CCC'!$B$7:$B$754,0)))</f>
        <v/>
      </c>
      <c r="AK224" s="334" t="str">
        <f>IF($B224="","",INDEX('All CCC'!AK$7:AK$754,MATCH(WatchList!$B224,'All CCC'!$B$7:$B$754,0)))</f>
        <v/>
      </c>
      <c r="AL224" s="334" t="str">
        <f>IF($B224="","",INDEX('All CCC'!AL$7:AL$754,MATCH(WatchList!$B224,'All CCC'!$B$7:$B$754,0)))</f>
        <v/>
      </c>
      <c r="AM224" s="334" t="str">
        <f>IF($B224="","",INDEX('All CCC'!AM$7:AM$754,MATCH(WatchList!$B224,'All CCC'!$B$7:$B$754,0)))</f>
        <v/>
      </c>
      <c r="AN224" s="334" t="str">
        <f>IF($B224="","",INDEX('All CCC'!AN$7:AN$754,MATCH(WatchList!$B224,'All CCC'!$B$7:$B$754,0)))</f>
        <v/>
      </c>
      <c r="AO224" s="334" t="str">
        <f>IF($B224="","",INDEX('All CCC'!AO$7:AO$754,MATCH(WatchList!$B224,'All CCC'!$B$7:$B$754,0)))</f>
        <v/>
      </c>
      <c r="AP224" s="334" t="str">
        <f>IF($B224="","",INDEX('All CCC'!AP$7:AP$754,MATCH(WatchList!$B224,'All CCC'!$B$7:$B$754,0)))</f>
        <v/>
      </c>
      <c r="AQ224" s="334" t="str">
        <f>IF($B224="","",INDEX('All CCC'!AQ$7:AQ$754,MATCH(WatchList!$B224,'All CCC'!$B$7:$B$754,0)))</f>
        <v/>
      </c>
      <c r="AR224" s="334" t="str">
        <f>IF($B224="","",INDEX('All CCC'!AR$7:AR$754,MATCH(WatchList!$B224,'All CCC'!$B$7:$B$754,0)))</f>
        <v/>
      </c>
      <c r="AS224" s="334" t="str">
        <f>IF($B224="","",INDEX('All CCC'!AS$7:AS$754,MATCH(WatchList!$B224,'All CCC'!$B$7:$B$754,0)))</f>
        <v/>
      </c>
      <c r="AT224" s="334" t="str">
        <f>IF($B224="","",INDEX('All CCC'!AT$7:AT$754,MATCH(WatchList!$B224,'All CCC'!$B$7:$B$754,0)))</f>
        <v/>
      </c>
      <c r="AU224" s="334" t="str">
        <f>IF($B224="","",INDEX('All CCC'!AU$7:AU$754,MATCH(WatchList!$B224,'All CCC'!$B$7:$B$754,0)))</f>
        <v/>
      </c>
      <c r="AV224" s="334" t="str">
        <f>IF($B224="","",INDEX('All CCC'!AV$7:AV$754,MATCH(WatchList!$B224,'All CCC'!$B$7:$B$754,0)))</f>
        <v/>
      </c>
      <c r="AW224" s="334" t="str">
        <f>IF($B224="","",INDEX('All CCC'!AW$7:AW$754,MATCH(WatchList!$B224,'All CCC'!$B$7:$B$754,0)))</f>
        <v/>
      </c>
      <c r="AX224" s="334" t="str">
        <f>IF($B224="","",INDEX('All CCC'!AX$7:AX$754,MATCH(WatchList!$B224,'All CCC'!$B$7:$B$754,0)))</f>
        <v/>
      </c>
      <c r="AY224" s="334" t="str">
        <f>IF($B224="","",INDEX('All CCC'!AY$7:AY$754,MATCH(WatchList!$B224,'All CCC'!$B$7:$B$754,0)))</f>
        <v/>
      </c>
      <c r="AZ224" s="334" t="str">
        <f>IF($B224="","",INDEX('All CCC'!AZ$7:AZ$754,MATCH(WatchList!$B224,'All CCC'!$B$7:$B$754,0)))</f>
        <v/>
      </c>
      <c r="BA224" s="334" t="str">
        <f>IF($B224="","",INDEX('All CCC'!BA$7:BA$754,MATCH(WatchList!$B224,'All CCC'!$B$7:$B$754,0)))</f>
        <v/>
      </c>
      <c r="BB224" s="334" t="str">
        <f>IF($B224="","",INDEX('All CCC'!BB$7:BB$754,MATCH(WatchList!$B224,'All CCC'!$B$7:$B$754,0)))</f>
        <v/>
      </c>
      <c r="BC224" s="334" t="str">
        <f>IF($B224="","",INDEX('All CCC'!BC$7:BC$754,MATCH(WatchList!$B224,'All CCC'!$B$7:$B$754,0)))</f>
        <v/>
      </c>
      <c r="BD224" s="334" t="str">
        <f>IF($B224="","",INDEX('All CCC'!BD$7:BD$754,MATCH(WatchList!$B224,'All CCC'!$B$7:$B$754,0)))</f>
        <v/>
      </c>
      <c r="BE224" s="334" t="str">
        <f>IF($B224="","",INDEX('All CCC'!BE$7:BE$754,MATCH(WatchList!$B224,'All CCC'!$B$7:$B$754,0)))</f>
        <v/>
      </c>
      <c r="BF224" s="334" t="str">
        <f>IF($B224="","",INDEX('All CCC'!BF$7:BF$754,MATCH(WatchList!$B224,'All CCC'!$B$7:$B$754,0)))</f>
        <v/>
      </c>
      <c r="BG224" s="334" t="str">
        <f>IF($B224="","",INDEX('All CCC'!BG$7:BG$754,MATCH(WatchList!$B224,'All CCC'!$B$7:$B$754,0)))</f>
        <v/>
      </c>
    </row>
    <row r="225" spans="1:59" x14ac:dyDescent="0.2">
      <c r="A225" s="333" t="str">
        <f>IF($B225="","",INDEX('All CCC'!A$7:A$754,MATCH(WatchList!$B225,'All CCC'!$B$7:$B$754,0)))</f>
        <v/>
      </c>
      <c r="B225" s="127"/>
      <c r="C225" s="334" t="str">
        <f>IF($B225="","",INDEX('All CCC'!C$7:C$754,MATCH(WatchList!$B225,'All CCC'!$B$7:$B$754,0)))</f>
        <v/>
      </c>
      <c r="D225" s="334" t="str">
        <f>IF($B225="","",INDEX('All CCC'!D$7:D$754,MATCH(WatchList!$B225,'All CCC'!$B$7:$B$754,0)))</f>
        <v/>
      </c>
      <c r="E225" s="334" t="str">
        <f>IF($B225="","",INDEX('All CCC'!E$7:E$754,MATCH(WatchList!$B225,'All CCC'!$B$7:$B$754,0)))</f>
        <v/>
      </c>
      <c r="F225" s="334" t="str">
        <f>IF($B225="","",INDEX('All CCC'!F$7:F$754,MATCH(WatchList!$B225,'All CCC'!$B$7:$B$754,0)))</f>
        <v/>
      </c>
      <c r="G225" s="334" t="str">
        <f>IF($B225="","",INDEX('All CCC'!G$7:G$754,MATCH(WatchList!$B225,'All CCC'!$B$7:$B$754,0)))</f>
        <v/>
      </c>
      <c r="H225" s="334" t="str">
        <f>IF($B225="","",INDEX('All CCC'!H$7:H$754,MATCH(WatchList!$B225,'All CCC'!$B$7:$B$754,0)))</f>
        <v/>
      </c>
      <c r="I225" s="334" t="str">
        <f>IF($B225="","",INDEX('All CCC'!I$7:I$754,MATCH(WatchList!$B225,'All CCC'!$B$7:$B$754,0)))</f>
        <v/>
      </c>
      <c r="J225" s="334" t="str">
        <f>IF($B225="","",INDEX('All CCC'!J$7:J$754,MATCH(WatchList!$B225,'All CCC'!$B$7:$B$754,0)))</f>
        <v/>
      </c>
      <c r="K225" s="334" t="str">
        <f>IF($B225="","",INDEX('All CCC'!K$7:K$754,MATCH(WatchList!$B225,'All CCC'!$B$7:$B$754,0)))</f>
        <v/>
      </c>
      <c r="L225" s="334" t="str">
        <f>IF($B225="","",INDEX('All CCC'!L$7:L$754,MATCH(WatchList!$B225,'All CCC'!$B$7:$B$754,0)))</f>
        <v/>
      </c>
      <c r="M225" s="334" t="str">
        <f>IF($B225="","",INDEX('All CCC'!M$7:M$754,MATCH(WatchList!$B225,'All CCC'!$B$7:$B$754,0)))</f>
        <v/>
      </c>
      <c r="N225" s="334" t="str">
        <f>IF($B225="","",INDEX('All CCC'!N$7:N$754,MATCH(WatchList!$B225,'All CCC'!$B$7:$B$754,0)))</f>
        <v/>
      </c>
      <c r="O225" s="334" t="str">
        <f>IF($B225="","",INDEX('All CCC'!O$7:O$754,MATCH(WatchList!$B225,'All CCC'!$B$7:$B$754,0)))</f>
        <v/>
      </c>
      <c r="P225" s="335" t="str">
        <f>IF($B225="","",INDEX('All CCC'!P$7:P$754,MATCH(WatchList!$B225,'All CCC'!$B$7:$B$754,0)))</f>
        <v/>
      </c>
      <c r="Q225" s="335" t="str">
        <f>IF($B225="","",INDEX('All CCC'!Q$7:Q$754,MATCH(WatchList!$B225,'All CCC'!$B$7:$B$754,0)))</f>
        <v/>
      </c>
      <c r="R225" s="334" t="str">
        <f>IF($B225="","",INDEX('All CCC'!R$7:R$754,MATCH(WatchList!$B225,'All CCC'!$B$7:$B$754,0)))</f>
        <v/>
      </c>
      <c r="S225" s="334" t="str">
        <f>IF($B225="","",INDEX('All CCC'!S$7:S$754,MATCH(WatchList!$B225,'All CCC'!$B$7:$B$754,0)))</f>
        <v/>
      </c>
      <c r="T225" s="334" t="str">
        <f>IF($B225="","",INDEX('All CCC'!T$7:T$754,MATCH(WatchList!$B225,'All CCC'!$B$7:$B$754,0)))</f>
        <v/>
      </c>
      <c r="U225" s="334" t="str">
        <f>IF($B225="","",INDEX('All CCC'!U$7:U$754,MATCH(WatchList!$B225,'All CCC'!$B$7:$B$754,0)))</f>
        <v/>
      </c>
      <c r="V225" s="334" t="str">
        <f>IF($B225="","",INDEX('All CCC'!V$7:V$754,MATCH(WatchList!$B225,'All CCC'!$B$7:$B$754,0)))</f>
        <v/>
      </c>
      <c r="W225" s="334" t="str">
        <f>IF($B225="","",INDEX('All CCC'!W$7:W$754,MATCH(WatchList!$B225,'All CCC'!$B$7:$B$754,0)))</f>
        <v/>
      </c>
      <c r="X225" s="334" t="str">
        <f>IF($B225="","",INDEX('All CCC'!X$7:X$754,MATCH(WatchList!$B225,'All CCC'!$B$7:$B$754,0)))</f>
        <v/>
      </c>
      <c r="Y225" s="334" t="str">
        <f>IF($B225="","",INDEX('All CCC'!Y$7:Y$754,MATCH(WatchList!$B225,'All CCC'!$B$7:$B$754,0)))</f>
        <v/>
      </c>
      <c r="Z225" s="334" t="str">
        <f>IF($B225="","",INDEX('All CCC'!Z$7:Z$754,MATCH(WatchList!$B225,'All CCC'!$B$7:$B$754,0)))</f>
        <v/>
      </c>
      <c r="AA225" s="334" t="str">
        <f>IF($B225="","",INDEX('All CCC'!AA$7:AA$754,MATCH(WatchList!$B225,'All CCC'!$B$7:$B$754,0)))</f>
        <v/>
      </c>
      <c r="AB225" s="334" t="str">
        <f>IF($B225="","",INDEX('All CCC'!AB$7:AB$754,MATCH(WatchList!$B225,'All CCC'!$B$7:$B$754,0)))</f>
        <v/>
      </c>
      <c r="AC225" s="334" t="str">
        <f>IF($B225="","",INDEX('All CCC'!AC$7:AC$754,MATCH(WatchList!$B225,'All CCC'!$B$7:$B$754,0)))</f>
        <v/>
      </c>
      <c r="AD225" s="334" t="str">
        <f>IF($B225="","",INDEX('All CCC'!AD$7:AD$754,MATCH(WatchList!$B225,'All CCC'!$B$7:$B$754,0)))</f>
        <v/>
      </c>
      <c r="AE225" s="334" t="str">
        <f>IF($B225="","",INDEX('All CCC'!AE$7:AE$754,MATCH(WatchList!$B225,'All CCC'!$B$7:$B$754,0)))</f>
        <v/>
      </c>
      <c r="AF225" s="334" t="str">
        <f>IF($B225="","",INDEX('All CCC'!AF$7:AF$754,MATCH(WatchList!$B225,'All CCC'!$B$7:$B$754,0)))</f>
        <v/>
      </c>
      <c r="AG225" s="334" t="str">
        <f>IF($B225="","",INDEX('All CCC'!AG$7:AG$754,MATCH(WatchList!$B225,'All CCC'!$B$7:$B$754,0)))</f>
        <v/>
      </c>
      <c r="AH225" s="334" t="str">
        <f>IF($B225="","",INDEX('All CCC'!AH$7:AH$754,MATCH(WatchList!$B225,'All CCC'!$B$7:$B$754,0)))</f>
        <v/>
      </c>
      <c r="AI225" s="334" t="str">
        <f>IF($B225="","",INDEX('All CCC'!AI$7:AI$754,MATCH(WatchList!$B225,'All CCC'!$B$7:$B$754,0)))</f>
        <v/>
      </c>
      <c r="AJ225" s="334" t="str">
        <f>IF($B225="","",INDEX('All CCC'!AJ$7:AJ$754,MATCH(WatchList!$B225,'All CCC'!$B$7:$B$754,0)))</f>
        <v/>
      </c>
      <c r="AK225" s="334" t="str">
        <f>IF($B225="","",INDEX('All CCC'!AK$7:AK$754,MATCH(WatchList!$B225,'All CCC'!$B$7:$B$754,0)))</f>
        <v/>
      </c>
      <c r="AL225" s="334" t="str">
        <f>IF($B225="","",INDEX('All CCC'!AL$7:AL$754,MATCH(WatchList!$B225,'All CCC'!$B$7:$B$754,0)))</f>
        <v/>
      </c>
      <c r="AM225" s="334" t="str">
        <f>IF($B225="","",INDEX('All CCC'!AM$7:AM$754,MATCH(WatchList!$B225,'All CCC'!$B$7:$B$754,0)))</f>
        <v/>
      </c>
      <c r="AN225" s="334" t="str">
        <f>IF($B225="","",INDEX('All CCC'!AN$7:AN$754,MATCH(WatchList!$B225,'All CCC'!$B$7:$B$754,0)))</f>
        <v/>
      </c>
      <c r="AO225" s="334" t="str">
        <f>IF($B225="","",INDEX('All CCC'!AO$7:AO$754,MATCH(WatchList!$B225,'All CCC'!$B$7:$B$754,0)))</f>
        <v/>
      </c>
      <c r="AP225" s="334" t="str">
        <f>IF($B225="","",INDEX('All CCC'!AP$7:AP$754,MATCH(WatchList!$B225,'All CCC'!$B$7:$B$754,0)))</f>
        <v/>
      </c>
      <c r="AQ225" s="334" t="str">
        <f>IF($B225="","",INDEX('All CCC'!AQ$7:AQ$754,MATCH(WatchList!$B225,'All CCC'!$B$7:$B$754,0)))</f>
        <v/>
      </c>
      <c r="AR225" s="334" t="str">
        <f>IF($B225="","",INDEX('All CCC'!AR$7:AR$754,MATCH(WatchList!$B225,'All CCC'!$B$7:$B$754,0)))</f>
        <v/>
      </c>
      <c r="AS225" s="334" t="str">
        <f>IF($B225="","",INDEX('All CCC'!AS$7:AS$754,MATCH(WatchList!$B225,'All CCC'!$B$7:$B$754,0)))</f>
        <v/>
      </c>
      <c r="AT225" s="334" t="str">
        <f>IF($B225="","",INDEX('All CCC'!AT$7:AT$754,MATCH(WatchList!$B225,'All CCC'!$B$7:$B$754,0)))</f>
        <v/>
      </c>
      <c r="AU225" s="334" t="str">
        <f>IF($B225="","",INDEX('All CCC'!AU$7:AU$754,MATCH(WatchList!$B225,'All CCC'!$B$7:$B$754,0)))</f>
        <v/>
      </c>
      <c r="AV225" s="334" t="str">
        <f>IF($B225="","",INDEX('All CCC'!AV$7:AV$754,MATCH(WatchList!$B225,'All CCC'!$B$7:$B$754,0)))</f>
        <v/>
      </c>
      <c r="AW225" s="334" t="str">
        <f>IF($B225="","",INDEX('All CCC'!AW$7:AW$754,MATCH(WatchList!$B225,'All CCC'!$B$7:$B$754,0)))</f>
        <v/>
      </c>
      <c r="AX225" s="334" t="str">
        <f>IF($B225="","",INDEX('All CCC'!AX$7:AX$754,MATCH(WatchList!$B225,'All CCC'!$B$7:$B$754,0)))</f>
        <v/>
      </c>
      <c r="AY225" s="334" t="str">
        <f>IF($B225="","",INDEX('All CCC'!AY$7:AY$754,MATCH(WatchList!$B225,'All CCC'!$B$7:$B$754,0)))</f>
        <v/>
      </c>
      <c r="AZ225" s="334" t="str">
        <f>IF($B225="","",INDEX('All CCC'!AZ$7:AZ$754,MATCH(WatchList!$B225,'All CCC'!$B$7:$B$754,0)))</f>
        <v/>
      </c>
      <c r="BA225" s="334" t="str">
        <f>IF($B225="","",INDEX('All CCC'!BA$7:BA$754,MATCH(WatchList!$B225,'All CCC'!$B$7:$B$754,0)))</f>
        <v/>
      </c>
      <c r="BB225" s="334" t="str">
        <f>IF($B225="","",INDEX('All CCC'!BB$7:BB$754,MATCH(WatchList!$B225,'All CCC'!$B$7:$B$754,0)))</f>
        <v/>
      </c>
      <c r="BC225" s="334" t="str">
        <f>IF($B225="","",INDEX('All CCC'!BC$7:BC$754,MATCH(WatchList!$B225,'All CCC'!$B$7:$B$754,0)))</f>
        <v/>
      </c>
      <c r="BD225" s="334" t="str">
        <f>IF($B225="","",INDEX('All CCC'!BD$7:BD$754,MATCH(WatchList!$B225,'All CCC'!$B$7:$B$754,0)))</f>
        <v/>
      </c>
      <c r="BE225" s="334" t="str">
        <f>IF($B225="","",INDEX('All CCC'!BE$7:BE$754,MATCH(WatchList!$B225,'All CCC'!$B$7:$B$754,0)))</f>
        <v/>
      </c>
      <c r="BF225" s="334" t="str">
        <f>IF($B225="","",INDEX('All CCC'!BF$7:BF$754,MATCH(WatchList!$B225,'All CCC'!$B$7:$B$754,0)))</f>
        <v/>
      </c>
      <c r="BG225" s="334" t="str">
        <f>IF($B225="","",INDEX('All CCC'!BG$7:BG$754,MATCH(WatchList!$B225,'All CCC'!$B$7:$B$754,0)))</f>
        <v/>
      </c>
    </row>
    <row r="226" spans="1:59" x14ac:dyDescent="0.2">
      <c r="A226" s="333" t="str">
        <f>IF($B226="","",INDEX('All CCC'!A$7:A$754,MATCH(WatchList!$B226,'All CCC'!$B$7:$B$754,0)))</f>
        <v/>
      </c>
      <c r="B226" s="127"/>
      <c r="C226" s="334" t="str">
        <f>IF($B226="","",INDEX('All CCC'!C$7:C$754,MATCH(WatchList!$B226,'All CCC'!$B$7:$B$754,0)))</f>
        <v/>
      </c>
      <c r="D226" s="334" t="str">
        <f>IF($B226="","",INDEX('All CCC'!D$7:D$754,MATCH(WatchList!$B226,'All CCC'!$B$7:$B$754,0)))</f>
        <v/>
      </c>
      <c r="E226" s="334" t="str">
        <f>IF($B226="","",INDEX('All CCC'!E$7:E$754,MATCH(WatchList!$B226,'All CCC'!$B$7:$B$754,0)))</f>
        <v/>
      </c>
      <c r="F226" s="334" t="str">
        <f>IF($B226="","",INDEX('All CCC'!F$7:F$754,MATCH(WatchList!$B226,'All CCC'!$B$7:$B$754,0)))</f>
        <v/>
      </c>
      <c r="G226" s="334" t="str">
        <f>IF($B226="","",INDEX('All CCC'!G$7:G$754,MATCH(WatchList!$B226,'All CCC'!$B$7:$B$754,0)))</f>
        <v/>
      </c>
      <c r="H226" s="334" t="str">
        <f>IF($B226="","",INDEX('All CCC'!H$7:H$754,MATCH(WatchList!$B226,'All CCC'!$B$7:$B$754,0)))</f>
        <v/>
      </c>
      <c r="I226" s="334" t="str">
        <f>IF($B226="","",INDEX('All CCC'!I$7:I$754,MATCH(WatchList!$B226,'All CCC'!$B$7:$B$754,0)))</f>
        <v/>
      </c>
      <c r="J226" s="334" t="str">
        <f>IF($B226="","",INDEX('All CCC'!J$7:J$754,MATCH(WatchList!$B226,'All CCC'!$B$7:$B$754,0)))</f>
        <v/>
      </c>
      <c r="K226" s="334" t="str">
        <f>IF($B226="","",INDEX('All CCC'!K$7:K$754,MATCH(WatchList!$B226,'All CCC'!$B$7:$B$754,0)))</f>
        <v/>
      </c>
      <c r="L226" s="334" t="str">
        <f>IF($B226="","",INDEX('All CCC'!L$7:L$754,MATCH(WatchList!$B226,'All CCC'!$B$7:$B$754,0)))</f>
        <v/>
      </c>
      <c r="M226" s="334" t="str">
        <f>IF($B226="","",INDEX('All CCC'!M$7:M$754,MATCH(WatchList!$B226,'All CCC'!$B$7:$B$754,0)))</f>
        <v/>
      </c>
      <c r="N226" s="334" t="str">
        <f>IF($B226="","",INDEX('All CCC'!N$7:N$754,MATCH(WatchList!$B226,'All CCC'!$B$7:$B$754,0)))</f>
        <v/>
      </c>
      <c r="O226" s="334" t="str">
        <f>IF($B226="","",INDEX('All CCC'!O$7:O$754,MATCH(WatchList!$B226,'All CCC'!$B$7:$B$754,0)))</f>
        <v/>
      </c>
      <c r="P226" s="335" t="str">
        <f>IF($B226="","",INDEX('All CCC'!P$7:P$754,MATCH(WatchList!$B226,'All CCC'!$B$7:$B$754,0)))</f>
        <v/>
      </c>
      <c r="Q226" s="335" t="str">
        <f>IF($B226="","",INDEX('All CCC'!Q$7:Q$754,MATCH(WatchList!$B226,'All CCC'!$B$7:$B$754,0)))</f>
        <v/>
      </c>
      <c r="R226" s="334" t="str">
        <f>IF($B226="","",INDEX('All CCC'!R$7:R$754,MATCH(WatchList!$B226,'All CCC'!$B$7:$B$754,0)))</f>
        <v/>
      </c>
      <c r="S226" s="334" t="str">
        <f>IF($B226="","",INDEX('All CCC'!S$7:S$754,MATCH(WatchList!$B226,'All CCC'!$B$7:$B$754,0)))</f>
        <v/>
      </c>
      <c r="T226" s="334" t="str">
        <f>IF($B226="","",INDEX('All CCC'!T$7:T$754,MATCH(WatchList!$B226,'All CCC'!$B$7:$B$754,0)))</f>
        <v/>
      </c>
      <c r="U226" s="334" t="str">
        <f>IF($B226="","",INDEX('All CCC'!U$7:U$754,MATCH(WatchList!$B226,'All CCC'!$B$7:$B$754,0)))</f>
        <v/>
      </c>
      <c r="V226" s="334" t="str">
        <f>IF($B226="","",INDEX('All CCC'!V$7:V$754,MATCH(WatchList!$B226,'All CCC'!$B$7:$B$754,0)))</f>
        <v/>
      </c>
      <c r="W226" s="334" t="str">
        <f>IF($B226="","",INDEX('All CCC'!W$7:W$754,MATCH(WatchList!$B226,'All CCC'!$B$7:$B$754,0)))</f>
        <v/>
      </c>
      <c r="X226" s="334" t="str">
        <f>IF($B226="","",INDEX('All CCC'!X$7:X$754,MATCH(WatchList!$B226,'All CCC'!$B$7:$B$754,0)))</f>
        <v/>
      </c>
      <c r="Y226" s="334" t="str">
        <f>IF($B226="","",INDEX('All CCC'!Y$7:Y$754,MATCH(WatchList!$B226,'All CCC'!$B$7:$B$754,0)))</f>
        <v/>
      </c>
      <c r="Z226" s="334" t="str">
        <f>IF($B226="","",INDEX('All CCC'!Z$7:Z$754,MATCH(WatchList!$B226,'All CCC'!$B$7:$B$754,0)))</f>
        <v/>
      </c>
      <c r="AA226" s="334" t="str">
        <f>IF($B226="","",INDEX('All CCC'!AA$7:AA$754,MATCH(WatchList!$B226,'All CCC'!$B$7:$B$754,0)))</f>
        <v/>
      </c>
      <c r="AB226" s="334" t="str">
        <f>IF($B226="","",INDEX('All CCC'!AB$7:AB$754,MATCH(WatchList!$B226,'All CCC'!$B$7:$B$754,0)))</f>
        <v/>
      </c>
      <c r="AC226" s="334" t="str">
        <f>IF($B226="","",INDEX('All CCC'!AC$7:AC$754,MATCH(WatchList!$B226,'All CCC'!$B$7:$B$754,0)))</f>
        <v/>
      </c>
      <c r="AD226" s="334" t="str">
        <f>IF($B226="","",INDEX('All CCC'!AD$7:AD$754,MATCH(WatchList!$B226,'All CCC'!$B$7:$B$754,0)))</f>
        <v/>
      </c>
      <c r="AE226" s="334" t="str">
        <f>IF($B226="","",INDEX('All CCC'!AE$7:AE$754,MATCH(WatchList!$B226,'All CCC'!$B$7:$B$754,0)))</f>
        <v/>
      </c>
      <c r="AF226" s="334" t="str">
        <f>IF($B226="","",INDEX('All CCC'!AF$7:AF$754,MATCH(WatchList!$B226,'All CCC'!$B$7:$B$754,0)))</f>
        <v/>
      </c>
      <c r="AG226" s="334" t="str">
        <f>IF($B226="","",INDEX('All CCC'!AG$7:AG$754,MATCH(WatchList!$B226,'All CCC'!$B$7:$B$754,0)))</f>
        <v/>
      </c>
      <c r="AH226" s="334" t="str">
        <f>IF($B226="","",INDEX('All CCC'!AH$7:AH$754,MATCH(WatchList!$B226,'All CCC'!$B$7:$B$754,0)))</f>
        <v/>
      </c>
      <c r="AI226" s="334" t="str">
        <f>IF($B226="","",INDEX('All CCC'!AI$7:AI$754,MATCH(WatchList!$B226,'All CCC'!$B$7:$B$754,0)))</f>
        <v/>
      </c>
      <c r="AJ226" s="334" t="str">
        <f>IF($B226="","",INDEX('All CCC'!AJ$7:AJ$754,MATCH(WatchList!$B226,'All CCC'!$B$7:$B$754,0)))</f>
        <v/>
      </c>
      <c r="AK226" s="334" t="str">
        <f>IF($B226="","",INDEX('All CCC'!AK$7:AK$754,MATCH(WatchList!$B226,'All CCC'!$B$7:$B$754,0)))</f>
        <v/>
      </c>
      <c r="AL226" s="334" t="str">
        <f>IF($B226="","",INDEX('All CCC'!AL$7:AL$754,MATCH(WatchList!$B226,'All CCC'!$B$7:$B$754,0)))</f>
        <v/>
      </c>
      <c r="AM226" s="334" t="str">
        <f>IF($B226="","",INDEX('All CCC'!AM$7:AM$754,MATCH(WatchList!$B226,'All CCC'!$B$7:$B$754,0)))</f>
        <v/>
      </c>
      <c r="AN226" s="334" t="str">
        <f>IF($B226="","",INDEX('All CCC'!AN$7:AN$754,MATCH(WatchList!$B226,'All CCC'!$B$7:$B$754,0)))</f>
        <v/>
      </c>
      <c r="AO226" s="334" t="str">
        <f>IF($B226="","",INDEX('All CCC'!AO$7:AO$754,MATCH(WatchList!$B226,'All CCC'!$B$7:$B$754,0)))</f>
        <v/>
      </c>
      <c r="AP226" s="334" t="str">
        <f>IF($B226="","",INDEX('All CCC'!AP$7:AP$754,MATCH(WatchList!$B226,'All CCC'!$B$7:$B$754,0)))</f>
        <v/>
      </c>
      <c r="AQ226" s="334" t="str">
        <f>IF($B226="","",INDEX('All CCC'!AQ$7:AQ$754,MATCH(WatchList!$B226,'All CCC'!$B$7:$B$754,0)))</f>
        <v/>
      </c>
      <c r="AR226" s="334" t="str">
        <f>IF($B226="","",INDEX('All CCC'!AR$7:AR$754,MATCH(WatchList!$B226,'All CCC'!$B$7:$B$754,0)))</f>
        <v/>
      </c>
      <c r="AS226" s="334" t="str">
        <f>IF($B226="","",INDEX('All CCC'!AS$7:AS$754,MATCH(WatchList!$B226,'All CCC'!$B$7:$B$754,0)))</f>
        <v/>
      </c>
      <c r="AT226" s="334" t="str">
        <f>IF($B226="","",INDEX('All CCC'!AT$7:AT$754,MATCH(WatchList!$B226,'All CCC'!$B$7:$B$754,0)))</f>
        <v/>
      </c>
      <c r="AU226" s="334" t="str">
        <f>IF($B226="","",INDEX('All CCC'!AU$7:AU$754,MATCH(WatchList!$B226,'All CCC'!$B$7:$B$754,0)))</f>
        <v/>
      </c>
      <c r="AV226" s="334" t="str">
        <f>IF($B226="","",INDEX('All CCC'!AV$7:AV$754,MATCH(WatchList!$B226,'All CCC'!$B$7:$B$754,0)))</f>
        <v/>
      </c>
      <c r="AW226" s="334" t="str">
        <f>IF($B226="","",INDEX('All CCC'!AW$7:AW$754,MATCH(WatchList!$B226,'All CCC'!$B$7:$B$754,0)))</f>
        <v/>
      </c>
      <c r="AX226" s="334" t="str">
        <f>IF($B226="","",INDEX('All CCC'!AX$7:AX$754,MATCH(WatchList!$B226,'All CCC'!$B$7:$B$754,0)))</f>
        <v/>
      </c>
      <c r="AY226" s="334" t="str">
        <f>IF($B226="","",INDEX('All CCC'!AY$7:AY$754,MATCH(WatchList!$B226,'All CCC'!$B$7:$B$754,0)))</f>
        <v/>
      </c>
      <c r="AZ226" s="334" t="str">
        <f>IF($B226="","",INDEX('All CCC'!AZ$7:AZ$754,MATCH(WatchList!$B226,'All CCC'!$B$7:$B$754,0)))</f>
        <v/>
      </c>
      <c r="BA226" s="334" t="str">
        <f>IF($B226="","",INDEX('All CCC'!BA$7:BA$754,MATCH(WatchList!$B226,'All CCC'!$B$7:$B$754,0)))</f>
        <v/>
      </c>
      <c r="BB226" s="334" t="str">
        <f>IF($B226="","",INDEX('All CCC'!BB$7:BB$754,MATCH(WatchList!$B226,'All CCC'!$B$7:$B$754,0)))</f>
        <v/>
      </c>
      <c r="BC226" s="334" t="str">
        <f>IF($B226="","",INDEX('All CCC'!BC$7:BC$754,MATCH(WatchList!$B226,'All CCC'!$B$7:$B$754,0)))</f>
        <v/>
      </c>
      <c r="BD226" s="334" t="str">
        <f>IF($B226="","",INDEX('All CCC'!BD$7:BD$754,MATCH(WatchList!$B226,'All CCC'!$B$7:$B$754,0)))</f>
        <v/>
      </c>
      <c r="BE226" s="334" t="str">
        <f>IF($B226="","",INDEX('All CCC'!BE$7:BE$754,MATCH(WatchList!$B226,'All CCC'!$B$7:$B$754,0)))</f>
        <v/>
      </c>
      <c r="BF226" s="334" t="str">
        <f>IF($B226="","",INDEX('All CCC'!BF$7:BF$754,MATCH(WatchList!$B226,'All CCC'!$B$7:$B$754,0)))</f>
        <v/>
      </c>
      <c r="BG226" s="334" t="str">
        <f>IF($B226="","",INDEX('All CCC'!BG$7:BG$754,MATCH(WatchList!$B226,'All CCC'!$B$7:$B$754,0)))</f>
        <v/>
      </c>
    </row>
    <row r="227" spans="1:59" x14ac:dyDescent="0.2">
      <c r="A227" s="333" t="str">
        <f>IF($B227="","",INDEX('All CCC'!A$7:A$754,MATCH(WatchList!$B227,'All CCC'!$B$7:$B$754,0)))</f>
        <v/>
      </c>
      <c r="B227" s="127"/>
      <c r="C227" s="334" t="str">
        <f>IF($B227="","",INDEX('All CCC'!C$7:C$754,MATCH(WatchList!$B227,'All CCC'!$B$7:$B$754,0)))</f>
        <v/>
      </c>
      <c r="D227" s="334" t="str">
        <f>IF($B227="","",INDEX('All CCC'!D$7:D$754,MATCH(WatchList!$B227,'All CCC'!$B$7:$B$754,0)))</f>
        <v/>
      </c>
      <c r="E227" s="334" t="str">
        <f>IF($B227="","",INDEX('All CCC'!E$7:E$754,MATCH(WatchList!$B227,'All CCC'!$B$7:$B$754,0)))</f>
        <v/>
      </c>
      <c r="F227" s="334" t="str">
        <f>IF($B227="","",INDEX('All CCC'!F$7:F$754,MATCH(WatchList!$B227,'All CCC'!$B$7:$B$754,0)))</f>
        <v/>
      </c>
      <c r="G227" s="334" t="str">
        <f>IF($B227="","",INDEX('All CCC'!G$7:G$754,MATCH(WatchList!$B227,'All CCC'!$B$7:$B$754,0)))</f>
        <v/>
      </c>
      <c r="H227" s="334" t="str">
        <f>IF($B227="","",INDEX('All CCC'!H$7:H$754,MATCH(WatchList!$B227,'All CCC'!$B$7:$B$754,0)))</f>
        <v/>
      </c>
      <c r="I227" s="334" t="str">
        <f>IF($B227="","",INDEX('All CCC'!I$7:I$754,MATCH(WatchList!$B227,'All CCC'!$B$7:$B$754,0)))</f>
        <v/>
      </c>
      <c r="J227" s="334" t="str">
        <f>IF($B227="","",INDEX('All CCC'!J$7:J$754,MATCH(WatchList!$B227,'All CCC'!$B$7:$B$754,0)))</f>
        <v/>
      </c>
      <c r="K227" s="334" t="str">
        <f>IF($B227="","",INDEX('All CCC'!K$7:K$754,MATCH(WatchList!$B227,'All CCC'!$B$7:$B$754,0)))</f>
        <v/>
      </c>
      <c r="L227" s="334" t="str">
        <f>IF($B227="","",INDEX('All CCC'!L$7:L$754,MATCH(WatchList!$B227,'All CCC'!$B$7:$B$754,0)))</f>
        <v/>
      </c>
      <c r="M227" s="334" t="str">
        <f>IF($B227="","",INDEX('All CCC'!M$7:M$754,MATCH(WatchList!$B227,'All CCC'!$B$7:$B$754,0)))</f>
        <v/>
      </c>
      <c r="N227" s="334" t="str">
        <f>IF($B227="","",INDEX('All CCC'!N$7:N$754,MATCH(WatchList!$B227,'All CCC'!$B$7:$B$754,0)))</f>
        <v/>
      </c>
      <c r="O227" s="334" t="str">
        <f>IF($B227="","",INDEX('All CCC'!O$7:O$754,MATCH(WatchList!$B227,'All CCC'!$B$7:$B$754,0)))</f>
        <v/>
      </c>
      <c r="P227" s="335" t="str">
        <f>IF($B227="","",INDEX('All CCC'!P$7:P$754,MATCH(WatchList!$B227,'All CCC'!$B$7:$B$754,0)))</f>
        <v/>
      </c>
      <c r="Q227" s="335" t="str">
        <f>IF($B227="","",INDEX('All CCC'!Q$7:Q$754,MATCH(WatchList!$B227,'All CCC'!$B$7:$B$754,0)))</f>
        <v/>
      </c>
      <c r="R227" s="334" t="str">
        <f>IF($B227="","",INDEX('All CCC'!R$7:R$754,MATCH(WatchList!$B227,'All CCC'!$B$7:$B$754,0)))</f>
        <v/>
      </c>
      <c r="S227" s="334" t="str">
        <f>IF($B227="","",INDEX('All CCC'!S$7:S$754,MATCH(WatchList!$B227,'All CCC'!$B$7:$B$754,0)))</f>
        <v/>
      </c>
      <c r="T227" s="334" t="str">
        <f>IF($B227="","",INDEX('All CCC'!T$7:T$754,MATCH(WatchList!$B227,'All CCC'!$B$7:$B$754,0)))</f>
        <v/>
      </c>
      <c r="U227" s="334" t="str">
        <f>IF($B227="","",INDEX('All CCC'!U$7:U$754,MATCH(WatchList!$B227,'All CCC'!$B$7:$B$754,0)))</f>
        <v/>
      </c>
      <c r="V227" s="334" t="str">
        <f>IF($B227="","",INDEX('All CCC'!V$7:V$754,MATCH(WatchList!$B227,'All CCC'!$B$7:$B$754,0)))</f>
        <v/>
      </c>
      <c r="W227" s="334" t="str">
        <f>IF($B227="","",INDEX('All CCC'!W$7:W$754,MATCH(WatchList!$B227,'All CCC'!$B$7:$B$754,0)))</f>
        <v/>
      </c>
      <c r="X227" s="334" t="str">
        <f>IF($B227="","",INDEX('All CCC'!X$7:X$754,MATCH(WatchList!$B227,'All CCC'!$B$7:$B$754,0)))</f>
        <v/>
      </c>
      <c r="Y227" s="334" t="str">
        <f>IF($B227="","",INDEX('All CCC'!Y$7:Y$754,MATCH(WatchList!$B227,'All CCC'!$B$7:$B$754,0)))</f>
        <v/>
      </c>
      <c r="Z227" s="334" t="str">
        <f>IF($B227="","",INDEX('All CCC'!Z$7:Z$754,MATCH(WatchList!$B227,'All CCC'!$B$7:$B$754,0)))</f>
        <v/>
      </c>
      <c r="AA227" s="334" t="str">
        <f>IF($B227="","",INDEX('All CCC'!AA$7:AA$754,MATCH(WatchList!$B227,'All CCC'!$B$7:$B$754,0)))</f>
        <v/>
      </c>
      <c r="AB227" s="334" t="str">
        <f>IF($B227="","",INDEX('All CCC'!AB$7:AB$754,MATCH(WatchList!$B227,'All CCC'!$B$7:$B$754,0)))</f>
        <v/>
      </c>
      <c r="AC227" s="334" t="str">
        <f>IF($B227="","",INDEX('All CCC'!AC$7:AC$754,MATCH(WatchList!$B227,'All CCC'!$B$7:$B$754,0)))</f>
        <v/>
      </c>
      <c r="AD227" s="334" t="str">
        <f>IF($B227="","",INDEX('All CCC'!AD$7:AD$754,MATCH(WatchList!$B227,'All CCC'!$B$7:$B$754,0)))</f>
        <v/>
      </c>
      <c r="AE227" s="334" t="str">
        <f>IF($B227="","",INDEX('All CCC'!AE$7:AE$754,MATCH(WatchList!$B227,'All CCC'!$B$7:$B$754,0)))</f>
        <v/>
      </c>
      <c r="AF227" s="334" t="str">
        <f>IF($B227="","",INDEX('All CCC'!AF$7:AF$754,MATCH(WatchList!$B227,'All CCC'!$B$7:$B$754,0)))</f>
        <v/>
      </c>
      <c r="AG227" s="334" t="str">
        <f>IF($B227="","",INDEX('All CCC'!AG$7:AG$754,MATCH(WatchList!$B227,'All CCC'!$B$7:$B$754,0)))</f>
        <v/>
      </c>
      <c r="AH227" s="334" t="str">
        <f>IF($B227="","",INDEX('All CCC'!AH$7:AH$754,MATCH(WatchList!$B227,'All CCC'!$B$7:$B$754,0)))</f>
        <v/>
      </c>
      <c r="AI227" s="334" t="str">
        <f>IF($B227="","",INDEX('All CCC'!AI$7:AI$754,MATCH(WatchList!$B227,'All CCC'!$B$7:$B$754,0)))</f>
        <v/>
      </c>
      <c r="AJ227" s="334" t="str">
        <f>IF($B227="","",INDEX('All CCC'!AJ$7:AJ$754,MATCH(WatchList!$B227,'All CCC'!$B$7:$B$754,0)))</f>
        <v/>
      </c>
      <c r="AK227" s="334" t="str">
        <f>IF($B227="","",INDEX('All CCC'!AK$7:AK$754,MATCH(WatchList!$B227,'All CCC'!$B$7:$B$754,0)))</f>
        <v/>
      </c>
      <c r="AL227" s="334" t="str">
        <f>IF($B227="","",INDEX('All CCC'!AL$7:AL$754,MATCH(WatchList!$B227,'All CCC'!$B$7:$B$754,0)))</f>
        <v/>
      </c>
      <c r="AM227" s="334" t="str">
        <f>IF($B227="","",INDEX('All CCC'!AM$7:AM$754,MATCH(WatchList!$B227,'All CCC'!$B$7:$B$754,0)))</f>
        <v/>
      </c>
      <c r="AN227" s="334" t="str">
        <f>IF($B227="","",INDEX('All CCC'!AN$7:AN$754,MATCH(WatchList!$B227,'All CCC'!$B$7:$B$754,0)))</f>
        <v/>
      </c>
      <c r="AO227" s="334" t="str">
        <f>IF($B227="","",INDEX('All CCC'!AO$7:AO$754,MATCH(WatchList!$B227,'All CCC'!$B$7:$B$754,0)))</f>
        <v/>
      </c>
      <c r="AP227" s="334" t="str">
        <f>IF($B227="","",INDEX('All CCC'!AP$7:AP$754,MATCH(WatchList!$B227,'All CCC'!$B$7:$B$754,0)))</f>
        <v/>
      </c>
      <c r="AQ227" s="334" t="str">
        <f>IF($B227="","",INDEX('All CCC'!AQ$7:AQ$754,MATCH(WatchList!$B227,'All CCC'!$B$7:$B$754,0)))</f>
        <v/>
      </c>
      <c r="AR227" s="334" t="str">
        <f>IF($B227="","",INDEX('All CCC'!AR$7:AR$754,MATCH(WatchList!$B227,'All CCC'!$B$7:$B$754,0)))</f>
        <v/>
      </c>
      <c r="AS227" s="334" t="str">
        <f>IF($B227="","",INDEX('All CCC'!AS$7:AS$754,MATCH(WatchList!$B227,'All CCC'!$B$7:$B$754,0)))</f>
        <v/>
      </c>
      <c r="AT227" s="334" t="str">
        <f>IF($B227="","",INDEX('All CCC'!AT$7:AT$754,MATCH(WatchList!$B227,'All CCC'!$B$7:$B$754,0)))</f>
        <v/>
      </c>
      <c r="AU227" s="334" t="str">
        <f>IF($B227="","",INDEX('All CCC'!AU$7:AU$754,MATCH(WatchList!$B227,'All CCC'!$B$7:$B$754,0)))</f>
        <v/>
      </c>
      <c r="AV227" s="334" t="str">
        <f>IF($B227="","",INDEX('All CCC'!AV$7:AV$754,MATCH(WatchList!$B227,'All CCC'!$B$7:$B$754,0)))</f>
        <v/>
      </c>
      <c r="AW227" s="334" t="str">
        <f>IF($B227="","",INDEX('All CCC'!AW$7:AW$754,MATCH(WatchList!$B227,'All CCC'!$B$7:$B$754,0)))</f>
        <v/>
      </c>
      <c r="AX227" s="334" t="str">
        <f>IF($B227="","",INDEX('All CCC'!AX$7:AX$754,MATCH(WatchList!$B227,'All CCC'!$B$7:$B$754,0)))</f>
        <v/>
      </c>
      <c r="AY227" s="334" t="str">
        <f>IF($B227="","",INDEX('All CCC'!AY$7:AY$754,MATCH(WatchList!$B227,'All CCC'!$B$7:$B$754,0)))</f>
        <v/>
      </c>
      <c r="AZ227" s="334" t="str">
        <f>IF($B227="","",INDEX('All CCC'!AZ$7:AZ$754,MATCH(WatchList!$B227,'All CCC'!$B$7:$B$754,0)))</f>
        <v/>
      </c>
      <c r="BA227" s="334" t="str">
        <f>IF($B227="","",INDEX('All CCC'!BA$7:BA$754,MATCH(WatchList!$B227,'All CCC'!$B$7:$B$754,0)))</f>
        <v/>
      </c>
      <c r="BB227" s="334" t="str">
        <f>IF($B227="","",INDEX('All CCC'!BB$7:BB$754,MATCH(WatchList!$B227,'All CCC'!$B$7:$B$754,0)))</f>
        <v/>
      </c>
      <c r="BC227" s="334" t="str">
        <f>IF($B227="","",INDEX('All CCC'!BC$7:BC$754,MATCH(WatchList!$B227,'All CCC'!$B$7:$B$754,0)))</f>
        <v/>
      </c>
      <c r="BD227" s="334" t="str">
        <f>IF($B227="","",INDEX('All CCC'!BD$7:BD$754,MATCH(WatchList!$B227,'All CCC'!$B$7:$B$754,0)))</f>
        <v/>
      </c>
      <c r="BE227" s="334" t="str">
        <f>IF($B227="","",INDEX('All CCC'!BE$7:BE$754,MATCH(WatchList!$B227,'All CCC'!$B$7:$B$754,0)))</f>
        <v/>
      </c>
      <c r="BF227" s="334" t="str">
        <f>IF($B227="","",INDEX('All CCC'!BF$7:BF$754,MATCH(WatchList!$B227,'All CCC'!$B$7:$B$754,0)))</f>
        <v/>
      </c>
      <c r="BG227" s="334" t="str">
        <f>IF($B227="","",INDEX('All CCC'!BG$7:BG$754,MATCH(WatchList!$B227,'All CCC'!$B$7:$B$754,0)))</f>
        <v/>
      </c>
    </row>
    <row r="228" spans="1:59" x14ac:dyDescent="0.2">
      <c r="A228" s="333" t="str">
        <f>IF($B228="","",INDEX('All CCC'!A$7:A$754,MATCH(WatchList!$B228,'All CCC'!$B$7:$B$754,0)))</f>
        <v/>
      </c>
      <c r="B228" s="127"/>
      <c r="C228" s="334" t="str">
        <f>IF($B228="","",INDEX('All CCC'!C$7:C$754,MATCH(WatchList!$B228,'All CCC'!$B$7:$B$754,0)))</f>
        <v/>
      </c>
      <c r="D228" s="334" t="str">
        <f>IF($B228="","",INDEX('All CCC'!D$7:D$754,MATCH(WatchList!$B228,'All CCC'!$B$7:$B$754,0)))</f>
        <v/>
      </c>
      <c r="E228" s="334" t="str">
        <f>IF($B228="","",INDEX('All CCC'!E$7:E$754,MATCH(WatchList!$B228,'All CCC'!$B$7:$B$754,0)))</f>
        <v/>
      </c>
      <c r="F228" s="334" t="str">
        <f>IF($B228="","",INDEX('All CCC'!F$7:F$754,MATCH(WatchList!$B228,'All CCC'!$B$7:$B$754,0)))</f>
        <v/>
      </c>
      <c r="G228" s="334" t="str">
        <f>IF($B228="","",INDEX('All CCC'!G$7:G$754,MATCH(WatchList!$B228,'All CCC'!$B$7:$B$754,0)))</f>
        <v/>
      </c>
      <c r="H228" s="334" t="str">
        <f>IF($B228="","",INDEX('All CCC'!H$7:H$754,MATCH(WatchList!$B228,'All CCC'!$B$7:$B$754,0)))</f>
        <v/>
      </c>
      <c r="I228" s="334" t="str">
        <f>IF($B228="","",INDEX('All CCC'!I$7:I$754,MATCH(WatchList!$B228,'All CCC'!$B$7:$B$754,0)))</f>
        <v/>
      </c>
      <c r="J228" s="334" t="str">
        <f>IF($B228="","",INDEX('All CCC'!J$7:J$754,MATCH(WatchList!$B228,'All CCC'!$B$7:$B$754,0)))</f>
        <v/>
      </c>
      <c r="K228" s="334" t="str">
        <f>IF($B228="","",INDEX('All CCC'!K$7:K$754,MATCH(WatchList!$B228,'All CCC'!$B$7:$B$754,0)))</f>
        <v/>
      </c>
      <c r="L228" s="334" t="str">
        <f>IF($B228="","",INDEX('All CCC'!L$7:L$754,MATCH(WatchList!$B228,'All CCC'!$B$7:$B$754,0)))</f>
        <v/>
      </c>
      <c r="M228" s="334" t="str">
        <f>IF($B228="","",INDEX('All CCC'!M$7:M$754,MATCH(WatchList!$B228,'All CCC'!$B$7:$B$754,0)))</f>
        <v/>
      </c>
      <c r="N228" s="334" t="str">
        <f>IF($B228="","",INDEX('All CCC'!N$7:N$754,MATCH(WatchList!$B228,'All CCC'!$B$7:$B$754,0)))</f>
        <v/>
      </c>
      <c r="O228" s="334" t="str">
        <f>IF($B228="","",INDEX('All CCC'!O$7:O$754,MATCH(WatchList!$B228,'All CCC'!$B$7:$B$754,0)))</f>
        <v/>
      </c>
      <c r="P228" s="335" t="str">
        <f>IF($B228="","",INDEX('All CCC'!P$7:P$754,MATCH(WatchList!$B228,'All CCC'!$B$7:$B$754,0)))</f>
        <v/>
      </c>
      <c r="Q228" s="335" t="str">
        <f>IF($B228="","",INDEX('All CCC'!Q$7:Q$754,MATCH(WatchList!$B228,'All CCC'!$B$7:$B$754,0)))</f>
        <v/>
      </c>
      <c r="R228" s="334" t="str">
        <f>IF($B228="","",INDEX('All CCC'!R$7:R$754,MATCH(WatchList!$B228,'All CCC'!$B$7:$B$754,0)))</f>
        <v/>
      </c>
      <c r="S228" s="334" t="str">
        <f>IF($B228="","",INDEX('All CCC'!S$7:S$754,MATCH(WatchList!$B228,'All CCC'!$B$7:$B$754,0)))</f>
        <v/>
      </c>
      <c r="T228" s="334" t="str">
        <f>IF($B228="","",INDEX('All CCC'!T$7:T$754,MATCH(WatchList!$B228,'All CCC'!$B$7:$B$754,0)))</f>
        <v/>
      </c>
      <c r="U228" s="334" t="str">
        <f>IF($B228="","",INDEX('All CCC'!U$7:U$754,MATCH(WatchList!$B228,'All CCC'!$B$7:$B$754,0)))</f>
        <v/>
      </c>
      <c r="V228" s="334" t="str">
        <f>IF($B228="","",INDEX('All CCC'!V$7:V$754,MATCH(WatchList!$B228,'All CCC'!$B$7:$B$754,0)))</f>
        <v/>
      </c>
      <c r="W228" s="334" t="str">
        <f>IF($B228="","",INDEX('All CCC'!W$7:W$754,MATCH(WatchList!$B228,'All CCC'!$B$7:$B$754,0)))</f>
        <v/>
      </c>
      <c r="X228" s="334" t="str">
        <f>IF($B228="","",INDEX('All CCC'!X$7:X$754,MATCH(WatchList!$B228,'All CCC'!$B$7:$B$754,0)))</f>
        <v/>
      </c>
      <c r="Y228" s="334" t="str">
        <f>IF($B228="","",INDEX('All CCC'!Y$7:Y$754,MATCH(WatchList!$B228,'All CCC'!$B$7:$B$754,0)))</f>
        <v/>
      </c>
      <c r="Z228" s="334" t="str">
        <f>IF($B228="","",INDEX('All CCC'!Z$7:Z$754,MATCH(WatchList!$B228,'All CCC'!$B$7:$B$754,0)))</f>
        <v/>
      </c>
      <c r="AA228" s="334" t="str">
        <f>IF($B228="","",INDEX('All CCC'!AA$7:AA$754,MATCH(WatchList!$B228,'All CCC'!$B$7:$B$754,0)))</f>
        <v/>
      </c>
      <c r="AB228" s="334" t="str">
        <f>IF($B228="","",INDEX('All CCC'!AB$7:AB$754,MATCH(WatchList!$B228,'All CCC'!$B$7:$B$754,0)))</f>
        <v/>
      </c>
      <c r="AC228" s="334" t="str">
        <f>IF($B228="","",INDEX('All CCC'!AC$7:AC$754,MATCH(WatchList!$B228,'All CCC'!$B$7:$B$754,0)))</f>
        <v/>
      </c>
      <c r="AD228" s="334" t="str">
        <f>IF($B228="","",INDEX('All CCC'!AD$7:AD$754,MATCH(WatchList!$B228,'All CCC'!$B$7:$B$754,0)))</f>
        <v/>
      </c>
      <c r="AE228" s="334" t="str">
        <f>IF($B228="","",INDEX('All CCC'!AE$7:AE$754,MATCH(WatchList!$B228,'All CCC'!$B$7:$B$754,0)))</f>
        <v/>
      </c>
      <c r="AF228" s="334" t="str">
        <f>IF($B228="","",INDEX('All CCC'!AF$7:AF$754,MATCH(WatchList!$B228,'All CCC'!$B$7:$B$754,0)))</f>
        <v/>
      </c>
      <c r="AG228" s="334" t="str">
        <f>IF($B228="","",INDEX('All CCC'!AG$7:AG$754,MATCH(WatchList!$B228,'All CCC'!$B$7:$B$754,0)))</f>
        <v/>
      </c>
      <c r="AH228" s="334" t="str">
        <f>IF($B228="","",INDEX('All CCC'!AH$7:AH$754,MATCH(WatchList!$B228,'All CCC'!$B$7:$B$754,0)))</f>
        <v/>
      </c>
      <c r="AI228" s="334" t="str">
        <f>IF($B228="","",INDEX('All CCC'!AI$7:AI$754,MATCH(WatchList!$B228,'All CCC'!$B$7:$B$754,0)))</f>
        <v/>
      </c>
      <c r="AJ228" s="334" t="str">
        <f>IF($B228="","",INDEX('All CCC'!AJ$7:AJ$754,MATCH(WatchList!$B228,'All CCC'!$B$7:$B$754,0)))</f>
        <v/>
      </c>
      <c r="AK228" s="334" t="str">
        <f>IF($B228="","",INDEX('All CCC'!AK$7:AK$754,MATCH(WatchList!$B228,'All CCC'!$B$7:$B$754,0)))</f>
        <v/>
      </c>
      <c r="AL228" s="334" t="str">
        <f>IF($B228="","",INDEX('All CCC'!AL$7:AL$754,MATCH(WatchList!$B228,'All CCC'!$B$7:$B$754,0)))</f>
        <v/>
      </c>
      <c r="AM228" s="334" t="str">
        <f>IF($B228="","",INDEX('All CCC'!AM$7:AM$754,MATCH(WatchList!$B228,'All CCC'!$B$7:$B$754,0)))</f>
        <v/>
      </c>
      <c r="AN228" s="334" t="str">
        <f>IF($B228="","",INDEX('All CCC'!AN$7:AN$754,MATCH(WatchList!$B228,'All CCC'!$B$7:$B$754,0)))</f>
        <v/>
      </c>
      <c r="AO228" s="334" t="str">
        <f>IF($B228="","",INDEX('All CCC'!AO$7:AO$754,MATCH(WatchList!$B228,'All CCC'!$B$7:$B$754,0)))</f>
        <v/>
      </c>
      <c r="AP228" s="334" t="str">
        <f>IF($B228="","",INDEX('All CCC'!AP$7:AP$754,MATCH(WatchList!$B228,'All CCC'!$B$7:$B$754,0)))</f>
        <v/>
      </c>
      <c r="AQ228" s="334" t="str">
        <f>IF($B228="","",INDEX('All CCC'!AQ$7:AQ$754,MATCH(WatchList!$B228,'All CCC'!$B$7:$B$754,0)))</f>
        <v/>
      </c>
      <c r="AR228" s="334" t="str">
        <f>IF($B228="","",INDEX('All CCC'!AR$7:AR$754,MATCH(WatchList!$B228,'All CCC'!$B$7:$B$754,0)))</f>
        <v/>
      </c>
      <c r="AS228" s="334" t="str">
        <f>IF($B228="","",INDEX('All CCC'!AS$7:AS$754,MATCH(WatchList!$B228,'All CCC'!$B$7:$B$754,0)))</f>
        <v/>
      </c>
      <c r="AT228" s="334" t="str">
        <f>IF($B228="","",INDEX('All CCC'!AT$7:AT$754,MATCH(WatchList!$B228,'All CCC'!$B$7:$B$754,0)))</f>
        <v/>
      </c>
      <c r="AU228" s="334" t="str">
        <f>IF($B228="","",INDEX('All CCC'!AU$7:AU$754,MATCH(WatchList!$B228,'All CCC'!$B$7:$B$754,0)))</f>
        <v/>
      </c>
      <c r="AV228" s="334" t="str">
        <f>IF($B228="","",INDEX('All CCC'!AV$7:AV$754,MATCH(WatchList!$B228,'All CCC'!$B$7:$B$754,0)))</f>
        <v/>
      </c>
      <c r="AW228" s="334" t="str">
        <f>IF($B228="","",INDEX('All CCC'!AW$7:AW$754,MATCH(WatchList!$B228,'All CCC'!$B$7:$B$754,0)))</f>
        <v/>
      </c>
      <c r="AX228" s="334" t="str">
        <f>IF($B228="","",INDEX('All CCC'!AX$7:AX$754,MATCH(WatchList!$B228,'All CCC'!$B$7:$B$754,0)))</f>
        <v/>
      </c>
      <c r="AY228" s="334" t="str">
        <f>IF($B228="","",INDEX('All CCC'!AY$7:AY$754,MATCH(WatchList!$B228,'All CCC'!$B$7:$B$754,0)))</f>
        <v/>
      </c>
      <c r="AZ228" s="334" t="str">
        <f>IF($B228="","",INDEX('All CCC'!AZ$7:AZ$754,MATCH(WatchList!$B228,'All CCC'!$B$7:$B$754,0)))</f>
        <v/>
      </c>
      <c r="BA228" s="334" t="str">
        <f>IF($B228="","",INDEX('All CCC'!BA$7:BA$754,MATCH(WatchList!$B228,'All CCC'!$B$7:$B$754,0)))</f>
        <v/>
      </c>
      <c r="BB228" s="334" t="str">
        <f>IF($B228="","",INDEX('All CCC'!BB$7:BB$754,MATCH(WatchList!$B228,'All CCC'!$B$7:$B$754,0)))</f>
        <v/>
      </c>
      <c r="BC228" s="334" t="str">
        <f>IF($B228="","",INDEX('All CCC'!BC$7:BC$754,MATCH(WatchList!$B228,'All CCC'!$B$7:$B$754,0)))</f>
        <v/>
      </c>
      <c r="BD228" s="334" t="str">
        <f>IF($B228="","",INDEX('All CCC'!BD$7:BD$754,MATCH(WatchList!$B228,'All CCC'!$B$7:$B$754,0)))</f>
        <v/>
      </c>
      <c r="BE228" s="334" t="str">
        <f>IF($B228="","",INDEX('All CCC'!BE$7:BE$754,MATCH(WatchList!$B228,'All CCC'!$B$7:$B$754,0)))</f>
        <v/>
      </c>
      <c r="BF228" s="334" t="str">
        <f>IF($B228="","",INDEX('All CCC'!BF$7:BF$754,MATCH(WatchList!$B228,'All CCC'!$B$7:$B$754,0)))</f>
        <v/>
      </c>
      <c r="BG228" s="334" t="str">
        <f>IF($B228="","",INDEX('All CCC'!BG$7:BG$754,MATCH(WatchList!$B228,'All CCC'!$B$7:$B$754,0)))</f>
        <v/>
      </c>
    </row>
    <row r="229" spans="1:59" x14ac:dyDescent="0.2">
      <c r="A229" s="333" t="str">
        <f>IF($B229="","",INDEX('All CCC'!A$7:A$754,MATCH(WatchList!$B229,'All CCC'!$B$7:$B$754,0)))</f>
        <v/>
      </c>
      <c r="B229" s="127"/>
      <c r="C229" s="334" t="str">
        <f>IF($B229="","",INDEX('All CCC'!C$7:C$754,MATCH(WatchList!$B229,'All CCC'!$B$7:$B$754,0)))</f>
        <v/>
      </c>
      <c r="D229" s="334" t="str">
        <f>IF($B229="","",INDEX('All CCC'!D$7:D$754,MATCH(WatchList!$B229,'All CCC'!$B$7:$B$754,0)))</f>
        <v/>
      </c>
      <c r="E229" s="334" t="str">
        <f>IF($B229="","",INDEX('All CCC'!E$7:E$754,MATCH(WatchList!$B229,'All CCC'!$B$7:$B$754,0)))</f>
        <v/>
      </c>
      <c r="F229" s="334" t="str">
        <f>IF($B229="","",INDEX('All CCC'!F$7:F$754,MATCH(WatchList!$B229,'All CCC'!$B$7:$B$754,0)))</f>
        <v/>
      </c>
      <c r="G229" s="334" t="str">
        <f>IF($B229="","",INDEX('All CCC'!G$7:G$754,MATCH(WatchList!$B229,'All CCC'!$B$7:$B$754,0)))</f>
        <v/>
      </c>
      <c r="H229" s="334" t="str">
        <f>IF($B229="","",INDEX('All CCC'!H$7:H$754,MATCH(WatchList!$B229,'All CCC'!$B$7:$B$754,0)))</f>
        <v/>
      </c>
      <c r="I229" s="334" t="str">
        <f>IF($B229="","",INDEX('All CCC'!I$7:I$754,MATCH(WatchList!$B229,'All CCC'!$B$7:$B$754,0)))</f>
        <v/>
      </c>
      <c r="J229" s="334" t="str">
        <f>IF($B229="","",INDEX('All CCC'!J$7:J$754,MATCH(WatchList!$B229,'All CCC'!$B$7:$B$754,0)))</f>
        <v/>
      </c>
      <c r="K229" s="334" t="str">
        <f>IF($B229="","",INDEX('All CCC'!K$7:K$754,MATCH(WatchList!$B229,'All CCC'!$B$7:$B$754,0)))</f>
        <v/>
      </c>
      <c r="L229" s="334" t="str">
        <f>IF($B229="","",INDEX('All CCC'!L$7:L$754,MATCH(WatchList!$B229,'All CCC'!$B$7:$B$754,0)))</f>
        <v/>
      </c>
      <c r="M229" s="334" t="str">
        <f>IF($B229="","",INDEX('All CCC'!M$7:M$754,MATCH(WatchList!$B229,'All CCC'!$B$7:$B$754,0)))</f>
        <v/>
      </c>
      <c r="N229" s="334" t="str">
        <f>IF($B229="","",INDEX('All CCC'!N$7:N$754,MATCH(WatchList!$B229,'All CCC'!$B$7:$B$754,0)))</f>
        <v/>
      </c>
      <c r="O229" s="334" t="str">
        <f>IF($B229="","",INDEX('All CCC'!O$7:O$754,MATCH(WatchList!$B229,'All CCC'!$B$7:$B$754,0)))</f>
        <v/>
      </c>
      <c r="P229" s="335" t="str">
        <f>IF($B229="","",INDEX('All CCC'!P$7:P$754,MATCH(WatchList!$B229,'All CCC'!$B$7:$B$754,0)))</f>
        <v/>
      </c>
      <c r="Q229" s="335" t="str">
        <f>IF($B229="","",INDEX('All CCC'!Q$7:Q$754,MATCH(WatchList!$B229,'All CCC'!$B$7:$B$754,0)))</f>
        <v/>
      </c>
      <c r="R229" s="334" t="str">
        <f>IF($B229="","",INDEX('All CCC'!R$7:R$754,MATCH(WatchList!$B229,'All CCC'!$B$7:$B$754,0)))</f>
        <v/>
      </c>
      <c r="S229" s="334" t="str">
        <f>IF($B229="","",INDEX('All CCC'!S$7:S$754,MATCH(WatchList!$B229,'All CCC'!$B$7:$B$754,0)))</f>
        <v/>
      </c>
      <c r="T229" s="334" t="str">
        <f>IF($B229="","",INDEX('All CCC'!T$7:T$754,MATCH(WatchList!$B229,'All CCC'!$B$7:$B$754,0)))</f>
        <v/>
      </c>
      <c r="U229" s="334" t="str">
        <f>IF($B229="","",INDEX('All CCC'!U$7:U$754,MATCH(WatchList!$B229,'All CCC'!$B$7:$B$754,0)))</f>
        <v/>
      </c>
      <c r="V229" s="334" t="str">
        <f>IF($B229="","",INDEX('All CCC'!V$7:V$754,MATCH(WatchList!$B229,'All CCC'!$B$7:$B$754,0)))</f>
        <v/>
      </c>
      <c r="W229" s="334" t="str">
        <f>IF($B229="","",INDEX('All CCC'!W$7:W$754,MATCH(WatchList!$B229,'All CCC'!$B$7:$B$754,0)))</f>
        <v/>
      </c>
      <c r="X229" s="334" t="str">
        <f>IF($B229="","",INDEX('All CCC'!X$7:X$754,MATCH(WatchList!$B229,'All CCC'!$B$7:$B$754,0)))</f>
        <v/>
      </c>
      <c r="Y229" s="334" t="str">
        <f>IF($B229="","",INDEX('All CCC'!Y$7:Y$754,MATCH(WatchList!$B229,'All CCC'!$B$7:$B$754,0)))</f>
        <v/>
      </c>
      <c r="Z229" s="334" t="str">
        <f>IF($B229="","",INDEX('All CCC'!Z$7:Z$754,MATCH(WatchList!$B229,'All CCC'!$B$7:$B$754,0)))</f>
        <v/>
      </c>
      <c r="AA229" s="334" t="str">
        <f>IF($B229="","",INDEX('All CCC'!AA$7:AA$754,MATCH(WatchList!$B229,'All CCC'!$B$7:$B$754,0)))</f>
        <v/>
      </c>
      <c r="AB229" s="334" t="str">
        <f>IF($B229="","",INDEX('All CCC'!AB$7:AB$754,MATCH(WatchList!$B229,'All CCC'!$B$7:$B$754,0)))</f>
        <v/>
      </c>
      <c r="AC229" s="334" t="str">
        <f>IF($B229="","",INDEX('All CCC'!AC$7:AC$754,MATCH(WatchList!$B229,'All CCC'!$B$7:$B$754,0)))</f>
        <v/>
      </c>
      <c r="AD229" s="334" t="str">
        <f>IF($B229="","",INDEX('All CCC'!AD$7:AD$754,MATCH(WatchList!$B229,'All CCC'!$B$7:$B$754,0)))</f>
        <v/>
      </c>
      <c r="AE229" s="334" t="str">
        <f>IF($B229="","",INDEX('All CCC'!AE$7:AE$754,MATCH(WatchList!$B229,'All CCC'!$B$7:$B$754,0)))</f>
        <v/>
      </c>
      <c r="AF229" s="334" t="str">
        <f>IF($B229="","",INDEX('All CCC'!AF$7:AF$754,MATCH(WatchList!$B229,'All CCC'!$B$7:$B$754,0)))</f>
        <v/>
      </c>
      <c r="AG229" s="334" t="str">
        <f>IF($B229="","",INDEX('All CCC'!AG$7:AG$754,MATCH(WatchList!$B229,'All CCC'!$B$7:$B$754,0)))</f>
        <v/>
      </c>
      <c r="AH229" s="334" t="str">
        <f>IF($B229="","",INDEX('All CCC'!AH$7:AH$754,MATCH(WatchList!$B229,'All CCC'!$B$7:$B$754,0)))</f>
        <v/>
      </c>
      <c r="AI229" s="334" t="str">
        <f>IF($B229="","",INDEX('All CCC'!AI$7:AI$754,MATCH(WatchList!$B229,'All CCC'!$B$7:$B$754,0)))</f>
        <v/>
      </c>
      <c r="AJ229" s="334" t="str">
        <f>IF($B229="","",INDEX('All CCC'!AJ$7:AJ$754,MATCH(WatchList!$B229,'All CCC'!$B$7:$B$754,0)))</f>
        <v/>
      </c>
      <c r="AK229" s="334" t="str">
        <f>IF($B229="","",INDEX('All CCC'!AK$7:AK$754,MATCH(WatchList!$B229,'All CCC'!$B$7:$B$754,0)))</f>
        <v/>
      </c>
      <c r="AL229" s="334" t="str">
        <f>IF($B229="","",INDEX('All CCC'!AL$7:AL$754,MATCH(WatchList!$B229,'All CCC'!$B$7:$B$754,0)))</f>
        <v/>
      </c>
      <c r="AM229" s="334" t="str">
        <f>IF($B229="","",INDEX('All CCC'!AM$7:AM$754,MATCH(WatchList!$B229,'All CCC'!$B$7:$B$754,0)))</f>
        <v/>
      </c>
      <c r="AN229" s="334" t="str">
        <f>IF($B229="","",INDEX('All CCC'!AN$7:AN$754,MATCH(WatchList!$B229,'All CCC'!$B$7:$B$754,0)))</f>
        <v/>
      </c>
      <c r="AO229" s="334" t="str">
        <f>IF($B229="","",INDEX('All CCC'!AO$7:AO$754,MATCH(WatchList!$B229,'All CCC'!$B$7:$B$754,0)))</f>
        <v/>
      </c>
      <c r="AP229" s="334" t="str">
        <f>IF($B229="","",INDEX('All CCC'!AP$7:AP$754,MATCH(WatchList!$B229,'All CCC'!$B$7:$B$754,0)))</f>
        <v/>
      </c>
      <c r="AQ229" s="334" t="str">
        <f>IF($B229="","",INDEX('All CCC'!AQ$7:AQ$754,MATCH(WatchList!$B229,'All CCC'!$B$7:$B$754,0)))</f>
        <v/>
      </c>
      <c r="AR229" s="334" t="str">
        <f>IF($B229="","",INDEX('All CCC'!AR$7:AR$754,MATCH(WatchList!$B229,'All CCC'!$B$7:$B$754,0)))</f>
        <v/>
      </c>
      <c r="AS229" s="334" t="str">
        <f>IF($B229="","",INDEX('All CCC'!AS$7:AS$754,MATCH(WatchList!$B229,'All CCC'!$B$7:$B$754,0)))</f>
        <v/>
      </c>
      <c r="AT229" s="334" t="str">
        <f>IF($B229="","",INDEX('All CCC'!AT$7:AT$754,MATCH(WatchList!$B229,'All CCC'!$B$7:$B$754,0)))</f>
        <v/>
      </c>
      <c r="AU229" s="334" t="str">
        <f>IF($B229="","",INDEX('All CCC'!AU$7:AU$754,MATCH(WatchList!$B229,'All CCC'!$B$7:$B$754,0)))</f>
        <v/>
      </c>
      <c r="AV229" s="334" t="str">
        <f>IF($B229="","",INDEX('All CCC'!AV$7:AV$754,MATCH(WatchList!$B229,'All CCC'!$B$7:$B$754,0)))</f>
        <v/>
      </c>
      <c r="AW229" s="334" t="str">
        <f>IF($B229="","",INDEX('All CCC'!AW$7:AW$754,MATCH(WatchList!$B229,'All CCC'!$B$7:$B$754,0)))</f>
        <v/>
      </c>
      <c r="AX229" s="334" t="str">
        <f>IF($B229="","",INDEX('All CCC'!AX$7:AX$754,MATCH(WatchList!$B229,'All CCC'!$B$7:$B$754,0)))</f>
        <v/>
      </c>
      <c r="AY229" s="334" t="str">
        <f>IF($B229="","",INDEX('All CCC'!AY$7:AY$754,MATCH(WatchList!$B229,'All CCC'!$B$7:$B$754,0)))</f>
        <v/>
      </c>
      <c r="AZ229" s="334" t="str">
        <f>IF($B229="","",INDEX('All CCC'!AZ$7:AZ$754,MATCH(WatchList!$B229,'All CCC'!$B$7:$B$754,0)))</f>
        <v/>
      </c>
      <c r="BA229" s="334" t="str">
        <f>IF($B229="","",INDEX('All CCC'!BA$7:BA$754,MATCH(WatchList!$B229,'All CCC'!$B$7:$B$754,0)))</f>
        <v/>
      </c>
      <c r="BB229" s="334" t="str">
        <f>IF($B229="","",INDEX('All CCC'!BB$7:BB$754,MATCH(WatchList!$B229,'All CCC'!$B$7:$B$754,0)))</f>
        <v/>
      </c>
      <c r="BC229" s="334" t="str">
        <f>IF($B229="","",INDEX('All CCC'!BC$7:BC$754,MATCH(WatchList!$B229,'All CCC'!$B$7:$B$754,0)))</f>
        <v/>
      </c>
      <c r="BD229" s="334" t="str">
        <f>IF($B229="","",INDEX('All CCC'!BD$7:BD$754,MATCH(WatchList!$B229,'All CCC'!$B$7:$B$754,0)))</f>
        <v/>
      </c>
      <c r="BE229" s="334" t="str">
        <f>IF($B229="","",INDEX('All CCC'!BE$7:BE$754,MATCH(WatchList!$B229,'All CCC'!$B$7:$B$754,0)))</f>
        <v/>
      </c>
      <c r="BF229" s="334" t="str">
        <f>IF($B229="","",INDEX('All CCC'!BF$7:BF$754,MATCH(WatchList!$B229,'All CCC'!$B$7:$B$754,0)))</f>
        <v/>
      </c>
      <c r="BG229" s="334" t="str">
        <f>IF($B229="","",INDEX('All CCC'!BG$7:BG$754,MATCH(WatchList!$B229,'All CCC'!$B$7:$B$754,0)))</f>
        <v/>
      </c>
    </row>
    <row r="230" spans="1:59" x14ac:dyDescent="0.2">
      <c r="A230" s="333" t="str">
        <f>IF($B230="","",INDEX('All CCC'!A$7:A$754,MATCH(WatchList!$B230,'All CCC'!$B$7:$B$754,0)))</f>
        <v/>
      </c>
      <c r="B230" s="127"/>
      <c r="C230" s="334" t="str">
        <f>IF($B230="","",INDEX('All CCC'!C$7:C$754,MATCH(WatchList!$B230,'All CCC'!$B$7:$B$754,0)))</f>
        <v/>
      </c>
      <c r="D230" s="334" t="str">
        <f>IF($B230="","",INDEX('All CCC'!D$7:D$754,MATCH(WatchList!$B230,'All CCC'!$B$7:$B$754,0)))</f>
        <v/>
      </c>
      <c r="E230" s="334" t="str">
        <f>IF($B230="","",INDEX('All CCC'!E$7:E$754,MATCH(WatchList!$B230,'All CCC'!$B$7:$B$754,0)))</f>
        <v/>
      </c>
      <c r="F230" s="334" t="str">
        <f>IF($B230="","",INDEX('All CCC'!F$7:F$754,MATCH(WatchList!$B230,'All CCC'!$B$7:$B$754,0)))</f>
        <v/>
      </c>
      <c r="G230" s="334" t="str">
        <f>IF($B230="","",INDEX('All CCC'!G$7:G$754,MATCH(WatchList!$B230,'All CCC'!$B$7:$B$754,0)))</f>
        <v/>
      </c>
      <c r="H230" s="334" t="str">
        <f>IF($B230="","",INDEX('All CCC'!H$7:H$754,MATCH(WatchList!$B230,'All CCC'!$B$7:$B$754,0)))</f>
        <v/>
      </c>
      <c r="I230" s="334" t="str">
        <f>IF($B230="","",INDEX('All CCC'!I$7:I$754,MATCH(WatchList!$B230,'All CCC'!$B$7:$B$754,0)))</f>
        <v/>
      </c>
      <c r="J230" s="334" t="str">
        <f>IF($B230="","",INDEX('All CCC'!J$7:J$754,MATCH(WatchList!$B230,'All CCC'!$B$7:$B$754,0)))</f>
        <v/>
      </c>
      <c r="K230" s="334" t="str">
        <f>IF($B230="","",INDEX('All CCC'!K$7:K$754,MATCH(WatchList!$B230,'All CCC'!$B$7:$B$754,0)))</f>
        <v/>
      </c>
      <c r="L230" s="334" t="str">
        <f>IF($B230="","",INDEX('All CCC'!L$7:L$754,MATCH(WatchList!$B230,'All CCC'!$B$7:$B$754,0)))</f>
        <v/>
      </c>
      <c r="M230" s="334" t="str">
        <f>IF($B230="","",INDEX('All CCC'!M$7:M$754,MATCH(WatchList!$B230,'All CCC'!$B$7:$B$754,0)))</f>
        <v/>
      </c>
      <c r="N230" s="334" t="str">
        <f>IF($B230="","",INDEX('All CCC'!N$7:N$754,MATCH(WatchList!$B230,'All CCC'!$B$7:$B$754,0)))</f>
        <v/>
      </c>
      <c r="O230" s="334" t="str">
        <f>IF($B230="","",INDEX('All CCC'!O$7:O$754,MATCH(WatchList!$B230,'All CCC'!$B$7:$B$754,0)))</f>
        <v/>
      </c>
      <c r="P230" s="335" t="str">
        <f>IF($B230="","",INDEX('All CCC'!P$7:P$754,MATCH(WatchList!$B230,'All CCC'!$B$7:$B$754,0)))</f>
        <v/>
      </c>
      <c r="Q230" s="335" t="str">
        <f>IF($B230="","",INDEX('All CCC'!Q$7:Q$754,MATCH(WatchList!$B230,'All CCC'!$B$7:$B$754,0)))</f>
        <v/>
      </c>
      <c r="R230" s="334" t="str">
        <f>IF($B230="","",INDEX('All CCC'!R$7:R$754,MATCH(WatchList!$B230,'All CCC'!$B$7:$B$754,0)))</f>
        <v/>
      </c>
      <c r="S230" s="334" t="str">
        <f>IF($B230="","",INDEX('All CCC'!S$7:S$754,MATCH(WatchList!$B230,'All CCC'!$B$7:$B$754,0)))</f>
        <v/>
      </c>
      <c r="T230" s="334" t="str">
        <f>IF($B230="","",INDEX('All CCC'!T$7:T$754,MATCH(WatchList!$B230,'All CCC'!$B$7:$B$754,0)))</f>
        <v/>
      </c>
      <c r="U230" s="334" t="str">
        <f>IF($B230="","",INDEX('All CCC'!U$7:U$754,MATCH(WatchList!$B230,'All CCC'!$B$7:$B$754,0)))</f>
        <v/>
      </c>
      <c r="V230" s="334" t="str">
        <f>IF($B230="","",INDEX('All CCC'!V$7:V$754,MATCH(WatchList!$B230,'All CCC'!$B$7:$B$754,0)))</f>
        <v/>
      </c>
      <c r="W230" s="334" t="str">
        <f>IF($B230="","",INDEX('All CCC'!W$7:W$754,MATCH(WatchList!$B230,'All CCC'!$B$7:$B$754,0)))</f>
        <v/>
      </c>
      <c r="X230" s="334" t="str">
        <f>IF($B230="","",INDEX('All CCC'!X$7:X$754,MATCH(WatchList!$B230,'All CCC'!$B$7:$B$754,0)))</f>
        <v/>
      </c>
      <c r="Y230" s="334" t="str">
        <f>IF($B230="","",INDEX('All CCC'!Y$7:Y$754,MATCH(WatchList!$B230,'All CCC'!$B$7:$B$754,0)))</f>
        <v/>
      </c>
      <c r="Z230" s="334" t="str">
        <f>IF($B230="","",INDEX('All CCC'!Z$7:Z$754,MATCH(WatchList!$B230,'All CCC'!$B$7:$B$754,0)))</f>
        <v/>
      </c>
      <c r="AA230" s="334" t="str">
        <f>IF($B230="","",INDEX('All CCC'!AA$7:AA$754,MATCH(WatchList!$B230,'All CCC'!$B$7:$B$754,0)))</f>
        <v/>
      </c>
      <c r="AB230" s="334" t="str">
        <f>IF($B230="","",INDEX('All CCC'!AB$7:AB$754,MATCH(WatchList!$B230,'All CCC'!$B$7:$B$754,0)))</f>
        <v/>
      </c>
      <c r="AC230" s="334" t="str">
        <f>IF($B230="","",INDEX('All CCC'!AC$7:AC$754,MATCH(WatchList!$B230,'All CCC'!$B$7:$B$754,0)))</f>
        <v/>
      </c>
      <c r="AD230" s="334" t="str">
        <f>IF($B230="","",INDEX('All CCC'!AD$7:AD$754,MATCH(WatchList!$B230,'All CCC'!$B$7:$B$754,0)))</f>
        <v/>
      </c>
      <c r="AE230" s="334" t="str">
        <f>IF($B230="","",INDEX('All CCC'!AE$7:AE$754,MATCH(WatchList!$B230,'All CCC'!$B$7:$B$754,0)))</f>
        <v/>
      </c>
      <c r="AF230" s="334" t="str">
        <f>IF($B230="","",INDEX('All CCC'!AF$7:AF$754,MATCH(WatchList!$B230,'All CCC'!$B$7:$B$754,0)))</f>
        <v/>
      </c>
      <c r="AG230" s="334" t="str">
        <f>IF($B230="","",INDEX('All CCC'!AG$7:AG$754,MATCH(WatchList!$B230,'All CCC'!$B$7:$B$754,0)))</f>
        <v/>
      </c>
      <c r="AH230" s="334" t="str">
        <f>IF($B230="","",INDEX('All CCC'!AH$7:AH$754,MATCH(WatchList!$B230,'All CCC'!$B$7:$B$754,0)))</f>
        <v/>
      </c>
      <c r="AI230" s="334" t="str">
        <f>IF($B230="","",INDEX('All CCC'!AI$7:AI$754,MATCH(WatchList!$B230,'All CCC'!$B$7:$B$754,0)))</f>
        <v/>
      </c>
      <c r="AJ230" s="334" t="str">
        <f>IF($B230="","",INDEX('All CCC'!AJ$7:AJ$754,MATCH(WatchList!$B230,'All CCC'!$B$7:$B$754,0)))</f>
        <v/>
      </c>
      <c r="AK230" s="334" t="str">
        <f>IF($B230="","",INDEX('All CCC'!AK$7:AK$754,MATCH(WatchList!$B230,'All CCC'!$B$7:$B$754,0)))</f>
        <v/>
      </c>
      <c r="AL230" s="334" t="str">
        <f>IF($B230="","",INDEX('All CCC'!AL$7:AL$754,MATCH(WatchList!$B230,'All CCC'!$B$7:$B$754,0)))</f>
        <v/>
      </c>
      <c r="AM230" s="334" t="str">
        <f>IF($B230="","",INDEX('All CCC'!AM$7:AM$754,MATCH(WatchList!$B230,'All CCC'!$B$7:$B$754,0)))</f>
        <v/>
      </c>
      <c r="AN230" s="334" t="str">
        <f>IF($B230="","",INDEX('All CCC'!AN$7:AN$754,MATCH(WatchList!$B230,'All CCC'!$B$7:$B$754,0)))</f>
        <v/>
      </c>
      <c r="AO230" s="334" t="str">
        <f>IF($B230="","",INDEX('All CCC'!AO$7:AO$754,MATCH(WatchList!$B230,'All CCC'!$B$7:$B$754,0)))</f>
        <v/>
      </c>
      <c r="AP230" s="334" t="str">
        <f>IF($B230="","",INDEX('All CCC'!AP$7:AP$754,MATCH(WatchList!$B230,'All CCC'!$B$7:$B$754,0)))</f>
        <v/>
      </c>
      <c r="AQ230" s="334" t="str">
        <f>IF($B230="","",INDEX('All CCC'!AQ$7:AQ$754,MATCH(WatchList!$B230,'All CCC'!$B$7:$B$754,0)))</f>
        <v/>
      </c>
      <c r="AR230" s="334" t="str">
        <f>IF($B230="","",INDEX('All CCC'!AR$7:AR$754,MATCH(WatchList!$B230,'All CCC'!$B$7:$B$754,0)))</f>
        <v/>
      </c>
      <c r="AS230" s="334" t="str">
        <f>IF($B230="","",INDEX('All CCC'!AS$7:AS$754,MATCH(WatchList!$B230,'All CCC'!$B$7:$B$754,0)))</f>
        <v/>
      </c>
      <c r="AT230" s="334" t="str">
        <f>IF($B230="","",INDEX('All CCC'!AT$7:AT$754,MATCH(WatchList!$B230,'All CCC'!$B$7:$B$754,0)))</f>
        <v/>
      </c>
      <c r="AU230" s="334" t="str">
        <f>IF($B230="","",INDEX('All CCC'!AU$7:AU$754,MATCH(WatchList!$B230,'All CCC'!$B$7:$B$754,0)))</f>
        <v/>
      </c>
      <c r="AV230" s="334" t="str">
        <f>IF($B230="","",INDEX('All CCC'!AV$7:AV$754,MATCH(WatchList!$B230,'All CCC'!$B$7:$B$754,0)))</f>
        <v/>
      </c>
      <c r="AW230" s="334" t="str">
        <f>IF($B230="","",INDEX('All CCC'!AW$7:AW$754,MATCH(WatchList!$B230,'All CCC'!$B$7:$B$754,0)))</f>
        <v/>
      </c>
      <c r="AX230" s="334" t="str">
        <f>IF($B230="","",INDEX('All CCC'!AX$7:AX$754,MATCH(WatchList!$B230,'All CCC'!$B$7:$B$754,0)))</f>
        <v/>
      </c>
      <c r="AY230" s="334" t="str">
        <f>IF($B230="","",INDEX('All CCC'!AY$7:AY$754,MATCH(WatchList!$B230,'All CCC'!$B$7:$B$754,0)))</f>
        <v/>
      </c>
      <c r="AZ230" s="334" t="str">
        <f>IF($B230="","",INDEX('All CCC'!AZ$7:AZ$754,MATCH(WatchList!$B230,'All CCC'!$B$7:$B$754,0)))</f>
        <v/>
      </c>
      <c r="BA230" s="334" t="str">
        <f>IF($B230="","",INDEX('All CCC'!BA$7:BA$754,MATCH(WatchList!$B230,'All CCC'!$B$7:$B$754,0)))</f>
        <v/>
      </c>
      <c r="BB230" s="334" t="str">
        <f>IF($B230="","",INDEX('All CCC'!BB$7:BB$754,MATCH(WatchList!$B230,'All CCC'!$B$7:$B$754,0)))</f>
        <v/>
      </c>
      <c r="BC230" s="334" t="str">
        <f>IF($B230="","",INDEX('All CCC'!BC$7:BC$754,MATCH(WatchList!$B230,'All CCC'!$B$7:$B$754,0)))</f>
        <v/>
      </c>
      <c r="BD230" s="334" t="str">
        <f>IF($B230="","",INDEX('All CCC'!BD$7:BD$754,MATCH(WatchList!$B230,'All CCC'!$B$7:$B$754,0)))</f>
        <v/>
      </c>
      <c r="BE230" s="334" t="str">
        <f>IF($B230="","",INDEX('All CCC'!BE$7:BE$754,MATCH(WatchList!$B230,'All CCC'!$B$7:$B$754,0)))</f>
        <v/>
      </c>
      <c r="BF230" s="334" t="str">
        <f>IF($B230="","",INDEX('All CCC'!BF$7:BF$754,MATCH(WatchList!$B230,'All CCC'!$B$7:$B$754,0)))</f>
        <v/>
      </c>
      <c r="BG230" s="334" t="str">
        <f>IF($B230="","",INDEX('All CCC'!BG$7:BG$754,MATCH(WatchList!$B230,'All CCC'!$B$7:$B$754,0)))</f>
        <v/>
      </c>
    </row>
    <row r="231" spans="1:59" x14ac:dyDescent="0.2">
      <c r="A231" s="333" t="str">
        <f>IF($B231="","",INDEX('All CCC'!A$7:A$754,MATCH(WatchList!$B231,'All CCC'!$B$7:$B$754,0)))</f>
        <v/>
      </c>
      <c r="B231" s="127"/>
      <c r="C231" s="334" t="str">
        <f>IF($B231="","",INDEX('All CCC'!C$7:C$754,MATCH(WatchList!$B231,'All CCC'!$B$7:$B$754,0)))</f>
        <v/>
      </c>
      <c r="D231" s="334" t="str">
        <f>IF($B231="","",INDEX('All CCC'!D$7:D$754,MATCH(WatchList!$B231,'All CCC'!$B$7:$B$754,0)))</f>
        <v/>
      </c>
      <c r="E231" s="334" t="str">
        <f>IF($B231="","",INDEX('All CCC'!E$7:E$754,MATCH(WatchList!$B231,'All CCC'!$B$7:$B$754,0)))</f>
        <v/>
      </c>
      <c r="F231" s="334" t="str">
        <f>IF($B231="","",INDEX('All CCC'!F$7:F$754,MATCH(WatchList!$B231,'All CCC'!$B$7:$B$754,0)))</f>
        <v/>
      </c>
      <c r="G231" s="334" t="str">
        <f>IF($B231="","",INDEX('All CCC'!G$7:G$754,MATCH(WatchList!$B231,'All CCC'!$B$7:$B$754,0)))</f>
        <v/>
      </c>
      <c r="H231" s="334" t="str">
        <f>IF($B231="","",INDEX('All CCC'!H$7:H$754,MATCH(WatchList!$B231,'All CCC'!$B$7:$B$754,0)))</f>
        <v/>
      </c>
      <c r="I231" s="334" t="str">
        <f>IF($B231="","",INDEX('All CCC'!I$7:I$754,MATCH(WatchList!$B231,'All CCC'!$B$7:$B$754,0)))</f>
        <v/>
      </c>
      <c r="J231" s="334" t="str">
        <f>IF($B231="","",INDEX('All CCC'!J$7:J$754,MATCH(WatchList!$B231,'All CCC'!$B$7:$B$754,0)))</f>
        <v/>
      </c>
      <c r="K231" s="334" t="str">
        <f>IF($B231="","",INDEX('All CCC'!K$7:K$754,MATCH(WatchList!$B231,'All CCC'!$B$7:$B$754,0)))</f>
        <v/>
      </c>
      <c r="L231" s="334" t="str">
        <f>IF($B231="","",INDEX('All CCC'!L$7:L$754,MATCH(WatchList!$B231,'All CCC'!$B$7:$B$754,0)))</f>
        <v/>
      </c>
      <c r="M231" s="334" t="str">
        <f>IF($B231="","",INDEX('All CCC'!M$7:M$754,MATCH(WatchList!$B231,'All CCC'!$B$7:$B$754,0)))</f>
        <v/>
      </c>
      <c r="N231" s="334" t="str">
        <f>IF($B231="","",INDEX('All CCC'!N$7:N$754,MATCH(WatchList!$B231,'All CCC'!$B$7:$B$754,0)))</f>
        <v/>
      </c>
      <c r="O231" s="334" t="str">
        <f>IF($B231="","",INDEX('All CCC'!O$7:O$754,MATCH(WatchList!$B231,'All CCC'!$B$7:$B$754,0)))</f>
        <v/>
      </c>
      <c r="P231" s="335" t="str">
        <f>IF($B231="","",INDEX('All CCC'!P$7:P$754,MATCH(WatchList!$B231,'All CCC'!$B$7:$B$754,0)))</f>
        <v/>
      </c>
      <c r="Q231" s="335" t="str">
        <f>IF($B231="","",INDEX('All CCC'!Q$7:Q$754,MATCH(WatchList!$B231,'All CCC'!$B$7:$B$754,0)))</f>
        <v/>
      </c>
      <c r="R231" s="334" t="str">
        <f>IF($B231="","",INDEX('All CCC'!R$7:R$754,MATCH(WatchList!$B231,'All CCC'!$B$7:$B$754,0)))</f>
        <v/>
      </c>
      <c r="S231" s="334" t="str">
        <f>IF($B231="","",INDEX('All CCC'!S$7:S$754,MATCH(WatchList!$B231,'All CCC'!$B$7:$B$754,0)))</f>
        <v/>
      </c>
      <c r="T231" s="334" t="str">
        <f>IF($B231="","",INDEX('All CCC'!T$7:T$754,MATCH(WatchList!$B231,'All CCC'!$B$7:$B$754,0)))</f>
        <v/>
      </c>
      <c r="U231" s="334" t="str">
        <f>IF($B231="","",INDEX('All CCC'!U$7:U$754,MATCH(WatchList!$B231,'All CCC'!$B$7:$B$754,0)))</f>
        <v/>
      </c>
      <c r="V231" s="334" t="str">
        <f>IF($B231="","",INDEX('All CCC'!V$7:V$754,MATCH(WatchList!$B231,'All CCC'!$B$7:$B$754,0)))</f>
        <v/>
      </c>
      <c r="W231" s="334" t="str">
        <f>IF($B231="","",INDEX('All CCC'!W$7:W$754,MATCH(WatchList!$B231,'All CCC'!$B$7:$B$754,0)))</f>
        <v/>
      </c>
      <c r="X231" s="334" t="str">
        <f>IF($B231="","",INDEX('All CCC'!X$7:X$754,MATCH(WatchList!$B231,'All CCC'!$B$7:$B$754,0)))</f>
        <v/>
      </c>
      <c r="Y231" s="334" t="str">
        <f>IF($B231="","",INDEX('All CCC'!Y$7:Y$754,MATCH(WatchList!$B231,'All CCC'!$B$7:$B$754,0)))</f>
        <v/>
      </c>
      <c r="Z231" s="334" t="str">
        <f>IF($B231="","",INDEX('All CCC'!Z$7:Z$754,MATCH(WatchList!$B231,'All CCC'!$B$7:$B$754,0)))</f>
        <v/>
      </c>
      <c r="AA231" s="334" t="str">
        <f>IF($B231="","",INDEX('All CCC'!AA$7:AA$754,MATCH(WatchList!$B231,'All CCC'!$B$7:$B$754,0)))</f>
        <v/>
      </c>
      <c r="AB231" s="334" t="str">
        <f>IF($B231="","",INDEX('All CCC'!AB$7:AB$754,MATCH(WatchList!$B231,'All CCC'!$B$7:$B$754,0)))</f>
        <v/>
      </c>
      <c r="AC231" s="334" t="str">
        <f>IF($B231="","",INDEX('All CCC'!AC$7:AC$754,MATCH(WatchList!$B231,'All CCC'!$B$7:$B$754,0)))</f>
        <v/>
      </c>
      <c r="AD231" s="334" t="str">
        <f>IF($B231="","",INDEX('All CCC'!AD$7:AD$754,MATCH(WatchList!$B231,'All CCC'!$B$7:$B$754,0)))</f>
        <v/>
      </c>
      <c r="AE231" s="334" t="str">
        <f>IF($B231="","",INDEX('All CCC'!AE$7:AE$754,MATCH(WatchList!$B231,'All CCC'!$B$7:$B$754,0)))</f>
        <v/>
      </c>
      <c r="AF231" s="334" t="str">
        <f>IF($B231="","",INDEX('All CCC'!AF$7:AF$754,MATCH(WatchList!$B231,'All CCC'!$B$7:$B$754,0)))</f>
        <v/>
      </c>
      <c r="AG231" s="334" t="str">
        <f>IF($B231="","",INDEX('All CCC'!AG$7:AG$754,MATCH(WatchList!$B231,'All CCC'!$B$7:$B$754,0)))</f>
        <v/>
      </c>
      <c r="AH231" s="334" t="str">
        <f>IF($B231="","",INDEX('All CCC'!AH$7:AH$754,MATCH(WatchList!$B231,'All CCC'!$B$7:$B$754,0)))</f>
        <v/>
      </c>
      <c r="AI231" s="334" t="str">
        <f>IF($B231="","",INDEX('All CCC'!AI$7:AI$754,MATCH(WatchList!$B231,'All CCC'!$B$7:$B$754,0)))</f>
        <v/>
      </c>
      <c r="AJ231" s="334" t="str">
        <f>IF($B231="","",INDEX('All CCC'!AJ$7:AJ$754,MATCH(WatchList!$B231,'All CCC'!$B$7:$B$754,0)))</f>
        <v/>
      </c>
      <c r="AK231" s="334" t="str">
        <f>IF($B231="","",INDEX('All CCC'!AK$7:AK$754,MATCH(WatchList!$B231,'All CCC'!$B$7:$B$754,0)))</f>
        <v/>
      </c>
      <c r="AL231" s="334" t="str">
        <f>IF($B231="","",INDEX('All CCC'!AL$7:AL$754,MATCH(WatchList!$B231,'All CCC'!$B$7:$B$754,0)))</f>
        <v/>
      </c>
      <c r="AM231" s="334" t="str">
        <f>IF($B231="","",INDEX('All CCC'!AM$7:AM$754,MATCH(WatchList!$B231,'All CCC'!$B$7:$B$754,0)))</f>
        <v/>
      </c>
      <c r="AN231" s="334" t="str">
        <f>IF($B231="","",INDEX('All CCC'!AN$7:AN$754,MATCH(WatchList!$B231,'All CCC'!$B$7:$B$754,0)))</f>
        <v/>
      </c>
      <c r="AO231" s="334" t="str">
        <f>IF($B231="","",INDEX('All CCC'!AO$7:AO$754,MATCH(WatchList!$B231,'All CCC'!$B$7:$B$754,0)))</f>
        <v/>
      </c>
      <c r="AP231" s="334" t="str">
        <f>IF($B231="","",INDEX('All CCC'!AP$7:AP$754,MATCH(WatchList!$B231,'All CCC'!$B$7:$B$754,0)))</f>
        <v/>
      </c>
      <c r="AQ231" s="334" t="str">
        <f>IF($B231="","",INDEX('All CCC'!AQ$7:AQ$754,MATCH(WatchList!$B231,'All CCC'!$B$7:$B$754,0)))</f>
        <v/>
      </c>
      <c r="AR231" s="334" t="str">
        <f>IF($B231="","",INDEX('All CCC'!AR$7:AR$754,MATCH(WatchList!$B231,'All CCC'!$B$7:$B$754,0)))</f>
        <v/>
      </c>
      <c r="AS231" s="334" t="str">
        <f>IF($B231="","",INDEX('All CCC'!AS$7:AS$754,MATCH(WatchList!$B231,'All CCC'!$B$7:$B$754,0)))</f>
        <v/>
      </c>
      <c r="AT231" s="334" t="str">
        <f>IF($B231="","",INDEX('All CCC'!AT$7:AT$754,MATCH(WatchList!$B231,'All CCC'!$B$7:$B$754,0)))</f>
        <v/>
      </c>
      <c r="AU231" s="334" t="str">
        <f>IF($B231="","",INDEX('All CCC'!AU$7:AU$754,MATCH(WatchList!$B231,'All CCC'!$B$7:$B$754,0)))</f>
        <v/>
      </c>
      <c r="AV231" s="334" t="str">
        <f>IF($B231="","",INDEX('All CCC'!AV$7:AV$754,MATCH(WatchList!$B231,'All CCC'!$B$7:$B$754,0)))</f>
        <v/>
      </c>
      <c r="AW231" s="334" t="str">
        <f>IF($B231="","",INDEX('All CCC'!AW$7:AW$754,MATCH(WatchList!$B231,'All CCC'!$B$7:$B$754,0)))</f>
        <v/>
      </c>
      <c r="AX231" s="334" t="str">
        <f>IF($B231="","",INDEX('All CCC'!AX$7:AX$754,MATCH(WatchList!$B231,'All CCC'!$B$7:$B$754,0)))</f>
        <v/>
      </c>
      <c r="AY231" s="334" t="str">
        <f>IF($B231="","",INDEX('All CCC'!AY$7:AY$754,MATCH(WatchList!$B231,'All CCC'!$B$7:$B$754,0)))</f>
        <v/>
      </c>
      <c r="AZ231" s="334" t="str">
        <f>IF($B231="","",INDEX('All CCC'!AZ$7:AZ$754,MATCH(WatchList!$B231,'All CCC'!$B$7:$B$754,0)))</f>
        <v/>
      </c>
      <c r="BA231" s="334" t="str">
        <f>IF($B231="","",INDEX('All CCC'!BA$7:BA$754,MATCH(WatchList!$B231,'All CCC'!$B$7:$B$754,0)))</f>
        <v/>
      </c>
      <c r="BB231" s="334" t="str">
        <f>IF($B231="","",INDEX('All CCC'!BB$7:BB$754,MATCH(WatchList!$B231,'All CCC'!$B$7:$B$754,0)))</f>
        <v/>
      </c>
      <c r="BC231" s="334" t="str">
        <f>IF($B231="","",INDEX('All CCC'!BC$7:BC$754,MATCH(WatchList!$B231,'All CCC'!$B$7:$B$754,0)))</f>
        <v/>
      </c>
      <c r="BD231" s="334" t="str">
        <f>IF($B231="","",INDEX('All CCC'!BD$7:BD$754,MATCH(WatchList!$B231,'All CCC'!$B$7:$B$754,0)))</f>
        <v/>
      </c>
      <c r="BE231" s="334" t="str">
        <f>IF($B231="","",INDEX('All CCC'!BE$7:BE$754,MATCH(WatchList!$B231,'All CCC'!$B$7:$B$754,0)))</f>
        <v/>
      </c>
      <c r="BF231" s="334" t="str">
        <f>IF($B231="","",INDEX('All CCC'!BF$7:BF$754,MATCH(WatchList!$B231,'All CCC'!$B$7:$B$754,0)))</f>
        <v/>
      </c>
      <c r="BG231" s="334" t="str">
        <f>IF($B231="","",INDEX('All CCC'!BG$7:BG$754,MATCH(WatchList!$B231,'All CCC'!$B$7:$B$754,0)))</f>
        <v/>
      </c>
    </row>
    <row r="232" spans="1:59" x14ac:dyDescent="0.2">
      <c r="A232" s="333" t="str">
        <f>IF($B232="","",INDEX('All CCC'!A$7:A$754,MATCH(WatchList!$B232,'All CCC'!$B$7:$B$754,0)))</f>
        <v/>
      </c>
      <c r="B232" s="127"/>
      <c r="C232" s="334" t="str">
        <f>IF($B232="","",INDEX('All CCC'!C$7:C$754,MATCH(WatchList!$B232,'All CCC'!$B$7:$B$754,0)))</f>
        <v/>
      </c>
      <c r="D232" s="334" t="str">
        <f>IF($B232="","",INDEX('All CCC'!D$7:D$754,MATCH(WatchList!$B232,'All CCC'!$B$7:$B$754,0)))</f>
        <v/>
      </c>
      <c r="E232" s="334" t="str">
        <f>IF($B232="","",INDEX('All CCC'!E$7:E$754,MATCH(WatchList!$B232,'All CCC'!$B$7:$B$754,0)))</f>
        <v/>
      </c>
      <c r="F232" s="334" t="str">
        <f>IF($B232="","",INDEX('All CCC'!F$7:F$754,MATCH(WatchList!$B232,'All CCC'!$B$7:$B$754,0)))</f>
        <v/>
      </c>
      <c r="G232" s="334" t="str">
        <f>IF($B232="","",INDEX('All CCC'!G$7:G$754,MATCH(WatchList!$B232,'All CCC'!$B$7:$B$754,0)))</f>
        <v/>
      </c>
      <c r="H232" s="334" t="str">
        <f>IF($B232="","",INDEX('All CCC'!H$7:H$754,MATCH(WatchList!$B232,'All CCC'!$B$7:$B$754,0)))</f>
        <v/>
      </c>
      <c r="I232" s="334" t="str">
        <f>IF($B232="","",INDEX('All CCC'!I$7:I$754,MATCH(WatchList!$B232,'All CCC'!$B$7:$B$754,0)))</f>
        <v/>
      </c>
      <c r="J232" s="334" t="str">
        <f>IF($B232="","",INDEX('All CCC'!J$7:J$754,MATCH(WatchList!$B232,'All CCC'!$B$7:$B$754,0)))</f>
        <v/>
      </c>
      <c r="K232" s="334" t="str">
        <f>IF($B232="","",INDEX('All CCC'!K$7:K$754,MATCH(WatchList!$B232,'All CCC'!$B$7:$B$754,0)))</f>
        <v/>
      </c>
      <c r="L232" s="334" t="str">
        <f>IF($B232="","",INDEX('All CCC'!L$7:L$754,MATCH(WatchList!$B232,'All CCC'!$B$7:$B$754,0)))</f>
        <v/>
      </c>
      <c r="M232" s="334" t="str">
        <f>IF($B232="","",INDEX('All CCC'!M$7:M$754,MATCH(WatchList!$B232,'All CCC'!$B$7:$B$754,0)))</f>
        <v/>
      </c>
      <c r="N232" s="334" t="str">
        <f>IF($B232="","",INDEX('All CCC'!N$7:N$754,MATCH(WatchList!$B232,'All CCC'!$B$7:$B$754,0)))</f>
        <v/>
      </c>
      <c r="O232" s="334" t="str">
        <f>IF($B232="","",INDEX('All CCC'!O$7:O$754,MATCH(WatchList!$B232,'All CCC'!$B$7:$B$754,0)))</f>
        <v/>
      </c>
      <c r="P232" s="335" t="str">
        <f>IF($B232="","",INDEX('All CCC'!P$7:P$754,MATCH(WatchList!$B232,'All CCC'!$B$7:$B$754,0)))</f>
        <v/>
      </c>
      <c r="Q232" s="335" t="str">
        <f>IF($B232="","",INDEX('All CCC'!Q$7:Q$754,MATCH(WatchList!$B232,'All CCC'!$B$7:$B$754,0)))</f>
        <v/>
      </c>
      <c r="R232" s="334" t="str">
        <f>IF($B232="","",INDEX('All CCC'!R$7:R$754,MATCH(WatchList!$B232,'All CCC'!$B$7:$B$754,0)))</f>
        <v/>
      </c>
      <c r="S232" s="334" t="str">
        <f>IF($B232="","",INDEX('All CCC'!S$7:S$754,MATCH(WatchList!$B232,'All CCC'!$B$7:$B$754,0)))</f>
        <v/>
      </c>
      <c r="T232" s="334" t="str">
        <f>IF($B232="","",INDEX('All CCC'!T$7:T$754,MATCH(WatchList!$B232,'All CCC'!$B$7:$B$754,0)))</f>
        <v/>
      </c>
      <c r="U232" s="334" t="str">
        <f>IF($B232="","",INDEX('All CCC'!U$7:U$754,MATCH(WatchList!$B232,'All CCC'!$B$7:$B$754,0)))</f>
        <v/>
      </c>
      <c r="V232" s="334" t="str">
        <f>IF($B232="","",INDEX('All CCC'!V$7:V$754,MATCH(WatchList!$B232,'All CCC'!$B$7:$B$754,0)))</f>
        <v/>
      </c>
      <c r="W232" s="334" t="str">
        <f>IF($B232="","",INDEX('All CCC'!W$7:W$754,MATCH(WatchList!$B232,'All CCC'!$B$7:$B$754,0)))</f>
        <v/>
      </c>
      <c r="X232" s="334" t="str">
        <f>IF($B232="","",INDEX('All CCC'!X$7:X$754,MATCH(WatchList!$B232,'All CCC'!$B$7:$B$754,0)))</f>
        <v/>
      </c>
      <c r="Y232" s="334" t="str">
        <f>IF($B232="","",INDEX('All CCC'!Y$7:Y$754,MATCH(WatchList!$B232,'All CCC'!$B$7:$B$754,0)))</f>
        <v/>
      </c>
      <c r="Z232" s="334" t="str">
        <f>IF($B232="","",INDEX('All CCC'!Z$7:Z$754,MATCH(WatchList!$B232,'All CCC'!$B$7:$B$754,0)))</f>
        <v/>
      </c>
      <c r="AA232" s="334" t="str">
        <f>IF($B232="","",INDEX('All CCC'!AA$7:AA$754,MATCH(WatchList!$B232,'All CCC'!$B$7:$B$754,0)))</f>
        <v/>
      </c>
      <c r="AB232" s="334" t="str">
        <f>IF($B232="","",INDEX('All CCC'!AB$7:AB$754,MATCH(WatchList!$B232,'All CCC'!$B$7:$B$754,0)))</f>
        <v/>
      </c>
      <c r="AC232" s="334" t="str">
        <f>IF($B232="","",INDEX('All CCC'!AC$7:AC$754,MATCH(WatchList!$B232,'All CCC'!$B$7:$B$754,0)))</f>
        <v/>
      </c>
      <c r="AD232" s="334" t="str">
        <f>IF($B232="","",INDEX('All CCC'!AD$7:AD$754,MATCH(WatchList!$B232,'All CCC'!$B$7:$B$754,0)))</f>
        <v/>
      </c>
      <c r="AE232" s="334" t="str">
        <f>IF($B232="","",INDEX('All CCC'!AE$7:AE$754,MATCH(WatchList!$B232,'All CCC'!$B$7:$B$754,0)))</f>
        <v/>
      </c>
      <c r="AF232" s="334" t="str">
        <f>IF($B232="","",INDEX('All CCC'!AF$7:AF$754,MATCH(WatchList!$B232,'All CCC'!$B$7:$B$754,0)))</f>
        <v/>
      </c>
      <c r="AG232" s="334" t="str">
        <f>IF($B232="","",INDEX('All CCC'!AG$7:AG$754,MATCH(WatchList!$B232,'All CCC'!$B$7:$B$754,0)))</f>
        <v/>
      </c>
      <c r="AH232" s="334" t="str">
        <f>IF($B232="","",INDEX('All CCC'!AH$7:AH$754,MATCH(WatchList!$B232,'All CCC'!$B$7:$B$754,0)))</f>
        <v/>
      </c>
      <c r="AI232" s="334" t="str">
        <f>IF($B232="","",INDEX('All CCC'!AI$7:AI$754,MATCH(WatchList!$B232,'All CCC'!$B$7:$B$754,0)))</f>
        <v/>
      </c>
      <c r="AJ232" s="334" t="str">
        <f>IF($B232="","",INDEX('All CCC'!AJ$7:AJ$754,MATCH(WatchList!$B232,'All CCC'!$B$7:$B$754,0)))</f>
        <v/>
      </c>
      <c r="AK232" s="334" t="str">
        <f>IF($B232="","",INDEX('All CCC'!AK$7:AK$754,MATCH(WatchList!$B232,'All CCC'!$B$7:$B$754,0)))</f>
        <v/>
      </c>
      <c r="AL232" s="334" t="str">
        <f>IF($B232="","",INDEX('All CCC'!AL$7:AL$754,MATCH(WatchList!$B232,'All CCC'!$B$7:$B$754,0)))</f>
        <v/>
      </c>
      <c r="AM232" s="334" t="str">
        <f>IF($B232="","",INDEX('All CCC'!AM$7:AM$754,MATCH(WatchList!$B232,'All CCC'!$B$7:$B$754,0)))</f>
        <v/>
      </c>
      <c r="AN232" s="334" t="str">
        <f>IF($B232="","",INDEX('All CCC'!AN$7:AN$754,MATCH(WatchList!$B232,'All CCC'!$B$7:$B$754,0)))</f>
        <v/>
      </c>
      <c r="AO232" s="334" t="str">
        <f>IF($B232="","",INDEX('All CCC'!AO$7:AO$754,MATCH(WatchList!$B232,'All CCC'!$B$7:$B$754,0)))</f>
        <v/>
      </c>
      <c r="AP232" s="334" t="str">
        <f>IF($B232="","",INDEX('All CCC'!AP$7:AP$754,MATCH(WatchList!$B232,'All CCC'!$B$7:$B$754,0)))</f>
        <v/>
      </c>
      <c r="AQ232" s="334" t="str">
        <f>IF($B232="","",INDEX('All CCC'!AQ$7:AQ$754,MATCH(WatchList!$B232,'All CCC'!$B$7:$B$754,0)))</f>
        <v/>
      </c>
      <c r="AR232" s="334" t="str">
        <f>IF($B232="","",INDEX('All CCC'!AR$7:AR$754,MATCH(WatchList!$B232,'All CCC'!$B$7:$B$754,0)))</f>
        <v/>
      </c>
      <c r="AS232" s="334" t="str">
        <f>IF($B232="","",INDEX('All CCC'!AS$7:AS$754,MATCH(WatchList!$B232,'All CCC'!$B$7:$B$754,0)))</f>
        <v/>
      </c>
      <c r="AT232" s="334" t="str">
        <f>IF($B232="","",INDEX('All CCC'!AT$7:AT$754,MATCH(WatchList!$B232,'All CCC'!$B$7:$B$754,0)))</f>
        <v/>
      </c>
      <c r="AU232" s="334" t="str">
        <f>IF($B232="","",INDEX('All CCC'!AU$7:AU$754,MATCH(WatchList!$B232,'All CCC'!$B$7:$B$754,0)))</f>
        <v/>
      </c>
      <c r="AV232" s="334" t="str">
        <f>IF($B232="","",INDEX('All CCC'!AV$7:AV$754,MATCH(WatchList!$B232,'All CCC'!$B$7:$B$754,0)))</f>
        <v/>
      </c>
      <c r="AW232" s="334" t="str">
        <f>IF($B232="","",INDEX('All CCC'!AW$7:AW$754,MATCH(WatchList!$B232,'All CCC'!$B$7:$B$754,0)))</f>
        <v/>
      </c>
      <c r="AX232" s="334" t="str">
        <f>IF($B232="","",INDEX('All CCC'!AX$7:AX$754,MATCH(WatchList!$B232,'All CCC'!$B$7:$B$754,0)))</f>
        <v/>
      </c>
      <c r="AY232" s="334" t="str">
        <f>IF($B232="","",INDEX('All CCC'!AY$7:AY$754,MATCH(WatchList!$B232,'All CCC'!$B$7:$B$754,0)))</f>
        <v/>
      </c>
      <c r="AZ232" s="334" t="str">
        <f>IF($B232="","",INDEX('All CCC'!AZ$7:AZ$754,MATCH(WatchList!$B232,'All CCC'!$B$7:$B$754,0)))</f>
        <v/>
      </c>
      <c r="BA232" s="334" t="str">
        <f>IF($B232="","",INDEX('All CCC'!BA$7:BA$754,MATCH(WatchList!$B232,'All CCC'!$B$7:$B$754,0)))</f>
        <v/>
      </c>
      <c r="BB232" s="334" t="str">
        <f>IF($B232="","",INDEX('All CCC'!BB$7:BB$754,MATCH(WatchList!$B232,'All CCC'!$B$7:$B$754,0)))</f>
        <v/>
      </c>
      <c r="BC232" s="334" t="str">
        <f>IF($B232="","",INDEX('All CCC'!BC$7:BC$754,MATCH(WatchList!$B232,'All CCC'!$B$7:$B$754,0)))</f>
        <v/>
      </c>
      <c r="BD232" s="334" t="str">
        <f>IF($B232="","",INDEX('All CCC'!BD$7:BD$754,MATCH(WatchList!$B232,'All CCC'!$B$7:$B$754,0)))</f>
        <v/>
      </c>
      <c r="BE232" s="334" t="str">
        <f>IF($B232="","",INDEX('All CCC'!BE$7:BE$754,MATCH(WatchList!$B232,'All CCC'!$B$7:$B$754,0)))</f>
        <v/>
      </c>
      <c r="BF232" s="334" t="str">
        <f>IF($B232="","",INDEX('All CCC'!BF$7:BF$754,MATCH(WatchList!$B232,'All CCC'!$B$7:$B$754,0)))</f>
        <v/>
      </c>
      <c r="BG232" s="334" t="str">
        <f>IF($B232="","",INDEX('All CCC'!BG$7:BG$754,MATCH(WatchList!$B232,'All CCC'!$B$7:$B$754,0)))</f>
        <v/>
      </c>
    </row>
    <row r="233" spans="1:59" x14ac:dyDescent="0.2">
      <c r="A233" s="333" t="str">
        <f>IF($B233="","",INDEX('All CCC'!A$7:A$754,MATCH(WatchList!$B233,'All CCC'!$B$7:$B$754,0)))</f>
        <v/>
      </c>
      <c r="B233" s="127"/>
      <c r="C233" s="334" t="str">
        <f>IF($B233="","",INDEX('All CCC'!C$7:C$754,MATCH(WatchList!$B233,'All CCC'!$B$7:$B$754,0)))</f>
        <v/>
      </c>
      <c r="D233" s="334" t="str">
        <f>IF($B233="","",INDEX('All CCC'!D$7:D$754,MATCH(WatchList!$B233,'All CCC'!$B$7:$B$754,0)))</f>
        <v/>
      </c>
      <c r="E233" s="334" t="str">
        <f>IF($B233="","",INDEX('All CCC'!E$7:E$754,MATCH(WatchList!$B233,'All CCC'!$B$7:$B$754,0)))</f>
        <v/>
      </c>
      <c r="F233" s="334" t="str">
        <f>IF($B233="","",INDEX('All CCC'!F$7:F$754,MATCH(WatchList!$B233,'All CCC'!$B$7:$B$754,0)))</f>
        <v/>
      </c>
      <c r="G233" s="334" t="str">
        <f>IF($B233="","",INDEX('All CCC'!G$7:G$754,MATCH(WatchList!$B233,'All CCC'!$B$7:$B$754,0)))</f>
        <v/>
      </c>
      <c r="H233" s="334" t="str">
        <f>IF($B233="","",INDEX('All CCC'!H$7:H$754,MATCH(WatchList!$B233,'All CCC'!$B$7:$B$754,0)))</f>
        <v/>
      </c>
      <c r="I233" s="334" t="str">
        <f>IF($B233="","",INDEX('All CCC'!I$7:I$754,MATCH(WatchList!$B233,'All CCC'!$B$7:$B$754,0)))</f>
        <v/>
      </c>
      <c r="J233" s="334" t="str">
        <f>IF($B233="","",INDEX('All CCC'!J$7:J$754,MATCH(WatchList!$B233,'All CCC'!$B$7:$B$754,0)))</f>
        <v/>
      </c>
      <c r="K233" s="334" t="str">
        <f>IF($B233="","",INDEX('All CCC'!K$7:K$754,MATCH(WatchList!$B233,'All CCC'!$B$7:$B$754,0)))</f>
        <v/>
      </c>
      <c r="L233" s="334" t="str">
        <f>IF($B233="","",INDEX('All CCC'!L$7:L$754,MATCH(WatchList!$B233,'All CCC'!$B$7:$B$754,0)))</f>
        <v/>
      </c>
      <c r="M233" s="334" t="str">
        <f>IF($B233="","",INDEX('All CCC'!M$7:M$754,MATCH(WatchList!$B233,'All CCC'!$B$7:$B$754,0)))</f>
        <v/>
      </c>
      <c r="N233" s="334" t="str">
        <f>IF($B233="","",INDEX('All CCC'!N$7:N$754,MATCH(WatchList!$B233,'All CCC'!$B$7:$B$754,0)))</f>
        <v/>
      </c>
      <c r="O233" s="334" t="str">
        <f>IF($B233="","",INDEX('All CCC'!O$7:O$754,MATCH(WatchList!$B233,'All CCC'!$B$7:$B$754,0)))</f>
        <v/>
      </c>
      <c r="P233" s="335" t="str">
        <f>IF($B233="","",INDEX('All CCC'!P$7:P$754,MATCH(WatchList!$B233,'All CCC'!$B$7:$B$754,0)))</f>
        <v/>
      </c>
      <c r="Q233" s="335" t="str">
        <f>IF($B233="","",INDEX('All CCC'!Q$7:Q$754,MATCH(WatchList!$B233,'All CCC'!$B$7:$B$754,0)))</f>
        <v/>
      </c>
      <c r="R233" s="334" t="str">
        <f>IF($B233="","",INDEX('All CCC'!R$7:R$754,MATCH(WatchList!$B233,'All CCC'!$B$7:$B$754,0)))</f>
        <v/>
      </c>
      <c r="S233" s="334" t="str">
        <f>IF($B233="","",INDEX('All CCC'!S$7:S$754,MATCH(WatchList!$B233,'All CCC'!$B$7:$B$754,0)))</f>
        <v/>
      </c>
      <c r="T233" s="334" t="str">
        <f>IF($B233="","",INDEX('All CCC'!T$7:T$754,MATCH(WatchList!$B233,'All CCC'!$B$7:$B$754,0)))</f>
        <v/>
      </c>
      <c r="U233" s="334" t="str">
        <f>IF($B233="","",INDEX('All CCC'!U$7:U$754,MATCH(WatchList!$B233,'All CCC'!$B$7:$B$754,0)))</f>
        <v/>
      </c>
      <c r="V233" s="334" t="str">
        <f>IF($B233="","",INDEX('All CCC'!V$7:V$754,MATCH(WatchList!$B233,'All CCC'!$B$7:$B$754,0)))</f>
        <v/>
      </c>
      <c r="W233" s="334" t="str">
        <f>IF($B233="","",INDEX('All CCC'!W$7:W$754,MATCH(WatchList!$B233,'All CCC'!$B$7:$B$754,0)))</f>
        <v/>
      </c>
      <c r="X233" s="334" t="str">
        <f>IF($B233="","",INDEX('All CCC'!X$7:X$754,MATCH(WatchList!$B233,'All CCC'!$B$7:$B$754,0)))</f>
        <v/>
      </c>
      <c r="Y233" s="334" t="str">
        <f>IF($B233="","",INDEX('All CCC'!Y$7:Y$754,MATCH(WatchList!$B233,'All CCC'!$B$7:$B$754,0)))</f>
        <v/>
      </c>
      <c r="Z233" s="334" t="str">
        <f>IF($B233="","",INDEX('All CCC'!Z$7:Z$754,MATCH(WatchList!$B233,'All CCC'!$B$7:$B$754,0)))</f>
        <v/>
      </c>
      <c r="AA233" s="334" t="str">
        <f>IF($B233="","",INDEX('All CCC'!AA$7:AA$754,MATCH(WatchList!$B233,'All CCC'!$B$7:$B$754,0)))</f>
        <v/>
      </c>
      <c r="AB233" s="334" t="str">
        <f>IF($B233="","",INDEX('All CCC'!AB$7:AB$754,MATCH(WatchList!$B233,'All CCC'!$B$7:$B$754,0)))</f>
        <v/>
      </c>
      <c r="AC233" s="334" t="str">
        <f>IF($B233="","",INDEX('All CCC'!AC$7:AC$754,MATCH(WatchList!$B233,'All CCC'!$B$7:$B$754,0)))</f>
        <v/>
      </c>
      <c r="AD233" s="334" t="str">
        <f>IF($B233="","",INDEX('All CCC'!AD$7:AD$754,MATCH(WatchList!$B233,'All CCC'!$B$7:$B$754,0)))</f>
        <v/>
      </c>
      <c r="AE233" s="334" t="str">
        <f>IF($B233="","",INDEX('All CCC'!AE$7:AE$754,MATCH(WatchList!$B233,'All CCC'!$B$7:$B$754,0)))</f>
        <v/>
      </c>
      <c r="AF233" s="334" t="str">
        <f>IF($B233="","",INDEX('All CCC'!AF$7:AF$754,MATCH(WatchList!$B233,'All CCC'!$B$7:$B$754,0)))</f>
        <v/>
      </c>
      <c r="AG233" s="334" t="str">
        <f>IF($B233="","",INDEX('All CCC'!AG$7:AG$754,MATCH(WatchList!$B233,'All CCC'!$B$7:$B$754,0)))</f>
        <v/>
      </c>
      <c r="AH233" s="334" t="str">
        <f>IF($B233="","",INDEX('All CCC'!AH$7:AH$754,MATCH(WatchList!$B233,'All CCC'!$B$7:$B$754,0)))</f>
        <v/>
      </c>
      <c r="AI233" s="334" t="str">
        <f>IF($B233="","",INDEX('All CCC'!AI$7:AI$754,MATCH(WatchList!$B233,'All CCC'!$B$7:$B$754,0)))</f>
        <v/>
      </c>
      <c r="AJ233" s="334" t="str">
        <f>IF($B233="","",INDEX('All CCC'!AJ$7:AJ$754,MATCH(WatchList!$B233,'All CCC'!$B$7:$B$754,0)))</f>
        <v/>
      </c>
      <c r="AK233" s="334" t="str">
        <f>IF($B233="","",INDEX('All CCC'!AK$7:AK$754,MATCH(WatchList!$B233,'All CCC'!$B$7:$B$754,0)))</f>
        <v/>
      </c>
      <c r="AL233" s="334" t="str">
        <f>IF($B233="","",INDEX('All CCC'!AL$7:AL$754,MATCH(WatchList!$B233,'All CCC'!$B$7:$B$754,0)))</f>
        <v/>
      </c>
      <c r="AM233" s="334" t="str">
        <f>IF($B233="","",INDEX('All CCC'!AM$7:AM$754,MATCH(WatchList!$B233,'All CCC'!$B$7:$B$754,0)))</f>
        <v/>
      </c>
      <c r="AN233" s="334" t="str">
        <f>IF($B233="","",INDEX('All CCC'!AN$7:AN$754,MATCH(WatchList!$B233,'All CCC'!$B$7:$B$754,0)))</f>
        <v/>
      </c>
      <c r="AO233" s="334" t="str">
        <f>IF($B233="","",INDEX('All CCC'!AO$7:AO$754,MATCH(WatchList!$B233,'All CCC'!$B$7:$B$754,0)))</f>
        <v/>
      </c>
      <c r="AP233" s="334" t="str">
        <f>IF($B233="","",INDEX('All CCC'!AP$7:AP$754,MATCH(WatchList!$B233,'All CCC'!$B$7:$B$754,0)))</f>
        <v/>
      </c>
      <c r="AQ233" s="334" t="str">
        <f>IF($B233="","",INDEX('All CCC'!AQ$7:AQ$754,MATCH(WatchList!$B233,'All CCC'!$B$7:$B$754,0)))</f>
        <v/>
      </c>
      <c r="AR233" s="334" t="str">
        <f>IF($B233="","",INDEX('All CCC'!AR$7:AR$754,MATCH(WatchList!$B233,'All CCC'!$B$7:$B$754,0)))</f>
        <v/>
      </c>
      <c r="AS233" s="334" t="str">
        <f>IF($B233="","",INDEX('All CCC'!AS$7:AS$754,MATCH(WatchList!$B233,'All CCC'!$B$7:$B$754,0)))</f>
        <v/>
      </c>
      <c r="AT233" s="334" t="str">
        <f>IF($B233="","",INDEX('All CCC'!AT$7:AT$754,MATCH(WatchList!$B233,'All CCC'!$B$7:$B$754,0)))</f>
        <v/>
      </c>
      <c r="AU233" s="334" t="str">
        <f>IF($B233="","",INDEX('All CCC'!AU$7:AU$754,MATCH(WatchList!$B233,'All CCC'!$B$7:$B$754,0)))</f>
        <v/>
      </c>
      <c r="AV233" s="334" t="str">
        <f>IF($B233="","",INDEX('All CCC'!AV$7:AV$754,MATCH(WatchList!$B233,'All CCC'!$B$7:$B$754,0)))</f>
        <v/>
      </c>
      <c r="AW233" s="334" t="str">
        <f>IF($B233="","",INDEX('All CCC'!AW$7:AW$754,MATCH(WatchList!$B233,'All CCC'!$B$7:$B$754,0)))</f>
        <v/>
      </c>
      <c r="AX233" s="334" t="str">
        <f>IF($B233="","",INDEX('All CCC'!AX$7:AX$754,MATCH(WatchList!$B233,'All CCC'!$B$7:$B$754,0)))</f>
        <v/>
      </c>
      <c r="AY233" s="334" t="str">
        <f>IF($B233="","",INDEX('All CCC'!AY$7:AY$754,MATCH(WatchList!$B233,'All CCC'!$B$7:$B$754,0)))</f>
        <v/>
      </c>
      <c r="AZ233" s="334" t="str">
        <f>IF($B233="","",INDEX('All CCC'!AZ$7:AZ$754,MATCH(WatchList!$B233,'All CCC'!$B$7:$B$754,0)))</f>
        <v/>
      </c>
      <c r="BA233" s="334" t="str">
        <f>IF($B233="","",INDEX('All CCC'!BA$7:BA$754,MATCH(WatchList!$B233,'All CCC'!$B$7:$B$754,0)))</f>
        <v/>
      </c>
      <c r="BB233" s="334" t="str">
        <f>IF($B233="","",INDEX('All CCC'!BB$7:BB$754,MATCH(WatchList!$B233,'All CCC'!$B$7:$B$754,0)))</f>
        <v/>
      </c>
      <c r="BC233" s="334" t="str">
        <f>IF($B233="","",INDEX('All CCC'!BC$7:BC$754,MATCH(WatchList!$B233,'All CCC'!$B$7:$B$754,0)))</f>
        <v/>
      </c>
      <c r="BD233" s="334" t="str">
        <f>IF($B233="","",INDEX('All CCC'!BD$7:BD$754,MATCH(WatchList!$B233,'All CCC'!$B$7:$B$754,0)))</f>
        <v/>
      </c>
      <c r="BE233" s="334" t="str">
        <f>IF($B233="","",INDEX('All CCC'!BE$7:BE$754,MATCH(WatchList!$B233,'All CCC'!$B$7:$B$754,0)))</f>
        <v/>
      </c>
      <c r="BF233" s="334" t="str">
        <f>IF($B233="","",INDEX('All CCC'!BF$7:BF$754,MATCH(WatchList!$B233,'All CCC'!$B$7:$B$754,0)))</f>
        <v/>
      </c>
      <c r="BG233" s="334" t="str">
        <f>IF($B233="","",INDEX('All CCC'!BG$7:BG$754,MATCH(WatchList!$B233,'All CCC'!$B$7:$B$754,0)))</f>
        <v/>
      </c>
    </row>
    <row r="234" spans="1:59" x14ac:dyDescent="0.2">
      <c r="A234" s="333" t="str">
        <f>IF($B234="","",INDEX('All CCC'!A$7:A$754,MATCH(WatchList!$B234,'All CCC'!$B$7:$B$754,0)))</f>
        <v/>
      </c>
      <c r="B234" s="127"/>
      <c r="C234" s="334" t="str">
        <f>IF($B234="","",INDEX('All CCC'!C$7:C$754,MATCH(WatchList!$B234,'All CCC'!$B$7:$B$754,0)))</f>
        <v/>
      </c>
      <c r="D234" s="334" t="str">
        <f>IF($B234="","",INDEX('All CCC'!D$7:D$754,MATCH(WatchList!$B234,'All CCC'!$B$7:$B$754,0)))</f>
        <v/>
      </c>
      <c r="E234" s="334" t="str">
        <f>IF($B234="","",INDEX('All CCC'!E$7:E$754,MATCH(WatchList!$B234,'All CCC'!$B$7:$B$754,0)))</f>
        <v/>
      </c>
      <c r="F234" s="334" t="str">
        <f>IF($B234="","",INDEX('All CCC'!F$7:F$754,MATCH(WatchList!$B234,'All CCC'!$B$7:$B$754,0)))</f>
        <v/>
      </c>
      <c r="G234" s="334" t="str">
        <f>IF($B234="","",INDEX('All CCC'!G$7:G$754,MATCH(WatchList!$B234,'All CCC'!$B$7:$B$754,0)))</f>
        <v/>
      </c>
      <c r="H234" s="334" t="str">
        <f>IF($B234="","",INDEX('All CCC'!H$7:H$754,MATCH(WatchList!$B234,'All CCC'!$B$7:$B$754,0)))</f>
        <v/>
      </c>
      <c r="I234" s="334" t="str">
        <f>IF($B234="","",INDEX('All CCC'!I$7:I$754,MATCH(WatchList!$B234,'All CCC'!$B$7:$B$754,0)))</f>
        <v/>
      </c>
      <c r="J234" s="334" t="str">
        <f>IF($B234="","",INDEX('All CCC'!J$7:J$754,MATCH(WatchList!$B234,'All CCC'!$B$7:$B$754,0)))</f>
        <v/>
      </c>
      <c r="K234" s="334" t="str">
        <f>IF($B234="","",INDEX('All CCC'!K$7:K$754,MATCH(WatchList!$B234,'All CCC'!$B$7:$B$754,0)))</f>
        <v/>
      </c>
      <c r="L234" s="334" t="str">
        <f>IF($B234="","",INDEX('All CCC'!L$7:L$754,MATCH(WatchList!$B234,'All CCC'!$B$7:$B$754,0)))</f>
        <v/>
      </c>
      <c r="M234" s="334" t="str">
        <f>IF($B234="","",INDEX('All CCC'!M$7:M$754,MATCH(WatchList!$B234,'All CCC'!$B$7:$B$754,0)))</f>
        <v/>
      </c>
      <c r="N234" s="334" t="str">
        <f>IF($B234="","",INDEX('All CCC'!N$7:N$754,MATCH(WatchList!$B234,'All CCC'!$B$7:$B$754,0)))</f>
        <v/>
      </c>
      <c r="O234" s="334" t="str">
        <f>IF($B234="","",INDEX('All CCC'!O$7:O$754,MATCH(WatchList!$B234,'All CCC'!$B$7:$B$754,0)))</f>
        <v/>
      </c>
      <c r="P234" s="335" t="str">
        <f>IF($B234="","",INDEX('All CCC'!P$7:P$754,MATCH(WatchList!$B234,'All CCC'!$B$7:$B$754,0)))</f>
        <v/>
      </c>
      <c r="Q234" s="335" t="str">
        <f>IF($B234="","",INDEX('All CCC'!Q$7:Q$754,MATCH(WatchList!$B234,'All CCC'!$B$7:$B$754,0)))</f>
        <v/>
      </c>
      <c r="R234" s="334" t="str">
        <f>IF($B234="","",INDEX('All CCC'!R$7:R$754,MATCH(WatchList!$B234,'All CCC'!$B$7:$B$754,0)))</f>
        <v/>
      </c>
      <c r="S234" s="334" t="str">
        <f>IF($B234="","",INDEX('All CCC'!S$7:S$754,MATCH(WatchList!$B234,'All CCC'!$B$7:$B$754,0)))</f>
        <v/>
      </c>
      <c r="T234" s="334" t="str">
        <f>IF($B234="","",INDEX('All CCC'!T$7:T$754,MATCH(WatchList!$B234,'All CCC'!$B$7:$B$754,0)))</f>
        <v/>
      </c>
      <c r="U234" s="334" t="str">
        <f>IF($B234="","",INDEX('All CCC'!U$7:U$754,MATCH(WatchList!$B234,'All CCC'!$B$7:$B$754,0)))</f>
        <v/>
      </c>
      <c r="V234" s="334" t="str">
        <f>IF($B234="","",INDEX('All CCC'!V$7:V$754,MATCH(WatchList!$B234,'All CCC'!$B$7:$B$754,0)))</f>
        <v/>
      </c>
      <c r="W234" s="334" t="str">
        <f>IF($B234="","",INDEX('All CCC'!W$7:W$754,MATCH(WatchList!$B234,'All CCC'!$B$7:$B$754,0)))</f>
        <v/>
      </c>
      <c r="X234" s="334" t="str">
        <f>IF($B234="","",INDEX('All CCC'!X$7:X$754,MATCH(WatchList!$B234,'All CCC'!$B$7:$B$754,0)))</f>
        <v/>
      </c>
      <c r="Y234" s="334" t="str">
        <f>IF($B234="","",INDEX('All CCC'!Y$7:Y$754,MATCH(WatchList!$B234,'All CCC'!$B$7:$B$754,0)))</f>
        <v/>
      </c>
      <c r="Z234" s="334" t="str">
        <f>IF($B234="","",INDEX('All CCC'!Z$7:Z$754,MATCH(WatchList!$B234,'All CCC'!$B$7:$B$754,0)))</f>
        <v/>
      </c>
      <c r="AA234" s="334" t="str">
        <f>IF($B234="","",INDEX('All CCC'!AA$7:AA$754,MATCH(WatchList!$B234,'All CCC'!$B$7:$B$754,0)))</f>
        <v/>
      </c>
      <c r="AB234" s="334" t="str">
        <f>IF($B234="","",INDEX('All CCC'!AB$7:AB$754,MATCH(WatchList!$B234,'All CCC'!$B$7:$B$754,0)))</f>
        <v/>
      </c>
      <c r="AC234" s="334" t="str">
        <f>IF($B234="","",INDEX('All CCC'!AC$7:AC$754,MATCH(WatchList!$B234,'All CCC'!$B$7:$B$754,0)))</f>
        <v/>
      </c>
      <c r="AD234" s="334" t="str">
        <f>IF($B234="","",INDEX('All CCC'!AD$7:AD$754,MATCH(WatchList!$B234,'All CCC'!$B$7:$B$754,0)))</f>
        <v/>
      </c>
      <c r="AE234" s="334" t="str">
        <f>IF($B234="","",INDEX('All CCC'!AE$7:AE$754,MATCH(WatchList!$B234,'All CCC'!$B$7:$B$754,0)))</f>
        <v/>
      </c>
      <c r="AF234" s="334" t="str">
        <f>IF($B234="","",INDEX('All CCC'!AF$7:AF$754,MATCH(WatchList!$B234,'All CCC'!$B$7:$B$754,0)))</f>
        <v/>
      </c>
      <c r="AG234" s="334" t="str">
        <f>IF($B234="","",INDEX('All CCC'!AG$7:AG$754,MATCH(WatchList!$B234,'All CCC'!$B$7:$B$754,0)))</f>
        <v/>
      </c>
      <c r="AH234" s="334" t="str">
        <f>IF($B234="","",INDEX('All CCC'!AH$7:AH$754,MATCH(WatchList!$B234,'All CCC'!$B$7:$B$754,0)))</f>
        <v/>
      </c>
      <c r="AI234" s="334" t="str">
        <f>IF($B234="","",INDEX('All CCC'!AI$7:AI$754,MATCH(WatchList!$B234,'All CCC'!$B$7:$B$754,0)))</f>
        <v/>
      </c>
      <c r="AJ234" s="334" t="str">
        <f>IF($B234="","",INDEX('All CCC'!AJ$7:AJ$754,MATCH(WatchList!$B234,'All CCC'!$B$7:$B$754,0)))</f>
        <v/>
      </c>
      <c r="AK234" s="334" t="str">
        <f>IF($B234="","",INDEX('All CCC'!AK$7:AK$754,MATCH(WatchList!$B234,'All CCC'!$B$7:$B$754,0)))</f>
        <v/>
      </c>
      <c r="AL234" s="334" t="str">
        <f>IF($B234="","",INDEX('All CCC'!AL$7:AL$754,MATCH(WatchList!$B234,'All CCC'!$B$7:$B$754,0)))</f>
        <v/>
      </c>
      <c r="AM234" s="334" t="str">
        <f>IF($B234="","",INDEX('All CCC'!AM$7:AM$754,MATCH(WatchList!$B234,'All CCC'!$B$7:$B$754,0)))</f>
        <v/>
      </c>
      <c r="AN234" s="334" t="str">
        <f>IF($B234="","",INDEX('All CCC'!AN$7:AN$754,MATCH(WatchList!$B234,'All CCC'!$B$7:$B$754,0)))</f>
        <v/>
      </c>
      <c r="AO234" s="334" t="str">
        <f>IF($B234="","",INDEX('All CCC'!AO$7:AO$754,MATCH(WatchList!$B234,'All CCC'!$B$7:$B$754,0)))</f>
        <v/>
      </c>
      <c r="AP234" s="334" t="str">
        <f>IF($B234="","",INDEX('All CCC'!AP$7:AP$754,MATCH(WatchList!$B234,'All CCC'!$B$7:$B$754,0)))</f>
        <v/>
      </c>
      <c r="AQ234" s="334" t="str">
        <f>IF($B234="","",INDEX('All CCC'!AQ$7:AQ$754,MATCH(WatchList!$B234,'All CCC'!$B$7:$B$754,0)))</f>
        <v/>
      </c>
      <c r="AR234" s="334" t="str">
        <f>IF($B234="","",INDEX('All CCC'!AR$7:AR$754,MATCH(WatchList!$B234,'All CCC'!$B$7:$B$754,0)))</f>
        <v/>
      </c>
      <c r="AS234" s="334" t="str">
        <f>IF($B234="","",INDEX('All CCC'!AS$7:AS$754,MATCH(WatchList!$B234,'All CCC'!$B$7:$B$754,0)))</f>
        <v/>
      </c>
      <c r="AT234" s="334" t="str">
        <f>IF($B234="","",INDEX('All CCC'!AT$7:AT$754,MATCH(WatchList!$B234,'All CCC'!$B$7:$B$754,0)))</f>
        <v/>
      </c>
      <c r="AU234" s="334" t="str">
        <f>IF($B234="","",INDEX('All CCC'!AU$7:AU$754,MATCH(WatchList!$B234,'All CCC'!$B$7:$B$754,0)))</f>
        <v/>
      </c>
      <c r="AV234" s="334" t="str">
        <f>IF($B234="","",INDEX('All CCC'!AV$7:AV$754,MATCH(WatchList!$B234,'All CCC'!$B$7:$B$754,0)))</f>
        <v/>
      </c>
      <c r="AW234" s="334" t="str">
        <f>IF($B234="","",INDEX('All CCC'!AW$7:AW$754,MATCH(WatchList!$B234,'All CCC'!$B$7:$B$754,0)))</f>
        <v/>
      </c>
      <c r="AX234" s="334" t="str">
        <f>IF($B234="","",INDEX('All CCC'!AX$7:AX$754,MATCH(WatchList!$B234,'All CCC'!$B$7:$B$754,0)))</f>
        <v/>
      </c>
      <c r="AY234" s="334" t="str">
        <f>IF($B234="","",INDEX('All CCC'!AY$7:AY$754,MATCH(WatchList!$B234,'All CCC'!$B$7:$B$754,0)))</f>
        <v/>
      </c>
      <c r="AZ234" s="334" t="str">
        <f>IF($B234="","",INDEX('All CCC'!AZ$7:AZ$754,MATCH(WatchList!$B234,'All CCC'!$B$7:$B$754,0)))</f>
        <v/>
      </c>
      <c r="BA234" s="334" t="str">
        <f>IF($B234="","",INDEX('All CCC'!BA$7:BA$754,MATCH(WatchList!$B234,'All CCC'!$B$7:$B$754,0)))</f>
        <v/>
      </c>
      <c r="BB234" s="334" t="str">
        <f>IF($B234="","",INDEX('All CCC'!BB$7:BB$754,MATCH(WatchList!$B234,'All CCC'!$B$7:$B$754,0)))</f>
        <v/>
      </c>
      <c r="BC234" s="334" t="str">
        <f>IF($B234="","",INDEX('All CCC'!BC$7:BC$754,MATCH(WatchList!$B234,'All CCC'!$B$7:$B$754,0)))</f>
        <v/>
      </c>
      <c r="BD234" s="334" t="str">
        <f>IF($B234="","",INDEX('All CCC'!BD$7:BD$754,MATCH(WatchList!$B234,'All CCC'!$B$7:$B$754,0)))</f>
        <v/>
      </c>
      <c r="BE234" s="334" t="str">
        <f>IF($B234="","",INDEX('All CCC'!BE$7:BE$754,MATCH(WatchList!$B234,'All CCC'!$B$7:$B$754,0)))</f>
        <v/>
      </c>
      <c r="BF234" s="334" t="str">
        <f>IF($B234="","",INDEX('All CCC'!BF$7:BF$754,MATCH(WatchList!$B234,'All CCC'!$B$7:$B$754,0)))</f>
        <v/>
      </c>
      <c r="BG234" s="334" t="str">
        <f>IF($B234="","",INDEX('All CCC'!BG$7:BG$754,MATCH(WatchList!$B234,'All CCC'!$B$7:$B$754,0)))</f>
        <v/>
      </c>
    </row>
    <row r="235" spans="1:59" x14ac:dyDescent="0.2">
      <c r="A235" s="333" t="str">
        <f>IF($B235="","",INDEX('All CCC'!A$7:A$754,MATCH(WatchList!$B235,'All CCC'!$B$7:$B$754,0)))</f>
        <v/>
      </c>
      <c r="B235" s="127"/>
      <c r="C235" s="334" t="str">
        <f>IF($B235="","",INDEX('All CCC'!C$7:C$754,MATCH(WatchList!$B235,'All CCC'!$B$7:$B$754,0)))</f>
        <v/>
      </c>
      <c r="D235" s="334" t="str">
        <f>IF($B235="","",INDEX('All CCC'!D$7:D$754,MATCH(WatchList!$B235,'All CCC'!$B$7:$B$754,0)))</f>
        <v/>
      </c>
      <c r="E235" s="334" t="str">
        <f>IF($B235="","",INDEX('All CCC'!E$7:E$754,MATCH(WatchList!$B235,'All CCC'!$B$7:$B$754,0)))</f>
        <v/>
      </c>
      <c r="F235" s="334" t="str">
        <f>IF($B235="","",INDEX('All CCC'!F$7:F$754,MATCH(WatchList!$B235,'All CCC'!$B$7:$B$754,0)))</f>
        <v/>
      </c>
      <c r="G235" s="334" t="str">
        <f>IF($B235="","",INDEX('All CCC'!G$7:G$754,MATCH(WatchList!$B235,'All CCC'!$B$7:$B$754,0)))</f>
        <v/>
      </c>
      <c r="H235" s="334" t="str">
        <f>IF($B235="","",INDEX('All CCC'!H$7:H$754,MATCH(WatchList!$B235,'All CCC'!$B$7:$B$754,0)))</f>
        <v/>
      </c>
      <c r="I235" s="334" t="str">
        <f>IF($B235="","",INDEX('All CCC'!I$7:I$754,MATCH(WatchList!$B235,'All CCC'!$B$7:$B$754,0)))</f>
        <v/>
      </c>
      <c r="J235" s="334" t="str">
        <f>IF($B235="","",INDEX('All CCC'!J$7:J$754,MATCH(WatchList!$B235,'All CCC'!$B$7:$B$754,0)))</f>
        <v/>
      </c>
      <c r="K235" s="334" t="str">
        <f>IF($B235="","",INDEX('All CCC'!K$7:K$754,MATCH(WatchList!$B235,'All CCC'!$B$7:$B$754,0)))</f>
        <v/>
      </c>
      <c r="L235" s="334" t="str">
        <f>IF($B235="","",INDEX('All CCC'!L$7:L$754,MATCH(WatchList!$B235,'All CCC'!$B$7:$B$754,0)))</f>
        <v/>
      </c>
      <c r="M235" s="334" t="str">
        <f>IF($B235="","",INDEX('All CCC'!M$7:M$754,MATCH(WatchList!$B235,'All CCC'!$B$7:$B$754,0)))</f>
        <v/>
      </c>
      <c r="N235" s="334" t="str">
        <f>IF($B235="","",INDEX('All CCC'!N$7:N$754,MATCH(WatchList!$B235,'All CCC'!$B$7:$B$754,0)))</f>
        <v/>
      </c>
      <c r="O235" s="334" t="str">
        <f>IF($B235="","",INDEX('All CCC'!O$7:O$754,MATCH(WatchList!$B235,'All CCC'!$B$7:$B$754,0)))</f>
        <v/>
      </c>
      <c r="P235" s="335" t="str">
        <f>IF($B235="","",INDEX('All CCC'!P$7:P$754,MATCH(WatchList!$B235,'All CCC'!$B$7:$B$754,0)))</f>
        <v/>
      </c>
      <c r="Q235" s="335" t="str">
        <f>IF($B235="","",INDEX('All CCC'!Q$7:Q$754,MATCH(WatchList!$B235,'All CCC'!$B$7:$B$754,0)))</f>
        <v/>
      </c>
      <c r="R235" s="334" t="str">
        <f>IF($B235="","",INDEX('All CCC'!R$7:R$754,MATCH(WatchList!$B235,'All CCC'!$B$7:$B$754,0)))</f>
        <v/>
      </c>
      <c r="S235" s="334" t="str">
        <f>IF($B235="","",INDEX('All CCC'!S$7:S$754,MATCH(WatchList!$B235,'All CCC'!$B$7:$B$754,0)))</f>
        <v/>
      </c>
      <c r="T235" s="334" t="str">
        <f>IF($B235="","",INDEX('All CCC'!T$7:T$754,MATCH(WatchList!$B235,'All CCC'!$B$7:$B$754,0)))</f>
        <v/>
      </c>
      <c r="U235" s="334" t="str">
        <f>IF($B235="","",INDEX('All CCC'!U$7:U$754,MATCH(WatchList!$B235,'All CCC'!$B$7:$B$754,0)))</f>
        <v/>
      </c>
      <c r="V235" s="334" t="str">
        <f>IF($B235="","",INDEX('All CCC'!V$7:V$754,MATCH(WatchList!$B235,'All CCC'!$B$7:$B$754,0)))</f>
        <v/>
      </c>
      <c r="W235" s="334" t="str">
        <f>IF($B235="","",INDEX('All CCC'!W$7:W$754,MATCH(WatchList!$B235,'All CCC'!$B$7:$B$754,0)))</f>
        <v/>
      </c>
      <c r="X235" s="334" t="str">
        <f>IF($B235="","",INDEX('All CCC'!X$7:X$754,MATCH(WatchList!$B235,'All CCC'!$B$7:$B$754,0)))</f>
        <v/>
      </c>
      <c r="Y235" s="334" t="str">
        <f>IF($B235="","",INDEX('All CCC'!Y$7:Y$754,MATCH(WatchList!$B235,'All CCC'!$B$7:$B$754,0)))</f>
        <v/>
      </c>
      <c r="Z235" s="334" t="str">
        <f>IF($B235="","",INDEX('All CCC'!Z$7:Z$754,MATCH(WatchList!$B235,'All CCC'!$B$7:$B$754,0)))</f>
        <v/>
      </c>
      <c r="AA235" s="334" t="str">
        <f>IF($B235="","",INDEX('All CCC'!AA$7:AA$754,MATCH(WatchList!$B235,'All CCC'!$B$7:$B$754,0)))</f>
        <v/>
      </c>
      <c r="AB235" s="334" t="str">
        <f>IF($B235="","",INDEX('All CCC'!AB$7:AB$754,MATCH(WatchList!$B235,'All CCC'!$B$7:$B$754,0)))</f>
        <v/>
      </c>
      <c r="AC235" s="334" t="str">
        <f>IF($B235="","",INDEX('All CCC'!AC$7:AC$754,MATCH(WatchList!$B235,'All CCC'!$B$7:$B$754,0)))</f>
        <v/>
      </c>
      <c r="AD235" s="334" t="str">
        <f>IF($B235="","",INDEX('All CCC'!AD$7:AD$754,MATCH(WatchList!$B235,'All CCC'!$B$7:$B$754,0)))</f>
        <v/>
      </c>
      <c r="AE235" s="334" t="str">
        <f>IF($B235="","",INDEX('All CCC'!AE$7:AE$754,MATCH(WatchList!$B235,'All CCC'!$B$7:$B$754,0)))</f>
        <v/>
      </c>
      <c r="AF235" s="334" t="str">
        <f>IF($B235="","",INDEX('All CCC'!AF$7:AF$754,MATCH(WatchList!$B235,'All CCC'!$B$7:$B$754,0)))</f>
        <v/>
      </c>
      <c r="AG235" s="334" t="str">
        <f>IF($B235="","",INDEX('All CCC'!AG$7:AG$754,MATCH(WatchList!$B235,'All CCC'!$B$7:$B$754,0)))</f>
        <v/>
      </c>
      <c r="AH235" s="334" t="str">
        <f>IF($B235="","",INDEX('All CCC'!AH$7:AH$754,MATCH(WatchList!$B235,'All CCC'!$B$7:$B$754,0)))</f>
        <v/>
      </c>
      <c r="AI235" s="334" t="str">
        <f>IF($B235="","",INDEX('All CCC'!AI$7:AI$754,MATCH(WatchList!$B235,'All CCC'!$B$7:$B$754,0)))</f>
        <v/>
      </c>
      <c r="AJ235" s="334" t="str">
        <f>IF($B235="","",INDEX('All CCC'!AJ$7:AJ$754,MATCH(WatchList!$B235,'All CCC'!$B$7:$B$754,0)))</f>
        <v/>
      </c>
      <c r="AK235" s="334" t="str">
        <f>IF($B235="","",INDEX('All CCC'!AK$7:AK$754,MATCH(WatchList!$B235,'All CCC'!$B$7:$B$754,0)))</f>
        <v/>
      </c>
      <c r="AL235" s="334" t="str">
        <f>IF($B235="","",INDEX('All CCC'!AL$7:AL$754,MATCH(WatchList!$B235,'All CCC'!$B$7:$B$754,0)))</f>
        <v/>
      </c>
      <c r="AM235" s="334" t="str">
        <f>IF($B235="","",INDEX('All CCC'!AM$7:AM$754,MATCH(WatchList!$B235,'All CCC'!$B$7:$B$754,0)))</f>
        <v/>
      </c>
      <c r="AN235" s="334" t="str">
        <f>IF($B235="","",INDEX('All CCC'!AN$7:AN$754,MATCH(WatchList!$B235,'All CCC'!$B$7:$B$754,0)))</f>
        <v/>
      </c>
      <c r="AO235" s="334" t="str">
        <f>IF($B235="","",INDEX('All CCC'!AO$7:AO$754,MATCH(WatchList!$B235,'All CCC'!$B$7:$B$754,0)))</f>
        <v/>
      </c>
      <c r="AP235" s="334" t="str">
        <f>IF($B235="","",INDEX('All CCC'!AP$7:AP$754,MATCH(WatchList!$B235,'All CCC'!$B$7:$B$754,0)))</f>
        <v/>
      </c>
      <c r="AQ235" s="334" t="str">
        <f>IF($B235="","",INDEX('All CCC'!AQ$7:AQ$754,MATCH(WatchList!$B235,'All CCC'!$B$7:$B$754,0)))</f>
        <v/>
      </c>
      <c r="AR235" s="334" t="str">
        <f>IF($B235="","",INDEX('All CCC'!AR$7:AR$754,MATCH(WatchList!$B235,'All CCC'!$B$7:$B$754,0)))</f>
        <v/>
      </c>
      <c r="AS235" s="334" t="str">
        <f>IF($B235="","",INDEX('All CCC'!AS$7:AS$754,MATCH(WatchList!$B235,'All CCC'!$B$7:$B$754,0)))</f>
        <v/>
      </c>
      <c r="AT235" s="334" t="str">
        <f>IF($B235="","",INDEX('All CCC'!AT$7:AT$754,MATCH(WatchList!$B235,'All CCC'!$B$7:$B$754,0)))</f>
        <v/>
      </c>
      <c r="AU235" s="334" t="str">
        <f>IF($B235="","",INDEX('All CCC'!AU$7:AU$754,MATCH(WatchList!$B235,'All CCC'!$B$7:$B$754,0)))</f>
        <v/>
      </c>
      <c r="AV235" s="334" t="str">
        <f>IF($B235="","",INDEX('All CCC'!AV$7:AV$754,MATCH(WatchList!$B235,'All CCC'!$B$7:$B$754,0)))</f>
        <v/>
      </c>
      <c r="AW235" s="334" t="str">
        <f>IF($B235="","",INDEX('All CCC'!AW$7:AW$754,MATCH(WatchList!$B235,'All CCC'!$B$7:$B$754,0)))</f>
        <v/>
      </c>
      <c r="AX235" s="334" t="str">
        <f>IF($B235="","",INDEX('All CCC'!AX$7:AX$754,MATCH(WatchList!$B235,'All CCC'!$B$7:$B$754,0)))</f>
        <v/>
      </c>
      <c r="AY235" s="334" t="str">
        <f>IF($B235="","",INDEX('All CCC'!AY$7:AY$754,MATCH(WatchList!$B235,'All CCC'!$B$7:$B$754,0)))</f>
        <v/>
      </c>
      <c r="AZ235" s="334" t="str">
        <f>IF($B235="","",INDEX('All CCC'!AZ$7:AZ$754,MATCH(WatchList!$B235,'All CCC'!$B$7:$B$754,0)))</f>
        <v/>
      </c>
      <c r="BA235" s="334" t="str">
        <f>IF($B235="","",INDEX('All CCC'!BA$7:BA$754,MATCH(WatchList!$B235,'All CCC'!$B$7:$B$754,0)))</f>
        <v/>
      </c>
      <c r="BB235" s="334" t="str">
        <f>IF($B235="","",INDEX('All CCC'!BB$7:BB$754,MATCH(WatchList!$B235,'All CCC'!$B$7:$B$754,0)))</f>
        <v/>
      </c>
      <c r="BC235" s="334" t="str">
        <f>IF($B235="","",INDEX('All CCC'!BC$7:BC$754,MATCH(WatchList!$B235,'All CCC'!$B$7:$B$754,0)))</f>
        <v/>
      </c>
      <c r="BD235" s="334" t="str">
        <f>IF($B235="","",INDEX('All CCC'!BD$7:BD$754,MATCH(WatchList!$B235,'All CCC'!$B$7:$B$754,0)))</f>
        <v/>
      </c>
      <c r="BE235" s="334" t="str">
        <f>IF($B235="","",INDEX('All CCC'!BE$7:BE$754,MATCH(WatchList!$B235,'All CCC'!$B$7:$B$754,0)))</f>
        <v/>
      </c>
      <c r="BF235" s="334" t="str">
        <f>IF($B235="","",INDEX('All CCC'!BF$7:BF$754,MATCH(WatchList!$B235,'All CCC'!$B$7:$B$754,0)))</f>
        <v/>
      </c>
      <c r="BG235" s="334" t="str">
        <f>IF($B235="","",INDEX('All CCC'!BG$7:BG$754,MATCH(WatchList!$B235,'All CCC'!$B$7:$B$754,0)))</f>
        <v/>
      </c>
    </row>
    <row r="236" spans="1:59" x14ac:dyDescent="0.2">
      <c r="A236" s="333" t="str">
        <f>IF($B236="","",INDEX('All CCC'!A$7:A$754,MATCH(WatchList!$B236,'All CCC'!$B$7:$B$754,0)))</f>
        <v/>
      </c>
      <c r="B236" s="127"/>
      <c r="C236" s="334" t="str">
        <f>IF($B236="","",INDEX('All CCC'!C$7:C$754,MATCH(WatchList!$B236,'All CCC'!$B$7:$B$754,0)))</f>
        <v/>
      </c>
      <c r="D236" s="334" t="str">
        <f>IF($B236="","",INDEX('All CCC'!D$7:D$754,MATCH(WatchList!$B236,'All CCC'!$B$7:$B$754,0)))</f>
        <v/>
      </c>
      <c r="E236" s="334" t="str">
        <f>IF($B236="","",INDEX('All CCC'!E$7:E$754,MATCH(WatchList!$B236,'All CCC'!$B$7:$B$754,0)))</f>
        <v/>
      </c>
      <c r="F236" s="334" t="str">
        <f>IF($B236="","",INDEX('All CCC'!F$7:F$754,MATCH(WatchList!$B236,'All CCC'!$B$7:$B$754,0)))</f>
        <v/>
      </c>
      <c r="G236" s="334" t="str">
        <f>IF($B236="","",INDEX('All CCC'!G$7:G$754,MATCH(WatchList!$B236,'All CCC'!$B$7:$B$754,0)))</f>
        <v/>
      </c>
      <c r="H236" s="334" t="str">
        <f>IF($B236="","",INDEX('All CCC'!H$7:H$754,MATCH(WatchList!$B236,'All CCC'!$B$7:$B$754,0)))</f>
        <v/>
      </c>
      <c r="I236" s="334" t="str">
        <f>IF($B236="","",INDEX('All CCC'!I$7:I$754,MATCH(WatchList!$B236,'All CCC'!$B$7:$B$754,0)))</f>
        <v/>
      </c>
      <c r="J236" s="334" t="str">
        <f>IF($B236="","",INDEX('All CCC'!J$7:J$754,MATCH(WatchList!$B236,'All CCC'!$B$7:$B$754,0)))</f>
        <v/>
      </c>
      <c r="K236" s="334" t="str">
        <f>IF($B236="","",INDEX('All CCC'!K$7:K$754,MATCH(WatchList!$B236,'All CCC'!$B$7:$B$754,0)))</f>
        <v/>
      </c>
      <c r="L236" s="334" t="str">
        <f>IF($B236="","",INDEX('All CCC'!L$7:L$754,MATCH(WatchList!$B236,'All CCC'!$B$7:$B$754,0)))</f>
        <v/>
      </c>
      <c r="M236" s="334" t="str">
        <f>IF($B236="","",INDEX('All CCC'!M$7:M$754,MATCH(WatchList!$B236,'All CCC'!$B$7:$B$754,0)))</f>
        <v/>
      </c>
      <c r="N236" s="334" t="str">
        <f>IF($B236="","",INDEX('All CCC'!N$7:N$754,MATCH(WatchList!$B236,'All CCC'!$B$7:$B$754,0)))</f>
        <v/>
      </c>
      <c r="O236" s="334" t="str">
        <f>IF($B236="","",INDEX('All CCC'!O$7:O$754,MATCH(WatchList!$B236,'All CCC'!$B$7:$B$754,0)))</f>
        <v/>
      </c>
      <c r="P236" s="335" t="str">
        <f>IF($B236="","",INDEX('All CCC'!P$7:P$754,MATCH(WatchList!$B236,'All CCC'!$B$7:$B$754,0)))</f>
        <v/>
      </c>
      <c r="Q236" s="335" t="str">
        <f>IF($B236="","",INDEX('All CCC'!Q$7:Q$754,MATCH(WatchList!$B236,'All CCC'!$B$7:$B$754,0)))</f>
        <v/>
      </c>
      <c r="R236" s="334" t="str">
        <f>IF($B236="","",INDEX('All CCC'!R$7:R$754,MATCH(WatchList!$B236,'All CCC'!$B$7:$B$754,0)))</f>
        <v/>
      </c>
      <c r="S236" s="334" t="str">
        <f>IF($B236="","",INDEX('All CCC'!S$7:S$754,MATCH(WatchList!$B236,'All CCC'!$B$7:$B$754,0)))</f>
        <v/>
      </c>
      <c r="T236" s="334" t="str">
        <f>IF($B236="","",INDEX('All CCC'!T$7:T$754,MATCH(WatchList!$B236,'All CCC'!$B$7:$B$754,0)))</f>
        <v/>
      </c>
      <c r="U236" s="334" t="str">
        <f>IF($B236="","",INDEX('All CCC'!U$7:U$754,MATCH(WatchList!$B236,'All CCC'!$B$7:$B$754,0)))</f>
        <v/>
      </c>
      <c r="V236" s="334" t="str">
        <f>IF($B236="","",INDEX('All CCC'!V$7:V$754,MATCH(WatchList!$B236,'All CCC'!$B$7:$B$754,0)))</f>
        <v/>
      </c>
      <c r="W236" s="334" t="str">
        <f>IF($B236="","",INDEX('All CCC'!W$7:W$754,MATCH(WatchList!$B236,'All CCC'!$B$7:$B$754,0)))</f>
        <v/>
      </c>
      <c r="X236" s="334" t="str">
        <f>IF($B236="","",INDEX('All CCC'!X$7:X$754,MATCH(WatchList!$B236,'All CCC'!$B$7:$B$754,0)))</f>
        <v/>
      </c>
      <c r="Y236" s="334" t="str">
        <f>IF($B236="","",INDEX('All CCC'!Y$7:Y$754,MATCH(WatchList!$B236,'All CCC'!$B$7:$B$754,0)))</f>
        <v/>
      </c>
      <c r="Z236" s="334" t="str">
        <f>IF($B236="","",INDEX('All CCC'!Z$7:Z$754,MATCH(WatchList!$B236,'All CCC'!$B$7:$B$754,0)))</f>
        <v/>
      </c>
      <c r="AA236" s="334" t="str">
        <f>IF($B236="","",INDEX('All CCC'!AA$7:AA$754,MATCH(WatchList!$B236,'All CCC'!$B$7:$B$754,0)))</f>
        <v/>
      </c>
      <c r="AB236" s="334" t="str">
        <f>IF($B236="","",INDEX('All CCC'!AB$7:AB$754,MATCH(WatchList!$B236,'All CCC'!$B$7:$B$754,0)))</f>
        <v/>
      </c>
      <c r="AC236" s="334" t="str">
        <f>IF($B236="","",INDEX('All CCC'!AC$7:AC$754,MATCH(WatchList!$B236,'All CCC'!$B$7:$B$754,0)))</f>
        <v/>
      </c>
      <c r="AD236" s="334" t="str">
        <f>IF($B236="","",INDEX('All CCC'!AD$7:AD$754,MATCH(WatchList!$B236,'All CCC'!$B$7:$B$754,0)))</f>
        <v/>
      </c>
      <c r="AE236" s="334" t="str">
        <f>IF($B236="","",INDEX('All CCC'!AE$7:AE$754,MATCH(WatchList!$B236,'All CCC'!$B$7:$B$754,0)))</f>
        <v/>
      </c>
      <c r="AF236" s="334" t="str">
        <f>IF($B236="","",INDEX('All CCC'!AF$7:AF$754,MATCH(WatchList!$B236,'All CCC'!$B$7:$B$754,0)))</f>
        <v/>
      </c>
      <c r="AG236" s="334" t="str">
        <f>IF($B236="","",INDEX('All CCC'!AG$7:AG$754,MATCH(WatchList!$B236,'All CCC'!$B$7:$B$754,0)))</f>
        <v/>
      </c>
      <c r="AH236" s="334" t="str">
        <f>IF($B236="","",INDEX('All CCC'!AH$7:AH$754,MATCH(WatchList!$B236,'All CCC'!$B$7:$B$754,0)))</f>
        <v/>
      </c>
      <c r="AI236" s="334" t="str">
        <f>IF($B236="","",INDEX('All CCC'!AI$7:AI$754,MATCH(WatchList!$B236,'All CCC'!$B$7:$B$754,0)))</f>
        <v/>
      </c>
      <c r="AJ236" s="334" t="str">
        <f>IF($B236="","",INDEX('All CCC'!AJ$7:AJ$754,MATCH(WatchList!$B236,'All CCC'!$B$7:$B$754,0)))</f>
        <v/>
      </c>
      <c r="AK236" s="334" t="str">
        <f>IF($B236="","",INDEX('All CCC'!AK$7:AK$754,MATCH(WatchList!$B236,'All CCC'!$B$7:$B$754,0)))</f>
        <v/>
      </c>
      <c r="AL236" s="334" t="str">
        <f>IF($B236="","",INDEX('All CCC'!AL$7:AL$754,MATCH(WatchList!$B236,'All CCC'!$B$7:$B$754,0)))</f>
        <v/>
      </c>
      <c r="AM236" s="334" t="str">
        <f>IF($B236="","",INDEX('All CCC'!AM$7:AM$754,MATCH(WatchList!$B236,'All CCC'!$B$7:$B$754,0)))</f>
        <v/>
      </c>
      <c r="AN236" s="334" t="str">
        <f>IF($B236="","",INDEX('All CCC'!AN$7:AN$754,MATCH(WatchList!$B236,'All CCC'!$B$7:$B$754,0)))</f>
        <v/>
      </c>
      <c r="AO236" s="334" t="str">
        <f>IF($B236="","",INDEX('All CCC'!AO$7:AO$754,MATCH(WatchList!$B236,'All CCC'!$B$7:$B$754,0)))</f>
        <v/>
      </c>
      <c r="AP236" s="334" t="str">
        <f>IF($B236="","",INDEX('All CCC'!AP$7:AP$754,MATCH(WatchList!$B236,'All CCC'!$B$7:$B$754,0)))</f>
        <v/>
      </c>
      <c r="AQ236" s="334" t="str">
        <f>IF($B236="","",INDEX('All CCC'!AQ$7:AQ$754,MATCH(WatchList!$B236,'All CCC'!$B$7:$B$754,0)))</f>
        <v/>
      </c>
      <c r="AR236" s="334" t="str">
        <f>IF($B236="","",INDEX('All CCC'!AR$7:AR$754,MATCH(WatchList!$B236,'All CCC'!$B$7:$B$754,0)))</f>
        <v/>
      </c>
      <c r="AS236" s="334" t="str">
        <f>IF($B236="","",INDEX('All CCC'!AS$7:AS$754,MATCH(WatchList!$B236,'All CCC'!$B$7:$B$754,0)))</f>
        <v/>
      </c>
      <c r="AT236" s="334" t="str">
        <f>IF($B236="","",INDEX('All CCC'!AT$7:AT$754,MATCH(WatchList!$B236,'All CCC'!$B$7:$B$754,0)))</f>
        <v/>
      </c>
      <c r="AU236" s="334" t="str">
        <f>IF($B236="","",INDEX('All CCC'!AU$7:AU$754,MATCH(WatchList!$B236,'All CCC'!$B$7:$B$754,0)))</f>
        <v/>
      </c>
      <c r="AV236" s="334" t="str">
        <f>IF($B236="","",INDEX('All CCC'!AV$7:AV$754,MATCH(WatchList!$B236,'All CCC'!$B$7:$B$754,0)))</f>
        <v/>
      </c>
      <c r="AW236" s="334" t="str">
        <f>IF($B236="","",INDEX('All CCC'!AW$7:AW$754,MATCH(WatchList!$B236,'All CCC'!$B$7:$B$754,0)))</f>
        <v/>
      </c>
      <c r="AX236" s="334" t="str">
        <f>IF($B236="","",INDEX('All CCC'!AX$7:AX$754,MATCH(WatchList!$B236,'All CCC'!$B$7:$B$754,0)))</f>
        <v/>
      </c>
      <c r="AY236" s="334" t="str">
        <f>IF($B236="","",INDEX('All CCC'!AY$7:AY$754,MATCH(WatchList!$B236,'All CCC'!$B$7:$B$754,0)))</f>
        <v/>
      </c>
      <c r="AZ236" s="334" t="str">
        <f>IF($B236="","",INDEX('All CCC'!AZ$7:AZ$754,MATCH(WatchList!$B236,'All CCC'!$B$7:$B$754,0)))</f>
        <v/>
      </c>
      <c r="BA236" s="334" t="str">
        <f>IF($B236="","",INDEX('All CCC'!BA$7:BA$754,MATCH(WatchList!$B236,'All CCC'!$B$7:$B$754,0)))</f>
        <v/>
      </c>
      <c r="BB236" s="334" t="str">
        <f>IF($B236="","",INDEX('All CCC'!BB$7:BB$754,MATCH(WatchList!$B236,'All CCC'!$B$7:$B$754,0)))</f>
        <v/>
      </c>
      <c r="BC236" s="334" t="str">
        <f>IF($B236="","",INDEX('All CCC'!BC$7:BC$754,MATCH(WatchList!$B236,'All CCC'!$B$7:$B$754,0)))</f>
        <v/>
      </c>
      <c r="BD236" s="334" t="str">
        <f>IF($B236="","",INDEX('All CCC'!BD$7:BD$754,MATCH(WatchList!$B236,'All CCC'!$B$7:$B$754,0)))</f>
        <v/>
      </c>
      <c r="BE236" s="334" t="str">
        <f>IF($B236="","",INDEX('All CCC'!BE$7:BE$754,MATCH(WatchList!$B236,'All CCC'!$B$7:$B$754,0)))</f>
        <v/>
      </c>
      <c r="BF236" s="334" t="str">
        <f>IF($B236="","",INDEX('All CCC'!BF$7:BF$754,MATCH(WatchList!$B236,'All CCC'!$B$7:$B$754,0)))</f>
        <v/>
      </c>
      <c r="BG236" s="334" t="str">
        <f>IF($B236="","",INDEX('All CCC'!BG$7:BG$754,MATCH(WatchList!$B236,'All CCC'!$B$7:$B$754,0)))</f>
        <v/>
      </c>
    </row>
    <row r="237" spans="1:59" x14ac:dyDescent="0.2">
      <c r="A237" s="333" t="str">
        <f>IF($B237="","",INDEX('All CCC'!A$7:A$754,MATCH(WatchList!$B237,'All CCC'!$B$7:$B$754,0)))</f>
        <v/>
      </c>
      <c r="B237" s="127"/>
      <c r="C237" s="334" t="str">
        <f>IF($B237="","",INDEX('All CCC'!C$7:C$754,MATCH(WatchList!$B237,'All CCC'!$B$7:$B$754,0)))</f>
        <v/>
      </c>
      <c r="D237" s="334" t="str">
        <f>IF($B237="","",INDEX('All CCC'!D$7:D$754,MATCH(WatchList!$B237,'All CCC'!$B$7:$B$754,0)))</f>
        <v/>
      </c>
      <c r="E237" s="334" t="str">
        <f>IF($B237="","",INDEX('All CCC'!E$7:E$754,MATCH(WatchList!$B237,'All CCC'!$B$7:$B$754,0)))</f>
        <v/>
      </c>
      <c r="F237" s="334" t="str">
        <f>IF($B237="","",INDEX('All CCC'!F$7:F$754,MATCH(WatchList!$B237,'All CCC'!$B$7:$B$754,0)))</f>
        <v/>
      </c>
      <c r="G237" s="334" t="str">
        <f>IF($B237="","",INDEX('All CCC'!G$7:G$754,MATCH(WatchList!$B237,'All CCC'!$B$7:$B$754,0)))</f>
        <v/>
      </c>
      <c r="H237" s="334" t="str">
        <f>IF($B237="","",INDEX('All CCC'!H$7:H$754,MATCH(WatchList!$B237,'All CCC'!$B$7:$B$754,0)))</f>
        <v/>
      </c>
      <c r="I237" s="334" t="str">
        <f>IF($B237="","",INDEX('All CCC'!I$7:I$754,MATCH(WatchList!$B237,'All CCC'!$B$7:$B$754,0)))</f>
        <v/>
      </c>
      <c r="J237" s="334" t="str">
        <f>IF($B237="","",INDEX('All CCC'!J$7:J$754,MATCH(WatchList!$B237,'All CCC'!$B$7:$B$754,0)))</f>
        <v/>
      </c>
      <c r="K237" s="334" t="str">
        <f>IF($B237="","",INDEX('All CCC'!K$7:K$754,MATCH(WatchList!$B237,'All CCC'!$B$7:$B$754,0)))</f>
        <v/>
      </c>
      <c r="L237" s="334" t="str">
        <f>IF($B237="","",INDEX('All CCC'!L$7:L$754,MATCH(WatchList!$B237,'All CCC'!$B$7:$B$754,0)))</f>
        <v/>
      </c>
      <c r="M237" s="334" t="str">
        <f>IF($B237="","",INDEX('All CCC'!M$7:M$754,MATCH(WatchList!$B237,'All CCC'!$B$7:$B$754,0)))</f>
        <v/>
      </c>
      <c r="N237" s="334" t="str">
        <f>IF($B237="","",INDEX('All CCC'!N$7:N$754,MATCH(WatchList!$B237,'All CCC'!$B$7:$B$754,0)))</f>
        <v/>
      </c>
      <c r="O237" s="334" t="str">
        <f>IF($B237="","",INDEX('All CCC'!O$7:O$754,MATCH(WatchList!$B237,'All CCC'!$B$7:$B$754,0)))</f>
        <v/>
      </c>
      <c r="P237" s="335" t="str">
        <f>IF($B237="","",INDEX('All CCC'!P$7:P$754,MATCH(WatchList!$B237,'All CCC'!$B$7:$B$754,0)))</f>
        <v/>
      </c>
      <c r="Q237" s="335" t="str">
        <f>IF($B237="","",INDEX('All CCC'!Q$7:Q$754,MATCH(WatchList!$B237,'All CCC'!$B$7:$B$754,0)))</f>
        <v/>
      </c>
      <c r="R237" s="334" t="str">
        <f>IF($B237="","",INDEX('All CCC'!R$7:R$754,MATCH(WatchList!$B237,'All CCC'!$B$7:$B$754,0)))</f>
        <v/>
      </c>
      <c r="S237" s="334" t="str">
        <f>IF($B237="","",INDEX('All CCC'!S$7:S$754,MATCH(WatchList!$B237,'All CCC'!$B$7:$B$754,0)))</f>
        <v/>
      </c>
      <c r="T237" s="334" t="str">
        <f>IF($B237="","",INDEX('All CCC'!T$7:T$754,MATCH(WatchList!$B237,'All CCC'!$B$7:$B$754,0)))</f>
        <v/>
      </c>
      <c r="U237" s="334" t="str">
        <f>IF($B237="","",INDEX('All CCC'!U$7:U$754,MATCH(WatchList!$B237,'All CCC'!$B$7:$B$754,0)))</f>
        <v/>
      </c>
      <c r="V237" s="334" t="str">
        <f>IF($B237="","",INDEX('All CCC'!V$7:V$754,MATCH(WatchList!$B237,'All CCC'!$B$7:$B$754,0)))</f>
        <v/>
      </c>
      <c r="W237" s="334" t="str">
        <f>IF($B237="","",INDEX('All CCC'!W$7:W$754,MATCH(WatchList!$B237,'All CCC'!$B$7:$B$754,0)))</f>
        <v/>
      </c>
      <c r="X237" s="334" t="str">
        <f>IF($B237="","",INDEX('All CCC'!X$7:X$754,MATCH(WatchList!$B237,'All CCC'!$B$7:$B$754,0)))</f>
        <v/>
      </c>
      <c r="Y237" s="334" t="str">
        <f>IF($B237="","",INDEX('All CCC'!Y$7:Y$754,MATCH(WatchList!$B237,'All CCC'!$B$7:$B$754,0)))</f>
        <v/>
      </c>
      <c r="Z237" s="334" t="str">
        <f>IF($B237="","",INDEX('All CCC'!Z$7:Z$754,MATCH(WatchList!$B237,'All CCC'!$B$7:$B$754,0)))</f>
        <v/>
      </c>
      <c r="AA237" s="334" t="str">
        <f>IF($B237="","",INDEX('All CCC'!AA$7:AA$754,MATCH(WatchList!$B237,'All CCC'!$B$7:$B$754,0)))</f>
        <v/>
      </c>
      <c r="AB237" s="334" t="str">
        <f>IF($B237="","",INDEX('All CCC'!AB$7:AB$754,MATCH(WatchList!$B237,'All CCC'!$B$7:$B$754,0)))</f>
        <v/>
      </c>
      <c r="AC237" s="334" t="str">
        <f>IF($B237="","",INDEX('All CCC'!AC$7:AC$754,MATCH(WatchList!$B237,'All CCC'!$B$7:$B$754,0)))</f>
        <v/>
      </c>
      <c r="AD237" s="334" t="str">
        <f>IF($B237="","",INDEX('All CCC'!AD$7:AD$754,MATCH(WatchList!$B237,'All CCC'!$B$7:$B$754,0)))</f>
        <v/>
      </c>
      <c r="AE237" s="334" t="str">
        <f>IF($B237="","",INDEX('All CCC'!AE$7:AE$754,MATCH(WatchList!$B237,'All CCC'!$B$7:$B$754,0)))</f>
        <v/>
      </c>
      <c r="AF237" s="334" t="str">
        <f>IF($B237="","",INDEX('All CCC'!AF$7:AF$754,MATCH(WatchList!$B237,'All CCC'!$B$7:$B$754,0)))</f>
        <v/>
      </c>
      <c r="AG237" s="334" t="str">
        <f>IF($B237="","",INDEX('All CCC'!AG$7:AG$754,MATCH(WatchList!$B237,'All CCC'!$B$7:$B$754,0)))</f>
        <v/>
      </c>
      <c r="AH237" s="334" t="str">
        <f>IF($B237="","",INDEX('All CCC'!AH$7:AH$754,MATCH(WatchList!$B237,'All CCC'!$B$7:$B$754,0)))</f>
        <v/>
      </c>
      <c r="AI237" s="334" t="str">
        <f>IF($B237="","",INDEX('All CCC'!AI$7:AI$754,MATCH(WatchList!$B237,'All CCC'!$B$7:$B$754,0)))</f>
        <v/>
      </c>
      <c r="AJ237" s="334" t="str">
        <f>IF($B237="","",INDEX('All CCC'!AJ$7:AJ$754,MATCH(WatchList!$B237,'All CCC'!$B$7:$B$754,0)))</f>
        <v/>
      </c>
      <c r="AK237" s="334" t="str">
        <f>IF($B237="","",INDEX('All CCC'!AK$7:AK$754,MATCH(WatchList!$B237,'All CCC'!$B$7:$B$754,0)))</f>
        <v/>
      </c>
      <c r="AL237" s="334" t="str">
        <f>IF($B237="","",INDEX('All CCC'!AL$7:AL$754,MATCH(WatchList!$B237,'All CCC'!$B$7:$B$754,0)))</f>
        <v/>
      </c>
      <c r="AM237" s="334" t="str">
        <f>IF($B237="","",INDEX('All CCC'!AM$7:AM$754,MATCH(WatchList!$B237,'All CCC'!$B$7:$B$754,0)))</f>
        <v/>
      </c>
      <c r="AN237" s="334" t="str">
        <f>IF($B237="","",INDEX('All CCC'!AN$7:AN$754,MATCH(WatchList!$B237,'All CCC'!$B$7:$B$754,0)))</f>
        <v/>
      </c>
      <c r="AO237" s="334" t="str">
        <f>IF($B237="","",INDEX('All CCC'!AO$7:AO$754,MATCH(WatchList!$B237,'All CCC'!$B$7:$B$754,0)))</f>
        <v/>
      </c>
      <c r="AP237" s="334" t="str">
        <f>IF($B237="","",INDEX('All CCC'!AP$7:AP$754,MATCH(WatchList!$B237,'All CCC'!$B$7:$B$754,0)))</f>
        <v/>
      </c>
      <c r="AQ237" s="334" t="str">
        <f>IF($B237="","",INDEX('All CCC'!AQ$7:AQ$754,MATCH(WatchList!$B237,'All CCC'!$B$7:$B$754,0)))</f>
        <v/>
      </c>
      <c r="AR237" s="334" t="str">
        <f>IF($B237="","",INDEX('All CCC'!AR$7:AR$754,MATCH(WatchList!$B237,'All CCC'!$B$7:$B$754,0)))</f>
        <v/>
      </c>
      <c r="AS237" s="334" t="str">
        <f>IF($B237="","",INDEX('All CCC'!AS$7:AS$754,MATCH(WatchList!$B237,'All CCC'!$B$7:$B$754,0)))</f>
        <v/>
      </c>
      <c r="AT237" s="334" t="str">
        <f>IF($B237="","",INDEX('All CCC'!AT$7:AT$754,MATCH(WatchList!$B237,'All CCC'!$B$7:$B$754,0)))</f>
        <v/>
      </c>
      <c r="AU237" s="334" t="str">
        <f>IF($B237="","",INDEX('All CCC'!AU$7:AU$754,MATCH(WatchList!$B237,'All CCC'!$B$7:$B$754,0)))</f>
        <v/>
      </c>
      <c r="AV237" s="334" t="str">
        <f>IF($B237="","",INDEX('All CCC'!AV$7:AV$754,MATCH(WatchList!$B237,'All CCC'!$B$7:$B$754,0)))</f>
        <v/>
      </c>
      <c r="AW237" s="334" t="str">
        <f>IF($B237="","",INDEX('All CCC'!AW$7:AW$754,MATCH(WatchList!$B237,'All CCC'!$B$7:$B$754,0)))</f>
        <v/>
      </c>
      <c r="AX237" s="334" t="str">
        <f>IF($B237="","",INDEX('All CCC'!AX$7:AX$754,MATCH(WatchList!$B237,'All CCC'!$B$7:$B$754,0)))</f>
        <v/>
      </c>
      <c r="AY237" s="334" t="str">
        <f>IF($B237="","",INDEX('All CCC'!AY$7:AY$754,MATCH(WatchList!$B237,'All CCC'!$B$7:$B$754,0)))</f>
        <v/>
      </c>
      <c r="AZ237" s="334" t="str">
        <f>IF($B237="","",INDEX('All CCC'!AZ$7:AZ$754,MATCH(WatchList!$B237,'All CCC'!$B$7:$B$754,0)))</f>
        <v/>
      </c>
      <c r="BA237" s="334" t="str">
        <f>IF($B237="","",INDEX('All CCC'!BA$7:BA$754,MATCH(WatchList!$B237,'All CCC'!$B$7:$B$754,0)))</f>
        <v/>
      </c>
      <c r="BB237" s="334" t="str">
        <f>IF($B237="","",INDEX('All CCC'!BB$7:BB$754,MATCH(WatchList!$B237,'All CCC'!$B$7:$B$754,0)))</f>
        <v/>
      </c>
      <c r="BC237" s="334" t="str">
        <f>IF($B237="","",INDEX('All CCC'!BC$7:BC$754,MATCH(WatchList!$B237,'All CCC'!$B$7:$B$754,0)))</f>
        <v/>
      </c>
      <c r="BD237" s="334" t="str">
        <f>IF($B237="","",INDEX('All CCC'!BD$7:BD$754,MATCH(WatchList!$B237,'All CCC'!$B$7:$B$754,0)))</f>
        <v/>
      </c>
      <c r="BE237" s="334" t="str">
        <f>IF($B237="","",INDEX('All CCC'!BE$7:BE$754,MATCH(WatchList!$B237,'All CCC'!$B$7:$B$754,0)))</f>
        <v/>
      </c>
      <c r="BF237" s="334" t="str">
        <f>IF($B237="","",INDEX('All CCC'!BF$7:BF$754,MATCH(WatchList!$B237,'All CCC'!$B$7:$B$754,0)))</f>
        <v/>
      </c>
      <c r="BG237" s="334" t="str">
        <f>IF($B237="","",INDEX('All CCC'!BG$7:BG$754,MATCH(WatchList!$B237,'All CCC'!$B$7:$B$754,0)))</f>
        <v/>
      </c>
    </row>
    <row r="238" spans="1:59" x14ac:dyDescent="0.2">
      <c r="A238" s="333" t="str">
        <f>IF($B238="","",INDEX('All CCC'!A$7:A$754,MATCH(WatchList!$B238,'All CCC'!$B$7:$B$754,0)))</f>
        <v/>
      </c>
      <c r="B238" s="127"/>
      <c r="C238" s="334" t="str">
        <f>IF($B238="","",INDEX('All CCC'!C$7:C$754,MATCH(WatchList!$B238,'All CCC'!$B$7:$B$754,0)))</f>
        <v/>
      </c>
      <c r="D238" s="334" t="str">
        <f>IF($B238="","",INDEX('All CCC'!D$7:D$754,MATCH(WatchList!$B238,'All CCC'!$B$7:$B$754,0)))</f>
        <v/>
      </c>
      <c r="E238" s="334" t="str">
        <f>IF($B238="","",INDEX('All CCC'!E$7:E$754,MATCH(WatchList!$B238,'All CCC'!$B$7:$B$754,0)))</f>
        <v/>
      </c>
      <c r="F238" s="334" t="str">
        <f>IF($B238="","",INDEX('All CCC'!F$7:F$754,MATCH(WatchList!$B238,'All CCC'!$B$7:$B$754,0)))</f>
        <v/>
      </c>
      <c r="G238" s="334" t="str">
        <f>IF($B238="","",INDEX('All CCC'!G$7:G$754,MATCH(WatchList!$B238,'All CCC'!$B$7:$B$754,0)))</f>
        <v/>
      </c>
      <c r="H238" s="334" t="str">
        <f>IF($B238="","",INDEX('All CCC'!H$7:H$754,MATCH(WatchList!$B238,'All CCC'!$B$7:$B$754,0)))</f>
        <v/>
      </c>
      <c r="I238" s="334" t="str">
        <f>IF($B238="","",INDEX('All CCC'!I$7:I$754,MATCH(WatchList!$B238,'All CCC'!$B$7:$B$754,0)))</f>
        <v/>
      </c>
      <c r="J238" s="334" t="str">
        <f>IF($B238="","",INDEX('All CCC'!J$7:J$754,MATCH(WatchList!$B238,'All CCC'!$B$7:$B$754,0)))</f>
        <v/>
      </c>
      <c r="K238" s="334" t="str">
        <f>IF($B238="","",INDEX('All CCC'!K$7:K$754,MATCH(WatchList!$B238,'All CCC'!$B$7:$B$754,0)))</f>
        <v/>
      </c>
      <c r="L238" s="334" t="str">
        <f>IF($B238="","",INDEX('All CCC'!L$7:L$754,MATCH(WatchList!$B238,'All CCC'!$B$7:$B$754,0)))</f>
        <v/>
      </c>
      <c r="M238" s="334" t="str">
        <f>IF($B238="","",INDEX('All CCC'!M$7:M$754,MATCH(WatchList!$B238,'All CCC'!$B$7:$B$754,0)))</f>
        <v/>
      </c>
      <c r="N238" s="334" t="str">
        <f>IF($B238="","",INDEX('All CCC'!N$7:N$754,MATCH(WatchList!$B238,'All CCC'!$B$7:$B$754,0)))</f>
        <v/>
      </c>
      <c r="O238" s="334" t="str">
        <f>IF($B238="","",INDEX('All CCC'!O$7:O$754,MATCH(WatchList!$B238,'All CCC'!$B$7:$B$754,0)))</f>
        <v/>
      </c>
      <c r="P238" s="335" t="str">
        <f>IF($B238="","",INDEX('All CCC'!P$7:P$754,MATCH(WatchList!$B238,'All CCC'!$B$7:$B$754,0)))</f>
        <v/>
      </c>
      <c r="Q238" s="335" t="str">
        <f>IF($B238="","",INDEX('All CCC'!Q$7:Q$754,MATCH(WatchList!$B238,'All CCC'!$B$7:$B$754,0)))</f>
        <v/>
      </c>
      <c r="R238" s="334" t="str">
        <f>IF($B238="","",INDEX('All CCC'!R$7:R$754,MATCH(WatchList!$B238,'All CCC'!$B$7:$B$754,0)))</f>
        <v/>
      </c>
      <c r="S238" s="334" t="str">
        <f>IF($B238="","",INDEX('All CCC'!S$7:S$754,MATCH(WatchList!$B238,'All CCC'!$B$7:$B$754,0)))</f>
        <v/>
      </c>
      <c r="T238" s="334" t="str">
        <f>IF($B238="","",INDEX('All CCC'!T$7:T$754,MATCH(WatchList!$B238,'All CCC'!$B$7:$B$754,0)))</f>
        <v/>
      </c>
      <c r="U238" s="334" t="str">
        <f>IF($B238="","",INDEX('All CCC'!U$7:U$754,MATCH(WatchList!$B238,'All CCC'!$B$7:$B$754,0)))</f>
        <v/>
      </c>
      <c r="V238" s="334" t="str">
        <f>IF($B238="","",INDEX('All CCC'!V$7:V$754,MATCH(WatchList!$B238,'All CCC'!$B$7:$B$754,0)))</f>
        <v/>
      </c>
      <c r="W238" s="334" t="str">
        <f>IF($B238="","",INDEX('All CCC'!W$7:W$754,MATCH(WatchList!$B238,'All CCC'!$B$7:$B$754,0)))</f>
        <v/>
      </c>
      <c r="X238" s="334" t="str">
        <f>IF($B238="","",INDEX('All CCC'!X$7:X$754,MATCH(WatchList!$B238,'All CCC'!$B$7:$B$754,0)))</f>
        <v/>
      </c>
      <c r="Y238" s="334" t="str">
        <f>IF($B238="","",INDEX('All CCC'!Y$7:Y$754,MATCH(WatchList!$B238,'All CCC'!$B$7:$B$754,0)))</f>
        <v/>
      </c>
      <c r="Z238" s="334" t="str">
        <f>IF($B238="","",INDEX('All CCC'!Z$7:Z$754,MATCH(WatchList!$B238,'All CCC'!$B$7:$B$754,0)))</f>
        <v/>
      </c>
      <c r="AA238" s="334" t="str">
        <f>IF($B238="","",INDEX('All CCC'!AA$7:AA$754,MATCH(WatchList!$B238,'All CCC'!$B$7:$B$754,0)))</f>
        <v/>
      </c>
      <c r="AB238" s="334" t="str">
        <f>IF($B238="","",INDEX('All CCC'!AB$7:AB$754,MATCH(WatchList!$B238,'All CCC'!$B$7:$B$754,0)))</f>
        <v/>
      </c>
      <c r="AC238" s="334" t="str">
        <f>IF($B238="","",INDEX('All CCC'!AC$7:AC$754,MATCH(WatchList!$B238,'All CCC'!$B$7:$B$754,0)))</f>
        <v/>
      </c>
      <c r="AD238" s="334" t="str">
        <f>IF($B238="","",INDEX('All CCC'!AD$7:AD$754,MATCH(WatchList!$B238,'All CCC'!$B$7:$B$754,0)))</f>
        <v/>
      </c>
      <c r="AE238" s="334" t="str">
        <f>IF($B238="","",INDEX('All CCC'!AE$7:AE$754,MATCH(WatchList!$B238,'All CCC'!$B$7:$B$754,0)))</f>
        <v/>
      </c>
      <c r="AF238" s="334" t="str">
        <f>IF($B238="","",INDEX('All CCC'!AF$7:AF$754,MATCH(WatchList!$B238,'All CCC'!$B$7:$B$754,0)))</f>
        <v/>
      </c>
      <c r="AG238" s="334" t="str">
        <f>IF($B238="","",INDEX('All CCC'!AG$7:AG$754,MATCH(WatchList!$B238,'All CCC'!$B$7:$B$754,0)))</f>
        <v/>
      </c>
      <c r="AH238" s="334" t="str">
        <f>IF($B238="","",INDEX('All CCC'!AH$7:AH$754,MATCH(WatchList!$B238,'All CCC'!$B$7:$B$754,0)))</f>
        <v/>
      </c>
      <c r="AI238" s="334" t="str">
        <f>IF($B238="","",INDEX('All CCC'!AI$7:AI$754,MATCH(WatchList!$B238,'All CCC'!$B$7:$B$754,0)))</f>
        <v/>
      </c>
      <c r="AJ238" s="334" t="str">
        <f>IF($B238="","",INDEX('All CCC'!AJ$7:AJ$754,MATCH(WatchList!$B238,'All CCC'!$B$7:$B$754,0)))</f>
        <v/>
      </c>
      <c r="AK238" s="334" t="str">
        <f>IF($B238="","",INDEX('All CCC'!AK$7:AK$754,MATCH(WatchList!$B238,'All CCC'!$B$7:$B$754,0)))</f>
        <v/>
      </c>
      <c r="AL238" s="334" t="str">
        <f>IF($B238="","",INDEX('All CCC'!AL$7:AL$754,MATCH(WatchList!$B238,'All CCC'!$B$7:$B$754,0)))</f>
        <v/>
      </c>
      <c r="AM238" s="334" t="str">
        <f>IF($B238="","",INDEX('All CCC'!AM$7:AM$754,MATCH(WatchList!$B238,'All CCC'!$B$7:$B$754,0)))</f>
        <v/>
      </c>
      <c r="AN238" s="334" t="str">
        <f>IF($B238="","",INDEX('All CCC'!AN$7:AN$754,MATCH(WatchList!$B238,'All CCC'!$B$7:$B$754,0)))</f>
        <v/>
      </c>
      <c r="AO238" s="334" t="str">
        <f>IF($B238="","",INDEX('All CCC'!AO$7:AO$754,MATCH(WatchList!$B238,'All CCC'!$B$7:$B$754,0)))</f>
        <v/>
      </c>
      <c r="AP238" s="334" t="str">
        <f>IF($B238="","",INDEX('All CCC'!AP$7:AP$754,MATCH(WatchList!$B238,'All CCC'!$B$7:$B$754,0)))</f>
        <v/>
      </c>
      <c r="AQ238" s="334" t="str">
        <f>IF($B238="","",INDEX('All CCC'!AQ$7:AQ$754,MATCH(WatchList!$B238,'All CCC'!$B$7:$B$754,0)))</f>
        <v/>
      </c>
      <c r="AR238" s="334" t="str">
        <f>IF($B238="","",INDEX('All CCC'!AR$7:AR$754,MATCH(WatchList!$B238,'All CCC'!$B$7:$B$754,0)))</f>
        <v/>
      </c>
      <c r="AS238" s="334" t="str">
        <f>IF($B238="","",INDEX('All CCC'!AS$7:AS$754,MATCH(WatchList!$B238,'All CCC'!$B$7:$B$754,0)))</f>
        <v/>
      </c>
      <c r="AT238" s="334" t="str">
        <f>IF($B238="","",INDEX('All CCC'!AT$7:AT$754,MATCH(WatchList!$B238,'All CCC'!$B$7:$B$754,0)))</f>
        <v/>
      </c>
      <c r="AU238" s="334" t="str">
        <f>IF($B238="","",INDEX('All CCC'!AU$7:AU$754,MATCH(WatchList!$B238,'All CCC'!$B$7:$B$754,0)))</f>
        <v/>
      </c>
      <c r="AV238" s="334" t="str">
        <f>IF($B238="","",INDEX('All CCC'!AV$7:AV$754,MATCH(WatchList!$B238,'All CCC'!$B$7:$B$754,0)))</f>
        <v/>
      </c>
      <c r="AW238" s="334" t="str">
        <f>IF($B238="","",INDEX('All CCC'!AW$7:AW$754,MATCH(WatchList!$B238,'All CCC'!$B$7:$B$754,0)))</f>
        <v/>
      </c>
      <c r="AX238" s="334" t="str">
        <f>IF($B238="","",INDEX('All CCC'!AX$7:AX$754,MATCH(WatchList!$B238,'All CCC'!$B$7:$B$754,0)))</f>
        <v/>
      </c>
      <c r="AY238" s="334" t="str">
        <f>IF($B238="","",INDEX('All CCC'!AY$7:AY$754,MATCH(WatchList!$B238,'All CCC'!$B$7:$B$754,0)))</f>
        <v/>
      </c>
      <c r="AZ238" s="334" t="str">
        <f>IF($B238="","",INDEX('All CCC'!AZ$7:AZ$754,MATCH(WatchList!$B238,'All CCC'!$B$7:$B$754,0)))</f>
        <v/>
      </c>
      <c r="BA238" s="334" t="str">
        <f>IF($B238="","",INDEX('All CCC'!BA$7:BA$754,MATCH(WatchList!$B238,'All CCC'!$B$7:$B$754,0)))</f>
        <v/>
      </c>
      <c r="BB238" s="334" t="str">
        <f>IF($B238="","",INDEX('All CCC'!BB$7:BB$754,MATCH(WatchList!$B238,'All CCC'!$B$7:$B$754,0)))</f>
        <v/>
      </c>
      <c r="BC238" s="334" t="str">
        <f>IF($B238="","",INDEX('All CCC'!BC$7:BC$754,MATCH(WatchList!$B238,'All CCC'!$B$7:$B$754,0)))</f>
        <v/>
      </c>
      <c r="BD238" s="334" t="str">
        <f>IF($B238="","",INDEX('All CCC'!BD$7:BD$754,MATCH(WatchList!$B238,'All CCC'!$B$7:$B$754,0)))</f>
        <v/>
      </c>
      <c r="BE238" s="334" t="str">
        <f>IF($B238="","",INDEX('All CCC'!BE$7:BE$754,MATCH(WatchList!$B238,'All CCC'!$B$7:$B$754,0)))</f>
        <v/>
      </c>
      <c r="BF238" s="334" t="str">
        <f>IF($B238="","",INDEX('All CCC'!BF$7:BF$754,MATCH(WatchList!$B238,'All CCC'!$B$7:$B$754,0)))</f>
        <v/>
      </c>
      <c r="BG238" s="334" t="str">
        <f>IF($B238="","",INDEX('All CCC'!BG$7:BG$754,MATCH(WatchList!$B238,'All CCC'!$B$7:$B$754,0)))</f>
        <v/>
      </c>
    </row>
    <row r="239" spans="1:59" x14ac:dyDescent="0.2">
      <c r="A239" s="333" t="str">
        <f>IF($B239="","",INDEX('All CCC'!A$7:A$754,MATCH(WatchList!$B239,'All CCC'!$B$7:$B$754,0)))</f>
        <v/>
      </c>
      <c r="B239" s="127"/>
      <c r="C239" s="334" t="str">
        <f>IF($B239="","",INDEX('All CCC'!C$7:C$754,MATCH(WatchList!$B239,'All CCC'!$B$7:$B$754,0)))</f>
        <v/>
      </c>
      <c r="D239" s="334" t="str">
        <f>IF($B239="","",INDEX('All CCC'!D$7:D$754,MATCH(WatchList!$B239,'All CCC'!$B$7:$B$754,0)))</f>
        <v/>
      </c>
      <c r="E239" s="334" t="str">
        <f>IF($B239="","",INDEX('All CCC'!E$7:E$754,MATCH(WatchList!$B239,'All CCC'!$B$7:$B$754,0)))</f>
        <v/>
      </c>
      <c r="F239" s="334" t="str">
        <f>IF($B239="","",INDEX('All CCC'!F$7:F$754,MATCH(WatchList!$B239,'All CCC'!$B$7:$B$754,0)))</f>
        <v/>
      </c>
      <c r="G239" s="334" t="str">
        <f>IF($B239="","",INDEX('All CCC'!G$7:G$754,MATCH(WatchList!$B239,'All CCC'!$B$7:$B$754,0)))</f>
        <v/>
      </c>
      <c r="H239" s="334" t="str">
        <f>IF($B239="","",INDEX('All CCC'!H$7:H$754,MATCH(WatchList!$B239,'All CCC'!$B$7:$B$754,0)))</f>
        <v/>
      </c>
      <c r="I239" s="334" t="str">
        <f>IF($B239="","",INDEX('All CCC'!I$7:I$754,MATCH(WatchList!$B239,'All CCC'!$B$7:$B$754,0)))</f>
        <v/>
      </c>
      <c r="J239" s="334" t="str">
        <f>IF($B239="","",INDEX('All CCC'!J$7:J$754,MATCH(WatchList!$B239,'All CCC'!$B$7:$B$754,0)))</f>
        <v/>
      </c>
      <c r="K239" s="334" t="str">
        <f>IF($B239="","",INDEX('All CCC'!K$7:K$754,MATCH(WatchList!$B239,'All CCC'!$B$7:$B$754,0)))</f>
        <v/>
      </c>
      <c r="L239" s="334" t="str">
        <f>IF($B239="","",INDEX('All CCC'!L$7:L$754,MATCH(WatchList!$B239,'All CCC'!$B$7:$B$754,0)))</f>
        <v/>
      </c>
      <c r="M239" s="334" t="str">
        <f>IF($B239="","",INDEX('All CCC'!M$7:M$754,MATCH(WatchList!$B239,'All CCC'!$B$7:$B$754,0)))</f>
        <v/>
      </c>
      <c r="N239" s="334" t="str">
        <f>IF($B239="","",INDEX('All CCC'!N$7:N$754,MATCH(WatchList!$B239,'All CCC'!$B$7:$B$754,0)))</f>
        <v/>
      </c>
      <c r="O239" s="334" t="str">
        <f>IF($B239="","",INDEX('All CCC'!O$7:O$754,MATCH(WatchList!$B239,'All CCC'!$B$7:$B$754,0)))</f>
        <v/>
      </c>
      <c r="P239" s="335" t="str">
        <f>IF($B239="","",INDEX('All CCC'!P$7:P$754,MATCH(WatchList!$B239,'All CCC'!$B$7:$B$754,0)))</f>
        <v/>
      </c>
      <c r="Q239" s="335" t="str">
        <f>IF($B239="","",INDEX('All CCC'!Q$7:Q$754,MATCH(WatchList!$B239,'All CCC'!$B$7:$B$754,0)))</f>
        <v/>
      </c>
      <c r="R239" s="334" t="str">
        <f>IF($B239="","",INDEX('All CCC'!R$7:R$754,MATCH(WatchList!$B239,'All CCC'!$B$7:$B$754,0)))</f>
        <v/>
      </c>
      <c r="S239" s="334" t="str">
        <f>IF($B239="","",INDEX('All CCC'!S$7:S$754,MATCH(WatchList!$B239,'All CCC'!$B$7:$B$754,0)))</f>
        <v/>
      </c>
      <c r="T239" s="334" t="str">
        <f>IF($B239="","",INDEX('All CCC'!T$7:T$754,MATCH(WatchList!$B239,'All CCC'!$B$7:$B$754,0)))</f>
        <v/>
      </c>
      <c r="U239" s="334" t="str">
        <f>IF($B239="","",INDEX('All CCC'!U$7:U$754,MATCH(WatchList!$B239,'All CCC'!$B$7:$B$754,0)))</f>
        <v/>
      </c>
      <c r="V239" s="334" t="str">
        <f>IF($B239="","",INDEX('All CCC'!V$7:V$754,MATCH(WatchList!$B239,'All CCC'!$B$7:$B$754,0)))</f>
        <v/>
      </c>
      <c r="W239" s="334" t="str">
        <f>IF($B239="","",INDEX('All CCC'!W$7:W$754,MATCH(WatchList!$B239,'All CCC'!$B$7:$B$754,0)))</f>
        <v/>
      </c>
      <c r="X239" s="334" t="str">
        <f>IF($B239="","",INDEX('All CCC'!X$7:X$754,MATCH(WatchList!$B239,'All CCC'!$B$7:$B$754,0)))</f>
        <v/>
      </c>
      <c r="Y239" s="334" t="str">
        <f>IF($B239="","",INDEX('All CCC'!Y$7:Y$754,MATCH(WatchList!$B239,'All CCC'!$B$7:$B$754,0)))</f>
        <v/>
      </c>
      <c r="Z239" s="334" t="str">
        <f>IF($B239="","",INDEX('All CCC'!Z$7:Z$754,MATCH(WatchList!$B239,'All CCC'!$B$7:$B$754,0)))</f>
        <v/>
      </c>
      <c r="AA239" s="334" t="str">
        <f>IF($B239="","",INDEX('All CCC'!AA$7:AA$754,MATCH(WatchList!$B239,'All CCC'!$B$7:$B$754,0)))</f>
        <v/>
      </c>
      <c r="AB239" s="334" t="str">
        <f>IF($B239="","",INDEX('All CCC'!AB$7:AB$754,MATCH(WatchList!$B239,'All CCC'!$B$7:$B$754,0)))</f>
        <v/>
      </c>
      <c r="AC239" s="334" t="str">
        <f>IF($B239="","",INDEX('All CCC'!AC$7:AC$754,MATCH(WatchList!$B239,'All CCC'!$B$7:$B$754,0)))</f>
        <v/>
      </c>
      <c r="AD239" s="334" t="str">
        <f>IF($B239="","",INDEX('All CCC'!AD$7:AD$754,MATCH(WatchList!$B239,'All CCC'!$B$7:$B$754,0)))</f>
        <v/>
      </c>
      <c r="AE239" s="334" t="str">
        <f>IF($B239="","",INDEX('All CCC'!AE$7:AE$754,MATCH(WatchList!$B239,'All CCC'!$B$7:$B$754,0)))</f>
        <v/>
      </c>
      <c r="AF239" s="334" t="str">
        <f>IF($B239="","",INDEX('All CCC'!AF$7:AF$754,MATCH(WatchList!$B239,'All CCC'!$B$7:$B$754,0)))</f>
        <v/>
      </c>
      <c r="AG239" s="334" t="str">
        <f>IF($B239="","",INDEX('All CCC'!AG$7:AG$754,MATCH(WatchList!$B239,'All CCC'!$B$7:$B$754,0)))</f>
        <v/>
      </c>
      <c r="AH239" s="334" t="str">
        <f>IF($B239="","",INDEX('All CCC'!AH$7:AH$754,MATCH(WatchList!$B239,'All CCC'!$B$7:$B$754,0)))</f>
        <v/>
      </c>
      <c r="AI239" s="334" t="str">
        <f>IF($B239="","",INDEX('All CCC'!AI$7:AI$754,MATCH(WatchList!$B239,'All CCC'!$B$7:$B$754,0)))</f>
        <v/>
      </c>
      <c r="AJ239" s="334" t="str">
        <f>IF($B239="","",INDEX('All CCC'!AJ$7:AJ$754,MATCH(WatchList!$B239,'All CCC'!$B$7:$B$754,0)))</f>
        <v/>
      </c>
      <c r="AK239" s="334" t="str">
        <f>IF($B239="","",INDEX('All CCC'!AK$7:AK$754,MATCH(WatchList!$B239,'All CCC'!$B$7:$B$754,0)))</f>
        <v/>
      </c>
      <c r="AL239" s="334" t="str">
        <f>IF($B239="","",INDEX('All CCC'!AL$7:AL$754,MATCH(WatchList!$B239,'All CCC'!$B$7:$B$754,0)))</f>
        <v/>
      </c>
      <c r="AM239" s="334" t="str">
        <f>IF($B239="","",INDEX('All CCC'!AM$7:AM$754,MATCH(WatchList!$B239,'All CCC'!$B$7:$B$754,0)))</f>
        <v/>
      </c>
      <c r="AN239" s="334" t="str">
        <f>IF($B239="","",INDEX('All CCC'!AN$7:AN$754,MATCH(WatchList!$B239,'All CCC'!$B$7:$B$754,0)))</f>
        <v/>
      </c>
      <c r="AO239" s="334" t="str">
        <f>IF($B239="","",INDEX('All CCC'!AO$7:AO$754,MATCH(WatchList!$B239,'All CCC'!$B$7:$B$754,0)))</f>
        <v/>
      </c>
      <c r="AP239" s="334" t="str">
        <f>IF($B239="","",INDEX('All CCC'!AP$7:AP$754,MATCH(WatchList!$B239,'All CCC'!$B$7:$B$754,0)))</f>
        <v/>
      </c>
      <c r="AQ239" s="334" t="str">
        <f>IF($B239="","",INDEX('All CCC'!AQ$7:AQ$754,MATCH(WatchList!$B239,'All CCC'!$B$7:$B$754,0)))</f>
        <v/>
      </c>
      <c r="AR239" s="334" t="str">
        <f>IF($B239="","",INDEX('All CCC'!AR$7:AR$754,MATCH(WatchList!$B239,'All CCC'!$B$7:$B$754,0)))</f>
        <v/>
      </c>
      <c r="AS239" s="334" t="str">
        <f>IF($B239="","",INDEX('All CCC'!AS$7:AS$754,MATCH(WatchList!$B239,'All CCC'!$B$7:$B$754,0)))</f>
        <v/>
      </c>
      <c r="AT239" s="334" t="str">
        <f>IF($B239="","",INDEX('All CCC'!AT$7:AT$754,MATCH(WatchList!$B239,'All CCC'!$B$7:$B$754,0)))</f>
        <v/>
      </c>
      <c r="AU239" s="334" t="str">
        <f>IF($B239="","",INDEX('All CCC'!AU$7:AU$754,MATCH(WatchList!$B239,'All CCC'!$B$7:$B$754,0)))</f>
        <v/>
      </c>
      <c r="AV239" s="334" t="str">
        <f>IF($B239="","",INDEX('All CCC'!AV$7:AV$754,MATCH(WatchList!$B239,'All CCC'!$B$7:$B$754,0)))</f>
        <v/>
      </c>
      <c r="AW239" s="334" t="str">
        <f>IF($B239="","",INDEX('All CCC'!AW$7:AW$754,MATCH(WatchList!$B239,'All CCC'!$B$7:$B$754,0)))</f>
        <v/>
      </c>
      <c r="AX239" s="334" t="str">
        <f>IF($B239="","",INDEX('All CCC'!AX$7:AX$754,MATCH(WatchList!$B239,'All CCC'!$B$7:$B$754,0)))</f>
        <v/>
      </c>
      <c r="AY239" s="334" t="str">
        <f>IF($B239="","",INDEX('All CCC'!AY$7:AY$754,MATCH(WatchList!$B239,'All CCC'!$B$7:$B$754,0)))</f>
        <v/>
      </c>
      <c r="AZ239" s="334" t="str">
        <f>IF($B239="","",INDEX('All CCC'!AZ$7:AZ$754,MATCH(WatchList!$B239,'All CCC'!$B$7:$B$754,0)))</f>
        <v/>
      </c>
      <c r="BA239" s="334" t="str">
        <f>IF($B239="","",INDEX('All CCC'!BA$7:BA$754,MATCH(WatchList!$B239,'All CCC'!$B$7:$B$754,0)))</f>
        <v/>
      </c>
      <c r="BB239" s="334" t="str">
        <f>IF($B239="","",INDEX('All CCC'!BB$7:BB$754,MATCH(WatchList!$B239,'All CCC'!$B$7:$B$754,0)))</f>
        <v/>
      </c>
      <c r="BC239" s="334" t="str">
        <f>IF($B239="","",INDEX('All CCC'!BC$7:BC$754,MATCH(WatchList!$B239,'All CCC'!$B$7:$B$754,0)))</f>
        <v/>
      </c>
      <c r="BD239" s="334" t="str">
        <f>IF($B239="","",INDEX('All CCC'!BD$7:BD$754,MATCH(WatchList!$B239,'All CCC'!$B$7:$B$754,0)))</f>
        <v/>
      </c>
      <c r="BE239" s="334" t="str">
        <f>IF($B239="","",INDEX('All CCC'!BE$7:BE$754,MATCH(WatchList!$B239,'All CCC'!$B$7:$B$754,0)))</f>
        <v/>
      </c>
      <c r="BF239" s="334" t="str">
        <f>IF($B239="","",INDEX('All CCC'!BF$7:BF$754,MATCH(WatchList!$B239,'All CCC'!$B$7:$B$754,0)))</f>
        <v/>
      </c>
      <c r="BG239" s="334" t="str">
        <f>IF($B239="","",INDEX('All CCC'!BG$7:BG$754,MATCH(WatchList!$B239,'All CCC'!$B$7:$B$754,0)))</f>
        <v/>
      </c>
    </row>
    <row r="240" spans="1:59" x14ac:dyDescent="0.2">
      <c r="A240" s="333" t="str">
        <f>IF($B240="","",INDEX('All CCC'!A$7:A$754,MATCH(WatchList!$B240,'All CCC'!$B$7:$B$754,0)))</f>
        <v/>
      </c>
      <c r="B240" s="127"/>
      <c r="C240" s="334" t="str">
        <f>IF($B240="","",INDEX('All CCC'!C$7:C$754,MATCH(WatchList!$B240,'All CCC'!$B$7:$B$754,0)))</f>
        <v/>
      </c>
      <c r="D240" s="334" t="str">
        <f>IF($B240="","",INDEX('All CCC'!D$7:D$754,MATCH(WatchList!$B240,'All CCC'!$B$7:$B$754,0)))</f>
        <v/>
      </c>
      <c r="E240" s="334" t="str">
        <f>IF($B240="","",INDEX('All CCC'!E$7:E$754,MATCH(WatchList!$B240,'All CCC'!$B$7:$B$754,0)))</f>
        <v/>
      </c>
      <c r="F240" s="334" t="str">
        <f>IF($B240="","",INDEX('All CCC'!F$7:F$754,MATCH(WatchList!$B240,'All CCC'!$B$7:$B$754,0)))</f>
        <v/>
      </c>
      <c r="G240" s="334" t="str">
        <f>IF($B240="","",INDEX('All CCC'!G$7:G$754,MATCH(WatchList!$B240,'All CCC'!$B$7:$B$754,0)))</f>
        <v/>
      </c>
      <c r="H240" s="334" t="str">
        <f>IF($B240="","",INDEX('All CCC'!H$7:H$754,MATCH(WatchList!$B240,'All CCC'!$B$7:$B$754,0)))</f>
        <v/>
      </c>
      <c r="I240" s="334" t="str">
        <f>IF($B240="","",INDEX('All CCC'!I$7:I$754,MATCH(WatchList!$B240,'All CCC'!$B$7:$B$754,0)))</f>
        <v/>
      </c>
      <c r="J240" s="334" t="str">
        <f>IF($B240="","",INDEX('All CCC'!J$7:J$754,MATCH(WatchList!$B240,'All CCC'!$B$7:$B$754,0)))</f>
        <v/>
      </c>
      <c r="K240" s="334" t="str">
        <f>IF($B240="","",INDEX('All CCC'!K$7:K$754,MATCH(WatchList!$B240,'All CCC'!$B$7:$B$754,0)))</f>
        <v/>
      </c>
      <c r="L240" s="334" t="str">
        <f>IF($B240="","",INDEX('All CCC'!L$7:L$754,MATCH(WatchList!$B240,'All CCC'!$B$7:$B$754,0)))</f>
        <v/>
      </c>
      <c r="M240" s="334" t="str">
        <f>IF($B240="","",INDEX('All CCC'!M$7:M$754,MATCH(WatchList!$B240,'All CCC'!$B$7:$B$754,0)))</f>
        <v/>
      </c>
      <c r="N240" s="334" t="str">
        <f>IF($B240="","",INDEX('All CCC'!N$7:N$754,MATCH(WatchList!$B240,'All CCC'!$B$7:$B$754,0)))</f>
        <v/>
      </c>
      <c r="O240" s="334" t="str">
        <f>IF($B240="","",INDEX('All CCC'!O$7:O$754,MATCH(WatchList!$B240,'All CCC'!$B$7:$B$754,0)))</f>
        <v/>
      </c>
      <c r="P240" s="335" t="str">
        <f>IF($B240="","",INDEX('All CCC'!P$7:P$754,MATCH(WatchList!$B240,'All CCC'!$B$7:$B$754,0)))</f>
        <v/>
      </c>
      <c r="Q240" s="335" t="str">
        <f>IF($B240="","",INDEX('All CCC'!Q$7:Q$754,MATCH(WatchList!$B240,'All CCC'!$B$7:$B$754,0)))</f>
        <v/>
      </c>
      <c r="R240" s="334" t="str">
        <f>IF($B240="","",INDEX('All CCC'!R$7:R$754,MATCH(WatchList!$B240,'All CCC'!$B$7:$B$754,0)))</f>
        <v/>
      </c>
      <c r="S240" s="334" t="str">
        <f>IF($B240="","",INDEX('All CCC'!S$7:S$754,MATCH(WatchList!$B240,'All CCC'!$B$7:$B$754,0)))</f>
        <v/>
      </c>
      <c r="T240" s="334" t="str">
        <f>IF($B240="","",INDEX('All CCC'!T$7:T$754,MATCH(WatchList!$B240,'All CCC'!$B$7:$B$754,0)))</f>
        <v/>
      </c>
      <c r="U240" s="334" t="str">
        <f>IF($B240="","",INDEX('All CCC'!U$7:U$754,MATCH(WatchList!$B240,'All CCC'!$B$7:$B$754,0)))</f>
        <v/>
      </c>
      <c r="V240" s="334" t="str">
        <f>IF($B240="","",INDEX('All CCC'!V$7:V$754,MATCH(WatchList!$B240,'All CCC'!$B$7:$B$754,0)))</f>
        <v/>
      </c>
      <c r="W240" s="334" t="str">
        <f>IF($B240="","",INDEX('All CCC'!W$7:W$754,MATCH(WatchList!$B240,'All CCC'!$B$7:$B$754,0)))</f>
        <v/>
      </c>
      <c r="X240" s="334" t="str">
        <f>IF($B240="","",INDEX('All CCC'!X$7:X$754,MATCH(WatchList!$B240,'All CCC'!$B$7:$B$754,0)))</f>
        <v/>
      </c>
      <c r="Y240" s="334" t="str">
        <f>IF($B240="","",INDEX('All CCC'!Y$7:Y$754,MATCH(WatchList!$B240,'All CCC'!$B$7:$B$754,0)))</f>
        <v/>
      </c>
      <c r="Z240" s="334" t="str">
        <f>IF($B240="","",INDEX('All CCC'!Z$7:Z$754,MATCH(WatchList!$B240,'All CCC'!$B$7:$B$754,0)))</f>
        <v/>
      </c>
      <c r="AA240" s="334" t="str">
        <f>IF($B240="","",INDEX('All CCC'!AA$7:AA$754,MATCH(WatchList!$B240,'All CCC'!$B$7:$B$754,0)))</f>
        <v/>
      </c>
      <c r="AB240" s="334" t="str">
        <f>IF($B240="","",INDEX('All CCC'!AB$7:AB$754,MATCH(WatchList!$B240,'All CCC'!$B$7:$B$754,0)))</f>
        <v/>
      </c>
      <c r="AC240" s="334" t="str">
        <f>IF($B240="","",INDEX('All CCC'!AC$7:AC$754,MATCH(WatchList!$B240,'All CCC'!$B$7:$B$754,0)))</f>
        <v/>
      </c>
      <c r="AD240" s="334" t="str">
        <f>IF($B240="","",INDEX('All CCC'!AD$7:AD$754,MATCH(WatchList!$B240,'All CCC'!$B$7:$B$754,0)))</f>
        <v/>
      </c>
      <c r="AE240" s="334" t="str">
        <f>IF($B240="","",INDEX('All CCC'!AE$7:AE$754,MATCH(WatchList!$B240,'All CCC'!$B$7:$B$754,0)))</f>
        <v/>
      </c>
      <c r="AF240" s="334" t="str">
        <f>IF($B240="","",INDEX('All CCC'!AF$7:AF$754,MATCH(WatchList!$B240,'All CCC'!$B$7:$B$754,0)))</f>
        <v/>
      </c>
      <c r="AG240" s="334" t="str">
        <f>IF($B240="","",INDEX('All CCC'!AG$7:AG$754,MATCH(WatchList!$B240,'All CCC'!$B$7:$B$754,0)))</f>
        <v/>
      </c>
      <c r="AH240" s="334" t="str">
        <f>IF($B240="","",INDEX('All CCC'!AH$7:AH$754,MATCH(WatchList!$B240,'All CCC'!$B$7:$B$754,0)))</f>
        <v/>
      </c>
      <c r="AI240" s="334" t="str">
        <f>IF($B240="","",INDEX('All CCC'!AI$7:AI$754,MATCH(WatchList!$B240,'All CCC'!$B$7:$B$754,0)))</f>
        <v/>
      </c>
      <c r="AJ240" s="334" t="str">
        <f>IF($B240="","",INDEX('All CCC'!AJ$7:AJ$754,MATCH(WatchList!$B240,'All CCC'!$B$7:$B$754,0)))</f>
        <v/>
      </c>
      <c r="AK240" s="334" t="str">
        <f>IF($B240="","",INDEX('All CCC'!AK$7:AK$754,MATCH(WatchList!$B240,'All CCC'!$B$7:$B$754,0)))</f>
        <v/>
      </c>
      <c r="AL240" s="334" t="str">
        <f>IF($B240="","",INDEX('All CCC'!AL$7:AL$754,MATCH(WatchList!$B240,'All CCC'!$B$7:$B$754,0)))</f>
        <v/>
      </c>
      <c r="AM240" s="334" t="str">
        <f>IF($B240="","",INDEX('All CCC'!AM$7:AM$754,MATCH(WatchList!$B240,'All CCC'!$B$7:$B$754,0)))</f>
        <v/>
      </c>
      <c r="AN240" s="334" t="str">
        <f>IF($B240="","",INDEX('All CCC'!AN$7:AN$754,MATCH(WatchList!$B240,'All CCC'!$B$7:$B$754,0)))</f>
        <v/>
      </c>
      <c r="AO240" s="334" t="str">
        <f>IF($B240="","",INDEX('All CCC'!AO$7:AO$754,MATCH(WatchList!$B240,'All CCC'!$B$7:$B$754,0)))</f>
        <v/>
      </c>
      <c r="AP240" s="334" t="str">
        <f>IF($B240="","",INDEX('All CCC'!AP$7:AP$754,MATCH(WatchList!$B240,'All CCC'!$B$7:$B$754,0)))</f>
        <v/>
      </c>
      <c r="AQ240" s="334" t="str">
        <f>IF($B240="","",INDEX('All CCC'!AQ$7:AQ$754,MATCH(WatchList!$B240,'All CCC'!$B$7:$B$754,0)))</f>
        <v/>
      </c>
      <c r="AR240" s="334" t="str">
        <f>IF($B240="","",INDEX('All CCC'!AR$7:AR$754,MATCH(WatchList!$B240,'All CCC'!$B$7:$B$754,0)))</f>
        <v/>
      </c>
      <c r="AS240" s="334" t="str">
        <f>IF($B240="","",INDEX('All CCC'!AS$7:AS$754,MATCH(WatchList!$B240,'All CCC'!$B$7:$B$754,0)))</f>
        <v/>
      </c>
      <c r="AT240" s="334" t="str">
        <f>IF($B240="","",INDEX('All CCC'!AT$7:AT$754,MATCH(WatchList!$B240,'All CCC'!$B$7:$B$754,0)))</f>
        <v/>
      </c>
      <c r="AU240" s="334" t="str">
        <f>IF($B240="","",INDEX('All CCC'!AU$7:AU$754,MATCH(WatchList!$B240,'All CCC'!$B$7:$B$754,0)))</f>
        <v/>
      </c>
      <c r="AV240" s="334" t="str">
        <f>IF($B240="","",INDEX('All CCC'!AV$7:AV$754,MATCH(WatchList!$B240,'All CCC'!$B$7:$B$754,0)))</f>
        <v/>
      </c>
      <c r="AW240" s="334" t="str">
        <f>IF($B240="","",INDEX('All CCC'!AW$7:AW$754,MATCH(WatchList!$B240,'All CCC'!$B$7:$B$754,0)))</f>
        <v/>
      </c>
      <c r="AX240" s="334" t="str">
        <f>IF($B240="","",INDEX('All CCC'!AX$7:AX$754,MATCH(WatchList!$B240,'All CCC'!$B$7:$B$754,0)))</f>
        <v/>
      </c>
      <c r="AY240" s="334" t="str">
        <f>IF($B240="","",INDEX('All CCC'!AY$7:AY$754,MATCH(WatchList!$B240,'All CCC'!$B$7:$B$754,0)))</f>
        <v/>
      </c>
      <c r="AZ240" s="334" t="str">
        <f>IF($B240="","",INDEX('All CCC'!AZ$7:AZ$754,MATCH(WatchList!$B240,'All CCC'!$B$7:$B$754,0)))</f>
        <v/>
      </c>
      <c r="BA240" s="334" t="str">
        <f>IF($B240="","",INDEX('All CCC'!BA$7:BA$754,MATCH(WatchList!$B240,'All CCC'!$B$7:$B$754,0)))</f>
        <v/>
      </c>
      <c r="BB240" s="334" t="str">
        <f>IF($B240="","",INDEX('All CCC'!BB$7:BB$754,MATCH(WatchList!$B240,'All CCC'!$B$7:$B$754,0)))</f>
        <v/>
      </c>
      <c r="BC240" s="334" t="str">
        <f>IF($B240="","",INDEX('All CCC'!BC$7:BC$754,MATCH(WatchList!$B240,'All CCC'!$B$7:$B$754,0)))</f>
        <v/>
      </c>
      <c r="BD240" s="334" t="str">
        <f>IF($B240="","",INDEX('All CCC'!BD$7:BD$754,MATCH(WatchList!$B240,'All CCC'!$B$7:$B$754,0)))</f>
        <v/>
      </c>
      <c r="BE240" s="334" t="str">
        <f>IF($B240="","",INDEX('All CCC'!BE$7:BE$754,MATCH(WatchList!$B240,'All CCC'!$B$7:$B$754,0)))</f>
        <v/>
      </c>
      <c r="BF240" s="334" t="str">
        <f>IF($B240="","",INDEX('All CCC'!BF$7:BF$754,MATCH(WatchList!$B240,'All CCC'!$B$7:$B$754,0)))</f>
        <v/>
      </c>
      <c r="BG240" s="334" t="str">
        <f>IF($B240="","",INDEX('All CCC'!BG$7:BG$754,MATCH(WatchList!$B240,'All CCC'!$B$7:$B$754,0)))</f>
        <v/>
      </c>
    </row>
    <row r="241" spans="1:59" x14ac:dyDescent="0.2">
      <c r="A241" s="333" t="str">
        <f>IF($B241="","",INDEX('All CCC'!A$7:A$754,MATCH(WatchList!$B241,'All CCC'!$B$7:$B$754,0)))</f>
        <v/>
      </c>
      <c r="B241" s="127"/>
      <c r="C241" s="334" t="str">
        <f>IF($B241="","",INDEX('All CCC'!C$7:C$754,MATCH(WatchList!$B241,'All CCC'!$B$7:$B$754,0)))</f>
        <v/>
      </c>
      <c r="D241" s="334" t="str">
        <f>IF($B241="","",INDEX('All CCC'!D$7:D$754,MATCH(WatchList!$B241,'All CCC'!$B$7:$B$754,0)))</f>
        <v/>
      </c>
      <c r="E241" s="334" t="str">
        <f>IF($B241="","",INDEX('All CCC'!E$7:E$754,MATCH(WatchList!$B241,'All CCC'!$B$7:$B$754,0)))</f>
        <v/>
      </c>
      <c r="F241" s="334" t="str">
        <f>IF($B241="","",INDEX('All CCC'!F$7:F$754,MATCH(WatchList!$B241,'All CCC'!$B$7:$B$754,0)))</f>
        <v/>
      </c>
      <c r="G241" s="334" t="str">
        <f>IF($B241="","",INDEX('All CCC'!G$7:G$754,MATCH(WatchList!$B241,'All CCC'!$B$7:$B$754,0)))</f>
        <v/>
      </c>
      <c r="H241" s="334" t="str">
        <f>IF($B241="","",INDEX('All CCC'!H$7:H$754,MATCH(WatchList!$B241,'All CCC'!$B$7:$B$754,0)))</f>
        <v/>
      </c>
      <c r="I241" s="334" t="str">
        <f>IF($B241="","",INDEX('All CCC'!I$7:I$754,MATCH(WatchList!$B241,'All CCC'!$B$7:$B$754,0)))</f>
        <v/>
      </c>
      <c r="J241" s="334" t="str">
        <f>IF($B241="","",INDEX('All CCC'!J$7:J$754,MATCH(WatchList!$B241,'All CCC'!$B$7:$B$754,0)))</f>
        <v/>
      </c>
      <c r="K241" s="334" t="str">
        <f>IF($B241="","",INDEX('All CCC'!K$7:K$754,MATCH(WatchList!$B241,'All CCC'!$B$7:$B$754,0)))</f>
        <v/>
      </c>
      <c r="L241" s="334" t="str">
        <f>IF($B241="","",INDEX('All CCC'!L$7:L$754,MATCH(WatchList!$B241,'All CCC'!$B$7:$B$754,0)))</f>
        <v/>
      </c>
      <c r="M241" s="334" t="str">
        <f>IF($B241="","",INDEX('All CCC'!M$7:M$754,MATCH(WatchList!$B241,'All CCC'!$B$7:$B$754,0)))</f>
        <v/>
      </c>
      <c r="N241" s="334" t="str">
        <f>IF($B241="","",INDEX('All CCC'!N$7:N$754,MATCH(WatchList!$B241,'All CCC'!$B$7:$B$754,0)))</f>
        <v/>
      </c>
      <c r="O241" s="334" t="str">
        <f>IF($B241="","",INDEX('All CCC'!O$7:O$754,MATCH(WatchList!$B241,'All CCC'!$B$7:$B$754,0)))</f>
        <v/>
      </c>
      <c r="P241" s="335" t="str">
        <f>IF($B241="","",INDEX('All CCC'!P$7:P$754,MATCH(WatchList!$B241,'All CCC'!$B$7:$B$754,0)))</f>
        <v/>
      </c>
      <c r="Q241" s="335" t="str">
        <f>IF($B241="","",INDEX('All CCC'!Q$7:Q$754,MATCH(WatchList!$B241,'All CCC'!$B$7:$B$754,0)))</f>
        <v/>
      </c>
      <c r="R241" s="334" t="str">
        <f>IF($B241="","",INDEX('All CCC'!R$7:R$754,MATCH(WatchList!$B241,'All CCC'!$B$7:$B$754,0)))</f>
        <v/>
      </c>
      <c r="S241" s="334" t="str">
        <f>IF($B241="","",INDEX('All CCC'!S$7:S$754,MATCH(WatchList!$B241,'All CCC'!$B$7:$B$754,0)))</f>
        <v/>
      </c>
      <c r="T241" s="334" t="str">
        <f>IF($B241="","",INDEX('All CCC'!T$7:T$754,MATCH(WatchList!$B241,'All CCC'!$B$7:$B$754,0)))</f>
        <v/>
      </c>
      <c r="U241" s="334" t="str">
        <f>IF($B241="","",INDEX('All CCC'!U$7:U$754,MATCH(WatchList!$B241,'All CCC'!$B$7:$B$754,0)))</f>
        <v/>
      </c>
      <c r="V241" s="334" t="str">
        <f>IF($B241="","",INDEX('All CCC'!V$7:V$754,MATCH(WatchList!$B241,'All CCC'!$B$7:$B$754,0)))</f>
        <v/>
      </c>
      <c r="W241" s="334" t="str">
        <f>IF($B241="","",INDEX('All CCC'!W$7:W$754,MATCH(WatchList!$B241,'All CCC'!$B$7:$B$754,0)))</f>
        <v/>
      </c>
      <c r="X241" s="334" t="str">
        <f>IF($B241="","",INDEX('All CCC'!X$7:X$754,MATCH(WatchList!$B241,'All CCC'!$B$7:$B$754,0)))</f>
        <v/>
      </c>
      <c r="Y241" s="334" t="str">
        <f>IF($B241="","",INDEX('All CCC'!Y$7:Y$754,MATCH(WatchList!$B241,'All CCC'!$B$7:$B$754,0)))</f>
        <v/>
      </c>
      <c r="Z241" s="334" t="str">
        <f>IF($B241="","",INDEX('All CCC'!Z$7:Z$754,MATCH(WatchList!$B241,'All CCC'!$B$7:$B$754,0)))</f>
        <v/>
      </c>
      <c r="AA241" s="334" t="str">
        <f>IF($B241="","",INDEX('All CCC'!AA$7:AA$754,MATCH(WatchList!$B241,'All CCC'!$B$7:$B$754,0)))</f>
        <v/>
      </c>
      <c r="AB241" s="334" t="str">
        <f>IF($B241="","",INDEX('All CCC'!AB$7:AB$754,MATCH(WatchList!$B241,'All CCC'!$B$7:$B$754,0)))</f>
        <v/>
      </c>
      <c r="AC241" s="334" t="str">
        <f>IF($B241="","",INDEX('All CCC'!AC$7:AC$754,MATCH(WatchList!$B241,'All CCC'!$B$7:$B$754,0)))</f>
        <v/>
      </c>
      <c r="AD241" s="334" t="str">
        <f>IF($B241="","",INDEX('All CCC'!AD$7:AD$754,MATCH(WatchList!$B241,'All CCC'!$B$7:$B$754,0)))</f>
        <v/>
      </c>
      <c r="AE241" s="334" t="str">
        <f>IF($B241="","",INDEX('All CCC'!AE$7:AE$754,MATCH(WatchList!$B241,'All CCC'!$B$7:$B$754,0)))</f>
        <v/>
      </c>
      <c r="AF241" s="334" t="str">
        <f>IF($B241="","",INDEX('All CCC'!AF$7:AF$754,MATCH(WatchList!$B241,'All CCC'!$B$7:$B$754,0)))</f>
        <v/>
      </c>
      <c r="AG241" s="334" t="str">
        <f>IF($B241="","",INDEX('All CCC'!AG$7:AG$754,MATCH(WatchList!$B241,'All CCC'!$B$7:$B$754,0)))</f>
        <v/>
      </c>
      <c r="AH241" s="334" t="str">
        <f>IF($B241="","",INDEX('All CCC'!AH$7:AH$754,MATCH(WatchList!$B241,'All CCC'!$B$7:$B$754,0)))</f>
        <v/>
      </c>
      <c r="AI241" s="334" t="str">
        <f>IF($B241="","",INDEX('All CCC'!AI$7:AI$754,MATCH(WatchList!$B241,'All CCC'!$B$7:$B$754,0)))</f>
        <v/>
      </c>
      <c r="AJ241" s="334" t="str">
        <f>IF($B241="","",INDEX('All CCC'!AJ$7:AJ$754,MATCH(WatchList!$B241,'All CCC'!$B$7:$B$754,0)))</f>
        <v/>
      </c>
      <c r="AK241" s="334" t="str">
        <f>IF($B241="","",INDEX('All CCC'!AK$7:AK$754,MATCH(WatchList!$B241,'All CCC'!$B$7:$B$754,0)))</f>
        <v/>
      </c>
      <c r="AL241" s="334" t="str">
        <f>IF($B241="","",INDEX('All CCC'!AL$7:AL$754,MATCH(WatchList!$B241,'All CCC'!$B$7:$B$754,0)))</f>
        <v/>
      </c>
      <c r="AM241" s="334" t="str">
        <f>IF($B241="","",INDEX('All CCC'!AM$7:AM$754,MATCH(WatchList!$B241,'All CCC'!$B$7:$B$754,0)))</f>
        <v/>
      </c>
      <c r="AN241" s="334" t="str">
        <f>IF($B241="","",INDEX('All CCC'!AN$7:AN$754,MATCH(WatchList!$B241,'All CCC'!$B$7:$B$754,0)))</f>
        <v/>
      </c>
      <c r="AO241" s="334" t="str">
        <f>IF($B241="","",INDEX('All CCC'!AO$7:AO$754,MATCH(WatchList!$B241,'All CCC'!$B$7:$B$754,0)))</f>
        <v/>
      </c>
      <c r="AP241" s="334" t="str">
        <f>IF($B241="","",INDEX('All CCC'!AP$7:AP$754,MATCH(WatchList!$B241,'All CCC'!$B$7:$B$754,0)))</f>
        <v/>
      </c>
      <c r="AQ241" s="334" t="str">
        <f>IF($B241="","",INDEX('All CCC'!AQ$7:AQ$754,MATCH(WatchList!$B241,'All CCC'!$B$7:$B$754,0)))</f>
        <v/>
      </c>
      <c r="AR241" s="334" t="str">
        <f>IF($B241="","",INDEX('All CCC'!AR$7:AR$754,MATCH(WatchList!$B241,'All CCC'!$B$7:$B$754,0)))</f>
        <v/>
      </c>
      <c r="AS241" s="334" t="str">
        <f>IF($B241="","",INDEX('All CCC'!AS$7:AS$754,MATCH(WatchList!$B241,'All CCC'!$B$7:$B$754,0)))</f>
        <v/>
      </c>
      <c r="AT241" s="334" t="str">
        <f>IF($B241="","",INDEX('All CCC'!AT$7:AT$754,MATCH(WatchList!$B241,'All CCC'!$B$7:$B$754,0)))</f>
        <v/>
      </c>
      <c r="AU241" s="334" t="str">
        <f>IF($B241="","",INDEX('All CCC'!AU$7:AU$754,MATCH(WatchList!$B241,'All CCC'!$B$7:$B$754,0)))</f>
        <v/>
      </c>
      <c r="AV241" s="334" t="str">
        <f>IF($B241="","",INDEX('All CCC'!AV$7:AV$754,MATCH(WatchList!$B241,'All CCC'!$B$7:$B$754,0)))</f>
        <v/>
      </c>
      <c r="AW241" s="334" t="str">
        <f>IF($B241="","",INDEX('All CCC'!AW$7:AW$754,MATCH(WatchList!$B241,'All CCC'!$B$7:$B$754,0)))</f>
        <v/>
      </c>
      <c r="AX241" s="334" t="str">
        <f>IF($B241="","",INDEX('All CCC'!AX$7:AX$754,MATCH(WatchList!$B241,'All CCC'!$B$7:$B$754,0)))</f>
        <v/>
      </c>
      <c r="AY241" s="334" t="str">
        <f>IF($B241="","",INDEX('All CCC'!AY$7:AY$754,MATCH(WatchList!$B241,'All CCC'!$B$7:$B$754,0)))</f>
        <v/>
      </c>
      <c r="AZ241" s="334" t="str">
        <f>IF($B241="","",INDEX('All CCC'!AZ$7:AZ$754,MATCH(WatchList!$B241,'All CCC'!$B$7:$B$754,0)))</f>
        <v/>
      </c>
      <c r="BA241" s="334" t="str">
        <f>IF($B241="","",INDEX('All CCC'!BA$7:BA$754,MATCH(WatchList!$B241,'All CCC'!$B$7:$B$754,0)))</f>
        <v/>
      </c>
      <c r="BB241" s="334" t="str">
        <f>IF($B241="","",INDEX('All CCC'!BB$7:BB$754,MATCH(WatchList!$B241,'All CCC'!$B$7:$B$754,0)))</f>
        <v/>
      </c>
      <c r="BC241" s="334" t="str">
        <f>IF($B241="","",INDEX('All CCC'!BC$7:BC$754,MATCH(WatchList!$B241,'All CCC'!$B$7:$B$754,0)))</f>
        <v/>
      </c>
      <c r="BD241" s="334" t="str">
        <f>IF($B241="","",INDEX('All CCC'!BD$7:BD$754,MATCH(WatchList!$B241,'All CCC'!$B$7:$B$754,0)))</f>
        <v/>
      </c>
      <c r="BE241" s="334" t="str">
        <f>IF($B241="","",INDEX('All CCC'!BE$7:BE$754,MATCH(WatchList!$B241,'All CCC'!$B$7:$B$754,0)))</f>
        <v/>
      </c>
      <c r="BF241" s="334" t="str">
        <f>IF($B241="","",INDEX('All CCC'!BF$7:BF$754,MATCH(WatchList!$B241,'All CCC'!$B$7:$B$754,0)))</f>
        <v/>
      </c>
      <c r="BG241" s="334" t="str">
        <f>IF($B241="","",INDEX('All CCC'!BG$7:BG$754,MATCH(WatchList!$B241,'All CCC'!$B$7:$B$754,0)))</f>
        <v/>
      </c>
    </row>
    <row r="242" spans="1:59" x14ac:dyDescent="0.2">
      <c r="A242" s="333" t="str">
        <f>IF($B242="","",INDEX('All CCC'!A$7:A$754,MATCH(WatchList!$B242,'All CCC'!$B$7:$B$754,0)))</f>
        <v/>
      </c>
      <c r="B242" s="127"/>
      <c r="C242" s="334" t="str">
        <f>IF($B242="","",INDEX('All CCC'!C$7:C$754,MATCH(WatchList!$B242,'All CCC'!$B$7:$B$754,0)))</f>
        <v/>
      </c>
      <c r="D242" s="334" t="str">
        <f>IF($B242="","",INDEX('All CCC'!D$7:D$754,MATCH(WatchList!$B242,'All CCC'!$B$7:$B$754,0)))</f>
        <v/>
      </c>
      <c r="E242" s="334" t="str">
        <f>IF($B242="","",INDEX('All CCC'!E$7:E$754,MATCH(WatchList!$B242,'All CCC'!$B$7:$B$754,0)))</f>
        <v/>
      </c>
      <c r="F242" s="334" t="str">
        <f>IF($B242="","",INDEX('All CCC'!F$7:F$754,MATCH(WatchList!$B242,'All CCC'!$B$7:$B$754,0)))</f>
        <v/>
      </c>
      <c r="G242" s="334" t="str">
        <f>IF($B242="","",INDEX('All CCC'!G$7:G$754,MATCH(WatchList!$B242,'All CCC'!$B$7:$B$754,0)))</f>
        <v/>
      </c>
      <c r="H242" s="334" t="str">
        <f>IF($B242="","",INDEX('All CCC'!H$7:H$754,MATCH(WatchList!$B242,'All CCC'!$B$7:$B$754,0)))</f>
        <v/>
      </c>
      <c r="I242" s="334" t="str">
        <f>IF($B242="","",INDEX('All CCC'!I$7:I$754,MATCH(WatchList!$B242,'All CCC'!$B$7:$B$754,0)))</f>
        <v/>
      </c>
      <c r="J242" s="334" t="str">
        <f>IF($B242="","",INDEX('All CCC'!J$7:J$754,MATCH(WatchList!$B242,'All CCC'!$B$7:$B$754,0)))</f>
        <v/>
      </c>
      <c r="K242" s="334" t="str">
        <f>IF($B242="","",INDEX('All CCC'!K$7:K$754,MATCH(WatchList!$B242,'All CCC'!$B$7:$B$754,0)))</f>
        <v/>
      </c>
      <c r="L242" s="334" t="str">
        <f>IF($B242="","",INDEX('All CCC'!L$7:L$754,MATCH(WatchList!$B242,'All CCC'!$B$7:$B$754,0)))</f>
        <v/>
      </c>
      <c r="M242" s="334" t="str">
        <f>IF($B242="","",INDEX('All CCC'!M$7:M$754,MATCH(WatchList!$B242,'All CCC'!$B$7:$B$754,0)))</f>
        <v/>
      </c>
      <c r="N242" s="334" t="str">
        <f>IF($B242="","",INDEX('All CCC'!N$7:N$754,MATCH(WatchList!$B242,'All CCC'!$B$7:$B$754,0)))</f>
        <v/>
      </c>
      <c r="O242" s="334" t="str">
        <f>IF($B242="","",INDEX('All CCC'!O$7:O$754,MATCH(WatchList!$B242,'All CCC'!$B$7:$B$754,0)))</f>
        <v/>
      </c>
      <c r="P242" s="335" t="str">
        <f>IF($B242="","",INDEX('All CCC'!P$7:P$754,MATCH(WatchList!$B242,'All CCC'!$B$7:$B$754,0)))</f>
        <v/>
      </c>
      <c r="Q242" s="335" t="str">
        <f>IF($B242="","",INDEX('All CCC'!Q$7:Q$754,MATCH(WatchList!$B242,'All CCC'!$B$7:$B$754,0)))</f>
        <v/>
      </c>
      <c r="R242" s="334" t="str">
        <f>IF($B242="","",INDEX('All CCC'!R$7:R$754,MATCH(WatchList!$B242,'All CCC'!$B$7:$B$754,0)))</f>
        <v/>
      </c>
      <c r="S242" s="334" t="str">
        <f>IF($B242="","",INDEX('All CCC'!S$7:S$754,MATCH(WatchList!$B242,'All CCC'!$B$7:$B$754,0)))</f>
        <v/>
      </c>
      <c r="T242" s="334" t="str">
        <f>IF($B242="","",INDEX('All CCC'!T$7:T$754,MATCH(WatchList!$B242,'All CCC'!$B$7:$B$754,0)))</f>
        <v/>
      </c>
      <c r="U242" s="334" t="str">
        <f>IF($B242="","",INDEX('All CCC'!U$7:U$754,MATCH(WatchList!$B242,'All CCC'!$B$7:$B$754,0)))</f>
        <v/>
      </c>
      <c r="V242" s="334" t="str">
        <f>IF($B242="","",INDEX('All CCC'!V$7:V$754,MATCH(WatchList!$B242,'All CCC'!$B$7:$B$754,0)))</f>
        <v/>
      </c>
      <c r="W242" s="334" t="str">
        <f>IF($B242="","",INDEX('All CCC'!W$7:W$754,MATCH(WatchList!$B242,'All CCC'!$B$7:$B$754,0)))</f>
        <v/>
      </c>
      <c r="X242" s="334" t="str">
        <f>IF($B242="","",INDEX('All CCC'!X$7:X$754,MATCH(WatchList!$B242,'All CCC'!$B$7:$B$754,0)))</f>
        <v/>
      </c>
      <c r="Y242" s="334" t="str">
        <f>IF($B242="","",INDEX('All CCC'!Y$7:Y$754,MATCH(WatchList!$B242,'All CCC'!$B$7:$B$754,0)))</f>
        <v/>
      </c>
      <c r="Z242" s="334" t="str">
        <f>IF($B242="","",INDEX('All CCC'!Z$7:Z$754,MATCH(WatchList!$B242,'All CCC'!$B$7:$B$754,0)))</f>
        <v/>
      </c>
      <c r="AA242" s="334" t="str">
        <f>IF($B242="","",INDEX('All CCC'!AA$7:AA$754,MATCH(WatchList!$B242,'All CCC'!$B$7:$B$754,0)))</f>
        <v/>
      </c>
      <c r="AB242" s="334" t="str">
        <f>IF($B242="","",INDEX('All CCC'!AB$7:AB$754,MATCH(WatchList!$B242,'All CCC'!$B$7:$B$754,0)))</f>
        <v/>
      </c>
      <c r="AC242" s="334" t="str">
        <f>IF($B242="","",INDEX('All CCC'!AC$7:AC$754,MATCH(WatchList!$B242,'All CCC'!$B$7:$B$754,0)))</f>
        <v/>
      </c>
      <c r="AD242" s="334" t="str">
        <f>IF($B242="","",INDEX('All CCC'!AD$7:AD$754,MATCH(WatchList!$B242,'All CCC'!$B$7:$B$754,0)))</f>
        <v/>
      </c>
      <c r="AE242" s="334" t="str">
        <f>IF($B242="","",INDEX('All CCC'!AE$7:AE$754,MATCH(WatchList!$B242,'All CCC'!$B$7:$B$754,0)))</f>
        <v/>
      </c>
      <c r="AF242" s="334" t="str">
        <f>IF($B242="","",INDEX('All CCC'!AF$7:AF$754,MATCH(WatchList!$B242,'All CCC'!$B$7:$B$754,0)))</f>
        <v/>
      </c>
      <c r="AG242" s="334" t="str">
        <f>IF($B242="","",INDEX('All CCC'!AG$7:AG$754,MATCH(WatchList!$B242,'All CCC'!$B$7:$B$754,0)))</f>
        <v/>
      </c>
      <c r="AH242" s="334" t="str">
        <f>IF($B242="","",INDEX('All CCC'!AH$7:AH$754,MATCH(WatchList!$B242,'All CCC'!$B$7:$B$754,0)))</f>
        <v/>
      </c>
      <c r="AI242" s="334" t="str">
        <f>IF($B242="","",INDEX('All CCC'!AI$7:AI$754,MATCH(WatchList!$B242,'All CCC'!$B$7:$B$754,0)))</f>
        <v/>
      </c>
      <c r="AJ242" s="334" t="str">
        <f>IF($B242="","",INDEX('All CCC'!AJ$7:AJ$754,MATCH(WatchList!$B242,'All CCC'!$B$7:$B$754,0)))</f>
        <v/>
      </c>
      <c r="AK242" s="334" t="str">
        <f>IF($B242="","",INDEX('All CCC'!AK$7:AK$754,MATCH(WatchList!$B242,'All CCC'!$B$7:$B$754,0)))</f>
        <v/>
      </c>
      <c r="AL242" s="334" t="str">
        <f>IF($B242="","",INDEX('All CCC'!AL$7:AL$754,MATCH(WatchList!$B242,'All CCC'!$B$7:$B$754,0)))</f>
        <v/>
      </c>
      <c r="AM242" s="334" t="str">
        <f>IF($B242="","",INDEX('All CCC'!AM$7:AM$754,MATCH(WatchList!$B242,'All CCC'!$B$7:$B$754,0)))</f>
        <v/>
      </c>
      <c r="AN242" s="334" t="str">
        <f>IF($B242="","",INDEX('All CCC'!AN$7:AN$754,MATCH(WatchList!$B242,'All CCC'!$B$7:$B$754,0)))</f>
        <v/>
      </c>
      <c r="AO242" s="334" t="str">
        <f>IF($B242="","",INDEX('All CCC'!AO$7:AO$754,MATCH(WatchList!$B242,'All CCC'!$B$7:$B$754,0)))</f>
        <v/>
      </c>
      <c r="AP242" s="334" t="str">
        <f>IF($B242="","",INDEX('All CCC'!AP$7:AP$754,MATCH(WatchList!$B242,'All CCC'!$B$7:$B$754,0)))</f>
        <v/>
      </c>
      <c r="AQ242" s="334" t="str">
        <f>IF($B242="","",INDEX('All CCC'!AQ$7:AQ$754,MATCH(WatchList!$B242,'All CCC'!$B$7:$B$754,0)))</f>
        <v/>
      </c>
      <c r="AR242" s="334" t="str">
        <f>IF($B242="","",INDEX('All CCC'!AR$7:AR$754,MATCH(WatchList!$B242,'All CCC'!$B$7:$B$754,0)))</f>
        <v/>
      </c>
      <c r="AS242" s="334" t="str">
        <f>IF($B242="","",INDEX('All CCC'!AS$7:AS$754,MATCH(WatchList!$B242,'All CCC'!$B$7:$B$754,0)))</f>
        <v/>
      </c>
      <c r="AT242" s="334" t="str">
        <f>IF($B242="","",INDEX('All CCC'!AT$7:AT$754,MATCH(WatchList!$B242,'All CCC'!$B$7:$B$754,0)))</f>
        <v/>
      </c>
      <c r="AU242" s="334" t="str">
        <f>IF($B242="","",INDEX('All CCC'!AU$7:AU$754,MATCH(WatchList!$B242,'All CCC'!$B$7:$B$754,0)))</f>
        <v/>
      </c>
      <c r="AV242" s="334" t="str">
        <f>IF($B242="","",INDEX('All CCC'!AV$7:AV$754,MATCH(WatchList!$B242,'All CCC'!$B$7:$B$754,0)))</f>
        <v/>
      </c>
      <c r="AW242" s="334" t="str">
        <f>IF($B242="","",INDEX('All CCC'!AW$7:AW$754,MATCH(WatchList!$B242,'All CCC'!$B$7:$B$754,0)))</f>
        <v/>
      </c>
      <c r="AX242" s="334" t="str">
        <f>IF($B242="","",INDEX('All CCC'!AX$7:AX$754,MATCH(WatchList!$B242,'All CCC'!$B$7:$B$754,0)))</f>
        <v/>
      </c>
      <c r="AY242" s="334" t="str">
        <f>IF($B242="","",INDEX('All CCC'!AY$7:AY$754,MATCH(WatchList!$B242,'All CCC'!$B$7:$B$754,0)))</f>
        <v/>
      </c>
      <c r="AZ242" s="334" t="str">
        <f>IF($B242="","",INDEX('All CCC'!AZ$7:AZ$754,MATCH(WatchList!$B242,'All CCC'!$B$7:$B$754,0)))</f>
        <v/>
      </c>
      <c r="BA242" s="334" t="str">
        <f>IF($B242="","",INDEX('All CCC'!BA$7:BA$754,MATCH(WatchList!$B242,'All CCC'!$B$7:$B$754,0)))</f>
        <v/>
      </c>
      <c r="BB242" s="334" t="str">
        <f>IF($B242="","",INDEX('All CCC'!BB$7:BB$754,MATCH(WatchList!$B242,'All CCC'!$B$7:$B$754,0)))</f>
        <v/>
      </c>
      <c r="BC242" s="334" t="str">
        <f>IF($B242="","",INDEX('All CCC'!BC$7:BC$754,MATCH(WatchList!$B242,'All CCC'!$B$7:$B$754,0)))</f>
        <v/>
      </c>
      <c r="BD242" s="334" t="str">
        <f>IF($B242="","",INDEX('All CCC'!BD$7:BD$754,MATCH(WatchList!$B242,'All CCC'!$B$7:$B$754,0)))</f>
        <v/>
      </c>
      <c r="BE242" s="334" t="str">
        <f>IF($B242="","",INDEX('All CCC'!BE$7:BE$754,MATCH(WatchList!$B242,'All CCC'!$B$7:$B$754,0)))</f>
        <v/>
      </c>
      <c r="BF242" s="334" t="str">
        <f>IF($B242="","",INDEX('All CCC'!BF$7:BF$754,MATCH(WatchList!$B242,'All CCC'!$B$7:$B$754,0)))</f>
        <v/>
      </c>
      <c r="BG242" s="334" t="str">
        <f>IF($B242="","",INDEX('All CCC'!BG$7:BG$754,MATCH(WatchList!$B242,'All CCC'!$B$7:$B$754,0)))</f>
        <v/>
      </c>
    </row>
    <row r="243" spans="1:59" x14ac:dyDescent="0.2">
      <c r="A243" s="333" t="str">
        <f>IF($B243="","",INDEX('All CCC'!A$7:A$754,MATCH(WatchList!$B243,'All CCC'!$B$7:$B$754,0)))</f>
        <v/>
      </c>
      <c r="B243" s="127"/>
      <c r="C243" s="334" t="str">
        <f>IF($B243="","",INDEX('All CCC'!C$7:C$754,MATCH(WatchList!$B243,'All CCC'!$B$7:$B$754,0)))</f>
        <v/>
      </c>
      <c r="D243" s="334" t="str">
        <f>IF($B243="","",INDEX('All CCC'!D$7:D$754,MATCH(WatchList!$B243,'All CCC'!$B$7:$B$754,0)))</f>
        <v/>
      </c>
      <c r="E243" s="334" t="str">
        <f>IF($B243="","",INDEX('All CCC'!E$7:E$754,MATCH(WatchList!$B243,'All CCC'!$B$7:$B$754,0)))</f>
        <v/>
      </c>
      <c r="F243" s="334" t="str">
        <f>IF($B243="","",INDEX('All CCC'!F$7:F$754,MATCH(WatchList!$B243,'All CCC'!$B$7:$B$754,0)))</f>
        <v/>
      </c>
      <c r="G243" s="334" t="str">
        <f>IF($B243="","",INDEX('All CCC'!G$7:G$754,MATCH(WatchList!$B243,'All CCC'!$B$7:$B$754,0)))</f>
        <v/>
      </c>
      <c r="H243" s="334" t="str">
        <f>IF($B243="","",INDEX('All CCC'!H$7:H$754,MATCH(WatchList!$B243,'All CCC'!$B$7:$B$754,0)))</f>
        <v/>
      </c>
      <c r="I243" s="334" t="str">
        <f>IF($B243="","",INDEX('All CCC'!I$7:I$754,MATCH(WatchList!$B243,'All CCC'!$B$7:$B$754,0)))</f>
        <v/>
      </c>
      <c r="J243" s="334" t="str">
        <f>IF($B243="","",INDEX('All CCC'!J$7:J$754,MATCH(WatchList!$B243,'All CCC'!$B$7:$B$754,0)))</f>
        <v/>
      </c>
      <c r="K243" s="334" t="str">
        <f>IF($B243="","",INDEX('All CCC'!K$7:K$754,MATCH(WatchList!$B243,'All CCC'!$B$7:$B$754,0)))</f>
        <v/>
      </c>
      <c r="L243" s="334" t="str">
        <f>IF($B243="","",INDEX('All CCC'!L$7:L$754,MATCH(WatchList!$B243,'All CCC'!$B$7:$B$754,0)))</f>
        <v/>
      </c>
      <c r="M243" s="334" t="str">
        <f>IF($B243="","",INDEX('All CCC'!M$7:M$754,MATCH(WatchList!$B243,'All CCC'!$B$7:$B$754,0)))</f>
        <v/>
      </c>
      <c r="N243" s="334" t="str">
        <f>IF($B243="","",INDEX('All CCC'!N$7:N$754,MATCH(WatchList!$B243,'All CCC'!$B$7:$B$754,0)))</f>
        <v/>
      </c>
      <c r="O243" s="334" t="str">
        <f>IF($B243="","",INDEX('All CCC'!O$7:O$754,MATCH(WatchList!$B243,'All CCC'!$B$7:$B$754,0)))</f>
        <v/>
      </c>
      <c r="P243" s="335" t="str">
        <f>IF($B243="","",INDEX('All CCC'!P$7:P$754,MATCH(WatchList!$B243,'All CCC'!$B$7:$B$754,0)))</f>
        <v/>
      </c>
      <c r="Q243" s="335" t="str">
        <f>IF($B243="","",INDEX('All CCC'!Q$7:Q$754,MATCH(WatchList!$B243,'All CCC'!$B$7:$B$754,0)))</f>
        <v/>
      </c>
      <c r="R243" s="334" t="str">
        <f>IF($B243="","",INDEX('All CCC'!R$7:R$754,MATCH(WatchList!$B243,'All CCC'!$B$7:$B$754,0)))</f>
        <v/>
      </c>
      <c r="S243" s="334" t="str">
        <f>IF($B243="","",INDEX('All CCC'!S$7:S$754,MATCH(WatchList!$B243,'All CCC'!$B$7:$B$754,0)))</f>
        <v/>
      </c>
      <c r="T243" s="334" t="str">
        <f>IF($B243="","",INDEX('All CCC'!T$7:T$754,MATCH(WatchList!$B243,'All CCC'!$B$7:$B$754,0)))</f>
        <v/>
      </c>
      <c r="U243" s="334" t="str">
        <f>IF($B243="","",INDEX('All CCC'!U$7:U$754,MATCH(WatchList!$B243,'All CCC'!$B$7:$B$754,0)))</f>
        <v/>
      </c>
      <c r="V243" s="334" t="str">
        <f>IF($B243="","",INDEX('All CCC'!V$7:V$754,MATCH(WatchList!$B243,'All CCC'!$B$7:$B$754,0)))</f>
        <v/>
      </c>
      <c r="W243" s="334" t="str">
        <f>IF($B243="","",INDEX('All CCC'!W$7:W$754,MATCH(WatchList!$B243,'All CCC'!$B$7:$B$754,0)))</f>
        <v/>
      </c>
      <c r="X243" s="334" t="str">
        <f>IF($B243="","",INDEX('All CCC'!X$7:X$754,MATCH(WatchList!$B243,'All CCC'!$B$7:$B$754,0)))</f>
        <v/>
      </c>
      <c r="Y243" s="334" t="str">
        <f>IF($B243="","",INDEX('All CCC'!Y$7:Y$754,MATCH(WatchList!$B243,'All CCC'!$B$7:$B$754,0)))</f>
        <v/>
      </c>
      <c r="Z243" s="334" t="str">
        <f>IF($B243="","",INDEX('All CCC'!Z$7:Z$754,MATCH(WatchList!$B243,'All CCC'!$B$7:$B$754,0)))</f>
        <v/>
      </c>
      <c r="AA243" s="334" t="str">
        <f>IF($B243="","",INDEX('All CCC'!AA$7:AA$754,MATCH(WatchList!$B243,'All CCC'!$B$7:$B$754,0)))</f>
        <v/>
      </c>
      <c r="AB243" s="334" t="str">
        <f>IF($B243="","",INDEX('All CCC'!AB$7:AB$754,MATCH(WatchList!$B243,'All CCC'!$B$7:$B$754,0)))</f>
        <v/>
      </c>
      <c r="AC243" s="334" t="str">
        <f>IF($B243="","",INDEX('All CCC'!AC$7:AC$754,MATCH(WatchList!$B243,'All CCC'!$B$7:$B$754,0)))</f>
        <v/>
      </c>
      <c r="AD243" s="334" t="str">
        <f>IF($B243="","",INDEX('All CCC'!AD$7:AD$754,MATCH(WatchList!$B243,'All CCC'!$B$7:$B$754,0)))</f>
        <v/>
      </c>
      <c r="AE243" s="334" t="str">
        <f>IF($B243="","",INDEX('All CCC'!AE$7:AE$754,MATCH(WatchList!$B243,'All CCC'!$B$7:$B$754,0)))</f>
        <v/>
      </c>
      <c r="AF243" s="334" t="str">
        <f>IF($B243="","",INDEX('All CCC'!AF$7:AF$754,MATCH(WatchList!$B243,'All CCC'!$B$7:$B$754,0)))</f>
        <v/>
      </c>
      <c r="AG243" s="334" t="str">
        <f>IF($B243="","",INDEX('All CCC'!AG$7:AG$754,MATCH(WatchList!$B243,'All CCC'!$B$7:$B$754,0)))</f>
        <v/>
      </c>
      <c r="AH243" s="334" t="str">
        <f>IF($B243="","",INDEX('All CCC'!AH$7:AH$754,MATCH(WatchList!$B243,'All CCC'!$B$7:$B$754,0)))</f>
        <v/>
      </c>
      <c r="AI243" s="334" t="str">
        <f>IF($B243="","",INDEX('All CCC'!AI$7:AI$754,MATCH(WatchList!$B243,'All CCC'!$B$7:$B$754,0)))</f>
        <v/>
      </c>
      <c r="AJ243" s="334" t="str">
        <f>IF($B243="","",INDEX('All CCC'!AJ$7:AJ$754,MATCH(WatchList!$B243,'All CCC'!$B$7:$B$754,0)))</f>
        <v/>
      </c>
      <c r="AK243" s="334" t="str">
        <f>IF($B243="","",INDEX('All CCC'!AK$7:AK$754,MATCH(WatchList!$B243,'All CCC'!$B$7:$B$754,0)))</f>
        <v/>
      </c>
      <c r="AL243" s="334" t="str">
        <f>IF($B243="","",INDEX('All CCC'!AL$7:AL$754,MATCH(WatchList!$B243,'All CCC'!$B$7:$B$754,0)))</f>
        <v/>
      </c>
      <c r="AM243" s="334" t="str">
        <f>IF($B243="","",INDEX('All CCC'!AM$7:AM$754,MATCH(WatchList!$B243,'All CCC'!$B$7:$B$754,0)))</f>
        <v/>
      </c>
      <c r="AN243" s="334" t="str">
        <f>IF($B243="","",INDEX('All CCC'!AN$7:AN$754,MATCH(WatchList!$B243,'All CCC'!$B$7:$B$754,0)))</f>
        <v/>
      </c>
      <c r="AO243" s="334" t="str">
        <f>IF($B243="","",INDEX('All CCC'!AO$7:AO$754,MATCH(WatchList!$B243,'All CCC'!$B$7:$B$754,0)))</f>
        <v/>
      </c>
      <c r="AP243" s="334" t="str">
        <f>IF($B243="","",INDEX('All CCC'!AP$7:AP$754,MATCH(WatchList!$B243,'All CCC'!$B$7:$B$754,0)))</f>
        <v/>
      </c>
      <c r="AQ243" s="334" t="str">
        <f>IF($B243="","",INDEX('All CCC'!AQ$7:AQ$754,MATCH(WatchList!$B243,'All CCC'!$B$7:$B$754,0)))</f>
        <v/>
      </c>
      <c r="AR243" s="334" t="str">
        <f>IF($B243="","",INDEX('All CCC'!AR$7:AR$754,MATCH(WatchList!$B243,'All CCC'!$B$7:$B$754,0)))</f>
        <v/>
      </c>
      <c r="AS243" s="334" t="str">
        <f>IF($B243="","",INDEX('All CCC'!AS$7:AS$754,MATCH(WatchList!$B243,'All CCC'!$B$7:$B$754,0)))</f>
        <v/>
      </c>
      <c r="AT243" s="334" t="str">
        <f>IF($B243="","",INDEX('All CCC'!AT$7:AT$754,MATCH(WatchList!$B243,'All CCC'!$B$7:$B$754,0)))</f>
        <v/>
      </c>
      <c r="AU243" s="334" t="str">
        <f>IF($B243="","",INDEX('All CCC'!AU$7:AU$754,MATCH(WatchList!$B243,'All CCC'!$B$7:$B$754,0)))</f>
        <v/>
      </c>
      <c r="AV243" s="334" t="str">
        <f>IF($B243="","",INDEX('All CCC'!AV$7:AV$754,MATCH(WatchList!$B243,'All CCC'!$B$7:$B$754,0)))</f>
        <v/>
      </c>
      <c r="AW243" s="334" t="str">
        <f>IF($B243="","",INDEX('All CCC'!AW$7:AW$754,MATCH(WatchList!$B243,'All CCC'!$B$7:$B$754,0)))</f>
        <v/>
      </c>
      <c r="AX243" s="334" t="str">
        <f>IF($B243="","",INDEX('All CCC'!AX$7:AX$754,MATCH(WatchList!$B243,'All CCC'!$B$7:$B$754,0)))</f>
        <v/>
      </c>
      <c r="AY243" s="334" t="str">
        <f>IF($B243="","",INDEX('All CCC'!AY$7:AY$754,MATCH(WatchList!$B243,'All CCC'!$B$7:$B$754,0)))</f>
        <v/>
      </c>
      <c r="AZ243" s="334" t="str">
        <f>IF($B243="","",INDEX('All CCC'!AZ$7:AZ$754,MATCH(WatchList!$B243,'All CCC'!$B$7:$B$754,0)))</f>
        <v/>
      </c>
      <c r="BA243" s="334" t="str">
        <f>IF($B243="","",INDEX('All CCC'!BA$7:BA$754,MATCH(WatchList!$B243,'All CCC'!$B$7:$B$754,0)))</f>
        <v/>
      </c>
      <c r="BB243" s="334" t="str">
        <f>IF($B243="","",INDEX('All CCC'!BB$7:BB$754,MATCH(WatchList!$B243,'All CCC'!$B$7:$B$754,0)))</f>
        <v/>
      </c>
      <c r="BC243" s="334" t="str">
        <f>IF($B243="","",INDEX('All CCC'!BC$7:BC$754,MATCH(WatchList!$B243,'All CCC'!$B$7:$B$754,0)))</f>
        <v/>
      </c>
      <c r="BD243" s="334" t="str">
        <f>IF($B243="","",INDEX('All CCC'!BD$7:BD$754,MATCH(WatchList!$B243,'All CCC'!$B$7:$B$754,0)))</f>
        <v/>
      </c>
      <c r="BE243" s="334" t="str">
        <f>IF($B243="","",INDEX('All CCC'!BE$7:BE$754,MATCH(WatchList!$B243,'All CCC'!$B$7:$B$754,0)))</f>
        <v/>
      </c>
      <c r="BF243" s="334" t="str">
        <f>IF($B243="","",INDEX('All CCC'!BF$7:BF$754,MATCH(WatchList!$B243,'All CCC'!$B$7:$B$754,0)))</f>
        <v/>
      </c>
      <c r="BG243" s="334" t="str">
        <f>IF($B243="","",INDEX('All CCC'!BG$7:BG$754,MATCH(WatchList!$B243,'All CCC'!$B$7:$B$754,0)))</f>
        <v/>
      </c>
    </row>
    <row r="244" spans="1:59" x14ac:dyDescent="0.2">
      <c r="A244" s="333" t="str">
        <f>IF($B244="","",INDEX('All CCC'!A$7:A$754,MATCH(WatchList!$B244,'All CCC'!$B$7:$B$754,0)))</f>
        <v/>
      </c>
      <c r="B244" s="127"/>
      <c r="C244" s="334" t="str">
        <f>IF($B244="","",INDEX('All CCC'!C$7:C$754,MATCH(WatchList!$B244,'All CCC'!$B$7:$B$754,0)))</f>
        <v/>
      </c>
      <c r="D244" s="334" t="str">
        <f>IF($B244="","",INDEX('All CCC'!D$7:D$754,MATCH(WatchList!$B244,'All CCC'!$B$7:$B$754,0)))</f>
        <v/>
      </c>
      <c r="E244" s="334" t="str">
        <f>IF($B244="","",INDEX('All CCC'!E$7:E$754,MATCH(WatchList!$B244,'All CCC'!$B$7:$B$754,0)))</f>
        <v/>
      </c>
      <c r="F244" s="334" t="str">
        <f>IF($B244="","",INDEX('All CCC'!F$7:F$754,MATCH(WatchList!$B244,'All CCC'!$B$7:$B$754,0)))</f>
        <v/>
      </c>
      <c r="G244" s="334" t="str">
        <f>IF($B244="","",INDEX('All CCC'!G$7:G$754,MATCH(WatchList!$B244,'All CCC'!$B$7:$B$754,0)))</f>
        <v/>
      </c>
      <c r="H244" s="334" t="str">
        <f>IF($B244="","",INDEX('All CCC'!H$7:H$754,MATCH(WatchList!$B244,'All CCC'!$B$7:$B$754,0)))</f>
        <v/>
      </c>
      <c r="I244" s="334" t="str">
        <f>IF($B244="","",INDEX('All CCC'!I$7:I$754,MATCH(WatchList!$B244,'All CCC'!$B$7:$B$754,0)))</f>
        <v/>
      </c>
      <c r="J244" s="334" t="str">
        <f>IF($B244="","",INDEX('All CCC'!J$7:J$754,MATCH(WatchList!$B244,'All CCC'!$B$7:$B$754,0)))</f>
        <v/>
      </c>
      <c r="K244" s="334" t="str">
        <f>IF($B244="","",INDEX('All CCC'!K$7:K$754,MATCH(WatchList!$B244,'All CCC'!$B$7:$B$754,0)))</f>
        <v/>
      </c>
      <c r="L244" s="334" t="str">
        <f>IF($B244="","",INDEX('All CCC'!L$7:L$754,MATCH(WatchList!$B244,'All CCC'!$B$7:$B$754,0)))</f>
        <v/>
      </c>
      <c r="M244" s="334" t="str">
        <f>IF($B244="","",INDEX('All CCC'!M$7:M$754,MATCH(WatchList!$B244,'All CCC'!$B$7:$B$754,0)))</f>
        <v/>
      </c>
      <c r="N244" s="334" t="str">
        <f>IF($B244="","",INDEX('All CCC'!N$7:N$754,MATCH(WatchList!$B244,'All CCC'!$B$7:$B$754,0)))</f>
        <v/>
      </c>
      <c r="O244" s="334" t="str">
        <f>IF($B244="","",INDEX('All CCC'!O$7:O$754,MATCH(WatchList!$B244,'All CCC'!$B$7:$B$754,0)))</f>
        <v/>
      </c>
      <c r="P244" s="335" t="str">
        <f>IF($B244="","",INDEX('All CCC'!P$7:P$754,MATCH(WatchList!$B244,'All CCC'!$B$7:$B$754,0)))</f>
        <v/>
      </c>
      <c r="Q244" s="335" t="str">
        <f>IF($B244="","",INDEX('All CCC'!Q$7:Q$754,MATCH(WatchList!$B244,'All CCC'!$B$7:$B$754,0)))</f>
        <v/>
      </c>
      <c r="R244" s="334" t="str">
        <f>IF($B244="","",INDEX('All CCC'!R$7:R$754,MATCH(WatchList!$B244,'All CCC'!$B$7:$B$754,0)))</f>
        <v/>
      </c>
      <c r="S244" s="334" t="str">
        <f>IF($B244="","",INDEX('All CCC'!S$7:S$754,MATCH(WatchList!$B244,'All CCC'!$B$7:$B$754,0)))</f>
        <v/>
      </c>
      <c r="T244" s="334" t="str">
        <f>IF($B244="","",INDEX('All CCC'!T$7:T$754,MATCH(WatchList!$B244,'All CCC'!$B$7:$B$754,0)))</f>
        <v/>
      </c>
      <c r="U244" s="334" t="str">
        <f>IF($B244="","",INDEX('All CCC'!U$7:U$754,MATCH(WatchList!$B244,'All CCC'!$B$7:$B$754,0)))</f>
        <v/>
      </c>
      <c r="V244" s="334" t="str">
        <f>IF($B244="","",INDEX('All CCC'!V$7:V$754,MATCH(WatchList!$B244,'All CCC'!$B$7:$B$754,0)))</f>
        <v/>
      </c>
      <c r="W244" s="334" t="str">
        <f>IF($B244="","",INDEX('All CCC'!W$7:W$754,MATCH(WatchList!$B244,'All CCC'!$B$7:$B$754,0)))</f>
        <v/>
      </c>
      <c r="X244" s="334" t="str">
        <f>IF($B244="","",INDEX('All CCC'!X$7:X$754,MATCH(WatchList!$B244,'All CCC'!$B$7:$B$754,0)))</f>
        <v/>
      </c>
      <c r="Y244" s="334" t="str">
        <f>IF($B244="","",INDEX('All CCC'!Y$7:Y$754,MATCH(WatchList!$B244,'All CCC'!$B$7:$B$754,0)))</f>
        <v/>
      </c>
      <c r="Z244" s="334" t="str">
        <f>IF($B244="","",INDEX('All CCC'!Z$7:Z$754,MATCH(WatchList!$B244,'All CCC'!$B$7:$B$754,0)))</f>
        <v/>
      </c>
      <c r="AA244" s="334" t="str">
        <f>IF($B244="","",INDEX('All CCC'!AA$7:AA$754,MATCH(WatchList!$B244,'All CCC'!$B$7:$B$754,0)))</f>
        <v/>
      </c>
      <c r="AB244" s="334" t="str">
        <f>IF($B244="","",INDEX('All CCC'!AB$7:AB$754,MATCH(WatchList!$B244,'All CCC'!$B$7:$B$754,0)))</f>
        <v/>
      </c>
      <c r="AC244" s="334" t="str">
        <f>IF($B244="","",INDEX('All CCC'!AC$7:AC$754,MATCH(WatchList!$B244,'All CCC'!$B$7:$B$754,0)))</f>
        <v/>
      </c>
      <c r="AD244" s="334" t="str">
        <f>IF($B244="","",INDEX('All CCC'!AD$7:AD$754,MATCH(WatchList!$B244,'All CCC'!$B$7:$B$754,0)))</f>
        <v/>
      </c>
      <c r="AE244" s="334" t="str">
        <f>IF($B244="","",INDEX('All CCC'!AE$7:AE$754,MATCH(WatchList!$B244,'All CCC'!$B$7:$B$754,0)))</f>
        <v/>
      </c>
      <c r="AF244" s="334" t="str">
        <f>IF($B244="","",INDEX('All CCC'!AF$7:AF$754,MATCH(WatchList!$B244,'All CCC'!$B$7:$B$754,0)))</f>
        <v/>
      </c>
      <c r="AG244" s="334" t="str">
        <f>IF($B244="","",INDEX('All CCC'!AG$7:AG$754,MATCH(WatchList!$B244,'All CCC'!$B$7:$B$754,0)))</f>
        <v/>
      </c>
      <c r="AH244" s="334" t="str">
        <f>IF($B244="","",INDEX('All CCC'!AH$7:AH$754,MATCH(WatchList!$B244,'All CCC'!$B$7:$B$754,0)))</f>
        <v/>
      </c>
      <c r="AI244" s="334" t="str">
        <f>IF($B244="","",INDEX('All CCC'!AI$7:AI$754,MATCH(WatchList!$B244,'All CCC'!$B$7:$B$754,0)))</f>
        <v/>
      </c>
      <c r="AJ244" s="334" t="str">
        <f>IF($B244="","",INDEX('All CCC'!AJ$7:AJ$754,MATCH(WatchList!$B244,'All CCC'!$B$7:$B$754,0)))</f>
        <v/>
      </c>
      <c r="AK244" s="334" t="str">
        <f>IF($B244="","",INDEX('All CCC'!AK$7:AK$754,MATCH(WatchList!$B244,'All CCC'!$B$7:$B$754,0)))</f>
        <v/>
      </c>
      <c r="AL244" s="334" t="str">
        <f>IF($B244="","",INDEX('All CCC'!AL$7:AL$754,MATCH(WatchList!$B244,'All CCC'!$B$7:$B$754,0)))</f>
        <v/>
      </c>
      <c r="AM244" s="334" t="str">
        <f>IF($B244="","",INDEX('All CCC'!AM$7:AM$754,MATCH(WatchList!$B244,'All CCC'!$B$7:$B$754,0)))</f>
        <v/>
      </c>
      <c r="AN244" s="334" t="str">
        <f>IF($B244="","",INDEX('All CCC'!AN$7:AN$754,MATCH(WatchList!$B244,'All CCC'!$B$7:$B$754,0)))</f>
        <v/>
      </c>
      <c r="AO244" s="334" t="str">
        <f>IF($B244="","",INDEX('All CCC'!AO$7:AO$754,MATCH(WatchList!$B244,'All CCC'!$B$7:$B$754,0)))</f>
        <v/>
      </c>
      <c r="AP244" s="334" t="str">
        <f>IF($B244="","",INDEX('All CCC'!AP$7:AP$754,MATCH(WatchList!$B244,'All CCC'!$B$7:$B$754,0)))</f>
        <v/>
      </c>
      <c r="AQ244" s="334" t="str">
        <f>IF($B244="","",INDEX('All CCC'!AQ$7:AQ$754,MATCH(WatchList!$B244,'All CCC'!$B$7:$B$754,0)))</f>
        <v/>
      </c>
      <c r="AR244" s="334" t="str">
        <f>IF($B244="","",INDEX('All CCC'!AR$7:AR$754,MATCH(WatchList!$B244,'All CCC'!$B$7:$B$754,0)))</f>
        <v/>
      </c>
      <c r="AS244" s="334" t="str">
        <f>IF($B244="","",INDEX('All CCC'!AS$7:AS$754,MATCH(WatchList!$B244,'All CCC'!$B$7:$B$754,0)))</f>
        <v/>
      </c>
      <c r="AT244" s="334" t="str">
        <f>IF($B244="","",INDEX('All CCC'!AT$7:AT$754,MATCH(WatchList!$B244,'All CCC'!$B$7:$B$754,0)))</f>
        <v/>
      </c>
      <c r="AU244" s="334" t="str">
        <f>IF($B244="","",INDEX('All CCC'!AU$7:AU$754,MATCH(WatchList!$B244,'All CCC'!$B$7:$B$754,0)))</f>
        <v/>
      </c>
      <c r="AV244" s="334" t="str">
        <f>IF($B244="","",INDEX('All CCC'!AV$7:AV$754,MATCH(WatchList!$B244,'All CCC'!$B$7:$B$754,0)))</f>
        <v/>
      </c>
      <c r="AW244" s="334" t="str">
        <f>IF($B244="","",INDEX('All CCC'!AW$7:AW$754,MATCH(WatchList!$B244,'All CCC'!$B$7:$B$754,0)))</f>
        <v/>
      </c>
      <c r="AX244" s="334" t="str">
        <f>IF($B244="","",INDEX('All CCC'!AX$7:AX$754,MATCH(WatchList!$B244,'All CCC'!$B$7:$B$754,0)))</f>
        <v/>
      </c>
      <c r="AY244" s="334" t="str">
        <f>IF($B244="","",INDEX('All CCC'!AY$7:AY$754,MATCH(WatchList!$B244,'All CCC'!$B$7:$B$754,0)))</f>
        <v/>
      </c>
      <c r="AZ244" s="334" t="str">
        <f>IF($B244="","",INDEX('All CCC'!AZ$7:AZ$754,MATCH(WatchList!$B244,'All CCC'!$B$7:$B$754,0)))</f>
        <v/>
      </c>
      <c r="BA244" s="334" t="str">
        <f>IF($B244="","",INDEX('All CCC'!BA$7:BA$754,MATCH(WatchList!$B244,'All CCC'!$B$7:$B$754,0)))</f>
        <v/>
      </c>
      <c r="BB244" s="334" t="str">
        <f>IF($B244="","",INDEX('All CCC'!BB$7:BB$754,MATCH(WatchList!$B244,'All CCC'!$B$7:$B$754,0)))</f>
        <v/>
      </c>
      <c r="BC244" s="334" t="str">
        <f>IF($B244="","",INDEX('All CCC'!BC$7:BC$754,MATCH(WatchList!$B244,'All CCC'!$B$7:$B$754,0)))</f>
        <v/>
      </c>
      <c r="BD244" s="334" t="str">
        <f>IF($B244="","",INDEX('All CCC'!BD$7:BD$754,MATCH(WatchList!$B244,'All CCC'!$B$7:$B$754,0)))</f>
        <v/>
      </c>
      <c r="BE244" s="334" t="str">
        <f>IF($B244="","",INDEX('All CCC'!BE$7:BE$754,MATCH(WatchList!$B244,'All CCC'!$B$7:$B$754,0)))</f>
        <v/>
      </c>
      <c r="BF244" s="334" t="str">
        <f>IF($B244="","",INDEX('All CCC'!BF$7:BF$754,MATCH(WatchList!$B244,'All CCC'!$B$7:$B$754,0)))</f>
        <v/>
      </c>
      <c r="BG244" s="334" t="str">
        <f>IF($B244="","",INDEX('All CCC'!BG$7:BG$754,MATCH(WatchList!$B244,'All CCC'!$B$7:$B$754,0)))</f>
        <v/>
      </c>
    </row>
    <row r="245" spans="1:59" x14ac:dyDescent="0.2">
      <c r="A245" s="333" t="str">
        <f>IF($B245="","",INDEX('All CCC'!A$7:A$754,MATCH(WatchList!$B245,'All CCC'!$B$7:$B$754,0)))</f>
        <v/>
      </c>
      <c r="B245" s="127"/>
      <c r="C245" s="334" t="str">
        <f>IF($B245="","",INDEX('All CCC'!C$7:C$754,MATCH(WatchList!$B245,'All CCC'!$B$7:$B$754,0)))</f>
        <v/>
      </c>
      <c r="D245" s="334" t="str">
        <f>IF($B245="","",INDEX('All CCC'!D$7:D$754,MATCH(WatchList!$B245,'All CCC'!$B$7:$B$754,0)))</f>
        <v/>
      </c>
      <c r="E245" s="334" t="str">
        <f>IF($B245="","",INDEX('All CCC'!E$7:E$754,MATCH(WatchList!$B245,'All CCC'!$B$7:$B$754,0)))</f>
        <v/>
      </c>
      <c r="F245" s="334" t="str">
        <f>IF($B245="","",INDEX('All CCC'!F$7:F$754,MATCH(WatchList!$B245,'All CCC'!$B$7:$B$754,0)))</f>
        <v/>
      </c>
      <c r="G245" s="334" t="str">
        <f>IF($B245="","",INDEX('All CCC'!G$7:G$754,MATCH(WatchList!$B245,'All CCC'!$B$7:$B$754,0)))</f>
        <v/>
      </c>
      <c r="H245" s="334" t="str">
        <f>IF($B245="","",INDEX('All CCC'!H$7:H$754,MATCH(WatchList!$B245,'All CCC'!$B$7:$B$754,0)))</f>
        <v/>
      </c>
      <c r="I245" s="334" t="str">
        <f>IF($B245="","",INDEX('All CCC'!I$7:I$754,MATCH(WatchList!$B245,'All CCC'!$B$7:$B$754,0)))</f>
        <v/>
      </c>
      <c r="J245" s="334" t="str">
        <f>IF($B245="","",INDEX('All CCC'!J$7:J$754,MATCH(WatchList!$B245,'All CCC'!$B$7:$B$754,0)))</f>
        <v/>
      </c>
      <c r="K245" s="334" t="str">
        <f>IF($B245="","",INDEX('All CCC'!K$7:K$754,MATCH(WatchList!$B245,'All CCC'!$B$7:$B$754,0)))</f>
        <v/>
      </c>
      <c r="L245" s="334" t="str">
        <f>IF($B245="","",INDEX('All CCC'!L$7:L$754,MATCH(WatchList!$B245,'All CCC'!$B$7:$B$754,0)))</f>
        <v/>
      </c>
      <c r="M245" s="334" t="str">
        <f>IF($B245="","",INDEX('All CCC'!M$7:M$754,MATCH(WatchList!$B245,'All CCC'!$B$7:$B$754,0)))</f>
        <v/>
      </c>
      <c r="N245" s="334" t="str">
        <f>IF($B245="","",INDEX('All CCC'!N$7:N$754,MATCH(WatchList!$B245,'All CCC'!$B$7:$B$754,0)))</f>
        <v/>
      </c>
      <c r="O245" s="334" t="str">
        <f>IF($B245="","",INDEX('All CCC'!O$7:O$754,MATCH(WatchList!$B245,'All CCC'!$B$7:$B$754,0)))</f>
        <v/>
      </c>
      <c r="P245" s="335" t="str">
        <f>IF($B245="","",INDEX('All CCC'!P$7:P$754,MATCH(WatchList!$B245,'All CCC'!$B$7:$B$754,0)))</f>
        <v/>
      </c>
      <c r="Q245" s="335" t="str">
        <f>IF($B245="","",INDEX('All CCC'!Q$7:Q$754,MATCH(WatchList!$B245,'All CCC'!$B$7:$B$754,0)))</f>
        <v/>
      </c>
      <c r="R245" s="334" t="str">
        <f>IF($B245="","",INDEX('All CCC'!R$7:R$754,MATCH(WatchList!$B245,'All CCC'!$B$7:$B$754,0)))</f>
        <v/>
      </c>
      <c r="S245" s="334" t="str">
        <f>IF($B245="","",INDEX('All CCC'!S$7:S$754,MATCH(WatchList!$B245,'All CCC'!$B$7:$B$754,0)))</f>
        <v/>
      </c>
      <c r="T245" s="334" t="str">
        <f>IF($B245="","",INDEX('All CCC'!T$7:T$754,MATCH(WatchList!$B245,'All CCC'!$B$7:$B$754,0)))</f>
        <v/>
      </c>
      <c r="U245" s="334" t="str">
        <f>IF($B245="","",INDEX('All CCC'!U$7:U$754,MATCH(WatchList!$B245,'All CCC'!$B$7:$B$754,0)))</f>
        <v/>
      </c>
      <c r="V245" s="334" t="str">
        <f>IF($B245="","",INDEX('All CCC'!V$7:V$754,MATCH(WatchList!$B245,'All CCC'!$B$7:$B$754,0)))</f>
        <v/>
      </c>
      <c r="W245" s="334" t="str">
        <f>IF($B245="","",INDEX('All CCC'!W$7:W$754,MATCH(WatchList!$B245,'All CCC'!$B$7:$B$754,0)))</f>
        <v/>
      </c>
      <c r="X245" s="334" t="str">
        <f>IF($B245="","",INDEX('All CCC'!X$7:X$754,MATCH(WatchList!$B245,'All CCC'!$B$7:$B$754,0)))</f>
        <v/>
      </c>
      <c r="Y245" s="334" t="str">
        <f>IF($B245="","",INDEX('All CCC'!Y$7:Y$754,MATCH(WatchList!$B245,'All CCC'!$B$7:$B$754,0)))</f>
        <v/>
      </c>
      <c r="Z245" s="334" t="str">
        <f>IF($B245="","",INDEX('All CCC'!Z$7:Z$754,MATCH(WatchList!$B245,'All CCC'!$B$7:$B$754,0)))</f>
        <v/>
      </c>
      <c r="AA245" s="334" t="str">
        <f>IF($B245="","",INDEX('All CCC'!AA$7:AA$754,MATCH(WatchList!$B245,'All CCC'!$B$7:$B$754,0)))</f>
        <v/>
      </c>
      <c r="AB245" s="334" t="str">
        <f>IF($B245="","",INDEX('All CCC'!AB$7:AB$754,MATCH(WatchList!$B245,'All CCC'!$B$7:$B$754,0)))</f>
        <v/>
      </c>
      <c r="AC245" s="334" t="str">
        <f>IF($B245="","",INDEX('All CCC'!AC$7:AC$754,MATCH(WatchList!$B245,'All CCC'!$B$7:$B$754,0)))</f>
        <v/>
      </c>
      <c r="AD245" s="334" t="str">
        <f>IF($B245="","",INDEX('All CCC'!AD$7:AD$754,MATCH(WatchList!$B245,'All CCC'!$B$7:$B$754,0)))</f>
        <v/>
      </c>
      <c r="AE245" s="334" t="str">
        <f>IF($B245="","",INDEX('All CCC'!AE$7:AE$754,MATCH(WatchList!$B245,'All CCC'!$B$7:$B$754,0)))</f>
        <v/>
      </c>
      <c r="AF245" s="334" t="str">
        <f>IF($B245="","",INDEX('All CCC'!AF$7:AF$754,MATCH(WatchList!$B245,'All CCC'!$B$7:$B$754,0)))</f>
        <v/>
      </c>
      <c r="AG245" s="334" t="str">
        <f>IF($B245="","",INDEX('All CCC'!AG$7:AG$754,MATCH(WatchList!$B245,'All CCC'!$B$7:$B$754,0)))</f>
        <v/>
      </c>
      <c r="AH245" s="334" t="str">
        <f>IF($B245="","",INDEX('All CCC'!AH$7:AH$754,MATCH(WatchList!$B245,'All CCC'!$B$7:$B$754,0)))</f>
        <v/>
      </c>
      <c r="AI245" s="334" t="str">
        <f>IF($B245="","",INDEX('All CCC'!AI$7:AI$754,MATCH(WatchList!$B245,'All CCC'!$B$7:$B$754,0)))</f>
        <v/>
      </c>
      <c r="AJ245" s="334" t="str">
        <f>IF($B245="","",INDEX('All CCC'!AJ$7:AJ$754,MATCH(WatchList!$B245,'All CCC'!$B$7:$B$754,0)))</f>
        <v/>
      </c>
      <c r="AK245" s="334" t="str">
        <f>IF($B245="","",INDEX('All CCC'!AK$7:AK$754,MATCH(WatchList!$B245,'All CCC'!$B$7:$B$754,0)))</f>
        <v/>
      </c>
      <c r="AL245" s="334" t="str">
        <f>IF($B245="","",INDEX('All CCC'!AL$7:AL$754,MATCH(WatchList!$B245,'All CCC'!$B$7:$B$754,0)))</f>
        <v/>
      </c>
      <c r="AM245" s="334" t="str">
        <f>IF($B245="","",INDEX('All CCC'!AM$7:AM$754,MATCH(WatchList!$B245,'All CCC'!$B$7:$B$754,0)))</f>
        <v/>
      </c>
      <c r="AN245" s="334" t="str">
        <f>IF($B245="","",INDEX('All CCC'!AN$7:AN$754,MATCH(WatchList!$B245,'All CCC'!$B$7:$B$754,0)))</f>
        <v/>
      </c>
      <c r="AO245" s="334" t="str">
        <f>IF($B245="","",INDEX('All CCC'!AO$7:AO$754,MATCH(WatchList!$B245,'All CCC'!$B$7:$B$754,0)))</f>
        <v/>
      </c>
      <c r="AP245" s="334" t="str">
        <f>IF($B245="","",INDEX('All CCC'!AP$7:AP$754,MATCH(WatchList!$B245,'All CCC'!$B$7:$B$754,0)))</f>
        <v/>
      </c>
      <c r="AQ245" s="334" t="str">
        <f>IF($B245="","",INDEX('All CCC'!AQ$7:AQ$754,MATCH(WatchList!$B245,'All CCC'!$B$7:$B$754,0)))</f>
        <v/>
      </c>
      <c r="AR245" s="334" t="str">
        <f>IF($B245="","",INDEX('All CCC'!AR$7:AR$754,MATCH(WatchList!$B245,'All CCC'!$B$7:$B$754,0)))</f>
        <v/>
      </c>
      <c r="AS245" s="334" t="str">
        <f>IF($B245="","",INDEX('All CCC'!AS$7:AS$754,MATCH(WatchList!$B245,'All CCC'!$B$7:$B$754,0)))</f>
        <v/>
      </c>
      <c r="AT245" s="334" t="str">
        <f>IF($B245="","",INDEX('All CCC'!AT$7:AT$754,MATCH(WatchList!$B245,'All CCC'!$B$7:$B$754,0)))</f>
        <v/>
      </c>
      <c r="AU245" s="334" t="str">
        <f>IF($B245="","",INDEX('All CCC'!AU$7:AU$754,MATCH(WatchList!$B245,'All CCC'!$B$7:$B$754,0)))</f>
        <v/>
      </c>
      <c r="AV245" s="334" t="str">
        <f>IF($B245="","",INDEX('All CCC'!AV$7:AV$754,MATCH(WatchList!$B245,'All CCC'!$B$7:$B$754,0)))</f>
        <v/>
      </c>
      <c r="AW245" s="334" t="str">
        <f>IF($B245="","",INDEX('All CCC'!AW$7:AW$754,MATCH(WatchList!$B245,'All CCC'!$B$7:$B$754,0)))</f>
        <v/>
      </c>
      <c r="AX245" s="334" t="str">
        <f>IF($B245="","",INDEX('All CCC'!AX$7:AX$754,MATCH(WatchList!$B245,'All CCC'!$B$7:$B$754,0)))</f>
        <v/>
      </c>
      <c r="AY245" s="334" t="str">
        <f>IF($B245="","",INDEX('All CCC'!AY$7:AY$754,MATCH(WatchList!$B245,'All CCC'!$B$7:$B$754,0)))</f>
        <v/>
      </c>
      <c r="AZ245" s="334" t="str">
        <f>IF($B245="","",INDEX('All CCC'!AZ$7:AZ$754,MATCH(WatchList!$B245,'All CCC'!$B$7:$B$754,0)))</f>
        <v/>
      </c>
      <c r="BA245" s="334" t="str">
        <f>IF($B245="","",INDEX('All CCC'!BA$7:BA$754,MATCH(WatchList!$B245,'All CCC'!$B$7:$B$754,0)))</f>
        <v/>
      </c>
      <c r="BB245" s="334" t="str">
        <f>IF($B245="","",INDEX('All CCC'!BB$7:BB$754,MATCH(WatchList!$B245,'All CCC'!$B$7:$B$754,0)))</f>
        <v/>
      </c>
      <c r="BC245" s="334" t="str">
        <f>IF($B245="","",INDEX('All CCC'!BC$7:BC$754,MATCH(WatchList!$B245,'All CCC'!$B$7:$B$754,0)))</f>
        <v/>
      </c>
      <c r="BD245" s="334" t="str">
        <f>IF($B245="","",INDEX('All CCC'!BD$7:BD$754,MATCH(WatchList!$B245,'All CCC'!$B$7:$B$754,0)))</f>
        <v/>
      </c>
      <c r="BE245" s="334" t="str">
        <f>IF($B245="","",INDEX('All CCC'!BE$7:BE$754,MATCH(WatchList!$B245,'All CCC'!$B$7:$B$754,0)))</f>
        <v/>
      </c>
      <c r="BF245" s="334" t="str">
        <f>IF($B245="","",INDEX('All CCC'!BF$7:BF$754,MATCH(WatchList!$B245,'All CCC'!$B$7:$B$754,0)))</f>
        <v/>
      </c>
      <c r="BG245" s="334" t="str">
        <f>IF($B245="","",INDEX('All CCC'!BG$7:BG$754,MATCH(WatchList!$B245,'All CCC'!$B$7:$B$754,0)))</f>
        <v/>
      </c>
    </row>
    <row r="246" spans="1:59" x14ac:dyDescent="0.2">
      <c r="A246" s="333" t="str">
        <f>IF($B246="","",INDEX('All CCC'!A$7:A$754,MATCH(WatchList!$B246,'All CCC'!$B$7:$B$754,0)))</f>
        <v/>
      </c>
      <c r="B246" s="127"/>
      <c r="C246" s="334" t="str">
        <f>IF($B246="","",INDEX('All CCC'!C$7:C$754,MATCH(WatchList!$B246,'All CCC'!$B$7:$B$754,0)))</f>
        <v/>
      </c>
      <c r="D246" s="334" t="str">
        <f>IF($B246="","",INDEX('All CCC'!D$7:D$754,MATCH(WatchList!$B246,'All CCC'!$B$7:$B$754,0)))</f>
        <v/>
      </c>
      <c r="E246" s="334" t="str">
        <f>IF($B246="","",INDEX('All CCC'!E$7:E$754,MATCH(WatchList!$B246,'All CCC'!$B$7:$B$754,0)))</f>
        <v/>
      </c>
      <c r="F246" s="334" t="str">
        <f>IF($B246="","",INDEX('All CCC'!F$7:F$754,MATCH(WatchList!$B246,'All CCC'!$B$7:$B$754,0)))</f>
        <v/>
      </c>
      <c r="G246" s="334" t="str">
        <f>IF($B246="","",INDEX('All CCC'!G$7:G$754,MATCH(WatchList!$B246,'All CCC'!$B$7:$B$754,0)))</f>
        <v/>
      </c>
      <c r="H246" s="334" t="str">
        <f>IF($B246="","",INDEX('All CCC'!H$7:H$754,MATCH(WatchList!$B246,'All CCC'!$B$7:$B$754,0)))</f>
        <v/>
      </c>
      <c r="I246" s="334" t="str">
        <f>IF($B246="","",INDEX('All CCC'!I$7:I$754,MATCH(WatchList!$B246,'All CCC'!$B$7:$B$754,0)))</f>
        <v/>
      </c>
      <c r="J246" s="334" t="str">
        <f>IF($B246="","",INDEX('All CCC'!J$7:J$754,MATCH(WatchList!$B246,'All CCC'!$B$7:$B$754,0)))</f>
        <v/>
      </c>
      <c r="K246" s="334" t="str">
        <f>IF($B246="","",INDEX('All CCC'!K$7:K$754,MATCH(WatchList!$B246,'All CCC'!$B$7:$B$754,0)))</f>
        <v/>
      </c>
      <c r="L246" s="334" t="str">
        <f>IF($B246="","",INDEX('All CCC'!L$7:L$754,MATCH(WatchList!$B246,'All CCC'!$B$7:$B$754,0)))</f>
        <v/>
      </c>
      <c r="M246" s="334" t="str">
        <f>IF($B246="","",INDEX('All CCC'!M$7:M$754,MATCH(WatchList!$B246,'All CCC'!$B$7:$B$754,0)))</f>
        <v/>
      </c>
      <c r="N246" s="334" t="str">
        <f>IF($B246="","",INDEX('All CCC'!N$7:N$754,MATCH(WatchList!$B246,'All CCC'!$B$7:$B$754,0)))</f>
        <v/>
      </c>
      <c r="O246" s="334" t="str">
        <f>IF($B246="","",INDEX('All CCC'!O$7:O$754,MATCH(WatchList!$B246,'All CCC'!$B$7:$B$754,0)))</f>
        <v/>
      </c>
      <c r="P246" s="335" t="str">
        <f>IF($B246="","",INDEX('All CCC'!P$7:P$754,MATCH(WatchList!$B246,'All CCC'!$B$7:$B$754,0)))</f>
        <v/>
      </c>
      <c r="Q246" s="335" t="str">
        <f>IF($B246="","",INDEX('All CCC'!Q$7:Q$754,MATCH(WatchList!$B246,'All CCC'!$B$7:$B$754,0)))</f>
        <v/>
      </c>
      <c r="R246" s="334" t="str">
        <f>IF($B246="","",INDEX('All CCC'!R$7:R$754,MATCH(WatchList!$B246,'All CCC'!$B$7:$B$754,0)))</f>
        <v/>
      </c>
      <c r="S246" s="334" t="str">
        <f>IF($B246="","",INDEX('All CCC'!S$7:S$754,MATCH(WatchList!$B246,'All CCC'!$B$7:$B$754,0)))</f>
        <v/>
      </c>
      <c r="T246" s="334" t="str">
        <f>IF($B246="","",INDEX('All CCC'!T$7:T$754,MATCH(WatchList!$B246,'All CCC'!$B$7:$B$754,0)))</f>
        <v/>
      </c>
      <c r="U246" s="334" t="str">
        <f>IF($B246="","",INDEX('All CCC'!U$7:U$754,MATCH(WatchList!$B246,'All CCC'!$B$7:$B$754,0)))</f>
        <v/>
      </c>
      <c r="V246" s="334" t="str">
        <f>IF($B246="","",INDEX('All CCC'!V$7:V$754,MATCH(WatchList!$B246,'All CCC'!$B$7:$B$754,0)))</f>
        <v/>
      </c>
      <c r="W246" s="334" t="str">
        <f>IF($B246="","",INDEX('All CCC'!W$7:W$754,MATCH(WatchList!$B246,'All CCC'!$B$7:$B$754,0)))</f>
        <v/>
      </c>
      <c r="X246" s="334" t="str">
        <f>IF($B246="","",INDEX('All CCC'!X$7:X$754,MATCH(WatchList!$B246,'All CCC'!$B$7:$B$754,0)))</f>
        <v/>
      </c>
      <c r="Y246" s="334" t="str">
        <f>IF($B246="","",INDEX('All CCC'!Y$7:Y$754,MATCH(WatchList!$B246,'All CCC'!$B$7:$B$754,0)))</f>
        <v/>
      </c>
      <c r="Z246" s="334" t="str">
        <f>IF($B246="","",INDEX('All CCC'!Z$7:Z$754,MATCH(WatchList!$B246,'All CCC'!$B$7:$B$754,0)))</f>
        <v/>
      </c>
      <c r="AA246" s="334" t="str">
        <f>IF($B246="","",INDEX('All CCC'!AA$7:AA$754,MATCH(WatchList!$B246,'All CCC'!$B$7:$B$754,0)))</f>
        <v/>
      </c>
      <c r="AB246" s="334" t="str">
        <f>IF($B246="","",INDEX('All CCC'!AB$7:AB$754,MATCH(WatchList!$B246,'All CCC'!$B$7:$B$754,0)))</f>
        <v/>
      </c>
      <c r="AC246" s="334" t="str">
        <f>IF($B246="","",INDEX('All CCC'!AC$7:AC$754,MATCH(WatchList!$B246,'All CCC'!$B$7:$B$754,0)))</f>
        <v/>
      </c>
      <c r="AD246" s="334" t="str">
        <f>IF($B246="","",INDEX('All CCC'!AD$7:AD$754,MATCH(WatchList!$B246,'All CCC'!$B$7:$B$754,0)))</f>
        <v/>
      </c>
      <c r="AE246" s="334" t="str">
        <f>IF($B246="","",INDEX('All CCC'!AE$7:AE$754,MATCH(WatchList!$B246,'All CCC'!$B$7:$B$754,0)))</f>
        <v/>
      </c>
      <c r="AF246" s="334" t="str">
        <f>IF($B246="","",INDEX('All CCC'!AF$7:AF$754,MATCH(WatchList!$B246,'All CCC'!$B$7:$B$754,0)))</f>
        <v/>
      </c>
      <c r="AG246" s="334" t="str">
        <f>IF($B246="","",INDEX('All CCC'!AG$7:AG$754,MATCH(WatchList!$B246,'All CCC'!$B$7:$B$754,0)))</f>
        <v/>
      </c>
      <c r="AH246" s="334" t="str">
        <f>IF($B246="","",INDEX('All CCC'!AH$7:AH$754,MATCH(WatchList!$B246,'All CCC'!$B$7:$B$754,0)))</f>
        <v/>
      </c>
      <c r="AI246" s="334" t="str">
        <f>IF($B246="","",INDEX('All CCC'!AI$7:AI$754,MATCH(WatchList!$B246,'All CCC'!$B$7:$B$754,0)))</f>
        <v/>
      </c>
      <c r="AJ246" s="334" t="str">
        <f>IF($B246="","",INDEX('All CCC'!AJ$7:AJ$754,MATCH(WatchList!$B246,'All CCC'!$B$7:$B$754,0)))</f>
        <v/>
      </c>
      <c r="AK246" s="334" t="str">
        <f>IF($B246="","",INDEX('All CCC'!AK$7:AK$754,MATCH(WatchList!$B246,'All CCC'!$B$7:$B$754,0)))</f>
        <v/>
      </c>
      <c r="AL246" s="334" t="str">
        <f>IF($B246="","",INDEX('All CCC'!AL$7:AL$754,MATCH(WatchList!$B246,'All CCC'!$B$7:$B$754,0)))</f>
        <v/>
      </c>
      <c r="AM246" s="334" t="str">
        <f>IF($B246="","",INDEX('All CCC'!AM$7:AM$754,MATCH(WatchList!$B246,'All CCC'!$B$7:$B$754,0)))</f>
        <v/>
      </c>
      <c r="AN246" s="334" t="str">
        <f>IF($B246="","",INDEX('All CCC'!AN$7:AN$754,MATCH(WatchList!$B246,'All CCC'!$B$7:$B$754,0)))</f>
        <v/>
      </c>
      <c r="AO246" s="334" t="str">
        <f>IF($B246="","",INDEX('All CCC'!AO$7:AO$754,MATCH(WatchList!$B246,'All CCC'!$B$7:$B$754,0)))</f>
        <v/>
      </c>
      <c r="AP246" s="334" t="str">
        <f>IF($B246="","",INDEX('All CCC'!AP$7:AP$754,MATCH(WatchList!$B246,'All CCC'!$B$7:$B$754,0)))</f>
        <v/>
      </c>
      <c r="AQ246" s="334" t="str">
        <f>IF($B246="","",INDEX('All CCC'!AQ$7:AQ$754,MATCH(WatchList!$B246,'All CCC'!$B$7:$B$754,0)))</f>
        <v/>
      </c>
      <c r="AR246" s="334" t="str">
        <f>IF($B246="","",INDEX('All CCC'!AR$7:AR$754,MATCH(WatchList!$B246,'All CCC'!$B$7:$B$754,0)))</f>
        <v/>
      </c>
      <c r="AS246" s="334" t="str">
        <f>IF($B246="","",INDEX('All CCC'!AS$7:AS$754,MATCH(WatchList!$B246,'All CCC'!$B$7:$B$754,0)))</f>
        <v/>
      </c>
      <c r="AT246" s="334" t="str">
        <f>IF($B246="","",INDEX('All CCC'!AT$7:AT$754,MATCH(WatchList!$B246,'All CCC'!$B$7:$B$754,0)))</f>
        <v/>
      </c>
      <c r="AU246" s="334" t="str">
        <f>IF($B246="","",INDEX('All CCC'!AU$7:AU$754,MATCH(WatchList!$B246,'All CCC'!$B$7:$B$754,0)))</f>
        <v/>
      </c>
      <c r="AV246" s="334" t="str">
        <f>IF($B246="","",INDEX('All CCC'!AV$7:AV$754,MATCH(WatchList!$B246,'All CCC'!$B$7:$B$754,0)))</f>
        <v/>
      </c>
      <c r="AW246" s="334" t="str">
        <f>IF($B246="","",INDEX('All CCC'!AW$7:AW$754,MATCH(WatchList!$B246,'All CCC'!$B$7:$B$754,0)))</f>
        <v/>
      </c>
      <c r="AX246" s="334" t="str">
        <f>IF($B246="","",INDEX('All CCC'!AX$7:AX$754,MATCH(WatchList!$B246,'All CCC'!$B$7:$B$754,0)))</f>
        <v/>
      </c>
      <c r="AY246" s="334" t="str">
        <f>IF($B246="","",INDEX('All CCC'!AY$7:AY$754,MATCH(WatchList!$B246,'All CCC'!$B$7:$B$754,0)))</f>
        <v/>
      </c>
      <c r="AZ246" s="334" t="str">
        <f>IF($B246="","",INDEX('All CCC'!AZ$7:AZ$754,MATCH(WatchList!$B246,'All CCC'!$B$7:$B$754,0)))</f>
        <v/>
      </c>
      <c r="BA246" s="334" t="str">
        <f>IF($B246="","",INDEX('All CCC'!BA$7:BA$754,MATCH(WatchList!$B246,'All CCC'!$B$7:$B$754,0)))</f>
        <v/>
      </c>
      <c r="BB246" s="334" t="str">
        <f>IF($B246="","",INDEX('All CCC'!BB$7:BB$754,MATCH(WatchList!$B246,'All CCC'!$B$7:$B$754,0)))</f>
        <v/>
      </c>
      <c r="BC246" s="334" t="str">
        <f>IF($B246="","",INDEX('All CCC'!BC$7:BC$754,MATCH(WatchList!$B246,'All CCC'!$B$7:$B$754,0)))</f>
        <v/>
      </c>
      <c r="BD246" s="334" t="str">
        <f>IF($B246="","",INDEX('All CCC'!BD$7:BD$754,MATCH(WatchList!$B246,'All CCC'!$B$7:$B$754,0)))</f>
        <v/>
      </c>
      <c r="BE246" s="334" t="str">
        <f>IF($B246="","",INDEX('All CCC'!BE$7:BE$754,MATCH(WatchList!$B246,'All CCC'!$B$7:$B$754,0)))</f>
        <v/>
      </c>
      <c r="BF246" s="334" t="str">
        <f>IF($B246="","",INDEX('All CCC'!BF$7:BF$754,MATCH(WatchList!$B246,'All CCC'!$B$7:$B$754,0)))</f>
        <v/>
      </c>
      <c r="BG246" s="334" t="str">
        <f>IF($B246="","",INDEX('All CCC'!BG$7:BG$754,MATCH(WatchList!$B246,'All CCC'!$B$7:$B$754,0)))</f>
        <v/>
      </c>
    </row>
    <row r="247" spans="1:59" x14ac:dyDescent="0.2">
      <c r="A247" s="333" t="str">
        <f>IF($B247="","",INDEX('All CCC'!A$7:A$754,MATCH(WatchList!$B247,'All CCC'!$B$7:$B$754,0)))</f>
        <v/>
      </c>
      <c r="B247" s="127"/>
      <c r="C247" s="334" t="str">
        <f>IF($B247="","",INDEX('All CCC'!C$7:C$754,MATCH(WatchList!$B247,'All CCC'!$B$7:$B$754,0)))</f>
        <v/>
      </c>
      <c r="D247" s="334" t="str">
        <f>IF($B247="","",INDEX('All CCC'!D$7:D$754,MATCH(WatchList!$B247,'All CCC'!$B$7:$B$754,0)))</f>
        <v/>
      </c>
      <c r="E247" s="334" t="str">
        <f>IF($B247="","",INDEX('All CCC'!E$7:E$754,MATCH(WatchList!$B247,'All CCC'!$B$7:$B$754,0)))</f>
        <v/>
      </c>
      <c r="F247" s="334" t="str">
        <f>IF($B247="","",INDEX('All CCC'!F$7:F$754,MATCH(WatchList!$B247,'All CCC'!$B$7:$B$754,0)))</f>
        <v/>
      </c>
      <c r="G247" s="334" t="str">
        <f>IF($B247="","",INDEX('All CCC'!G$7:G$754,MATCH(WatchList!$B247,'All CCC'!$B$7:$B$754,0)))</f>
        <v/>
      </c>
      <c r="H247" s="334" t="str">
        <f>IF($B247="","",INDEX('All CCC'!H$7:H$754,MATCH(WatchList!$B247,'All CCC'!$B$7:$B$754,0)))</f>
        <v/>
      </c>
      <c r="I247" s="334" t="str">
        <f>IF($B247="","",INDEX('All CCC'!I$7:I$754,MATCH(WatchList!$B247,'All CCC'!$B$7:$B$754,0)))</f>
        <v/>
      </c>
      <c r="J247" s="334" t="str">
        <f>IF($B247="","",INDEX('All CCC'!J$7:J$754,MATCH(WatchList!$B247,'All CCC'!$B$7:$B$754,0)))</f>
        <v/>
      </c>
      <c r="K247" s="334" t="str">
        <f>IF($B247="","",INDEX('All CCC'!K$7:K$754,MATCH(WatchList!$B247,'All CCC'!$B$7:$B$754,0)))</f>
        <v/>
      </c>
      <c r="L247" s="334" t="str">
        <f>IF($B247="","",INDEX('All CCC'!L$7:L$754,MATCH(WatchList!$B247,'All CCC'!$B$7:$B$754,0)))</f>
        <v/>
      </c>
      <c r="M247" s="334" t="str">
        <f>IF($B247="","",INDEX('All CCC'!M$7:M$754,MATCH(WatchList!$B247,'All CCC'!$B$7:$B$754,0)))</f>
        <v/>
      </c>
      <c r="N247" s="334" t="str">
        <f>IF($B247="","",INDEX('All CCC'!N$7:N$754,MATCH(WatchList!$B247,'All CCC'!$B$7:$B$754,0)))</f>
        <v/>
      </c>
      <c r="O247" s="334" t="str">
        <f>IF($B247="","",INDEX('All CCC'!O$7:O$754,MATCH(WatchList!$B247,'All CCC'!$B$7:$B$754,0)))</f>
        <v/>
      </c>
      <c r="P247" s="335" t="str">
        <f>IF($B247="","",INDEX('All CCC'!P$7:P$754,MATCH(WatchList!$B247,'All CCC'!$B$7:$B$754,0)))</f>
        <v/>
      </c>
      <c r="Q247" s="335" t="str">
        <f>IF($B247="","",INDEX('All CCC'!Q$7:Q$754,MATCH(WatchList!$B247,'All CCC'!$B$7:$B$754,0)))</f>
        <v/>
      </c>
      <c r="R247" s="334" t="str">
        <f>IF($B247="","",INDEX('All CCC'!R$7:R$754,MATCH(WatchList!$B247,'All CCC'!$B$7:$B$754,0)))</f>
        <v/>
      </c>
      <c r="S247" s="334" t="str">
        <f>IF($B247="","",INDEX('All CCC'!S$7:S$754,MATCH(WatchList!$B247,'All CCC'!$B$7:$B$754,0)))</f>
        <v/>
      </c>
      <c r="T247" s="334" t="str">
        <f>IF($B247="","",INDEX('All CCC'!T$7:T$754,MATCH(WatchList!$B247,'All CCC'!$B$7:$B$754,0)))</f>
        <v/>
      </c>
      <c r="U247" s="334" t="str">
        <f>IF($B247="","",INDEX('All CCC'!U$7:U$754,MATCH(WatchList!$B247,'All CCC'!$B$7:$B$754,0)))</f>
        <v/>
      </c>
      <c r="V247" s="334" t="str">
        <f>IF($B247="","",INDEX('All CCC'!V$7:V$754,MATCH(WatchList!$B247,'All CCC'!$B$7:$B$754,0)))</f>
        <v/>
      </c>
      <c r="W247" s="334" t="str">
        <f>IF($B247="","",INDEX('All CCC'!W$7:W$754,MATCH(WatchList!$B247,'All CCC'!$B$7:$B$754,0)))</f>
        <v/>
      </c>
      <c r="X247" s="334" t="str">
        <f>IF($B247="","",INDEX('All CCC'!X$7:X$754,MATCH(WatchList!$B247,'All CCC'!$B$7:$B$754,0)))</f>
        <v/>
      </c>
      <c r="Y247" s="334" t="str">
        <f>IF($B247="","",INDEX('All CCC'!Y$7:Y$754,MATCH(WatchList!$B247,'All CCC'!$B$7:$B$754,0)))</f>
        <v/>
      </c>
      <c r="Z247" s="334" t="str">
        <f>IF($B247="","",INDEX('All CCC'!Z$7:Z$754,MATCH(WatchList!$B247,'All CCC'!$B$7:$B$754,0)))</f>
        <v/>
      </c>
      <c r="AA247" s="334" t="str">
        <f>IF($B247="","",INDEX('All CCC'!AA$7:AA$754,MATCH(WatchList!$B247,'All CCC'!$B$7:$B$754,0)))</f>
        <v/>
      </c>
      <c r="AB247" s="334" t="str">
        <f>IF($B247="","",INDEX('All CCC'!AB$7:AB$754,MATCH(WatchList!$B247,'All CCC'!$B$7:$B$754,0)))</f>
        <v/>
      </c>
      <c r="AC247" s="334" t="str">
        <f>IF($B247="","",INDEX('All CCC'!AC$7:AC$754,MATCH(WatchList!$B247,'All CCC'!$B$7:$B$754,0)))</f>
        <v/>
      </c>
      <c r="AD247" s="334" t="str">
        <f>IF($B247="","",INDEX('All CCC'!AD$7:AD$754,MATCH(WatchList!$B247,'All CCC'!$B$7:$B$754,0)))</f>
        <v/>
      </c>
      <c r="AE247" s="334" t="str">
        <f>IF($B247="","",INDEX('All CCC'!AE$7:AE$754,MATCH(WatchList!$B247,'All CCC'!$B$7:$B$754,0)))</f>
        <v/>
      </c>
      <c r="AF247" s="334" t="str">
        <f>IF($B247="","",INDEX('All CCC'!AF$7:AF$754,MATCH(WatchList!$B247,'All CCC'!$B$7:$B$754,0)))</f>
        <v/>
      </c>
      <c r="AG247" s="334" t="str">
        <f>IF($B247="","",INDEX('All CCC'!AG$7:AG$754,MATCH(WatchList!$B247,'All CCC'!$B$7:$B$754,0)))</f>
        <v/>
      </c>
      <c r="AH247" s="334" t="str">
        <f>IF($B247="","",INDEX('All CCC'!AH$7:AH$754,MATCH(WatchList!$B247,'All CCC'!$B$7:$B$754,0)))</f>
        <v/>
      </c>
      <c r="AI247" s="334" t="str">
        <f>IF($B247="","",INDEX('All CCC'!AI$7:AI$754,MATCH(WatchList!$B247,'All CCC'!$B$7:$B$754,0)))</f>
        <v/>
      </c>
      <c r="AJ247" s="334" t="str">
        <f>IF($B247="","",INDEX('All CCC'!AJ$7:AJ$754,MATCH(WatchList!$B247,'All CCC'!$B$7:$B$754,0)))</f>
        <v/>
      </c>
      <c r="AK247" s="334" t="str">
        <f>IF($B247="","",INDEX('All CCC'!AK$7:AK$754,MATCH(WatchList!$B247,'All CCC'!$B$7:$B$754,0)))</f>
        <v/>
      </c>
      <c r="AL247" s="334" t="str">
        <f>IF($B247="","",INDEX('All CCC'!AL$7:AL$754,MATCH(WatchList!$B247,'All CCC'!$B$7:$B$754,0)))</f>
        <v/>
      </c>
      <c r="AM247" s="334" t="str">
        <f>IF($B247="","",INDEX('All CCC'!AM$7:AM$754,MATCH(WatchList!$B247,'All CCC'!$B$7:$B$754,0)))</f>
        <v/>
      </c>
      <c r="AN247" s="334" t="str">
        <f>IF($B247="","",INDEX('All CCC'!AN$7:AN$754,MATCH(WatchList!$B247,'All CCC'!$B$7:$B$754,0)))</f>
        <v/>
      </c>
      <c r="AO247" s="334" t="str">
        <f>IF($B247="","",INDEX('All CCC'!AO$7:AO$754,MATCH(WatchList!$B247,'All CCC'!$B$7:$B$754,0)))</f>
        <v/>
      </c>
      <c r="AP247" s="334" t="str">
        <f>IF($B247="","",INDEX('All CCC'!AP$7:AP$754,MATCH(WatchList!$B247,'All CCC'!$B$7:$B$754,0)))</f>
        <v/>
      </c>
      <c r="AQ247" s="334" t="str">
        <f>IF($B247="","",INDEX('All CCC'!AQ$7:AQ$754,MATCH(WatchList!$B247,'All CCC'!$B$7:$B$754,0)))</f>
        <v/>
      </c>
      <c r="AR247" s="334" t="str">
        <f>IF($B247="","",INDEX('All CCC'!AR$7:AR$754,MATCH(WatchList!$B247,'All CCC'!$B$7:$B$754,0)))</f>
        <v/>
      </c>
      <c r="AS247" s="334" t="str">
        <f>IF($B247="","",INDEX('All CCC'!AS$7:AS$754,MATCH(WatchList!$B247,'All CCC'!$B$7:$B$754,0)))</f>
        <v/>
      </c>
      <c r="AT247" s="334" t="str">
        <f>IF($B247="","",INDEX('All CCC'!AT$7:AT$754,MATCH(WatchList!$B247,'All CCC'!$B$7:$B$754,0)))</f>
        <v/>
      </c>
      <c r="AU247" s="334" t="str">
        <f>IF($B247="","",INDEX('All CCC'!AU$7:AU$754,MATCH(WatchList!$B247,'All CCC'!$B$7:$B$754,0)))</f>
        <v/>
      </c>
      <c r="AV247" s="334" t="str">
        <f>IF($B247="","",INDEX('All CCC'!AV$7:AV$754,MATCH(WatchList!$B247,'All CCC'!$B$7:$B$754,0)))</f>
        <v/>
      </c>
      <c r="AW247" s="334" t="str">
        <f>IF($B247="","",INDEX('All CCC'!AW$7:AW$754,MATCH(WatchList!$B247,'All CCC'!$B$7:$B$754,0)))</f>
        <v/>
      </c>
      <c r="AX247" s="334" t="str">
        <f>IF($B247="","",INDEX('All CCC'!AX$7:AX$754,MATCH(WatchList!$B247,'All CCC'!$B$7:$B$754,0)))</f>
        <v/>
      </c>
      <c r="AY247" s="334" t="str">
        <f>IF($B247="","",INDEX('All CCC'!AY$7:AY$754,MATCH(WatchList!$B247,'All CCC'!$B$7:$B$754,0)))</f>
        <v/>
      </c>
      <c r="AZ247" s="334" t="str">
        <f>IF($B247="","",INDEX('All CCC'!AZ$7:AZ$754,MATCH(WatchList!$B247,'All CCC'!$B$7:$B$754,0)))</f>
        <v/>
      </c>
      <c r="BA247" s="334" t="str">
        <f>IF($B247="","",INDEX('All CCC'!BA$7:BA$754,MATCH(WatchList!$B247,'All CCC'!$B$7:$B$754,0)))</f>
        <v/>
      </c>
      <c r="BB247" s="334" t="str">
        <f>IF($B247="","",INDEX('All CCC'!BB$7:BB$754,MATCH(WatchList!$B247,'All CCC'!$B$7:$B$754,0)))</f>
        <v/>
      </c>
      <c r="BC247" s="334" t="str">
        <f>IF($B247="","",INDEX('All CCC'!BC$7:BC$754,MATCH(WatchList!$B247,'All CCC'!$B$7:$B$754,0)))</f>
        <v/>
      </c>
      <c r="BD247" s="334" t="str">
        <f>IF($B247="","",INDEX('All CCC'!BD$7:BD$754,MATCH(WatchList!$B247,'All CCC'!$B$7:$B$754,0)))</f>
        <v/>
      </c>
      <c r="BE247" s="334" t="str">
        <f>IF($B247="","",INDEX('All CCC'!BE$7:BE$754,MATCH(WatchList!$B247,'All CCC'!$B$7:$B$754,0)))</f>
        <v/>
      </c>
      <c r="BF247" s="334" t="str">
        <f>IF($B247="","",INDEX('All CCC'!BF$7:BF$754,MATCH(WatchList!$B247,'All CCC'!$B$7:$B$754,0)))</f>
        <v/>
      </c>
      <c r="BG247" s="334" t="str">
        <f>IF($B247="","",INDEX('All CCC'!BG$7:BG$754,MATCH(WatchList!$B247,'All CCC'!$B$7:$B$754,0)))</f>
        <v/>
      </c>
    </row>
    <row r="248" spans="1:59" x14ac:dyDescent="0.2">
      <c r="A248" s="333" t="str">
        <f>IF($B248="","",INDEX('All CCC'!A$7:A$754,MATCH(WatchList!$B248,'All CCC'!$B$7:$B$754,0)))</f>
        <v/>
      </c>
      <c r="B248" s="127"/>
      <c r="C248" s="334" t="str">
        <f>IF($B248="","",INDEX('All CCC'!C$7:C$754,MATCH(WatchList!$B248,'All CCC'!$B$7:$B$754,0)))</f>
        <v/>
      </c>
      <c r="D248" s="334" t="str">
        <f>IF($B248="","",INDEX('All CCC'!D$7:D$754,MATCH(WatchList!$B248,'All CCC'!$B$7:$B$754,0)))</f>
        <v/>
      </c>
      <c r="E248" s="334" t="str">
        <f>IF($B248="","",INDEX('All CCC'!E$7:E$754,MATCH(WatchList!$B248,'All CCC'!$B$7:$B$754,0)))</f>
        <v/>
      </c>
      <c r="F248" s="334" t="str">
        <f>IF($B248="","",INDEX('All CCC'!F$7:F$754,MATCH(WatchList!$B248,'All CCC'!$B$7:$B$754,0)))</f>
        <v/>
      </c>
      <c r="G248" s="334" t="str">
        <f>IF($B248="","",INDEX('All CCC'!G$7:G$754,MATCH(WatchList!$B248,'All CCC'!$B$7:$B$754,0)))</f>
        <v/>
      </c>
      <c r="H248" s="334" t="str">
        <f>IF($B248="","",INDEX('All CCC'!H$7:H$754,MATCH(WatchList!$B248,'All CCC'!$B$7:$B$754,0)))</f>
        <v/>
      </c>
      <c r="I248" s="334" t="str">
        <f>IF($B248="","",INDEX('All CCC'!I$7:I$754,MATCH(WatchList!$B248,'All CCC'!$B$7:$B$754,0)))</f>
        <v/>
      </c>
      <c r="J248" s="334" t="str">
        <f>IF($B248="","",INDEX('All CCC'!J$7:J$754,MATCH(WatchList!$B248,'All CCC'!$B$7:$B$754,0)))</f>
        <v/>
      </c>
      <c r="K248" s="334" t="str">
        <f>IF($B248="","",INDEX('All CCC'!K$7:K$754,MATCH(WatchList!$B248,'All CCC'!$B$7:$B$754,0)))</f>
        <v/>
      </c>
      <c r="L248" s="334" t="str">
        <f>IF($B248="","",INDEX('All CCC'!L$7:L$754,MATCH(WatchList!$B248,'All CCC'!$B$7:$B$754,0)))</f>
        <v/>
      </c>
      <c r="M248" s="334" t="str">
        <f>IF($B248="","",INDEX('All CCC'!M$7:M$754,MATCH(WatchList!$B248,'All CCC'!$B$7:$B$754,0)))</f>
        <v/>
      </c>
      <c r="N248" s="334" t="str">
        <f>IF($B248="","",INDEX('All CCC'!N$7:N$754,MATCH(WatchList!$B248,'All CCC'!$B$7:$B$754,0)))</f>
        <v/>
      </c>
      <c r="O248" s="334" t="str">
        <f>IF($B248="","",INDEX('All CCC'!O$7:O$754,MATCH(WatchList!$B248,'All CCC'!$B$7:$B$754,0)))</f>
        <v/>
      </c>
      <c r="P248" s="335" t="str">
        <f>IF($B248="","",INDEX('All CCC'!P$7:P$754,MATCH(WatchList!$B248,'All CCC'!$B$7:$B$754,0)))</f>
        <v/>
      </c>
      <c r="Q248" s="335" t="str">
        <f>IF($B248="","",INDEX('All CCC'!Q$7:Q$754,MATCH(WatchList!$B248,'All CCC'!$B$7:$B$754,0)))</f>
        <v/>
      </c>
      <c r="R248" s="334" t="str">
        <f>IF($B248="","",INDEX('All CCC'!R$7:R$754,MATCH(WatchList!$B248,'All CCC'!$B$7:$B$754,0)))</f>
        <v/>
      </c>
      <c r="S248" s="334" t="str">
        <f>IF($B248="","",INDEX('All CCC'!S$7:S$754,MATCH(WatchList!$B248,'All CCC'!$B$7:$B$754,0)))</f>
        <v/>
      </c>
      <c r="T248" s="334" t="str">
        <f>IF($B248="","",INDEX('All CCC'!T$7:T$754,MATCH(WatchList!$B248,'All CCC'!$B$7:$B$754,0)))</f>
        <v/>
      </c>
      <c r="U248" s="334" t="str">
        <f>IF($B248="","",INDEX('All CCC'!U$7:U$754,MATCH(WatchList!$B248,'All CCC'!$B$7:$B$754,0)))</f>
        <v/>
      </c>
      <c r="V248" s="334" t="str">
        <f>IF($B248="","",INDEX('All CCC'!V$7:V$754,MATCH(WatchList!$B248,'All CCC'!$B$7:$B$754,0)))</f>
        <v/>
      </c>
      <c r="W248" s="334" t="str">
        <f>IF($B248="","",INDEX('All CCC'!W$7:W$754,MATCH(WatchList!$B248,'All CCC'!$B$7:$B$754,0)))</f>
        <v/>
      </c>
      <c r="X248" s="334" t="str">
        <f>IF($B248="","",INDEX('All CCC'!X$7:X$754,MATCH(WatchList!$B248,'All CCC'!$B$7:$B$754,0)))</f>
        <v/>
      </c>
      <c r="Y248" s="334" t="str">
        <f>IF($B248="","",INDEX('All CCC'!Y$7:Y$754,MATCH(WatchList!$B248,'All CCC'!$B$7:$B$754,0)))</f>
        <v/>
      </c>
      <c r="Z248" s="334" t="str">
        <f>IF($B248="","",INDEX('All CCC'!Z$7:Z$754,MATCH(WatchList!$B248,'All CCC'!$B$7:$B$754,0)))</f>
        <v/>
      </c>
      <c r="AA248" s="334" t="str">
        <f>IF($B248="","",INDEX('All CCC'!AA$7:AA$754,MATCH(WatchList!$B248,'All CCC'!$B$7:$B$754,0)))</f>
        <v/>
      </c>
      <c r="AB248" s="334" t="str">
        <f>IF($B248="","",INDEX('All CCC'!AB$7:AB$754,MATCH(WatchList!$B248,'All CCC'!$B$7:$B$754,0)))</f>
        <v/>
      </c>
      <c r="AC248" s="334" t="str">
        <f>IF($B248="","",INDEX('All CCC'!AC$7:AC$754,MATCH(WatchList!$B248,'All CCC'!$B$7:$B$754,0)))</f>
        <v/>
      </c>
      <c r="AD248" s="334" t="str">
        <f>IF($B248="","",INDEX('All CCC'!AD$7:AD$754,MATCH(WatchList!$B248,'All CCC'!$B$7:$B$754,0)))</f>
        <v/>
      </c>
      <c r="AE248" s="334" t="str">
        <f>IF($B248="","",INDEX('All CCC'!AE$7:AE$754,MATCH(WatchList!$B248,'All CCC'!$B$7:$B$754,0)))</f>
        <v/>
      </c>
      <c r="AF248" s="334" t="str">
        <f>IF($B248="","",INDEX('All CCC'!AF$7:AF$754,MATCH(WatchList!$B248,'All CCC'!$B$7:$B$754,0)))</f>
        <v/>
      </c>
      <c r="AG248" s="334" t="str">
        <f>IF($B248="","",INDEX('All CCC'!AG$7:AG$754,MATCH(WatchList!$B248,'All CCC'!$B$7:$B$754,0)))</f>
        <v/>
      </c>
      <c r="AH248" s="334" t="str">
        <f>IF($B248="","",INDEX('All CCC'!AH$7:AH$754,MATCH(WatchList!$B248,'All CCC'!$B$7:$B$754,0)))</f>
        <v/>
      </c>
      <c r="AI248" s="334" t="str">
        <f>IF($B248="","",INDEX('All CCC'!AI$7:AI$754,MATCH(WatchList!$B248,'All CCC'!$B$7:$B$754,0)))</f>
        <v/>
      </c>
      <c r="AJ248" s="334" t="str">
        <f>IF($B248="","",INDEX('All CCC'!AJ$7:AJ$754,MATCH(WatchList!$B248,'All CCC'!$B$7:$B$754,0)))</f>
        <v/>
      </c>
      <c r="AK248" s="334" t="str">
        <f>IF($B248="","",INDEX('All CCC'!AK$7:AK$754,MATCH(WatchList!$B248,'All CCC'!$B$7:$B$754,0)))</f>
        <v/>
      </c>
      <c r="AL248" s="334" t="str">
        <f>IF($B248="","",INDEX('All CCC'!AL$7:AL$754,MATCH(WatchList!$B248,'All CCC'!$B$7:$B$754,0)))</f>
        <v/>
      </c>
      <c r="AM248" s="334" t="str">
        <f>IF($B248="","",INDEX('All CCC'!AM$7:AM$754,MATCH(WatchList!$B248,'All CCC'!$B$7:$B$754,0)))</f>
        <v/>
      </c>
      <c r="AN248" s="334" t="str">
        <f>IF($B248="","",INDEX('All CCC'!AN$7:AN$754,MATCH(WatchList!$B248,'All CCC'!$B$7:$B$754,0)))</f>
        <v/>
      </c>
      <c r="AO248" s="334" t="str">
        <f>IF($B248="","",INDEX('All CCC'!AO$7:AO$754,MATCH(WatchList!$B248,'All CCC'!$B$7:$B$754,0)))</f>
        <v/>
      </c>
      <c r="AP248" s="334" t="str">
        <f>IF($B248="","",INDEX('All CCC'!AP$7:AP$754,MATCH(WatchList!$B248,'All CCC'!$B$7:$B$754,0)))</f>
        <v/>
      </c>
      <c r="AQ248" s="334" t="str">
        <f>IF($B248="","",INDEX('All CCC'!AQ$7:AQ$754,MATCH(WatchList!$B248,'All CCC'!$B$7:$B$754,0)))</f>
        <v/>
      </c>
      <c r="AR248" s="334" t="str">
        <f>IF($B248="","",INDEX('All CCC'!AR$7:AR$754,MATCH(WatchList!$B248,'All CCC'!$B$7:$B$754,0)))</f>
        <v/>
      </c>
      <c r="AS248" s="334" t="str">
        <f>IF($B248="","",INDEX('All CCC'!AS$7:AS$754,MATCH(WatchList!$B248,'All CCC'!$B$7:$B$754,0)))</f>
        <v/>
      </c>
      <c r="AT248" s="334" t="str">
        <f>IF($B248="","",INDEX('All CCC'!AT$7:AT$754,MATCH(WatchList!$B248,'All CCC'!$B$7:$B$754,0)))</f>
        <v/>
      </c>
      <c r="AU248" s="334" t="str">
        <f>IF($B248="","",INDEX('All CCC'!AU$7:AU$754,MATCH(WatchList!$B248,'All CCC'!$B$7:$B$754,0)))</f>
        <v/>
      </c>
      <c r="AV248" s="334" t="str">
        <f>IF($B248="","",INDEX('All CCC'!AV$7:AV$754,MATCH(WatchList!$B248,'All CCC'!$B$7:$B$754,0)))</f>
        <v/>
      </c>
      <c r="AW248" s="334" t="str">
        <f>IF($B248="","",INDEX('All CCC'!AW$7:AW$754,MATCH(WatchList!$B248,'All CCC'!$B$7:$B$754,0)))</f>
        <v/>
      </c>
      <c r="AX248" s="334" t="str">
        <f>IF($B248="","",INDEX('All CCC'!AX$7:AX$754,MATCH(WatchList!$B248,'All CCC'!$B$7:$B$754,0)))</f>
        <v/>
      </c>
      <c r="AY248" s="334" t="str">
        <f>IF($B248="","",INDEX('All CCC'!AY$7:AY$754,MATCH(WatchList!$B248,'All CCC'!$B$7:$B$754,0)))</f>
        <v/>
      </c>
      <c r="AZ248" s="334" t="str">
        <f>IF($B248="","",INDEX('All CCC'!AZ$7:AZ$754,MATCH(WatchList!$B248,'All CCC'!$B$7:$B$754,0)))</f>
        <v/>
      </c>
      <c r="BA248" s="334" t="str">
        <f>IF($B248="","",INDEX('All CCC'!BA$7:BA$754,MATCH(WatchList!$B248,'All CCC'!$B$7:$B$754,0)))</f>
        <v/>
      </c>
      <c r="BB248" s="334" t="str">
        <f>IF($B248="","",INDEX('All CCC'!BB$7:BB$754,MATCH(WatchList!$B248,'All CCC'!$B$7:$B$754,0)))</f>
        <v/>
      </c>
      <c r="BC248" s="334" t="str">
        <f>IF($B248="","",INDEX('All CCC'!BC$7:BC$754,MATCH(WatchList!$B248,'All CCC'!$B$7:$B$754,0)))</f>
        <v/>
      </c>
      <c r="BD248" s="334" t="str">
        <f>IF($B248="","",INDEX('All CCC'!BD$7:BD$754,MATCH(WatchList!$B248,'All CCC'!$B$7:$B$754,0)))</f>
        <v/>
      </c>
      <c r="BE248" s="334" t="str">
        <f>IF($B248="","",INDEX('All CCC'!BE$7:BE$754,MATCH(WatchList!$B248,'All CCC'!$B$7:$B$754,0)))</f>
        <v/>
      </c>
      <c r="BF248" s="334" t="str">
        <f>IF($B248="","",INDEX('All CCC'!BF$7:BF$754,MATCH(WatchList!$B248,'All CCC'!$B$7:$B$754,0)))</f>
        <v/>
      </c>
      <c r="BG248" s="334" t="str">
        <f>IF($B248="","",INDEX('All CCC'!BG$7:BG$754,MATCH(WatchList!$B248,'All CCC'!$B$7:$B$754,0)))</f>
        <v/>
      </c>
    </row>
    <row r="249" spans="1:59" x14ac:dyDescent="0.2">
      <c r="A249" s="333" t="str">
        <f>IF($B249="","",INDEX('All CCC'!A$7:A$754,MATCH(WatchList!$B249,'All CCC'!$B$7:$B$754,0)))</f>
        <v/>
      </c>
      <c r="B249" s="127"/>
      <c r="C249" s="334" t="str">
        <f>IF($B249="","",INDEX('All CCC'!C$7:C$754,MATCH(WatchList!$B249,'All CCC'!$B$7:$B$754,0)))</f>
        <v/>
      </c>
      <c r="D249" s="334" t="str">
        <f>IF($B249="","",INDEX('All CCC'!D$7:D$754,MATCH(WatchList!$B249,'All CCC'!$B$7:$B$754,0)))</f>
        <v/>
      </c>
      <c r="E249" s="334" t="str">
        <f>IF($B249="","",INDEX('All CCC'!E$7:E$754,MATCH(WatchList!$B249,'All CCC'!$B$7:$B$754,0)))</f>
        <v/>
      </c>
      <c r="F249" s="334" t="str">
        <f>IF($B249="","",INDEX('All CCC'!F$7:F$754,MATCH(WatchList!$B249,'All CCC'!$B$7:$B$754,0)))</f>
        <v/>
      </c>
      <c r="G249" s="334" t="str">
        <f>IF($B249="","",INDEX('All CCC'!G$7:G$754,MATCH(WatchList!$B249,'All CCC'!$B$7:$B$754,0)))</f>
        <v/>
      </c>
      <c r="H249" s="334" t="str">
        <f>IF($B249="","",INDEX('All CCC'!H$7:H$754,MATCH(WatchList!$B249,'All CCC'!$B$7:$B$754,0)))</f>
        <v/>
      </c>
      <c r="I249" s="334" t="str">
        <f>IF($B249="","",INDEX('All CCC'!I$7:I$754,MATCH(WatchList!$B249,'All CCC'!$B$7:$B$754,0)))</f>
        <v/>
      </c>
      <c r="J249" s="334" t="str">
        <f>IF($B249="","",INDEX('All CCC'!J$7:J$754,MATCH(WatchList!$B249,'All CCC'!$B$7:$B$754,0)))</f>
        <v/>
      </c>
      <c r="K249" s="334" t="str">
        <f>IF($B249="","",INDEX('All CCC'!K$7:K$754,MATCH(WatchList!$B249,'All CCC'!$B$7:$B$754,0)))</f>
        <v/>
      </c>
      <c r="L249" s="334" t="str">
        <f>IF($B249="","",INDEX('All CCC'!L$7:L$754,MATCH(WatchList!$B249,'All CCC'!$B$7:$B$754,0)))</f>
        <v/>
      </c>
      <c r="M249" s="334" t="str">
        <f>IF($B249="","",INDEX('All CCC'!M$7:M$754,MATCH(WatchList!$B249,'All CCC'!$B$7:$B$754,0)))</f>
        <v/>
      </c>
      <c r="N249" s="334" t="str">
        <f>IF($B249="","",INDEX('All CCC'!N$7:N$754,MATCH(WatchList!$B249,'All CCC'!$B$7:$B$754,0)))</f>
        <v/>
      </c>
      <c r="O249" s="334" t="str">
        <f>IF($B249="","",INDEX('All CCC'!O$7:O$754,MATCH(WatchList!$B249,'All CCC'!$B$7:$B$754,0)))</f>
        <v/>
      </c>
      <c r="P249" s="335" t="str">
        <f>IF($B249="","",INDEX('All CCC'!P$7:P$754,MATCH(WatchList!$B249,'All CCC'!$B$7:$B$754,0)))</f>
        <v/>
      </c>
      <c r="Q249" s="335" t="str">
        <f>IF($B249="","",INDEX('All CCC'!Q$7:Q$754,MATCH(WatchList!$B249,'All CCC'!$B$7:$B$754,0)))</f>
        <v/>
      </c>
      <c r="R249" s="334" t="str">
        <f>IF($B249="","",INDEX('All CCC'!R$7:R$754,MATCH(WatchList!$B249,'All CCC'!$B$7:$B$754,0)))</f>
        <v/>
      </c>
      <c r="S249" s="334" t="str">
        <f>IF($B249="","",INDEX('All CCC'!S$7:S$754,MATCH(WatchList!$B249,'All CCC'!$B$7:$B$754,0)))</f>
        <v/>
      </c>
      <c r="T249" s="334" t="str">
        <f>IF($B249="","",INDEX('All CCC'!T$7:T$754,MATCH(WatchList!$B249,'All CCC'!$B$7:$B$754,0)))</f>
        <v/>
      </c>
      <c r="U249" s="334" t="str">
        <f>IF($B249="","",INDEX('All CCC'!U$7:U$754,MATCH(WatchList!$B249,'All CCC'!$B$7:$B$754,0)))</f>
        <v/>
      </c>
      <c r="V249" s="334" t="str">
        <f>IF($B249="","",INDEX('All CCC'!V$7:V$754,MATCH(WatchList!$B249,'All CCC'!$B$7:$B$754,0)))</f>
        <v/>
      </c>
      <c r="W249" s="334" t="str">
        <f>IF($B249="","",INDEX('All CCC'!W$7:W$754,MATCH(WatchList!$B249,'All CCC'!$B$7:$B$754,0)))</f>
        <v/>
      </c>
      <c r="X249" s="334" t="str">
        <f>IF($B249="","",INDEX('All CCC'!X$7:X$754,MATCH(WatchList!$B249,'All CCC'!$B$7:$B$754,0)))</f>
        <v/>
      </c>
      <c r="Y249" s="334" t="str">
        <f>IF($B249="","",INDEX('All CCC'!Y$7:Y$754,MATCH(WatchList!$B249,'All CCC'!$B$7:$B$754,0)))</f>
        <v/>
      </c>
      <c r="Z249" s="334" t="str">
        <f>IF($B249="","",INDEX('All CCC'!Z$7:Z$754,MATCH(WatchList!$B249,'All CCC'!$B$7:$B$754,0)))</f>
        <v/>
      </c>
      <c r="AA249" s="334" t="str">
        <f>IF($B249="","",INDEX('All CCC'!AA$7:AA$754,MATCH(WatchList!$B249,'All CCC'!$B$7:$B$754,0)))</f>
        <v/>
      </c>
      <c r="AB249" s="334" t="str">
        <f>IF($B249="","",INDEX('All CCC'!AB$7:AB$754,MATCH(WatchList!$B249,'All CCC'!$B$7:$B$754,0)))</f>
        <v/>
      </c>
      <c r="AC249" s="334" t="str">
        <f>IF($B249="","",INDEX('All CCC'!AC$7:AC$754,MATCH(WatchList!$B249,'All CCC'!$B$7:$B$754,0)))</f>
        <v/>
      </c>
      <c r="AD249" s="334" t="str">
        <f>IF($B249="","",INDEX('All CCC'!AD$7:AD$754,MATCH(WatchList!$B249,'All CCC'!$B$7:$B$754,0)))</f>
        <v/>
      </c>
      <c r="AE249" s="334" t="str">
        <f>IF($B249="","",INDEX('All CCC'!AE$7:AE$754,MATCH(WatchList!$B249,'All CCC'!$B$7:$B$754,0)))</f>
        <v/>
      </c>
      <c r="AF249" s="334" t="str">
        <f>IF($B249="","",INDEX('All CCC'!AF$7:AF$754,MATCH(WatchList!$B249,'All CCC'!$B$7:$B$754,0)))</f>
        <v/>
      </c>
      <c r="AG249" s="334" t="str">
        <f>IF($B249="","",INDEX('All CCC'!AG$7:AG$754,MATCH(WatchList!$B249,'All CCC'!$B$7:$B$754,0)))</f>
        <v/>
      </c>
      <c r="AH249" s="334" t="str">
        <f>IF($B249="","",INDEX('All CCC'!AH$7:AH$754,MATCH(WatchList!$B249,'All CCC'!$B$7:$B$754,0)))</f>
        <v/>
      </c>
      <c r="AI249" s="334" t="str">
        <f>IF($B249="","",INDEX('All CCC'!AI$7:AI$754,MATCH(WatchList!$B249,'All CCC'!$B$7:$B$754,0)))</f>
        <v/>
      </c>
      <c r="AJ249" s="334" t="str">
        <f>IF($B249="","",INDEX('All CCC'!AJ$7:AJ$754,MATCH(WatchList!$B249,'All CCC'!$B$7:$B$754,0)))</f>
        <v/>
      </c>
      <c r="AK249" s="334" t="str">
        <f>IF($B249="","",INDEX('All CCC'!AK$7:AK$754,MATCH(WatchList!$B249,'All CCC'!$B$7:$B$754,0)))</f>
        <v/>
      </c>
      <c r="AL249" s="334" t="str">
        <f>IF($B249="","",INDEX('All CCC'!AL$7:AL$754,MATCH(WatchList!$B249,'All CCC'!$B$7:$B$754,0)))</f>
        <v/>
      </c>
      <c r="AM249" s="334" t="str">
        <f>IF($B249="","",INDEX('All CCC'!AM$7:AM$754,MATCH(WatchList!$B249,'All CCC'!$B$7:$B$754,0)))</f>
        <v/>
      </c>
      <c r="AN249" s="334" t="str">
        <f>IF($B249="","",INDEX('All CCC'!AN$7:AN$754,MATCH(WatchList!$B249,'All CCC'!$B$7:$B$754,0)))</f>
        <v/>
      </c>
      <c r="AO249" s="334" t="str">
        <f>IF($B249="","",INDEX('All CCC'!AO$7:AO$754,MATCH(WatchList!$B249,'All CCC'!$B$7:$B$754,0)))</f>
        <v/>
      </c>
      <c r="AP249" s="334" t="str">
        <f>IF($B249="","",INDEX('All CCC'!AP$7:AP$754,MATCH(WatchList!$B249,'All CCC'!$B$7:$B$754,0)))</f>
        <v/>
      </c>
      <c r="AQ249" s="334" t="str">
        <f>IF($B249="","",INDEX('All CCC'!AQ$7:AQ$754,MATCH(WatchList!$B249,'All CCC'!$B$7:$B$754,0)))</f>
        <v/>
      </c>
      <c r="AR249" s="334" t="str">
        <f>IF($B249="","",INDEX('All CCC'!AR$7:AR$754,MATCH(WatchList!$B249,'All CCC'!$B$7:$B$754,0)))</f>
        <v/>
      </c>
      <c r="AS249" s="334" t="str">
        <f>IF($B249="","",INDEX('All CCC'!AS$7:AS$754,MATCH(WatchList!$B249,'All CCC'!$B$7:$B$754,0)))</f>
        <v/>
      </c>
      <c r="AT249" s="334" t="str">
        <f>IF($B249="","",INDEX('All CCC'!AT$7:AT$754,MATCH(WatchList!$B249,'All CCC'!$B$7:$B$754,0)))</f>
        <v/>
      </c>
      <c r="AU249" s="334" t="str">
        <f>IF($B249="","",INDEX('All CCC'!AU$7:AU$754,MATCH(WatchList!$B249,'All CCC'!$B$7:$B$754,0)))</f>
        <v/>
      </c>
      <c r="AV249" s="334" t="str">
        <f>IF($B249="","",INDEX('All CCC'!AV$7:AV$754,MATCH(WatchList!$B249,'All CCC'!$B$7:$B$754,0)))</f>
        <v/>
      </c>
      <c r="AW249" s="334" t="str">
        <f>IF($B249="","",INDEX('All CCC'!AW$7:AW$754,MATCH(WatchList!$B249,'All CCC'!$B$7:$B$754,0)))</f>
        <v/>
      </c>
      <c r="AX249" s="334" t="str">
        <f>IF($B249="","",INDEX('All CCC'!AX$7:AX$754,MATCH(WatchList!$B249,'All CCC'!$B$7:$B$754,0)))</f>
        <v/>
      </c>
      <c r="AY249" s="334" t="str">
        <f>IF($B249="","",INDEX('All CCC'!AY$7:AY$754,MATCH(WatchList!$B249,'All CCC'!$B$7:$B$754,0)))</f>
        <v/>
      </c>
      <c r="AZ249" s="334" t="str">
        <f>IF($B249="","",INDEX('All CCC'!AZ$7:AZ$754,MATCH(WatchList!$B249,'All CCC'!$B$7:$B$754,0)))</f>
        <v/>
      </c>
      <c r="BA249" s="334" t="str">
        <f>IF($B249="","",INDEX('All CCC'!BA$7:BA$754,MATCH(WatchList!$B249,'All CCC'!$B$7:$B$754,0)))</f>
        <v/>
      </c>
      <c r="BB249" s="334" t="str">
        <f>IF($B249="","",INDEX('All CCC'!BB$7:BB$754,MATCH(WatchList!$B249,'All CCC'!$B$7:$B$754,0)))</f>
        <v/>
      </c>
      <c r="BC249" s="334" t="str">
        <f>IF($B249="","",INDEX('All CCC'!BC$7:BC$754,MATCH(WatchList!$B249,'All CCC'!$B$7:$B$754,0)))</f>
        <v/>
      </c>
      <c r="BD249" s="334" t="str">
        <f>IF($B249="","",INDEX('All CCC'!BD$7:BD$754,MATCH(WatchList!$B249,'All CCC'!$B$7:$B$754,0)))</f>
        <v/>
      </c>
      <c r="BE249" s="334" t="str">
        <f>IF($B249="","",INDEX('All CCC'!BE$7:BE$754,MATCH(WatchList!$B249,'All CCC'!$B$7:$B$754,0)))</f>
        <v/>
      </c>
      <c r="BF249" s="334" t="str">
        <f>IF($B249="","",INDEX('All CCC'!BF$7:BF$754,MATCH(WatchList!$B249,'All CCC'!$B$7:$B$754,0)))</f>
        <v/>
      </c>
      <c r="BG249" s="334" t="str">
        <f>IF($B249="","",INDEX('All CCC'!BG$7:BG$754,MATCH(WatchList!$B249,'All CCC'!$B$7:$B$754,0)))</f>
        <v/>
      </c>
    </row>
    <row r="250" spans="1:59" x14ac:dyDescent="0.2">
      <c r="A250" s="333" t="str">
        <f>IF($B250="","",INDEX('All CCC'!A$7:A$754,MATCH(WatchList!$B250,'All CCC'!$B$7:$B$754,0)))</f>
        <v/>
      </c>
      <c r="B250" s="127"/>
      <c r="C250" s="334" t="str">
        <f>IF($B250="","",INDEX('All CCC'!C$7:C$754,MATCH(WatchList!$B250,'All CCC'!$B$7:$B$754,0)))</f>
        <v/>
      </c>
      <c r="D250" s="334" t="str">
        <f>IF($B250="","",INDEX('All CCC'!D$7:D$754,MATCH(WatchList!$B250,'All CCC'!$B$7:$B$754,0)))</f>
        <v/>
      </c>
      <c r="E250" s="334" t="str">
        <f>IF($B250="","",INDEX('All CCC'!E$7:E$754,MATCH(WatchList!$B250,'All CCC'!$B$7:$B$754,0)))</f>
        <v/>
      </c>
      <c r="F250" s="334" t="str">
        <f>IF($B250="","",INDEX('All CCC'!F$7:F$754,MATCH(WatchList!$B250,'All CCC'!$B$7:$B$754,0)))</f>
        <v/>
      </c>
      <c r="G250" s="334" t="str">
        <f>IF($B250="","",INDEX('All CCC'!G$7:G$754,MATCH(WatchList!$B250,'All CCC'!$B$7:$B$754,0)))</f>
        <v/>
      </c>
      <c r="H250" s="334" t="str">
        <f>IF($B250="","",INDEX('All CCC'!H$7:H$754,MATCH(WatchList!$B250,'All CCC'!$B$7:$B$754,0)))</f>
        <v/>
      </c>
      <c r="I250" s="334" t="str">
        <f>IF($B250="","",INDEX('All CCC'!I$7:I$754,MATCH(WatchList!$B250,'All CCC'!$B$7:$B$754,0)))</f>
        <v/>
      </c>
      <c r="J250" s="334" t="str">
        <f>IF($B250="","",INDEX('All CCC'!J$7:J$754,MATCH(WatchList!$B250,'All CCC'!$B$7:$B$754,0)))</f>
        <v/>
      </c>
      <c r="K250" s="334" t="str">
        <f>IF($B250="","",INDEX('All CCC'!K$7:K$754,MATCH(WatchList!$B250,'All CCC'!$B$7:$B$754,0)))</f>
        <v/>
      </c>
      <c r="L250" s="334" t="str">
        <f>IF($B250="","",INDEX('All CCC'!L$7:L$754,MATCH(WatchList!$B250,'All CCC'!$B$7:$B$754,0)))</f>
        <v/>
      </c>
      <c r="M250" s="334" t="str">
        <f>IF($B250="","",INDEX('All CCC'!M$7:M$754,MATCH(WatchList!$B250,'All CCC'!$B$7:$B$754,0)))</f>
        <v/>
      </c>
      <c r="N250" s="334" t="str">
        <f>IF($B250="","",INDEX('All CCC'!N$7:N$754,MATCH(WatchList!$B250,'All CCC'!$B$7:$B$754,0)))</f>
        <v/>
      </c>
      <c r="O250" s="334" t="str">
        <f>IF($B250="","",INDEX('All CCC'!O$7:O$754,MATCH(WatchList!$B250,'All CCC'!$B$7:$B$754,0)))</f>
        <v/>
      </c>
      <c r="P250" s="335" t="str">
        <f>IF($B250="","",INDEX('All CCC'!P$7:P$754,MATCH(WatchList!$B250,'All CCC'!$B$7:$B$754,0)))</f>
        <v/>
      </c>
      <c r="Q250" s="335" t="str">
        <f>IF($B250="","",INDEX('All CCC'!Q$7:Q$754,MATCH(WatchList!$B250,'All CCC'!$B$7:$B$754,0)))</f>
        <v/>
      </c>
      <c r="R250" s="334" t="str">
        <f>IF($B250="","",INDEX('All CCC'!R$7:R$754,MATCH(WatchList!$B250,'All CCC'!$B$7:$B$754,0)))</f>
        <v/>
      </c>
      <c r="S250" s="334" t="str">
        <f>IF($B250="","",INDEX('All CCC'!S$7:S$754,MATCH(WatchList!$B250,'All CCC'!$B$7:$B$754,0)))</f>
        <v/>
      </c>
      <c r="T250" s="334" t="str">
        <f>IF($B250="","",INDEX('All CCC'!T$7:T$754,MATCH(WatchList!$B250,'All CCC'!$B$7:$B$754,0)))</f>
        <v/>
      </c>
      <c r="U250" s="334" t="str">
        <f>IF($B250="","",INDEX('All CCC'!U$7:U$754,MATCH(WatchList!$B250,'All CCC'!$B$7:$B$754,0)))</f>
        <v/>
      </c>
      <c r="V250" s="334" t="str">
        <f>IF($B250="","",INDEX('All CCC'!V$7:V$754,MATCH(WatchList!$B250,'All CCC'!$B$7:$B$754,0)))</f>
        <v/>
      </c>
      <c r="W250" s="334" t="str">
        <f>IF($B250="","",INDEX('All CCC'!W$7:W$754,MATCH(WatchList!$B250,'All CCC'!$B$7:$B$754,0)))</f>
        <v/>
      </c>
      <c r="X250" s="334" t="str">
        <f>IF($B250="","",INDEX('All CCC'!X$7:X$754,MATCH(WatchList!$B250,'All CCC'!$B$7:$B$754,0)))</f>
        <v/>
      </c>
      <c r="Y250" s="334" t="str">
        <f>IF($B250="","",INDEX('All CCC'!Y$7:Y$754,MATCH(WatchList!$B250,'All CCC'!$B$7:$B$754,0)))</f>
        <v/>
      </c>
      <c r="Z250" s="334" t="str">
        <f>IF($B250="","",INDEX('All CCC'!Z$7:Z$754,MATCH(WatchList!$B250,'All CCC'!$B$7:$B$754,0)))</f>
        <v/>
      </c>
      <c r="AA250" s="334" t="str">
        <f>IF($B250="","",INDEX('All CCC'!AA$7:AA$754,MATCH(WatchList!$B250,'All CCC'!$B$7:$B$754,0)))</f>
        <v/>
      </c>
      <c r="AB250" s="334" t="str">
        <f>IF($B250="","",INDEX('All CCC'!AB$7:AB$754,MATCH(WatchList!$B250,'All CCC'!$B$7:$B$754,0)))</f>
        <v/>
      </c>
      <c r="AC250" s="334" t="str">
        <f>IF($B250="","",INDEX('All CCC'!AC$7:AC$754,MATCH(WatchList!$B250,'All CCC'!$B$7:$B$754,0)))</f>
        <v/>
      </c>
      <c r="AD250" s="334" t="str">
        <f>IF($B250="","",INDEX('All CCC'!AD$7:AD$754,MATCH(WatchList!$B250,'All CCC'!$B$7:$B$754,0)))</f>
        <v/>
      </c>
      <c r="AE250" s="334" t="str">
        <f>IF($B250="","",INDEX('All CCC'!AE$7:AE$754,MATCH(WatchList!$B250,'All CCC'!$B$7:$B$754,0)))</f>
        <v/>
      </c>
      <c r="AF250" s="334" t="str">
        <f>IF($B250="","",INDEX('All CCC'!AF$7:AF$754,MATCH(WatchList!$B250,'All CCC'!$B$7:$B$754,0)))</f>
        <v/>
      </c>
      <c r="AG250" s="334" t="str">
        <f>IF($B250="","",INDEX('All CCC'!AG$7:AG$754,MATCH(WatchList!$B250,'All CCC'!$B$7:$B$754,0)))</f>
        <v/>
      </c>
      <c r="AH250" s="334" t="str">
        <f>IF($B250="","",INDEX('All CCC'!AH$7:AH$754,MATCH(WatchList!$B250,'All CCC'!$B$7:$B$754,0)))</f>
        <v/>
      </c>
      <c r="AI250" s="334" t="str">
        <f>IF($B250="","",INDEX('All CCC'!AI$7:AI$754,MATCH(WatchList!$B250,'All CCC'!$B$7:$B$754,0)))</f>
        <v/>
      </c>
      <c r="AJ250" s="334" t="str">
        <f>IF($B250="","",INDEX('All CCC'!AJ$7:AJ$754,MATCH(WatchList!$B250,'All CCC'!$B$7:$B$754,0)))</f>
        <v/>
      </c>
      <c r="AK250" s="334" t="str">
        <f>IF($B250="","",INDEX('All CCC'!AK$7:AK$754,MATCH(WatchList!$B250,'All CCC'!$B$7:$B$754,0)))</f>
        <v/>
      </c>
      <c r="AL250" s="334" t="str">
        <f>IF($B250="","",INDEX('All CCC'!AL$7:AL$754,MATCH(WatchList!$B250,'All CCC'!$B$7:$B$754,0)))</f>
        <v/>
      </c>
      <c r="AM250" s="334" t="str">
        <f>IF($B250="","",INDEX('All CCC'!AM$7:AM$754,MATCH(WatchList!$B250,'All CCC'!$B$7:$B$754,0)))</f>
        <v/>
      </c>
      <c r="AN250" s="334" t="str">
        <f>IF($B250="","",INDEX('All CCC'!AN$7:AN$754,MATCH(WatchList!$B250,'All CCC'!$B$7:$B$754,0)))</f>
        <v/>
      </c>
      <c r="AO250" s="334" t="str">
        <f>IF($B250="","",INDEX('All CCC'!AO$7:AO$754,MATCH(WatchList!$B250,'All CCC'!$B$7:$B$754,0)))</f>
        <v/>
      </c>
      <c r="AP250" s="334" t="str">
        <f>IF($B250="","",INDEX('All CCC'!AP$7:AP$754,MATCH(WatchList!$B250,'All CCC'!$B$7:$B$754,0)))</f>
        <v/>
      </c>
      <c r="AQ250" s="334" t="str">
        <f>IF($B250="","",INDEX('All CCC'!AQ$7:AQ$754,MATCH(WatchList!$B250,'All CCC'!$B$7:$B$754,0)))</f>
        <v/>
      </c>
      <c r="AR250" s="334" t="str">
        <f>IF($B250="","",INDEX('All CCC'!AR$7:AR$754,MATCH(WatchList!$B250,'All CCC'!$B$7:$B$754,0)))</f>
        <v/>
      </c>
      <c r="AS250" s="334" t="str">
        <f>IF($B250="","",INDEX('All CCC'!AS$7:AS$754,MATCH(WatchList!$B250,'All CCC'!$B$7:$B$754,0)))</f>
        <v/>
      </c>
      <c r="AT250" s="334" t="str">
        <f>IF($B250="","",INDEX('All CCC'!AT$7:AT$754,MATCH(WatchList!$B250,'All CCC'!$B$7:$B$754,0)))</f>
        <v/>
      </c>
      <c r="AU250" s="334" t="str">
        <f>IF($B250="","",INDEX('All CCC'!AU$7:AU$754,MATCH(WatchList!$B250,'All CCC'!$B$7:$B$754,0)))</f>
        <v/>
      </c>
      <c r="AV250" s="334" t="str">
        <f>IF($B250="","",INDEX('All CCC'!AV$7:AV$754,MATCH(WatchList!$B250,'All CCC'!$B$7:$B$754,0)))</f>
        <v/>
      </c>
      <c r="AW250" s="334" t="str">
        <f>IF($B250="","",INDEX('All CCC'!AW$7:AW$754,MATCH(WatchList!$B250,'All CCC'!$B$7:$B$754,0)))</f>
        <v/>
      </c>
      <c r="AX250" s="334" t="str">
        <f>IF($B250="","",INDEX('All CCC'!AX$7:AX$754,MATCH(WatchList!$B250,'All CCC'!$B$7:$B$754,0)))</f>
        <v/>
      </c>
      <c r="AY250" s="334" t="str">
        <f>IF($B250="","",INDEX('All CCC'!AY$7:AY$754,MATCH(WatchList!$B250,'All CCC'!$B$7:$B$754,0)))</f>
        <v/>
      </c>
      <c r="AZ250" s="334" t="str">
        <f>IF($B250="","",INDEX('All CCC'!AZ$7:AZ$754,MATCH(WatchList!$B250,'All CCC'!$B$7:$B$754,0)))</f>
        <v/>
      </c>
      <c r="BA250" s="334" t="str">
        <f>IF($B250="","",INDEX('All CCC'!BA$7:BA$754,MATCH(WatchList!$B250,'All CCC'!$B$7:$B$754,0)))</f>
        <v/>
      </c>
      <c r="BB250" s="334" t="str">
        <f>IF($B250="","",INDEX('All CCC'!BB$7:BB$754,MATCH(WatchList!$B250,'All CCC'!$B$7:$B$754,0)))</f>
        <v/>
      </c>
      <c r="BC250" s="334" t="str">
        <f>IF($B250="","",INDEX('All CCC'!BC$7:BC$754,MATCH(WatchList!$B250,'All CCC'!$B$7:$B$754,0)))</f>
        <v/>
      </c>
      <c r="BD250" s="334" t="str">
        <f>IF($B250="","",INDEX('All CCC'!BD$7:BD$754,MATCH(WatchList!$B250,'All CCC'!$B$7:$B$754,0)))</f>
        <v/>
      </c>
      <c r="BE250" s="334" t="str">
        <f>IF($B250="","",INDEX('All CCC'!BE$7:BE$754,MATCH(WatchList!$B250,'All CCC'!$B$7:$B$754,0)))</f>
        <v/>
      </c>
      <c r="BF250" s="334" t="str">
        <f>IF($B250="","",INDEX('All CCC'!BF$7:BF$754,MATCH(WatchList!$B250,'All CCC'!$B$7:$B$754,0)))</f>
        <v/>
      </c>
      <c r="BG250" s="334" t="str">
        <f>IF($B250="","",INDEX('All CCC'!BG$7:BG$754,MATCH(WatchList!$B250,'All CCC'!$B$7:$B$754,0)))</f>
        <v/>
      </c>
    </row>
    <row r="251" spans="1:59" x14ac:dyDescent="0.2">
      <c r="A251" s="333" t="str">
        <f>IF($B251="","",INDEX('All CCC'!A$7:A$754,MATCH(WatchList!$B251,'All CCC'!$B$7:$B$754,0)))</f>
        <v/>
      </c>
      <c r="B251" s="127"/>
      <c r="C251" s="334" t="str">
        <f>IF($B251="","",INDEX('All CCC'!C$7:C$754,MATCH(WatchList!$B251,'All CCC'!$B$7:$B$754,0)))</f>
        <v/>
      </c>
      <c r="D251" s="334" t="str">
        <f>IF($B251="","",INDEX('All CCC'!D$7:D$754,MATCH(WatchList!$B251,'All CCC'!$B$7:$B$754,0)))</f>
        <v/>
      </c>
      <c r="E251" s="334" t="str">
        <f>IF($B251="","",INDEX('All CCC'!E$7:E$754,MATCH(WatchList!$B251,'All CCC'!$B$7:$B$754,0)))</f>
        <v/>
      </c>
      <c r="F251" s="334" t="str">
        <f>IF($B251="","",INDEX('All CCC'!F$7:F$754,MATCH(WatchList!$B251,'All CCC'!$B$7:$B$754,0)))</f>
        <v/>
      </c>
      <c r="G251" s="334" t="str">
        <f>IF($B251="","",INDEX('All CCC'!G$7:G$754,MATCH(WatchList!$B251,'All CCC'!$B$7:$B$754,0)))</f>
        <v/>
      </c>
      <c r="H251" s="334" t="str">
        <f>IF($B251="","",INDEX('All CCC'!H$7:H$754,MATCH(WatchList!$B251,'All CCC'!$B$7:$B$754,0)))</f>
        <v/>
      </c>
      <c r="I251" s="334" t="str">
        <f>IF($B251="","",INDEX('All CCC'!I$7:I$754,MATCH(WatchList!$B251,'All CCC'!$B$7:$B$754,0)))</f>
        <v/>
      </c>
      <c r="J251" s="334" t="str">
        <f>IF($B251="","",INDEX('All CCC'!J$7:J$754,MATCH(WatchList!$B251,'All CCC'!$B$7:$B$754,0)))</f>
        <v/>
      </c>
      <c r="K251" s="334" t="str">
        <f>IF($B251="","",INDEX('All CCC'!K$7:K$754,MATCH(WatchList!$B251,'All CCC'!$B$7:$B$754,0)))</f>
        <v/>
      </c>
      <c r="L251" s="334" t="str">
        <f>IF($B251="","",INDEX('All CCC'!L$7:L$754,MATCH(WatchList!$B251,'All CCC'!$B$7:$B$754,0)))</f>
        <v/>
      </c>
      <c r="M251" s="334" t="str">
        <f>IF($B251="","",INDEX('All CCC'!M$7:M$754,MATCH(WatchList!$B251,'All CCC'!$B$7:$B$754,0)))</f>
        <v/>
      </c>
      <c r="N251" s="334" t="str">
        <f>IF($B251="","",INDEX('All CCC'!N$7:N$754,MATCH(WatchList!$B251,'All CCC'!$B$7:$B$754,0)))</f>
        <v/>
      </c>
      <c r="O251" s="334" t="str">
        <f>IF($B251="","",INDEX('All CCC'!O$7:O$754,MATCH(WatchList!$B251,'All CCC'!$B$7:$B$754,0)))</f>
        <v/>
      </c>
      <c r="P251" s="335" t="str">
        <f>IF($B251="","",INDEX('All CCC'!P$7:P$754,MATCH(WatchList!$B251,'All CCC'!$B$7:$B$754,0)))</f>
        <v/>
      </c>
      <c r="Q251" s="335" t="str">
        <f>IF($B251="","",INDEX('All CCC'!Q$7:Q$754,MATCH(WatchList!$B251,'All CCC'!$B$7:$B$754,0)))</f>
        <v/>
      </c>
      <c r="R251" s="334" t="str">
        <f>IF($B251="","",INDEX('All CCC'!R$7:R$754,MATCH(WatchList!$B251,'All CCC'!$B$7:$B$754,0)))</f>
        <v/>
      </c>
      <c r="S251" s="334" t="str">
        <f>IF($B251="","",INDEX('All CCC'!S$7:S$754,MATCH(WatchList!$B251,'All CCC'!$B$7:$B$754,0)))</f>
        <v/>
      </c>
      <c r="T251" s="334" t="str">
        <f>IF($B251="","",INDEX('All CCC'!T$7:T$754,MATCH(WatchList!$B251,'All CCC'!$B$7:$B$754,0)))</f>
        <v/>
      </c>
      <c r="U251" s="334" t="str">
        <f>IF($B251="","",INDEX('All CCC'!U$7:U$754,MATCH(WatchList!$B251,'All CCC'!$B$7:$B$754,0)))</f>
        <v/>
      </c>
      <c r="V251" s="334" t="str">
        <f>IF($B251="","",INDEX('All CCC'!V$7:V$754,MATCH(WatchList!$B251,'All CCC'!$B$7:$B$754,0)))</f>
        <v/>
      </c>
      <c r="W251" s="334" t="str">
        <f>IF($B251="","",INDEX('All CCC'!W$7:W$754,MATCH(WatchList!$B251,'All CCC'!$B$7:$B$754,0)))</f>
        <v/>
      </c>
      <c r="X251" s="334" t="str">
        <f>IF($B251="","",INDEX('All CCC'!X$7:X$754,MATCH(WatchList!$B251,'All CCC'!$B$7:$B$754,0)))</f>
        <v/>
      </c>
      <c r="Y251" s="334" t="str">
        <f>IF($B251="","",INDEX('All CCC'!Y$7:Y$754,MATCH(WatchList!$B251,'All CCC'!$B$7:$B$754,0)))</f>
        <v/>
      </c>
      <c r="Z251" s="334" t="str">
        <f>IF($B251="","",INDEX('All CCC'!Z$7:Z$754,MATCH(WatchList!$B251,'All CCC'!$B$7:$B$754,0)))</f>
        <v/>
      </c>
      <c r="AA251" s="334" t="str">
        <f>IF($B251="","",INDEX('All CCC'!AA$7:AA$754,MATCH(WatchList!$B251,'All CCC'!$B$7:$B$754,0)))</f>
        <v/>
      </c>
      <c r="AB251" s="334" t="str">
        <f>IF($B251="","",INDEX('All CCC'!AB$7:AB$754,MATCH(WatchList!$B251,'All CCC'!$B$7:$B$754,0)))</f>
        <v/>
      </c>
      <c r="AC251" s="334" t="str">
        <f>IF($B251="","",INDEX('All CCC'!AC$7:AC$754,MATCH(WatchList!$B251,'All CCC'!$B$7:$B$754,0)))</f>
        <v/>
      </c>
      <c r="AD251" s="334" t="str">
        <f>IF($B251="","",INDEX('All CCC'!AD$7:AD$754,MATCH(WatchList!$B251,'All CCC'!$B$7:$B$754,0)))</f>
        <v/>
      </c>
      <c r="AE251" s="334" t="str">
        <f>IF($B251="","",INDEX('All CCC'!AE$7:AE$754,MATCH(WatchList!$B251,'All CCC'!$B$7:$B$754,0)))</f>
        <v/>
      </c>
      <c r="AF251" s="334" t="str">
        <f>IF($B251="","",INDEX('All CCC'!AF$7:AF$754,MATCH(WatchList!$B251,'All CCC'!$B$7:$B$754,0)))</f>
        <v/>
      </c>
      <c r="AG251" s="334" t="str">
        <f>IF($B251="","",INDEX('All CCC'!AG$7:AG$754,MATCH(WatchList!$B251,'All CCC'!$B$7:$B$754,0)))</f>
        <v/>
      </c>
      <c r="AH251" s="334" t="str">
        <f>IF($B251="","",INDEX('All CCC'!AH$7:AH$754,MATCH(WatchList!$B251,'All CCC'!$B$7:$B$754,0)))</f>
        <v/>
      </c>
      <c r="AI251" s="334" t="str">
        <f>IF($B251="","",INDEX('All CCC'!AI$7:AI$754,MATCH(WatchList!$B251,'All CCC'!$B$7:$B$754,0)))</f>
        <v/>
      </c>
      <c r="AJ251" s="334" t="str">
        <f>IF($B251="","",INDEX('All CCC'!AJ$7:AJ$754,MATCH(WatchList!$B251,'All CCC'!$B$7:$B$754,0)))</f>
        <v/>
      </c>
      <c r="AK251" s="334" t="str">
        <f>IF($B251="","",INDEX('All CCC'!AK$7:AK$754,MATCH(WatchList!$B251,'All CCC'!$B$7:$B$754,0)))</f>
        <v/>
      </c>
      <c r="AL251" s="334" t="str">
        <f>IF($B251="","",INDEX('All CCC'!AL$7:AL$754,MATCH(WatchList!$B251,'All CCC'!$B$7:$B$754,0)))</f>
        <v/>
      </c>
      <c r="AM251" s="334" t="str">
        <f>IF($B251="","",INDEX('All CCC'!AM$7:AM$754,MATCH(WatchList!$B251,'All CCC'!$B$7:$B$754,0)))</f>
        <v/>
      </c>
      <c r="AN251" s="334" t="str">
        <f>IF($B251="","",INDEX('All CCC'!AN$7:AN$754,MATCH(WatchList!$B251,'All CCC'!$B$7:$B$754,0)))</f>
        <v/>
      </c>
      <c r="AO251" s="334" t="str">
        <f>IF($B251="","",INDEX('All CCC'!AO$7:AO$754,MATCH(WatchList!$B251,'All CCC'!$B$7:$B$754,0)))</f>
        <v/>
      </c>
      <c r="AP251" s="334" t="str">
        <f>IF($B251="","",INDEX('All CCC'!AP$7:AP$754,MATCH(WatchList!$B251,'All CCC'!$B$7:$B$754,0)))</f>
        <v/>
      </c>
      <c r="AQ251" s="334" t="str">
        <f>IF($B251="","",INDEX('All CCC'!AQ$7:AQ$754,MATCH(WatchList!$B251,'All CCC'!$B$7:$B$754,0)))</f>
        <v/>
      </c>
      <c r="AR251" s="334" t="str">
        <f>IF($B251="","",INDEX('All CCC'!AR$7:AR$754,MATCH(WatchList!$B251,'All CCC'!$B$7:$B$754,0)))</f>
        <v/>
      </c>
      <c r="AS251" s="334" t="str">
        <f>IF($B251="","",INDEX('All CCC'!AS$7:AS$754,MATCH(WatchList!$B251,'All CCC'!$B$7:$B$754,0)))</f>
        <v/>
      </c>
      <c r="AT251" s="334" t="str">
        <f>IF($B251="","",INDEX('All CCC'!AT$7:AT$754,MATCH(WatchList!$B251,'All CCC'!$B$7:$B$754,0)))</f>
        <v/>
      </c>
      <c r="AU251" s="334" t="str">
        <f>IF($B251="","",INDEX('All CCC'!AU$7:AU$754,MATCH(WatchList!$B251,'All CCC'!$B$7:$B$754,0)))</f>
        <v/>
      </c>
      <c r="AV251" s="334" t="str">
        <f>IF($B251="","",INDEX('All CCC'!AV$7:AV$754,MATCH(WatchList!$B251,'All CCC'!$B$7:$B$754,0)))</f>
        <v/>
      </c>
      <c r="AW251" s="334" t="str">
        <f>IF($B251="","",INDEX('All CCC'!AW$7:AW$754,MATCH(WatchList!$B251,'All CCC'!$B$7:$B$754,0)))</f>
        <v/>
      </c>
      <c r="AX251" s="334" t="str">
        <f>IF($B251="","",INDEX('All CCC'!AX$7:AX$754,MATCH(WatchList!$B251,'All CCC'!$B$7:$B$754,0)))</f>
        <v/>
      </c>
      <c r="AY251" s="334" t="str">
        <f>IF($B251="","",INDEX('All CCC'!AY$7:AY$754,MATCH(WatchList!$B251,'All CCC'!$B$7:$B$754,0)))</f>
        <v/>
      </c>
      <c r="AZ251" s="334" t="str">
        <f>IF($B251="","",INDEX('All CCC'!AZ$7:AZ$754,MATCH(WatchList!$B251,'All CCC'!$B$7:$B$754,0)))</f>
        <v/>
      </c>
      <c r="BA251" s="334" t="str">
        <f>IF($B251="","",INDEX('All CCC'!BA$7:BA$754,MATCH(WatchList!$B251,'All CCC'!$B$7:$B$754,0)))</f>
        <v/>
      </c>
      <c r="BB251" s="334" t="str">
        <f>IF($B251="","",INDEX('All CCC'!BB$7:BB$754,MATCH(WatchList!$B251,'All CCC'!$B$7:$B$754,0)))</f>
        <v/>
      </c>
      <c r="BC251" s="334" t="str">
        <f>IF($B251="","",INDEX('All CCC'!BC$7:BC$754,MATCH(WatchList!$B251,'All CCC'!$B$7:$B$754,0)))</f>
        <v/>
      </c>
      <c r="BD251" s="334" t="str">
        <f>IF($B251="","",INDEX('All CCC'!BD$7:BD$754,MATCH(WatchList!$B251,'All CCC'!$B$7:$B$754,0)))</f>
        <v/>
      </c>
      <c r="BE251" s="334" t="str">
        <f>IF($B251="","",INDEX('All CCC'!BE$7:BE$754,MATCH(WatchList!$B251,'All CCC'!$B$7:$B$754,0)))</f>
        <v/>
      </c>
      <c r="BF251" s="334" t="str">
        <f>IF($B251="","",INDEX('All CCC'!BF$7:BF$754,MATCH(WatchList!$B251,'All CCC'!$B$7:$B$754,0)))</f>
        <v/>
      </c>
      <c r="BG251" s="334" t="str">
        <f>IF($B251="","",INDEX('All CCC'!BG$7:BG$754,MATCH(WatchList!$B251,'All CCC'!$B$7:$B$754,0)))</f>
        <v/>
      </c>
    </row>
    <row r="252" spans="1:59" x14ac:dyDescent="0.2">
      <c r="A252" s="333" t="str">
        <f>IF($B252="","",INDEX('All CCC'!A$7:A$754,MATCH(WatchList!$B252,'All CCC'!$B$7:$B$754,0)))</f>
        <v/>
      </c>
      <c r="B252" s="127"/>
      <c r="C252" s="334" t="str">
        <f>IF($B252="","",INDEX('All CCC'!C$7:C$754,MATCH(WatchList!$B252,'All CCC'!$B$7:$B$754,0)))</f>
        <v/>
      </c>
      <c r="D252" s="334" t="str">
        <f>IF($B252="","",INDEX('All CCC'!D$7:D$754,MATCH(WatchList!$B252,'All CCC'!$B$7:$B$754,0)))</f>
        <v/>
      </c>
      <c r="E252" s="334" t="str">
        <f>IF($B252="","",INDEX('All CCC'!E$7:E$754,MATCH(WatchList!$B252,'All CCC'!$B$7:$B$754,0)))</f>
        <v/>
      </c>
      <c r="F252" s="334" t="str">
        <f>IF($B252="","",INDEX('All CCC'!F$7:F$754,MATCH(WatchList!$B252,'All CCC'!$B$7:$B$754,0)))</f>
        <v/>
      </c>
      <c r="G252" s="334" t="str">
        <f>IF($B252="","",INDEX('All CCC'!G$7:G$754,MATCH(WatchList!$B252,'All CCC'!$B$7:$B$754,0)))</f>
        <v/>
      </c>
      <c r="H252" s="334" t="str">
        <f>IF($B252="","",INDEX('All CCC'!H$7:H$754,MATCH(WatchList!$B252,'All CCC'!$B$7:$B$754,0)))</f>
        <v/>
      </c>
      <c r="I252" s="334" t="str">
        <f>IF($B252="","",INDEX('All CCC'!I$7:I$754,MATCH(WatchList!$B252,'All CCC'!$B$7:$B$754,0)))</f>
        <v/>
      </c>
      <c r="J252" s="334" t="str">
        <f>IF($B252="","",INDEX('All CCC'!J$7:J$754,MATCH(WatchList!$B252,'All CCC'!$B$7:$B$754,0)))</f>
        <v/>
      </c>
      <c r="K252" s="334" t="str">
        <f>IF($B252="","",INDEX('All CCC'!K$7:K$754,MATCH(WatchList!$B252,'All CCC'!$B$7:$B$754,0)))</f>
        <v/>
      </c>
      <c r="L252" s="334" t="str">
        <f>IF($B252="","",INDEX('All CCC'!L$7:L$754,MATCH(WatchList!$B252,'All CCC'!$B$7:$B$754,0)))</f>
        <v/>
      </c>
      <c r="M252" s="334" t="str">
        <f>IF($B252="","",INDEX('All CCC'!M$7:M$754,MATCH(WatchList!$B252,'All CCC'!$B$7:$B$754,0)))</f>
        <v/>
      </c>
      <c r="N252" s="334" t="str">
        <f>IF($B252="","",INDEX('All CCC'!N$7:N$754,MATCH(WatchList!$B252,'All CCC'!$B$7:$B$754,0)))</f>
        <v/>
      </c>
      <c r="O252" s="334" t="str">
        <f>IF($B252="","",INDEX('All CCC'!O$7:O$754,MATCH(WatchList!$B252,'All CCC'!$B$7:$B$754,0)))</f>
        <v/>
      </c>
      <c r="P252" s="335" t="str">
        <f>IF($B252="","",INDEX('All CCC'!P$7:P$754,MATCH(WatchList!$B252,'All CCC'!$B$7:$B$754,0)))</f>
        <v/>
      </c>
      <c r="Q252" s="335" t="str">
        <f>IF($B252="","",INDEX('All CCC'!Q$7:Q$754,MATCH(WatchList!$B252,'All CCC'!$B$7:$B$754,0)))</f>
        <v/>
      </c>
      <c r="R252" s="334" t="str">
        <f>IF($B252="","",INDEX('All CCC'!R$7:R$754,MATCH(WatchList!$B252,'All CCC'!$B$7:$B$754,0)))</f>
        <v/>
      </c>
      <c r="S252" s="334" t="str">
        <f>IF($B252="","",INDEX('All CCC'!S$7:S$754,MATCH(WatchList!$B252,'All CCC'!$B$7:$B$754,0)))</f>
        <v/>
      </c>
      <c r="T252" s="334" t="str">
        <f>IF($B252="","",INDEX('All CCC'!T$7:T$754,MATCH(WatchList!$B252,'All CCC'!$B$7:$B$754,0)))</f>
        <v/>
      </c>
      <c r="U252" s="334" t="str">
        <f>IF($B252="","",INDEX('All CCC'!U$7:U$754,MATCH(WatchList!$B252,'All CCC'!$B$7:$B$754,0)))</f>
        <v/>
      </c>
      <c r="V252" s="334" t="str">
        <f>IF($B252="","",INDEX('All CCC'!V$7:V$754,MATCH(WatchList!$B252,'All CCC'!$B$7:$B$754,0)))</f>
        <v/>
      </c>
      <c r="W252" s="334" t="str">
        <f>IF($B252="","",INDEX('All CCC'!W$7:W$754,MATCH(WatchList!$B252,'All CCC'!$B$7:$B$754,0)))</f>
        <v/>
      </c>
      <c r="X252" s="334" t="str">
        <f>IF($B252="","",INDEX('All CCC'!X$7:X$754,MATCH(WatchList!$B252,'All CCC'!$B$7:$B$754,0)))</f>
        <v/>
      </c>
      <c r="Y252" s="334" t="str">
        <f>IF($B252="","",INDEX('All CCC'!Y$7:Y$754,MATCH(WatchList!$B252,'All CCC'!$B$7:$B$754,0)))</f>
        <v/>
      </c>
      <c r="Z252" s="334" t="str">
        <f>IF($B252="","",INDEX('All CCC'!Z$7:Z$754,MATCH(WatchList!$B252,'All CCC'!$B$7:$B$754,0)))</f>
        <v/>
      </c>
      <c r="AA252" s="334" t="str">
        <f>IF($B252="","",INDEX('All CCC'!AA$7:AA$754,MATCH(WatchList!$B252,'All CCC'!$B$7:$B$754,0)))</f>
        <v/>
      </c>
      <c r="AB252" s="334" t="str">
        <f>IF($B252="","",INDEX('All CCC'!AB$7:AB$754,MATCH(WatchList!$B252,'All CCC'!$B$7:$B$754,0)))</f>
        <v/>
      </c>
      <c r="AC252" s="334" t="str">
        <f>IF($B252="","",INDEX('All CCC'!AC$7:AC$754,MATCH(WatchList!$B252,'All CCC'!$B$7:$B$754,0)))</f>
        <v/>
      </c>
      <c r="AD252" s="334" t="str">
        <f>IF($B252="","",INDEX('All CCC'!AD$7:AD$754,MATCH(WatchList!$B252,'All CCC'!$B$7:$B$754,0)))</f>
        <v/>
      </c>
      <c r="AE252" s="334" t="str">
        <f>IF($B252="","",INDEX('All CCC'!AE$7:AE$754,MATCH(WatchList!$B252,'All CCC'!$B$7:$B$754,0)))</f>
        <v/>
      </c>
      <c r="AF252" s="334" t="str">
        <f>IF($B252="","",INDEX('All CCC'!AF$7:AF$754,MATCH(WatchList!$B252,'All CCC'!$B$7:$B$754,0)))</f>
        <v/>
      </c>
      <c r="AG252" s="334" t="str">
        <f>IF($B252="","",INDEX('All CCC'!AG$7:AG$754,MATCH(WatchList!$B252,'All CCC'!$B$7:$B$754,0)))</f>
        <v/>
      </c>
      <c r="AH252" s="334" t="str">
        <f>IF($B252="","",INDEX('All CCC'!AH$7:AH$754,MATCH(WatchList!$B252,'All CCC'!$B$7:$B$754,0)))</f>
        <v/>
      </c>
      <c r="AI252" s="334" t="str">
        <f>IF($B252="","",INDEX('All CCC'!AI$7:AI$754,MATCH(WatchList!$B252,'All CCC'!$B$7:$B$754,0)))</f>
        <v/>
      </c>
      <c r="AJ252" s="334" t="str">
        <f>IF($B252="","",INDEX('All CCC'!AJ$7:AJ$754,MATCH(WatchList!$B252,'All CCC'!$B$7:$B$754,0)))</f>
        <v/>
      </c>
      <c r="AK252" s="334" t="str">
        <f>IF($B252="","",INDEX('All CCC'!AK$7:AK$754,MATCH(WatchList!$B252,'All CCC'!$B$7:$B$754,0)))</f>
        <v/>
      </c>
      <c r="AL252" s="334" t="str">
        <f>IF($B252="","",INDEX('All CCC'!AL$7:AL$754,MATCH(WatchList!$B252,'All CCC'!$B$7:$B$754,0)))</f>
        <v/>
      </c>
      <c r="AM252" s="334" t="str">
        <f>IF($B252="","",INDEX('All CCC'!AM$7:AM$754,MATCH(WatchList!$B252,'All CCC'!$B$7:$B$754,0)))</f>
        <v/>
      </c>
      <c r="AN252" s="334" t="str">
        <f>IF($B252="","",INDEX('All CCC'!AN$7:AN$754,MATCH(WatchList!$B252,'All CCC'!$B$7:$B$754,0)))</f>
        <v/>
      </c>
      <c r="AO252" s="334" t="str">
        <f>IF($B252="","",INDEX('All CCC'!AO$7:AO$754,MATCH(WatchList!$B252,'All CCC'!$B$7:$B$754,0)))</f>
        <v/>
      </c>
      <c r="AP252" s="334" t="str">
        <f>IF($B252="","",INDEX('All CCC'!AP$7:AP$754,MATCH(WatchList!$B252,'All CCC'!$B$7:$B$754,0)))</f>
        <v/>
      </c>
      <c r="AQ252" s="334" t="str">
        <f>IF($B252="","",INDEX('All CCC'!AQ$7:AQ$754,MATCH(WatchList!$B252,'All CCC'!$B$7:$B$754,0)))</f>
        <v/>
      </c>
      <c r="AR252" s="334" t="str">
        <f>IF($B252="","",INDEX('All CCC'!AR$7:AR$754,MATCH(WatchList!$B252,'All CCC'!$B$7:$B$754,0)))</f>
        <v/>
      </c>
      <c r="AS252" s="334" t="str">
        <f>IF($B252="","",INDEX('All CCC'!AS$7:AS$754,MATCH(WatchList!$B252,'All CCC'!$B$7:$B$754,0)))</f>
        <v/>
      </c>
      <c r="AT252" s="334" t="str">
        <f>IF($B252="","",INDEX('All CCC'!AT$7:AT$754,MATCH(WatchList!$B252,'All CCC'!$B$7:$B$754,0)))</f>
        <v/>
      </c>
      <c r="AU252" s="334" t="str">
        <f>IF($B252="","",INDEX('All CCC'!AU$7:AU$754,MATCH(WatchList!$B252,'All CCC'!$B$7:$B$754,0)))</f>
        <v/>
      </c>
      <c r="AV252" s="334" t="str">
        <f>IF($B252="","",INDEX('All CCC'!AV$7:AV$754,MATCH(WatchList!$B252,'All CCC'!$B$7:$B$754,0)))</f>
        <v/>
      </c>
      <c r="AW252" s="334" t="str">
        <f>IF($B252="","",INDEX('All CCC'!AW$7:AW$754,MATCH(WatchList!$B252,'All CCC'!$B$7:$B$754,0)))</f>
        <v/>
      </c>
      <c r="AX252" s="334" t="str">
        <f>IF($B252="","",INDEX('All CCC'!AX$7:AX$754,MATCH(WatchList!$B252,'All CCC'!$B$7:$B$754,0)))</f>
        <v/>
      </c>
      <c r="AY252" s="334" t="str">
        <f>IF($B252="","",INDEX('All CCC'!AY$7:AY$754,MATCH(WatchList!$B252,'All CCC'!$B$7:$B$754,0)))</f>
        <v/>
      </c>
      <c r="AZ252" s="334" t="str">
        <f>IF($B252="","",INDEX('All CCC'!AZ$7:AZ$754,MATCH(WatchList!$B252,'All CCC'!$B$7:$B$754,0)))</f>
        <v/>
      </c>
      <c r="BA252" s="334" t="str">
        <f>IF($B252="","",INDEX('All CCC'!BA$7:BA$754,MATCH(WatchList!$B252,'All CCC'!$B$7:$B$754,0)))</f>
        <v/>
      </c>
      <c r="BB252" s="334" t="str">
        <f>IF($B252="","",INDEX('All CCC'!BB$7:BB$754,MATCH(WatchList!$B252,'All CCC'!$B$7:$B$754,0)))</f>
        <v/>
      </c>
      <c r="BC252" s="334" t="str">
        <f>IF($B252="","",INDEX('All CCC'!BC$7:BC$754,MATCH(WatchList!$B252,'All CCC'!$B$7:$B$754,0)))</f>
        <v/>
      </c>
      <c r="BD252" s="334" t="str">
        <f>IF($B252="","",INDEX('All CCC'!BD$7:BD$754,MATCH(WatchList!$B252,'All CCC'!$B$7:$B$754,0)))</f>
        <v/>
      </c>
      <c r="BE252" s="334" t="str">
        <f>IF($B252="","",INDEX('All CCC'!BE$7:BE$754,MATCH(WatchList!$B252,'All CCC'!$B$7:$B$754,0)))</f>
        <v/>
      </c>
      <c r="BF252" s="334" t="str">
        <f>IF($B252="","",INDEX('All CCC'!BF$7:BF$754,MATCH(WatchList!$B252,'All CCC'!$B$7:$B$754,0)))</f>
        <v/>
      </c>
      <c r="BG252" s="334" t="str">
        <f>IF($B252="","",INDEX('All CCC'!BG$7:BG$754,MATCH(WatchList!$B252,'All CCC'!$B$7:$B$754,0)))</f>
        <v/>
      </c>
    </row>
    <row r="253" spans="1:59" x14ac:dyDescent="0.2">
      <c r="A253" s="333" t="str">
        <f>IF($B253="","",INDEX('All CCC'!A$7:A$754,MATCH(WatchList!$B253,'All CCC'!$B$7:$B$754,0)))</f>
        <v/>
      </c>
      <c r="B253" s="127"/>
      <c r="C253" s="334" t="str">
        <f>IF($B253="","",INDEX('All CCC'!C$7:C$754,MATCH(WatchList!$B253,'All CCC'!$B$7:$B$754,0)))</f>
        <v/>
      </c>
      <c r="D253" s="334" t="str">
        <f>IF($B253="","",INDEX('All CCC'!D$7:D$754,MATCH(WatchList!$B253,'All CCC'!$B$7:$B$754,0)))</f>
        <v/>
      </c>
      <c r="E253" s="334" t="str">
        <f>IF($B253="","",INDEX('All CCC'!E$7:E$754,MATCH(WatchList!$B253,'All CCC'!$B$7:$B$754,0)))</f>
        <v/>
      </c>
      <c r="F253" s="334" t="str">
        <f>IF($B253="","",INDEX('All CCC'!F$7:F$754,MATCH(WatchList!$B253,'All CCC'!$B$7:$B$754,0)))</f>
        <v/>
      </c>
      <c r="G253" s="334" t="str">
        <f>IF($B253="","",INDEX('All CCC'!G$7:G$754,MATCH(WatchList!$B253,'All CCC'!$B$7:$B$754,0)))</f>
        <v/>
      </c>
      <c r="H253" s="334" t="str">
        <f>IF($B253="","",INDEX('All CCC'!H$7:H$754,MATCH(WatchList!$B253,'All CCC'!$B$7:$B$754,0)))</f>
        <v/>
      </c>
      <c r="I253" s="334" t="str">
        <f>IF($B253="","",INDEX('All CCC'!I$7:I$754,MATCH(WatchList!$B253,'All CCC'!$B$7:$B$754,0)))</f>
        <v/>
      </c>
      <c r="J253" s="334" t="str">
        <f>IF($B253="","",INDEX('All CCC'!J$7:J$754,MATCH(WatchList!$B253,'All CCC'!$B$7:$B$754,0)))</f>
        <v/>
      </c>
      <c r="K253" s="334" t="str">
        <f>IF($B253="","",INDEX('All CCC'!K$7:K$754,MATCH(WatchList!$B253,'All CCC'!$B$7:$B$754,0)))</f>
        <v/>
      </c>
      <c r="L253" s="334" t="str">
        <f>IF($B253="","",INDEX('All CCC'!L$7:L$754,MATCH(WatchList!$B253,'All CCC'!$B$7:$B$754,0)))</f>
        <v/>
      </c>
      <c r="M253" s="334" t="str">
        <f>IF($B253="","",INDEX('All CCC'!M$7:M$754,MATCH(WatchList!$B253,'All CCC'!$B$7:$B$754,0)))</f>
        <v/>
      </c>
      <c r="N253" s="334" t="str">
        <f>IF($B253="","",INDEX('All CCC'!N$7:N$754,MATCH(WatchList!$B253,'All CCC'!$B$7:$B$754,0)))</f>
        <v/>
      </c>
      <c r="O253" s="334" t="str">
        <f>IF($B253="","",INDEX('All CCC'!O$7:O$754,MATCH(WatchList!$B253,'All CCC'!$B$7:$B$754,0)))</f>
        <v/>
      </c>
      <c r="P253" s="335" t="str">
        <f>IF($B253="","",INDEX('All CCC'!P$7:P$754,MATCH(WatchList!$B253,'All CCC'!$B$7:$B$754,0)))</f>
        <v/>
      </c>
      <c r="Q253" s="335" t="str">
        <f>IF($B253="","",INDEX('All CCC'!Q$7:Q$754,MATCH(WatchList!$B253,'All CCC'!$B$7:$B$754,0)))</f>
        <v/>
      </c>
      <c r="R253" s="334" t="str">
        <f>IF($B253="","",INDEX('All CCC'!R$7:R$754,MATCH(WatchList!$B253,'All CCC'!$B$7:$B$754,0)))</f>
        <v/>
      </c>
      <c r="S253" s="334" t="str">
        <f>IF($B253="","",INDEX('All CCC'!S$7:S$754,MATCH(WatchList!$B253,'All CCC'!$B$7:$B$754,0)))</f>
        <v/>
      </c>
      <c r="T253" s="334" t="str">
        <f>IF($B253="","",INDEX('All CCC'!T$7:T$754,MATCH(WatchList!$B253,'All CCC'!$B$7:$B$754,0)))</f>
        <v/>
      </c>
      <c r="U253" s="334" t="str">
        <f>IF($B253="","",INDEX('All CCC'!U$7:U$754,MATCH(WatchList!$B253,'All CCC'!$B$7:$B$754,0)))</f>
        <v/>
      </c>
      <c r="V253" s="334" t="str">
        <f>IF($B253="","",INDEX('All CCC'!V$7:V$754,MATCH(WatchList!$B253,'All CCC'!$B$7:$B$754,0)))</f>
        <v/>
      </c>
      <c r="W253" s="334" t="str">
        <f>IF($B253="","",INDEX('All CCC'!W$7:W$754,MATCH(WatchList!$B253,'All CCC'!$B$7:$B$754,0)))</f>
        <v/>
      </c>
      <c r="X253" s="334" t="str">
        <f>IF($B253="","",INDEX('All CCC'!X$7:X$754,MATCH(WatchList!$B253,'All CCC'!$B$7:$B$754,0)))</f>
        <v/>
      </c>
      <c r="Y253" s="334" t="str">
        <f>IF($B253="","",INDEX('All CCC'!Y$7:Y$754,MATCH(WatchList!$B253,'All CCC'!$B$7:$B$754,0)))</f>
        <v/>
      </c>
      <c r="Z253" s="334" t="str">
        <f>IF($B253="","",INDEX('All CCC'!Z$7:Z$754,MATCH(WatchList!$B253,'All CCC'!$B$7:$B$754,0)))</f>
        <v/>
      </c>
      <c r="AA253" s="334" t="str">
        <f>IF($B253="","",INDEX('All CCC'!AA$7:AA$754,MATCH(WatchList!$B253,'All CCC'!$B$7:$B$754,0)))</f>
        <v/>
      </c>
      <c r="AB253" s="334" t="str">
        <f>IF($B253="","",INDEX('All CCC'!AB$7:AB$754,MATCH(WatchList!$B253,'All CCC'!$B$7:$B$754,0)))</f>
        <v/>
      </c>
      <c r="AC253" s="334" t="str">
        <f>IF($B253="","",INDEX('All CCC'!AC$7:AC$754,MATCH(WatchList!$B253,'All CCC'!$B$7:$B$754,0)))</f>
        <v/>
      </c>
      <c r="AD253" s="334" t="str">
        <f>IF($B253="","",INDEX('All CCC'!AD$7:AD$754,MATCH(WatchList!$B253,'All CCC'!$B$7:$B$754,0)))</f>
        <v/>
      </c>
      <c r="AE253" s="334" t="str">
        <f>IF($B253="","",INDEX('All CCC'!AE$7:AE$754,MATCH(WatchList!$B253,'All CCC'!$B$7:$B$754,0)))</f>
        <v/>
      </c>
      <c r="AF253" s="334" t="str">
        <f>IF($B253="","",INDEX('All CCC'!AF$7:AF$754,MATCH(WatchList!$B253,'All CCC'!$B$7:$B$754,0)))</f>
        <v/>
      </c>
      <c r="AG253" s="334" t="str">
        <f>IF($B253="","",INDEX('All CCC'!AG$7:AG$754,MATCH(WatchList!$B253,'All CCC'!$B$7:$B$754,0)))</f>
        <v/>
      </c>
      <c r="AH253" s="334" t="str">
        <f>IF($B253="","",INDEX('All CCC'!AH$7:AH$754,MATCH(WatchList!$B253,'All CCC'!$B$7:$B$754,0)))</f>
        <v/>
      </c>
      <c r="AI253" s="334" t="str">
        <f>IF($B253="","",INDEX('All CCC'!AI$7:AI$754,MATCH(WatchList!$B253,'All CCC'!$B$7:$B$754,0)))</f>
        <v/>
      </c>
      <c r="AJ253" s="334" t="str">
        <f>IF($B253="","",INDEX('All CCC'!AJ$7:AJ$754,MATCH(WatchList!$B253,'All CCC'!$B$7:$B$754,0)))</f>
        <v/>
      </c>
      <c r="AK253" s="334" t="str">
        <f>IF($B253="","",INDEX('All CCC'!AK$7:AK$754,MATCH(WatchList!$B253,'All CCC'!$B$7:$B$754,0)))</f>
        <v/>
      </c>
      <c r="AL253" s="334" t="str">
        <f>IF($B253="","",INDEX('All CCC'!AL$7:AL$754,MATCH(WatchList!$B253,'All CCC'!$B$7:$B$754,0)))</f>
        <v/>
      </c>
      <c r="AM253" s="334" t="str">
        <f>IF($B253="","",INDEX('All CCC'!AM$7:AM$754,MATCH(WatchList!$B253,'All CCC'!$B$7:$B$754,0)))</f>
        <v/>
      </c>
      <c r="AN253" s="334" t="str">
        <f>IF($B253="","",INDEX('All CCC'!AN$7:AN$754,MATCH(WatchList!$B253,'All CCC'!$B$7:$B$754,0)))</f>
        <v/>
      </c>
      <c r="AO253" s="334" t="str">
        <f>IF($B253="","",INDEX('All CCC'!AO$7:AO$754,MATCH(WatchList!$B253,'All CCC'!$B$7:$B$754,0)))</f>
        <v/>
      </c>
      <c r="AP253" s="334" t="str">
        <f>IF($B253="","",INDEX('All CCC'!AP$7:AP$754,MATCH(WatchList!$B253,'All CCC'!$B$7:$B$754,0)))</f>
        <v/>
      </c>
      <c r="AQ253" s="334" t="str">
        <f>IF($B253="","",INDEX('All CCC'!AQ$7:AQ$754,MATCH(WatchList!$B253,'All CCC'!$B$7:$B$754,0)))</f>
        <v/>
      </c>
      <c r="AR253" s="334" t="str">
        <f>IF($B253="","",INDEX('All CCC'!AR$7:AR$754,MATCH(WatchList!$B253,'All CCC'!$B$7:$B$754,0)))</f>
        <v/>
      </c>
      <c r="AS253" s="334" t="str">
        <f>IF($B253="","",INDEX('All CCC'!AS$7:AS$754,MATCH(WatchList!$B253,'All CCC'!$B$7:$B$754,0)))</f>
        <v/>
      </c>
      <c r="AT253" s="334" t="str">
        <f>IF($B253="","",INDEX('All CCC'!AT$7:AT$754,MATCH(WatchList!$B253,'All CCC'!$B$7:$B$754,0)))</f>
        <v/>
      </c>
      <c r="AU253" s="334" t="str">
        <f>IF($B253="","",INDEX('All CCC'!AU$7:AU$754,MATCH(WatchList!$B253,'All CCC'!$B$7:$B$754,0)))</f>
        <v/>
      </c>
      <c r="AV253" s="334" t="str">
        <f>IF($B253="","",INDEX('All CCC'!AV$7:AV$754,MATCH(WatchList!$B253,'All CCC'!$B$7:$B$754,0)))</f>
        <v/>
      </c>
      <c r="AW253" s="334" t="str">
        <f>IF($B253="","",INDEX('All CCC'!AW$7:AW$754,MATCH(WatchList!$B253,'All CCC'!$B$7:$B$754,0)))</f>
        <v/>
      </c>
      <c r="AX253" s="334" t="str">
        <f>IF($B253="","",INDEX('All CCC'!AX$7:AX$754,MATCH(WatchList!$B253,'All CCC'!$B$7:$B$754,0)))</f>
        <v/>
      </c>
      <c r="AY253" s="334" t="str">
        <f>IF($B253="","",INDEX('All CCC'!AY$7:AY$754,MATCH(WatchList!$B253,'All CCC'!$B$7:$B$754,0)))</f>
        <v/>
      </c>
      <c r="AZ253" s="334" t="str">
        <f>IF($B253="","",INDEX('All CCC'!AZ$7:AZ$754,MATCH(WatchList!$B253,'All CCC'!$B$7:$B$754,0)))</f>
        <v/>
      </c>
      <c r="BA253" s="334" t="str">
        <f>IF($B253="","",INDEX('All CCC'!BA$7:BA$754,MATCH(WatchList!$B253,'All CCC'!$B$7:$B$754,0)))</f>
        <v/>
      </c>
      <c r="BB253" s="334" t="str">
        <f>IF($B253="","",INDEX('All CCC'!BB$7:BB$754,MATCH(WatchList!$B253,'All CCC'!$B$7:$B$754,0)))</f>
        <v/>
      </c>
      <c r="BC253" s="334" t="str">
        <f>IF($B253="","",INDEX('All CCC'!BC$7:BC$754,MATCH(WatchList!$B253,'All CCC'!$B$7:$B$754,0)))</f>
        <v/>
      </c>
      <c r="BD253" s="334" t="str">
        <f>IF($B253="","",INDEX('All CCC'!BD$7:BD$754,MATCH(WatchList!$B253,'All CCC'!$B$7:$B$754,0)))</f>
        <v/>
      </c>
      <c r="BE253" s="334" t="str">
        <f>IF($B253="","",INDEX('All CCC'!BE$7:BE$754,MATCH(WatchList!$B253,'All CCC'!$B$7:$B$754,0)))</f>
        <v/>
      </c>
      <c r="BF253" s="334" t="str">
        <f>IF($B253="","",INDEX('All CCC'!BF$7:BF$754,MATCH(WatchList!$B253,'All CCC'!$B$7:$B$754,0)))</f>
        <v/>
      </c>
      <c r="BG253" s="334" t="str">
        <f>IF($B253="","",INDEX('All CCC'!BG$7:BG$754,MATCH(WatchList!$B253,'All CCC'!$B$7:$B$754,0)))</f>
        <v/>
      </c>
    </row>
    <row r="254" spans="1:59" x14ac:dyDescent="0.2">
      <c r="A254" s="333" t="str">
        <f>IF($B254="","",INDEX('All CCC'!A$7:A$754,MATCH(WatchList!$B254,'All CCC'!$B$7:$B$754,0)))</f>
        <v/>
      </c>
      <c r="B254" s="127"/>
      <c r="C254" s="334" t="str">
        <f>IF($B254="","",INDEX('All CCC'!C$7:C$754,MATCH(WatchList!$B254,'All CCC'!$B$7:$B$754,0)))</f>
        <v/>
      </c>
      <c r="D254" s="334" t="str">
        <f>IF($B254="","",INDEX('All CCC'!D$7:D$754,MATCH(WatchList!$B254,'All CCC'!$B$7:$B$754,0)))</f>
        <v/>
      </c>
      <c r="E254" s="334" t="str">
        <f>IF($B254="","",INDEX('All CCC'!E$7:E$754,MATCH(WatchList!$B254,'All CCC'!$B$7:$B$754,0)))</f>
        <v/>
      </c>
      <c r="F254" s="334" t="str">
        <f>IF($B254="","",INDEX('All CCC'!F$7:F$754,MATCH(WatchList!$B254,'All CCC'!$B$7:$B$754,0)))</f>
        <v/>
      </c>
      <c r="G254" s="334" t="str">
        <f>IF($B254="","",INDEX('All CCC'!G$7:G$754,MATCH(WatchList!$B254,'All CCC'!$B$7:$B$754,0)))</f>
        <v/>
      </c>
      <c r="H254" s="334" t="str">
        <f>IF($B254="","",INDEX('All CCC'!H$7:H$754,MATCH(WatchList!$B254,'All CCC'!$B$7:$B$754,0)))</f>
        <v/>
      </c>
      <c r="I254" s="334" t="str">
        <f>IF($B254="","",INDEX('All CCC'!I$7:I$754,MATCH(WatchList!$B254,'All CCC'!$B$7:$B$754,0)))</f>
        <v/>
      </c>
      <c r="J254" s="334" t="str">
        <f>IF($B254="","",INDEX('All CCC'!J$7:J$754,MATCH(WatchList!$B254,'All CCC'!$B$7:$B$754,0)))</f>
        <v/>
      </c>
      <c r="K254" s="334" t="str">
        <f>IF($B254="","",INDEX('All CCC'!K$7:K$754,MATCH(WatchList!$B254,'All CCC'!$B$7:$B$754,0)))</f>
        <v/>
      </c>
      <c r="L254" s="334" t="str">
        <f>IF($B254="","",INDEX('All CCC'!L$7:L$754,MATCH(WatchList!$B254,'All CCC'!$B$7:$B$754,0)))</f>
        <v/>
      </c>
      <c r="M254" s="334" t="str">
        <f>IF($B254="","",INDEX('All CCC'!M$7:M$754,MATCH(WatchList!$B254,'All CCC'!$B$7:$B$754,0)))</f>
        <v/>
      </c>
      <c r="N254" s="334" t="str">
        <f>IF($B254="","",INDEX('All CCC'!N$7:N$754,MATCH(WatchList!$B254,'All CCC'!$B$7:$B$754,0)))</f>
        <v/>
      </c>
      <c r="O254" s="334" t="str">
        <f>IF($B254="","",INDEX('All CCC'!O$7:O$754,MATCH(WatchList!$B254,'All CCC'!$B$7:$B$754,0)))</f>
        <v/>
      </c>
      <c r="P254" s="335" t="str">
        <f>IF($B254="","",INDEX('All CCC'!P$7:P$754,MATCH(WatchList!$B254,'All CCC'!$B$7:$B$754,0)))</f>
        <v/>
      </c>
      <c r="Q254" s="335" t="str">
        <f>IF($B254="","",INDEX('All CCC'!Q$7:Q$754,MATCH(WatchList!$B254,'All CCC'!$B$7:$B$754,0)))</f>
        <v/>
      </c>
      <c r="R254" s="334" t="str">
        <f>IF($B254="","",INDEX('All CCC'!R$7:R$754,MATCH(WatchList!$B254,'All CCC'!$B$7:$B$754,0)))</f>
        <v/>
      </c>
      <c r="S254" s="334" t="str">
        <f>IF($B254="","",INDEX('All CCC'!S$7:S$754,MATCH(WatchList!$B254,'All CCC'!$B$7:$B$754,0)))</f>
        <v/>
      </c>
      <c r="T254" s="334" t="str">
        <f>IF($B254="","",INDEX('All CCC'!T$7:T$754,MATCH(WatchList!$B254,'All CCC'!$B$7:$B$754,0)))</f>
        <v/>
      </c>
      <c r="U254" s="334" t="str">
        <f>IF($B254="","",INDEX('All CCC'!U$7:U$754,MATCH(WatchList!$B254,'All CCC'!$B$7:$B$754,0)))</f>
        <v/>
      </c>
      <c r="V254" s="334" t="str">
        <f>IF($B254="","",INDEX('All CCC'!V$7:V$754,MATCH(WatchList!$B254,'All CCC'!$B$7:$B$754,0)))</f>
        <v/>
      </c>
      <c r="W254" s="334" t="str">
        <f>IF($B254="","",INDEX('All CCC'!W$7:W$754,MATCH(WatchList!$B254,'All CCC'!$B$7:$B$754,0)))</f>
        <v/>
      </c>
      <c r="X254" s="334" t="str">
        <f>IF($B254="","",INDEX('All CCC'!X$7:X$754,MATCH(WatchList!$B254,'All CCC'!$B$7:$B$754,0)))</f>
        <v/>
      </c>
      <c r="Y254" s="334" t="str">
        <f>IF($B254="","",INDEX('All CCC'!Y$7:Y$754,MATCH(WatchList!$B254,'All CCC'!$B$7:$B$754,0)))</f>
        <v/>
      </c>
      <c r="Z254" s="334" t="str">
        <f>IF($B254="","",INDEX('All CCC'!Z$7:Z$754,MATCH(WatchList!$B254,'All CCC'!$B$7:$B$754,0)))</f>
        <v/>
      </c>
      <c r="AA254" s="334" t="str">
        <f>IF($B254="","",INDEX('All CCC'!AA$7:AA$754,MATCH(WatchList!$B254,'All CCC'!$B$7:$B$754,0)))</f>
        <v/>
      </c>
      <c r="AB254" s="334" t="str">
        <f>IF($B254="","",INDEX('All CCC'!AB$7:AB$754,MATCH(WatchList!$B254,'All CCC'!$B$7:$B$754,0)))</f>
        <v/>
      </c>
      <c r="AC254" s="334" t="str">
        <f>IF($B254="","",INDEX('All CCC'!AC$7:AC$754,MATCH(WatchList!$B254,'All CCC'!$B$7:$B$754,0)))</f>
        <v/>
      </c>
      <c r="AD254" s="334" t="str">
        <f>IF($B254="","",INDEX('All CCC'!AD$7:AD$754,MATCH(WatchList!$B254,'All CCC'!$B$7:$B$754,0)))</f>
        <v/>
      </c>
      <c r="AE254" s="334" t="str">
        <f>IF($B254="","",INDEX('All CCC'!AE$7:AE$754,MATCH(WatchList!$B254,'All CCC'!$B$7:$B$754,0)))</f>
        <v/>
      </c>
      <c r="AF254" s="334" t="str">
        <f>IF($B254="","",INDEX('All CCC'!AF$7:AF$754,MATCH(WatchList!$B254,'All CCC'!$B$7:$B$754,0)))</f>
        <v/>
      </c>
      <c r="AG254" s="334" t="str">
        <f>IF($B254="","",INDEX('All CCC'!AG$7:AG$754,MATCH(WatchList!$B254,'All CCC'!$B$7:$B$754,0)))</f>
        <v/>
      </c>
      <c r="AH254" s="334" t="str">
        <f>IF($B254="","",INDEX('All CCC'!AH$7:AH$754,MATCH(WatchList!$B254,'All CCC'!$B$7:$B$754,0)))</f>
        <v/>
      </c>
      <c r="AI254" s="334" t="str">
        <f>IF($B254="","",INDEX('All CCC'!AI$7:AI$754,MATCH(WatchList!$B254,'All CCC'!$B$7:$B$754,0)))</f>
        <v/>
      </c>
      <c r="AJ254" s="334" t="str">
        <f>IF($B254="","",INDEX('All CCC'!AJ$7:AJ$754,MATCH(WatchList!$B254,'All CCC'!$B$7:$B$754,0)))</f>
        <v/>
      </c>
      <c r="AK254" s="334" t="str">
        <f>IF($B254="","",INDEX('All CCC'!AK$7:AK$754,MATCH(WatchList!$B254,'All CCC'!$B$7:$B$754,0)))</f>
        <v/>
      </c>
      <c r="AL254" s="334" t="str">
        <f>IF($B254="","",INDEX('All CCC'!AL$7:AL$754,MATCH(WatchList!$B254,'All CCC'!$B$7:$B$754,0)))</f>
        <v/>
      </c>
      <c r="AM254" s="334" t="str">
        <f>IF($B254="","",INDEX('All CCC'!AM$7:AM$754,MATCH(WatchList!$B254,'All CCC'!$B$7:$B$754,0)))</f>
        <v/>
      </c>
      <c r="AN254" s="334" t="str">
        <f>IF($B254="","",INDEX('All CCC'!AN$7:AN$754,MATCH(WatchList!$B254,'All CCC'!$B$7:$B$754,0)))</f>
        <v/>
      </c>
      <c r="AO254" s="334" t="str">
        <f>IF($B254="","",INDEX('All CCC'!AO$7:AO$754,MATCH(WatchList!$B254,'All CCC'!$B$7:$B$754,0)))</f>
        <v/>
      </c>
      <c r="AP254" s="334" t="str">
        <f>IF($B254="","",INDEX('All CCC'!AP$7:AP$754,MATCH(WatchList!$B254,'All CCC'!$B$7:$B$754,0)))</f>
        <v/>
      </c>
      <c r="AQ254" s="334" t="str">
        <f>IF($B254="","",INDEX('All CCC'!AQ$7:AQ$754,MATCH(WatchList!$B254,'All CCC'!$B$7:$B$754,0)))</f>
        <v/>
      </c>
      <c r="AR254" s="334" t="str">
        <f>IF($B254="","",INDEX('All CCC'!AR$7:AR$754,MATCH(WatchList!$B254,'All CCC'!$B$7:$B$754,0)))</f>
        <v/>
      </c>
      <c r="AS254" s="334" t="str">
        <f>IF($B254="","",INDEX('All CCC'!AS$7:AS$754,MATCH(WatchList!$B254,'All CCC'!$B$7:$B$754,0)))</f>
        <v/>
      </c>
      <c r="AT254" s="334" t="str">
        <f>IF($B254="","",INDEX('All CCC'!AT$7:AT$754,MATCH(WatchList!$B254,'All CCC'!$B$7:$B$754,0)))</f>
        <v/>
      </c>
      <c r="AU254" s="334" t="str">
        <f>IF($B254="","",INDEX('All CCC'!AU$7:AU$754,MATCH(WatchList!$B254,'All CCC'!$B$7:$B$754,0)))</f>
        <v/>
      </c>
      <c r="AV254" s="334" t="str">
        <f>IF($B254="","",INDEX('All CCC'!AV$7:AV$754,MATCH(WatchList!$B254,'All CCC'!$B$7:$B$754,0)))</f>
        <v/>
      </c>
      <c r="AW254" s="334" t="str">
        <f>IF($B254="","",INDEX('All CCC'!AW$7:AW$754,MATCH(WatchList!$B254,'All CCC'!$B$7:$B$754,0)))</f>
        <v/>
      </c>
      <c r="AX254" s="334" t="str">
        <f>IF($B254="","",INDEX('All CCC'!AX$7:AX$754,MATCH(WatchList!$B254,'All CCC'!$B$7:$B$754,0)))</f>
        <v/>
      </c>
      <c r="AY254" s="334" t="str">
        <f>IF($B254="","",INDEX('All CCC'!AY$7:AY$754,MATCH(WatchList!$B254,'All CCC'!$B$7:$B$754,0)))</f>
        <v/>
      </c>
      <c r="AZ254" s="334" t="str">
        <f>IF($B254="","",INDEX('All CCC'!AZ$7:AZ$754,MATCH(WatchList!$B254,'All CCC'!$B$7:$B$754,0)))</f>
        <v/>
      </c>
      <c r="BA254" s="334" t="str">
        <f>IF($B254="","",INDEX('All CCC'!BA$7:BA$754,MATCH(WatchList!$B254,'All CCC'!$B$7:$B$754,0)))</f>
        <v/>
      </c>
      <c r="BB254" s="334" t="str">
        <f>IF($B254="","",INDEX('All CCC'!BB$7:BB$754,MATCH(WatchList!$B254,'All CCC'!$B$7:$B$754,0)))</f>
        <v/>
      </c>
      <c r="BC254" s="334" t="str">
        <f>IF($B254="","",INDEX('All CCC'!BC$7:BC$754,MATCH(WatchList!$B254,'All CCC'!$B$7:$B$754,0)))</f>
        <v/>
      </c>
      <c r="BD254" s="334" t="str">
        <f>IF($B254="","",INDEX('All CCC'!BD$7:BD$754,MATCH(WatchList!$B254,'All CCC'!$B$7:$B$754,0)))</f>
        <v/>
      </c>
      <c r="BE254" s="334" t="str">
        <f>IF($B254="","",INDEX('All CCC'!BE$7:BE$754,MATCH(WatchList!$B254,'All CCC'!$B$7:$B$754,0)))</f>
        <v/>
      </c>
      <c r="BF254" s="334" t="str">
        <f>IF($B254="","",INDEX('All CCC'!BF$7:BF$754,MATCH(WatchList!$B254,'All CCC'!$B$7:$B$754,0)))</f>
        <v/>
      </c>
      <c r="BG254" s="334" t="str">
        <f>IF($B254="","",INDEX('All CCC'!BG$7:BG$754,MATCH(WatchList!$B254,'All CCC'!$B$7:$B$754,0)))</f>
        <v/>
      </c>
    </row>
    <row r="255" spans="1:59" x14ac:dyDescent="0.2">
      <c r="A255" s="333" t="str">
        <f>IF($B255="","",INDEX('All CCC'!A$7:A$754,MATCH(WatchList!$B255,'All CCC'!$B$7:$B$754,0)))</f>
        <v/>
      </c>
      <c r="B255" s="127"/>
      <c r="C255" s="334" t="str">
        <f>IF($B255="","",INDEX('All CCC'!C$7:C$754,MATCH(WatchList!$B255,'All CCC'!$B$7:$B$754,0)))</f>
        <v/>
      </c>
      <c r="D255" s="334" t="str">
        <f>IF($B255="","",INDEX('All CCC'!D$7:D$754,MATCH(WatchList!$B255,'All CCC'!$B$7:$B$754,0)))</f>
        <v/>
      </c>
      <c r="E255" s="334" t="str">
        <f>IF($B255="","",INDEX('All CCC'!E$7:E$754,MATCH(WatchList!$B255,'All CCC'!$B$7:$B$754,0)))</f>
        <v/>
      </c>
      <c r="F255" s="334" t="str">
        <f>IF($B255="","",INDEX('All CCC'!F$7:F$754,MATCH(WatchList!$B255,'All CCC'!$B$7:$B$754,0)))</f>
        <v/>
      </c>
      <c r="G255" s="334" t="str">
        <f>IF($B255="","",INDEX('All CCC'!G$7:G$754,MATCH(WatchList!$B255,'All CCC'!$B$7:$B$754,0)))</f>
        <v/>
      </c>
      <c r="H255" s="334" t="str">
        <f>IF($B255="","",INDEX('All CCC'!H$7:H$754,MATCH(WatchList!$B255,'All CCC'!$B$7:$B$754,0)))</f>
        <v/>
      </c>
      <c r="I255" s="334" t="str">
        <f>IF($B255="","",INDEX('All CCC'!I$7:I$754,MATCH(WatchList!$B255,'All CCC'!$B$7:$B$754,0)))</f>
        <v/>
      </c>
      <c r="J255" s="334" t="str">
        <f>IF($B255="","",INDEX('All CCC'!J$7:J$754,MATCH(WatchList!$B255,'All CCC'!$B$7:$B$754,0)))</f>
        <v/>
      </c>
      <c r="K255" s="334" t="str">
        <f>IF($B255="","",INDEX('All CCC'!K$7:K$754,MATCH(WatchList!$B255,'All CCC'!$B$7:$B$754,0)))</f>
        <v/>
      </c>
      <c r="L255" s="334" t="str">
        <f>IF($B255="","",INDEX('All CCC'!L$7:L$754,MATCH(WatchList!$B255,'All CCC'!$B$7:$B$754,0)))</f>
        <v/>
      </c>
      <c r="M255" s="334" t="str">
        <f>IF($B255="","",INDEX('All CCC'!M$7:M$754,MATCH(WatchList!$B255,'All CCC'!$B$7:$B$754,0)))</f>
        <v/>
      </c>
      <c r="N255" s="334" t="str">
        <f>IF($B255="","",INDEX('All CCC'!N$7:N$754,MATCH(WatchList!$B255,'All CCC'!$B$7:$B$754,0)))</f>
        <v/>
      </c>
      <c r="O255" s="334" t="str">
        <f>IF($B255="","",INDEX('All CCC'!O$7:O$754,MATCH(WatchList!$B255,'All CCC'!$B$7:$B$754,0)))</f>
        <v/>
      </c>
      <c r="P255" s="335" t="str">
        <f>IF($B255="","",INDEX('All CCC'!P$7:P$754,MATCH(WatchList!$B255,'All CCC'!$B$7:$B$754,0)))</f>
        <v/>
      </c>
      <c r="Q255" s="335" t="str">
        <f>IF($B255="","",INDEX('All CCC'!Q$7:Q$754,MATCH(WatchList!$B255,'All CCC'!$B$7:$B$754,0)))</f>
        <v/>
      </c>
      <c r="R255" s="334" t="str">
        <f>IF($B255="","",INDEX('All CCC'!R$7:R$754,MATCH(WatchList!$B255,'All CCC'!$B$7:$B$754,0)))</f>
        <v/>
      </c>
      <c r="S255" s="334" t="str">
        <f>IF($B255="","",INDEX('All CCC'!S$7:S$754,MATCH(WatchList!$B255,'All CCC'!$B$7:$B$754,0)))</f>
        <v/>
      </c>
      <c r="T255" s="334" t="str">
        <f>IF($B255="","",INDEX('All CCC'!T$7:T$754,MATCH(WatchList!$B255,'All CCC'!$B$7:$B$754,0)))</f>
        <v/>
      </c>
      <c r="U255" s="334" t="str">
        <f>IF($B255="","",INDEX('All CCC'!U$7:U$754,MATCH(WatchList!$B255,'All CCC'!$B$7:$B$754,0)))</f>
        <v/>
      </c>
      <c r="V255" s="334" t="str">
        <f>IF($B255="","",INDEX('All CCC'!V$7:V$754,MATCH(WatchList!$B255,'All CCC'!$B$7:$B$754,0)))</f>
        <v/>
      </c>
      <c r="W255" s="334" t="str">
        <f>IF($B255="","",INDEX('All CCC'!W$7:W$754,MATCH(WatchList!$B255,'All CCC'!$B$7:$B$754,0)))</f>
        <v/>
      </c>
      <c r="X255" s="334" t="str">
        <f>IF($B255="","",INDEX('All CCC'!X$7:X$754,MATCH(WatchList!$B255,'All CCC'!$B$7:$B$754,0)))</f>
        <v/>
      </c>
      <c r="Y255" s="334" t="str">
        <f>IF($B255="","",INDEX('All CCC'!Y$7:Y$754,MATCH(WatchList!$B255,'All CCC'!$B$7:$B$754,0)))</f>
        <v/>
      </c>
      <c r="Z255" s="334" t="str">
        <f>IF($B255="","",INDEX('All CCC'!Z$7:Z$754,MATCH(WatchList!$B255,'All CCC'!$B$7:$B$754,0)))</f>
        <v/>
      </c>
      <c r="AA255" s="334" t="str">
        <f>IF($B255="","",INDEX('All CCC'!AA$7:AA$754,MATCH(WatchList!$B255,'All CCC'!$B$7:$B$754,0)))</f>
        <v/>
      </c>
      <c r="AB255" s="334" t="str">
        <f>IF($B255="","",INDEX('All CCC'!AB$7:AB$754,MATCH(WatchList!$B255,'All CCC'!$B$7:$B$754,0)))</f>
        <v/>
      </c>
      <c r="AC255" s="334" t="str">
        <f>IF($B255="","",INDEX('All CCC'!AC$7:AC$754,MATCH(WatchList!$B255,'All CCC'!$B$7:$B$754,0)))</f>
        <v/>
      </c>
      <c r="AD255" s="334" t="str">
        <f>IF($B255="","",INDEX('All CCC'!AD$7:AD$754,MATCH(WatchList!$B255,'All CCC'!$B$7:$B$754,0)))</f>
        <v/>
      </c>
      <c r="AE255" s="334" t="str">
        <f>IF($B255="","",INDEX('All CCC'!AE$7:AE$754,MATCH(WatchList!$B255,'All CCC'!$B$7:$B$754,0)))</f>
        <v/>
      </c>
      <c r="AF255" s="334" t="str">
        <f>IF($B255="","",INDEX('All CCC'!AF$7:AF$754,MATCH(WatchList!$B255,'All CCC'!$B$7:$B$754,0)))</f>
        <v/>
      </c>
      <c r="AG255" s="334" t="str">
        <f>IF($B255="","",INDEX('All CCC'!AG$7:AG$754,MATCH(WatchList!$B255,'All CCC'!$B$7:$B$754,0)))</f>
        <v/>
      </c>
      <c r="AH255" s="334" t="str">
        <f>IF($B255="","",INDEX('All CCC'!AH$7:AH$754,MATCH(WatchList!$B255,'All CCC'!$B$7:$B$754,0)))</f>
        <v/>
      </c>
      <c r="AI255" s="334" t="str">
        <f>IF($B255="","",INDEX('All CCC'!AI$7:AI$754,MATCH(WatchList!$B255,'All CCC'!$B$7:$B$754,0)))</f>
        <v/>
      </c>
      <c r="AJ255" s="334" t="str">
        <f>IF($B255="","",INDEX('All CCC'!AJ$7:AJ$754,MATCH(WatchList!$B255,'All CCC'!$B$7:$B$754,0)))</f>
        <v/>
      </c>
      <c r="AK255" s="334" t="str">
        <f>IF($B255="","",INDEX('All CCC'!AK$7:AK$754,MATCH(WatchList!$B255,'All CCC'!$B$7:$B$754,0)))</f>
        <v/>
      </c>
      <c r="AL255" s="334" t="str">
        <f>IF($B255="","",INDEX('All CCC'!AL$7:AL$754,MATCH(WatchList!$B255,'All CCC'!$B$7:$B$754,0)))</f>
        <v/>
      </c>
      <c r="AM255" s="334" t="str">
        <f>IF($B255="","",INDEX('All CCC'!AM$7:AM$754,MATCH(WatchList!$B255,'All CCC'!$B$7:$B$754,0)))</f>
        <v/>
      </c>
      <c r="AN255" s="334" t="str">
        <f>IF($B255="","",INDEX('All CCC'!AN$7:AN$754,MATCH(WatchList!$B255,'All CCC'!$B$7:$B$754,0)))</f>
        <v/>
      </c>
      <c r="AO255" s="334" t="str">
        <f>IF($B255="","",INDEX('All CCC'!AO$7:AO$754,MATCH(WatchList!$B255,'All CCC'!$B$7:$B$754,0)))</f>
        <v/>
      </c>
      <c r="AP255" s="334" t="str">
        <f>IF($B255="","",INDEX('All CCC'!AP$7:AP$754,MATCH(WatchList!$B255,'All CCC'!$B$7:$B$754,0)))</f>
        <v/>
      </c>
      <c r="AQ255" s="334" t="str">
        <f>IF($B255="","",INDEX('All CCC'!AQ$7:AQ$754,MATCH(WatchList!$B255,'All CCC'!$B$7:$B$754,0)))</f>
        <v/>
      </c>
      <c r="AR255" s="334" t="str">
        <f>IF($B255="","",INDEX('All CCC'!AR$7:AR$754,MATCH(WatchList!$B255,'All CCC'!$B$7:$B$754,0)))</f>
        <v/>
      </c>
      <c r="AS255" s="334" t="str">
        <f>IF($B255="","",INDEX('All CCC'!AS$7:AS$754,MATCH(WatchList!$B255,'All CCC'!$B$7:$B$754,0)))</f>
        <v/>
      </c>
      <c r="AT255" s="334" t="str">
        <f>IF($B255="","",INDEX('All CCC'!AT$7:AT$754,MATCH(WatchList!$B255,'All CCC'!$B$7:$B$754,0)))</f>
        <v/>
      </c>
      <c r="AU255" s="334" t="str">
        <f>IF($B255="","",INDEX('All CCC'!AU$7:AU$754,MATCH(WatchList!$B255,'All CCC'!$B$7:$B$754,0)))</f>
        <v/>
      </c>
      <c r="AV255" s="334" t="str">
        <f>IF($B255="","",INDEX('All CCC'!AV$7:AV$754,MATCH(WatchList!$B255,'All CCC'!$B$7:$B$754,0)))</f>
        <v/>
      </c>
      <c r="AW255" s="334" t="str">
        <f>IF($B255="","",INDEX('All CCC'!AW$7:AW$754,MATCH(WatchList!$B255,'All CCC'!$B$7:$B$754,0)))</f>
        <v/>
      </c>
      <c r="AX255" s="334" t="str">
        <f>IF($B255="","",INDEX('All CCC'!AX$7:AX$754,MATCH(WatchList!$B255,'All CCC'!$B$7:$B$754,0)))</f>
        <v/>
      </c>
      <c r="AY255" s="334" t="str">
        <f>IF($B255="","",INDEX('All CCC'!AY$7:AY$754,MATCH(WatchList!$B255,'All CCC'!$B$7:$B$754,0)))</f>
        <v/>
      </c>
      <c r="AZ255" s="334" t="str">
        <f>IF($B255="","",INDEX('All CCC'!AZ$7:AZ$754,MATCH(WatchList!$B255,'All CCC'!$B$7:$B$754,0)))</f>
        <v/>
      </c>
      <c r="BA255" s="334" t="str">
        <f>IF($B255="","",INDEX('All CCC'!BA$7:BA$754,MATCH(WatchList!$B255,'All CCC'!$B$7:$B$754,0)))</f>
        <v/>
      </c>
      <c r="BB255" s="334" t="str">
        <f>IF($B255="","",INDEX('All CCC'!BB$7:BB$754,MATCH(WatchList!$B255,'All CCC'!$B$7:$B$754,0)))</f>
        <v/>
      </c>
      <c r="BC255" s="334" t="str">
        <f>IF($B255="","",INDEX('All CCC'!BC$7:BC$754,MATCH(WatchList!$B255,'All CCC'!$B$7:$B$754,0)))</f>
        <v/>
      </c>
      <c r="BD255" s="334" t="str">
        <f>IF($B255="","",INDEX('All CCC'!BD$7:BD$754,MATCH(WatchList!$B255,'All CCC'!$B$7:$B$754,0)))</f>
        <v/>
      </c>
      <c r="BE255" s="334" t="str">
        <f>IF($B255="","",INDEX('All CCC'!BE$7:BE$754,MATCH(WatchList!$B255,'All CCC'!$B$7:$B$754,0)))</f>
        <v/>
      </c>
      <c r="BF255" s="334" t="str">
        <f>IF($B255="","",INDEX('All CCC'!BF$7:BF$754,MATCH(WatchList!$B255,'All CCC'!$B$7:$B$754,0)))</f>
        <v/>
      </c>
      <c r="BG255" s="334" t="str">
        <f>IF($B255="","",INDEX('All CCC'!BG$7:BG$754,MATCH(WatchList!$B255,'All CCC'!$B$7:$B$754,0)))</f>
        <v/>
      </c>
    </row>
    <row r="256" spans="1:59" x14ac:dyDescent="0.2">
      <c r="A256" s="333" t="str">
        <f>IF($B256="","",INDEX('All CCC'!A$7:A$754,MATCH(WatchList!$B256,'All CCC'!$B$7:$B$754,0)))</f>
        <v/>
      </c>
      <c r="B256" s="127"/>
      <c r="C256" s="334" t="str">
        <f>IF($B256="","",INDEX('All CCC'!C$7:C$754,MATCH(WatchList!$B256,'All CCC'!$B$7:$B$754,0)))</f>
        <v/>
      </c>
      <c r="D256" s="334" t="str">
        <f>IF($B256="","",INDEX('All CCC'!D$7:D$754,MATCH(WatchList!$B256,'All CCC'!$B$7:$B$754,0)))</f>
        <v/>
      </c>
      <c r="E256" s="334" t="str">
        <f>IF($B256="","",INDEX('All CCC'!E$7:E$754,MATCH(WatchList!$B256,'All CCC'!$B$7:$B$754,0)))</f>
        <v/>
      </c>
      <c r="F256" s="334" t="str">
        <f>IF($B256="","",INDEX('All CCC'!F$7:F$754,MATCH(WatchList!$B256,'All CCC'!$B$7:$B$754,0)))</f>
        <v/>
      </c>
      <c r="G256" s="334" t="str">
        <f>IF($B256="","",INDEX('All CCC'!G$7:G$754,MATCH(WatchList!$B256,'All CCC'!$B$7:$B$754,0)))</f>
        <v/>
      </c>
      <c r="H256" s="334" t="str">
        <f>IF($B256="","",INDEX('All CCC'!H$7:H$754,MATCH(WatchList!$B256,'All CCC'!$B$7:$B$754,0)))</f>
        <v/>
      </c>
      <c r="I256" s="334" t="str">
        <f>IF($B256="","",INDEX('All CCC'!I$7:I$754,MATCH(WatchList!$B256,'All CCC'!$B$7:$B$754,0)))</f>
        <v/>
      </c>
      <c r="J256" s="334" t="str">
        <f>IF($B256="","",INDEX('All CCC'!J$7:J$754,MATCH(WatchList!$B256,'All CCC'!$B$7:$B$754,0)))</f>
        <v/>
      </c>
      <c r="K256" s="334" t="str">
        <f>IF($B256="","",INDEX('All CCC'!K$7:K$754,MATCH(WatchList!$B256,'All CCC'!$B$7:$B$754,0)))</f>
        <v/>
      </c>
      <c r="L256" s="334" t="str">
        <f>IF($B256="","",INDEX('All CCC'!L$7:L$754,MATCH(WatchList!$B256,'All CCC'!$B$7:$B$754,0)))</f>
        <v/>
      </c>
      <c r="M256" s="334" t="str">
        <f>IF($B256="","",INDEX('All CCC'!M$7:M$754,MATCH(WatchList!$B256,'All CCC'!$B$7:$B$754,0)))</f>
        <v/>
      </c>
      <c r="N256" s="334" t="str">
        <f>IF($B256="","",INDEX('All CCC'!N$7:N$754,MATCH(WatchList!$B256,'All CCC'!$B$7:$B$754,0)))</f>
        <v/>
      </c>
      <c r="O256" s="334" t="str">
        <f>IF($B256="","",INDEX('All CCC'!O$7:O$754,MATCH(WatchList!$B256,'All CCC'!$B$7:$B$754,0)))</f>
        <v/>
      </c>
      <c r="P256" s="335" t="str">
        <f>IF($B256="","",INDEX('All CCC'!P$7:P$754,MATCH(WatchList!$B256,'All CCC'!$B$7:$B$754,0)))</f>
        <v/>
      </c>
      <c r="Q256" s="335" t="str">
        <f>IF($B256="","",INDEX('All CCC'!Q$7:Q$754,MATCH(WatchList!$B256,'All CCC'!$B$7:$B$754,0)))</f>
        <v/>
      </c>
      <c r="R256" s="334" t="str">
        <f>IF($B256="","",INDEX('All CCC'!R$7:R$754,MATCH(WatchList!$B256,'All CCC'!$B$7:$B$754,0)))</f>
        <v/>
      </c>
      <c r="S256" s="334" t="str">
        <f>IF($B256="","",INDEX('All CCC'!S$7:S$754,MATCH(WatchList!$B256,'All CCC'!$B$7:$B$754,0)))</f>
        <v/>
      </c>
      <c r="T256" s="334" t="str">
        <f>IF($B256="","",INDEX('All CCC'!T$7:T$754,MATCH(WatchList!$B256,'All CCC'!$B$7:$B$754,0)))</f>
        <v/>
      </c>
      <c r="U256" s="334" t="str">
        <f>IF($B256="","",INDEX('All CCC'!U$7:U$754,MATCH(WatchList!$B256,'All CCC'!$B$7:$B$754,0)))</f>
        <v/>
      </c>
      <c r="V256" s="334" t="str">
        <f>IF($B256="","",INDEX('All CCC'!V$7:V$754,MATCH(WatchList!$B256,'All CCC'!$B$7:$B$754,0)))</f>
        <v/>
      </c>
      <c r="W256" s="334" t="str">
        <f>IF($B256="","",INDEX('All CCC'!W$7:W$754,MATCH(WatchList!$B256,'All CCC'!$B$7:$B$754,0)))</f>
        <v/>
      </c>
      <c r="X256" s="334" t="str">
        <f>IF($B256="","",INDEX('All CCC'!X$7:X$754,MATCH(WatchList!$B256,'All CCC'!$B$7:$B$754,0)))</f>
        <v/>
      </c>
      <c r="Y256" s="334" t="str">
        <f>IF($B256="","",INDEX('All CCC'!Y$7:Y$754,MATCH(WatchList!$B256,'All CCC'!$B$7:$B$754,0)))</f>
        <v/>
      </c>
      <c r="Z256" s="334" t="str">
        <f>IF($B256="","",INDEX('All CCC'!Z$7:Z$754,MATCH(WatchList!$B256,'All CCC'!$B$7:$B$754,0)))</f>
        <v/>
      </c>
      <c r="AA256" s="334" t="str">
        <f>IF($B256="","",INDEX('All CCC'!AA$7:AA$754,MATCH(WatchList!$B256,'All CCC'!$B$7:$B$754,0)))</f>
        <v/>
      </c>
      <c r="AB256" s="334" t="str">
        <f>IF($B256="","",INDEX('All CCC'!AB$7:AB$754,MATCH(WatchList!$B256,'All CCC'!$B$7:$B$754,0)))</f>
        <v/>
      </c>
      <c r="AC256" s="334" t="str">
        <f>IF($B256="","",INDEX('All CCC'!AC$7:AC$754,MATCH(WatchList!$B256,'All CCC'!$B$7:$B$754,0)))</f>
        <v/>
      </c>
      <c r="AD256" s="334" t="str">
        <f>IF($B256="","",INDEX('All CCC'!AD$7:AD$754,MATCH(WatchList!$B256,'All CCC'!$B$7:$B$754,0)))</f>
        <v/>
      </c>
      <c r="AE256" s="334" t="str">
        <f>IF($B256="","",INDEX('All CCC'!AE$7:AE$754,MATCH(WatchList!$B256,'All CCC'!$B$7:$B$754,0)))</f>
        <v/>
      </c>
      <c r="AF256" s="334" t="str">
        <f>IF($B256="","",INDEX('All CCC'!AF$7:AF$754,MATCH(WatchList!$B256,'All CCC'!$B$7:$B$754,0)))</f>
        <v/>
      </c>
      <c r="AG256" s="334" t="str">
        <f>IF($B256="","",INDEX('All CCC'!AG$7:AG$754,MATCH(WatchList!$B256,'All CCC'!$B$7:$B$754,0)))</f>
        <v/>
      </c>
      <c r="AH256" s="334" t="str">
        <f>IF($B256="","",INDEX('All CCC'!AH$7:AH$754,MATCH(WatchList!$B256,'All CCC'!$B$7:$B$754,0)))</f>
        <v/>
      </c>
      <c r="AI256" s="334" t="str">
        <f>IF($B256="","",INDEX('All CCC'!AI$7:AI$754,MATCH(WatchList!$B256,'All CCC'!$B$7:$B$754,0)))</f>
        <v/>
      </c>
      <c r="AJ256" s="334" t="str">
        <f>IF($B256="","",INDEX('All CCC'!AJ$7:AJ$754,MATCH(WatchList!$B256,'All CCC'!$B$7:$B$754,0)))</f>
        <v/>
      </c>
      <c r="AK256" s="334" t="str">
        <f>IF($B256="","",INDEX('All CCC'!AK$7:AK$754,MATCH(WatchList!$B256,'All CCC'!$B$7:$B$754,0)))</f>
        <v/>
      </c>
      <c r="AL256" s="334" t="str">
        <f>IF($B256="","",INDEX('All CCC'!AL$7:AL$754,MATCH(WatchList!$B256,'All CCC'!$B$7:$B$754,0)))</f>
        <v/>
      </c>
      <c r="AM256" s="334" t="str">
        <f>IF($B256="","",INDEX('All CCC'!AM$7:AM$754,MATCH(WatchList!$B256,'All CCC'!$B$7:$B$754,0)))</f>
        <v/>
      </c>
      <c r="AN256" s="334" t="str">
        <f>IF($B256="","",INDEX('All CCC'!AN$7:AN$754,MATCH(WatchList!$B256,'All CCC'!$B$7:$B$754,0)))</f>
        <v/>
      </c>
      <c r="AO256" s="334" t="str">
        <f>IF($B256="","",INDEX('All CCC'!AO$7:AO$754,MATCH(WatchList!$B256,'All CCC'!$B$7:$B$754,0)))</f>
        <v/>
      </c>
      <c r="AP256" s="334" t="str">
        <f>IF($B256="","",INDEX('All CCC'!AP$7:AP$754,MATCH(WatchList!$B256,'All CCC'!$B$7:$B$754,0)))</f>
        <v/>
      </c>
      <c r="AQ256" s="334" t="str">
        <f>IF($B256="","",INDEX('All CCC'!AQ$7:AQ$754,MATCH(WatchList!$B256,'All CCC'!$B$7:$B$754,0)))</f>
        <v/>
      </c>
      <c r="AR256" s="334" t="str">
        <f>IF($B256="","",INDEX('All CCC'!AR$7:AR$754,MATCH(WatchList!$B256,'All CCC'!$B$7:$B$754,0)))</f>
        <v/>
      </c>
      <c r="AS256" s="334" t="str">
        <f>IF($B256="","",INDEX('All CCC'!AS$7:AS$754,MATCH(WatchList!$B256,'All CCC'!$B$7:$B$754,0)))</f>
        <v/>
      </c>
      <c r="AT256" s="334" t="str">
        <f>IF($B256="","",INDEX('All CCC'!AT$7:AT$754,MATCH(WatchList!$B256,'All CCC'!$B$7:$B$754,0)))</f>
        <v/>
      </c>
      <c r="AU256" s="334" t="str">
        <f>IF($B256="","",INDEX('All CCC'!AU$7:AU$754,MATCH(WatchList!$B256,'All CCC'!$B$7:$B$754,0)))</f>
        <v/>
      </c>
      <c r="AV256" s="334" t="str">
        <f>IF($B256="","",INDEX('All CCC'!AV$7:AV$754,MATCH(WatchList!$B256,'All CCC'!$B$7:$B$754,0)))</f>
        <v/>
      </c>
      <c r="AW256" s="334" t="str">
        <f>IF($B256="","",INDEX('All CCC'!AW$7:AW$754,MATCH(WatchList!$B256,'All CCC'!$B$7:$B$754,0)))</f>
        <v/>
      </c>
      <c r="AX256" s="334" t="str">
        <f>IF($B256="","",INDEX('All CCC'!AX$7:AX$754,MATCH(WatchList!$B256,'All CCC'!$B$7:$B$754,0)))</f>
        <v/>
      </c>
      <c r="AY256" s="334" t="str">
        <f>IF($B256="","",INDEX('All CCC'!AY$7:AY$754,MATCH(WatchList!$B256,'All CCC'!$B$7:$B$754,0)))</f>
        <v/>
      </c>
      <c r="AZ256" s="334" t="str">
        <f>IF($B256="","",INDEX('All CCC'!AZ$7:AZ$754,MATCH(WatchList!$B256,'All CCC'!$B$7:$B$754,0)))</f>
        <v/>
      </c>
      <c r="BA256" s="334" t="str">
        <f>IF($B256="","",INDEX('All CCC'!BA$7:BA$754,MATCH(WatchList!$B256,'All CCC'!$B$7:$B$754,0)))</f>
        <v/>
      </c>
      <c r="BB256" s="334" t="str">
        <f>IF($B256="","",INDEX('All CCC'!BB$7:BB$754,MATCH(WatchList!$B256,'All CCC'!$B$7:$B$754,0)))</f>
        <v/>
      </c>
      <c r="BC256" s="334" t="str">
        <f>IF($B256="","",INDEX('All CCC'!BC$7:BC$754,MATCH(WatchList!$B256,'All CCC'!$B$7:$B$754,0)))</f>
        <v/>
      </c>
      <c r="BD256" s="334" t="str">
        <f>IF($B256="","",INDEX('All CCC'!BD$7:BD$754,MATCH(WatchList!$B256,'All CCC'!$B$7:$B$754,0)))</f>
        <v/>
      </c>
      <c r="BE256" s="334" t="str">
        <f>IF($B256="","",INDEX('All CCC'!BE$7:BE$754,MATCH(WatchList!$B256,'All CCC'!$B$7:$B$754,0)))</f>
        <v/>
      </c>
      <c r="BF256" s="334" t="str">
        <f>IF($B256="","",INDEX('All CCC'!BF$7:BF$754,MATCH(WatchList!$B256,'All CCC'!$B$7:$B$754,0)))</f>
        <v/>
      </c>
      <c r="BG256" s="334" t="str">
        <f>IF($B256="","",INDEX('All CCC'!BG$7:BG$754,MATCH(WatchList!$B256,'All CCC'!$B$7:$B$754,0)))</f>
        <v/>
      </c>
    </row>
    <row r="257" spans="1:59" x14ac:dyDescent="0.2">
      <c r="A257" s="333" t="str">
        <f>IF($B257="","",INDEX('All CCC'!A$7:A$754,MATCH(WatchList!$B257,'All CCC'!$B$7:$B$754,0)))</f>
        <v/>
      </c>
      <c r="B257" s="127"/>
      <c r="C257" s="334" t="str">
        <f>IF($B257="","",INDEX('All CCC'!C$7:C$754,MATCH(WatchList!$B257,'All CCC'!$B$7:$B$754,0)))</f>
        <v/>
      </c>
      <c r="D257" s="334" t="str">
        <f>IF($B257="","",INDEX('All CCC'!D$7:D$754,MATCH(WatchList!$B257,'All CCC'!$B$7:$B$754,0)))</f>
        <v/>
      </c>
      <c r="E257" s="334" t="str">
        <f>IF($B257="","",INDEX('All CCC'!E$7:E$754,MATCH(WatchList!$B257,'All CCC'!$B$7:$B$754,0)))</f>
        <v/>
      </c>
      <c r="F257" s="334" t="str">
        <f>IF($B257="","",INDEX('All CCC'!F$7:F$754,MATCH(WatchList!$B257,'All CCC'!$B$7:$B$754,0)))</f>
        <v/>
      </c>
      <c r="G257" s="334" t="str">
        <f>IF($B257="","",INDEX('All CCC'!G$7:G$754,MATCH(WatchList!$B257,'All CCC'!$B$7:$B$754,0)))</f>
        <v/>
      </c>
      <c r="H257" s="334" t="str">
        <f>IF($B257="","",INDEX('All CCC'!H$7:H$754,MATCH(WatchList!$B257,'All CCC'!$B$7:$B$754,0)))</f>
        <v/>
      </c>
      <c r="I257" s="334" t="str">
        <f>IF($B257="","",INDEX('All CCC'!I$7:I$754,MATCH(WatchList!$B257,'All CCC'!$B$7:$B$754,0)))</f>
        <v/>
      </c>
      <c r="J257" s="334" t="str">
        <f>IF($B257="","",INDEX('All CCC'!J$7:J$754,MATCH(WatchList!$B257,'All CCC'!$B$7:$B$754,0)))</f>
        <v/>
      </c>
      <c r="K257" s="334" t="str">
        <f>IF($B257="","",INDEX('All CCC'!K$7:K$754,MATCH(WatchList!$B257,'All CCC'!$B$7:$B$754,0)))</f>
        <v/>
      </c>
      <c r="L257" s="334" t="str">
        <f>IF($B257="","",INDEX('All CCC'!L$7:L$754,MATCH(WatchList!$B257,'All CCC'!$B$7:$B$754,0)))</f>
        <v/>
      </c>
      <c r="M257" s="334" t="str">
        <f>IF($B257="","",INDEX('All CCC'!M$7:M$754,MATCH(WatchList!$B257,'All CCC'!$B$7:$B$754,0)))</f>
        <v/>
      </c>
      <c r="N257" s="334" t="str">
        <f>IF($B257="","",INDEX('All CCC'!N$7:N$754,MATCH(WatchList!$B257,'All CCC'!$B$7:$B$754,0)))</f>
        <v/>
      </c>
      <c r="O257" s="334" t="str">
        <f>IF($B257="","",INDEX('All CCC'!O$7:O$754,MATCH(WatchList!$B257,'All CCC'!$B$7:$B$754,0)))</f>
        <v/>
      </c>
      <c r="P257" s="335" t="str">
        <f>IF($B257="","",INDEX('All CCC'!P$7:P$754,MATCH(WatchList!$B257,'All CCC'!$B$7:$B$754,0)))</f>
        <v/>
      </c>
      <c r="Q257" s="335" t="str">
        <f>IF($B257="","",INDEX('All CCC'!Q$7:Q$754,MATCH(WatchList!$B257,'All CCC'!$B$7:$B$754,0)))</f>
        <v/>
      </c>
      <c r="R257" s="334" t="str">
        <f>IF($B257="","",INDEX('All CCC'!R$7:R$754,MATCH(WatchList!$B257,'All CCC'!$B$7:$B$754,0)))</f>
        <v/>
      </c>
      <c r="S257" s="334" t="str">
        <f>IF($B257="","",INDEX('All CCC'!S$7:S$754,MATCH(WatchList!$B257,'All CCC'!$B$7:$B$754,0)))</f>
        <v/>
      </c>
      <c r="T257" s="334" t="str">
        <f>IF($B257="","",INDEX('All CCC'!T$7:T$754,MATCH(WatchList!$B257,'All CCC'!$B$7:$B$754,0)))</f>
        <v/>
      </c>
      <c r="U257" s="334" t="str">
        <f>IF($B257="","",INDEX('All CCC'!U$7:U$754,MATCH(WatchList!$B257,'All CCC'!$B$7:$B$754,0)))</f>
        <v/>
      </c>
      <c r="V257" s="334" t="str">
        <f>IF($B257="","",INDEX('All CCC'!V$7:V$754,MATCH(WatchList!$B257,'All CCC'!$B$7:$B$754,0)))</f>
        <v/>
      </c>
      <c r="W257" s="334" t="str">
        <f>IF($B257="","",INDEX('All CCC'!W$7:W$754,MATCH(WatchList!$B257,'All CCC'!$B$7:$B$754,0)))</f>
        <v/>
      </c>
      <c r="X257" s="334" t="str">
        <f>IF($B257="","",INDEX('All CCC'!X$7:X$754,MATCH(WatchList!$B257,'All CCC'!$B$7:$B$754,0)))</f>
        <v/>
      </c>
      <c r="Y257" s="334" t="str">
        <f>IF($B257="","",INDEX('All CCC'!Y$7:Y$754,MATCH(WatchList!$B257,'All CCC'!$B$7:$B$754,0)))</f>
        <v/>
      </c>
      <c r="Z257" s="334" t="str">
        <f>IF($B257="","",INDEX('All CCC'!Z$7:Z$754,MATCH(WatchList!$B257,'All CCC'!$B$7:$B$754,0)))</f>
        <v/>
      </c>
      <c r="AA257" s="334" t="str">
        <f>IF($B257="","",INDEX('All CCC'!AA$7:AA$754,MATCH(WatchList!$B257,'All CCC'!$B$7:$B$754,0)))</f>
        <v/>
      </c>
      <c r="AB257" s="334" t="str">
        <f>IF($B257="","",INDEX('All CCC'!AB$7:AB$754,MATCH(WatchList!$B257,'All CCC'!$B$7:$B$754,0)))</f>
        <v/>
      </c>
      <c r="AC257" s="334" t="str">
        <f>IF($B257="","",INDEX('All CCC'!AC$7:AC$754,MATCH(WatchList!$B257,'All CCC'!$B$7:$B$754,0)))</f>
        <v/>
      </c>
      <c r="AD257" s="334" t="str">
        <f>IF($B257="","",INDEX('All CCC'!AD$7:AD$754,MATCH(WatchList!$B257,'All CCC'!$B$7:$B$754,0)))</f>
        <v/>
      </c>
      <c r="AE257" s="334" t="str">
        <f>IF($B257="","",INDEX('All CCC'!AE$7:AE$754,MATCH(WatchList!$B257,'All CCC'!$B$7:$B$754,0)))</f>
        <v/>
      </c>
      <c r="AF257" s="334" t="str">
        <f>IF($B257="","",INDEX('All CCC'!AF$7:AF$754,MATCH(WatchList!$B257,'All CCC'!$B$7:$B$754,0)))</f>
        <v/>
      </c>
      <c r="AG257" s="334" t="str">
        <f>IF($B257="","",INDEX('All CCC'!AG$7:AG$754,MATCH(WatchList!$B257,'All CCC'!$B$7:$B$754,0)))</f>
        <v/>
      </c>
      <c r="AH257" s="334" t="str">
        <f>IF($B257="","",INDEX('All CCC'!AH$7:AH$754,MATCH(WatchList!$B257,'All CCC'!$B$7:$B$754,0)))</f>
        <v/>
      </c>
      <c r="AI257" s="334" t="str">
        <f>IF($B257="","",INDEX('All CCC'!AI$7:AI$754,MATCH(WatchList!$B257,'All CCC'!$B$7:$B$754,0)))</f>
        <v/>
      </c>
      <c r="AJ257" s="334" t="str">
        <f>IF($B257="","",INDEX('All CCC'!AJ$7:AJ$754,MATCH(WatchList!$B257,'All CCC'!$B$7:$B$754,0)))</f>
        <v/>
      </c>
      <c r="AK257" s="334" t="str">
        <f>IF($B257="","",INDEX('All CCC'!AK$7:AK$754,MATCH(WatchList!$B257,'All CCC'!$B$7:$B$754,0)))</f>
        <v/>
      </c>
      <c r="AL257" s="334" t="str">
        <f>IF($B257="","",INDEX('All CCC'!AL$7:AL$754,MATCH(WatchList!$B257,'All CCC'!$B$7:$B$754,0)))</f>
        <v/>
      </c>
      <c r="AM257" s="334" t="str">
        <f>IF($B257="","",INDEX('All CCC'!AM$7:AM$754,MATCH(WatchList!$B257,'All CCC'!$B$7:$B$754,0)))</f>
        <v/>
      </c>
      <c r="AN257" s="334" t="str">
        <f>IF($B257="","",INDEX('All CCC'!AN$7:AN$754,MATCH(WatchList!$B257,'All CCC'!$B$7:$B$754,0)))</f>
        <v/>
      </c>
      <c r="AO257" s="334" t="str">
        <f>IF($B257="","",INDEX('All CCC'!AO$7:AO$754,MATCH(WatchList!$B257,'All CCC'!$B$7:$B$754,0)))</f>
        <v/>
      </c>
      <c r="AP257" s="334" t="str">
        <f>IF($B257="","",INDEX('All CCC'!AP$7:AP$754,MATCH(WatchList!$B257,'All CCC'!$B$7:$B$754,0)))</f>
        <v/>
      </c>
      <c r="AQ257" s="334" t="str">
        <f>IF($B257="","",INDEX('All CCC'!AQ$7:AQ$754,MATCH(WatchList!$B257,'All CCC'!$B$7:$B$754,0)))</f>
        <v/>
      </c>
      <c r="AR257" s="334" t="str">
        <f>IF($B257="","",INDEX('All CCC'!AR$7:AR$754,MATCH(WatchList!$B257,'All CCC'!$B$7:$B$754,0)))</f>
        <v/>
      </c>
      <c r="AS257" s="334" t="str">
        <f>IF($B257="","",INDEX('All CCC'!AS$7:AS$754,MATCH(WatchList!$B257,'All CCC'!$B$7:$B$754,0)))</f>
        <v/>
      </c>
      <c r="AT257" s="334" t="str">
        <f>IF($B257="","",INDEX('All CCC'!AT$7:AT$754,MATCH(WatchList!$B257,'All CCC'!$B$7:$B$754,0)))</f>
        <v/>
      </c>
      <c r="AU257" s="334" t="str">
        <f>IF($B257="","",INDEX('All CCC'!AU$7:AU$754,MATCH(WatchList!$B257,'All CCC'!$B$7:$B$754,0)))</f>
        <v/>
      </c>
      <c r="AV257" s="334" t="str">
        <f>IF($B257="","",INDEX('All CCC'!AV$7:AV$754,MATCH(WatchList!$B257,'All CCC'!$B$7:$B$754,0)))</f>
        <v/>
      </c>
      <c r="AW257" s="334" t="str">
        <f>IF($B257="","",INDEX('All CCC'!AW$7:AW$754,MATCH(WatchList!$B257,'All CCC'!$B$7:$B$754,0)))</f>
        <v/>
      </c>
      <c r="AX257" s="334" t="str">
        <f>IF($B257="","",INDEX('All CCC'!AX$7:AX$754,MATCH(WatchList!$B257,'All CCC'!$B$7:$B$754,0)))</f>
        <v/>
      </c>
      <c r="AY257" s="334" t="str">
        <f>IF($B257="","",INDEX('All CCC'!AY$7:AY$754,MATCH(WatchList!$B257,'All CCC'!$B$7:$B$754,0)))</f>
        <v/>
      </c>
      <c r="AZ257" s="334" t="str">
        <f>IF($B257="","",INDEX('All CCC'!AZ$7:AZ$754,MATCH(WatchList!$B257,'All CCC'!$B$7:$B$754,0)))</f>
        <v/>
      </c>
      <c r="BA257" s="334" t="str">
        <f>IF($B257="","",INDEX('All CCC'!BA$7:BA$754,MATCH(WatchList!$B257,'All CCC'!$B$7:$B$754,0)))</f>
        <v/>
      </c>
      <c r="BB257" s="334" t="str">
        <f>IF($B257="","",INDEX('All CCC'!BB$7:BB$754,MATCH(WatchList!$B257,'All CCC'!$B$7:$B$754,0)))</f>
        <v/>
      </c>
      <c r="BC257" s="334" t="str">
        <f>IF($B257="","",INDEX('All CCC'!BC$7:BC$754,MATCH(WatchList!$B257,'All CCC'!$B$7:$B$754,0)))</f>
        <v/>
      </c>
      <c r="BD257" s="334" t="str">
        <f>IF($B257="","",INDEX('All CCC'!BD$7:BD$754,MATCH(WatchList!$B257,'All CCC'!$B$7:$B$754,0)))</f>
        <v/>
      </c>
      <c r="BE257" s="334" t="str">
        <f>IF($B257="","",INDEX('All CCC'!BE$7:BE$754,MATCH(WatchList!$B257,'All CCC'!$B$7:$B$754,0)))</f>
        <v/>
      </c>
      <c r="BF257" s="334" t="str">
        <f>IF($B257="","",INDEX('All CCC'!BF$7:BF$754,MATCH(WatchList!$B257,'All CCC'!$B$7:$B$754,0)))</f>
        <v/>
      </c>
      <c r="BG257" s="334" t="str">
        <f>IF($B257="","",INDEX('All CCC'!BG$7:BG$754,MATCH(WatchList!$B257,'All CCC'!$B$7:$B$754,0)))</f>
        <v/>
      </c>
    </row>
    <row r="258" spans="1:59" x14ac:dyDescent="0.2">
      <c r="A258" s="333" t="str">
        <f>IF($B258="","",INDEX('All CCC'!A$7:A$754,MATCH(WatchList!$B258,'All CCC'!$B$7:$B$754,0)))</f>
        <v/>
      </c>
      <c r="B258" s="127"/>
      <c r="C258" s="334" t="str">
        <f>IF($B258="","",INDEX('All CCC'!C$7:C$754,MATCH(WatchList!$B258,'All CCC'!$B$7:$B$754,0)))</f>
        <v/>
      </c>
      <c r="D258" s="334" t="str">
        <f>IF($B258="","",INDEX('All CCC'!D$7:D$754,MATCH(WatchList!$B258,'All CCC'!$B$7:$B$754,0)))</f>
        <v/>
      </c>
      <c r="E258" s="334" t="str">
        <f>IF($B258="","",INDEX('All CCC'!E$7:E$754,MATCH(WatchList!$B258,'All CCC'!$B$7:$B$754,0)))</f>
        <v/>
      </c>
      <c r="F258" s="334" t="str">
        <f>IF($B258="","",INDEX('All CCC'!F$7:F$754,MATCH(WatchList!$B258,'All CCC'!$B$7:$B$754,0)))</f>
        <v/>
      </c>
      <c r="G258" s="334" t="str">
        <f>IF($B258="","",INDEX('All CCC'!G$7:G$754,MATCH(WatchList!$B258,'All CCC'!$B$7:$B$754,0)))</f>
        <v/>
      </c>
      <c r="H258" s="334" t="str">
        <f>IF($B258="","",INDEX('All CCC'!H$7:H$754,MATCH(WatchList!$B258,'All CCC'!$B$7:$B$754,0)))</f>
        <v/>
      </c>
      <c r="I258" s="334" t="str">
        <f>IF($B258="","",INDEX('All CCC'!I$7:I$754,MATCH(WatchList!$B258,'All CCC'!$B$7:$B$754,0)))</f>
        <v/>
      </c>
      <c r="J258" s="334" t="str">
        <f>IF($B258="","",INDEX('All CCC'!J$7:J$754,MATCH(WatchList!$B258,'All CCC'!$B$7:$B$754,0)))</f>
        <v/>
      </c>
      <c r="K258" s="334" t="str">
        <f>IF($B258="","",INDEX('All CCC'!K$7:K$754,MATCH(WatchList!$B258,'All CCC'!$B$7:$B$754,0)))</f>
        <v/>
      </c>
      <c r="L258" s="334" t="str">
        <f>IF($B258="","",INDEX('All CCC'!L$7:L$754,MATCH(WatchList!$B258,'All CCC'!$B$7:$B$754,0)))</f>
        <v/>
      </c>
      <c r="M258" s="334" t="str">
        <f>IF($B258="","",INDEX('All CCC'!M$7:M$754,MATCH(WatchList!$B258,'All CCC'!$B$7:$B$754,0)))</f>
        <v/>
      </c>
      <c r="N258" s="334" t="str">
        <f>IF($B258="","",INDEX('All CCC'!N$7:N$754,MATCH(WatchList!$B258,'All CCC'!$B$7:$B$754,0)))</f>
        <v/>
      </c>
      <c r="O258" s="334" t="str">
        <f>IF($B258="","",INDEX('All CCC'!O$7:O$754,MATCH(WatchList!$B258,'All CCC'!$B$7:$B$754,0)))</f>
        <v/>
      </c>
      <c r="P258" s="335" t="str">
        <f>IF($B258="","",INDEX('All CCC'!P$7:P$754,MATCH(WatchList!$B258,'All CCC'!$B$7:$B$754,0)))</f>
        <v/>
      </c>
      <c r="Q258" s="335" t="str">
        <f>IF($B258="","",INDEX('All CCC'!Q$7:Q$754,MATCH(WatchList!$B258,'All CCC'!$B$7:$B$754,0)))</f>
        <v/>
      </c>
      <c r="R258" s="334" t="str">
        <f>IF($B258="","",INDEX('All CCC'!R$7:R$754,MATCH(WatchList!$B258,'All CCC'!$B$7:$B$754,0)))</f>
        <v/>
      </c>
      <c r="S258" s="334" t="str">
        <f>IF($B258="","",INDEX('All CCC'!S$7:S$754,MATCH(WatchList!$B258,'All CCC'!$B$7:$B$754,0)))</f>
        <v/>
      </c>
      <c r="T258" s="334" t="str">
        <f>IF($B258="","",INDEX('All CCC'!T$7:T$754,MATCH(WatchList!$B258,'All CCC'!$B$7:$B$754,0)))</f>
        <v/>
      </c>
      <c r="U258" s="334" t="str">
        <f>IF($B258="","",INDEX('All CCC'!U$7:U$754,MATCH(WatchList!$B258,'All CCC'!$B$7:$B$754,0)))</f>
        <v/>
      </c>
      <c r="V258" s="334" t="str">
        <f>IF($B258="","",INDEX('All CCC'!V$7:V$754,MATCH(WatchList!$B258,'All CCC'!$B$7:$B$754,0)))</f>
        <v/>
      </c>
      <c r="W258" s="334" t="str">
        <f>IF($B258="","",INDEX('All CCC'!W$7:W$754,MATCH(WatchList!$B258,'All CCC'!$B$7:$B$754,0)))</f>
        <v/>
      </c>
      <c r="X258" s="334" t="str">
        <f>IF($B258="","",INDEX('All CCC'!X$7:X$754,MATCH(WatchList!$B258,'All CCC'!$B$7:$B$754,0)))</f>
        <v/>
      </c>
      <c r="Y258" s="334" t="str">
        <f>IF($B258="","",INDEX('All CCC'!Y$7:Y$754,MATCH(WatchList!$B258,'All CCC'!$B$7:$B$754,0)))</f>
        <v/>
      </c>
      <c r="Z258" s="334" t="str">
        <f>IF($B258="","",INDEX('All CCC'!Z$7:Z$754,MATCH(WatchList!$B258,'All CCC'!$B$7:$B$754,0)))</f>
        <v/>
      </c>
      <c r="AA258" s="334" t="str">
        <f>IF($B258="","",INDEX('All CCC'!AA$7:AA$754,MATCH(WatchList!$B258,'All CCC'!$B$7:$B$754,0)))</f>
        <v/>
      </c>
      <c r="AB258" s="334" t="str">
        <f>IF($B258="","",INDEX('All CCC'!AB$7:AB$754,MATCH(WatchList!$B258,'All CCC'!$B$7:$B$754,0)))</f>
        <v/>
      </c>
      <c r="AC258" s="334" t="str">
        <f>IF($B258="","",INDEX('All CCC'!AC$7:AC$754,MATCH(WatchList!$B258,'All CCC'!$B$7:$B$754,0)))</f>
        <v/>
      </c>
      <c r="AD258" s="334" t="str">
        <f>IF($B258="","",INDEX('All CCC'!AD$7:AD$754,MATCH(WatchList!$B258,'All CCC'!$B$7:$B$754,0)))</f>
        <v/>
      </c>
      <c r="AE258" s="334" t="str">
        <f>IF($B258="","",INDEX('All CCC'!AE$7:AE$754,MATCH(WatchList!$B258,'All CCC'!$B$7:$B$754,0)))</f>
        <v/>
      </c>
      <c r="AF258" s="334" t="str">
        <f>IF($B258="","",INDEX('All CCC'!AF$7:AF$754,MATCH(WatchList!$B258,'All CCC'!$B$7:$B$754,0)))</f>
        <v/>
      </c>
      <c r="AG258" s="334" t="str">
        <f>IF($B258="","",INDEX('All CCC'!AG$7:AG$754,MATCH(WatchList!$B258,'All CCC'!$B$7:$B$754,0)))</f>
        <v/>
      </c>
      <c r="AH258" s="334" t="str">
        <f>IF($B258="","",INDEX('All CCC'!AH$7:AH$754,MATCH(WatchList!$B258,'All CCC'!$B$7:$B$754,0)))</f>
        <v/>
      </c>
      <c r="AI258" s="334" t="str">
        <f>IF($B258="","",INDEX('All CCC'!AI$7:AI$754,MATCH(WatchList!$B258,'All CCC'!$B$7:$B$754,0)))</f>
        <v/>
      </c>
      <c r="AJ258" s="334" t="str">
        <f>IF($B258="","",INDEX('All CCC'!AJ$7:AJ$754,MATCH(WatchList!$B258,'All CCC'!$B$7:$B$754,0)))</f>
        <v/>
      </c>
      <c r="AK258" s="334" t="str">
        <f>IF($B258="","",INDEX('All CCC'!AK$7:AK$754,MATCH(WatchList!$B258,'All CCC'!$B$7:$B$754,0)))</f>
        <v/>
      </c>
      <c r="AL258" s="334" t="str">
        <f>IF($B258="","",INDEX('All CCC'!AL$7:AL$754,MATCH(WatchList!$B258,'All CCC'!$B$7:$B$754,0)))</f>
        <v/>
      </c>
      <c r="AM258" s="334" t="str">
        <f>IF($B258="","",INDEX('All CCC'!AM$7:AM$754,MATCH(WatchList!$B258,'All CCC'!$B$7:$B$754,0)))</f>
        <v/>
      </c>
      <c r="AN258" s="334" t="str">
        <f>IF($B258="","",INDEX('All CCC'!AN$7:AN$754,MATCH(WatchList!$B258,'All CCC'!$B$7:$B$754,0)))</f>
        <v/>
      </c>
      <c r="AO258" s="334" t="str">
        <f>IF($B258="","",INDEX('All CCC'!AO$7:AO$754,MATCH(WatchList!$B258,'All CCC'!$B$7:$B$754,0)))</f>
        <v/>
      </c>
      <c r="AP258" s="334" t="str">
        <f>IF($B258="","",INDEX('All CCC'!AP$7:AP$754,MATCH(WatchList!$B258,'All CCC'!$B$7:$B$754,0)))</f>
        <v/>
      </c>
      <c r="AQ258" s="334" t="str">
        <f>IF($B258="","",INDEX('All CCC'!AQ$7:AQ$754,MATCH(WatchList!$B258,'All CCC'!$B$7:$B$754,0)))</f>
        <v/>
      </c>
      <c r="AR258" s="334" t="str">
        <f>IF($B258="","",INDEX('All CCC'!AR$7:AR$754,MATCH(WatchList!$B258,'All CCC'!$B$7:$B$754,0)))</f>
        <v/>
      </c>
      <c r="AS258" s="334" t="str">
        <f>IF($B258="","",INDEX('All CCC'!AS$7:AS$754,MATCH(WatchList!$B258,'All CCC'!$B$7:$B$754,0)))</f>
        <v/>
      </c>
      <c r="AT258" s="334" t="str">
        <f>IF($B258="","",INDEX('All CCC'!AT$7:AT$754,MATCH(WatchList!$B258,'All CCC'!$B$7:$B$754,0)))</f>
        <v/>
      </c>
      <c r="AU258" s="334" t="str">
        <f>IF($B258="","",INDEX('All CCC'!AU$7:AU$754,MATCH(WatchList!$B258,'All CCC'!$B$7:$B$754,0)))</f>
        <v/>
      </c>
      <c r="AV258" s="334" t="str">
        <f>IF($B258="","",INDEX('All CCC'!AV$7:AV$754,MATCH(WatchList!$B258,'All CCC'!$B$7:$B$754,0)))</f>
        <v/>
      </c>
      <c r="AW258" s="334" t="str">
        <f>IF($B258="","",INDEX('All CCC'!AW$7:AW$754,MATCH(WatchList!$B258,'All CCC'!$B$7:$B$754,0)))</f>
        <v/>
      </c>
      <c r="AX258" s="334" t="str">
        <f>IF($B258="","",INDEX('All CCC'!AX$7:AX$754,MATCH(WatchList!$B258,'All CCC'!$B$7:$B$754,0)))</f>
        <v/>
      </c>
      <c r="AY258" s="334" t="str">
        <f>IF($B258="","",INDEX('All CCC'!AY$7:AY$754,MATCH(WatchList!$B258,'All CCC'!$B$7:$B$754,0)))</f>
        <v/>
      </c>
      <c r="AZ258" s="334" t="str">
        <f>IF($B258="","",INDEX('All CCC'!AZ$7:AZ$754,MATCH(WatchList!$B258,'All CCC'!$B$7:$B$754,0)))</f>
        <v/>
      </c>
      <c r="BA258" s="334" t="str">
        <f>IF($B258="","",INDEX('All CCC'!BA$7:BA$754,MATCH(WatchList!$B258,'All CCC'!$B$7:$B$754,0)))</f>
        <v/>
      </c>
      <c r="BB258" s="334" t="str">
        <f>IF($B258="","",INDEX('All CCC'!BB$7:BB$754,MATCH(WatchList!$B258,'All CCC'!$B$7:$B$754,0)))</f>
        <v/>
      </c>
      <c r="BC258" s="334" t="str">
        <f>IF($B258="","",INDEX('All CCC'!BC$7:BC$754,MATCH(WatchList!$B258,'All CCC'!$B$7:$B$754,0)))</f>
        <v/>
      </c>
      <c r="BD258" s="334" t="str">
        <f>IF($B258="","",INDEX('All CCC'!BD$7:BD$754,MATCH(WatchList!$B258,'All CCC'!$B$7:$B$754,0)))</f>
        <v/>
      </c>
      <c r="BE258" s="334" t="str">
        <f>IF($B258="","",INDEX('All CCC'!BE$7:BE$754,MATCH(WatchList!$B258,'All CCC'!$B$7:$B$754,0)))</f>
        <v/>
      </c>
      <c r="BF258" s="334" t="str">
        <f>IF($B258="","",INDEX('All CCC'!BF$7:BF$754,MATCH(WatchList!$B258,'All CCC'!$B$7:$B$754,0)))</f>
        <v/>
      </c>
      <c r="BG258" s="334" t="str">
        <f>IF($B258="","",INDEX('All CCC'!BG$7:BG$754,MATCH(WatchList!$B258,'All CCC'!$B$7:$B$754,0)))</f>
        <v/>
      </c>
    </row>
    <row r="259" spans="1:59" x14ac:dyDescent="0.2">
      <c r="A259" s="333" t="str">
        <f>IF($B259="","",INDEX('All CCC'!A$7:A$754,MATCH(WatchList!$B259,'All CCC'!$B$7:$B$754,0)))</f>
        <v/>
      </c>
      <c r="B259" s="127"/>
      <c r="C259" s="334" t="str">
        <f>IF($B259="","",INDEX('All CCC'!C$7:C$754,MATCH(WatchList!$B259,'All CCC'!$B$7:$B$754,0)))</f>
        <v/>
      </c>
      <c r="D259" s="334" t="str">
        <f>IF($B259="","",INDEX('All CCC'!D$7:D$754,MATCH(WatchList!$B259,'All CCC'!$B$7:$B$754,0)))</f>
        <v/>
      </c>
      <c r="E259" s="334" t="str">
        <f>IF($B259="","",INDEX('All CCC'!E$7:E$754,MATCH(WatchList!$B259,'All CCC'!$B$7:$B$754,0)))</f>
        <v/>
      </c>
      <c r="F259" s="334" t="str">
        <f>IF($B259="","",INDEX('All CCC'!F$7:F$754,MATCH(WatchList!$B259,'All CCC'!$B$7:$B$754,0)))</f>
        <v/>
      </c>
      <c r="G259" s="334" t="str">
        <f>IF($B259="","",INDEX('All CCC'!G$7:G$754,MATCH(WatchList!$B259,'All CCC'!$B$7:$B$754,0)))</f>
        <v/>
      </c>
      <c r="H259" s="334" t="str">
        <f>IF($B259="","",INDEX('All CCC'!H$7:H$754,MATCH(WatchList!$B259,'All CCC'!$B$7:$B$754,0)))</f>
        <v/>
      </c>
      <c r="I259" s="334" t="str">
        <f>IF($B259="","",INDEX('All CCC'!I$7:I$754,MATCH(WatchList!$B259,'All CCC'!$B$7:$B$754,0)))</f>
        <v/>
      </c>
      <c r="J259" s="334" t="str">
        <f>IF($B259="","",INDEX('All CCC'!J$7:J$754,MATCH(WatchList!$B259,'All CCC'!$B$7:$B$754,0)))</f>
        <v/>
      </c>
      <c r="K259" s="334" t="str">
        <f>IF($B259="","",INDEX('All CCC'!K$7:K$754,MATCH(WatchList!$B259,'All CCC'!$B$7:$B$754,0)))</f>
        <v/>
      </c>
      <c r="L259" s="334" t="str">
        <f>IF($B259="","",INDEX('All CCC'!L$7:L$754,MATCH(WatchList!$B259,'All CCC'!$B$7:$B$754,0)))</f>
        <v/>
      </c>
      <c r="M259" s="334" t="str">
        <f>IF($B259="","",INDEX('All CCC'!M$7:M$754,MATCH(WatchList!$B259,'All CCC'!$B$7:$B$754,0)))</f>
        <v/>
      </c>
      <c r="N259" s="334" t="str">
        <f>IF($B259="","",INDEX('All CCC'!N$7:N$754,MATCH(WatchList!$B259,'All CCC'!$B$7:$B$754,0)))</f>
        <v/>
      </c>
      <c r="O259" s="334" t="str">
        <f>IF($B259="","",INDEX('All CCC'!O$7:O$754,MATCH(WatchList!$B259,'All CCC'!$B$7:$B$754,0)))</f>
        <v/>
      </c>
      <c r="P259" s="335" t="str">
        <f>IF($B259="","",INDEX('All CCC'!P$7:P$754,MATCH(WatchList!$B259,'All CCC'!$B$7:$B$754,0)))</f>
        <v/>
      </c>
      <c r="Q259" s="335" t="str">
        <f>IF($B259="","",INDEX('All CCC'!Q$7:Q$754,MATCH(WatchList!$B259,'All CCC'!$B$7:$B$754,0)))</f>
        <v/>
      </c>
      <c r="R259" s="334" t="str">
        <f>IF($B259="","",INDEX('All CCC'!R$7:R$754,MATCH(WatchList!$B259,'All CCC'!$B$7:$B$754,0)))</f>
        <v/>
      </c>
      <c r="S259" s="334" t="str">
        <f>IF($B259="","",INDEX('All CCC'!S$7:S$754,MATCH(WatchList!$B259,'All CCC'!$B$7:$B$754,0)))</f>
        <v/>
      </c>
      <c r="T259" s="334" t="str">
        <f>IF($B259="","",INDEX('All CCC'!T$7:T$754,MATCH(WatchList!$B259,'All CCC'!$B$7:$B$754,0)))</f>
        <v/>
      </c>
      <c r="U259" s="334" t="str">
        <f>IF($B259="","",INDEX('All CCC'!U$7:U$754,MATCH(WatchList!$B259,'All CCC'!$B$7:$B$754,0)))</f>
        <v/>
      </c>
      <c r="V259" s="334" t="str">
        <f>IF($B259="","",INDEX('All CCC'!V$7:V$754,MATCH(WatchList!$B259,'All CCC'!$B$7:$B$754,0)))</f>
        <v/>
      </c>
      <c r="W259" s="334" t="str">
        <f>IF($B259="","",INDEX('All CCC'!W$7:W$754,MATCH(WatchList!$B259,'All CCC'!$B$7:$B$754,0)))</f>
        <v/>
      </c>
      <c r="X259" s="334" t="str">
        <f>IF($B259="","",INDEX('All CCC'!X$7:X$754,MATCH(WatchList!$B259,'All CCC'!$B$7:$B$754,0)))</f>
        <v/>
      </c>
      <c r="Y259" s="334" t="str">
        <f>IF($B259="","",INDEX('All CCC'!Y$7:Y$754,MATCH(WatchList!$B259,'All CCC'!$B$7:$B$754,0)))</f>
        <v/>
      </c>
      <c r="Z259" s="334" t="str">
        <f>IF($B259="","",INDEX('All CCC'!Z$7:Z$754,MATCH(WatchList!$B259,'All CCC'!$B$7:$B$754,0)))</f>
        <v/>
      </c>
      <c r="AA259" s="334" t="str">
        <f>IF($B259="","",INDEX('All CCC'!AA$7:AA$754,MATCH(WatchList!$B259,'All CCC'!$B$7:$B$754,0)))</f>
        <v/>
      </c>
      <c r="AB259" s="334" t="str">
        <f>IF($B259="","",INDEX('All CCC'!AB$7:AB$754,MATCH(WatchList!$B259,'All CCC'!$B$7:$B$754,0)))</f>
        <v/>
      </c>
      <c r="AC259" s="334" t="str">
        <f>IF($B259="","",INDEX('All CCC'!AC$7:AC$754,MATCH(WatchList!$B259,'All CCC'!$B$7:$B$754,0)))</f>
        <v/>
      </c>
      <c r="AD259" s="334" t="str">
        <f>IF($B259="","",INDEX('All CCC'!AD$7:AD$754,MATCH(WatchList!$B259,'All CCC'!$B$7:$B$754,0)))</f>
        <v/>
      </c>
      <c r="AE259" s="334" t="str">
        <f>IF($B259="","",INDEX('All CCC'!AE$7:AE$754,MATCH(WatchList!$B259,'All CCC'!$B$7:$B$754,0)))</f>
        <v/>
      </c>
      <c r="AF259" s="334" t="str">
        <f>IF($B259="","",INDEX('All CCC'!AF$7:AF$754,MATCH(WatchList!$B259,'All CCC'!$B$7:$B$754,0)))</f>
        <v/>
      </c>
      <c r="AG259" s="334" t="str">
        <f>IF($B259="","",INDEX('All CCC'!AG$7:AG$754,MATCH(WatchList!$B259,'All CCC'!$B$7:$B$754,0)))</f>
        <v/>
      </c>
      <c r="AH259" s="334" t="str">
        <f>IF($B259="","",INDEX('All CCC'!AH$7:AH$754,MATCH(WatchList!$B259,'All CCC'!$B$7:$B$754,0)))</f>
        <v/>
      </c>
      <c r="AI259" s="334" t="str">
        <f>IF($B259="","",INDEX('All CCC'!AI$7:AI$754,MATCH(WatchList!$B259,'All CCC'!$B$7:$B$754,0)))</f>
        <v/>
      </c>
      <c r="AJ259" s="334" t="str">
        <f>IF($B259="","",INDEX('All CCC'!AJ$7:AJ$754,MATCH(WatchList!$B259,'All CCC'!$B$7:$B$754,0)))</f>
        <v/>
      </c>
      <c r="AK259" s="334" t="str">
        <f>IF($B259="","",INDEX('All CCC'!AK$7:AK$754,MATCH(WatchList!$B259,'All CCC'!$B$7:$B$754,0)))</f>
        <v/>
      </c>
      <c r="AL259" s="334" t="str">
        <f>IF($B259="","",INDEX('All CCC'!AL$7:AL$754,MATCH(WatchList!$B259,'All CCC'!$B$7:$B$754,0)))</f>
        <v/>
      </c>
      <c r="AM259" s="334" t="str">
        <f>IF($B259="","",INDEX('All CCC'!AM$7:AM$754,MATCH(WatchList!$B259,'All CCC'!$B$7:$B$754,0)))</f>
        <v/>
      </c>
      <c r="AN259" s="334" t="str">
        <f>IF($B259="","",INDEX('All CCC'!AN$7:AN$754,MATCH(WatchList!$B259,'All CCC'!$B$7:$B$754,0)))</f>
        <v/>
      </c>
      <c r="AO259" s="334" t="str">
        <f>IF($B259="","",INDEX('All CCC'!AO$7:AO$754,MATCH(WatchList!$B259,'All CCC'!$B$7:$B$754,0)))</f>
        <v/>
      </c>
      <c r="AP259" s="334" t="str">
        <f>IF($B259="","",INDEX('All CCC'!AP$7:AP$754,MATCH(WatchList!$B259,'All CCC'!$B$7:$B$754,0)))</f>
        <v/>
      </c>
      <c r="AQ259" s="334" t="str">
        <f>IF($B259="","",INDEX('All CCC'!AQ$7:AQ$754,MATCH(WatchList!$B259,'All CCC'!$B$7:$B$754,0)))</f>
        <v/>
      </c>
      <c r="AR259" s="334" t="str">
        <f>IF($B259="","",INDEX('All CCC'!AR$7:AR$754,MATCH(WatchList!$B259,'All CCC'!$B$7:$B$754,0)))</f>
        <v/>
      </c>
      <c r="AS259" s="334" t="str">
        <f>IF($B259="","",INDEX('All CCC'!AS$7:AS$754,MATCH(WatchList!$B259,'All CCC'!$B$7:$B$754,0)))</f>
        <v/>
      </c>
      <c r="AT259" s="334" t="str">
        <f>IF($B259="","",INDEX('All CCC'!AT$7:AT$754,MATCH(WatchList!$B259,'All CCC'!$B$7:$B$754,0)))</f>
        <v/>
      </c>
      <c r="AU259" s="334" t="str">
        <f>IF($B259="","",INDEX('All CCC'!AU$7:AU$754,MATCH(WatchList!$B259,'All CCC'!$B$7:$B$754,0)))</f>
        <v/>
      </c>
      <c r="AV259" s="334" t="str">
        <f>IF($B259="","",INDEX('All CCC'!AV$7:AV$754,MATCH(WatchList!$B259,'All CCC'!$B$7:$B$754,0)))</f>
        <v/>
      </c>
      <c r="AW259" s="334" t="str">
        <f>IF($B259="","",INDEX('All CCC'!AW$7:AW$754,MATCH(WatchList!$B259,'All CCC'!$B$7:$B$754,0)))</f>
        <v/>
      </c>
      <c r="AX259" s="334" t="str">
        <f>IF($B259="","",INDEX('All CCC'!AX$7:AX$754,MATCH(WatchList!$B259,'All CCC'!$B$7:$B$754,0)))</f>
        <v/>
      </c>
      <c r="AY259" s="334" t="str">
        <f>IF($B259="","",INDEX('All CCC'!AY$7:AY$754,MATCH(WatchList!$B259,'All CCC'!$B$7:$B$754,0)))</f>
        <v/>
      </c>
      <c r="AZ259" s="334" t="str">
        <f>IF($B259="","",INDEX('All CCC'!AZ$7:AZ$754,MATCH(WatchList!$B259,'All CCC'!$B$7:$B$754,0)))</f>
        <v/>
      </c>
      <c r="BA259" s="334" t="str">
        <f>IF($B259="","",INDEX('All CCC'!BA$7:BA$754,MATCH(WatchList!$B259,'All CCC'!$B$7:$B$754,0)))</f>
        <v/>
      </c>
      <c r="BB259" s="334" t="str">
        <f>IF($B259="","",INDEX('All CCC'!BB$7:BB$754,MATCH(WatchList!$B259,'All CCC'!$B$7:$B$754,0)))</f>
        <v/>
      </c>
      <c r="BC259" s="334" t="str">
        <f>IF($B259="","",INDEX('All CCC'!BC$7:BC$754,MATCH(WatchList!$B259,'All CCC'!$B$7:$B$754,0)))</f>
        <v/>
      </c>
      <c r="BD259" s="334" t="str">
        <f>IF($B259="","",INDEX('All CCC'!BD$7:BD$754,MATCH(WatchList!$B259,'All CCC'!$B$7:$B$754,0)))</f>
        <v/>
      </c>
      <c r="BE259" s="334" t="str">
        <f>IF($B259="","",INDEX('All CCC'!BE$7:BE$754,MATCH(WatchList!$B259,'All CCC'!$B$7:$B$754,0)))</f>
        <v/>
      </c>
      <c r="BF259" s="334" t="str">
        <f>IF($B259="","",INDEX('All CCC'!BF$7:BF$754,MATCH(WatchList!$B259,'All CCC'!$B$7:$B$754,0)))</f>
        <v/>
      </c>
      <c r="BG259" s="334" t="str">
        <f>IF($B259="","",INDEX('All CCC'!BG$7:BG$754,MATCH(WatchList!$B259,'All CCC'!$B$7:$B$754,0)))</f>
        <v/>
      </c>
    </row>
    <row r="260" spans="1:59" x14ac:dyDescent="0.2">
      <c r="A260" s="333" t="str">
        <f>IF($B260="","",INDEX('All CCC'!A$7:A$754,MATCH(WatchList!$B260,'All CCC'!$B$7:$B$754,0)))</f>
        <v/>
      </c>
      <c r="B260" s="127"/>
      <c r="C260" s="334" t="str">
        <f>IF($B260="","",INDEX('All CCC'!C$7:C$754,MATCH(WatchList!$B260,'All CCC'!$B$7:$B$754,0)))</f>
        <v/>
      </c>
      <c r="D260" s="334" t="str">
        <f>IF($B260="","",INDEX('All CCC'!D$7:D$754,MATCH(WatchList!$B260,'All CCC'!$B$7:$B$754,0)))</f>
        <v/>
      </c>
      <c r="E260" s="334" t="str">
        <f>IF($B260="","",INDEX('All CCC'!E$7:E$754,MATCH(WatchList!$B260,'All CCC'!$B$7:$B$754,0)))</f>
        <v/>
      </c>
      <c r="F260" s="334" t="str">
        <f>IF($B260="","",INDEX('All CCC'!F$7:F$754,MATCH(WatchList!$B260,'All CCC'!$B$7:$B$754,0)))</f>
        <v/>
      </c>
      <c r="G260" s="334" t="str">
        <f>IF($B260="","",INDEX('All CCC'!G$7:G$754,MATCH(WatchList!$B260,'All CCC'!$B$7:$B$754,0)))</f>
        <v/>
      </c>
      <c r="H260" s="334" t="str">
        <f>IF($B260="","",INDEX('All CCC'!H$7:H$754,MATCH(WatchList!$B260,'All CCC'!$B$7:$B$754,0)))</f>
        <v/>
      </c>
      <c r="I260" s="334" t="str">
        <f>IF($B260="","",INDEX('All CCC'!I$7:I$754,MATCH(WatchList!$B260,'All CCC'!$B$7:$B$754,0)))</f>
        <v/>
      </c>
      <c r="J260" s="334" t="str">
        <f>IF($B260="","",INDEX('All CCC'!J$7:J$754,MATCH(WatchList!$B260,'All CCC'!$B$7:$B$754,0)))</f>
        <v/>
      </c>
      <c r="K260" s="334" t="str">
        <f>IF($B260="","",INDEX('All CCC'!K$7:K$754,MATCH(WatchList!$B260,'All CCC'!$B$7:$B$754,0)))</f>
        <v/>
      </c>
      <c r="L260" s="334" t="str">
        <f>IF($B260="","",INDEX('All CCC'!L$7:L$754,MATCH(WatchList!$B260,'All CCC'!$B$7:$B$754,0)))</f>
        <v/>
      </c>
      <c r="M260" s="334" t="str">
        <f>IF($B260="","",INDEX('All CCC'!M$7:M$754,MATCH(WatchList!$B260,'All CCC'!$B$7:$B$754,0)))</f>
        <v/>
      </c>
      <c r="N260" s="334" t="str">
        <f>IF($B260="","",INDEX('All CCC'!N$7:N$754,MATCH(WatchList!$B260,'All CCC'!$B$7:$B$754,0)))</f>
        <v/>
      </c>
      <c r="O260" s="334" t="str">
        <f>IF($B260="","",INDEX('All CCC'!O$7:O$754,MATCH(WatchList!$B260,'All CCC'!$B$7:$B$754,0)))</f>
        <v/>
      </c>
      <c r="P260" s="335" t="str">
        <f>IF($B260="","",INDEX('All CCC'!P$7:P$754,MATCH(WatchList!$B260,'All CCC'!$B$7:$B$754,0)))</f>
        <v/>
      </c>
      <c r="Q260" s="335" t="str">
        <f>IF($B260="","",INDEX('All CCC'!Q$7:Q$754,MATCH(WatchList!$B260,'All CCC'!$B$7:$B$754,0)))</f>
        <v/>
      </c>
      <c r="R260" s="334" t="str">
        <f>IF($B260="","",INDEX('All CCC'!R$7:R$754,MATCH(WatchList!$B260,'All CCC'!$B$7:$B$754,0)))</f>
        <v/>
      </c>
      <c r="S260" s="334" t="str">
        <f>IF($B260="","",INDEX('All CCC'!S$7:S$754,MATCH(WatchList!$B260,'All CCC'!$B$7:$B$754,0)))</f>
        <v/>
      </c>
      <c r="T260" s="334" t="str">
        <f>IF($B260="","",INDEX('All CCC'!T$7:T$754,MATCH(WatchList!$B260,'All CCC'!$B$7:$B$754,0)))</f>
        <v/>
      </c>
      <c r="U260" s="334" t="str">
        <f>IF($B260="","",INDEX('All CCC'!U$7:U$754,MATCH(WatchList!$B260,'All CCC'!$B$7:$B$754,0)))</f>
        <v/>
      </c>
      <c r="V260" s="334" t="str">
        <f>IF($B260="","",INDEX('All CCC'!V$7:V$754,MATCH(WatchList!$B260,'All CCC'!$B$7:$B$754,0)))</f>
        <v/>
      </c>
      <c r="W260" s="334" t="str">
        <f>IF($B260="","",INDEX('All CCC'!W$7:W$754,MATCH(WatchList!$B260,'All CCC'!$B$7:$B$754,0)))</f>
        <v/>
      </c>
      <c r="X260" s="334" t="str">
        <f>IF($B260="","",INDEX('All CCC'!X$7:X$754,MATCH(WatchList!$B260,'All CCC'!$B$7:$B$754,0)))</f>
        <v/>
      </c>
      <c r="Y260" s="334" t="str">
        <f>IF($B260="","",INDEX('All CCC'!Y$7:Y$754,MATCH(WatchList!$B260,'All CCC'!$B$7:$B$754,0)))</f>
        <v/>
      </c>
      <c r="Z260" s="334" t="str">
        <f>IF($B260="","",INDEX('All CCC'!Z$7:Z$754,MATCH(WatchList!$B260,'All CCC'!$B$7:$B$754,0)))</f>
        <v/>
      </c>
      <c r="AA260" s="334" t="str">
        <f>IF($B260="","",INDEX('All CCC'!AA$7:AA$754,MATCH(WatchList!$B260,'All CCC'!$B$7:$B$754,0)))</f>
        <v/>
      </c>
      <c r="AB260" s="334" t="str">
        <f>IF($B260="","",INDEX('All CCC'!AB$7:AB$754,MATCH(WatchList!$B260,'All CCC'!$B$7:$B$754,0)))</f>
        <v/>
      </c>
      <c r="AC260" s="334" t="str">
        <f>IF($B260="","",INDEX('All CCC'!AC$7:AC$754,MATCH(WatchList!$B260,'All CCC'!$B$7:$B$754,0)))</f>
        <v/>
      </c>
      <c r="AD260" s="334" t="str">
        <f>IF($B260="","",INDEX('All CCC'!AD$7:AD$754,MATCH(WatchList!$B260,'All CCC'!$B$7:$B$754,0)))</f>
        <v/>
      </c>
      <c r="AE260" s="334" t="str">
        <f>IF($B260="","",INDEX('All CCC'!AE$7:AE$754,MATCH(WatchList!$B260,'All CCC'!$B$7:$B$754,0)))</f>
        <v/>
      </c>
      <c r="AF260" s="334" t="str">
        <f>IF($B260="","",INDEX('All CCC'!AF$7:AF$754,MATCH(WatchList!$B260,'All CCC'!$B$7:$B$754,0)))</f>
        <v/>
      </c>
      <c r="AG260" s="334" t="str">
        <f>IF($B260="","",INDEX('All CCC'!AG$7:AG$754,MATCH(WatchList!$B260,'All CCC'!$B$7:$B$754,0)))</f>
        <v/>
      </c>
      <c r="AH260" s="334" t="str">
        <f>IF($B260="","",INDEX('All CCC'!AH$7:AH$754,MATCH(WatchList!$B260,'All CCC'!$B$7:$B$754,0)))</f>
        <v/>
      </c>
      <c r="AI260" s="334" t="str">
        <f>IF($B260="","",INDEX('All CCC'!AI$7:AI$754,MATCH(WatchList!$B260,'All CCC'!$B$7:$B$754,0)))</f>
        <v/>
      </c>
      <c r="AJ260" s="334" t="str">
        <f>IF($B260="","",INDEX('All CCC'!AJ$7:AJ$754,MATCH(WatchList!$B260,'All CCC'!$B$7:$B$754,0)))</f>
        <v/>
      </c>
      <c r="AK260" s="334" t="str">
        <f>IF($B260="","",INDEX('All CCC'!AK$7:AK$754,MATCH(WatchList!$B260,'All CCC'!$B$7:$B$754,0)))</f>
        <v/>
      </c>
      <c r="AL260" s="334" t="str">
        <f>IF($B260="","",INDEX('All CCC'!AL$7:AL$754,MATCH(WatchList!$B260,'All CCC'!$B$7:$B$754,0)))</f>
        <v/>
      </c>
      <c r="AM260" s="334" t="str">
        <f>IF($B260="","",INDEX('All CCC'!AM$7:AM$754,MATCH(WatchList!$B260,'All CCC'!$B$7:$B$754,0)))</f>
        <v/>
      </c>
      <c r="AN260" s="334" t="str">
        <f>IF($B260="","",INDEX('All CCC'!AN$7:AN$754,MATCH(WatchList!$B260,'All CCC'!$B$7:$B$754,0)))</f>
        <v/>
      </c>
      <c r="AO260" s="334" t="str">
        <f>IF($B260="","",INDEX('All CCC'!AO$7:AO$754,MATCH(WatchList!$B260,'All CCC'!$B$7:$B$754,0)))</f>
        <v/>
      </c>
      <c r="AP260" s="334" t="str">
        <f>IF($B260="","",INDEX('All CCC'!AP$7:AP$754,MATCH(WatchList!$B260,'All CCC'!$B$7:$B$754,0)))</f>
        <v/>
      </c>
      <c r="AQ260" s="334" t="str">
        <f>IF($B260="","",INDEX('All CCC'!AQ$7:AQ$754,MATCH(WatchList!$B260,'All CCC'!$B$7:$B$754,0)))</f>
        <v/>
      </c>
      <c r="AR260" s="334" t="str">
        <f>IF($B260="","",INDEX('All CCC'!AR$7:AR$754,MATCH(WatchList!$B260,'All CCC'!$B$7:$B$754,0)))</f>
        <v/>
      </c>
      <c r="AS260" s="334" t="str">
        <f>IF($B260="","",INDEX('All CCC'!AS$7:AS$754,MATCH(WatchList!$B260,'All CCC'!$B$7:$B$754,0)))</f>
        <v/>
      </c>
      <c r="AT260" s="334" t="str">
        <f>IF($B260="","",INDEX('All CCC'!AT$7:AT$754,MATCH(WatchList!$B260,'All CCC'!$B$7:$B$754,0)))</f>
        <v/>
      </c>
      <c r="AU260" s="334" t="str">
        <f>IF($B260="","",INDEX('All CCC'!AU$7:AU$754,MATCH(WatchList!$B260,'All CCC'!$B$7:$B$754,0)))</f>
        <v/>
      </c>
      <c r="AV260" s="334" t="str">
        <f>IF($B260="","",INDEX('All CCC'!AV$7:AV$754,MATCH(WatchList!$B260,'All CCC'!$B$7:$B$754,0)))</f>
        <v/>
      </c>
      <c r="AW260" s="334" t="str">
        <f>IF($B260="","",INDEX('All CCC'!AW$7:AW$754,MATCH(WatchList!$B260,'All CCC'!$B$7:$B$754,0)))</f>
        <v/>
      </c>
      <c r="AX260" s="334" t="str">
        <f>IF($B260="","",INDEX('All CCC'!AX$7:AX$754,MATCH(WatchList!$B260,'All CCC'!$B$7:$B$754,0)))</f>
        <v/>
      </c>
      <c r="AY260" s="334" t="str">
        <f>IF($B260="","",INDEX('All CCC'!AY$7:AY$754,MATCH(WatchList!$B260,'All CCC'!$B$7:$B$754,0)))</f>
        <v/>
      </c>
      <c r="AZ260" s="334" t="str">
        <f>IF($B260="","",INDEX('All CCC'!AZ$7:AZ$754,MATCH(WatchList!$B260,'All CCC'!$B$7:$B$754,0)))</f>
        <v/>
      </c>
      <c r="BA260" s="334" t="str">
        <f>IF($B260="","",INDEX('All CCC'!BA$7:BA$754,MATCH(WatchList!$B260,'All CCC'!$B$7:$B$754,0)))</f>
        <v/>
      </c>
      <c r="BB260" s="334" t="str">
        <f>IF($B260="","",INDEX('All CCC'!BB$7:BB$754,MATCH(WatchList!$B260,'All CCC'!$B$7:$B$754,0)))</f>
        <v/>
      </c>
      <c r="BC260" s="334" t="str">
        <f>IF($B260="","",INDEX('All CCC'!BC$7:BC$754,MATCH(WatchList!$B260,'All CCC'!$B$7:$B$754,0)))</f>
        <v/>
      </c>
      <c r="BD260" s="334" t="str">
        <f>IF($B260="","",INDEX('All CCC'!BD$7:BD$754,MATCH(WatchList!$B260,'All CCC'!$B$7:$B$754,0)))</f>
        <v/>
      </c>
      <c r="BE260" s="334" t="str">
        <f>IF($B260="","",INDEX('All CCC'!BE$7:BE$754,MATCH(WatchList!$B260,'All CCC'!$B$7:$B$754,0)))</f>
        <v/>
      </c>
      <c r="BF260" s="334" t="str">
        <f>IF($B260="","",INDEX('All CCC'!BF$7:BF$754,MATCH(WatchList!$B260,'All CCC'!$B$7:$B$754,0)))</f>
        <v/>
      </c>
      <c r="BG260" s="334" t="str">
        <f>IF($B260="","",INDEX('All CCC'!BG$7:BG$754,MATCH(WatchList!$B260,'All CCC'!$B$7:$B$754,0)))</f>
        <v/>
      </c>
    </row>
    <row r="261" spans="1:59" x14ac:dyDescent="0.2">
      <c r="A261" s="333" t="str">
        <f>IF($B261="","",INDEX('All CCC'!A$7:A$754,MATCH(WatchList!$B261,'All CCC'!$B$7:$B$754,0)))</f>
        <v/>
      </c>
      <c r="B261" s="127"/>
      <c r="C261" s="334" t="str">
        <f>IF($B261="","",INDEX('All CCC'!C$7:C$754,MATCH(WatchList!$B261,'All CCC'!$B$7:$B$754,0)))</f>
        <v/>
      </c>
      <c r="D261" s="334" t="str">
        <f>IF($B261="","",INDEX('All CCC'!D$7:D$754,MATCH(WatchList!$B261,'All CCC'!$B$7:$B$754,0)))</f>
        <v/>
      </c>
      <c r="E261" s="334" t="str">
        <f>IF($B261="","",INDEX('All CCC'!E$7:E$754,MATCH(WatchList!$B261,'All CCC'!$B$7:$B$754,0)))</f>
        <v/>
      </c>
      <c r="F261" s="334" t="str">
        <f>IF($B261="","",INDEX('All CCC'!F$7:F$754,MATCH(WatchList!$B261,'All CCC'!$B$7:$B$754,0)))</f>
        <v/>
      </c>
      <c r="G261" s="334" t="str">
        <f>IF($B261="","",INDEX('All CCC'!G$7:G$754,MATCH(WatchList!$B261,'All CCC'!$B$7:$B$754,0)))</f>
        <v/>
      </c>
      <c r="H261" s="334" t="str">
        <f>IF($B261="","",INDEX('All CCC'!H$7:H$754,MATCH(WatchList!$B261,'All CCC'!$B$7:$B$754,0)))</f>
        <v/>
      </c>
      <c r="I261" s="334" t="str">
        <f>IF($B261="","",INDEX('All CCC'!I$7:I$754,MATCH(WatchList!$B261,'All CCC'!$B$7:$B$754,0)))</f>
        <v/>
      </c>
      <c r="J261" s="334" t="str">
        <f>IF($B261="","",INDEX('All CCC'!J$7:J$754,MATCH(WatchList!$B261,'All CCC'!$B$7:$B$754,0)))</f>
        <v/>
      </c>
      <c r="K261" s="334" t="str">
        <f>IF($B261="","",INDEX('All CCC'!K$7:K$754,MATCH(WatchList!$B261,'All CCC'!$B$7:$B$754,0)))</f>
        <v/>
      </c>
      <c r="L261" s="334" t="str">
        <f>IF($B261="","",INDEX('All CCC'!L$7:L$754,MATCH(WatchList!$B261,'All CCC'!$B$7:$B$754,0)))</f>
        <v/>
      </c>
      <c r="M261" s="334" t="str">
        <f>IF($B261="","",INDEX('All CCC'!M$7:M$754,MATCH(WatchList!$B261,'All CCC'!$B$7:$B$754,0)))</f>
        <v/>
      </c>
      <c r="N261" s="334" t="str">
        <f>IF($B261="","",INDEX('All CCC'!N$7:N$754,MATCH(WatchList!$B261,'All CCC'!$B$7:$B$754,0)))</f>
        <v/>
      </c>
      <c r="O261" s="334" t="str">
        <f>IF($B261="","",INDEX('All CCC'!O$7:O$754,MATCH(WatchList!$B261,'All CCC'!$B$7:$B$754,0)))</f>
        <v/>
      </c>
      <c r="P261" s="335" t="str">
        <f>IF($B261="","",INDEX('All CCC'!P$7:P$754,MATCH(WatchList!$B261,'All CCC'!$B$7:$B$754,0)))</f>
        <v/>
      </c>
      <c r="Q261" s="335" t="str">
        <f>IF($B261="","",INDEX('All CCC'!Q$7:Q$754,MATCH(WatchList!$B261,'All CCC'!$B$7:$B$754,0)))</f>
        <v/>
      </c>
      <c r="R261" s="334" t="str">
        <f>IF($B261="","",INDEX('All CCC'!R$7:R$754,MATCH(WatchList!$B261,'All CCC'!$B$7:$B$754,0)))</f>
        <v/>
      </c>
      <c r="S261" s="334" t="str">
        <f>IF($B261="","",INDEX('All CCC'!S$7:S$754,MATCH(WatchList!$B261,'All CCC'!$B$7:$B$754,0)))</f>
        <v/>
      </c>
      <c r="T261" s="334" t="str">
        <f>IF($B261="","",INDEX('All CCC'!T$7:T$754,MATCH(WatchList!$B261,'All CCC'!$B$7:$B$754,0)))</f>
        <v/>
      </c>
      <c r="U261" s="334" t="str">
        <f>IF($B261="","",INDEX('All CCC'!U$7:U$754,MATCH(WatchList!$B261,'All CCC'!$B$7:$B$754,0)))</f>
        <v/>
      </c>
      <c r="V261" s="334" t="str">
        <f>IF($B261="","",INDEX('All CCC'!V$7:V$754,MATCH(WatchList!$B261,'All CCC'!$B$7:$B$754,0)))</f>
        <v/>
      </c>
      <c r="W261" s="334" t="str">
        <f>IF($B261="","",INDEX('All CCC'!W$7:W$754,MATCH(WatchList!$B261,'All CCC'!$B$7:$B$754,0)))</f>
        <v/>
      </c>
      <c r="X261" s="334" t="str">
        <f>IF($B261="","",INDEX('All CCC'!X$7:X$754,MATCH(WatchList!$B261,'All CCC'!$B$7:$B$754,0)))</f>
        <v/>
      </c>
      <c r="Y261" s="334" t="str">
        <f>IF($B261="","",INDEX('All CCC'!Y$7:Y$754,MATCH(WatchList!$B261,'All CCC'!$B$7:$B$754,0)))</f>
        <v/>
      </c>
      <c r="Z261" s="334" t="str">
        <f>IF($B261="","",INDEX('All CCC'!Z$7:Z$754,MATCH(WatchList!$B261,'All CCC'!$B$7:$B$754,0)))</f>
        <v/>
      </c>
      <c r="AA261" s="334" t="str">
        <f>IF($B261="","",INDEX('All CCC'!AA$7:AA$754,MATCH(WatchList!$B261,'All CCC'!$B$7:$B$754,0)))</f>
        <v/>
      </c>
      <c r="AB261" s="334" t="str">
        <f>IF($B261="","",INDEX('All CCC'!AB$7:AB$754,MATCH(WatchList!$B261,'All CCC'!$B$7:$B$754,0)))</f>
        <v/>
      </c>
      <c r="AC261" s="334" t="str">
        <f>IF($B261="","",INDEX('All CCC'!AC$7:AC$754,MATCH(WatchList!$B261,'All CCC'!$B$7:$B$754,0)))</f>
        <v/>
      </c>
      <c r="AD261" s="334" t="str">
        <f>IF($B261="","",INDEX('All CCC'!AD$7:AD$754,MATCH(WatchList!$B261,'All CCC'!$B$7:$B$754,0)))</f>
        <v/>
      </c>
      <c r="AE261" s="334" t="str">
        <f>IF($B261="","",INDEX('All CCC'!AE$7:AE$754,MATCH(WatchList!$B261,'All CCC'!$B$7:$B$754,0)))</f>
        <v/>
      </c>
      <c r="AF261" s="334" t="str">
        <f>IF($B261="","",INDEX('All CCC'!AF$7:AF$754,MATCH(WatchList!$B261,'All CCC'!$B$7:$B$754,0)))</f>
        <v/>
      </c>
      <c r="AG261" s="334" t="str">
        <f>IF($B261="","",INDEX('All CCC'!AG$7:AG$754,MATCH(WatchList!$B261,'All CCC'!$B$7:$B$754,0)))</f>
        <v/>
      </c>
      <c r="AH261" s="334" t="str">
        <f>IF($B261="","",INDEX('All CCC'!AH$7:AH$754,MATCH(WatchList!$B261,'All CCC'!$B$7:$B$754,0)))</f>
        <v/>
      </c>
      <c r="AI261" s="334" t="str">
        <f>IF($B261="","",INDEX('All CCC'!AI$7:AI$754,MATCH(WatchList!$B261,'All CCC'!$B$7:$B$754,0)))</f>
        <v/>
      </c>
      <c r="AJ261" s="334" t="str">
        <f>IF($B261="","",INDEX('All CCC'!AJ$7:AJ$754,MATCH(WatchList!$B261,'All CCC'!$B$7:$B$754,0)))</f>
        <v/>
      </c>
      <c r="AK261" s="334" t="str">
        <f>IF($B261="","",INDEX('All CCC'!AK$7:AK$754,MATCH(WatchList!$B261,'All CCC'!$B$7:$B$754,0)))</f>
        <v/>
      </c>
      <c r="AL261" s="334" t="str">
        <f>IF($B261="","",INDEX('All CCC'!AL$7:AL$754,MATCH(WatchList!$B261,'All CCC'!$B$7:$B$754,0)))</f>
        <v/>
      </c>
      <c r="AM261" s="334" t="str">
        <f>IF($B261="","",INDEX('All CCC'!AM$7:AM$754,MATCH(WatchList!$B261,'All CCC'!$B$7:$B$754,0)))</f>
        <v/>
      </c>
      <c r="AN261" s="334" t="str">
        <f>IF($B261="","",INDEX('All CCC'!AN$7:AN$754,MATCH(WatchList!$B261,'All CCC'!$B$7:$B$754,0)))</f>
        <v/>
      </c>
      <c r="AO261" s="334" t="str">
        <f>IF($B261="","",INDEX('All CCC'!AO$7:AO$754,MATCH(WatchList!$B261,'All CCC'!$B$7:$B$754,0)))</f>
        <v/>
      </c>
      <c r="AP261" s="334" t="str">
        <f>IF($B261="","",INDEX('All CCC'!AP$7:AP$754,MATCH(WatchList!$B261,'All CCC'!$B$7:$B$754,0)))</f>
        <v/>
      </c>
      <c r="AQ261" s="334" t="str">
        <f>IF($B261="","",INDEX('All CCC'!AQ$7:AQ$754,MATCH(WatchList!$B261,'All CCC'!$B$7:$B$754,0)))</f>
        <v/>
      </c>
      <c r="AR261" s="334" t="str">
        <f>IF($B261="","",INDEX('All CCC'!AR$7:AR$754,MATCH(WatchList!$B261,'All CCC'!$B$7:$B$754,0)))</f>
        <v/>
      </c>
      <c r="AS261" s="334" t="str">
        <f>IF($B261="","",INDEX('All CCC'!AS$7:AS$754,MATCH(WatchList!$B261,'All CCC'!$B$7:$B$754,0)))</f>
        <v/>
      </c>
      <c r="AT261" s="334" t="str">
        <f>IF($B261="","",INDEX('All CCC'!AT$7:AT$754,MATCH(WatchList!$B261,'All CCC'!$B$7:$B$754,0)))</f>
        <v/>
      </c>
      <c r="AU261" s="334" t="str">
        <f>IF($B261="","",INDEX('All CCC'!AU$7:AU$754,MATCH(WatchList!$B261,'All CCC'!$B$7:$B$754,0)))</f>
        <v/>
      </c>
      <c r="AV261" s="334" t="str">
        <f>IF($B261="","",INDEX('All CCC'!AV$7:AV$754,MATCH(WatchList!$B261,'All CCC'!$B$7:$B$754,0)))</f>
        <v/>
      </c>
      <c r="AW261" s="334" t="str">
        <f>IF($B261="","",INDEX('All CCC'!AW$7:AW$754,MATCH(WatchList!$B261,'All CCC'!$B$7:$B$754,0)))</f>
        <v/>
      </c>
      <c r="AX261" s="334" t="str">
        <f>IF($B261="","",INDEX('All CCC'!AX$7:AX$754,MATCH(WatchList!$B261,'All CCC'!$B$7:$B$754,0)))</f>
        <v/>
      </c>
      <c r="AY261" s="334" t="str">
        <f>IF($B261="","",INDEX('All CCC'!AY$7:AY$754,MATCH(WatchList!$B261,'All CCC'!$B$7:$B$754,0)))</f>
        <v/>
      </c>
      <c r="AZ261" s="334" t="str">
        <f>IF($B261="","",INDEX('All CCC'!AZ$7:AZ$754,MATCH(WatchList!$B261,'All CCC'!$B$7:$B$754,0)))</f>
        <v/>
      </c>
      <c r="BA261" s="334" t="str">
        <f>IF($B261="","",INDEX('All CCC'!BA$7:BA$754,MATCH(WatchList!$B261,'All CCC'!$B$7:$B$754,0)))</f>
        <v/>
      </c>
      <c r="BB261" s="334" t="str">
        <f>IF($B261="","",INDEX('All CCC'!BB$7:BB$754,MATCH(WatchList!$B261,'All CCC'!$B$7:$B$754,0)))</f>
        <v/>
      </c>
      <c r="BC261" s="334" t="str">
        <f>IF($B261="","",INDEX('All CCC'!BC$7:BC$754,MATCH(WatchList!$B261,'All CCC'!$B$7:$B$754,0)))</f>
        <v/>
      </c>
      <c r="BD261" s="334" t="str">
        <f>IF($B261="","",INDEX('All CCC'!BD$7:BD$754,MATCH(WatchList!$B261,'All CCC'!$B$7:$B$754,0)))</f>
        <v/>
      </c>
      <c r="BE261" s="334" t="str">
        <f>IF($B261="","",INDEX('All CCC'!BE$7:BE$754,MATCH(WatchList!$B261,'All CCC'!$B$7:$B$754,0)))</f>
        <v/>
      </c>
      <c r="BF261" s="334" t="str">
        <f>IF($B261="","",INDEX('All CCC'!BF$7:BF$754,MATCH(WatchList!$B261,'All CCC'!$B$7:$B$754,0)))</f>
        <v/>
      </c>
      <c r="BG261" s="334" t="str">
        <f>IF($B261="","",INDEX('All CCC'!BG$7:BG$754,MATCH(WatchList!$B261,'All CCC'!$B$7:$B$754,0)))</f>
        <v/>
      </c>
    </row>
    <row r="262" spans="1:59" x14ac:dyDescent="0.2">
      <c r="A262" s="333" t="str">
        <f>IF($B262="","",INDEX('All CCC'!A$7:A$754,MATCH(WatchList!$B262,'All CCC'!$B$7:$B$754,0)))</f>
        <v/>
      </c>
      <c r="B262" s="127"/>
      <c r="C262" s="334" t="str">
        <f>IF($B262="","",INDEX('All CCC'!C$7:C$754,MATCH(WatchList!$B262,'All CCC'!$B$7:$B$754,0)))</f>
        <v/>
      </c>
      <c r="D262" s="334" t="str">
        <f>IF($B262="","",INDEX('All CCC'!D$7:D$754,MATCH(WatchList!$B262,'All CCC'!$B$7:$B$754,0)))</f>
        <v/>
      </c>
      <c r="E262" s="334" t="str">
        <f>IF($B262="","",INDEX('All CCC'!E$7:E$754,MATCH(WatchList!$B262,'All CCC'!$B$7:$B$754,0)))</f>
        <v/>
      </c>
      <c r="F262" s="334" t="str">
        <f>IF($B262="","",INDEX('All CCC'!F$7:F$754,MATCH(WatchList!$B262,'All CCC'!$B$7:$B$754,0)))</f>
        <v/>
      </c>
      <c r="G262" s="334" t="str">
        <f>IF($B262="","",INDEX('All CCC'!G$7:G$754,MATCH(WatchList!$B262,'All CCC'!$B$7:$B$754,0)))</f>
        <v/>
      </c>
      <c r="H262" s="334" t="str">
        <f>IF($B262="","",INDEX('All CCC'!H$7:H$754,MATCH(WatchList!$B262,'All CCC'!$B$7:$B$754,0)))</f>
        <v/>
      </c>
      <c r="I262" s="334" t="str">
        <f>IF($B262="","",INDEX('All CCC'!I$7:I$754,MATCH(WatchList!$B262,'All CCC'!$B$7:$B$754,0)))</f>
        <v/>
      </c>
      <c r="J262" s="334" t="str">
        <f>IF($B262="","",INDEX('All CCC'!J$7:J$754,MATCH(WatchList!$B262,'All CCC'!$B$7:$B$754,0)))</f>
        <v/>
      </c>
      <c r="K262" s="334" t="str">
        <f>IF($B262="","",INDEX('All CCC'!K$7:K$754,MATCH(WatchList!$B262,'All CCC'!$B$7:$B$754,0)))</f>
        <v/>
      </c>
      <c r="L262" s="334" t="str">
        <f>IF($B262="","",INDEX('All CCC'!L$7:L$754,MATCH(WatchList!$B262,'All CCC'!$B$7:$B$754,0)))</f>
        <v/>
      </c>
      <c r="M262" s="334" t="str">
        <f>IF($B262="","",INDEX('All CCC'!M$7:M$754,MATCH(WatchList!$B262,'All CCC'!$B$7:$B$754,0)))</f>
        <v/>
      </c>
      <c r="N262" s="334" t="str">
        <f>IF($B262="","",INDEX('All CCC'!N$7:N$754,MATCH(WatchList!$B262,'All CCC'!$B$7:$B$754,0)))</f>
        <v/>
      </c>
      <c r="O262" s="334" t="str">
        <f>IF($B262="","",INDEX('All CCC'!O$7:O$754,MATCH(WatchList!$B262,'All CCC'!$B$7:$B$754,0)))</f>
        <v/>
      </c>
      <c r="P262" s="335" t="str">
        <f>IF($B262="","",INDEX('All CCC'!P$7:P$754,MATCH(WatchList!$B262,'All CCC'!$B$7:$B$754,0)))</f>
        <v/>
      </c>
      <c r="Q262" s="335" t="str">
        <f>IF($B262="","",INDEX('All CCC'!Q$7:Q$754,MATCH(WatchList!$B262,'All CCC'!$B$7:$B$754,0)))</f>
        <v/>
      </c>
      <c r="R262" s="334" t="str">
        <f>IF($B262="","",INDEX('All CCC'!R$7:R$754,MATCH(WatchList!$B262,'All CCC'!$B$7:$B$754,0)))</f>
        <v/>
      </c>
      <c r="S262" s="334" t="str">
        <f>IF($B262="","",INDEX('All CCC'!S$7:S$754,MATCH(WatchList!$B262,'All CCC'!$B$7:$B$754,0)))</f>
        <v/>
      </c>
      <c r="T262" s="334" t="str">
        <f>IF($B262="","",INDEX('All CCC'!T$7:T$754,MATCH(WatchList!$B262,'All CCC'!$B$7:$B$754,0)))</f>
        <v/>
      </c>
      <c r="U262" s="334" t="str">
        <f>IF($B262="","",INDEX('All CCC'!U$7:U$754,MATCH(WatchList!$B262,'All CCC'!$B$7:$B$754,0)))</f>
        <v/>
      </c>
      <c r="V262" s="334" t="str">
        <f>IF($B262="","",INDEX('All CCC'!V$7:V$754,MATCH(WatchList!$B262,'All CCC'!$B$7:$B$754,0)))</f>
        <v/>
      </c>
      <c r="W262" s="334" t="str">
        <f>IF($B262="","",INDEX('All CCC'!W$7:W$754,MATCH(WatchList!$B262,'All CCC'!$B$7:$B$754,0)))</f>
        <v/>
      </c>
      <c r="X262" s="334" t="str">
        <f>IF($B262="","",INDEX('All CCC'!X$7:X$754,MATCH(WatchList!$B262,'All CCC'!$B$7:$B$754,0)))</f>
        <v/>
      </c>
      <c r="Y262" s="334" t="str">
        <f>IF($B262="","",INDEX('All CCC'!Y$7:Y$754,MATCH(WatchList!$B262,'All CCC'!$B$7:$B$754,0)))</f>
        <v/>
      </c>
      <c r="Z262" s="334" t="str">
        <f>IF($B262="","",INDEX('All CCC'!Z$7:Z$754,MATCH(WatchList!$B262,'All CCC'!$B$7:$B$754,0)))</f>
        <v/>
      </c>
      <c r="AA262" s="334" t="str">
        <f>IF($B262="","",INDEX('All CCC'!AA$7:AA$754,MATCH(WatchList!$B262,'All CCC'!$B$7:$B$754,0)))</f>
        <v/>
      </c>
      <c r="AB262" s="334" t="str">
        <f>IF($B262="","",INDEX('All CCC'!AB$7:AB$754,MATCH(WatchList!$B262,'All CCC'!$B$7:$B$754,0)))</f>
        <v/>
      </c>
      <c r="AC262" s="334" t="str">
        <f>IF($B262="","",INDEX('All CCC'!AC$7:AC$754,MATCH(WatchList!$B262,'All CCC'!$B$7:$B$754,0)))</f>
        <v/>
      </c>
      <c r="AD262" s="334" t="str">
        <f>IF($B262="","",INDEX('All CCC'!AD$7:AD$754,MATCH(WatchList!$B262,'All CCC'!$B$7:$B$754,0)))</f>
        <v/>
      </c>
      <c r="AE262" s="334" t="str">
        <f>IF($B262="","",INDEX('All CCC'!AE$7:AE$754,MATCH(WatchList!$B262,'All CCC'!$B$7:$B$754,0)))</f>
        <v/>
      </c>
      <c r="AF262" s="334" t="str">
        <f>IF($B262="","",INDEX('All CCC'!AF$7:AF$754,MATCH(WatchList!$B262,'All CCC'!$B$7:$B$754,0)))</f>
        <v/>
      </c>
      <c r="AG262" s="334" t="str">
        <f>IF($B262="","",INDEX('All CCC'!AG$7:AG$754,MATCH(WatchList!$B262,'All CCC'!$B$7:$B$754,0)))</f>
        <v/>
      </c>
      <c r="AH262" s="334" t="str">
        <f>IF($B262="","",INDEX('All CCC'!AH$7:AH$754,MATCH(WatchList!$B262,'All CCC'!$B$7:$B$754,0)))</f>
        <v/>
      </c>
      <c r="AI262" s="334" t="str">
        <f>IF($B262="","",INDEX('All CCC'!AI$7:AI$754,MATCH(WatchList!$B262,'All CCC'!$B$7:$B$754,0)))</f>
        <v/>
      </c>
      <c r="AJ262" s="334" t="str">
        <f>IF($B262="","",INDEX('All CCC'!AJ$7:AJ$754,MATCH(WatchList!$B262,'All CCC'!$B$7:$B$754,0)))</f>
        <v/>
      </c>
      <c r="AK262" s="334" t="str">
        <f>IF($B262="","",INDEX('All CCC'!AK$7:AK$754,MATCH(WatchList!$B262,'All CCC'!$B$7:$B$754,0)))</f>
        <v/>
      </c>
      <c r="AL262" s="334" t="str">
        <f>IF($B262="","",INDEX('All CCC'!AL$7:AL$754,MATCH(WatchList!$B262,'All CCC'!$B$7:$B$754,0)))</f>
        <v/>
      </c>
      <c r="AM262" s="334" t="str">
        <f>IF($B262="","",INDEX('All CCC'!AM$7:AM$754,MATCH(WatchList!$B262,'All CCC'!$B$7:$B$754,0)))</f>
        <v/>
      </c>
      <c r="AN262" s="334" t="str">
        <f>IF($B262="","",INDEX('All CCC'!AN$7:AN$754,MATCH(WatchList!$B262,'All CCC'!$B$7:$B$754,0)))</f>
        <v/>
      </c>
      <c r="AO262" s="334" t="str">
        <f>IF($B262="","",INDEX('All CCC'!AO$7:AO$754,MATCH(WatchList!$B262,'All CCC'!$B$7:$B$754,0)))</f>
        <v/>
      </c>
      <c r="AP262" s="334" t="str">
        <f>IF($B262="","",INDEX('All CCC'!AP$7:AP$754,MATCH(WatchList!$B262,'All CCC'!$B$7:$B$754,0)))</f>
        <v/>
      </c>
      <c r="AQ262" s="334" t="str">
        <f>IF($B262="","",INDEX('All CCC'!AQ$7:AQ$754,MATCH(WatchList!$B262,'All CCC'!$B$7:$B$754,0)))</f>
        <v/>
      </c>
      <c r="AR262" s="334" t="str">
        <f>IF($B262="","",INDEX('All CCC'!AR$7:AR$754,MATCH(WatchList!$B262,'All CCC'!$B$7:$B$754,0)))</f>
        <v/>
      </c>
      <c r="AS262" s="334" t="str">
        <f>IF($B262="","",INDEX('All CCC'!AS$7:AS$754,MATCH(WatchList!$B262,'All CCC'!$B$7:$B$754,0)))</f>
        <v/>
      </c>
      <c r="AT262" s="334" t="str">
        <f>IF($B262="","",INDEX('All CCC'!AT$7:AT$754,MATCH(WatchList!$B262,'All CCC'!$B$7:$B$754,0)))</f>
        <v/>
      </c>
      <c r="AU262" s="334" t="str">
        <f>IF($B262="","",INDEX('All CCC'!AU$7:AU$754,MATCH(WatchList!$B262,'All CCC'!$B$7:$B$754,0)))</f>
        <v/>
      </c>
      <c r="AV262" s="334" t="str">
        <f>IF($B262="","",INDEX('All CCC'!AV$7:AV$754,MATCH(WatchList!$B262,'All CCC'!$B$7:$B$754,0)))</f>
        <v/>
      </c>
      <c r="AW262" s="334" t="str">
        <f>IF($B262="","",INDEX('All CCC'!AW$7:AW$754,MATCH(WatchList!$B262,'All CCC'!$B$7:$B$754,0)))</f>
        <v/>
      </c>
      <c r="AX262" s="334" t="str">
        <f>IF($B262="","",INDEX('All CCC'!AX$7:AX$754,MATCH(WatchList!$B262,'All CCC'!$B$7:$B$754,0)))</f>
        <v/>
      </c>
      <c r="AY262" s="334" t="str">
        <f>IF($B262="","",INDEX('All CCC'!AY$7:AY$754,MATCH(WatchList!$B262,'All CCC'!$B$7:$B$754,0)))</f>
        <v/>
      </c>
      <c r="AZ262" s="334" t="str">
        <f>IF($B262="","",INDEX('All CCC'!AZ$7:AZ$754,MATCH(WatchList!$B262,'All CCC'!$B$7:$B$754,0)))</f>
        <v/>
      </c>
      <c r="BA262" s="334" t="str">
        <f>IF($B262="","",INDEX('All CCC'!BA$7:BA$754,MATCH(WatchList!$B262,'All CCC'!$B$7:$B$754,0)))</f>
        <v/>
      </c>
      <c r="BB262" s="334" t="str">
        <f>IF($B262="","",INDEX('All CCC'!BB$7:BB$754,MATCH(WatchList!$B262,'All CCC'!$B$7:$B$754,0)))</f>
        <v/>
      </c>
      <c r="BC262" s="334" t="str">
        <f>IF($B262="","",INDEX('All CCC'!BC$7:BC$754,MATCH(WatchList!$B262,'All CCC'!$B$7:$B$754,0)))</f>
        <v/>
      </c>
      <c r="BD262" s="334" t="str">
        <f>IF($B262="","",INDEX('All CCC'!BD$7:BD$754,MATCH(WatchList!$B262,'All CCC'!$B$7:$B$754,0)))</f>
        <v/>
      </c>
      <c r="BE262" s="334" t="str">
        <f>IF($B262="","",INDEX('All CCC'!BE$7:BE$754,MATCH(WatchList!$B262,'All CCC'!$B$7:$B$754,0)))</f>
        <v/>
      </c>
      <c r="BF262" s="334" t="str">
        <f>IF($B262="","",INDEX('All CCC'!BF$7:BF$754,MATCH(WatchList!$B262,'All CCC'!$B$7:$B$754,0)))</f>
        <v/>
      </c>
      <c r="BG262" s="334" t="str">
        <f>IF($B262="","",INDEX('All CCC'!BG$7:BG$754,MATCH(WatchList!$B262,'All CCC'!$B$7:$B$754,0)))</f>
        <v/>
      </c>
    </row>
    <row r="263" spans="1:59" x14ac:dyDescent="0.2">
      <c r="A263" s="333" t="str">
        <f>IF($B263="","",INDEX('All CCC'!A$7:A$754,MATCH(WatchList!$B263,'All CCC'!$B$7:$B$754,0)))</f>
        <v/>
      </c>
      <c r="B263" s="127"/>
      <c r="C263" s="334" t="str">
        <f>IF($B263="","",INDEX('All CCC'!C$7:C$754,MATCH(WatchList!$B263,'All CCC'!$B$7:$B$754,0)))</f>
        <v/>
      </c>
      <c r="D263" s="334" t="str">
        <f>IF($B263="","",INDEX('All CCC'!D$7:D$754,MATCH(WatchList!$B263,'All CCC'!$B$7:$B$754,0)))</f>
        <v/>
      </c>
      <c r="E263" s="334" t="str">
        <f>IF($B263="","",INDEX('All CCC'!E$7:E$754,MATCH(WatchList!$B263,'All CCC'!$B$7:$B$754,0)))</f>
        <v/>
      </c>
      <c r="F263" s="334" t="str">
        <f>IF($B263="","",INDEX('All CCC'!F$7:F$754,MATCH(WatchList!$B263,'All CCC'!$B$7:$B$754,0)))</f>
        <v/>
      </c>
      <c r="G263" s="334" t="str">
        <f>IF($B263="","",INDEX('All CCC'!G$7:G$754,MATCH(WatchList!$B263,'All CCC'!$B$7:$B$754,0)))</f>
        <v/>
      </c>
      <c r="H263" s="334" t="str">
        <f>IF($B263="","",INDEX('All CCC'!H$7:H$754,MATCH(WatchList!$B263,'All CCC'!$B$7:$B$754,0)))</f>
        <v/>
      </c>
      <c r="I263" s="334" t="str">
        <f>IF($B263="","",INDEX('All CCC'!I$7:I$754,MATCH(WatchList!$B263,'All CCC'!$B$7:$B$754,0)))</f>
        <v/>
      </c>
      <c r="J263" s="334" t="str">
        <f>IF($B263="","",INDEX('All CCC'!J$7:J$754,MATCH(WatchList!$B263,'All CCC'!$B$7:$B$754,0)))</f>
        <v/>
      </c>
      <c r="K263" s="334" t="str">
        <f>IF($B263="","",INDEX('All CCC'!K$7:K$754,MATCH(WatchList!$B263,'All CCC'!$B$7:$B$754,0)))</f>
        <v/>
      </c>
      <c r="L263" s="334" t="str">
        <f>IF($B263="","",INDEX('All CCC'!L$7:L$754,MATCH(WatchList!$B263,'All CCC'!$B$7:$B$754,0)))</f>
        <v/>
      </c>
      <c r="M263" s="334" t="str">
        <f>IF($B263="","",INDEX('All CCC'!M$7:M$754,MATCH(WatchList!$B263,'All CCC'!$B$7:$B$754,0)))</f>
        <v/>
      </c>
      <c r="N263" s="334" t="str">
        <f>IF($B263="","",INDEX('All CCC'!N$7:N$754,MATCH(WatchList!$B263,'All CCC'!$B$7:$B$754,0)))</f>
        <v/>
      </c>
      <c r="O263" s="334" t="str">
        <f>IF($B263="","",INDEX('All CCC'!O$7:O$754,MATCH(WatchList!$B263,'All CCC'!$B$7:$B$754,0)))</f>
        <v/>
      </c>
      <c r="P263" s="335" t="str">
        <f>IF($B263="","",INDEX('All CCC'!P$7:P$754,MATCH(WatchList!$B263,'All CCC'!$B$7:$B$754,0)))</f>
        <v/>
      </c>
      <c r="Q263" s="335" t="str">
        <f>IF($B263="","",INDEX('All CCC'!Q$7:Q$754,MATCH(WatchList!$B263,'All CCC'!$B$7:$B$754,0)))</f>
        <v/>
      </c>
      <c r="R263" s="334" t="str">
        <f>IF($B263="","",INDEX('All CCC'!R$7:R$754,MATCH(WatchList!$B263,'All CCC'!$B$7:$B$754,0)))</f>
        <v/>
      </c>
      <c r="S263" s="334" t="str">
        <f>IF($B263="","",INDEX('All CCC'!S$7:S$754,MATCH(WatchList!$B263,'All CCC'!$B$7:$B$754,0)))</f>
        <v/>
      </c>
      <c r="T263" s="334" t="str">
        <f>IF($B263="","",INDEX('All CCC'!T$7:T$754,MATCH(WatchList!$B263,'All CCC'!$B$7:$B$754,0)))</f>
        <v/>
      </c>
      <c r="U263" s="334" t="str">
        <f>IF($B263="","",INDEX('All CCC'!U$7:U$754,MATCH(WatchList!$B263,'All CCC'!$B$7:$B$754,0)))</f>
        <v/>
      </c>
      <c r="V263" s="334" t="str">
        <f>IF($B263="","",INDEX('All CCC'!V$7:V$754,MATCH(WatchList!$B263,'All CCC'!$B$7:$B$754,0)))</f>
        <v/>
      </c>
      <c r="W263" s="334" t="str">
        <f>IF($B263="","",INDEX('All CCC'!W$7:W$754,MATCH(WatchList!$B263,'All CCC'!$B$7:$B$754,0)))</f>
        <v/>
      </c>
      <c r="X263" s="334" t="str">
        <f>IF($B263="","",INDEX('All CCC'!X$7:X$754,MATCH(WatchList!$B263,'All CCC'!$B$7:$B$754,0)))</f>
        <v/>
      </c>
      <c r="Y263" s="334" t="str">
        <f>IF($B263="","",INDEX('All CCC'!Y$7:Y$754,MATCH(WatchList!$B263,'All CCC'!$B$7:$B$754,0)))</f>
        <v/>
      </c>
      <c r="Z263" s="334" t="str">
        <f>IF($B263="","",INDEX('All CCC'!Z$7:Z$754,MATCH(WatchList!$B263,'All CCC'!$B$7:$B$754,0)))</f>
        <v/>
      </c>
      <c r="AA263" s="334" t="str">
        <f>IF($B263="","",INDEX('All CCC'!AA$7:AA$754,MATCH(WatchList!$B263,'All CCC'!$B$7:$B$754,0)))</f>
        <v/>
      </c>
      <c r="AB263" s="334" t="str">
        <f>IF($B263="","",INDEX('All CCC'!AB$7:AB$754,MATCH(WatchList!$B263,'All CCC'!$B$7:$B$754,0)))</f>
        <v/>
      </c>
      <c r="AC263" s="334" t="str">
        <f>IF($B263="","",INDEX('All CCC'!AC$7:AC$754,MATCH(WatchList!$B263,'All CCC'!$B$7:$B$754,0)))</f>
        <v/>
      </c>
      <c r="AD263" s="334" t="str">
        <f>IF($B263="","",INDEX('All CCC'!AD$7:AD$754,MATCH(WatchList!$B263,'All CCC'!$B$7:$B$754,0)))</f>
        <v/>
      </c>
      <c r="AE263" s="334" t="str">
        <f>IF($B263="","",INDEX('All CCC'!AE$7:AE$754,MATCH(WatchList!$B263,'All CCC'!$B$7:$B$754,0)))</f>
        <v/>
      </c>
      <c r="AF263" s="334" t="str">
        <f>IF($B263="","",INDEX('All CCC'!AF$7:AF$754,MATCH(WatchList!$B263,'All CCC'!$B$7:$B$754,0)))</f>
        <v/>
      </c>
      <c r="AG263" s="334" t="str">
        <f>IF($B263="","",INDEX('All CCC'!AG$7:AG$754,MATCH(WatchList!$B263,'All CCC'!$B$7:$B$754,0)))</f>
        <v/>
      </c>
      <c r="AH263" s="334" t="str">
        <f>IF($B263="","",INDEX('All CCC'!AH$7:AH$754,MATCH(WatchList!$B263,'All CCC'!$B$7:$B$754,0)))</f>
        <v/>
      </c>
      <c r="AI263" s="334" t="str">
        <f>IF($B263="","",INDEX('All CCC'!AI$7:AI$754,MATCH(WatchList!$B263,'All CCC'!$B$7:$B$754,0)))</f>
        <v/>
      </c>
      <c r="AJ263" s="334" t="str">
        <f>IF($B263="","",INDEX('All CCC'!AJ$7:AJ$754,MATCH(WatchList!$B263,'All CCC'!$B$7:$B$754,0)))</f>
        <v/>
      </c>
      <c r="AK263" s="334" t="str">
        <f>IF($B263="","",INDEX('All CCC'!AK$7:AK$754,MATCH(WatchList!$B263,'All CCC'!$B$7:$B$754,0)))</f>
        <v/>
      </c>
      <c r="AL263" s="334" t="str">
        <f>IF($B263="","",INDEX('All CCC'!AL$7:AL$754,MATCH(WatchList!$B263,'All CCC'!$B$7:$B$754,0)))</f>
        <v/>
      </c>
      <c r="AM263" s="334" t="str">
        <f>IF($B263="","",INDEX('All CCC'!AM$7:AM$754,MATCH(WatchList!$B263,'All CCC'!$B$7:$B$754,0)))</f>
        <v/>
      </c>
      <c r="AN263" s="334" t="str">
        <f>IF($B263="","",INDEX('All CCC'!AN$7:AN$754,MATCH(WatchList!$B263,'All CCC'!$B$7:$B$754,0)))</f>
        <v/>
      </c>
      <c r="AO263" s="334" t="str">
        <f>IF($B263="","",INDEX('All CCC'!AO$7:AO$754,MATCH(WatchList!$B263,'All CCC'!$B$7:$B$754,0)))</f>
        <v/>
      </c>
      <c r="AP263" s="334" t="str">
        <f>IF($B263="","",INDEX('All CCC'!AP$7:AP$754,MATCH(WatchList!$B263,'All CCC'!$B$7:$B$754,0)))</f>
        <v/>
      </c>
      <c r="AQ263" s="334" t="str">
        <f>IF($B263="","",INDEX('All CCC'!AQ$7:AQ$754,MATCH(WatchList!$B263,'All CCC'!$B$7:$B$754,0)))</f>
        <v/>
      </c>
      <c r="AR263" s="334" t="str">
        <f>IF($B263="","",INDEX('All CCC'!AR$7:AR$754,MATCH(WatchList!$B263,'All CCC'!$B$7:$B$754,0)))</f>
        <v/>
      </c>
      <c r="AS263" s="334" t="str">
        <f>IF($B263="","",INDEX('All CCC'!AS$7:AS$754,MATCH(WatchList!$B263,'All CCC'!$B$7:$B$754,0)))</f>
        <v/>
      </c>
      <c r="AT263" s="334" t="str">
        <f>IF($B263="","",INDEX('All CCC'!AT$7:AT$754,MATCH(WatchList!$B263,'All CCC'!$B$7:$B$754,0)))</f>
        <v/>
      </c>
      <c r="AU263" s="334" t="str">
        <f>IF($B263="","",INDEX('All CCC'!AU$7:AU$754,MATCH(WatchList!$B263,'All CCC'!$B$7:$B$754,0)))</f>
        <v/>
      </c>
      <c r="AV263" s="334" t="str">
        <f>IF($B263="","",INDEX('All CCC'!AV$7:AV$754,MATCH(WatchList!$B263,'All CCC'!$B$7:$B$754,0)))</f>
        <v/>
      </c>
      <c r="AW263" s="334" t="str">
        <f>IF($B263="","",INDEX('All CCC'!AW$7:AW$754,MATCH(WatchList!$B263,'All CCC'!$B$7:$B$754,0)))</f>
        <v/>
      </c>
      <c r="AX263" s="334" t="str">
        <f>IF($B263="","",INDEX('All CCC'!AX$7:AX$754,MATCH(WatchList!$B263,'All CCC'!$B$7:$B$754,0)))</f>
        <v/>
      </c>
      <c r="AY263" s="334" t="str">
        <f>IF($B263="","",INDEX('All CCC'!AY$7:AY$754,MATCH(WatchList!$B263,'All CCC'!$B$7:$B$754,0)))</f>
        <v/>
      </c>
      <c r="AZ263" s="334" t="str">
        <f>IF($B263="","",INDEX('All CCC'!AZ$7:AZ$754,MATCH(WatchList!$B263,'All CCC'!$B$7:$B$754,0)))</f>
        <v/>
      </c>
      <c r="BA263" s="334" t="str">
        <f>IF($B263="","",INDEX('All CCC'!BA$7:BA$754,MATCH(WatchList!$B263,'All CCC'!$B$7:$B$754,0)))</f>
        <v/>
      </c>
      <c r="BB263" s="334" t="str">
        <f>IF($B263="","",INDEX('All CCC'!BB$7:BB$754,MATCH(WatchList!$B263,'All CCC'!$B$7:$B$754,0)))</f>
        <v/>
      </c>
      <c r="BC263" s="334" t="str">
        <f>IF($B263="","",INDEX('All CCC'!BC$7:BC$754,MATCH(WatchList!$B263,'All CCC'!$B$7:$B$754,0)))</f>
        <v/>
      </c>
      <c r="BD263" s="334" t="str">
        <f>IF($B263="","",INDEX('All CCC'!BD$7:BD$754,MATCH(WatchList!$B263,'All CCC'!$B$7:$B$754,0)))</f>
        <v/>
      </c>
      <c r="BE263" s="334" t="str">
        <f>IF($B263="","",INDEX('All CCC'!BE$7:BE$754,MATCH(WatchList!$B263,'All CCC'!$B$7:$B$754,0)))</f>
        <v/>
      </c>
      <c r="BF263" s="334" t="str">
        <f>IF($B263="","",INDEX('All CCC'!BF$7:BF$754,MATCH(WatchList!$B263,'All CCC'!$B$7:$B$754,0)))</f>
        <v/>
      </c>
      <c r="BG263" s="334" t="str">
        <f>IF($B263="","",INDEX('All CCC'!BG$7:BG$754,MATCH(WatchList!$B263,'All CCC'!$B$7:$B$754,0)))</f>
        <v/>
      </c>
    </row>
    <row r="264" spans="1:59" x14ac:dyDescent="0.2">
      <c r="A264" s="333" t="str">
        <f>IF($B264="","",INDEX('All CCC'!A$7:A$754,MATCH(WatchList!$B264,'All CCC'!$B$7:$B$754,0)))</f>
        <v/>
      </c>
      <c r="B264" s="127"/>
      <c r="C264" s="334" t="str">
        <f>IF($B264="","",INDEX('All CCC'!C$7:C$754,MATCH(WatchList!$B264,'All CCC'!$B$7:$B$754,0)))</f>
        <v/>
      </c>
      <c r="D264" s="334" t="str">
        <f>IF($B264="","",INDEX('All CCC'!D$7:D$754,MATCH(WatchList!$B264,'All CCC'!$B$7:$B$754,0)))</f>
        <v/>
      </c>
      <c r="E264" s="334" t="str">
        <f>IF($B264="","",INDEX('All CCC'!E$7:E$754,MATCH(WatchList!$B264,'All CCC'!$B$7:$B$754,0)))</f>
        <v/>
      </c>
      <c r="F264" s="334" t="str">
        <f>IF($B264="","",INDEX('All CCC'!F$7:F$754,MATCH(WatchList!$B264,'All CCC'!$B$7:$B$754,0)))</f>
        <v/>
      </c>
      <c r="G264" s="334" t="str">
        <f>IF($B264="","",INDEX('All CCC'!G$7:G$754,MATCH(WatchList!$B264,'All CCC'!$B$7:$B$754,0)))</f>
        <v/>
      </c>
      <c r="H264" s="334" t="str">
        <f>IF($B264="","",INDEX('All CCC'!H$7:H$754,MATCH(WatchList!$B264,'All CCC'!$B$7:$B$754,0)))</f>
        <v/>
      </c>
      <c r="I264" s="334" t="str">
        <f>IF($B264="","",INDEX('All CCC'!I$7:I$754,MATCH(WatchList!$B264,'All CCC'!$B$7:$B$754,0)))</f>
        <v/>
      </c>
      <c r="J264" s="334" t="str">
        <f>IF($B264="","",INDEX('All CCC'!J$7:J$754,MATCH(WatchList!$B264,'All CCC'!$B$7:$B$754,0)))</f>
        <v/>
      </c>
      <c r="K264" s="334" t="str">
        <f>IF($B264="","",INDEX('All CCC'!K$7:K$754,MATCH(WatchList!$B264,'All CCC'!$B$7:$B$754,0)))</f>
        <v/>
      </c>
      <c r="L264" s="334" t="str">
        <f>IF($B264="","",INDEX('All CCC'!L$7:L$754,MATCH(WatchList!$B264,'All CCC'!$B$7:$B$754,0)))</f>
        <v/>
      </c>
      <c r="M264" s="334" t="str">
        <f>IF($B264="","",INDEX('All CCC'!M$7:M$754,MATCH(WatchList!$B264,'All CCC'!$B$7:$B$754,0)))</f>
        <v/>
      </c>
      <c r="N264" s="334" t="str">
        <f>IF($B264="","",INDEX('All CCC'!N$7:N$754,MATCH(WatchList!$B264,'All CCC'!$B$7:$B$754,0)))</f>
        <v/>
      </c>
      <c r="O264" s="334" t="str">
        <f>IF($B264="","",INDEX('All CCC'!O$7:O$754,MATCH(WatchList!$B264,'All CCC'!$B$7:$B$754,0)))</f>
        <v/>
      </c>
      <c r="P264" s="335" t="str">
        <f>IF($B264="","",INDEX('All CCC'!P$7:P$754,MATCH(WatchList!$B264,'All CCC'!$B$7:$B$754,0)))</f>
        <v/>
      </c>
      <c r="Q264" s="335" t="str">
        <f>IF($B264="","",INDEX('All CCC'!Q$7:Q$754,MATCH(WatchList!$B264,'All CCC'!$B$7:$B$754,0)))</f>
        <v/>
      </c>
      <c r="R264" s="334" t="str">
        <f>IF($B264="","",INDEX('All CCC'!R$7:R$754,MATCH(WatchList!$B264,'All CCC'!$B$7:$B$754,0)))</f>
        <v/>
      </c>
      <c r="S264" s="334" t="str">
        <f>IF($B264="","",INDEX('All CCC'!S$7:S$754,MATCH(WatchList!$B264,'All CCC'!$B$7:$B$754,0)))</f>
        <v/>
      </c>
      <c r="T264" s="334" t="str">
        <f>IF($B264="","",INDEX('All CCC'!T$7:T$754,MATCH(WatchList!$B264,'All CCC'!$B$7:$B$754,0)))</f>
        <v/>
      </c>
      <c r="U264" s="334" t="str">
        <f>IF($B264="","",INDEX('All CCC'!U$7:U$754,MATCH(WatchList!$B264,'All CCC'!$B$7:$B$754,0)))</f>
        <v/>
      </c>
      <c r="V264" s="334" t="str">
        <f>IF($B264="","",INDEX('All CCC'!V$7:V$754,MATCH(WatchList!$B264,'All CCC'!$B$7:$B$754,0)))</f>
        <v/>
      </c>
      <c r="W264" s="334" t="str">
        <f>IF($B264="","",INDEX('All CCC'!W$7:W$754,MATCH(WatchList!$B264,'All CCC'!$B$7:$B$754,0)))</f>
        <v/>
      </c>
      <c r="X264" s="334" t="str">
        <f>IF($B264="","",INDEX('All CCC'!X$7:X$754,MATCH(WatchList!$B264,'All CCC'!$B$7:$B$754,0)))</f>
        <v/>
      </c>
      <c r="Y264" s="334" t="str">
        <f>IF($B264="","",INDEX('All CCC'!Y$7:Y$754,MATCH(WatchList!$B264,'All CCC'!$B$7:$B$754,0)))</f>
        <v/>
      </c>
      <c r="Z264" s="334" t="str">
        <f>IF($B264="","",INDEX('All CCC'!Z$7:Z$754,MATCH(WatchList!$B264,'All CCC'!$B$7:$B$754,0)))</f>
        <v/>
      </c>
      <c r="AA264" s="334" t="str">
        <f>IF($B264="","",INDEX('All CCC'!AA$7:AA$754,MATCH(WatchList!$B264,'All CCC'!$B$7:$B$754,0)))</f>
        <v/>
      </c>
      <c r="AB264" s="334" t="str">
        <f>IF($B264="","",INDEX('All CCC'!AB$7:AB$754,MATCH(WatchList!$B264,'All CCC'!$B$7:$B$754,0)))</f>
        <v/>
      </c>
      <c r="AC264" s="334" t="str">
        <f>IF($B264="","",INDEX('All CCC'!AC$7:AC$754,MATCH(WatchList!$B264,'All CCC'!$B$7:$B$754,0)))</f>
        <v/>
      </c>
      <c r="AD264" s="334" t="str">
        <f>IF($B264="","",INDEX('All CCC'!AD$7:AD$754,MATCH(WatchList!$B264,'All CCC'!$B$7:$B$754,0)))</f>
        <v/>
      </c>
      <c r="AE264" s="334" t="str">
        <f>IF($B264="","",INDEX('All CCC'!AE$7:AE$754,MATCH(WatchList!$B264,'All CCC'!$B$7:$B$754,0)))</f>
        <v/>
      </c>
      <c r="AF264" s="334" t="str">
        <f>IF($B264="","",INDEX('All CCC'!AF$7:AF$754,MATCH(WatchList!$B264,'All CCC'!$B$7:$B$754,0)))</f>
        <v/>
      </c>
      <c r="AG264" s="334" t="str">
        <f>IF($B264="","",INDEX('All CCC'!AG$7:AG$754,MATCH(WatchList!$B264,'All CCC'!$B$7:$B$754,0)))</f>
        <v/>
      </c>
      <c r="AH264" s="334" t="str">
        <f>IF($B264="","",INDEX('All CCC'!AH$7:AH$754,MATCH(WatchList!$B264,'All CCC'!$B$7:$B$754,0)))</f>
        <v/>
      </c>
      <c r="AI264" s="334" t="str">
        <f>IF($B264="","",INDEX('All CCC'!AI$7:AI$754,MATCH(WatchList!$B264,'All CCC'!$B$7:$B$754,0)))</f>
        <v/>
      </c>
      <c r="AJ264" s="334" t="str">
        <f>IF($B264="","",INDEX('All CCC'!AJ$7:AJ$754,MATCH(WatchList!$B264,'All CCC'!$B$7:$B$754,0)))</f>
        <v/>
      </c>
      <c r="AK264" s="334" t="str">
        <f>IF($B264="","",INDEX('All CCC'!AK$7:AK$754,MATCH(WatchList!$B264,'All CCC'!$B$7:$B$754,0)))</f>
        <v/>
      </c>
      <c r="AL264" s="334" t="str">
        <f>IF($B264="","",INDEX('All CCC'!AL$7:AL$754,MATCH(WatchList!$B264,'All CCC'!$B$7:$B$754,0)))</f>
        <v/>
      </c>
      <c r="AM264" s="334" t="str">
        <f>IF($B264="","",INDEX('All CCC'!AM$7:AM$754,MATCH(WatchList!$B264,'All CCC'!$B$7:$B$754,0)))</f>
        <v/>
      </c>
      <c r="AN264" s="334" t="str">
        <f>IF($B264="","",INDEX('All CCC'!AN$7:AN$754,MATCH(WatchList!$B264,'All CCC'!$B$7:$B$754,0)))</f>
        <v/>
      </c>
      <c r="AO264" s="334" t="str">
        <f>IF($B264="","",INDEX('All CCC'!AO$7:AO$754,MATCH(WatchList!$B264,'All CCC'!$B$7:$B$754,0)))</f>
        <v/>
      </c>
      <c r="AP264" s="334" t="str">
        <f>IF($B264="","",INDEX('All CCC'!AP$7:AP$754,MATCH(WatchList!$B264,'All CCC'!$B$7:$B$754,0)))</f>
        <v/>
      </c>
      <c r="AQ264" s="334" t="str">
        <f>IF($B264="","",INDEX('All CCC'!AQ$7:AQ$754,MATCH(WatchList!$B264,'All CCC'!$B$7:$B$754,0)))</f>
        <v/>
      </c>
      <c r="AR264" s="334" t="str">
        <f>IF($B264="","",INDEX('All CCC'!AR$7:AR$754,MATCH(WatchList!$B264,'All CCC'!$B$7:$B$754,0)))</f>
        <v/>
      </c>
      <c r="AS264" s="334" t="str">
        <f>IF($B264="","",INDEX('All CCC'!AS$7:AS$754,MATCH(WatchList!$B264,'All CCC'!$B$7:$B$754,0)))</f>
        <v/>
      </c>
      <c r="AT264" s="334" t="str">
        <f>IF($B264="","",INDEX('All CCC'!AT$7:AT$754,MATCH(WatchList!$B264,'All CCC'!$B$7:$B$754,0)))</f>
        <v/>
      </c>
      <c r="AU264" s="334" t="str">
        <f>IF($B264="","",INDEX('All CCC'!AU$7:AU$754,MATCH(WatchList!$B264,'All CCC'!$B$7:$B$754,0)))</f>
        <v/>
      </c>
      <c r="AV264" s="334" t="str">
        <f>IF($B264="","",INDEX('All CCC'!AV$7:AV$754,MATCH(WatchList!$B264,'All CCC'!$B$7:$B$754,0)))</f>
        <v/>
      </c>
      <c r="AW264" s="334" t="str">
        <f>IF($B264="","",INDEX('All CCC'!AW$7:AW$754,MATCH(WatchList!$B264,'All CCC'!$B$7:$B$754,0)))</f>
        <v/>
      </c>
      <c r="AX264" s="334" t="str">
        <f>IF($B264="","",INDEX('All CCC'!AX$7:AX$754,MATCH(WatchList!$B264,'All CCC'!$B$7:$B$754,0)))</f>
        <v/>
      </c>
      <c r="AY264" s="334" t="str">
        <f>IF($B264="","",INDEX('All CCC'!AY$7:AY$754,MATCH(WatchList!$B264,'All CCC'!$B$7:$B$754,0)))</f>
        <v/>
      </c>
      <c r="AZ264" s="334" t="str">
        <f>IF($B264="","",INDEX('All CCC'!AZ$7:AZ$754,MATCH(WatchList!$B264,'All CCC'!$B$7:$B$754,0)))</f>
        <v/>
      </c>
      <c r="BA264" s="334" t="str">
        <f>IF($B264="","",INDEX('All CCC'!BA$7:BA$754,MATCH(WatchList!$B264,'All CCC'!$B$7:$B$754,0)))</f>
        <v/>
      </c>
      <c r="BB264" s="334" t="str">
        <f>IF($B264="","",INDEX('All CCC'!BB$7:BB$754,MATCH(WatchList!$B264,'All CCC'!$B$7:$B$754,0)))</f>
        <v/>
      </c>
      <c r="BC264" s="334" t="str">
        <f>IF($B264="","",INDEX('All CCC'!BC$7:BC$754,MATCH(WatchList!$B264,'All CCC'!$B$7:$B$754,0)))</f>
        <v/>
      </c>
      <c r="BD264" s="334" t="str">
        <f>IF($B264="","",INDEX('All CCC'!BD$7:BD$754,MATCH(WatchList!$B264,'All CCC'!$B$7:$B$754,0)))</f>
        <v/>
      </c>
      <c r="BE264" s="334" t="str">
        <f>IF($B264="","",INDEX('All CCC'!BE$7:BE$754,MATCH(WatchList!$B264,'All CCC'!$B$7:$B$754,0)))</f>
        <v/>
      </c>
      <c r="BF264" s="334" t="str">
        <f>IF($B264="","",INDEX('All CCC'!BF$7:BF$754,MATCH(WatchList!$B264,'All CCC'!$B$7:$B$754,0)))</f>
        <v/>
      </c>
      <c r="BG264" s="334" t="str">
        <f>IF($B264="","",INDEX('All CCC'!BG$7:BG$754,MATCH(WatchList!$B264,'All CCC'!$B$7:$B$754,0)))</f>
        <v/>
      </c>
    </row>
    <row r="265" spans="1:59" x14ac:dyDescent="0.2">
      <c r="A265" s="333" t="str">
        <f>IF($B265="","",INDEX('All CCC'!A$7:A$754,MATCH(WatchList!$B265,'All CCC'!$B$7:$B$754,0)))</f>
        <v/>
      </c>
      <c r="B265" s="127"/>
      <c r="C265" s="334" t="str">
        <f>IF($B265="","",INDEX('All CCC'!C$7:C$754,MATCH(WatchList!$B265,'All CCC'!$B$7:$B$754,0)))</f>
        <v/>
      </c>
      <c r="D265" s="334" t="str">
        <f>IF($B265="","",INDEX('All CCC'!D$7:D$754,MATCH(WatchList!$B265,'All CCC'!$B$7:$B$754,0)))</f>
        <v/>
      </c>
      <c r="E265" s="334" t="str">
        <f>IF($B265="","",INDEX('All CCC'!E$7:E$754,MATCH(WatchList!$B265,'All CCC'!$B$7:$B$754,0)))</f>
        <v/>
      </c>
      <c r="F265" s="334" t="str">
        <f>IF($B265="","",INDEX('All CCC'!F$7:F$754,MATCH(WatchList!$B265,'All CCC'!$B$7:$B$754,0)))</f>
        <v/>
      </c>
      <c r="G265" s="334" t="str">
        <f>IF($B265="","",INDEX('All CCC'!G$7:G$754,MATCH(WatchList!$B265,'All CCC'!$B$7:$B$754,0)))</f>
        <v/>
      </c>
      <c r="H265" s="334" t="str">
        <f>IF($B265="","",INDEX('All CCC'!H$7:H$754,MATCH(WatchList!$B265,'All CCC'!$B$7:$B$754,0)))</f>
        <v/>
      </c>
      <c r="I265" s="334" t="str">
        <f>IF($B265="","",INDEX('All CCC'!I$7:I$754,MATCH(WatchList!$B265,'All CCC'!$B$7:$B$754,0)))</f>
        <v/>
      </c>
      <c r="J265" s="334" t="str">
        <f>IF($B265="","",INDEX('All CCC'!J$7:J$754,MATCH(WatchList!$B265,'All CCC'!$B$7:$B$754,0)))</f>
        <v/>
      </c>
      <c r="K265" s="334" t="str">
        <f>IF($B265="","",INDEX('All CCC'!K$7:K$754,MATCH(WatchList!$B265,'All CCC'!$B$7:$B$754,0)))</f>
        <v/>
      </c>
      <c r="L265" s="334" t="str">
        <f>IF($B265="","",INDEX('All CCC'!L$7:L$754,MATCH(WatchList!$B265,'All CCC'!$B$7:$B$754,0)))</f>
        <v/>
      </c>
      <c r="M265" s="334" t="str">
        <f>IF($B265="","",INDEX('All CCC'!M$7:M$754,MATCH(WatchList!$B265,'All CCC'!$B$7:$B$754,0)))</f>
        <v/>
      </c>
      <c r="N265" s="334" t="str">
        <f>IF($B265="","",INDEX('All CCC'!N$7:N$754,MATCH(WatchList!$B265,'All CCC'!$B$7:$B$754,0)))</f>
        <v/>
      </c>
      <c r="O265" s="334" t="str">
        <f>IF($B265="","",INDEX('All CCC'!O$7:O$754,MATCH(WatchList!$B265,'All CCC'!$B$7:$B$754,0)))</f>
        <v/>
      </c>
      <c r="P265" s="335" t="str">
        <f>IF($B265="","",INDEX('All CCC'!P$7:P$754,MATCH(WatchList!$B265,'All CCC'!$B$7:$B$754,0)))</f>
        <v/>
      </c>
      <c r="Q265" s="335" t="str">
        <f>IF($B265="","",INDEX('All CCC'!Q$7:Q$754,MATCH(WatchList!$B265,'All CCC'!$B$7:$B$754,0)))</f>
        <v/>
      </c>
      <c r="R265" s="334" t="str">
        <f>IF($B265="","",INDEX('All CCC'!R$7:R$754,MATCH(WatchList!$B265,'All CCC'!$B$7:$B$754,0)))</f>
        <v/>
      </c>
      <c r="S265" s="334" t="str">
        <f>IF($B265="","",INDEX('All CCC'!S$7:S$754,MATCH(WatchList!$B265,'All CCC'!$B$7:$B$754,0)))</f>
        <v/>
      </c>
      <c r="T265" s="334" t="str">
        <f>IF($B265="","",INDEX('All CCC'!T$7:T$754,MATCH(WatchList!$B265,'All CCC'!$B$7:$B$754,0)))</f>
        <v/>
      </c>
      <c r="U265" s="334" t="str">
        <f>IF($B265="","",INDEX('All CCC'!U$7:U$754,MATCH(WatchList!$B265,'All CCC'!$B$7:$B$754,0)))</f>
        <v/>
      </c>
      <c r="V265" s="334" t="str">
        <f>IF($B265="","",INDEX('All CCC'!V$7:V$754,MATCH(WatchList!$B265,'All CCC'!$B$7:$B$754,0)))</f>
        <v/>
      </c>
      <c r="W265" s="334" t="str">
        <f>IF($B265="","",INDEX('All CCC'!W$7:W$754,MATCH(WatchList!$B265,'All CCC'!$B$7:$B$754,0)))</f>
        <v/>
      </c>
      <c r="X265" s="334" t="str">
        <f>IF($B265="","",INDEX('All CCC'!X$7:X$754,MATCH(WatchList!$B265,'All CCC'!$B$7:$B$754,0)))</f>
        <v/>
      </c>
      <c r="Y265" s="334" t="str">
        <f>IF($B265="","",INDEX('All CCC'!Y$7:Y$754,MATCH(WatchList!$B265,'All CCC'!$B$7:$B$754,0)))</f>
        <v/>
      </c>
      <c r="Z265" s="334" t="str">
        <f>IF($B265="","",INDEX('All CCC'!Z$7:Z$754,MATCH(WatchList!$B265,'All CCC'!$B$7:$B$754,0)))</f>
        <v/>
      </c>
      <c r="AA265" s="334" t="str">
        <f>IF($B265="","",INDEX('All CCC'!AA$7:AA$754,MATCH(WatchList!$B265,'All CCC'!$B$7:$B$754,0)))</f>
        <v/>
      </c>
      <c r="AB265" s="334" t="str">
        <f>IF($B265="","",INDEX('All CCC'!AB$7:AB$754,MATCH(WatchList!$B265,'All CCC'!$B$7:$B$754,0)))</f>
        <v/>
      </c>
      <c r="AC265" s="334" t="str">
        <f>IF($B265="","",INDEX('All CCC'!AC$7:AC$754,MATCH(WatchList!$B265,'All CCC'!$B$7:$B$754,0)))</f>
        <v/>
      </c>
      <c r="AD265" s="334" t="str">
        <f>IF($B265="","",INDEX('All CCC'!AD$7:AD$754,MATCH(WatchList!$B265,'All CCC'!$B$7:$B$754,0)))</f>
        <v/>
      </c>
      <c r="AE265" s="334" t="str">
        <f>IF($B265="","",INDEX('All CCC'!AE$7:AE$754,MATCH(WatchList!$B265,'All CCC'!$B$7:$B$754,0)))</f>
        <v/>
      </c>
      <c r="AF265" s="334" t="str">
        <f>IF($B265="","",INDEX('All CCC'!AF$7:AF$754,MATCH(WatchList!$B265,'All CCC'!$B$7:$B$754,0)))</f>
        <v/>
      </c>
      <c r="AG265" s="334" t="str">
        <f>IF($B265="","",INDEX('All CCC'!AG$7:AG$754,MATCH(WatchList!$B265,'All CCC'!$B$7:$B$754,0)))</f>
        <v/>
      </c>
      <c r="AH265" s="334" t="str">
        <f>IF($B265="","",INDEX('All CCC'!AH$7:AH$754,MATCH(WatchList!$B265,'All CCC'!$B$7:$B$754,0)))</f>
        <v/>
      </c>
      <c r="AI265" s="334" t="str">
        <f>IF($B265="","",INDEX('All CCC'!AI$7:AI$754,MATCH(WatchList!$B265,'All CCC'!$B$7:$B$754,0)))</f>
        <v/>
      </c>
      <c r="AJ265" s="334" t="str">
        <f>IF($B265="","",INDEX('All CCC'!AJ$7:AJ$754,MATCH(WatchList!$B265,'All CCC'!$B$7:$B$754,0)))</f>
        <v/>
      </c>
      <c r="AK265" s="334" t="str">
        <f>IF($B265="","",INDEX('All CCC'!AK$7:AK$754,MATCH(WatchList!$B265,'All CCC'!$B$7:$B$754,0)))</f>
        <v/>
      </c>
      <c r="AL265" s="334" t="str">
        <f>IF($B265="","",INDEX('All CCC'!AL$7:AL$754,MATCH(WatchList!$B265,'All CCC'!$B$7:$B$754,0)))</f>
        <v/>
      </c>
      <c r="AM265" s="334" t="str">
        <f>IF($B265="","",INDEX('All CCC'!AM$7:AM$754,MATCH(WatchList!$B265,'All CCC'!$B$7:$B$754,0)))</f>
        <v/>
      </c>
      <c r="AN265" s="334" t="str">
        <f>IF($B265="","",INDEX('All CCC'!AN$7:AN$754,MATCH(WatchList!$B265,'All CCC'!$B$7:$B$754,0)))</f>
        <v/>
      </c>
      <c r="AO265" s="334" t="str">
        <f>IF($B265="","",INDEX('All CCC'!AO$7:AO$754,MATCH(WatchList!$B265,'All CCC'!$B$7:$B$754,0)))</f>
        <v/>
      </c>
      <c r="AP265" s="334" t="str">
        <f>IF($B265="","",INDEX('All CCC'!AP$7:AP$754,MATCH(WatchList!$B265,'All CCC'!$B$7:$B$754,0)))</f>
        <v/>
      </c>
      <c r="AQ265" s="334" t="str">
        <f>IF($B265="","",INDEX('All CCC'!AQ$7:AQ$754,MATCH(WatchList!$B265,'All CCC'!$B$7:$B$754,0)))</f>
        <v/>
      </c>
      <c r="AR265" s="334" t="str">
        <f>IF($B265="","",INDEX('All CCC'!AR$7:AR$754,MATCH(WatchList!$B265,'All CCC'!$B$7:$B$754,0)))</f>
        <v/>
      </c>
      <c r="AS265" s="334" t="str">
        <f>IF($B265="","",INDEX('All CCC'!AS$7:AS$754,MATCH(WatchList!$B265,'All CCC'!$B$7:$B$754,0)))</f>
        <v/>
      </c>
      <c r="AT265" s="334" t="str">
        <f>IF($B265="","",INDEX('All CCC'!AT$7:AT$754,MATCH(WatchList!$B265,'All CCC'!$B$7:$B$754,0)))</f>
        <v/>
      </c>
      <c r="AU265" s="334" t="str">
        <f>IF($B265="","",INDEX('All CCC'!AU$7:AU$754,MATCH(WatchList!$B265,'All CCC'!$B$7:$B$754,0)))</f>
        <v/>
      </c>
      <c r="AV265" s="334" t="str">
        <f>IF($B265="","",INDEX('All CCC'!AV$7:AV$754,MATCH(WatchList!$B265,'All CCC'!$B$7:$B$754,0)))</f>
        <v/>
      </c>
      <c r="AW265" s="334" t="str">
        <f>IF($B265="","",INDEX('All CCC'!AW$7:AW$754,MATCH(WatchList!$B265,'All CCC'!$B$7:$B$754,0)))</f>
        <v/>
      </c>
      <c r="AX265" s="334" t="str">
        <f>IF($B265="","",INDEX('All CCC'!AX$7:AX$754,MATCH(WatchList!$B265,'All CCC'!$B$7:$B$754,0)))</f>
        <v/>
      </c>
      <c r="AY265" s="334" t="str">
        <f>IF($B265="","",INDEX('All CCC'!AY$7:AY$754,MATCH(WatchList!$B265,'All CCC'!$B$7:$B$754,0)))</f>
        <v/>
      </c>
      <c r="AZ265" s="334" t="str">
        <f>IF($B265="","",INDEX('All CCC'!AZ$7:AZ$754,MATCH(WatchList!$B265,'All CCC'!$B$7:$B$754,0)))</f>
        <v/>
      </c>
      <c r="BA265" s="334" t="str">
        <f>IF($B265="","",INDEX('All CCC'!BA$7:BA$754,MATCH(WatchList!$B265,'All CCC'!$B$7:$B$754,0)))</f>
        <v/>
      </c>
      <c r="BB265" s="334" t="str">
        <f>IF($B265="","",INDEX('All CCC'!BB$7:BB$754,MATCH(WatchList!$B265,'All CCC'!$B$7:$B$754,0)))</f>
        <v/>
      </c>
      <c r="BC265" s="334" t="str">
        <f>IF($B265="","",INDEX('All CCC'!BC$7:BC$754,MATCH(WatchList!$B265,'All CCC'!$B$7:$B$754,0)))</f>
        <v/>
      </c>
      <c r="BD265" s="334" t="str">
        <f>IF($B265="","",INDEX('All CCC'!BD$7:BD$754,MATCH(WatchList!$B265,'All CCC'!$B$7:$B$754,0)))</f>
        <v/>
      </c>
      <c r="BE265" s="334" t="str">
        <f>IF($B265="","",INDEX('All CCC'!BE$7:BE$754,MATCH(WatchList!$B265,'All CCC'!$B$7:$B$754,0)))</f>
        <v/>
      </c>
      <c r="BF265" s="334" t="str">
        <f>IF($B265="","",INDEX('All CCC'!BF$7:BF$754,MATCH(WatchList!$B265,'All CCC'!$B$7:$B$754,0)))</f>
        <v/>
      </c>
      <c r="BG265" s="334" t="str">
        <f>IF($B265="","",INDEX('All CCC'!BG$7:BG$754,MATCH(WatchList!$B265,'All CCC'!$B$7:$B$754,0)))</f>
        <v/>
      </c>
    </row>
    <row r="266" spans="1:59" x14ac:dyDescent="0.2">
      <c r="A266" s="333" t="str">
        <f>IF($B266="","",INDEX('All CCC'!A$7:A$754,MATCH(WatchList!$B266,'All CCC'!$B$7:$B$754,0)))</f>
        <v/>
      </c>
      <c r="B266" s="127"/>
      <c r="C266" s="334" t="str">
        <f>IF($B266="","",INDEX('All CCC'!C$7:C$754,MATCH(WatchList!$B266,'All CCC'!$B$7:$B$754,0)))</f>
        <v/>
      </c>
      <c r="D266" s="334" t="str">
        <f>IF($B266="","",INDEX('All CCC'!D$7:D$754,MATCH(WatchList!$B266,'All CCC'!$B$7:$B$754,0)))</f>
        <v/>
      </c>
      <c r="E266" s="334" t="str">
        <f>IF($B266="","",INDEX('All CCC'!E$7:E$754,MATCH(WatchList!$B266,'All CCC'!$B$7:$B$754,0)))</f>
        <v/>
      </c>
      <c r="F266" s="334" t="str">
        <f>IF($B266="","",INDEX('All CCC'!F$7:F$754,MATCH(WatchList!$B266,'All CCC'!$B$7:$B$754,0)))</f>
        <v/>
      </c>
      <c r="G266" s="334" t="str">
        <f>IF($B266="","",INDEX('All CCC'!G$7:G$754,MATCH(WatchList!$B266,'All CCC'!$B$7:$B$754,0)))</f>
        <v/>
      </c>
      <c r="H266" s="334" t="str">
        <f>IF($B266="","",INDEX('All CCC'!H$7:H$754,MATCH(WatchList!$B266,'All CCC'!$B$7:$B$754,0)))</f>
        <v/>
      </c>
      <c r="I266" s="334" t="str">
        <f>IF($B266="","",INDEX('All CCC'!I$7:I$754,MATCH(WatchList!$B266,'All CCC'!$B$7:$B$754,0)))</f>
        <v/>
      </c>
      <c r="J266" s="334" t="str">
        <f>IF($B266="","",INDEX('All CCC'!J$7:J$754,MATCH(WatchList!$B266,'All CCC'!$B$7:$B$754,0)))</f>
        <v/>
      </c>
      <c r="K266" s="334" t="str">
        <f>IF($B266="","",INDEX('All CCC'!K$7:K$754,MATCH(WatchList!$B266,'All CCC'!$B$7:$B$754,0)))</f>
        <v/>
      </c>
      <c r="L266" s="334" t="str">
        <f>IF($B266="","",INDEX('All CCC'!L$7:L$754,MATCH(WatchList!$B266,'All CCC'!$B$7:$B$754,0)))</f>
        <v/>
      </c>
      <c r="M266" s="334" t="str">
        <f>IF($B266="","",INDEX('All CCC'!M$7:M$754,MATCH(WatchList!$B266,'All CCC'!$B$7:$B$754,0)))</f>
        <v/>
      </c>
      <c r="N266" s="334" t="str">
        <f>IF($B266="","",INDEX('All CCC'!N$7:N$754,MATCH(WatchList!$B266,'All CCC'!$B$7:$B$754,0)))</f>
        <v/>
      </c>
      <c r="O266" s="334" t="str">
        <f>IF($B266="","",INDEX('All CCC'!O$7:O$754,MATCH(WatchList!$B266,'All CCC'!$B$7:$B$754,0)))</f>
        <v/>
      </c>
      <c r="P266" s="335" t="str">
        <f>IF($B266="","",INDEX('All CCC'!P$7:P$754,MATCH(WatchList!$B266,'All CCC'!$B$7:$B$754,0)))</f>
        <v/>
      </c>
      <c r="Q266" s="335" t="str">
        <f>IF($B266="","",INDEX('All CCC'!Q$7:Q$754,MATCH(WatchList!$B266,'All CCC'!$B$7:$B$754,0)))</f>
        <v/>
      </c>
      <c r="R266" s="334" t="str">
        <f>IF($B266="","",INDEX('All CCC'!R$7:R$754,MATCH(WatchList!$B266,'All CCC'!$B$7:$B$754,0)))</f>
        <v/>
      </c>
      <c r="S266" s="334" t="str">
        <f>IF($B266="","",INDEX('All CCC'!S$7:S$754,MATCH(WatchList!$B266,'All CCC'!$B$7:$B$754,0)))</f>
        <v/>
      </c>
      <c r="T266" s="334" t="str">
        <f>IF($B266="","",INDEX('All CCC'!T$7:T$754,MATCH(WatchList!$B266,'All CCC'!$B$7:$B$754,0)))</f>
        <v/>
      </c>
      <c r="U266" s="334" t="str">
        <f>IF($B266="","",INDEX('All CCC'!U$7:U$754,MATCH(WatchList!$B266,'All CCC'!$B$7:$B$754,0)))</f>
        <v/>
      </c>
      <c r="V266" s="334" t="str">
        <f>IF($B266="","",INDEX('All CCC'!V$7:V$754,MATCH(WatchList!$B266,'All CCC'!$B$7:$B$754,0)))</f>
        <v/>
      </c>
      <c r="W266" s="334" t="str">
        <f>IF($B266="","",INDEX('All CCC'!W$7:W$754,MATCH(WatchList!$B266,'All CCC'!$B$7:$B$754,0)))</f>
        <v/>
      </c>
      <c r="X266" s="334" t="str">
        <f>IF($B266="","",INDEX('All CCC'!X$7:X$754,MATCH(WatchList!$B266,'All CCC'!$B$7:$B$754,0)))</f>
        <v/>
      </c>
      <c r="Y266" s="334" t="str">
        <f>IF($B266="","",INDEX('All CCC'!Y$7:Y$754,MATCH(WatchList!$B266,'All CCC'!$B$7:$B$754,0)))</f>
        <v/>
      </c>
      <c r="Z266" s="334" t="str">
        <f>IF($B266="","",INDEX('All CCC'!Z$7:Z$754,MATCH(WatchList!$B266,'All CCC'!$B$7:$B$754,0)))</f>
        <v/>
      </c>
      <c r="AA266" s="334" t="str">
        <f>IF($B266="","",INDEX('All CCC'!AA$7:AA$754,MATCH(WatchList!$B266,'All CCC'!$B$7:$B$754,0)))</f>
        <v/>
      </c>
      <c r="AB266" s="334" t="str">
        <f>IF($B266="","",INDEX('All CCC'!AB$7:AB$754,MATCH(WatchList!$B266,'All CCC'!$B$7:$B$754,0)))</f>
        <v/>
      </c>
      <c r="AC266" s="334" t="str">
        <f>IF($B266="","",INDEX('All CCC'!AC$7:AC$754,MATCH(WatchList!$B266,'All CCC'!$B$7:$B$754,0)))</f>
        <v/>
      </c>
      <c r="AD266" s="334" t="str">
        <f>IF($B266="","",INDEX('All CCC'!AD$7:AD$754,MATCH(WatchList!$B266,'All CCC'!$B$7:$B$754,0)))</f>
        <v/>
      </c>
      <c r="AE266" s="334" t="str">
        <f>IF($B266="","",INDEX('All CCC'!AE$7:AE$754,MATCH(WatchList!$B266,'All CCC'!$B$7:$B$754,0)))</f>
        <v/>
      </c>
      <c r="AF266" s="334" t="str">
        <f>IF($B266="","",INDEX('All CCC'!AF$7:AF$754,MATCH(WatchList!$B266,'All CCC'!$B$7:$B$754,0)))</f>
        <v/>
      </c>
      <c r="AG266" s="334" t="str">
        <f>IF($B266="","",INDEX('All CCC'!AG$7:AG$754,MATCH(WatchList!$B266,'All CCC'!$B$7:$B$754,0)))</f>
        <v/>
      </c>
      <c r="AH266" s="334" t="str">
        <f>IF($B266="","",INDEX('All CCC'!AH$7:AH$754,MATCH(WatchList!$B266,'All CCC'!$B$7:$B$754,0)))</f>
        <v/>
      </c>
      <c r="AI266" s="334" t="str">
        <f>IF($B266="","",INDEX('All CCC'!AI$7:AI$754,MATCH(WatchList!$B266,'All CCC'!$B$7:$B$754,0)))</f>
        <v/>
      </c>
      <c r="AJ266" s="334" t="str">
        <f>IF($B266="","",INDEX('All CCC'!AJ$7:AJ$754,MATCH(WatchList!$B266,'All CCC'!$B$7:$B$754,0)))</f>
        <v/>
      </c>
      <c r="AK266" s="334" t="str">
        <f>IF($B266="","",INDEX('All CCC'!AK$7:AK$754,MATCH(WatchList!$B266,'All CCC'!$B$7:$B$754,0)))</f>
        <v/>
      </c>
      <c r="AL266" s="334" t="str">
        <f>IF($B266="","",INDEX('All CCC'!AL$7:AL$754,MATCH(WatchList!$B266,'All CCC'!$B$7:$B$754,0)))</f>
        <v/>
      </c>
      <c r="AM266" s="334" t="str">
        <f>IF($B266="","",INDEX('All CCC'!AM$7:AM$754,MATCH(WatchList!$B266,'All CCC'!$B$7:$B$754,0)))</f>
        <v/>
      </c>
      <c r="AN266" s="334" t="str">
        <f>IF($B266="","",INDEX('All CCC'!AN$7:AN$754,MATCH(WatchList!$B266,'All CCC'!$B$7:$B$754,0)))</f>
        <v/>
      </c>
      <c r="AO266" s="334" t="str">
        <f>IF($B266="","",INDEX('All CCC'!AO$7:AO$754,MATCH(WatchList!$B266,'All CCC'!$B$7:$B$754,0)))</f>
        <v/>
      </c>
      <c r="AP266" s="334" t="str">
        <f>IF($B266="","",INDEX('All CCC'!AP$7:AP$754,MATCH(WatchList!$B266,'All CCC'!$B$7:$B$754,0)))</f>
        <v/>
      </c>
      <c r="AQ266" s="334" t="str">
        <f>IF($B266="","",INDEX('All CCC'!AQ$7:AQ$754,MATCH(WatchList!$B266,'All CCC'!$B$7:$B$754,0)))</f>
        <v/>
      </c>
      <c r="AR266" s="334" t="str">
        <f>IF($B266="","",INDEX('All CCC'!AR$7:AR$754,MATCH(WatchList!$B266,'All CCC'!$B$7:$B$754,0)))</f>
        <v/>
      </c>
      <c r="AS266" s="334" t="str">
        <f>IF($B266="","",INDEX('All CCC'!AS$7:AS$754,MATCH(WatchList!$B266,'All CCC'!$B$7:$B$754,0)))</f>
        <v/>
      </c>
      <c r="AT266" s="334" t="str">
        <f>IF($B266="","",INDEX('All CCC'!AT$7:AT$754,MATCH(WatchList!$B266,'All CCC'!$B$7:$B$754,0)))</f>
        <v/>
      </c>
      <c r="AU266" s="334" t="str">
        <f>IF($B266="","",INDEX('All CCC'!AU$7:AU$754,MATCH(WatchList!$B266,'All CCC'!$B$7:$B$754,0)))</f>
        <v/>
      </c>
      <c r="AV266" s="334" t="str">
        <f>IF($B266="","",INDEX('All CCC'!AV$7:AV$754,MATCH(WatchList!$B266,'All CCC'!$B$7:$B$754,0)))</f>
        <v/>
      </c>
      <c r="AW266" s="334" t="str">
        <f>IF($B266="","",INDEX('All CCC'!AW$7:AW$754,MATCH(WatchList!$B266,'All CCC'!$B$7:$B$754,0)))</f>
        <v/>
      </c>
      <c r="AX266" s="334" t="str">
        <f>IF($B266="","",INDEX('All CCC'!AX$7:AX$754,MATCH(WatchList!$B266,'All CCC'!$B$7:$B$754,0)))</f>
        <v/>
      </c>
      <c r="AY266" s="334" t="str">
        <f>IF($B266="","",INDEX('All CCC'!AY$7:AY$754,MATCH(WatchList!$B266,'All CCC'!$B$7:$B$754,0)))</f>
        <v/>
      </c>
      <c r="AZ266" s="334" t="str">
        <f>IF($B266="","",INDEX('All CCC'!AZ$7:AZ$754,MATCH(WatchList!$B266,'All CCC'!$B$7:$B$754,0)))</f>
        <v/>
      </c>
      <c r="BA266" s="334" t="str">
        <f>IF($B266="","",INDEX('All CCC'!BA$7:BA$754,MATCH(WatchList!$B266,'All CCC'!$B$7:$B$754,0)))</f>
        <v/>
      </c>
      <c r="BB266" s="334" t="str">
        <f>IF($B266="","",INDEX('All CCC'!BB$7:BB$754,MATCH(WatchList!$B266,'All CCC'!$B$7:$B$754,0)))</f>
        <v/>
      </c>
      <c r="BC266" s="334" t="str">
        <f>IF($B266="","",INDEX('All CCC'!BC$7:BC$754,MATCH(WatchList!$B266,'All CCC'!$B$7:$B$754,0)))</f>
        <v/>
      </c>
      <c r="BD266" s="334" t="str">
        <f>IF($B266="","",INDEX('All CCC'!BD$7:BD$754,MATCH(WatchList!$B266,'All CCC'!$B$7:$B$754,0)))</f>
        <v/>
      </c>
      <c r="BE266" s="334" t="str">
        <f>IF($B266="","",INDEX('All CCC'!BE$7:BE$754,MATCH(WatchList!$B266,'All CCC'!$B$7:$B$754,0)))</f>
        <v/>
      </c>
      <c r="BF266" s="334" t="str">
        <f>IF($B266="","",INDEX('All CCC'!BF$7:BF$754,MATCH(WatchList!$B266,'All CCC'!$B$7:$B$754,0)))</f>
        <v/>
      </c>
      <c r="BG266" s="334" t="str">
        <f>IF($B266="","",INDEX('All CCC'!BG$7:BG$754,MATCH(WatchList!$B266,'All CCC'!$B$7:$B$754,0)))</f>
        <v/>
      </c>
    </row>
    <row r="267" spans="1:59" x14ac:dyDescent="0.2">
      <c r="A267" s="333" t="str">
        <f>IF($B267="","",INDEX('All CCC'!A$7:A$754,MATCH(WatchList!$B267,'All CCC'!$B$7:$B$754,0)))</f>
        <v/>
      </c>
      <c r="B267" s="127"/>
      <c r="C267" s="334" t="str">
        <f>IF($B267="","",INDEX('All CCC'!C$7:C$754,MATCH(WatchList!$B267,'All CCC'!$B$7:$B$754,0)))</f>
        <v/>
      </c>
      <c r="D267" s="334" t="str">
        <f>IF($B267="","",INDEX('All CCC'!D$7:D$754,MATCH(WatchList!$B267,'All CCC'!$B$7:$B$754,0)))</f>
        <v/>
      </c>
      <c r="E267" s="334" t="str">
        <f>IF($B267="","",INDEX('All CCC'!E$7:E$754,MATCH(WatchList!$B267,'All CCC'!$B$7:$B$754,0)))</f>
        <v/>
      </c>
      <c r="F267" s="334" t="str">
        <f>IF($B267="","",INDEX('All CCC'!F$7:F$754,MATCH(WatchList!$B267,'All CCC'!$B$7:$B$754,0)))</f>
        <v/>
      </c>
      <c r="G267" s="334" t="str">
        <f>IF($B267="","",INDEX('All CCC'!G$7:G$754,MATCH(WatchList!$B267,'All CCC'!$B$7:$B$754,0)))</f>
        <v/>
      </c>
      <c r="H267" s="334" t="str">
        <f>IF($B267="","",INDEX('All CCC'!H$7:H$754,MATCH(WatchList!$B267,'All CCC'!$B$7:$B$754,0)))</f>
        <v/>
      </c>
      <c r="I267" s="334" t="str">
        <f>IF($B267="","",INDEX('All CCC'!I$7:I$754,MATCH(WatchList!$B267,'All CCC'!$B$7:$B$754,0)))</f>
        <v/>
      </c>
      <c r="J267" s="334" t="str">
        <f>IF($B267="","",INDEX('All CCC'!J$7:J$754,MATCH(WatchList!$B267,'All CCC'!$B$7:$B$754,0)))</f>
        <v/>
      </c>
      <c r="K267" s="334" t="str">
        <f>IF($B267="","",INDEX('All CCC'!K$7:K$754,MATCH(WatchList!$B267,'All CCC'!$B$7:$B$754,0)))</f>
        <v/>
      </c>
      <c r="L267" s="334" t="str">
        <f>IF($B267="","",INDEX('All CCC'!L$7:L$754,MATCH(WatchList!$B267,'All CCC'!$B$7:$B$754,0)))</f>
        <v/>
      </c>
      <c r="M267" s="334" t="str">
        <f>IF($B267="","",INDEX('All CCC'!M$7:M$754,MATCH(WatchList!$B267,'All CCC'!$B$7:$B$754,0)))</f>
        <v/>
      </c>
      <c r="N267" s="334" t="str">
        <f>IF($B267="","",INDEX('All CCC'!N$7:N$754,MATCH(WatchList!$B267,'All CCC'!$B$7:$B$754,0)))</f>
        <v/>
      </c>
      <c r="O267" s="334" t="str">
        <f>IF($B267="","",INDEX('All CCC'!O$7:O$754,MATCH(WatchList!$B267,'All CCC'!$B$7:$B$754,0)))</f>
        <v/>
      </c>
      <c r="P267" s="335" t="str">
        <f>IF($B267="","",INDEX('All CCC'!P$7:P$754,MATCH(WatchList!$B267,'All CCC'!$B$7:$B$754,0)))</f>
        <v/>
      </c>
      <c r="Q267" s="335" t="str">
        <f>IF($B267="","",INDEX('All CCC'!Q$7:Q$754,MATCH(WatchList!$B267,'All CCC'!$B$7:$B$754,0)))</f>
        <v/>
      </c>
      <c r="R267" s="334" t="str">
        <f>IF($B267="","",INDEX('All CCC'!R$7:R$754,MATCH(WatchList!$B267,'All CCC'!$B$7:$B$754,0)))</f>
        <v/>
      </c>
      <c r="S267" s="334" t="str">
        <f>IF($B267="","",INDEX('All CCC'!S$7:S$754,MATCH(WatchList!$B267,'All CCC'!$B$7:$B$754,0)))</f>
        <v/>
      </c>
      <c r="T267" s="334" t="str">
        <f>IF($B267="","",INDEX('All CCC'!T$7:T$754,MATCH(WatchList!$B267,'All CCC'!$B$7:$B$754,0)))</f>
        <v/>
      </c>
      <c r="U267" s="334" t="str">
        <f>IF($B267="","",INDEX('All CCC'!U$7:U$754,MATCH(WatchList!$B267,'All CCC'!$B$7:$B$754,0)))</f>
        <v/>
      </c>
      <c r="V267" s="334" t="str">
        <f>IF($B267="","",INDEX('All CCC'!V$7:V$754,MATCH(WatchList!$B267,'All CCC'!$B$7:$B$754,0)))</f>
        <v/>
      </c>
      <c r="W267" s="334" t="str">
        <f>IF($B267="","",INDEX('All CCC'!W$7:W$754,MATCH(WatchList!$B267,'All CCC'!$B$7:$B$754,0)))</f>
        <v/>
      </c>
      <c r="X267" s="334" t="str">
        <f>IF($B267="","",INDEX('All CCC'!X$7:X$754,MATCH(WatchList!$B267,'All CCC'!$B$7:$B$754,0)))</f>
        <v/>
      </c>
      <c r="Y267" s="334" t="str">
        <f>IF($B267="","",INDEX('All CCC'!Y$7:Y$754,MATCH(WatchList!$B267,'All CCC'!$B$7:$B$754,0)))</f>
        <v/>
      </c>
      <c r="Z267" s="334" t="str">
        <f>IF($B267="","",INDEX('All CCC'!Z$7:Z$754,MATCH(WatchList!$B267,'All CCC'!$B$7:$B$754,0)))</f>
        <v/>
      </c>
      <c r="AA267" s="334" t="str">
        <f>IF($B267="","",INDEX('All CCC'!AA$7:AA$754,MATCH(WatchList!$B267,'All CCC'!$B$7:$B$754,0)))</f>
        <v/>
      </c>
      <c r="AB267" s="334" t="str">
        <f>IF($B267="","",INDEX('All CCC'!AB$7:AB$754,MATCH(WatchList!$B267,'All CCC'!$B$7:$B$754,0)))</f>
        <v/>
      </c>
      <c r="AC267" s="334" t="str">
        <f>IF($B267="","",INDEX('All CCC'!AC$7:AC$754,MATCH(WatchList!$B267,'All CCC'!$B$7:$B$754,0)))</f>
        <v/>
      </c>
      <c r="AD267" s="334" t="str">
        <f>IF($B267="","",INDEX('All CCC'!AD$7:AD$754,MATCH(WatchList!$B267,'All CCC'!$B$7:$B$754,0)))</f>
        <v/>
      </c>
      <c r="AE267" s="334" t="str">
        <f>IF($B267="","",INDEX('All CCC'!AE$7:AE$754,MATCH(WatchList!$B267,'All CCC'!$B$7:$B$754,0)))</f>
        <v/>
      </c>
      <c r="AF267" s="334" t="str">
        <f>IF($B267="","",INDEX('All CCC'!AF$7:AF$754,MATCH(WatchList!$B267,'All CCC'!$B$7:$B$754,0)))</f>
        <v/>
      </c>
      <c r="AG267" s="334" t="str">
        <f>IF($B267="","",INDEX('All CCC'!AG$7:AG$754,MATCH(WatchList!$B267,'All CCC'!$B$7:$B$754,0)))</f>
        <v/>
      </c>
      <c r="AH267" s="334" t="str">
        <f>IF($B267="","",INDEX('All CCC'!AH$7:AH$754,MATCH(WatchList!$B267,'All CCC'!$B$7:$B$754,0)))</f>
        <v/>
      </c>
      <c r="AI267" s="334" t="str">
        <f>IF($B267="","",INDEX('All CCC'!AI$7:AI$754,MATCH(WatchList!$B267,'All CCC'!$B$7:$B$754,0)))</f>
        <v/>
      </c>
      <c r="AJ267" s="334" t="str">
        <f>IF($B267="","",INDEX('All CCC'!AJ$7:AJ$754,MATCH(WatchList!$B267,'All CCC'!$B$7:$B$754,0)))</f>
        <v/>
      </c>
      <c r="AK267" s="334" t="str">
        <f>IF($B267="","",INDEX('All CCC'!AK$7:AK$754,MATCH(WatchList!$B267,'All CCC'!$B$7:$B$754,0)))</f>
        <v/>
      </c>
      <c r="AL267" s="334" t="str">
        <f>IF($B267="","",INDEX('All CCC'!AL$7:AL$754,MATCH(WatchList!$B267,'All CCC'!$B$7:$B$754,0)))</f>
        <v/>
      </c>
      <c r="AM267" s="334" t="str">
        <f>IF($B267="","",INDEX('All CCC'!AM$7:AM$754,MATCH(WatchList!$B267,'All CCC'!$B$7:$B$754,0)))</f>
        <v/>
      </c>
      <c r="AN267" s="334" t="str">
        <f>IF($B267="","",INDEX('All CCC'!AN$7:AN$754,MATCH(WatchList!$B267,'All CCC'!$B$7:$B$754,0)))</f>
        <v/>
      </c>
      <c r="AO267" s="334" t="str">
        <f>IF($B267="","",INDEX('All CCC'!AO$7:AO$754,MATCH(WatchList!$B267,'All CCC'!$B$7:$B$754,0)))</f>
        <v/>
      </c>
      <c r="AP267" s="334" t="str">
        <f>IF($B267="","",INDEX('All CCC'!AP$7:AP$754,MATCH(WatchList!$B267,'All CCC'!$B$7:$B$754,0)))</f>
        <v/>
      </c>
      <c r="AQ267" s="334" t="str">
        <f>IF($B267="","",INDEX('All CCC'!AQ$7:AQ$754,MATCH(WatchList!$B267,'All CCC'!$B$7:$B$754,0)))</f>
        <v/>
      </c>
      <c r="AR267" s="334" t="str">
        <f>IF($B267="","",INDEX('All CCC'!AR$7:AR$754,MATCH(WatchList!$B267,'All CCC'!$B$7:$B$754,0)))</f>
        <v/>
      </c>
      <c r="AS267" s="334" t="str">
        <f>IF($B267="","",INDEX('All CCC'!AS$7:AS$754,MATCH(WatchList!$B267,'All CCC'!$B$7:$B$754,0)))</f>
        <v/>
      </c>
      <c r="AT267" s="334" t="str">
        <f>IF($B267="","",INDEX('All CCC'!AT$7:AT$754,MATCH(WatchList!$B267,'All CCC'!$B$7:$B$754,0)))</f>
        <v/>
      </c>
      <c r="AU267" s="334" t="str">
        <f>IF($B267="","",INDEX('All CCC'!AU$7:AU$754,MATCH(WatchList!$B267,'All CCC'!$B$7:$B$754,0)))</f>
        <v/>
      </c>
      <c r="AV267" s="334" t="str">
        <f>IF($B267="","",INDEX('All CCC'!AV$7:AV$754,MATCH(WatchList!$B267,'All CCC'!$B$7:$B$754,0)))</f>
        <v/>
      </c>
      <c r="AW267" s="334" t="str">
        <f>IF($B267="","",INDEX('All CCC'!AW$7:AW$754,MATCH(WatchList!$B267,'All CCC'!$B$7:$B$754,0)))</f>
        <v/>
      </c>
      <c r="AX267" s="334" t="str">
        <f>IF($B267="","",INDEX('All CCC'!AX$7:AX$754,MATCH(WatchList!$B267,'All CCC'!$B$7:$B$754,0)))</f>
        <v/>
      </c>
      <c r="AY267" s="334" t="str">
        <f>IF($B267="","",INDEX('All CCC'!AY$7:AY$754,MATCH(WatchList!$B267,'All CCC'!$B$7:$B$754,0)))</f>
        <v/>
      </c>
      <c r="AZ267" s="334" t="str">
        <f>IF($B267="","",INDEX('All CCC'!AZ$7:AZ$754,MATCH(WatchList!$B267,'All CCC'!$B$7:$B$754,0)))</f>
        <v/>
      </c>
      <c r="BA267" s="334" t="str">
        <f>IF($B267="","",INDEX('All CCC'!BA$7:BA$754,MATCH(WatchList!$B267,'All CCC'!$B$7:$B$754,0)))</f>
        <v/>
      </c>
      <c r="BB267" s="334" t="str">
        <f>IF($B267="","",INDEX('All CCC'!BB$7:BB$754,MATCH(WatchList!$B267,'All CCC'!$B$7:$B$754,0)))</f>
        <v/>
      </c>
      <c r="BC267" s="334" t="str">
        <f>IF($B267="","",INDEX('All CCC'!BC$7:BC$754,MATCH(WatchList!$B267,'All CCC'!$B$7:$B$754,0)))</f>
        <v/>
      </c>
      <c r="BD267" s="334" t="str">
        <f>IF($B267="","",INDEX('All CCC'!BD$7:BD$754,MATCH(WatchList!$B267,'All CCC'!$B$7:$B$754,0)))</f>
        <v/>
      </c>
      <c r="BE267" s="334" t="str">
        <f>IF($B267="","",INDEX('All CCC'!BE$7:BE$754,MATCH(WatchList!$B267,'All CCC'!$B$7:$B$754,0)))</f>
        <v/>
      </c>
      <c r="BF267" s="334" t="str">
        <f>IF($B267="","",INDEX('All CCC'!BF$7:BF$754,MATCH(WatchList!$B267,'All CCC'!$B$7:$B$754,0)))</f>
        <v/>
      </c>
      <c r="BG267" s="334" t="str">
        <f>IF($B267="","",INDEX('All CCC'!BG$7:BG$754,MATCH(WatchList!$B267,'All CCC'!$B$7:$B$754,0)))</f>
        <v/>
      </c>
    </row>
    <row r="268" spans="1:59" x14ac:dyDescent="0.2">
      <c r="A268" s="333" t="str">
        <f>IF($B268="","",INDEX('All CCC'!A$7:A$754,MATCH(WatchList!$B268,'All CCC'!$B$7:$B$754,0)))</f>
        <v/>
      </c>
      <c r="B268" s="127"/>
      <c r="C268" s="334" t="str">
        <f>IF($B268="","",INDEX('All CCC'!C$7:C$754,MATCH(WatchList!$B268,'All CCC'!$B$7:$B$754,0)))</f>
        <v/>
      </c>
      <c r="D268" s="334" t="str">
        <f>IF($B268="","",INDEX('All CCC'!D$7:D$754,MATCH(WatchList!$B268,'All CCC'!$B$7:$B$754,0)))</f>
        <v/>
      </c>
      <c r="E268" s="334" t="str">
        <f>IF($B268="","",INDEX('All CCC'!E$7:E$754,MATCH(WatchList!$B268,'All CCC'!$B$7:$B$754,0)))</f>
        <v/>
      </c>
      <c r="F268" s="334" t="str">
        <f>IF($B268="","",INDEX('All CCC'!F$7:F$754,MATCH(WatchList!$B268,'All CCC'!$B$7:$B$754,0)))</f>
        <v/>
      </c>
      <c r="G268" s="334" t="str">
        <f>IF($B268="","",INDEX('All CCC'!G$7:G$754,MATCH(WatchList!$B268,'All CCC'!$B$7:$B$754,0)))</f>
        <v/>
      </c>
      <c r="H268" s="334" t="str">
        <f>IF($B268="","",INDEX('All CCC'!H$7:H$754,MATCH(WatchList!$B268,'All CCC'!$B$7:$B$754,0)))</f>
        <v/>
      </c>
      <c r="I268" s="334" t="str">
        <f>IF($B268="","",INDEX('All CCC'!I$7:I$754,MATCH(WatchList!$B268,'All CCC'!$B$7:$B$754,0)))</f>
        <v/>
      </c>
      <c r="J268" s="334" t="str">
        <f>IF($B268="","",INDEX('All CCC'!J$7:J$754,MATCH(WatchList!$B268,'All CCC'!$B$7:$B$754,0)))</f>
        <v/>
      </c>
      <c r="K268" s="334" t="str">
        <f>IF($B268="","",INDEX('All CCC'!K$7:K$754,MATCH(WatchList!$B268,'All CCC'!$B$7:$B$754,0)))</f>
        <v/>
      </c>
      <c r="L268" s="334" t="str">
        <f>IF($B268="","",INDEX('All CCC'!L$7:L$754,MATCH(WatchList!$B268,'All CCC'!$B$7:$B$754,0)))</f>
        <v/>
      </c>
      <c r="M268" s="334" t="str">
        <f>IF($B268="","",INDEX('All CCC'!M$7:M$754,MATCH(WatchList!$B268,'All CCC'!$B$7:$B$754,0)))</f>
        <v/>
      </c>
      <c r="N268" s="334" t="str">
        <f>IF($B268="","",INDEX('All CCC'!N$7:N$754,MATCH(WatchList!$B268,'All CCC'!$B$7:$B$754,0)))</f>
        <v/>
      </c>
      <c r="O268" s="334" t="str">
        <f>IF($B268="","",INDEX('All CCC'!O$7:O$754,MATCH(WatchList!$B268,'All CCC'!$B$7:$B$754,0)))</f>
        <v/>
      </c>
      <c r="P268" s="335" t="str">
        <f>IF($B268="","",INDEX('All CCC'!P$7:P$754,MATCH(WatchList!$B268,'All CCC'!$B$7:$B$754,0)))</f>
        <v/>
      </c>
      <c r="Q268" s="335" t="str">
        <f>IF($B268="","",INDEX('All CCC'!Q$7:Q$754,MATCH(WatchList!$B268,'All CCC'!$B$7:$B$754,0)))</f>
        <v/>
      </c>
      <c r="R268" s="334" t="str">
        <f>IF($B268="","",INDEX('All CCC'!R$7:R$754,MATCH(WatchList!$B268,'All CCC'!$B$7:$B$754,0)))</f>
        <v/>
      </c>
      <c r="S268" s="334" t="str">
        <f>IF($B268="","",INDEX('All CCC'!S$7:S$754,MATCH(WatchList!$B268,'All CCC'!$B$7:$B$754,0)))</f>
        <v/>
      </c>
      <c r="T268" s="334" t="str">
        <f>IF($B268="","",INDEX('All CCC'!T$7:T$754,MATCH(WatchList!$B268,'All CCC'!$B$7:$B$754,0)))</f>
        <v/>
      </c>
      <c r="U268" s="334" t="str">
        <f>IF($B268="","",INDEX('All CCC'!U$7:U$754,MATCH(WatchList!$B268,'All CCC'!$B$7:$B$754,0)))</f>
        <v/>
      </c>
      <c r="V268" s="334" t="str">
        <f>IF($B268="","",INDEX('All CCC'!V$7:V$754,MATCH(WatchList!$B268,'All CCC'!$B$7:$B$754,0)))</f>
        <v/>
      </c>
      <c r="W268" s="334" t="str">
        <f>IF($B268="","",INDEX('All CCC'!W$7:W$754,MATCH(WatchList!$B268,'All CCC'!$B$7:$B$754,0)))</f>
        <v/>
      </c>
      <c r="X268" s="334" t="str">
        <f>IF($B268="","",INDEX('All CCC'!X$7:X$754,MATCH(WatchList!$B268,'All CCC'!$B$7:$B$754,0)))</f>
        <v/>
      </c>
      <c r="Y268" s="334" t="str">
        <f>IF($B268="","",INDEX('All CCC'!Y$7:Y$754,MATCH(WatchList!$B268,'All CCC'!$B$7:$B$754,0)))</f>
        <v/>
      </c>
      <c r="Z268" s="334" t="str">
        <f>IF($B268="","",INDEX('All CCC'!Z$7:Z$754,MATCH(WatchList!$B268,'All CCC'!$B$7:$B$754,0)))</f>
        <v/>
      </c>
      <c r="AA268" s="334" t="str">
        <f>IF($B268="","",INDEX('All CCC'!AA$7:AA$754,MATCH(WatchList!$B268,'All CCC'!$B$7:$B$754,0)))</f>
        <v/>
      </c>
      <c r="AB268" s="334" t="str">
        <f>IF($B268="","",INDEX('All CCC'!AB$7:AB$754,MATCH(WatchList!$B268,'All CCC'!$B$7:$B$754,0)))</f>
        <v/>
      </c>
      <c r="AC268" s="334" t="str">
        <f>IF($B268="","",INDEX('All CCC'!AC$7:AC$754,MATCH(WatchList!$B268,'All CCC'!$B$7:$B$754,0)))</f>
        <v/>
      </c>
      <c r="AD268" s="334" t="str">
        <f>IF($B268="","",INDEX('All CCC'!AD$7:AD$754,MATCH(WatchList!$B268,'All CCC'!$B$7:$B$754,0)))</f>
        <v/>
      </c>
      <c r="AE268" s="334" t="str">
        <f>IF($B268="","",INDEX('All CCC'!AE$7:AE$754,MATCH(WatchList!$B268,'All CCC'!$B$7:$B$754,0)))</f>
        <v/>
      </c>
      <c r="AF268" s="334" t="str">
        <f>IF($B268="","",INDEX('All CCC'!AF$7:AF$754,MATCH(WatchList!$B268,'All CCC'!$B$7:$B$754,0)))</f>
        <v/>
      </c>
      <c r="AG268" s="334" t="str">
        <f>IF($B268="","",INDEX('All CCC'!AG$7:AG$754,MATCH(WatchList!$B268,'All CCC'!$B$7:$B$754,0)))</f>
        <v/>
      </c>
      <c r="AH268" s="334" t="str">
        <f>IF($B268="","",INDEX('All CCC'!AH$7:AH$754,MATCH(WatchList!$B268,'All CCC'!$B$7:$B$754,0)))</f>
        <v/>
      </c>
      <c r="AI268" s="334" t="str">
        <f>IF($B268="","",INDEX('All CCC'!AI$7:AI$754,MATCH(WatchList!$B268,'All CCC'!$B$7:$B$754,0)))</f>
        <v/>
      </c>
      <c r="AJ268" s="334" t="str">
        <f>IF($B268="","",INDEX('All CCC'!AJ$7:AJ$754,MATCH(WatchList!$B268,'All CCC'!$B$7:$B$754,0)))</f>
        <v/>
      </c>
      <c r="AK268" s="334" t="str">
        <f>IF($B268="","",INDEX('All CCC'!AK$7:AK$754,MATCH(WatchList!$B268,'All CCC'!$B$7:$B$754,0)))</f>
        <v/>
      </c>
      <c r="AL268" s="334" t="str">
        <f>IF($B268="","",INDEX('All CCC'!AL$7:AL$754,MATCH(WatchList!$B268,'All CCC'!$B$7:$B$754,0)))</f>
        <v/>
      </c>
      <c r="AM268" s="334" t="str">
        <f>IF($B268="","",INDEX('All CCC'!AM$7:AM$754,MATCH(WatchList!$B268,'All CCC'!$B$7:$B$754,0)))</f>
        <v/>
      </c>
      <c r="AN268" s="334" t="str">
        <f>IF($B268="","",INDEX('All CCC'!AN$7:AN$754,MATCH(WatchList!$B268,'All CCC'!$B$7:$B$754,0)))</f>
        <v/>
      </c>
      <c r="AO268" s="334" t="str">
        <f>IF($B268="","",INDEX('All CCC'!AO$7:AO$754,MATCH(WatchList!$B268,'All CCC'!$B$7:$B$754,0)))</f>
        <v/>
      </c>
      <c r="AP268" s="334" t="str">
        <f>IF($B268="","",INDEX('All CCC'!AP$7:AP$754,MATCH(WatchList!$B268,'All CCC'!$B$7:$B$754,0)))</f>
        <v/>
      </c>
      <c r="AQ268" s="334" t="str">
        <f>IF($B268="","",INDEX('All CCC'!AQ$7:AQ$754,MATCH(WatchList!$B268,'All CCC'!$B$7:$B$754,0)))</f>
        <v/>
      </c>
      <c r="AR268" s="334" t="str">
        <f>IF($B268="","",INDEX('All CCC'!AR$7:AR$754,MATCH(WatchList!$B268,'All CCC'!$B$7:$B$754,0)))</f>
        <v/>
      </c>
      <c r="AS268" s="334" t="str">
        <f>IF($B268="","",INDEX('All CCC'!AS$7:AS$754,MATCH(WatchList!$B268,'All CCC'!$B$7:$B$754,0)))</f>
        <v/>
      </c>
      <c r="AT268" s="334" t="str">
        <f>IF($B268="","",INDEX('All CCC'!AT$7:AT$754,MATCH(WatchList!$B268,'All CCC'!$B$7:$B$754,0)))</f>
        <v/>
      </c>
      <c r="AU268" s="334" t="str">
        <f>IF($B268="","",INDEX('All CCC'!AU$7:AU$754,MATCH(WatchList!$B268,'All CCC'!$B$7:$B$754,0)))</f>
        <v/>
      </c>
      <c r="AV268" s="334" t="str">
        <f>IF($B268="","",INDEX('All CCC'!AV$7:AV$754,MATCH(WatchList!$B268,'All CCC'!$B$7:$B$754,0)))</f>
        <v/>
      </c>
      <c r="AW268" s="334" t="str">
        <f>IF($B268="","",INDEX('All CCC'!AW$7:AW$754,MATCH(WatchList!$B268,'All CCC'!$B$7:$B$754,0)))</f>
        <v/>
      </c>
      <c r="AX268" s="334" t="str">
        <f>IF($B268="","",INDEX('All CCC'!AX$7:AX$754,MATCH(WatchList!$B268,'All CCC'!$B$7:$B$754,0)))</f>
        <v/>
      </c>
      <c r="AY268" s="334" t="str">
        <f>IF($B268="","",INDEX('All CCC'!AY$7:AY$754,MATCH(WatchList!$B268,'All CCC'!$B$7:$B$754,0)))</f>
        <v/>
      </c>
      <c r="AZ268" s="334" t="str">
        <f>IF($B268="","",INDEX('All CCC'!AZ$7:AZ$754,MATCH(WatchList!$B268,'All CCC'!$B$7:$B$754,0)))</f>
        <v/>
      </c>
      <c r="BA268" s="334" t="str">
        <f>IF($B268="","",INDEX('All CCC'!BA$7:BA$754,MATCH(WatchList!$B268,'All CCC'!$B$7:$B$754,0)))</f>
        <v/>
      </c>
      <c r="BB268" s="334" t="str">
        <f>IF($B268="","",INDEX('All CCC'!BB$7:BB$754,MATCH(WatchList!$B268,'All CCC'!$B$7:$B$754,0)))</f>
        <v/>
      </c>
      <c r="BC268" s="334" t="str">
        <f>IF($B268="","",INDEX('All CCC'!BC$7:BC$754,MATCH(WatchList!$B268,'All CCC'!$B$7:$B$754,0)))</f>
        <v/>
      </c>
      <c r="BD268" s="334" t="str">
        <f>IF($B268="","",INDEX('All CCC'!BD$7:BD$754,MATCH(WatchList!$B268,'All CCC'!$B$7:$B$754,0)))</f>
        <v/>
      </c>
      <c r="BE268" s="334" t="str">
        <f>IF($B268="","",INDEX('All CCC'!BE$7:BE$754,MATCH(WatchList!$B268,'All CCC'!$B$7:$B$754,0)))</f>
        <v/>
      </c>
      <c r="BF268" s="334" t="str">
        <f>IF($B268="","",INDEX('All CCC'!BF$7:BF$754,MATCH(WatchList!$B268,'All CCC'!$B$7:$B$754,0)))</f>
        <v/>
      </c>
      <c r="BG268" s="334" t="str">
        <f>IF($B268="","",INDEX('All CCC'!BG$7:BG$754,MATCH(WatchList!$B268,'All CCC'!$B$7:$B$754,0)))</f>
        <v/>
      </c>
    </row>
    <row r="269" spans="1:59" x14ac:dyDescent="0.2">
      <c r="A269" s="333" t="str">
        <f>IF($B269="","",INDEX('All CCC'!A$7:A$754,MATCH(WatchList!$B269,'All CCC'!$B$7:$B$754,0)))</f>
        <v/>
      </c>
      <c r="B269" s="127"/>
      <c r="C269" s="334" t="str">
        <f>IF($B269="","",INDEX('All CCC'!C$7:C$754,MATCH(WatchList!$B269,'All CCC'!$B$7:$B$754,0)))</f>
        <v/>
      </c>
      <c r="D269" s="334" t="str">
        <f>IF($B269="","",INDEX('All CCC'!D$7:D$754,MATCH(WatchList!$B269,'All CCC'!$B$7:$B$754,0)))</f>
        <v/>
      </c>
      <c r="E269" s="334" t="str">
        <f>IF($B269="","",INDEX('All CCC'!E$7:E$754,MATCH(WatchList!$B269,'All CCC'!$B$7:$B$754,0)))</f>
        <v/>
      </c>
      <c r="F269" s="334" t="str">
        <f>IF($B269="","",INDEX('All CCC'!F$7:F$754,MATCH(WatchList!$B269,'All CCC'!$B$7:$B$754,0)))</f>
        <v/>
      </c>
      <c r="G269" s="334" t="str">
        <f>IF($B269="","",INDEX('All CCC'!G$7:G$754,MATCH(WatchList!$B269,'All CCC'!$B$7:$B$754,0)))</f>
        <v/>
      </c>
      <c r="H269" s="334" t="str">
        <f>IF($B269="","",INDEX('All CCC'!H$7:H$754,MATCH(WatchList!$B269,'All CCC'!$B$7:$B$754,0)))</f>
        <v/>
      </c>
      <c r="I269" s="334" t="str">
        <f>IF($B269="","",INDEX('All CCC'!I$7:I$754,MATCH(WatchList!$B269,'All CCC'!$B$7:$B$754,0)))</f>
        <v/>
      </c>
      <c r="J269" s="334" t="str">
        <f>IF($B269="","",INDEX('All CCC'!J$7:J$754,MATCH(WatchList!$B269,'All CCC'!$B$7:$B$754,0)))</f>
        <v/>
      </c>
      <c r="K269" s="334" t="str">
        <f>IF($B269="","",INDEX('All CCC'!K$7:K$754,MATCH(WatchList!$B269,'All CCC'!$B$7:$B$754,0)))</f>
        <v/>
      </c>
      <c r="L269" s="334" t="str">
        <f>IF($B269="","",INDEX('All CCC'!L$7:L$754,MATCH(WatchList!$B269,'All CCC'!$B$7:$B$754,0)))</f>
        <v/>
      </c>
      <c r="M269" s="334" t="str">
        <f>IF($B269="","",INDEX('All CCC'!M$7:M$754,MATCH(WatchList!$B269,'All CCC'!$B$7:$B$754,0)))</f>
        <v/>
      </c>
      <c r="N269" s="334" t="str">
        <f>IF($B269="","",INDEX('All CCC'!N$7:N$754,MATCH(WatchList!$B269,'All CCC'!$B$7:$B$754,0)))</f>
        <v/>
      </c>
      <c r="O269" s="334" t="str">
        <f>IF($B269="","",INDEX('All CCC'!O$7:O$754,MATCH(WatchList!$B269,'All CCC'!$B$7:$B$754,0)))</f>
        <v/>
      </c>
      <c r="P269" s="335" t="str">
        <f>IF($B269="","",INDEX('All CCC'!P$7:P$754,MATCH(WatchList!$B269,'All CCC'!$B$7:$B$754,0)))</f>
        <v/>
      </c>
      <c r="Q269" s="335" t="str">
        <f>IF($B269="","",INDEX('All CCC'!Q$7:Q$754,MATCH(WatchList!$B269,'All CCC'!$B$7:$B$754,0)))</f>
        <v/>
      </c>
      <c r="R269" s="334" t="str">
        <f>IF($B269="","",INDEX('All CCC'!R$7:R$754,MATCH(WatchList!$B269,'All CCC'!$B$7:$B$754,0)))</f>
        <v/>
      </c>
      <c r="S269" s="334" t="str">
        <f>IF($B269="","",INDEX('All CCC'!S$7:S$754,MATCH(WatchList!$B269,'All CCC'!$B$7:$B$754,0)))</f>
        <v/>
      </c>
      <c r="T269" s="334" t="str">
        <f>IF($B269="","",INDEX('All CCC'!T$7:T$754,MATCH(WatchList!$B269,'All CCC'!$B$7:$B$754,0)))</f>
        <v/>
      </c>
      <c r="U269" s="334" t="str">
        <f>IF($B269="","",INDEX('All CCC'!U$7:U$754,MATCH(WatchList!$B269,'All CCC'!$B$7:$B$754,0)))</f>
        <v/>
      </c>
      <c r="V269" s="334" t="str">
        <f>IF($B269="","",INDEX('All CCC'!V$7:V$754,MATCH(WatchList!$B269,'All CCC'!$B$7:$B$754,0)))</f>
        <v/>
      </c>
      <c r="W269" s="334" t="str">
        <f>IF($B269="","",INDEX('All CCC'!W$7:W$754,MATCH(WatchList!$B269,'All CCC'!$B$7:$B$754,0)))</f>
        <v/>
      </c>
      <c r="X269" s="334" t="str">
        <f>IF($B269="","",INDEX('All CCC'!X$7:X$754,MATCH(WatchList!$B269,'All CCC'!$B$7:$B$754,0)))</f>
        <v/>
      </c>
      <c r="Y269" s="334" t="str">
        <f>IF($B269="","",INDEX('All CCC'!Y$7:Y$754,MATCH(WatchList!$B269,'All CCC'!$B$7:$B$754,0)))</f>
        <v/>
      </c>
      <c r="Z269" s="334" t="str">
        <f>IF($B269="","",INDEX('All CCC'!Z$7:Z$754,MATCH(WatchList!$B269,'All CCC'!$B$7:$B$754,0)))</f>
        <v/>
      </c>
      <c r="AA269" s="334" t="str">
        <f>IF($B269="","",INDEX('All CCC'!AA$7:AA$754,MATCH(WatchList!$B269,'All CCC'!$B$7:$B$754,0)))</f>
        <v/>
      </c>
      <c r="AB269" s="334" t="str">
        <f>IF($B269="","",INDEX('All CCC'!AB$7:AB$754,MATCH(WatchList!$B269,'All CCC'!$B$7:$B$754,0)))</f>
        <v/>
      </c>
      <c r="AC269" s="334" t="str">
        <f>IF($B269="","",INDEX('All CCC'!AC$7:AC$754,MATCH(WatchList!$B269,'All CCC'!$B$7:$B$754,0)))</f>
        <v/>
      </c>
      <c r="AD269" s="334" t="str">
        <f>IF($B269="","",INDEX('All CCC'!AD$7:AD$754,MATCH(WatchList!$B269,'All CCC'!$B$7:$B$754,0)))</f>
        <v/>
      </c>
      <c r="AE269" s="334" t="str">
        <f>IF($B269="","",INDEX('All CCC'!AE$7:AE$754,MATCH(WatchList!$B269,'All CCC'!$B$7:$B$754,0)))</f>
        <v/>
      </c>
      <c r="AF269" s="334" t="str">
        <f>IF($B269="","",INDEX('All CCC'!AF$7:AF$754,MATCH(WatchList!$B269,'All CCC'!$B$7:$B$754,0)))</f>
        <v/>
      </c>
      <c r="AG269" s="334" t="str">
        <f>IF($B269="","",INDEX('All CCC'!AG$7:AG$754,MATCH(WatchList!$B269,'All CCC'!$B$7:$B$754,0)))</f>
        <v/>
      </c>
      <c r="AH269" s="334" t="str">
        <f>IF($B269="","",INDEX('All CCC'!AH$7:AH$754,MATCH(WatchList!$B269,'All CCC'!$B$7:$B$754,0)))</f>
        <v/>
      </c>
      <c r="AI269" s="334" t="str">
        <f>IF($B269="","",INDEX('All CCC'!AI$7:AI$754,MATCH(WatchList!$B269,'All CCC'!$B$7:$B$754,0)))</f>
        <v/>
      </c>
      <c r="AJ269" s="334" t="str">
        <f>IF($B269="","",INDEX('All CCC'!AJ$7:AJ$754,MATCH(WatchList!$B269,'All CCC'!$B$7:$B$754,0)))</f>
        <v/>
      </c>
      <c r="AK269" s="334" t="str">
        <f>IF($B269="","",INDEX('All CCC'!AK$7:AK$754,MATCH(WatchList!$B269,'All CCC'!$B$7:$B$754,0)))</f>
        <v/>
      </c>
      <c r="AL269" s="334" t="str">
        <f>IF($B269="","",INDEX('All CCC'!AL$7:AL$754,MATCH(WatchList!$B269,'All CCC'!$B$7:$B$754,0)))</f>
        <v/>
      </c>
      <c r="AM269" s="334" t="str">
        <f>IF($B269="","",INDEX('All CCC'!AM$7:AM$754,MATCH(WatchList!$B269,'All CCC'!$B$7:$B$754,0)))</f>
        <v/>
      </c>
      <c r="AN269" s="334" t="str">
        <f>IF($B269="","",INDEX('All CCC'!AN$7:AN$754,MATCH(WatchList!$B269,'All CCC'!$B$7:$B$754,0)))</f>
        <v/>
      </c>
      <c r="AO269" s="334" t="str">
        <f>IF($B269="","",INDEX('All CCC'!AO$7:AO$754,MATCH(WatchList!$B269,'All CCC'!$B$7:$B$754,0)))</f>
        <v/>
      </c>
      <c r="AP269" s="334" t="str">
        <f>IF($B269="","",INDEX('All CCC'!AP$7:AP$754,MATCH(WatchList!$B269,'All CCC'!$B$7:$B$754,0)))</f>
        <v/>
      </c>
      <c r="AQ269" s="334" t="str">
        <f>IF($B269="","",INDEX('All CCC'!AQ$7:AQ$754,MATCH(WatchList!$B269,'All CCC'!$B$7:$B$754,0)))</f>
        <v/>
      </c>
      <c r="AR269" s="334" t="str">
        <f>IF($B269="","",INDEX('All CCC'!AR$7:AR$754,MATCH(WatchList!$B269,'All CCC'!$B$7:$B$754,0)))</f>
        <v/>
      </c>
      <c r="AS269" s="334" t="str">
        <f>IF($B269="","",INDEX('All CCC'!AS$7:AS$754,MATCH(WatchList!$B269,'All CCC'!$B$7:$B$754,0)))</f>
        <v/>
      </c>
      <c r="AT269" s="334" t="str">
        <f>IF($B269="","",INDEX('All CCC'!AT$7:AT$754,MATCH(WatchList!$B269,'All CCC'!$B$7:$B$754,0)))</f>
        <v/>
      </c>
      <c r="AU269" s="334" t="str">
        <f>IF($B269="","",INDEX('All CCC'!AU$7:AU$754,MATCH(WatchList!$B269,'All CCC'!$B$7:$B$754,0)))</f>
        <v/>
      </c>
      <c r="AV269" s="334" t="str">
        <f>IF($B269="","",INDEX('All CCC'!AV$7:AV$754,MATCH(WatchList!$B269,'All CCC'!$B$7:$B$754,0)))</f>
        <v/>
      </c>
      <c r="AW269" s="334" t="str">
        <f>IF($B269="","",INDEX('All CCC'!AW$7:AW$754,MATCH(WatchList!$B269,'All CCC'!$B$7:$B$754,0)))</f>
        <v/>
      </c>
      <c r="AX269" s="334" t="str">
        <f>IF($B269="","",INDEX('All CCC'!AX$7:AX$754,MATCH(WatchList!$B269,'All CCC'!$B$7:$B$754,0)))</f>
        <v/>
      </c>
      <c r="AY269" s="334" t="str">
        <f>IF($B269="","",INDEX('All CCC'!AY$7:AY$754,MATCH(WatchList!$B269,'All CCC'!$B$7:$B$754,0)))</f>
        <v/>
      </c>
      <c r="AZ269" s="334" t="str">
        <f>IF($B269="","",INDEX('All CCC'!AZ$7:AZ$754,MATCH(WatchList!$B269,'All CCC'!$B$7:$B$754,0)))</f>
        <v/>
      </c>
      <c r="BA269" s="334" t="str">
        <f>IF($B269="","",INDEX('All CCC'!BA$7:BA$754,MATCH(WatchList!$B269,'All CCC'!$B$7:$B$754,0)))</f>
        <v/>
      </c>
      <c r="BB269" s="334" t="str">
        <f>IF($B269="","",INDEX('All CCC'!BB$7:BB$754,MATCH(WatchList!$B269,'All CCC'!$B$7:$B$754,0)))</f>
        <v/>
      </c>
      <c r="BC269" s="334" t="str">
        <f>IF($B269="","",INDEX('All CCC'!BC$7:BC$754,MATCH(WatchList!$B269,'All CCC'!$B$7:$B$754,0)))</f>
        <v/>
      </c>
      <c r="BD269" s="334" t="str">
        <f>IF($B269="","",INDEX('All CCC'!BD$7:BD$754,MATCH(WatchList!$B269,'All CCC'!$B$7:$B$754,0)))</f>
        <v/>
      </c>
      <c r="BE269" s="334" t="str">
        <f>IF($B269="","",INDEX('All CCC'!BE$7:BE$754,MATCH(WatchList!$B269,'All CCC'!$B$7:$B$754,0)))</f>
        <v/>
      </c>
      <c r="BF269" s="334" t="str">
        <f>IF($B269="","",INDEX('All CCC'!BF$7:BF$754,MATCH(WatchList!$B269,'All CCC'!$B$7:$B$754,0)))</f>
        <v/>
      </c>
      <c r="BG269" s="334" t="str">
        <f>IF($B269="","",INDEX('All CCC'!BG$7:BG$754,MATCH(WatchList!$B269,'All CCC'!$B$7:$B$754,0)))</f>
        <v/>
      </c>
    </row>
    <row r="270" spans="1:59" x14ac:dyDescent="0.2">
      <c r="A270" s="333" t="str">
        <f>IF($B270="","",INDEX('All CCC'!A$7:A$754,MATCH(WatchList!$B270,'All CCC'!$B$7:$B$754,0)))</f>
        <v/>
      </c>
      <c r="B270" s="127"/>
      <c r="C270" s="334" t="str">
        <f>IF($B270="","",INDEX('All CCC'!C$7:C$754,MATCH(WatchList!$B270,'All CCC'!$B$7:$B$754,0)))</f>
        <v/>
      </c>
      <c r="D270" s="334" t="str">
        <f>IF($B270="","",INDEX('All CCC'!D$7:D$754,MATCH(WatchList!$B270,'All CCC'!$B$7:$B$754,0)))</f>
        <v/>
      </c>
      <c r="E270" s="334" t="str">
        <f>IF($B270="","",INDEX('All CCC'!E$7:E$754,MATCH(WatchList!$B270,'All CCC'!$B$7:$B$754,0)))</f>
        <v/>
      </c>
      <c r="F270" s="334" t="str">
        <f>IF($B270="","",INDEX('All CCC'!F$7:F$754,MATCH(WatchList!$B270,'All CCC'!$B$7:$B$754,0)))</f>
        <v/>
      </c>
      <c r="G270" s="334" t="str">
        <f>IF($B270="","",INDEX('All CCC'!G$7:G$754,MATCH(WatchList!$B270,'All CCC'!$B$7:$B$754,0)))</f>
        <v/>
      </c>
      <c r="H270" s="334" t="str">
        <f>IF($B270="","",INDEX('All CCC'!H$7:H$754,MATCH(WatchList!$B270,'All CCC'!$B$7:$B$754,0)))</f>
        <v/>
      </c>
      <c r="I270" s="334" t="str">
        <f>IF($B270="","",INDEX('All CCC'!I$7:I$754,MATCH(WatchList!$B270,'All CCC'!$B$7:$B$754,0)))</f>
        <v/>
      </c>
      <c r="J270" s="334" t="str">
        <f>IF($B270="","",INDEX('All CCC'!J$7:J$754,MATCH(WatchList!$B270,'All CCC'!$B$7:$B$754,0)))</f>
        <v/>
      </c>
      <c r="K270" s="334" t="str">
        <f>IF($B270="","",INDEX('All CCC'!K$7:K$754,MATCH(WatchList!$B270,'All CCC'!$B$7:$B$754,0)))</f>
        <v/>
      </c>
      <c r="L270" s="334" t="str">
        <f>IF($B270="","",INDEX('All CCC'!L$7:L$754,MATCH(WatchList!$B270,'All CCC'!$B$7:$B$754,0)))</f>
        <v/>
      </c>
      <c r="M270" s="334" t="str">
        <f>IF($B270="","",INDEX('All CCC'!M$7:M$754,MATCH(WatchList!$B270,'All CCC'!$B$7:$B$754,0)))</f>
        <v/>
      </c>
      <c r="N270" s="334" t="str">
        <f>IF($B270="","",INDEX('All CCC'!N$7:N$754,MATCH(WatchList!$B270,'All CCC'!$B$7:$B$754,0)))</f>
        <v/>
      </c>
      <c r="O270" s="334" t="str">
        <f>IF($B270="","",INDEX('All CCC'!O$7:O$754,MATCH(WatchList!$B270,'All CCC'!$B$7:$B$754,0)))</f>
        <v/>
      </c>
      <c r="P270" s="335" t="str">
        <f>IF($B270="","",INDEX('All CCC'!P$7:P$754,MATCH(WatchList!$B270,'All CCC'!$B$7:$B$754,0)))</f>
        <v/>
      </c>
      <c r="Q270" s="335" t="str">
        <f>IF($B270="","",INDEX('All CCC'!Q$7:Q$754,MATCH(WatchList!$B270,'All CCC'!$B$7:$B$754,0)))</f>
        <v/>
      </c>
      <c r="R270" s="334" t="str">
        <f>IF($B270="","",INDEX('All CCC'!R$7:R$754,MATCH(WatchList!$B270,'All CCC'!$B$7:$B$754,0)))</f>
        <v/>
      </c>
      <c r="S270" s="334" t="str">
        <f>IF($B270="","",INDEX('All CCC'!S$7:S$754,MATCH(WatchList!$B270,'All CCC'!$B$7:$B$754,0)))</f>
        <v/>
      </c>
      <c r="T270" s="334" t="str">
        <f>IF($B270="","",INDEX('All CCC'!T$7:T$754,MATCH(WatchList!$B270,'All CCC'!$B$7:$B$754,0)))</f>
        <v/>
      </c>
      <c r="U270" s="334" t="str">
        <f>IF($B270="","",INDEX('All CCC'!U$7:U$754,MATCH(WatchList!$B270,'All CCC'!$B$7:$B$754,0)))</f>
        <v/>
      </c>
      <c r="V270" s="334" t="str">
        <f>IF($B270="","",INDEX('All CCC'!V$7:V$754,MATCH(WatchList!$B270,'All CCC'!$B$7:$B$754,0)))</f>
        <v/>
      </c>
      <c r="W270" s="334" t="str">
        <f>IF($B270="","",INDEX('All CCC'!W$7:W$754,MATCH(WatchList!$B270,'All CCC'!$B$7:$B$754,0)))</f>
        <v/>
      </c>
      <c r="X270" s="334" t="str">
        <f>IF($B270="","",INDEX('All CCC'!X$7:X$754,MATCH(WatchList!$B270,'All CCC'!$B$7:$B$754,0)))</f>
        <v/>
      </c>
      <c r="Y270" s="334" t="str">
        <f>IF($B270="","",INDEX('All CCC'!Y$7:Y$754,MATCH(WatchList!$B270,'All CCC'!$B$7:$B$754,0)))</f>
        <v/>
      </c>
      <c r="Z270" s="334" t="str">
        <f>IF($B270="","",INDEX('All CCC'!Z$7:Z$754,MATCH(WatchList!$B270,'All CCC'!$B$7:$B$754,0)))</f>
        <v/>
      </c>
      <c r="AA270" s="334" t="str">
        <f>IF($B270="","",INDEX('All CCC'!AA$7:AA$754,MATCH(WatchList!$B270,'All CCC'!$B$7:$B$754,0)))</f>
        <v/>
      </c>
      <c r="AB270" s="334" t="str">
        <f>IF($B270="","",INDEX('All CCC'!AB$7:AB$754,MATCH(WatchList!$B270,'All CCC'!$B$7:$B$754,0)))</f>
        <v/>
      </c>
      <c r="AC270" s="334" t="str">
        <f>IF($B270="","",INDEX('All CCC'!AC$7:AC$754,MATCH(WatchList!$B270,'All CCC'!$B$7:$B$754,0)))</f>
        <v/>
      </c>
      <c r="AD270" s="334" t="str">
        <f>IF($B270="","",INDEX('All CCC'!AD$7:AD$754,MATCH(WatchList!$B270,'All CCC'!$B$7:$B$754,0)))</f>
        <v/>
      </c>
      <c r="AE270" s="334" t="str">
        <f>IF($B270="","",INDEX('All CCC'!AE$7:AE$754,MATCH(WatchList!$B270,'All CCC'!$B$7:$B$754,0)))</f>
        <v/>
      </c>
      <c r="AF270" s="334" t="str">
        <f>IF($B270="","",INDEX('All CCC'!AF$7:AF$754,MATCH(WatchList!$B270,'All CCC'!$B$7:$B$754,0)))</f>
        <v/>
      </c>
      <c r="AG270" s="334" t="str">
        <f>IF($B270="","",INDEX('All CCC'!AG$7:AG$754,MATCH(WatchList!$B270,'All CCC'!$B$7:$B$754,0)))</f>
        <v/>
      </c>
      <c r="AH270" s="334" t="str">
        <f>IF($B270="","",INDEX('All CCC'!AH$7:AH$754,MATCH(WatchList!$B270,'All CCC'!$B$7:$B$754,0)))</f>
        <v/>
      </c>
      <c r="AI270" s="334" t="str">
        <f>IF($B270="","",INDEX('All CCC'!AI$7:AI$754,MATCH(WatchList!$B270,'All CCC'!$B$7:$B$754,0)))</f>
        <v/>
      </c>
      <c r="AJ270" s="334" t="str">
        <f>IF($B270="","",INDEX('All CCC'!AJ$7:AJ$754,MATCH(WatchList!$B270,'All CCC'!$B$7:$B$754,0)))</f>
        <v/>
      </c>
      <c r="AK270" s="334" t="str">
        <f>IF($B270="","",INDEX('All CCC'!AK$7:AK$754,MATCH(WatchList!$B270,'All CCC'!$B$7:$B$754,0)))</f>
        <v/>
      </c>
      <c r="AL270" s="334" t="str">
        <f>IF($B270="","",INDEX('All CCC'!AL$7:AL$754,MATCH(WatchList!$B270,'All CCC'!$B$7:$B$754,0)))</f>
        <v/>
      </c>
      <c r="AM270" s="334" t="str">
        <f>IF($B270="","",INDEX('All CCC'!AM$7:AM$754,MATCH(WatchList!$B270,'All CCC'!$B$7:$B$754,0)))</f>
        <v/>
      </c>
      <c r="AN270" s="334" t="str">
        <f>IF($B270="","",INDEX('All CCC'!AN$7:AN$754,MATCH(WatchList!$B270,'All CCC'!$B$7:$B$754,0)))</f>
        <v/>
      </c>
      <c r="AO270" s="334" t="str">
        <f>IF($B270="","",INDEX('All CCC'!AO$7:AO$754,MATCH(WatchList!$B270,'All CCC'!$B$7:$B$754,0)))</f>
        <v/>
      </c>
      <c r="AP270" s="334" t="str">
        <f>IF($B270="","",INDEX('All CCC'!AP$7:AP$754,MATCH(WatchList!$B270,'All CCC'!$B$7:$B$754,0)))</f>
        <v/>
      </c>
      <c r="AQ270" s="334" t="str">
        <f>IF($B270="","",INDEX('All CCC'!AQ$7:AQ$754,MATCH(WatchList!$B270,'All CCC'!$B$7:$B$754,0)))</f>
        <v/>
      </c>
      <c r="AR270" s="334" t="str">
        <f>IF($B270="","",INDEX('All CCC'!AR$7:AR$754,MATCH(WatchList!$B270,'All CCC'!$B$7:$B$754,0)))</f>
        <v/>
      </c>
      <c r="AS270" s="334" t="str">
        <f>IF($B270="","",INDEX('All CCC'!AS$7:AS$754,MATCH(WatchList!$B270,'All CCC'!$B$7:$B$754,0)))</f>
        <v/>
      </c>
      <c r="AT270" s="334" t="str">
        <f>IF($B270="","",INDEX('All CCC'!AT$7:AT$754,MATCH(WatchList!$B270,'All CCC'!$B$7:$B$754,0)))</f>
        <v/>
      </c>
      <c r="AU270" s="334" t="str">
        <f>IF($B270="","",INDEX('All CCC'!AU$7:AU$754,MATCH(WatchList!$B270,'All CCC'!$B$7:$B$754,0)))</f>
        <v/>
      </c>
      <c r="AV270" s="334" t="str">
        <f>IF($B270="","",INDEX('All CCC'!AV$7:AV$754,MATCH(WatchList!$B270,'All CCC'!$B$7:$B$754,0)))</f>
        <v/>
      </c>
      <c r="AW270" s="334" t="str">
        <f>IF($B270="","",INDEX('All CCC'!AW$7:AW$754,MATCH(WatchList!$B270,'All CCC'!$B$7:$B$754,0)))</f>
        <v/>
      </c>
      <c r="AX270" s="334" t="str">
        <f>IF($B270="","",INDEX('All CCC'!AX$7:AX$754,MATCH(WatchList!$B270,'All CCC'!$B$7:$B$754,0)))</f>
        <v/>
      </c>
      <c r="AY270" s="334" t="str">
        <f>IF($B270="","",INDEX('All CCC'!AY$7:AY$754,MATCH(WatchList!$B270,'All CCC'!$B$7:$B$754,0)))</f>
        <v/>
      </c>
      <c r="AZ270" s="334" t="str">
        <f>IF($B270="","",INDEX('All CCC'!AZ$7:AZ$754,MATCH(WatchList!$B270,'All CCC'!$B$7:$B$754,0)))</f>
        <v/>
      </c>
      <c r="BA270" s="334" t="str">
        <f>IF($B270="","",INDEX('All CCC'!BA$7:BA$754,MATCH(WatchList!$B270,'All CCC'!$B$7:$B$754,0)))</f>
        <v/>
      </c>
      <c r="BB270" s="334" t="str">
        <f>IF($B270="","",INDEX('All CCC'!BB$7:BB$754,MATCH(WatchList!$B270,'All CCC'!$B$7:$B$754,0)))</f>
        <v/>
      </c>
      <c r="BC270" s="334" t="str">
        <f>IF($B270="","",INDEX('All CCC'!BC$7:BC$754,MATCH(WatchList!$B270,'All CCC'!$B$7:$B$754,0)))</f>
        <v/>
      </c>
      <c r="BD270" s="334" t="str">
        <f>IF($B270="","",INDEX('All CCC'!BD$7:BD$754,MATCH(WatchList!$B270,'All CCC'!$B$7:$B$754,0)))</f>
        <v/>
      </c>
      <c r="BE270" s="334" t="str">
        <f>IF($B270="","",INDEX('All CCC'!BE$7:BE$754,MATCH(WatchList!$B270,'All CCC'!$B$7:$B$754,0)))</f>
        <v/>
      </c>
      <c r="BF270" s="334" t="str">
        <f>IF($B270="","",INDEX('All CCC'!BF$7:BF$754,MATCH(WatchList!$B270,'All CCC'!$B$7:$B$754,0)))</f>
        <v/>
      </c>
      <c r="BG270" s="334" t="str">
        <f>IF($B270="","",INDEX('All CCC'!BG$7:BG$754,MATCH(WatchList!$B270,'All CCC'!$B$7:$B$754,0)))</f>
        <v/>
      </c>
    </row>
    <row r="271" spans="1:59" x14ac:dyDescent="0.2">
      <c r="A271" s="333" t="str">
        <f>IF($B271="","",INDEX('All CCC'!A$7:A$754,MATCH(WatchList!$B271,'All CCC'!$B$7:$B$754,0)))</f>
        <v/>
      </c>
      <c r="B271" s="127"/>
      <c r="C271" s="334" t="str">
        <f>IF($B271="","",INDEX('All CCC'!C$7:C$754,MATCH(WatchList!$B271,'All CCC'!$B$7:$B$754,0)))</f>
        <v/>
      </c>
      <c r="D271" s="334" t="str">
        <f>IF($B271="","",INDEX('All CCC'!D$7:D$754,MATCH(WatchList!$B271,'All CCC'!$B$7:$B$754,0)))</f>
        <v/>
      </c>
      <c r="E271" s="334" t="str">
        <f>IF($B271="","",INDEX('All CCC'!E$7:E$754,MATCH(WatchList!$B271,'All CCC'!$B$7:$B$754,0)))</f>
        <v/>
      </c>
      <c r="F271" s="334" t="str">
        <f>IF($B271="","",INDEX('All CCC'!F$7:F$754,MATCH(WatchList!$B271,'All CCC'!$B$7:$B$754,0)))</f>
        <v/>
      </c>
      <c r="G271" s="334" t="str">
        <f>IF($B271="","",INDEX('All CCC'!G$7:G$754,MATCH(WatchList!$B271,'All CCC'!$B$7:$B$754,0)))</f>
        <v/>
      </c>
      <c r="H271" s="334" t="str">
        <f>IF($B271="","",INDEX('All CCC'!H$7:H$754,MATCH(WatchList!$B271,'All CCC'!$B$7:$B$754,0)))</f>
        <v/>
      </c>
      <c r="I271" s="334" t="str">
        <f>IF($B271="","",INDEX('All CCC'!I$7:I$754,MATCH(WatchList!$B271,'All CCC'!$B$7:$B$754,0)))</f>
        <v/>
      </c>
      <c r="J271" s="334" t="str">
        <f>IF($B271="","",INDEX('All CCC'!J$7:J$754,MATCH(WatchList!$B271,'All CCC'!$B$7:$B$754,0)))</f>
        <v/>
      </c>
      <c r="K271" s="334" t="str">
        <f>IF($B271="","",INDEX('All CCC'!K$7:K$754,MATCH(WatchList!$B271,'All CCC'!$B$7:$B$754,0)))</f>
        <v/>
      </c>
      <c r="L271" s="334" t="str">
        <f>IF($B271="","",INDEX('All CCC'!L$7:L$754,MATCH(WatchList!$B271,'All CCC'!$B$7:$B$754,0)))</f>
        <v/>
      </c>
      <c r="M271" s="334" t="str">
        <f>IF($B271="","",INDEX('All CCC'!M$7:M$754,MATCH(WatchList!$B271,'All CCC'!$B$7:$B$754,0)))</f>
        <v/>
      </c>
      <c r="N271" s="334" t="str">
        <f>IF($B271="","",INDEX('All CCC'!N$7:N$754,MATCH(WatchList!$B271,'All CCC'!$B$7:$B$754,0)))</f>
        <v/>
      </c>
      <c r="O271" s="334" t="str">
        <f>IF($B271="","",INDEX('All CCC'!O$7:O$754,MATCH(WatchList!$B271,'All CCC'!$B$7:$B$754,0)))</f>
        <v/>
      </c>
      <c r="P271" s="335" t="str">
        <f>IF($B271="","",INDEX('All CCC'!P$7:P$754,MATCH(WatchList!$B271,'All CCC'!$B$7:$B$754,0)))</f>
        <v/>
      </c>
      <c r="Q271" s="335" t="str">
        <f>IF($B271="","",INDEX('All CCC'!Q$7:Q$754,MATCH(WatchList!$B271,'All CCC'!$B$7:$B$754,0)))</f>
        <v/>
      </c>
      <c r="R271" s="334" t="str">
        <f>IF($B271="","",INDEX('All CCC'!R$7:R$754,MATCH(WatchList!$B271,'All CCC'!$B$7:$B$754,0)))</f>
        <v/>
      </c>
      <c r="S271" s="334" t="str">
        <f>IF($B271="","",INDEX('All CCC'!S$7:S$754,MATCH(WatchList!$B271,'All CCC'!$B$7:$B$754,0)))</f>
        <v/>
      </c>
      <c r="T271" s="334" t="str">
        <f>IF($B271="","",INDEX('All CCC'!T$7:T$754,MATCH(WatchList!$B271,'All CCC'!$B$7:$B$754,0)))</f>
        <v/>
      </c>
      <c r="U271" s="334" t="str">
        <f>IF($B271="","",INDEX('All CCC'!U$7:U$754,MATCH(WatchList!$B271,'All CCC'!$B$7:$B$754,0)))</f>
        <v/>
      </c>
      <c r="V271" s="334" t="str">
        <f>IF($B271="","",INDEX('All CCC'!V$7:V$754,MATCH(WatchList!$B271,'All CCC'!$B$7:$B$754,0)))</f>
        <v/>
      </c>
      <c r="W271" s="334" t="str">
        <f>IF($B271="","",INDEX('All CCC'!W$7:W$754,MATCH(WatchList!$B271,'All CCC'!$B$7:$B$754,0)))</f>
        <v/>
      </c>
      <c r="X271" s="334" t="str">
        <f>IF($B271="","",INDEX('All CCC'!X$7:X$754,MATCH(WatchList!$B271,'All CCC'!$B$7:$B$754,0)))</f>
        <v/>
      </c>
      <c r="Y271" s="334" t="str">
        <f>IF($B271="","",INDEX('All CCC'!Y$7:Y$754,MATCH(WatchList!$B271,'All CCC'!$B$7:$B$754,0)))</f>
        <v/>
      </c>
      <c r="Z271" s="334" t="str">
        <f>IF($B271="","",INDEX('All CCC'!Z$7:Z$754,MATCH(WatchList!$B271,'All CCC'!$B$7:$B$754,0)))</f>
        <v/>
      </c>
      <c r="AA271" s="334" t="str">
        <f>IF($B271="","",INDEX('All CCC'!AA$7:AA$754,MATCH(WatchList!$B271,'All CCC'!$B$7:$B$754,0)))</f>
        <v/>
      </c>
      <c r="AB271" s="334" t="str">
        <f>IF($B271="","",INDEX('All CCC'!AB$7:AB$754,MATCH(WatchList!$B271,'All CCC'!$B$7:$B$754,0)))</f>
        <v/>
      </c>
      <c r="AC271" s="334" t="str">
        <f>IF($B271="","",INDEX('All CCC'!AC$7:AC$754,MATCH(WatchList!$B271,'All CCC'!$B$7:$B$754,0)))</f>
        <v/>
      </c>
      <c r="AD271" s="334" t="str">
        <f>IF($B271="","",INDEX('All CCC'!AD$7:AD$754,MATCH(WatchList!$B271,'All CCC'!$B$7:$B$754,0)))</f>
        <v/>
      </c>
      <c r="AE271" s="334" t="str">
        <f>IF($B271="","",INDEX('All CCC'!AE$7:AE$754,MATCH(WatchList!$B271,'All CCC'!$B$7:$B$754,0)))</f>
        <v/>
      </c>
      <c r="AF271" s="334" t="str">
        <f>IF($B271="","",INDEX('All CCC'!AF$7:AF$754,MATCH(WatchList!$B271,'All CCC'!$B$7:$B$754,0)))</f>
        <v/>
      </c>
      <c r="AG271" s="334" t="str">
        <f>IF($B271="","",INDEX('All CCC'!AG$7:AG$754,MATCH(WatchList!$B271,'All CCC'!$B$7:$B$754,0)))</f>
        <v/>
      </c>
      <c r="AH271" s="334" t="str">
        <f>IF($B271="","",INDEX('All CCC'!AH$7:AH$754,MATCH(WatchList!$B271,'All CCC'!$B$7:$B$754,0)))</f>
        <v/>
      </c>
      <c r="AI271" s="334" t="str">
        <f>IF($B271="","",INDEX('All CCC'!AI$7:AI$754,MATCH(WatchList!$B271,'All CCC'!$B$7:$B$754,0)))</f>
        <v/>
      </c>
      <c r="AJ271" s="334" t="str">
        <f>IF($B271="","",INDEX('All CCC'!AJ$7:AJ$754,MATCH(WatchList!$B271,'All CCC'!$B$7:$B$754,0)))</f>
        <v/>
      </c>
      <c r="AK271" s="334" t="str">
        <f>IF($B271="","",INDEX('All CCC'!AK$7:AK$754,MATCH(WatchList!$B271,'All CCC'!$B$7:$B$754,0)))</f>
        <v/>
      </c>
      <c r="AL271" s="334" t="str">
        <f>IF($B271="","",INDEX('All CCC'!AL$7:AL$754,MATCH(WatchList!$B271,'All CCC'!$B$7:$B$754,0)))</f>
        <v/>
      </c>
      <c r="AM271" s="334" t="str">
        <f>IF($B271="","",INDEX('All CCC'!AM$7:AM$754,MATCH(WatchList!$B271,'All CCC'!$B$7:$B$754,0)))</f>
        <v/>
      </c>
      <c r="AN271" s="334" t="str">
        <f>IF($B271="","",INDEX('All CCC'!AN$7:AN$754,MATCH(WatchList!$B271,'All CCC'!$B$7:$B$754,0)))</f>
        <v/>
      </c>
      <c r="AO271" s="334" t="str">
        <f>IF($B271="","",INDEX('All CCC'!AO$7:AO$754,MATCH(WatchList!$B271,'All CCC'!$B$7:$B$754,0)))</f>
        <v/>
      </c>
      <c r="AP271" s="334" t="str">
        <f>IF($B271="","",INDEX('All CCC'!AP$7:AP$754,MATCH(WatchList!$B271,'All CCC'!$B$7:$B$754,0)))</f>
        <v/>
      </c>
      <c r="AQ271" s="334" t="str">
        <f>IF($B271="","",INDEX('All CCC'!AQ$7:AQ$754,MATCH(WatchList!$B271,'All CCC'!$B$7:$B$754,0)))</f>
        <v/>
      </c>
      <c r="AR271" s="334" t="str">
        <f>IF($B271="","",INDEX('All CCC'!AR$7:AR$754,MATCH(WatchList!$B271,'All CCC'!$B$7:$B$754,0)))</f>
        <v/>
      </c>
      <c r="AS271" s="334" t="str">
        <f>IF($B271="","",INDEX('All CCC'!AS$7:AS$754,MATCH(WatchList!$B271,'All CCC'!$B$7:$B$754,0)))</f>
        <v/>
      </c>
      <c r="AT271" s="334" t="str">
        <f>IF($B271="","",INDEX('All CCC'!AT$7:AT$754,MATCH(WatchList!$B271,'All CCC'!$B$7:$B$754,0)))</f>
        <v/>
      </c>
      <c r="AU271" s="334" t="str">
        <f>IF($B271="","",INDEX('All CCC'!AU$7:AU$754,MATCH(WatchList!$B271,'All CCC'!$B$7:$B$754,0)))</f>
        <v/>
      </c>
      <c r="AV271" s="334" t="str">
        <f>IF($B271="","",INDEX('All CCC'!AV$7:AV$754,MATCH(WatchList!$B271,'All CCC'!$B$7:$B$754,0)))</f>
        <v/>
      </c>
      <c r="AW271" s="334" t="str">
        <f>IF($B271="","",INDEX('All CCC'!AW$7:AW$754,MATCH(WatchList!$B271,'All CCC'!$B$7:$B$754,0)))</f>
        <v/>
      </c>
      <c r="AX271" s="334" t="str">
        <f>IF($B271="","",INDEX('All CCC'!AX$7:AX$754,MATCH(WatchList!$B271,'All CCC'!$B$7:$B$754,0)))</f>
        <v/>
      </c>
      <c r="AY271" s="334" t="str">
        <f>IF($B271="","",INDEX('All CCC'!AY$7:AY$754,MATCH(WatchList!$B271,'All CCC'!$B$7:$B$754,0)))</f>
        <v/>
      </c>
      <c r="AZ271" s="334" t="str">
        <f>IF($B271="","",INDEX('All CCC'!AZ$7:AZ$754,MATCH(WatchList!$B271,'All CCC'!$B$7:$B$754,0)))</f>
        <v/>
      </c>
      <c r="BA271" s="334" t="str">
        <f>IF($B271="","",INDEX('All CCC'!BA$7:BA$754,MATCH(WatchList!$B271,'All CCC'!$B$7:$B$754,0)))</f>
        <v/>
      </c>
      <c r="BB271" s="334" t="str">
        <f>IF($B271="","",INDEX('All CCC'!BB$7:BB$754,MATCH(WatchList!$B271,'All CCC'!$B$7:$B$754,0)))</f>
        <v/>
      </c>
      <c r="BC271" s="334" t="str">
        <f>IF($B271="","",INDEX('All CCC'!BC$7:BC$754,MATCH(WatchList!$B271,'All CCC'!$B$7:$B$754,0)))</f>
        <v/>
      </c>
      <c r="BD271" s="334" t="str">
        <f>IF($B271="","",INDEX('All CCC'!BD$7:BD$754,MATCH(WatchList!$B271,'All CCC'!$B$7:$B$754,0)))</f>
        <v/>
      </c>
      <c r="BE271" s="334" t="str">
        <f>IF($B271="","",INDEX('All CCC'!BE$7:BE$754,MATCH(WatchList!$B271,'All CCC'!$B$7:$B$754,0)))</f>
        <v/>
      </c>
      <c r="BF271" s="334" t="str">
        <f>IF($B271="","",INDEX('All CCC'!BF$7:BF$754,MATCH(WatchList!$B271,'All CCC'!$B$7:$B$754,0)))</f>
        <v/>
      </c>
      <c r="BG271" s="334" t="str">
        <f>IF($B271="","",INDEX('All CCC'!BG$7:BG$754,MATCH(WatchList!$B271,'All CCC'!$B$7:$B$754,0)))</f>
        <v/>
      </c>
    </row>
    <row r="272" spans="1:59" x14ac:dyDescent="0.2">
      <c r="A272" s="333" t="str">
        <f>IF($B272="","",INDEX('All CCC'!A$7:A$754,MATCH(WatchList!$B272,'All CCC'!$B$7:$B$754,0)))</f>
        <v/>
      </c>
      <c r="B272" s="127"/>
      <c r="C272" s="334" t="str">
        <f>IF($B272="","",INDEX('All CCC'!C$7:C$754,MATCH(WatchList!$B272,'All CCC'!$B$7:$B$754,0)))</f>
        <v/>
      </c>
      <c r="D272" s="334" t="str">
        <f>IF($B272="","",INDEX('All CCC'!D$7:D$754,MATCH(WatchList!$B272,'All CCC'!$B$7:$B$754,0)))</f>
        <v/>
      </c>
      <c r="E272" s="334" t="str">
        <f>IF($B272="","",INDEX('All CCC'!E$7:E$754,MATCH(WatchList!$B272,'All CCC'!$B$7:$B$754,0)))</f>
        <v/>
      </c>
      <c r="F272" s="334" t="str">
        <f>IF($B272="","",INDEX('All CCC'!F$7:F$754,MATCH(WatchList!$B272,'All CCC'!$B$7:$B$754,0)))</f>
        <v/>
      </c>
      <c r="G272" s="334" t="str">
        <f>IF($B272="","",INDEX('All CCC'!G$7:G$754,MATCH(WatchList!$B272,'All CCC'!$B$7:$B$754,0)))</f>
        <v/>
      </c>
      <c r="H272" s="334" t="str">
        <f>IF($B272="","",INDEX('All CCC'!H$7:H$754,MATCH(WatchList!$B272,'All CCC'!$B$7:$B$754,0)))</f>
        <v/>
      </c>
      <c r="I272" s="334" t="str">
        <f>IF($B272="","",INDEX('All CCC'!I$7:I$754,MATCH(WatchList!$B272,'All CCC'!$B$7:$B$754,0)))</f>
        <v/>
      </c>
      <c r="J272" s="334" t="str">
        <f>IF($B272="","",INDEX('All CCC'!J$7:J$754,MATCH(WatchList!$B272,'All CCC'!$B$7:$B$754,0)))</f>
        <v/>
      </c>
      <c r="K272" s="334" t="str">
        <f>IF($B272="","",INDEX('All CCC'!K$7:K$754,MATCH(WatchList!$B272,'All CCC'!$B$7:$B$754,0)))</f>
        <v/>
      </c>
      <c r="L272" s="334" t="str">
        <f>IF($B272="","",INDEX('All CCC'!L$7:L$754,MATCH(WatchList!$B272,'All CCC'!$B$7:$B$754,0)))</f>
        <v/>
      </c>
      <c r="M272" s="334" t="str">
        <f>IF($B272="","",INDEX('All CCC'!M$7:M$754,MATCH(WatchList!$B272,'All CCC'!$B$7:$B$754,0)))</f>
        <v/>
      </c>
      <c r="N272" s="334" t="str">
        <f>IF($B272="","",INDEX('All CCC'!N$7:N$754,MATCH(WatchList!$B272,'All CCC'!$B$7:$B$754,0)))</f>
        <v/>
      </c>
      <c r="O272" s="334" t="str">
        <f>IF($B272="","",INDEX('All CCC'!O$7:O$754,MATCH(WatchList!$B272,'All CCC'!$B$7:$B$754,0)))</f>
        <v/>
      </c>
      <c r="P272" s="335" t="str">
        <f>IF($B272="","",INDEX('All CCC'!P$7:P$754,MATCH(WatchList!$B272,'All CCC'!$B$7:$B$754,0)))</f>
        <v/>
      </c>
      <c r="Q272" s="335" t="str">
        <f>IF($B272="","",INDEX('All CCC'!Q$7:Q$754,MATCH(WatchList!$B272,'All CCC'!$B$7:$B$754,0)))</f>
        <v/>
      </c>
      <c r="R272" s="334" t="str">
        <f>IF($B272="","",INDEX('All CCC'!R$7:R$754,MATCH(WatchList!$B272,'All CCC'!$B$7:$B$754,0)))</f>
        <v/>
      </c>
      <c r="S272" s="334" t="str">
        <f>IF($B272="","",INDEX('All CCC'!S$7:S$754,MATCH(WatchList!$B272,'All CCC'!$B$7:$B$754,0)))</f>
        <v/>
      </c>
      <c r="T272" s="334" t="str">
        <f>IF($B272="","",INDEX('All CCC'!T$7:T$754,MATCH(WatchList!$B272,'All CCC'!$B$7:$B$754,0)))</f>
        <v/>
      </c>
      <c r="U272" s="334" t="str">
        <f>IF($B272="","",INDEX('All CCC'!U$7:U$754,MATCH(WatchList!$B272,'All CCC'!$B$7:$B$754,0)))</f>
        <v/>
      </c>
      <c r="V272" s="334" t="str">
        <f>IF($B272="","",INDEX('All CCC'!V$7:V$754,MATCH(WatchList!$B272,'All CCC'!$B$7:$B$754,0)))</f>
        <v/>
      </c>
      <c r="W272" s="334" t="str">
        <f>IF($B272="","",INDEX('All CCC'!W$7:W$754,MATCH(WatchList!$B272,'All CCC'!$B$7:$B$754,0)))</f>
        <v/>
      </c>
      <c r="X272" s="334" t="str">
        <f>IF($B272="","",INDEX('All CCC'!X$7:X$754,MATCH(WatchList!$B272,'All CCC'!$B$7:$B$754,0)))</f>
        <v/>
      </c>
      <c r="Y272" s="334" t="str">
        <f>IF($B272="","",INDEX('All CCC'!Y$7:Y$754,MATCH(WatchList!$B272,'All CCC'!$B$7:$B$754,0)))</f>
        <v/>
      </c>
      <c r="Z272" s="334" t="str">
        <f>IF($B272="","",INDEX('All CCC'!Z$7:Z$754,MATCH(WatchList!$B272,'All CCC'!$B$7:$B$754,0)))</f>
        <v/>
      </c>
      <c r="AA272" s="334" t="str">
        <f>IF($B272="","",INDEX('All CCC'!AA$7:AA$754,MATCH(WatchList!$B272,'All CCC'!$B$7:$B$754,0)))</f>
        <v/>
      </c>
      <c r="AB272" s="334" t="str">
        <f>IF($B272="","",INDEX('All CCC'!AB$7:AB$754,MATCH(WatchList!$B272,'All CCC'!$B$7:$B$754,0)))</f>
        <v/>
      </c>
      <c r="AC272" s="334" t="str">
        <f>IF($B272="","",INDEX('All CCC'!AC$7:AC$754,MATCH(WatchList!$B272,'All CCC'!$B$7:$B$754,0)))</f>
        <v/>
      </c>
      <c r="AD272" s="334" t="str">
        <f>IF($B272="","",INDEX('All CCC'!AD$7:AD$754,MATCH(WatchList!$B272,'All CCC'!$B$7:$B$754,0)))</f>
        <v/>
      </c>
      <c r="AE272" s="334" t="str">
        <f>IF($B272="","",INDEX('All CCC'!AE$7:AE$754,MATCH(WatchList!$B272,'All CCC'!$B$7:$B$754,0)))</f>
        <v/>
      </c>
      <c r="AF272" s="334" t="str">
        <f>IF($B272="","",INDEX('All CCC'!AF$7:AF$754,MATCH(WatchList!$B272,'All CCC'!$B$7:$B$754,0)))</f>
        <v/>
      </c>
      <c r="AG272" s="334" t="str">
        <f>IF($B272="","",INDEX('All CCC'!AG$7:AG$754,MATCH(WatchList!$B272,'All CCC'!$B$7:$B$754,0)))</f>
        <v/>
      </c>
      <c r="AH272" s="334" t="str">
        <f>IF($B272="","",INDEX('All CCC'!AH$7:AH$754,MATCH(WatchList!$B272,'All CCC'!$B$7:$B$754,0)))</f>
        <v/>
      </c>
      <c r="AI272" s="334" t="str">
        <f>IF($B272="","",INDEX('All CCC'!AI$7:AI$754,MATCH(WatchList!$B272,'All CCC'!$B$7:$B$754,0)))</f>
        <v/>
      </c>
      <c r="AJ272" s="334" t="str">
        <f>IF($B272="","",INDEX('All CCC'!AJ$7:AJ$754,MATCH(WatchList!$B272,'All CCC'!$B$7:$B$754,0)))</f>
        <v/>
      </c>
      <c r="AK272" s="334" t="str">
        <f>IF($B272="","",INDEX('All CCC'!AK$7:AK$754,MATCH(WatchList!$B272,'All CCC'!$B$7:$B$754,0)))</f>
        <v/>
      </c>
      <c r="AL272" s="334" t="str">
        <f>IF($B272="","",INDEX('All CCC'!AL$7:AL$754,MATCH(WatchList!$B272,'All CCC'!$B$7:$B$754,0)))</f>
        <v/>
      </c>
      <c r="AM272" s="334" t="str">
        <f>IF($B272="","",INDEX('All CCC'!AM$7:AM$754,MATCH(WatchList!$B272,'All CCC'!$B$7:$B$754,0)))</f>
        <v/>
      </c>
      <c r="AN272" s="334" t="str">
        <f>IF($B272="","",INDEX('All CCC'!AN$7:AN$754,MATCH(WatchList!$B272,'All CCC'!$B$7:$B$754,0)))</f>
        <v/>
      </c>
      <c r="AO272" s="334" t="str">
        <f>IF($B272="","",INDEX('All CCC'!AO$7:AO$754,MATCH(WatchList!$B272,'All CCC'!$B$7:$B$754,0)))</f>
        <v/>
      </c>
      <c r="AP272" s="334" t="str">
        <f>IF($B272="","",INDEX('All CCC'!AP$7:AP$754,MATCH(WatchList!$B272,'All CCC'!$B$7:$B$754,0)))</f>
        <v/>
      </c>
      <c r="AQ272" s="334" t="str">
        <f>IF($B272="","",INDEX('All CCC'!AQ$7:AQ$754,MATCH(WatchList!$B272,'All CCC'!$B$7:$B$754,0)))</f>
        <v/>
      </c>
      <c r="AR272" s="334" t="str">
        <f>IF($B272="","",INDEX('All CCC'!AR$7:AR$754,MATCH(WatchList!$B272,'All CCC'!$B$7:$B$754,0)))</f>
        <v/>
      </c>
      <c r="AS272" s="334" t="str">
        <f>IF($B272="","",INDEX('All CCC'!AS$7:AS$754,MATCH(WatchList!$B272,'All CCC'!$B$7:$B$754,0)))</f>
        <v/>
      </c>
      <c r="AT272" s="334" t="str">
        <f>IF($B272="","",INDEX('All CCC'!AT$7:AT$754,MATCH(WatchList!$B272,'All CCC'!$B$7:$B$754,0)))</f>
        <v/>
      </c>
      <c r="AU272" s="334" t="str">
        <f>IF($B272="","",INDEX('All CCC'!AU$7:AU$754,MATCH(WatchList!$B272,'All CCC'!$B$7:$B$754,0)))</f>
        <v/>
      </c>
      <c r="AV272" s="334" t="str">
        <f>IF($B272="","",INDEX('All CCC'!AV$7:AV$754,MATCH(WatchList!$B272,'All CCC'!$B$7:$B$754,0)))</f>
        <v/>
      </c>
      <c r="AW272" s="334" t="str">
        <f>IF($B272="","",INDEX('All CCC'!AW$7:AW$754,MATCH(WatchList!$B272,'All CCC'!$B$7:$B$754,0)))</f>
        <v/>
      </c>
      <c r="AX272" s="334" t="str">
        <f>IF($B272="","",INDEX('All CCC'!AX$7:AX$754,MATCH(WatchList!$B272,'All CCC'!$B$7:$B$754,0)))</f>
        <v/>
      </c>
      <c r="AY272" s="334" t="str">
        <f>IF($B272="","",INDEX('All CCC'!AY$7:AY$754,MATCH(WatchList!$B272,'All CCC'!$B$7:$B$754,0)))</f>
        <v/>
      </c>
      <c r="AZ272" s="334" t="str">
        <f>IF($B272="","",INDEX('All CCC'!AZ$7:AZ$754,MATCH(WatchList!$B272,'All CCC'!$B$7:$B$754,0)))</f>
        <v/>
      </c>
      <c r="BA272" s="334" t="str">
        <f>IF($B272="","",INDEX('All CCC'!BA$7:BA$754,MATCH(WatchList!$B272,'All CCC'!$B$7:$B$754,0)))</f>
        <v/>
      </c>
      <c r="BB272" s="334" t="str">
        <f>IF($B272="","",INDEX('All CCC'!BB$7:BB$754,MATCH(WatchList!$B272,'All CCC'!$B$7:$B$754,0)))</f>
        <v/>
      </c>
      <c r="BC272" s="334" t="str">
        <f>IF($B272="","",INDEX('All CCC'!BC$7:BC$754,MATCH(WatchList!$B272,'All CCC'!$B$7:$B$754,0)))</f>
        <v/>
      </c>
      <c r="BD272" s="334" t="str">
        <f>IF($B272="","",INDEX('All CCC'!BD$7:BD$754,MATCH(WatchList!$B272,'All CCC'!$B$7:$B$754,0)))</f>
        <v/>
      </c>
      <c r="BE272" s="334" t="str">
        <f>IF($B272="","",INDEX('All CCC'!BE$7:BE$754,MATCH(WatchList!$B272,'All CCC'!$B$7:$B$754,0)))</f>
        <v/>
      </c>
      <c r="BF272" s="334" t="str">
        <f>IF($B272="","",INDEX('All CCC'!BF$7:BF$754,MATCH(WatchList!$B272,'All CCC'!$B$7:$B$754,0)))</f>
        <v/>
      </c>
      <c r="BG272" s="334" t="str">
        <f>IF($B272="","",INDEX('All CCC'!BG$7:BG$754,MATCH(WatchList!$B272,'All CCC'!$B$7:$B$754,0)))</f>
        <v/>
      </c>
    </row>
    <row r="273" spans="1:59" x14ac:dyDescent="0.2">
      <c r="A273" s="333" t="str">
        <f>IF($B273="","",INDEX('All CCC'!A$7:A$754,MATCH(WatchList!$B273,'All CCC'!$B$7:$B$754,0)))</f>
        <v/>
      </c>
      <c r="B273" s="127"/>
      <c r="C273" s="334" t="str">
        <f>IF($B273="","",INDEX('All CCC'!C$7:C$754,MATCH(WatchList!$B273,'All CCC'!$B$7:$B$754,0)))</f>
        <v/>
      </c>
      <c r="D273" s="334" t="str">
        <f>IF($B273="","",INDEX('All CCC'!D$7:D$754,MATCH(WatchList!$B273,'All CCC'!$B$7:$B$754,0)))</f>
        <v/>
      </c>
      <c r="E273" s="334" t="str">
        <f>IF($B273="","",INDEX('All CCC'!E$7:E$754,MATCH(WatchList!$B273,'All CCC'!$B$7:$B$754,0)))</f>
        <v/>
      </c>
      <c r="F273" s="334" t="str">
        <f>IF($B273="","",INDEX('All CCC'!F$7:F$754,MATCH(WatchList!$B273,'All CCC'!$B$7:$B$754,0)))</f>
        <v/>
      </c>
      <c r="G273" s="334" t="str">
        <f>IF($B273="","",INDEX('All CCC'!G$7:G$754,MATCH(WatchList!$B273,'All CCC'!$B$7:$B$754,0)))</f>
        <v/>
      </c>
      <c r="H273" s="334" t="str">
        <f>IF($B273="","",INDEX('All CCC'!H$7:H$754,MATCH(WatchList!$B273,'All CCC'!$B$7:$B$754,0)))</f>
        <v/>
      </c>
      <c r="I273" s="334" t="str">
        <f>IF($B273="","",INDEX('All CCC'!I$7:I$754,MATCH(WatchList!$B273,'All CCC'!$B$7:$B$754,0)))</f>
        <v/>
      </c>
      <c r="J273" s="334" t="str">
        <f>IF($B273="","",INDEX('All CCC'!J$7:J$754,MATCH(WatchList!$B273,'All CCC'!$B$7:$B$754,0)))</f>
        <v/>
      </c>
      <c r="K273" s="334" t="str">
        <f>IF($B273="","",INDEX('All CCC'!K$7:K$754,MATCH(WatchList!$B273,'All CCC'!$B$7:$B$754,0)))</f>
        <v/>
      </c>
      <c r="L273" s="334" t="str">
        <f>IF($B273="","",INDEX('All CCC'!L$7:L$754,MATCH(WatchList!$B273,'All CCC'!$B$7:$B$754,0)))</f>
        <v/>
      </c>
      <c r="M273" s="334" t="str">
        <f>IF($B273="","",INDEX('All CCC'!M$7:M$754,MATCH(WatchList!$B273,'All CCC'!$B$7:$B$754,0)))</f>
        <v/>
      </c>
      <c r="N273" s="334" t="str">
        <f>IF($B273="","",INDEX('All CCC'!N$7:N$754,MATCH(WatchList!$B273,'All CCC'!$B$7:$B$754,0)))</f>
        <v/>
      </c>
      <c r="O273" s="334" t="str">
        <f>IF($B273="","",INDEX('All CCC'!O$7:O$754,MATCH(WatchList!$B273,'All CCC'!$B$7:$B$754,0)))</f>
        <v/>
      </c>
      <c r="P273" s="335" t="str">
        <f>IF($B273="","",INDEX('All CCC'!P$7:P$754,MATCH(WatchList!$B273,'All CCC'!$B$7:$B$754,0)))</f>
        <v/>
      </c>
      <c r="Q273" s="335" t="str">
        <f>IF($B273="","",INDEX('All CCC'!Q$7:Q$754,MATCH(WatchList!$B273,'All CCC'!$B$7:$B$754,0)))</f>
        <v/>
      </c>
      <c r="R273" s="334" t="str">
        <f>IF($B273="","",INDEX('All CCC'!R$7:R$754,MATCH(WatchList!$B273,'All CCC'!$B$7:$B$754,0)))</f>
        <v/>
      </c>
      <c r="S273" s="334" t="str">
        <f>IF($B273="","",INDEX('All CCC'!S$7:S$754,MATCH(WatchList!$B273,'All CCC'!$B$7:$B$754,0)))</f>
        <v/>
      </c>
      <c r="T273" s="334" t="str">
        <f>IF($B273="","",INDEX('All CCC'!T$7:T$754,MATCH(WatchList!$B273,'All CCC'!$B$7:$B$754,0)))</f>
        <v/>
      </c>
      <c r="U273" s="334" t="str">
        <f>IF($B273="","",INDEX('All CCC'!U$7:U$754,MATCH(WatchList!$B273,'All CCC'!$B$7:$B$754,0)))</f>
        <v/>
      </c>
      <c r="V273" s="334" t="str">
        <f>IF($B273="","",INDEX('All CCC'!V$7:V$754,MATCH(WatchList!$B273,'All CCC'!$B$7:$B$754,0)))</f>
        <v/>
      </c>
      <c r="W273" s="334" t="str">
        <f>IF($B273="","",INDEX('All CCC'!W$7:W$754,MATCH(WatchList!$B273,'All CCC'!$B$7:$B$754,0)))</f>
        <v/>
      </c>
      <c r="X273" s="334" t="str">
        <f>IF($B273="","",INDEX('All CCC'!X$7:X$754,MATCH(WatchList!$B273,'All CCC'!$B$7:$B$754,0)))</f>
        <v/>
      </c>
      <c r="Y273" s="334" t="str">
        <f>IF($B273="","",INDEX('All CCC'!Y$7:Y$754,MATCH(WatchList!$B273,'All CCC'!$B$7:$B$754,0)))</f>
        <v/>
      </c>
      <c r="Z273" s="334" t="str">
        <f>IF($B273="","",INDEX('All CCC'!Z$7:Z$754,MATCH(WatchList!$B273,'All CCC'!$B$7:$B$754,0)))</f>
        <v/>
      </c>
      <c r="AA273" s="334" t="str">
        <f>IF($B273="","",INDEX('All CCC'!AA$7:AA$754,MATCH(WatchList!$B273,'All CCC'!$B$7:$B$754,0)))</f>
        <v/>
      </c>
      <c r="AB273" s="334" t="str">
        <f>IF($B273="","",INDEX('All CCC'!AB$7:AB$754,MATCH(WatchList!$B273,'All CCC'!$B$7:$B$754,0)))</f>
        <v/>
      </c>
      <c r="AC273" s="334" t="str">
        <f>IF($B273="","",INDEX('All CCC'!AC$7:AC$754,MATCH(WatchList!$B273,'All CCC'!$B$7:$B$754,0)))</f>
        <v/>
      </c>
      <c r="AD273" s="334" t="str">
        <f>IF($B273="","",INDEX('All CCC'!AD$7:AD$754,MATCH(WatchList!$B273,'All CCC'!$B$7:$B$754,0)))</f>
        <v/>
      </c>
      <c r="AE273" s="334" t="str">
        <f>IF($B273="","",INDEX('All CCC'!AE$7:AE$754,MATCH(WatchList!$B273,'All CCC'!$B$7:$B$754,0)))</f>
        <v/>
      </c>
      <c r="AF273" s="334" t="str">
        <f>IF($B273="","",INDEX('All CCC'!AF$7:AF$754,MATCH(WatchList!$B273,'All CCC'!$B$7:$B$754,0)))</f>
        <v/>
      </c>
      <c r="AG273" s="334" t="str">
        <f>IF($B273="","",INDEX('All CCC'!AG$7:AG$754,MATCH(WatchList!$B273,'All CCC'!$B$7:$B$754,0)))</f>
        <v/>
      </c>
      <c r="AH273" s="334" t="str">
        <f>IF($B273="","",INDEX('All CCC'!AH$7:AH$754,MATCH(WatchList!$B273,'All CCC'!$B$7:$B$754,0)))</f>
        <v/>
      </c>
      <c r="AI273" s="334" t="str">
        <f>IF($B273="","",INDEX('All CCC'!AI$7:AI$754,MATCH(WatchList!$B273,'All CCC'!$B$7:$B$754,0)))</f>
        <v/>
      </c>
      <c r="AJ273" s="334" t="str">
        <f>IF($B273="","",INDEX('All CCC'!AJ$7:AJ$754,MATCH(WatchList!$B273,'All CCC'!$B$7:$B$754,0)))</f>
        <v/>
      </c>
      <c r="AK273" s="334" t="str">
        <f>IF($B273="","",INDEX('All CCC'!AK$7:AK$754,MATCH(WatchList!$B273,'All CCC'!$B$7:$B$754,0)))</f>
        <v/>
      </c>
      <c r="AL273" s="334" t="str">
        <f>IF($B273="","",INDEX('All CCC'!AL$7:AL$754,MATCH(WatchList!$B273,'All CCC'!$B$7:$B$754,0)))</f>
        <v/>
      </c>
      <c r="AM273" s="334" t="str">
        <f>IF($B273="","",INDEX('All CCC'!AM$7:AM$754,MATCH(WatchList!$B273,'All CCC'!$B$7:$B$754,0)))</f>
        <v/>
      </c>
      <c r="AN273" s="334" t="str">
        <f>IF($B273="","",INDEX('All CCC'!AN$7:AN$754,MATCH(WatchList!$B273,'All CCC'!$B$7:$B$754,0)))</f>
        <v/>
      </c>
      <c r="AO273" s="334" t="str">
        <f>IF($B273="","",INDEX('All CCC'!AO$7:AO$754,MATCH(WatchList!$B273,'All CCC'!$B$7:$B$754,0)))</f>
        <v/>
      </c>
      <c r="AP273" s="334" t="str">
        <f>IF($B273="","",INDEX('All CCC'!AP$7:AP$754,MATCH(WatchList!$B273,'All CCC'!$B$7:$B$754,0)))</f>
        <v/>
      </c>
      <c r="AQ273" s="334" t="str">
        <f>IF($B273="","",INDEX('All CCC'!AQ$7:AQ$754,MATCH(WatchList!$B273,'All CCC'!$B$7:$B$754,0)))</f>
        <v/>
      </c>
      <c r="AR273" s="334" t="str">
        <f>IF($B273="","",INDEX('All CCC'!AR$7:AR$754,MATCH(WatchList!$B273,'All CCC'!$B$7:$B$754,0)))</f>
        <v/>
      </c>
      <c r="AS273" s="334" t="str">
        <f>IF($B273="","",INDEX('All CCC'!AS$7:AS$754,MATCH(WatchList!$B273,'All CCC'!$B$7:$B$754,0)))</f>
        <v/>
      </c>
      <c r="AT273" s="334" t="str">
        <f>IF($B273="","",INDEX('All CCC'!AT$7:AT$754,MATCH(WatchList!$B273,'All CCC'!$B$7:$B$754,0)))</f>
        <v/>
      </c>
      <c r="AU273" s="334" t="str">
        <f>IF($B273="","",INDEX('All CCC'!AU$7:AU$754,MATCH(WatchList!$B273,'All CCC'!$B$7:$B$754,0)))</f>
        <v/>
      </c>
      <c r="AV273" s="334" t="str">
        <f>IF($B273="","",INDEX('All CCC'!AV$7:AV$754,MATCH(WatchList!$B273,'All CCC'!$B$7:$B$754,0)))</f>
        <v/>
      </c>
      <c r="AW273" s="334" t="str">
        <f>IF($B273="","",INDEX('All CCC'!AW$7:AW$754,MATCH(WatchList!$B273,'All CCC'!$B$7:$B$754,0)))</f>
        <v/>
      </c>
      <c r="AX273" s="334" t="str">
        <f>IF($B273="","",INDEX('All CCC'!AX$7:AX$754,MATCH(WatchList!$B273,'All CCC'!$B$7:$B$754,0)))</f>
        <v/>
      </c>
      <c r="AY273" s="334" t="str">
        <f>IF($B273="","",INDEX('All CCC'!AY$7:AY$754,MATCH(WatchList!$B273,'All CCC'!$B$7:$B$754,0)))</f>
        <v/>
      </c>
      <c r="AZ273" s="334" t="str">
        <f>IF($B273="","",INDEX('All CCC'!AZ$7:AZ$754,MATCH(WatchList!$B273,'All CCC'!$B$7:$B$754,0)))</f>
        <v/>
      </c>
      <c r="BA273" s="334" t="str">
        <f>IF($B273="","",INDEX('All CCC'!BA$7:BA$754,MATCH(WatchList!$B273,'All CCC'!$B$7:$B$754,0)))</f>
        <v/>
      </c>
      <c r="BB273" s="334" t="str">
        <f>IF($B273="","",INDEX('All CCC'!BB$7:BB$754,MATCH(WatchList!$B273,'All CCC'!$B$7:$B$754,0)))</f>
        <v/>
      </c>
      <c r="BC273" s="334" t="str">
        <f>IF($B273="","",INDEX('All CCC'!BC$7:BC$754,MATCH(WatchList!$B273,'All CCC'!$B$7:$B$754,0)))</f>
        <v/>
      </c>
      <c r="BD273" s="334" t="str">
        <f>IF($B273="","",INDEX('All CCC'!BD$7:BD$754,MATCH(WatchList!$B273,'All CCC'!$B$7:$B$754,0)))</f>
        <v/>
      </c>
      <c r="BE273" s="334" t="str">
        <f>IF($B273="","",INDEX('All CCC'!BE$7:BE$754,MATCH(WatchList!$B273,'All CCC'!$B$7:$B$754,0)))</f>
        <v/>
      </c>
      <c r="BF273" s="334" t="str">
        <f>IF($B273="","",INDEX('All CCC'!BF$7:BF$754,MATCH(WatchList!$B273,'All CCC'!$B$7:$B$754,0)))</f>
        <v/>
      </c>
      <c r="BG273" s="334" t="str">
        <f>IF($B273="","",INDEX('All CCC'!BG$7:BG$754,MATCH(WatchList!$B273,'All CCC'!$B$7:$B$754,0)))</f>
        <v/>
      </c>
    </row>
    <row r="274" spans="1:59" x14ac:dyDescent="0.2">
      <c r="A274" s="333" t="str">
        <f>IF($B274="","",INDEX('All CCC'!A$7:A$754,MATCH(WatchList!$B274,'All CCC'!$B$7:$B$754,0)))</f>
        <v/>
      </c>
      <c r="B274" s="127"/>
      <c r="C274" s="334" t="str">
        <f>IF($B274="","",INDEX('All CCC'!C$7:C$754,MATCH(WatchList!$B274,'All CCC'!$B$7:$B$754,0)))</f>
        <v/>
      </c>
      <c r="D274" s="334" t="str">
        <f>IF($B274="","",INDEX('All CCC'!D$7:D$754,MATCH(WatchList!$B274,'All CCC'!$B$7:$B$754,0)))</f>
        <v/>
      </c>
      <c r="E274" s="334" t="str">
        <f>IF($B274="","",INDEX('All CCC'!E$7:E$754,MATCH(WatchList!$B274,'All CCC'!$B$7:$B$754,0)))</f>
        <v/>
      </c>
      <c r="F274" s="334" t="str">
        <f>IF($B274="","",INDEX('All CCC'!F$7:F$754,MATCH(WatchList!$B274,'All CCC'!$B$7:$B$754,0)))</f>
        <v/>
      </c>
      <c r="G274" s="334" t="str">
        <f>IF($B274="","",INDEX('All CCC'!G$7:G$754,MATCH(WatchList!$B274,'All CCC'!$B$7:$B$754,0)))</f>
        <v/>
      </c>
      <c r="H274" s="334" t="str">
        <f>IF($B274="","",INDEX('All CCC'!H$7:H$754,MATCH(WatchList!$B274,'All CCC'!$B$7:$B$754,0)))</f>
        <v/>
      </c>
      <c r="I274" s="334" t="str">
        <f>IF($B274="","",INDEX('All CCC'!I$7:I$754,MATCH(WatchList!$B274,'All CCC'!$B$7:$B$754,0)))</f>
        <v/>
      </c>
      <c r="J274" s="334" t="str">
        <f>IF($B274="","",INDEX('All CCC'!J$7:J$754,MATCH(WatchList!$B274,'All CCC'!$B$7:$B$754,0)))</f>
        <v/>
      </c>
      <c r="K274" s="334" t="str">
        <f>IF($B274="","",INDEX('All CCC'!K$7:K$754,MATCH(WatchList!$B274,'All CCC'!$B$7:$B$754,0)))</f>
        <v/>
      </c>
      <c r="L274" s="334" t="str">
        <f>IF($B274="","",INDEX('All CCC'!L$7:L$754,MATCH(WatchList!$B274,'All CCC'!$B$7:$B$754,0)))</f>
        <v/>
      </c>
      <c r="M274" s="334" t="str">
        <f>IF($B274="","",INDEX('All CCC'!M$7:M$754,MATCH(WatchList!$B274,'All CCC'!$B$7:$B$754,0)))</f>
        <v/>
      </c>
      <c r="N274" s="334" t="str">
        <f>IF($B274="","",INDEX('All CCC'!N$7:N$754,MATCH(WatchList!$B274,'All CCC'!$B$7:$B$754,0)))</f>
        <v/>
      </c>
      <c r="O274" s="334" t="str">
        <f>IF($B274="","",INDEX('All CCC'!O$7:O$754,MATCH(WatchList!$B274,'All CCC'!$B$7:$B$754,0)))</f>
        <v/>
      </c>
      <c r="P274" s="335" t="str">
        <f>IF($B274="","",INDEX('All CCC'!P$7:P$754,MATCH(WatchList!$B274,'All CCC'!$B$7:$B$754,0)))</f>
        <v/>
      </c>
      <c r="Q274" s="335" t="str">
        <f>IF($B274="","",INDEX('All CCC'!Q$7:Q$754,MATCH(WatchList!$B274,'All CCC'!$B$7:$B$754,0)))</f>
        <v/>
      </c>
      <c r="R274" s="334" t="str">
        <f>IF($B274="","",INDEX('All CCC'!R$7:R$754,MATCH(WatchList!$B274,'All CCC'!$B$7:$B$754,0)))</f>
        <v/>
      </c>
      <c r="S274" s="334" t="str">
        <f>IF($B274="","",INDEX('All CCC'!S$7:S$754,MATCH(WatchList!$B274,'All CCC'!$B$7:$B$754,0)))</f>
        <v/>
      </c>
      <c r="T274" s="334" t="str">
        <f>IF($B274="","",INDEX('All CCC'!T$7:T$754,MATCH(WatchList!$B274,'All CCC'!$B$7:$B$754,0)))</f>
        <v/>
      </c>
      <c r="U274" s="334" t="str">
        <f>IF($B274="","",INDEX('All CCC'!U$7:U$754,MATCH(WatchList!$B274,'All CCC'!$B$7:$B$754,0)))</f>
        <v/>
      </c>
      <c r="V274" s="334" t="str">
        <f>IF($B274="","",INDEX('All CCC'!V$7:V$754,MATCH(WatchList!$B274,'All CCC'!$B$7:$B$754,0)))</f>
        <v/>
      </c>
      <c r="W274" s="334" t="str">
        <f>IF($B274="","",INDEX('All CCC'!W$7:W$754,MATCH(WatchList!$B274,'All CCC'!$B$7:$B$754,0)))</f>
        <v/>
      </c>
      <c r="X274" s="334" t="str">
        <f>IF($B274="","",INDEX('All CCC'!X$7:X$754,MATCH(WatchList!$B274,'All CCC'!$B$7:$B$754,0)))</f>
        <v/>
      </c>
      <c r="Y274" s="334" t="str">
        <f>IF($B274="","",INDEX('All CCC'!Y$7:Y$754,MATCH(WatchList!$B274,'All CCC'!$B$7:$B$754,0)))</f>
        <v/>
      </c>
      <c r="Z274" s="334" t="str">
        <f>IF($B274="","",INDEX('All CCC'!Z$7:Z$754,MATCH(WatchList!$B274,'All CCC'!$B$7:$B$754,0)))</f>
        <v/>
      </c>
      <c r="AA274" s="334" t="str">
        <f>IF($B274="","",INDEX('All CCC'!AA$7:AA$754,MATCH(WatchList!$B274,'All CCC'!$B$7:$B$754,0)))</f>
        <v/>
      </c>
      <c r="AB274" s="334" t="str">
        <f>IF($B274="","",INDEX('All CCC'!AB$7:AB$754,MATCH(WatchList!$B274,'All CCC'!$B$7:$B$754,0)))</f>
        <v/>
      </c>
      <c r="AC274" s="334" t="str">
        <f>IF($B274="","",INDEX('All CCC'!AC$7:AC$754,MATCH(WatchList!$B274,'All CCC'!$B$7:$B$754,0)))</f>
        <v/>
      </c>
      <c r="AD274" s="334" t="str">
        <f>IF($B274="","",INDEX('All CCC'!AD$7:AD$754,MATCH(WatchList!$B274,'All CCC'!$B$7:$B$754,0)))</f>
        <v/>
      </c>
      <c r="AE274" s="334" t="str">
        <f>IF($B274="","",INDEX('All CCC'!AE$7:AE$754,MATCH(WatchList!$B274,'All CCC'!$B$7:$B$754,0)))</f>
        <v/>
      </c>
      <c r="AF274" s="334" t="str">
        <f>IF($B274="","",INDEX('All CCC'!AF$7:AF$754,MATCH(WatchList!$B274,'All CCC'!$B$7:$B$754,0)))</f>
        <v/>
      </c>
      <c r="AG274" s="334" t="str">
        <f>IF($B274="","",INDEX('All CCC'!AG$7:AG$754,MATCH(WatchList!$B274,'All CCC'!$B$7:$B$754,0)))</f>
        <v/>
      </c>
      <c r="AH274" s="334" t="str">
        <f>IF($B274="","",INDEX('All CCC'!AH$7:AH$754,MATCH(WatchList!$B274,'All CCC'!$B$7:$B$754,0)))</f>
        <v/>
      </c>
      <c r="AI274" s="334" t="str">
        <f>IF($B274="","",INDEX('All CCC'!AI$7:AI$754,MATCH(WatchList!$B274,'All CCC'!$B$7:$B$754,0)))</f>
        <v/>
      </c>
      <c r="AJ274" s="334" t="str">
        <f>IF($B274="","",INDEX('All CCC'!AJ$7:AJ$754,MATCH(WatchList!$B274,'All CCC'!$B$7:$B$754,0)))</f>
        <v/>
      </c>
      <c r="AK274" s="334" t="str">
        <f>IF($B274="","",INDEX('All CCC'!AK$7:AK$754,MATCH(WatchList!$B274,'All CCC'!$B$7:$B$754,0)))</f>
        <v/>
      </c>
      <c r="AL274" s="334" t="str">
        <f>IF($B274="","",INDEX('All CCC'!AL$7:AL$754,MATCH(WatchList!$B274,'All CCC'!$B$7:$B$754,0)))</f>
        <v/>
      </c>
      <c r="AM274" s="334" t="str">
        <f>IF($B274="","",INDEX('All CCC'!AM$7:AM$754,MATCH(WatchList!$B274,'All CCC'!$B$7:$B$754,0)))</f>
        <v/>
      </c>
      <c r="AN274" s="334" t="str">
        <f>IF($B274="","",INDEX('All CCC'!AN$7:AN$754,MATCH(WatchList!$B274,'All CCC'!$B$7:$B$754,0)))</f>
        <v/>
      </c>
      <c r="AO274" s="334" t="str">
        <f>IF($B274="","",INDEX('All CCC'!AO$7:AO$754,MATCH(WatchList!$B274,'All CCC'!$B$7:$B$754,0)))</f>
        <v/>
      </c>
      <c r="AP274" s="334" t="str">
        <f>IF($B274="","",INDEX('All CCC'!AP$7:AP$754,MATCH(WatchList!$B274,'All CCC'!$B$7:$B$754,0)))</f>
        <v/>
      </c>
      <c r="AQ274" s="334" t="str">
        <f>IF($B274="","",INDEX('All CCC'!AQ$7:AQ$754,MATCH(WatchList!$B274,'All CCC'!$B$7:$B$754,0)))</f>
        <v/>
      </c>
      <c r="AR274" s="334" t="str">
        <f>IF($B274="","",INDEX('All CCC'!AR$7:AR$754,MATCH(WatchList!$B274,'All CCC'!$B$7:$B$754,0)))</f>
        <v/>
      </c>
      <c r="AS274" s="334" t="str">
        <f>IF($B274="","",INDEX('All CCC'!AS$7:AS$754,MATCH(WatchList!$B274,'All CCC'!$B$7:$B$754,0)))</f>
        <v/>
      </c>
      <c r="AT274" s="334" t="str">
        <f>IF($B274="","",INDEX('All CCC'!AT$7:AT$754,MATCH(WatchList!$B274,'All CCC'!$B$7:$B$754,0)))</f>
        <v/>
      </c>
      <c r="AU274" s="334" t="str">
        <f>IF($B274="","",INDEX('All CCC'!AU$7:AU$754,MATCH(WatchList!$B274,'All CCC'!$B$7:$B$754,0)))</f>
        <v/>
      </c>
      <c r="AV274" s="334" t="str">
        <f>IF($B274="","",INDEX('All CCC'!AV$7:AV$754,MATCH(WatchList!$B274,'All CCC'!$B$7:$B$754,0)))</f>
        <v/>
      </c>
      <c r="AW274" s="334" t="str">
        <f>IF($B274="","",INDEX('All CCC'!AW$7:AW$754,MATCH(WatchList!$B274,'All CCC'!$B$7:$B$754,0)))</f>
        <v/>
      </c>
      <c r="AX274" s="334" t="str">
        <f>IF($B274="","",INDEX('All CCC'!AX$7:AX$754,MATCH(WatchList!$B274,'All CCC'!$B$7:$B$754,0)))</f>
        <v/>
      </c>
      <c r="AY274" s="334" t="str">
        <f>IF($B274="","",INDEX('All CCC'!AY$7:AY$754,MATCH(WatchList!$B274,'All CCC'!$B$7:$B$754,0)))</f>
        <v/>
      </c>
      <c r="AZ274" s="334" t="str">
        <f>IF($B274="","",INDEX('All CCC'!AZ$7:AZ$754,MATCH(WatchList!$B274,'All CCC'!$B$7:$B$754,0)))</f>
        <v/>
      </c>
      <c r="BA274" s="334" t="str">
        <f>IF($B274="","",INDEX('All CCC'!BA$7:BA$754,MATCH(WatchList!$B274,'All CCC'!$B$7:$B$754,0)))</f>
        <v/>
      </c>
      <c r="BB274" s="334" t="str">
        <f>IF($B274="","",INDEX('All CCC'!BB$7:BB$754,MATCH(WatchList!$B274,'All CCC'!$B$7:$B$754,0)))</f>
        <v/>
      </c>
      <c r="BC274" s="334" t="str">
        <f>IF($B274="","",INDEX('All CCC'!BC$7:BC$754,MATCH(WatchList!$B274,'All CCC'!$B$7:$B$754,0)))</f>
        <v/>
      </c>
      <c r="BD274" s="334" t="str">
        <f>IF($B274="","",INDEX('All CCC'!BD$7:BD$754,MATCH(WatchList!$B274,'All CCC'!$B$7:$B$754,0)))</f>
        <v/>
      </c>
      <c r="BE274" s="334" t="str">
        <f>IF($B274="","",INDEX('All CCC'!BE$7:BE$754,MATCH(WatchList!$B274,'All CCC'!$B$7:$B$754,0)))</f>
        <v/>
      </c>
      <c r="BF274" s="334" t="str">
        <f>IF($B274="","",INDEX('All CCC'!BF$7:BF$754,MATCH(WatchList!$B274,'All CCC'!$B$7:$B$754,0)))</f>
        <v/>
      </c>
      <c r="BG274" s="334" t="str">
        <f>IF($B274="","",INDEX('All CCC'!BG$7:BG$754,MATCH(WatchList!$B274,'All CCC'!$B$7:$B$754,0)))</f>
        <v/>
      </c>
    </row>
    <row r="275" spans="1:59" x14ac:dyDescent="0.2">
      <c r="A275" s="333" t="str">
        <f>IF($B275="","",INDEX('All CCC'!A$7:A$754,MATCH(WatchList!$B275,'All CCC'!$B$7:$B$754,0)))</f>
        <v/>
      </c>
      <c r="B275" s="127"/>
      <c r="C275" s="334" t="str">
        <f>IF($B275="","",INDEX('All CCC'!C$7:C$754,MATCH(WatchList!$B275,'All CCC'!$B$7:$B$754,0)))</f>
        <v/>
      </c>
      <c r="D275" s="334" t="str">
        <f>IF($B275="","",INDEX('All CCC'!D$7:D$754,MATCH(WatchList!$B275,'All CCC'!$B$7:$B$754,0)))</f>
        <v/>
      </c>
      <c r="E275" s="334" t="str">
        <f>IF($B275="","",INDEX('All CCC'!E$7:E$754,MATCH(WatchList!$B275,'All CCC'!$B$7:$B$754,0)))</f>
        <v/>
      </c>
      <c r="F275" s="334" t="str">
        <f>IF($B275="","",INDEX('All CCC'!F$7:F$754,MATCH(WatchList!$B275,'All CCC'!$B$7:$B$754,0)))</f>
        <v/>
      </c>
      <c r="G275" s="334" t="str">
        <f>IF($B275="","",INDEX('All CCC'!G$7:G$754,MATCH(WatchList!$B275,'All CCC'!$B$7:$B$754,0)))</f>
        <v/>
      </c>
      <c r="H275" s="334" t="str">
        <f>IF($B275="","",INDEX('All CCC'!H$7:H$754,MATCH(WatchList!$B275,'All CCC'!$B$7:$B$754,0)))</f>
        <v/>
      </c>
      <c r="I275" s="334" t="str">
        <f>IF($B275="","",INDEX('All CCC'!I$7:I$754,MATCH(WatchList!$B275,'All CCC'!$B$7:$B$754,0)))</f>
        <v/>
      </c>
      <c r="J275" s="334" t="str">
        <f>IF($B275="","",INDEX('All CCC'!J$7:J$754,MATCH(WatchList!$B275,'All CCC'!$B$7:$B$754,0)))</f>
        <v/>
      </c>
      <c r="K275" s="334" t="str">
        <f>IF($B275="","",INDEX('All CCC'!K$7:K$754,MATCH(WatchList!$B275,'All CCC'!$B$7:$B$754,0)))</f>
        <v/>
      </c>
      <c r="L275" s="334" t="str">
        <f>IF($B275="","",INDEX('All CCC'!L$7:L$754,MATCH(WatchList!$B275,'All CCC'!$B$7:$B$754,0)))</f>
        <v/>
      </c>
      <c r="M275" s="334" t="str">
        <f>IF($B275="","",INDEX('All CCC'!M$7:M$754,MATCH(WatchList!$B275,'All CCC'!$B$7:$B$754,0)))</f>
        <v/>
      </c>
      <c r="N275" s="334" t="str">
        <f>IF($B275="","",INDEX('All CCC'!N$7:N$754,MATCH(WatchList!$B275,'All CCC'!$B$7:$B$754,0)))</f>
        <v/>
      </c>
      <c r="O275" s="334" t="str">
        <f>IF($B275="","",INDEX('All CCC'!O$7:O$754,MATCH(WatchList!$B275,'All CCC'!$B$7:$B$754,0)))</f>
        <v/>
      </c>
      <c r="P275" s="335" t="str">
        <f>IF($B275="","",INDEX('All CCC'!P$7:P$754,MATCH(WatchList!$B275,'All CCC'!$B$7:$B$754,0)))</f>
        <v/>
      </c>
      <c r="Q275" s="335" t="str">
        <f>IF($B275="","",INDEX('All CCC'!Q$7:Q$754,MATCH(WatchList!$B275,'All CCC'!$B$7:$B$754,0)))</f>
        <v/>
      </c>
      <c r="R275" s="334" t="str">
        <f>IF($B275="","",INDEX('All CCC'!R$7:R$754,MATCH(WatchList!$B275,'All CCC'!$B$7:$B$754,0)))</f>
        <v/>
      </c>
      <c r="S275" s="334" t="str">
        <f>IF($B275="","",INDEX('All CCC'!S$7:S$754,MATCH(WatchList!$B275,'All CCC'!$B$7:$B$754,0)))</f>
        <v/>
      </c>
      <c r="T275" s="334" t="str">
        <f>IF($B275="","",INDEX('All CCC'!T$7:T$754,MATCH(WatchList!$B275,'All CCC'!$B$7:$B$754,0)))</f>
        <v/>
      </c>
      <c r="U275" s="334" t="str">
        <f>IF($B275="","",INDEX('All CCC'!U$7:U$754,MATCH(WatchList!$B275,'All CCC'!$B$7:$B$754,0)))</f>
        <v/>
      </c>
      <c r="V275" s="334" t="str">
        <f>IF($B275="","",INDEX('All CCC'!V$7:V$754,MATCH(WatchList!$B275,'All CCC'!$B$7:$B$754,0)))</f>
        <v/>
      </c>
      <c r="W275" s="334" t="str">
        <f>IF($B275="","",INDEX('All CCC'!W$7:W$754,MATCH(WatchList!$B275,'All CCC'!$B$7:$B$754,0)))</f>
        <v/>
      </c>
      <c r="X275" s="334" t="str">
        <f>IF($B275="","",INDEX('All CCC'!X$7:X$754,MATCH(WatchList!$B275,'All CCC'!$B$7:$B$754,0)))</f>
        <v/>
      </c>
      <c r="Y275" s="334" t="str">
        <f>IF($B275="","",INDEX('All CCC'!Y$7:Y$754,MATCH(WatchList!$B275,'All CCC'!$B$7:$B$754,0)))</f>
        <v/>
      </c>
      <c r="Z275" s="334" t="str">
        <f>IF($B275="","",INDEX('All CCC'!Z$7:Z$754,MATCH(WatchList!$B275,'All CCC'!$B$7:$B$754,0)))</f>
        <v/>
      </c>
      <c r="AA275" s="334" t="str">
        <f>IF($B275="","",INDEX('All CCC'!AA$7:AA$754,MATCH(WatchList!$B275,'All CCC'!$B$7:$B$754,0)))</f>
        <v/>
      </c>
      <c r="AB275" s="334" t="str">
        <f>IF($B275="","",INDEX('All CCC'!AB$7:AB$754,MATCH(WatchList!$B275,'All CCC'!$B$7:$B$754,0)))</f>
        <v/>
      </c>
      <c r="AC275" s="334" t="str">
        <f>IF($B275="","",INDEX('All CCC'!AC$7:AC$754,MATCH(WatchList!$B275,'All CCC'!$B$7:$B$754,0)))</f>
        <v/>
      </c>
      <c r="AD275" s="334" t="str">
        <f>IF($B275="","",INDEX('All CCC'!AD$7:AD$754,MATCH(WatchList!$B275,'All CCC'!$B$7:$B$754,0)))</f>
        <v/>
      </c>
      <c r="AE275" s="334" t="str">
        <f>IF($B275="","",INDEX('All CCC'!AE$7:AE$754,MATCH(WatchList!$B275,'All CCC'!$B$7:$B$754,0)))</f>
        <v/>
      </c>
      <c r="AF275" s="334" t="str">
        <f>IF($B275="","",INDEX('All CCC'!AF$7:AF$754,MATCH(WatchList!$B275,'All CCC'!$B$7:$B$754,0)))</f>
        <v/>
      </c>
      <c r="AG275" s="334" t="str">
        <f>IF($B275="","",INDEX('All CCC'!AG$7:AG$754,MATCH(WatchList!$B275,'All CCC'!$B$7:$B$754,0)))</f>
        <v/>
      </c>
      <c r="AH275" s="334" t="str">
        <f>IF($B275="","",INDEX('All CCC'!AH$7:AH$754,MATCH(WatchList!$B275,'All CCC'!$B$7:$B$754,0)))</f>
        <v/>
      </c>
      <c r="AI275" s="334" t="str">
        <f>IF($B275="","",INDEX('All CCC'!AI$7:AI$754,MATCH(WatchList!$B275,'All CCC'!$B$7:$B$754,0)))</f>
        <v/>
      </c>
      <c r="AJ275" s="334" t="str">
        <f>IF($B275="","",INDEX('All CCC'!AJ$7:AJ$754,MATCH(WatchList!$B275,'All CCC'!$B$7:$B$754,0)))</f>
        <v/>
      </c>
      <c r="AK275" s="334" t="str">
        <f>IF($B275="","",INDEX('All CCC'!AK$7:AK$754,MATCH(WatchList!$B275,'All CCC'!$B$7:$B$754,0)))</f>
        <v/>
      </c>
      <c r="AL275" s="334" t="str">
        <f>IF($B275="","",INDEX('All CCC'!AL$7:AL$754,MATCH(WatchList!$B275,'All CCC'!$B$7:$B$754,0)))</f>
        <v/>
      </c>
      <c r="AM275" s="334" t="str">
        <f>IF($B275="","",INDEX('All CCC'!AM$7:AM$754,MATCH(WatchList!$B275,'All CCC'!$B$7:$B$754,0)))</f>
        <v/>
      </c>
      <c r="AN275" s="334" t="str">
        <f>IF($B275="","",INDEX('All CCC'!AN$7:AN$754,MATCH(WatchList!$B275,'All CCC'!$B$7:$B$754,0)))</f>
        <v/>
      </c>
      <c r="AO275" s="334" t="str">
        <f>IF($B275="","",INDEX('All CCC'!AO$7:AO$754,MATCH(WatchList!$B275,'All CCC'!$B$7:$B$754,0)))</f>
        <v/>
      </c>
      <c r="AP275" s="334" t="str">
        <f>IF($B275="","",INDEX('All CCC'!AP$7:AP$754,MATCH(WatchList!$B275,'All CCC'!$B$7:$B$754,0)))</f>
        <v/>
      </c>
      <c r="AQ275" s="334" t="str">
        <f>IF($B275="","",INDEX('All CCC'!AQ$7:AQ$754,MATCH(WatchList!$B275,'All CCC'!$B$7:$B$754,0)))</f>
        <v/>
      </c>
      <c r="AR275" s="334" t="str">
        <f>IF($B275="","",INDEX('All CCC'!AR$7:AR$754,MATCH(WatchList!$B275,'All CCC'!$B$7:$B$754,0)))</f>
        <v/>
      </c>
      <c r="AS275" s="334" t="str">
        <f>IF($B275="","",INDEX('All CCC'!AS$7:AS$754,MATCH(WatchList!$B275,'All CCC'!$B$7:$B$754,0)))</f>
        <v/>
      </c>
      <c r="AT275" s="334" t="str">
        <f>IF($B275="","",INDEX('All CCC'!AT$7:AT$754,MATCH(WatchList!$B275,'All CCC'!$B$7:$B$754,0)))</f>
        <v/>
      </c>
      <c r="AU275" s="334" t="str">
        <f>IF($B275="","",INDEX('All CCC'!AU$7:AU$754,MATCH(WatchList!$B275,'All CCC'!$B$7:$B$754,0)))</f>
        <v/>
      </c>
      <c r="AV275" s="334" t="str">
        <f>IF($B275="","",INDEX('All CCC'!AV$7:AV$754,MATCH(WatchList!$B275,'All CCC'!$B$7:$B$754,0)))</f>
        <v/>
      </c>
      <c r="AW275" s="334" t="str">
        <f>IF($B275="","",INDEX('All CCC'!AW$7:AW$754,MATCH(WatchList!$B275,'All CCC'!$B$7:$B$754,0)))</f>
        <v/>
      </c>
      <c r="AX275" s="334" t="str">
        <f>IF($B275="","",INDEX('All CCC'!AX$7:AX$754,MATCH(WatchList!$B275,'All CCC'!$B$7:$B$754,0)))</f>
        <v/>
      </c>
      <c r="AY275" s="334" t="str">
        <f>IF($B275="","",INDEX('All CCC'!AY$7:AY$754,MATCH(WatchList!$B275,'All CCC'!$B$7:$B$754,0)))</f>
        <v/>
      </c>
      <c r="AZ275" s="334" t="str">
        <f>IF($B275="","",INDEX('All CCC'!AZ$7:AZ$754,MATCH(WatchList!$B275,'All CCC'!$B$7:$B$754,0)))</f>
        <v/>
      </c>
      <c r="BA275" s="334" t="str">
        <f>IF($B275="","",INDEX('All CCC'!BA$7:BA$754,MATCH(WatchList!$B275,'All CCC'!$B$7:$B$754,0)))</f>
        <v/>
      </c>
      <c r="BB275" s="334" t="str">
        <f>IF($B275="","",INDEX('All CCC'!BB$7:BB$754,MATCH(WatchList!$B275,'All CCC'!$B$7:$B$754,0)))</f>
        <v/>
      </c>
      <c r="BC275" s="334" t="str">
        <f>IF($B275="","",INDEX('All CCC'!BC$7:BC$754,MATCH(WatchList!$B275,'All CCC'!$B$7:$B$754,0)))</f>
        <v/>
      </c>
      <c r="BD275" s="334" t="str">
        <f>IF($B275="","",INDEX('All CCC'!BD$7:BD$754,MATCH(WatchList!$B275,'All CCC'!$B$7:$B$754,0)))</f>
        <v/>
      </c>
      <c r="BE275" s="334" t="str">
        <f>IF($B275="","",INDEX('All CCC'!BE$7:BE$754,MATCH(WatchList!$B275,'All CCC'!$B$7:$B$754,0)))</f>
        <v/>
      </c>
      <c r="BF275" s="334" t="str">
        <f>IF($B275="","",INDEX('All CCC'!BF$7:BF$754,MATCH(WatchList!$B275,'All CCC'!$B$7:$B$754,0)))</f>
        <v/>
      </c>
      <c r="BG275" s="334" t="str">
        <f>IF($B275="","",INDEX('All CCC'!BG$7:BG$754,MATCH(WatchList!$B275,'All CCC'!$B$7:$B$754,0)))</f>
        <v/>
      </c>
    </row>
    <row r="276" spans="1:59" x14ac:dyDescent="0.2">
      <c r="A276" s="333" t="str">
        <f>IF($B276="","",INDEX('All CCC'!A$7:A$754,MATCH(WatchList!$B276,'All CCC'!$B$7:$B$754,0)))</f>
        <v/>
      </c>
      <c r="B276" s="127"/>
      <c r="C276" s="334" t="str">
        <f>IF($B276="","",INDEX('All CCC'!C$7:C$754,MATCH(WatchList!$B276,'All CCC'!$B$7:$B$754,0)))</f>
        <v/>
      </c>
      <c r="D276" s="334" t="str">
        <f>IF($B276="","",INDEX('All CCC'!D$7:D$754,MATCH(WatchList!$B276,'All CCC'!$B$7:$B$754,0)))</f>
        <v/>
      </c>
      <c r="E276" s="334" t="str">
        <f>IF($B276="","",INDEX('All CCC'!E$7:E$754,MATCH(WatchList!$B276,'All CCC'!$B$7:$B$754,0)))</f>
        <v/>
      </c>
      <c r="F276" s="334" t="str">
        <f>IF($B276="","",INDEX('All CCC'!F$7:F$754,MATCH(WatchList!$B276,'All CCC'!$B$7:$B$754,0)))</f>
        <v/>
      </c>
      <c r="G276" s="334" t="str">
        <f>IF($B276="","",INDEX('All CCC'!G$7:G$754,MATCH(WatchList!$B276,'All CCC'!$B$7:$B$754,0)))</f>
        <v/>
      </c>
      <c r="H276" s="334" t="str">
        <f>IF($B276="","",INDEX('All CCC'!H$7:H$754,MATCH(WatchList!$B276,'All CCC'!$B$7:$B$754,0)))</f>
        <v/>
      </c>
      <c r="I276" s="334" t="str">
        <f>IF($B276="","",INDEX('All CCC'!I$7:I$754,MATCH(WatchList!$B276,'All CCC'!$B$7:$B$754,0)))</f>
        <v/>
      </c>
      <c r="J276" s="334" t="str">
        <f>IF($B276="","",INDEX('All CCC'!J$7:J$754,MATCH(WatchList!$B276,'All CCC'!$B$7:$B$754,0)))</f>
        <v/>
      </c>
      <c r="K276" s="334" t="str">
        <f>IF($B276="","",INDEX('All CCC'!K$7:K$754,MATCH(WatchList!$B276,'All CCC'!$B$7:$B$754,0)))</f>
        <v/>
      </c>
      <c r="L276" s="334" t="str">
        <f>IF($B276="","",INDEX('All CCC'!L$7:L$754,MATCH(WatchList!$B276,'All CCC'!$B$7:$B$754,0)))</f>
        <v/>
      </c>
      <c r="M276" s="334" t="str">
        <f>IF($B276="","",INDEX('All CCC'!M$7:M$754,MATCH(WatchList!$B276,'All CCC'!$B$7:$B$754,0)))</f>
        <v/>
      </c>
      <c r="N276" s="334" t="str">
        <f>IF($B276="","",INDEX('All CCC'!N$7:N$754,MATCH(WatchList!$B276,'All CCC'!$B$7:$B$754,0)))</f>
        <v/>
      </c>
      <c r="O276" s="334" t="str">
        <f>IF($B276="","",INDEX('All CCC'!O$7:O$754,MATCH(WatchList!$B276,'All CCC'!$B$7:$B$754,0)))</f>
        <v/>
      </c>
      <c r="P276" s="335" t="str">
        <f>IF($B276="","",INDEX('All CCC'!P$7:P$754,MATCH(WatchList!$B276,'All CCC'!$B$7:$B$754,0)))</f>
        <v/>
      </c>
      <c r="Q276" s="335" t="str">
        <f>IF($B276="","",INDEX('All CCC'!Q$7:Q$754,MATCH(WatchList!$B276,'All CCC'!$B$7:$B$754,0)))</f>
        <v/>
      </c>
      <c r="R276" s="334" t="str">
        <f>IF($B276="","",INDEX('All CCC'!R$7:R$754,MATCH(WatchList!$B276,'All CCC'!$B$7:$B$754,0)))</f>
        <v/>
      </c>
      <c r="S276" s="334" t="str">
        <f>IF($B276="","",INDEX('All CCC'!S$7:S$754,MATCH(WatchList!$B276,'All CCC'!$B$7:$B$754,0)))</f>
        <v/>
      </c>
      <c r="T276" s="334" t="str">
        <f>IF($B276="","",INDEX('All CCC'!T$7:T$754,MATCH(WatchList!$B276,'All CCC'!$B$7:$B$754,0)))</f>
        <v/>
      </c>
      <c r="U276" s="334" t="str">
        <f>IF($B276="","",INDEX('All CCC'!U$7:U$754,MATCH(WatchList!$B276,'All CCC'!$B$7:$B$754,0)))</f>
        <v/>
      </c>
      <c r="V276" s="334" t="str">
        <f>IF($B276="","",INDEX('All CCC'!V$7:V$754,MATCH(WatchList!$B276,'All CCC'!$B$7:$B$754,0)))</f>
        <v/>
      </c>
      <c r="W276" s="334" t="str">
        <f>IF($B276="","",INDEX('All CCC'!W$7:W$754,MATCH(WatchList!$B276,'All CCC'!$B$7:$B$754,0)))</f>
        <v/>
      </c>
      <c r="X276" s="334" t="str">
        <f>IF($B276="","",INDEX('All CCC'!X$7:X$754,MATCH(WatchList!$B276,'All CCC'!$B$7:$B$754,0)))</f>
        <v/>
      </c>
      <c r="Y276" s="334" t="str">
        <f>IF($B276="","",INDEX('All CCC'!Y$7:Y$754,MATCH(WatchList!$B276,'All CCC'!$B$7:$B$754,0)))</f>
        <v/>
      </c>
      <c r="Z276" s="334" t="str">
        <f>IF($B276="","",INDEX('All CCC'!Z$7:Z$754,MATCH(WatchList!$B276,'All CCC'!$B$7:$B$754,0)))</f>
        <v/>
      </c>
      <c r="AA276" s="334" t="str">
        <f>IF($B276="","",INDEX('All CCC'!AA$7:AA$754,MATCH(WatchList!$B276,'All CCC'!$B$7:$B$754,0)))</f>
        <v/>
      </c>
      <c r="AB276" s="334" t="str">
        <f>IF($B276="","",INDEX('All CCC'!AB$7:AB$754,MATCH(WatchList!$B276,'All CCC'!$B$7:$B$754,0)))</f>
        <v/>
      </c>
      <c r="AC276" s="334" t="str">
        <f>IF($B276="","",INDEX('All CCC'!AC$7:AC$754,MATCH(WatchList!$B276,'All CCC'!$B$7:$B$754,0)))</f>
        <v/>
      </c>
      <c r="AD276" s="334" t="str">
        <f>IF($B276="","",INDEX('All CCC'!AD$7:AD$754,MATCH(WatchList!$B276,'All CCC'!$B$7:$B$754,0)))</f>
        <v/>
      </c>
      <c r="AE276" s="334" t="str">
        <f>IF($B276="","",INDEX('All CCC'!AE$7:AE$754,MATCH(WatchList!$B276,'All CCC'!$B$7:$B$754,0)))</f>
        <v/>
      </c>
      <c r="AF276" s="334" t="str">
        <f>IF($B276="","",INDEX('All CCC'!AF$7:AF$754,MATCH(WatchList!$B276,'All CCC'!$B$7:$B$754,0)))</f>
        <v/>
      </c>
      <c r="AG276" s="334" t="str">
        <f>IF($B276="","",INDEX('All CCC'!AG$7:AG$754,MATCH(WatchList!$B276,'All CCC'!$B$7:$B$754,0)))</f>
        <v/>
      </c>
      <c r="AH276" s="334" t="str">
        <f>IF($B276="","",INDEX('All CCC'!AH$7:AH$754,MATCH(WatchList!$B276,'All CCC'!$B$7:$B$754,0)))</f>
        <v/>
      </c>
      <c r="AI276" s="334" t="str">
        <f>IF($B276="","",INDEX('All CCC'!AI$7:AI$754,MATCH(WatchList!$B276,'All CCC'!$B$7:$B$754,0)))</f>
        <v/>
      </c>
      <c r="AJ276" s="334" t="str">
        <f>IF($B276="","",INDEX('All CCC'!AJ$7:AJ$754,MATCH(WatchList!$B276,'All CCC'!$B$7:$B$754,0)))</f>
        <v/>
      </c>
      <c r="AK276" s="334" t="str">
        <f>IF($B276="","",INDEX('All CCC'!AK$7:AK$754,MATCH(WatchList!$B276,'All CCC'!$B$7:$B$754,0)))</f>
        <v/>
      </c>
      <c r="AL276" s="334" t="str">
        <f>IF($B276="","",INDEX('All CCC'!AL$7:AL$754,MATCH(WatchList!$B276,'All CCC'!$B$7:$B$754,0)))</f>
        <v/>
      </c>
      <c r="AM276" s="334" t="str">
        <f>IF($B276="","",INDEX('All CCC'!AM$7:AM$754,MATCH(WatchList!$B276,'All CCC'!$B$7:$B$754,0)))</f>
        <v/>
      </c>
      <c r="AN276" s="334" t="str">
        <f>IF($B276="","",INDEX('All CCC'!AN$7:AN$754,MATCH(WatchList!$B276,'All CCC'!$B$7:$B$754,0)))</f>
        <v/>
      </c>
      <c r="AO276" s="334" t="str">
        <f>IF($B276="","",INDEX('All CCC'!AO$7:AO$754,MATCH(WatchList!$B276,'All CCC'!$B$7:$B$754,0)))</f>
        <v/>
      </c>
      <c r="AP276" s="334" t="str">
        <f>IF($B276="","",INDEX('All CCC'!AP$7:AP$754,MATCH(WatchList!$B276,'All CCC'!$B$7:$B$754,0)))</f>
        <v/>
      </c>
      <c r="AQ276" s="334" t="str">
        <f>IF($B276="","",INDEX('All CCC'!AQ$7:AQ$754,MATCH(WatchList!$B276,'All CCC'!$B$7:$B$754,0)))</f>
        <v/>
      </c>
      <c r="AR276" s="334" t="str">
        <f>IF($B276="","",INDEX('All CCC'!AR$7:AR$754,MATCH(WatchList!$B276,'All CCC'!$B$7:$B$754,0)))</f>
        <v/>
      </c>
      <c r="AS276" s="334" t="str">
        <f>IF($B276="","",INDEX('All CCC'!AS$7:AS$754,MATCH(WatchList!$B276,'All CCC'!$B$7:$B$754,0)))</f>
        <v/>
      </c>
      <c r="AT276" s="334" t="str">
        <f>IF($B276="","",INDEX('All CCC'!AT$7:AT$754,MATCH(WatchList!$B276,'All CCC'!$B$7:$B$754,0)))</f>
        <v/>
      </c>
      <c r="AU276" s="334" t="str">
        <f>IF($B276="","",INDEX('All CCC'!AU$7:AU$754,MATCH(WatchList!$B276,'All CCC'!$B$7:$B$754,0)))</f>
        <v/>
      </c>
      <c r="AV276" s="334" t="str">
        <f>IF($B276="","",INDEX('All CCC'!AV$7:AV$754,MATCH(WatchList!$B276,'All CCC'!$B$7:$B$754,0)))</f>
        <v/>
      </c>
      <c r="AW276" s="334" t="str">
        <f>IF($B276="","",INDEX('All CCC'!AW$7:AW$754,MATCH(WatchList!$B276,'All CCC'!$B$7:$B$754,0)))</f>
        <v/>
      </c>
      <c r="AX276" s="334" t="str">
        <f>IF($B276="","",INDEX('All CCC'!AX$7:AX$754,MATCH(WatchList!$B276,'All CCC'!$B$7:$B$754,0)))</f>
        <v/>
      </c>
      <c r="AY276" s="334" t="str">
        <f>IF($B276="","",INDEX('All CCC'!AY$7:AY$754,MATCH(WatchList!$B276,'All CCC'!$B$7:$B$754,0)))</f>
        <v/>
      </c>
      <c r="AZ276" s="334" t="str">
        <f>IF($B276="","",INDEX('All CCC'!AZ$7:AZ$754,MATCH(WatchList!$B276,'All CCC'!$B$7:$B$754,0)))</f>
        <v/>
      </c>
      <c r="BA276" s="334" t="str">
        <f>IF($B276="","",INDEX('All CCC'!BA$7:BA$754,MATCH(WatchList!$B276,'All CCC'!$B$7:$B$754,0)))</f>
        <v/>
      </c>
      <c r="BB276" s="334" t="str">
        <f>IF($B276="","",INDEX('All CCC'!BB$7:BB$754,MATCH(WatchList!$B276,'All CCC'!$B$7:$B$754,0)))</f>
        <v/>
      </c>
      <c r="BC276" s="334" t="str">
        <f>IF($B276="","",INDEX('All CCC'!BC$7:BC$754,MATCH(WatchList!$B276,'All CCC'!$B$7:$B$754,0)))</f>
        <v/>
      </c>
      <c r="BD276" s="334" t="str">
        <f>IF($B276="","",INDEX('All CCC'!BD$7:BD$754,MATCH(WatchList!$B276,'All CCC'!$B$7:$B$754,0)))</f>
        <v/>
      </c>
      <c r="BE276" s="334" t="str">
        <f>IF($B276="","",INDEX('All CCC'!BE$7:BE$754,MATCH(WatchList!$B276,'All CCC'!$B$7:$B$754,0)))</f>
        <v/>
      </c>
      <c r="BF276" s="334" t="str">
        <f>IF($B276="","",INDEX('All CCC'!BF$7:BF$754,MATCH(WatchList!$B276,'All CCC'!$B$7:$B$754,0)))</f>
        <v/>
      </c>
      <c r="BG276" s="334" t="str">
        <f>IF($B276="","",INDEX('All CCC'!BG$7:BG$754,MATCH(WatchList!$B276,'All CCC'!$B$7:$B$754,0)))</f>
        <v/>
      </c>
    </row>
    <row r="277" spans="1:59" x14ac:dyDescent="0.2">
      <c r="A277" s="333" t="str">
        <f>IF($B277="","",INDEX('All CCC'!A$7:A$754,MATCH(WatchList!$B277,'All CCC'!$B$7:$B$754,0)))</f>
        <v/>
      </c>
      <c r="B277" s="127"/>
      <c r="C277" s="334" t="str">
        <f>IF($B277="","",INDEX('All CCC'!C$7:C$754,MATCH(WatchList!$B277,'All CCC'!$B$7:$B$754,0)))</f>
        <v/>
      </c>
      <c r="D277" s="334" t="str">
        <f>IF($B277="","",INDEX('All CCC'!D$7:D$754,MATCH(WatchList!$B277,'All CCC'!$B$7:$B$754,0)))</f>
        <v/>
      </c>
      <c r="E277" s="334" t="str">
        <f>IF($B277="","",INDEX('All CCC'!E$7:E$754,MATCH(WatchList!$B277,'All CCC'!$B$7:$B$754,0)))</f>
        <v/>
      </c>
      <c r="F277" s="334" t="str">
        <f>IF($B277="","",INDEX('All CCC'!F$7:F$754,MATCH(WatchList!$B277,'All CCC'!$B$7:$B$754,0)))</f>
        <v/>
      </c>
      <c r="G277" s="334" t="str">
        <f>IF($B277="","",INDEX('All CCC'!G$7:G$754,MATCH(WatchList!$B277,'All CCC'!$B$7:$B$754,0)))</f>
        <v/>
      </c>
      <c r="H277" s="334" t="str">
        <f>IF($B277="","",INDEX('All CCC'!H$7:H$754,MATCH(WatchList!$B277,'All CCC'!$B$7:$B$754,0)))</f>
        <v/>
      </c>
      <c r="I277" s="334" t="str">
        <f>IF($B277="","",INDEX('All CCC'!I$7:I$754,MATCH(WatchList!$B277,'All CCC'!$B$7:$B$754,0)))</f>
        <v/>
      </c>
      <c r="J277" s="334" t="str">
        <f>IF($B277="","",INDEX('All CCC'!J$7:J$754,MATCH(WatchList!$B277,'All CCC'!$B$7:$B$754,0)))</f>
        <v/>
      </c>
      <c r="K277" s="334" t="str">
        <f>IF($B277="","",INDEX('All CCC'!K$7:K$754,MATCH(WatchList!$B277,'All CCC'!$B$7:$B$754,0)))</f>
        <v/>
      </c>
      <c r="L277" s="334" t="str">
        <f>IF($B277="","",INDEX('All CCC'!L$7:L$754,MATCH(WatchList!$B277,'All CCC'!$B$7:$B$754,0)))</f>
        <v/>
      </c>
      <c r="M277" s="334" t="str">
        <f>IF($B277="","",INDEX('All CCC'!M$7:M$754,MATCH(WatchList!$B277,'All CCC'!$B$7:$B$754,0)))</f>
        <v/>
      </c>
      <c r="N277" s="334" t="str">
        <f>IF($B277="","",INDEX('All CCC'!N$7:N$754,MATCH(WatchList!$B277,'All CCC'!$B$7:$B$754,0)))</f>
        <v/>
      </c>
      <c r="O277" s="334" t="str">
        <f>IF($B277="","",INDEX('All CCC'!O$7:O$754,MATCH(WatchList!$B277,'All CCC'!$B$7:$B$754,0)))</f>
        <v/>
      </c>
      <c r="P277" s="335" t="str">
        <f>IF($B277="","",INDEX('All CCC'!P$7:P$754,MATCH(WatchList!$B277,'All CCC'!$B$7:$B$754,0)))</f>
        <v/>
      </c>
      <c r="Q277" s="335" t="str">
        <f>IF($B277="","",INDEX('All CCC'!Q$7:Q$754,MATCH(WatchList!$B277,'All CCC'!$B$7:$B$754,0)))</f>
        <v/>
      </c>
      <c r="R277" s="334" t="str">
        <f>IF($B277="","",INDEX('All CCC'!R$7:R$754,MATCH(WatchList!$B277,'All CCC'!$B$7:$B$754,0)))</f>
        <v/>
      </c>
      <c r="S277" s="334" t="str">
        <f>IF($B277="","",INDEX('All CCC'!S$7:S$754,MATCH(WatchList!$B277,'All CCC'!$B$7:$B$754,0)))</f>
        <v/>
      </c>
      <c r="T277" s="334" t="str">
        <f>IF($B277="","",INDEX('All CCC'!T$7:T$754,MATCH(WatchList!$B277,'All CCC'!$B$7:$B$754,0)))</f>
        <v/>
      </c>
      <c r="U277" s="334" t="str">
        <f>IF($B277="","",INDEX('All CCC'!U$7:U$754,MATCH(WatchList!$B277,'All CCC'!$B$7:$B$754,0)))</f>
        <v/>
      </c>
      <c r="V277" s="334" t="str">
        <f>IF($B277="","",INDEX('All CCC'!V$7:V$754,MATCH(WatchList!$B277,'All CCC'!$B$7:$B$754,0)))</f>
        <v/>
      </c>
      <c r="W277" s="334" t="str">
        <f>IF($B277="","",INDEX('All CCC'!W$7:W$754,MATCH(WatchList!$B277,'All CCC'!$B$7:$B$754,0)))</f>
        <v/>
      </c>
      <c r="X277" s="334" t="str">
        <f>IF($B277="","",INDEX('All CCC'!X$7:X$754,MATCH(WatchList!$B277,'All CCC'!$B$7:$B$754,0)))</f>
        <v/>
      </c>
      <c r="Y277" s="334" t="str">
        <f>IF($B277="","",INDEX('All CCC'!Y$7:Y$754,MATCH(WatchList!$B277,'All CCC'!$B$7:$B$754,0)))</f>
        <v/>
      </c>
      <c r="Z277" s="334" t="str">
        <f>IF($B277="","",INDEX('All CCC'!Z$7:Z$754,MATCH(WatchList!$B277,'All CCC'!$B$7:$B$754,0)))</f>
        <v/>
      </c>
      <c r="AA277" s="334" t="str">
        <f>IF($B277="","",INDEX('All CCC'!AA$7:AA$754,MATCH(WatchList!$B277,'All CCC'!$B$7:$B$754,0)))</f>
        <v/>
      </c>
      <c r="AB277" s="334" t="str">
        <f>IF($B277="","",INDEX('All CCC'!AB$7:AB$754,MATCH(WatchList!$B277,'All CCC'!$B$7:$B$754,0)))</f>
        <v/>
      </c>
      <c r="AC277" s="334" t="str">
        <f>IF($B277="","",INDEX('All CCC'!AC$7:AC$754,MATCH(WatchList!$B277,'All CCC'!$B$7:$B$754,0)))</f>
        <v/>
      </c>
      <c r="AD277" s="334" t="str">
        <f>IF($B277="","",INDEX('All CCC'!AD$7:AD$754,MATCH(WatchList!$B277,'All CCC'!$B$7:$B$754,0)))</f>
        <v/>
      </c>
      <c r="AE277" s="334" t="str">
        <f>IF($B277="","",INDEX('All CCC'!AE$7:AE$754,MATCH(WatchList!$B277,'All CCC'!$B$7:$B$754,0)))</f>
        <v/>
      </c>
      <c r="AF277" s="334" t="str">
        <f>IF($B277="","",INDEX('All CCC'!AF$7:AF$754,MATCH(WatchList!$B277,'All CCC'!$B$7:$B$754,0)))</f>
        <v/>
      </c>
      <c r="AG277" s="334" t="str">
        <f>IF($B277="","",INDEX('All CCC'!AG$7:AG$754,MATCH(WatchList!$B277,'All CCC'!$B$7:$B$754,0)))</f>
        <v/>
      </c>
      <c r="AH277" s="334" t="str">
        <f>IF($B277="","",INDEX('All CCC'!AH$7:AH$754,MATCH(WatchList!$B277,'All CCC'!$B$7:$B$754,0)))</f>
        <v/>
      </c>
      <c r="AI277" s="334" t="str">
        <f>IF($B277="","",INDEX('All CCC'!AI$7:AI$754,MATCH(WatchList!$B277,'All CCC'!$B$7:$B$754,0)))</f>
        <v/>
      </c>
      <c r="AJ277" s="334" t="str">
        <f>IF($B277="","",INDEX('All CCC'!AJ$7:AJ$754,MATCH(WatchList!$B277,'All CCC'!$B$7:$B$754,0)))</f>
        <v/>
      </c>
      <c r="AK277" s="334" t="str">
        <f>IF($B277="","",INDEX('All CCC'!AK$7:AK$754,MATCH(WatchList!$B277,'All CCC'!$B$7:$B$754,0)))</f>
        <v/>
      </c>
      <c r="AL277" s="334" t="str">
        <f>IF($B277="","",INDEX('All CCC'!AL$7:AL$754,MATCH(WatchList!$B277,'All CCC'!$B$7:$B$754,0)))</f>
        <v/>
      </c>
      <c r="AM277" s="334" t="str">
        <f>IF($B277="","",INDEX('All CCC'!AM$7:AM$754,MATCH(WatchList!$B277,'All CCC'!$B$7:$B$754,0)))</f>
        <v/>
      </c>
      <c r="AN277" s="334" t="str">
        <f>IF($B277="","",INDEX('All CCC'!AN$7:AN$754,MATCH(WatchList!$B277,'All CCC'!$B$7:$B$754,0)))</f>
        <v/>
      </c>
      <c r="AO277" s="334" t="str">
        <f>IF($B277="","",INDEX('All CCC'!AO$7:AO$754,MATCH(WatchList!$B277,'All CCC'!$B$7:$B$754,0)))</f>
        <v/>
      </c>
      <c r="AP277" s="334" t="str">
        <f>IF($B277="","",INDEX('All CCC'!AP$7:AP$754,MATCH(WatchList!$B277,'All CCC'!$B$7:$B$754,0)))</f>
        <v/>
      </c>
      <c r="AQ277" s="334" t="str">
        <f>IF($B277="","",INDEX('All CCC'!AQ$7:AQ$754,MATCH(WatchList!$B277,'All CCC'!$B$7:$B$754,0)))</f>
        <v/>
      </c>
      <c r="AR277" s="334" t="str">
        <f>IF($B277="","",INDEX('All CCC'!AR$7:AR$754,MATCH(WatchList!$B277,'All CCC'!$B$7:$B$754,0)))</f>
        <v/>
      </c>
      <c r="AS277" s="334" t="str">
        <f>IF($B277="","",INDEX('All CCC'!AS$7:AS$754,MATCH(WatchList!$B277,'All CCC'!$B$7:$B$754,0)))</f>
        <v/>
      </c>
      <c r="AT277" s="334" t="str">
        <f>IF($B277="","",INDEX('All CCC'!AT$7:AT$754,MATCH(WatchList!$B277,'All CCC'!$B$7:$B$754,0)))</f>
        <v/>
      </c>
      <c r="AU277" s="334" t="str">
        <f>IF($B277="","",INDEX('All CCC'!AU$7:AU$754,MATCH(WatchList!$B277,'All CCC'!$B$7:$B$754,0)))</f>
        <v/>
      </c>
      <c r="AV277" s="334" t="str">
        <f>IF($B277="","",INDEX('All CCC'!AV$7:AV$754,MATCH(WatchList!$B277,'All CCC'!$B$7:$B$754,0)))</f>
        <v/>
      </c>
      <c r="AW277" s="334" t="str">
        <f>IF($B277="","",INDEX('All CCC'!AW$7:AW$754,MATCH(WatchList!$B277,'All CCC'!$B$7:$B$754,0)))</f>
        <v/>
      </c>
      <c r="AX277" s="334" t="str">
        <f>IF($B277="","",INDEX('All CCC'!AX$7:AX$754,MATCH(WatchList!$B277,'All CCC'!$B$7:$B$754,0)))</f>
        <v/>
      </c>
      <c r="AY277" s="334" t="str">
        <f>IF($B277="","",INDEX('All CCC'!AY$7:AY$754,MATCH(WatchList!$B277,'All CCC'!$B$7:$B$754,0)))</f>
        <v/>
      </c>
      <c r="AZ277" s="334" t="str">
        <f>IF($B277="","",INDEX('All CCC'!AZ$7:AZ$754,MATCH(WatchList!$B277,'All CCC'!$B$7:$B$754,0)))</f>
        <v/>
      </c>
      <c r="BA277" s="334" t="str">
        <f>IF($B277="","",INDEX('All CCC'!BA$7:BA$754,MATCH(WatchList!$B277,'All CCC'!$B$7:$B$754,0)))</f>
        <v/>
      </c>
      <c r="BB277" s="334" t="str">
        <f>IF($B277="","",INDEX('All CCC'!BB$7:BB$754,MATCH(WatchList!$B277,'All CCC'!$B$7:$B$754,0)))</f>
        <v/>
      </c>
      <c r="BC277" s="334" t="str">
        <f>IF($B277="","",INDEX('All CCC'!BC$7:BC$754,MATCH(WatchList!$B277,'All CCC'!$B$7:$B$754,0)))</f>
        <v/>
      </c>
      <c r="BD277" s="334" t="str">
        <f>IF($B277="","",INDEX('All CCC'!BD$7:BD$754,MATCH(WatchList!$B277,'All CCC'!$B$7:$B$754,0)))</f>
        <v/>
      </c>
      <c r="BE277" s="334" t="str">
        <f>IF($B277="","",INDEX('All CCC'!BE$7:BE$754,MATCH(WatchList!$B277,'All CCC'!$B$7:$B$754,0)))</f>
        <v/>
      </c>
      <c r="BF277" s="334" t="str">
        <f>IF($B277="","",INDEX('All CCC'!BF$7:BF$754,MATCH(WatchList!$B277,'All CCC'!$B$7:$B$754,0)))</f>
        <v/>
      </c>
      <c r="BG277" s="334" t="str">
        <f>IF($B277="","",INDEX('All CCC'!BG$7:BG$754,MATCH(WatchList!$B277,'All CCC'!$B$7:$B$754,0)))</f>
        <v/>
      </c>
    </row>
    <row r="278" spans="1:59" x14ac:dyDescent="0.2">
      <c r="A278" s="333" t="str">
        <f>IF($B278="","",INDEX('All CCC'!A$7:A$754,MATCH(WatchList!$B278,'All CCC'!$B$7:$B$754,0)))</f>
        <v/>
      </c>
      <c r="B278" s="127"/>
      <c r="C278" s="334" t="str">
        <f>IF($B278="","",INDEX('All CCC'!C$7:C$754,MATCH(WatchList!$B278,'All CCC'!$B$7:$B$754,0)))</f>
        <v/>
      </c>
      <c r="D278" s="334" t="str">
        <f>IF($B278="","",INDEX('All CCC'!D$7:D$754,MATCH(WatchList!$B278,'All CCC'!$B$7:$B$754,0)))</f>
        <v/>
      </c>
      <c r="E278" s="334" t="str">
        <f>IF($B278="","",INDEX('All CCC'!E$7:E$754,MATCH(WatchList!$B278,'All CCC'!$B$7:$B$754,0)))</f>
        <v/>
      </c>
      <c r="F278" s="334" t="str">
        <f>IF($B278="","",INDEX('All CCC'!F$7:F$754,MATCH(WatchList!$B278,'All CCC'!$B$7:$B$754,0)))</f>
        <v/>
      </c>
      <c r="G278" s="334" t="str">
        <f>IF($B278="","",INDEX('All CCC'!G$7:G$754,MATCH(WatchList!$B278,'All CCC'!$B$7:$B$754,0)))</f>
        <v/>
      </c>
      <c r="H278" s="334" t="str">
        <f>IF($B278="","",INDEX('All CCC'!H$7:H$754,MATCH(WatchList!$B278,'All CCC'!$B$7:$B$754,0)))</f>
        <v/>
      </c>
      <c r="I278" s="334" t="str">
        <f>IF($B278="","",INDEX('All CCC'!I$7:I$754,MATCH(WatchList!$B278,'All CCC'!$B$7:$B$754,0)))</f>
        <v/>
      </c>
      <c r="J278" s="334" t="str">
        <f>IF($B278="","",INDEX('All CCC'!J$7:J$754,MATCH(WatchList!$B278,'All CCC'!$B$7:$B$754,0)))</f>
        <v/>
      </c>
      <c r="K278" s="334" t="str">
        <f>IF($B278="","",INDEX('All CCC'!K$7:K$754,MATCH(WatchList!$B278,'All CCC'!$B$7:$B$754,0)))</f>
        <v/>
      </c>
      <c r="L278" s="334" t="str">
        <f>IF($B278="","",INDEX('All CCC'!L$7:L$754,MATCH(WatchList!$B278,'All CCC'!$B$7:$B$754,0)))</f>
        <v/>
      </c>
      <c r="M278" s="334" t="str">
        <f>IF($B278="","",INDEX('All CCC'!M$7:M$754,MATCH(WatchList!$B278,'All CCC'!$B$7:$B$754,0)))</f>
        <v/>
      </c>
      <c r="N278" s="334" t="str">
        <f>IF($B278="","",INDEX('All CCC'!N$7:N$754,MATCH(WatchList!$B278,'All CCC'!$B$7:$B$754,0)))</f>
        <v/>
      </c>
      <c r="O278" s="334" t="str">
        <f>IF($B278="","",INDEX('All CCC'!O$7:O$754,MATCH(WatchList!$B278,'All CCC'!$B$7:$B$754,0)))</f>
        <v/>
      </c>
      <c r="P278" s="335" t="str">
        <f>IF($B278="","",INDEX('All CCC'!P$7:P$754,MATCH(WatchList!$B278,'All CCC'!$B$7:$B$754,0)))</f>
        <v/>
      </c>
      <c r="Q278" s="335" t="str">
        <f>IF($B278="","",INDEX('All CCC'!Q$7:Q$754,MATCH(WatchList!$B278,'All CCC'!$B$7:$B$754,0)))</f>
        <v/>
      </c>
      <c r="R278" s="334" t="str">
        <f>IF($B278="","",INDEX('All CCC'!R$7:R$754,MATCH(WatchList!$B278,'All CCC'!$B$7:$B$754,0)))</f>
        <v/>
      </c>
      <c r="S278" s="334" t="str">
        <f>IF($B278="","",INDEX('All CCC'!S$7:S$754,MATCH(WatchList!$B278,'All CCC'!$B$7:$B$754,0)))</f>
        <v/>
      </c>
      <c r="T278" s="334" t="str">
        <f>IF($B278="","",INDEX('All CCC'!T$7:T$754,MATCH(WatchList!$B278,'All CCC'!$B$7:$B$754,0)))</f>
        <v/>
      </c>
      <c r="U278" s="334" t="str">
        <f>IF($B278="","",INDEX('All CCC'!U$7:U$754,MATCH(WatchList!$B278,'All CCC'!$B$7:$B$754,0)))</f>
        <v/>
      </c>
      <c r="V278" s="334" t="str">
        <f>IF($B278="","",INDEX('All CCC'!V$7:V$754,MATCH(WatchList!$B278,'All CCC'!$B$7:$B$754,0)))</f>
        <v/>
      </c>
      <c r="W278" s="334" t="str">
        <f>IF($B278="","",INDEX('All CCC'!W$7:W$754,MATCH(WatchList!$B278,'All CCC'!$B$7:$B$754,0)))</f>
        <v/>
      </c>
      <c r="X278" s="334" t="str">
        <f>IF($B278="","",INDEX('All CCC'!X$7:X$754,MATCH(WatchList!$B278,'All CCC'!$B$7:$B$754,0)))</f>
        <v/>
      </c>
      <c r="Y278" s="334" t="str">
        <f>IF($B278="","",INDEX('All CCC'!Y$7:Y$754,MATCH(WatchList!$B278,'All CCC'!$B$7:$B$754,0)))</f>
        <v/>
      </c>
      <c r="Z278" s="334" t="str">
        <f>IF($B278="","",INDEX('All CCC'!Z$7:Z$754,MATCH(WatchList!$B278,'All CCC'!$B$7:$B$754,0)))</f>
        <v/>
      </c>
      <c r="AA278" s="334" t="str">
        <f>IF($B278="","",INDEX('All CCC'!AA$7:AA$754,MATCH(WatchList!$B278,'All CCC'!$B$7:$B$754,0)))</f>
        <v/>
      </c>
      <c r="AB278" s="334" t="str">
        <f>IF($B278="","",INDEX('All CCC'!AB$7:AB$754,MATCH(WatchList!$B278,'All CCC'!$B$7:$B$754,0)))</f>
        <v/>
      </c>
      <c r="AC278" s="334" t="str">
        <f>IF($B278="","",INDEX('All CCC'!AC$7:AC$754,MATCH(WatchList!$B278,'All CCC'!$B$7:$B$754,0)))</f>
        <v/>
      </c>
      <c r="AD278" s="334" t="str">
        <f>IF($B278="","",INDEX('All CCC'!AD$7:AD$754,MATCH(WatchList!$B278,'All CCC'!$B$7:$B$754,0)))</f>
        <v/>
      </c>
      <c r="AE278" s="334" t="str">
        <f>IF($B278="","",INDEX('All CCC'!AE$7:AE$754,MATCH(WatchList!$B278,'All CCC'!$B$7:$B$754,0)))</f>
        <v/>
      </c>
      <c r="AF278" s="334" t="str">
        <f>IF($B278="","",INDEX('All CCC'!AF$7:AF$754,MATCH(WatchList!$B278,'All CCC'!$B$7:$B$754,0)))</f>
        <v/>
      </c>
      <c r="AG278" s="334" t="str">
        <f>IF($B278="","",INDEX('All CCC'!AG$7:AG$754,MATCH(WatchList!$B278,'All CCC'!$B$7:$B$754,0)))</f>
        <v/>
      </c>
      <c r="AH278" s="334" t="str">
        <f>IF($B278="","",INDEX('All CCC'!AH$7:AH$754,MATCH(WatchList!$B278,'All CCC'!$B$7:$B$754,0)))</f>
        <v/>
      </c>
      <c r="AI278" s="334" t="str">
        <f>IF($B278="","",INDEX('All CCC'!AI$7:AI$754,MATCH(WatchList!$B278,'All CCC'!$B$7:$B$754,0)))</f>
        <v/>
      </c>
      <c r="AJ278" s="334" t="str">
        <f>IF($B278="","",INDEX('All CCC'!AJ$7:AJ$754,MATCH(WatchList!$B278,'All CCC'!$B$7:$B$754,0)))</f>
        <v/>
      </c>
      <c r="AK278" s="334" t="str">
        <f>IF($B278="","",INDEX('All CCC'!AK$7:AK$754,MATCH(WatchList!$B278,'All CCC'!$B$7:$B$754,0)))</f>
        <v/>
      </c>
      <c r="AL278" s="334" t="str">
        <f>IF($B278="","",INDEX('All CCC'!AL$7:AL$754,MATCH(WatchList!$B278,'All CCC'!$B$7:$B$754,0)))</f>
        <v/>
      </c>
      <c r="AM278" s="334" t="str">
        <f>IF($B278="","",INDEX('All CCC'!AM$7:AM$754,MATCH(WatchList!$B278,'All CCC'!$B$7:$B$754,0)))</f>
        <v/>
      </c>
      <c r="AN278" s="334" t="str">
        <f>IF($B278="","",INDEX('All CCC'!AN$7:AN$754,MATCH(WatchList!$B278,'All CCC'!$B$7:$B$754,0)))</f>
        <v/>
      </c>
      <c r="AO278" s="334" t="str">
        <f>IF($B278="","",INDEX('All CCC'!AO$7:AO$754,MATCH(WatchList!$B278,'All CCC'!$B$7:$B$754,0)))</f>
        <v/>
      </c>
      <c r="AP278" s="334" t="str">
        <f>IF($B278="","",INDEX('All CCC'!AP$7:AP$754,MATCH(WatchList!$B278,'All CCC'!$B$7:$B$754,0)))</f>
        <v/>
      </c>
      <c r="AQ278" s="334" t="str">
        <f>IF($B278="","",INDEX('All CCC'!AQ$7:AQ$754,MATCH(WatchList!$B278,'All CCC'!$B$7:$B$754,0)))</f>
        <v/>
      </c>
      <c r="AR278" s="334" t="str">
        <f>IF($B278="","",INDEX('All CCC'!AR$7:AR$754,MATCH(WatchList!$B278,'All CCC'!$B$7:$B$754,0)))</f>
        <v/>
      </c>
      <c r="AS278" s="334" t="str">
        <f>IF($B278="","",INDEX('All CCC'!AS$7:AS$754,MATCH(WatchList!$B278,'All CCC'!$B$7:$B$754,0)))</f>
        <v/>
      </c>
      <c r="AT278" s="334" t="str">
        <f>IF($B278="","",INDEX('All CCC'!AT$7:AT$754,MATCH(WatchList!$B278,'All CCC'!$B$7:$B$754,0)))</f>
        <v/>
      </c>
      <c r="AU278" s="334" t="str">
        <f>IF($B278="","",INDEX('All CCC'!AU$7:AU$754,MATCH(WatchList!$B278,'All CCC'!$B$7:$B$754,0)))</f>
        <v/>
      </c>
      <c r="AV278" s="334" t="str">
        <f>IF($B278="","",INDEX('All CCC'!AV$7:AV$754,MATCH(WatchList!$B278,'All CCC'!$B$7:$B$754,0)))</f>
        <v/>
      </c>
      <c r="AW278" s="334" t="str">
        <f>IF($B278="","",INDEX('All CCC'!AW$7:AW$754,MATCH(WatchList!$B278,'All CCC'!$B$7:$B$754,0)))</f>
        <v/>
      </c>
      <c r="AX278" s="334" t="str">
        <f>IF($B278="","",INDEX('All CCC'!AX$7:AX$754,MATCH(WatchList!$B278,'All CCC'!$B$7:$B$754,0)))</f>
        <v/>
      </c>
      <c r="AY278" s="334" t="str">
        <f>IF($B278="","",INDEX('All CCC'!AY$7:AY$754,MATCH(WatchList!$B278,'All CCC'!$B$7:$B$754,0)))</f>
        <v/>
      </c>
      <c r="AZ278" s="334" t="str">
        <f>IF($B278="","",INDEX('All CCC'!AZ$7:AZ$754,MATCH(WatchList!$B278,'All CCC'!$B$7:$B$754,0)))</f>
        <v/>
      </c>
      <c r="BA278" s="334" t="str">
        <f>IF($B278="","",INDEX('All CCC'!BA$7:BA$754,MATCH(WatchList!$B278,'All CCC'!$B$7:$B$754,0)))</f>
        <v/>
      </c>
      <c r="BB278" s="334" t="str">
        <f>IF($B278="","",INDEX('All CCC'!BB$7:BB$754,MATCH(WatchList!$B278,'All CCC'!$B$7:$B$754,0)))</f>
        <v/>
      </c>
      <c r="BC278" s="334" t="str">
        <f>IF($B278="","",INDEX('All CCC'!BC$7:BC$754,MATCH(WatchList!$B278,'All CCC'!$B$7:$B$754,0)))</f>
        <v/>
      </c>
      <c r="BD278" s="334" t="str">
        <f>IF($B278="","",INDEX('All CCC'!BD$7:BD$754,MATCH(WatchList!$B278,'All CCC'!$B$7:$B$754,0)))</f>
        <v/>
      </c>
      <c r="BE278" s="334" t="str">
        <f>IF($B278="","",INDEX('All CCC'!BE$7:BE$754,MATCH(WatchList!$B278,'All CCC'!$B$7:$B$754,0)))</f>
        <v/>
      </c>
      <c r="BF278" s="334" t="str">
        <f>IF($B278="","",INDEX('All CCC'!BF$7:BF$754,MATCH(WatchList!$B278,'All CCC'!$B$7:$B$754,0)))</f>
        <v/>
      </c>
      <c r="BG278" s="334" t="str">
        <f>IF($B278="","",INDEX('All CCC'!BG$7:BG$754,MATCH(WatchList!$B278,'All CCC'!$B$7:$B$754,0)))</f>
        <v/>
      </c>
    </row>
    <row r="279" spans="1:59" x14ac:dyDescent="0.2">
      <c r="A279" s="333" t="str">
        <f>IF($B279="","",INDEX('All CCC'!A$7:A$754,MATCH(WatchList!$B279,'All CCC'!$B$7:$B$754,0)))</f>
        <v/>
      </c>
      <c r="B279" s="127"/>
      <c r="C279" s="334" t="str">
        <f>IF($B279="","",INDEX('All CCC'!C$7:C$754,MATCH(WatchList!$B279,'All CCC'!$B$7:$B$754,0)))</f>
        <v/>
      </c>
      <c r="D279" s="334" t="str">
        <f>IF($B279="","",INDEX('All CCC'!D$7:D$754,MATCH(WatchList!$B279,'All CCC'!$B$7:$B$754,0)))</f>
        <v/>
      </c>
      <c r="E279" s="334" t="str">
        <f>IF($B279="","",INDEX('All CCC'!E$7:E$754,MATCH(WatchList!$B279,'All CCC'!$B$7:$B$754,0)))</f>
        <v/>
      </c>
      <c r="F279" s="334" t="str">
        <f>IF($B279="","",INDEX('All CCC'!F$7:F$754,MATCH(WatchList!$B279,'All CCC'!$B$7:$B$754,0)))</f>
        <v/>
      </c>
      <c r="G279" s="334" t="str">
        <f>IF($B279="","",INDEX('All CCC'!G$7:G$754,MATCH(WatchList!$B279,'All CCC'!$B$7:$B$754,0)))</f>
        <v/>
      </c>
      <c r="H279" s="334" t="str">
        <f>IF($B279="","",INDEX('All CCC'!H$7:H$754,MATCH(WatchList!$B279,'All CCC'!$B$7:$B$754,0)))</f>
        <v/>
      </c>
      <c r="I279" s="334" t="str">
        <f>IF($B279="","",INDEX('All CCC'!I$7:I$754,MATCH(WatchList!$B279,'All CCC'!$B$7:$B$754,0)))</f>
        <v/>
      </c>
      <c r="J279" s="334" t="str">
        <f>IF($B279="","",INDEX('All CCC'!J$7:J$754,MATCH(WatchList!$B279,'All CCC'!$B$7:$B$754,0)))</f>
        <v/>
      </c>
      <c r="K279" s="334" t="str">
        <f>IF($B279="","",INDEX('All CCC'!K$7:K$754,MATCH(WatchList!$B279,'All CCC'!$B$7:$B$754,0)))</f>
        <v/>
      </c>
      <c r="L279" s="334" t="str">
        <f>IF($B279="","",INDEX('All CCC'!L$7:L$754,MATCH(WatchList!$B279,'All CCC'!$B$7:$B$754,0)))</f>
        <v/>
      </c>
      <c r="M279" s="334" t="str">
        <f>IF($B279="","",INDEX('All CCC'!M$7:M$754,MATCH(WatchList!$B279,'All CCC'!$B$7:$B$754,0)))</f>
        <v/>
      </c>
      <c r="N279" s="334" t="str">
        <f>IF($B279="","",INDEX('All CCC'!N$7:N$754,MATCH(WatchList!$B279,'All CCC'!$B$7:$B$754,0)))</f>
        <v/>
      </c>
      <c r="O279" s="334" t="str">
        <f>IF($B279="","",INDEX('All CCC'!O$7:O$754,MATCH(WatchList!$B279,'All CCC'!$B$7:$B$754,0)))</f>
        <v/>
      </c>
      <c r="P279" s="335" t="str">
        <f>IF($B279="","",INDEX('All CCC'!P$7:P$754,MATCH(WatchList!$B279,'All CCC'!$B$7:$B$754,0)))</f>
        <v/>
      </c>
      <c r="Q279" s="335" t="str">
        <f>IF($B279="","",INDEX('All CCC'!Q$7:Q$754,MATCH(WatchList!$B279,'All CCC'!$B$7:$B$754,0)))</f>
        <v/>
      </c>
      <c r="R279" s="334" t="str">
        <f>IF($B279="","",INDEX('All CCC'!R$7:R$754,MATCH(WatchList!$B279,'All CCC'!$B$7:$B$754,0)))</f>
        <v/>
      </c>
      <c r="S279" s="334" t="str">
        <f>IF($B279="","",INDEX('All CCC'!S$7:S$754,MATCH(WatchList!$B279,'All CCC'!$B$7:$B$754,0)))</f>
        <v/>
      </c>
      <c r="T279" s="334" t="str">
        <f>IF($B279="","",INDEX('All CCC'!T$7:T$754,MATCH(WatchList!$B279,'All CCC'!$B$7:$B$754,0)))</f>
        <v/>
      </c>
      <c r="U279" s="334" t="str">
        <f>IF($B279="","",INDEX('All CCC'!U$7:U$754,MATCH(WatchList!$B279,'All CCC'!$B$7:$B$754,0)))</f>
        <v/>
      </c>
      <c r="V279" s="334" t="str">
        <f>IF($B279="","",INDEX('All CCC'!V$7:V$754,MATCH(WatchList!$B279,'All CCC'!$B$7:$B$754,0)))</f>
        <v/>
      </c>
      <c r="W279" s="334" t="str">
        <f>IF($B279="","",INDEX('All CCC'!W$7:W$754,MATCH(WatchList!$B279,'All CCC'!$B$7:$B$754,0)))</f>
        <v/>
      </c>
      <c r="X279" s="334" t="str">
        <f>IF($B279="","",INDEX('All CCC'!X$7:X$754,MATCH(WatchList!$B279,'All CCC'!$B$7:$B$754,0)))</f>
        <v/>
      </c>
      <c r="Y279" s="334" t="str">
        <f>IF($B279="","",INDEX('All CCC'!Y$7:Y$754,MATCH(WatchList!$B279,'All CCC'!$B$7:$B$754,0)))</f>
        <v/>
      </c>
      <c r="Z279" s="334" t="str">
        <f>IF($B279="","",INDEX('All CCC'!Z$7:Z$754,MATCH(WatchList!$B279,'All CCC'!$B$7:$B$754,0)))</f>
        <v/>
      </c>
      <c r="AA279" s="334" t="str">
        <f>IF($B279="","",INDEX('All CCC'!AA$7:AA$754,MATCH(WatchList!$B279,'All CCC'!$B$7:$B$754,0)))</f>
        <v/>
      </c>
      <c r="AB279" s="334" t="str">
        <f>IF($B279="","",INDEX('All CCC'!AB$7:AB$754,MATCH(WatchList!$B279,'All CCC'!$B$7:$B$754,0)))</f>
        <v/>
      </c>
      <c r="AC279" s="334" t="str">
        <f>IF($B279="","",INDEX('All CCC'!AC$7:AC$754,MATCH(WatchList!$B279,'All CCC'!$B$7:$B$754,0)))</f>
        <v/>
      </c>
      <c r="AD279" s="334" t="str">
        <f>IF($B279="","",INDEX('All CCC'!AD$7:AD$754,MATCH(WatchList!$B279,'All CCC'!$B$7:$B$754,0)))</f>
        <v/>
      </c>
      <c r="AE279" s="334" t="str">
        <f>IF($B279="","",INDEX('All CCC'!AE$7:AE$754,MATCH(WatchList!$B279,'All CCC'!$B$7:$B$754,0)))</f>
        <v/>
      </c>
      <c r="AF279" s="334" t="str">
        <f>IF($B279="","",INDEX('All CCC'!AF$7:AF$754,MATCH(WatchList!$B279,'All CCC'!$B$7:$B$754,0)))</f>
        <v/>
      </c>
      <c r="AG279" s="334" t="str">
        <f>IF($B279="","",INDEX('All CCC'!AG$7:AG$754,MATCH(WatchList!$B279,'All CCC'!$B$7:$B$754,0)))</f>
        <v/>
      </c>
      <c r="AH279" s="334" t="str">
        <f>IF($B279="","",INDEX('All CCC'!AH$7:AH$754,MATCH(WatchList!$B279,'All CCC'!$B$7:$B$754,0)))</f>
        <v/>
      </c>
      <c r="AI279" s="334" t="str">
        <f>IF($B279="","",INDEX('All CCC'!AI$7:AI$754,MATCH(WatchList!$B279,'All CCC'!$B$7:$B$754,0)))</f>
        <v/>
      </c>
      <c r="AJ279" s="334" t="str">
        <f>IF($B279="","",INDEX('All CCC'!AJ$7:AJ$754,MATCH(WatchList!$B279,'All CCC'!$B$7:$B$754,0)))</f>
        <v/>
      </c>
      <c r="AK279" s="334" t="str">
        <f>IF($B279="","",INDEX('All CCC'!AK$7:AK$754,MATCH(WatchList!$B279,'All CCC'!$B$7:$B$754,0)))</f>
        <v/>
      </c>
      <c r="AL279" s="334" t="str">
        <f>IF($B279="","",INDEX('All CCC'!AL$7:AL$754,MATCH(WatchList!$B279,'All CCC'!$B$7:$B$754,0)))</f>
        <v/>
      </c>
      <c r="AM279" s="334" t="str">
        <f>IF($B279="","",INDEX('All CCC'!AM$7:AM$754,MATCH(WatchList!$B279,'All CCC'!$B$7:$B$754,0)))</f>
        <v/>
      </c>
      <c r="AN279" s="334" t="str">
        <f>IF($B279="","",INDEX('All CCC'!AN$7:AN$754,MATCH(WatchList!$B279,'All CCC'!$B$7:$B$754,0)))</f>
        <v/>
      </c>
      <c r="AO279" s="334" t="str">
        <f>IF($B279="","",INDEX('All CCC'!AO$7:AO$754,MATCH(WatchList!$B279,'All CCC'!$B$7:$B$754,0)))</f>
        <v/>
      </c>
      <c r="AP279" s="334" t="str">
        <f>IF($B279="","",INDEX('All CCC'!AP$7:AP$754,MATCH(WatchList!$B279,'All CCC'!$B$7:$B$754,0)))</f>
        <v/>
      </c>
      <c r="AQ279" s="334" t="str">
        <f>IF($B279="","",INDEX('All CCC'!AQ$7:AQ$754,MATCH(WatchList!$B279,'All CCC'!$B$7:$B$754,0)))</f>
        <v/>
      </c>
      <c r="AR279" s="334" t="str">
        <f>IF($B279="","",INDEX('All CCC'!AR$7:AR$754,MATCH(WatchList!$B279,'All CCC'!$B$7:$B$754,0)))</f>
        <v/>
      </c>
      <c r="AS279" s="334" t="str">
        <f>IF($B279="","",INDEX('All CCC'!AS$7:AS$754,MATCH(WatchList!$B279,'All CCC'!$B$7:$B$754,0)))</f>
        <v/>
      </c>
      <c r="AT279" s="334" t="str">
        <f>IF($B279="","",INDEX('All CCC'!AT$7:AT$754,MATCH(WatchList!$B279,'All CCC'!$B$7:$B$754,0)))</f>
        <v/>
      </c>
      <c r="AU279" s="334" t="str">
        <f>IF($B279="","",INDEX('All CCC'!AU$7:AU$754,MATCH(WatchList!$B279,'All CCC'!$B$7:$B$754,0)))</f>
        <v/>
      </c>
      <c r="AV279" s="334" t="str">
        <f>IF($B279="","",INDEX('All CCC'!AV$7:AV$754,MATCH(WatchList!$B279,'All CCC'!$B$7:$B$754,0)))</f>
        <v/>
      </c>
      <c r="AW279" s="334" t="str">
        <f>IF($B279="","",INDEX('All CCC'!AW$7:AW$754,MATCH(WatchList!$B279,'All CCC'!$B$7:$B$754,0)))</f>
        <v/>
      </c>
      <c r="AX279" s="334" t="str">
        <f>IF($B279="","",INDEX('All CCC'!AX$7:AX$754,MATCH(WatchList!$B279,'All CCC'!$B$7:$B$754,0)))</f>
        <v/>
      </c>
      <c r="AY279" s="334" t="str">
        <f>IF($B279="","",INDEX('All CCC'!AY$7:AY$754,MATCH(WatchList!$B279,'All CCC'!$B$7:$B$754,0)))</f>
        <v/>
      </c>
      <c r="AZ279" s="334" t="str">
        <f>IF($B279="","",INDEX('All CCC'!AZ$7:AZ$754,MATCH(WatchList!$B279,'All CCC'!$B$7:$B$754,0)))</f>
        <v/>
      </c>
      <c r="BA279" s="334" t="str">
        <f>IF($B279="","",INDEX('All CCC'!BA$7:BA$754,MATCH(WatchList!$B279,'All CCC'!$B$7:$B$754,0)))</f>
        <v/>
      </c>
      <c r="BB279" s="334" t="str">
        <f>IF($B279="","",INDEX('All CCC'!BB$7:BB$754,MATCH(WatchList!$B279,'All CCC'!$B$7:$B$754,0)))</f>
        <v/>
      </c>
      <c r="BC279" s="334" t="str">
        <f>IF($B279="","",INDEX('All CCC'!BC$7:BC$754,MATCH(WatchList!$B279,'All CCC'!$B$7:$B$754,0)))</f>
        <v/>
      </c>
      <c r="BD279" s="334" t="str">
        <f>IF($B279="","",INDEX('All CCC'!BD$7:BD$754,MATCH(WatchList!$B279,'All CCC'!$B$7:$B$754,0)))</f>
        <v/>
      </c>
      <c r="BE279" s="334" t="str">
        <f>IF($B279="","",INDEX('All CCC'!BE$7:BE$754,MATCH(WatchList!$B279,'All CCC'!$B$7:$B$754,0)))</f>
        <v/>
      </c>
      <c r="BF279" s="334" t="str">
        <f>IF($B279="","",INDEX('All CCC'!BF$7:BF$754,MATCH(WatchList!$B279,'All CCC'!$B$7:$B$754,0)))</f>
        <v/>
      </c>
      <c r="BG279" s="334" t="str">
        <f>IF($B279="","",INDEX('All CCC'!BG$7:BG$754,MATCH(WatchList!$B279,'All CCC'!$B$7:$B$754,0)))</f>
        <v/>
      </c>
    </row>
    <row r="280" spans="1:59" x14ac:dyDescent="0.2">
      <c r="A280" s="333" t="str">
        <f>IF($B280="","",INDEX('All CCC'!A$7:A$754,MATCH(WatchList!$B280,'All CCC'!$B$7:$B$754,0)))</f>
        <v/>
      </c>
      <c r="B280" s="127"/>
      <c r="C280" s="334" t="str">
        <f>IF($B280="","",INDEX('All CCC'!C$7:C$754,MATCH(WatchList!$B280,'All CCC'!$B$7:$B$754,0)))</f>
        <v/>
      </c>
      <c r="D280" s="334" t="str">
        <f>IF($B280="","",INDEX('All CCC'!D$7:D$754,MATCH(WatchList!$B280,'All CCC'!$B$7:$B$754,0)))</f>
        <v/>
      </c>
      <c r="E280" s="334" t="str">
        <f>IF($B280="","",INDEX('All CCC'!E$7:E$754,MATCH(WatchList!$B280,'All CCC'!$B$7:$B$754,0)))</f>
        <v/>
      </c>
      <c r="F280" s="334" t="str">
        <f>IF($B280="","",INDEX('All CCC'!F$7:F$754,MATCH(WatchList!$B280,'All CCC'!$B$7:$B$754,0)))</f>
        <v/>
      </c>
      <c r="G280" s="334" t="str">
        <f>IF($B280="","",INDEX('All CCC'!G$7:G$754,MATCH(WatchList!$B280,'All CCC'!$B$7:$B$754,0)))</f>
        <v/>
      </c>
      <c r="H280" s="334" t="str">
        <f>IF($B280="","",INDEX('All CCC'!H$7:H$754,MATCH(WatchList!$B280,'All CCC'!$B$7:$B$754,0)))</f>
        <v/>
      </c>
      <c r="I280" s="334" t="str">
        <f>IF($B280="","",INDEX('All CCC'!I$7:I$754,MATCH(WatchList!$B280,'All CCC'!$B$7:$B$754,0)))</f>
        <v/>
      </c>
      <c r="J280" s="334" t="str">
        <f>IF($B280="","",INDEX('All CCC'!J$7:J$754,MATCH(WatchList!$B280,'All CCC'!$B$7:$B$754,0)))</f>
        <v/>
      </c>
      <c r="K280" s="334" t="str">
        <f>IF($B280="","",INDEX('All CCC'!K$7:K$754,MATCH(WatchList!$B280,'All CCC'!$B$7:$B$754,0)))</f>
        <v/>
      </c>
      <c r="L280" s="334" t="str">
        <f>IF($B280="","",INDEX('All CCC'!L$7:L$754,MATCH(WatchList!$B280,'All CCC'!$B$7:$B$754,0)))</f>
        <v/>
      </c>
      <c r="M280" s="334" t="str">
        <f>IF($B280="","",INDEX('All CCC'!M$7:M$754,MATCH(WatchList!$B280,'All CCC'!$B$7:$B$754,0)))</f>
        <v/>
      </c>
      <c r="N280" s="334" t="str">
        <f>IF($B280="","",INDEX('All CCC'!N$7:N$754,MATCH(WatchList!$B280,'All CCC'!$B$7:$B$754,0)))</f>
        <v/>
      </c>
      <c r="O280" s="334" t="str">
        <f>IF($B280="","",INDEX('All CCC'!O$7:O$754,MATCH(WatchList!$B280,'All CCC'!$B$7:$B$754,0)))</f>
        <v/>
      </c>
      <c r="P280" s="335" t="str">
        <f>IF($B280="","",INDEX('All CCC'!P$7:P$754,MATCH(WatchList!$B280,'All CCC'!$B$7:$B$754,0)))</f>
        <v/>
      </c>
      <c r="Q280" s="335" t="str">
        <f>IF($B280="","",INDEX('All CCC'!Q$7:Q$754,MATCH(WatchList!$B280,'All CCC'!$B$7:$B$754,0)))</f>
        <v/>
      </c>
      <c r="R280" s="334" t="str">
        <f>IF($B280="","",INDEX('All CCC'!R$7:R$754,MATCH(WatchList!$B280,'All CCC'!$B$7:$B$754,0)))</f>
        <v/>
      </c>
      <c r="S280" s="334" t="str">
        <f>IF($B280="","",INDEX('All CCC'!S$7:S$754,MATCH(WatchList!$B280,'All CCC'!$B$7:$B$754,0)))</f>
        <v/>
      </c>
      <c r="T280" s="334" t="str">
        <f>IF($B280="","",INDEX('All CCC'!T$7:T$754,MATCH(WatchList!$B280,'All CCC'!$B$7:$B$754,0)))</f>
        <v/>
      </c>
      <c r="U280" s="334" t="str">
        <f>IF($B280="","",INDEX('All CCC'!U$7:U$754,MATCH(WatchList!$B280,'All CCC'!$B$7:$B$754,0)))</f>
        <v/>
      </c>
      <c r="V280" s="334" t="str">
        <f>IF($B280="","",INDEX('All CCC'!V$7:V$754,MATCH(WatchList!$B280,'All CCC'!$B$7:$B$754,0)))</f>
        <v/>
      </c>
      <c r="W280" s="334" t="str">
        <f>IF($B280="","",INDEX('All CCC'!W$7:W$754,MATCH(WatchList!$B280,'All CCC'!$B$7:$B$754,0)))</f>
        <v/>
      </c>
      <c r="X280" s="334" t="str">
        <f>IF($B280="","",INDEX('All CCC'!X$7:X$754,MATCH(WatchList!$B280,'All CCC'!$B$7:$B$754,0)))</f>
        <v/>
      </c>
      <c r="Y280" s="334" t="str">
        <f>IF($B280="","",INDEX('All CCC'!Y$7:Y$754,MATCH(WatchList!$B280,'All CCC'!$B$7:$B$754,0)))</f>
        <v/>
      </c>
      <c r="Z280" s="334" t="str">
        <f>IF($B280="","",INDEX('All CCC'!Z$7:Z$754,MATCH(WatchList!$B280,'All CCC'!$B$7:$B$754,0)))</f>
        <v/>
      </c>
      <c r="AA280" s="334" t="str">
        <f>IF($B280="","",INDEX('All CCC'!AA$7:AA$754,MATCH(WatchList!$B280,'All CCC'!$B$7:$B$754,0)))</f>
        <v/>
      </c>
      <c r="AB280" s="334" t="str">
        <f>IF($B280="","",INDEX('All CCC'!AB$7:AB$754,MATCH(WatchList!$B280,'All CCC'!$B$7:$B$754,0)))</f>
        <v/>
      </c>
      <c r="AC280" s="334" t="str">
        <f>IF($B280="","",INDEX('All CCC'!AC$7:AC$754,MATCH(WatchList!$B280,'All CCC'!$B$7:$B$754,0)))</f>
        <v/>
      </c>
      <c r="AD280" s="334" t="str">
        <f>IF($B280="","",INDEX('All CCC'!AD$7:AD$754,MATCH(WatchList!$B280,'All CCC'!$B$7:$B$754,0)))</f>
        <v/>
      </c>
      <c r="AE280" s="334" t="str">
        <f>IF($B280="","",INDEX('All CCC'!AE$7:AE$754,MATCH(WatchList!$B280,'All CCC'!$B$7:$B$754,0)))</f>
        <v/>
      </c>
      <c r="AF280" s="334" t="str">
        <f>IF($B280="","",INDEX('All CCC'!AF$7:AF$754,MATCH(WatchList!$B280,'All CCC'!$B$7:$B$754,0)))</f>
        <v/>
      </c>
      <c r="AG280" s="334" t="str">
        <f>IF($B280="","",INDEX('All CCC'!AG$7:AG$754,MATCH(WatchList!$B280,'All CCC'!$B$7:$B$754,0)))</f>
        <v/>
      </c>
      <c r="AH280" s="334" t="str">
        <f>IF($B280="","",INDEX('All CCC'!AH$7:AH$754,MATCH(WatchList!$B280,'All CCC'!$B$7:$B$754,0)))</f>
        <v/>
      </c>
      <c r="AI280" s="334" t="str">
        <f>IF($B280="","",INDEX('All CCC'!AI$7:AI$754,MATCH(WatchList!$B280,'All CCC'!$B$7:$B$754,0)))</f>
        <v/>
      </c>
      <c r="AJ280" s="334" t="str">
        <f>IF($B280="","",INDEX('All CCC'!AJ$7:AJ$754,MATCH(WatchList!$B280,'All CCC'!$B$7:$B$754,0)))</f>
        <v/>
      </c>
      <c r="AK280" s="334" t="str">
        <f>IF($B280="","",INDEX('All CCC'!AK$7:AK$754,MATCH(WatchList!$B280,'All CCC'!$B$7:$B$754,0)))</f>
        <v/>
      </c>
      <c r="AL280" s="334" t="str">
        <f>IF($B280="","",INDEX('All CCC'!AL$7:AL$754,MATCH(WatchList!$B280,'All CCC'!$B$7:$B$754,0)))</f>
        <v/>
      </c>
      <c r="AM280" s="334" t="str">
        <f>IF($B280="","",INDEX('All CCC'!AM$7:AM$754,MATCH(WatchList!$B280,'All CCC'!$B$7:$B$754,0)))</f>
        <v/>
      </c>
      <c r="AN280" s="334" t="str">
        <f>IF($B280="","",INDEX('All CCC'!AN$7:AN$754,MATCH(WatchList!$B280,'All CCC'!$B$7:$B$754,0)))</f>
        <v/>
      </c>
      <c r="AO280" s="334" t="str">
        <f>IF($B280="","",INDEX('All CCC'!AO$7:AO$754,MATCH(WatchList!$B280,'All CCC'!$B$7:$B$754,0)))</f>
        <v/>
      </c>
      <c r="AP280" s="334" t="str">
        <f>IF($B280="","",INDEX('All CCC'!AP$7:AP$754,MATCH(WatchList!$B280,'All CCC'!$B$7:$B$754,0)))</f>
        <v/>
      </c>
      <c r="AQ280" s="334" t="str">
        <f>IF($B280="","",INDEX('All CCC'!AQ$7:AQ$754,MATCH(WatchList!$B280,'All CCC'!$B$7:$B$754,0)))</f>
        <v/>
      </c>
      <c r="AR280" s="334" t="str">
        <f>IF($B280="","",INDEX('All CCC'!AR$7:AR$754,MATCH(WatchList!$B280,'All CCC'!$B$7:$B$754,0)))</f>
        <v/>
      </c>
      <c r="AS280" s="334" t="str">
        <f>IF($B280="","",INDEX('All CCC'!AS$7:AS$754,MATCH(WatchList!$B280,'All CCC'!$B$7:$B$754,0)))</f>
        <v/>
      </c>
      <c r="AT280" s="334" t="str">
        <f>IF($B280="","",INDEX('All CCC'!AT$7:AT$754,MATCH(WatchList!$B280,'All CCC'!$B$7:$B$754,0)))</f>
        <v/>
      </c>
      <c r="AU280" s="334" t="str">
        <f>IF($B280="","",INDEX('All CCC'!AU$7:AU$754,MATCH(WatchList!$B280,'All CCC'!$B$7:$B$754,0)))</f>
        <v/>
      </c>
      <c r="AV280" s="334" t="str">
        <f>IF($B280="","",INDEX('All CCC'!AV$7:AV$754,MATCH(WatchList!$B280,'All CCC'!$B$7:$B$754,0)))</f>
        <v/>
      </c>
      <c r="AW280" s="334" t="str">
        <f>IF($B280="","",INDEX('All CCC'!AW$7:AW$754,MATCH(WatchList!$B280,'All CCC'!$B$7:$B$754,0)))</f>
        <v/>
      </c>
      <c r="AX280" s="334" t="str">
        <f>IF($B280="","",INDEX('All CCC'!AX$7:AX$754,MATCH(WatchList!$B280,'All CCC'!$B$7:$B$754,0)))</f>
        <v/>
      </c>
      <c r="AY280" s="334" t="str">
        <f>IF($B280="","",INDEX('All CCC'!AY$7:AY$754,MATCH(WatchList!$B280,'All CCC'!$B$7:$B$754,0)))</f>
        <v/>
      </c>
      <c r="AZ280" s="334" t="str">
        <f>IF($B280="","",INDEX('All CCC'!AZ$7:AZ$754,MATCH(WatchList!$B280,'All CCC'!$B$7:$B$754,0)))</f>
        <v/>
      </c>
      <c r="BA280" s="334" t="str">
        <f>IF($B280="","",INDEX('All CCC'!BA$7:BA$754,MATCH(WatchList!$B280,'All CCC'!$B$7:$B$754,0)))</f>
        <v/>
      </c>
      <c r="BB280" s="334" t="str">
        <f>IF($B280="","",INDEX('All CCC'!BB$7:BB$754,MATCH(WatchList!$B280,'All CCC'!$B$7:$B$754,0)))</f>
        <v/>
      </c>
      <c r="BC280" s="334" t="str">
        <f>IF($B280="","",INDEX('All CCC'!BC$7:BC$754,MATCH(WatchList!$B280,'All CCC'!$B$7:$B$754,0)))</f>
        <v/>
      </c>
      <c r="BD280" s="334" t="str">
        <f>IF($B280="","",INDEX('All CCC'!BD$7:BD$754,MATCH(WatchList!$B280,'All CCC'!$B$7:$B$754,0)))</f>
        <v/>
      </c>
      <c r="BE280" s="334" t="str">
        <f>IF($B280="","",INDEX('All CCC'!BE$7:BE$754,MATCH(WatchList!$B280,'All CCC'!$B$7:$B$754,0)))</f>
        <v/>
      </c>
      <c r="BF280" s="334" t="str">
        <f>IF($B280="","",INDEX('All CCC'!BF$7:BF$754,MATCH(WatchList!$B280,'All CCC'!$B$7:$B$754,0)))</f>
        <v/>
      </c>
      <c r="BG280" s="334" t="str">
        <f>IF($B280="","",INDEX('All CCC'!BG$7:BG$754,MATCH(WatchList!$B280,'All CCC'!$B$7:$B$754,0)))</f>
        <v/>
      </c>
    </row>
    <row r="281" spans="1:59" x14ac:dyDescent="0.2">
      <c r="A281" s="333" t="str">
        <f>IF($B281="","",INDEX('All CCC'!A$7:A$754,MATCH(WatchList!$B281,'All CCC'!$B$7:$B$754,0)))</f>
        <v/>
      </c>
      <c r="B281" s="127"/>
      <c r="C281" s="334" t="str">
        <f>IF($B281="","",INDEX('All CCC'!C$7:C$754,MATCH(WatchList!$B281,'All CCC'!$B$7:$B$754,0)))</f>
        <v/>
      </c>
      <c r="D281" s="334" t="str">
        <f>IF($B281="","",INDEX('All CCC'!D$7:D$754,MATCH(WatchList!$B281,'All CCC'!$B$7:$B$754,0)))</f>
        <v/>
      </c>
      <c r="E281" s="334" t="str">
        <f>IF($B281="","",INDEX('All CCC'!E$7:E$754,MATCH(WatchList!$B281,'All CCC'!$B$7:$B$754,0)))</f>
        <v/>
      </c>
      <c r="F281" s="334" t="str">
        <f>IF($B281="","",INDEX('All CCC'!F$7:F$754,MATCH(WatchList!$B281,'All CCC'!$B$7:$B$754,0)))</f>
        <v/>
      </c>
      <c r="G281" s="334" t="str">
        <f>IF($B281="","",INDEX('All CCC'!G$7:G$754,MATCH(WatchList!$B281,'All CCC'!$B$7:$B$754,0)))</f>
        <v/>
      </c>
      <c r="H281" s="334" t="str">
        <f>IF($B281="","",INDEX('All CCC'!H$7:H$754,MATCH(WatchList!$B281,'All CCC'!$B$7:$B$754,0)))</f>
        <v/>
      </c>
      <c r="I281" s="334" t="str">
        <f>IF($B281="","",INDEX('All CCC'!I$7:I$754,MATCH(WatchList!$B281,'All CCC'!$B$7:$B$754,0)))</f>
        <v/>
      </c>
      <c r="J281" s="334" t="str">
        <f>IF($B281="","",INDEX('All CCC'!J$7:J$754,MATCH(WatchList!$B281,'All CCC'!$B$7:$B$754,0)))</f>
        <v/>
      </c>
      <c r="K281" s="334" t="str">
        <f>IF($B281="","",INDEX('All CCC'!K$7:K$754,MATCH(WatchList!$B281,'All CCC'!$B$7:$B$754,0)))</f>
        <v/>
      </c>
      <c r="L281" s="334" t="str">
        <f>IF($B281="","",INDEX('All CCC'!L$7:L$754,MATCH(WatchList!$B281,'All CCC'!$B$7:$B$754,0)))</f>
        <v/>
      </c>
      <c r="M281" s="334" t="str">
        <f>IF($B281="","",INDEX('All CCC'!M$7:M$754,MATCH(WatchList!$B281,'All CCC'!$B$7:$B$754,0)))</f>
        <v/>
      </c>
      <c r="N281" s="334" t="str">
        <f>IF($B281="","",INDEX('All CCC'!N$7:N$754,MATCH(WatchList!$B281,'All CCC'!$B$7:$B$754,0)))</f>
        <v/>
      </c>
      <c r="O281" s="334" t="str">
        <f>IF($B281="","",INDEX('All CCC'!O$7:O$754,MATCH(WatchList!$B281,'All CCC'!$B$7:$B$754,0)))</f>
        <v/>
      </c>
      <c r="P281" s="335" t="str">
        <f>IF($B281="","",INDEX('All CCC'!P$7:P$754,MATCH(WatchList!$B281,'All CCC'!$B$7:$B$754,0)))</f>
        <v/>
      </c>
      <c r="Q281" s="335" t="str">
        <f>IF($B281="","",INDEX('All CCC'!Q$7:Q$754,MATCH(WatchList!$B281,'All CCC'!$B$7:$B$754,0)))</f>
        <v/>
      </c>
      <c r="R281" s="334" t="str">
        <f>IF($B281="","",INDEX('All CCC'!R$7:R$754,MATCH(WatchList!$B281,'All CCC'!$B$7:$B$754,0)))</f>
        <v/>
      </c>
      <c r="S281" s="334" t="str">
        <f>IF($B281="","",INDEX('All CCC'!S$7:S$754,MATCH(WatchList!$B281,'All CCC'!$B$7:$B$754,0)))</f>
        <v/>
      </c>
      <c r="T281" s="334" t="str">
        <f>IF($B281="","",INDEX('All CCC'!T$7:T$754,MATCH(WatchList!$B281,'All CCC'!$B$7:$B$754,0)))</f>
        <v/>
      </c>
      <c r="U281" s="334" t="str">
        <f>IF($B281="","",INDEX('All CCC'!U$7:U$754,MATCH(WatchList!$B281,'All CCC'!$B$7:$B$754,0)))</f>
        <v/>
      </c>
      <c r="V281" s="334" t="str">
        <f>IF($B281="","",INDEX('All CCC'!V$7:V$754,MATCH(WatchList!$B281,'All CCC'!$B$7:$B$754,0)))</f>
        <v/>
      </c>
      <c r="W281" s="334" t="str">
        <f>IF($B281="","",INDEX('All CCC'!W$7:W$754,MATCH(WatchList!$B281,'All CCC'!$B$7:$B$754,0)))</f>
        <v/>
      </c>
      <c r="X281" s="334" t="str">
        <f>IF($B281="","",INDEX('All CCC'!X$7:X$754,MATCH(WatchList!$B281,'All CCC'!$B$7:$B$754,0)))</f>
        <v/>
      </c>
      <c r="Y281" s="334" t="str">
        <f>IF($B281="","",INDEX('All CCC'!Y$7:Y$754,MATCH(WatchList!$B281,'All CCC'!$B$7:$B$754,0)))</f>
        <v/>
      </c>
      <c r="Z281" s="334" t="str">
        <f>IF($B281="","",INDEX('All CCC'!Z$7:Z$754,MATCH(WatchList!$B281,'All CCC'!$B$7:$B$754,0)))</f>
        <v/>
      </c>
      <c r="AA281" s="334" t="str">
        <f>IF($B281="","",INDEX('All CCC'!AA$7:AA$754,MATCH(WatchList!$B281,'All CCC'!$B$7:$B$754,0)))</f>
        <v/>
      </c>
      <c r="AB281" s="334" t="str">
        <f>IF($B281="","",INDEX('All CCC'!AB$7:AB$754,MATCH(WatchList!$B281,'All CCC'!$B$7:$B$754,0)))</f>
        <v/>
      </c>
      <c r="AC281" s="334" t="str">
        <f>IF($B281="","",INDEX('All CCC'!AC$7:AC$754,MATCH(WatchList!$B281,'All CCC'!$B$7:$B$754,0)))</f>
        <v/>
      </c>
      <c r="AD281" s="334" t="str">
        <f>IF($B281="","",INDEX('All CCC'!AD$7:AD$754,MATCH(WatchList!$B281,'All CCC'!$B$7:$B$754,0)))</f>
        <v/>
      </c>
      <c r="AE281" s="334" t="str">
        <f>IF($B281="","",INDEX('All CCC'!AE$7:AE$754,MATCH(WatchList!$B281,'All CCC'!$B$7:$B$754,0)))</f>
        <v/>
      </c>
      <c r="AF281" s="334" t="str">
        <f>IF($B281="","",INDEX('All CCC'!AF$7:AF$754,MATCH(WatchList!$B281,'All CCC'!$B$7:$B$754,0)))</f>
        <v/>
      </c>
      <c r="AG281" s="334" t="str">
        <f>IF($B281="","",INDEX('All CCC'!AG$7:AG$754,MATCH(WatchList!$B281,'All CCC'!$B$7:$B$754,0)))</f>
        <v/>
      </c>
      <c r="AH281" s="334" t="str">
        <f>IF($B281="","",INDEX('All CCC'!AH$7:AH$754,MATCH(WatchList!$B281,'All CCC'!$B$7:$B$754,0)))</f>
        <v/>
      </c>
      <c r="AI281" s="334" t="str">
        <f>IF($B281="","",INDEX('All CCC'!AI$7:AI$754,MATCH(WatchList!$B281,'All CCC'!$B$7:$B$754,0)))</f>
        <v/>
      </c>
      <c r="AJ281" s="334" t="str">
        <f>IF($B281="","",INDEX('All CCC'!AJ$7:AJ$754,MATCH(WatchList!$B281,'All CCC'!$B$7:$B$754,0)))</f>
        <v/>
      </c>
      <c r="AK281" s="334" t="str">
        <f>IF($B281="","",INDEX('All CCC'!AK$7:AK$754,MATCH(WatchList!$B281,'All CCC'!$B$7:$B$754,0)))</f>
        <v/>
      </c>
      <c r="AL281" s="334" t="str">
        <f>IF($B281="","",INDEX('All CCC'!AL$7:AL$754,MATCH(WatchList!$B281,'All CCC'!$B$7:$B$754,0)))</f>
        <v/>
      </c>
      <c r="AM281" s="334" t="str">
        <f>IF($B281="","",INDEX('All CCC'!AM$7:AM$754,MATCH(WatchList!$B281,'All CCC'!$B$7:$B$754,0)))</f>
        <v/>
      </c>
      <c r="AN281" s="334" t="str">
        <f>IF($B281="","",INDEX('All CCC'!AN$7:AN$754,MATCH(WatchList!$B281,'All CCC'!$B$7:$B$754,0)))</f>
        <v/>
      </c>
      <c r="AO281" s="334" t="str">
        <f>IF($B281="","",INDEX('All CCC'!AO$7:AO$754,MATCH(WatchList!$B281,'All CCC'!$B$7:$B$754,0)))</f>
        <v/>
      </c>
      <c r="AP281" s="334" t="str">
        <f>IF($B281="","",INDEX('All CCC'!AP$7:AP$754,MATCH(WatchList!$B281,'All CCC'!$B$7:$B$754,0)))</f>
        <v/>
      </c>
      <c r="AQ281" s="334" t="str">
        <f>IF($B281="","",INDEX('All CCC'!AQ$7:AQ$754,MATCH(WatchList!$B281,'All CCC'!$B$7:$B$754,0)))</f>
        <v/>
      </c>
      <c r="AR281" s="334" t="str">
        <f>IF($B281="","",INDEX('All CCC'!AR$7:AR$754,MATCH(WatchList!$B281,'All CCC'!$B$7:$B$754,0)))</f>
        <v/>
      </c>
      <c r="AS281" s="334" t="str">
        <f>IF($B281="","",INDEX('All CCC'!AS$7:AS$754,MATCH(WatchList!$B281,'All CCC'!$B$7:$B$754,0)))</f>
        <v/>
      </c>
      <c r="AT281" s="334" t="str">
        <f>IF($B281="","",INDEX('All CCC'!AT$7:AT$754,MATCH(WatchList!$B281,'All CCC'!$B$7:$B$754,0)))</f>
        <v/>
      </c>
      <c r="AU281" s="334" t="str">
        <f>IF($B281="","",INDEX('All CCC'!AU$7:AU$754,MATCH(WatchList!$B281,'All CCC'!$B$7:$B$754,0)))</f>
        <v/>
      </c>
      <c r="AV281" s="334" t="str">
        <f>IF($B281="","",INDEX('All CCC'!AV$7:AV$754,MATCH(WatchList!$B281,'All CCC'!$B$7:$B$754,0)))</f>
        <v/>
      </c>
      <c r="AW281" s="334" t="str">
        <f>IF($B281="","",INDEX('All CCC'!AW$7:AW$754,MATCH(WatchList!$B281,'All CCC'!$B$7:$B$754,0)))</f>
        <v/>
      </c>
      <c r="AX281" s="334" t="str">
        <f>IF($B281="","",INDEX('All CCC'!AX$7:AX$754,MATCH(WatchList!$B281,'All CCC'!$B$7:$B$754,0)))</f>
        <v/>
      </c>
      <c r="AY281" s="334" t="str">
        <f>IF($B281="","",INDEX('All CCC'!AY$7:AY$754,MATCH(WatchList!$B281,'All CCC'!$B$7:$B$754,0)))</f>
        <v/>
      </c>
      <c r="AZ281" s="334" t="str">
        <f>IF($B281="","",INDEX('All CCC'!AZ$7:AZ$754,MATCH(WatchList!$B281,'All CCC'!$B$7:$B$754,0)))</f>
        <v/>
      </c>
      <c r="BA281" s="334" t="str">
        <f>IF($B281="","",INDEX('All CCC'!BA$7:BA$754,MATCH(WatchList!$B281,'All CCC'!$B$7:$B$754,0)))</f>
        <v/>
      </c>
      <c r="BB281" s="334" t="str">
        <f>IF($B281="","",INDEX('All CCC'!BB$7:BB$754,MATCH(WatchList!$B281,'All CCC'!$B$7:$B$754,0)))</f>
        <v/>
      </c>
      <c r="BC281" s="334" t="str">
        <f>IF($B281="","",INDEX('All CCC'!BC$7:BC$754,MATCH(WatchList!$B281,'All CCC'!$B$7:$B$754,0)))</f>
        <v/>
      </c>
      <c r="BD281" s="334" t="str">
        <f>IF($B281="","",INDEX('All CCC'!BD$7:BD$754,MATCH(WatchList!$B281,'All CCC'!$B$7:$B$754,0)))</f>
        <v/>
      </c>
      <c r="BE281" s="334" t="str">
        <f>IF($B281="","",INDEX('All CCC'!BE$7:BE$754,MATCH(WatchList!$B281,'All CCC'!$B$7:$B$754,0)))</f>
        <v/>
      </c>
      <c r="BF281" s="334" t="str">
        <f>IF($B281="","",INDEX('All CCC'!BF$7:BF$754,MATCH(WatchList!$B281,'All CCC'!$B$7:$B$754,0)))</f>
        <v/>
      </c>
      <c r="BG281" s="334" t="str">
        <f>IF($B281="","",INDEX('All CCC'!BG$7:BG$754,MATCH(WatchList!$B281,'All CCC'!$B$7:$B$754,0)))</f>
        <v/>
      </c>
    </row>
    <row r="282" spans="1:59" x14ac:dyDescent="0.2">
      <c r="A282" s="333" t="str">
        <f>IF($B282="","",INDEX('All CCC'!A$7:A$754,MATCH(WatchList!$B282,'All CCC'!$B$7:$B$754,0)))</f>
        <v/>
      </c>
      <c r="B282" s="127"/>
      <c r="C282" s="334" t="str">
        <f>IF($B282="","",INDEX('All CCC'!C$7:C$754,MATCH(WatchList!$B282,'All CCC'!$B$7:$B$754,0)))</f>
        <v/>
      </c>
      <c r="D282" s="334" t="str">
        <f>IF($B282="","",INDEX('All CCC'!D$7:D$754,MATCH(WatchList!$B282,'All CCC'!$B$7:$B$754,0)))</f>
        <v/>
      </c>
      <c r="E282" s="334" t="str">
        <f>IF($B282="","",INDEX('All CCC'!E$7:E$754,MATCH(WatchList!$B282,'All CCC'!$B$7:$B$754,0)))</f>
        <v/>
      </c>
      <c r="F282" s="334" t="str">
        <f>IF($B282="","",INDEX('All CCC'!F$7:F$754,MATCH(WatchList!$B282,'All CCC'!$B$7:$B$754,0)))</f>
        <v/>
      </c>
      <c r="G282" s="334" t="str">
        <f>IF($B282="","",INDEX('All CCC'!G$7:G$754,MATCH(WatchList!$B282,'All CCC'!$B$7:$B$754,0)))</f>
        <v/>
      </c>
      <c r="H282" s="334" t="str">
        <f>IF($B282="","",INDEX('All CCC'!H$7:H$754,MATCH(WatchList!$B282,'All CCC'!$B$7:$B$754,0)))</f>
        <v/>
      </c>
      <c r="I282" s="334" t="str">
        <f>IF($B282="","",INDEX('All CCC'!I$7:I$754,MATCH(WatchList!$B282,'All CCC'!$B$7:$B$754,0)))</f>
        <v/>
      </c>
      <c r="J282" s="334" t="str">
        <f>IF($B282="","",INDEX('All CCC'!J$7:J$754,MATCH(WatchList!$B282,'All CCC'!$B$7:$B$754,0)))</f>
        <v/>
      </c>
      <c r="K282" s="334" t="str">
        <f>IF($B282="","",INDEX('All CCC'!K$7:K$754,MATCH(WatchList!$B282,'All CCC'!$B$7:$B$754,0)))</f>
        <v/>
      </c>
      <c r="L282" s="334" t="str">
        <f>IF($B282="","",INDEX('All CCC'!L$7:L$754,MATCH(WatchList!$B282,'All CCC'!$B$7:$B$754,0)))</f>
        <v/>
      </c>
      <c r="M282" s="334" t="str">
        <f>IF($B282="","",INDEX('All CCC'!M$7:M$754,MATCH(WatchList!$B282,'All CCC'!$B$7:$B$754,0)))</f>
        <v/>
      </c>
      <c r="N282" s="334" t="str">
        <f>IF($B282="","",INDEX('All CCC'!N$7:N$754,MATCH(WatchList!$B282,'All CCC'!$B$7:$B$754,0)))</f>
        <v/>
      </c>
      <c r="O282" s="334" t="str">
        <f>IF($B282="","",INDEX('All CCC'!O$7:O$754,MATCH(WatchList!$B282,'All CCC'!$B$7:$B$754,0)))</f>
        <v/>
      </c>
      <c r="P282" s="335" t="str">
        <f>IF($B282="","",INDEX('All CCC'!P$7:P$754,MATCH(WatchList!$B282,'All CCC'!$B$7:$B$754,0)))</f>
        <v/>
      </c>
      <c r="Q282" s="335" t="str">
        <f>IF($B282="","",INDEX('All CCC'!Q$7:Q$754,MATCH(WatchList!$B282,'All CCC'!$B$7:$B$754,0)))</f>
        <v/>
      </c>
      <c r="R282" s="334" t="str">
        <f>IF($B282="","",INDEX('All CCC'!R$7:R$754,MATCH(WatchList!$B282,'All CCC'!$B$7:$B$754,0)))</f>
        <v/>
      </c>
      <c r="S282" s="334" t="str">
        <f>IF($B282="","",INDEX('All CCC'!S$7:S$754,MATCH(WatchList!$B282,'All CCC'!$B$7:$B$754,0)))</f>
        <v/>
      </c>
      <c r="T282" s="334" t="str">
        <f>IF($B282="","",INDEX('All CCC'!T$7:T$754,MATCH(WatchList!$B282,'All CCC'!$B$7:$B$754,0)))</f>
        <v/>
      </c>
      <c r="U282" s="334" t="str">
        <f>IF($B282="","",INDEX('All CCC'!U$7:U$754,MATCH(WatchList!$B282,'All CCC'!$B$7:$B$754,0)))</f>
        <v/>
      </c>
      <c r="V282" s="334" t="str">
        <f>IF($B282="","",INDEX('All CCC'!V$7:V$754,MATCH(WatchList!$B282,'All CCC'!$B$7:$B$754,0)))</f>
        <v/>
      </c>
      <c r="W282" s="334" t="str">
        <f>IF($B282="","",INDEX('All CCC'!W$7:W$754,MATCH(WatchList!$B282,'All CCC'!$B$7:$B$754,0)))</f>
        <v/>
      </c>
      <c r="X282" s="334" t="str">
        <f>IF($B282="","",INDEX('All CCC'!X$7:X$754,MATCH(WatchList!$B282,'All CCC'!$B$7:$B$754,0)))</f>
        <v/>
      </c>
      <c r="Y282" s="334" t="str">
        <f>IF($B282="","",INDEX('All CCC'!Y$7:Y$754,MATCH(WatchList!$B282,'All CCC'!$B$7:$B$754,0)))</f>
        <v/>
      </c>
      <c r="Z282" s="334" t="str">
        <f>IF($B282="","",INDEX('All CCC'!Z$7:Z$754,MATCH(WatchList!$B282,'All CCC'!$B$7:$B$754,0)))</f>
        <v/>
      </c>
      <c r="AA282" s="334" t="str">
        <f>IF($B282="","",INDEX('All CCC'!AA$7:AA$754,MATCH(WatchList!$B282,'All CCC'!$B$7:$B$754,0)))</f>
        <v/>
      </c>
      <c r="AB282" s="334" t="str">
        <f>IF($B282="","",INDEX('All CCC'!AB$7:AB$754,MATCH(WatchList!$B282,'All CCC'!$B$7:$B$754,0)))</f>
        <v/>
      </c>
      <c r="AC282" s="334" t="str">
        <f>IF($B282="","",INDEX('All CCC'!AC$7:AC$754,MATCH(WatchList!$B282,'All CCC'!$B$7:$B$754,0)))</f>
        <v/>
      </c>
      <c r="AD282" s="334" t="str">
        <f>IF($B282="","",INDEX('All CCC'!AD$7:AD$754,MATCH(WatchList!$B282,'All CCC'!$B$7:$B$754,0)))</f>
        <v/>
      </c>
      <c r="AE282" s="334" t="str">
        <f>IF($B282="","",INDEX('All CCC'!AE$7:AE$754,MATCH(WatchList!$B282,'All CCC'!$B$7:$B$754,0)))</f>
        <v/>
      </c>
      <c r="AF282" s="334" t="str">
        <f>IF($B282="","",INDEX('All CCC'!AF$7:AF$754,MATCH(WatchList!$B282,'All CCC'!$B$7:$B$754,0)))</f>
        <v/>
      </c>
      <c r="AG282" s="334" t="str">
        <f>IF($B282="","",INDEX('All CCC'!AG$7:AG$754,MATCH(WatchList!$B282,'All CCC'!$B$7:$B$754,0)))</f>
        <v/>
      </c>
      <c r="AH282" s="334" t="str">
        <f>IF($B282="","",INDEX('All CCC'!AH$7:AH$754,MATCH(WatchList!$B282,'All CCC'!$B$7:$B$754,0)))</f>
        <v/>
      </c>
      <c r="AI282" s="334" t="str">
        <f>IF($B282="","",INDEX('All CCC'!AI$7:AI$754,MATCH(WatchList!$B282,'All CCC'!$B$7:$B$754,0)))</f>
        <v/>
      </c>
      <c r="AJ282" s="334" t="str">
        <f>IF($B282="","",INDEX('All CCC'!AJ$7:AJ$754,MATCH(WatchList!$B282,'All CCC'!$B$7:$B$754,0)))</f>
        <v/>
      </c>
      <c r="AK282" s="334" t="str">
        <f>IF($B282="","",INDEX('All CCC'!AK$7:AK$754,MATCH(WatchList!$B282,'All CCC'!$B$7:$B$754,0)))</f>
        <v/>
      </c>
      <c r="AL282" s="334" t="str">
        <f>IF($B282="","",INDEX('All CCC'!AL$7:AL$754,MATCH(WatchList!$B282,'All CCC'!$B$7:$B$754,0)))</f>
        <v/>
      </c>
      <c r="AM282" s="334" t="str">
        <f>IF($B282="","",INDEX('All CCC'!AM$7:AM$754,MATCH(WatchList!$B282,'All CCC'!$B$7:$B$754,0)))</f>
        <v/>
      </c>
      <c r="AN282" s="334" t="str">
        <f>IF($B282="","",INDEX('All CCC'!AN$7:AN$754,MATCH(WatchList!$B282,'All CCC'!$B$7:$B$754,0)))</f>
        <v/>
      </c>
      <c r="AO282" s="334" t="str">
        <f>IF($B282="","",INDEX('All CCC'!AO$7:AO$754,MATCH(WatchList!$B282,'All CCC'!$B$7:$B$754,0)))</f>
        <v/>
      </c>
      <c r="AP282" s="334" t="str">
        <f>IF($B282="","",INDEX('All CCC'!AP$7:AP$754,MATCH(WatchList!$B282,'All CCC'!$B$7:$B$754,0)))</f>
        <v/>
      </c>
      <c r="AQ282" s="334" t="str">
        <f>IF($B282="","",INDEX('All CCC'!AQ$7:AQ$754,MATCH(WatchList!$B282,'All CCC'!$B$7:$B$754,0)))</f>
        <v/>
      </c>
      <c r="AR282" s="334" t="str">
        <f>IF($B282="","",INDEX('All CCC'!AR$7:AR$754,MATCH(WatchList!$B282,'All CCC'!$B$7:$B$754,0)))</f>
        <v/>
      </c>
      <c r="AS282" s="334" t="str">
        <f>IF($B282="","",INDEX('All CCC'!AS$7:AS$754,MATCH(WatchList!$B282,'All CCC'!$B$7:$B$754,0)))</f>
        <v/>
      </c>
      <c r="AT282" s="334" t="str">
        <f>IF($B282="","",INDEX('All CCC'!AT$7:AT$754,MATCH(WatchList!$B282,'All CCC'!$B$7:$B$754,0)))</f>
        <v/>
      </c>
      <c r="AU282" s="334" t="str">
        <f>IF($B282="","",INDEX('All CCC'!AU$7:AU$754,MATCH(WatchList!$B282,'All CCC'!$B$7:$B$754,0)))</f>
        <v/>
      </c>
      <c r="AV282" s="334" t="str">
        <f>IF($B282="","",INDEX('All CCC'!AV$7:AV$754,MATCH(WatchList!$B282,'All CCC'!$B$7:$B$754,0)))</f>
        <v/>
      </c>
      <c r="AW282" s="334" t="str">
        <f>IF($B282="","",INDEX('All CCC'!AW$7:AW$754,MATCH(WatchList!$B282,'All CCC'!$B$7:$B$754,0)))</f>
        <v/>
      </c>
      <c r="AX282" s="334" t="str">
        <f>IF($B282="","",INDEX('All CCC'!AX$7:AX$754,MATCH(WatchList!$B282,'All CCC'!$B$7:$B$754,0)))</f>
        <v/>
      </c>
      <c r="AY282" s="334" t="str">
        <f>IF($B282="","",INDEX('All CCC'!AY$7:AY$754,MATCH(WatchList!$B282,'All CCC'!$B$7:$B$754,0)))</f>
        <v/>
      </c>
      <c r="AZ282" s="334" t="str">
        <f>IF($B282="","",INDEX('All CCC'!AZ$7:AZ$754,MATCH(WatchList!$B282,'All CCC'!$B$7:$B$754,0)))</f>
        <v/>
      </c>
      <c r="BA282" s="334" t="str">
        <f>IF($B282="","",INDEX('All CCC'!BA$7:BA$754,MATCH(WatchList!$B282,'All CCC'!$B$7:$B$754,0)))</f>
        <v/>
      </c>
      <c r="BB282" s="334" t="str">
        <f>IF($B282="","",INDEX('All CCC'!BB$7:BB$754,MATCH(WatchList!$B282,'All CCC'!$B$7:$B$754,0)))</f>
        <v/>
      </c>
      <c r="BC282" s="334" t="str">
        <f>IF($B282="","",INDEX('All CCC'!BC$7:BC$754,MATCH(WatchList!$B282,'All CCC'!$B$7:$B$754,0)))</f>
        <v/>
      </c>
      <c r="BD282" s="334" t="str">
        <f>IF($B282="","",INDEX('All CCC'!BD$7:BD$754,MATCH(WatchList!$B282,'All CCC'!$B$7:$B$754,0)))</f>
        <v/>
      </c>
      <c r="BE282" s="334" t="str">
        <f>IF($B282="","",INDEX('All CCC'!BE$7:BE$754,MATCH(WatchList!$B282,'All CCC'!$B$7:$B$754,0)))</f>
        <v/>
      </c>
      <c r="BF282" s="334" t="str">
        <f>IF($B282="","",INDEX('All CCC'!BF$7:BF$754,MATCH(WatchList!$B282,'All CCC'!$B$7:$B$754,0)))</f>
        <v/>
      </c>
      <c r="BG282" s="334" t="str">
        <f>IF($B282="","",INDEX('All CCC'!BG$7:BG$754,MATCH(WatchList!$B282,'All CCC'!$B$7:$B$754,0)))</f>
        <v/>
      </c>
    </row>
    <row r="283" spans="1:59" x14ac:dyDescent="0.2">
      <c r="A283" s="333" t="str">
        <f>IF($B283="","",INDEX('All CCC'!A$7:A$754,MATCH(WatchList!$B283,'All CCC'!$B$7:$B$754,0)))</f>
        <v/>
      </c>
      <c r="B283" s="127"/>
      <c r="C283" s="334" t="str">
        <f>IF($B283="","",INDEX('All CCC'!C$7:C$754,MATCH(WatchList!$B283,'All CCC'!$B$7:$B$754,0)))</f>
        <v/>
      </c>
      <c r="D283" s="334" t="str">
        <f>IF($B283="","",INDEX('All CCC'!D$7:D$754,MATCH(WatchList!$B283,'All CCC'!$B$7:$B$754,0)))</f>
        <v/>
      </c>
      <c r="E283" s="334" t="str">
        <f>IF($B283="","",INDEX('All CCC'!E$7:E$754,MATCH(WatchList!$B283,'All CCC'!$B$7:$B$754,0)))</f>
        <v/>
      </c>
      <c r="F283" s="334" t="str">
        <f>IF($B283="","",INDEX('All CCC'!F$7:F$754,MATCH(WatchList!$B283,'All CCC'!$B$7:$B$754,0)))</f>
        <v/>
      </c>
      <c r="G283" s="334" t="str">
        <f>IF($B283="","",INDEX('All CCC'!G$7:G$754,MATCH(WatchList!$B283,'All CCC'!$B$7:$B$754,0)))</f>
        <v/>
      </c>
      <c r="H283" s="334" t="str">
        <f>IF($B283="","",INDEX('All CCC'!H$7:H$754,MATCH(WatchList!$B283,'All CCC'!$B$7:$B$754,0)))</f>
        <v/>
      </c>
      <c r="I283" s="334" t="str">
        <f>IF($B283="","",INDEX('All CCC'!I$7:I$754,MATCH(WatchList!$B283,'All CCC'!$B$7:$B$754,0)))</f>
        <v/>
      </c>
      <c r="J283" s="334" t="str">
        <f>IF($B283="","",INDEX('All CCC'!J$7:J$754,MATCH(WatchList!$B283,'All CCC'!$B$7:$B$754,0)))</f>
        <v/>
      </c>
      <c r="K283" s="334" t="str">
        <f>IF($B283="","",INDEX('All CCC'!K$7:K$754,MATCH(WatchList!$B283,'All CCC'!$B$7:$B$754,0)))</f>
        <v/>
      </c>
      <c r="L283" s="334" t="str">
        <f>IF($B283="","",INDEX('All CCC'!L$7:L$754,MATCH(WatchList!$B283,'All CCC'!$B$7:$B$754,0)))</f>
        <v/>
      </c>
      <c r="M283" s="334" t="str">
        <f>IF($B283="","",INDEX('All CCC'!M$7:M$754,MATCH(WatchList!$B283,'All CCC'!$B$7:$B$754,0)))</f>
        <v/>
      </c>
      <c r="N283" s="334" t="str">
        <f>IF($B283="","",INDEX('All CCC'!N$7:N$754,MATCH(WatchList!$B283,'All CCC'!$B$7:$B$754,0)))</f>
        <v/>
      </c>
      <c r="O283" s="334" t="str">
        <f>IF($B283="","",INDEX('All CCC'!O$7:O$754,MATCH(WatchList!$B283,'All CCC'!$B$7:$B$754,0)))</f>
        <v/>
      </c>
      <c r="P283" s="335" t="str">
        <f>IF($B283="","",INDEX('All CCC'!P$7:P$754,MATCH(WatchList!$B283,'All CCC'!$B$7:$B$754,0)))</f>
        <v/>
      </c>
      <c r="Q283" s="335" t="str">
        <f>IF($B283="","",INDEX('All CCC'!Q$7:Q$754,MATCH(WatchList!$B283,'All CCC'!$B$7:$B$754,0)))</f>
        <v/>
      </c>
      <c r="R283" s="334" t="str">
        <f>IF($B283="","",INDEX('All CCC'!R$7:R$754,MATCH(WatchList!$B283,'All CCC'!$B$7:$B$754,0)))</f>
        <v/>
      </c>
      <c r="S283" s="334" t="str">
        <f>IF($B283="","",INDEX('All CCC'!S$7:S$754,MATCH(WatchList!$B283,'All CCC'!$B$7:$B$754,0)))</f>
        <v/>
      </c>
      <c r="T283" s="334" t="str">
        <f>IF($B283="","",INDEX('All CCC'!T$7:T$754,MATCH(WatchList!$B283,'All CCC'!$B$7:$B$754,0)))</f>
        <v/>
      </c>
      <c r="U283" s="334" t="str">
        <f>IF($B283="","",INDEX('All CCC'!U$7:U$754,MATCH(WatchList!$B283,'All CCC'!$B$7:$B$754,0)))</f>
        <v/>
      </c>
      <c r="V283" s="334" t="str">
        <f>IF($B283="","",INDEX('All CCC'!V$7:V$754,MATCH(WatchList!$B283,'All CCC'!$B$7:$B$754,0)))</f>
        <v/>
      </c>
      <c r="W283" s="334" t="str">
        <f>IF($B283="","",INDEX('All CCC'!W$7:W$754,MATCH(WatchList!$B283,'All CCC'!$B$7:$B$754,0)))</f>
        <v/>
      </c>
      <c r="X283" s="334" t="str">
        <f>IF($B283="","",INDEX('All CCC'!X$7:X$754,MATCH(WatchList!$B283,'All CCC'!$B$7:$B$754,0)))</f>
        <v/>
      </c>
      <c r="Y283" s="334" t="str">
        <f>IF($B283="","",INDEX('All CCC'!Y$7:Y$754,MATCH(WatchList!$B283,'All CCC'!$B$7:$B$754,0)))</f>
        <v/>
      </c>
      <c r="Z283" s="334" t="str">
        <f>IF($B283="","",INDEX('All CCC'!Z$7:Z$754,MATCH(WatchList!$B283,'All CCC'!$B$7:$B$754,0)))</f>
        <v/>
      </c>
      <c r="AA283" s="334" t="str">
        <f>IF($B283="","",INDEX('All CCC'!AA$7:AA$754,MATCH(WatchList!$B283,'All CCC'!$B$7:$B$754,0)))</f>
        <v/>
      </c>
      <c r="AB283" s="334" t="str">
        <f>IF($B283="","",INDEX('All CCC'!AB$7:AB$754,MATCH(WatchList!$B283,'All CCC'!$B$7:$B$754,0)))</f>
        <v/>
      </c>
      <c r="AC283" s="334" t="str">
        <f>IF($B283="","",INDEX('All CCC'!AC$7:AC$754,MATCH(WatchList!$B283,'All CCC'!$B$7:$B$754,0)))</f>
        <v/>
      </c>
      <c r="AD283" s="334" t="str">
        <f>IF($B283="","",INDEX('All CCC'!AD$7:AD$754,MATCH(WatchList!$B283,'All CCC'!$B$7:$B$754,0)))</f>
        <v/>
      </c>
      <c r="AE283" s="334" t="str">
        <f>IF($B283="","",INDEX('All CCC'!AE$7:AE$754,MATCH(WatchList!$B283,'All CCC'!$B$7:$B$754,0)))</f>
        <v/>
      </c>
      <c r="AF283" s="334" t="str">
        <f>IF($B283="","",INDEX('All CCC'!AF$7:AF$754,MATCH(WatchList!$B283,'All CCC'!$B$7:$B$754,0)))</f>
        <v/>
      </c>
      <c r="AG283" s="334" t="str">
        <f>IF($B283="","",INDEX('All CCC'!AG$7:AG$754,MATCH(WatchList!$B283,'All CCC'!$B$7:$B$754,0)))</f>
        <v/>
      </c>
      <c r="AH283" s="334" t="str">
        <f>IF($B283="","",INDEX('All CCC'!AH$7:AH$754,MATCH(WatchList!$B283,'All CCC'!$B$7:$B$754,0)))</f>
        <v/>
      </c>
      <c r="AI283" s="334" t="str">
        <f>IF($B283="","",INDEX('All CCC'!AI$7:AI$754,MATCH(WatchList!$B283,'All CCC'!$B$7:$B$754,0)))</f>
        <v/>
      </c>
      <c r="AJ283" s="334" t="str">
        <f>IF($B283="","",INDEX('All CCC'!AJ$7:AJ$754,MATCH(WatchList!$B283,'All CCC'!$B$7:$B$754,0)))</f>
        <v/>
      </c>
      <c r="AK283" s="334" t="str">
        <f>IF($B283="","",INDEX('All CCC'!AK$7:AK$754,MATCH(WatchList!$B283,'All CCC'!$B$7:$B$754,0)))</f>
        <v/>
      </c>
      <c r="AL283" s="334" t="str">
        <f>IF($B283="","",INDEX('All CCC'!AL$7:AL$754,MATCH(WatchList!$B283,'All CCC'!$B$7:$B$754,0)))</f>
        <v/>
      </c>
      <c r="AM283" s="334" t="str">
        <f>IF($B283="","",INDEX('All CCC'!AM$7:AM$754,MATCH(WatchList!$B283,'All CCC'!$B$7:$B$754,0)))</f>
        <v/>
      </c>
      <c r="AN283" s="334" t="str">
        <f>IF($B283="","",INDEX('All CCC'!AN$7:AN$754,MATCH(WatchList!$B283,'All CCC'!$B$7:$B$754,0)))</f>
        <v/>
      </c>
      <c r="AO283" s="334" t="str">
        <f>IF($B283="","",INDEX('All CCC'!AO$7:AO$754,MATCH(WatchList!$B283,'All CCC'!$B$7:$B$754,0)))</f>
        <v/>
      </c>
      <c r="AP283" s="334" t="str">
        <f>IF($B283="","",INDEX('All CCC'!AP$7:AP$754,MATCH(WatchList!$B283,'All CCC'!$B$7:$B$754,0)))</f>
        <v/>
      </c>
      <c r="AQ283" s="334" t="str">
        <f>IF($B283="","",INDEX('All CCC'!AQ$7:AQ$754,MATCH(WatchList!$B283,'All CCC'!$B$7:$B$754,0)))</f>
        <v/>
      </c>
      <c r="AR283" s="334" t="str">
        <f>IF($B283="","",INDEX('All CCC'!AR$7:AR$754,MATCH(WatchList!$B283,'All CCC'!$B$7:$B$754,0)))</f>
        <v/>
      </c>
      <c r="AS283" s="334" t="str">
        <f>IF($B283="","",INDEX('All CCC'!AS$7:AS$754,MATCH(WatchList!$B283,'All CCC'!$B$7:$B$754,0)))</f>
        <v/>
      </c>
      <c r="AT283" s="334" t="str">
        <f>IF($B283="","",INDEX('All CCC'!AT$7:AT$754,MATCH(WatchList!$B283,'All CCC'!$B$7:$B$754,0)))</f>
        <v/>
      </c>
      <c r="AU283" s="334" t="str">
        <f>IF($B283="","",INDEX('All CCC'!AU$7:AU$754,MATCH(WatchList!$B283,'All CCC'!$B$7:$B$754,0)))</f>
        <v/>
      </c>
      <c r="AV283" s="334" t="str">
        <f>IF($B283="","",INDEX('All CCC'!AV$7:AV$754,MATCH(WatchList!$B283,'All CCC'!$B$7:$B$754,0)))</f>
        <v/>
      </c>
      <c r="AW283" s="334" t="str">
        <f>IF($B283="","",INDEX('All CCC'!AW$7:AW$754,MATCH(WatchList!$B283,'All CCC'!$B$7:$B$754,0)))</f>
        <v/>
      </c>
      <c r="AX283" s="334" t="str">
        <f>IF($B283="","",INDEX('All CCC'!AX$7:AX$754,MATCH(WatchList!$B283,'All CCC'!$B$7:$B$754,0)))</f>
        <v/>
      </c>
      <c r="AY283" s="334" t="str">
        <f>IF($B283="","",INDEX('All CCC'!AY$7:AY$754,MATCH(WatchList!$B283,'All CCC'!$B$7:$B$754,0)))</f>
        <v/>
      </c>
      <c r="AZ283" s="334" t="str">
        <f>IF($B283="","",INDEX('All CCC'!AZ$7:AZ$754,MATCH(WatchList!$B283,'All CCC'!$B$7:$B$754,0)))</f>
        <v/>
      </c>
      <c r="BA283" s="334" t="str">
        <f>IF($B283="","",INDEX('All CCC'!BA$7:BA$754,MATCH(WatchList!$B283,'All CCC'!$B$7:$B$754,0)))</f>
        <v/>
      </c>
      <c r="BB283" s="334" t="str">
        <f>IF($B283="","",INDEX('All CCC'!BB$7:BB$754,MATCH(WatchList!$B283,'All CCC'!$B$7:$B$754,0)))</f>
        <v/>
      </c>
      <c r="BC283" s="334" t="str">
        <f>IF($B283="","",INDEX('All CCC'!BC$7:BC$754,MATCH(WatchList!$B283,'All CCC'!$B$7:$B$754,0)))</f>
        <v/>
      </c>
      <c r="BD283" s="334" t="str">
        <f>IF($B283="","",INDEX('All CCC'!BD$7:BD$754,MATCH(WatchList!$B283,'All CCC'!$B$7:$B$754,0)))</f>
        <v/>
      </c>
      <c r="BE283" s="334" t="str">
        <f>IF($B283="","",INDEX('All CCC'!BE$7:BE$754,MATCH(WatchList!$B283,'All CCC'!$B$7:$B$754,0)))</f>
        <v/>
      </c>
      <c r="BF283" s="334" t="str">
        <f>IF($B283="","",INDEX('All CCC'!BF$7:BF$754,MATCH(WatchList!$B283,'All CCC'!$B$7:$B$754,0)))</f>
        <v/>
      </c>
      <c r="BG283" s="334" t="str">
        <f>IF($B283="","",INDEX('All CCC'!BG$7:BG$754,MATCH(WatchList!$B283,'All CCC'!$B$7:$B$754,0)))</f>
        <v/>
      </c>
    </row>
    <row r="284" spans="1:59" x14ac:dyDescent="0.2">
      <c r="A284" s="333" t="str">
        <f>IF($B284="","",INDEX('All CCC'!A$7:A$754,MATCH(WatchList!$B284,'All CCC'!$B$7:$B$754,0)))</f>
        <v/>
      </c>
      <c r="B284" s="127"/>
      <c r="C284" s="334" t="str">
        <f>IF($B284="","",INDEX('All CCC'!C$7:C$754,MATCH(WatchList!$B284,'All CCC'!$B$7:$B$754,0)))</f>
        <v/>
      </c>
      <c r="D284" s="334" t="str">
        <f>IF($B284="","",INDEX('All CCC'!D$7:D$754,MATCH(WatchList!$B284,'All CCC'!$B$7:$B$754,0)))</f>
        <v/>
      </c>
      <c r="E284" s="334" t="str">
        <f>IF($B284="","",INDEX('All CCC'!E$7:E$754,MATCH(WatchList!$B284,'All CCC'!$B$7:$B$754,0)))</f>
        <v/>
      </c>
      <c r="F284" s="334" t="str">
        <f>IF($B284="","",INDEX('All CCC'!F$7:F$754,MATCH(WatchList!$B284,'All CCC'!$B$7:$B$754,0)))</f>
        <v/>
      </c>
      <c r="G284" s="334" t="str">
        <f>IF($B284="","",INDEX('All CCC'!G$7:G$754,MATCH(WatchList!$B284,'All CCC'!$B$7:$B$754,0)))</f>
        <v/>
      </c>
      <c r="H284" s="334" t="str">
        <f>IF($B284="","",INDEX('All CCC'!H$7:H$754,MATCH(WatchList!$B284,'All CCC'!$B$7:$B$754,0)))</f>
        <v/>
      </c>
      <c r="I284" s="334" t="str">
        <f>IF($B284="","",INDEX('All CCC'!I$7:I$754,MATCH(WatchList!$B284,'All CCC'!$B$7:$B$754,0)))</f>
        <v/>
      </c>
      <c r="J284" s="334" t="str">
        <f>IF($B284="","",INDEX('All CCC'!J$7:J$754,MATCH(WatchList!$B284,'All CCC'!$B$7:$B$754,0)))</f>
        <v/>
      </c>
      <c r="K284" s="334" t="str">
        <f>IF($B284="","",INDEX('All CCC'!K$7:K$754,MATCH(WatchList!$B284,'All CCC'!$B$7:$B$754,0)))</f>
        <v/>
      </c>
      <c r="L284" s="334" t="str">
        <f>IF($B284="","",INDEX('All CCC'!L$7:L$754,MATCH(WatchList!$B284,'All CCC'!$B$7:$B$754,0)))</f>
        <v/>
      </c>
      <c r="M284" s="334" t="str">
        <f>IF($B284="","",INDEX('All CCC'!M$7:M$754,MATCH(WatchList!$B284,'All CCC'!$B$7:$B$754,0)))</f>
        <v/>
      </c>
      <c r="N284" s="334" t="str">
        <f>IF($B284="","",INDEX('All CCC'!N$7:N$754,MATCH(WatchList!$B284,'All CCC'!$B$7:$B$754,0)))</f>
        <v/>
      </c>
      <c r="O284" s="334" t="str">
        <f>IF($B284="","",INDEX('All CCC'!O$7:O$754,MATCH(WatchList!$B284,'All CCC'!$B$7:$B$754,0)))</f>
        <v/>
      </c>
      <c r="P284" s="335" t="str">
        <f>IF($B284="","",INDEX('All CCC'!P$7:P$754,MATCH(WatchList!$B284,'All CCC'!$B$7:$B$754,0)))</f>
        <v/>
      </c>
      <c r="Q284" s="335" t="str">
        <f>IF($B284="","",INDEX('All CCC'!Q$7:Q$754,MATCH(WatchList!$B284,'All CCC'!$B$7:$B$754,0)))</f>
        <v/>
      </c>
      <c r="R284" s="334" t="str">
        <f>IF($B284="","",INDEX('All CCC'!R$7:R$754,MATCH(WatchList!$B284,'All CCC'!$B$7:$B$754,0)))</f>
        <v/>
      </c>
      <c r="S284" s="334" t="str">
        <f>IF($B284="","",INDEX('All CCC'!S$7:S$754,MATCH(WatchList!$B284,'All CCC'!$B$7:$B$754,0)))</f>
        <v/>
      </c>
      <c r="T284" s="334" t="str">
        <f>IF($B284="","",INDEX('All CCC'!T$7:T$754,MATCH(WatchList!$B284,'All CCC'!$B$7:$B$754,0)))</f>
        <v/>
      </c>
      <c r="U284" s="334" t="str">
        <f>IF($B284="","",INDEX('All CCC'!U$7:U$754,MATCH(WatchList!$B284,'All CCC'!$B$7:$B$754,0)))</f>
        <v/>
      </c>
      <c r="V284" s="334" t="str">
        <f>IF($B284="","",INDEX('All CCC'!V$7:V$754,MATCH(WatchList!$B284,'All CCC'!$B$7:$B$754,0)))</f>
        <v/>
      </c>
      <c r="W284" s="334" t="str">
        <f>IF($B284="","",INDEX('All CCC'!W$7:W$754,MATCH(WatchList!$B284,'All CCC'!$B$7:$B$754,0)))</f>
        <v/>
      </c>
      <c r="X284" s="334" t="str">
        <f>IF($B284="","",INDEX('All CCC'!X$7:X$754,MATCH(WatchList!$B284,'All CCC'!$B$7:$B$754,0)))</f>
        <v/>
      </c>
      <c r="Y284" s="334" t="str">
        <f>IF($B284="","",INDEX('All CCC'!Y$7:Y$754,MATCH(WatchList!$B284,'All CCC'!$B$7:$B$754,0)))</f>
        <v/>
      </c>
      <c r="Z284" s="334" t="str">
        <f>IF($B284="","",INDEX('All CCC'!Z$7:Z$754,MATCH(WatchList!$B284,'All CCC'!$B$7:$B$754,0)))</f>
        <v/>
      </c>
      <c r="AA284" s="334" t="str">
        <f>IF($B284="","",INDEX('All CCC'!AA$7:AA$754,MATCH(WatchList!$B284,'All CCC'!$B$7:$B$754,0)))</f>
        <v/>
      </c>
      <c r="AB284" s="334" t="str">
        <f>IF($B284="","",INDEX('All CCC'!AB$7:AB$754,MATCH(WatchList!$B284,'All CCC'!$B$7:$B$754,0)))</f>
        <v/>
      </c>
      <c r="AC284" s="334" t="str">
        <f>IF($B284="","",INDEX('All CCC'!AC$7:AC$754,MATCH(WatchList!$B284,'All CCC'!$B$7:$B$754,0)))</f>
        <v/>
      </c>
      <c r="AD284" s="334" t="str">
        <f>IF($B284="","",INDEX('All CCC'!AD$7:AD$754,MATCH(WatchList!$B284,'All CCC'!$B$7:$B$754,0)))</f>
        <v/>
      </c>
      <c r="AE284" s="334" t="str">
        <f>IF($B284="","",INDEX('All CCC'!AE$7:AE$754,MATCH(WatchList!$B284,'All CCC'!$B$7:$B$754,0)))</f>
        <v/>
      </c>
      <c r="AF284" s="334" t="str">
        <f>IF($B284="","",INDEX('All CCC'!AF$7:AF$754,MATCH(WatchList!$B284,'All CCC'!$B$7:$B$754,0)))</f>
        <v/>
      </c>
      <c r="AG284" s="334" t="str">
        <f>IF($B284="","",INDEX('All CCC'!AG$7:AG$754,MATCH(WatchList!$B284,'All CCC'!$B$7:$B$754,0)))</f>
        <v/>
      </c>
      <c r="AH284" s="334" t="str">
        <f>IF($B284="","",INDEX('All CCC'!AH$7:AH$754,MATCH(WatchList!$B284,'All CCC'!$B$7:$B$754,0)))</f>
        <v/>
      </c>
      <c r="AI284" s="334" t="str">
        <f>IF($B284="","",INDEX('All CCC'!AI$7:AI$754,MATCH(WatchList!$B284,'All CCC'!$B$7:$B$754,0)))</f>
        <v/>
      </c>
      <c r="AJ284" s="334" t="str">
        <f>IF($B284="","",INDEX('All CCC'!AJ$7:AJ$754,MATCH(WatchList!$B284,'All CCC'!$B$7:$B$754,0)))</f>
        <v/>
      </c>
      <c r="AK284" s="334" t="str">
        <f>IF($B284="","",INDEX('All CCC'!AK$7:AK$754,MATCH(WatchList!$B284,'All CCC'!$B$7:$B$754,0)))</f>
        <v/>
      </c>
      <c r="AL284" s="334" t="str">
        <f>IF($B284="","",INDEX('All CCC'!AL$7:AL$754,MATCH(WatchList!$B284,'All CCC'!$B$7:$B$754,0)))</f>
        <v/>
      </c>
      <c r="AM284" s="334" t="str">
        <f>IF($B284="","",INDEX('All CCC'!AM$7:AM$754,MATCH(WatchList!$B284,'All CCC'!$B$7:$B$754,0)))</f>
        <v/>
      </c>
      <c r="AN284" s="334" t="str">
        <f>IF($B284="","",INDEX('All CCC'!AN$7:AN$754,MATCH(WatchList!$B284,'All CCC'!$B$7:$B$754,0)))</f>
        <v/>
      </c>
      <c r="AO284" s="334" t="str">
        <f>IF($B284="","",INDEX('All CCC'!AO$7:AO$754,MATCH(WatchList!$B284,'All CCC'!$B$7:$B$754,0)))</f>
        <v/>
      </c>
      <c r="AP284" s="334" t="str">
        <f>IF($B284="","",INDEX('All CCC'!AP$7:AP$754,MATCH(WatchList!$B284,'All CCC'!$B$7:$B$754,0)))</f>
        <v/>
      </c>
      <c r="AQ284" s="334" t="str">
        <f>IF($B284="","",INDEX('All CCC'!AQ$7:AQ$754,MATCH(WatchList!$B284,'All CCC'!$B$7:$B$754,0)))</f>
        <v/>
      </c>
      <c r="AR284" s="334" t="str">
        <f>IF($B284="","",INDEX('All CCC'!AR$7:AR$754,MATCH(WatchList!$B284,'All CCC'!$B$7:$B$754,0)))</f>
        <v/>
      </c>
      <c r="AS284" s="334" t="str">
        <f>IF($B284="","",INDEX('All CCC'!AS$7:AS$754,MATCH(WatchList!$B284,'All CCC'!$B$7:$B$754,0)))</f>
        <v/>
      </c>
      <c r="AT284" s="334" t="str">
        <f>IF($B284="","",INDEX('All CCC'!AT$7:AT$754,MATCH(WatchList!$B284,'All CCC'!$B$7:$B$754,0)))</f>
        <v/>
      </c>
      <c r="AU284" s="334" t="str">
        <f>IF($B284="","",INDEX('All CCC'!AU$7:AU$754,MATCH(WatchList!$B284,'All CCC'!$B$7:$B$754,0)))</f>
        <v/>
      </c>
      <c r="AV284" s="334" t="str">
        <f>IF($B284="","",INDEX('All CCC'!AV$7:AV$754,MATCH(WatchList!$B284,'All CCC'!$B$7:$B$754,0)))</f>
        <v/>
      </c>
      <c r="AW284" s="334" t="str">
        <f>IF($B284="","",INDEX('All CCC'!AW$7:AW$754,MATCH(WatchList!$B284,'All CCC'!$B$7:$B$754,0)))</f>
        <v/>
      </c>
      <c r="AX284" s="334" t="str">
        <f>IF($B284="","",INDEX('All CCC'!AX$7:AX$754,MATCH(WatchList!$B284,'All CCC'!$B$7:$B$754,0)))</f>
        <v/>
      </c>
      <c r="AY284" s="334" t="str">
        <f>IF($B284="","",INDEX('All CCC'!AY$7:AY$754,MATCH(WatchList!$B284,'All CCC'!$B$7:$B$754,0)))</f>
        <v/>
      </c>
      <c r="AZ284" s="334" t="str">
        <f>IF($B284="","",INDEX('All CCC'!AZ$7:AZ$754,MATCH(WatchList!$B284,'All CCC'!$B$7:$B$754,0)))</f>
        <v/>
      </c>
      <c r="BA284" s="334" t="str">
        <f>IF($B284="","",INDEX('All CCC'!BA$7:BA$754,MATCH(WatchList!$B284,'All CCC'!$B$7:$B$754,0)))</f>
        <v/>
      </c>
      <c r="BB284" s="334" t="str">
        <f>IF($B284="","",INDEX('All CCC'!BB$7:BB$754,MATCH(WatchList!$B284,'All CCC'!$B$7:$B$754,0)))</f>
        <v/>
      </c>
      <c r="BC284" s="334" t="str">
        <f>IF($B284="","",INDEX('All CCC'!BC$7:BC$754,MATCH(WatchList!$B284,'All CCC'!$B$7:$B$754,0)))</f>
        <v/>
      </c>
      <c r="BD284" s="334" t="str">
        <f>IF($B284="","",INDEX('All CCC'!BD$7:BD$754,MATCH(WatchList!$B284,'All CCC'!$B$7:$B$754,0)))</f>
        <v/>
      </c>
      <c r="BE284" s="334" t="str">
        <f>IF($B284="","",INDEX('All CCC'!BE$7:BE$754,MATCH(WatchList!$B284,'All CCC'!$B$7:$B$754,0)))</f>
        <v/>
      </c>
      <c r="BF284" s="334" t="str">
        <f>IF($B284="","",INDEX('All CCC'!BF$7:BF$754,MATCH(WatchList!$B284,'All CCC'!$B$7:$B$754,0)))</f>
        <v/>
      </c>
      <c r="BG284" s="334" t="str">
        <f>IF($B284="","",INDEX('All CCC'!BG$7:BG$754,MATCH(WatchList!$B284,'All CCC'!$B$7:$B$754,0)))</f>
        <v/>
      </c>
    </row>
    <row r="285" spans="1:59" x14ac:dyDescent="0.2">
      <c r="A285" s="333" t="str">
        <f>IF($B285="","",INDEX('All CCC'!A$7:A$754,MATCH(WatchList!$B285,'All CCC'!$B$7:$B$754,0)))</f>
        <v/>
      </c>
      <c r="B285" s="127"/>
      <c r="C285" s="334" t="str">
        <f>IF($B285="","",INDEX('All CCC'!C$7:C$754,MATCH(WatchList!$B285,'All CCC'!$B$7:$B$754,0)))</f>
        <v/>
      </c>
      <c r="D285" s="334" t="str">
        <f>IF($B285="","",INDEX('All CCC'!D$7:D$754,MATCH(WatchList!$B285,'All CCC'!$B$7:$B$754,0)))</f>
        <v/>
      </c>
      <c r="E285" s="334" t="str">
        <f>IF($B285="","",INDEX('All CCC'!E$7:E$754,MATCH(WatchList!$B285,'All CCC'!$B$7:$B$754,0)))</f>
        <v/>
      </c>
      <c r="F285" s="334" t="str">
        <f>IF($B285="","",INDEX('All CCC'!F$7:F$754,MATCH(WatchList!$B285,'All CCC'!$B$7:$B$754,0)))</f>
        <v/>
      </c>
      <c r="G285" s="334" t="str">
        <f>IF($B285="","",INDEX('All CCC'!G$7:G$754,MATCH(WatchList!$B285,'All CCC'!$B$7:$B$754,0)))</f>
        <v/>
      </c>
      <c r="H285" s="334" t="str">
        <f>IF($B285="","",INDEX('All CCC'!H$7:H$754,MATCH(WatchList!$B285,'All CCC'!$B$7:$B$754,0)))</f>
        <v/>
      </c>
      <c r="I285" s="334" t="str">
        <f>IF($B285="","",INDEX('All CCC'!I$7:I$754,MATCH(WatchList!$B285,'All CCC'!$B$7:$B$754,0)))</f>
        <v/>
      </c>
      <c r="J285" s="334" t="str">
        <f>IF($B285="","",INDEX('All CCC'!J$7:J$754,MATCH(WatchList!$B285,'All CCC'!$B$7:$B$754,0)))</f>
        <v/>
      </c>
      <c r="K285" s="334" t="str">
        <f>IF($B285="","",INDEX('All CCC'!K$7:K$754,MATCH(WatchList!$B285,'All CCC'!$B$7:$B$754,0)))</f>
        <v/>
      </c>
      <c r="L285" s="334" t="str">
        <f>IF($B285="","",INDEX('All CCC'!L$7:L$754,MATCH(WatchList!$B285,'All CCC'!$B$7:$B$754,0)))</f>
        <v/>
      </c>
      <c r="M285" s="334" t="str">
        <f>IF($B285="","",INDEX('All CCC'!M$7:M$754,MATCH(WatchList!$B285,'All CCC'!$B$7:$B$754,0)))</f>
        <v/>
      </c>
      <c r="N285" s="334" t="str">
        <f>IF($B285="","",INDEX('All CCC'!N$7:N$754,MATCH(WatchList!$B285,'All CCC'!$B$7:$B$754,0)))</f>
        <v/>
      </c>
      <c r="O285" s="334" t="str">
        <f>IF($B285="","",INDEX('All CCC'!O$7:O$754,MATCH(WatchList!$B285,'All CCC'!$B$7:$B$754,0)))</f>
        <v/>
      </c>
      <c r="P285" s="335" t="str">
        <f>IF($B285="","",INDEX('All CCC'!P$7:P$754,MATCH(WatchList!$B285,'All CCC'!$B$7:$B$754,0)))</f>
        <v/>
      </c>
      <c r="Q285" s="335" t="str">
        <f>IF($B285="","",INDEX('All CCC'!Q$7:Q$754,MATCH(WatchList!$B285,'All CCC'!$B$7:$B$754,0)))</f>
        <v/>
      </c>
      <c r="R285" s="334" t="str">
        <f>IF($B285="","",INDEX('All CCC'!R$7:R$754,MATCH(WatchList!$B285,'All CCC'!$B$7:$B$754,0)))</f>
        <v/>
      </c>
      <c r="S285" s="334" t="str">
        <f>IF($B285="","",INDEX('All CCC'!S$7:S$754,MATCH(WatchList!$B285,'All CCC'!$B$7:$B$754,0)))</f>
        <v/>
      </c>
      <c r="T285" s="334" t="str">
        <f>IF($B285="","",INDEX('All CCC'!T$7:T$754,MATCH(WatchList!$B285,'All CCC'!$B$7:$B$754,0)))</f>
        <v/>
      </c>
      <c r="U285" s="334" t="str">
        <f>IF($B285="","",INDEX('All CCC'!U$7:U$754,MATCH(WatchList!$B285,'All CCC'!$B$7:$B$754,0)))</f>
        <v/>
      </c>
      <c r="V285" s="334" t="str">
        <f>IF($B285="","",INDEX('All CCC'!V$7:V$754,MATCH(WatchList!$B285,'All CCC'!$B$7:$B$754,0)))</f>
        <v/>
      </c>
      <c r="W285" s="334" t="str">
        <f>IF($B285="","",INDEX('All CCC'!W$7:W$754,MATCH(WatchList!$B285,'All CCC'!$B$7:$B$754,0)))</f>
        <v/>
      </c>
      <c r="X285" s="334" t="str">
        <f>IF($B285="","",INDEX('All CCC'!X$7:X$754,MATCH(WatchList!$B285,'All CCC'!$B$7:$B$754,0)))</f>
        <v/>
      </c>
      <c r="Y285" s="334" t="str">
        <f>IF($B285="","",INDEX('All CCC'!Y$7:Y$754,MATCH(WatchList!$B285,'All CCC'!$B$7:$B$754,0)))</f>
        <v/>
      </c>
      <c r="Z285" s="334" t="str">
        <f>IF($B285="","",INDEX('All CCC'!Z$7:Z$754,MATCH(WatchList!$B285,'All CCC'!$B$7:$B$754,0)))</f>
        <v/>
      </c>
      <c r="AA285" s="334" t="str">
        <f>IF($B285="","",INDEX('All CCC'!AA$7:AA$754,MATCH(WatchList!$B285,'All CCC'!$B$7:$B$754,0)))</f>
        <v/>
      </c>
      <c r="AB285" s="334" t="str">
        <f>IF($B285="","",INDEX('All CCC'!AB$7:AB$754,MATCH(WatchList!$B285,'All CCC'!$B$7:$B$754,0)))</f>
        <v/>
      </c>
      <c r="AC285" s="334" t="str">
        <f>IF($B285="","",INDEX('All CCC'!AC$7:AC$754,MATCH(WatchList!$B285,'All CCC'!$B$7:$B$754,0)))</f>
        <v/>
      </c>
      <c r="AD285" s="334" t="str">
        <f>IF($B285="","",INDEX('All CCC'!AD$7:AD$754,MATCH(WatchList!$B285,'All CCC'!$B$7:$B$754,0)))</f>
        <v/>
      </c>
      <c r="AE285" s="334" t="str">
        <f>IF($B285="","",INDEX('All CCC'!AE$7:AE$754,MATCH(WatchList!$B285,'All CCC'!$B$7:$B$754,0)))</f>
        <v/>
      </c>
      <c r="AF285" s="334" t="str">
        <f>IF($B285="","",INDEX('All CCC'!AF$7:AF$754,MATCH(WatchList!$B285,'All CCC'!$B$7:$B$754,0)))</f>
        <v/>
      </c>
      <c r="AG285" s="334" t="str">
        <f>IF($B285="","",INDEX('All CCC'!AG$7:AG$754,MATCH(WatchList!$B285,'All CCC'!$B$7:$B$754,0)))</f>
        <v/>
      </c>
      <c r="AH285" s="334" t="str">
        <f>IF($B285="","",INDEX('All CCC'!AH$7:AH$754,MATCH(WatchList!$B285,'All CCC'!$B$7:$B$754,0)))</f>
        <v/>
      </c>
      <c r="AI285" s="334" t="str">
        <f>IF($B285="","",INDEX('All CCC'!AI$7:AI$754,MATCH(WatchList!$B285,'All CCC'!$B$7:$B$754,0)))</f>
        <v/>
      </c>
      <c r="AJ285" s="334" t="str">
        <f>IF($B285="","",INDEX('All CCC'!AJ$7:AJ$754,MATCH(WatchList!$B285,'All CCC'!$B$7:$B$754,0)))</f>
        <v/>
      </c>
      <c r="AK285" s="334" t="str">
        <f>IF($B285="","",INDEX('All CCC'!AK$7:AK$754,MATCH(WatchList!$B285,'All CCC'!$B$7:$B$754,0)))</f>
        <v/>
      </c>
      <c r="AL285" s="334" t="str">
        <f>IF($B285="","",INDEX('All CCC'!AL$7:AL$754,MATCH(WatchList!$B285,'All CCC'!$B$7:$B$754,0)))</f>
        <v/>
      </c>
      <c r="AM285" s="334" t="str">
        <f>IF($B285="","",INDEX('All CCC'!AM$7:AM$754,MATCH(WatchList!$B285,'All CCC'!$B$7:$B$754,0)))</f>
        <v/>
      </c>
      <c r="AN285" s="334" t="str">
        <f>IF($B285="","",INDEX('All CCC'!AN$7:AN$754,MATCH(WatchList!$B285,'All CCC'!$B$7:$B$754,0)))</f>
        <v/>
      </c>
      <c r="AO285" s="334" t="str">
        <f>IF($B285="","",INDEX('All CCC'!AO$7:AO$754,MATCH(WatchList!$B285,'All CCC'!$B$7:$B$754,0)))</f>
        <v/>
      </c>
      <c r="AP285" s="334" t="str">
        <f>IF($B285="","",INDEX('All CCC'!AP$7:AP$754,MATCH(WatchList!$B285,'All CCC'!$B$7:$B$754,0)))</f>
        <v/>
      </c>
      <c r="AQ285" s="334" t="str">
        <f>IF($B285="","",INDEX('All CCC'!AQ$7:AQ$754,MATCH(WatchList!$B285,'All CCC'!$B$7:$B$754,0)))</f>
        <v/>
      </c>
      <c r="AR285" s="334" t="str">
        <f>IF($B285="","",INDEX('All CCC'!AR$7:AR$754,MATCH(WatchList!$B285,'All CCC'!$B$7:$B$754,0)))</f>
        <v/>
      </c>
      <c r="AS285" s="334" t="str">
        <f>IF($B285="","",INDEX('All CCC'!AS$7:AS$754,MATCH(WatchList!$B285,'All CCC'!$B$7:$B$754,0)))</f>
        <v/>
      </c>
      <c r="AT285" s="334" t="str">
        <f>IF($B285="","",INDEX('All CCC'!AT$7:AT$754,MATCH(WatchList!$B285,'All CCC'!$B$7:$B$754,0)))</f>
        <v/>
      </c>
      <c r="AU285" s="334" t="str">
        <f>IF($B285="","",INDEX('All CCC'!AU$7:AU$754,MATCH(WatchList!$B285,'All CCC'!$B$7:$B$754,0)))</f>
        <v/>
      </c>
      <c r="AV285" s="334" t="str">
        <f>IF($B285="","",INDEX('All CCC'!AV$7:AV$754,MATCH(WatchList!$B285,'All CCC'!$B$7:$B$754,0)))</f>
        <v/>
      </c>
      <c r="AW285" s="334" t="str">
        <f>IF($B285="","",INDEX('All CCC'!AW$7:AW$754,MATCH(WatchList!$B285,'All CCC'!$B$7:$B$754,0)))</f>
        <v/>
      </c>
      <c r="AX285" s="334" t="str">
        <f>IF($B285="","",INDEX('All CCC'!AX$7:AX$754,MATCH(WatchList!$B285,'All CCC'!$B$7:$B$754,0)))</f>
        <v/>
      </c>
      <c r="AY285" s="334" t="str">
        <f>IF($B285="","",INDEX('All CCC'!AY$7:AY$754,MATCH(WatchList!$B285,'All CCC'!$B$7:$B$754,0)))</f>
        <v/>
      </c>
      <c r="AZ285" s="334" t="str">
        <f>IF($B285="","",INDEX('All CCC'!AZ$7:AZ$754,MATCH(WatchList!$B285,'All CCC'!$B$7:$B$754,0)))</f>
        <v/>
      </c>
      <c r="BA285" s="334" t="str">
        <f>IF($B285="","",INDEX('All CCC'!BA$7:BA$754,MATCH(WatchList!$B285,'All CCC'!$B$7:$B$754,0)))</f>
        <v/>
      </c>
      <c r="BB285" s="334" t="str">
        <f>IF($B285="","",INDEX('All CCC'!BB$7:BB$754,MATCH(WatchList!$B285,'All CCC'!$B$7:$B$754,0)))</f>
        <v/>
      </c>
      <c r="BC285" s="334" t="str">
        <f>IF($B285="","",INDEX('All CCC'!BC$7:BC$754,MATCH(WatchList!$B285,'All CCC'!$B$7:$B$754,0)))</f>
        <v/>
      </c>
      <c r="BD285" s="334" t="str">
        <f>IF($B285="","",INDEX('All CCC'!BD$7:BD$754,MATCH(WatchList!$B285,'All CCC'!$B$7:$B$754,0)))</f>
        <v/>
      </c>
      <c r="BE285" s="334" t="str">
        <f>IF($B285="","",INDEX('All CCC'!BE$7:BE$754,MATCH(WatchList!$B285,'All CCC'!$B$7:$B$754,0)))</f>
        <v/>
      </c>
      <c r="BF285" s="334" t="str">
        <f>IF($B285="","",INDEX('All CCC'!BF$7:BF$754,MATCH(WatchList!$B285,'All CCC'!$B$7:$B$754,0)))</f>
        <v/>
      </c>
      <c r="BG285" s="334" t="str">
        <f>IF($B285="","",INDEX('All CCC'!BG$7:BG$754,MATCH(WatchList!$B285,'All CCC'!$B$7:$B$754,0)))</f>
        <v/>
      </c>
    </row>
    <row r="286" spans="1:59" x14ac:dyDescent="0.2">
      <c r="A286" s="333" t="str">
        <f>IF($B286="","",INDEX('All CCC'!A$7:A$754,MATCH(WatchList!$B286,'All CCC'!$B$7:$B$754,0)))</f>
        <v/>
      </c>
      <c r="B286" s="127"/>
      <c r="C286" s="334" t="str">
        <f>IF($B286="","",INDEX('All CCC'!C$7:C$754,MATCH(WatchList!$B286,'All CCC'!$B$7:$B$754,0)))</f>
        <v/>
      </c>
      <c r="D286" s="334" t="str">
        <f>IF($B286="","",INDEX('All CCC'!D$7:D$754,MATCH(WatchList!$B286,'All CCC'!$B$7:$B$754,0)))</f>
        <v/>
      </c>
      <c r="E286" s="334" t="str">
        <f>IF($B286="","",INDEX('All CCC'!E$7:E$754,MATCH(WatchList!$B286,'All CCC'!$B$7:$B$754,0)))</f>
        <v/>
      </c>
      <c r="F286" s="334" t="str">
        <f>IF($B286="","",INDEX('All CCC'!F$7:F$754,MATCH(WatchList!$B286,'All CCC'!$B$7:$B$754,0)))</f>
        <v/>
      </c>
      <c r="G286" s="334" t="str">
        <f>IF($B286="","",INDEX('All CCC'!G$7:G$754,MATCH(WatchList!$B286,'All CCC'!$B$7:$B$754,0)))</f>
        <v/>
      </c>
      <c r="H286" s="334" t="str">
        <f>IF($B286="","",INDEX('All CCC'!H$7:H$754,MATCH(WatchList!$B286,'All CCC'!$B$7:$B$754,0)))</f>
        <v/>
      </c>
      <c r="I286" s="334" t="str">
        <f>IF($B286="","",INDEX('All CCC'!I$7:I$754,MATCH(WatchList!$B286,'All CCC'!$B$7:$B$754,0)))</f>
        <v/>
      </c>
      <c r="J286" s="334" t="str">
        <f>IF($B286="","",INDEX('All CCC'!J$7:J$754,MATCH(WatchList!$B286,'All CCC'!$B$7:$B$754,0)))</f>
        <v/>
      </c>
      <c r="K286" s="334" t="str">
        <f>IF($B286="","",INDEX('All CCC'!K$7:K$754,MATCH(WatchList!$B286,'All CCC'!$B$7:$B$754,0)))</f>
        <v/>
      </c>
      <c r="L286" s="334" t="str">
        <f>IF($B286="","",INDEX('All CCC'!L$7:L$754,MATCH(WatchList!$B286,'All CCC'!$B$7:$B$754,0)))</f>
        <v/>
      </c>
      <c r="M286" s="334" t="str">
        <f>IF($B286="","",INDEX('All CCC'!M$7:M$754,MATCH(WatchList!$B286,'All CCC'!$B$7:$B$754,0)))</f>
        <v/>
      </c>
      <c r="N286" s="334" t="str">
        <f>IF($B286="","",INDEX('All CCC'!N$7:N$754,MATCH(WatchList!$B286,'All CCC'!$B$7:$B$754,0)))</f>
        <v/>
      </c>
      <c r="O286" s="334" t="str">
        <f>IF($B286="","",INDEX('All CCC'!O$7:O$754,MATCH(WatchList!$B286,'All CCC'!$B$7:$B$754,0)))</f>
        <v/>
      </c>
      <c r="P286" s="335" t="str">
        <f>IF($B286="","",INDEX('All CCC'!P$7:P$754,MATCH(WatchList!$B286,'All CCC'!$B$7:$B$754,0)))</f>
        <v/>
      </c>
      <c r="Q286" s="335" t="str">
        <f>IF($B286="","",INDEX('All CCC'!Q$7:Q$754,MATCH(WatchList!$B286,'All CCC'!$B$7:$B$754,0)))</f>
        <v/>
      </c>
      <c r="R286" s="334" t="str">
        <f>IF($B286="","",INDEX('All CCC'!R$7:R$754,MATCH(WatchList!$B286,'All CCC'!$B$7:$B$754,0)))</f>
        <v/>
      </c>
      <c r="S286" s="334" t="str">
        <f>IF($B286="","",INDEX('All CCC'!S$7:S$754,MATCH(WatchList!$B286,'All CCC'!$B$7:$B$754,0)))</f>
        <v/>
      </c>
      <c r="T286" s="334" t="str">
        <f>IF($B286="","",INDEX('All CCC'!T$7:T$754,MATCH(WatchList!$B286,'All CCC'!$B$7:$B$754,0)))</f>
        <v/>
      </c>
      <c r="U286" s="334" t="str">
        <f>IF($B286="","",INDEX('All CCC'!U$7:U$754,MATCH(WatchList!$B286,'All CCC'!$B$7:$B$754,0)))</f>
        <v/>
      </c>
      <c r="V286" s="334" t="str">
        <f>IF($B286="","",INDEX('All CCC'!V$7:V$754,MATCH(WatchList!$B286,'All CCC'!$B$7:$B$754,0)))</f>
        <v/>
      </c>
      <c r="W286" s="334" t="str">
        <f>IF($B286="","",INDEX('All CCC'!W$7:W$754,MATCH(WatchList!$B286,'All CCC'!$B$7:$B$754,0)))</f>
        <v/>
      </c>
      <c r="X286" s="334" t="str">
        <f>IF($B286="","",INDEX('All CCC'!X$7:X$754,MATCH(WatchList!$B286,'All CCC'!$B$7:$B$754,0)))</f>
        <v/>
      </c>
      <c r="Y286" s="334" t="str">
        <f>IF($B286="","",INDEX('All CCC'!Y$7:Y$754,MATCH(WatchList!$B286,'All CCC'!$B$7:$B$754,0)))</f>
        <v/>
      </c>
      <c r="Z286" s="334" t="str">
        <f>IF($B286="","",INDEX('All CCC'!Z$7:Z$754,MATCH(WatchList!$B286,'All CCC'!$B$7:$B$754,0)))</f>
        <v/>
      </c>
      <c r="AA286" s="334" t="str">
        <f>IF($B286="","",INDEX('All CCC'!AA$7:AA$754,MATCH(WatchList!$B286,'All CCC'!$B$7:$B$754,0)))</f>
        <v/>
      </c>
      <c r="AB286" s="334" t="str">
        <f>IF($B286="","",INDEX('All CCC'!AB$7:AB$754,MATCH(WatchList!$B286,'All CCC'!$B$7:$B$754,0)))</f>
        <v/>
      </c>
      <c r="AC286" s="334" t="str">
        <f>IF($B286="","",INDEX('All CCC'!AC$7:AC$754,MATCH(WatchList!$B286,'All CCC'!$B$7:$B$754,0)))</f>
        <v/>
      </c>
      <c r="AD286" s="334" t="str">
        <f>IF($B286="","",INDEX('All CCC'!AD$7:AD$754,MATCH(WatchList!$B286,'All CCC'!$B$7:$B$754,0)))</f>
        <v/>
      </c>
      <c r="AE286" s="334" t="str">
        <f>IF($B286="","",INDEX('All CCC'!AE$7:AE$754,MATCH(WatchList!$B286,'All CCC'!$B$7:$B$754,0)))</f>
        <v/>
      </c>
      <c r="AF286" s="334" t="str">
        <f>IF($B286="","",INDEX('All CCC'!AF$7:AF$754,MATCH(WatchList!$B286,'All CCC'!$B$7:$B$754,0)))</f>
        <v/>
      </c>
      <c r="AG286" s="334" t="str">
        <f>IF($B286="","",INDEX('All CCC'!AG$7:AG$754,MATCH(WatchList!$B286,'All CCC'!$B$7:$B$754,0)))</f>
        <v/>
      </c>
      <c r="AH286" s="334" t="str">
        <f>IF($B286="","",INDEX('All CCC'!AH$7:AH$754,MATCH(WatchList!$B286,'All CCC'!$B$7:$B$754,0)))</f>
        <v/>
      </c>
      <c r="AI286" s="334" t="str">
        <f>IF($B286="","",INDEX('All CCC'!AI$7:AI$754,MATCH(WatchList!$B286,'All CCC'!$B$7:$B$754,0)))</f>
        <v/>
      </c>
      <c r="AJ286" s="334" t="str">
        <f>IF($B286="","",INDEX('All CCC'!AJ$7:AJ$754,MATCH(WatchList!$B286,'All CCC'!$B$7:$B$754,0)))</f>
        <v/>
      </c>
      <c r="AK286" s="334" t="str">
        <f>IF($B286="","",INDEX('All CCC'!AK$7:AK$754,MATCH(WatchList!$B286,'All CCC'!$B$7:$B$754,0)))</f>
        <v/>
      </c>
      <c r="AL286" s="334" t="str">
        <f>IF($B286="","",INDEX('All CCC'!AL$7:AL$754,MATCH(WatchList!$B286,'All CCC'!$B$7:$B$754,0)))</f>
        <v/>
      </c>
      <c r="AM286" s="334" t="str">
        <f>IF($B286="","",INDEX('All CCC'!AM$7:AM$754,MATCH(WatchList!$B286,'All CCC'!$B$7:$B$754,0)))</f>
        <v/>
      </c>
      <c r="AN286" s="334" t="str">
        <f>IF($B286="","",INDEX('All CCC'!AN$7:AN$754,MATCH(WatchList!$B286,'All CCC'!$B$7:$B$754,0)))</f>
        <v/>
      </c>
      <c r="AO286" s="334" t="str">
        <f>IF($B286="","",INDEX('All CCC'!AO$7:AO$754,MATCH(WatchList!$B286,'All CCC'!$B$7:$B$754,0)))</f>
        <v/>
      </c>
      <c r="AP286" s="334" t="str">
        <f>IF($B286="","",INDEX('All CCC'!AP$7:AP$754,MATCH(WatchList!$B286,'All CCC'!$B$7:$B$754,0)))</f>
        <v/>
      </c>
      <c r="AQ286" s="334" t="str">
        <f>IF($B286="","",INDEX('All CCC'!AQ$7:AQ$754,MATCH(WatchList!$B286,'All CCC'!$B$7:$B$754,0)))</f>
        <v/>
      </c>
      <c r="AR286" s="334" t="str">
        <f>IF($B286="","",INDEX('All CCC'!AR$7:AR$754,MATCH(WatchList!$B286,'All CCC'!$B$7:$B$754,0)))</f>
        <v/>
      </c>
      <c r="AS286" s="334" t="str">
        <f>IF($B286="","",INDEX('All CCC'!AS$7:AS$754,MATCH(WatchList!$B286,'All CCC'!$B$7:$B$754,0)))</f>
        <v/>
      </c>
      <c r="AT286" s="334" t="str">
        <f>IF($B286="","",INDEX('All CCC'!AT$7:AT$754,MATCH(WatchList!$B286,'All CCC'!$B$7:$B$754,0)))</f>
        <v/>
      </c>
      <c r="AU286" s="334" t="str">
        <f>IF($B286="","",INDEX('All CCC'!AU$7:AU$754,MATCH(WatchList!$B286,'All CCC'!$B$7:$B$754,0)))</f>
        <v/>
      </c>
      <c r="AV286" s="334" t="str">
        <f>IF($B286="","",INDEX('All CCC'!AV$7:AV$754,MATCH(WatchList!$B286,'All CCC'!$B$7:$B$754,0)))</f>
        <v/>
      </c>
      <c r="AW286" s="334" t="str">
        <f>IF($B286="","",INDEX('All CCC'!AW$7:AW$754,MATCH(WatchList!$B286,'All CCC'!$B$7:$B$754,0)))</f>
        <v/>
      </c>
      <c r="AX286" s="334" t="str">
        <f>IF($B286="","",INDEX('All CCC'!AX$7:AX$754,MATCH(WatchList!$B286,'All CCC'!$B$7:$B$754,0)))</f>
        <v/>
      </c>
      <c r="AY286" s="334" t="str">
        <f>IF($B286="","",INDEX('All CCC'!AY$7:AY$754,MATCH(WatchList!$B286,'All CCC'!$B$7:$B$754,0)))</f>
        <v/>
      </c>
      <c r="AZ286" s="334" t="str">
        <f>IF($B286="","",INDEX('All CCC'!AZ$7:AZ$754,MATCH(WatchList!$B286,'All CCC'!$B$7:$B$754,0)))</f>
        <v/>
      </c>
      <c r="BA286" s="334" t="str">
        <f>IF($B286="","",INDEX('All CCC'!BA$7:BA$754,MATCH(WatchList!$B286,'All CCC'!$B$7:$B$754,0)))</f>
        <v/>
      </c>
      <c r="BB286" s="334" t="str">
        <f>IF($B286="","",INDEX('All CCC'!BB$7:BB$754,MATCH(WatchList!$B286,'All CCC'!$B$7:$B$754,0)))</f>
        <v/>
      </c>
      <c r="BC286" s="334" t="str">
        <f>IF($B286="","",INDEX('All CCC'!BC$7:BC$754,MATCH(WatchList!$B286,'All CCC'!$B$7:$B$754,0)))</f>
        <v/>
      </c>
      <c r="BD286" s="334" t="str">
        <f>IF($B286="","",INDEX('All CCC'!BD$7:BD$754,MATCH(WatchList!$B286,'All CCC'!$B$7:$B$754,0)))</f>
        <v/>
      </c>
      <c r="BE286" s="334" t="str">
        <f>IF($B286="","",INDEX('All CCC'!BE$7:BE$754,MATCH(WatchList!$B286,'All CCC'!$B$7:$B$754,0)))</f>
        <v/>
      </c>
      <c r="BF286" s="334" t="str">
        <f>IF($B286="","",INDEX('All CCC'!BF$7:BF$754,MATCH(WatchList!$B286,'All CCC'!$B$7:$B$754,0)))</f>
        <v/>
      </c>
      <c r="BG286" s="334" t="str">
        <f>IF($B286="","",INDEX('All CCC'!BG$7:BG$754,MATCH(WatchList!$B286,'All CCC'!$B$7:$B$754,0)))</f>
        <v/>
      </c>
    </row>
    <row r="287" spans="1:59" x14ac:dyDescent="0.2">
      <c r="A287" s="333" t="str">
        <f>IF($B287="","",INDEX('All CCC'!A$7:A$754,MATCH(WatchList!$B287,'All CCC'!$B$7:$B$754,0)))</f>
        <v/>
      </c>
      <c r="B287" s="127"/>
      <c r="C287" s="334" t="str">
        <f>IF($B287="","",INDEX('All CCC'!C$7:C$754,MATCH(WatchList!$B287,'All CCC'!$B$7:$B$754,0)))</f>
        <v/>
      </c>
      <c r="D287" s="334" t="str">
        <f>IF($B287="","",INDEX('All CCC'!D$7:D$754,MATCH(WatchList!$B287,'All CCC'!$B$7:$B$754,0)))</f>
        <v/>
      </c>
      <c r="E287" s="334" t="str">
        <f>IF($B287="","",INDEX('All CCC'!E$7:E$754,MATCH(WatchList!$B287,'All CCC'!$B$7:$B$754,0)))</f>
        <v/>
      </c>
      <c r="F287" s="334" t="str">
        <f>IF($B287="","",INDEX('All CCC'!F$7:F$754,MATCH(WatchList!$B287,'All CCC'!$B$7:$B$754,0)))</f>
        <v/>
      </c>
      <c r="G287" s="334" t="str">
        <f>IF($B287="","",INDEX('All CCC'!G$7:G$754,MATCH(WatchList!$B287,'All CCC'!$B$7:$B$754,0)))</f>
        <v/>
      </c>
      <c r="H287" s="334" t="str">
        <f>IF($B287="","",INDEX('All CCC'!H$7:H$754,MATCH(WatchList!$B287,'All CCC'!$B$7:$B$754,0)))</f>
        <v/>
      </c>
      <c r="I287" s="334" t="str">
        <f>IF($B287="","",INDEX('All CCC'!I$7:I$754,MATCH(WatchList!$B287,'All CCC'!$B$7:$B$754,0)))</f>
        <v/>
      </c>
      <c r="J287" s="334" t="str">
        <f>IF($B287="","",INDEX('All CCC'!J$7:J$754,MATCH(WatchList!$B287,'All CCC'!$B$7:$B$754,0)))</f>
        <v/>
      </c>
      <c r="K287" s="334" t="str">
        <f>IF($B287="","",INDEX('All CCC'!K$7:K$754,MATCH(WatchList!$B287,'All CCC'!$B$7:$B$754,0)))</f>
        <v/>
      </c>
      <c r="L287" s="334" t="str">
        <f>IF($B287="","",INDEX('All CCC'!L$7:L$754,MATCH(WatchList!$B287,'All CCC'!$B$7:$B$754,0)))</f>
        <v/>
      </c>
      <c r="M287" s="334" t="str">
        <f>IF($B287="","",INDEX('All CCC'!M$7:M$754,MATCH(WatchList!$B287,'All CCC'!$B$7:$B$754,0)))</f>
        <v/>
      </c>
      <c r="N287" s="334" t="str">
        <f>IF($B287="","",INDEX('All CCC'!N$7:N$754,MATCH(WatchList!$B287,'All CCC'!$B$7:$B$754,0)))</f>
        <v/>
      </c>
      <c r="O287" s="334" t="str">
        <f>IF($B287="","",INDEX('All CCC'!O$7:O$754,MATCH(WatchList!$B287,'All CCC'!$B$7:$B$754,0)))</f>
        <v/>
      </c>
      <c r="P287" s="335" t="str">
        <f>IF($B287="","",INDEX('All CCC'!P$7:P$754,MATCH(WatchList!$B287,'All CCC'!$B$7:$B$754,0)))</f>
        <v/>
      </c>
      <c r="Q287" s="335" t="str">
        <f>IF($B287="","",INDEX('All CCC'!Q$7:Q$754,MATCH(WatchList!$B287,'All CCC'!$B$7:$B$754,0)))</f>
        <v/>
      </c>
      <c r="R287" s="334" t="str">
        <f>IF($B287="","",INDEX('All CCC'!R$7:R$754,MATCH(WatchList!$B287,'All CCC'!$B$7:$B$754,0)))</f>
        <v/>
      </c>
      <c r="S287" s="334" t="str">
        <f>IF($B287="","",INDEX('All CCC'!S$7:S$754,MATCH(WatchList!$B287,'All CCC'!$B$7:$B$754,0)))</f>
        <v/>
      </c>
      <c r="T287" s="334" t="str">
        <f>IF($B287="","",INDEX('All CCC'!T$7:T$754,MATCH(WatchList!$B287,'All CCC'!$B$7:$B$754,0)))</f>
        <v/>
      </c>
      <c r="U287" s="334" t="str">
        <f>IF($B287="","",INDEX('All CCC'!U$7:U$754,MATCH(WatchList!$B287,'All CCC'!$B$7:$B$754,0)))</f>
        <v/>
      </c>
      <c r="V287" s="334" t="str">
        <f>IF($B287="","",INDEX('All CCC'!V$7:V$754,MATCH(WatchList!$B287,'All CCC'!$B$7:$B$754,0)))</f>
        <v/>
      </c>
      <c r="W287" s="334" t="str">
        <f>IF($B287="","",INDEX('All CCC'!W$7:W$754,MATCH(WatchList!$B287,'All CCC'!$B$7:$B$754,0)))</f>
        <v/>
      </c>
      <c r="X287" s="334" t="str">
        <f>IF($B287="","",INDEX('All CCC'!X$7:X$754,MATCH(WatchList!$B287,'All CCC'!$B$7:$B$754,0)))</f>
        <v/>
      </c>
      <c r="Y287" s="334" t="str">
        <f>IF($B287="","",INDEX('All CCC'!Y$7:Y$754,MATCH(WatchList!$B287,'All CCC'!$B$7:$B$754,0)))</f>
        <v/>
      </c>
      <c r="Z287" s="334" t="str">
        <f>IF($B287="","",INDEX('All CCC'!Z$7:Z$754,MATCH(WatchList!$B287,'All CCC'!$B$7:$B$754,0)))</f>
        <v/>
      </c>
      <c r="AA287" s="334" t="str">
        <f>IF($B287="","",INDEX('All CCC'!AA$7:AA$754,MATCH(WatchList!$B287,'All CCC'!$B$7:$B$754,0)))</f>
        <v/>
      </c>
      <c r="AB287" s="334" t="str">
        <f>IF($B287="","",INDEX('All CCC'!AB$7:AB$754,MATCH(WatchList!$B287,'All CCC'!$B$7:$B$754,0)))</f>
        <v/>
      </c>
      <c r="AC287" s="334" t="str">
        <f>IF($B287="","",INDEX('All CCC'!AC$7:AC$754,MATCH(WatchList!$B287,'All CCC'!$B$7:$B$754,0)))</f>
        <v/>
      </c>
      <c r="AD287" s="334" t="str">
        <f>IF($B287="","",INDEX('All CCC'!AD$7:AD$754,MATCH(WatchList!$B287,'All CCC'!$B$7:$B$754,0)))</f>
        <v/>
      </c>
      <c r="AE287" s="334" t="str">
        <f>IF($B287="","",INDEX('All CCC'!AE$7:AE$754,MATCH(WatchList!$B287,'All CCC'!$B$7:$B$754,0)))</f>
        <v/>
      </c>
      <c r="AF287" s="334" t="str">
        <f>IF($B287="","",INDEX('All CCC'!AF$7:AF$754,MATCH(WatchList!$B287,'All CCC'!$B$7:$B$754,0)))</f>
        <v/>
      </c>
      <c r="AG287" s="334" t="str">
        <f>IF($B287="","",INDEX('All CCC'!AG$7:AG$754,MATCH(WatchList!$B287,'All CCC'!$B$7:$B$754,0)))</f>
        <v/>
      </c>
      <c r="AH287" s="334" t="str">
        <f>IF($B287="","",INDEX('All CCC'!AH$7:AH$754,MATCH(WatchList!$B287,'All CCC'!$B$7:$B$754,0)))</f>
        <v/>
      </c>
      <c r="AI287" s="334" t="str">
        <f>IF($B287="","",INDEX('All CCC'!AI$7:AI$754,MATCH(WatchList!$B287,'All CCC'!$B$7:$B$754,0)))</f>
        <v/>
      </c>
      <c r="AJ287" s="334" t="str">
        <f>IF($B287="","",INDEX('All CCC'!AJ$7:AJ$754,MATCH(WatchList!$B287,'All CCC'!$B$7:$B$754,0)))</f>
        <v/>
      </c>
      <c r="AK287" s="334" t="str">
        <f>IF($B287="","",INDEX('All CCC'!AK$7:AK$754,MATCH(WatchList!$B287,'All CCC'!$B$7:$B$754,0)))</f>
        <v/>
      </c>
      <c r="AL287" s="334" t="str">
        <f>IF($B287="","",INDEX('All CCC'!AL$7:AL$754,MATCH(WatchList!$B287,'All CCC'!$B$7:$B$754,0)))</f>
        <v/>
      </c>
      <c r="AM287" s="334" t="str">
        <f>IF($B287="","",INDEX('All CCC'!AM$7:AM$754,MATCH(WatchList!$B287,'All CCC'!$B$7:$B$754,0)))</f>
        <v/>
      </c>
      <c r="AN287" s="334" t="str">
        <f>IF($B287="","",INDEX('All CCC'!AN$7:AN$754,MATCH(WatchList!$B287,'All CCC'!$B$7:$B$754,0)))</f>
        <v/>
      </c>
      <c r="AO287" s="334" t="str">
        <f>IF($B287="","",INDEX('All CCC'!AO$7:AO$754,MATCH(WatchList!$B287,'All CCC'!$B$7:$B$754,0)))</f>
        <v/>
      </c>
      <c r="AP287" s="334" t="str">
        <f>IF($B287="","",INDEX('All CCC'!AP$7:AP$754,MATCH(WatchList!$B287,'All CCC'!$B$7:$B$754,0)))</f>
        <v/>
      </c>
      <c r="AQ287" s="334" t="str">
        <f>IF($B287="","",INDEX('All CCC'!AQ$7:AQ$754,MATCH(WatchList!$B287,'All CCC'!$B$7:$B$754,0)))</f>
        <v/>
      </c>
      <c r="AR287" s="334" t="str">
        <f>IF($B287="","",INDEX('All CCC'!AR$7:AR$754,MATCH(WatchList!$B287,'All CCC'!$B$7:$B$754,0)))</f>
        <v/>
      </c>
      <c r="AS287" s="334" t="str">
        <f>IF($B287="","",INDEX('All CCC'!AS$7:AS$754,MATCH(WatchList!$B287,'All CCC'!$B$7:$B$754,0)))</f>
        <v/>
      </c>
      <c r="AT287" s="334" t="str">
        <f>IF($B287="","",INDEX('All CCC'!AT$7:AT$754,MATCH(WatchList!$B287,'All CCC'!$B$7:$B$754,0)))</f>
        <v/>
      </c>
      <c r="AU287" s="334" t="str">
        <f>IF($B287="","",INDEX('All CCC'!AU$7:AU$754,MATCH(WatchList!$B287,'All CCC'!$B$7:$B$754,0)))</f>
        <v/>
      </c>
      <c r="AV287" s="334" t="str">
        <f>IF($B287="","",INDEX('All CCC'!AV$7:AV$754,MATCH(WatchList!$B287,'All CCC'!$B$7:$B$754,0)))</f>
        <v/>
      </c>
      <c r="AW287" s="334" t="str">
        <f>IF($B287="","",INDEX('All CCC'!AW$7:AW$754,MATCH(WatchList!$B287,'All CCC'!$B$7:$B$754,0)))</f>
        <v/>
      </c>
      <c r="AX287" s="334" t="str">
        <f>IF($B287="","",INDEX('All CCC'!AX$7:AX$754,MATCH(WatchList!$B287,'All CCC'!$B$7:$B$754,0)))</f>
        <v/>
      </c>
      <c r="AY287" s="334" t="str">
        <f>IF($B287="","",INDEX('All CCC'!AY$7:AY$754,MATCH(WatchList!$B287,'All CCC'!$B$7:$B$754,0)))</f>
        <v/>
      </c>
      <c r="AZ287" s="334" t="str">
        <f>IF($B287="","",INDEX('All CCC'!AZ$7:AZ$754,MATCH(WatchList!$B287,'All CCC'!$B$7:$B$754,0)))</f>
        <v/>
      </c>
      <c r="BA287" s="334" t="str">
        <f>IF($B287="","",INDEX('All CCC'!BA$7:BA$754,MATCH(WatchList!$B287,'All CCC'!$B$7:$B$754,0)))</f>
        <v/>
      </c>
      <c r="BB287" s="334" t="str">
        <f>IF($B287="","",INDEX('All CCC'!BB$7:BB$754,MATCH(WatchList!$B287,'All CCC'!$B$7:$B$754,0)))</f>
        <v/>
      </c>
      <c r="BC287" s="334" t="str">
        <f>IF($B287="","",INDEX('All CCC'!BC$7:BC$754,MATCH(WatchList!$B287,'All CCC'!$B$7:$B$754,0)))</f>
        <v/>
      </c>
      <c r="BD287" s="334" t="str">
        <f>IF($B287="","",INDEX('All CCC'!BD$7:BD$754,MATCH(WatchList!$B287,'All CCC'!$B$7:$B$754,0)))</f>
        <v/>
      </c>
      <c r="BE287" s="334" t="str">
        <f>IF($B287="","",INDEX('All CCC'!BE$7:BE$754,MATCH(WatchList!$B287,'All CCC'!$B$7:$B$754,0)))</f>
        <v/>
      </c>
      <c r="BF287" s="334" t="str">
        <f>IF($B287="","",INDEX('All CCC'!BF$7:BF$754,MATCH(WatchList!$B287,'All CCC'!$B$7:$B$754,0)))</f>
        <v/>
      </c>
      <c r="BG287" s="334" t="str">
        <f>IF($B287="","",INDEX('All CCC'!BG$7:BG$754,MATCH(WatchList!$B287,'All CCC'!$B$7:$B$754,0)))</f>
        <v/>
      </c>
    </row>
    <row r="288" spans="1:59" x14ac:dyDescent="0.2">
      <c r="A288" s="333" t="str">
        <f>IF($B288="","",INDEX('All CCC'!A$7:A$754,MATCH(WatchList!$B288,'All CCC'!$B$7:$B$754,0)))</f>
        <v/>
      </c>
      <c r="B288" s="127"/>
      <c r="C288" s="334" t="str">
        <f>IF($B288="","",INDEX('All CCC'!C$7:C$754,MATCH(WatchList!$B288,'All CCC'!$B$7:$B$754,0)))</f>
        <v/>
      </c>
      <c r="D288" s="334" t="str">
        <f>IF($B288="","",INDEX('All CCC'!D$7:D$754,MATCH(WatchList!$B288,'All CCC'!$B$7:$B$754,0)))</f>
        <v/>
      </c>
      <c r="E288" s="334" t="str">
        <f>IF($B288="","",INDEX('All CCC'!E$7:E$754,MATCH(WatchList!$B288,'All CCC'!$B$7:$B$754,0)))</f>
        <v/>
      </c>
      <c r="F288" s="334" t="str">
        <f>IF($B288="","",INDEX('All CCC'!F$7:F$754,MATCH(WatchList!$B288,'All CCC'!$B$7:$B$754,0)))</f>
        <v/>
      </c>
      <c r="G288" s="334" t="str">
        <f>IF($B288="","",INDEX('All CCC'!G$7:G$754,MATCH(WatchList!$B288,'All CCC'!$B$7:$B$754,0)))</f>
        <v/>
      </c>
      <c r="H288" s="334" t="str">
        <f>IF($B288="","",INDEX('All CCC'!H$7:H$754,MATCH(WatchList!$B288,'All CCC'!$B$7:$B$754,0)))</f>
        <v/>
      </c>
      <c r="I288" s="334" t="str">
        <f>IF($B288="","",INDEX('All CCC'!I$7:I$754,MATCH(WatchList!$B288,'All CCC'!$B$7:$B$754,0)))</f>
        <v/>
      </c>
      <c r="J288" s="334" t="str">
        <f>IF($B288="","",INDEX('All CCC'!J$7:J$754,MATCH(WatchList!$B288,'All CCC'!$B$7:$B$754,0)))</f>
        <v/>
      </c>
      <c r="K288" s="334" t="str">
        <f>IF($B288="","",INDEX('All CCC'!K$7:K$754,MATCH(WatchList!$B288,'All CCC'!$B$7:$B$754,0)))</f>
        <v/>
      </c>
      <c r="L288" s="334" t="str">
        <f>IF($B288="","",INDEX('All CCC'!L$7:L$754,MATCH(WatchList!$B288,'All CCC'!$B$7:$B$754,0)))</f>
        <v/>
      </c>
      <c r="M288" s="334" t="str">
        <f>IF($B288="","",INDEX('All CCC'!M$7:M$754,MATCH(WatchList!$B288,'All CCC'!$B$7:$B$754,0)))</f>
        <v/>
      </c>
      <c r="N288" s="334" t="str">
        <f>IF($B288="","",INDEX('All CCC'!N$7:N$754,MATCH(WatchList!$B288,'All CCC'!$B$7:$B$754,0)))</f>
        <v/>
      </c>
      <c r="O288" s="334" t="str">
        <f>IF($B288="","",INDEX('All CCC'!O$7:O$754,MATCH(WatchList!$B288,'All CCC'!$B$7:$B$754,0)))</f>
        <v/>
      </c>
      <c r="P288" s="335" t="str">
        <f>IF($B288="","",INDEX('All CCC'!P$7:P$754,MATCH(WatchList!$B288,'All CCC'!$B$7:$B$754,0)))</f>
        <v/>
      </c>
      <c r="Q288" s="335" t="str">
        <f>IF($B288="","",INDEX('All CCC'!Q$7:Q$754,MATCH(WatchList!$B288,'All CCC'!$B$7:$B$754,0)))</f>
        <v/>
      </c>
      <c r="R288" s="334" t="str">
        <f>IF($B288="","",INDEX('All CCC'!R$7:R$754,MATCH(WatchList!$B288,'All CCC'!$B$7:$B$754,0)))</f>
        <v/>
      </c>
      <c r="S288" s="334" t="str">
        <f>IF($B288="","",INDEX('All CCC'!S$7:S$754,MATCH(WatchList!$B288,'All CCC'!$B$7:$B$754,0)))</f>
        <v/>
      </c>
      <c r="T288" s="334" t="str">
        <f>IF($B288="","",INDEX('All CCC'!T$7:T$754,MATCH(WatchList!$B288,'All CCC'!$B$7:$B$754,0)))</f>
        <v/>
      </c>
      <c r="U288" s="334" t="str">
        <f>IF($B288="","",INDEX('All CCC'!U$7:U$754,MATCH(WatchList!$B288,'All CCC'!$B$7:$B$754,0)))</f>
        <v/>
      </c>
      <c r="V288" s="334" t="str">
        <f>IF($B288="","",INDEX('All CCC'!V$7:V$754,MATCH(WatchList!$B288,'All CCC'!$B$7:$B$754,0)))</f>
        <v/>
      </c>
      <c r="W288" s="334" t="str">
        <f>IF($B288="","",INDEX('All CCC'!W$7:W$754,MATCH(WatchList!$B288,'All CCC'!$B$7:$B$754,0)))</f>
        <v/>
      </c>
      <c r="X288" s="334" t="str">
        <f>IF($B288="","",INDEX('All CCC'!X$7:X$754,MATCH(WatchList!$B288,'All CCC'!$B$7:$B$754,0)))</f>
        <v/>
      </c>
      <c r="Y288" s="334" t="str">
        <f>IF($B288="","",INDEX('All CCC'!Y$7:Y$754,MATCH(WatchList!$B288,'All CCC'!$B$7:$B$754,0)))</f>
        <v/>
      </c>
      <c r="Z288" s="334" t="str">
        <f>IF($B288="","",INDEX('All CCC'!Z$7:Z$754,MATCH(WatchList!$B288,'All CCC'!$B$7:$B$754,0)))</f>
        <v/>
      </c>
      <c r="AA288" s="334" t="str">
        <f>IF($B288="","",INDEX('All CCC'!AA$7:AA$754,MATCH(WatchList!$B288,'All CCC'!$B$7:$B$754,0)))</f>
        <v/>
      </c>
      <c r="AB288" s="334" t="str">
        <f>IF($B288="","",INDEX('All CCC'!AB$7:AB$754,MATCH(WatchList!$B288,'All CCC'!$B$7:$B$754,0)))</f>
        <v/>
      </c>
      <c r="AC288" s="334" t="str">
        <f>IF($B288="","",INDEX('All CCC'!AC$7:AC$754,MATCH(WatchList!$B288,'All CCC'!$B$7:$B$754,0)))</f>
        <v/>
      </c>
      <c r="AD288" s="334" t="str">
        <f>IF($B288="","",INDEX('All CCC'!AD$7:AD$754,MATCH(WatchList!$B288,'All CCC'!$B$7:$B$754,0)))</f>
        <v/>
      </c>
      <c r="AE288" s="334" t="str">
        <f>IF($B288="","",INDEX('All CCC'!AE$7:AE$754,MATCH(WatchList!$B288,'All CCC'!$B$7:$B$754,0)))</f>
        <v/>
      </c>
      <c r="AF288" s="334" t="str">
        <f>IF($B288="","",INDEX('All CCC'!AF$7:AF$754,MATCH(WatchList!$B288,'All CCC'!$B$7:$B$754,0)))</f>
        <v/>
      </c>
      <c r="AG288" s="334" t="str">
        <f>IF($B288="","",INDEX('All CCC'!AG$7:AG$754,MATCH(WatchList!$B288,'All CCC'!$B$7:$B$754,0)))</f>
        <v/>
      </c>
      <c r="AH288" s="334" t="str">
        <f>IF($B288="","",INDEX('All CCC'!AH$7:AH$754,MATCH(WatchList!$B288,'All CCC'!$B$7:$B$754,0)))</f>
        <v/>
      </c>
      <c r="AI288" s="334" t="str">
        <f>IF($B288="","",INDEX('All CCC'!AI$7:AI$754,MATCH(WatchList!$B288,'All CCC'!$B$7:$B$754,0)))</f>
        <v/>
      </c>
      <c r="AJ288" s="334" t="str">
        <f>IF($B288="","",INDEX('All CCC'!AJ$7:AJ$754,MATCH(WatchList!$B288,'All CCC'!$B$7:$B$754,0)))</f>
        <v/>
      </c>
      <c r="AK288" s="334" t="str">
        <f>IF($B288="","",INDEX('All CCC'!AK$7:AK$754,MATCH(WatchList!$B288,'All CCC'!$B$7:$B$754,0)))</f>
        <v/>
      </c>
      <c r="AL288" s="334" t="str">
        <f>IF($B288="","",INDEX('All CCC'!AL$7:AL$754,MATCH(WatchList!$B288,'All CCC'!$B$7:$B$754,0)))</f>
        <v/>
      </c>
      <c r="AM288" s="334" t="str">
        <f>IF($B288="","",INDEX('All CCC'!AM$7:AM$754,MATCH(WatchList!$B288,'All CCC'!$B$7:$B$754,0)))</f>
        <v/>
      </c>
      <c r="AN288" s="334" t="str">
        <f>IF($B288="","",INDEX('All CCC'!AN$7:AN$754,MATCH(WatchList!$B288,'All CCC'!$B$7:$B$754,0)))</f>
        <v/>
      </c>
      <c r="AO288" s="334" t="str">
        <f>IF($B288="","",INDEX('All CCC'!AO$7:AO$754,MATCH(WatchList!$B288,'All CCC'!$B$7:$B$754,0)))</f>
        <v/>
      </c>
      <c r="AP288" s="334" t="str">
        <f>IF($B288="","",INDEX('All CCC'!AP$7:AP$754,MATCH(WatchList!$B288,'All CCC'!$B$7:$B$754,0)))</f>
        <v/>
      </c>
      <c r="AQ288" s="334" t="str">
        <f>IF($B288="","",INDEX('All CCC'!AQ$7:AQ$754,MATCH(WatchList!$B288,'All CCC'!$B$7:$B$754,0)))</f>
        <v/>
      </c>
      <c r="AR288" s="334" t="str">
        <f>IF($B288="","",INDEX('All CCC'!AR$7:AR$754,MATCH(WatchList!$B288,'All CCC'!$B$7:$B$754,0)))</f>
        <v/>
      </c>
      <c r="AS288" s="334" t="str">
        <f>IF($B288="","",INDEX('All CCC'!AS$7:AS$754,MATCH(WatchList!$B288,'All CCC'!$B$7:$B$754,0)))</f>
        <v/>
      </c>
      <c r="AT288" s="334" t="str">
        <f>IF($B288="","",INDEX('All CCC'!AT$7:AT$754,MATCH(WatchList!$B288,'All CCC'!$B$7:$B$754,0)))</f>
        <v/>
      </c>
      <c r="AU288" s="334" t="str">
        <f>IF($B288="","",INDEX('All CCC'!AU$7:AU$754,MATCH(WatchList!$B288,'All CCC'!$B$7:$B$754,0)))</f>
        <v/>
      </c>
      <c r="AV288" s="334" t="str">
        <f>IF($B288="","",INDEX('All CCC'!AV$7:AV$754,MATCH(WatchList!$B288,'All CCC'!$B$7:$B$754,0)))</f>
        <v/>
      </c>
      <c r="AW288" s="334" t="str">
        <f>IF($B288="","",INDEX('All CCC'!AW$7:AW$754,MATCH(WatchList!$B288,'All CCC'!$B$7:$B$754,0)))</f>
        <v/>
      </c>
      <c r="AX288" s="334" t="str">
        <f>IF($B288="","",INDEX('All CCC'!AX$7:AX$754,MATCH(WatchList!$B288,'All CCC'!$B$7:$B$754,0)))</f>
        <v/>
      </c>
      <c r="AY288" s="334" t="str">
        <f>IF($B288="","",INDEX('All CCC'!AY$7:AY$754,MATCH(WatchList!$B288,'All CCC'!$B$7:$B$754,0)))</f>
        <v/>
      </c>
      <c r="AZ288" s="334" t="str">
        <f>IF($B288="","",INDEX('All CCC'!AZ$7:AZ$754,MATCH(WatchList!$B288,'All CCC'!$B$7:$B$754,0)))</f>
        <v/>
      </c>
      <c r="BA288" s="334" t="str">
        <f>IF($B288="","",INDEX('All CCC'!BA$7:BA$754,MATCH(WatchList!$B288,'All CCC'!$B$7:$B$754,0)))</f>
        <v/>
      </c>
      <c r="BB288" s="334" t="str">
        <f>IF($B288="","",INDEX('All CCC'!BB$7:BB$754,MATCH(WatchList!$B288,'All CCC'!$B$7:$B$754,0)))</f>
        <v/>
      </c>
      <c r="BC288" s="334" t="str">
        <f>IF($B288="","",INDEX('All CCC'!BC$7:BC$754,MATCH(WatchList!$B288,'All CCC'!$B$7:$B$754,0)))</f>
        <v/>
      </c>
      <c r="BD288" s="334" t="str">
        <f>IF($B288="","",INDEX('All CCC'!BD$7:BD$754,MATCH(WatchList!$B288,'All CCC'!$B$7:$B$754,0)))</f>
        <v/>
      </c>
      <c r="BE288" s="334" t="str">
        <f>IF($B288="","",INDEX('All CCC'!BE$7:BE$754,MATCH(WatchList!$B288,'All CCC'!$B$7:$B$754,0)))</f>
        <v/>
      </c>
      <c r="BF288" s="334" t="str">
        <f>IF($B288="","",INDEX('All CCC'!BF$7:BF$754,MATCH(WatchList!$B288,'All CCC'!$B$7:$B$754,0)))</f>
        <v/>
      </c>
      <c r="BG288" s="334" t="str">
        <f>IF($B288="","",INDEX('All CCC'!BG$7:BG$754,MATCH(WatchList!$B288,'All CCC'!$B$7:$B$754,0)))</f>
        <v/>
      </c>
    </row>
    <row r="289" spans="1:59" x14ac:dyDescent="0.2">
      <c r="A289" s="333" t="str">
        <f>IF($B289="","",INDEX('All CCC'!A$7:A$754,MATCH(WatchList!$B289,'All CCC'!$B$7:$B$754,0)))</f>
        <v/>
      </c>
      <c r="B289" s="127"/>
      <c r="C289" s="334" t="str">
        <f>IF($B289="","",INDEX('All CCC'!C$7:C$754,MATCH(WatchList!$B289,'All CCC'!$B$7:$B$754,0)))</f>
        <v/>
      </c>
      <c r="D289" s="334" t="str">
        <f>IF($B289="","",INDEX('All CCC'!D$7:D$754,MATCH(WatchList!$B289,'All CCC'!$B$7:$B$754,0)))</f>
        <v/>
      </c>
      <c r="E289" s="334" t="str">
        <f>IF($B289="","",INDEX('All CCC'!E$7:E$754,MATCH(WatchList!$B289,'All CCC'!$B$7:$B$754,0)))</f>
        <v/>
      </c>
      <c r="F289" s="334" t="str">
        <f>IF($B289="","",INDEX('All CCC'!F$7:F$754,MATCH(WatchList!$B289,'All CCC'!$B$7:$B$754,0)))</f>
        <v/>
      </c>
      <c r="G289" s="334" t="str">
        <f>IF($B289="","",INDEX('All CCC'!G$7:G$754,MATCH(WatchList!$B289,'All CCC'!$B$7:$B$754,0)))</f>
        <v/>
      </c>
      <c r="H289" s="334" t="str">
        <f>IF($B289="","",INDEX('All CCC'!H$7:H$754,MATCH(WatchList!$B289,'All CCC'!$B$7:$B$754,0)))</f>
        <v/>
      </c>
      <c r="I289" s="334" t="str">
        <f>IF($B289="","",INDEX('All CCC'!I$7:I$754,MATCH(WatchList!$B289,'All CCC'!$B$7:$B$754,0)))</f>
        <v/>
      </c>
      <c r="J289" s="334" t="str">
        <f>IF($B289="","",INDEX('All CCC'!J$7:J$754,MATCH(WatchList!$B289,'All CCC'!$B$7:$B$754,0)))</f>
        <v/>
      </c>
      <c r="K289" s="334" t="str">
        <f>IF($B289="","",INDEX('All CCC'!K$7:K$754,MATCH(WatchList!$B289,'All CCC'!$B$7:$B$754,0)))</f>
        <v/>
      </c>
      <c r="L289" s="334" t="str">
        <f>IF($B289="","",INDEX('All CCC'!L$7:L$754,MATCH(WatchList!$B289,'All CCC'!$B$7:$B$754,0)))</f>
        <v/>
      </c>
      <c r="M289" s="334" t="str">
        <f>IF($B289="","",INDEX('All CCC'!M$7:M$754,MATCH(WatchList!$B289,'All CCC'!$B$7:$B$754,0)))</f>
        <v/>
      </c>
      <c r="N289" s="334" t="str">
        <f>IF($B289="","",INDEX('All CCC'!N$7:N$754,MATCH(WatchList!$B289,'All CCC'!$B$7:$B$754,0)))</f>
        <v/>
      </c>
      <c r="O289" s="334" t="str">
        <f>IF($B289="","",INDEX('All CCC'!O$7:O$754,MATCH(WatchList!$B289,'All CCC'!$B$7:$B$754,0)))</f>
        <v/>
      </c>
      <c r="P289" s="335" t="str">
        <f>IF($B289="","",INDEX('All CCC'!P$7:P$754,MATCH(WatchList!$B289,'All CCC'!$B$7:$B$754,0)))</f>
        <v/>
      </c>
      <c r="Q289" s="335" t="str">
        <f>IF($B289="","",INDEX('All CCC'!Q$7:Q$754,MATCH(WatchList!$B289,'All CCC'!$B$7:$B$754,0)))</f>
        <v/>
      </c>
      <c r="R289" s="334" t="str">
        <f>IF($B289="","",INDEX('All CCC'!R$7:R$754,MATCH(WatchList!$B289,'All CCC'!$B$7:$B$754,0)))</f>
        <v/>
      </c>
      <c r="S289" s="334" t="str">
        <f>IF($B289="","",INDEX('All CCC'!S$7:S$754,MATCH(WatchList!$B289,'All CCC'!$B$7:$B$754,0)))</f>
        <v/>
      </c>
      <c r="T289" s="334" t="str">
        <f>IF($B289="","",INDEX('All CCC'!T$7:T$754,MATCH(WatchList!$B289,'All CCC'!$B$7:$B$754,0)))</f>
        <v/>
      </c>
      <c r="U289" s="334" t="str">
        <f>IF($B289="","",INDEX('All CCC'!U$7:U$754,MATCH(WatchList!$B289,'All CCC'!$B$7:$B$754,0)))</f>
        <v/>
      </c>
      <c r="V289" s="334" t="str">
        <f>IF($B289="","",INDEX('All CCC'!V$7:V$754,MATCH(WatchList!$B289,'All CCC'!$B$7:$B$754,0)))</f>
        <v/>
      </c>
      <c r="W289" s="334" t="str">
        <f>IF($B289="","",INDEX('All CCC'!W$7:W$754,MATCH(WatchList!$B289,'All CCC'!$B$7:$B$754,0)))</f>
        <v/>
      </c>
      <c r="X289" s="334" t="str">
        <f>IF($B289="","",INDEX('All CCC'!X$7:X$754,MATCH(WatchList!$B289,'All CCC'!$B$7:$B$754,0)))</f>
        <v/>
      </c>
      <c r="Y289" s="334" t="str">
        <f>IF($B289="","",INDEX('All CCC'!Y$7:Y$754,MATCH(WatchList!$B289,'All CCC'!$B$7:$B$754,0)))</f>
        <v/>
      </c>
      <c r="Z289" s="334" t="str">
        <f>IF($B289="","",INDEX('All CCC'!Z$7:Z$754,MATCH(WatchList!$B289,'All CCC'!$B$7:$B$754,0)))</f>
        <v/>
      </c>
      <c r="AA289" s="334" t="str">
        <f>IF($B289="","",INDEX('All CCC'!AA$7:AA$754,MATCH(WatchList!$B289,'All CCC'!$B$7:$B$754,0)))</f>
        <v/>
      </c>
      <c r="AB289" s="334" t="str">
        <f>IF($B289="","",INDEX('All CCC'!AB$7:AB$754,MATCH(WatchList!$B289,'All CCC'!$B$7:$B$754,0)))</f>
        <v/>
      </c>
      <c r="AC289" s="334" t="str">
        <f>IF($B289="","",INDEX('All CCC'!AC$7:AC$754,MATCH(WatchList!$B289,'All CCC'!$B$7:$B$754,0)))</f>
        <v/>
      </c>
      <c r="AD289" s="334" t="str">
        <f>IF($B289="","",INDEX('All CCC'!AD$7:AD$754,MATCH(WatchList!$B289,'All CCC'!$B$7:$B$754,0)))</f>
        <v/>
      </c>
      <c r="AE289" s="334" t="str">
        <f>IF($B289="","",INDEX('All CCC'!AE$7:AE$754,MATCH(WatchList!$B289,'All CCC'!$B$7:$B$754,0)))</f>
        <v/>
      </c>
      <c r="AF289" s="334" t="str">
        <f>IF($B289="","",INDEX('All CCC'!AF$7:AF$754,MATCH(WatchList!$B289,'All CCC'!$B$7:$B$754,0)))</f>
        <v/>
      </c>
      <c r="AG289" s="334" t="str">
        <f>IF($B289="","",INDEX('All CCC'!AG$7:AG$754,MATCH(WatchList!$B289,'All CCC'!$B$7:$B$754,0)))</f>
        <v/>
      </c>
      <c r="AH289" s="334" t="str">
        <f>IF($B289="","",INDEX('All CCC'!AH$7:AH$754,MATCH(WatchList!$B289,'All CCC'!$B$7:$B$754,0)))</f>
        <v/>
      </c>
      <c r="AI289" s="334" t="str">
        <f>IF($B289="","",INDEX('All CCC'!AI$7:AI$754,MATCH(WatchList!$B289,'All CCC'!$B$7:$B$754,0)))</f>
        <v/>
      </c>
      <c r="AJ289" s="334" t="str">
        <f>IF($B289="","",INDEX('All CCC'!AJ$7:AJ$754,MATCH(WatchList!$B289,'All CCC'!$B$7:$B$754,0)))</f>
        <v/>
      </c>
      <c r="AK289" s="334" t="str">
        <f>IF($B289="","",INDEX('All CCC'!AK$7:AK$754,MATCH(WatchList!$B289,'All CCC'!$B$7:$B$754,0)))</f>
        <v/>
      </c>
      <c r="AL289" s="334" t="str">
        <f>IF($B289="","",INDEX('All CCC'!AL$7:AL$754,MATCH(WatchList!$B289,'All CCC'!$B$7:$B$754,0)))</f>
        <v/>
      </c>
      <c r="AM289" s="334" t="str">
        <f>IF($B289="","",INDEX('All CCC'!AM$7:AM$754,MATCH(WatchList!$B289,'All CCC'!$B$7:$B$754,0)))</f>
        <v/>
      </c>
      <c r="AN289" s="334" t="str">
        <f>IF($B289="","",INDEX('All CCC'!AN$7:AN$754,MATCH(WatchList!$B289,'All CCC'!$B$7:$B$754,0)))</f>
        <v/>
      </c>
      <c r="AO289" s="334" t="str">
        <f>IF($B289="","",INDEX('All CCC'!AO$7:AO$754,MATCH(WatchList!$B289,'All CCC'!$B$7:$B$754,0)))</f>
        <v/>
      </c>
      <c r="AP289" s="334" t="str">
        <f>IF($B289="","",INDEX('All CCC'!AP$7:AP$754,MATCH(WatchList!$B289,'All CCC'!$B$7:$B$754,0)))</f>
        <v/>
      </c>
      <c r="AQ289" s="334" t="str">
        <f>IF($B289="","",INDEX('All CCC'!AQ$7:AQ$754,MATCH(WatchList!$B289,'All CCC'!$B$7:$B$754,0)))</f>
        <v/>
      </c>
      <c r="AR289" s="334" t="str">
        <f>IF($B289="","",INDEX('All CCC'!AR$7:AR$754,MATCH(WatchList!$B289,'All CCC'!$B$7:$B$754,0)))</f>
        <v/>
      </c>
      <c r="AS289" s="334" t="str">
        <f>IF($B289="","",INDEX('All CCC'!AS$7:AS$754,MATCH(WatchList!$B289,'All CCC'!$B$7:$B$754,0)))</f>
        <v/>
      </c>
      <c r="AT289" s="334" t="str">
        <f>IF($B289="","",INDEX('All CCC'!AT$7:AT$754,MATCH(WatchList!$B289,'All CCC'!$B$7:$B$754,0)))</f>
        <v/>
      </c>
      <c r="AU289" s="334" t="str">
        <f>IF($B289="","",INDEX('All CCC'!AU$7:AU$754,MATCH(WatchList!$B289,'All CCC'!$B$7:$B$754,0)))</f>
        <v/>
      </c>
      <c r="AV289" s="334" t="str">
        <f>IF($B289="","",INDEX('All CCC'!AV$7:AV$754,MATCH(WatchList!$B289,'All CCC'!$B$7:$B$754,0)))</f>
        <v/>
      </c>
      <c r="AW289" s="334" t="str">
        <f>IF($B289="","",INDEX('All CCC'!AW$7:AW$754,MATCH(WatchList!$B289,'All CCC'!$B$7:$B$754,0)))</f>
        <v/>
      </c>
      <c r="AX289" s="334" t="str">
        <f>IF($B289="","",INDEX('All CCC'!AX$7:AX$754,MATCH(WatchList!$B289,'All CCC'!$B$7:$B$754,0)))</f>
        <v/>
      </c>
      <c r="AY289" s="334" t="str">
        <f>IF($B289="","",INDEX('All CCC'!AY$7:AY$754,MATCH(WatchList!$B289,'All CCC'!$B$7:$B$754,0)))</f>
        <v/>
      </c>
      <c r="AZ289" s="334" t="str">
        <f>IF($B289="","",INDEX('All CCC'!AZ$7:AZ$754,MATCH(WatchList!$B289,'All CCC'!$B$7:$B$754,0)))</f>
        <v/>
      </c>
      <c r="BA289" s="334" t="str">
        <f>IF($B289="","",INDEX('All CCC'!BA$7:BA$754,MATCH(WatchList!$B289,'All CCC'!$B$7:$B$754,0)))</f>
        <v/>
      </c>
      <c r="BB289" s="334" t="str">
        <f>IF($B289="","",INDEX('All CCC'!BB$7:BB$754,MATCH(WatchList!$B289,'All CCC'!$B$7:$B$754,0)))</f>
        <v/>
      </c>
      <c r="BC289" s="334" t="str">
        <f>IF($B289="","",INDEX('All CCC'!BC$7:BC$754,MATCH(WatchList!$B289,'All CCC'!$B$7:$B$754,0)))</f>
        <v/>
      </c>
      <c r="BD289" s="334" t="str">
        <f>IF($B289="","",INDEX('All CCC'!BD$7:BD$754,MATCH(WatchList!$B289,'All CCC'!$B$7:$B$754,0)))</f>
        <v/>
      </c>
      <c r="BE289" s="334" t="str">
        <f>IF($B289="","",INDEX('All CCC'!BE$7:BE$754,MATCH(WatchList!$B289,'All CCC'!$B$7:$B$754,0)))</f>
        <v/>
      </c>
      <c r="BF289" s="334" t="str">
        <f>IF($B289="","",INDEX('All CCC'!BF$7:BF$754,MATCH(WatchList!$B289,'All CCC'!$B$7:$B$754,0)))</f>
        <v/>
      </c>
      <c r="BG289" s="334" t="str">
        <f>IF($B289="","",INDEX('All CCC'!BG$7:BG$754,MATCH(WatchList!$B289,'All CCC'!$B$7:$B$754,0)))</f>
        <v/>
      </c>
    </row>
    <row r="290" spans="1:59" x14ac:dyDescent="0.2">
      <c r="A290" s="333" t="str">
        <f>IF($B290="","",INDEX('All CCC'!A$7:A$754,MATCH(WatchList!$B290,'All CCC'!$B$7:$B$754,0)))</f>
        <v/>
      </c>
      <c r="B290" s="127"/>
      <c r="C290" s="334" t="str">
        <f>IF($B290="","",INDEX('All CCC'!C$7:C$754,MATCH(WatchList!$B290,'All CCC'!$B$7:$B$754,0)))</f>
        <v/>
      </c>
      <c r="D290" s="334" t="str">
        <f>IF($B290="","",INDEX('All CCC'!D$7:D$754,MATCH(WatchList!$B290,'All CCC'!$B$7:$B$754,0)))</f>
        <v/>
      </c>
      <c r="E290" s="334" t="str">
        <f>IF($B290="","",INDEX('All CCC'!E$7:E$754,MATCH(WatchList!$B290,'All CCC'!$B$7:$B$754,0)))</f>
        <v/>
      </c>
      <c r="F290" s="334" t="str">
        <f>IF($B290="","",INDEX('All CCC'!F$7:F$754,MATCH(WatchList!$B290,'All CCC'!$B$7:$B$754,0)))</f>
        <v/>
      </c>
      <c r="G290" s="334" t="str">
        <f>IF($B290="","",INDEX('All CCC'!G$7:G$754,MATCH(WatchList!$B290,'All CCC'!$B$7:$B$754,0)))</f>
        <v/>
      </c>
      <c r="H290" s="334" t="str">
        <f>IF($B290="","",INDEX('All CCC'!H$7:H$754,MATCH(WatchList!$B290,'All CCC'!$B$7:$B$754,0)))</f>
        <v/>
      </c>
      <c r="I290" s="334" t="str">
        <f>IF($B290="","",INDEX('All CCC'!I$7:I$754,MATCH(WatchList!$B290,'All CCC'!$B$7:$B$754,0)))</f>
        <v/>
      </c>
      <c r="J290" s="334" t="str">
        <f>IF($B290="","",INDEX('All CCC'!J$7:J$754,MATCH(WatchList!$B290,'All CCC'!$B$7:$B$754,0)))</f>
        <v/>
      </c>
      <c r="K290" s="334" t="str">
        <f>IF($B290="","",INDEX('All CCC'!K$7:K$754,MATCH(WatchList!$B290,'All CCC'!$B$7:$B$754,0)))</f>
        <v/>
      </c>
      <c r="L290" s="334" t="str">
        <f>IF($B290="","",INDEX('All CCC'!L$7:L$754,MATCH(WatchList!$B290,'All CCC'!$B$7:$B$754,0)))</f>
        <v/>
      </c>
      <c r="M290" s="334" t="str">
        <f>IF($B290="","",INDEX('All CCC'!M$7:M$754,MATCH(WatchList!$B290,'All CCC'!$B$7:$B$754,0)))</f>
        <v/>
      </c>
      <c r="N290" s="334" t="str">
        <f>IF($B290="","",INDEX('All CCC'!N$7:N$754,MATCH(WatchList!$B290,'All CCC'!$B$7:$B$754,0)))</f>
        <v/>
      </c>
      <c r="O290" s="334" t="str">
        <f>IF($B290="","",INDEX('All CCC'!O$7:O$754,MATCH(WatchList!$B290,'All CCC'!$B$7:$B$754,0)))</f>
        <v/>
      </c>
      <c r="P290" s="335" t="str">
        <f>IF($B290="","",INDEX('All CCC'!P$7:P$754,MATCH(WatchList!$B290,'All CCC'!$B$7:$B$754,0)))</f>
        <v/>
      </c>
      <c r="Q290" s="335" t="str">
        <f>IF($B290="","",INDEX('All CCC'!Q$7:Q$754,MATCH(WatchList!$B290,'All CCC'!$B$7:$B$754,0)))</f>
        <v/>
      </c>
      <c r="R290" s="334" t="str">
        <f>IF($B290="","",INDEX('All CCC'!R$7:R$754,MATCH(WatchList!$B290,'All CCC'!$B$7:$B$754,0)))</f>
        <v/>
      </c>
      <c r="S290" s="334" t="str">
        <f>IF($B290="","",INDEX('All CCC'!S$7:S$754,MATCH(WatchList!$B290,'All CCC'!$B$7:$B$754,0)))</f>
        <v/>
      </c>
      <c r="T290" s="334" t="str">
        <f>IF($B290="","",INDEX('All CCC'!T$7:T$754,MATCH(WatchList!$B290,'All CCC'!$B$7:$B$754,0)))</f>
        <v/>
      </c>
      <c r="U290" s="334" t="str">
        <f>IF($B290="","",INDEX('All CCC'!U$7:U$754,MATCH(WatchList!$B290,'All CCC'!$B$7:$B$754,0)))</f>
        <v/>
      </c>
      <c r="V290" s="334" t="str">
        <f>IF($B290="","",INDEX('All CCC'!V$7:V$754,MATCH(WatchList!$B290,'All CCC'!$B$7:$B$754,0)))</f>
        <v/>
      </c>
      <c r="W290" s="334" t="str">
        <f>IF($B290="","",INDEX('All CCC'!W$7:W$754,MATCH(WatchList!$B290,'All CCC'!$B$7:$B$754,0)))</f>
        <v/>
      </c>
      <c r="X290" s="334" t="str">
        <f>IF($B290="","",INDEX('All CCC'!X$7:X$754,MATCH(WatchList!$B290,'All CCC'!$B$7:$B$754,0)))</f>
        <v/>
      </c>
      <c r="Y290" s="334" t="str">
        <f>IF($B290="","",INDEX('All CCC'!Y$7:Y$754,MATCH(WatchList!$B290,'All CCC'!$B$7:$B$754,0)))</f>
        <v/>
      </c>
      <c r="Z290" s="334" t="str">
        <f>IF($B290="","",INDEX('All CCC'!Z$7:Z$754,MATCH(WatchList!$B290,'All CCC'!$B$7:$B$754,0)))</f>
        <v/>
      </c>
      <c r="AA290" s="334" t="str">
        <f>IF($B290="","",INDEX('All CCC'!AA$7:AA$754,MATCH(WatchList!$B290,'All CCC'!$B$7:$B$754,0)))</f>
        <v/>
      </c>
      <c r="AB290" s="334" t="str">
        <f>IF($B290="","",INDEX('All CCC'!AB$7:AB$754,MATCH(WatchList!$B290,'All CCC'!$B$7:$B$754,0)))</f>
        <v/>
      </c>
      <c r="AC290" s="334" t="str">
        <f>IF($B290="","",INDEX('All CCC'!AC$7:AC$754,MATCH(WatchList!$B290,'All CCC'!$B$7:$B$754,0)))</f>
        <v/>
      </c>
      <c r="AD290" s="334" t="str">
        <f>IF($B290="","",INDEX('All CCC'!AD$7:AD$754,MATCH(WatchList!$B290,'All CCC'!$B$7:$B$754,0)))</f>
        <v/>
      </c>
      <c r="AE290" s="334" t="str">
        <f>IF($B290="","",INDEX('All CCC'!AE$7:AE$754,MATCH(WatchList!$B290,'All CCC'!$B$7:$B$754,0)))</f>
        <v/>
      </c>
      <c r="AF290" s="334" t="str">
        <f>IF($B290="","",INDEX('All CCC'!AF$7:AF$754,MATCH(WatchList!$B290,'All CCC'!$B$7:$B$754,0)))</f>
        <v/>
      </c>
      <c r="AG290" s="334" t="str">
        <f>IF($B290="","",INDEX('All CCC'!AG$7:AG$754,MATCH(WatchList!$B290,'All CCC'!$B$7:$B$754,0)))</f>
        <v/>
      </c>
      <c r="AH290" s="334" t="str">
        <f>IF($B290="","",INDEX('All CCC'!AH$7:AH$754,MATCH(WatchList!$B290,'All CCC'!$B$7:$B$754,0)))</f>
        <v/>
      </c>
      <c r="AI290" s="334" t="str">
        <f>IF($B290="","",INDEX('All CCC'!AI$7:AI$754,MATCH(WatchList!$B290,'All CCC'!$B$7:$B$754,0)))</f>
        <v/>
      </c>
      <c r="AJ290" s="334" t="str">
        <f>IF($B290="","",INDEX('All CCC'!AJ$7:AJ$754,MATCH(WatchList!$B290,'All CCC'!$B$7:$B$754,0)))</f>
        <v/>
      </c>
      <c r="AK290" s="334" t="str">
        <f>IF($B290="","",INDEX('All CCC'!AK$7:AK$754,MATCH(WatchList!$B290,'All CCC'!$B$7:$B$754,0)))</f>
        <v/>
      </c>
      <c r="AL290" s="334" t="str">
        <f>IF($B290="","",INDEX('All CCC'!AL$7:AL$754,MATCH(WatchList!$B290,'All CCC'!$B$7:$B$754,0)))</f>
        <v/>
      </c>
      <c r="AM290" s="334" t="str">
        <f>IF($B290="","",INDEX('All CCC'!AM$7:AM$754,MATCH(WatchList!$B290,'All CCC'!$B$7:$B$754,0)))</f>
        <v/>
      </c>
      <c r="AN290" s="334" t="str">
        <f>IF($B290="","",INDEX('All CCC'!AN$7:AN$754,MATCH(WatchList!$B290,'All CCC'!$B$7:$B$754,0)))</f>
        <v/>
      </c>
      <c r="AO290" s="334" t="str">
        <f>IF($B290="","",INDEX('All CCC'!AO$7:AO$754,MATCH(WatchList!$B290,'All CCC'!$B$7:$B$754,0)))</f>
        <v/>
      </c>
      <c r="AP290" s="334" t="str">
        <f>IF($B290="","",INDEX('All CCC'!AP$7:AP$754,MATCH(WatchList!$B290,'All CCC'!$B$7:$B$754,0)))</f>
        <v/>
      </c>
      <c r="AQ290" s="334" t="str">
        <f>IF($B290="","",INDEX('All CCC'!AQ$7:AQ$754,MATCH(WatchList!$B290,'All CCC'!$B$7:$B$754,0)))</f>
        <v/>
      </c>
      <c r="AR290" s="334" t="str">
        <f>IF($B290="","",INDEX('All CCC'!AR$7:AR$754,MATCH(WatchList!$B290,'All CCC'!$B$7:$B$754,0)))</f>
        <v/>
      </c>
      <c r="AS290" s="334" t="str">
        <f>IF($B290="","",INDEX('All CCC'!AS$7:AS$754,MATCH(WatchList!$B290,'All CCC'!$B$7:$B$754,0)))</f>
        <v/>
      </c>
      <c r="AT290" s="334" t="str">
        <f>IF($B290="","",INDEX('All CCC'!AT$7:AT$754,MATCH(WatchList!$B290,'All CCC'!$B$7:$B$754,0)))</f>
        <v/>
      </c>
      <c r="AU290" s="334" t="str">
        <f>IF($B290="","",INDEX('All CCC'!AU$7:AU$754,MATCH(WatchList!$B290,'All CCC'!$B$7:$B$754,0)))</f>
        <v/>
      </c>
      <c r="AV290" s="334" t="str">
        <f>IF($B290="","",INDEX('All CCC'!AV$7:AV$754,MATCH(WatchList!$B290,'All CCC'!$B$7:$B$754,0)))</f>
        <v/>
      </c>
      <c r="AW290" s="334" t="str">
        <f>IF($B290="","",INDEX('All CCC'!AW$7:AW$754,MATCH(WatchList!$B290,'All CCC'!$B$7:$B$754,0)))</f>
        <v/>
      </c>
      <c r="AX290" s="334" t="str">
        <f>IF($B290="","",INDEX('All CCC'!AX$7:AX$754,MATCH(WatchList!$B290,'All CCC'!$B$7:$B$754,0)))</f>
        <v/>
      </c>
      <c r="AY290" s="334" t="str">
        <f>IF($B290="","",INDEX('All CCC'!AY$7:AY$754,MATCH(WatchList!$B290,'All CCC'!$B$7:$B$754,0)))</f>
        <v/>
      </c>
      <c r="AZ290" s="334" t="str">
        <f>IF($B290="","",INDEX('All CCC'!AZ$7:AZ$754,MATCH(WatchList!$B290,'All CCC'!$B$7:$B$754,0)))</f>
        <v/>
      </c>
      <c r="BA290" s="334" t="str">
        <f>IF($B290="","",INDEX('All CCC'!BA$7:BA$754,MATCH(WatchList!$B290,'All CCC'!$B$7:$B$754,0)))</f>
        <v/>
      </c>
      <c r="BB290" s="334" t="str">
        <f>IF($B290="","",INDEX('All CCC'!BB$7:BB$754,MATCH(WatchList!$B290,'All CCC'!$B$7:$B$754,0)))</f>
        <v/>
      </c>
      <c r="BC290" s="334" t="str">
        <f>IF($B290="","",INDEX('All CCC'!BC$7:BC$754,MATCH(WatchList!$B290,'All CCC'!$B$7:$B$754,0)))</f>
        <v/>
      </c>
      <c r="BD290" s="334" t="str">
        <f>IF($B290="","",INDEX('All CCC'!BD$7:BD$754,MATCH(WatchList!$B290,'All CCC'!$B$7:$B$754,0)))</f>
        <v/>
      </c>
      <c r="BE290" s="334" t="str">
        <f>IF($B290="","",INDEX('All CCC'!BE$7:BE$754,MATCH(WatchList!$B290,'All CCC'!$B$7:$B$754,0)))</f>
        <v/>
      </c>
      <c r="BF290" s="334" t="str">
        <f>IF($B290="","",INDEX('All CCC'!BF$7:BF$754,MATCH(WatchList!$B290,'All CCC'!$B$7:$B$754,0)))</f>
        <v/>
      </c>
      <c r="BG290" s="334" t="str">
        <f>IF($B290="","",INDEX('All CCC'!BG$7:BG$754,MATCH(WatchList!$B290,'All CCC'!$B$7:$B$754,0)))</f>
        <v/>
      </c>
    </row>
    <row r="291" spans="1:59" x14ac:dyDescent="0.2">
      <c r="A291" s="333" t="str">
        <f>IF($B291="","",INDEX('All CCC'!A$7:A$754,MATCH(WatchList!$B291,'All CCC'!$B$7:$B$754,0)))</f>
        <v/>
      </c>
      <c r="B291" s="127"/>
      <c r="C291" s="334" t="str">
        <f>IF($B291="","",INDEX('All CCC'!C$7:C$754,MATCH(WatchList!$B291,'All CCC'!$B$7:$B$754,0)))</f>
        <v/>
      </c>
      <c r="D291" s="334" t="str">
        <f>IF($B291="","",INDEX('All CCC'!D$7:D$754,MATCH(WatchList!$B291,'All CCC'!$B$7:$B$754,0)))</f>
        <v/>
      </c>
      <c r="E291" s="334" t="str">
        <f>IF($B291="","",INDEX('All CCC'!E$7:E$754,MATCH(WatchList!$B291,'All CCC'!$B$7:$B$754,0)))</f>
        <v/>
      </c>
      <c r="F291" s="334" t="str">
        <f>IF($B291="","",INDEX('All CCC'!F$7:F$754,MATCH(WatchList!$B291,'All CCC'!$B$7:$B$754,0)))</f>
        <v/>
      </c>
      <c r="G291" s="334" t="str">
        <f>IF($B291="","",INDEX('All CCC'!G$7:G$754,MATCH(WatchList!$B291,'All CCC'!$B$7:$B$754,0)))</f>
        <v/>
      </c>
      <c r="H291" s="334" t="str">
        <f>IF($B291="","",INDEX('All CCC'!H$7:H$754,MATCH(WatchList!$B291,'All CCC'!$B$7:$B$754,0)))</f>
        <v/>
      </c>
      <c r="I291" s="334" t="str">
        <f>IF($B291="","",INDEX('All CCC'!I$7:I$754,MATCH(WatchList!$B291,'All CCC'!$B$7:$B$754,0)))</f>
        <v/>
      </c>
      <c r="J291" s="334" t="str">
        <f>IF($B291="","",INDEX('All CCC'!J$7:J$754,MATCH(WatchList!$B291,'All CCC'!$B$7:$B$754,0)))</f>
        <v/>
      </c>
      <c r="K291" s="334" t="str">
        <f>IF($B291="","",INDEX('All CCC'!K$7:K$754,MATCH(WatchList!$B291,'All CCC'!$B$7:$B$754,0)))</f>
        <v/>
      </c>
      <c r="L291" s="334" t="str">
        <f>IF($B291="","",INDEX('All CCC'!L$7:L$754,MATCH(WatchList!$B291,'All CCC'!$B$7:$B$754,0)))</f>
        <v/>
      </c>
      <c r="M291" s="334" t="str">
        <f>IF($B291="","",INDEX('All CCC'!M$7:M$754,MATCH(WatchList!$B291,'All CCC'!$B$7:$B$754,0)))</f>
        <v/>
      </c>
      <c r="N291" s="334" t="str">
        <f>IF($B291="","",INDEX('All CCC'!N$7:N$754,MATCH(WatchList!$B291,'All CCC'!$B$7:$B$754,0)))</f>
        <v/>
      </c>
      <c r="O291" s="334" t="str">
        <f>IF($B291="","",INDEX('All CCC'!O$7:O$754,MATCH(WatchList!$B291,'All CCC'!$B$7:$B$754,0)))</f>
        <v/>
      </c>
      <c r="P291" s="335" t="str">
        <f>IF($B291="","",INDEX('All CCC'!P$7:P$754,MATCH(WatchList!$B291,'All CCC'!$B$7:$B$754,0)))</f>
        <v/>
      </c>
      <c r="Q291" s="335" t="str">
        <f>IF($B291="","",INDEX('All CCC'!Q$7:Q$754,MATCH(WatchList!$B291,'All CCC'!$B$7:$B$754,0)))</f>
        <v/>
      </c>
      <c r="R291" s="334" t="str">
        <f>IF($B291="","",INDEX('All CCC'!R$7:R$754,MATCH(WatchList!$B291,'All CCC'!$B$7:$B$754,0)))</f>
        <v/>
      </c>
      <c r="S291" s="334" t="str">
        <f>IF($B291="","",INDEX('All CCC'!S$7:S$754,MATCH(WatchList!$B291,'All CCC'!$B$7:$B$754,0)))</f>
        <v/>
      </c>
      <c r="T291" s="334" t="str">
        <f>IF($B291="","",INDEX('All CCC'!T$7:T$754,MATCH(WatchList!$B291,'All CCC'!$B$7:$B$754,0)))</f>
        <v/>
      </c>
      <c r="U291" s="334" t="str">
        <f>IF($B291="","",INDEX('All CCC'!U$7:U$754,MATCH(WatchList!$B291,'All CCC'!$B$7:$B$754,0)))</f>
        <v/>
      </c>
      <c r="V291" s="334" t="str">
        <f>IF($B291="","",INDEX('All CCC'!V$7:V$754,MATCH(WatchList!$B291,'All CCC'!$B$7:$B$754,0)))</f>
        <v/>
      </c>
      <c r="W291" s="334" t="str">
        <f>IF($B291="","",INDEX('All CCC'!W$7:W$754,MATCH(WatchList!$B291,'All CCC'!$B$7:$B$754,0)))</f>
        <v/>
      </c>
      <c r="X291" s="334" t="str">
        <f>IF($B291="","",INDEX('All CCC'!X$7:X$754,MATCH(WatchList!$B291,'All CCC'!$B$7:$B$754,0)))</f>
        <v/>
      </c>
      <c r="Y291" s="334" t="str">
        <f>IF($B291="","",INDEX('All CCC'!Y$7:Y$754,MATCH(WatchList!$B291,'All CCC'!$B$7:$B$754,0)))</f>
        <v/>
      </c>
      <c r="Z291" s="334" t="str">
        <f>IF($B291="","",INDEX('All CCC'!Z$7:Z$754,MATCH(WatchList!$B291,'All CCC'!$B$7:$B$754,0)))</f>
        <v/>
      </c>
      <c r="AA291" s="334" t="str">
        <f>IF($B291="","",INDEX('All CCC'!AA$7:AA$754,MATCH(WatchList!$B291,'All CCC'!$B$7:$B$754,0)))</f>
        <v/>
      </c>
      <c r="AB291" s="334" t="str">
        <f>IF($B291="","",INDEX('All CCC'!AB$7:AB$754,MATCH(WatchList!$B291,'All CCC'!$B$7:$B$754,0)))</f>
        <v/>
      </c>
      <c r="AC291" s="334" t="str">
        <f>IF($B291="","",INDEX('All CCC'!AC$7:AC$754,MATCH(WatchList!$B291,'All CCC'!$B$7:$B$754,0)))</f>
        <v/>
      </c>
      <c r="AD291" s="334" t="str">
        <f>IF($B291="","",INDEX('All CCC'!AD$7:AD$754,MATCH(WatchList!$B291,'All CCC'!$B$7:$B$754,0)))</f>
        <v/>
      </c>
      <c r="AE291" s="334" t="str">
        <f>IF($B291="","",INDEX('All CCC'!AE$7:AE$754,MATCH(WatchList!$B291,'All CCC'!$B$7:$B$754,0)))</f>
        <v/>
      </c>
      <c r="AF291" s="334" t="str">
        <f>IF($B291="","",INDEX('All CCC'!AF$7:AF$754,MATCH(WatchList!$B291,'All CCC'!$B$7:$B$754,0)))</f>
        <v/>
      </c>
      <c r="AG291" s="334" t="str">
        <f>IF($B291="","",INDEX('All CCC'!AG$7:AG$754,MATCH(WatchList!$B291,'All CCC'!$B$7:$B$754,0)))</f>
        <v/>
      </c>
      <c r="AH291" s="334" t="str">
        <f>IF($B291="","",INDEX('All CCC'!AH$7:AH$754,MATCH(WatchList!$B291,'All CCC'!$B$7:$B$754,0)))</f>
        <v/>
      </c>
      <c r="AI291" s="334" t="str">
        <f>IF($B291="","",INDEX('All CCC'!AI$7:AI$754,MATCH(WatchList!$B291,'All CCC'!$B$7:$B$754,0)))</f>
        <v/>
      </c>
      <c r="AJ291" s="334" t="str">
        <f>IF($B291="","",INDEX('All CCC'!AJ$7:AJ$754,MATCH(WatchList!$B291,'All CCC'!$B$7:$B$754,0)))</f>
        <v/>
      </c>
      <c r="AK291" s="334" t="str">
        <f>IF($B291="","",INDEX('All CCC'!AK$7:AK$754,MATCH(WatchList!$B291,'All CCC'!$B$7:$B$754,0)))</f>
        <v/>
      </c>
      <c r="AL291" s="334" t="str">
        <f>IF($B291="","",INDEX('All CCC'!AL$7:AL$754,MATCH(WatchList!$B291,'All CCC'!$B$7:$B$754,0)))</f>
        <v/>
      </c>
      <c r="AM291" s="334" t="str">
        <f>IF($B291="","",INDEX('All CCC'!AM$7:AM$754,MATCH(WatchList!$B291,'All CCC'!$B$7:$B$754,0)))</f>
        <v/>
      </c>
      <c r="AN291" s="334" t="str">
        <f>IF($B291="","",INDEX('All CCC'!AN$7:AN$754,MATCH(WatchList!$B291,'All CCC'!$B$7:$B$754,0)))</f>
        <v/>
      </c>
      <c r="AO291" s="334" t="str">
        <f>IF($B291="","",INDEX('All CCC'!AO$7:AO$754,MATCH(WatchList!$B291,'All CCC'!$B$7:$B$754,0)))</f>
        <v/>
      </c>
      <c r="AP291" s="334" t="str">
        <f>IF($B291="","",INDEX('All CCC'!AP$7:AP$754,MATCH(WatchList!$B291,'All CCC'!$B$7:$B$754,0)))</f>
        <v/>
      </c>
      <c r="AQ291" s="334" t="str">
        <f>IF($B291="","",INDEX('All CCC'!AQ$7:AQ$754,MATCH(WatchList!$B291,'All CCC'!$B$7:$B$754,0)))</f>
        <v/>
      </c>
      <c r="AR291" s="334" t="str">
        <f>IF($B291="","",INDEX('All CCC'!AR$7:AR$754,MATCH(WatchList!$B291,'All CCC'!$B$7:$B$754,0)))</f>
        <v/>
      </c>
      <c r="AS291" s="334" t="str">
        <f>IF($B291="","",INDEX('All CCC'!AS$7:AS$754,MATCH(WatchList!$B291,'All CCC'!$B$7:$B$754,0)))</f>
        <v/>
      </c>
      <c r="AT291" s="334" t="str">
        <f>IF($B291="","",INDEX('All CCC'!AT$7:AT$754,MATCH(WatchList!$B291,'All CCC'!$B$7:$B$754,0)))</f>
        <v/>
      </c>
      <c r="AU291" s="334" t="str">
        <f>IF($B291="","",INDEX('All CCC'!AU$7:AU$754,MATCH(WatchList!$B291,'All CCC'!$B$7:$B$754,0)))</f>
        <v/>
      </c>
      <c r="AV291" s="334" t="str">
        <f>IF($B291="","",INDEX('All CCC'!AV$7:AV$754,MATCH(WatchList!$B291,'All CCC'!$B$7:$B$754,0)))</f>
        <v/>
      </c>
      <c r="AW291" s="334" t="str">
        <f>IF($B291="","",INDEX('All CCC'!AW$7:AW$754,MATCH(WatchList!$B291,'All CCC'!$B$7:$B$754,0)))</f>
        <v/>
      </c>
      <c r="AX291" s="334" t="str">
        <f>IF($B291="","",INDEX('All CCC'!AX$7:AX$754,MATCH(WatchList!$B291,'All CCC'!$B$7:$B$754,0)))</f>
        <v/>
      </c>
      <c r="AY291" s="334" t="str">
        <f>IF($B291="","",INDEX('All CCC'!AY$7:AY$754,MATCH(WatchList!$B291,'All CCC'!$B$7:$B$754,0)))</f>
        <v/>
      </c>
      <c r="AZ291" s="334" t="str">
        <f>IF($B291="","",INDEX('All CCC'!AZ$7:AZ$754,MATCH(WatchList!$B291,'All CCC'!$B$7:$B$754,0)))</f>
        <v/>
      </c>
      <c r="BA291" s="334" t="str">
        <f>IF($B291="","",INDEX('All CCC'!BA$7:BA$754,MATCH(WatchList!$B291,'All CCC'!$B$7:$B$754,0)))</f>
        <v/>
      </c>
      <c r="BB291" s="334" t="str">
        <f>IF($B291="","",INDEX('All CCC'!BB$7:BB$754,MATCH(WatchList!$B291,'All CCC'!$B$7:$B$754,0)))</f>
        <v/>
      </c>
      <c r="BC291" s="334" t="str">
        <f>IF($B291="","",INDEX('All CCC'!BC$7:BC$754,MATCH(WatchList!$B291,'All CCC'!$B$7:$B$754,0)))</f>
        <v/>
      </c>
      <c r="BD291" s="334" t="str">
        <f>IF($B291="","",INDEX('All CCC'!BD$7:BD$754,MATCH(WatchList!$B291,'All CCC'!$B$7:$B$754,0)))</f>
        <v/>
      </c>
      <c r="BE291" s="334" t="str">
        <f>IF($B291="","",INDEX('All CCC'!BE$7:BE$754,MATCH(WatchList!$B291,'All CCC'!$B$7:$B$754,0)))</f>
        <v/>
      </c>
      <c r="BF291" s="334" t="str">
        <f>IF($B291="","",INDEX('All CCC'!BF$7:BF$754,MATCH(WatchList!$B291,'All CCC'!$B$7:$B$754,0)))</f>
        <v/>
      </c>
      <c r="BG291" s="334" t="str">
        <f>IF($B291="","",INDEX('All CCC'!BG$7:BG$754,MATCH(WatchList!$B291,'All CCC'!$B$7:$B$754,0)))</f>
        <v/>
      </c>
    </row>
    <row r="292" spans="1:59" x14ac:dyDescent="0.2">
      <c r="A292" s="333" t="str">
        <f>IF($B292="","",INDEX('All CCC'!A$7:A$754,MATCH(WatchList!$B292,'All CCC'!$B$7:$B$754,0)))</f>
        <v/>
      </c>
      <c r="B292" s="127"/>
      <c r="C292" s="334" t="str">
        <f>IF($B292="","",INDEX('All CCC'!C$7:C$754,MATCH(WatchList!$B292,'All CCC'!$B$7:$B$754,0)))</f>
        <v/>
      </c>
      <c r="D292" s="334" t="str">
        <f>IF($B292="","",INDEX('All CCC'!D$7:D$754,MATCH(WatchList!$B292,'All CCC'!$B$7:$B$754,0)))</f>
        <v/>
      </c>
      <c r="E292" s="334" t="str">
        <f>IF($B292="","",INDEX('All CCC'!E$7:E$754,MATCH(WatchList!$B292,'All CCC'!$B$7:$B$754,0)))</f>
        <v/>
      </c>
      <c r="F292" s="334" t="str">
        <f>IF($B292="","",INDEX('All CCC'!F$7:F$754,MATCH(WatchList!$B292,'All CCC'!$B$7:$B$754,0)))</f>
        <v/>
      </c>
      <c r="G292" s="334" t="str">
        <f>IF($B292="","",INDEX('All CCC'!G$7:G$754,MATCH(WatchList!$B292,'All CCC'!$B$7:$B$754,0)))</f>
        <v/>
      </c>
      <c r="H292" s="334" t="str">
        <f>IF($B292="","",INDEX('All CCC'!H$7:H$754,MATCH(WatchList!$B292,'All CCC'!$B$7:$B$754,0)))</f>
        <v/>
      </c>
      <c r="I292" s="334" t="str">
        <f>IF($B292="","",INDEX('All CCC'!I$7:I$754,MATCH(WatchList!$B292,'All CCC'!$B$7:$B$754,0)))</f>
        <v/>
      </c>
      <c r="J292" s="334" t="str">
        <f>IF($B292="","",INDEX('All CCC'!J$7:J$754,MATCH(WatchList!$B292,'All CCC'!$B$7:$B$754,0)))</f>
        <v/>
      </c>
      <c r="K292" s="334" t="str">
        <f>IF($B292="","",INDEX('All CCC'!K$7:K$754,MATCH(WatchList!$B292,'All CCC'!$B$7:$B$754,0)))</f>
        <v/>
      </c>
      <c r="L292" s="334" t="str">
        <f>IF($B292="","",INDEX('All CCC'!L$7:L$754,MATCH(WatchList!$B292,'All CCC'!$B$7:$B$754,0)))</f>
        <v/>
      </c>
      <c r="M292" s="334" t="str">
        <f>IF($B292="","",INDEX('All CCC'!M$7:M$754,MATCH(WatchList!$B292,'All CCC'!$B$7:$B$754,0)))</f>
        <v/>
      </c>
      <c r="N292" s="334" t="str">
        <f>IF($B292="","",INDEX('All CCC'!N$7:N$754,MATCH(WatchList!$B292,'All CCC'!$B$7:$B$754,0)))</f>
        <v/>
      </c>
      <c r="O292" s="334" t="str">
        <f>IF($B292="","",INDEX('All CCC'!O$7:O$754,MATCH(WatchList!$B292,'All CCC'!$B$7:$B$754,0)))</f>
        <v/>
      </c>
      <c r="P292" s="335" t="str">
        <f>IF($B292="","",INDEX('All CCC'!P$7:P$754,MATCH(WatchList!$B292,'All CCC'!$B$7:$B$754,0)))</f>
        <v/>
      </c>
      <c r="Q292" s="335" t="str">
        <f>IF($B292="","",INDEX('All CCC'!Q$7:Q$754,MATCH(WatchList!$B292,'All CCC'!$B$7:$B$754,0)))</f>
        <v/>
      </c>
      <c r="R292" s="334" t="str">
        <f>IF($B292="","",INDEX('All CCC'!R$7:R$754,MATCH(WatchList!$B292,'All CCC'!$B$7:$B$754,0)))</f>
        <v/>
      </c>
      <c r="S292" s="334" t="str">
        <f>IF($B292="","",INDEX('All CCC'!S$7:S$754,MATCH(WatchList!$B292,'All CCC'!$B$7:$B$754,0)))</f>
        <v/>
      </c>
      <c r="T292" s="334" t="str">
        <f>IF($B292="","",INDEX('All CCC'!T$7:T$754,MATCH(WatchList!$B292,'All CCC'!$B$7:$B$754,0)))</f>
        <v/>
      </c>
      <c r="U292" s="334" t="str">
        <f>IF($B292="","",INDEX('All CCC'!U$7:U$754,MATCH(WatchList!$B292,'All CCC'!$B$7:$B$754,0)))</f>
        <v/>
      </c>
      <c r="V292" s="334" t="str">
        <f>IF($B292="","",INDEX('All CCC'!V$7:V$754,MATCH(WatchList!$B292,'All CCC'!$B$7:$B$754,0)))</f>
        <v/>
      </c>
      <c r="W292" s="334" t="str">
        <f>IF($B292="","",INDEX('All CCC'!W$7:W$754,MATCH(WatchList!$B292,'All CCC'!$B$7:$B$754,0)))</f>
        <v/>
      </c>
      <c r="X292" s="334" t="str">
        <f>IF($B292="","",INDEX('All CCC'!X$7:X$754,MATCH(WatchList!$B292,'All CCC'!$B$7:$B$754,0)))</f>
        <v/>
      </c>
      <c r="Y292" s="334" t="str">
        <f>IF($B292="","",INDEX('All CCC'!Y$7:Y$754,MATCH(WatchList!$B292,'All CCC'!$B$7:$B$754,0)))</f>
        <v/>
      </c>
      <c r="Z292" s="334" t="str">
        <f>IF($B292="","",INDEX('All CCC'!Z$7:Z$754,MATCH(WatchList!$B292,'All CCC'!$B$7:$B$754,0)))</f>
        <v/>
      </c>
      <c r="AA292" s="334" t="str">
        <f>IF($B292="","",INDEX('All CCC'!AA$7:AA$754,MATCH(WatchList!$B292,'All CCC'!$B$7:$B$754,0)))</f>
        <v/>
      </c>
      <c r="AB292" s="334" t="str">
        <f>IF($B292="","",INDEX('All CCC'!AB$7:AB$754,MATCH(WatchList!$B292,'All CCC'!$B$7:$B$754,0)))</f>
        <v/>
      </c>
      <c r="AC292" s="334" t="str">
        <f>IF($B292="","",INDEX('All CCC'!AC$7:AC$754,MATCH(WatchList!$B292,'All CCC'!$B$7:$B$754,0)))</f>
        <v/>
      </c>
      <c r="AD292" s="334" t="str">
        <f>IF($B292="","",INDEX('All CCC'!AD$7:AD$754,MATCH(WatchList!$B292,'All CCC'!$B$7:$B$754,0)))</f>
        <v/>
      </c>
      <c r="AE292" s="334" t="str">
        <f>IF($B292="","",INDEX('All CCC'!AE$7:AE$754,MATCH(WatchList!$B292,'All CCC'!$B$7:$B$754,0)))</f>
        <v/>
      </c>
      <c r="AF292" s="334" t="str">
        <f>IF($B292="","",INDEX('All CCC'!AF$7:AF$754,MATCH(WatchList!$B292,'All CCC'!$B$7:$B$754,0)))</f>
        <v/>
      </c>
      <c r="AG292" s="334" t="str">
        <f>IF($B292="","",INDEX('All CCC'!AG$7:AG$754,MATCH(WatchList!$B292,'All CCC'!$B$7:$B$754,0)))</f>
        <v/>
      </c>
      <c r="AH292" s="334" t="str">
        <f>IF($B292="","",INDEX('All CCC'!AH$7:AH$754,MATCH(WatchList!$B292,'All CCC'!$B$7:$B$754,0)))</f>
        <v/>
      </c>
      <c r="AI292" s="334" t="str">
        <f>IF($B292="","",INDEX('All CCC'!AI$7:AI$754,MATCH(WatchList!$B292,'All CCC'!$B$7:$B$754,0)))</f>
        <v/>
      </c>
      <c r="AJ292" s="334" t="str">
        <f>IF($B292="","",INDEX('All CCC'!AJ$7:AJ$754,MATCH(WatchList!$B292,'All CCC'!$B$7:$B$754,0)))</f>
        <v/>
      </c>
      <c r="AK292" s="334" t="str">
        <f>IF($B292="","",INDEX('All CCC'!AK$7:AK$754,MATCH(WatchList!$B292,'All CCC'!$B$7:$B$754,0)))</f>
        <v/>
      </c>
      <c r="AL292" s="334" t="str">
        <f>IF($B292="","",INDEX('All CCC'!AL$7:AL$754,MATCH(WatchList!$B292,'All CCC'!$B$7:$B$754,0)))</f>
        <v/>
      </c>
      <c r="AM292" s="334" t="str">
        <f>IF($B292="","",INDEX('All CCC'!AM$7:AM$754,MATCH(WatchList!$B292,'All CCC'!$B$7:$B$754,0)))</f>
        <v/>
      </c>
      <c r="AN292" s="334" t="str">
        <f>IF($B292="","",INDEX('All CCC'!AN$7:AN$754,MATCH(WatchList!$B292,'All CCC'!$B$7:$B$754,0)))</f>
        <v/>
      </c>
      <c r="AO292" s="334" t="str">
        <f>IF($B292="","",INDEX('All CCC'!AO$7:AO$754,MATCH(WatchList!$B292,'All CCC'!$B$7:$B$754,0)))</f>
        <v/>
      </c>
      <c r="AP292" s="334" t="str">
        <f>IF($B292="","",INDEX('All CCC'!AP$7:AP$754,MATCH(WatchList!$B292,'All CCC'!$B$7:$B$754,0)))</f>
        <v/>
      </c>
      <c r="AQ292" s="334" t="str">
        <f>IF($B292="","",INDEX('All CCC'!AQ$7:AQ$754,MATCH(WatchList!$B292,'All CCC'!$B$7:$B$754,0)))</f>
        <v/>
      </c>
      <c r="AR292" s="334" t="str">
        <f>IF($B292="","",INDEX('All CCC'!AR$7:AR$754,MATCH(WatchList!$B292,'All CCC'!$B$7:$B$754,0)))</f>
        <v/>
      </c>
      <c r="AS292" s="334" t="str">
        <f>IF($B292="","",INDEX('All CCC'!AS$7:AS$754,MATCH(WatchList!$B292,'All CCC'!$B$7:$B$754,0)))</f>
        <v/>
      </c>
      <c r="AT292" s="334" t="str">
        <f>IF($B292="","",INDEX('All CCC'!AT$7:AT$754,MATCH(WatchList!$B292,'All CCC'!$B$7:$B$754,0)))</f>
        <v/>
      </c>
      <c r="AU292" s="334" t="str">
        <f>IF($B292="","",INDEX('All CCC'!AU$7:AU$754,MATCH(WatchList!$B292,'All CCC'!$B$7:$B$754,0)))</f>
        <v/>
      </c>
      <c r="AV292" s="334" t="str">
        <f>IF($B292="","",INDEX('All CCC'!AV$7:AV$754,MATCH(WatchList!$B292,'All CCC'!$B$7:$B$754,0)))</f>
        <v/>
      </c>
      <c r="AW292" s="334" t="str">
        <f>IF($B292="","",INDEX('All CCC'!AW$7:AW$754,MATCH(WatchList!$B292,'All CCC'!$B$7:$B$754,0)))</f>
        <v/>
      </c>
      <c r="AX292" s="334" t="str">
        <f>IF($B292="","",INDEX('All CCC'!AX$7:AX$754,MATCH(WatchList!$B292,'All CCC'!$B$7:$B$754,0)))</f>
        <v/>
      </c>
      <c r="AY292" s="334" t="str">
        <f>IF($B292="","",INDEX('All CCC'!AY$7:AY$754,MATCH(WatchList!$B292,'All CCC'!$B$7:$B$754,0)))</f>
        <v/>
      </c>
      <c r="AZ292" s="334" t="str">
        <f>IF($B292="","",INDEX('All CCC'!AZ$7:AZ$754,MATCH(WatchList!$B292,'All CCC'!$B$7:$B$754,0)))</f>
        <v/>
      </c>
      <c r="BA292" s="334" t="str">
        <f>IF($B292="","",INDEX('All CCC'!BA$7:BA$754,MATCH(WatchList!$B292,'All CCC'!$B$7:$B$754,0)))</f>
        <v/>
      </c>
      <c r="BB292" s="334" t="str">
        <f>IF($B292="","",INDEX('All CCC'!BB$7:BB$754,MATCH(WatchList!$B292,'All CCC'!$B$7:$B$754,0)))</f>
        <v/>
      </c>
      <c r="BC292" s="334" t="str">
        <f>IF($B292="","",INDEX('All CCC'!BC$7:BC$754,MATCH(WatchList!$B292,'All CCC'!$B$7:$B$754,0)))</f>
        <v/>
      </c>
      <c r="BD292" s="334" t="str">
        <f>IF($B292="","",INDEX('All CCC'!BD$7:BD$754,MATCH(WatchList!$B292,'All CCC'!$B$7:$B$754,0)))</f>
        <v/>
      </c>
      <c r="BE292" s="334" t="str">
        <f>IF($B292="","",INDEX('All CCC'!BE$7:BE$754,MATCH(WatchList!$B292,'All CCC'!$B$7:$B$754,0)))</f>
        <v/>
      </c>
      <c r="BF292" s="334" t="str">
        <f>IF($B292="","",INDEX('All CCC'!BF$7:BF$754,MATCH(WatchList!$B292,'All CCC'!$B$7:$B$754,0)))</f>
        <v/>
      </c>
      <c r="BG292" s="334" t="str">
        <f>IF($B292="","",INDEX('All CCC'!BG$7:BG$754,MATCH(WatchList!$B292,'All CCC'!$B$7:$B$754,0)))</f>
        <v/>
      </c>
    </row>
    <row r="293" spans="1:59" x14ac:dyDescent="0.2">
      <c r="A293" s="333" t="str">
        <f>IF($B293="","",INDEX('All CCC'!A$7:A$754,MATCH(WatchList!$B293,'All CCC'!$B$7:$B$754,0)))</f>
        <v/>
      </c>
      <c r="B293" s="127"/>
      <c r="C293" s="334" t="str">
        <f>IF($B293="","",INDEX('All CCC'!C$7:C$754,MATCH(WatchList!$B293,'All CCC'!$B$7:$B$754,0)))</f>
        <v/>
      </c>
      <c r="D293" s="334" t="str">
        <f>IF($B293="","",INDEX('All CCC'!D$7:D$754,MATCH(WatchList!$B293,'All CCC'!$B$7:$B$754,0)))</f>
        <v/>
      </c>
      <c r="E293" s="334" t="str">
        <f>IF($B293="","",INDEX('All CCC'!E$7:E$754,MATCH(WatchList!$B293,'All CCC'!$B$7:$B$754,0)))</f>
        <v/>
      </c>
      <c r="F293" s="334" t="str">
        <f>IF($B293="","",INDEX('All CCC'!F$7:F$754,MATCH(WatchList!$B293,'All CCC'!$B$7:$B$754,0)))</f>
        <v/>
      </c>
      <c r="G293" s="334" t="str">
        <f>IF($B293="","",INDEX('All CCC'!G$7:G$754,MATCH(WatchList!$B293,'All CCC'!$B$7:$B$754,0)))</f>
        <v/>
      </c>
      <c r="H293" s="334" t="str">
        <f>IF($B293="","",INDEX('All CCC'!H$7:H$754,MATCH(WatchList!$B293,'All CCC'!$B$7:$B$754,0)))</f>
        <v/>
      </c>
      <c r="I293" s="334" t="str">
        <f>IF($B293="","",INDEX('All CCC'!I$7:I$754,MATCH(WatchList!$B293,'All CCC'!$B$7:$B$754,0)))</f>
        <v/>
      </c>
      <c r="J293" s="334" t="str">
        <f>IF($B293="","",INDEX('All CCC'!J$7:J$754,MATCH(WatchList!$B293,'All CCC'!$B$7:$B$754,0)))</f>
        <v/>
      </c>
      <c r="K293" s="334" t="str">
        <f>IF($B293="","",INDEX('All CCC'!K$7:K$754,MATCH(WatchList!$B293,'All CCC'!$B$7:$B$754,0)))</f>
        <v/>
      </c>
      <c r="L293" s="334" t="str">
        <f>IF($B293="","",INDEX('All CCC'!L$7:L$754,MATCH(WatchList!$B293,'All CCC'!$B$7:$B$754,0)))</f>
        <v/>
      </c>
      <c r="M293" s="334" t="str">
        <f>IF($B293="","",INDEX('All CCC'!M$7:M$754,MATCH(WatchList!$B293,'All CCC'!$B$7:$B$754,0)))</f>
        <v/>
      </c>
      <c r="N293" s="334" t="str">
        <f>IF($B293="","",INDEX('All CCC'!N$7:N$754,MATCH(WatchList!$B293,'All CCC'!$B$7:$B$754,0)))</f>
        <v/>
      </c>
      <c r="O293" s="334" t="str">
        <f>IF($B293="","",INDEX('All CCC'!O$7:O$754,MATCH(WatchList!$B293,'All CCC'!$B$7:$B$754,0)))</f>
        <v/>
      </c>
      <c r="P293" s="335" t="str">
        <f>IF($B293="","",INDEX('All CCC'!P$7:P$754,MATCH(WatchList!$B293,'All CCC'!$B$7:$B$754,0)))</f>
        <v/>
      </c>
      <c r="Q293" s="335" t="str">
        <f>IF($B293="","",INDEX('All CCC'!Q$7:Q$754,MATCH(WatchList!$B293,'All CCC'!$B$7:$B$754,0)))</f>
        <v/>
      </c>
      <c r="R293" s="334" t="str">
        <f>IF($B293="","",INDEX('All CCC'!R$7:R$754,MATCH(WatchList!$B293,'All CCC'!$B$7:$B$754,0)))</f>
        <v/>
      </c>
      <c r="S293" s="334" t="str">
        <f>IF($B293="","",INDEX('All CCC'!S$7:S$754,MATCH(WatchList!$B293,'All CCC'!$B$7:$B$754,0)))</f>
        <v/>
      </c>
      <c r="T293" s="334" t="str">
        <f>IF($B293="","",INDEX('All CCC'!T$7:T$754,MATCH(WatchList!$B293,'All CCC'!$B$7:$B$754,0)))</f>
        <v/>
      </c>
      <c r="U293" s="334" t="str">
        <f>IF($B293="","",INDEX('All CCC'!U$7:U$754,MATCH(WatchList!$B293,'All CCC'!$B$7:$B$754,0)))</f>
        <v/>
      </c>
      <c r="V293" s="334" t="str">
        <f>IF($B293="","",INDEX('All CCC'!V$7:V$754,MATCH(WatchList!$B293,'All CCC'!$B$7:$B$754,0)))</f>
        <v/>
      </c>
      <c r="W293" s="334" t="str">
        <f>IF($B293="","",INDEX('All CCC'!W$7:W$754,MATCH(WatchList!$B293,'All CCC'!$B$7:$B$754,0)))</f>
        <v/>
      </c>
      <c r="X293" s="334" t="str">
        <f>IF($B293="","",INDEX('All CCC'!X$7:X$754,MATCH(WatchList!$B293,'All CCC'!$B$7:$B$754,0)))</f>
        <v/>
      </c>
      <c r="Y293" s="334" t="str">
        <f>IF($B293="","",INDEX('All CCC'!Y$7:Y$754,MATCH(WatchList!$B293,'All CCC'!$B$7:$B$754,0)))</f>
        <v/>
      </c>
      <c r="Z293" s="334" t="str">
        <f>IF($B293="","",INDEX('All CCC'!Z$7:Z$754,MATCH(WatchList!$B293,'All CCC'!$B$7:$B$754,0)))</f>
        <v/>
      </c>
      <c r="AA293" s="334" t="str">
        <f>IF($B293="","",INDEX('All CCC'!AA$7:AA$754,MATCH(WatchList!$B293,'All CCC'!$B$7:$B$754,0)))</f>
        <v/>
      </c>
      <c r="AB293" s="334" t="str">
        <f>IF($B293="","",INDEX('All CCC'!AB$7:AB$754,MATCH(WatchList!$B293,'All CCC'!$B$7:$B$754,0)))</f>
        <v/>
      </c>
      <c r="AC293" s="334" t="str">
        <f>IF($B293="","",INDEX('All CCC'!AC$7:AC$754,MATCH(WatchList!$B293,'All CCC'!$B$7:$B$754,0)))</f>
        <v/>
      </c>
      <c r="AD293" s="334" t="str">
        <f>IF($B293="","",INDEX('All CCC'!AD$7:AD$754,MATCH(WatchList!$B293,'All CCC'!$B$7:$B$754,0)))</f>
        <v/>
      </c>
      <c r="AE293" s="334" t="str">
        <f>IF($B293="","",INDEX('All CCC'!AE$7:AE$754,MATCH(WatchList!$B293,'All CCC'!$B$7:$B$754,0)))</f>
        <v/>
      </c>
      <c r="AF293" s="334" t="str">
        <f>IF($B293="","",INDEX('All CCC'!AF$7:AF$754,MATCH(WatchList!$B293,'All CCC'!$B$7:$B$754,0)))</f>
        <v/>
      </c>
      <c r="AG293" s="334" t="str">
        <f>IF($B293="","",INDEX('All CCC'!AG$7:AG$754,MATCH(WatchList!$B293,'All CCC'!$B$7:$B$754,0)))</f>
        <v/>
      </c>
      <c r="AH293" s="334" t="str">
        <f>IF($B293="","",INDEX('All CCC'!AH$7:AH$754,MATCH(WatchList!$B293,'All CCC'!$B$7:$B$754,0)))</f>
        <v/>
      </c>
      <c r="AI293" s="334" t="str">
        <f>IF($B293="","",INDEX('All CCC'!AI$7:AI$754,MATCH(WatchList!$B293,'All CCC'!$B$7:$B$754,0)))</f>
        <v/>
      </c>
      <c r="AJ293" s="334" t="str">
        <f>IF($B293="","",INDEX('All CCC'!AJ$7:AJ$754,MATCH(WatchList!$B293,'All CCC'!$B$7:$B$754,0)))</f>
        <v/>
      </c>
      <c r="AK293" s="334" t="str">
        <f>IF($B293="","",INDEX('All CCC'!AK$7:AK$754,MATCH(WatchList!$B293,'All CCC'!$B$7:$B$754,0)))</f>
        <v/>
      </c>
      <c r="AL293" s="334" t="str">
        <f>IF($B293="","",INDEX('All CCC'!AL$7:AL$754,MATCH(WatchList!$B293,'All CCC'!$B$7:$B$754,0)))</f>
        <v/>
      </c>
      <c r="AM293" s="334" t="str">
        <f>IF($B293="","",INDEX('All CCC'!AM$7:AM$754,MATCH(WatchList!$B293,'All CCC'!$B$7:$B$754,0)))</f>
        <v/>
      </c>
      <c r="AN293" s="334" t="str">
        <f>IF($B293="","",INDEX('All CCC'!AN$7:AN$754,MATCH(WatchList!$B293,'All CCC'!$B$7:$B$754,0)))</f>
        <v/>
      </c>
      <c r="AO293" s="334" t="str">
        <f>IF($B293="","",INDEX('All CCC'!AO$7:AO$754,MATCH(WatchList!$B293,'All CCC'!$B$7:$B$754,0)))</f>
        <v/>
      </c>
      <c r="AP293" s="334" t="str">
        <f>IF($B293="","",INDEX('All CCC'!AP$7:AP$754,MATCH(WatchList!$B293,'All CCC'!$B$7:$B$754,0)))</f>
        <v/>
      </c>
      <c r="AQ293" s="334" t="str">
        <f>IF($B293="","",INDEX('All CCC'!AQ$7:AQ$754,MATCH(WatchList!$B293,'All CCC'!$B$7:$B$754,0)))</f>
        <v/>
      </c>
      <c r="AR293" s="334" t="str">
        <f>IF($B293="","",INDEX('All CCC'!AR$7:AR$754,MATCH(WatchList!$B293,'All CCC'!$B$7:$B$754,0)))</f>
        <v/>
      </c>
      <c r="AS293" s="334" t="str">
        <f>IF($B293="","",INDEX('All CCC'!AS$7:AS$754,MATCH(WatchList!$B293,'All CCC'!$B$7:$B$754,0)))</f>
        <v/>
      </c>
      <c r="AT293" s="334" t="str">
        <f>IF($B293="","",INDEX('All CCC'!AT$7:AT$754,MATCH(WatchList!$B293,'All CCC'!$B$7:$B$754,0)))</f>
        <v/>
      </c>
      <c r="AU293" s="334" t="str">
        <f>IF($B293="","",INDEX('All CCC'!AU$7:AU$754,MATCH(WatchList!$B293,'All CCC'!$B$7:$B$754,0)))</f>
        <v/>
      </c>
      <c r="AV293" s="334" t="str">
        <f>IF($B293="","",INDEX('All CCC'!AV$7:AV$754,MATCH(WatchList!$B293,'All CCC'!$B$7:$B$754,0)))</f>
        <v/>
      </c>
      <c r="AW293" s="334" t="str">
        <f>IF($B293="","",INDEX('All CCC'!AW$7:AW$754,MATCH(WatchList!$B293,'All CCC'!$B$7:$B$754,0)))</f>
        <v/>
      </c>
      <c r="AX293" s="334" t="str">
        <f>IF($B293="","",INDEX('All CCC'!AX$7:AX$754,MATCH(WatchList!$B293,'All CCC'!$B$7:$B$754,0)))</f>
        <v/>
      </c>
      <c r="AY293" s="334" t="str">
        <f>IF($B293="","",INDEX('All CCC'!AY$7:AY$754,MATCH(WatchList!$B293,'All CCC'!$B$7:$B$754,0)))</f>
        <v/>
      </c>
      <c r="AZ293" s="334" t="str">
        <f>IF($B293="","",INDEX('All CCC'!AZ$7:AZ$754,MATCH(WatchList!$B293,'All CCC'!$B$7:$B$754,0)))</f>
        <v/>
      </c>
      <c r="BA293" s="334" t="str">
        <f>IF($B293="","",INDEX('All CCC'!BA$7:BA$754,MATCH(WatchList!$B293,'All CCC'!$B$7:$B$754,0)))</f>
        <v/>
      </c>
      <c r="BB293" s="334" t="str">
        <f>IF($B293="","",INDEX('All CCC'!BB$7:BB$754,MATCH(WatchList!$B293,'All CCC'!$B$7:$B$754,0)))</f>
        <v/>
      </c>
      <c r="BC293" s="334" t="str">
        <f>IF($B293="","",INDEX('All CCC'!BC$7:BC$754,MATCH(WatchList!$B293,'All CCC'!$B$7:$B$754,0)))</f>
        <v/>
      </c>
      <c r="BD293" s="334" t="str">
        <f>IF($B293="","",INDEX('All CCC'!BD$7:BD$754,MATCH(WatchList!$B293,'All CCC'!$B$7:$B$754,0)))</f>
        <v/>
      </c>
      <c r="BE293" s="334" t="str">
        <f>IF($B293="","",INDEX('All CCC'!BE$7:BE$754,MATCH(WatchList!$B293,'All CCC'!$B$7:$B$754,0)))</f>
        <v/>
      </c>
      <c r="BF293" s="334" t="str">
        <f>IF($B293="","",INDEX('All CCC'!BF$7:BF$754,MATCH(WatchList!$B293,'All CCC'!$B$7:$B$754,0)))</f>
        <v/>
      </c>
      <c r="BG293" s="334" t="str">
        <f>IF($B293="","",INDEX('All CCC'!BG$7:BG$754,MATCH(WatchList!$B293,'All CCC'!$B$7:$B$754,0)))</f>
        <v/>
      </c>
    </row>
    <row r="294" spans="1:59" x14ac:dyDescent="0.2">
      <c r="A294" s="333" t="str">
        <f>IF($B294="","",INDEX('All CCC'!A$7:A$754,MATCH(WatchList!$B294,'All CCC'!$B$7:$B$754,0)))</f>
        <v/>
      </c>
      <c r="B294" s="127"/>
      <c r="C294" s="334" t="str">
        <f>IF($B294="","",INDEX('All CCC'!C$7:C$754,MATCH(WatchList!$B294,'All CCC'!$B$7:$B$754,0)))</f>
        <v/>
      </c>
      <c r="D294" s="334" t="str">
        <f>IF($B294="","",INDEX('All CCC'!D$7:D$754,MATCH(WatchList!$B294,'All CCC'!$B$7:$B$754,0)))</f>
        <v/>
      </c>
      <c r="E294" s="334" t="str">
        <f>IF($B294="","",INDEX('All CCC'!E$7:E$754,MATCH(WatchList!$B294,'All CCC'!$B$7:$B$754,0)))</f>
        <v/>
      </c>
      <c r="F294" s="334" t="str">
        <f>IF($B294="","",INDEX('All CCC'!F$7:F$754,MATCH(WatchList!$B294,'All CCC'!$B$7:$B$754,0)))</f>
        <v/>
      </c>
      <c r="G294" s="334" t="str">
        <f>IF($B294="","",INDEX('All CCC'!G$7:G$754,MATCH(WatchList!$B294,'All CCC'!$B$7:$B$754,0)))</f>
        <v/>
      </c>
      <c r="H294" s="334" t="str">
        <f>IF($B294="","",INDEX('All CCC'!H$7:H$754,MATCH(WatchList!$B294,'All CCC'!$B$7:$B$754,0)))</f>
        <v/>
      </c>
      <c r="I294" s="334" t="str">
        <f>IF($B294="","",INDEX('All CCC'!I$7:I$754,MATCH(WatchList!$B294,'All CCC'!$B$7:$B$754,0)))</f>
        <v/>
      </c>
      <c r="J294" s="334" t="str">
        <f>IF($B294="","",INDEX('All CCC'!J$7:J$754,MATCH(WatchList!$B294,'All CCC'!$B$7:$B$754,0)))</f>
        <v/>
      </c>
      <c r="K294" s="334" t="str">
        <f>IF($B294="","",INDEX('All CCC'!K$7:K$754,MATCH(WatchList!$B294,'All CCC'!$B$7:$B$754,0)))</f>
        <v/>
      </c>
      <c r="L294" s="334" t="str">
        <f>IF($B294="","",INDEX('All CCC'!L$7:L$754,MATCH(WatchList!$B294,'All CCC'!$B$7:$B$754,0)))</f>
        <v/>
      </c>
      <c r="M294" s="334" t="str">
        <f>IF($B294="","",INDEX('All CCC'!M$7:M$754,MATCH(WatchList!$B294,'All CCC'!$B$7:$B$754,0)))</f>
        <v/>
      </c>
      <c r="N294" s="334" t="str">
        <f>IF($B294="","",INDEX('All CCC'!N$7:N$754,MATCH(WatchList!$B294,'All CCC'!$B$7:$B$754,0)))</f>
        <v/>
      </c>
      <c r="O294" s="334" t="str">
        <f>IF($B294="","",INDEX('All CCC'!O$7:O$754,MATCH(WatchList!$B294,'All CCC'!$B$7:$B$754,0)))</f>
        <v/>
      </c>
      <c r="P294" s="335" t="str">
        <f>IF($B294="","",INDEX('All CCC'!P$7:P$754,MATCH(WatchList!$B294,'All CCC'!$B$7:$B$754,0)))</f>
        <v/>
      </c>
      <c r="Q294" s="335" t="str">
        <f>IF($B294="","",INDEX('All CCC'!Q$7:Q$754,MATCH(WatchList!$B294,'All CCC'!$B$7:$B$754,0)))</f>
        <v/>
      </c>
      <c r="R294" s="334" t="str">
        <f>IF($B294="","",INDEX('All CCC'!R$7:R$754,MATCH(WatchList!$B294,'All CCC'!$B$7:$B$754,0)))</f>
        <v/>
      </c>
      <c r="S294" s="334" t="str">
        <f>IF($B294="","",INDEX('All CCC'!S$7:S$754,MATCH(WatchList!$B294,'All CCC'!$B$7:$B$754,0)))</f>
        <v/>
      </c>
      <c r="T294" s="334" t="str">
        <f>IF($B294="","",INDEX('All CCC'!T$7:T$754,MATCH(WatchList!$B294,'All CCC'!$B$7:$B$754,0)))</f>
        <v/>
      </c>
      <c r="U294" s="334" t="str">
        <f>IF($B294="","",INDEX('All CCC'!U$7:U$754,MATCH(WatchList!$B294,'All CCC'!$B$7:$B$754,0)))</f>
        <v/>
      </c>
      <c r="V294" s="334" t="str">
        <f>IF($B294="","",INDEX('All CCC'!V$7:V$754,MATCH(WatchList!$B294,'All CCC'!$B$7:$B$754,0)))</f>
        <v/>
      </c>
      <c r="W294" s="334" t="str">
        <f>IF($B294="","",INDEX('All CCC'!W$7:W$754,MATCH(WatchList!$B294,'All CCC'!$B$7:$B$754,0)))</f>
        <v/>
      </c>
      <c r="X294" s="334" t="str">
        <f>IF($B294="","",INDEX('All CCC'!X$7:X$754,MATCH(WatchList!$B294,'All CCC'!$B$7:$B$754,0)))</f>
        <v/>
      </c>
      <c r="Y294" s="334" t="str">
        <f>IF($B294="","",INDEX('All CCC'!Y$7:Y$754,MATCH(WatchList!$B294,'All CCC'!$B$7:$B$754,0)))</f>
        <v/>
      </c>
      <c r="Z294" s="334" t="str">
        <f>IF($B294="","",INDEX('All CCC'!Z$7:Z$754,MATCH(WatchList!$B294,'All CCC'!$B$7:$B$754,0)))</f>
        <v/>
      </c>
      <c r="AA294" s="334" t="str">
        <f>IF($B294="","",INDEX('All CCC'!AA$7:AA$754,MATCH(WatchList!$B294,'All CCC'!$B$7:$B$754,0)))</f>
        <v/>
      </c>
      <c r="AB294" s="334" t="str">
        <f>IF($B294="","",INDEX('All CCC'!AB$7:AB$754,MATCH(WatchList!$B294,'All CCC'!$B$7:$B$754,0)))</f>
        <v/>
      </c>
      <c r="AC294" s="334" t="str">
        <f>IF($B294="","",INDEX('All CCC'!AC$7:AC$754,MATCH(WatchList!$B294,'All CCC'!$B$7:$B$754,0)))</f>
        <v/>
      </c>
      <c r="AD294" s="334" t="str">
        <f>IF($B294="","",INDEX('All CCC'!AD$7:AD$754,MATCH(WatchList!$B294,'All CCC'!$B$7:$B$754,0)))</f>
        <v/>
      </c>
      <c r="AE294" s="334" t="str">
        <f>IF($B294="","",INDEX('All CCC'!AE$7:AE$754,MATCH(WatchList!$B294,'All CCC'!$B$7:$B$754,0)))</f>
        <v/>
      </c>
      <c r="AF294" s="334" t="str">
        <f>IF($B294="","",INDEX('All CCC'!AF$7:AF$754,MATCH(WatchList!$B294,'All CCC'!$B$7:$B$754,0)))</f>
        <v/>
      </c>
      <c r="AG294" s="334" t="str">
        <f>IF($B294="","",INDEX('All CCC'!AG$7:AG$754,MATCH(WatchList!$B294,'All CCC'!$B$7:$B$754,0)))</f>
        <v/>
      </c>
      <c r="AH294" s="334" t="str">
        <f>IF($B294="","",INDEX('All CCC'!AH$7:AH$754,MATCH(WatchList!$B294,'All CCC'!$B$7:$B$754,0)))</f>
        <v/>
      </c>
      <c r="AI294" s="334" t="str">
        <f>IF($B294="","",INDEX('All CCC'!AI$7:AI$754,MATCH(WatchList!$B294,'All CCC'!$B$7:$B$754,0)))</f>
        <v/>
      </c>
      <c r="AJ294" s="334" t="str">
        <f>IF($B294="","",INDEX('All CCC'!AJ$7:AJ$754,MATCH(WatchList!$B294,'All CCC'!$B$7:$B$754,0)))</f>
        <v/>
      </c>
      <c r="AK294" s="334" t="str">
        <f>IF($B294="","",INDEX('All CCC'!AK$7:AK$754,MATCH(WatchList!$B294,'All CCC'!$B$7:$B$754,0)))</f>
        <v/>
      </c>
      <c r="AL294" s="334" t="str">
        <f>IF($B294="","",INDEX('All CCC'!AL$7:AL$754,MATCH(WatchList!$B294,'All CCC'!$B$7:$B$754,0)))</f>
        <v/>
      </c>
      <c r="AM294" s="334" t="str">
        <f>IF($B294="","",INDEX('All CCC'!AM$7:AM$754,MATCH(WatchList!$B294,'All CCC'!$B$7:$B$754,0)))</f>
        <v/>
      </c>
      <c r="AN294" s="334" t="str">
        <f>IF($B294="","",INDEX('All CCC'!AN$7:AN$754,MATCH(WatchList!$B294,'All CCC'!$B$7:$B$754,0)))</f>
        <v/>
      </c>
      <c r="AO294" s="334" t="str">
        <f>IF($B294="","",INDEX('All CCC'!AO$7:AO$754,MATCH(WatchList!$B294,'All CCC'!$B$7:$B$754,0)))</f>
        <v/>
      </c>
      <c r="AP294" s="334" t="str">
        <f>IF($B294="","",INDEX('All CCC'!AP$7:AP$754,MATCH(WatchList!$B294,'All CCC'!$B$7:$B$754,0)))</f>
        <v/>
      </c>
      <c r="AQ294" s="334" t="str">
        <f>IF($B294="","",INDEX('All CCC'!AQ$7:AQ$754,MATCH(WatchList!$B294,'All CCC'!$B$7:$B$754,0)))</f>
        <v/>
      </c>
      <c r="AR294" s="334" t="str">
        <f>IF($B294="","",INDEX('All CCC'!AR$7:AR$754,MATCH(WatchList!$B294,'All CCC'!$B$7:$B$754,0)))</f>
        <v/>
      </c>
      <c r="AS294" s="334" t="str">
        <f>IF($B294="","",INDEX('All CCC'!AS$7:AS$754,MATCH(WatchList!$B294,'All CCC'!$B$7:$B$754,0)))</f>
        <v/>
      </c>
      <c r="AT294" s="334" t="str">
        <f>IF($B294="","",INDEX('All CCC'!AT$7:AT$754,MATCH(WatchList!$B294,'All CCC'!$B$7:$B$754,0)))</f>
        <v/>
      </c>
      <c r="AU294" s="334" t="str">
        <f>IF($B294="","",INDEX('All CCC'!AU$7:AU$754,MATCH(WatchList!$B294,'All CCC'!$B$7:$B$754,0)))</f>
        <v/>
      </c>
      <c r="AV294" s="334" t="str">
        <f>IF($B294="","",INDEX('All CCC'!AV$7:AV$754,MATCH(WatchList!$B294,'All CCC'!$B$7:$B$754,0)))</f>
        <v/>
      </c>
      <c r="AW294" s="334" t="str">
        <f>IF($B294="","",INDEX('All CCC'!AW$7:AW$754,MATCH(WatchList!$B294,'All CCC'!$B$7:$B$754,0)))</f>
        <v/>
      </c>
      <c r="AX294" s="334" t="str">
        <f>IF($B294="","",INDEX('All CCC'!AX$7:AX$754,MATCH(WatchList!$B294,'All CCC'!$B$7:$B$754,0)))</f>
        <v/>
      </c>
      <c r="AY294" s="334" t="str">
        <f>IF($B294="","",INDEX('All CCC'!AY$7:AY$754,MATCH(WatchList!$B294,'All CCC'!$B$7:$B$754,0)))</f>
        <v/>
      </c>
      <c r="AZ294" s="334" t="str">
        <f>IF($B294="","",INDEX('All CCC'!AZ$7:AZ$754,MATCH(WatchList!$B294,'All CCC'!$B$7:$B$754,0)))</f>
        <v/>
      </c>
      <c r="BA294" s="334" t="str">
        <f>IF($B294="","",INDEX('All CCC'!BA$7:BA$754,MATCH(WatchList!$B294,'All CCC'!$B$7:$B$754,0)))</f>
        <v/>
      </c>
      <c r="BB294" s="334" t="str">
        <f>IF($B294="","",INDEX('All CCC'!BB$7:BB$754,MATCH(WatchList!$B294,'All CCC'!$B$7:$B$754,0)))</f>
        <v/>
      </c>
      <c r="BC294" s="334" t="str">
        <f>IF($B294="","",INDEX('All CCC'!BC$7:BC$754,MATCH(WatchList!$B294,'All CCC'!$B$7:$B$754,0)))</f>
        <v/>
      </c>
      <c r="BD294" s="334" t="str">
        <f>IF($B294="","",INDEX('All CCC'!BD$7:BD$754,MATCH(WatchList!$B294,'All CCC'!$B$7:$B$754,0)))</f>
        <v/>
      </c>
      <c r="BE294" s="334" t="str">
        <f>IF($B294="","",INDEX('All CCC'!BE$7:BE$754,MATCH(WatchList!$B294,'All CCC'!$B$7:$B$754,0)))</f>
        <v/>
      </c>
      <c r="BF294" s="334" t="str">
        <f>IF($B294="","",INDEX('All CCC'!BF$7:BF$754,MATCH(WatchList!$B294,'All CCC'!$B$7:$B$754,0)))</f>
        <v/>
      </c>
      <c r="BG294" s="334" t="str">
        <f>IF($B294="","",INDEX('All CCC'!BG$7:BG$754,MATCH(WatchList!$B294,'All CCC'!$B$7:$B$754,0)))</f>
        <v/>
      </c>
    </row>
    <row r="295" spans="1:59" x14ac:dyDescent="0.2">
      <c r="A295" s="333" t="str">
        <f>IF($B295="","",INDEX('All CCC'!A$7:A$754,MATCH(WatchList!$B295,'All CCC'!$B$7:$B$754,0)))</f>
        <v/>
      </c>
      <c r="B295" s="127"/>
      <c r="C295" s="334" t="str">
        <f>IF($B295="","",INDEX('All CCC'!C$7:C$754,MATCH(WatchList!$B295,'All CCC'!$B$7:$B$754,0)))</f>
        <v/>
      </c>
      <c r="D295" s="334" t="str">
        <f>IF($B295="","",INDEX('All CCC'!D$7:D$754,MATCH(WatchList!$B295,'All CCC'!$B$7:$B$754,0)))</f>
        <v/>
      </c>
      <c r="E295" s="334" t="str">
        <f>IF($B295="","",INDEX('All CCC'!E$7:E$754,MATCH(WatchList!$B295,'All CCC'!$B$7:$B$754,0)))</f>
        <v/>
      </c>
      <c r="F295" s="334" t="str">
        <f>IF($B295="","",INDEX('All CCC'!F$7:F$754,MATCH(WatchList!$B295,'All CCC'!$B$7:$B$754,0)))</f>
        <v/>
      </c>
      <c r="G295" s="334" t="str">
        <f>IF($B295="","",INDEX('All CCC'!G$7:G$754,MATCH(WatchList!$B295,'All CCC'!$B$7:$B$754,0)))</f>
        <v/>
      </c>
      <c r="H295" s="334" t="str">
        <f>IF($B295="","",INDEX('All CCC'!H$7:H$754,MATCH(WatchList!$B295,'All CCC'!$B$7:$B$754,0)))</f>
        <v/>
      </c>
      <c r="I295" s="334" t="str">
        <f>IF($B295="","",INDEX('All CCC'!I$7:I$754,MATCH(WatchList!$B295,'All CCC'!$B$7:$B$754,0)))</f>
        <v/>
      </c>
      <c r="J295" s="334" t="str">
        <f>IF($B295="","",INDEX('All CCC'!J$7:J$754,MATCH(WatchList!$B295,'All CCC'!$B$7:$B$754,0)))</f>
        <v/>
      </c>
      <c r="K295" s="334" t="str">
        <f>IF($B295="","",INDEX('All CCC'!K$7:K$754,MATCH(WatchList!$B295,'All CCC'!$B$7:$B$754,0)))</f>
        <v/>
      </c>
      <c r="L295" s="334" t="str">
        <f>IF($B295="","",INDEX('All CCC'!L$7:L$754,MATCH(WatchList!$B295,'All CCC'!$B$7:$B$754,0)))</f>
        <v/>
      </c>
      <c r="M295" s="334" t="str">
        <f>IF($B295="","",INDEX('All CCC'!M$7:M$754,MATCH(WatchList!$B295,'All CCC'!$B$7:$B$754,0)))</f>
        <v/>
      </c>
      <c r="N295" s="334" t="str">
        <f>IF($B295="","",INDEX('All CCC'!N$7:N$754,MATCH(WatchList!$B295,'All CCC'!$B$7:$B$754,0)))</f>
        <v/>
      </c>
      <c r="O295" s="334" t="str">
        <f>IF($B295="","",INDEX('All CCC'!O$7:O$754,MATCH(WatchList!$B295,'All CCC'!$B$7:$B$754,0)))</f>
        <v/>
      </c>
      <c r="P295" s="335" t="str">
        <f>IF($B295="","",INDEX('All CCC'!P$7:P$754,MATCH(WatchList!$B295,'All CCC'!$B$7:$B$754,0)))</f>
        <v/>
      </c>
      <c r="Q295" s="335" t="str">
        <f>IF($B295="","",INDEX('All CCC'!Q$7:Q$754,MATCH(WatchList!$B295,'All CCC'!$B$7:$B$754,0)))</f>
        <v/>
      </c>
      <c r="R295" s="334" t="str">
        <f>IF($B295="","",INDEX('All CCC'!R$7:R$754,MATCH(WatchList!$B295,'All CCC'!$B$7:$B$754,0)))</f>
        <v/>
      </c>
      <c r="S295" s="334" t="str">
        <f>IF($B295="","",INDEX('All CCC'!S$7:S$754,MATCH(WatchList!$B295,'All CCC'!$B$7:$B$754,0)))</f>
        <v/>
      </c>
      <c r="T295" s="334" t="str">
        <f>IF($B295="","",INDEX('All CCC'!T$7:T$754,MATCH(WatchList!$B295,'All CCC'!$B$7:$B$754,0)))</f>
        <v/>
      </c>
      <c r="U295" s="334" t="str">
        <f>IF($B295="","",INDEX('All CCC'!U$7:U$754,MATCH(WatchList!$B295,'All CCC'!$B$7:$B$754,0)))</f>
        <v/>
      </c>
      <c r="V295" s="334" t="str">
        <f>IF($B295="","",INDEX('All CCC'!V$7:V$754,MATCH(WatchList!$B295,'All CCC'!$B$7:$B$754,0)))</f>
        <v/>
      </c>
      <c r="W295" s="334" t="str">
        <f>IF($B295="","",INDEX('All CCC'!W$7:W$754,MATCH(WatchList!$B295,'All CCC'!$B$7:$B$754,0)))</f>
        <v/>
      </c>
      <c r="X295" s="334" t="str">
        <f>IF($B295="","",INDEX('All CCC'!X$7:X$754,MATCH(WatchList!$B295,'All CCC'!$B$7:$B$754,0)))</f>
        <v/>
      </c>
      <c r="Y295" s="334" t="str">
        <f>IF($B295="","",INDEX('All CCC'!Y$7:Y$754,MATCH(WatchList!$B295,'All CCC'!$B$7:$B$754,0)))</f>
        <v/>
      </c>
      <c r="Z295" s="334" t="str">
        <f>IF($B295="","",INDEX('All CCC'!Z$7:Z$754,MATCH(WatchList!$B295,'All CCC'!$B$7:$B$754,0)))</f>
        <v/>
      </c>
      <c r="AA295" s="334" t="str">
        <f>IF($B295="","",INDEX('All CCC'!AA$7:AA$754,MATCH(WatchList!$B295,'All CCC'!$B$7:$B$754,0)))</f>
        <v/>
      </c>
      <c r="AB295" s="334" t="str">
        <f>IF($B295="","",INDEX('All CCC'!AB$7:AB$754,MATCH(WatchList!$B295,'All CCC'!$B$7:$B$754,0)))</f>
        <v/>
      </c>
      <c r="AC295" s="334" t="str">
        <f>IF($B295="","",INDEX('All CCC'!AC$7:AC$754,MATCH(WatchList!$B295,'All CCC'!$B$7:$B$754,0)))</f>
        <v/>
      </c>
      <c r="AD295" s="334" t="str">
        <f>IF($B295="","",INDEX('All CCC'!AD$7:AD$754,MATCH(WatchList!$B295,'All CCC'!$B$7:$B$754,0)))</f>
        <v/>
      </c>
      <c r="AE295" s="334" t="str">
        <f>IF($B295="","",INDEX('All CCC'!AE$7:AE$754,MATCH(WatchList!$B295,'All CCC'!$B$7:$B$754,0)))</f>
        <v/>
      </c>
      <c r="AF295" s="334" t="str">
        <f>IF($B295="","",INDEX('All CCC'!AF$7:AF$754,MATCH(WatchList!$B295,'All CCC'!$B$7:$B$754,0)))</f>
        <v/>
      </c>
      <c r="AG295" s="334" t="str">
        <f>IF($B295="","",INDEX('All CCC'!AG$7:AG$754,MATCH(WatchList!$B295,'All CCC'!$B$7:$B$754,0)))</f>
        <v/>
      </c>
      <c r="AH295" s="334" t="str">
        <f>IF($B295="","",INDEX('All CCC'!AH$7:AH$754,MATCH(WatchList!$B295,'All CCC'!$B$7:$B$754,0)))</f>
        <v/>
      </c>
      <c r="AI295" s="334" t="str">
        <f>IF($B295="","",INDEX('All CCC'!AI$7:AI$754,MATCH(WatchList!$B295,'All CCC'!$B$7:$B$754,0)))</f>
        <v/>
      </c>
      <c r="AJ295" s="334" t="str">
        <f>IF($B295="","",INDEX('All CCC'!AJ$7:AJ$754,MATCH(WatchList!$B295,'All CCC'!$B$7:$B$754,0)))</f>
        <v/>
      </c>
      <c r="AK295" s="334" t="str">
        <f>IF($B295="","",INDEX('All CCC'!AK$7:AK$754,MATCH(WatchList!$B295,'All CCC'!$B$7:$B$754,0)))</f>
        <v/>
      </c>
      <c r="AL295" s="334" t="str">
        <f>IF($B295="","",INDEX('All CCC'!AL$7:AL$754,MATCH(WatchList!$B295,'All CCC'!$B$7:$B$754,0)))</f>
        <v/>
      </c>
      <c r="AM295" s="334" t="str">
        <f>IF($B295="","",INDEX('All CCC'!AM$7:AM$754,MATCH(WatchList!$B295,'All CCC'!$B$7:$B$754,0)))</f>
        <v/>
      </c>
      <c r="AN295" s="334" t="str">
        <f>IF($B295="","",INDEX('All CCC'!AN$7:AN$754,MATCH(WatchList!$B295,'All CCC'!$B$7:$B$754,0)))</f>
        <v/>
      </c>
      <c r="AO295" s="334" t="str">
        <f>IF($B295="","",INDEX('All CCC'!AO$7:AO$754,MATCH(WatchList!$B295,'All CCC'!$B$7:$B$754,0)))</f>
        <v/>
      </c>
      <c r="AP295" s="334" t="str">
        <f>IF($B295="","",INDEX('All CCC'!AP$7:AP$754,MATCH(WatchList!$B295,'All CCC'!$B$7:$B$754,0)))</f>
        <v/>
      </c>
      <c r="AQ295" s="334" t="str">
        <f>IF($B295="","",INDEX('All CCC'!AQ$7:AQ$754,MATCH(WatchList!$B295,'All CCC'!$B$7:$B$754,0)))</f>
        <v/>
      </c>
      <c r="AR295" s="334" t="str">
        <f>IF($B295="","",INDEX('All CCC'!AR$7:AR$754,MATCH(WatchList!$B295,'All CCC'!$B$7:$B$754,0)))</f>
        <v/>
      </c>
      <c r="AS295" s="334" t="str">
        <f>IF($B295="","",INDEX('All CCC'!AS$7:AS$754,MATCH(WatchList!$B295,'All CCC'!$B$7:$B$754,0)))</f>
        <v/>
      </c>
      <c r="AT295" s="334" t="str">
        <f>IF($B295="","",INDEX('All CCC'!AT$7:AT$754,MATCH(WatchList!$B295,'All CCC'!$B$7:$B$754,0)))</f>
        <v/>
      </c>
      <c r="AU295" s="334" t="str">
        <f>IF($B295="","",INDEX('All CCC'!AU$7:AU$754,MATCH(WatchList!$B295,'All CCC'!$B$7:$B$754,0)))</f>
        <v/>
      </c>
      <c r="AV295" s="334" t="str">
        <f>IF($B295="","",INDEX('All CCC'!AV$7:AV$754,MATCH(WatchList!$B295,'All CCC'!$B$7:$B$754,0)))</f>
        <v/>
      </c>
      <c r="AW295" s="334" t="str">
        <f>IF($B295="","",INDEX('All CCC'!AW$7:AW$754,MATCH(WatchList!$B295,'All CCC'!$B$7:$B$754,0)))</f>
        <v/>
      </c>
      <c r="AX295" s="334" t="str">
        <f>IF($B295="","",INDEX('All CCC'!AX$7:AX$754,MATCH(WatchList!$B295,'All CCC'!$B$7:$B$754,0)))</f>
        <v/>
      </c>
      <c r="AY295" s="334" t="str">
        <f>IF($B295="","",INDEX('All CCC'!AY$7:AY$754,MATCH(WatchList!$B295,'All CCC'!$B$7:$B$754,0)))</f>
        <v/>
      </c>
      <c r="AZ295" s="334" t="str">
        <f>IF($B295="","",INDEX('All CCC'!AZ$7:AZ$754,MATCH(WatchList!$B295,'All CCC'!$B$7:$B$754,0)))</f>
        <v/>
      </c>
      <c r="BA295" s="334" t="str">
        <f>IF($B295="","",INDEX('All CCC'!BA$7:BA$754,MATCH(WatchList!$B295,'All CCC'!$B$7:$B$754,0)))</f>
        <v/>
      </c>
      <c r="BB295" s="334" t="str">
        <f>IF($B295="","",INDEX('All CCC'!BB$7:BB$754,MATCH(WatchList!$B295,'All CCC'!$B$7:$B$754,0)))</f>
        <v/>
      </c>
      <c r="BC295" s="334" t="str">
        <f>IF($B295="","",INDEX('All CCC'!BC$7:BC$754,MATCH(WatchList!$B295,'All CCC'!$B$7:$B$754,0)))</f>
        <v/>
      </c>
      <c r="BD295" s="334" t="str">
        <f>IF($B295="","",INDEX('All CCC'!BD$7:BD$754,MATCH(WatchList!$B295,'All CCC'!$B$7:$B$754,0)))</f>
        <v/>
      </c>
      <c r="BE295" s="334" t="str">
        <f>IF($B295="","",INDEX('All CCC'!BE$7:BE$754,MATCH(WatchList!$B295,'All CCC'!$B$7:$B$754,0)))</f>
        <v/>
      </c>
      <c r="BF295" s="334" t="str">
        <f>IF($B295="","",INDEX('All CCC'!BF$7:BF$754,MATCH(WatchList!$B295,'All CCC'!$B$7:$B$754,0)))</f>
        <v/>
      </c>
      <c r="BG295" s="334" t="str">
        <f>IF($B295="","",INDEX('All CCC'!BG$7:BG$754,MATCH(WatchList!$B295,'All CCC'!$B$7:$B$754,0)))</f>
        <v/>
      </c>
    </row>
    <row r="296" spans="1:59" x14ac:dyDescent="0.2">
      <c r="A296" s="333" t="str">
        <f>IF($B296="","",INDEX('All CCC'!A$7:A$754,MATCH(WatchList!$B296,'All CCC'!$B$7:$B$754,0)))</f>
        <v/>
      </c>
      <c r="B296" s="127"/>
      <c r="C296" s="334" t="str">
        <f>IF($B296="","",INDEX('All CCC'!C$7:C$754,MATCH(WatchList!$B296,'All CCC'!$B$7:$B$754,0)))</f>
        <v/>
      </c>
      <c r="D296" s="334" t="str">
        <f>IF($B296="","",INDEX('All CCC'!D$7:D$754,MATCH(WatchList!$B296,'All CCC'!$B$7:$B$754,0)))</f>
        <v/>
      </c>
      <c r="E296" s="334" t="str">
        <f>IF($B296="","",INDEX('All CCC'!E$7:E$754,MATCH(WatchList!$B296,'All CCC'!$B$7:$B$754,0)))</f>
        <v/>
      </c>
      <c r="F296" s="334" t="str">
        <f>IF($B296="","",INDEX('All CCC'!F$7:F$754,MATCH(WatchList!$B296,'All CCC'!$B$7:$B$754,0)))</f>
        <v/>
      </c>
      <c r="G296" s="334" t="str">
        <f>IF($B296="","",INDEX('All CCC'!G$7:G$754,MATCH(WatchList!$B296,'All CCC'!$B$7:$B$754,0)))</f>
        <v/>
      </c>
      <c r="H296" s="334" t="str">
        <f>IF($B296="","",INDEX('All CCC'!H$7:H$754,MATCH(WatchList!$B296,'All CCC'!$B$7:$B$754,0)))</f>
        <v/>
      </c>
      <c r="I296" s="334" t="str">
        <f>IF($B296="","",INDEX('All CCC'!I$7:I$754,MATCH(WatchList!$B296,'All CCC'!$B$7:$B$754,0)))</f>
        <v/>
      </c>
      <c r="J296" s="334" t="str">
        <f>IF($B296="","",INDEX('All CCC'!J$7:J$754,MATCH(WatchList!$B296,'All CCC'!$B$7:$B$754,0)))</f>
        <v/>
      </c>
      <c r="K296" s="334" t="str">
        <f>IF($B296="","",INDEX('All CCC'!K$7:K$754,MATCH(WatchList!$B296,'All CCC'!$B$7:$B$754,0)))</f>
        <v/>
      </c>
      <c r="L296" s="334" t="str">
        <f>IF($B296="","",INDEX('All CCC'!L$7:L$754,MATCH(WatchList!$B296,'All CCC'!$B$7:$B$754,0)))</f>
        <v/>
      </c>
      <c r="M296" s="334" t="str">
        <f>IF($B296="","",INDEX('All CCC'!M$7:M$754,MATCH(WatchList!$B296,'All CCC'!$B$7:$B$754,0)))</f>
        <v/>
      </c>
      <c r="N296" s="334" t="str">
        <f>IF($B296="","",INDEX('All CCC'!N$7:N$754,MATCH(WatchList!$B296,'All CCC'!$B$7:$B$754,0)))</f>
        <v/>
      </c>
      <c r="O296" s="334" t="str">
        <f>IF($B296="","",INDEX('All CCC'!O$7:O$754,MATCH(WatchList!$B296,'All CCC'!$B$7:$B$754,0)))</f>
        <v/>
      </c>
      <c r="P296" s="335" t="str">
        <f>IF($B296="","",INDEX('All CCC'!P$7:P$754,MATCH(WatchList!$B296,'All CCC'!$B$7:$B$754,0)))</f>
        <v/>
      </c>
      <c r="Q296" s="335" t="str">
        <f>IF($B296="","",INDEX('All CCC'!Q$7:Q$754,MATCH(WatchList!$B296,'All CCC'!$B$7:$B$754,0)))</f>
        <v/>
      </c>
      <c r="R296" s="334" t="str">
        <f>IF($B296="","",INDEX('All CCC'!R$7:R$754,MATCH(WatchList!$B296,'All CCC'!$B$7:$B$754,0)))</f>
        <v/>
      </c>
      <c r="S296" s="334" t="str">
        <f>IF($B296="","",INDEX('All CCC'!S$7:S$754,MATCH(WatchList!$B296,'All CCC'!$B$7:$B$754,0)))</f>
        <v/>
      </c>
      <c r="T296" s="334" t="str">
        <f>IF($B296="","",INDEX('All CCC'!T$7:T$754,MATCH(WatchList!$B296,'All CCC'!$B$7:$B$754,0)))</f>
        <v/>
      </c>
      <c r="U296" s="334" t="str">
        <f>IF($B296="","",INDEX('All CCC'!U$7:U$754,MATCH(WatchList!$B296,'All CCC'!$B$7:$B$754,0)))</f>
        <v/>
      </c>
      <c r="V296" s="334" t="str">
        <f>IF($B296="","",INDEX('All CCC'!V$7:V$754,MATCH(WatchList!$B296,'All CCC'!$B$7:$B$754,0)))</f>
        <v/>
      </c>
      <c r="W296" s="334" t="str">
        <f>IF($B296="","",INDEX('All CCC'!W$7:W$754,MATCH(WatchList!$B296,'All CCC'!$B$7:$B$754,0)))</f>
        <v/>
      </c>
      <c r="X296" s="334" t="str">
        <f>IF($B296="","",INDEX('All CCC'!X$7:X$754,MATCH(WatchList!$B296,'All CCC'!$B$7:$B$754,0)))</f>
        <v/>
      </c>
      <c r="Y296" s="334" t="str">
        <f>IF($B296="","",INDEX('All CCC'!Y$7:Y$754,MATCH(WatchList!$B296,'All CCC'!$B$7:$B$754,0)))</f>
        <v/>
      </c>
      <c r="Z296" s="334" t="str">
        <f>IF($B296="","",INDEX('All CCC'!Z$7:Z$754,MATCH(WatchList!$B296,'All CCC'!$B$7:$B$754,0)))</f>
        <v/>
      </c>
      <c r="AA296" s="334" t="str">
        <f>IF($B296="","",INDEX('All CCC'!AA$7:AA$754,MATCH(WatchList!$B296,'All CCC'!$B$7:$B$754,0)))</f>
        <v/>
      </c>
      <c r="AB296" s="334" t="str">
        <f>IF($B296="","",INDEX('All CCC'!AB$7:AB$754,MATCH(WatchList!$B296,'All CCC'!$B$7:$B$754,0)))</f>
        <v/>
      </c>
      <c r="AC296" s="334" t="str">
        <f>IF($B296="","",INDEX('All CCC'!AC$7:AC$754,MATCH(WatchList!$B296,'All CCC'!$B$7:$B$754,0)))</f>
        <v/>
      </c>
      <c r="AD296" s="334" t="str">
        <f>IF($B296="","",INDEX('All CCC'!AD$7:AD$754,MATCH(WatchList!$B296,'All CCC'!$B$7:$B$754,0)))</f>
        <v/>
      </c>
      <c r="AE296" s="334" t="str">
        <f>IF($B296="","",INDEX('All CCC'!AE$7:AE$754,MATCH(WatchList!$B296,'All CCC'!$B$7:$B$754,0)))</f>
        <v/>
      </c>
      <c r="AF296" s="334" t="str">
        <f>IF($B296="","",INDEX('All CCC'!AF$7:AF$754,MATCH(WatchList!$B296,'All CCC'!$B$7:$B$754,0)))</f>
        <v/>
      </c>
      <c r="AG296" s="334" t="str">
        <f>IF($B296="","",INDEX('All CCC'!AG$7:AG$754,MATCH(WatchList!$B296,'All CCC'!$B$7:$B$754,0)))</f>
        <v/>
      </c>
      <c r="AH296" s="334" t="str">
        <f>IF($B296="","",INDEX('All CCC'!AH$7:AH$754,MATCH(WatchList!$B296,'All CCC'!$B$7:$B$754,0)))</f>
        <v/>
      </c>
      <c r="AI296" s="334" t="str">
        <f>IF($B296="","",INDEX('All CCC'!AI$7:AI$754,MATCH(WatchList!$B296,'All CCC'!$B$7:$B$754,0)))</f>
        <v/>
      </c>
      <c r="AJ296" s="334" t="str">
        <f>IF($B296="","",INDEX('All CCC'!AJ$7:AJ$754,MATCH(WatchList!$B296,'All CCC'!$B$7:$B$754,0)))</f>
        <v/>
      </c>
      <c r="AK296" s="334" t="str">
        <f>IF($B296="","",INDEX('All CCC'!AK$7:AK$754,MATCH(WatchList!$B296,'All CCC'!$B$7:$B$754,0)))</f>
        <v/>
      </c>
      <c r="AL296" s="334" t="str">
        <f>IF($B296="","",INDEX('All CCC'!AL$7:AL$754,MATCH(WatchList!$B296,'All CCC'!$B$7:$B$754,0)))</f>
        <v/>
      </c>
      <c r="AM296" s="334" t="str">
        <f>IF($B296="","",INDEX('All CCC'!AM$7:AM$754,MATCH(WatchList!$B296,'All CCC'!$B$7:$B$754,0)))</f>
        <v/>
      </c>
      <c r="AN296" s="334" t="str">
        <f>IF($B296="","",INDEX('All CCC'!AN$7:AN$754,MATCH(WatchList!$B296,'All CCC'!$B$7:$B$754,0)))</f>
        <v/>
      </c>
      <c r="AO296" s="334" t="str">
        <f>IF($B296="","",INDEX('All CCC'!AO$7:AO$754,MATCH(WatchList!$B296,'All CCC'!$B$7:$B$754,0)))</f>
        <v/>
      </c>
      <c r="AP296" s="334" t="str">
        <f>IF($B296="","",INDEX('All CCC'!AP$7:AP$754,MATCH(WatchList!$B296,'All CCC'!$B$7:$B$754,0)))</f>
        <v/>
      </c>
      <c r="AQ296" s="334" t="str">
        <f>IF($B296="","",INDEX('All CCC'!AQ$7:AQ$754,MATCH(WatchList!$B296,'All CCC'!$B$7:$B$754,0)))</f>
        <v/>
      </c>
      <c r="AR296" s="334" t="str">
        <f>IF($B296="","",INDEX('All CCC'!AR$7:AR$754,MATCH(WatchList!$B296,'All CCC'!$B$7:$B$754,0)))</f>
        <v/>
      </c>
      <c r="AS296" s="334" t="str">
        <f>IF($B296="","",INDEX('All CCC'!AS$7:AS$754,MATCH(WatchList!$B296,'All CCC'!$B$7:$B$754,0)))</f>
        <v/>
      </c>
      <c r="AT296" s="334" t="str">
        <f>IF($B296="","",INDEX('All CCC'!AT$7:AT$754,MATCH(WatchList!$B296,'All CCC'!$B$7:$B$754,0)))</f>
        <v/>
      </c>
      <c r="AU296" s="334" t="str">
        <f>IF($B296="","",INDEX('All CCC'!AU$7:AU$754,MATCH(WatchList!$B296,'All CCC'!$B$7:$B$754,0)))</f>
        <v/>
      </c>
      <c r="AV296" s="334" t="str">
        <f>IF($B296="","",INDEX('All CCC'!AV$7:AV$754,MATCH(WatchList!$B296,'All CCC'!$B$7:$B$754,0)))</f>
        <v/>
      </c>
      <c r="AW296" s="334" t="str">
        <f>IF($B296="","",INDEX('All CCC'!AW$7:AW$754,MATCH(WatchList!$B296,'All CCC'!$B$7:$B$754,0)))</f>
        <v/>
      </c>
      <c r="AX296" s="334" t="str">
        <f>IF($B296="","",INDEX('All CCC'!AX$7:AX$754,MATCH(WatchList!$B296,'All CCC'!$B$7:$B$754,0)))</f>
        <v/>
      </c>
      <c r="AY296" s="334" t="str">
        <f>IF($B296="","",INDEX('All CCC'!AY$7:AY$754,MATCH(WatchList!$B296,'All CCC'!$B$7:$B$754,0)))</f>
        <v/>
      </c>
      <c r="AZ296" s="334" t="str">
        <f>IF($B296="","",INDEX('All CCC'!AZ$7:AZ$754,MATCH(WatchList!$B296,'All CCC'!$B$7:$B$754,0)))</f>
        <v/>
      </c>
      <c r="BA296" s="334" t="str">
        <f>IF($B296="","",INDEX('All CCC'!BA$7:BA$754,MATCH(WatchList!$B296,'All CCC'!$B$7:$B$754,0)))</f>
        <v/>
      </c>
      <c r="BB296" s="334" t="str">
        <f>IF($B296="","",INDEX('All CCC'!BB$7:BB$754,MATCH(WatchList!$B296,'All CCC'!$B$7:$B$754,0)))</f>
        <v/>
      </c>
      <c r="BC296" s="334" t="str">
        <f>IF($B296="","",INDEX('All CCC'!BC$7:BC$754,MATCH(WatchList!$B296,'All CCC'!$B$7:$B$754,0)))</f>
        <v/>
      </c>
      <c r="BD296" s="334" t="str">
        <f>IF($B296="","",INDEX('All CCC'!BD$7:BD$754,MATCH(WatchList!$B296,'All CCC'!$B$7:$B$754,0)))</f>
        <v/>
      </c>
      <c r="BE296" s="334" t="str">
        <f>IF($B296="","",INDEX('All CCC'!BE$7:BE$754,MATCH(WatchList!$B296,'All CCC'!$B$7:$B$754,0)))</f>
        <v/>
      </c>
      <c r="BF296" s="334" t="str">
        <f>IF($B296="","",INDEX('All CCC'!BF$7:BF$754,MATCH(WatchList!$B296,'All CCC'!$B$7:$B$754,0)))</f>
        <v/>
      </c>
      <c r="BG296" s="334" t="str">
        <f>IF($B296="","",INDEX('All CCC'!BG$7:BG$754,MATCH(WatchList!$B296,'All CCC'!$B$7:$B$754,0)))</f>
        <v/>
      </c>
    </row>
    <row r="297" spans="1:59" x14ac:dyDescent="0.2">
      <c r="A297" s="333" t="str">
        <f>IF($B297="","",INDEX('All CCC'!A$7:A$754,MATCH(WatchList!$B297,'All CCC'!$B$7:$B$754,0)))</f>
        <v/>
      </c>
      <c r="B297" s="127"/>
      <c r="C297" s="334" t="str">
        <f>IF($B297="","",INDEX('All CCC'!C$7:C$754,MATCH(WatchList!$B297,'All CCC'!$B$7:$B$754,0)))</f>
        <v/>
      </c>
      <c r="D297" s="334" t="str">
        <f>IF($B297="","",INDEX('All CCC'!D$7:D$754,MATCH(WatchList!$B297,'All CCC'!$B$7:$B$754,0)))</f>
        <v/>
      </c>
      <c r="E297" s="334" t="str">
        <f>IF($B297="","",INDEX('All CCC'!E$7:E$754,MATCH(WatchList!$B297,'All CCC'!$B$7:$B$754,0)))</f>
        <v/>
      </c>
      <c r="F297" s="334" t="str">
        <f>IF($B297="","",INDEX('All CCC'!F$7:F$754,MATCH(WatchList!$B297,'All CCC'!$B$7:$B$754,0)))</f>
        <v/>
      </c>
      <c r="G297" s="334" t="str">
        <f>IF($B297="","",INDEX('All CCC'!G$7:G$754,MATCH(WatchList!$B297,'All CCC'!$B$7:$B$754,0)))</f>
        <v/>
      </c>
      <c r="H297" s="334" t="str">
        <f>IF($B297="","",INDEX('All CCC'!H$7:H$754,MATCH(WatchList!$B297,'All CCC'!$B$7:$B$754,0)))</f>
        <v/>
      </c>
      <c r="I297" s="334" t="str">
        <f>IF($B297="","",INDEX('All CCC'!I$7:I$754,MATCH(WatchList!$B297,'All CCC'!$B$7:$B$754,0)))</f>
        <v/>
      </c>
      <c r="J297" s="334" t="str">
        <f>IF($B297="","",INDEX('All CCC'!J$7:J$754,MATCH(WatchList!$B297,'All CCC'!$B$7:$B$754,0)))</f>
        <v/>
      </c>
      <c r="K297" s="334" t="str">
        <f>IF($B297="","",INDEX('All CCC'!K$7:K$754,MATCH(WatchList!$B297,'All CCC'!$B$7:$B$754,0)))</f>
        <v/>
      </c>
      <c r="L297" s="334" t="str">
        <f>IF($B297="","",INDEX('All CCC'!L$7:L$754,MATCH(WatchList!$B297,'All CCC'!$B$7:$B$754,0)))</f>
        <v/>
      </c>
      <c r="M297" s="334" t="str">
        <f>IF($B297="","",INDEX('All CCC'!M$7:M$754,MATCH(WatchList!$B297,'All CCC'!$B$7:$B$754,0)))</f>
        <v/>
      </c>
      <c r="N297" s="334" t="str">
        <f>IF($B297="","",INDEX('All CCC'!N$7:N$754,MATCH(WatchList!$B297,'All CCC'!$B$7:$B$754,0)))</f>
        <v/>
      </c>
      <c r="O297" s="334" t="str">
        <f>IF($B297="","",INDEX('All CCC'!O$7:O$754,MATCH(WatchList!$B297,'All CCC'!$B$7:$B$754,0)))</f>
        <v/>
      </c>
      <c r="P297" s="335" t="str">
        <f>IF($B297="","",INDEX('All CCC'!P$7:P$754,MATCH(WatchList!$B297,'All CCC'!$B$7:$B$754,0)))</f>
        <v/>
      </c>
      <c r="Q297" s="335" t="str">
        <f>IF($B297="","",INDEX('All CCC'!Q$7:Q$754,MATCH(WatchList!$B297,'All CCC'!$B$7:$B$754,0)))</f>
        <v/>
      </c>
      <c r="R297" s="334" t="str">
        <f>IF($B297="","",INDEX('All CCC'!R$7:R$754,MATCH(WatchList!$B297,'All CCC'!$B$7:$B$754,0)))</f>
        <v/>
      </c>
      <c r="S297" s="334" t="str">
        <f>IF($B297="","",INDEX('All CCC'!S$7:S$754,MATCH(WatchList!$B297,'All CCC'!$B$7:$B$754,0)))</f>
        <v/>
      </c>
      <c r="T297" s="334" t="str">
        <f>IF($B297="","",INDEX('All CCC'!T$7:T$754,MATCH(WatchList!$B297,'All CCC'!$B$7:$B$754,0)))</f>
        <v/>
      </c>
      <c r="U297" s="334" t="str">
        <f>IF($B297="","",INDEX('All CCC'!U$7:U$754,MATCH(WatchList!$B297,'All CCC'!$B$7:$B$754,0)))</f>
        <v/>
      </c>
      <c r="V297" s="334" t="str">
        <f>IF($B297="","",INDEX('All CCC'!V$7:V$754,MATCH(WatchList!$B297,'All CCC'!$B$7:$B$754,0)))</f>
        <v/>
      </c>
      <c r="W297" s="334" t="str">
        <f>IF($B297="","",INDEX('All CCC'!W$7:W$754,MATCH(WatchList!$B297,'All CCC'!$B$7:$B$754,0)))</f>
        <v/>
      </c>
      <c r="X297" s="334" t="str">
        <f>IF($B297="","",INDEX('All CCC'!X$7:X$754,MATCH(WatchList!$B297,'All CCC'!$B$7:$B$754,0)))</f>
        <v/>
      </c>
      <c r="Y297" s="334" t="str">
        <f>IF($B297="","",INDEX('All CCC'!Y$7:Y$754,MATCH(WatchList!$B297,'All CCC'!$B$7:$B$754,0)))</f>
        <v/>
      </c>
      <c r="Z297" s="334" t="str">
        <f>IF($B297="","",INDEX('All CCC'!Z$7:Z$754,MATCH(WatchList!$B297,'All CCC'!$B$7:$B$754,0)))</f>
        <v/>
      </c>
      <c r="AA297" s="334" t="str">
        <f>IF($B297="","",INDEX('All CCC'!AA$7:AA$754,MATCH(WatchList!$B297,'All CCC'!$B$7:$B$754,0)))</f>
        <v/>
      </c>
      <c r="AB297" s="334" t="str">
        <f>IF($B297="","",INDEX('All CCC'!AB$7:AB$754,MATCH(WatchList!$B297,'All CCC'!$B$7:$B$754,0)))</f>
        <v/>
      </c>
      <c r="AC297" s="334" t="str">
        <f>IF($B297="","",INDEX('All CCC'!AC$7:AC$754,MATCH(WatchList!$B297,'All CCC'!$B$7:$B$754,0)))</f>
        <v/>
      </c>
      <c r="AD297" s="334" t="str">
        <f>IF($B297="","",INDEX('All CCC'!AD$7:AD$754,MATCH(WatchList!$B297,'All CCC'!$B$7:$B$754,0)))</f>
        <v/>
      </c>
      <c r="AE297" s="334" t="str">
        <f>IF($B297="","",INDEX('All CCC'!AE$7:AE$754,MATCH(WatchList!$B297,'All CCC'!$B$7:$B$754,0)))</f>
        <v/>
      </c>
      <c r="AF297" s="334" t="str">
        <f>IF($B297="","",INDEX('All CCC'!AF$7:AF$754,MATCH(WatchList!$B297,'All CCC'!$B$7:$B$754,0)))</f>
        <v/>
      </c>
      <c r="AG297" s="334" t="str">
        <f>IF($B297="","",INDEX('All CCC'!AG$7:AG$754,MATCH(WatchList!$B297,'All CCC'!$B$7:$B$754,0)))</f>
        <v/>
      </c>
      <c r="AH297" s="334" t="str">
        <f>IF($B297="","",INDEX('All CCC'!AH$7:AH$754,MATCH(WatchList!$B297,'All CCC'!$B$7:$B$754,0)))</f>
        <v/>
      </c>
      <c r="AI297" s="334" t="str">
        <f>IF($B297="","",INDEX('All CCC'!AI$7:AI$754,MATCH(WatchList!$B297,'All CCC'!$B$7:$B$754,0)))</f>
        <v/>
      </c>
      <c r="AJ297" s="334" t="str">
        <f>IF($B297="","",INDEX('All CCC'!AJ$7:AJ$754,MATCH(WatchList!$B297,'All CCC'!$B$7:$B$754,0)))</f>
        <v/>
      </c>
      <c r="AK297" s="334" t="str">
        <f>IF($B297="","",INDEX('All CCC'!AK$7:AK$754,MATCH(WatchList!$B297,'All CCC'!$B$7:$B$754,0)))</f>
        <v/>
      </c>
      <c r="AL297" s="334" t="str">
        <f>IF($B297="","",INDEX('All CCC'!AL$7:AL$754,MATCH(WatchList!$B297,'All CCC'!$B$7:$B$754,0)))</f>
        <v/>
      </c>
      <c r="AM297" s="334" t="str">
        <f>IF($B297="","",INDEX('All CCC'!AM$7:AM$754,MATCH(WatchList!$B297,'All CCC'!$B$7:$B$754,0)))</f>
        <v/>
      </c>
      <c r="AN297" s="334" t="str">
        <f>IF($B297="","",INDEX('All CCC'!AN$7:AN$754,MATCH(WatchList!$B297,'All CCC'!$B$7:$B$754,0)))</f>
        <v/>
      </c>
      <c r="AO297" s="334" t="str">
        <f>IF($B297="","",INDEX('All CCC'!AO$7:AO$754,MATCH(WatchList!$B297,'All CCC'!$B$7:$B$754,0)))</f>
        <v/>
      </c>
      <c r="AP297" s="334" t="str">
        <f>IF($B297="","",INDEX('All CCC'!AP$7:AP$754,MATCH(WatchList!$B297,'All CCC'!$B$7:$B$754,0)))</f>
        <v/>
      </c>
      <c r="AQ297" s="334" t="str">
        <f>IF($B297="","",INDEX('All CCC'!AQ$7:AQ$754,MATCH(WatchList!$B297,'All CCC'!$B$7:$B$754,0)))</f>
        <v/>
      </c>
      <c r="AR297" s="334" t="str">
        <f>IF($B297="","",INDEX('All CCC'!AR$7:AR$754,MATCH(WatchList!$B297,'All CCC'!$B$7:$B$754,0)))</f>
        <v/>
      </c>
      <c r="AS297" s="334" t="str">
        <f>IF($B297="","",INDEX('All CCC'!AS$7:AS$754,MATCH(WatchList!$B297,'All CCC'!$B$7:$B$754,0)))</f>
        <v/>
      </c>
      <c r="AT297" s="334" t="str">
        <f>IF($B297="","",INDEX('All CCC'!AT$7:AT$754,MATCH(WatchList!$B297,'All CCC'!$B$7:$B$754,0)))</f>
        <v/>
      </c>
      <c r="AU297" s="334" t="str">
        <f>IF($B297="","",INDEX('All CCC'!AU$7:AU$754,MATCH(WatchList!$B297,'All CCC'!$B$7:$B$754,0)))</f>
        <v/>
      </c>
      <c r="AV297" s="334" t="str">
        <f>IF($B297="","",INDEX('All CCC'!AV$7:AV$754,MATCH(WatchList!$B297,'All CCC'!$B$7:$B$754,0)))</f>
        <v/>
      </c>
      <c r="AW297" s="334" t="str">
        <f>IF($B297="","",INDEX('All CCC'!AW$7:AW$754,MATCH(WatchList!$B297,'All CCC'!$B$7:$B$754,0)))</f>
        <v/>
      </c>
      <c r="AX297" s="334" t="str">
        <f>IF($B297="","",INDEX('All CCC'!AX$7:AX$754,MATCH(WatchList!$B297,'All CCC'!$B$7:$B$754,0)))</f>
        <v/>
      </c>
      <c r="AY297" s="334" t="str">
        <f>IF($B297="","",INDEX('All CCC'!AY$7:AY$754,MATCH(WatchList!$B297,'All CCC'!$B$7:$B$754,0)))</f>
        <v/>
      </c>
      <c r="AZ297" s="334" t="str">
        <f>IF($B297="","",INDEX('All CCC'!AZ$7:AZ$754,MATCH(WatchList!$B297,'All CCC'!$B$7:$B$754,0)))</f>
        <v/>
      </c>
      <c r="BA297" s="334" t="str">
        <f>IF($B297="","",INDEX('All CCC'!BA$7:BA$754,MATCH(WatchList!$B297,'All CCC'!$B$7:$B$754,0)))</f>
        <v/>
      </c>
      <c r="BB297" s="334" t="str">
        <f>IF($B297="","",INDEX('All CCC'!BB$7:BB$754,MATCH(WatchList!$B297,'All CCC'!$B$7:$B$754,0)))</f>
        <v/>
      </c>
      <c r="BC297" s="334" t="str">
        <f>IF($B297="","",INDEX('All CCC'!BC$7:BC$754,MATCH(WatchList!$B297,'All CCC'!$B$7:$B$754,0)))</f>
        <v/>
      </c>
      <c r="BD297" s="334" t="str">
        <f>IF($B297="","",INDEX('All CCC'!BD$7:BD$754,MATCH(WatchList!$B297,'All CCC'!$B$7:$B$754,0)))</f>
        <v/>
      </c>
      <c r="BE297" s="334" t="str">
        <f>IF($B297="","",INDEX('All CCC'!BE$7:BE$754,MATCH(WatchList!$B297,'All CCC'!$B$7:$B$754,0)))</f>
        <v/>
      </c>
      <c r="BF297" s="334" t="str">
        <f>IF($B297="","",INDEX('All CCC'!BF$7:BF$754,MATCH(WatchList!$B297,'All CCC'!$B$7:$B$754,0)))</f>
        <v/>
      </c>
      <c r="BG297" s="334" t="str">
        <f>IF($B297="","",INDEX('All CCC'!BG$7:BG$754,MATCH(WatchList!$B297,'All CCC'!$B$7:$B$754,0)))</f>
        <v/>
      </c>
    </row>
    <row r="298" spans="1:59" x14ac:dyDescent="0.2">
      <c r="A298" s="333" t="str">
        <f>IF($B298="","",INDEX('All CCC'!A$7:A$754,MATCH(WatchList!$B298,'All CCC'!$B$7:$B$754,0)))</f>
        <v/>
      </c>
      <c r="B298" s="127"/>
      <c r="C298" s="334" t="str">
        <f>IF($B298="","",INDEX('All CCC'!C$7:C$754,MATCH(WatchList!$B298,'All CCC'!$B$7:$B$754,0)))</f>
        <v/>
      </c>
      <c r="D298" s="334" t="str">
        <f>IF($B298="","",INDEX('All CCC'!D$7:D$754,MATCH(WatchList!$B298,'All CCC'!$B$7:$B$754,0)))</f>
        <v/>
      </c>
      <c r="E298" s="334" t="str">
        <f>IF($B298="","",INDEX('All CCC'!E$7:E$754,MATCH(WatchList!$B298,'All CCC'!$B$7:$B$754,0)))</f>
        <v/>
      </c>
      <c r="F298" s="334" t="str">
        <f>IF($B298="","",INDEX('All CCC'!F$7:F$754,MATCH(WatchList!$B298,'All CCC'!$B$7:$B$754,0)))</f>
        <v/>
      </c>
      <c r="G298" s="334" t="str">
        <f>IF($B298="","",INDEX('All CCC'!G$7:G$754,MATCH(WatchList!$B298,'All CCC'!$B$7:$B$754,0)))</f>
        <v/>
      </c>
      <c r="H298" s="334" t="str">
        <f>IF($B298="","",INDEX('All CCC'!H$7:H$754,MATCH(WatchList!$B298,'All CCC'!$B$7:$B$754,0)))</f>
        <v/>
      </c>
      <c r="I298" s="334" t="str">
        <f>IF($B298="","",INDEX('All CCC'!I$7:I$754,MATCH(WatchList!$B298,'All CCC'!$B$7:$B$754,0)))</f>
        <v/>
      </c>
      <c r="J298" s="334" t="str">
        <f>IF($B298="","",INDEX('All CCC'!J$7:J$754,MATCH(WatchList!$B298,'All CCC'!$B$7:$B$754,0)))</f>
        <v/>
      </c>
      <c r="K298" s="334" t="str">
        <f>IF($B298="","",INDEX('All CCC'!K$7:K$754,MATCH(WatchList!$B298,'All CCC'!$B$7:$B$754,0)))</f>
        <v/>
      </c>
      <c r="L298" s="334" t="str">
        <f>IF($B298="","",INDEX('All CCC'!L$7:L$754,MATCH(WatchList!$B298,'All CCC'!$B$7:$B$754,0)))</f>
        <v/>
      </c>
      <c r="M298" s="334" t="str">
        <f>IF($B298="","",INDEX('All CCC'!M$7:M$754,MATCH(WatchList!$B298,'All CCC'!$B$7:$B$754,0)))</f>
        <v/>
      </c>
      <c r="N298" s="334" t="str">
        <f>IF($B298="","",INDEX('All CCC'!N$7:N$754,MATCH(WatchList!$B298,'All CCC'!$B$7:$B$754,0)))</f>
        <v/>
      </c>
      <c r="O298" s="334" t="str">
        <f>IF($B298="","",INDEX('All CCC'!O$7:O$754,MATCH(WatchList!$B298,'All CCC'!$B$7:$B$754,0)))</f>
        <v/>
      </c>
      <c r="P298" s="335" t="str">
        <f>IF($B298="","",INDEX('All CCC'!P$7:P$754,MATCH(WatchList!$B298,'All CCC'!$B$7:$B$754,0)))</f>
        <v/>
      </c>
      <c r="Q298" s="335" t="str">
        <f>IF($B298="","",INDEX('All CCC'!Q$7:Q$754,MATCH(WatchList!$B298,'All CCC'!$B$7:$B$754,0)))</f>
        <v/>
      </c>
      <c r="R298" s="334" t="str">
        <f>IF($B298="","",INDEX('All CCC'!R$7:R$754,MATCH(WatchList!$B298,'All CCC'!$B$7:$B$754,0)))</f>
        <v/>
      </c>
      <c r="S298" s="334" t="str">
        <f>IF($B298="","",INDEX('All CCC'!S$7:S$754,MATCH(WatchList!$B298,'All CCC'!$B$7:$B$754,0)))</f>
        <v/>
      </c>
      <c r="T298" s="334" t="str">
        <f>IF($B298="","",INDEX('All CCC'!T$7:T$754,MATCH(WatchList!$B298,'All CCC'!$B$7:$B$754,0)))</f>
        <v/>
      </c>
      <c r="U298" s="334" t="str">
        <f>IF($B298="","",INDEX('All CCC'!U$7:U$754,MATCH(WatchList!$B298,'All CCC'!$B$7:$B$754,0)))</f>
        <v/>
      </c>
      <c r="V298" s="334" t="str">
        <f>IF($B298="","",INDEX('All CCC'!V$7:V$754,MATCH(WatchList!$B298,'All CCC'!$B$7:$B$754,0)))</f>
        <v/>
      </c>
      <c r="W298" s="334" t="str">
        <f>IF($B298="","",INDEX('All CCC'!W$7:W$754,MATCH(WatchList!$B298,'All CCC'!$B$7:$B$754,0)))</f>
        <v/>
      </c>
      <c r="X298" s="334" t="str">
        <f>IF($B298="","",INDEX('All CCC'!X$7:X$754,MATCH(WatchList!$B298,'All CCC'!$B$7:$B$754,0)))</f>
        <v/>
      </c>
      <c r="Y298" s="334" t="str">
        <f>IF($B298="","",INDEX('All CCC'!Y$7:Y$754,MATCH(WatchList!$B298,'All CCC'!$B$7:$B$754,0)))</f>
        <v/>
      </c>
      <c r="Z298" s="334" t="str">
        <f>IF($B298="","",INDEX('All CCC'!Z$7:Z$754,MATCH(WatchList!$B298,'All CCC'!$B$7:$B$754,0)))</f>
        <v/>
      </c>
      <c r="AA298" s="334" t="str">
        <f>IF($B298="","",INDEX('All CCC'!AA$7:AA$754,MATCH(WatchList!$B298,'All CCC'!$B$7:$B$754,0)))</f>
        <v/>
      </c>
      <c r="AB298" s="334" t="str">
        <f>IF($B298="","",INDEX('All CCC'!AB$7:AB$754,MATCH(WatchList!$B298,'All CCC'!$B$7:$B$754,0)))</f>
        <v/>
      </c>
      <c r="AC298" s="334" t="str">
        <f>IF($B298="","",INDEX('All CCC'!AC$7:AC$754,MATCH(WatchList!$B298,'All CCC'!$B$7:$B$754,0)))</f>
        <v/>
      </c>
      <c r="AD298" s="334" t="str">
        <f>IF($B298="","",INDEX('All CCC'!AD$7:AD$754,MATCH(WatchList!$B298,'All CCC'!$B$7:$B$754,0)))</f>
        <v/>
      </c>
      <c r="AE298" s="334" t="str">
        <f>IF($B298="","",INDEX('All CCC'!AE$7:AE$754,MATCH(WatchList!$B298,'All CCC'!$B$7:$B$754,0)))</f>
        <v/>
      </c>
      <c r="AF298" s="334" t="str">
        <f>IF($B298="","",INDEX('All CCC'!AF$7:AF$754,MATCH(WatchList!$B298,'All CCC'!$B$7:$B$754,0)))</f>
        <v/>
      </c>
      <c r="AG298" s="334" t="str">
        <f>IF($B298="","",INDEX('All CCC'!AG$7:AG$754,MATCH(WatchList!$B298,'All CCC'!$B$7:$B$754,0)))</f>
        <v/>
      </c>
      <c r="AH298" s="334" t="str">
        <f>IF($B298="","",INDEX('All CCC'!AH$7:AH$754,MATCH(WatchList!$B298,'All CCC'!$B$7:$B$754,0)))</f>
        <v/>
      </c>
      <c r="AI298" s="334" t="str">
        <f>IF($B298="","",INDEX('All CCC'!AI$7:AI$754,MATCH(WatchList!$B298,'All CCC'!$B$7:$B$754,0)))</f>
        <v/>
      </c>
      <c r="AJ298" s="334" t="str">
        <f>IF($B298="","",INDEX('All CCC'!AJ$7:AJ$754,MATCH(WatchList!$B298,'All CCC'!$B$7:$B$754,0)))</f>
        <v/>
      </c>
      <c r="AK298" s="334" t="str">
        <f>IF($B298="","",INDEX('All CCC'!AK$7:AK$754,MATCH(WatchList!$B298,'All CCC'!$B$7:$B$754,0)))</f>
        <v/>
      </c>
      <c r="AL298" s="334" t="str">
        <f>IF($B298="","",INDEX('All CCC'!AL$7:AL$754,MATCH(WatchList!$B298,'All CCC'!$B$7:$B$754,0)))</f>
        <v/>
      </c>
      <c r="AM298" s="334" t="str">
        <f>IF($B298="","",INDEX('All CCC'!AM$7:AM$754,MATCH(WatchList!$B298,'All CCC'!$B$7:$B$754,0)))</f>
        <v/>
      </c>
      <c r="AN298" s="334" t="str">
        <f>IF($B298="","",INDEX('All CCC'!AN$7:AN$754,MATCH(WatchList!$B298,'All CCC'!$B$7:$B$754,0)))</f>
        <v/>
      </c>
      <c r="AO298" s="334" t="str">
        <f>IF($B298="","",INDEX('All CCC'!AO$7:AO$754,MATCH(WatchList!$B298,'All CCC'!$B$7:$B$754,0)))</f>
        <v/>
      </c>
      <c r="AP298" s="334" t="str">
        <f>IF($B298="","",INDEX('All CCC'!AP$7:AP$754,MATCH(WatchList!$B298,'All CCC'!$B$7:$B$754,0)))</f>
        <v/>
      </c>
      <c r="AQ298" s="334" t="str">
        <f>IF($B298="","",INDEX('All CCC'!AQ$7:AQ$754,MATCH(WatchList!$B298,'All CCC'!$B$7:$B$754,0)))</f>
        <v/>
      </c>
      <c r="AR298" s="334" t="str">
        <f>IF($B298="","",INDEX('All CCC'!AR$7:AR$754,MATCH(WatchList!$B298,'All CCC'!$B$7:$B$754,0)))</f>
        <v/>
      </c>
      <c r="AS298" s="334" t="str">
        <f>IF($B298="","",INDEX('All CCC'!AS$7:AS$754,MATCH(WatchList!$B298,'All CCC'!$B$7:$B$754,0)))</f>
        <v/>
      </c>
      <c r="AT298" s="334" t="str">
        <f>IF($B298="","",INDEX('All CCC'!AT$7:AT$754,MATCH(WatchList!$B298,'All CCC'!$B$7:$B$754,0)))</f>
        <v/>
      </c>
      <c r="AU298" s="334" t="str">
        <f>IF($B298="","",INDEX('All CCC'!AU$7:AU$754,MATCH(WatchList!$B298,'All CCC'!$B$7:$B$754,0)))</f>
        <v/>
      </c>
      <c r="AV298" s="334" t="str">
        <f>IF($B298="","",INDEX('All CCC'!AV$7:AV$754,MATCH(WatchList!$B298,'All CCC'!$B$7:$B$754,0)))</f>
        <v/>
      </c>
      <c r="AW298" s="334" t="str">
        <f>IF($B298="","",INDEX('All CCC'!AW$7:AW$754,MATCH(WatchList!$B298,'All CCC'!$B$7:$B$754,0)))</f>
        <v/>
      </c>
      <c r="AX298" s="334" t="str">
        <f>IF($B298="","",INDEX('All CCC'!AX$7:AX$754,MATCH(WatchList!$B298,'All CCC'!$B$7:$B$754,0)))</f>
        <v/>
      </c>
      <c r="AY298" s="334" t="str">
        <f>IF($B298="","",INDEX('All CCC'!AY$7:AY$754,MATCH(WatchList!$B298,'All CCC'!$B$7:$B$754,0)))</f>
        <v/>
      </c>
      <c r="AZ298" s="334" t="str">
        <f>IF($B298="","",INDEX('All CCC'!AZ$7:AZ$754,MATCH(WatchList!$B298,'All CCC'!$B$7:$B$754,0)))</f>
        <v/>
      </c>
      <c r="BA298" s="334" t="str">
        <f>IF($B298="","",INDEX('All CCC'!BA$7:BA$754,MATCH(WatchList!$B298,'All CCC'!$B$7:$B$754,0)))</f>
        <v/>
      </c>
      <c r="BB298" s="334" t="str">
        <f>IF($B298="","",INDEX('All CCC'!BB$7:BB$754,MATCH(WatchList!$B298,'All CCC'!$B$7:$B$754,0)))</f>
        <v/>
      </c>
      <c r="BC298" s="334" t="str">
        <f>IF($B298="","",INDEX('All CCC'!BC$7:BC$754,MATCH(WatchList!$B298,'All CCC'!$B$7:$B$754,0)))</f>
        <v/>
      </c>
      <c r="BD298" s="334" t="str">
        <f>IF($B298="","",INDEX('All CCC'!BD$7:BD$754,MATCH(WatchList!$B298,'All CCC'!$B$7:$B$754,0)))</f>
        <v/>
      </c>
      <c r="BE298" s="334" t="str">
        <f>IF($B298="","",INDEX('All CCC'!BE$7:BE$754,MATCH(WatchList!$B298,'All CCC'!$B$7:$B$754,0)))</f>
        <v/>
      </c>
      <c r="BF298" s="334" t="str">
        <f>IF($B298="","",INDEX('All CCC'!BF$7:BF$754,MATCH(WatchList!$B298,'All CCC'!$B$7:$B$754,0)))</f>
        <v/>
      </c>
      <c r="BG298" s="334" t="str">
        <f>IF($B298="","",INDEX('All CCC'!BG$7:BG$754,MATCH(WatchList!$B298,'All CCC'!$B$7:$B$754,0)))</f>
        <v/>
      </c>
    </row>
    <row r="299" spans="1:59" x14ac:dyDescent="0.2">
      <c r="A299" s="333" t="str">
        <f>IF($B299="","",INDEX('All CCC'!A$7:A$754,MATCH(WatchList!$B299,'All CCC'!$B$7:$B$754,0)))</f>
        <v/>
      </c>
      <c r="B299" s="127"/>
      <c r="C299" s="334" t="str">
        <f>IF($B299="","",INDEX('All CCC'!C$7:C$754,MATCH(WatchList!$B299,'All CCC'!$B$7:$B$754,0)))</f>
        <v/>
      </c>
      <c r="D299" s="334" t="str">
        <f>IF($B299="","",INDEX('All CCC'!D$7:D$754,MATCH(WatchList!$B299,'All CCC'!$B$7:$B$754,0)))</f>
        <v/>
      </c>
      <c r="E299" s="334" t="str">
        <f>IF($B299="","",INDEX('All CCC'!E$7:E$754,MATCH(WatchList!$B299,'All CCC'!$B$7:$B$754,0)))</f>
        <v/>
      </c>
      <c r="F299" s="334" t="str">
        <f>IF($B299="","",INDEX('All CCC'!F$7:F$754,MATCH(WatchList!$B299,'All CCC'!$B$7:$B$754,0)))</f>
        <v/>
      </c>
      <c r="G299" s="334" t="str">
        <f>IF($B299="","",INDEX('All CCC'!G$7:G$754,MATCH(WatchList!$B299,'All CCC'!$B$7:$B$754,0)))</f>
        <v/>
      </c>
      <c r="H299" s="334" t="str">
        <f>IF($B299="","",INDEX('All CCC'!H$7:H$754,MATCH(WatchList!$B299,'All CCC'!$B$7:$B$754,0)))</f>
        <v/>
      </c>
      <c r="I299" s="334" t="str">
        <f>IF($B299="","",INDEX('All CCC'!I$7:I$754,MATCH(WatchList!$B299,'All CCC'!$B$7:$B$754,0)))</f>
        <v/>
      </c>
      <c r="J299" s="334" t="str">
        <f>IF($B299="","",INDEX('All CCC'!J$7:J$754,MATCH(WatchList!$B299,'All CCC'!$B$7:$B$754,0)))</f>
        <v/>
      </c>
      <c r="K299" s="334" t="str">
        <f>IF($B299="","",INDEX('All CCC'!K$7:K$754,MATCH(WatchList!$B299,'All CCC'!$B$7:$B$754,0)))</f>
        <v/>
      </c>
      <c r="L299" s="334" t="str">
        <f>IF($B299="","",INDEX('All CCC'!L$7:L$754,MATCH(WatchList!$B299,'All CCC'!$B$7:$B$754,0)))</f>
        <v/>
      </c>
      <c r="M299" s="334" t="str">
        <f>IF($B299="","",INDEX('All CCC'!M$7:M$754,MATCH(WatchList!$B299,'All CCC'!$B$7:$B$754,0)))</f>
        <v/>
      </c>
      <c r="N299" s="334" t="str">
        <f>IF($B299="","",INDEX('All CCC'!N$7:N$754,MATCH(WatchList!$B299,'All CCC'!$B$7:$B$754,0)))</f>
        <v/>
      </c>
      <c r="O299" s="334" t="str">
        <f>IF($B299="","",INDEX('All CCC'!O$7:O$754,MATCH(WatchList!$B299,'All CCC'!$B$7:$B$754,0)))</f>
        <v/>
      </c>
      <c r="P299" s="335" t="str">
        <f>IF($B299="","",INDEX('All CCC'!P$7:P$754,MATCH(WatchList!$B299,'All CCC'!$B$7:$B$754,0)))</f>
        <v/>
      </c>
      <c r="Q299" s="335" t="str">
        <f>IF($B299="","",INDEX('All CCC'!Q$7:Q$754,MATCH(WatchList!$B299,'All CCC'!$B$7:$B$754,0)))</f>
        <v/>
      </c>
      <c r="R299" s="334" t="str">
        <f>IF($B299="","",INDEX('All CCC'!R$7:R$754,MATCH(WatchList!$B299,'All CCC'!$B$7:$B$754,0)))</f>
        <v/>
      </c>
      <c r="S299" s="334" t="str">
        <f>IF($B299="","",INDEX('All CCC'!S$7:S$754,MATCH(WatchList!$B299,'All CCC'!$B$7:$B$754,0)))</f>
        <v/>
      </c>
      <c r="T299" s="334" t="str">
        <f>IF($B299="","",INDEX('All CCC'!T$7:T$754,MATCH(WatchList!$B299,'All CCC'!$B$7:$B$754,0)))</f>
        <v/>
      </c>
      <c r="U299" s="334" t="str">
        <f>IF($B299="","",INDEX('All CCC'!U$7:U$754,MATCH(WatchList!$B299,'All CCC'!$B$7:$B$754,0)))</f>
        <v/>
      </c>
      <c r="V299" s="334" t="str">
        <f>IF($B299="","",INDEX('All CCC'!V$7:V$754,MATCH(WatchList!$B299,'All CCC'!$B$7:$B$754,0)))</f>
        <v/>
      </c>
      <c r="W299" s="334" t="str">
        <f>IF($B299="","",INDEX('All CCC'!W$7:W$754,MATCH(WatchList!$B299,'All CCC'!$B$7:$B$754,0)))</f>
        <v/>
      </c>
      <c r="X299" s="334" t="str">
        <f>IF($B299="","",INDEX('All CCC'!X$7:X$754,MATCH(WatchList!$B299,'All CCC'!$B$7:$B$754,0)))</f>
        <v/>
      </c>
      <c r="Y299" s="334" t="str">
        <f>IF($B299="","",INDEX('All CCC'!Y$7:Y$754,MATCH(WatchList!$B299,'All CCC'!$B$7:$B$754,0)))</f>
        <v/>
      </c>
      <c r="Z299" s="334" t="str">
        <f>IF($B299="","",INDEX('All CCC'!Z$7:Z$754,MATCH(WatchList!$B299,'All CCC'!$B$7:$B$754,0)))</f>
        <v/>
      </c>
      <c r="AA299" s="334" t="str">
        <f>IF($B299="","",INDEX('All CCC'!AA$7:AA$754,MATCH(WatchList!$B299,'All CCC'!$B$7:$B$754,0)))</f>
        <v/>
      </c>
      <c r="AB299" s="334" t="str">
        <f>IF($B299="","",INDEX('All CCC'!AB$7:AB$754,MATCH(WatchList!$B299,'All CCC'!$B$7:$B$754,0)))</f>
        <v/>
      </c>
      <c r="AC299" s="334" t="str">
        <f>IF($B299="","",INDEX('All CCC'!AC$7:AC$754,MATCH(WatchList!$B299,'All CCC'!$B$7:$B$754,0)))</f>
        <v/>
      </c>
      <c r="AD299" s="334" t="str">
        <f>IF($B299="","",INDEX('All CCC'!AD$7:AD$754,MATCH(WatchList!$B299,'All CCC'!$B$7:$B$754,0)))</f>
        <v/>
      </c>
      <c r="AE299" s="334" t="str">
        <f>IF($B299="","",INDEX('All CCC'!AE$7:AE$754,MATCH(WatchList!$B299,'All CCC'!$B$7:$B$754,0)))</f>
        <v/>
      </c>
      <c r="AF299" s="334" t="str">
        <f>IF($B299="","",INDEX('All CCC'!AF$7:AF$754,MATCH(WatchList!$B299,'All CCC'!$B$7:$B$754,0)))</f>
        <v/>
      </c>
      <c r="AG299" s="334" t="str">
        <f>IF($B299="","",INDEX('All CCC'!AG$7:AG$754,MATCH(WatchList!$B299,'All CCC'!$B$7:$B$754,0)))</f>
        <v/>
      </c>
      <c r="AH299" s="334" t="str">
        <f>IF($B299="","",INDEX('All CCC'!AH$7:AH$754,MATCH(WatchList!$B299,'All CCC'!$B$7:$B$754,0)))</f>
        <v/>
      </c>
      <c r="AI299" s="334" t="str">
        <f>IF($B299="","",INDEX('All CCC'!AI$7:AI$754,MATCH(WatchList!$B299,'All CCC'!$B$7:$B$754,0)))</f>
        <v/>
      </c>
      <c r="AJ299" s="334" t="str">
        <f>IF($B299="","",INDEX('All CCC'!AJ$7:AJ$754,MATCH(WatchList!$B299,'All CCC'!$B$7:$B$754,0)))</f>
        <v/>
      </c>
      <c r="AK299" s="334" t="str">
        <f>IF($B299="","",INDEX('All CCC'!AK$7:AK$754,MATCH(WatchList!$B299,'All CCC'!$B$7:$B$754,0)))</f>
        <v/>
      </c>
      <c r="AL299" s="334" t="str">
        <f>IF($B299="","",INDEX('All CCC'!AL$7:AL$754,MATCH(WatchList!$B299,'All CCC'!$B$7:$B$754,0)))</f>
        <v/>
      </c>
      <c r="AM299" s="334" t="str">
        <f>IF($B299="","",INDEX('All CCC'!AM$7:AM$754,MATCH(WatchList!$B299,'All CCC'!$B$7:$B$754,0)))</f>
        <v/>
      </c>
      <c r="AN299" s="334" t="str">
        <f>IF($B299="","",INDEX('All CCC'!AN$7:AN$754,MATCH(WatchList!$B299,'All CCC'!$B$7:$B$754,0)))</f>
        <v/>
      </c>
      <c r="AO299" s="334" t="str">
        <f>IF($B299="","",INDEX('All CCC'!AO$7:AO$754,MATCH(WatchList!$B299,'All CCC'!$B$7:$B$754,0)))</f>
        <v/>
      </c>
      <c r="AP299" s="334" t="str">
        <f>IF($B299="","",INDEX('All CCC'!AP$7:AP$754,MATCH(WatchList!$B299,'All CCC'!$B$7:$B$754,0)))</f>
        <v/>
      </c>
      <c r="AQ299" s="334" t="str">
        <f>IF($B299="","",INDEX('All CCC'!AQ$7:AQ$754,MATCH(WatchList!$B299,'All CCC'!$B$7:$B$754,0)))</f>
        <v/>
      </c>
      <c r="AR299" s="334" t="str">
        <f>IF($B299="","",INDEX('All CCC'!AR$7:AR$754,MATCH(WatchList!$B299,'All CCC'!$B$7:$B$754,0)))</f>
        <v/>
      </c>
      <c r="AS299" s="334" t="str">
        <f>IF($B299="","",INDEX('All CCC'!AS$7:AS$754,MATCH(WatchList!$B299,'All CCC'!$B$7:$B$754,0)))</f>
        <v/>
      </c>
      <c r="AT299" s="334" t="str">
        <f>IF($B299="","",INDEX('All CCC'!AT$7:AT$754,MATCH(WatchList!$B299,'All CCC'!$B$7:$B$754,0)))</f>
        <v/>
      </c>
      <c r="AU299" s="334" t="str">
        <f>IF($B299="","",INDEX('All CCC'!AU$7:AU$754,MATCH(WatchList!$B299,'All CCC'!$B$7:$B$754,0)))</f>
        <v/>
      </c>
      <c r="AV299" s="334" t="str">
        <f>IF($B299="","",INDEX('All CCC'!AV$7:AV$754,MATCH(WatchList!$B299,'All CCC'!$B$7:$B$754,0)))</f>
        <v/>
      </c>
      <c r="AW299" s="334" t="str">
        <f>IF($B299="","",INDEX('All CCC'!AW$7:AW$754,MATCH(WatchList!$B299,'All CCC'!$B$7:$B$754,0)))</f>
        <v/>
      </c>
      <c r="AX299" s="334" t="str">
        <f>IF($B299="","",INDEX('All CCC'!AX$7:AX$754,MATCH(WatchList!$B299,'All CCC'!$B$7:$B$754,0)))</f>
        <v/>
      </c>
      <c r="AY299" s="334" t="str">
        <f>IF($B299="","",INDEX('All CCC'!AY$7:AY$754,MATCH(WatchList!$B299,'All CCC'!$B$7:$B$754,0)))</f>
        <v/>
      </c>
      <c r="AZ299" s="334" t="str">
        <f>IF($B299="","",INDEX('All CCC'!AZ$7:AZ$754,MATCH(WatchList!$B299,'All CCC'!$B$7:$B$754,0)))</f>
        <v/>
      </c>
      <c r="BA299" s="334" t="str">
        <f>IF($B299="","",INDEX('All CCC'!BA$7:BA$754,MATCH(WatchList!$B299,'All CCC'!$B$7:$B$754,0)))</f>
        <v/>
      </c>
      <c r="BB299" s="334" t="str">
        <f>IF($B299="","",INDEX('All CCC'!BB$7:BB$754,MATCH(WatchList!$B299,'All CCC'!$B$7:$B$754,0)))</f>
        <v/>
      </c>
      <c r="BC299" s="334" t="str">
        <f>IF($B299="","",INDEX('All CCC'!BC$7:BC$754,MATCH(WatchList!$B299,'All CCC'!$B$7:$B$754,0)))</f>
        <v/>
      </c>
      <c r="BD299" s="334" t="str">
        <f>IF($B299="","",INDEX('All CCC'!BD$7:BD$754,MATCH(WatchList!$B299,'All CCC'!$B$7:$B$754,0)))</f>
        <v/>
      </c>
      <c r="BE299" s="334" t="str">
        <f>IF($B299="","",INDEX('All CCC'!BE$7:BE$754,MATCH(WatchList!$B299,'All CCC'!$B$7:$B$754,0)))</f>
        <v/>
      </c>
      <c r="BF299" s="334" t="str">
        <f>IF($B299="","",INDEX('All CCC'!BF$7:BF$754,MATCH(WatchList!$B299,'All CCC'!$B$7:$B$754,0)))</f>
        <v/>
      </c>
      <c r="BG299" s="334" t="str">
        <f>IF($B299="","",INDEX('All CCC'!BG$7:BG$754,MATCH(WatchList!$B299,'All CCC'!$B$7:$B$754,0)))</f>
        <v/>
      </c>
    </row>
    <row r="300" spans="1:59" x14ac:dyDescent="0.2">
      <c r="A300" s="333" t="str">
        <f>IF($B300="","",INDEX('All CCC'!A$7:A$754,MATCH(WatchList!$B300,'All CCC'!$B$7:$B$754,0)))</f>
        <v/>
      </c>
      <c r="B300" s="127"/>
      <c r="C300" s="334" t="str">
        <f>IF($B300="","",INDEX('All CCC'!C$7:C$754,MATCH(WatchList!$B300,'All CCC'!$B$7:$B$754,0)))</f>
        <v/>
      </c>
      <c r="D300" s="334" t="str">
        <f>IF($B300="","",INDEX('All CCC'!D$7:D$754,MATCH(WatchList!$B300,'All CCC'!$B$7:$B$754,0)))</f>
        <v/>
      </c>
      <c r="E300" s="334" t="str">
        <f>IF($B300="","",INDEX('All CCC'!E$7:E$754,MATCH(WatchList!$B300,'All CCC'!$B$7:$B$754,0)))</f>
        <v/>
      </c>
      <c r="F300" s="334" t="str">
        <f>IF($B300="","",INDEX('All CCC'!F$7:F$754,MATCH(WatchList!$B300,'All CCC'!$B$7:$B$754,0)))</f>
        <v/>
      </c>
      <c r="G300" s="334" t="str">
        <f>IF($B300="","",INDEX('All CCC'!G$7:G$754,MATCH(WatchList!$B300,'All CCC'!$B$7:$B$754,0)))</f>
        <v/>
      </c>
      <c r="H300" s="334" t="str">
        <f>IF($B300="","",INDEX('All CCC'!H$7:H$754,MATCH(WatchList!$B300,'All CCC'!$B$7:$B$754,0)))</f>
        <v/>
      </c>
      <c r="I300" s="334" t="str">
        <f>IF($B300="","",INDEX('All CCC'!I$7:I$754,MATCH(WatchList!$B300,'All CCC'!$B$7:$B$754,0)))</f>
        <v/>
      </c>
      <c r="J300" s="334" t="str">
        <f>IF($B300="","",INDEX('All CCC'!J$7:J$754,MATCH(WatchList!$B300,'All CCC'!$B$7:$B$754,0)))</f>
        <v/>
      </c>
      <c r="K300" s="334" t="str">
        <f>IF($B300="","",INDEX('All CCC'!K$7:K$754,MATCH(WatchList!$B300,'All CCC'!$B$7:$B$754,0)))</f>
        <v/>
      </c>
      <c r="L300" s="334" t="str">
        <f>IF($B300="","",INDEX('All CCC'!L$7:L$754,MATCH(WatchList!$B300,'All CCC'!$B$7:$B$754,0)))</f>
        <v/>
      </c>
      <c r="M300" s="334" t="str">
        <f>IF($B300="","",INDEX('All CCC'!M$7:M$754,MATCH(WatchList!$B300,'All CCC'!$B$7:$B$754,0)))</f>
        <v/>
      </c>
      <c r="N300" s="334" t="str">
        <f>IF($B300="","",INDEX('All CCC'!N$7:N$754,MATCH(WatchList!$B300,'All CCC'!$B$7:$B$754,0)))</f>
        <v/>
      </c>
      <c r="O300" s="334" t="str">
        <f>IF($B300="","",INDEX('All CCC'!O$7:O$754,MATCH(WatchList!$B300,'All CCC'!$B$7:$B$754,0)))</f>
        <v/>
      </c>
      <c r="P300" s="335" t="str">
        <f>IF($B300="","",INDEX('All CCC'!P$7:P$754,MATCH(WatchList!$B300,'All CCC'!$B$7:$B$754,0)))</f>
        <v/>
      </c>
      <c r="Q300" s="335" t="str">
        <f>IF($B300="","",INDEX('All CCC'!Q$7:Q$754,MATCH(WatchList!$B300,'All CCC'!$B$7:$B$754,0)))</f>
        <v/>
      </c>
      <c r="R300" s="334" t="str">
        <f>IF($B300="","",INDEX('All CCC'!R$7:R$754,MATCH(WatchList!$B300,'All CCC'!$B$7:$B$754,0)))</f>
        <v/>
      </c>
      <c r="S300" s="334" t="str">
        <f>IF($B300="","",INDEX('All CCC'!S$7:S$754,MATCH(WatchList!$B300,'All CCC'!$B$7:$B$754,0)))</f>
        <v/>
      </c>
      <c r="T300" s="334" t="str">
        <f>IF($B300="","",INDEX('All CCC'!T$7:T$754,MATCH(WatchList!$B300,'All CCC'!$B$7:$B$754,0)))</f>
        <v/>
      </c>
      <c r="U300" s="334" t="str">
        <f>IF($B300="","",INDEX('All CCC'!U$7:U$754,MATCH(WatchList!$B300,'All CCC'!$B$7:$B$754,0)))</f>
        <v/>
      </c>
      <c r="V300" s="334" t="str">
        <f>IF($B300="","",INDEX('All CCC'!V$7:V$754,MATCH(WatchList!$B300,'All CCC'!$B$7:$B$754,0)))</f>
        <v/>
      </c>
      <c r="W300" s="334" t="str">
        <f>IF($B300="","",INDEX('All CCC'!W$7:W$754,MATCH(WatchList!$B300,'All CCC'!$B$7:$B$754,0)))</f>
        <v/>
      </c>
      <c r="X300" s="334" t="str">
        <f>IF($B300="","",INDEX('All CCC'!X$7:X$754,MATCH(WatchList!$B300,'All CCC'!$B$7:$B$754,0)))</f>
        <v/>
      </c>
      <c r="Y300" s="334" t="str">
        <f>IF($B300="","",INDEX('All CCC'!Y$7:Y$754,MATCH(WatchList!$B300,'All CCC'!$B$7:$B$754,0)))</f>
        <v/>
      </c>
      <c r="Z300" s="334" t="str">
        <f>IF($B300="","",INDEX('All CCC'!Z$7:Z$754,MATCH(WatchList!$B300,'All CCC'!$B$7:$B$754,0)))</f>
        <v/>
      </c>
      <c r="AA300" s="334" t="str">
        <f>IF($B300="","",INDEX('All CCC'!AA$7:AA$754,MATCH(WatchList!$B300,'All CCC'!$B$7:$B$754,0)))</f>
        <v/>
      </c>
      <c r="AB300" s="334" t="str">
        <f>IF($B300="","",INDEX('All CCC'!AB$7:AB$754,MATCH(WatchList!$B300,'All CCC'!$B$7:$B$754,0)))</f>
        <v/>
      </c>
      <c r="AC300" s="334" t="str">
        <f>IF($B300="","",INDEX('All CCC'!AC$7:AC$754,MATCH(WatchList!$B300,'All CCC'!$B$7:$B$754,0)))</f>
        <v/>
      </c>
      <c r="AD300" s="334" t="str">
        <f>IF($B300="","",INDEX('All CCC'!AD$7:AD$754,MATCH(WatchList!$B300,'All CCC'!$B$7:$B$754,0)))</f>
        <v/>
      </c>
      <c r="AE300" s="334" t="str">
        <f>IF($B300="","",INDEX('All CCC'!AE$7:AE$754,MATCH(WatchList!$B300,'All CCC'!$B$7:$B$754,0)))</f>
        <v/>
      </c>
      <c r="AF300" s="334" t="str">
        <f>IF($B300="","",INDEX('All CCC'!AF$7:AF$754,MATCH(WatchList!$B300,'All CCC'!$B$7:$B$754,0)))</f>
        <v/>
      </c>
      <c r="AG300" s="334" t="str">
        <f>IF($B300="","",INDEX('All CCC'!AG$7:AG$754,MATCH(WatchList!$B300,'All CCC'!$B$7:$B$754,0)))</f>
        <v/>
      </c>
      <c r="AH300" s="334" t="str">
        <f>IF($B300="","",INDEX('All CCC'!AH$7:AH$754,MATCH(WatchList!$B300,'All CCC'!$B$7:$B$754,0)))</f>
        <v/>
      </c>
      <c r="AI300" s="334" t="str">
        <f>IF($B300="","",INDEX('All CCC'!AI$7:AI$754,MATCH(WatchList!$B300,'All CCC'!$B$7:$B$754,0)))</f>
        <v/>
      </c>
      <c r="AJ300" s="334" t="str">
        <f>IF($B300="","",INDEX('All CCC'!AJ$7:AJ$754,MATCH(WatchList!$B300,'All CCC'!$B$7:$B$754,0)))</f>
        <v/>
      </c>
      <c r="AK300" s="334" t="str">
        <f>IF($B300="","",INDEX('All CCC'!AK$7:AK$754,MATCH(WatchList!$B300,'All CCC'!$B$7:$B$754,0)))</f>
        <v/>
      </c>
      <c r="AL300" s="334" t="str">
        <f>IF($B300="","",INDEX('All CCC'!AL$7:AL$754,MATCH(WatchList!$B300,'All CCC'!$B$7:$B$754,0)))</f>
        <v/>
      </c>
      <c r="AM300" s="334" t="str">
        <f>IF($B300="","",INDEX('All CCC'!AM$7:AM$754,MATCH(WatchList!$B300,'All CCC'!$B$7:$B$754,0)))</f>
        <v/>
      </c>
      <c r="AN300" s="334" t="str">
        <f>IF($B300="","",INDEX('All CCC'!AN$7:AN$754,MATCH(WatchList!$B300,'All CCC'!$B$7:$B$754,0)))</f>
        <v/>
      </c>
      <c r="AO300" s="334" t="str">
        <f>IF($B300="","",INDEX('All CCC'!AO$7:AO$754,MATCH(WatchList!$B300,'All CCC'!$B$7:$B$754,0)))</f>
        <v/>
      </c>
      <c r="AP300" s="334" t="str">
        <f>IF($B300="","",INDEX('All CCC'!AP$7:AP$754,MATCH(WatchList!$B300,'All CCC'!$B$7:$B$754,0)))</f>
        <v/>
      </c>
      <c r="AQ300" s="334" t="str">
        <f>IF($B300="","",INDEX('All CCC'!AQ$7:AQ$754,MATCH(WatchList!$B300,'All CCC'!$B$7:$B$754,0)))</f>
        <v/>
      </c>
      <c r="AR300" s="334" t="str">
        <f>IF($B300="","",INDEX('All CCC'!AR$7:AR$754,MATCH(WatchList!$B300,'All CCC'!$B$7:$B$754,0)))</f>
        <v/>
      </c>
      <c r="AS300" s="334" t="str">
        <f>IF($B300="","",INDEX('All CCC'!AS$7:AS$754,MATCH(WatchList!$B300,'All CCC'!$B$7:$B$754,0)))</f>
        <v/>
      </c>
      <c r="AT300" s="334" t="str">
        <f>IF($B300="","",INDEX('All CCC'!AT$7:AT$754,MATCH(WatchList!$B300,'All CCC'!$B$7:$B$754,0)))</f>
        <v/>
      </c>
      <c r="AU300" s="334" t="str">
        <f>IF($B300="","",INDEX('All CCC'!AU$7:AU$754,MATCH(WatchList!$B300,'All CCC'!$B$7:$B$754,0)))</f>
        <v/>
      </c>
      <c r="AV300" s="334" t="str">
        <f>IF($B300="","",INDEX('All CCC'!AV$7:AV$754,MATCH(WatchList!$B300,'All CCC'!$B$7:$B$754,0)))</f>
        <v/>
      </c>
      <c r="AW300" s="334" t="str">
        <f>IF($B300="","",INDEX('All CCC'!AW$7:AW$754,MATCH(WatchList!$B300,'All CCC'!$B$7:$B$754,0)))</f>
        <v/>
      </c>
      <c r="AX300" s="334" t="str">
        <f>IF($B300="","",INDEX('All CCC'!AX$7:AX$754,MATCH(WatchList!$B300,'All CCC'!$B$7:$B$754,0)))</f>
        <v/>
      </c>
      <c r="AY300" s="334" t="str">
        <f>IF($B300="","",INDEX('All CCC'!AY$7:AY$754,MATCH(WatchList!$B300,'All CCC'!$B$7:$B$754,0)))</f>
        <v/>
      </c>
      <c r="AZ300" s="334" t="str">
        <f>IF($B300="","",INDEX('All CCC'!AZ$7:AZ$754,MATCH(WatchList!$B300,'All CCC'!$B$7:$B$754,0)))</f>
        <v/>
      </c>
      <c r="BA300" s="334" t="str">
        <f>IF($B300="","",INDEX('All CCC'!BA$7:BA$754,MATCH(WatchList!$B300,'All CCC'!$B$7:$B$754,0)))</f>
        <v/>
      </c>
      <c r="BB300" s="334" t="str">
        <f>IF($B300="","",INDEX('All CCC'!BB$7:BB$754,MATCH(WatchList!$B300,'All CCC'!$B$7:$B$754,0)))</f>
        <v/>
      </c>
      <c r="BC300" s="334" t="str">
        <f>IF($B300="","",INDEX('All CCC'!BC$7:BC$754,MATCH(WatchList!$B300,'All CCC'!$B$7:$B$754,0)))</f>
        <v/>
      </c>
      <c r="BD300" s="334" t="str">
        <f>IF($B300="","",INDEX('All CCC'!BD$7:BD$754,MATCH(WatchList!$B300,'All CCC'!$B$7:$B$754,0)))</f>
        <v/>
      </c>
      <c r="BE300" s="334" t="str">
        <f>IF($B300="","",INDEX('All CCC'!BE$7:BE$754,MATCH(WatchList!$B300,'All CCC'!$B$7:$B$754,0)))</f>
        <v/>
      </c>
      <c r="BF300" s="334" t="str">
        <f>IF($B300="","",INDEX('All CCC'!BF$7:BF$754,MATCH(WatchList!$B300,'All CCC'!$B$7:$B$754,0)))</f>
        <v/>
      </c>
      <c r="BG300" s="334" t="str">
        <f>IF($B300="","",INDEX('All CCC'!BG$7:BG$754,MATCH(WatchList!$B300,'All CCC'!$B$7:$B$754,0)))</f>
        <v/>
      </c>
    </row>
    <row r="301" spans="1:59" x14ac:dyDescent="0.2">
      <c r="A301" s="333" t="str">
        <f>IF($B301="","",INDEX('All CCC'!A$7:A$754,MATCH(WatchList!$B301,'All CCC'!$B$7:$B$754,0)))</f>
        <v/>
      </c>
      <c r="B301" s="127"/>
      <c r="C301" s="334" t="str">
        <f>IF($B301="","",INDEX('All CCC'!C$7:C$754,MATCH(WatchList!$B301,'All CCC'!$B$7:$B$754,0)))</f>
        <v/>
      </c>
      <c r="D301" s="334" t="str">
        <f>IF($B301="","",INDEX('All CCC'!D$7:D$754,MATCH(WatchList!$B301,'All CCC'!$B$7:$B$754,0)))</f>
        <v/>
      </c>
      <c r="E301" s="334" t="str">
        <f>IF($B301="","",INDEX('All CCC'!E$7:E$754,MATCH(WatchList!$B301,'All CCC'!$B$7:$B$754,0)))</f>
        <v/>
      </c>
      <c r="F301" s="334" t="str">
        <f>IF($B301="","",INDEX('All CCC'!F$7:F$754,MATCH(WatchList!$B301,'All CCC'!$B$7:$B$754,0)))</f>
        <v/>
      </c>
      <c r="G301" s="334" t="str">
        <f>IF($B301="","",INDEX('All CCC'!G$7:G$754,MATCH(WatchList!$B301,'All CCC'!$B$7:$B$754,0)))</f>
        <v/>
      </c>
      <c r="H301" s="334" t="str">
        <f>IF($B301="","",INDEX('All CCC'!H$7:H$754,MATCH(WatchList!$B301,'All CCC'!$B$7:$B$754,0)))</f>
        <v/>
      </c>
      <c r="I301" s="334" t="str">
        <f>IF($B301="","",INDEX('All CCC'!I$7:I$754,MATCH(WatchList!$B301,'All CCC'!$B$7:$B$754,0)))</f>
        <v/>
      </c>
      <c r="J301" s="334" t="str">
        <f>IF($B301="","",INDEX('All CCC'!J$7:J$754,MATCH(WatchList!$B301,'All CCC'!$B$7:$B$754,0)))</f>
        <v/>
      </c>
      <c r="K301" s="334" t="str">
        <f>IF($B301="","",INDEX('All CCC'!K$7:K$754,MATCH(WatchList!$B301,'All CCC'!$B$7:$B$754,0)))</f>
        <v/>
      </c>
      <c r="L301" s="334" t="str">
        <f>IF($B301="","",INDEX('All CCC'!L$7:L$754,MATCH(WatchList!$B301,'All CCC'!$B$7:$B$754,0)))</f>
        <v/>
      </c>
      <c r="M301" s="334" t="str">
        <f>IF($B301="","",INDEX('All CCC'!M$7:M$754,MATCH(WatchList!$B301,'All CCC'!$B$7:$B$754,0)))</f>
        <v/>
      </c>
      <c r="N301" s="334" t="str">
        <f>IF($B301="","",INDEX('All CCC'!N$7:N$754,MATCH(WatchList!$B301,'All CCC'!$B$7:$B$754,0)))</f>
        <v/>
      </c>
      <c r="O301" s="334" t="str">
        <f>IF($B301="","",INDEX('All CCC'!O$7:O$754,MATCH(WatchList!$B301,'All CCC'!$B$7:$B$754,0)))</f>
        <v/>
      </c>
      <c r="P301" s="335" t="str">
        <f>IF($B301="","",INDEX('All CCC'!P$7:P$754,MATCH(WatchList!$B301,'All CCC'!$B$7:$B$754,0)))</f>
        <v/>
      </c>
      <c r="Q301" s="335" t="str">
        <f>IF($B301="","",INDEX('All CCC'!Q$7:Q$754,MATCH(WatchList!$B301,'All CCC'!$B$7:$B$754,0)))</f>
        <v/>
      </c>
      <c r="R301" s="334" t="str">
        <f>IF($B301="","",INDEX('All CCC'!R$7:R$754,MATCH(WatchList!$B301,'All CCC'!$B$7:$B$754,0)))</f>
        <v/>
      </c>
      <c r="S301" s="334" t="str">
        <f>IF($B301="","",INDEX('All CCC'!S$7:S$754,MATCH(WatchList!$B301,'All CCC'!$B$7:$B$754,0)))</f>
        <v/>
      </c>
      <c r="T301" s="334" t="str">
        <f>IF($B301="","",INDEX('All CCC'!T$7:T$754,MATCH(WatchList!$B301,'All CCC'!$B$7:$B$754,0)))</f>
        <v/>
      </c>
      <c r="U301" s="334" t="str">
        <f>IF($B301="","",INDEX('All CCC'!U$7:U$754,MATCH(WatchList!$B301,'All CCC'!$B$7:$B$754,0)))</f>
        <v/>
      </c>
      <c r="V301" s="334" t="str">
        <f>IF($B301="","",INDEX('All CCC'!V$7:V$754,MATCH(WatchList!$B301,'All CCC'!$B$7:$B$754,0)))</f>
        <v/>
      </c>
      <c r="W301" s="334" t="str">
        <f>IF($B301="","",INDEX('All CCC'!W$7:W$754,MATCH(WatchList!$B301,'All CCC'!$B$7:$B$754,0)))</f>
        <v/>
      </c>
      <c r="X301" s="334" t="str">
        <f>IF($B301="","",INDEX('All CCC'!X$7:X$754,MATCH(WatchList!$B301,'All CCC'!$B$7:$B$754,0)))</f>
        <v/>
      </c>
      <c r="Y301" s="334" t="str">
        <f>IF($B301="","",INDEX('All CCC'!Y$7:Y$754,MATCH(WatchList!$B301,'All CCC'!$B$7:$B$754,0)))</f>
        <v/>
      </c>
      <c r="Z301" s="334" t="str">
        <f>IF($B301="","",INDEX('All CCC'!Z$7:Z$754,MATCH(WatchList!$B301,'All CCC'!$B$7:$B$754,0)))</f>
        <v/>
      </c>
      <c r="AA301" s="334" t="str">
        <f>IF($B301="","",INDEX('All CCC'!AA$7:AA$754,MATCH(WatchList!$B301,'All CCC'!$B$7:$B$754,0)))</f>
        <v/>
      </c>
      <c r="AB301" s="334" t="str">
        <f>IF($B301="","",INDEX('All CCC'!AB$7:AB$754,MATCH(WatchList!$B301,'All CCC'!$B$7:$B$754,0)))</f>
        <v/>
      </c>
      <c r="AC301" s="334" t="str">
        <f>IF($B301="","",INDEX('All CCC'!AC$7:AC$754,MATCH(WatchList!$B301,'All CCC'!$B$7:$B$754,0)))</f>
        <v/>
      </c>
      <c r="AD301" s="334" t="str">
        <f>IF($B301="","",INDEX('All CCC'!AD$7:AD$754,MATCH(WatchList!$B301,'All CCC'!$B$7:$B$754,0)))</f>
        <v/>
      </c>
      <c r="AE301" s="334" t="str">
        <f>IF($B301="","",INDEX('All CCC'!AE$7:AE$754,MATCH(WatchList!$B301,'All CCC'!$B$7:$B$754,0)))</f>
        <v/>
      </c>
      <c r="AF301" s="334" t="str">
        <f>IF($B301="","",INDEX('All CCC'!AF$7:AF$754,MATCH(WatchList!$B301,'All CCC'!$B$7:$B$754,0)))</f>
        <v/>
      </c>
      <c r="AG301" s="334" t="str">
        <f>IF($B301="","",INDEX('All CCC'!AG$7:AG$754,MATCH(WatchList!$B301,'All CCC'!$B$7:$B$754,0)))</f>
        <v/>
      </c>
      <c r="AH301" s="334" t="str">
        <f>IF($B301="","",INDEX('All CCC'!AH$7:AH$754,MATCH(WatchList!$B301,'All CCC'!$B$7:$B$754,0)))</f>
        <v/>
      </c>
      <c r="AI301" s="334" t="str">
        <f>IF($B301="","",INDEX('All CCC'!AI$7:AI$754,MATCH(WatchList!$B301,'All CCC'!$B$7:$B$754,0)))</f>
        <v/>
      </c>
      <c r="AJ301" s="334" t="str">
        <f>IF($B301="","",INDEX('All CCC'!AJ$7:AJ$754,MATCH(WatchList!$B301,'All CCC'!$B$7:$B$754,0)))</f>
        <v/>
      </c>
      <c r="AK301" s="334" t="str">
        <f>IF($B301="","",INDEX('All CCC'!AK$7:AK$754,MATCH(WatchList!$B301,'All CCC'!$B$7:$B$754,0)))</f>
        <v/>
      </c>
      <c r="AL301" s="334" t="str">
        <f>IF($B301="","",INDEX('All CCC'!AL$7:AL$754,MATCH(WatchList!$B301,'All CCC'!$B$7:$B$754,0)))</f>
        <v/>
      </c>
      <c r="AM301" s="334" t="str">
        <f>IF($B301="","",INDEX('All CCC'!AM$7:AM$754,MATCH(WatchList!$B301,'All CCC'!$B$7:$B$754,0)))</f>
        <v/>
      </c>
      <c r="AN301" s="334" t="str">
        <f>IF($B301="","",INDEX('All CCC'!AN$7:AN$754,MATCH(WatchList!$B301,'All CCC'!$B$7:$B$754,0)))</f>
        <v/>
      </c>
      <c r="AO301" s="334" t="str">
        <f>IF($B301="","",INDEX('All CCC'!AO$7:AO$754,MATCH(WatchList!$B301,'All CCC'!$B$7:$B$754,0)))</f>
        <v/>
      </c>
      <c r="AP301" s="334" t="str">
        <f>IF($B301="","",INDEX('All CCC'!AP$7:AP$754,MATCH(WatchList!$B301,'All CCC'!$B$7:$B$754,0)))</f>
        <v/>
      </c>
      <c r="AQ301" s="334" t="str">
        <f>IF($B301="","",INDEX('All CCC'!AQ$7:AQ$754,MATCH(WatchList!$B301,'All CCC'!$B$7:$B$754,0)))</f>
        <v/>
      </c>
      <c r="AR301" s="334" t="str">
        <f>IF($B301="","",INDEX('All CCC'!AR$7:AR$754,MATCH(WatchList!$B301,'All CCC'!$B$7:$B$754,0)))</f>
        <v/>
      </c>
      <c r="AS301" s="334" t="str">
        <f>IF($B301="","",INDEX('All CCC'!AS$7:AS$754,MATCH(WatchList!$B301,'All CCC'!$B$7:$B$754,0)))</f>
        <v/>
      </c>
      <c r="AT301" s="334" t="str">
        <f>IF($B301="","",INDEX('All CCC'!AT$7:AT$754,MATCH(WatchList!$B301,'All CCC'!$B$7:$B$754,0)))</f>
        <v/>
      </c>
      <c r="AU301" s="334" t="str">
        <f>IF($B301="","",INDEX('All CCC'!AU$7:AU$754,MATCH(WatchList!$B301,'All CCC'!$B$7:$B$754,0)))</f>
        <v/>
      </c>
      <c r="AV301" s="334" t="str">
        <f>IF($B301="","",INDEX('All CCC'!AV$7:AV$754,MATCH(WatchList!$B301,'All CCC'!$B$7:$B$754,0)))</f>
        <v/>
      </c>
      <c r="AW301" s="334" t="str">
        <f>IF($B301="","",INDEX('All CCC'!AW$7:AW$754,MATCH(WatchList!$B301,'All CCC'!$B$7:$B$754,0)))</f>
        <v/>
      </c>
      <c r="AX301" s="334" t="str">
        <f>IF($B301="","",INDEX('All CCC'!AX$7:AX$754,MATCH(WatchList!$B301,'All CCC'!$B$7:$B$754,0)))</f>
        <v/>
      </c>
      <c r="AY301" s="334" t="str">
        <f>IF($B301="","",INDEX('All CCC'!AY$7:AY$754,MATCH(WatchList!$B301,'All CCC'!$B$7:$B$754,0)))</f>
        <v/>
      </c>
      <c r="AZ301" s="334" t="str">
        <f>IF($B301="","",INDEX('All CCC'!AZ$7:AZ$754,MATCH(WatchList!$B301,'All CCC'!$B$7:$B$754,0)))</f>
        <v/>
      </c>
      <c r="BA301" s="334" t="str">
        <f>IF($B301="","",INDEX('All CCC'!BA$7:BA$754,MATCH(WatchList!$B301,'All CCC'!$B$7:$B$754,0)))</f>
        <v/>
      </c>
      <c r="BB301" s="334" t="str">
        <f>IF($B301="","",INDEX('All CCC'!BB$7:BB$754,MATCH(WatchList!$B301,'All CCC'!$B$7:$B$754,0)))</f>
        <v/>
      </c>
      <c r="BC301" s="334" t="str">
        <f>IF($B301="","",INDEX('All CCC'!BC$7:BC$754,MATCH(WatchList!$B301,'All CCC'!$B$7:$B$754,0)))</f>
        <v/>
      </c>
      <c r="BD301" s="334" t="str">
        <f>IF($B301="","",INDEX('All CCC'!BD$7:BD$754,MATCH(WatchList!$B301,'All CCC'!$B$7:$B$754,0)))</f>
        <v/>
      </c>
      <c r="BE301" s="334" t="str">
        <f>IF($B301="","",INDEX('All CCC'!BE$7:BE$754,MATCH(WatchList!$B301,'All CCC'!$B$7:$B$754,0)))</f>
        <v/>
      </c>
      <c r="BF301" s="334" t="str">
        <f>IF($B301="","",INDEX('All CCC'!BF$7:BF$754,MATCH(WatchList!$B301,'All CCC'!$B$7:$B$754,0)))</f>
        <v/>
      </c>
      <c r="BG301" s="334" t="str">
        <f>IF($B301="","",INDEX('All CCC'!BG$7:BG$754,MATCH(WatchList!$B301,'All CCC'!$B$7:$B$754,0)))</f>
        <v/>
      </c>
    </row>
    <row r="302" spans="1:59" x14ac:dyDescent="0.2">
      <c r="A302" s="333" t="str">
        <f>IF($B302="","",INDEX('All CCC'!A$7:A$754,MATCH(WatchList!$B302,'All CCC'!$B$7:$B$754,0)))</f>
        <v/>
      </c>
      <c r="B302" s="127"/>
      <c r="C302" s="334" t="str">
        <f>IF($B302="","",INDEX('All CCC'!C$7:C$754,MATCH(WatchList!$B302,'All CCC'!$B$7:$B$754,0)))</f>
        <v/>
      </c>
      <c r="D302" s="334" t="str">
        <f>IF($B302="","",INDEX('All CCC'!D$7:D$754,MATCH(WatchList!$B302,'All CCC'!$B$7:$B$754,0)))</f>
        <v/>
      </c>
      <c r="E302" s="334" t="str">
        <f>IF($B302="","",INDEX('All CCC'!E$7:E$754,MATCH(WatchList!$B302,'All CCC'!$B$7:$B$754,0)))</f>
        <v/>
      </c>
      <c r="F302" s="334" t="str">
        <f>IF($B302="","",INDEX('All CCC'!F$7:F$754,MATCH(WatchList!$B302,'All CCC'!$B$7:$B$754,0)))</f>
        <v/>
      </c>
      <c r="G302" s="334" t="str">
        <f>IF($B302="","",INDEX('All CCC'!G$7:G$754,MATCH(WatchList!$B302,'All CCC'!$B$7:$B$754,0)))</f>
        <v/>
      </c>
      <c r="H302" s="334" t="str">
        <f>IF($B302="","",INDEX('All CCC'!H$7:H$754,MATCH(WatchList!$B302,'All CCC'!$B$7:$B$754,0)))</f>
        <v/>
      </c>
      <c r="I302" s="334" t="str">
        <f>IF($B302="","",INDEX('All CCC'!I$7:I$754,MATCH(WatchList!$B302,'All CCC'!$B$7:$B$754,0)))</f>
        <v/>
      </c>
      <c r="J302" s="334" t="str">
        <f>IF($B302="","",INDEX('All CCC'!J$7:J$754,MATCH(WatchList!$B302,'All CCC'!$B$7:$B$754,0)))</f>
        <v/>
      </c>
      <c r="K302" s="334" t="str">
        <f>IF($B302="","",INDEX('All CCC'!K$7:K$754,MATCH(WatchList!$B302,'All CCC'!$B$7:$B$754,0)))</f>
        <v/>
      </c>
      <c r="L302" s="334" t="str">
        <f>IF($B302="","",INDEX('All CCC'!L$7:L$754,MATCH(WatchList!$B302,'All CCC'!$B$7:$B$754,0)))</f>
        <v/>
      </c>
      <c r="M302" s="334" t="str">
        <f>IF($B302="","",INDEX('All CCC'!M$7:M$754,MATCH(WatchList!$B302,'All CCC'!$B$7:$B$754,0)))</f>
        <v/>
      </c>
      <c r="N302" s="334" t="str">
        <f>IF($B302="","",INDEX('All CCC'!N$7:N$754,MATCH(WatchList!$B302,'All CCC'!$B$7:$B$754,0)))</f>
        <v/>
      </c>
      <c r="O302" s="334" t="str">
        <f>IF($B302="","",INDEX('All CCC'!O$7:O$754,MATCH(WatchList!$B302,'All CCC'!$B$7:$B$754,0)))</f>
        <v/>
      </c>
      <c r="P302" s="335" t="str">
        <f>IF($B302="","",INDEX('All CCC'!P$7:P$754,MATCH(WatchList!$B302,'All CCC'!$B$7:$B$754,0)))</f>
        <v/>
      </c>
      <c r="Q302" s="335" t="str">
        <f>IF($B302="","",INDEX('All CCC'!Q$7:Q$754,MATCH(WatchList!$B302,'All CCC'!$B$7:$B$754,0)))</f>
        <v/>
      </c>
      <c r="R302" s="334" t="str">
        <f>IF($B302="","",INDEX('All CCC'!R$7:R$754,MATCH(WatchList!$B302,'All CCC'!$B$7:$B$754,0)))</f>
        <v/>
      </c>
      <c r="S302" s="334" t="str">
        <f>IF($B302="","",INDEX('All CCC'!S$7:S$754,MATCH(WatchList!$B302,'All CCC'!$B$7:$B$754,0)))</f>
        <v/>
      </c>
      <c r="T302" s="334" t="str">
        <f>IF($B302="","",INDEX('All CCC'!T$7:T$754,MATCH(WatchList!$B302,'All CCC'!$B$7:$B$754,0)))</f>
        <v/>
      </c>
      <c r="U302" s="334" t="str">
        <f>IF($B302="","",INDEX('All CCC'!U$7:U$754,MATCH(WatchList!$B302,'All CCC'!$B$7:$B$754,0)))</f>
        <v/>
      </c>
      <c r="V302" s="334" t="str">
        <f>IF($B302="","",INDEX('All CCC'!V$7:V$754,MATCH(WatchList!$B302,'All CCC'!$B$7:$B$754,0)))</f>
        <v/>
      </c>
      <c r="W302" s="334" t="str">
        <f>IF($B302="","",INDEX('All CCC'!W$7:W$754,MATCH(WatchList!$B302,'All CCC'!$B$7:$B$754,0)))</f>
        <v/>
      </c>
      <c r="X302" s="334" t="str">
        <f>IF($B302="","",INDEX('All CCC'!X$7:X$754,MATCH(WatchList!$B302,'All CCC'!$B$7:$B$754,0)))</f>
        <v/>
      </c>
      <c r="Y302" s="334" t="str">
        <f>IF($B302="","",INDEX('All CCC'!Y$7:Y$754,MATCH(WatchList!$B302,'All CCC'!$B$7:$B$754,0)))</f>
        <v/>
      </c>
      <c r="Z302" s="334" t="str">
        <f>IF($B302="","",INDEX('All CCC'!Z$7:Z$754,MATCH(WatchList!$B302,'All CCC'!$B$7:$B$754,0)))</f>
        <v/>
      </c>
      <c r="AA302" s="334" t="str">
        <f>IF($B302="","",INDEX('All CCC'!AA$7:AA$754,MATCH(WatchList!$B302,'All CCC'!$B$7:$B$754,0)))</f>
        <v/>
      </c>
      <c r="AB302" s="334" t="str">
        <f>IF($B302="","",INDEX('All CCC'!AB$7:AB$754,MATCH(WatchList!$B302,'All CCC'!$B$7:$B$754,0)))</f>
        <v/>
      </c>
      <c r="AC302" s="334" t="str">
        <f>IF($B302="","",INDEX('All CCC'!AC$7:AC$754,MATCH(WatchList!$B302,'All CCC'!$B$7:$B$754,0)))</f>
        <v/>
      </c>
      <c r="AD302" s="334" t="str">
        <f>IF($B302="","",INDEX('All CCC'!AD$7:AD$754,MATCH(WatchList!$B302,'All CCC'!$B$7:$B$754,0)))</f>
        <v/>
      </c>
      <c r="AE302" s="334" t="str">
        <f>IF($B302="","",INDEX('All CCC'!AE$7:AE$754,MATCH(WatchList!$B302,'All CCC'!$B$7:$B$754,0)))</f>
        <v/>
      </c>
      <c r="AF302" s="334" t="str">
        <f>IF($B302="","",INDEX('All CCC'!AF$7:AF$754,MATCH(WatchList!$B302,'All CCC'!$B$7:$B$754,0)))</f>
        <v/>
      </c>
      <c r="AG302" s="334" t="str">
        <f>IF($B302="","",INDEX('All CCC'!AG$7:AG$754,MATCH(WatchList!$B302,'All CCC'!$B$7:$B$754,0)))</f>
        <v/>
      </c>
      <c r="AH302" s="334" t="str">
        <f>IF($B302="","",INDEX('All CCC'!AH$7:AH$754,MATCH(WatchList!$B302,'All CCC'!$B$7:$B$754,0)))</f>
        <v/>
      </c>
      <c r="AI302" s="334" t="str">
        <f>IF($B302="","",INDEX('All CCC'!AI$7:AI$754,MATCH(WatchList!$B302,'All CCC'!$B$7:$B$754,0)))</f>
        <v/>
      </c>
      <c r="AJ302" s="334" t="str">
        <f>IF($B302="","",INDEX('All CCC'!AJ$7:AJ$754,MATCH(WatchList!$B302,'All CCC'!$B$7:$B$754,0)))</f>
        <v/>
      </c>
      <c r="AK302" s="334" t="str">
        <f>IF($B302="","",INDEX('All CCC'!AK$7:AK$754,MATCH(WatchList!$B302,'All CCC'!$B$7:$B$754,0)))</f>
        <v/>
      </c>
      <c r="AL302" s="334" t="str">
        <f>IF($B302="","",INDEX('All CCC'!AL$7:AL$754,MATCH(WatchList!$B302,'All CCC'!$B$7:$B$754,0)))</f>
        <v/>
      </c>
      <c r="AM302" s="334" t="str">
        <f>IF($B302="","",INDEX('All CCC'!AM$7:AM$754,MATCH(WatchList!$B302,'All CCC'!$B$7:$B$754,0)))</f>
        <v/>
      </c>
      <c r="AN302" s="334" t="str">
        <f>IF($B302="","",INDEX('All CCC'!AN$7:AN$754,MATCH(WatchList!$B302,'All CCC'!$B$7:$B$754,0)))</f>
        <v/>
      </c>
      <c r="AO302" s="334" t="str">
        <f>IF($B302="","",INDEX('All CCC'!AO$7:AO$754,MATCH(WatchList!$B302,'All CCC'!$B$7:$B$754,0)))</f>
        <v/>
      </c>
      <c r="AP302" s="334" t="str">
        <f>IF($B302="","",INDEX('All CCC'!AP$7:AP$754,MATCH(WatchList!$B302,'All CCC'!$B$7:$B$754,0)))</f>
        <v/>
      </c>
      <c r="AQ302" s="334" t="str">
        <f>IF($B302="","",INDEX('All CCC'!AQ$7:AQ$754,MATCH(WatchList!$B302,'All CCC'!$B$7:$B$754,0)))</f>
        <v/>
      </c>
      <c r="AR302" s="334" t="str">
        <f>IF($B302="","",INDEX('All CCC'!AR$7:AR$754,MATCH(WatchList!$B302,'All CCC'!$B$7:$B$754,0)))</f>
        <v/>
      </c>
      <c r="AS302" s="334" t="str">
        <f>IF($B302="","",INDEX('All CCC'!AS$7:AS$754,MATCH(WatchList!$B302,'All CCC'!$B$7:$B$754,0)))</f>
        <v/>
      </c>
      <c r="AT302" s="334" t="str">
        <f>IF($B302="","",INDEX('All CCC'!AT$7:AT$754,MATCH(WatchList!$B302,'All CCC'!$B$7:$B$754,0)))</f>
        <v/>
      </c>
      <c r="AU302" s="334" t="str">
        <f>IF($B302="","",INDEX('All CCC'!AU$7:AU$754,MATCH(WatchList!$B302,'All CCC'!$B$7:$B$754,0)))</f>
        <v/>
      </c>
      <c r="AV302" s="334" t="str">
        <f>IF($B302="","",INDEX('All CCC'!AV$7:AV$754,MATCH(WatchList!$B302,'All CCC'!$B$7:$B$754,0)))</f>
        <v/>
      </c>
      <c r="AW302" s="334" t="str">
        <f>IF($B302="","",INDEX('All CCC'!AW$7:AW$754,MATCH(WatchList!$B302,'All CCC'!$B$7:$B$754,0)))</f>
        <v/>
      </c>
      <c r="AX302" s="334" t="str">
        <f>IF($B302="","",INDEX('All CCC'!AX$7:AX$754,MATCH(WatchList!$B302,'All CCC'!$B$7:$B$754,0)))</f>
        <v/>
      </c>
      <c r="AY302" s="334" t="str">
        <f>IF($B302="","",INDEX('All CCC'!AY$7:AY$754,MATCH(WatchList!$B302,'All CCC'!$B$7:$B$754,0)))</f>
        <v/>
      </c>
      <c r="AZ302" s="334" t="str">
        <f>IF($B302="","",INDEX('All CCC'!AZ$7:AZ$754,MATCH(WatchList!$B302,'All CCC'!$B$7:$B$754,0)))</f>
        <v/>
      </c>
      <c r="BA302" s="334" t="str">
        <f>IF($B302="","",INDEX('All CCC'!BA$7:BA$754,MATCH(WatchList!$B302,'All CCC'!$B$7:$B$754,0)))</f>
        <v/>
      </c>
      <c r="BB302" s="334" t="str">
        <f>IF($B302="","",INDEX('All CCC'!BB$7:BB$754,MATCH(WatchList!$B302,'All CCC'!$B$7:$B$754,0)))</f>
        <v/>
      </c>
      <c r="BC302" s="334" t="str">
        <f>IF($B302="","",INDEX('All CCC'!BC$7:BC$754,MATCH(WatchList!$B302,'All CCC'!$B$7:$B$754,0)))</f>
        <v/>
      </c>
      <c r="BD302" s="334" t="str">
        <f>IF($B302="","",INDEX('All CCC'!BD$7:BD$754,MATCH(WatchList!$B302,'All CCC'!$B$7:$B$754,0)))</f>
        <v/>
      </c>
      <c r="BE302" s="334" t="str">
        <f>IF($B302="","",INDEX('All CCC'!BE$7:BE$754,MATCH(WatchList!$B302,'All CCC'!$B$7:$B$754,0)))</f>
        <v/>
      </c>
      <c r="BF302" s="334" t="str">
        <f>IF($B302="","",INDEX('All CCC'!BF$7:BF$754,MATCH(WatchList!$B302,'All CCC'!$B$7:$B$754,0)))</f>
        <v/>
      </c>
      <c r="BG302" s="334" t="str">
        <f>IF($B302="","",INDEX('All CCC'!BG$7:BG$754,MATCH(WatchList!$B302,'All CCC'!$B$7:$B$754,0)))</f>
        <v/>
      </c>
    </row>
    <row r="303" spans="1:59" x14ac:dyDescent="0.2">
      <c r="A303" s="333" t="str">
        <f>IF($B303="","",INDEX('All CCC'!A$7:A$754,MATCH(WatchList!$B303,'All CCC'!$B$7:$B$754,0)))</f>
        <v/>
      </c>
      <c r="B303" s="127"/>
      <c r="C303" s="334" t="str">
        <f>IF($B303="","",INDEX('All CCC'!C$7:C$754,MATCH(WatchList!$B303,'All CCC'!$B$7:$B$754,0)))</f>
        <v/>
      </c>
      <c r="D303" s="334" t="str">
        <f>IF($B303="","",INDEX('All CCC'!D$7:D$754,MATCH(WatchList!$B303,'All CCC'!$B$7:$B$754,0)))</f>
        <v/>
      </c>
      <c r="E303" s="334" t="str">
        <f>IF($B303="","",INDEX('All CCC'!E$7:E$754,MATCH(WatchList!$B303,'All CCC'!$B$7:$B$754,0)))</f>
        <v/>
      </c>
      <c r="F303" s="334" t="str">
        <f>IF($B303="","",INDEX('All CCC'!F$7:F$754,MATCH(WatchList!$B303,'All CCC'!$B$7:$B$754,0)))</f>
        <v/>
      </c>
      <c r="G303" s="334" t="str">
        <f>IF($B303="","",INDEX('All CCC'!G$7:G$754,MATCH(WatchList!$B303,'All CCC'!$B$7:$B$754,0)))</f>
        <v/>
      </c>
      <c r="H303" s="334" t="str">
        <f>IF($B303="","",INDEX('All CCC'!H$7:H$754,MATCH(WatchList!$B303,'All CCC'!$B$7:$B$754,0)))</f>
        <v/>
      </c>
      <c r="I303" s="334" t="str">
        <f>IF($B303="","",INDEX('All CCC'!I$7:I$754,MATCH(WatchList!$B303,'All CCC'!$B$7:$B$754,0)))</f>
        <v/>
      </c>
      <c r="J303" s="334" t="str">
        <f>IF($B303="","",INDEX('All CCC'!J$7:J$754,MATCH(WatchList!$B303,'All CCC'!$B$7:$B$754,0)))</f>
        <v/>
      </c>
      <c r="K303" s="334" t="str">
        <f>IF($B303="","",INDEX('All CCC'!K$7:K$754,MATCH(WatchList!$B303,'All CCC'!$B$7:$B$754,0)))</f>
        <v/>
      </c>
      <c r="L303" s="334" t="str">
        <f>IF($B303="","",INDEX('All CCC'!L$7:L$754,MATCH(WatchList!$B303,'All CCC'!$B$7:$B$754,0)))</f>
        <v/>
      </c>
      <c r="M303" s="334" t="str">
        <f>IF($B303="","",INDEX('All CCC'!M$7:M$754,MATCH(WatchList!$B303,'All CCC'!$B$7:$B$754,0)))</f>
        <v/>
      </c>
      <c r="N303" s="334" t="str">
        <f>IF($B303="","",INDEX('All CCC'!N$7:N$754,MATCH(WatchList!$B303,'All CCC'!$B$7:$B$754,0)))</f>
        <v/>
      </c>
      <c r="O303" s="334" t="str">
        <f>IF($B303="","",INDEX('All CCC'!O$7:O$754,MATCH(WatchList!$B303,'All CCC'!$B$7:$B$754,0)))</f>
        <v/>
      </c>
      <c r="P303" s="335" t="str">
        <f>IF($B303="","",INDEX('All CCC'!P$7:P$754,MATCH(WatchList!$B303,'All CCC'!$B$7:$B$754,0)))</f>
        <v/>
      </c>
      <c r="Q303" s="335" t="str">
        <f>IF($B303="","",INDEX('All CCC'!Q$7:Q$754,MATCH(WatchList!$B303,'All CCC'!$B$7:$B$754,0)))</f>
        <v/>
      </c>
      <c r="R303" s="334" t="str">
        <f>IF($B303="","",INDEX('All CCC'!R$7:R$754,MATCH(WatchList!$B303,'All CCC'!$B$7:$B$754,0)))</f>
        <v/>
      </c>
      <c r="S303" s="334" t="str">
        <f>IF($B303="","",INDEX('All CCC'!S$7:S$754,MATCH(WatchList!$B303,'All CCC'!$B$7:$B$754,0)))</f>
        <v/>
      </c>
      <c r="T303" s="334" t="str">
        <f>IF($B303="","",INDEX('All CCC'!T$7:T$754,MATCH(WatchList!$B303,'All CCC'!$B$7:$B$754,0)))</f>
        <v/>
      </c>
      <c r="U303" s="334" t="str">
        <f>IF($B303="","",INDEX('All CCC'!U$7:U$754,MATCH(WatchList!$B303,'All CCC'!$B$7:$B$754,0)))</f>
        <v/>
      </c>
      <c r="V303" s="334" t="str">
        <f>IF($B303="","",INDEX('All CCC'!V$7:V$754,MATCH(WatchList!$B303,'All CCC'!$B$7:$B$754,0)))</f>
        <v/>
      </c>
      <c r="W303" s="334" t="str">
        <f>IF($B303="","",INDEX('All CCC'!W$7:W$754,MATCH(WatchList!$B303,'All CCC'!$B$7:$B$754,0)))</f>
        <v/>
      </c>
      <c r="X303" s="334" t="str">
        <f>IF($B303="","",INDEX('All CCC'!X$7:X$754,MATCH(WatchList!$B303,'All CCC'!$B$7:$B$754,0)))</f>
        <v/>
      </c>
      <c r="Y303" s="334" t="str">
        <f>IF($B303="","",INDEX('All CCC'!Y$7:Y$754,MATCH(WatchList!$B303,'All CCC'!$B$7:$B$754,0)))</f>
        <v/>
      </c>
      <c r="Z303" s="334" t="str">
        <f>IF($B303="","",INDEX('All CCC'!Z$7:Z$754,MATCH(WatchList!$B303,'All CCC'!$B$7:$B$754,0)))</f>
        <v/>
      </c>
      <c r="AA303" s="334" t="str">
        <f>IF($B303="","",INDEX('All CCC'!AA$7:AA$754,MATCH(WatchList!$B303,'All CCC'!$B$7:$B$754,0)))</f>
        <v/>
      </c>
      <c r="AB303" s="334" t="str">
        <f>IF($B303="","",INDEX('All CCC'!AB$7:AB$754,MATCH(WatchList!$B303,'All CCC'!$B$7:$B$754,0)))</f>
        <v/>
      </c>
      <c r="AC303" s="334" t="str">
        <f>IF($B303="","",INDEX('All CCC'!AC$7:AC$754,MATCH(WatchList!$B303,'All CCC'!$B$7:$B$754,0)))</f>
        <v/>
      </c>
      <c r="AD303" s="334" t="str">
        <f>IF($B303="","",INDEX('All CCC'!AD$7:AD$754,MATCH(WatchList!$B303,'All CCC'!$B$7:$B$754,0)))</f>
        <v/>
      </c>
      <c r="AE303" s="334" t="str">
        <f>IF($B303="","",INDEX('All CCC'!AE$7:AE$754,MATCH(WatchList!$B303,'All CCC'!$B$7:$B$754,0)))</f>
        <v/>
      </c>
      <c r="AF303" s="334" t="str">
        <f>IF($B303="","",INDEX('All CCC'!AF$7:AF$754,MATCH(WatchList!$B303,'All CCC'!$B$7:$B$754,0)))</f>
        <v/>
      </c>
      <c r="AG303" s="334" t="str">
        <f>IF($B303="","",INDEX('All CCC'!AG$7:AG$754,MATCH(WatchList!$B303,'All CCC'!$B$7:$B$754,0)))</f>
        <v/>
      </c>
      <c r="AH303" s="334" t="str">
        <f>IF($B303="","",INDEX('All CCC'!AH$7:AH$754,MATCH(WatchList!$B303,'All CCC'!$B$7:$B$754,0)))</f>
        <v/>
      </c>
      <c r="AI303" s="334" t="str">
        <f>IF($B303="","",INDEX('All CCC'!AI$7:AI$754,MATCH(WatchList!$B303,'All CCC'!$B$7:$B$754,0)))</f>
        <v/>
      </c>
      <c r="AJ303" s="334" t="str">
        <f>IF($B303="","",INDEX('All CCC'!AJ$7:AJ$754,MATCH(WatchList!$B303,'All CCC'!$B$7:$B$754,0)))</f>
        <v/>
      </c>
      <c r="AK303" s="334" t="str">
        <f>IF($B303="","",INDEX('All CCC'!AK$7:AK$754,MATCH(WatchList!$B303,'All CCC'!$B$7:$B$754,0)))</f>
        <v/>
      </c>
      <c r="AL303" s="334" t="str">
        <f>IF($B303="","",INDEX('All CCC'!AL$7:AL$754,MATCH(WatchList!$B303,'All CCC'!$B$7:$B$754,0)))</f>
        <v/>
      </c>
      <c r="AM303" s="334" t="str">
        <f>IF($B303="","",INDEX('All CCC'!AM$7:AM$754,MATCH(WatchList!$B303,'All CCC'!$B$7:$B$754,0)))</f>
        <v/>
      </c>
      <c r="AN303" s="334" t="str">
        <f>IF($B303="","",INDEX('All CCC'!AN$7:AN$754,MATCH(WatchList!$B303,'All CCC'!$B$7:$B$754,0)))</f>
        <v/>
      </c>
      <c r="AO303" s="334" t="str">
        <f>IF($B303="","",INDEX('All CCC'!AO$7:AO$754,MATCH(WatchList!$B303,'All CCC'!$B$7:$B$754,0)))</f>
        <v/>
      </c>
      <c r="AP303" s="334" t="str">
        <f>IF($B303="","",INDEX('All CCC'!AP$7:AP$754,MATCH(WatchList!$B303,'All CCC'!$B$7:$B$754,0)))</f>
        <v/>
      </c>
      <c r="AQ303" s="334" t="str">
        <f>IF($B303="","",INDEX('All CCC'!AQ$7:AQ$754,MATCH(WatchList!$B303,'All CCC'!$B$7:$B$754,0)))</f>
        <v/>
      </c>
      <c r="AR303" s="334" t="str">
        <f>IF($B303="","",INDEX('All CCC'!AR$7:AR$754,MATCH(WatchList!$B303,'All CCC'!$B$7:$B$754,0)))</f>
        <v/>
      </c>
      <c r="AS303" s="334" t="str">
        <f>IF($B303="","",INDEX('All CCC'!AS$7:AS$754,MATCH(WatchList!$B303,'All CCC'!$B$7:$B$754,0)))</f>
        <v/>
      </c>
      <c r="AT303" s="334" t="str">
        <f>IF($B303="","",INDEX('All CCC'!AT$7:AT$754,MATCH(WatchList!$B303,'All CCC'!$B$7:$B$754,0)))</f>
        <v/>
      </c>
      <c r="AU303" s="334" t="str">
        <f>IF($B303="","",INDEX('All CCC'!AU$7:AU$754,MATCH(WatchList!$B303,'All CCC'!$B$7:$B$754,0)))</f>
        <v/>
      </c>
      <c r="AV303" s="334" t="str">
        <f>IF($B303="","",INDEX('All CCC'!AV$7:AV$754,MATCH(WatchList!$B303,'All CCC'!$B$7:$B$754,0)))</f>
        <v/>
      </c>
      <c r="AW303" s="334" t="str">
        <f>IF($B303="","",INDEX('All CCC'!AW$7:AW$754,MATCH(WatchList!$B303,'All CCC'!$B$7:$B$754,0)))</f>
        <v/>
      </c>
      <c r="AX303" s="334" t="str">
        <f>IF($B303="","",INDEX('All CCC'!AX$7:AX$754,MATCH(WatchList!$B303,'All CCC'!$B$7:$B$754,0)))</f>
        <v/>
      </c>
      <c r="AY303" s="334" t="str">
        <f>IF($B303="","",INDEX('All CCC'!AY$7:AY$754,MATCH(WatchList!$B303,'All CCC'!$B$7:$B$754,0)))</f>
        <v/>
      </c>
      <c r="AZ303" s="334" t="str">
        <f>IF($B303="","",INDEX('All CCC'!AZ$7:AZ$754,MATCH(WatchList!$B303,'All CCC'!$B$7:$B$754,0)))</f>
        <v/>
      </c>
      <c r="BA303" s="334" t="str">
        <f>IF($B303="","",INDEX('All CCC'!BA$7:BA$754,MATCH(WatchList!$B303,'All CCC'!$B$7:$B$754,0)))</f>
        <v/>
      </c>
      <c r="BB303" s="334" t="str">
        <f>IF($B303="","",INDEX('All CCC'!BB$7:BB$754,MATCH(WatchList!$B303,'All CCC'!$B$7:$B$754,0)))</f>
        <v/>
      </c>
      <c r="BC303" s="334" t="str">
        <f>IF($B303="","",INDEX('All CCC'!BC$7:BC$754,MATCH(WatchList!$B303,'All CCC'!$B$7:$B$754,0)))</f>
        <v/>
      </c>
      <c r="BD303" s="334" t="str">
        <f>IF($B303="","",INDEX('All CCC'!BD$7:BD$754,MATCH(WatchList!$B303,'All CCC'!$B$7:$B$754,0)))</f>
        <v/>
      </c>
      <c r="BE303" s="334" t="str">
        <f>IF($B303="","",INDEX('All CCC'!BE$7:BE$754,MATCH(WatchList!$B303,'All CCC'!$B$7:$B$754,0)))</f>
        <v/>
      </c>
      <c r="BF303" s="334" t="str">
        <f>IF($B303="","",INDEX('All CCC'!BF$7:BF$754,MATCH(WatchList!$B303,'All CCC'!$B$7:$B$754,0)))</f>
        <v/>
      </c>
      <c r="BG303" s="334" t="str">
        <f>IF($B303="","",INDEX('All CCC'!BG$7:BG$754,MATCH(WatchList!$B303,'All CCC'!$B$7:$B$754,0)))</f>
        <v/>
      </c>
    </row>
    <row r="304" spans="1:59" x14ac:dyDescent="0.2">
      <c r="A304" s="333" t="str">
        <f>IF($B304="","",INDEX('All CCC'!A$7:A$754,MATCH(WatchList!$B304,'All CCC'!$B$7:$B$754,0)))</f>
        <v/>
      </c>
      <c r="B304" s="127"/>
      <c r="C304" s="334" t="str">
        <f>IF($B304="","",INDEX('All CCC'!C$7:C$754,MATCH(WatchList!$B304,'All CCC'!$B$7:$B$754,0)))</f>
        <v/>
      </c>
      <c r="D304" s="334" t="str">
        <f>IF($B304="","",INDEX('All CCC'!D$7:D$754,MATCH(WatchList!$B304,'All CCC'!$B$7:$B$754,0)))</f>
        <v/>
      </c>
      <c r="E304" s="334" t="str">
        <f>IF($B304="","",INDEX('All CCC'!E$7:E$754,MATCH(WatchList!$B304,'All CCC'!$B$7:$B$754,0)))</f>
        <v/>
      </c>
      <c r="F304" s="334" t="str">
        <f>IF($B304="","",INDEX('All CCC'!F$7:F$754,MATCH(WatchList!$B304,'All CCC'!$B$7:$B$754,0)))</f>
        <v/>
      </c>
      <c r="G304" s="334" t="str">
        <f>IF($B304="","",INDEX('All CCC'!G$7:G$754,MATCH(WatchList!$B304,'All CCC'!$B$7:$B$754,0)))</f>
        <v/>
      </c>
      <c r="H304" s="334" t="str">
        <f>IF($B304="","",INDEX('All CCC'!H$7:H$754,MATCH(WatchList!$B304,'All CCC'!$B$7:$B$754,0)))</f>
        <v/>
      </c>
      <c r="I304" s="334" t="str">
        <f>IF($B304="","",INDEX('All CCC'!I$7:I$754,MATCH(WatchList!$B304,'All CCC'!$B$7:$B$754,0)))</f>
        <v/>
      </c>
      <c r="J304" s="334" t="str">
        <f>IF($B304="","",INDEX('All CCC'!J$7:J$754,MATCH(WatchList!$B304,'All CCC'!$B$7:$B$754,0)))</f>
        <v/>
      </c>
      <c r="K304" s="334" t="str">
        <f>IF($B304="","",INDEX('All CCC'!K$7:K$754,MATCH(WatchList!$B304,'All CCC'!$B$7:$B$754,0)))</f>
        <v/>
      </c>
      <c r="L304" s="334" t="str">
        <f>IF($B304="","",INDEX('All CCC'!L$7:L$754,MATCH(WatchList!$B304,'All CCC'!$B$7:$B$754,0)))</f>
        <v/>
      </c>
      <c r="M304" s="334" t="str">
        <f>IF($B304="","",INDEX('All CCC'!M$7:M$754,MATCH(WatchList!$B304,'All CCC'!$B$7:$B$754,0)))</f>
        <v/>
      </c>
      <c r="N304" s="334" t="str">
        <f>IF($B304="","",INDEX('All CCC'!N$7:N$754,MATCH(WatchList!$B304,'All CCC'!$B$7:$B$754,0)))</f>
        <v/>
      </c>
      <c r="O304" s="334" t="str">
        <f>IF($B304="","",INDEX('All CCC'!O$7:O$754,MATCH(WatchList!$B304,'All CCC'!$B$7:$B$754,0)))</f>
        <v/>
      </c>
      <c r="P304" s="335" t="str">
        <f>IF($B304="","",INDEX('All CCC'!P$7:P$754,MATCH(WatchList!$B304,'All CCC'!$B$7:$B$754,0)))</f>
        <v/>
      </c>
      <c r="Q304" s="335" t="str">
        <f>IF($B304="","",INDEX('All CCC'!Q$7:Q$754,MATCH(WatchList!$B304,'All CCC'!$B$7:$B$754,0)))</f>
        <v/>
      </c>
      <c r="R304" s="334" t="str">
        <f>IF($B304="","",INDEX('All CCC'!R$7:R$754,MATCH(WatchList!$B304,'All CCC'!$B$7:$B$754,0)))</f>
        <v/>
      </c>
      <c r="S304" s="334" t="str">
        <f>IF($B304="","",INDEX('All CCC'!S$7:S$754,MATCH(WatchList!$B304,'All CCC'!$B$7:$B$754,0)))</f>
        <v/>
      </c>
      <c r="T304" s="334" t="str">
        <f>IF($B304="","",INDEX('All CCC'!T$7:T$754,MATCH(WatchList!$B304,'All CCC'!$B$7:$B$754,0)))</f>
        <v/>
      </c>
      <c r="U304" s="334" t="str">
        <f>IF($B304="","",INDEX('All CCC'!U$7:U$754,MATCH(WatchList!$B304,'All CCC'!$B$7:$B$754,0)))</f>
        <v/>
      </c>
      <c r="V304" s="334" t="str">
        <f>IF($B304="","",INDEX('All CCC'!V$7:V$754,MATCH(WatchList!$B304,'All CCC'!$B$7:$B$754,0)))</f>
        <v/>
      </c>
      <c r="W304" s="334" t="str">
        <f>IF($B304="","",INDEX('All CCC'!W$7:W$754,MATCH(WatchList!$B304,'All CCC'!$B$7:$B$754,0)))</f>
        <v/>
      </c>
      <c r="X304" s="334" t="str">
        <f>IF($B304="","",INDEX('All CCC'!X$7:X$754,MATCH(WatchList!$B304,'All CCC'!$B$7:$B$754,0)))</f>
        <v/>
      </c>
      <c r="Y304" s="334" t="str">
        <f>IF($B304="","",INDEX('All CCC'!Y$7:Y$754,MATCH(WatchList!$B304,'All CCC'!$B$7:$B$754,0)))</f>
        <v/>
      </c>
      <c r="Z304" s="334" t="str">
        <f>IF($B304="","",INDEX('All CCC'!Z$7:Z$754,MATCH(WatchList!$B304,'All CCC'!$B$7:$B$754,0)))</f>
        <v/>
      </c>
      <c r="AA304" s="334" t="str">
        <f>IF($B304="","",INDEX('All CCC'!AA$7:AA$754,MATCH(WatchList!$B304,'All CCC'!$B$7:$B$754,0)))</f>
        <v/>
      </c>
      <c r="AB304" s="334" t="str">
        <f>IF($B304="","",INDEX('All CCC'!AB$7:AB$754,MATCH(WatchList!$B304,'All CCC'!$B$7:$B$754,0)))</f>
        <v/>
      </c>
      <c r="AC304" s="334" t="str">
        <f>IF($B304="","",INDEX('All CCC'!AC$7:AC$754,MATCH(WatchList!$B304,'All CCC'!$B$7:$B$754,0)))</f>
        <v/>
      </c>
      <c r="AD304" s="334" t="str">
        <f>IF($B304="","",INDEX('All CCC'!AD$7:AD$754,MATCH(WatchList!$B304,'All CCC'!$B$7:$B$754,0)))</f>
        <v/>
      </c>
      <c r="AE304" s="334" t="str">
        <f>IF($B304="","",INDEX('All CCC'!AE$7:AE$754,MATCH(WatchList!$B304,'All CCC'!$B$7:$B$754,0)))</f>
        <v/>
      </c>
      <c r="AF304" s="334" t="str">
        <f>IF($B304="","",INDEX('All CCC'!AF$7:AF$754,MATCH(WatchList!$B304,'All CCC'!$B$7:$B$754,0)))</f>
        <v/>
      </c>
      <c r="AG304" s="334" t="str">
        <f>IF($B304="","",INDEX('All CCC'!AG$7:AG$754,MATCH(WatchList!$B304,'All CCC'!$B$7:$B$754,0)))</f>
        <v/>
      </c>
      <c r="AH304" s="334" t="str">
        <f>IF($B304="","",INDEX('All CCC'!AH$7:AH$754,MATCH(WatchList!$B304,'All CCC'!$B$7:$B$754,0)))</f>
        <v/>
      </c>
      <c r="AI304" s="334" t="str">
        <f>IF($B304="","",INDEX('All CCC'!AI$7:AI$754,MATCH(WatchList!$B304,'All CCC'!$B$7:$B$754,0)))</f>
        <v/>
      </c>
      <c r="AJ304" s="334" t="str">
        <f>IF($B304="","",INDEX('All CCC'!AJ$7:AJ$754,MATCH(WatchList!$B304,'All CCC'!$B$7:$B$754,0)))</f>
        <v/>
      </c>
      <c r="AK304" s="334" t="str">
        <f>IF($B304="","",INDEX('All CCC'!AK$7:AK$754,MATCH(WatchList!$B304,'All CCC'!$B$7:$B$754,0)))</f>
        <v/>
      </c>
      <c r="AL304" s="334" t="str">
        <f>IF($B304="","",INDEX('All CCC'!AL$7:AL$754,MATCH(WatchList!$B304,'All CCC'!$B$7:$B$754,0)))</f>
        <v/>
      </c>
      <c r="AM304" s="334" t="str">
        <f>IF($B304="","",INDEX('All CCC'!AM$7:AM$754,MATCH(WatchList!$B304,'All CCC'!$B$7:$B$754,0)))</f>
        <v/>
      </c>
      <c r="AN304" s="334" t="str">
        <f>IF($B304="","",INDEX('All CCC'!AN$7:AN$754,MATCH(WatchList!$B304,'All CCC'!$B$7:$B$754,0)))</f>
        <v/>
      </c>
      <c r="AO304" s="334" t="str">
        <f>IF($B304="","",INDEX('All CCC'!AO$7:AO$754,MATCH(WatchList!$B304,'All CCC'!$B$7:$B$754,0)))</f>
        <v/>
      </c>
      <c r="AP304" s="334" t="str">
        <f>IF($B304="","",INDEX('All CCC'!AP$7:AP$754,MATCH(WatchList!$B304,'All CCC'!$B$7:$B$754,0)))</f>
        <v/>
      </c>
      <c r="AQ304" s="334" t="str">
        <f>IF($B304="","",INDEX('All CCC'!AQ$7:AQ$754,MATCH(WatchList!$B304,'All CCC'!$B$7:$B$754,0)))</f>
        <v/>
      </c>
      <c r="AR304" s="334" t="str">
        <f>IF($B304="","",INDEX('All CCC'!AR$7:AR$754,MATCH(WatchList!$B304,'All CCC'!$B$7:$B$754,0)))</f>
        <v/>
      </c>
      <c r="AS304" s="334" t="str">
        <f>IF($B304="","",INDEX('All CCC'!AS$7:AS$754,MATCH(WatchList!$B304,'All CCC'!$B$7:$B$754,0)))</f>
        <v/>
      </c>
      <c r="AT304" s="334" t="str">
        <f>IF($B304="","",INDEX('All CCC'!AT$7:AT$754,MATCH(WatchList!$B304,'All CCC'!$B$7:$B$754,0)))</f>
        <v/>
      </c>
      <c r="AU304" s="334" t="str">
        <f>IF($B304="","",INDEX('All CCC'!AU$7:AU$754,MATCH(WatchList!$B304,'All CCC'!$B$7:$B$754,0)))</f>
        <v/>
      </c>
      <c r="AV304" s="334" t="str">
        <f>IF($B304="","",INDEX('All CCC'!AV$7:AV$754,MATCH(WatchList!$B304,'All CCC'!$B$7:$B$754,0)))</f>
        <v/>
      </c>
      <c r="AW304" s="334" t="str">
        <f>IF($B304="","",INDEX('All CCC'!AW$7:AW$754,MATCH(WatchList!$B304,'All CCC'!$B$7:$B$754,0)))</f>
        <v/>
      </c>
      <c r="AX304" s="334" t="str">
        <f>IF($B304="","",INDEX('All CCC'!AX$7:AX$754,MATCH(WatchList!$B304,'All CCC'!$B$7:$B$754,0)))</f>
        <v/>
      </c>
      <c r="AY304" s="334" t="str">
        <f>IF($B304="","",INDEX('All CCC'!AY$7:AY$754,MATCH(WatchList!$B304,'All CCC'!$B$7:$B$754,0)))</f>
        <v/>
      </c>
      <c r="AZ304" s="334" t="str">
        <f>IF($B304="","",INDEX('All CCC'!AZ$7:AZ$754,MATCH(WatchList!$B304,'All CCC'!$B$7:$B$754,0)))</f>
        <v/>
      </c>
      <c r="BA304" s="334" t="str">
        <f>IF($B304="","",INDEX('All CCC'!BA$7:BA$754,MATCH(WatchList!$B304,'All CCC'!$B$7:$B$754,0)))</f>
        <v/>
      </c>
      <c r="BB304" s="334" t="str">
        <f>IF($B304="","",INDEX('All CCC'!BB$7:BB$754,MATCH(WatchList!$B304,'All CCC'!$B$7:$B$754,0)))</f>
        <v/>
      </c>
      <c r="BC304" s="334" t="str">
        <f>IF($B304="","",INDEX('All CCC'!BC$7:BC$754,MATCH(WatchList!$B304,'All CCC'!$B$7:$B$754,0)))</f>
        <v/>
      </c>
      <c r="BD304" s="334" t="str">
        <f>IF($B304="","",INDEX('All CCC'!BD$7:BD$754,MATCH(WatchList!$B304,'All CCC'!$B$7:$B$754,0)))</f>
        <v/>
      </c>
      <c r="BE304" s="334" t="str">
        <f>IF($B304="","",INDEX('All CCC'!BE$7:BE$754,MATCH(WatchList!$B304,'All CCC'!$B$7:$B$754,0)))</f>
        <v/>
      </c>
      <c r="BF304" s="334" t="str">
        <f>IF($B304="","",INDEX('All CCC'!BF$7:BF$754,MATCH(WatchList!$B304,'All CCC'!$B$7:$B$754,0)))</f>
        <v/>
      </c>
      <c r="BG304" s="334" t="str">
        <f>IF($B304="","",INDEX('All CCC'!BG$7:BG$754,MATCH(WatchList!$B304,'All CCC'!$B$7:$B$754,0)))</f>
        <v/>
      </c>
    </row>
    <row r="305" spans="1:59" x14ac:dyDescent="0.2">
      <c r="A305" s="336" t="str">
        <f>IF($B305="","",INDEX('All CCC'!A$7:A$754,MATCH(WatchList!$B305,'All CCC'!$B$7:$B$754,0)))</f>
        <v/>
      </c>
      <c r="B305" s="208"/>
      <c r="C305" s="337" t="str">
        <f>IF($B305="","",INDEX('All CCC'!C$7:C$754,MATCH(WatchList!$B305,'All CCC'!$B$7:$B$754,0)))</f>
        <v/>
      </c>
      <c r="D305" s="337" t="str">
        <f>IF($B305="","",INDEX('All CCC'!D$7:D$754,MATCH(WatchList!$B305,'All CCC'!$B$7:$B$754,0)))</f>
        <v/>
      </c>
      <c r="E305" s="337" t="str">
        <f>IF($B305="","",INDEX('All CCC'!E$7:E$754,MATCH(WatchList!$B305,'All CCC'!$B$7:$B$754,0)))</f>
        <v/>
      </c>
      <c r="F305" s="337" t="str">
        <f>IF($B305="","",INDEX('All CCC'!F$7:F$754,MATCH(WatchList!$B305,'All CCC'!$B$7:$B$754,0)))</f>
        <v/>
      </c>
      <c r="G305" s="337" t="str">
        <f>IF($B305="","",INDEX('All CCC'!G$7:G$754,MATCH(WatchList!$B305,'All CCC'!$B$7:$B$754,0)))</f>
        <v/>
      </c>
      <c r="H305" s="337" t="str">
        <f>IF($B305="","",INDEX('All CCC'!H$7:H$754,MATCH(WatchList!$B305,'All CCC'!$B$7:$B$754,0)))</f>
        <v/>
      </c>
      <c r="I305" s="337" t="str">
        <f>IF($B305="","",INDEX('All CCC'!I$7:I$754,MATCH(WatchList!$B305,'All CCC'!$B$7:$B$754,0)))</f>
        <v/>
      </c>
      <c r="J305" s="337" t="str">
        <f>IF($B305="","",INDEX('All CCC'!J$7:J$754,MATCH(WatchList!$B305,'All CCC'!$B$7:$B$754,0)))</f>
        <v/>
      </c>
      <c r="K305" s="337" t="str">
        <f>IF($B305="","",INDEX('All CCC'!K$7:K$754,MATCH(WatchList!$B305,'All CCC'!$B$7:$B$754,0)))</f>
        <v/>
      </c>
      <c r="L305" s="337" t="str">
        <f>IF($B305="","",INDEX('All CCC'!L$7:L$754,MATCH(WatchList!$B305,'All CCC'!$B$7:$B$754,0)))</f>
        <v/>
      </c>
      <c r="M305" s="337" t="str">
        <f>IF($B305="","",INDEX('All CCC'!M$7:M$754,MATCH(WatchList!$B305,'All CCC'!$B$7:$B$754,0)))</f>
        <v/>
      </c>
      <c r="N305" s="337" t="str">
        <f>IF($B305="","",INDEX('All CCC'!N$7:N$754,MATCH(WatchList!$B305,'All CCC'!$B$7:$B$754,0)))</f>
        <v/>
      </c>
      <c r="O305" s="337" t="str">
        <f>IF($B305="","",INDEX('All CCC'!O$7:O$754,MATCH(WatchList!$B305,'All CCC'!$B$7:$B$754,0)))</f>
        <v/>
      </c>
      <c r="P305" s="338" t="str">
        <f>IF($B305="","",INDEX('All CCC'!P$7:P$754,MATCH(WatchList!$B305,'All CCC'!$B$7:$B$754,0)))</f>
        <v/>
      </c>
      <c r="Q305" s="338" t="str">
        <f>IF($B305="","",INDEX('All CCC'!Q$7:Q$754,MATCH(WatchList!$B305,'All CCC'!$B$7:$B$754,0)))</f>
        <v/>
      </c>
      <c r="R305" s="337" t="str">
        <f>IF($B305="","",INDEX('All CCC'!R$7:R$754,MATCH(WatchList!$B305,'All CCC'!$B$7:$B$754,0)))</f>
        <v/>
      </c>
      <c r="S305" s="337" t="str">
        <f>IF($B305="","",INDEX('All CCC'!S$7:S$754,MATCH(WatchList!$B305,'All CCC'!$B$7:$B$754,0)))</f>
        <v/>
      </c>
      <c r="T305" s="337" t="str">
        <f>IF($B305="","",INDEX('All CCC'!T$7:T$754,MATCH(WatchList!$B305,'All CCC'!$B$7:$B$754,0)))</f>
        <v/>
      </c>
      <c r="U305" s="337" t="str">
        <f>IF($B305="","",INDEX('All CCC'!U$7:U$754,MATCH(WatchList!$B305,'All CCC'!$B$7:$B$754,0)))</f>
        <v/>
      </c>
      <c r="V305" s="337" t="str">
        <f>IF($B305="","",INDEX('All CCC'!V$7:V$754,MATCH(WatchList!$B305,'All CCC'!$B$7:$B$754,0)))</f>
        <v/>
      </c>
      <c r="W305" s="337" t="str">
        <f>IF($B305="","",INDEX('All CCC'!W$7:W$754,MATCH(WatchList!$B305,'All CCC'!$B$7:$B$754,0)))</f>
        <v/>
      </c>
      <c r="X305" s="337" t="str">
        <f>IF($B305="","",INDEX('All CCC'!X$7:X$754,MATCH(WatchList!$B305,'All CCC'!$B$7:$B$754,0)))</f>
        <v/>
      </c>
      <c r="Y305" s="337" t="str">
        <f>IF($B305="","",INDEX('All CCC'!Y$7:Y$754,MATCH(WatchList!$B305,'All CCC'!$B$7:$B$754,0)))</f>
        <v/>
      </c>
      <c r="Z305" s="337" t="str">
        <f>IF($B305="","",INDEX('All CCC'!Z$7:Z$754,MATCH(WatchList!$B305,'All CCC'!$B$7:$B$754,0)))</f>
        <v/>
      </c>
      <c r="AA305" s="337" t="str">
        <f>IF($B305="","",INDEX('All CCC'!AA$7:AA$754,MATCH(WatchList!$B305,'All CCC'!$B$7:$B$754,0)))</f>
        <v/>
      </c>
      <c r="AB305" s="337" t="str">
        <f>IF($B305="","",INDEX('All CCC'!AB$7:AB$754,MATCH(WatchList!$B305,'All CCC'!$B$7:$B$754,0)))</f>
        <v/>
      </c>
      <c r="AC305" s="337" t="str">
        <f>IF($B305="","",INDEX('All CCC'!AC$7:AC$754,MATCH(WatchList!$B305,'All CCC'!$B$7:$B$754,0)))</f>
        <v/>
      </c>
      <c r="AD305" s="337" t="str">
        <f>IF($B305="","",INDEX('All CCC'!AD$7:AD$754,MATCH(WatchList!$B305,'All CCC'!$B$7:$B$754,0)))</f>
        <v/>
      </c>
      <c r="AE305" s="337" t="str">
        <f>IF($B305="","",INDEX('All CCC'!AE$7:AE$754,MATCH(WatchList!$B305,'All CCC'!$B$7:$B$754,0)))</f>
        <v/>
      </c>
      <c r="AF305" s="337" t="str">
        <f>IF($B305="","",INDEX('All CCC'!AF$7:AF$754,MATCH(WatchList!$B305,'All CCC'!$B$7:$B$754,0)))</f>
        <v/>
      </c>
      <c r="AG305" s="337" t="str">
        <f>IF($B305="","",INDEX('All CCC'!AG$7:AG$754,MATCH(WatchList!$B305,'All CCC'!$B$7:$B$754,0)))</f>
        <v/>
      </c>
      <c r="AH305" s="337" t="str">
        <f>IF($B305="","",INDEX('All CCC'!AH$7:AH$754,MATCH(WatchList!$B305,'All CCC'!$B$7:$B$754,0)))</f>
        <v/>
      </c>
      <c r="AI305" s="337" t="str">
        <f>IF($B305="","",INDEX('All CCC'!AI$7:AI$754,MATCH(WatchList!$B305,'All CCC'!$B$7:$B$754,0)))</f>
        <v/>
      </c>
      <c r="AJ305" s="337" t="str">
        <f>IF($B305="","",INDEX('All CCC'!AJ$7:AJ$754,MATCH(WatchList!$B305,'All CCC'!$B$7:$B$754,0)))</f>
        <v/>
      </c>
      <c r="AK305" s="337" t="str">
        <f>IF($B305="","",INDEX('All CCC'!AK$7:AK$754,MATCH(WatchList!$B305,'All CCC'!$B$7:$B$754,0)))</f>
        <v/>
      </c>
      <c r="AL305" s="337" t="str">
        <f>IF($B305="","",INDEX('All CCC'!AL$7:AL$754,MATCH(WatchList!$B305,'All CCC'!$B$7:$B$754,0)))</f>
        <v/>
      </c>
      <c r="AM305" s="337" t="str">
        <f>IF($B305="","",INDEX('All CCC'!AM$7:AM$754,MATCH(WatchList!$B305,'All CCC'!$B$7:$B$754,0)))</f>
        <v/>
      </c>
      <c r="AN305" s="337" t="str">
        <f>IF($B305="","",INDEX('All CCC'!AN$7:AN$754,MATCH(WatchList!$B305,'All CCC'!$B$7:$B$754,0)))</f>
        <v/>
      </c>
      <c r="AO305" s="337" t="str">
        <f>IF($B305="","",INDEX('All CCC'!AO$7:AO$754,MATCH(WatchList!$B305,'All CCC'!$B$7:$B$754,0)))</f>
        <v/>
      </c>
      <c r="AP305" s="337" t="str">
        <f>IF($B305="","",INDEX('All CCC'!AP$7:AP$754,MATCH(WatchList!$B305,'All CCC'!$B$7:$B$754,0)))</f>
        <v/>
      </c>
      <c r="AQ305" s="337" t="str">
        <f>IF($B305="","",INDEX('All CCC'!AQ$7:AQ$754,MATCH(WatchList!$B305,'All CCC'!$B$7:$B$754,0)))</f>
        <v/>
      </c>
      <c r="AR305" s="337" t="str">
        <f>IF($B305="","",INDEX('All CCC'!AR$7:AR$754,MATCH(WatchList!$B305,'All CCC'!$B$7:$B$754,0)))</f>
        <v/>
      </c>
      <c r="AS305" s="337" t="str">
        <f>IF($B305="","",INDEX('All CCC'!AS$7:AS$754,MATCH(WatchList!$B305,'All CCC'!$B$7:$B$754,0)))</f>
        <v/>
      </c>
      <c r="AT305" s="337" t="str">
        <f>IF($B305="","",INDEX('All CCC'!AT$7:AT$754,MATCH(WatchList!$B305,'All CCC'!$B$7:$B$754,0)))</f>
        <v/>
      </c>
      <c r="AU305" s="337" t="str">
        <f>IF($B305="","",INDEX('All CCC'!AU$7:AU$754,MATCH(WatchList!$B305,'All CCC'!$B$7:$B$754,0)))</f>
        <v/>
      </c>
      <c r="AV305" s="337" t="str">
        <f>IF($B305="","",INDEX('All CCC'!AV$7:AV$754,MATCH(WatchList!$B305,'All CCC'!$B$7:$B$754,0)))</f>
        <v/>
      </c>
      <c r="AW305" s="337" t="str">
        <f>IF($B305="","",INDEX('All CCC'!AW$7:AW$754,MATCH(WatchList!$B305,'All CCC'!$B$7:$B$754,0)))</f>
        <v/>
      </c>
      <c r="AX305" s="337" t="str">
        <f>IF($B305="","",INDEX('All CCC'!AX$7:AX$754,MATCH(WatchList!$B305,'All CCC'!$B$7:$B$754,0)))</f>
        <v/>
      </c>
      <c r="AY305" s="337" t="str">
        <f>IF($B305="","",INDEX('All CCC'!AY$7:AY$754,MATCH(WatchList!$B305,'All CCC'!$B$7:$B$754,0)))</f>
        <v/>
      </c>
      <c r="AZ305" s="337" t="str">
        <f>IF($B305="","",INDEX('All CCC'!AZ$7:AZ$754,MATCH(WatchList!$B305,'All CCC'!$B$7:$B$754,0)))</f>
        <v/>
      </c>
      <c r="BA305" s="337" t="str">
        <f>IF($B305="","",INDEX('All CCC'!BA$7:BA$754,MATCH(WatchList!$B305,'All CCC'!$B$7:$B$754,0)))</f>
        <v/>
      </c>
      <c r="BB305" s="337" t="str">
        <f>IF($B305="","",INDEX('All CCC'!BB$7:BB$754,MATCH(WatchList!$B305,'All CCC'!$B$7:$B$754,0)))</f>
        <v/>
      </c>
      <c r="BC305" s="337" t="str">
        <f>IF($B305="","",INDEX('All CCC'!BC$7:BC$754,MATCH(WatchList!$B305,'All CCC'!$B$7:$B$754,0)))</f>
        <v/>
      </c>
      <c r="BD305" s="337" t="str">
        <f>IF($B305="","",INDEX('All CCC'!BD$7:BD$754,MATCH(WatchList!$B305,'All CCC'!$B$7:$B$754,0)))</f>
        <v/>
      </c>
      <c r="BE305" s="337" t="str">
        <f>IF($B305="","",INDEX('All CCC'!BE$7:BE$754,MATCH(WatchList!$B305,'All CCC'!$B$7:$B$754,0)))</f>
        <v/>
      </c>
      <c r="BF305" s="337" t="str">
        <f>IF($B305="","",INDEX('All CCC'!BF$7:BF$754,MATCH(WatchList!$B305,'All CCC'!$B$7:$B$754,0)))</f>
        <v/>
      </c>
      <c r="BG305" s="337" t="str">
        <f>IF($B305="","",INDEX('All CCC'!BG$7:BG$754,MATCH(WatchList!$B305,'All CCC'!$B$7:$B$754,0)))</f>
        <v/>
      </c>
    </row>
    <row r="306" spans="1:59" x14ac:dyDescent="0.2">
      <c r="A306" t="s">
        <v>2139</v>
      </c>
    </row>
  </sheetData>
  <mergeCells count="4">
    <mergeCell ref="AW3:AX3"/>
    <mergeCell ref="AZ3:BC3"/>
    <mergeCell ref="P4:Q4"/>
    <mergeCell ref="AW4:AX4"/>
  </mergeCells>
  <pageMargins left="0.3" right="0.2" top="0.50972222222222197" bottom="0.52986111111111101" header="0.511811023622047" footer="0.511811023622047"/>
  <pageSetup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21"/>
  <sheetViews>
    <sheetView zoomScaleNormal="100" workbookViewId="0"/>
  </sheetViews>
  <sheetFormatPr defaultColWidth="8.85546875" defaultRowHeight="12.75" customHeight="1" x14ac:dyDescent="0.2"/>
  <cols>
    <col min="1" max="1" width="19.5703125" customWidth="1"/>
    <col min="2" max="2" width="6.5703125" customWidth="1"/>
    <col min="3" max="3" width="7.140625" customWidth="1"/>
    <col min="4" max="4" width="7.5703125" customWidth="1"/>
    <col min="5" max="8" width="5.5703125" customWidth="1"/>
    <col min="9" max="9" width="37.5703125" customWidth="1"/>
    <col min="10" max="10" width="10.7109375" customWidth="1"/>
    <col min="11" max="12" width="10.28515625" customWidth="1"/>
  </cols>
  <sheetData>
    <row r="1" spans="1:9" x14ac:dyDescent="0.2">
      <c r="A1" s="339" t="s">
        <v>2140</v>
      </c>
      <c r="B1" s="55"/>
      <c r="C1" s="55"/>
      <c r="D1" s="55"/>
      <c r="E1" s="55"/>
      <c r="F1" s="123" t="s">
        <v>2141</v>
      </c>
      <c r="G1" s="55"/>
      <c r="H1" s="55"/>
      <c r="I1" s="55"/>
    </row>
    <row r="2" spans="1:9" ht="10.5" customHeight="1" x14ac:dyDescent="0.2">
      <c r="A2" s="340" t="s">
        <v>2142</v>
      </c>
      <c r="B2" s="55"/>
      <c r="C2" s="55"/>
      <c r="D2" s="55"/>
      <c r="E2" s="55"/>
      <c r="F2" s="123"/>
      <c r="G2" s="55"/>
      <c r="H2" s="55"/>
      <c r="I2" s="55"/>
    </row>
    <row r="3" spans="1:9" ht="10.5" customHeight="1" x14ac:dyDescent="0.2">
      <c r="A3" s="341" t="s">
        <v>2143</v>
      </c>
      <c r="B3" s="55"/>
      <c r="C3" s="55"/>
      <c r="D3" s="55"/>
      <c r="E3" s="55"/>
      <c r="F3" s="123"/>
      <c r="G3" s="55"/>
      <c r="H3" s="55"/>
      <c r="I3" s="55"/>
    </row>
    <row r="4" spans="1:9" ht="10.5" customHeight="1" x14ac:dyDescent="0.2">
      <c r="A4" s="342" t="s">
        <v>2144</v>
      </c>
      <c r="B4" s="55"/>
      <c r="C4" s="55"/>
      <c r="D4" s="55"/>
      <c r="E4" s="55"/>
      <c r="F4" s="123"/>
      <c r="G4" s="55"/>
      <c r="H4" s="55"/>
      <c r="I4" s="55"/>
    </row>
    <row r="5" spans="1:9" ht="10.5" customHeight="1" x14ac:dyDescent="0.2">
      <c r="A5" s="343" t="s">
        <v>2145</v>
      </c>
      <c r="B5" s="55"/>
      <c r="C5" s="55"/>
      <c r="D5" s="55"/>
      <c r="E5" s="55"/>
      <c r="F5" s="123"/>
      <c r="G5" s="55"/>
      <c r="H5" s="55"/>
      <c r="I5" s="55"/>
    </row>
    <row r="6" spans="1:9" x14ac:dyDescent="0.2">
      <c r="A6" s="203"/>
      <c r="B6" s="186"/>
      <c r="C6" s="344" t="s">
        <v>30</v>
      </c>
      <c r="D6" s="3" t="s">
        <v>2146</v>
      </c>
      <c r="E6" s="131" t="s">
        <v>2147</v>
      </c>
      <c r="F6" s="3" t="s">
        <v>2148</v>
      </c>
      <c r="G6" s="121" t="s">
        <v>2149</v>
      </c>
      <c r="H6" s="3"/>
      <c r="I6" s="119"/>
    </row>
    <row r="7" spans="1:9" x14ac:dyDescent="0.2">
      <c r="A7" s="233" t="s">
        <v>28</v>
      </c>
      <c r="B7" s="199" t="s">
        <v>66</v>
      </c>
      <c r="C7" s="345" t="s">
        <v>69</v>
      </c>
      <c r="D7" s="209" t="s">
        <v>2150</v>
      </c>
      <c r="E7" s="209" t="s">
        <v>2151</v>
      </c>
      <c r="F7" s="209" t="s">
        <v>2152</v>
      </c>
      <c r="G7" s="198" t="s">
        <v>2153</v>
      </c>
      <c r="H7" s="209" t="s">
        <v>14</v>
      </c>
      <c r="I7" s="114" t="s">
        <v>87</v>
      </c>
    </row>
    <row r="8" spans="1:9" x14ac:dyDescent="0.2">
      <c r="A8" s="146" t="s">
        <v>918</v>
      </c>
      <c r="B8" s="97" t="s">
        <v>919</v>
      </c>
      <c r="C8" s="99">
        <v>15</v>
      </c>
      <c r="D8" s="346">
        <v>46234</v>
      </c>
      <c r="E8" s="2" t="s">
        <v>2154</v>
      </c>
      <c r="F8" s="2"/>
      <c r="G8" s="2"/>
      <c r="H8" s="2"/>
      <c r="I8" s="114"/>
    </row>
    <row r="9" spans="1:9" x14ac:dyDescent="0.2">
      <c r="A9" s="146" t="s">
        <v>1100</v>
      </c>
      <c r="B9" s="97" t="s">
        <v>1101</v>
      </c>
      <c r="C9" s="99">
        <v>10</v>
      </c>
      <c r="D9" s="346">
        <v>46234</v>
      </c>
      <c r="E9" s="2"/>
      <c r="F9" s="2"/>
      <c r="G9" s="2" t="s">
        <v>2154</v>
      </c>
      <c r="H9" s="2"/>
      <c r="I9" s="114" t="s">
        <v>5673</v>
      </c>
    </row>
    <row r="10" spans="1:9" x14ac:dyDescent="0.2">
      <c r="A10" s="146" t="s">
        <v>1642</v>
      </c>
      <c r="B10" s="97" t="s">
        <v>1643</v>
      </c>
      <c r="C10" s="99">
        <v>7</v>
      </c>
      <c r="D10" s="346">
        <v>46234</v>
      </c>
      <c r="E10" s="2" t="s">
        <v>2154</v>
      </c>
      <c r="F10" s="2"/>
      <c r="G10" s="2"/>
      <c r="H10" s="2"/>
      <c r="I10" s="114" t="s">
        <v>2192</v>
      </c>
    </row>
    <row r="11" spans="1:9" x14ac:dyDescent="0.2">
      <c r="A11" s="146" t="s">
        <v>748</v>
      </c>
      <c r="B11" s="97" t="s">
        <v>749</v>
      </c>
      <c r="C11" s="99">
        <v>14</v>
      </c>
      <c r="D11" s="346">
        <v>46171</v>
      </c>
      <c r="E11" s="2"/>
      <c r="F11" s="2"/>
      <c r="G11" s="2" t="s">
        <v>2154</v>
      </c>
      <c r="H11" s="2"/>
      <c r="I11" s="114" t="s">
        <v>5633</v>
      </c>
    </row>
    <row r="12" spans="1:9" x14ac:dyDescent="0.2">
      <c r="A12" s="146" t="s">
        <v>1429</v>
      </c>
      <c r="B12" s="97" t="s">
        <v>1430</v>
      </c>
      <c r="C12" s="99">
        <v>9</v>
      </c>
      <c r="D12" s="346">
        <v>46171</v>
      </c>
      <c r="E12" s="2"/>
      <c r="F12" s="2"/>
      <c r="G12" s="2" t="s">
        <v>2154</v>
      </c>
      <c r="H12" s="2"/>
      <c r="I12" s="114" t="s">
        <v>5634</v>
      </c>
    </row>
    <row r="13" spans="1:9" x14ac:dyDescent="0.2">
      <c r="A13" s="146" t="s">
        <v>841</v>
      </c>
      <c r="B13" s="97" t="s">
        <v>842</v>
      </c>
      <c r="C13" s="99">
        <v>24</v>
      </c>
      <c r="D13" s="346">
        <v>46171</v>
      </c>
      <c r="E13" s="2" t="s">
        <v>2154</v>
      </c>
      <c r="F13" s="2"/>
      <c r="G13" s="2"/>
      <c r="H13" s="2"/>
      <c r="I13" s="114"/>
    </row>
    <row r="14" spans="1:9" x14ac:dyDescent="0.2">
      <c r="A14" s="146" t="s">
        <v>591</v>
      </c>
      <c r="B14" s="97" t="s">
        <v>592</v>
      </c>
      <c r="C14" s="99">
        <v>13</v>
      </c>
      <c r="D14" s="346">
        <v>46142</v>
      </c>
      <c r="E14" s="2"/>
      <c r="F14" s="2"/>
      <c r="G14" s="2" t="s">
        <v>2154</v>
      </c>
      <c r="H14" s="2"/>
      <c r="I14" s="114" t="s">
        <v>5631</v>
      </c>
    </row>
    <row r="15" spans="1:9" x14ac:dyDescent="0.2">
      <c r="A15" s="55" t="s">
        <v>686</v>
      </c>
      <c r="B15" s="97" t="s">
        <v>687</v>
      </c>
      <c r="C15" s="99">
        <v>12</v>
      </c>
      <c r="D15" s="346">
        <v>46080</v>
      </c>
      <c r="E15" s="2"/>
      <c r="F15" s="2"/>
      <c r="G15" s="2" t="s">
        <v>2154</v>
      </c>
      <c r="H15" s="2"/>
      <c r="I15" s="114" t="s">
        <v>2705</v>
      </c>
    </row>
    <row r="16" spans="1:9" x14ac:dyDescent="0.2">
      <c r="A16" s="146" t="s">
        <v>861</v>
      </c>
      <c r="B16" s="97" t="s">
        <v>862</v>
      </c>
      <c r="C16" s="99">
        <v>12</v>
      </c>
      <c r="D16" s="346">
        <v>46080</v>
      </c>
      <c r="E16" s="2"/>
      <c r="F16" s="2"/>
      <c r="G16" s="2" t="s">
        <v>2154</v>
      </c>
      <c r="H16" s="2"/>
      <c r="I16" s="114" t="s">
        <v>5574</v>
      </c>
    </row>
    <row r="17" spans="1:14" x14ac:dyDescent="0.2">
      <c r="A17" s="146" t="s">
        <v>904</v>
      </c>
      <c r="B17" s="97" t="s">
        <v>905</v>
      </c>
      <c r="C17" s="99">
        <v>19</v>
      </c>
      <c r="D17" s="346">
        <v>46080</v>
      </c>
      <c r="E17" s="2"/>
      <c r="F17" s="2"/>
      <c r="G17" s="2" t="s">
        <v>2154</v>
      </c>
      <c r="H17" s="2"/>
      <c r="I17" s="114" t="s">
        <v>5575</v>
      </c>
    </row>
    <row r="18" spans="1:14" x14ac:dyDescent="0.2">
      <c r="A18" s="146" t="s">
        <v>1017</v>
      </c>
      <c r="B18" s="97" t="s">
        <v>1018</v>
      </c>
      <c r="C18" s="99">
        <v>15</v>
      </c>
      <c r="D18" s="346">
        <v>46080</v>
      </c>
      <c r="E18" s="2" t="s">
        <v>2154</v>
      </c>
      <c r="F18" s="2"/>
      <c r="G18" s="2"/>
      <c r="H18" s="2"/>
      <c r="I18" s="114"/>
    </row>
    <row r="19" spans="1:14" x14ac:dyDescent="0.2">
      <c r="A19" s="146" t="s">
        <v>1363</v>
      </c>
      <c r="B19" s="97" t="s">
        <v>1364</v>
      </c>
      <c r="C19" s="99">
        <v>14</v>
      </c>
      <c r="D19" s="346">
        <v>46080</v>
      </c>
      <c r="E19" s="2" t="s">
        <v>2154</v>
      </c>
      <c r="F19" s="2"/>
      <c r="G19" s="2"/>
      <c r="H19" s="2"/>
      <c r="I19" s="114" t="s">
        <v>2192</v>
      </c>
    </row>
    <row r="20" spans="1:14" x14ac:dyDescent="0.2">
      <c r="A20" s="146" t="s">
        <v>1221</v>
      </c>
      <c r="B20" s="97" t="s">
        <v>1222</v>
      </c>
      <c r="C20" s="99">
        <v>12</v>
      </c>
      <c r="D20" s="346">
        <v>46052</v>
      </c>
      <c r="E20" s="2"/>
      <c r="F20" s="2"/>
      <c r="G20" s="2" t="s">
        <v>2154</v>
      </c>
      <c r="H20" s="2"/>
      <c r="I20" s="114" t="s">
        <v>5572</v>
      </c>
    </row>
    <row r="21" spans="1:14" x14ac:dyDescent="0.2">
      <c r="A21" s="146" t="s">
        <v>594</v>
      </c>
      <c r="B21" s="97" t="s">
        <v>595</v>
      </c>
      <c r="C21" s="99">
        <v>15</v>
      </c>
      <c r="D21" s="346">
        <v>46022</v>
      </c>
      <c r="E21" s="2"/>
      <c r="F21" s="2"/>
      <c r="G21" s="2" t="s">
        <v>2154</v>
      </c>
      <c r="H21" s="2"/>
      <c r="I21" s="114" t="s">
        <v>2155</v>
      </c>
    </row>
    <row r="22" spans="1:14" x14ac:dyDescent="0.2">
      <c r="A22" s="146" t="s">
        <v>624</v>
      </c>
      <c r="B22" s="97" t="s">
        <v>625</v>
      </c>
      <c r="C22" s="99">
        <v>15</v>
      </c>
      <c r="D22" s="346">
        <v>46022</v>
      </c>
      <c r="E22" s="2" t="s">
        <v>2154</v>
      </c>
      <c r="F22" s="2"/>
      <c r="G22" s="2"/>
      <c r="H22" s="2"/>
      <c r="I22" s="114"/>
    </row>
    <row r="23" spans="1:14" x14ac:dyDescent="0.2">
      <c r="A23" s="146" t="s">
        <v>1403</v>
      </c>
      <c r="B23" s="97" t="s">
        <v>1404</v>
      </c>
      <c r="C23" s="99">
        <v>9</v>
      </c>
      <c r="D23" s="346">
        <v>46022</v>
      </c>
      <c r="E23" s="2"/>
      <c r="F23" s="2"/>
      <c r="G23" s="2"/>
      <c r="H23" s="2" t="s">
        <v>2154</v>
      </c>
      <c r="I23" s="114" t="s">
        <v>2156</v>
      </c>
    </row>
    <row r="24" spans="1:14" x14ac:dyDescent="0.2">
      <c r="A24" s="146" t="s">
        <v>1405</v>
      </c>
      <c r="B24" s="97" t="s">
        <v>1406</v>
      </c>
      <c r="C24" s="99">
        <v>5</v>
      </c>
      <c r="D24" s="346">
        <v>46022</v>
      </c>
      <c r="E24" s="2"/>
      <c r="F24" s="2" t="s">
        <v>2154</v>
      </c>
      <c r="G24" s="2"/>
      <c r="H24" s="2"/>
      <c r="I24" s="114"/>
    </row>
    <row r="25" spans="1:14" x14ac:dyDescent="0.2">
      <c r="A25" s="146" t="s">
        <v>1423</v>
      </c>
      <c r="B25" s="97" t="s">
        <v>1424</v>
      </c>
      <c r="C25" s="99">
        <v>9</v>
      </c>
      <c r="D25" s="346">
        <v>46022</v>
      </c>
      <c r="E25" s="2"/>
      <c r="F25" s="2" t="s">
        <v>2154</v>
      </c>
      <c r="G25" s="2"/>
      <c r="H25" s="2"/>
      <c r="I25" s="114"/>
      <c r="M25" s="55"/>
      <c r="N25" s="55"/>
    </row>
    <row r="26" spans="1:14" x14ac:dyDescent="0.2">
      <c r="A26" s="146" t="s">
        <v>1503</v>
      </c>
      <c r="B26" s="97" t="s">
        <v>1504</v>
      </c>
      <c r="C26" s="99">
        <v>8</v>
      </c>
      <c r="D26" s="346">
        <v>46022</v>
      </c>
      <c r="E26" s="2" t="s">
        <v>2154</v>
      </c>
      <c r="F26" s="2"/>
      <c r="G26" s="2"/>
      <c r="H26" s="2"/>
      <c r="I26" s="114"/>
    </row>
    <row r="27" spans="1:14" x14ac:dyDescent="0.2">
      <c r="A27" s="146" t="s">
        <v>971</v>
      </c>
      <c r="B27" s="97" t="s">
        <v>972</v>
      </c>
      <c r="C27" s="99">
        <v>22</v>
      </c>
      <c r="D27" s="346">
        <v>46022</v>
      </c>
      <c r="E27" s="2"/>
      <c r="F27" s="2"/>
      <c r="G27" s="2" t="s">
        <v>2154</v>
      </c>
      <c r="H27" s="2"/>
      <c r="I27" s="114" t="s">
        <v>2157</v>
      </c>
    </row>
    <row r="28" spans="1:14" x14ac:dyDescent="0.2">
      <c r="A28" s="146" t="s">
        <v>1540</v>
      </c>
      <c r="B28" s="97" t="s">
        <v>1541</v>
      </c>
      <c r="C28" s="99">
        <v>7</v>
      </c>
      <c r="D28" s="346">
        <v>46022</v>
      </c>
      <c r="E28" s="2"/>
      <c r="F28" s="2" t="s">
        <v>2154</v>
      </c>
      <c r="G28" s="2"/>
      <c r="H28" s="2"/>
      <c r="I28" s="114"/>
    </row>
    <row r="29" spans="1:14" x14ac:dyDescent="0.2">
      <c r="A29" s="146" t="s">
        <v>468</v>
      </c>
      <c r="B29" s="97" t="s">
        <v>469</v>
      </c>
      <c r="C29" s="99">
        <v>30</v>
      </c>
      <c r="D29" s="346">
        <v>46022</v>
      </c>
      <c r="E29" s="2"/>
      <c r="F29" s="2" t="s">
        <v>2154</v>
      </c>
      <c r="G29" s="2"/>
      <c r="H29" s="2"/>
      <c r="I29" s="114"/>
    </row>
    <row r="30" spans="1:14" x14ac:dyDescent="0.2">
      <c r="A30" s="146" t="s">
        <v>1253</v>
      </c>
      <c r="B30" s="97" t="s">
        <v>1254</v>
      </c>
      <c r="C30" s="99">
        <v>11</v>
      </c>
      <c r="D30" s="346">
        <v>46022</v>
      </c>
      <c r="E30" s="2"/>
      <c r="F30" s="2"/>
      <c r="G30" s="2"/>
      <c r="H30" s="2" t="s">
        <v>2154</v>
      </c>
      <c r="I30" s="114" t="s">
        <v>2156</v>
      </c>
    </row>
    <row r="31" spans="1:14" x14ac:dyDescent="0.2">
      <c r="A31" s="146" t="s">
        <v>2158</v>
      </c>
      <c r="B31" s="97" t="s">
        <v>2159</v>
      </c>
      <c r="C31" s="99">
        <v>14</v>
      </c>
      <c r="D31" s="346">
        <v>45989</v>
      </c>
      <c r="E31" s="2" t="s">
        <v>2154</v>
      </c>
      <c r="F31" s="2"/>
      <c r="G31" s="2"/>
      <c r="H31" s="2"/>
      <c r="I31" s="114"/>
    </row>
    <row r="32" spans="1:14" x14ac:dyDescent="0.2">
      <c r="A32" s="123" t="s">
        <v>2160</v>
      </c>
      <c r="B32" s="97" t="s">
        <v>2161</v>
      </c>
      <c r="C32" s="99">
        <v>12</v>
      </c>
      <c r="D32" s="346">
        <v>45989</v>
      </c>
      <c r="E32" s="2"/>
      <c r="F32" s="2"/>
      <c r="G32" s="2" t="s">
        <v>2154</v>
      </c>
      <c r="H32" s="2"/>
      <c r="I32" s="114" t="s">
        <v>2162</v>
      </c>
    </row>
    <row r="33" spans="1:9" x14ac:dyDescent="0.2">
      <c r="A33" s="123" t="s">
        <v>2163</v>
      </c>
      <c r="B33" s="97" t="s">
        <v>2164</v>
      </c>
      <c r="C33" s="99">
        <v>12</v>
      </c>
      <c r="D33" s="346">
        <v>45961</v>
      </c>
      <c r="E33" s="2"/>
      <c r="F33" s="2" t="s">
        <v>2154</v>
      </c>
      <c r="G33" s="2"/>
      <c r="H33" s="2"/>
      <c r="I33" s="114"/>
    </row>
    <row r="34" spans="1:9" x14ac:dyDescent="0.2">
      <c r="A34" s="123" t="s">
        <v>2165</v>
      </c>
      <c r="B34" s="97" t="s">
        <v>2166</v>
      </c>
      <c r="C34" s="99">
        <v>10</v>
      </c>
      <c r="D34" s="346">
        <v>45961</v>
      </c>
      <c r="E34" s="2"/>
      <c r="F34" s="2" t="s">
        <v>2154</v>
      </c>
      <c r="G34" s="2"/>
      <c r="H34" s="2"/>
      <c r="I34" s="114"/>
    </row>
    <row r="35" spans="1:9" x14ac:dyDescent="0.2">
      <c r="A35" s="123" t="s">
        <v>2167</v>
      </c>
      <c r="B35" s="97" t="s">
        <v>2168</v>
      </c>
      <c r="C35" s="99">
        <v>9</v>
      </c>
      <c r="D35" s="346">
        <v>45961</v>
      </c>
      <c r="E35" s="2"/>
      <c r="F35" s="2"/>
      <c r="G35" s="2" t="s">
        <v>2154</v>
      </c>
      <c r="H35" s="2"/>
      <c r="I35" s="114" t="s">
        <v>2169</v>
      </c>
    </row>
    <row r="36" spans="1:9" x14ac:dyDescent="0.2">
      <c r="A36" s="123" t="s">
        <v>2170</v>
      </c>
      <c r="B36" s="97" t="s">
        <v>2171</v>
      </c>
      <c r="C36" s="99">
        <v>15</v>
      </c>
      <c r="D36" s="346">
        <v>45961</v>
      </c>
      <c r="E36" s="2"/>
      <c r="F36" s="2" t="s">
        <v>2154</v>
      </c>
      <c r="G36" s="2"/>
      <c r="H36" s="2"/>
      <c r="I36" s="114"/>
    </row>
    <row r="37" spans="1:9" x14ac:dyDescent="0.2">
      <c r="A37" s="123" t="s">
        <v>2172</v>
      </c>
      <c r="B37" s="97" t="s">
        <v>2173</v>
      </c>
      <c r="C37" s="99">
        <v>14</v>
      </c>
      <c r="D37" s="346">
        <v>45961</v>
      </c>
      <c r="E37" s="2"/>
      <c r="F37" s="2" t="s">
        <v>2154</v>
      </c>
      <c r="G37" s="2"/>
      <c r="H37" s="2"/>
      <c r="I37" s="114"/>
    </row>
    <row r="38" spans="1:9" x14ac:dyDescent="0.2">
      <c r="A38" s="123" t="s">
        <v>2174</v>
      </c>
      <c r="B38" s="97" t="s">
        <v>2175</v>
      </c>
      <c r="C38" s="99">
        <v>12</v>
      </c>
      <c r="D38" s="346">
        <v>45961</v>
      </c>
      <c r="E38" s="2"/>
      <c r="F38" s="2" t="s">
        <v>2154</v>
      </c>
      <c r="G38" s="2"/>
      <c r="H38" s="2"/>
      <c r="I38" s="114"/>
    </row>
    <row r="39" spans="1:9" x14ac:dyDescent="0.2">
      <c r="A39" s="123" t="s">
        <v>2176</v>
      </c>
      <c r="B39" s="97" t="s">
        <v>2177</v>
      </c>
      <c r="C39" s="99">
        <v>7</v>
      </c>
      <c r="D39" s="346">
        <v>45961</v>
      </c>
      <c r="E39" s="2"/>
      <c r="F39" s="2" t="s">
        <v>2154</v>
      </c>
      <c r="G39" s="2"/>
      <c r="H39" s="2"/>
      <c r="I39" s="114"/>
    </row>
    <row r="40" spans="1:9" x14ac:dyDescent="0.2">
      <c r="A40" s="123" t="s">
        <v>2178</v>
      </c>
      <c r="B40" s="97" t="s">
        <v>2179</v>
      </c>
      <c r="C40" s="99">
        <v>37</v>
      </c>
      <c r="D40" s="346">
        <v>45961</v>
      </c>
      <c r="E40" s="2"/>
      <c r="F40" s="2" t="s">
        <v>2154</v>
      </c>
      <c r="G40" s="2"/>
      <c r="H40" s="2"/>
      <c r="I40" s="114"/>
    </row>
    <row r="41" spans="1:9" x14ac:dyDescent="0.2">
      <c r="A41" s="123" t="s">
        <v>2180</v>
      </c>
      <c r="B41" s="97" t="s">
        <v>2181</v>
      </c>
      <c r="C41" s="99">
        <v>11</v>
      </c>
      <c r="D41" s="346">
        <v>45961</v>
      </c>
      <c r="E41" s="2"/>
      <c r="F41" s="2" t="s">
        <v>2154</v>
      </c>
      <c r="G41" s="2"/>
      <c r="H41" s="2"/>
      <c r="I41" s="114"/>
    </row>
    <row r="42" spans="1:9" x14ac:dyDescent="0.2">
      <c r="A42" s="123" t="s">
        <v>2182</v>
      </c>
      <c r="B42" s="97" t="s">
        <v>2183</v>
      </c>
      <c r="C42" s="99">
        <v>15</v>
      </c>
      <c r="D42" s="346">
        <v>45930</v>
      </c>
      <c r="E42" s="2"/>
      <c r="F42" s="2"/>
      <c r="G42" s="2" t="s">
        <v>2154</v>
      </c>
      <c r="H42" s="2"/>
      <c r="I42" s="114" t="s">
        <v>2184</v>
      </c>
    </row>
    <row r="43" spans="1:9" x14ac:dyDescent="0.2">
      <c r="A43" s="123" t="s">
        <v>2185</v>
      </c>
      <c r="B43" s="97" t="s">
        <v>2186</v>
      </c>
      <c r="C43" s="99">
        <v>33</v>
      </c>
      <c r="D43" s="346">
        <v>45869</v>
      </c>
      <c r="E43" s="2"/>
      <c r="F43" s="2"/>
      <c r="G43" s="2" t="s">
        <v>2154</v>
      </c>
      <c r="H43" s="2"/>
      <c r="I43" s="114" t="s">
        <v>2187</v>
      </c>
    </row>
    <row r="44" spans="1:9" x14ac:dyDescent="0.2">
      <c r="A44" s="123" t="s">
        <v>2188</v>
      </c>
      <c r="B44" s="97" t="s">
        <v>2189</v>
      </c>
      <c r="C44" s="99">
        <v>13</v>
      </c>
      <c r="D44" s="346">
        <v>45807</v>
      </c>
      <c r="E44" s="2" t="s">
        <v>2154</v>
      </c>
      <c r="F44" s="2"/>
      <c r="G44" s="2"/>
      <c r="H44" s="2"/>
      <c r="I44" s="114"/>
    </row>
    <row r="45" spans="1:9" x14ac:dyDescent="0.2">
      <c r="A45" s="123" t="s">
        <v>2190</v>
      </c>
      <c r="B45" s="97" t="s">
        <v>2191</v>
      </c>
      <c r="C45" s="99">
        <v>10</v>
      </c>
      <c r="D45" s="346">
        <v>45807</v>
      </c>
      <c r="E45" s="2" t="s">
        <v>2154</v>
      </c>
      <c r="F45" s="2"/>
      <c r="G45" s="2"/>
      <c r="H45" s="2"/>
      <c r="I45" s="114" t="s">
        <v>2192</v>
      </c>
    </row>
    <row r="46" spans="1:9" x14ac:dyDescent="0.2">
      <c r="A46" s="123" t="s">
        <v>2193</v>
      </c>
      <c r="B46" s="97" t="s">
        <v>2194</v>
      </c>
      <c r="C46" s="99">
        <v>14</v>
      </c>
      <c r="D46" s="346">
        <v>45807</v>
      </c>
      <c r="E46" s="2"/>
      <c r="F46" s="2"/>
      <c r="G46" s="2" t="s">
        <v>2154</v>
      </c>
      <c r="H46" s="2"/>
      <c r="I46" s="114" t="s">
        <v>2195</v>
      </c>
    </row>
    <row r="47" spans="1:9" x14ac:dyDescent="0.2">
      <c r="A47" s="123" t="s">
        <v>2196</v>
      </c>
      <c r="B47" s="97" t="s">
        <v>2197</v>
      </c>
      <c r="C47" s="157">
        <v>14</v>
      </c>
      <c r="D47" s="346">
        <v>45807</v>
      </c>
      <c r="E47" s="2" t="s">
        <v>2154</v>
      </c>
      <c r="F47" s="2"/>
      <c r="G47" s="2"/>
      <c r="H47" s="2"/>
      <c r="I47" s="114"/>
    </row>
    <row r="48" spans="1:9" x14ac:dyDescent="0.2">
      <c r="A48" s="123" t="s">
        <v>2198</v>
      </c>
      <c r="B48" s="97" t="s">
        <v>2199</v>
      </c>
      <c r="C48" s="99">
        <v>7</v>
      </c>
      <c r="D48" s="346">
        <v>45777</v>
      </c>
      <c r="E48" s="2"/>
      <c r="F48" s="2"/>
      <c r="G48" s="2" t="s">
        <v>2154</v>
      </c>
      <c r="H48" s="2"/>
      <c r="I48" s="114" t="s">
        <v>2200</v>
      </c>
    </row>
    <row r="49" spans="1:9" x14ac:dyDescent="0.2">
      <c r="A49" s="146" t="s">
        <v>2201</v>
      </c>
      <c r="B49" s="97" t="s">
        <v>2202</v>
      </c>
      <c r="C49" s="99">
        <v>12</v>
      </c>
      <c r="D49" s="346">
        <v>45716</v>
      </c>
      <c r="E49" s="2"/>
      <c r="F49" s="2"/>
      <c r="G49" s="2" t="s">
        <v>2154</v>
      </c>
      <c r="H49" s="2"/>
      <c r="I49" s="114" t="s">
        <v>2203</v>
      </c>
    </row>
    <row r="50" spans="1:9" x14ac:dyDescent="0.2">
      <c r="A50" s="123" t="s">
        <v>2204</v>
      </c>
      <c r="B50" s="97" t="s">
        <v>2205</v>
      </c>
      <c r="C50" s="99">
        <v>11</v>
      </c>
      <c r="D50" s="346">
        <v>45688</v>
      </c>
      <c r="E50" s="2" t="s">
        <v>2154</v>
      </c>
      <c r="F50" s="2"/>
      <c r="G50" s="2"/>
      <c r="H50" s="2"/>
      <c r="I50" s="114" t="s">
        <v>2192</v>
      </c>
    </row>
    <row r="51" spans="1:9" x14ac:dyDescent="0.2">
      <c r="A51" s="123" t="s">
        <v>2206</v>
      </c>
      <c r="B51" s="97" t="s">
        <v>2207</v>
      </c>
      <c r="C51" s="99">
        <v>14</v>
      </c>
      <c r="D51" s="346">
        <v>45657</v>
      </c>
      <c r="E51" s="2"/>
      <c r="F51" s="2" t="s">
        <v>2154</v>
      </c>
      <c r="G51" s="2"/>
      <c r="H51" s="2"/>
      <c r="I51" s="114"/>
    </row>
    <row r="52" spans="1:9" x14ac:dyDescent="0.2">
      <c r="A52" s="123" t="s">
        <v>2208</v>
      </c>
      <c r="B52" s="97" t="s">
        <v>2209</v>
      </c>
      <c r="C52" s="99">
        <v>22</v>
      </c>
      <c r="D52" s="346">
        <v>45625</v>
      </c>
      <c r="E52" s="2"/>
      <c r="F52" s="2" t="s">
        <v>2154</v>
      </c>
      <c r="I52" s="114"/>
    </row>
    <row r="53" spans="1:9" x14ac:dyDescent="0.2">
      <c r="A53" s="123" t="s">
        <v>2210</v>
      </c>
      <c r="B53" s="97" t="s">
        <v>2211</v>
      </c>
      <c r="C53" s="99">
        <v>7</v>
      </c>
      <c r="D53" s="346">
        <v>45625</v>
      </c>
      <c r="E53" s="2"/>
      <c r="F53" s="2"/>
      <c r="G53" s="2" t="s">
        <v>2154</v>
      </c>
      <c r="H53" s="2"/>
      <c r="I53" s="114" t="s">
        <v>2212</v>
      </c>
    </row>
    <row r="54" spans="1:9" x14ac:dyDescent="0.2">
      <c r="A54" s="123" t="s">
        <v>2213</v>
      </c>
      <c r="B54" s="97" t="s">
        <v>2214</v>
      </c>
      <c r="C54" s="99">
        <v>10</v>
      </c>
      <c r="D54" s="346">
        <v>45625</v>
      </c>
      <c r="E54" s="2"/>
      <c r="F54" s="2" t="s">
        <v>2154</v>
      </c>
      <c r="G54" s="2"/>
      <c r="H54" s="2"/>
      <c r="I54" s="114"/>
    </row>
    <row r="55" spans="1:9" x14ac:dyDescent="0.2">
      <c r="A55" s="123" t="s">
        <v>2215</v>
      </c>
      <c r="B55" s="97" t="s">
        <v>2216</v>
      </c>
      <c r="C55" s="99">
        <v>11</v>
      </c>
      <c r="D55" s="346">
        <v>45625</v>
      </c>
      <c r="E55" s="2"/>
      <c r="F55" s="2" t="s">
        <v>2154</v>
      </c>
      <c r="G55" s="2"/>
      <c r="H55" s="2"/>
      <c r="I55" s="114"/>
    </row>
    <row r="56" spans="1:9" x14ac:dyDescent="0.2">
      <c r="A56" s="123" t="s">
        <v>2217</v>
      </c>
      <c r="B56" s="97" t="s">
        <v>2218</v>
      </c>
      <c r="C56" s="99">
        <v>14</v>
      </c>
      <c r="D56" s="346">
        <v>45625</v>
      </c>
      <c r="E56" s="2"/>
      <c r="F56" s="2" t="s">
        <v>2154</v>
      </c>
      <c r="G56" s="2"/>
      <c r="H56" s="2"/>
      <c r="I56" s="114"/>
    </row>
    <row r="57" spans="1:9" x14ac:dyDescent="0.2">
      <c r="A57" s="123" t="s">
        <v>2219</v>
      </c>
      <c r="B57" s="97" t="s">
        <v>2220</v>
      </c>
      <c r="C57" s="99">
        <v>7</v>
      </c>
      <c r="D57" s="346">
        <v>45625</v>
      </c>
      <c r="E57" s="2"/>
      <c r="F57" s="2"/>
      <c r="G57" s="2" t="s">
        <v>2154</v>
      </c>
      <c r="H57" s="2"/>
      <c r="I57" s="114" t="s">
        <v>2221</v>
      </c>
    </row>
    <row r="58" spans="1:9" x14ac:dyDescent="0.2">
      <c r="A58" s="123" t="s">
        <v>2222</v>
      </c>
      <c r="B58" s="97" t="s">
        <v>2223</v>
      </c>
      <c r="C58" s="99">
        <v>8</v>
      </c>
      <c r="D58" s="346">
        <v>45625</v>
      </c>
      <c r="E58" s="2"/>
      <c r="F58" s="2" t="s">
        <v>2154</v>
      </c>
      <c r="G58" s="2"/>
      <c r="H58" s="2"/>
      <c r="I58" s="114"/>
    </row>
    <row r="59" spans="1:9" x14ac:dyDescent="0.2">
      <c r="A59" s="123" t="s">
        <v>2224</v>
      </c>
      <c r="B59" s="97" t="s">
        <v>2225</v>
      </c>
      <c r="C59" s="99">
        <v>13</v>
      </c>
      <c r="D59" s="346">
        <v>45625</v>
      </c>
      <c r="E59" s="2"/>
      <c r="F59" s="2" t="s">
        <v>2154</v>
      </c>
      <c r="G59" s="2"/>
      <c r="H59" s="2"/>
      <c r="I59" s="114"/>
    </row>
    <row r="60" spans="1:9" x14ac:dyDescent="0.2">
      <c r="A60" s="123" t="s">
        <v>2226</v>
      </c>
      <c r="B60" s="97" t="s">
        <v>2227</v>
      </c>
      <c r="C60" s="99">
        <v>8</v>
      </c>
      <c r="D60" s="346">
        <v>45625</v>
      </c>
      <c r="E60" s="2"/>
      <c r="F60" s="2" t="s">
        <v>2154</v>
      </c>
      <c r="G60" s="2"/>
      <c r="H60" s="2"/>
      <c r="I60" s="114"/>
    </row>
    <row r="61" spans="1:9" x14ac:dyDescent="0.2">
      <c r="A61" s="123" t="s">
        <v>2228</v>
      </c>
      <c r="B61" s="97" t="s">
        <v>2229</v>
      </c>
      <c r="C61" s="99">
        <v>6</v>
      </c>
      <c r="D61" s="346">
        <v>45625</v>
      </c>
      <c r="E61" s="2"/>
      <c r="F61" s="2" t="s">
        <v>2154</v>
      </c>
      <c r="G61" s="2"/>
      <c r="H61" s="2"/>
      <c r="I61" s="114"/>
    </row>
    <row r="62" spans="1:9" x14ac:dyDescent="0.2">
      <c r="A62" s="123" t="s">
        <v>2230</v>
      </c>
      <c r="B62" s="97" t="s">
        <v>2231</v>
      </c>
      <c r="C62" s="99">
        <v>19</v>
      </c>
      <c r="D62" s="346">
        <v>45625</v>
      </c>
      <c r="E62" s="2"/>
      <c r="F62" s="2" t="s">
        <v>2154</v>
      </c>
      <c r="G62" s="2"/>
      <c r="H62" s="2"/>
      <c r="I62" s="114"/>
    </row>
    <row r="63" spans="1:9" x14ac:dyDescent="0.2">
      <c r="A63" s="123" t="s">
        <v>2232</v>
      </c>
      <c r="B63" s="97" t="s">
        <v>2233</v>
      </c>
      <c r="C63" s="99">
        <v>5</v>
      </c>
      <c r="D63" s="346">
        <v>45625</v>
      </c>
      <c r="E63" s="2"/>
      <c r="F63" s="2" t="s">
        <v>2154</v>
      </c>
      <c r="G63" s="2"/>
      <c r="H63" s="2"/>
      <c r="I63" s="114"/>
    </row>
    <row r="64" spans="1:9" x14ac:dyDescent="0.2">
      <c r="A64" s="123" t="s">
        <v>2234</v>
      </c>
      <c r="B64" s="97" t="s">
        <v>2235</v>
      </c>
      <c r="C64" s="99">
        <v>11</v>
      </c>
      <c r="D64" s="346">
        <v>45625</v>
      </c>
      <c r="E64" s="2"/>
      <c r="F64" s="2" t="s">
        <v>2154</v>
      </c>
      <c r="G64" s="2"/>
      <c r="H64" s="2"/>
      <c r="I64" s="114"/>
    </row>
    <row r="65" spans="1:9" x14ac:dyDescent="0.2">
      <c r="A65" s="123" t="s">
        <v>2236</v>
      </c>
      <c r="B65" s="97" t="s">
        <v>2237</v>
      </c>
      <c r="C65" s="99">
        <v>14</v>
      </c>
      <c r="D65" s="346">
        <v>45625</v>
      </c>
      <c r="E65" s="2"/>
      <c r="F65" s="2" t="s">
        <v>2154</v>
      </c>
      <c r="G65" s="2"/>
      <c r="H65" s="2"/>
      <c r="I65" s="114"/>
    </row>
    <row r="66" spans="1:9" x14ac:dyDescent="0.2">
      <c r="A66" s="123" t="s">
        <v>2238</v>
      </c>
      <c r="B66" s="97" t="s">
        <v>2239</v>
      </c>
      <c r="C66" s="99">
        <v>13</v>
      </c>
      <c r="D66" s="346">
        <v>45625</v>
      </c>
      <c r="E66" s="2"/>
      <c r="F66" s="2" t="s">
        <v>2154</v>
      </c>
      <c r="G66" s="2"/>
      <c r="H66" s="2"/>
      <c r="I66" s="114"/>
    </row>
    <row r="67" spans="1:9" x14ac:dyDescent="0.2">
      <c r="A67" s="123" t="s">
        <v>2240</v>
      </c>
      <c r="B67" s="97" t="s">
        <v>2241</v>
      </c>
      <c r="C67" s="99">
        <v>8</v>
      </c>
      <c r="D67" s="346">
        <v>45625</v>
      </c>
      <c r="E67" s="2"/>
      <c r="F67" s="2" t="s">
        <v>2154</v>
      </c>
      <c r="G67" s="2"/>
      <c r="H67" s="2"/>
      <c r="I67" s="114"/>
    </row>
    <row r="68" spans="1:9" x14ac:dyDescent="0.2">
      <c r="A68" s="123" t="s">
        <v>2242</v>
      </c>
      <c r="B68" s="97" t="s">
        <v>2243</v>
      </c>
      <c r="C68" s="99">
        <v>21</v>
      </c>
      <c r="D68" s="346">
        <v>45596</v>
      </c>
      <c r="E68" s="2"/>
      <c r="F68" s="2" t="s">
        <v>2154</v>
      </c>
      <c r="G68" s="2"/>
      <c r="H68" s="2"/>
      <c r="I68" s="114"/>
    </row>
    <row r="69" spans="1:9" x14ac:dyDescent="0.2">
      <c r="A69" s="123" t="s">
        <v>2244</v>
      </c>
      <c r="B69" s="97" t="s">
        <v>2245</v>
      </c>
      <c r="C69" s="99">
        <v>7</v>
      </c>
      <c r="D69" s="346">
        <v>45596</v>
      </c>
      <c r="E69" s="2"/>
      <c r="F69" s="2" t="s">
        <v>2154</v>
      </c>
      <c r="G69" s="2"/>
      <c r="H69" s="2"/>
      <c r="I69" s="114"/>
    </row>
    <row r="70" spans="1:9" x14ac:dyDescent="0.2">
      <c r="A70" s="123" t="s">
        <v>2246</v>
      </c>
      <c r="B70" s="97" t="s">
        <v>2247</v>
      </c>
      <c r="C70" s="99">
        <v>19</v>
      </c>
      <c r="D70" s="346">
        <v>45596</v>
      </c>
      <c r="E70" s="2"/>
      <c r="F70" s="2" t="s">
        <v>2154</v>
      </c>
      <c r="G70" s="2"/>
      <c r="H70" s="2"/>
      <c r="I70" s="114"/>
    </row>
    <row r="71" spans="1:9" x14ac:dyDescent="0.2">
      <c r="A71" s="123" t="s">
        <v>2248</v>
      </c>
      <c r="B71" s="97" t="s">
        <v>2249</v>
      </c>
      <c r="C71" s="99">
        <v>6</v>
      </c>
      <c r="D71" s="346">
        <v>45596</v>
      </c>
      <c r="E71" s="2"/>
      <c r="F71" s="2" t="s">
        <v>2154</v>
      </c>
      <c r="G71" s="2"/>
      <c r="H71" s="2"/>
      <c r="I71" s="114"/>
    </row>
    <row r="72" spans="1:9" x14ac:dyDescent="0.2">
      <c r="A72" s="123" t="s">
        <v>2250</v>
      </c>
      <c r="B72" s="97" t="s">
        <v>2251</v>
      </c>
      <c r="C72" s="99">
        <v>6</v>
      </c>
      <c r="D72" s="346">
        <v>45596</v>
      </c>
      <c r="E72" s="2"/>
      <c r="F72" s="2" t="s">
        <v>2154</v>
      </c>
      <c r="G72" s="2"/>
      <c r="H72" s="2"/>
      <c r="I72" s="114"/>
    </row>
    <row r="73" spans="1:9" x14ac:dyDescent="0.2">
      <c r="A73" s="123" t="s">
        <v>2252</v>
      </c>
      <c r="B73" s="97" t="s">
        <v>2253</v>
      </c>
      <c r="C73" s="99">
        <v>7</v>
      </c>
      <c r="D73" s="346">
        <v>45596</v>
      </c>
      <c r="E73" s="2"/>
      <c r="F73" s="2" t="s">
        <v>2154</v>
      </c>
      <c r="G73" s="2"/>
      <c r="H73" s="2"/>
      <c r="I73" s="114"/>
    </row>
    <row r="74" spans="1:9" x14ac:dyDescent="0.2">
      <c r="A74" s="123" t="s">
        <v>2254</v>
      </c>
      <c r="B74" s="97" t="s">
        <v>2255</v>
      </c>
      <c r="C74" s="157">
        <v>14</v>
      </c>
      <c r="D74" s="346">
        <v>45596</v>
      </c>
      <c r="E74" s="2"/>
      <c r="F74" s="2" t="s">
        <v>2154</v>
      </c>
      <c r="G74" s="2"/>
      <c r="H74" s="2"/>
      <c r="I74" s="114"/>
    </row>
    <row r="75" spans="1:9" x14ac:dyDescent="0.2">
      <c r="A75" s="123" t="s">
        <v>2256</v>
      </c>
      <c r="B75" s="97" t="s">
        <v>2257</v>
      </c>
      <c r="C75" s="99">
        <v>19</v>
      </c>
      <c r="D75" s="346">
        <v>45596</v>
      </c>
      <c r="E75" s="2"/>
      <c r="F75" s="2" t="s">
        <v>2154</v>
      </c>
      <c r="G75" s="2"/>
      <c r="H75" s="2"/>
      <c r="I75" s="114"/>
    </row>
    <row r="76" spans="1:9" x14ac:dyDescent="0.2">
      <c r="A76" s="123" t="s">
        <v>2258</v>
      </c>
      <c r="B76" s="97" t="s">
        <v>2259</v>
      </c>
      <c r="C76" s="157">
        <v>6</v>
      </c>
      <c r="D76" s="346">
        <v>45596</v>
      </c>
      <c r="E76" s="2"/>
      <c r="F76" s="2" t="s">
        <v>2154</v>
      </c>
      <c r="G76" s="2"/>
      <c r="H76" s="2"/>
      <c r="I76" s="114"/>
    </row>
    <row r="77" spans="1:9" x14ac:dyDescent="0.2">
      <c r="A77" s="123" t="s">
        <v>2260</v>
      </c>
      <c r="B77" s="97" t="s">
        <v>2261</v>
      </c>
      <c r="C77" s="157">
        <v>14</v>
      </c>
      <c r="D77" s="346">
        <v>45596</v>
      </c>
      <c r="E77" s="2"/>
      <c r="F77" s="2" t="s">
        <v>2154</v>
      </c>
      <c r="G77" s="2"/>
      <c r="H77" s="2"/>
      <c r="I77" s="114"/>
    </row>
    <row r="78" spans="1:9" x14ac:dyDescent="0.2">
      <c r="A78" s="123" t="s">
        <v>2262</v>
      </c>
      <c r="B78" s="97" t="s">
        <v>2263</v>
      </c>
      <c r="C78" s="157">
        <v>28</v>
      </c>
      <c r="D78" s="346">
        <v>45596</v>
      </c>
      <c r="E78" s="2"/>
      <c r="F78" s="2" t="s">
        <v>2154</v>
      </c>
      <c r="G78" s="2"/>
      <c r="H78" s="2"/>
      <c r="I78" s="114"/>
    </row>
    <row r="79" spans="1:9" x14ac:dyDescent="0.2">
      <c r="A79" s="123" t="s">
        <v>2264</v>
      </c>
      <c r="B79" s="97" t="s">
        <v>2265</v>
      </c>
      <c r="C79" s="157">
        <v>5</v>
      </c>
      <c r="D79" s="346">
        <v>45596</v>
      </c>
      <c r="E79" s="2"/>
      <c r="F79" s="2" t="s">
        <v>2154</v>
      </c>
      <c r="G79" s="2"/>
      <c r="H79" s="2"/>
      <c r="I79" s="114"/>
    </row>
    <row r="80" spans="1:9" x14ac:dyDescent="0.2">
      <c r="A80" s="123" t="s">
        <v>2266</v>
      </c>
      <c r="B80" s="97" t="s">
        <v>2267</v>
      </c>
      <c r="C80" s="157">
        <v>12</v>
      </c>
      <c r="D80" s="346">
        <v>45596</v>
      </c>
      <c r="E80" s="2"/>
      <c r="F80" s="2" t="s">
        <v>2154</v>
      </c>
      <c r="G80" s="2"/>
      <c r="H80" s="2"/>
      <c r="I80" s="114"/>
    </row>
    <row r="81" spans="1:9" x14ac:dyDescent="0.2">
      <c r="A81" s="123" t="s">
        <v>2268</v>
      </c>
      <c r="B81" s="97" t="s">
        <v>2269</v>
      </c>
      <c r="C81" s="157">
        <v>13</v>
      </c>
      <c r="D81" s="346">
        <v>45596</v>
      </c>
      <c r="E81" s="2"/>
      <c r="F81" s="2" t="s">
        <v>2154</v>
      </c>
      <c r="G81" s="2"/>
      <c r="H81" s="2"/>
      <c r="I81" s="114"/>
    </row>
    <row r="82" spans="1:9" x14ac:dyDescent="0.2">
      <c r="A82" s="123" t="s">
        <v>2270</v>
      </c>
      <c r="B82" s="97" t="s">
        <v>2271</v>
      </c>
      <c r="C82" s="157">
        <v>10</v>
      </c>
      <c r="D82" s="346">
        <v>45596</v>
      </c>
      <c r="E82" s="2"/>
      <c r="F82" s="2" t="s">
        <v>2154</v>
      </c>
      <c r="G82" s="2"/>
      <c r="H82" s="2"/>
      <c r="I82" s="114"/>
    </row>
    <row r="83" spans="1:9" x14ac:dyDescent="0.2">
      <c r="A83" s="123" t="s">
        <v>2272</v>
      </c>
      <c r="B83" s="97" t="s">
        <v>2273</v>
      </c>
      <c r="C83" s="157">
        <v>13</v>
      </c>
      <c r="D83" s="346">
        <v>45596</v>
      </c>
      <c r="E83" s="2"/>
      <c r="F83" s="2" t="s">
        <v>2154</v>
      </c>
      <c r="G83" s="2"/>
      <c r="H83" s="2"/>
      <c r="I83" s="114"/>
    </row>
    <row r="84" spans="1:9" x14ac:dyDescent="0.2">
      <c r="A84" s="123" t="s">
        <v>2274</v>
      </c>
      <c r="B84" s="97" t="s">
        <v>2275</v>
      </c>
      <c r="C84" s="157">
        <v>16</v>
      </c>
      <c r="D84" s="346">
        <v>45596</v>
      </c>
      <c r="E84" s="2"/>
      <c r="F84" s="2" t="s">
        <v>2154</v>
      </c>
      <c r="G84" s="2"/>
      <c r="H84" s="2"/>
      <c r="I84" s="114"/>
    </row>
    <row r="85" spans="1:9" x14ac:dyDescent="0.2">
      <c r="A85" s="123" t="s">
        <v>2276</v>
      </c>
      <c r="B85" s="97" t="s">
        <v>2277</v>
      </c>
      <c r="C85" s="99">
        <v>7</v>
      </c>
      <c r="D85" s="346">
        <v>45596</v>
      </c>
      <c r="E85" s="2"/>
      <c r="F85" s="2" t="s">
        <v>2154</v>
      </c>
      <c r="G85" s="2"/>
      <c r="H85" s="2"/>
      <c r="I85" s="114"/>
    </row>
    <row r="86" spans="1:9" x14ac:dyDescent="0.2">
      <c r="A86" s="123" t="s">
        <v>2278</v>
      </c>
      <c r="B86" s="97" t="s">
        <v>2279</v>
      </c>
      <c r="C86" s="99">
        <v>8</v>
      </c>
      <c r="D86" s="346">
        <v>45596</v>
      </c>
      <c r="E86" s="2"/>
      <c r="F86" s="2" t="s">
        <v>2154</v>
      </c>
      <c r="G86" s="2"/>
      <c r="H86" s="2"/>
      <c r="I86" s="114"/>
    </row>
    <row r="87" spans="1:9" x14ac:dyDescent="0.2">
      <c r="A87" s="123" t="s">
        <v>2280</v>
      </c>
      <c r="B87" s="97" t="s">
        <v>2281</v>
      </c>
      <c r="C87" s="99">
        <v>10</v>
      </c>
      <c r="D87" s="346">
        <v>45596</v>
      </c>
      <c r="E87" s="2"/>
      <c r="F87" s="2" t="s">
        <v>2154</v>
      </c>
      <c r="G87" s="2"/>
      <c r="H87" s="2"/>
      <c r="I87" s="114"/>
    </row>
    <row r="88" spans="1:9" x14ac:dyDescent="0.2">
      <c r="A88" s="123" t="s">
        <v>2282</v>
      </c>
      <c r="B88" s="97" t="s">
        <v>2283</v>
      </c>
      <c r="C88" s="99">
        <v>13</v>
      </c>
      <c r="D88" s="346">
        <v>45596</v>
      </c>
      <c r="E88" s="2"/>
      <c r="F88" s="2" t="s">
        <v>2154</v>
      </c>
      <c r="G88" s="2"/>
      <c r="H88" s="2"/>
      <c r="I88" s="114"/>
    </row>
    <row r="89" spans="1:9" x14ac:dyDescent="0.2">
      <c r="A89" s="123" t="s">
        <v>2284</v>
      </c>
      <c r="B89" s="97" t="s">
        <v>2285</v>
      </c>
      <c r="C89" s="99">
        <v>7</v>
      </c>
      <c r="D89" s="346">
        <v>45596</v>
      </c>
      <c r="E89" s="2"/>
      <c r="F89" s="2" t="s">
        <v>2154</v>
      </c>
      <c r="G89" s="2"/>
      <c r="H89" s="2"/>
      <c r="I89" s="114"/>
    </row>
    <row r="90" spans="1:9" x14ac:dyDescent="0.2">
      <c r="A90" s="123" t="s">
        <v>2286</v>
      </c>
      <c r="B90" s="97" t="s">
        <v>2287</v>
      </c>
      <c r="C90" s="99">
        <v>6</v>
      </c>
      <c r="D90" s="346">
        <v>45596</v>
      </c>
      <c r="E90" s="2"/>
      <c r="F90" s="2" t="s">
        <v>2154</v>
      </c>
      <c r="G90" s="2"/>
      <c r="H90" s="2"/>
      <c r="I90" s="114"/>
    </row>
    <row r="91" spans="1:9" x14ac:dyDescent="0.2">
      <c r="A91" s="123" t="s">
        <v>2288</v>
      </c>
      <c r="B91" s="97" t="s">
        <v>2289</v>
      </c>
      <c r="C91" s="99">
        <v>13</v>
      </c>
      <c r="D91" s="346">
        <v>45596</v>
      </c>
      <c r="E91" s="2"/>
      <c r="F91" s="2" t="s">
        <v>2154</v>
      </c>
      <c r="G91" s="2"/>
      <c r="H91" s="2"/>
      <c r="I91" s="114"/>
    </row>
    <row r="92" spans="1:9" x14ac:dyDescent="0.2">
      <c r="A92" s="123" t="s">
        <v>2290</v>
      </c>
      <c r="B92" s="97" t="s">
        <v>2291</v>
      </c>
      <c r="C92" s="99">
        <v>16</v>
      </c>
      <c r="D92" s="346">
        <v>45596</v>
      </c>
      <c r="E92" s="2"/>
      <c r="F92" s="2" t="s">
        <v>2154</v>
      </c>
      <c r="G92" s="2"/>
      <c r="H92" s="2"/>
      <c r="I92" s="114"/>
    </row>
    <row r="93" spans="1:9" x14ac:dyDescent="0.2">
      <c r="A93" s="123" t="s">
        <v>2292</v>
      </c>
      <c r="B93" s="97" t="s">
        <v>2293</v>
      </c>
      <c r="C93" s="99">
        <v>19</v>
      </c>
      <c r="D93" s="346">
        <v>45596</v>
      </c>
      <c r="E93" s="2"/>
      <c r="F93" s="2" t="s">
        <v>2154</v>
      </c>
      <c r="G93" s="2"/>
      <c r="H93" s="2"/>
      <c r="I93" s="114"/>
    </row>
    <row r="94" spans="1:9" x14ac:dyDescent="0.2">
      <c r="A94" s="123" t="s">
        <v>2294</v>
      </c>
      <c r="B94" s="97" t="s">
        <v>2295</v>
      </c>
      <c r="C94" s="99">
        <v>17</v>
      </c>
      <c r="D94" s="346">
        <v>45596</v>
      </c>
      <c r="E94" s="2"/>
      <c r="F94" s="2" t="s">
        <v>2154</v>
      </c>
      <c r="G94" s="2"/>
      <c r="H94" s="2"/>
      <c r="I94" s="114"/>
    </row>
    <row r="95" spans="1:9" x14ac:dyDescent="0.2">
      <c r="A95" s="123" t="s">
        <v>2296</v>
      </c>
      <c r="B95" s="97" t="s">
        <v>2297</v>
      </c>
      <c r="C95" s="99">
        <v>13</v>
      </c>
      <c r="D95" s="346">
        <v>45596</v>
      </c>
      <c r="E95" s="2"/>
      <c r="F95" s="2" t="s">
        <v>2154</v>
      </c>
      <c r="G95" s="2"/>
      <c r="H95" s="2"/>
      <c r="I95" s="114"/>
    </row>
    <row r="96" spans="1:9" x14ac:dyDescent="0.2">
      <c r="A96" s="123" t="s">
        <v>2298</v>
      </c>
      <c r="B96" s="97" t="s">
        <v>2299</v>
      </c>
      <c r="C96" s="99">
        <v>11</v>
      </c>
      <c r="D96" s="346">
        <v>45596</v>
      </c>
      <c r="E96" s="2"/>
      <c r="F96" s="2" t="s">
        <v>2154</v>
      </c>
      <c r="G96" s="2"/>
      <c r="H96" s="2"/>
      <c r="I96" s="114"/>
    </row>
    <row r="97" spans="1:9" x14ac:dyDescent="0.2">
      <c r="A97" s="123" t="s">
        <v>2300</v>
      </c>
      <c r="B97" s="97" t="s">
        <v>2301</v>
      </c>
      <c r="C97" s="99">
        <v>12</v>
      </c>
      <c r="D97" s="346">
        <v>45596</v>
      </c>
      <c r="E97" s="2"/>
      <c r="F97" s="2" t="s">
        <v>2154</v>
      </c>
      <c r="G97" s="2"/>
      <c r="H97" s="2"/>
      <c r="I97" s="114"/>
    </row>
    <row r="98" spans="1:9" x14ac:dyDescent="0.2">
      <c r="A98" s="123" t="s">
        <v>2302</v>
      </c>
      <c r="B98" s="97" t="s">
        <v>2303</v>
      </c>
      <c r="C98" s="99">
        <v>10</v>
      </c>
      <c r="D98" s="346">
        <v>45596</v>
      </c>
      <c r="E98" s="2"/>
      <c r="F98" s="2" t="s">
        <v>2154</v>
      </c>
      <c r="G98" s="2"/>
      <c r="H98" s="2"/>
      <c r="I98" s="114"/>
    </row>
    <row r="99" spans="1:9" x14ac:dyDescent="0.2">
      <c r="A99" s="123" t="s">
        <v>2304</v>
      </c>
      <c r="B99" s="97" t="s">
        <v>2305</v>
      </c>
      <c r="C99" s="99">
        <v>21</v>
      </c>
      <c r="D99" s="346">
        <v>45565</v>
      </c>
      <c r="E99" s="2"/>
      <c r="F99" s="2"/>
      <c r="G99" s="2" t="s">
        <v>2154</v>
      </c>
      <c r="H99" s="2"/>
      <c r="I99" s="114" t="s">
        <v>2306</v>
      </c>
    </row>
    <row r="100" spans="1:9" x14ac:dyDescent="0.2">
      <c r="A100" s="123" t="s">
        <v>2307</v>
      </c>
      <c r="B100" s="97" t="s">
        <v>2308</v>
      </c>
      <c r="C100" s="99">
        <v>12</v>
      </c>
      <c r="D100" s="346">
        <v>45565</v>
      </c>
      <c r="E100" s="2"/>
      <c r="F100" s="2" t="s">
        <v>2154</v>
      </c>
      <c r="G100" s="2"/>
      <c r="H100" s="2"/>
      <c r="I100" s="114"/>
    </row>
    <row r="101" spans="1:9" x14ac:dyDescent="0.2">
      <c r="A101" s="123" t="s">
        <v>2309</v>
      </c>
      <c r="B101" s="97" t="s">
        <v>2310</v>
      </c>
      <c r="C101" s="99">
        <v>25</v>
      </c>
      <c r="D101" s="346">
        <v>45534</v>
      </c>
      <c r="E101" s="2" t="s">
        <v>2154</v>
      </c>
      <c r="F101" s="2"/>
      <c r="G101" s="2"/>
      <c r="H101" s="2"/>
      <c r="I101" s="114"/>
    </row>
    <row r="102" spans="1:9" x14ac:dyDescent="0.2">
      <c r="A102" s="123" t="s">
        <v>2311</v>
      </c>
      <c r="B102" s="97" t="s">
        <v>2312</v>
      </c>
      <c r="C102" s="99">
        <v>25</v>
      </c>
      <c r="D102" s="346">
        <v>45504</v>
      </c>
      <c r="E102" s="2"/>
      <c r="F102" s="2"/>
      <c r="G102" s="2" t="s">
        <v>2154</v>
      </c>
      <c r="H102" s="2"/>
      <c r="I102" s="150" t="s">
        <v>2313</v>
      </c>
    </row>
    <row r="103" spans="1:9" x14ac:dyDescent="0.2">
      <c r="A103" s="123" t="s">
        <v>2314</v>
      </c>
      <c r="B103" s="127" t="s">
        <v>2315</v>
      </c>
      <c r="C103" s="157">
        <v>8</v>
      </c>
      <c r="D103" s="346">
        <v>45504</v>
      </c>
      <c r="E103" s="2"/>
      <c r="F103" s="2"/>
      <c r="G103" s="2" t="s">
        <v>2154</v>
      </c>
      <c r="H103" s="2"/>
      <c r="I103" s="150" t="s">
        <v>2316</v>
      </c>
    </row>
    <row r="104" spans="1:9" x14ac:dyDescent="0.2">
      <c r="A104" s="123" t="s">
        <v>2317</v>
      </c>
      <c r="B104" s="127" t="s">
        <v>2318</v>
      </c>
      <c r="C104" s="99">
        <v>11</v>
      </c>
      <c r="D104" s="346">
        <v>45471</v>
      </c>
      <c r="E104" s="2" t="s">
        <v>2154</v>
      </c>
      <c r="F104" s="2"/>
      <c r="G104" s="2"/>
      <c r="H104" s="2"/>
      <c r="I104" s="150" t="s">
        <v>2192</v>
      </c>
    </row>
    <row r="105" spans="1:9" x14ac:dyDescent="0.2">
      <c r="A105" s="123" t="s">
        <v>2319</v>
      </c>
      <c r="B105" s="127" t="s">
        <v>2320</v>
      </c>
      <c r="C105" s="157">
        <v>9</v>
      </c>
      <c r="D105" s="346">
        <v>45471</v>
      </c>
      <c r="E105" s="2" t="s">
        <v>2154</v>
      </c>
      <c r="F105" s="2"/>
      <c r="G105" s="2"/>
      <c r="H105" s="2"/>
      <c r="I105" s="150"/>
    </row>
    <row r="106" spans="1:9" x14ac:dyDescent="0.2">
      <c r="A106" s="123" t="s">
        <v>2321</v>
      </c>
      <c r="B106" s="127" t="s">
        <v>2322</v>
      </c>
      <c r="C106" s="157">
        <v>13</v>
      </c>
      <c r="D106" s="346">
        <v>45443</v>
      </c>
      <c r="E106" s="2"/>
      <c r="F106" s="2"/>
      <c r="G106" s="2" t="s">
        <v>2154</v>
      </c>
      <c r="H106" s="2"/>
      <c r="I106" s="150" t="s">
        <v>2323</v>
      </c>
    </row>
    <row r="107" spans="1:9" x14ac:dyDescent="0.2">
      <c r="A107" s="123" t="s">
        <v>2324</v>
      </c>
      <c r="B107" s="127" t="s">
        <v>2325</v>
      </c>
      <c r="C107" s="157">
        <v>52</v>
      </c>
      <c r="D107" s="346">
        <v>45443</v>
      </c>
      <c r="E107" s="2" t="s">
        <v>2154</v>
      </c>
      <c r="F107" s="2"/>
      <c r="G107" s="2"/>
      <c r="H107" s="2"/>
      <c r="I107" s="150"/>
    </row>
    <row r="108" spans="1:9" x14ac:dyDescent="0.2">
      <c r="A108" s="123" t="s">
        <v>2326</v>
      </c>
      <c r="B108" s="127" t="s">
        <v>2327</v>
      </c>
      <c r="C108" s="99">
        <v>66</v>
      </c>
      <c r="D108" s="346">
        <v>45443</v>
      </c>
      <c r="E108" s="2" t="s">
        <v>2154</v>
      </c>
      <c r="F108" s="2"/>
      <c r="G108" s="2"/>
      <c r="H108" s="2"/>
      <c r="I108" s="150"/>
    </row>
    <row r="109" spans="1:9" x14ac:dyDescent="0.2">
      <c r="A109" s="123" t="s">
        <v>2328</v>
      </c>
      <c r="B109" s="127" t="s">
        <v>2329</v>
      </c>
      <c r="C109" s="99">
        <v>9</v>
      </c>
      <c r="D109" s="346">
        <v>45443</v>
      </c>
      <c r="E109" s="2"/>
      <c r="F109" s="2"/>
      <c r="G109" s="2" t="s">
        <v>2154</v>
      </c>
      <c r="H109" s="2"/>
      <c r="I109" s="150" t="s">
        <v>2330</v>
      </c>
    </row>
    <row r="110" spans="1:9" x14ac:dyDescent="0.2">
      <c r="A110" s="55" t="s">
        <v>2331</v>
      </c>
      <c r="B110" s="127" t="s">
        <v>2332</v>
      </c>
      <c r="C110" s="347">
        <v>50</v>
      </c>
      <c r="D110" s="346">
        <v>45443</v>
      </c>
      <c r="E110" s="2" t="s">
        <v>2154</v>
      </c>
      <c r="F110" s="2"/>
      <c r="G110" s="2"/>
      <c r="H110" s="2"/>
      <c r="I110" s="150"/>
    </row>
    <row r="111" spans="1:9" x14ac:dyDescent="0.2">
      <c r="A111" s="123" t="s">
        <v>2333</v>
      </c>
      <c r="B111" s="127" t="s">
        <v>2334</v>
      </c>
      <c r="C111" s="347">
        <v>9</v>
      </c>
      <c r="D111" s="346">
        <v>45412</v>
      </c>
      <c r="E111" s="2"/>
      <c r="F111" s="2"/>
      <c r="G111" s="2" t="s">
        <v>2154</v>
      </c>
      <c r="H111" s="2"/>
      <c r="I111" s="150" t="s">
        <v>2335</v>
      </c>
    </row>
    <row r="112" spans="1:9" x14ac:dyDescent="0.2">
      <c r="A112" s="123" t="s">
        <v>2336</v>
      </c>
      <c r="B112" s="127" t="s">
        <v>2337</v>
      </c>
      <c r="C112" s="347">
        <v>6</v>
      </c>
      <c r="D112" s="346">
        <v>45412</v>
      </c>
      <c r="E112" s="2"/>
      <c r="F112" s="2"/>
      <c r="G112" s="2" t="s">
        <v>2154</v>
      </c>
      <c r="H112" s="2"/>
      <c r="I112" s="150" t="s">
        <v>2338</v>
      </c>
    </row>
    <row r="113" spans="1:9" x14ac:dyDescent="0.2">
      <c r="A113" s="116" t="s">
        <v>2339</v>
      </c>
      <c r="B113" s="127" t="s">
        <v>2340</v>
      </c>
      <c r="C113" s="347">
        <v>9</v>
      </c>
      <c r="D113" s="346">
        <v>45379</v>
      </c>
      <c r="E113" s="2" t="s">
        <v>2154</v>
      </c>
      <c r="F113" s="2"/>
      <c r="G113" s="2"/>
      <c r="H113" s="2"/>
      <c r="I113" s="150"/>
    </row>
    <row r="114" spans="1:9" x14ac:dyDescent="0.2">
      <c r="A114" s="123" t="s">
        <v>2341</v>
      </c>
      <c r="B114" s="127" t="s">
        <v>2342</v>
      </c>
      <c r="C114" s="99">
        <v>21</v>
      </c>
      <c r="D114" s="346">
        <v>45351</v>
      </c>
      <c r="E114" s="2" t="s">
        <v>2154</v>
      </c>
      <c r="F114" s="2"/>
      <c r="G114" s="2"/>
      <c r="H114" s="2"/>
      <c r="I114" s="150"/>
    </row>
    <row r="115" spans="1:9" x14ac:dyDescent="0.2">
      <c r="A115" s="123" t="s">
        <v>2343</v>
      </c>
      <c r="B115" s="97" t="s">
        <v>2344</v>
      </c>
      <c r="C115" s="157">
        <v>23</v>
      </c>
      <c r="D115" s="346">
        <v>45351</v>
      </c>
      <c r="E115" s="2" t="s">
        <v>2154</v>
      </c>
      <c r="F115" s="2"/>
      <c r="G115" s="2"/>
      <c r="H115" s="2"/>
      <c r="I115" s="150"/>
    </row>
    <row r="116" spans="1:9" x14ac:dyDescent="0.2">
      <c r="A116" s="123" t="s">
        <v>2345</v>
      </c>
      <c r="B116" s="97" t="s">
        <v>2346</v>
      </c>
      <c r="C116" s="157">
        <v>8</v>
      </c>
      <c r="D116" s="346">
        <v>45322</v>
      </c>
      <c r="E116" s="2" t="s">
        <v>2154</v>
      </c>
      <c r="F116" s="2"/>
      <c r="G116" s="2"/>
      <c r="H116" s="2"/>
      <c r="I116" s="150" t="s">
        <v>2192</v>
      </c>
    </row>
    <row r="117" spans="1:9" x14ac:dyDescent="0.2">
      <c r="A117" s="123" t="s">
        <v>2347</v>
      </c>
      <c r="B117" s="97" t="s">
        <v>2348</v>
      </c>
      <c r="C117" s="157">
        <v>48</v>
      </c>
      <c r="D117" s="346">
        <v>45322</v>
      </c>
      <c r="E117" s="2" t="s">
        <v>2154</v>
      </c>
      <c r="F117" s="2"/>
      <c r="G117" s="2"/>
      <c r="H117" s="2"/>
      <c r="I117" s="150"/>
    </row>
    <row r="118" spans="1:9" x14ac:dyDescent="0.2">
      <c r="A118" s="123" t="s">
        <v>2349</v>
      </c>
      <c r="B118" s="97" t="s">
        <v>2350</v>
      </c>
      <c r="C118" s="157">
        <v>20</v>
      </c>
      <c r="D118" s="346">
        <v>45289</v>
      </c>
      <c r="E118" s="2"/>
      <c r="F118" s="2"/>
      <c r="G118" s="2" t="s">
        <v>2154</v>
      </c>
      <c r="H118" s="2"/>
      <c r="I118" s="150" t="s">
        <v>2351</v>
      </c>
    </row>
    <row r="119" spans="1:9" x14ac:dyDescent="0.2">
      <c r="A119" s="123" t="s">
        <v>2352</v>
      </c>
      <c r="B119" s="97" t="s">
        <v>2353</v>
      </c>
      <c r="C119" s="157">
        <v>11</v>
      </c>
      <c r="D119" s="346">
        <v>45289</v>
      </c>
      <c r="E119" s="2"/>
      <c r="F119" s="2" t="s">
        <v>2154</v>
      </c>
      <c r="G119" s="2"/>
      <c r="H119" s="2"/>
      <c r="I119" s="150"/>
    </row>
    <row r="120" spans="1:9" x14ac:dyDescent="0.2">
      <c r="A120" s="123" t="s">
        <v>2354</v>
      </c>
      <c r="B120" s="97" t="s">
        <v>2355</v>
      </c>
      <c r="C120" s="157">
        <v>9</v>
      </c>
      <c r="D120" s="346">
        <v>45289</v>
      </c>
      <c r="E120" s="2"/>
      <c r="F120" s="2" t="s">
        <v>2154</v>
      </c>
      <c r="G120" s="2"/>
      <c r="H120" s="2"/>
      <c r="I120" s="150"/>
    </row>
    <row r="121" spans="1:9" x14ac:dyDescent="0.2">
      <c r="A121" s="123" t="s">
        <v>2356</v>
      </c>
      <c r="B121" s="97" t="s">
        <v>2357</v>
      </c>
      <c r="C121" s="157">
        <v>6</v>
      </c>
      <c r="D121" s="346">
        <v>45289</v>
      </c>
      <c r="E121" s="2"/>
      <c r="F121" s="2" t="s">
        <v>2154</v>
      </c>
      <c r="G121" s="2"/>
      <c r="H121" s="2"/>
      <c r="I121" s="150"/>
    </row>
    <row r="122" spans="1:9" x14ac:dyDescent="0.2">
      <c r="A122" s="123" t="s">
        <v>2358</v>
      </c>
      <c r="B122" s="97" t="s">
        <v>2359</v>
      </c>
      <c r="C122" s="120">
        <v>22</v>
      </c>
      <c r="D122" s="346">
        <v>45289</v>
      </c>
      <c r="E122" s="2"/>
      <c r="F122" s="2"/>
      <c r="G122" s="2" t="s">
        <v>2154</v>
      </c>
      <c r="H122" s="2"/>
      <c r="I122" s="150" t="s">
        <v>2360</v>
      </c>
    </row>
    <row r="123" spans="1:9" x14ac:dyDescent="0.2">
      <c r="A123" s="123" t="s">
        <v>2361</v>
      </c>
      <c r="B123" s="97" t="s">
        <v>2362</v>
      </c>
      <c r="C123" s="157">
        <v>26</v>
      </c>
      <c r="D123" s="346">
        <v>45289</v>
      </c>
      <c r="E123" s="2" t="s">
        <v>2154</v>
      </c>
      <c r="F123" s="2"/>
      <c r="G123" s="2"/>
      <c r="H123" s="2"/>
      <c r="I123" s="150" t="s">
        <v>2363</v>
      </c>
    </row>
    <row r="124" spans="1:9" x14ac:dyDescent="0.2">
      <c r="A124" s="123" t="s">
        <v>2364</v>
      </c>
      <c r="B124" s="97" t="s">
        <v>2365</v>
      </c>
      <c r="C124" s="157">
        <v>7</v>
      </c>
      <c r="D124" s="346">
        <v>45260</v>
      </c>
      <c r="E124" s="2"/>
      <c r="F124" s="2" t="s">
        <v>2154</v>
      </c>
      <c r="G124" s="2"/>
      <c r="H124" s="2"/>
      <c r="I124" s="150"/>
    </row>
    <row r="125" spans="1:9" x14ac:dyDescent="0.2">
      <c r="A125" s="123" t="s">
        <v>2366</v>
      </c>
      <c r="B125" s="97" t="s">
        <v>2367</v>
      </c>
      <c r="C125" s="157">
        <v>12</v>
      </c>
      <c r="D125" s="346">
        <v>45260</v>
      </c>
      <c r="E125" s="2"/>
      <c r="F125" s="2" t="s">
        <v>2154</v>
      </c>
      <c r="G125" s="2"/>
      <c r="H125" s="2"/>
      <c r="I125" s="150"/>
    </row>
    <row r="126" spans="1:9" x14ac:dyDescent="0.2">
      <c r="A126" s="116" t="s">
        <v>2368</v>
      </c>
      <c r="B126" s="97" t="s">
        <v>2369</v>
      </c>
      <c r="C126" s="157">
        <v>7</v>
      </c>
      <c r="D126" s="346">
        <v>45260</v>
      </c>
      <c r="E126" s="2"/>
      <c r="F126" s="2" t="s">
        <v>2154</v>
      </c>
      <c r="G126" s="2"/>
      <c r="H126" s="2"/>
      <c r="I126" s="150"/>
    </row>
    <row r="127" spans="1:9" x14ac:dyDescent="0.2">
      <c r="A127" s="123" t="s">
        <v>2370</v>
      </c>
      <c r="B127" s="97" t="s">
        <v>2371</v>
      </c>
      <c r="C127" s="157">
        <v>10</v>
      </c>
      <c r="D127" s="346">
        <v>45260</v>
      </c>
      <c r="E127" s="2"/>
      <c r="F127" s="2" t="s">
        <v>2154</v>
      </c>
      <c r="G127" s="2"/>
      <c r="H127" s="2"/>
      <c r="I127" s="150"/>
    </row>
    <row r="128" spans="1:9" x14ac:dyDescent="0.2">
      <c r="A128" s="123" t="s">
        <v>2372</v>
      </c>
      <c r="B128" s="97" t="s">
        <v>2373</v>
      </c>
      <c r="C128" s="157">
        <v>8</v>
      </c>
      <c r="D128" s="346">
        <v>45260</v>
      </c>
      <c r="E128" s="2"/>
      <c r="F128" s="2" t="s">
        <v>2154</v>
      </c>
      <c r="G128" s="2"/>
      <c r="H128" s="2"/>
      <c r="I128" s="150"/>
    </row>
    <row r="129" spans="1:9" x14ac:dyDescent="0.2">
      <c r="A129" s="123" t="s">
        <v>2374</v>
      </c>
      <c r="B129" s="97" t="s">
        <v>2375</v>
      </c>
      <c r="C129" s="99">
        <v>10</v>
      </c>
      <c r="D129" s="346">
        <v>45260</v>
      </c>
      <c r="E129" s="2"/>
      <c r="F129" s="2" t="s">
        <v>2154</v>
      </c>
      <c r="G129" s="2"/>
      <c r="H129" s="2"/>
      <c r="I129" s="150"/>
    </row>
    <row r="130" spans="1:9" x14ac:dyDescent="0.2">
      <c r="A130" s="123" t="s">
        <v>2376</v>
      </c>
      <c r="B130" s="97" t="s">
        <v>2377</v>
      </c>
      <c r="C130" s="99">
        <v>8</v>
      </c>
      <c r="D130" s="346">
        <v>45260</v>
      </c>
      <c r="E130" s="2"/>
      <c r="F130" s="2" t="s">
        <v>2154</v>
      </c>
      <c r="G130" s="2"/>
      <c r="H130" s="2"/>
      <c r="I130" s="150"/>
    </row>
    <row r="131" spans="1:9" x14ac:dyDescent="0.2">
      <c r="A131" s="123" t="s">
        <v>2378</v>
      </c>
      <c r="B131" s="97" t="s">
        <v>2379</v>
      </c>
      <c r="C131" s="99">
        <v>7</v>
      </c>
      <c r="D131" s="346">
        <v>45260</v>
      </c>
      <c r="E131" s="2"/>
      <c r="F131" s="2" t="s">
        <v>2154</v>
      </c>
      <c r="G131" s="2"/>
      <c r="H131" s="2"/>
      <c r="I131" s="150"/>
    </row>
    <row r="132" spans="1:9" x14ac:dyDescent="0.2">
      <c r="A132" s="123" t="s">
        <v>2380</v>
      </c>
      <c r="B132" s="97" t="s">
        <v>2381</v>
      </c>
      <c r="C132" s="99">
        <v>9</v>
      </c>
      <c r="D132" s="346">
        <v>45260</v>
      </c>
      <c r="E132" s="2"/>
      <c r="F132" s="2" t="s">
        <v>2154</v>
      </c>
      <c r="G132" s="2"/>
      <c r="H132" s="2"/>
      <c r="I132" s="150"/>
    </row>
    <row r="133" spans="1:9" x14ac:dyDescent="0.2">
      <c r="A133" s="123" t="s">
        <v>2382</v>
      </c>
      <c r="B133" s="97" t="s">
        <v>2383</v>
      </c>
      <c r="C133" s="99">
        <v>11</v>
      </c>
      <c r="D133" s="346">
        <v>45260</v>
      </c>
      <c r="E133" s="2"/>
      <c r="F133" s="2" t="s">
        <v>2154</v>
      </c>
      <c r="G133" s="2"/>
      <c r="H133" s="2"/>
      <c r="I133" s="150"/>
    </row>
    <row r="134" spans="1:9" x14ac:dyDescent="0.2">
      <c r="A134" s="123" t="s">
        <v>2384</v>
      </c>
      <c r="B134" s="97" t="s">
        <v>2385</v>
      </c>
      <c r="C134" s="99">
        <v>12</v>
      </c>
      <c r="D134" s="346">
        <v>45260</v>
      </c>
      <c r="E134" s="2"/>
      <c r="F134" s="2" t="s">
        <v>2154</v>
      </c>
      <c r="G134" s="2"/>
      <c r="H134" s="2"/>
      <c r="I134" s="150"/>
    </row>
    <row r="135" spans="1:9" x14ac:dyDescent="0.2">
      <c r="A135" s="123" t="s">
        <v>2386</v>
      </c>
      <c r="B135" s="97" t="s">
        <v>2387</v>
      </c>
      <c r="C135" s="99">
        <v>6</v>
      </c>
      <c r="D135" s="346">
        <v>45260</v>
      </c>
      <c r="E135" s="2"/>
      <c r="F135" s="2" t="s">
        <v>2154</v>
      </c>
      <c r="G135" s="2"/>
      <c r="H135" s="2"/>
      <c r="I135" s="150"/>
    </row>
    <row r="136" spans="1:9" x14ac:dyDescent="0.2">
      <c r="A136" s="123" t="s">
        <v>2388</v>
      </c>
      <c r="B136" s="97" t="s">
        <v>2389</v>
      </c>
      <c r="C136" s="99">
        <v>12</v>
      </c>
      <c r="D136" s="346">
        <v>45260</v>
      </c>
      <c r="E136" s="2"/>
      <c r="F136" s="2" t="s">
        <v>2154</v>
      </c>
      <c r="G136" s="2"/>
      <c r="H136" s="2"/>
      <c r="I136" s="150"/>
    </row>
    <row r="137" spans="1:9" x14ac:dyDescent="0.2">
      <c r="A137" s="123" t="s">
        <v>2390</v>
      </c>
      <c r="B137" s="97" t="s">
        <v>2391</v>
      </c>
      <c r="C137" s="99">
        <v>13</v>
      </c>
      <c r="D137" s="346">
        <v>45260</v>
      </c>
      <c r="E137" s="2"/>
      <c r="F137" s="2" t="s">
        <v>2154</v>
      </c>
      <c r="G137" s="2"/>
      <c r="H137" s="2"/>
      <c r="I137" s="150"/>
    </row>
    <row r="138" spans="1:9" x14ac:dyDescent="0.2">
      <c r="A138" s="123" t="s">
        <v>2392</v>
      </c>
      <c r="B138" s="97" t="s">
        <v>2393</v>
      </c>
      <c r="C138" s="99">
        <v>9</v>
      </c>
      <c r="D138" s="346">
        <v>45260</v>
      </c>
      <c r="E138" s="2"/>
      <c r="F138" s="2" t="s">
        <v>2154</v>
      </c>
      <c r="G138" s="2"/>
      <c r="H138" s="2"/>
      <c r="I138" s="150"/>
    </row>
    <row r="139" spans="1:9" x14ac:dyDescent="0.2">
      <c r="A139" s="123" t="s">
        <v>2394</v>
      </c>
      <c r="B139" s="97" t="s">
        <v>2395</v>
      </c>
      <c r="C139" s="99">
        <v>7</v>
      </c>
      <c r="D139" s="346">
        <v>45260</v>
      </c>
      <c r="E139" s="2"/>
      <c r="F139" s="2" t="s">
        <v>2154</v>
      </c>
      <c r="G139" s="2"/>
      <c r="H139" s="2"/>
      <c r="I139" s="150"/>
    </row>
    <row r="140" spans="1:9" x14ac:dyDescent="0.2">
      <c r="A140" s="123" t="s">
        <v>2396</v>
      </c>
      <c r="B140" s="97" t="s">
        <v>2397</v>
      </c>
      <c r="C140" s="99">
        <v>12</v>
      </c>
      <c r="D140" s="346">
        <v>45260</v>
      </c>
      <c r="E140" s="2"/>
      <c r="F140" s="2" t="s">
        <v>2154</v>
      </c>
      <c r="G140" s="2"/>
      <c r="H140" s="2"/>
      <c r="I140" s="150"/>
    </row>
    <row r="141" spans="1:9" x14ac:dyDescent="0.2">
      <c r="A141" s="55" t="s">
        <v>2398</v>
      </c>
      <c r="B141" s="97" t="s">
        <v>2399</v>
      </c>
      <c r="C141" s="99">
        <v>12</v>
      </c>
      <c r="D141" s="346">
        <v>45260</v>
      </c>
      <c r="E141" s="2"/>
      <c r="F141" s="2" t="s">
        <v>2154</v>
      </c>
      <c r="G141" s="2"/>
      <c r="H141" s="2"/>
      <c r="I141" s="150"/>
    </row>
    <row r="142" spans="1:9" x14ac:dyDescent="0.2">
      <c r="A142" s="116" t="s">
        <v>2400</v>
      </c>
      <c r="B142" s="97" t="s">
        <v>2401</v>
      </c>
      <c r="C142" s="120">
        <v>7</v>
      </c>
      <c r="D142" s="346">
        <v>45230</v>
      </c>
      <c r="E142" s="2"/>
      <c r="F142" s="2" t="s">
        <v>2154</v>
      </c>
      <c r="G142" s="2"/>
      <c r="H142" s="2"/>
      <c r="I142" s="150"/>
    </row>
    <row r="143" spans="1:9" x14ac:dyDescent="0.2">
      <c r="A143" s="116" t="s">
        <v>2402</v>
      </c>
      <c r="B143" s="97" t="s">
        <v>2403</v>
      </c>
      <c r="C143" s="157">
        <v>8</v>
      </c>
      <c r="D143" s="346">
        <v>45230</v>
      </c>
      <c r="E143" s="2"/>
      <c r="F143" s="2" t="s">
        <v>2154</v>
      </c>
      <c r="G143" s="2"/>
      <c r="H143" s="2"/>
      <c r="I143" s="150"/>
    </row>
    <row r="144" spans="1:9" x14ac:dyDescent="0.2">
      <c r="A144" s="116" t="s">
        <v>2404</v>
      </c>
      <c r="B144" s="97" t="s">
        <v>2405</v>
      </c>
      <c r="C144" s="99">
        <v>6</v>
      </c>
      <c r="D144" s="346">
        <v>45230</v>
      </c>
      <c r="E144" s="2"/>
      <c r="F144" s="2" t="s">
        <v>2154</v>
      </c>
      <c r="G144" s="2"/>
      <c r="H144" s="2"/>
      <c r="I144" s="150"/>
    </row>
    <row r="145" spans="1:9" x14ac:dyDescent="0.2">
      <c r="A145" s="116" t="s">
        <v>2406</v>
      </c>
      <c r="B145" s="97" t="s">
        <v>2407</v>
      </c>
      <c r="C145" s="157">
        <v>8</v>
      </c>
      <c r="D145" s="346">
        <v>45230</v>
      </c>
      <c r="E145" s="2"/>
      <c r="F145" s="2" t="s">
        <v>2154</v>
      </c>
      <c r="G145" s="2"/>
      <c r="H145" s="2"/>
      <c r="I145" s="150"/>
    </row>
    <row r="146" spans="1:9" x14ac:dyDescent="0.2">
      <c r="A146" s="123" t="s">
        <v>2408</v>
      </c>
      <c r="B146" s="97" t="s">
        <v>2409</v>
      </c>
      <c r="C146" s="157">
        <v>22</v>
      </c>
      <c r="D146" s="346">
        <v>45230</v>
      </c>
      <c r="E146" s="2"/>
      <c r="F146" s="2"/>
      <c r="G146" s="2" t="s">
        <v>2154</v>
      </c>
      <c r="H146" s="2"/>
      <c r="I146" s="150" t="s">
        <v>2410</v>
      </c>
    </row>
    <row r="147" spans="1:9" x14ac:dyDescent="0.2">
      <c r="A147" s="123" t="s">
        <v>2411</v>
      </c>
      <c r="B147" s="97" t="s">
        <v>2412</v>
      </c>
      <c r="C147" s="157">
        <v>9</v>
      </c>
      <c r="D147" s="346">
        <v>45230</v>
      </c>
      <c r="E147" s="2"/>
      <c r="F147" s="2" t="s">
        <v>2154</v>
      </c>
      <c r="G147" s="2"/>
      <c r="H147" s="2"/>
      <c r="I147" s="150"/>
    </row>
    <row r="148" spans="1:9" x14ac:dyDescent="0.2">
      <c r="A148" s="123" t="s">
        <v>2413</v>
      </c>
      <c r="B148" s="97" t="s">
        <v>2414</v>
      </c>
      <c r="C148" s="99">
        <v>9</v>
      </c>
      <c r="D148" s="346">
        <v>45230</v>
      </c>
      <c r="E148" s="2"/>
      <c r="F148" s="2"/>
      <c r="G148" s="2" t="s">
        <v>2154</v>
      </c>
      <c r="H148" s="2"/>
      <c r="I148" s="150" t="s">
        <v>2415</v>
      </c>
    </row>
    <row r="149" spans="1:9" x14ac:dyDescent="0.2">
      <c r="A149" s="123" t="s">
        <v>2416</v>
      </c>
      <c r="B149" s="97" t="s">
        <v>2417</v>
      </c>
      <c r="C149" s="99">
        <v>10</v>
      </c>
      <c r="D149" s="346">
        <v>45230</v>
      </c>
      <c r="E149" s="2"/>
      <c r="F149" s="2" t="s">
        <v>2154</v>
      </c>
      <c r="G149" s="2"/>
      <c r="H149" s="2"/>
      <c r="I149" s="150"/>
    </row>
    <row r="150" spans="1:9" x14ac:dyDescent="0.2">
      <c r="A150" s="123" t="s">
        <v>2418</v>
      </c>
      <c r="B150" s="97" t="s">
        <v>2419</v>
      </c>
      <c r="C150" s="99">
        <v>10</v>
      </c>
      <c r="D150" s="346">
        <v>45230</v>
      </c>
      <c r="E150" s="2"/>
      <c r="F150" s="2" t="s">
        <v>2154</v>
      </c>
      <c r="G150" s="2"/>
      <c r="H150" s="2"/>
      <c r="I150" s="150"/>
    </row>
    <row r="151" spans="1:9" x14ac:dyDescent="0.2">
      <c r="A151" s="123" t="s">
        <v>2420</v>
      </c>
      <c r="B151" s="97" t="s">
        <v>2421</v>
      </c>
      <c r="C151" s="99">
        <v>13</v>
      </c>
      <c r="D151" s="346">
        <v>45230</v>
      </c>
      <c r="E151" s="2"/>
      <c r="F151" s="2" t="s">
        <v>2154</v>
      </c>
      <c r="G151" s="2"/>
      <c r="H151" s="2"/>
      <c r="I151" s="150"/>
    </row>
    <row r="152" spans="1:9" x14ac:dyDescent="0.2">
      <c r="A152" s="123" t="s">
        <v>2422</v>
      </c>
      <c r="B152" s="97" t="s">
        <v>2423</v>
      </c>
      <c r="C152" s="99">
        <v>13</v>
      </c>
      <c r="D152" s="346">
        <v>45230</v>
      </c>
      <c r="E152" s="2"/>
      <c r="F152" s="2" t="s">
        <v>2154</v>
      </c>
      <c r="G152" s="2"/>
      <c r="H152" s="2"/>
      <c r="I152" s="150"/>
    </row>
    <row r="153" spans="1:9" x14ac:dyDescent="0.2">
      <c r="A153" s="123" t="s">
        <v>2424</v>
      </c>
      <c r="B153" s="97" t="s">
        <v>2425</v>
      </c>
      <c r="C153" s="99">
        <v>14</v>
      </c>
      <c r="D153" s="346">
        <v>45230</v>
      </c>
      <c r="E153" s="2" t="s">
        <v>2154</v>
      </c>
      <c r="F153" s="2"/>
      <c r="G153" s="2"/>
      <c r="H153" s="2"/>
      <c r="I153" s="150" t="s">
        <v>2192</v>
      </c>
    </row>
    <row r="154" spans="1:9" x14ac:dyDescent="0.2">
      <c r="A154" s="123" t="s">
        <v>2426</v>
      </c>
      <c r="B154" s="97" t="s">
        <v>2427</v>
      </c>
      <c r="C154" s="99">
        <v>17</v>
      </c>
      <c r="D154" s="346">
        <v>45230</v>
      </c>
      <c r="E154" s="2"/>
      <c r="F154" s="2" t="s">
        <v>2154</v>
      </c>
      <c r="G154" s="2"/>
      <c r="H154" s="2"/>
      <c r="I154" s="150"/>
    </row>
    <row r="155" spans="1:9" x14ac:dyDescent="0.2">
      <c r="A155" s="126" t="s">
        <v>2428</v>
      </c>
      <c r="B155" s="119" t="s">
        <v>2429</v>
      </c>
      <c r="C155" s="120">
        <v>7</v>
      </c>
      <c r="D155" s="346">
        <v>45230</v>
      </c>
      <c r="E155" s="2"/>
      <c r="F155" s="2"/>
      <c r="G155" s="2" t="s">
        <v>2154</v>
      </c>
      <c r="H155" s="2"/>
      <c r="I155" s="150" t="s">
        <v>2430</v>
      </c>
    </row>
    <row r="156" spans="1:9" x14ac:dyDescent="0.2">
      <c r="A156" s="123" t="s">
        <v>2431</v>
      </c>
      <c r="B156" s="97" t="s">
        <v>2432</v>
      </c>
      <c r="C156" s="99">
        <v>5</v>
      </c>
      <c r="D156" s="346">
        <v>45169</v>
      </c>
      <c r="E156" s="2" t="s">
        <v>2154</v>
      </c>
      <c r="F156" s="2"/>
      <c r="G156" s="2"/>
      <c r="H156" s="2"/>
      <c r="I156" s="150" t="s">
        <v>2192</v>
      </c>
    </row>
    <row r="157" spans="1:9" x14ac:dyDescent="0.2">
      <c r="A157" s="123" t="s">
        <v>2433</v>
      </c>
      <c r="B157" s="97" t="s">
        <v>2434</v>
      </c>
      <c r="C157" s="99">
        <v>31</v>
      </c>
      <c r="D157" s="346">
        <v>45169</v>
      </c>
      <c r="E157" s="2" t="s">
        <v>2154</v>
      </c>
      <c r="F157" s="2"/>
      <c r="G157" s="2"/>
      <c r="H157" s="2"/>
      <c r="I157" s="150" t="s">
        <v>2435</v>
      </c>
    </row>
    <row r="158" spans="1:9" x14ac:dyDescent="0.2">
      <c r="A158" s="123" t="s">
        <v>2436</v>
      </c>
      <c r="B158" s="97" t="s">
        <v>2437</v>
      </c>
      <c r="C158" s="99">
        <v>9</v>
      </c>
      <c r="D158" s="346">
        <v>45169</v>
      </c>
      <c r="E158" s="2" t="s">
        <v>2154</v>
      </c>
      <c r="F158" s="2"/>
      <c r="G158" s="2"/>
      <c r="H158" s="2"/>
      <c r="I158" s="150"/>
    </row>
    <row r="159" spans="1:9" x14ac:dyDescent="0.2">
      <c r="A159" s="123" t="s">
        <v>2438</v>
      </c>
      <c r="B159" s="97" t="s">
        <v>2439</v>
      </c>
      <c r="C159" s="157">
        <v>8</v>
      </c>
      <c r="D159" s="346">
        <v>45077</v>
      </c>
      <c r="E159" s="2" t="s">
        <v>2154</v>
      </c>
      <c r="F159" s="2"/>
      <c r="G159" s="2"/>
      <c r="H159" s="2"/>
      <c r="I159" s="150" t="s">
        <v>2192</v>
      </c>
    </row>
    <row r="160" spans="1:9" x14ac:dyDescent="0.2">
      <c r="A160" s="123" t="s">
        <v>2440</v>
      </c>
      <c r="B160" s="97" t="s">
        <v>2441</v>
      </c>
      <c r="C160" s="157">
        <v>11</v>
      </c>
      <c r="D160" s="346">
        <v>45044</v>
      </c>
      <c r="E160" s="2" t="s">
        <v>2154</v>
      </c>
      <c r="F160" s="2"/>
      <c r="G160" s="2"/>
      <c r="H160" s="2"/>
      <c r="I160" s="150" t="s">
        <v>2192</v>
      </c>
    </row>
    <row r="161" spans="1:9" x14ac:dyDescent="0.2">
      <c r="A161" s="123" t="s">
        <v>2442</v>
      </c>
      <c r="B161" s="97" t="s">
        <v>2443</v>
      </c>
      <c r="C161" s="99">
        <v>6</v>
      </c>
      <c r="D161" s="346">
        <v>45044</v>
      </c>
      <c r="E161" s="2" t="s">
        <v>2154</v>
      </c>
      <c r="F161" s="2"/>
      <c r="G161" s="2"/>
      <c r="H161" s="2"/>
      <c r="I161" s="150" t="s">
        <v>2192</v>
      </c>
    </row>
    <row r="162" spans="1:9" x14ac:dyDescent="0.2">
      <c r="A162" s="123" t="s">
        <v>2444</v>
      </c>
      <c r="B162" s="97" t="s">
        <v>2445</v>
      </c>
      <c r="C162" s="99">
        <v>11</v>
      </c>
      <c r="D162" s="346">
        <v>44985</v>
      </c>
      <c r="E162" s="2"/>
      <c r="F162" s="2"/>
      <c r="G162" s="2" t="s">
        <v>2154</v>
      </c>
      <c r="H162" s="2"/>
      <c r="I162" s="150" t="s">
        <v>2446</v>
      </c>
    </row>
    <row r="163" spans="1:9" x14ac:dyDescent="0.2">
      <c r="A163" s="123" t="s">
        <v>2447</v>
      </c>
      <c r="B163" s="97" t="s">
        <v>2448</v>
      </c>
      <c r="C163" s="99">
        <v>20</v>
      </c>
      <c r="D163" s="346">
        <v>44985</v>
      </c>
      <c r="E163" s="2" t="s">
        <v>2154</v>
      </c>
      <c r="F163" s="2"/>
      <c r="G163" s="2"/>
      <c r="H163" s="2"/>
      <c r="I163" s="150" t="s">
        <v>2192</v>
      </c>
    </row>
    <row r="164" spans="1:9" x14ac:dyDescent="0.2">
      <c r="A164" s="123" t="s">
        <v>2449</v>
      </c>
      <c r="B164" s="97" t="s">
        <v>2450</v>
      </c>
      <c r="C164" s="99">
        <v>8</v>
      </c>
      <c r="D164" s="346">
        <v>44985</v>
      </c>
      <c r="E164" s="2" t="s">
        <v>2154</v>
      </c>
      <c r="F164" s="2"/>
      <c r="G164" s="2"/>
      <c r="H164" s="2"/>
      <c r="I164" s="150"/>
    </row>
    <row r="165" spans="1:9" x14ac:dyDescent="0.2">
      <c r="A165" s="123" t="s">
        <v>2451</v>
      </c>
      <c r="B165" s="127" t="s">
        <v>2452</v>
      </c>
      <c r="C165" s="99">
        <v>24</v>
      </c>
      <c r="D165" s="346">
        <v>44985</v>
      </c>
      <c r="E165" s="2"/>
      <c r="F165" s="2"/>
      <c r="G165" s="2" t="s">
        <v>2154</v>
      </c>
      <c r="H165" s="2"/>
      <c r="I165" s="150" t="s">
        <v>2453</v>
      </c>
    </row>
    <row r="166" spans="1:9" x14ac:dyDescent="0.2">
      <c r="A166" s="123" t="s">
        <v>2454</v>
      </c>
      <c r="B166" s="127" t="s">
        <v>2455</v>
      </c>
      <c r="C166" s="99">
        <v>8</v>
      </c>
      <c r="D166" s="346">
        <v>44985</v>
      </c>
      <c r="E166" s="2"/>
      <c r="F166" s="2"/>
      <c r="G166" s="2" t="s">
        <v>2154</v>
      </c>
      <c r="H166" s="2"/>
      <c r="I166" s="150" t="s">
        <v>2456</v>
      </c>
    </row>
    <row r="167" spans="1:9" x14ac:dyDescent="0.2">
      <c r="A167" s="55" t="s">
        <v>2457</v>
      </c>
      <c r="B167" s="127" t="s">
        <v>2458</v>
      </c>
      <c r="C167" s="99">
        <v>50</v>
      </c>
      <c r="D167" s="346">
        <v>44985</v>
      </c>
      <c r="E167" s="2" t="s">
        <v>2154</v>
      </c>
      <c r="F167" s="2"/>
      <c r="G167" s="2"/>
      <c r="H167" s="2"/>
      <c r="I167" s="114"/>
    </row>
    <row r="168" spans="1:9" x14ac:dyDescent="0.2">
      <c r="A168" s="203" t="s">
        <v>2459</v>
      </c>
      <c r="B168" s="119" t="s">
        <v>2460</v>
      </c>
      <c r="C168" s="120">
        <v>14</v>
      </c>
      <c r="D168" s="346">
        <v>44957</v>
      </c>
      <c r="E168" s="2" t="s">
        <v>2154</v>
      </c>
      <c r="F168" s="207"/>
      <c r="G168" s="190"/>
      <c r="H168" s="121"/>
      <c r="I168" s="151"/>
    </row>
    <row r="169" spans="1:9" x14ac:dyDescent="0.2">
      <c r="A169" s="55" t="s">
        <v>2461</v>
      </c>
      <c r="B169" s="55" t="s">
        <v>2462</v>
      </c>
      <c r="C169" s="157">
        <v>10</v>
      </c>
      <c r="D169" s="346">
        <v>44925</v>
      </c>
      <c r="E169" s="2" t="s">
        <v>2154</v>
      </c>
      <c r="F169" s="207"/>
      <c r="G169" s="65"/>
      <c r="H169" s="2"/>
      <c r="I169" s="150" t="s">
        <v>2463</v>
      </c>
    </row>
    <row r="170" spans="1:9" x14ac:dyDescent="0.2">
      <c r="A170" s="55" t="s">
        <v>2464</v>
      </c>
      <c r="B170" s="55" t="s">
        <v>2465</v>
      </c>
      <c r="C170" s="99">
        <v>6</v>
      </c>
      <c r="D170" s="346">
        <v>44925</v>
      </c>
      <c r="E170" s="2"/>
      <c r="F170" s="207"/>
      <c r="G170" s="65"/>
      <c r="H170" s="2" t="s">
        <v>2154</v>
      </c>
      <c r="I170" s="150" t="s">
        <v>2156</v>
      </c>
    </row>
    <row r="171" spans="1:9" x14ac:dyDescent="0.2">
      <c r="A171" s="55" t="s">
        <v>2466</v>
      </c>
      <c r="B171" s="55" t="s">
        <v>2467</v>
      </c>
      <c r="C171" s="157">
        <v>10</v>
      </c>
      <c r="D171" s="346">
        <v>44925</v>
      </c>
      <c r="E171" s="2" t="s">
        <v>2154</v>
      </c>
      <c r="F171" s="207"/>
      <c r="G171" s="65"/>
      <c r="H171" s="2"/>
      <c r="I171" s="150"/>
    </row>
    <row r="172" spans="1:9" x14ac:dyDescent="0.2">
      <c r="A172" s="55" t="s">
        <v>2468</v>
      </c>
      <c r="B172" s="55" t="s">
        <v>2469</v>
      </c>
      <c r="C172" s="157">
        <v>7</v>
      </c>
      <c r="D172" s="346">
        <v>44925</v>
      </c>
      <c r="E172" s="2"/>
      <c r="F172" s="207"/>
      <c r="G172" s="65"/>
      <c r="H172" s="2" t="s">
        <v>2154</v>
      </c>
      <c r="I172" s="150" t="s">
        <v>2156</v>
      </c>
    </row>
    <row r="173" spans="1:9" x14ac:dyDescent="0.2">
      <c r="A173" s="55" t="s">
        <v>2470</v>
      </c>
      <c r="B173" s="55" t="s">
        <v>2471</v>
      </c>
      <c r="C173" s="157">
        <v>6</v>
      </c>
      <c r="D173" s="346">
        <v>44925</v>
      </c>
      <c r="E173" s="2" t="s">
        <v>2154</v>
      </c>
      <c r="F173" s="207"/>
      <c r="G173" s="65"/>
      <c r="H173" s="2"/>
      <c r="I173" s="150"/>
    </row>
    <row r="174" spans="1:9" x14ac:dyDescent="0.2">
      <c r="A174" s="55" t="s">
        <v>2472</v>
      </c>
      <c r="B174" s="55" t="s">
        <v>2473</v>
      </c>
      <c r="C174" s="157">
        <v>11</v>
      </c>
      <c r="D174" s="346">
        <v>44925</v>
      </c>
      <c r="E174" s="2" t="s">
        <v>2154</v>
      </c>
      <c r="F174" s="207"/>
      <c r="G174" s="65"/>
      <c r="H174" s="2"/>
      <c r="I174" s="150"/>
    </row>
    <row r="175" spans="1:9" x14ac:dyDescent="0.2">
      <c r="A175" s="55" t="s">
        <v>2474</v>
      </c>
      <c r="B175" s="55" t="s">
        <v>2475</v>
      </c>
      <c r="C175" s="157">
        <v>6</v>
      </c>
      <c r="D175" s="346">
        <v>44925</v>
      </c>
      <c r="E175" s="2"/>
      <c r="F175" s="207"/>
      <c r="G175" s="65"/>
      <c r="H175" s="2" t="s">
        <v>2154</v>
      </c>
      <c r="I175" s="150" t="s">
        <v>2156</v>
      </c>
    </row>
    <row r="176" spans="1:9" x14ac:dyDescent="0.2">
      <c r="A176" s="55" t="s">
        <v>2476</v>
      </c>
      <c r="B176" s="55" t="s">
        <v>2477</v>
      </c>
      <c r="C176" s="157">
        <v>5</v>
      </c>
      <c r="D176" s="346">
        <v>44925</v>
      </c>
      <c r="E176" s="2"/>
      <c r="F176" s="207"/>
      <c r="G176" s="65" t="s">
        <v>2154</v>
      </c>
      <c r="H176" s="2"/>
      <c r="I176" s="150" t="s">
        <v>2478</v>
      </c>
    </row>
    <row r="177" spans="1:9" x14ac:dyDescent="0.2">
      <c r="A177" s="55" t="s">
        <v>2479</v>
      </c>
      <c r="B177" s="55" t="s">
        <v>2480</v>
      </c>
      <c r="C177" s="157">
        <v>7</v>
      </c>
      <c r="D177" s="346">
        <v>44925</v>
      </c>
      <c r="E177" s="2"/>
      <c r="F177" s="207" t="s">
        <v>2154</v>
      </c>
      <c r="G177" s="65"/>
      <c r="H177" s="2"/>
      <c r="I177" s="150"/>
    </row>
    <row r="178" spans="1:9" x14ac:dyDescent="0.2">
      <c r="A178" s="55" t="s">
        <v>2481</v>
      </c>
      <c r="B178" s="55" t="s">
        <v>2482</v>
      </c>
      <c r="C178" s="157">
        <v>12</v>
      </c>
      <c r="D178" s="346">
        <v>44895</v>
      </c>
      <c r="E178" s="2"/>
      <c r="F178" s="207" t="s">
        <v>2154</v>
      </c>
      <c r="G178" s="65"/>
      <c r="H178" s="2"/>
      <c r="I178" s="150"/>
    </row>
    <row r="179" spans="1:9" x14ac:dyDescent="0.2">
      <c r="A179" s="55" t="s">
        <v>2483</v>
      </c>
      <c r="B179" s="55" t="s">
        <v>2484</v>
      </c>
      <c r="C179" s="157">
        <v>51</v>
      </c>
      <c r="D179" s="346">
        <v>44895</v>
      </c>
      <c r="E179" s="2"/>
      <c r="F179" s="207"/>
      <c r="G179" s="65" t="s">
        <v>2154</v>
      </c>
      <c r="H179" s="2"/>
      <c r="I179" s="150" t="s">
        <v>2485</v>
      </c>
    </row>
    <row r="180" spans="1:9" x14ac:dyDescent="0.2">
      <c r="A180" s="55" t="s">
        <v>2486</v>
      </c>
      <c r="B180" s="55" t="s">
        <v>2487</v>
      </c>
      <c r="C180" s="99">
        <v>26</v>
      </c>
      <c r="D180" s="346">
        <v>44895</v>
      </c>
      <c r="E180" s="2"/>
      <c r="F180" s="207"/>
      <c r="G180" s="65"/>
      <c r="H180" s="2" t="s">
        <v>2154</v>
      </c>
      <c r="I180" s="150" t="s">
        <v>2156</v>
      </c>
    </row>
    <row r="181" spans="1:9" x14ac:dyDescent="0.2">
      <c r="A181" s="55" t="s">
        <v>2488</v>
      </c>
      <c r="B181" s="55" t="s">
        <v>2489</v>
      </c>
      <c r="C181" s="99">
        <v>5</v>
      </c>
      <c r="D181" s="346">
        <v>44895</v>
      </c>
      <c r="E181" s="2"/>
      <c r="F181" s="207" t="s">
        <v>2154</v>
      </c>
      <c r="G181" s="65"/>
      <c r="H181" s="2"/>
      <c r="I181" s="150"/>
    </row>
    <row r="182" spans="1:9" x14ac:dyDescent="0.2">
      <c r="A182" s="55" t="s">
        <v>2490</v>
      </c>
      <c r="B182" s="55" t="s">
        <v>2491</v>
      </c>
      <c r="C182" s="99">
        <v>8</v>
      </c>
      <c r="D182" s="346">
        <v>44895</v>
      </c>
      <c r="E182" s="2"/>
      <c r="F182" s="207" t="s">
        <v>2154</v>
      </c>
      <c r="G182" s="65"/>
      <c r="H182" s="2"/>
      <c r="I182" s="150"/>
    </row>
    <row r="183" spans="1:9" x14ac:dyDescent="0.2">
      <c r="A183" s="116" t="s">
        <v>2492</v>
      </c>
      <c r="B183" s="55" t="s">
        <v>2493</v>
      </c>
      <c r="C183" s="99">
        <v>6</v>
      </c>
      <c r="D183" s="346">
        <v>44895</v>
      </c>
      <c r="E183" s="2"/>
      <c r="F183" s="207" t="s">
        <v>2154</v>
      </c>
      <c r="G183" s="65"/>
      <c r="H183" s="2"/>
      <c r="I183" s="150"/>
    </row>
    <row r="184" spans="1:9" x14ac:dyDescent="0.2">
      <c r="A184" s="55" t="s">
        <v>2494</v>
      </c>
      <c r="B184" s="97" t="s">
        <v>2495</v>
      </c>
      <c r="C184" s="99">
        <v>8</v>
      </c>
      <c r="D184" s="346">
        <v>44865</v>
      </c>
      <c r="E184" s="2"/>
      <c r="F184" s="207" t="s">
        <v>2154</v>
      </c>
      <c r="G184" s="65"/>
      <c r="H184" s="2"/>
      <c r="I184" s="150"/>
    </row>
    <row r="185" spans="1:9" x14ac:dyDescent="0.2">
      <c r="A185" s="55" t="s">
        <v>2496</v>
      </c>
      <c r="B185" s="55" t="s">
        <v>2497</v>
      </c>
      <c r="C185" s="347">
        <v>7</v>
      </c>
      <c r="D185" s="346">
        <v>44865</v>
      </c>
      <c r="E185" s="2"/>
      <c r="F185" s="207"/>
      <c r="G185" s="65" t="s">
        <v>2154</v>
      </c>
      <c r="H185" s="2"/>
      <c r="I185" s="150" t="s">
        <v>2498</v>
      </c>
    </row>
    <row r="186" spans="1:9" x14ac:dyDescent="0.2">
      <c r="A186" s="55" t="s">
        <v>2499</v>
      </c>
      <c r="B186" s="55" t="s">
        <v>2500</v>
      </c>
      <c r="C186" s="99">
        <v>9</v>
      </c>
      <c r="D186" s="346">
        <v>44865</v>
      </c>
      <c r="E186" s="2"/>
      <c r="F186" s="207" t="s">
        <v>2154</v>
      </c>
      <c r="G186" s="65"/>
      <c r="H186" s="2"/>
      <c r="I186" s="150"/>
    </row>
    <row r="187" spans="1:9" x14ac:dyDescent="0.2">
      <c r="A187" s="55" t="s">
        <v>2501</v>
      </c>
      <c r="B187" s="55" t="s">
        <v>2502</v>
      </c>
      <c r="C187" s="99">
        <v>10</v>
      </c>
      <c r="D187" s="346">
        <v>44834</v>
      </c>
      <c r="E187" s="2"/>
      <c r="F187" s="207" t="s">
        <v>2154</v>
      </c>
      <c r="G187" s="65"/>
      <c r="H187" s="2"/>
      <c r="I187" s="150"/>
    </row>
    <row r="188" spans="1:9" x14ac:dyDescent="0.2">
      <c r="A188" s="55" t="s">
        <v>2503</v>
      </c>
      <c r="B188" s="55" t="s">
        <v>2504</v>
      </c>
      <c r="C188" s="99">
        <v>11</v>
      </c>
      <c r="D188" s="346">
        <v>44834</v>
      </c>
      <c r="E188" s="2"/>
      <c r="F188" s="207" t="s">
        <v>2154</v>
      </c>
      <c r="G188" s="65"/>
      <c r="H188" s="2"/>
      <c r="I188" s="150"/>
    </row>
    <row r="189" spans="1:9" x14ac:dyDescent="0.2">
      <c r="A189" s="55" t="s">
        <v>2505</v>
      </c>
      <c r="B189" s="55" t="s">
        <v>2506</v>
      </c>
      <c r="C189" s="99">
        <v>12</v>
      </c>
      <c r="D189" s="346">
        <v>44834</v>
      </c>
      <c r="E189" s="2"/>
      <c r="F189" s="207" t="s">
        <v>2154</v>
      </c>
      <c r="G189" s="65"/>
      <c r="H189" s="2"/>
      <c r="I189" s="150"/>
    </row>
    <row r="190" spans="1:9" x14ac:dyDescent="0.2">
      <c r="A190" s="55" t="s">
        <v>2507</v>
      </c>
      <c r="B190" s="55" t="s">
        <v>2508</v>
      </c>
      <c r="C190" s="99">
        <v>10</v>
      </c>
      <c r="D190" s="346">
        <v>44834</v>
      </c>
      <c r="E190" s="2"/>
      <c r="F190" s="207" t="s">
        <v>2154</v>
      </c>
      <c r="G190" s="65"/>
      <c r="H190" s="2"/>
      <c r="I190" s="150"/>
    </row>
    <row r="191" spans="1:9" x14ac:dyDescent="0.2">
      <c r="A191" s="55" t="s">
        <v>2509</v>
      </c>
      <c r="B191" s="55" t="s">
        <v>2510</v>
      </c>
      <c r="C191" s="99">
        <v>11</v>
      </c>
      <c r="D191" s="346">
        <v>44834</v>
      </c>
      <c r="E191" s="2"/>
      <c r="F191" s="207" t="s">
        <v>2154</v>
      </c>
      <c r="G191" s="65"/>
      <c r="H191" s="2"/>
      <c r="I191" s="150"/>
    </row>
    <row r="192" spans="1:9" x14ac:dyDescent="0.2">
      <c r="A192" s="55" t="s">
        <v>2511</v>
      </c>
      <c r="B192" s="55" t="s">
        <v>2512</v>
      </c>
      <c r="C192" s="99">
        <v>5</v>
      </c>
      <c r="D192" s="346">
        <v>44834</v>
      </c>
      <c r="E192" s="2"/>
      <c r="F192" s="207"/>
      <c r="G192" s="65" t="s">
        <v>2154</v>
      </c>
      <c r="H192" s="2"/>
      <c r="I192" s="150" t="s">
        <v>2513</v>
      </c>
    </row>
    <row r="193" spans="1:9" x14ac:dyDescent="0.2">
      <c r="A193" s="55" t="s">
        <v>2514</v>
      </c>
      <c r="B193" s="55" t="s">
        <v>2515</v>
      </c>
      <c r="C193" s="347">
        <v>6</v>
      </c>
      <c r="D193" s="346">
        <v>44834</v>
      </c>
      <c r="E193" s="2"/>
      <c r="F193" s="207" t="s">
        <v>2154</v>
      </c>
      <c r="G193" s="65"/>
      <c r="H193" s="2"/>
      <c r="I193" s="150"/>
    </row>
    <row r="194" spans="1:9" x14ac:dyDescent="0.2">
      <c r="A194" s="55" t="s">
        <v>2516</v>
      </c>
      <c r="B194" s="55" t="s">
        <v>2517</v>
      </c>
      <c r="C194" s="347">
        <v>35</v>
      </c>
      <c r="D194" s="346">
        <v>44804</v>
      </c>
      <c r="E194" s="207" t="s">
        <v>2154</v>
      </c>
      <c r="F194" s="150"/>
      <c r="G194" s="65"/>
      <c r="H194" s="2"/>
      <c r="I194" s="150"/>
    </row>
    <row r="195" spans="1:9" x14ac:dyDescent="0.2">
      <c r="A195" s="55" t="s">
        <v>2518</v>
      </c>
      <c r="B195" s="55" t="s">
        <v>2519</v>
      </c>
      <c r="C195" s="347">
        <v>6</v>
      </c>
      <c r="D195" s="346">
        <v>44771</v>
      </c>
      <c r="E195" s="2"/>
      <c r="F195" s="207"/>
      <c r="G195" s="65" t="s">
        <v>2154</v>
      </c>
      <c r="H195" s="2"/>
      <c r="I195" s="150" t="s">
        <v>2520</v>
      </c>
    </row>
    <row r="196" spans="1:9" x14ac:dyDescent="0.2">
      <c r="A196" s="55" t="s">
        <v>2521</v>
      </c>
      <c r="B196" s="55" t="s">
        <v>2522</v>
      </c>
      <c r="C196" s="347">
        <v>11</v>
      </c>
      <c r="D196" s="346">
        <v>44771</v>
      </c>
      <c r="E196" s="2" t="s">
        <v>2154</v>
      </c>
      <c r="F196" s="207"/>
      <c r="G196" s="65"/>
      <c r="H196" s="2"/>
      <c r="I196" s="150" t="s">
        <v>2192</v>
      </c>
    </row>
    <row r="197" spans="1:9" x14ac:dyDescent="0.2">
      <c r="A197" s="55" t="s">
        <v>2523</v>
      </c>
      <c r="B197" s="55" t="s">
        <v>2524</v>
      </c>
      <c r="C197" s="347">
        <v>11</v>
      </c>
      <c r="D197" s="346">
        <v>44771</v>
      </c>
      <c r="E197" s="2"/>
      <c r="F197" s="207"/>
      <c r="G197" s="65" t="s">
        <v>2154</v>
      </c>
      <c r="H197" s="2"/>
      <c r="I197" s="150" t="s">
        <v>2525</v>
      </c>
    </row>
    <row r="198" spans="1:9" x14ac:dyDescent="0.2">
      <c r="A198" s="55" t="s">
        <v>2526</v>
      </c>
      <c r="B198" s="55" t="s">
        <v>2527</v>
      </c>
      <c r="C198" s="347">
        <v>7</v>
      </c>
      <c r="D198" s="346">
        <v>44712</v>
      </c>
      <c r="E198" s="2"/>
      <c r="F198" s="207"/>
      <c r="G198" s="65" t="s">
        <v>2154</v>
      </c>
      <c r="H198" s="2"/>
      <c r="I198" s="150" t="s">
        <v>2528</v>
      </c>
    </row>
    <row r="199" spans="1:9" x14ac:dyDescent="0.2">
      <c r="A199" s="55" t="s">
        <v>2529</v>
      </c>
      <c r="B199" s="55" t="s">
        <v>2530</v>
      </c>
      <c r="C199" s="347">
        <v>9</v>
      </c>
      <c r="D199" s="346">
        <v>44681</v>
      </c>
      <c r="E199" s="2"/>
      <c r="F199" s="207"/>
      <c r="G199" s="65" t="s">
        <v>2154</v>
      </c>
      <c r="H199" s="2"/>
      <c r="I199" s="150" t="s">
        <v>2531</v>
      </c>
    </row>
    <row r="200" spans="1:9" x14ac:dyDescent="0.2">
      <c r="A200" s="55" t="s">
        <v>2532</v>
      </c>
      <c r="B200" s="55" t="s">
        <v>2533</v>
      </c>
      <c r="C200" s="347">
        <v>11</v>
      </c>
      <c r="D200" s="346">
        <v>44681</v>
      </c>
      <c r="E200" s="2"/>
      <c r="F200" s="207"/>
      <c r="G200" s="65" t="s">
        <v>2154</v>
      </c>
      <c r="H200" s="2"/>
      <c r="I200" s="150" t="s">
        <v>2534</v>
      </c>
    </row>
    <row r="201" spans="1:9" x14ac:dyDescent="0.2">
      <c r="A201" s="55" t="s">
        <v>2535</v>
      </c>
      <c r="B201" s="55" t="s">
        <v>2536</v>
      </c>
      <c r="C201" s="347">
        <v>5</v>
      </c>
      <c r="D201" s="346">
        <v>44681</v>
      </c>
      <c r="E201" s="2"/>
      <c r="F201" s="207"/>
      <c r="G201" s="65" t="s">
        <v>2154</v>
      </c>
      <c r="H201" s="2"/>
      <c r="I201" s="150" t="s">
        <v>2537</v>
      </c>
    </row>
    <row r="202" spans="1:9" x14ac:dyDescent="0.2">
      <c r="A202" s="55" t="s">
        <v>2538</v>
      </c>
      <c r="B202" s="55" t="s">
        <v>2539</v>
      </c>
      <c r="C202" s="347">
        <v>29</v>
      </c>
      <c r="D202" s="346">
        <v>44681</v>
      </c>
      <c r="E202" s="2"/>
      <c r="F202" s="207"/>
      <c r="G202" s="65" t="s">
        <v>2154</v>
      </c>
      <c r="H202" s="2"/>
      <c r="I202" s="150" t="s">
        <v>2540</v>
      </c>
    </row>
    <row r="203" spans="1:9" x14ac:dyDescent="0.2">
      <c r="A203" s="55" t="s">
        <v>2541</v>
      </c>
      <c r="B203" s="55" t="s">
        <v>2542</v>
      </c>
      <c r="C203" s="347">
        <v>8</v>
      </c>
      <c r="D203" s="346">
        <v>44620</v>
      </c>
      <c r="E203" s="2"/>
      <c r="F203" s="207"/>
      <c r="G203" s="65" t="s">
        <v>2154</v>
      </c>
      <c r="H203" s="2"/>
      <c r="I203" s="150" t="s">
        <v>2543</v>
      </c>
    </row>
    <row r="204" spans="1:9" x14ac:dyDescent="0.2">
      <c r="A204" s="55" t="s">
        <v>2544</v>
      </c>
      <c r="B204" s="55" t="s">
        <v>2545</v>
      </c>
      <c r="C204" s="347">
        <v>20</v>
      </c>
      <c r="D204" s="346">
        <v>44620</v>
      </c>
      <c r="E204" s="2" t="s">
        <v>2154</v>
      </c>
      <c r="F204" s="207"/>
      <c r="G204" s="65"/>
      <c r="H204" s="2"/>
      <c r="I204" s="150"/>
    </row>
    <row r="205" spans="1:9" x14ac:dyDescent="0.2">
      <c r="A205" s="55" t="s">
        <v>2546</v>
      </c>
      <c r="B205" s="55" t="s">
        <v>2547</v>
      </c>
      <c r="C205" s="347">
        <v>11</v>
      </c>
      <c r="D205" s="346">
        <v>44592</v>
      </c>
      <c r="E205" s="2"/>
      <c r="F205" s="207"/>
      <c r="G205" s="65" t="s">
        <v>2154</v>
      </c>
      <c r="H205" s="2"/>
      <c r="I205" s="150" t="s">
        <v>2548</v>
      </c>
    </row>
    <row r="206" spans="1:9" x14ac:dyDescent="0.2">
      <c r="A206" s="123" t="s">
        <v>2549</v>
      </c>
      <c r="B206" s="127" t="s">
        <v>732</v>
      </c>
      <c r="C206" s="347">
        <v>11</v>
      </c>
      <c r="D206" s="346">
        <v>44592</v>
      </c>
      <c r="E206" s="2"/>
      <c r="F206" s="207"/>
      <c r="G206" s="65" t="s">
        <v>2154</v>
      </c>
      <c r="H206" s="2"/>
      <c r="I206" s="150" t="s">
        <v>2550</v>
      </c>
    </row>
    <row r="207" spans="1:9" x14ac:dyDescent="0.2">
      <c r="A207" s="116" t="s">
        <v>2551</v>
      </c>
      <c r="B207" s="127" t="s">
        <v>2552</v>
      </c>
      <c r="C207" s="347">
        <v>6</v>
      </c>
      <c r="D207" s="346">
        <v>44592</v>
      </c>
      <c r="E207" s="2"/>
      <c r="F207" s="207"/>
      <c r="G207" s="65" t="s">
        <v>2154</v>
      </c>
      <c r="H207" s="2"/>
      <c r="I207" s="150" t="s">
        <v>2553</v>
      </c>
    </row>
    <row r="208" spans="1:9" x14ac:dyDescent="0.2">
      <c r="A208" s="55" t="s">
        <v>2554</v>
      </c>
      <c r="B208" s="55" t="s">
        <v>2555</v>
      </c>
      <c r="C208" s="347">
        <v>6</v>
      </c>
      <c r="D208" s="346">
        <v>44561</v>
      </c>
      <c r="E208" s="2" t="s">
        <v>2154</v>
      </c>
      <c r="F208" s="207"/>
      <c r="G208" s="65"/>
      <c r="H208" s="2"/>
      <c r="I208" s="150"/>
    </row>
    <row r="209" spans="1:9" x14ac:dyDescent="0.2">
      <c r="A209" s="123" t="s">
        <v>2556</v>
      </c>
      <c r="B209" s="127" t="s">
        <v>2557</v>
      </c>
      <c r="C209" s="347">
        <v>10</v>
      </c>
      <c r="D209" s="346">
        <v>44561</v>
      </c>
      <c r="E209" s="2"/>
      <c r="F209" s="207"/>
      <c r="G209" s="65" t="s">
        <v>2154</v>
      </c>
      <c r="H209" s="2"/>
      <c r="I209" s="150" t="s">
        <v>2558</v>
      </c>
    </row>
    <row r="210" spans="1:9" x14ac:dyDescent="0.2">
      <c r="A210" s="55" t="s">
        <v>2559</v>
      </c>
      <c r="B210" s="127" t="s">
        <v>2560</v>
      </c>
      <c r="C210" s="347">
        <v>9</v>
      </c>
      <c r="D210" s="346">
        <v>44561</v>
      </c>
      <c r="E210" s="2"/>
      <c r="F210" s="207" t="s">
        <v>2154</v>
      </c>
      <c r="G210" s="65"/>
      <c r="H210" s="2"/>
      <c r="I210" s="150"/>
    </row>
    <row r="211" spans="1:9" x14ac:dyDescent="0.2">
      <c r="A211" s="123" t="s">
        <v>2561</v>
      </c>
      <c r="B211" s="97" t="s">
        <v>2562</v>
      </c>
      <c r="C211" s="99">
        <v>11</v>
      </c>
      <c r="D211" s="346">
        <v>44561</v>
      </c>
      <c r="E211" s="2"/>
      <c r="F211" s="207"/>
      <c r="G211" s="65" t="s">
        <v>2154</v>
      </c>
      <c r="H211" s="2"/>
      <c r="I211" s="150" t="s">
        <v>2563</v>
      </c>
    </row>
    <row r="212" spans="1:9" x14ac:dyDescent="0.2">
      <c r="A212" s="55" t="s">
        <v>2564</v>
      </c>
      <c r="B212" s="97" t="s">
        <v>2565</v>
      </c>
      <c r="C212" s="99">
        <v>16</v>
      </c>
      <c r="D212" s="346">
        <v>44561</v>
      </c>
      <c r="E212" s="207"/>
      <c r="F212" s="207" t="s">
        <v>2154</v>
      </c>
      <c r="G212" s="65"/>
      <c r="H212" s="2"/>
      <c r="I212" s="150"/>
    </row>
    <row r="213" spans="1:9" x14ac:dyDescent="0.2">
      <c r="A213" s="55" t="s">
        <v>2566</v>
      </c>
      <c r="B213" s="97" t="s">
        <v>2567</v>
      </c>
      <c r="C213" s="99">
        <v>10</v>
      </c>
      <c r="D213" s="346">
        <v>44561</v>
      </c>
      <c r="E213" s="2" t="s">
        <v>2154</v>
      </c>
      <c r="F213" s="207"/>
      <c r="G213" s="65"/>
      <c r="H213" s="2"/>
      <c r="I213" s="150"/>
    </row>
    <row r="214" spans="1:9" x14ac:dyDescent="0.2">
      <c r="A214" s="123" t="s">
        <v>2568</v>
      </c>
      <c r="B214" s="97" t="s">
        <v>2569</v>
      </c>
      <c r="C214" s="99">
        <v>8</v>
      </c>
      <c r="D214" s="346">
        <v>44530</v>
      </c>
      <c r="E214" s="2"/>
      <c r="F214" s="207" t="s">
        <v>2154</v>
      </c>
      <c r="G214" s="65"/>
      <c r="H214" s="2"/>
      <c r="I214" s="150"/>
    </row>
    <row r="215" spans="1:9" x14ac:dyDescent="0.2">
      <c r="A215" s="116" t="s">
        <v>2570</v>
      </c>
      <c r="B215" s="97" t="s">
        <v>2571</v>
      </c>
      <c r="C215" s="99">
        <v>6</v>
      </c>
      <c r="D215" s="346">
        <v>44530</v>
      </c>
      <c r="E215" s="2"/>
      <c r="F215" s="207" t="s">
        <v>2154</v>
      </c>
      <c r="G215" s="65"/>
      <c r="H215" s="2"/>
      <c r="I215" s="150"/>
    </row>
    <row r="216" spans="1:9" x14ac:dyDescent="0.2">
      <c r="A216" s="116" t="s">
        <v>2572</v>
      </c>
      <c r="B216" s="97" t="s">
        <v>2573</v>
      </c>
      <c r="C216" s="99">
        <v>7</v>
      </c>
      <c r="D216" s="346">
        <v>44530</v>
      </c>
      <c r="E216" s="2"/>
      <c r="F216" s="207"/>
      <c r="G216" s="65"/>
      <c r="H216" s="2" t="s">
        <v>2154</v>
      </c>
      <c r="I216" s="150" t="s">
        <v>2574</v>
      </c>
    </row>
    <row r="217" spans="1:9" x14ac:dyDescent="0.2">
      <c r="A217" s="116" t="s">
        <v>2575</v>
      </c>
      <c r="B217" s="97" t="s">
        <v>2576</v>
      </c>
      <c r="C217" s="99">
        <v>7</v>
      </c>
      <c r="D217" s="346">
        <v>44530</v>
      </c>
      <c r="E217" s="2"/>
      <c r="F217" s="207"/>
      <c r="G217" s="65" t="s">
        <v>2154</v>
      </c>
      <c r="H217" s="2"/>
      <c r="I217" s="150" t="s">
        <v>2577</v>
      </c>
    </row>
    <row r="218" spans="1:9" x14ac:dyDescent="0.2">
      <c r="A218" s="116" t="s">
        <v>2578</v>
      </c>
      <c r="B218" s="97" t="s">
        <v>2579</v>
      </c>
      <c r="C218" s="157">
        <v>5</v>
      </c>
      <c r="D218" s="346">
        <v>44530</v>
      </c>
      <c r="E218" s="2"/>
      <c r="F218" s="207" t="s">
        <v>2154</v>
      </c>
      <c r="G218" s="65"/>
      <c r="H218" s="2"/>
      <c r="I218" s="150"/>
    </row>
    <row r="219" spans="1:9" x14ac:dyDescent="0.2">
      <c r="A219" s="55" t="s">
        <v>2580</v>
      </c>
      <c r="B219" s="97" t="s">
        <v>2581</v>
      </c>
      <c r="C219" s="99">
        <v>10</v>
      </c>
      <c r="D219" s="346">
        <v>44530</v>
      </c>
      <c r="E219" s="2"/>
      <c r="F219" s="207" t="s">
        <v>2154</v>
      </c>
      <c r="G219" s="65"/>
      <c r="H219" s="2"/>
      <c r="I219" s="150"/>
    </row>
    <row r="220" spans="1:9" x14ac:dyDescent="0.2">
      <c r="A220" s="116" t="s">
        <v>2582</v>
      </c>
      <c r="B220" s="97" t="s">
        <v>2583</v>
      </c>
      <c r="C220" s="99">
        <v>5</v>
      </c>
      <c r="D220" s="346">
        <v>44530</v>
      </c>
      <c r="E220" s="2"/>
      <c r="F220" s="207" t="s">
        <v>2154</v>
      </c>
      <c r="G220" s="65"/>
      <c r="H220" s="2"/>
      <c r="I220" s="150"/>
    </row>
    <row r="221" spans="1:9" x14ac:dyDescent="0.2">
      <c r="A221" s="123" t="s">
        <v>2584</v>
      </c>
      <c r="B221" s="97" t="s">
        <v>2585</v>
      </c>
      <c r="C221" s="99">
        <v>8</v>
      </c>
      <c r="D221" s="346">
        <v>44530</v>
      </c>
      <c r="E221" s="2"/>
      <c r="F221" s="207" t="s">
        <v>2154</v>
      </c>
      <c r="G221" s="65"/>
      <c r="H221" s="2"/>
      <c r="I221" s="150"/>
    </row>
    <row r="222" spans="1:9" x14ac:dyDescent="0.2">
      <c r="A222" s="123" t="s">
        <v>2586</v>
      </c>
      <c r="B222" s="97" t="s">
        <v>2587</v>
      </c>
      <c r="C222" s="99">
        <v>7</v>
      </c>
      <c r="D222" s="346">
        <v>44530</v>
      </c>
      <c r="E222" s="2"/>
      <c r="F222" s="207" t="s">
        <v>2154</v>
      </c>
      <c r="G222" s="65"/>
      <c r="H222" s="2"/>
      <c r="I222" s="150"/>
    </row>
    <row r="223" spans="1:9" x14ac:dyDescent="0.2">
      <c r="A223" s="123" t="s">
        <v>2588</v>
      </c>
      <c r="B223" s="97" t="s">
        <v>2589</v>
      </c>
      <c r="C223" s="99">
        <v>8</v>
      </c>
      <c r="D223" s="346">
        <v>44530</v>
      </c>
      <c r="E223" s="2"/>
      <c r="F223" s="207" t="s">
        <v>2154</v>
      </c>
      <c r="G223" s="65"/>
      <c r="H223" s="2"/>
      <c r="I223" s="150"/>
    </row>
    <row r="224" spans="1:9" x14ac:dyDescent="0.2">
      <c r="A224" s="126" t="s">
        <v>2590</v>
      </c>
      <c r="B224" s="119" t="s">
        <v>2591</v>
      </c>
      <c r="C224" s="120">
        <v>13</v>
      </c>
      <c r="D224" s="346">
        <v>44530</v>
      </c>
      <c r="E224" s="2"/>
      <c r="F224" s="207" t="s">
        <v>2154</v>
      </c>
      <c r="G224" s="65"/>
      <c r="H224" s="2"/>
      <c r="I224" s="150"/>
    </row>
    <row r="225" spans="1:9" x14ac:dyDescent="0.2">
      <c r="A225" s="123" t="s">
        <v>2592</v>
      </c>
      <c r="B225" s="97" t="s">
        <v>2593</v>
      </c>
      <c r="C225" s="99">
        <v>7</v>
      </c>
      <c r="D225" s="346">
        <v>44530</v>
      </c>
      <c r="E225" s="2"/>
      <c r="F225" s="207" t="s">
        <v>2154</v>
      </c>
      <c r="G225" s="65"/>
      <c r="H225" s="2"/>
      <c r="I225" s="150"/>
    </row>
    <row r="226" spans="1:9" x14ac:dyDescent="0.2">
      <c r="A226" s="123" t="s">
        <v>2594</v>
      </c>
      <c r="B226" s="97" t="s">
        <v>2595</v>
      </c>
      <c r="C226" s="99">
        <v>10</v>
      </c>
      <c r="D226" s="346">
        <v>44530</v>
      </c>
      <c r="E226" s="2"/>
      <c r="F226" s="207" t="s">
        <v>2154</v>
      </c>
      <c r="G226" s="65"/>
      <c r="H226" s="2"/>
      <c r="I226" s="150"/>
    </row>
    <row r="227" spans="1:9" x14ac:dyDescent="0.2">
      <c r="A227" s="55" t="s">
        <v>2596</v>
      </c>
      <c r="B227" s="97" t="s">
        <v>2597</v>
      </c>
      <c r="C227" s="99">
        <v>9</v>
      </c>
      <c r="D227" s="346">
        <v>44530</v>
      </c>
      <c r="E227" s="2"/>
      <c r="F227" s="207" t="s">
        <v>2154</v>
      </c>
      <c r="G227" s="65"/>
      <c r="H227" s="2"/>
      <c r="I227" s="150"/>
    </row>
    <row r="228" spans="1:9" x14ac:dyDescent="0.2">
      <c r="A228" s="123" t="s">
        <v>2598</v>
      </c>
      <c r="B228" s="97" t="s">
        <v>2599</v>
      </c>
      <c r="C228" s="99">
        <v>8</v>
      </c>
      <c r="D228" s="346">
        <v>44530</v>
      </c>
      <c r="E228" s="2"/>
      <c r="F228" s="207" t="s">
        <v>2154</v>
      </c>
      <c r="G228" s="65"/>
      <c r="H228" s="2"/>
      <c r="I228" s="150"/>
    </row>
    <row r="229" spans="1:9" x14ac:dyDescent="0.2">
      <c r="A229" s="116" t="s">
        <v>2600</v>
      </c>
      <c r="B229" s="97" t="s">
        <v>2601</v>
      </c>
      <c r="C229" s="99">
        <v>6</v>
      </c>
      <c r="D229" s="346">
        <v>44530</v>
      </c>
      <c r="E229" s="2"/>
      <c r="F229" s="207" t="s">
        <v>2154</v>
      </c>
      <c r="G229" s="65"/>
      <c r="H229" s="2"/>
      <c r="I229" s="150"/>
    </row>
    <row r="230" spans="1:9" x14ac:dyDescent="0.2">
      <c r="A230" s="123" t="s">
        <v>2602</v>
      </c>
      <c r="B230" s="97" t="s">
        <v>2603</v>
      </c>
      <c r="C230" s="99">
        <v>11</v>
      </c>
      <c r="D230" s="346">
        <v>44530</v>
      </c>
      <c r="E230" s="2"/>
      <c r="F230" s="207" t="s">
        <v>2154</v>
      </c>
      <c r="G230" s="65"/>
      <c r="H230" s="2"/>
      <c r="I230" s="150"/>
    </row>
    <row r="231" spans="1:9" x14ac:dyDescent="0.2">
      <c r="A231" s="55" t="s">
        <v>2604</v>
      </c>
      <c r="B231" s="97" t="s">
        <v>2605</v>
      </c>
      <c r="C231" s="99">
        <v>10</v>
      </c>
      <c r="D231" s="346">
        <v>44530</v>
      </c>
      <c r="E231" s="2"/>
      <c r="F231" s="207" t="s">
        <v>2154</v>
      </c>
      <c r="G231" s="65"/>
      <c r="H231" s="2"/>
      <c r="I231" s="150"/>
    </row>
    <row r="232" spans="1:9" x14ac:dyDescent="0.2">
      <c r="A232" s="55" t="s">
        <v>2606</v>
      </c>
      <c r="B232" s="97" t="s">
        <v>2607</v>
      </c>
      <c r="C232" s="99">
        <v>39</v>
      </c>
      <c r="D232" s="346">
        <v>44530</v>
      </c>
      <c r="E232" s="2"/>
      <c r="F232" s="207" t="s">
        <v>2154</v>
      </c>
      <c r="G232" s="65"/>
      <c r="H232" s="2"/>
      <c r="I232" s="150"/>
    </row>
    <row r="233" spans="1:9" x14ac:dyDescent="0.2">
      <c r="A233" s="123" t="s">
        <v>2608</v>
      </c>
      <c r="B233" s="97" t="s">
        <v>2609</v>
      </c>
      <c r="C233" s="99">
        <v>7</v>
      </c>
      <c r="D233" s="346">
        <v>44530</v>
      </c>
      <c r="E233" s="2"/>
      <c r="F233" s="207" t="s">
        <v>2154</v>
      </c>
      <c r="G233" s="65"/>
      <c r="H233" s="2"/>
      <c r="I233" s="150"/>
    </row>
    <row r="234" spans="1:9" x14ac:dyDescent="0.2">
      <c r="A234" s="123" t="s">
        <v>2610</v>
      </c>
      <c r="B234" s="97" t="s">
        <v>2611</v>
      </c>
      <c r="C234" s="99">
        <v>8</v>
      </c>
      <c r="D234" s="346">
        <v>44530</v>
      </c>
      <c r="E234" s="2"/>
      <c r="F234" s="207" t="s">
        <v>2154</v>
      </c>
      <c r="G234" s="65"/>
      <c r="H234" s="2"/>
      <c r="I234" s="150"/>
    </row>
    <row r="235" spans="1:9" x14ac:dyDescent="0.2">
      <c r="A235" s="55" t="s">
        <v>2612</v>
      </c>
      <c r="B235" s="97" t="s">
        <v>2613</v>
      </c>
      <c r="C235" s="99">
        <v>7</v>
      </c>
      <c r="D235" s="346">
        <v>44498</v>
      </c>
      <c r="E235" s="2"/>
      <c r="F235" s="207"/>
      <c r="G235" s="65" t="s">
        <v>2154</v>
      </c>
      <c r="H235" s="2"/>
      <c r="I235" s="150" t="s">
        <v>2169</v>
      </c>
    </row>
    <row r="236" spans="1:9" x14ac:dyDescent="0.2">
      <c r="A236" s="55" t="s">
        <v>2614</v>
      </c>
      <c r="B236" s="97" t="s">
        <v>2615</v>
      </c>
      <c r="C236" s="99">
        <v>9</v>
      </c>
      <c r="D236" s="346">
        <v>44498</v>
      </c>
      <c r="E236" s="2"/>
      <c r="F236" s="207" t="s">
        <v>2154</v>
      </c>
      <c r="G236" s="65"/>
      <c r="H236" s="2"/>
      <c r="I236" s="150"/>
    </row>
    <row r="237" spans="1:9" x14ac:dyDescent="0.2">
      <c r="A237" s="146" t="s">
        <v>2616</v>
      </c>
      <c r="B237" s="97" t="s">
        <v>2617</v>
      </c>
      <c r="C237" s="99">
        <v>8</v>
      </c>
      <c r="D237" s="346">
        <v>44498</v>
      </c>
      <c r="E237" s="2"/>
      <c r="F237" s="207" t="s">
        <v>2154</v>
      </c>
      <c r="G237" s="65"/>
      <c r="H237" s="2"/>
      <c r="I237" s="150"/>
    </row>
    <row r="238" spans="1:9" x14ac:dyDescent="0.2">
      <c r="A238" s="116" t="s">
        <v>2618</v>
      </c>
      <c r="B238" s="97" t="s">
        <v>2619</v>
      </c>
      <c r="C238" s="99">
        <v>6</v>
      </c>
      <c r="D238" s="346">
        <v>44498</v>
      </c>
      <c r="E238" s="2"/>
      <c r="F238" s="207" t="s">
        <v>2154</v>
      </c>
      <c r="G238" s="65"/>
      <c r="H238" s="2"/>
      <c r="I238" s="150"/>
    </row>
    <row r="239" spans="1:9" x14ac:dyDescent="0.2">
      <c r="A239" s="123" t="s">
        <v>2620</v>
      </c>
      <c r="B239" s="97" t="s">
        <v>2621</v>
      </c>
      <c r="C239" s="99">
        <v>7</v>
      </c>
      <c r="D239" s="346">
        <v>44498</v>
      </c>
      <c r="E239" s="2"/>
      <c r="F239" s="207" t="s">
        <v>2154</v>
      </c>
      <c r="G239" s="65"/>
      <c r="H239" s="2"/>
      <c r="I239" s="150"/>
    </row>
    <row r="240" spans="1:9" x14ac:dyDescent="0.2">
      <c r="A240" s="123" t="s">
        <v>2622</v>
      </c>
      <c r="B240" s="97" t="s">
        <v>2623</v>
      </c>
      <c r="C240" s="99">
        <v>8</v>
      </c>
      <c r="D240" s="346">
        <v>44498</v>
      </c>
      <c r="E240" s="2"/>
      <c r="F240" s="207" t="s">
        <v>2154</v>
      </c>
      <c r="G240" s="65"/>
      <c r="H240" s="2"/>
      <c r="I240" s="150"/>
    </row>
    <row r="241" spans="1:9" x14ac:dyDescent="0.2">
      <c r="A241" s="146" t="s">
        <v>2624</v>
      </c>
      <c r="B241" s="97" t="s">
        <v>2625</v>
      </c>
      <c r="C241" s="99">
        <v>9</v>
      </c>
      <c r="D241" s="346">
        <v>44498</v>
      </c>
      <c r="E241" s="2"/>
      <c r="F241" s="207" t="s">
        <v>2154</v>
      </c>
      <c r="G241" s="65"/>
      <c r="H241" s="2"/>
      <c r="I241" s="150"/>
    </row>
    <row r="242" spans="1:9" x14ac:dyDescent="0.2">
      <c r="A242" s="123" t="s">
        <v>2626</v>
      </c>
      <c r="B242" s="97" t="s">
        <v>2627</v>
      </c>
      <c r="C242" s="157">
        <v>7</v>
      </c>
      <c r="D242" s="346">
        <v>44498</v>
      </c>
      <c r="E242" s="2"/>
      <c r="F242" s="207" t="s">
        <v>2154</v>
      </c>
      <c r="G242" s="65"/>
      <c r="H242" s="2"/>
      <c r="I242" s="150"/>
    </row>
    <row r="243" spans="1:9" x14ac:dyDescent="0.2">
      <c r="A243" s="146" t="s">
        <v>2628</v>
      </c>
      <c r="B243" s="97" t="s">
        <v>2629</v>
      </c>
      <c r="C243" s="99">
        <v>7</v>
      </c>
      <c r="D243" s="346">
        <v>44498</v>
      </c>
      <c r="E243" s="2"/>
      <c r="F243" s="207" t="s">
        <v>2154</v>
      </c>
      <c r="G243" s="65"/>
      <c r="H243" s="2"/>
      <c r="I243" s="150"/>
    </row>
    <row r="244" spans="1:9" x14ac:dyDescent="0.2">
      <c r="A244" s="123" t="s">
        <v>2630</v>
      </c>
      <c r="B244" s="97" t="s">
        <v>2631</v>
      </c>
      <c r="C244" s="99">
        <v>11</v>
      </c>
      <c r="D244" s="346">
        <v>44498</v>
      </c>
      <c r="E244" s="2" t="s">
        <v>2154</v>
      </c>
      <c r="F244" s="207"/>
      <c r="G244" s="65"/>
      <c r="H244" s="2"/>
      <c r="I244" s="150"/>
    </row>
    <row r="245" spans="1:9" x14ac:dyDescent="0.2">
      <c r="A245" s="148" t="s">
        <v>2632</v>
      </c>
      <c r="B245" s="119" t="s">
        <v>2633</v>
      </c>
      <c r="C245" s="120">
        <v>6</v>
      </c>
      <c r="D245" s="346">
        <v>44498</v>
      </c>
      <c r="E245" s="2"/>
      <c r="F245" s="207" t="s">
        <v>2154</v>
      </c>
      <c r="G245" s="65"/>
      <c r="H245" s="2"/>
      <c r="I245" s="150"/>
    </row>
    <row r="246" spans="1:9" x14ac:dyDescent="0.2">
      <c r="A246" s="123" t="s">
        <v>2634</v>
      </c>
      <c r="B246" s="97" t="s">
        <v>2635</v>
      </c>
      <c r="C246" s="99">
        <v>18</v>
      </c>
      <c r="D246" s="346">
        <v>44498</v>
      </c>
      <c r="E246" s="2"/>
      <c r="F246" s="207" t="s">
        <v>2154</v>
      </c>
      <c r="G246" s="65"/>
      <c r="H246" s="2"/>
      <c r="I246" s="150"/>
    </row>
    <row r="247" spans="1:9" x14ac:dyDescent="0.2">
      <c r="A247" s="123" t="s">
        <v>2636</v>
      </c>
      <c r="B247" s="97" t="s">
        <v>2637</v>
      </c>
      <c r="C247" s="99">
        <v>18</v>
      </c>
      <c r="D247" s="346">
        <v>44498</v>
      </c>
      <c r="E247" s="2"/>
      <c r="F247" s="207" t="s">
        <v>2154</v>
      </c>
      <c r="G247" s="65"/>
      <c r="H247" s="2"/>
      <c r="I247" s="150"/>
    </row>
    <row r="248" spans="1:9" x14ac:dyDescent="0.2">
      <c r="A248" s="123" t="s">
        <v>2638</v>
      </c>
      <c r="B248" s="97" t="s">
        <v>2639</v>
      </c>
      <c r="C248" s="99">
        <v>18</v>
      </c>
      <c r="D248" s="346">
        <v>44498</v>
      </c>
      <c r="E248" s="2"/>
      <c r="F248" s="207" t="s">
        <v>2154</v>
      </c>
      <c r="G248" s="65"/>
      <c r="H248" s="2"/>
      <c r="I248" s="150"/>
    </row>
    <row r="249" spans="1:9" x14ac:dyDescent="0.2">
      <c r="A249" s="123" t="s">
        <v>2640</v>
      </c>
      <c r="B249" s="97" t="s">
        <v>2641</v>
      </c>
      <c r="C249" s="99">
        <v>8</v>
      </c>
      <c r="D249" s="346">
        <v>44498</v>
      </c>
      <c r="E249" s="2"/>
      <c r="F249" s="207" t="s">
        <v>2154</v>
      </c>
      <c r="G249" s="65"/>
      <c r="H249" s="2"/>
      <c r="I249" s="150"/>
    </row>
    <row r="250" spans="1:9" x14ac:dyDescent="0.2">
      <c r="A250" s="118" t="s">
        <v>2642</v>
      </c>
      <c r="B250" s="119" t="s">
        <v>2643</v>
      </c>
      <c r="C250" s="120">
        <v>11</v>
      </c>
      <c r="D250" s="346">
        <v>44498</v>
      </c>
      <c r="E250" s="2"/>
      <c r="F250" s="207" t="s">
        <v>2154</v>
      </c>
      <c r="G250" s="65"/>
      <c r="H250" s="2"/>
      <c r="I250" s="150"/>
    </row>
    <row r="251" spans="1:9" x14ac:dyDescent="0.2">
      <c r="A251" s="116" t="s">
        <v>2644</v>
      </c>
      <c r="B251" s="97" t="s">
        <v>2645</v>
      </c>
      <c r="C251" s="99">
        <v>5</v>
      </c>
      <c r="D251" s="346">
        <v>44498</v>
      </c>
      <c r="E251" s="2"/>
      <c r="F251" s="207" t="s">
        <v>2154</v>
      </c>
      <c r="G251" s="65"/>
      <c r="H251" s="2"/>
      <c r="I251" s="150"/>
    </row>
    <row r="252" spans="1:9" x14ac:dyDescent="0.2">
      <c r="A252" s="55" t="s">
        <v>2646</v>
      </c>
      <c r="B252" s="97" t="s">
        <v>2647</v>
      </c>
      <c r="C252" s="99">
        <v>8</v>
      </c>
      <c r="D252" s="346">
        <v>44498</v>
      </c>
      <c r="E252" s="2" t="s">
        <v>2154</v>
      </c>
      <c r="F252" s="207"/>
      <c r="G252" s="65"/>
      <c r="H252" s="2"/>
      <c r="I252" s="150"/>
    </row>
    <row r="253" spans="1:9" x14ac:dyDescent="0.2">
      <c r="A253" s="146" t="s">
        <v>2648</v>
      </c>
      <c r="B253" s="97" t="s">
        <v>2649</v>
      </c>
      <c r="C253" s="99">
        <v>7</v>
      </c>
      <c r="D253" s="346">
        <v>44498</v>
      </c>
      <c r="E253" s="2"/>
      <c r="F253" s="207" t="s">
        <v>2154</v>
      </c>
      <c r="G253" s="65"/>
      <c r="H253" s="2"/>
      <c r="I253" s="150"/>
    </row>
    <row r="254" spans="1:9" x14ac:dyDescent="0.2">
      <c r="A254" s="118" t="s">
        <v>2650</v>
      </c>
      <c r="B254" s="119" t="s">
        <v>2651</v>
      </c>
      <c r="C254" s="120">
        <v>10</v>
      </c>
      <c r="D254" s="346">
        <v>44498</v>
      </c>
      <c r="E254" s="2"/>
      <c r="F254" s="207" t="s">
        <v>2154</v>
      </c>
      <c r="G254" s="65"/>
      <c r="H254" s="2"/>
      <c r="I254" s="150"/>
    </row>
    <row r="255" spans="1:9" x14ac:dyDescent="0.2">
      <c r="A255" s="123" t="s">
        <v>2652</v>
      </c>
      <c r="B255" s="97" t="s">
        <v>2653</v>
      </c>
      <c r="C255" s="99">
        <v>18</v>
      </c>
      <c r="D255" s="346">
        <v>44469</v>
      </c>
      <c r="E255" s="2"/>
      <c r="F255" s="207" t="s">
        <v>2154</v>
      </c>
      <c r="G255" s="65"/>
      <c r="H255" s="2"/>
      <c r="I255" s="150"/>
    </row>
    <row r="256" spans="1:9" x14ac:dyDescent="0.2">
      <c r="A256" s="123" t="s">
        <v>2654</v>
      </c>
      <c r="B256" s="97" t="s">
        <v>2655</v>
      </c>
      <c r="C256" s="99">
        <v>10</v>
      </c>
      <c r="D256" s="346">
        <v>44469</v>
      </c>
      <c r="E256" s="65"/>
      <c r="F256" s="65"/>
      <c r="G256" s="65" t="s">
        <v>2154</v>
      </c>
      <c r="H256" s="2"/>
      <c r="I256" s="150" t="s">
        <v>2656</v>
      </c>
    </row>
    <row r="257" spans="1:9" x14ac:dyDescent="0.2">
      <c r="A257" s="116" t="s">
        <v>2657</v>
      </c>
      <c r="B257" s="97" t="s">
        <v>2658</v>
      </c>
      <c r="C257" s="99">
        <v>8</v>
      </c>
      <c r="D257" s="346">
        <v>44469</v>
      </c>
      <c r="E257" s="65"/>
      <c r="F257" s="65" t="s">
        <v>2154</v>
      </c>
      <c r="G257" s="65"/>
      <c r="H257" s="2"/>
      <c r="I257" s="150"/>
    </row>
    <row r="258" spans="1:9" x14ac:dyDescent="0.2">
      <c r="A258" s="55" t="s">
        <v>2659</v>
      </c>
      <c r="B258" s="127" t="s">
        <v>2660</v>
      </c>
      <c r="C258" s="120">
        <v>10</v>
      </c>
      <c r="D258" s="346">
        <v>44469</v>
      </c>
      <c r="E258" s="65"/>
      <c r="F258" s="65" t="s">
        <v>2154</v>
      </c>
      <c r="G258" s="65"/>
      <c r="H258" s="2"/>
      <c r="I258" s="150"/>
    </row>
    <row r="259" spans="1:9" x14ac:dyDescent="0.2">
      <c r="A259" s="123" t="s">
        <v>2661</v>
      </c>
      <c r="B259" s="97" t="s">
        <v>2662</v>
      </c>
      <c r="C259" s="99">
        <v>8</v>
      </c>
      <c r="D259" s="346">
        <v>44469</v>
      </c>
      <c r="E259" s="65"/>
      <c r="F259" s="65" t="s">
        <v>2154</v>
      </c>
      <c r="G259" s="65"/>
      <c r="H259" s="2"/>
      <c r="I259" s="150"/>
    </row>
    <row r="260" spans="1:9" x14ac:dyDescent="0.2">
      <c r="A260" s="146" t="s">
        <v>2663</v>
      </c>
      <c r="B260" s="97" t="s">
        <v>2664</v>
      </c>
      <c r="C260" s="99">
        <v>8</v>
      </c>
      <c r="D260" s="346">
        <v>44469</v>
      </c>
      <c r="E260" s="65"/>
      <c r="F260" s="65" t="s">
        <v>2154</v>
      </c>
      <c r="G260" s="65"/>
      <c r="H260" s="2"/>
      <c r="I260" s="150"/>
    </row>
    <row r="261" spans="1:9" x14ac:dyDescent="0.2">
      <c r="A261" s="116" t="s">
        <v>2665</v>
      </c>
      <c r="B261" s="97" t="s">
        <v>2666</v>
      </c>
      <c r="C261" s="99">
        <v>6</v>
      </c>
      <c r="D261" s="346">
        <v>44469</v>
      </c>
      <c r="E261" s="65"/>
      <c r="F261" s="65"/>
      <c r="G261" s="65" t="s">
        <v>2154</v>
      </c>
      <c r="H261" s="2"/>
      <c r="I261" s="150" t="s">
        <v>2667</v>
      </c>
    </row>
    <row r="262" spans="1:9" x14ac:dyDescent="0.2">
      <c r="A262" s="55" t="s">
        <v>2668</v>
      </c>
      <c r="B262" s="97" t="s">
        <v>2669</v>
      </c>
      <c r="C262" s="99">
        <v>10</v>
      </c>
      <c r="D262" s="346">
        <v>44469</v>
      </c>
      <c r="E262" s="65"/>
      <c r="F262" s="65" t="s">
        <v>2154</v>
      </c>
      <c r="G262" s="65"/>
      <c r="H262" s="2"/>
      <c r="I262" s="150"/>
    </row>
    <row r="263" spans="1:9" x14ac:dyDescent="0.2">
      <c r="A263" s="116" t="s">
        <v>2670</v>
      </c>
      <c r="B263" s="97" t="s">
        <v>2671</v>
      </c>
      <c r="C263" s="99">
        <v>5</v>
      </c>
      <c r="D263" s="346">
        <v>44469</v>
      </c>
      <c r="E263" s="65"/>
      <c r="F263" s="65" t="s">
        <v>2154</v>
      </c>
      <c r="G263" s="65"/>
      <c r="H263" s="2"/>
      <c r="I263" s="150"/>
    </row>
    <row r="264" spans="1:9" x14ac:dyDescent="0.2">
      <c r="A264" s="55" t="s">
        <v>2672</v>
      </c>
      <c r="B264" s="97" t="s">
        <v>2673</v>
      </c>
      <c r="C264" s="99">
        <v>10</v>
      </c>
      <c r="D264" s="346">
        <v>44469</v>
      </c>
      <c r="E264" s="65"/>
      <c r="F264" s="65" t="s">
        <v>2154</v>
      </c>
      <c r="G264" s="65"/>
      <c r="H264" s="2"/>
      <c r="I264" s="150"/>
    </row>
    <row r="265" spans="1:9" x14ac:dyDescent="0.2">
      <c r="A265" s="123" t="s">
        <v>2674</v>
      </c>
      <c r="B265" s="97" t="s">
        <v>2675</v>
      </c>
      <c r="C265" s="99">
        <v>10</v>
      </c>
      <c r="D265" s="346">
        <v>44469</v>
      </c>
      <c r="E265" s="65"/>
      <c r="F265" s="65" t="s">
        <v>2154</v>
      </c>
      <c r="G265" s="65"/>
      <c r="H265" s="2"/>
      <c r="I265" s="150"/>
    </row>
    <row r="266" spans="1:9" x14ac:dyDescent="0.2">
      <c r="A266" s="55" t="s">
        <v>2676</v>
      </c>
      <c r="B266" s="97" t="s">
        <v>2677</v>
      </c>
      <c r="C266" s="99">
        <v>21</v>
      </c>
      <c r="D266" s="346">
        <v>44469</v>
      </c>
      <c r="E266" s="65"/>
      <c r="F266" s="65" t="s">
        <v>2154</v>
      </c>
      <c r="G266" s="65"/>
      <c r="H266" s="2"/>
      <c r="I266" s="150"/>
    </row>
    <row r="267" spans="1:9" x14ac:dyDescent="0.2">
      <c r="A267" s="146" t="s">
        <v>2678</v>
      </c>
      <c r="B267" s="97" t="s">
        <v>2679</v>
      </c>
      <c r="C267" s="99">
        <v>8</v>
      </c>
      <c r="D267" s="346">
        <v>44469</v>
      </c>
      <c r="E267" s="65"/>
      <c r="F267" s="65"/>
      <c r="G267" s="65" t="s">
        <v>2154</v>
      </c>
      <c r="H267" s="2"/>
      <c r="I267" s="150" t="s">
        <v>2680</v>
      </c>
    </row>
    <row r="268" spans="1:9" x14ac:dyDescent="0.2">
      <c r="A268" s="123" t="s">
        <v>2681</v>
      </c>
      <c r="B268" s="97" t="s">
        <v>2682</v>
      </c>
      <c r="C268" s="99">
        <v>17</v>
      </c>
      <c r="D268" s="346">
        <v>44469</v>
      </c>
      <c r="E268" s="65"/>
      <c r="F268" s="65" t="s">
        <v>2154</v>
      </c>
      <c r="G268" s="65"/>
      <c r="H268" s="2"/>
      <c r="I268" s="150"/>
    </row>
    <row r="269" spans="1:9" x14ac:dyDescent="0.2">
      <c r="A269" s="123" t="s">
        <v>2683</v>
      </c>
      <c r="B269" s="97" t="s">
        <v>2684</v>
      </c>
      <c r="C269" s="99">
        <v>9</v>
      </c>
      <c r="D269" s="346">
        <v>44469</v>
      </c>
      <c r="E269" s="65"/>
      <c r="F269" s="65" t="s">
        <v>2154</v>
      </c>
      <c r="G269" s="65"/>
      <c r="H269" s="2"/>
      <c r="I269" s="150"/>
    </row>
    <row r="270" spans="1:9" x14ac:dyDescent="0.2">
      <c r="A270" s="123" t="s">
        <v>2685</v>
      </c>
      <c r="B270" s="97" t="s">
        <v>2686</v>
      </c>
      <c r="C270" s="99">
        <v>7</v>
      </c>
      <c r="D270" s="346">
        <v>44469</v>
      </c>
      <c r="E270" s="65"/>
      <c r="F270" s="65" t="s">
        <v>2154</v>
      </c>
      <c r="G270" s="65"/>
      <c r="H270" s="2"/>
      <c r="I270" s="150"/>
    </row>
    <row r="271" spans="1:9" x14ac:dyDescent="0.2">
      <c r="A271" s="55" t="s">
        <v>2687</v>
      </c>
      <c r="B271" s="97" t="s">
        <v>2688</v>
      </c>
      <c r="C271" s="99">
        <v>8</v>
      </c>
      <c r="D271" s="346">
        <v>44469</v>
      </c>
      <c r="E271" s="65"/>
      <c r="F271" s="65"/>
      <c r="G271" s="65" t="s">
        <v>2154</v>
      </c>
      <c r="H271" s="2"/>
      <c r="I271" s="150" t="s">
        <v>2689</v>
      </c>
    </row>
    <row r="272" spans="1:9" x14ac:dyDescent="0.2">
      <c r="A272" s="55" t="s">
        <v>2690</v>
      </c>
      <c r="B272" s="97" t="s">
        <v>2691</v>
      </c>
      <c r="C272" s="99">
        <v>36</v>
      </c>
      <c r="D272" s="346">
        <v>44469</v>
      </c>
      <c r="E272" s="65"/>
      <c r="F272" s="65" t="s">
        <v>2154</v>
      </c>
      <c r="G272" s="65"/>
      <c r="H272" s="2"/>
      <c r="I272" s="150"/>
    </row>
    <row r="273" spans="1:14" x14ac:dyDescent="0.2">
      <c r="A273" s="123" t="s">
        <v>2692</v>
      </c>
      <c r="B273" s="97" t="s">
        <v>2693</v>
      </c>
      <c r="C273" s="99">
        <v>17</v>
      </c>
      <c r="D273" s="346">
        <v>44469</v>
      </c>
      <c r="E273" s="65"/>
      <c r="F273" s="65" t="s">
        <v>2154</v>
      </c>
      <c r="G273" s="65"/>
      <c r="H273" s="2"/>
      <c r="I273" s="150"/>
    </row>
    <row r="274" spans="1:14" x14ac:dyDescent="0.2">
      <c r="A274" s="123" t="s">
        <v>2694</v>
      </c>
      <c r="B274" s="97" t="s">
        <v>2695</v>
      </c>
      <c r="C274" s="99">
        <v>8</v>
      </c>
      <c r="D274" s="346">
        <v>44407</v>
      </c>
      <c r="E274" s="65"/>
      <c r="F274" s="65"/>
      <c r="G274" s="65" t="s">
        <v>2154</v>
      </c>
      <c r="H274" s="2"/>
      <c r="I274" s="150" t="s">
        <v>2696</v>
      </c>
    </row>
    <row r="275" spans="1:14" x14ac:dyDescent="0.2">
      <c r="A275" s="123" t="s">
        <v>2697</v>
      </c>
      <c r="B275" s="97" t="s">
        <v>2698</v>
      </c>
      <c r="C275" s="99">
        <v>17</v>
      </c>
      <c r="D275" s="346">
        <v>44407</v>
      </c>
      <c r="E275" s="65"/>
      <c r="F275" s="65" t="s">
        <v>2154</v>
      </c>
      <c r="G275" s="65"/>
      <c r="H275" s="2"/>
      <c r="I275" s="150"/>
    </row>
    <row r="276" spans="1:14" x14ac:dyDescent="0.2">
      <c r="A276" s="123" t="s">
        <v>2699</v>
      </c>
      <c r="B276" s="97" t="s">
        <v>2700</v>
      </c>
      <c r="C276" s="99">
        <v>6</v>
      </c>
      <c r="D276" s="346">
        <v>44407</v>
      </c>
      <c r="E276" s="65" t="s">
        <v>2154</v>
      </c>
      <c r="F276" s="65"/>
      <c r="G276" s="65"/>
      <c r="H276" s="2"/>
      <c r="I276" s="150"/>
    </row>
    <row r="277" spans="1:14" x14ac:dyDescent="0.2">
      <c r="A277" s="123" t="s">
        <v>2701</v>
      </c>
      <c r="B277" s="97" t="s">
        <v>2702</v>
      </c>
      <c r="C277" s="347">
        <v>18</v>
      </c>
      <c r="D277" s="346">
        <v>44377</v>
      </c>
      <c r="E277" s="65" t="s">
        <v>2154</v>
      </c>
      <c r="F277" s="65"/>
      <c r="G277" s="65"/>
      <c r="H277" s="2"/>
      <c r="I277" s="150"/>
    </row>
    <row r="278" spans="1:14" x14ac:dyDescent="0.2">
      <c r="A278" s="123" t="s">
        <v>2703</v>
      </c>
      <c r="B278" s="97" t="s">
        <v>2704</v>
      </c>
      <c r="C278" s="347">
        <v>9</v>
      </c>
      <c r="D278" s="346">
        <v>44377</v>
      </c>
      <c r="E278" s="65"/>
      <c r="F278" s="65"/>
      <c r="G278" s="65" t="s">
        <v>2154</v>
      </c>
      <c r="H278" s="2"/>
      <c r="I278" s="150" t="s">
        <v>2705</v>
      </c>
    </row>
    <row r="279" spans="1:14" x14ac:dyDescent="0.2">
      <c r="A279" s="123" t="s">
        <v>2706</v>
      </c>
      <c r="B279" s="97" t="s">
        <v>2707</v>
      </c>
      <c r="C279" s="347">
        <v>11</v>
      </c>
      <c r="D279" s="346">
        <v>44344</v>
      </c>
      <c r="E279" s="65"/>
      <c r="F279" s="65"/>
      <c r="G279" s="65" t="s">
        <v>2154</v>
      </c>
      <c r="H279" s="2"/>
      <c r="I279" s="150" t="s">
        <v>2708</v>
      </c>
    </row>
    <row r="280" spans="1:14" x14ac:dyDescent="0.2">
      <c r="A280" s="123" t="s">
        <v>2709</v>
      </c>
      <c r="B280" s="97" t="s">
        <v>2710</v>
      </c>
      <c r="C280" s="347">
        <v>17</v>
      </c>
      <c r="D280" s="346">
        <v>44286</v>
      </c>
      <c r="E280" s="65" t="s">
        <v>2154</v>
      </c>
      <c r="F280" s="65"/>
      <c r="G280" s="65"/>
      <c r="H280" s="2"/>
      <c r="I280" s="150" t="s">
        <v>2711</v>
      </c>
    </row>
    <row r="281" spans="1:14" x14ac:dyDescent="0.2">
      <c r="A281" s="123" t="s">
        <v>2712</v>
      </c>
      <c r="B281" s="127" t="s">
        <v>2713</v>
      </c>
      <c r="C281" s="347">
        <v>40</v>
      </c>
      <c r="D281" s="346">
        <v>44286</v>
      </c>
      <c r="E281" s="65"/>
      <c r="F281" s="65"/>
      <c r="G281" s="65" t="s">
        <v>2154</v>
      </c>
      <c r="H281" s="2"/>
      <c r="I281" s="150" t="s">
        <v>2714</v>
      </c>
    </row>
    <row r="282" spans="1:14" x14ac:dyDescent="0.2">
      <c r="A282" s="55" t="s">
        <v>2715</v>
      </c>
      <c r="B282" s="97" t="s">
        <v>2716</v>
      </c>
      <c r="C282" s="99">
        <v>18</v>
      </c>
      <c r="D282" s="346">
        <v>44253</v>
      </c>
      <c r="E282" s="65"/>
      <c r="F282" s="65"/>
      <c r="G282" s="65" t="s">
        <v>2154</v>
      </c>
      <c r="H282" s="2"/>
      <c r="I282" s="150" t="s">
        <v>2717</v>
      </c>
    </row>
    <row r="283" spans="1:14" x14ac:dyDescent="0.2">
      <c r="A283" s="123" t="s">
        <v>2718</v>
      </c>
      <c r="B283" s="127" t="s">
        <v>2719</v>
      </c>
      <c r="C283" s="99">
        <v>18</v>
      </c>
      <c r="D283" s="346">
        <v>44225</v>
      </c>
      <c r="E283" s="65"/>
      <c r="F283" s="65"/>
      <c r="G283" s="65" t="s">
        <v>2154</v>
      </c>
      <c r="H283" s="2"/>
      <c r="I283" s="150" t="s">
        <v>2720</v>
      </c>
    </row>
    <row r="284" spans="1:14" x14ac:dyDescent="0.2">
      <c r="A284" s="55" t="s">
        <v>2721</v>
      </c>
      <c r="B284" s="97" t="s">
        <v>2722</v>
      </c>
      <c r="C284" s="99">
        <v>7</v>
      </c>
      <c r="D284" s="346">
        <v>44165</v>
      </c>
      <c r="E284" s="65"/>
      <c r="F284" s="65" t="s">
        <v>2154</v>
      </c>
      <c r="G284" s="65"/>
      <c r="H284" s="2"/>
      <c r="I284" s="150"/>
    </row>
    <row r="285" spans="1:14" x14ac:dyDescent="0.2">
      <c r="A285" s="146" t="s">
        <v>2723</v>
      </c>
      <c r="B285" s="97" t="s">
        <v>2724</v>
      </c>
      <c r="C285" s="99">
        <v>6</v>
      </c>
      <c r="D285" s="346">
        <v>44165</v>
      </c>
      <c r="E285" s="65"/>
      <c r="F285" s="65" t="s">
        <v>2154</v>
      </c>
      <c r="G285" s="65"/>
      <c r="H285" s="2"/>
      <c r="I285" s="150"/>
    </row>
    <row r="286" spans="1:14" x14ac:dyDescent="0.2">
      <c r="A286" s="55" t="s">
        <v>2725</v>
      </c>
      <c r="B286" s="127" t="s">
        <v>2726</v>
      </c>
      <c r="C286" s="99">
        <v>6</v>
      </c>
      <c r="D286" s="346">
        <v>44165</v>
      </c>
      <c r="E286" s="65"/>
      <c r="F286" s="65" t="s">
        <v>2154</v>
      </c>
      <c r="G286" s="65"/>
      <c r="H286" s="2"/>
      <c r="I286" s="150"/>
      <c r="L286" s="55"/>
      <c r="M286" s="55"/>
    </row>
    <row r="287" spans="1:14" x14ac:dyDescent="0.2">
      <c r="A287" s="146" t="s">
        <v>2727</v>
      </c>
      <c r="B287" s="97" t="s">
        <v>2728</v>
      </c>
      <c r="C287" s="99">
        <v>7</v>
      </c>
      <c r="D287" s="346">
        <v>44165</v>
      </c>
      <c r="E287" s="65"/>
      <c r="F287" s="65" t="s">
        <v>2154</v>
      </c>
      <c r="G287" s="65"/>
      <c r="H287" s="2"/>
      <c r="I287" s="150"/>
      <c r="M287" s="123"/>
      <c r="N287" s="55"/>
    </row>
    <row r="288" spans="1:14" x14ac:dyDescent="0.2">
      <c r="A288" s="55" t="s">
        <v>2729</v>
      </c>
      <c r="B288" s="97" t="s">
        <v>2730</v>
      </c>
      <c r="C288" s="99">
        <v>9</v>
      </c>
      <c r="D288" s="346">
        <v>44165</v>
      </c>
      <c r="E288" s="65"/>
      <c r="F288" s="65" t="s">
        <v>2154</v>
      </c>
      <c r="G288" s="65"/>
      <c r="H288" s="2"/>
      <c r="I288" s="150"/>
    </row>
    <row r="289" spans="1:9" x14ac:dyDescent="0.2">
      <c r="A289" s="123" t="s">
        <v>2731</v>
      </c>
      <c r="B289" s="97" t="s">
        <v>2732</v>
      </c>
      <c r="C289" s="99">
        <v>17</v>
      </c>
      <c r="D289" s="346">
        <v>44165</v>
      </c>
      <c r="E289" s="65" t="s">
        <v>2154</v>
      </c>
      <c r="F289" s="65"/>
      <c r="G289" s="65"/>
      <c r="H289" s="2"/>
      <c r="I289" s="150"/>
    </row>
    <row r="290" spans="1:9" x14ac:dyDescent="0.2">
      <c r="A290" s="146" t="s">
        <v>2733</v>
      </c>
      <c r="B290" s="97" t="s">
        <v>2734</v>
      </c>
      <c r="C290" s="99">
        <v>5</v>
      </c>
      <c r="D290" s="346">
        <v>44165</v>
      </c>
      <c r="E290" s="207"/>
      <c r="F290" s="65" t="s">
        <v>2154</v>
      </c>
      <c r="G290" s="65"/>
      <c r="H290" s="2"/>
      <c r="I290" s="150"/>
    </row>
    <row r="291" spans="1:9" x14ac:dyDescent="0.2">
      <c r="A291" s="55" t="s">
        <v>2735</v>
      </c>
      <c r="B291" s="97" t="s">
        <v>2736</v>
      </c>
      <c r="C291" s="99">
        <v>6</v>
      </c>
      <c r="D291" s="346">
        <v>44165</v>
      </c>
      <c r="E291" s="207"/>
      <c r="F291" s="65" t="s">
        <v>2154</v>
      </c>
      <c r="G291" s="65"/>
      <c r="H291" s="2"/>
      <c r="I291" s="150"/>
    </row>
    <row r="292" spans="1:9" x14ac:dyDescent="0.2">
      <c r="A292" s="55" t="s">
        <v>2737</v>
      </c>
      <c r="B292" s="97" t="s">
        <v>2738</v>
      </c>
      <c r="C292" s="99">
        <v>9</v>
      </c>
      <c r="D292" s="346">
        <v>44165</v>
      </c>
      <c r="E292" s="207"/>
      <c r="F292" s="65" t="s">
        <v>2154</v>
      </c>
      <c r="G292" s="65"/>
      <c r="H292" s="2"/>
      <c r="I292" s="150"/>
    </row>
    <row r="293" spans="1:9" x14ac:dyDescent="0.2">
      <c r="A293" s="55" t="s">
        <v>2739</v>
      </c>
      <c r="B293" s="97" t="s">
        <v>2740</v>
      </c>
      <c r="C293" s="99">
        <v>18</v>
      </c>
      <c r="D293" s="346">
        <v>44165</v>
      </c>
      <c r="E293" s="207" t="s">
        <v>2154</v>
      </c>
      <c r="F293" s="65"/>
      <c r="G293" s="65"/>
      <c r="H293" s="2"/>
      <c r="I293" s="150"/>
    </row>
    <row r="294" spans="1:9" x14ac:dyDescent="0.2">
      <c r="A294" s="55" t="s">
        <v>2741</v>
      </c>
      <c r="B294" s="97" t="s">
        <v>2742</v>
      </c>
      <c r="C294" s="99">
        <v>11</v>
      </c>
      <c r="D294" s="346">
        <v>44165</v>
      </c>
      <c r="E294" s="207"/>
      <c r="F294" s="65" t="s">
        <v>2154</v>
      </c>
      <c r="G294" s="65"/>
      <c r="H294" s="2"/>
      <c r="I294" s="150"/>
    </row>
    <row r="295" spans="1:9" x14ac:dyDescent="0.2">
      <c r="A295" s="55" t="s">
        <v>2743</v>
      </c>
      <c r="B295" s="97" t="s">
        <v>2744</v>
      </c>
      <c r="C295" s="99">
        <v>20</v>
      </c>
      <c r="D295" s="346">
        <v>44165</v>
      </c>
      <c r="E295" s="207"/>
      <c r="F295" s="65" t="s">
        <v>2154</v>
      </c>
      <c r="G295" s="65"/>
      <c r="H295" s="2"/>
      <c r="I295" s="114"/>
    </row>
    <row r="296" spans="1:9" x14ac:dyDescent="0.2">
      <c r="A296" s="146" t="s">
        <v>2745</v>
      </c>
      <c r="B296" s="97" t="s">
        <v>2746</v>
      </c>
      <c r="C296" s="99">
        <v>8</v>
      </c>
      <c r="D296" s="346">
        <v>44165</v>
      </c>
      <c r="E296" s="207"/>
      <c r="F296" s="65" t="s">
        <v>2154</v>
      </c>
      <c r="G296" s="65"/>
      <c r="H296" s="2"/>
      <c r="I296" s="150"/>
    </row>
    <row r="297" spans="1:9" x14ac:dyDescent="0.2">
      <c r="A297" s="146" t="s">
        <v>2747</v>
      </c>
      <c r="B297" s="97" t="s">
        <v>2748</v>
      </c>
      <c r="C297" s="99">
        <v>6</v>
      </c>
      <c r="D297" s="346">
        <v>44165</v>
      </c>
      <c r="E297" s="207"/>
      <c r="F297" s="65" t="s">
        <v>2154</v>
      </c>
      <c r="G297" s="65"/>
      <c r="H297" s="2"/>
      <c r="I297" s="150"/>
    </row>
    <row r="298" spans="1:9" x14ac:dyDescent="0.2">
      <c r="A298" s="55" t="s">
        <v>2749</v>
      </c>
      <c r="B298" s="97" t="s">
        <v>2750</v>
      </c>
      <c r="C298" s="99">
        <v>9</v>
      </c>
      <c r="D298" s="346">
        <v>44165</v>
      </c>
      <c r="E298" s="207"/>
      <c r="F298" s="65" t="s">
        <v>2154</v>
      </c>
      <c r="G298" s="65"/>
      <c r="H298" s="2"/>
      <c r="I298" s="150"/>
    </row>
    <row r="299" spans="1:9" x14ac:dyDescent="0.2">
      <c r="A299" s="55" t="s">
        <v>2751</v>
      </c>
      <c r="B299" s="97" t="s">
        <v>2752</v>
      </c>
      <c r="C299" s="99">
        <v>6</v>
      </c>
      <c r="D299" s="346">
        <v>44165</v>
      </c>
      <c r="E299" s="207"/>
      <c r="F299" s="65" t="s">
        <v>2154</v>
      </c>
      <c r="G299" s="65"/>
      <c r="H299" s="2"/>
      <c r="I299" s="150"/>
    </row>
    <row r="300" spans="1:9" x14ac:dyDescent="0.2">
      <c r="A300" s="55" t="s">
        <v>2753</v>
      </c>
      <c r="B300" s="97" t="s">
        <v>2754</v>
      </c>
      <c r="C300" s="99">
        <v>26</v>
      </c>
      <c r="D300" s="346">
        <v>44165</v>
      </c>
      <c r="E300" s="207"/>
      <c r="F300" s="65" t="s">
        <v>2154</v>
      </c>
      <c r="G300" s="65"/>
      <c r="H300" s="2"/>
      <c r="I300" s="150"/>
    </row>
    <row r="301" spans="1:9" x14ac:dyDescent="0.2">
      <c r="A301" s="146" t="s">
        <v>2755</v>
      </c>
      <c r="B301" s="97" t="s">
        <v>2756</v>
      </c>
      <c r="C301" s="99">
        <v>9</v>
      </c>
      <c r="D301" s="346">
        <v>44165</v>
      </c>
      <c r="E301" s="207"/>
      <c r="F301" s="65" t="s">
        <v>2154</v>
      </c>
      <c r="G301" s="65"/>
      <c r="H301" s="2"/>
      <c r="I301" s="150"/>
    </row>
    <row r="302" spans="1:9" x14ac:dyDescent="0.2">
      <c r="A302" s="55" t="s">
        <v>2757</v>
      </c>
      <c r="B302" s="97" t="s">
        <v>2758</v>
      </c>
      <c r="C302" s="99">
        <v>6</v>
      </c>
      <c r="D302" s="346">
        <v>44165</v>
      </c>
      <c r="E302" s="207"/>
      <c r="F302" s="65" t="s">
        <v>2154</v>
      </c>
      <c r="G302" s="65"/>
      <c r="H302" s="2"/>
      <c r="I302" s="150"/>
    </row>
    <row r="303" spans="1:9" x14ac:dyDescent="0.2">
      <c r="A303" s="55" t="s">
        <v>2759</v>
      </c>
      <c r="B303" s="97" t="s">
        <v>2760</v>
      </c>
      <c r="C303" s="99">
        <v>8</v>
      </c>
      <c r="D303" s="346">
        <v>44165</v>
      </c>
      <c r="E303" s="207"/>
      <c r="F303" s="65" t="s">
        <v>2154</v>
      </c>
      <c r="G303" s="65"/>
      <c r="H303" s="2"/>
      <c r="I303" s="150"/>
    </row>
    <row r="304" spans="1:9" x14ac:dyDescent="0.2">
      <c r="A304" s="123" t="s">
        <v>2761</v>
      </c>
      <c r="B304" s="97" t="s">
        <v>2762</v>
      </c>
      <c r="C304" s="99">
        <v>7</v>
      </c>
      <c r="D304" s="346">
        <v>44165</v>
      </c>
      <c r="E304" s="207" t="s">
        <v>2154</v>
      </c>
      <c r="F304" s="65"/>
      <c r="G304" s="65"/>
      <c r="H304" s="2"/>
      <c r="I304" s="150"/>
    </row>
    <row r="305" spans="1:13" x14ac:dyDescent="0.2">
      <c r="A305" s="55" t="s">
        <v>2763</v>
      </c>
      <c r="B305" s="97" t="s">
        <v>2764</v>
      </c>
      <c r="C305" s="99">
        <v>9</v>
      </c>
      <c r="D305" s="346">
        <v>44165</v>
      </c>
      <c r="E305" s="207"/>
      <c r="F305" s="65" t="s">
        <v>2154</v>
      </c>
      <c r="G305" s="65"/>
      <c r="H305" s="2"/>
      <c r="I305" s="150"/>
    </row>
    <row r="306" spans="1:13" x14ac:dyDescent="0.2">
      <c r="A306" s="55" t="s">
        <v>2765</v>
      </c>
      <c r="B306" s="97" t="s">
        <v>2766</v>
      </c>
      <c r="C306" s="99">
        <v>10</v>
      </c>
      <c r="D306" s="346">
        <v>44134</v>
      </c>
      <c r="E306" s="207"/>
      <c r="F306" s="65"/>
      <c r="G306" s="65" t="s">
        <v>2154</v>
      </c>
      <c r="H306" s="2"/>
      <c r="I306" s="150" t="s">
        <v>2767</v>
      </c>
    </row>
    <row r="307" spans="1:13" x14ac:dyDescent="0.2">
      <c r="A307" s="55" t="s">
        <v>2768</v>
      </c>
      <c r="B307" s="97" t="s">
        <v>2769</v>
      </c>
      <c r="C307" s="99">
        <v>9</v>
      </c>
      <c r="D307" s="346">
        <v>44134</v>
      </c>
      <c r="E307" s="207"/>
      <c r="F307" s="65" t="s">
        <v>2154</v>
      </c>
      <c r="G307" s="65"/>
      <c r="H307" s="2"/>
      <c r="I307" s="150"/>
    </row>
    <row r="308" spans="1:13" x14ac:dyDescent="0.2">
      <c r="A308" s="123" t="s">
        <v>2770</v>
      </c>
      <c r="B308" s="97" t="s">
        <v>2771</v>
      </c>
      <c r="C308" s="99">
        <v>8</v>
      </c>
      <c r="D308" s="346">
        <v>44134</v>
      </c>
      <c r="E308" s="207" t="s">
        <v>2154</v>
      </c>
      <c r="F308" s="65"/>
      <c r="G308" s="65"/>
      <c r="H308" s="2"/>
      <c r="I308" s="150"/>
    </row>
    <row r="309" spans="1:13" x14ac:dyDescent="0.2">
      <c r="A309" s="123" t="s">
        <v>2772</v>
      </c>
      <c r="B309" s="97" t="s">
        <v>2773</v>
      </c>
      <c r="C309" s="99">
        <v>6</v>
      </c>
      <c r="D309" s="346">
        <v>44134</v>
      </c>
      <c r="E309" s="207"/>
      <c r="F309" s="65" t="s">
        <v>2154</v>
      </c>
      <c r="G309" s="65"/>
      <c r="H309" s="2"/>
      <c r="I309" s="150"/>
    </row>
    <row r="310" spans="1:13" x14ac:dyDescent="0.2">
      <c r="A310" s="55" t="s">
        <v>2774</v>
      </c>
      <c r="B310" s="97" t="s">
        <v>2775</v>
      </c>
      <c r="C310" s="99">
        <v>8</v>
      </c>
      <c r="D310" s="346">
        <v>44134</v>
      </c>
      <c r="E310" s="207"/>
      <c r="F310" s="65" t="s">
        <v>2154</v>
      </c>
      <c r="G310" s="65"/>
      <c r="H310" s="2"/>
      <c r="I310" s="150"/>
    </row>
    <row r="311" spans="1:13" x14ac:dyDescent="0.2">
      <c r="A311" s="123" t="s">
        <v>2776</v>
      </c>
      <c r="B311" s="97" t="s">
        <v>2777</v>
      </c>
      <c r="C311" s="99">
        <v>9</v>
      </c>
      <c r="D311" s="346">
        <v>44134</v>
      </c>
      <c r="E311" s="207"/>
      <c r="F311" s="65" t="s">
        <v>2154</v>
      </c>
      <c r="G311" s="65"/>
      <c r="H311" s="2"/>
      <c r="I311" s="150"/>
    </row>
    <row r="312" spans="1:13" x14ac:dyDescent="0.2">
      <c r="A312" s="123" t="s">
        <v>2778</v>
      </c>
      <c r="B312" s="97" t="s">
        <v>2779</v>
      </c>
      <c r="C312" s="99">
        <v>6</v>
      </c>
      <c r="D312" s="346">
        <v>44134</v>
      </c>
      <c r="E312" s="207"/>
      <c r="F312" s="65" t="s">
        <v>2154</v>
      </c>
      <c r="G312" s="65"/>
      <c r="H312" s="2"/>
      <c r="I312" s="150"/>
    </row>
    <row r="313" spans="1:13" x14ac:dyDescent="0.2">
      <c r="A313" s="55" t="s">
        <v>1660</v>
      </c>
      <c r="B313" s="97" t="s">
        <v>1661</v>
      </c>
      <c r="C313" s="99">
        <v>8</v>
      </c>
      <c r="D313" s="346">
        <v>44134</v>
      </c>
      <c r="E313" s="207"/>
      <c r="F313" s="65" t="s">
        <v>2154</v>
      </c>
      <c r="G313" s="65"/>
      <c r="H313" s="2"/>
      <c r="I313" s="150"/>
    </row>
    <row r="314" spans="1:13" x14ac:dyDescent="0.2">
      <c r="A314" s="123" t="s">
        <v>2780</v>
      </c>
      <c r="B314" s="114" t="s">
        <v>1375</v>
      </c>
      <c r="C314" s="99">
        <v>16</v>
      </c>
      <c r="D314" s="346">
        <v>44104</v>
      </c>
      <c r="E314" s="207"/>
      <c r="F314" s="65" t="s">
        <v>2154</v>
      </c>
      <c r="G314" s="65"/>
      <c r="H314" s="2"/>
      <c r="I314" s="150"/>
      <c r="M314" s="348"/>
    </row>
    <row r="315" spans="1:13" x14ac:dyDescent="0.2">
      <c r="A315" s="123" t="s">
        <v>2781</v>
      </c>
      <c r="B315" s="97" t="s">
        <v>2782</v>
      </c>
      <c r="C315" s="99">
        <v>6</v>
      </c>
      <c r="D315" s="346">
        <v>44104</v>
      </c>
      <c r="E315" s="207"/>
      <c r="F315" s="65" t="s">
        <v>2154</v>
      </c>
      <c r="G315" s="65"/>
      <c r="H315" s="2"/>
      <c r="I315" s="150"/>
    </row>
    <row r="316" spans="1:13" x14ac:dyDescent="0.2">
      <c r="A316" s="123" t="s">
        <v>2783</v>
      </c>
      <c r="B316" s="97" t="s">
        <v>1397</v>
      </c>
      <c r="C316" s="99">
        <v>19</v>
      </c>
      <c r="D316" s="346">
        <v>44104</v>
      </c>
      <c r="E316" s="207"/>
      <c r="F316" s="65" t="s">
        <v>2154</v>
      </c>
      <c r="G316" s="65"/>
      <c r="H316" s="2"/>
      <c r="I316" s="150"/>
    </row>
    <row r="317" spans="1:13" x14ac:dyDescent="0.2">
      <c r="A317" s="55" t="s">
        <v>2784</v>
      </c>
      <c r="B317" s="97" t="s">
        <v>2785</v>
      </c>
      <c r="C317" s="349">
        <v>9</v>
      </c>
      <c r="D317" s="346">
        <v>44104</v>
      </c>
      <c r="E317" s="207"/>
      <c r="F317" s="65" t="s">
        <v>2154</v>
      </c>
      <c r="G317" s="65"/>
      <c r="H317" s="2"/>
      <c r="I317" s="150"/>
    </row>
    <row r="318" spans="1:13" x14ac:dyDescent="0.2">
      <c r="A318" s="55" t="s">
        <v>2786</v>
      </c>
      <c r="B318" s="97" t="s">
        <v>2787</v>
      </c>
      <c r="C318" s="99">
        <v>6</v>
      </c>
      <c r="D318" s="346">
        <v>44104</v>
      </c>
      <c r="E318" s="207" t="s">
        <v>2154</v>
      </c>
      <c r="F318" s="65"/>
      <c r="G318" s="65"/>
      <c r="H318" s="2"/>
      <c r="I318" s="150"/>
    </row>
    <row r="319" spans="1:13" x14ac:dyDescent="0.2">
      <c r="A319" s="118" t="s">
        <v>2788</v>
      </c>
      <c r="B319" s="119" t="s">
        <v>1474</v>
      </c>
      <c r="C319" s="120">
        <v>18</v>
      </c>
      <c r="D319" s="346">
        <v>44104</v>
      </c>
      <c r="E319" s="207"/>
      <c r="F319" s="65" t="s">
        <v>2154</v>
      </c>
      <c r="G319" s="65"/>
      <c r="H319" s="2"/>
      <c r="I319" s="150"/>
    </row>
    <row r="320" spans="1:13" x14ac:dyDescent="0.2">
      <c r="A320" s="123" t="s">
        <v>2789</v>
      </c>
      <c r="B320" s="97" t="s">
        <v>2790</v>
      </c>
      <c r="C320" s="99">
        <v>7</v>
      </c>
      <c r="D320" s="346">
        <v>44104</v>
      </c>
      <c r="E320" s="207"/>
      <c r="F320" s="65" t="s">
        <v>2154</v>
      </c>
      <c r="G320" s="65"/>
      <c r="H320" s="2"/>
      <c r="I320" s="150"/>
    </row>
    <row r="321" spans="1:9" x14ac:dyDescent="0.2">
      <c r="A321" s="55" t="s">
        <v>2791</v>
      </c>
      <c r="B321" s="97" t="s">
        <v>2792</v>
      </c>
      <c r="C321" s="99">
        <v>9</v>
      </c>
      <c r="D321" s="346">
        <v>44104</v>
      </c>
      <c r="E321" s="207"/>
      <c r="F321" s="65" t="s">
        <v>2154</v>
      </c>
      <c r="G321" s="65"/>
      <c r="H321" s="2"/>
      <c r="I321" s="150"/>
    </row>
    <row r="322" spans="1:9" x14ac:dyDescent="0.2">
      <c r="A322" s="148" t="s">
        <v>2793</v>
      </c>
      <c r="B322" s="119" t="s">
        <v>2794</v>
      </c>
      <c r="C322" s="120">
        <v>5</v>
      </c>
      <c r="D322" s="346">
        <v>44104</v>
      </c>
      <c r="E322" s="207"/>
      <c r="F322" s="65" t="s">
        <v>2154</v>
      </c>
      <c r="G322" s="65"/>
      <c r="H322" s="2"/>
      <c r="I322" s="150"/>
    </row>
    <row r="323" spans="1:9" x14ac:dyDescent="0.2">
      <c r="A323" s="55" t="s">
        <v>2795</v>
      </c>
      <c r="B323" s="97" t="s">
        <v>2796</v>
      </c>
      <c r="C323" s="99">
        <v>9</v>
      </c>
      <c r="D323" s="346">
        <v>44104</v>
      </c>
      <c r="E323" s="207"/>
      <c r="F323" s="65" t="s">
        <v>2154</v>
      </c>
      <c r="G323" s="65"/>
      <c r="H323" s="2"/>
      <c r="I323" s="150"/>
    </row>
    <row r="324" spans="1:9" x14ac:dyDescent="0.2">
      <c r="A324" s="55" t="s">
        <v>1596</v>
      </c>
      <c r="B324" s="97" t="s">
        <v>1597</v>
      </c>
      <c r="C324" s="99">
        <v>6</v>
      </c>
      <c r="D324" s="346">
        <v>44104</v>
      </c>
      <c r="E324" s="207"/>
      <c r="F324" s="65" t="s">
        <v>2154</v>
      </c>
      <c r="G324" s="65"/>
      <c r="H324" s="2"/>
      <c r="I324" s="150"/>
    </row>
    <row r="325" spans="1:9" x14ac:dyDescent="0.2">
      <c r="A325" s="123" t="s">
        <v>2797</v>
      </c>
      <c r="B325" s="97" t="s">
        <v>2798</v>
      </c>
      <c r="C325" s="99">
        <v>9</v>
      </c>
      <c r="D325" s="346">
        <v>44104</v>
      </c>
      <c r="E325" s="207"/>
      <c r="F325" s="65" t="s">
        <v>2154</v>
      </c>
      <c r="G325" s="65"/>
      <c r="H325" s="2"/>
      <c r="I325" s="150"/>
    </row>
    <row r="326" spans="1:9" x14ac:dyDescent="0.2">
      <c r="A326" s="116" t="s">
        <v>2799</v>
      </c>
      <c r="B326" s="97" t="s">
        <v>2800</v>
      </c>
      <c r="C326" s="99">
        <v>5</v>
      </c>
      <c r="D326" s="346">
        <v>44104</v>
      </c>
      <c r="E326" s="207"/>
      <c r="F326" s="65" t="s">
        <v>2154</v>
      </c>
      <c r="G326" s="65"/>
      <c r="H326" s="2"/>
      <c r="I326" s="150"/>
    </row>
    <row r="327" spans="1:9" x14ac:dyDescent="0.2">
      <c r="A327" s="123" t="s">
        <v>2801</v>
      </c>
      <c r="B327" s="97" t="s">
        <v>2802</v>
      </c>
      <c r="C327" s="99">
        <v>9</v>
      </c>
      <c r="D327" s="346">
        <v>44074</v>
      </c>
      <c r="E327" s="207"/>
      <c r="F327" s="65"/>
      <c r="G327" s="65" t="s">
        <v>2154</v>
      </c>
      <c r="H327" s="2"/>
      <c r="I327" s="150" t="s">
        <v>2803</v>
      </c>
    </row>
    <row r="328" spans="1:9" x14ac:dyDescent="0.2">
      <c r="A328" s="123" t="s">
        <v>2804</v>
      </c>
      <c r="B328" s="97" t="s">
        <v>2805</v>
      </c>
      <c r="C328" s="99">
        <v>9</v>
      </c>
      <c r="D328" s="346">
        <v>44043</v>
      </c>
      <c r="E328" s="207" t="s">
        <v>2154</v>
      </c>
      <c r="F328" s="65"/>
      <c r="G328" s="65"/>
      <c r="H328" s="2"/>
      <c r="I328" s="150"/>
    </row>
    <row r="329" spans="1:9" x14ac:dyDescent="0.2">
      <c r="A329" s="55" t="s">
        <v>2806</v>
      </c>
      <c r="B329" s="97" t="s">
        <v>2807</v>
      </c>
      <c r="C329" s="99">
        <v>10</v>
      </c>
      <c r="D329" s="346">
        <v>44043</v>
      </c>
      <c r="E329" s="207"/>
      <c r="F329" s="65"/>
      <c r="G329" s="65" t="s">
        <v>2154</v>
      </c>
      <c r="H329" s="2"/>
      <c r="I329" s="150" t="s">
        <v>2808</v>
      </c>
    </row>
    <row r="330" spans="1:9" x14ac:dyDescent="0.2">
      <c r="A330" s="116" t="s">
        <v>2809</v>
      </c>
      <c r="B330" s="97" t="s">
        <v>2810</v>
      </c>
      <c r="C330" s="99">
        <v>5</v>
      </c>
      <c r="D330" s="346">
        <v>44043</v>
      </c>
      <c r="E330" s="207"/>
      <c r="F330" s="65"/>
      <c r="G330" s="65" t="s">
        <v>2154</v>
      </c>
      <c r="H330" s="2"/>
      <c r="I330" s="150" t="s">
        <v>2811</v>
      </c>
    </row>
    <row r="331" spans="1:9" x14ac:dyDescent="0.2">
      <c r="A331" s="55" t="s">
        <v>2812</v>
      </c>
      <c r="B331" s="97" t="s">
        <v>2813</v>
      </c>
      <c r="C331" s="99">
        <v>9</v>
      </c>
      <c r="D331" s="346">
        <v>44043</v>
      </c>
      <c r="E331" s="207" t="s">
        <v>2154</v>
      </c>
      <c r="F331" s="65"/>
      <c r="G331" s="65"/>
      <c r="H331" s="2"/>
      <c r="I331" s="150"/>
    </row>
    <row r="332" spans="1:9" x14ac:dyDescent="0.2">
      <c r="A332" s="123" t="s">
        <v>2814</v>
      </c>
      <c r="B332" s="97" t="s">
        <v>2815</v>
      </c>
      <c r="C332" s="99">
        <v>7</v>
      </c>
      <c r="D332" s="346">
        <v>44043</v>
      </c>
      <c r="E332" s="207"/>
      <c r="F332" s="65"/>
      <c r="G332" s="65" t="s">
        <v>2154</v>
      </c>
      <c r="H332" s="2"/>
      <c r="I332" s="150" t="s">
        <v>2816</v>
      </c>
    </row>
    <row r="333" spans="1:9" x14ac:dyDescent="0.2">
      <c r="A333" s="55" t="s">
        <v>2817</v>
      </c>
      <c r="B333" s="97" t="s">
        <v>2818</v>
      </c>
      <c r="C333" s="99">
        <v>18</v>
      </c>
      <c r="D333" s="346">
        <v>44043</v>
      </c>
      <c r="E333" s="207"/>
      <c r="F333" s="65"/>
      <c r="G333" s="65" t="s">
        <v>2154</v>
      </c>
      <c r="H333" s="2"/>
      <c r="I333" s="150" t="s">
        <v>2819</v>
      </c>
    </row>
    <row r="334" spans="1:9" x14ac:dyDescent="0.2">
      <c r="A334" s="123" t="s">
        <v>2820</v>
      </c>
      <c r="B334" s="97" t="s">
        <v>2821</v>
      </c>
      <c r="C334" s="99">
        <v>9</v>
      </c>
      <c r="D334" s="346">
        <v>44043</v>
      </c>
      <c r="E334" s="207" t="s">
        <v>2154</v>
      </c>
      <c r="F334" s="65"/>
      <c r="G334" s="65"/>
      <c r="H334" s="2"/>
      <c r="I334" s="150"/>
    </row>
    <row r="335" spans="1:9" x14ac:dyDescent="0.2">
      <c r="A335" s="146" t="s">
        <v>2822</v>
      </c>
      <c r="B335" s="127" t="s">
        <v>2823</v>
      </c>
      <c r="C335" s="99">
        <v>11</v>
      </c>
      <c r="D335" s="346">
        <v>44043</v>
      </c>
      <c r="E335" s="207" t="s">
        <v>2154</v>
      </c>
      <c r="F335" s="65"/>
      <c r="G335" s="65"/>
      <c r="H335" s="2"/>
      <c r="I335" s="150"/>
    </row>
    <row r="336" spans="1:9" x14ac:dyDescent="0.2">
      <c r="A336" s="123" t="s">
        <v>2824</v>
      </c>
      <c r="B336" s="127" t="s">
        <v>2825</v>
      </c>
      <c r="C336" s="99">
        <v>15</v>
      </c>
      <c r="D336" s="346">
        <v>44012</v>
      </c>
      <c r="E336" s="207" t="s">
        <v>2154</v>
      </c>
      <c r="F336" s="65"/>
      <c r="G336" s="65"/>
      <c r="H336" s="2"/>
      <c r="I336" s="150"/>
    </row>
    <row r="337" spans="1:9" x14ac:dyDescent="0.2">
      <c r="A337" s="116" t="s">
        <v>2826</v>
      </c>
      <c r="B337" s="127" t="s">
        <v>2827</v>
      </c>
      <c r="C337" s="99">
        <v>6</v>
      </c>
      <c r="D337" s="346">
        <v>44012</v>
      </c>
      <c r="E337" s="207"/>
      <c r="F337" s="65"/>
      <c r="G337" s="65" t="s">
        <v>2154</v>
      </c>
      <c r="H337" s="2"/>
      <c r="I337" s="150" t="s">
        <v>2828</v>
      </c>
    </row>
    <row r="338" spans="1:9" x14ac:dyDescent="0.2">
      <c r="A338" s="55" t="s">
        <v>2829</v>
      </c>
      <c r="B338" s="127" t="s">
        <v>2830</v>
      </c>
      <c r="C338" s="99">
        <v>10</v>
      </c>
      <c r="D338" s="346">
        <v>44012</v>
      </c>
      <c r="E338" s="207" t="s">
        <v>2154</v>
      </c>
      <c r="F338" s="65"/>
      <c r="G338" s="65"/>
      <c r="H338" s="2"/>
      <c r="I338" s="150"/>
    </row>
    <row r="339" spans="1:9" x14ac:dyDescent="0.2">
      <c r="A339" s="123" t="s">
        <v>2831</v>
      </c>
      <c r="B339" s="97" t="s">
        <v>2832</v>
      </c>
      <c r="C339" s="99">
        <v>10</v>
      </c>
      <c r="D339" s="346">
        <v>44012</v>
      </c>
      <c r="E339" s="207" t="s">
        <v>2154</v>
      </c>
      <c r="F339" s="65"/>
      <c r="G339" s="65"/>
      <c r="H339" s="2"/>
      <c r="I339" s="150"/>
    </row>
    <row r="340" spans="1:9" x14ac:dyDescent="0.2">
      <c r="A340" s="123" t="s">
        <v>2833</v>
      </c>
      <c r="B340" s="127" t="s">
        <v>2834</v>
      </c>
      <c r="C340" s="99">
        <v>26</v>
      </c>
      <c r="D340" s="346">
        <v>44012</v>
      </c>
      <c r="E340" s="207" t="s">
        <v>2154</v>
      </c>
      <c r="F340" s="65"/>
      <c r="G340" s="65"/>
      <c r="H340" s="2"/>
      <c r="I340" s="150"/>
    </row>
    <row r="341" spans="1:9" x14ac:dyDescent="0.2">
      <c r="A341" s="116" t="s">
        <v>2835</v>
      </c>
      <c r="B341" s="127" t="s">
        <v>2836</v>
      </c>
      <c r="C341" s="99">
        <v>5</v>
      </c>
      <c r="D341" s="346">
        <v>44012</v>
      </c>
      <c r="E341" s="207" t="s">
        <v>2154</v>
      </c>
      <c r="F341" s="65"/>
      <c r="G341" s="65"/>
      <c r="H341" s="2"/>
      <c r="I341" s="150"/>
    </row>
    <row r="342" spans="1:9" x14ac:dyDescent="0.2">
      <c r="A342" s="55" t="s">
        <v>2837</v>
      </c>
      <c r="B342" s="97" t="s">
        <v>2838</v>
      </c>
      <c r="C342" s="99">
        <v>9</v>
      </c>
      <c r="D342" s="346">
        <v>44012</v>
      </c>
      <c r="E342" s="207" t="s">
        <v>2154</v>
      </c>
      <c r="F342" s="65"/>
      <c r="G342" s="65"/>
      <c r="H342" s="2"/>
      <c r="I342" s="150"/>
    </row>
    <row r="343" spans="1:9" x14ac:dyDescent="0.2">
      <c r="A343" s="149" t="s">
        <v>2839</v>
      </c>
      <c r="B343" s="97" t="s">
        <v>2840</v>
      </c>
      <c r="C343" s="99">
        <v>6</v>
      </c>
      <c r="D343" s="346">
        <v>44012</v>
      </c>
      <c r="E343" s="207"/>
      <c r="F343" s="65"/>
      <c r="G343" s="65" t="s">
        <v>2154</v>
      </c>
      <c r="H343" s="2"/>
      <c r="I343" s="150" t="s">
        <v>2841</v>
      </c>
    </row>
    <row r="344" spans="1:9" x14ac:dyDescent="0.2">
      <c r="A344" s="55" t="s">
        <v>2842</v>
      </c>
      <c r="B344" s="97" t="s">
        <v>2843</v>
      </c>
      <c r="C344" s="99">
        <v>8</v>
      </c>
      <c r="D344" s="346">
        <v>43980</v>
      </c>
      <c r="E344" s="207" t="s">
        <v>2154</v>
      </c>
      <c r="F344" s="65"/>
      <c r="G344" s="65"/>
      <c r="H344" s="2"/>
      <c r="I344" s="150"/>
    </row>
    <row r="345" spans="1:9" x14ac:dyDescent="0.2">
      <c r="A345" s="55" t="s">
        <v>2844</v>
      </c>
      <c r="B345" s="127" t="s">
        <v>2845</v>
      </c>
      <c r="C345" s="99">
        <v>5</v>
      </c>
      <c r="D345" s="346">
        <v>43980</v>
      </c>
      <c r="E345" s="207" t="s">
        <v>2154</v>
      </c>
      <c r="F345" s="65"/>
      <c r="G345" s="65"/>
      <c r="H345" s="2"/>
      <c r="I345" s="150"/>
    </row>
    <row r="346" spans="1:9" x14ac:dyDescent="0.2">
      <c r="A346" s="55" t="s">
        <v>2846</v>
      </c>
      <c r="B346" s="127" t="s">
        <v>2847</v>
      </c>
      <c r="C346" s="99">
        <v>7</v>
      </c>
      <c r="D346" s="346">
        <v>43980</v>
      </c>
      <c r="E346" s="207" t="s">
        <v>2154</v>
      </c>
      <c r="F346" s="65"/>
      <c r="G346" s="65"/>
      <c r="H346" s="2"/>
      <c r="I346" s="150"/>
    </row>
    <row r="347" spans="1:9" x14ac:dyDescent="0.2">
      <c r="A347" s="55" t="s">
        <v>2848</v>
      </c>
      <c r="B347" s="127" t="s">
        <v>2849</v>
      </c>
      <c r="C347" s="99">
        <v>9</v>
      </c>
      <c r="D347" s="346">
        <v>43980</v>
      </c>
      <c r="E347" s="207" t="s">
        <v>2154</v>
      </c>
      <c r="F347" s="65"/>
      <c r="G347" s="65"/>
      <c r="H347" s="2"/>
      <c r="I347" s="114"/>
    </row>
    <row r="348" spans="1:9" x14ac:dyDescent="0.2">
      <c r="A348" s="55" t="s">
        <v>2850</v>
      </c>
      <c r="B348" s="127" t="s">
        <v>1408</v>
      </c>
      <c r="C348" s="99">
        <v>7</v>
      </c>
      <c r="D348" s="346">
        <v>43980</v>
      </c>
      <c r="E348" s="207" t="s">
        <v>2154</v>
      </c>
      <c r="F348" s="65"/>
      <c r="G348" s="65"/>
      <c r="H348" s="2"/>
      <c r="I348" s="114"/>
    </row>
    <row r="349" spans="1:9" x14ac:dyDescent="0.2">
      <c r="A349" s="55" t="s">
        <v>2851</v>
      </c>
      <c r="B349" s="97" t="s">
        <v>2852</v>
      </c>
      <c r="C349" s="99">
        <v>8</v>
      </c>
      <c r="D349" s="350">
        <v>43980</v>
      </c>
      <c r="E349" s="207" t="s">
        <v>2154</v>
      </c>
      <c r="F349" s="65"/>
      <c r="G349" s="65"/>
      <c r="H349" s="2"/>
      <c r="I349" s="114"/>
    </row>
    <row r="350" spans="1:9" x14ac:dyDescent="0.2">
      <c r="A350" s="55" t="s">
        <v>2853</v>
      </c>
      <c r="B350" s="97" t="s">
        <v>2854</v>
      </c>
      <c r="C350" s="99">
        <v>8</v>
      </c>
      <c r="D350" s="350">
        <v>43980</v>
      </c>
      <c r="E350" s="207"/>
      <c r="F350" s="65"/>
      <c r="G350" s="65" t="s">
        <v>2154</v>
      </c>
      <c r="H350" s="2"/>
      <c r="I350" s="150" t="s">
        <v>2855</v>
      </c>
    </row>
    <row r="351" spans="1:9" x14ac:dyDescent="0.2">
      <c r="A351" s="55" t="s">
        <v>2856</v>
      </c>
      <c r="B351" s="97" t="s">
        <v>2857</v>
      </c>
      <c r="C351" s="99">
        <v>11</v>
      </c>
      <c r="D351" s="350">
        <v>43980</v>
      </c>
      <c r="E351" s="207" t="s">
        <v>2154</v>
      </c>
      <c r="F351" s="65"/>
      <c r="G351" s="65"/>
      <c r="H351" s="2"/>
      <c r="I351" s="150"/>
    </row>
    <row r="352" spans="1:9" x14ac:dyDescent="0.2">
      <c r="A352" s="55" t="s">
        <v>2858</v>
      </c>
      <c r="B352" s="97" t="s">
        <v>2859</v>
      </c>
      <c r="C352" s="99">
        <v>11</v>
      </c>
      <c r="D352" s="350">
        <v>43980</v>
      </c>
      <c r="E352" s="207" t="s">
        <v>2154</v>
      </c>
      <c r="F352" s="65"/>
      <c r="G352" s="65"/>
      <c r="H352" s="2"/>
      <c r="I352" s="150"/>
    </row>
    <row r="353" spans="1:9" x14ac:dyDescent="0.2">
      <c r="A353" s="55" t="s">
        <v>2860</v>
      </c>
      <c r="B353" s="97" t="s">
        <v>2861</v>
      </c>
      <c r="C353" s="99">
        <v>8</v>
      </c>
      <c r="D353" s="350">
        <v>43980</v>
      </c>
      <c r="E353" s="207" t="s">
        <v>2154</v>
      </c>
      <c r="F353" s="65"/>
      <c r="G353" s="65"/>
      <c r="H353" s="2"/>
      <c r="I353" s="114"/>
    </row>
    <row r="354" spans="1:9" x14ac:dyDescent="0.2">
      <c r="A354" s="55" t="s">
        <v>2862</v>
      </c>
      <c r="B354" s="97" t="s">
        <v>2863</v>
      </c>
      <c r="C354" s="99">
        <v>9</v>
      </c>
      <c r="D354" s="350">
        <v>43980</v>
      </c>
      <c r="E354" s="207" t="s">
        <v>2154</v>
      </c>
      <c r="F354" s="65"/>
      <c r="G354" s="65"/>
      <c r="H354" s="2"/>
      <c r="I354" s="114"/>
    </row>
    <row r="355" spans="1:9" x14ac:dyDescent="0.2">
      <c r="A355" s="55" t="s">
        <v>2864</v>
      </c>
      <c r="B355" s="97" t="s">
        <v>2865</v>
      </c>
      <c r="C355" s="99">
        <v>10</v>
      </c>
      <c r="D355" s="350">
        <v>43980</v>
      </c>
      <c r="E355" s="207" t="s">
        <v>2154</v>
      </c>
      <c r="F355" s="65"/>
      <c r="G355" s="65"/>
      <c r="H355" s="2"/>
      <c r="I355" s="114"/>
    </row>
    <row r="356" spans="1:9" x14ac:dyDescent="0.2">
      <c r="A356" s="55" t="s">
        <v>2866</v>
      </c>
      <c r="B356" s="97" t="s">
        <v>2867</v>
      </c>
      <c r="C356" s="99">
        <v>8</v>
      </c>
      <c r="D356" s="350">
        <v>43980</v>
      </c>
      <c r="E356" s="207" t="s">
        <v>2154</v>
      </c>
      <c r="F356" s="65"/>
      <c r="G356" s="65"/>
      <c r="H356" s="2"/>
      <c r="I356" s="150"/>
    </row>
    <row r="357" spans="1:9" x14ac:dyDescent="0.2">
      <c r="A357" s="55" t="s">
        <v>2868</v>
      </c>
      <c r="B357" s="97" t="s">
        <v>2869</v>
      </c>
      <c r="C357" s="99">
        <v>10</v>
      </c>
      <c r="D357" s="350">
        <v>43980</v>
      </c>
      <c r="E357" s="207" t="s">
        <v>2154</v>
      </c>
      <c r="F357" s="65"/>
      <c r="G357" s="65"/>
      <c r="H357" s="2"/>
      <c r="I357" s="114"/>
    </row>
    <row r="358" spans="1:9" x14ac:dyDescent="0.2">
      <c r="A358" s="55" t="s">
        <v>2870</v>
      </c>
      <c r="B358" s="97" t="s">
        <v>2871</v>
      </c>
      <c r="C358" s="99">
        <v>10</v>
      </c>
      <c r="D358" s="350">
        <v>43980</v>
      </c>
      <c r="E358" s="207" t="s">
        <v>2154</v>
      </c>
      <c r="F358" s="65"/>
      <c r="G358" s="65"/>
      <c r="H358" s="2"/>
      <c r="I358" s="150"/>
    </row>
    <row r="359" spans="1:9" x14ac:dyDescent="0.2">
      <c r="A359" s="55" t="s">
        <v>2872</v>
      </c>
      <c r="B359" s="97" t="s">
        <v>1489</v>
      </c>
      <c r="C359" s="99">
        <v>6</v>
      </c>
      <c r="D359" s="350">
        <v>43980</v>
      </c>
      <c r="E359" s="207" t="s">
        <v>2154</v>
      </c>
      <c r="F359" s="65"/>
      <c r="G359" s="65"/>
      <c r="H359" s="2"/>
      <c r="I359" s="114"/>
    </row>
    <row r="360" spans="1:9" x14ac:dyDescent="0.2">
      <c r="A360" s="55" t="s">
        <v>2873</v>
      </c>
      <c r="B360" s="97" t="s">
        <v>932</v>
      </c>
      <c r="C360" s="99">
        <v>10</v>
      </c>
      <c r="D360" s="350">
        <v>43980</v>
      </c>
      <c r="E360" s="207" t="s">
        <v>2154</v>
      </c>
      <c r="F360" s="65"/>
      <c r="G360" s="65"/>
      <c r="H360" s="2"/>
      <c r="I360" s="114"/>
    </row>
    <row r="361" spans="1:9" x14ac:dyDescent="0.2">
      <c r="A361" s="55" t="s">
        <v>2874</v>
      </c>
      <c r="B361" s="97" t="s">
        <v>2875</v>
      </c>
      <c r="C361" s="99">
        <v>10</v>
      </c>
      <c r="D361" s="350">
        <v>43980</v>
      </c>
      <c r="E361" s="207" t="s">
        <v>2154</v>
      </c>
      <c r="F361" s="65"/>
      <c r="G361" s="65"/>
      <c r="H361" s="2"/>
      <c r="I361" s="114"/>
    </row>
    <row r="362" spans="1:9" x14ac:dyDescent="0.2">
      <c r="A362" s="55" t="s">
        <v>2876</v>
      </c>
      <c r="B362" s="97" t="s">
        <v>2877</v>
      </c>
      <c r="C362" s="99">
        <v>11</v>
      </c>
      <c r="D362" s="350">
        <v>43980</v>
      </c>
      <c r="E362" s="207" t="s">
        <v>2154</v>
      </c>
      <c r="F362" s="65"/>
      <c r="G362" s="65"/>
      <c r="H362" s="2"/>
      <c r="I362" s="150"/>
    </row>
    <row r="363" spans="1:9" x14ac:dyDescent="0.2">
      <c r="A363" s="55" t="s">
        <v>2878</v>
      </c>
      <c r="B363" s="97" t="s">
        <v>2879</v>
      </c>
      <c r="C363" s="99">
        <v>5</v>
      </c>
      <c r="D363" s="350">
        <v>43980</v>
      </c>
      <c r="E363" s="207" t="s">
        <v>2154</v>
      </c>
      <c r="F363" s="65"/>
      <c r="G363" s="65"/>
      <c r="H363" s="2"/>
      <c r="I363" s="114"/>
    </row>
    <row r="364" spans="1:9" x14ac:dyDescent="0.2">
      <c r="A364" s="55" t="s">
        <v>2880</v>
      </c>
      <c r="B364" s="97" t="s">
        <v>2881</v>
      </c>
      <c r="C364" s="99">
        <v>7</v>
      </c>
      <c r="D364" s="350">
        <v>43980</v>
      </c>
      <c r="E364" s="207" t="s">
        <v>2154</v>
      </c>
      <c r="F364" s="65"/>
      <c r="G364" s="65"/>
      <c r="H364" s="2"/>
      <c r="I364" s="114"/>
    </row>
    <row r="365" spans="1:9" x14ac:dyDescent="0.2">
      <c r="A365" s="55" t="s">
        <v>2882</v>
      </c>
      <c r="B365" s="97" t="s">
        <v>2883</v>
      </c>
      <c r="C365" s="99">
        <v>6</v>
      </c>
      <c r="D365" s="350">
        <v>43980</v>
      </c>
      <c r="E365" s="207" t="s">
        <v>2154</v>
      </c>
      <c r="F365" s="65"/>
      <c r="G365" s="65"/>
      <c r="H365" s="2"/>
      <c r="I365" s="114"/>
    </row>
    <row r="366" spans="1:9" x14ac:dyDescent="0.2">
      <c r="A366" s="55" t="s">
        <v>2884</v>
      </c>
      <c r="B366" s="97" t="s">
        <v>1588</v>
      </c>
      <c r="C366" s="99">
        <v>10</v>
      </c>
      <c r="D366" s="350">
        <v>43980</v>
      </c>
      <c r="E366" s="207" t="s">
        <v>2154</v>
      </c>
      <c r="F366" s="65"/>
      <c r="G366" s="65"/>
      <c r="H366" s="2"/>
      <c r="I366" s="114"/>
    </row>
    <row r="367" spans="1:9" x14ac:dyDescent="0.2">
      <c r="A367" s="55" t="s">
        <v>2885</v>
      </c>
      <c r="B367" s="97" t="s">
        <v>2886</v>
      </c>
      <c r="C367" s="99">
        <v>6</v>
      </c>
      <c r="D367" s="350">
        <v>43980</v>
      </c>
      <c r="E367" s="207" t="s">
        <v>2154</v>
      </c>
      <c r="F367" s="65"/>
      <c r="G367" s="65"/>
      <c r="H367" s="2"/>
      <c r="I367" s="114"/>
    </row>
    <row r="368" spans="1:9" x14ac:dyDescent="0.2">
      <c r="A368" s="55" t="s">
        <v>2887</v>
      </c>
      <c r="B368" s="97" t="s">
        <v>2888</v>
      </c>
      <c r="C368" s="99">
        <v>6</v>
      </c>
      <c r="D368" s="350">
        <v>43980</v>
      </c>
      <c r="E368" s="207" t="s">
        <v>2154</v>
      </c>
      <c r="F368" s="65"/>
      <c r="G368" s="65"/>
      <c r="H368" s="2"/>
      <c r="I368" s="150"/>
    </row>
    <row r="369" spans="1:9" x14ac:dyDescent="0.2">
      <c r="A369" s="55" t="s">
        <v>2889</v>
      </c>
      <c r="B369" s="97" t="s">
        <v>2890</v>
      </c>
      <c r="C369" s="99">
        <v>9</v>
      </c>
      <c r="D369" s="350">
        <v>43980</v>
      </c>
      <c r="E369" s="207" t="s">
        <v>2154</v>
      </c>
      <c r="F369" s="65"/>
      <c r="G369" s="65"/>
      <c r="H369" s="2"/>
      <c r="I369" s="114"/>
    </row>
    <row r="370" spans="1:9" x14ac:dyDescent="0.2">
      <c r="A370" s="55" t="s">
        <v>2891</v>
      </c>
      <c r="B370" s="97" t="s">
        <v>1619</v>
      </c>
      <c r="C370" s="99">
        <v>26</v>
      </c>
      <c r="D370" s="350">
        <v>43980</v>
      </c>
      <c r="E370" s="207" t="s">
        <v>2154</v>
      </c>
      <c r="F370" s="65"/>
      <c r="G370" s="65"/>
      <c r="H370" s="2"/>
      <c r="I370" s="114"/>
    </row>
    <row r="371" spans="1:9" x14ac:dyDescent="0.2">
      <c r="A371" s="116" t="s">
        <v>2892</v>
      </c>
      <c r="B371" s="97" t="s">
        <v>2893</v>
      </c>
      <c r="C371" s="99">
        <v>5</v>
      </c>
      <c r="D371" s="350">
        <v>43980</v>
      </c>
      <c r="E371" s="207" t="s">
        <v>2154</v>
      </c>
      <c r="F371" s="65"/>
      <c r="G371" s="65"/>
      <c r="H371" s="2"/>
      <c r="I371" s="150"/>
    </row>
    <row r="372" spans="1:9" x14ac:dyDescent="0.2">
      <c r="A372" s="55" t="s">
        <v>2894</v>
      </c>
      <c r="B372" s="97" t="s">
        <v>1633</v>
      </c>
      <c r="C372" s="99">
        <v>27</v>
      </c>
      <c r="D372" s="350">
        <v>43980</v>
      </c>
      <c r="E372" s="207" t="s">
        <v>2154</v>
      </c>
      <c r="F372" s="65"/>
      <c r="G372" s="65"/>
      <c r="H372" s="2"/>
      <c r="I372" s="114"/>
    </row>
    <row r="373" spans="1:9" x14ac:dyDescent="0.2">
      <c r="A373" s="55" t="s">
        <v>2895</v>
      </c>
      <c r="B373" s="97" t="s">
        <v>2896</v>
      </c>
      <c r="C373" s="99">
        <v>11</v>
      </c>
      <c r="D373" s="350">
        <v>43980</v>
      </c>
      <c r="E373" s="207" t="s">
        <v>2154</v>
      </c>
      <c r="F373" s="65"/>
      <c r="G373" s="65"/>
      <c r="H373" s="2"/>
      <c r="I373" s="150"/>
    </row>
    <row r="374" spans="1:9" x14ac:dyDescent="0.2">
      <c r="A374" s="55" t="s">
        <v>2897</v>
      </c>
      <c r="B374" s="97" t="s">
        <v>2898</v>
      </c>
      <c r="C374" s="157">
        <v>6</v>
      </c>
      <c r="D374" s="350">
        <v>43980</v>
      </c>
      <c r="E374" s="207" t="s">
        <v>2154</v>
      </c>
      <c r="F374" s="65"/>
      <c r="G374" s="65"/>
      <c r="H374" s="2"/>
      <c r="I374" s="114"/>
    </row>
    <row r="375" spans="1:9" x14ac:dyDescent="0.2">
      <c r="A375" s="55" t="s">
        <v>2899</v>
      </c>
      <c r="B375" s="97" t="s">
        <v>2900</v>
      </c>
      <c r="C375" s="157">
        <v>18</v>
      </c>
      <c r="D375" s="350">
        <v>43980</v>
      </c>
      <c r="E375" s="207" t="s">
        <v>2154</v>
      </c>
      <c r="F375" s="207"/>
      <c r="G375" s="65"/>
      <c r="H375" s="2"/>
      <c r="I375" s="150"/>
    </row>
    <row r="376" spans="1:9" x14ac:dyDescent="0.2">
      <c r="A376" s="55" t="s">
        <v>2901</v>
      </c>
      <c r="B376" s="97" t="s">
        <v>1653</v>
      </c>
      <c r="C376" s="157">
        <v>23</v>
      </c>
      <c r="D376" s="350">
        <v>43980</v>
      </c>
      <c r="E376" s="207" t="s">
        <v>2154</v>
      </c>
      <c r="F376" s="65"/>
      <c r="G376" s="65"/>
      <c r="H376" s="2"/>
      <c r="I376" s="114"/>
    </row>
    <row r="377" spans="1:9" x14ac:dyDescent="0.2">
      <c r="A377" s="55" t="s">
        <v>2902</v>
      </c>
      <c r="B377" s="97" t="s">
        <v>2903</v>
      </c>
      <c r="C377" s="157">
        <v>10</v>
      </c>
      <c r="D377" s="350">
        <v>43980</v>
      </c>
      <c r="E377" s="207" t="s">
        <v>2154</v>
      </c>
      <c r="F377" s="207"/>
      <c r="G377" s="65"/>
      <c r="H377" s="2"/>
      <c r="I377" s="114"/>
    </row>
    <row r="378" spans="1:9" x14ac:dyDescent="0.2">
      <c r="A378" s="149" t="s">
        <v>2904</v>
      </c>
      <c r="B378" s="97" t="s">
        <v>2905</v>
      </c>
      <c r="C378" s="157">
        <v>7</v>
      </c>
      <c r="D378" s="350">
        <v>43980</v>
      </c>
      <c r="E378" s="207" t="s">
        <v>2154</v>
      </c>
      <c r="F378" s="207"/>
      <c r="G378" s="65"/>
      <c r="H378" s="2"/>
      <c r="I378" s="150"/>
    </row>
    <row r="379" spans="1:9" x14ac:dyDescent="0.2">
      <c r="A379" s="55" t="s">
        <v>2906</v>
      </c>
      <c r="B379" s="97" t="s">
        <v>2907</v>
      </c>
      <c r="C379" s="157">
        <v>10</v>
      </c>
      <c r="D379" s="350">
        <v>43980</v>
      </c>
      <c r="E379" s="207" t="s">
        <v>2154</v>
      </c>
      <c r="F379" s="207"/>
      <c r="G379" s="65"/>
      <c r="H379" s="2"/>
      <c r="I379" s="114"/>
    </row>
    <row r="380" spans="1:9" x14ac:dyDescent="0.2">
      <c r="A380" s="55" t="s">
        <v>2908</v>
      </c>
      <c r="B380" s="97" t="s">
        <v>2909</v>
      </c>
      <c r="C380" s="157">
        <v>11</v>
      </c>
      <c r="D380" s="350">
        <v>43980</v>
      </c>
      <c r="E380" s="207" t="s">
        <v>2154</v>
      </c>
      <c r="F380" s="207"/>
      <c r="G380" s="65"/>
      <c r="H380" s="2"/>
      <c r="I380" s="150"/>
    </row>
    <row r="381" spans="1:9" x14ac:dyDescent="0.2">
      <c r="A381" s="55" t="s">
        <v>2910</v>
      </c>
      <c r="B381" s="97" t="s">
        <v>2911</v>
      </c>
      <c r="C381" s="347">
        <v>9</v>
      </c>
      <c r="D381" s="350">
        <v>43980</v>
      </c>
      <c r="E381" s="207" t="s">
        <v>2154</v>
      </c>
      <c r="F381" s="207"/>
      <c r="G381" s="65"/>
      <c r="H381" s="2"/>
      <c r="I381" s="114"/>
    </row>
    <row r="382" spans="1:9" x14ac:dyDescent="0.2">
      <c r="A382" s="55" t="s">
        <v>2912</v>
      </c>
      <c r="B382" s="97" t="s">
        <v>2913</v>
      </c>
      <c r="C382" s="99">
        <v>9</v>
      </c>
      <c r="D382" s="350">
        <v>43951</v>
      </c>
      <c r="E382" s="207" t="s">
        <v>2154</v>
      </c>
      <c r="F382" s="207"/>
      <c r="G382" s="65"/>
      <c r="H382" s="2"/>
      <c r="I382" s="114"/>
    </row>
    <row r="383" spans="1:9" x14ac:dyDescent="0.2">
      <c r="A383" s="55" t="s">
        <v>2914</v>
      </c>
      <c r="B383" s="97" t="s">
        <v>1705</v>
      </c>
      <c r="C383" s="347">
        <v>10</v>
      </c>
      <c r="D383" s="350">
        <v>43951</v>
      </c>
      <c r="E383" s="207" t="s">
        <v>2154</v>
      </c>
      <c r="F383" s="207"/>
      <c r="G383" s="65"/>
      <c r="H383" s="2"/>
      <c r="I383" s="114"/>
    </row>
    <row r="384" spans="1:9" x14ac:dyDescent="0.2">
      <c r="A384" s="55" t="s">
        <v>2915</v>
      </c>
      <c r="B384" s="97" t="s">
        <v>2916</v>
      </c>
      <c r="C384" s="99">
        <v>9</v>
      </c>
      <c r="D384" s="350">
        <v>43951</v>
      </c>
      <c r="E384" s="207"/>
      <c r="F384" s="65"/>
      <c r="G384" s="65" t="s">
        <v>2154</v>
      </c>
      <c r="H384" s="2"/>
      <c r="I384" s="13" t="s">
        <v>2917</v>
      </c>
    </row>
    <row r="385" spans="1:9" x14ac:dyDescent="0.2">
      <c r="A385" s="55" t="s">
        <v>2918</v>
      </c>
      <c r="B385" s="97" t="s">
        <v>2919</v>
      </c>
      <c r="C385" s="99">
        <v>9</v>
      </c>
      <c r="D385" s="350">
        <v>43951</v>
      </c>
      <c r="E385" s="207" t="s">
        <v>2154</v>
      </c>
      <c r="F385" s="65"/>
      <c r="G385" s="65"/>
      <c r="H385" s="2"/>
      <c r="I385" s="114"/>
    </row>
    <row r="386" spans="1:9" x14ac:dyDescent="0.2">
      <c r="A386" s="55" t="s">
        <v>2920</v>
      </c>
      <c r="B386" s="97" t="s">
        <v>2921</v>
      </c>
      <c r="C386" s="347">
        <v>5</v>
      </c>
      <c r="D386" s="350">
        <v>43951</v>
      </c>
      <c r="E386" s="207" t="s">
        <v>2154</v>
      </c>
      <c r="F386" s="207"/>
      <c r="G386" s="65"/>
      <c r="H386" s="2"/>
      <c r="I386" s="114"/>
    </row>
    <row r="387" spans="1:9" x14ac:dyDescent="0.2">
      <c r="A387" s="55" t="s">
        <v>2922</v>
      </c>
      <c r="B387" s="97" t="s">
        <v>1711</v>
      </c>
      <c r="C387" s="99">
        <v>15</v>
      </c>
      <c r="D387" s="350">
        <v>43951</v>
      </c>
      <c r="E387" s="207" t="s">
        <v>2154</v>
      </c>
      <c r="F387" s="65"/>
      <c r="G387" s="65"/>
      <c r="H387" s="2"/>
      <c r="I387" s="114"/>
    </row>
    <row r="388" spans="1:9" x14ac:dyDescent="0.2">
      <c r="A388" s="55" t="s">
        <v>2923</v>
      </c>
      <c r="B388" s="97" t="s">
        <v>2924</v>
      </c>
      <c r="C388" s="99">
        <v>6</v>
      </c>
      <c r="D388" s="350">
        <v>43951</v>
      </c>
      <c r="E388" s="207" t="s">
        <v>2154</v>
      </c>
      <c r="F388" s="65"/>
      <c r="G388" s="65"/>
      <c r="H388" s="2"/>
      <c r="I388" s="114"/>
    </row>
    <row r="389" spans="1:9" x14ac:dyDescent="0.2">
      <c r="A389" s="55" t="s">
        <v>2925</v>
      </c>
      <c r="B389" s="97" t="s">
        <v>2926</v>
      </c>
      <c r="C389" s="99">
        <v>15</v>
      </c>
      <c r="D389" s="350">
        <v>43951</v>
      </c>
      <c r="E389" s="207" t="s">
        <v>2154</v>
      </c>
      <c r="F389" s="65"/>
      <c r="G389" s="65"/>
      <c r="H389" s="2"/>
      <c r="I389" s="114"/>
    </row>
    <row r="390" spans="1:9" x14ac:dyDescent="0.2">
      <c r="A390" s="55" t="s">
        <v>2927</v>
      </c>
      <c r="B390" s="97" t="s">
        <v>2928</v>
      </c>
      <c r="C390" s="99">
        <v>6</v>
      </c>
      <c r="D390" s="350">
        <v>43951</v>
      </c>
      <c r="E390" s="207" t="s">
        <v>2154</v>
      </c>
      <c r="F390" s="65"/>
      <c r="G390" s="65"/>
      <c r="H390" s="2"/>
      <c r="I390" s="114"/>
    </row>
    <row r="391" spans="1:9" x14ac:dyDescent="0.2">
      <c r="A391" s="55" t="s">
        <v>2929</v>
      </c>
      <c r="B391" s="97" t="s">
        <v>2930</v>
      </c>
      <c r="C391" s="99">
        <v>9</v>
      </c>
      <c r="D391" s="350">
        <v>43951</v>
      </c>
      <c r="E391" s="207" t="s">
        <v>2154</v>
      </c>
      <c r="F391" s="65"/>
      <c r="G391" s="65"/>
      <c r="H391" s="2"/>
      <c r="I391" s="114"/>
    </row>
    <row r="392" spans="1:9" x14ac:dyDescent="0.2">
      <c r="A392" s="55" t="s">
        <v>2931</v>
      </c>
      <c r="B392" s="97" t="s">
        <v>2932</v>
      </c>
      <c r="C392" s="99">
        <v>10</v>
      </c>
      <c r="D392" s="350">
        <v>43951</v>
      </c>
      <c r="E392" s="207" t="s">
        <v>2154</v>
      </c>
      <c r="F392" s="65"/>
      <c r="G392" s="65"/>
      <c r="H392" s="2"/>
      <c r="I392" s="114"/>
    </row>
    <row r="393" spans="1:9" x14ac:dyDescent="0.2">
      <c r="A393" s="55" t="s">
        <v>2933</v>
      </c>
      <c r="B393" s="97" t="s">
        <v>2934</v>
      </c>
      <c r="C393" s="99">
        <v>9</v>
      </c>
      <c r="D393" s="350">
        <v>43951</v>
      </c>
      <c r="E393" s="207" t="s">
        <v>2154</v>
      </c>
      <c r="F393" s="65"/>
      <c r="G393" s="65"/>
      <c r="H393" s="2"/>
      <c r="I393" s="114"/>
    </row>
    <row r="394" spans="1:9" x14ac:dyDescent="0.2">
      <c r="A394" s="55" t="s">
        <v>2935</v>
      </c>
      <c r="B394" s="97" t="s">
        <v>2936</v>
      </c>
      <c r="C394" s="99">
        <v>11</v>
      </c>
      <c r="D394" s="350">
        <v>43951</v>
      </c>
      <c r="E394" s="207" t="s">
        <v>2154</v>
      </c>
      <c r="F394" s="65"/>
      <c r="G394" s="65"/>
      <c r="H394" s="2"/>
      <c r="I394" s="114"/>
    </row>
    <row r="395" spans="1:9" x14ac:dyDescent="0.2">
      <c r="A395" s="55" t="s">
        <v>2937</v>
      </c>
      <c r="B395" s="97" t="s">
        <v>2938</v>
      </c>
      <c r="C395" s="99">
        <v>5</v>
      </c>
      <c r="D395" s="350">
        <v>43951</v>
      </c>
      <c r="E395" s="207" t="s">
        <v>2154</v>
      </c>
      <c r="F395" s="65"/>
      <c r="G395" s="65"/>
      <c r="H395" s="2"/>
      <c r="I395" s="114"/>
    </row>
    <row r="396" spans="1:9" x14ac:dyDescent="0.2">
      <c r="A396" s="55" t="s">
        <v>2939</v>
      </c>
      <c r="B396" s="97" t="s">
        <v>2940</v>
      </c>
      <c r="C396" s="99">
        <v>7</v>
      </c>
      <c r="D396" s="350">
        <v>43951</v>
      </c>
      <c r="E396" s="207" t="s">
        <v>2154</v>
      </c>
      <c r="F396" s="65"/>
      <c r="G396" s="65"/>
      <c r="H396" s="2"/>
      <c r="I396" s="114"/>
    </row>
    <row r="397" spans="1:9" x14ac:dyDescent="0.2">
      <c r="A397" s="55" t="s">
        <v>2941</v>
      </c>
      <c r="B397" s="97" t="s">
        <v>2942</v>
      </c>
      <c r="C397" s="99">
        <v>5</v>
      </c>
      <c r="D397" s="350">
        <v>43951</v>
      </c>
      <c r="E397" s="207" t="s">
        <v>2154</v>
      </c>
      <c r="F397" s="65"/>
      <c r="G397" s="65"/>
      <c r="H397" s="2"/>
      <c r="I397" s="114"/>
    </row>
    <row r="398" spans="1:9" x14ac:dyDescent="0.2">
      <c r="A398" s="55" t="s">
        <v>2943</v>
      </c>
      <c r="B398" s="97" t="s">
        <v>2944</v>
      </c>
      <c r="C398" s="99">
        <v>15</v>
      </c>
      <c r="D398" s="350">
        <v>43951</v>
      </c>
      <c r="E398" s="207" t="s">
        <v>2154</v>
      </c>
      <c r="F398" s="65"/>
      <c r="G398" s="65"/>
      <c r="H398" s="2"/>
      <c r="I398" s="114"/>
    </row>
    <row r="399" spans="1:9" x14ac:dyDescent="0.2">
      <c r="A399" s="55" t="s">
        <v>2945</v>
      </c>
      <c r="B399" s="97" t="s">
        <v>2946</v>
      </c>
      <c r="C399" s="99">
        <v>10</v>
      </c>
      <c r="D399" s="350">
        <v>43951</v>
      </c>
      <c r="E399" s="207" t="s">
        <v>2154</v>
      </c>
      <c r="F399" s="65"/>
      <c r="G399" s="65"/>
      <c r="H399" s="2"/>
      <c r="I399" s="114"/>
    </row>
    <row r="400" spans="1:9" x14ac:dyDescent="0.2">
      <c r="A400" s="55" t="s">
        <v>2947</v>
      </c>
      <c r="B400" s="97" t="s">
        <v>2948</v>
      </c>
      <c r="C400" s="157">
        <v>47</v>
      </c>
      <c r="D400" s="350">
        <v>43951</v>
      </c>
      <c r="E400" s="207" t="s">
        <v>2154</v>
      </c>
      <c r="F400" s="65"/>
      <c r="G400" s="65"/>
      <c r="H400" s="2"/>
      <c r="I400" s="114"/>
    </row>
    <row r="401" spans="1:9" x14ac:dyDescent="0.2">
      <c r="A401" s="55" t="s">
        <v>2949</v>
      </c>
      <c r="B401" s="97" t="s">
        <v>2950</v>
      </c>
      <c r="C401" s="157">
        <v>5</v>
      </c>
      <c r="D401" s="350">
        <v>43951</v>
      </c>
      <c r="E401" s="207" t="s">
        <v>2154</v>
      </c>
      <c r="F401" s="207"/>
      <c r="G401" s="65"/>
      <c r="H401" s="2"/>
      <c r="I401" s="114"/>
    </row>
    <row r="402" spans="1:9" x14ac:dyDescent="0.2">
      <c r="A402" s="55" t="s">
        <v>2951</v>
      </c>
      <c r="B402" s="97" t="s">
        <v>2952</v>
      </c>
      <c r="C402" s="157">
        <v>10</v>
      </c>
      <c r="D402" s="350">
        <v>43951</v>
      </c>
      <c r="E402" s="207" t="s">
        <v>2154</v>
      </c>
      <c r="F402" s="65"/>
      <c r="G402" s="65"/>
      <c r="H402" s="2"/>
      <c r="I402" s="114"/>
    </row>
    <row r="403" spans="1:9" x14ac:dyDescent="0.2">
      <c r="A403" s="55" t="s">
        <v>2953</v>
      </c>
      <c r="B403" s="97" t="s">
        <v>2954</v>
      </c>
      <c r="C403" s="157">
        <v>10</v>
      </c>
      <c r="D403" s="350">
        <v>43951</v>
      </c>
      <c r="E403" s="207" t="s">
        <v>2154</v>
      </c>
      <c r="F403" s="207"/>
      <c r="G403" s="65"/>
      <c r="H403" s="2"/>
      <c r="I403" s="114"/>
    </row>
    <row r="404" spans="1:9" x14ac:dyDescent="0.2">
      <c r="A404" s="116" t="s">
        <v>2955</v>
      </c>
      <c r="B404" s="97" t="s">
        <v>2956</v>
      </c>
      <c r="C404" s="157">
        <v>8</v>
      </c>
      <c r="D404" s="350">
        <v>43951</v>
      </c>
      <c r="E404" s="207" t="s">
        <v>2154</v>
      </c>
      <c r="F404" s="207"/>
      <c r="G404" s="65"/>
      <c r="H404" s="2"/>
      <c r="I404" s="150"/>
    </row>
    <row r="405" spans="1:9" x14ac:dyDescent="0.2">
      <c r="A405" s="55" t="s">
        <v>2957</v>
      </c>
      <c r="B405" s="97" t="s">
        <v>2958</v>
      </c>
      <c r="C405" s="157">
        <v>9</v>
      </c>
      <c r="D405" s="350">
        <v>43951</v>
      </c>
      <c r="E405" s="207" t="s">
        <v>2154</v>
      </c>
      <c r="F405" s="207"/>
      <c r="G405" s="65"/>
      <c r="H405" s="2"/>
      <c r="I405" s="114"/>
    </row>
    <row r="406" spans="1:9" x14ac:dyDescent="0.2">
      <c r="A406" s="55" t="s">
        <v>2959</v>
      </c>
      <c r="B406" s="97" t="s">
        <v>2960</v>
      </c>
      <c r="C406" s="157">
        <v>7</v>
      </c>
      <c r="D406" s="350">
        <v>43951</v>
      </c>
      <c r="E406" s="207" t="s">
        <v>2154</v>
      </c>
      <c r="F406" s="207"/>
      <c r="G406" s="65"/>
      <c r="H406" s="2"/>
      <c r="I406" s="114"/>
    </row>
    <row r="407" spans="1:9" x14ac:dyDescent="0.2">
      <c r="A407" s="55" t="s">
        <v>2961</v>
      </c>
      <c r="B407" s="97" t="s">
        <v>2962</v>
      </c>
      <c r="C407" s="347">
        <v>7</v>
      </c>
      <c r="D407" s="350">
        <v>43951</v>
      </c>
      <c r="E407" s="207" t="s">
        <v>2154</v>
      </c>
      <c r="F407" s="207"/>
      <c r="G407" s="65"/>
      <c r="H407" s="2"/>
      <c r="I407" s="114"/>
    </row>
    <row r="408" spans="1:9" x14ac:dyDescent="0.2">
      <c r="A408" s="55" t="s">
        <v>2963</v>
      </c>
      <c r="B408" s="97" t="s">
        <v>2964</v>
      </c>
      <c r="C408" s="99">
        <v>27</v>
      </c>
      <c r="D408" s="350">
        <v>43951</v>
      </c>
      <c r="E408" s="207" t="s">
        <v>2154</v>
      </c>
      <c r="F408" s="207"/>
      <c r="G408" s="65"/>
      <c r="H408" s="2"/>
      <c r="I408" s="114"/>
    </row>
    <row r="409" spans="1:9" x14ac:dyDescent="0.2">
      <c r="A409" s="55" t="s">
        <v>2965</v>
      </c>
      <c r="B409" s="97" t="s">
        <v>2966</v>
      </c>
      <c r="C409" s="347">
        <v>9</v>
      </c>
      <c r="D409" s="350">
        <v>43951</v>
      </c>
      <c r="E409" s="207" t="s">
        <v>2154</v>
      </c>
      <c r="F409" s="207"/>
      <c r="G409" s="65"/>
      <c r="H409" s="2"/>
      <c r="I409" s="114"/>
    </row>
    <row r="410" spans="1:9" x14ac:dyDescent="0.2">
      <c r="A410" s="55" t="s">
        <v>2967</v>
      </c>
      <c r="B410" s="97" t="s">
        <v>2968</v>
      </c>
      <c r="C410" s="347">
        <v>6</v>
      </c>
      <c r="D410" s="350">
        <v>43951</v>
      </c>
      <c r="E410" s="207"/>
      <c r="F410" s="207"/>
      <c r="G410" s="65" t="s">
        <v>2154</v>
      </c>
      <c r="H410" s="2"/>
      <c r="I410" s="150" t="s">
        <v>2969</v>
      </c>
    </row>
    <row r="411" spans="1:9" x14ac:dyDescent="0.2">
      <c r="A411" s="55" t="s">
        <v>2970</v>
      </c>
      <c r="B411" s="97" t="s">
        <v>2971</v>
      </c>
      <c r="C411" s="157">
        <v>8</v>
      </c>
      <c r="D411" s="350">
        <v>43951</v>
      </c>
      <c r="E411" s="207" t="s">
        <v>2154</v>
      </c>
      <c r="F411" s="207"/>
      <c r="G411" s="65"/>
      <c r="H411" s="2"/>
      <c r="I411" s="114"/>
    </row>
    <row r="412" spans="1:9" x14ac:dyDescent="0.2">
      <c r="A412" s="55" t="s">
        <v>2972</v>
      </c>
      <c r="B412" s="97" t="s">
        <v>2973</v>
      </c>
      <c r="C412" s="157">
        <v>5</v>
      </c>
      <c r="D412" s="350">
        <v>43951</v>
      </c>
      <c r="E412" s="207" t="s">
        <v>2154</v>
      </c>
      <c r="F412" s="207"/>
      <c r="G412" s="65"/>
      <c r="H412" s="2"/>
      <c r="I412" s="114"/>
    </row>
    <row r="413" spans="1:9" x14ac:dyDescent="0.2">
      <c r="A413" s="55" t="s">
        <v>2974</v>
      </c>
      <c r="B413" s="97" t="s">
        <v>2975</v>
      </c>
      <c r="C413" s="157">
        <v>9</v>
      </c>
      <c r="D413" s="350">
        <v>43951</v>
      </c>
      <c r="E413" s="207" t="s">
        <v>2154</v>
      </c>
      <c r="F413" s="207"/>
      <c r="G413" s="65"/>
      <c r="H413" s="2"/>
      <c r="I413" s="114"/>
    </row>
    <row r="414" spans="1:9" x14ac:dyDescent="0.2">
      <c r="A414" s="55" t="s">
        <v>2976</v>
      </c>
      <c r="B414" s="97" t="s">
        <v>2977</v>
      </c>
      <c r="C414" s="157">
        <v>11</v>
      </c>
      <c r="D414" s="350">
        <v>43951</v>
      </c>
      <c r="E414" s="207" t="s">
        <v>2154</v>
      </c>
      <c r="F414" s="207"/>
      <c r="G414" s="65"/>
      <c r="H414" s="2"/>
      <c r="I414" s="114"/>
    </row>
    <row r="415" spans="1:9" x14ac:dyDescent="0.2">
      <c r="A415" s="55" t="s">
        <v>2978</v>
      </c>
      <c r="B415" s="97" t="s">
        <v>1617</v>
      </c>
      <c r="C415" s="347">
        <v>18</v>
      </c>
      <c r="D415" s="350">
        <v>43951</v>
      </c>
      <c r="E415" s="207" t="s">
        <v>2154</v>
      </c>
      <c r="F415" s="207"/>
      <c r="G415" s="65"/>
      <c r="H415" s="2"/>
      <c r="I415" s="114"/>
    </row>
    <row r="416" spans="1:9" x14ac:dyDescent="0.2">
      <c r="A416" s="55" t="s">
        <v>2979</v>
      </c>
      <c r="B416" s="97" t="s">
        <v>2980</v>
      </c>
      <c r="C416" s="99">
        <v>15</v>
      </c>
      <c r="D416" s="350">
        <v>43951</v>
      </c>
      <c r="E416" s="207"/>
      <c r="F416" s="207"/>
      <c r="G416" s="65" t="s">
        <v>2154</v>
      </c>
      <c r="H416" s="2"/>
      <c r="I416" s="114" t="s">
        <v>2981</v>
      </c>
    </row>
    <row r="417" spans="1:9" x14ac:dyDescent="0.2">
      <c r="A417" s="55" t="s">
        <v>2982</v>
      </c>
      <c r="B417" s="97" t="s">
        <v>2983</v>
      </c>
      <c r="C417" s="347">
        <v>8</v>
      </c>
      <c r="D417" s="350">
        <v>43951</v>
      </c>
      <c r="E417" s="207" t="s">
        <v>2154</v>
      </c>
      <c r="F417" s="207"/>
      <c r="G417" s="65"/>
      <c r="H417" s="2"/>
      <c r="I417" s="114"/>
    </row>
    <row r="418" spans="1:9" x14ac:dyDescent="0.2">
      <c r="A418" s="55" t="s">
        <v>2984</v>
      </c>
      <c r="B418" s="97" t="s">
        <v>2985</v>
      </c>
      <c r="C418" s="347">
        <v>8</v>
      </c>
      <c r="D418" s="350">
        <v>43951</v>
      </c>
      <c r="E418" s="207"/>
      <c r="F418" s="207"/>
      <c r="G418" s="65" t="s">
        <v>2154</v>
      </c>
      <c r="H418" s="2"/>
      <c r="I418" s="150" t="s">
        <v>2986</v>
      </c>
    </row>
    <row r="419" spans="1:9" x14ac:dyDescent="0.2">
      <c r="A419" s="55" t="s">
        <v>2987</v>
      </c>
      <c r="B419" s="97" t="s">
        <v>2988</v>
      </c>
      <c r="C419" s="157">
        <v>5</v>
      </c>
      <c r="D419" s="350">
        <v>43951</v>
      </c>
      <c r="E419" s="207" t="s">
        <v>2154</v>
      </c>
      <c r="F419" s="207"/>
      <c r="G419" s="65"/>
      <c r="H419" s="2"/>
      <c r="I419" s="114"/>
    </row>
    <row r="420" spans="1:9" x14ac:dyDescent="0.2">
      <c r="A420" s="55" t="s">
        <v>2989</v>
      </c>
      <c r="B420" s="97" t="s">
        <v>2990</v>
      </c>
      <c r="C420" s="157">
        <v>8</v>
      </c>
      <c r="D420" s="350">
        <v>43951</v>
      </c>
      <c r="E420" s="207" t="s">
        <v>2154</v>
      </c>
      <c r="F420" s="207"/>
      <c r="G420" s="65"/>
      <c r="H420" s="2"/>
      <c r="I420" s="114"/>
    </row>
    <row r="421" spans="1:9" x14ac:dyDescent="0.2">
      <c r="A421" s="55" t="s">
        <v>2991</v>
      </c>
      <c r="B421" s="97" t="s">
        <v>2992</v>
      </c>
      <c r="C421" s="157">
        <v>5</v>
      </c>
      <c r="D421" s="350">
        <v>43951</v>
      </c>
      <c r="E421" s="207"/>
      <c r="F421" s="207"/>
      <c r="G421" s="65" t="s">
        <v>2154</v>
      </c>
      <c r="H421" s="2"/>
      <c r="I421" s="150" t="s">
        <v>2993</v>
      </c>
    </row>
    <row r="422" spans="1:9" x14ac:dyDescent="0.2">
      <c r="A422" s="55" t="s">
        <v>2994</v>
      </c>
      <c r="B422" s="97" t="s">
        <v>2995</v>
      </c>
      <c r="C422" s="157">
        <v>6</v>
      </c>
      <c r="D422" s="350">
        <v>43951</v>
      </c>
      <c r="E422" s="207" t="s">
        <v>2154</v>
      </c>
      <c r="F422" s="207"/>
      <c r="G422" s="65"/>
      <c r="H422" s="2"/>
      <c r="I422" s="114"/>
    </row>
    <row r="423" spans="1:9" x14ac:dyDescent="0.2">
      <c r="A423" t="s">
        <v>2996</v>
      </c>
      <c r="B423" s="150" t="s">
        <v>2997</v>
      </c>
      <c r="C423" s="347">
        <v>10</v>
      </c>
      <c r="D423" s="350">
        <v>43951</v>
      </c>
      <c r="E423" s="207" t="s">
        <v>2154</v>
      </c>
      <c r="F423" s="207"/>
      <c r="G423" s="65"/>
      <c r="H423" s="2"/>
      <c r="I423" s="150"/>
    </row>
    <row r="424" spans="1:9" x14ac:dyDescent="0.2">
      <c r="A424" s="55" t="s">
        <v>2998</v>
      </c>
      <c r="B424" s="97" t="s">
        <v>2999</v>
      </c>
      <c r="C424" s="99">
        <v>8</v>
      </c>
      <c r="D424" s="350">
        <v>43951</v>
      </c>
      <c r="E424" s="207" t="s">
        <v>2154</v>
      </c>
      <c r="F424" s="207"/>
      <c r="G424" s="65"/>
      <c r="H424" s="2"/>
      <c r="I424" s="114"/>
    </row>
    <row r="425" spans="1:9" x14ac:dyDescent="0.2">
      <c r="A425" s="55" t="s">
        <v>3000</v>
      </c>
      <c r="B425" s="97" t="s">
        <v>3001</v>
      </c>
      <c r="C425" s="347">
        <v>10</v>
      </c>
      <c r="D425" s="350">
        <v>43951</v>
      </c>
      <c r="E425" s="207" t="s">
        <v>2154</v>
      </c>
      <c r="F425" s="207"/>
      <c r="G425" s="65"/>
      <c r="H425" s="2"/>
      <c r="I425" s="114"/>
    </row>
    <row r="426" spans="1:9" x14ac:dyDescent="0.2">
      <c r="A426" s="55" t="s">
        <v>3002</v>
      </c>
      <c r="B426" s="97" t="s">
        <v>3003</v>
      </c>
      <c r="C426" s="99">
        <v>6</v>
      </c>
      <c r="D426" s="350">
        <v>43951</v>
      </c>
      <c r="E426" s="207" t="s">
        <v>2154</v>
      </c>
      <c r="F426" s="207"/>
      <c r="G426" s="65"/>
      <c r="H426" s="2"/>
      <c r="I426" s="114"/>
    </row>
    <row r="427" spans="1:9" x14ac:dyDescent="0.2">
      <c r="A427" s="55" t="s">
        <v>3004</v>
      </c>
      <c r="B427" s="97" t="s">
        <v>3005</v>
      </c>
      <c r="C427" s="347">
        <v>8</v>
      </c>
      <c r="D427" s="350">
        <v>43921</v>
      </c>
      <c r="E427" s="207" t="s">
        <v>2154</v>
      </c>
      <c r="F427" s="207"/>
      <c r="G427" s="65"/>
      <c r="H427" s="2"/>
      <c r="I427" s="114"/>
    </row>
    <row r="428" spans="1:9" x14ac:dyDescent="0.2">
      <c r="A428" s="55" t="s">
        <v>3006</v>
      </c>
      <c r="B428" s="97" t="s">
        <v>3007</v>
      </c>
      <c r="C428" s="157">
        <v>8</v>
      </c>
      <c r="D428" s="346">
        <v>43921</v>
      </c>
      <c r="E428" s="207" t="s">
        <v>2154</v>
      </c>
      <c r="F428" s="207"/>
      <c r="G428" s="65"/>
      <c r="H428" s="2"/>
      <c r="I428" s="114"/>
    </row>
    <row r="429" spans="1:9" x14ac:dyDescent="0.2">
      <c r="A429" s="55" t="s">
        <v>3008</v>
      </c>
      <c r="B429" s="97" t="s">
        <v>3009</v>
      </c>
      <c r="C429" s="157">
        <v>6</v>
      </c>
      <c r="D429" s="346">
        <v>43921</v>
      </c>
      <c r="E429" s="207" t="s">
        <v>2154</v>
      </c>
      <c r="F429" s="207"/>
      <c r="G429" s="65"/>
      <c r="H429" s="2"/>
      <c r="I429" s="114"/>
    </row>
    <row r="430" spans="1:9" x14ac:dyDescent="0.2">
      <c r="A430" s="55" t="s">
        <v>3010</v>
      </c>
      <c r="B430" s="97" t="s">
        <v>3011</v>
      </c>
      <c r="C430" s="157">
        <v>17</v>
      </c>
      <c r="D430" s="346">
        <v>43921</v>
      </c>
      <c r="E430" s="207" t="s">
        <v>2154</v>
      </c>
      <c r="F430" s="207"/>
      <c r="G430" s="65"/>
      <c r="H430" s="2"/>
      <c r="I430" s="114"/>
    </row>
    <row r="431" spans="1:9" x14ac:dyDescent="0.2">
      <c r="A431" s="55" t="s">
        <v>3012</v>
      </c>
      <c r="B431" s="97" t="s">
        <v>3013</v>
      </c>
      <c r="C431" s="347">
        <v>7</v>
      </c>
      <c r="D431" s="346">
        <v>43921</v>
      </c>
      <c r="E431" s="207" t="s">
        <v>2154</v>
      </c>
      <c r="F431" s="207"/>
      <c r="G431" s="65"/>
      <c r="H431" s="2"/>
      <c r="I431" s="114"/>
    </row>
    <row r="432" spans="1:9" x14ac:dyDescent="0.2">
      <c r="A432" s="55" t="s">
        <v>3014</v>
      </c>
      <c r="B432" s="97" t="s">
        <v>3015</v>
      </c>
      <c r="C432" s="99">
        <v>8</v>
      </c>
      <c r="D432" s="346">
        <v>43921</v>
      </c>
      <c r="E432" s="207" t="s">
        <v>2154</v>
      </c>
      <c r="F432" s="207"/>
      <c r="G432" s="65"/>
      <c r="H432" s="2"/>
      <c r="I432" s="114"/>
    </row>
    <row r="433" spans="1:9" x14ac:dyDescent="0.2">
      <c r="A433" s="55" t="s">
        <v>3016</v>
      </c>
      <c r="B433" s="97" t="s">
        <v>3017</v>
      </c>
      <c r="C433" s="347">
        <v>10</v>
      </c>
      <c r="D433" s="346">
        <v>43921</v>
      </c>
      <c r="E433" s="207" t="s">
        <v>2154</v>
      </c>
      <c r="F433" s="207"/>
      <c r="G433" s="65"/>
      <c r="H433" s="2"/>
      <c r="I433" s="114"/>
    </row>
    <row r="434" spans="1:9" x14ac:dyDescent="0.2">
      <c r="A434" s="55" t="s">
        <v>3018</v>
      </c>
      <c r="B434" s="97" t="s">
        <v>3019</v>
      </c>
      <c r="C434" s="347">
        <v>8</v>
      </c>
      <c r="D434" s="346">
        <v>43921</v>
      </c>
      <c r="E434" s="207" t="s">
        <v>2154</v>
      </c>
      <c r="F434" s="207"/>
      <c r="G434" s="65"/>
      <c r="H434" s="2"/>
      <c r="I434" s="114"/>
    </row>
    <row r="435" spans="1:9" x14ac:dyDescent="0.2">
      <c r="A435" s="55" t="s">
        <v>3020</v>
      </c>
      <c r="B435" s="97" t="s">
        <v>3021</v>
      </c>
      <c r="C435" s="347">
        <v>10</v>
      </c>
      <c r="D435" s="346">
        <v>43921</v>
      </c>
      <c r="E435" s="207" t="s">
        <v>2154</v>
      </c>
      <c r="F435" s="207"/>
      <c r="G435" s="65"/>
      <c r="H435" s="2"/>
      <c r="I435" s="114"/>
    </row>
    <row r="436" spans="1:9" x14ac:dyDescent="0.2">
      <c r="A436" s="55" t="s">
        <v>3022</v>
      </c>
      <c r="B436" s="97" t="s">
        <v>3023</v>
      </c>
      <c r="C436" s="347">
        <v>10</v>
      </c>
      <c r="D436" s="346">
        <v>43921</v>
      </c>
      <c r="E436" s="207" t="s">
        <v>2154</v>
      </c>
      <c r="F436" s="207"/>
      <c r="G436" s="65"/>
      <c r="H436" s="2"/>
      <c r="I436" s="114"/>
    </row>
    <row r="437" spans="1:9" x14ac:dyDescent="0.2">
      <c r="A437" s="55" t="s">
        <v>3024</v>
      </c>
      <c r="B437" s="97" t="s">
        <v>1586</v>
      </c>
      <c r="C437" s="347">
        <v>9</v>
      </c>
      <c r="D437" s="346">
        <v>43921</v>
      </c>
      <c r="E437" s="207" t="s">
        <v>2154</v>
      </c>
      <c r="F437" s="207"/>
      <c r="G437" s="65"/>
      <c r="H437" s="2"/>
      <c r="I437" s="114"/>
    </row>
    <row r="438" spans="1:9" x14ac:dyDescent="0.2">
      <c r="A438" s="55" t="s">
        <v>3025</v>
      </c>
      <c r="B438" s="97" t="s">
        <v>3026</v>
      </c>
      <c r="C438" s="347">
        <v>16</v>
      </c>
      <c r="D438" s="346">
        <v>43921</v>
      </c>
      <c r="E438" s="207" t="s">
        <v>2154</v>
      </c>
      <c r="F438" s="207"/>
      <c r="G438" s="65"/>
      <c r="H438" s="2"/>
      <c r="I438" s="114"/>
    </row>
    <row r="439" spans="1:9" x14ac:dyDescent="0.2">
      <c r="A439" s="55" t="s">
        <v>3027</v>
      </c>
      <c r="B439" s="97" t="s">
        <v>3028</v>
      </c>
      <c r="C439" s="347">
        <v>8</v>
      </c>
      <c r="D439" s="346">
        <v>43921</v>
      </c>
      <c r="E439" s="207" t="s">
        <v>2154</v>
      </c>
      <c r="F439" s="207"/>
      <c r="G439" s="65"/>
      <c r="H439" s="2"/>
      <c r="I439" s="114"/>
    </row>
    <row r="440" spans="1:9" x14ac:dyDescent="0.2">
      <c r="A440" s="55" t="s">
        <v>3029</v>
      </c>
      <c r="B440" s="97" t="s">
        <v>3030</v>
      </c>
      <c r="C440" s="347">
        <v>9</v>
      </c>
      <c r="D440" s="346">
        <v>43921</v>
      </c>
      <c r="E440" s="207" t="s">
        <v>2154</v>
      </c>
      <c r="F440" s="207"/>
      <c r="G440" s="65"/>
      <c r="H440" s="2"/>
      <c r="I440" s="114"/>
    </row>
    <row r="441" spans="1:9" x14ac:dyDescent="0.2">
      <c r="A441" s="55" t="s">
        <v>3031</v>
      </c>
      <c r="B441" s="97" t="s">
        <v>3032</v>
      </c>
      <c r="C441" s="347">
        <v>9</v>
      </c>
      <c r="D441" s="346">
        <v>43921</v>
      </c>
      <c r="E441" s="207" t="s">
        <v>2154</v>
      </c>
      <c r="F441" s="207"/>
      <c r="G441" s="65"/>
      <c r="H441" s="2"/>
      <c r="I441" s="114"/>
    </row>
    <row r="442" spans="1:9" x14ac:dyDescent="0.2">
      <c r="A442" s="55" t="s">
        <v>3033</v>
      </c>
      <c r="B442" s="97" t="s">
        <v>1637</v>
      </c>
      <c r="C442" s="347">
        <v>7</v>
      </c>
      <c r="D442" s="346">
        <v>43921</v>
      </c>
      <c r="E442" s="207" t="s">
        <v>2154</v>
      </c>
      <c r="F442" s="207"/>
      <c r="G442" s="65"/>
      <c r="H442" s="2"/>
      <c r="I442" s="114"/>
    </row>
    <row r="443" spans="1:9" x14ac:dyDescent="0.2">
      <c r="A443" s="55" t="s">
        <v>3034</v>
      </c>
      <c r="B443" s="97" t="s">
        <v>3035</v>
      </c>
      <c r="C443" s="347">
        <v>9</v>
      </c>
      <c r="D443" s="346">
        <v>43921</v>
      </c>
      <c r="E443" s="207" t="s">
        <v>2154</v>
      </c>
      <c r="F443" s="207"/>
      <c r="G443" s="65"/>
      <c r="H443" s="2"/>
      <c r="I443" s="114"/>
    </row>
    <row r="444" spans="1:9" x14ac:dyDescent="0.2">
      <c r="A444" s="55" t="s">
        <v>3036</v>
      </c>
      <c r="B444" s="97" t="s">
        <v>3037</v>
      </c>
      <c r="C444" s="347">
        <v>8</v>
      </c>
      <c r="D444" s="346">
        <v>43921</v>
      </c>
      <c r="E444" s="207" t="s">
        <v>2154</v>
      </c>
      <c r="F444" s="207"/>
      <c r="G444" s="65"/>
      <c r="H444" s="2"/>
      <c r="I444" s="114"/>
    </row>
    <row r="445" spans="1:9" x14ac:dyDescent="0.2">
      <c r="A445" s="55" t="s">
        <v>3038</v>
      </c>
      <c r="B445" s="97" t="s">
        <v>3039</v>
      </c>
      <c r="C445" s="347">
        <v>9</v>
      </c>
      <c r="D445" s="346">
        <v>43921</v>
      </c>
      <c r="E445" s="207" t="s">
        <v>2154</v>
      </c>
      <c r="F445" s="207"/>
      <c r="G445" s="65"/>
      <c r="H445" s="2"/>
      <c r="I445" s="114"/>
    </row>
    <row r="446" spans="1:9" x14ac:dyDescent="0.2">
      <c r="A446" s="55" t="s">
        <v>3040</v>
      </c>
      <c r="B446" s="97" t="s">
        <v>3041</v>
      </c>
      <c r="C446" s="347">
        <v>20</v>
      </c>
      <c r="D446" s="346">
        <v>43921</v>
      </c>
      <c r="E446" s="207" t="s">
        <v>2154</v>
      </c>
      <c r="F446" s="207"/>
      <c r="G446" s="65"/>
      <c r="H446" s="2"/>
      <c r="I446" s="114"/>
    </row>
    <row r="447" spans="1:9" x14ac:dyDescent="0.2">
      <c r="A447" s="55" t="s">
        <v>3042</v>
      </c>
      <c r="B447" s="97" t="s">
        <v>3043</v>
      </c>
      <c r="C447" s="347">
        <v>5</v>
      </c>
      <c r="D447" s="346">
        <v>43889</v>
      </c>
      <c r="E447" s="207" t="s">
        <v>2154</v>
      </c>
      <c r="F447" s="207"/>
      <c r="G447" s="65"/>
      <c r="H447" s="2"/>
      <c r="I447" s="114"/>
    </row>
    <row r="448" spans="1:9" x14ac:dyDescent="0.2">
      <c r="A448" s="55" t="s">
        <v>3044</v>
      </c>
      <c r="B448" s="97" t="s">
        <v>3045</v>
      </c>
      <c r="C448" s="347">
        <v>6</v>
      </c>
      <c r="D448" s="346">
        <v>43889</v>
      </c>
      <c r="E448" s="207" t="s">
        <v>2154</v>
      </c>
      <c r="F448" s="207"/>
      <c r="G448" s="65"/>
      <c r="H448" s="2"/>
      <c r="I448" s="114"/>
    </row>
    <row r="449" spans="1:13" x14ac:dyDescent="0.2">
      <c r="A449" s="55" t="s">
        <v>3046</v>
      </c>
      <c r="B449" s="97" t="s">
        <v>3047</v>
      </c>
      <c r="C449" s="347">
        <v>6</v>
      </c>
      <c r="D449" s="346">
        <v>43889</v>
      </c>
      <c r="E449" s="207" t="s">
        <v>2154</v>
      </c>
      <c r="F449" s="207"/>
      <c r="G449" s="65"/>
      <c r="H449" s="2"/>
      <c r="I449" s="114"/>
    </row>
    <row r="450" spans="1:13" x14ac:dyDescent="0.2">
      <c r="A450" s="55" t="s">
        <v>3048</v>
      </c>
      <c r="B450" s="97" t="s">
        <v>3049</v>
      </c>
      <c r="C450" s="347">
        <v>7</v>
      </c>
      <c r="D450" s="346">
        <v>43889</v>
      </c>
      <c r="E450" s="207" t="s">
        <v>2154</v>
      </c>
      <c r="F450" s="207"/>
      <c r="G450" s="65"/>
      <c r="H450" s="2"/>
      <c r="I450" s="114"/>
    </row>
    <row r="451" spans="1:13" x14ac:dyDescent="0.2">
      <c r="A451" s="55" t="s">
        <v>3050</v>
      </c>
      <c r="B451" s="97" t="s">
        <v>3051</v>
      </c>
      <c r="C451" s="347">
        <v>10</v>
      </c>
      <c r="D451" s="346">
        <v>43889</v>
      </c>
      <c r="E451" s="207" t="s">
        <v>2154</v>
      </c>
      <c r="F451" s="207"/>
      <c r="G451" s="65"/>
      <c r="H451" s="2"/>
      <c r="I451" s="114"/>
    </row>
    <row r="452" spans="1:13" x14ac:dyDescent="0.2">
      <c r="A452" s="55" t="s">
        <v>3052</v>
      </c>
      <c r="B452" s="97" t="s">
        <v>3053</v>
      </c>
      <c r="C452" s="347">
        <v>6</v>
      </c>
      <c r="D452" s="346">
        <v>43889</v>
      </c>
      <c r="E452" s="207"/>
      <c r="F452" s="207"/>
      <c r="G452" s="65" t="s">
        <v>2154</v>
      </c>
      <c r="H452" s="2"/>
      <c r="I452" s="114" t="s">
        <v>3054</v>
      </c>
    </row>
    <row r="453" spans="1:13" x14ac:dyDescent="0.2">
      <c r="A453" s="55" t="s">
        <v>3055</v>
      </c>
      <c r="B453" s="97" t="s">
        <v>3056</v>
      </c>
      <c r="C453" s="347">
        <v>17</v>
      </c>
      <c r="D453" s="346">
        <v>43889</v>
      </c>
      <c r="E453" s="207" t="s">
        <v>2154</v>
      </c>
      <c r="F453" s="207"/>
      <c r="G453" s="65"/>
      <c r="H453" s="2"/>
      <c r="I453" s="114"/>
    </row>
    <row r="454" spans="1:13" x14ac:dyDescent="0.2">
      <c r="A454" s="55" t="s">
        <v>3057</v>
      </c>
      <c r="B454" s="97" t="s">
        <v>3058</v>
      </c>
      <c r="C454" s="347">
        <v>7</v>
      </c>
      <c r="D454" s="346">
        <v>43861</v>
      </c>
      <c r="E454" s="207"/>
      <c r="F454" s="207"/>
      <c r="G454" s="65" t="s">
        <v>2154</v>
      </c>
      <c r="H454" s="2"/>
      <c r="I454" s="114" t="s">
        <v>3059</v>
      </c>
    </row>
    <row r="455" spans="1:13" x14ac:dyDescent="0.2">
      <c r="A455" s="55" t="s">
        <v>3060</v>
      </c>
      <c r="B455" s="97" t="s">
        <v>3061</v>
      </c>
      <c r="C455" s="347">
        <v>5</v>
      </c>
      <c r="D455" s="346">
        <v>43830</v>
      </c>
      <c r="E455" s="207"/>
      <c r="F455" s="207" t="s">
        <v>2154</v>
      </c>
      <c r="G455" s="65"/>
      <c r="H455" s="2"/>
      <c r="I455" s="114"/>
    </row>
    <row r="456" spans="1:13" x14ac:dyDescent="0.2">
      <c r="A456" s="191" t="s">
        <v>3062</v>
      </c>
      <c r="B456" s="55" t="s">
        <v>3063</v>
      </c>
      <c r="C456" s="347">
        <v>8</v>
      </c>
      <c r="D456" s="351">
        <v>43830</v>
      </c>
      <c r="E456" s="2"/>
      <c r="F456" s="207" t="s">
        <v>2154</v>
      </c>
      <c r="G456" s="65"/>
      <c r="H456" s="2"/>
      <c r="I456" s="114"/>
    </row>
    <row r="457" spans="1:13" x14ac:dyDescent="0.2">
      <c r="A457" s="191" t="s">
        <v>3064</v>
      </c>
      <c r="B457" s="191" t="s">
        <v>3065</v>
      </c>
      <c r="C457" s="352">
        <v>6</v>
      </c>
      <c r="D457" s="351">
        <v>43830</v>
      </c>
      <c r="E457" s="2" t="s">
        <v>2154</v>
      </c>
      <c r="F457" s="207"/>
      <c r="G457" s="65"/>
      <c r="H457" s="2"/>
      <c r="I457" s="114"/>
    </row>
    <row r="458" spans="1:13" x14ac:dyDescent="0.2">
      <c r="A458" s="191" t="s">
        <v>1536</v>
      </c>
      <c r="B458" s="191" t="s">
        <v>1537</v>
      </c>
      <c r="C458" s="352">
        <v>5</v>
      </c>
      <c r="D458" s="351">
        <v>43830</v>
      </c>
      <c r="E458" s="2"/>
      <c r="F458" s="207" t="s">
        <v>2154</v>
      </c>
      <c r="G458" s="65"/>
      <c r="H458" s="2"/>
      <c r="I458" s="114"/>
    </row>
    <row r="459" spans="1:13" x14ac:dyDescent="0.2">
      <c r="A459" s="191" t="s">
        <v>3066</v>
      </c>
      <c r="B459" s="191" t="s">
        <v>3067</v>
      </c>
      <c r="C459" s="352">
        <v>8</v>
      </c>
      <c r="D459" s="351">
        <v>43830</v>
      </c>
      <c r="E459" s="2"/>
      <c r="F459" s="207" t="s">
        <v>2154</v>
      </c>
      <c r="G459" s="65"/>
      <c r="H459" s="2"/>
      <c r="I459" s="114"/>
    </row>
    <row r="460" spans="1:13" x14ac:dyDescent="0.2">
      <c r="A460" s="191" t="s">
        <v>3068</v>
      </c>
      <c r="B460" s="191" t="s">
        <v>3069</v>
      </c>
      <c r="C460" s="352">
        <v>5</v>
      </c>
      <c r="D460" s="351">
        <v>43830</v>
      </c>
      <c r="E460" s="2"/>
      <c r="F460" s="207" t="s">
        <v>2154</v>
      </c>
      <c r="G460" s="65"/>
      <c r="H460" s="2"/>
      <c r="I460" s="114"/>
    </row>
    <row r="461" spans="1:13" x14ac:dyDescent="0.2">
      <c r="A461" s="191" t="s">
        <v>3070</v>
      </c>
      <c r="B461" s="191" t="s">
        <v>3071</v>
      </c>
      <c r="C461" s="352">
        <v>5</v>
      </c>
      <c r="D461" s="351">
        <v>43830</v>
      </c>
      <c r="E461" s="2" t="s">
        <v>2154</v>
      </c>
      <c r="F461" s="207"/>
      <c r="G461" s="65"/>
      <c r="H461" s="2"/>
      <c r="I461" s="114"/>
    </row>
    <row r="462" spans="1:13" x14ac:dyDescent="0.2">
      <c r="A462" s="191" t="s">
        <v>3072</v>
      </c>
      <c r="B462" s="191" t="s">
        <v>3073</v>
      </c>
      <c r="C462" s="352">
        <v>6</v>
      </c>
      <c r="D462" s="351">
        <v>43830</v>
      </c>
      <c r="E462" s="2"/>
      <c r="F462" s="207"/>
      <c r="G462" s="65" t="s">
        <v>2154</v>
      </c>
      <c r="H462" s="2"/>
      <c r="I462" s="114" t="s">
        <v>3074</v>
      </c>
      <c r="L462" s="123"/>
      <c r="M462" s="55"/>
    </row>
    <row r="463" spans="1:13" x14ac:dyDescent="0.2">
      <c r="A463" s="191" t="s">
        <v>3075</v>
      </c>
      <c r="B463" s="191" t="s">
        <v>3076</v>
      </c>
      <c r="C463" s="352">
        <v>9</v>
      </c>
      <c r="D463" s="351">
        <v>43830</v>
      </c>
      <c r="E463" s="2"/>
      <c r="F463" s="207"/>
      <c r="G463" s="65" t="s">
        <v>2154</v>
      </c>
      <c r="H463" s="2"/>
      <c r="I463" s="114" t="s">
        <v>3077</v>
      </c>
    </row>
    <row r="464" spans="1:13" x14ac:dyDescent="0.2">
      <c r="A464" s="191" t="s">
        <v>3078</v>
      </c>
      <c r="B464" s="191" t="s">
        <v>3079</v>
      </c>
      <c r="C464" s="352">
        <v>8</v>
      </c>
      <c r="D464" s="351">
        <v>43830</v>
      </c>
      <c r="E464" s="2"/>
      <c r="F464" s="207" t="s">
        <v>2154</v>
      </c>
      <c r="G464" s="65"/>
      <c r="H464" s="2"/>
      <c r="I464" s="114"/>
    </row>
    <row r="465" spans="1:13" x14ac:dyDescent="0.2">
      <c r="A465" s="191" t="s">
        <v>3080</v>
      </c>
      <c r="B465" s="191" t="s">
        <v>3081</v>
      </c>
      <c r="C465" s="352">
        <v>5</v>
      </c>
      <c r="D465" s="351">
        <v>43798</v>
      </c>
      <c r="E465" s="2"/>
      <c r="F465" s="207" t="s">
        <v>2154</v>
      </c>
      <c r="G465" s="65"/>
      <c r="H465" s="2"/>
      <c r="I465" s="114"/>
    </row>
    <row r="466" spans="1:13" x14ac:dyDescent="0.2">
      <c r="A466" s="191" t="s">
        <v>3082</v>
      </c>
      <c r="B466" s="191" t="s">
        <v>3083</v>
      </c>
      <c r="C466" s="352">
        <v>6</v>
      </c>
      <c r="D466" s="351">
        <v>43798</v>
      </c>
      <c r="E466" s="2"/>
      <c r="F466" s="207" t="s">
        <v>2154</v>
      </c>
      <c r="G466" s="65"/>
      <c r="H466" s="2"/>
      <c r="I466" s="114"/>
    </row>
    <row r="467" spans="1:13" x14ac:dyDescent="0.2">
      <c r="A467" s="353" t="s">
        <v>3084</v>
      </c>
      <c r="B467" s="191" t="s">
        <v>3085</v>
      </c>
      <c r="C467" s="347">
        <v>6</v>
      </c>
      <c r="D467" s="351">
        <v>43798</v>
      </c>
      <c r="E467" s="2"/>
      <c r="F467" s="207" t="s">
        <v>2154</v>
      </c>
      <c r="G467" s="65"/>
      <c r="H467" s="2"/>
      <c r="I467" s="114"/>
    </row>
    <row r="468" spans="1:13" x14ac:dyDescent="0.2">
      <c r="A468" s="236" t="s">
        <v>3086</v>
      </c>
      <c r="B468" s="97" t="s">
        <v>3087</v>
      </c>
      <c r="C468" s="157">
        <v>5</v>
      </c>
      <c r="D468" s="350">
        <v>43798</v>
      </c>
      <c r="E468" s="69"/>
      <c r="F468" s="207" t="s">
        <v>2154</v>
      </c>
      <c r="G468" s="65"/>
      <c r="H468" s="2"/>
      <c r="I468" s="114"/>
    </row>
    <row r="469" spans="1:13" x14ac:dyDescent="0.2">
      <c r="A469" s="225" t="s">
        <v>3088</v>
      </c>
      <c r="B469" s="97" t="s">
        <v>1440</v>
      </c>
      <c r="C469" s="157">
        <v>6</v>
      </c>
      <c r="D469" s="350">
        <v>43798</v>
      </c>
      <c r="E469" s="69"/>
      <c r="F469" s="207" t="s">
        <v>2154</v>
      </c>
      <c r="G469" s="65"/>
      <c r="H469" s="2"/>
      <c r="I469" s="114"/>
    </row>
    <row r="470" spans="1:13" x14ac:dyDescent="0.2">
      <c r="A470" s="55" t="s">
        <v>3089</v>
      </c>
      <c r="B470" s="97" t="s">
        <v>3090</v>
      </c>
      <c r="C470" s="157">
        <v>9</v>
      </c>
      <c r="D470" s="350">
        <v>43798</v>
      </c>
      <c r="E470" s="69"/>
      <c r="F470" s="207" t="s">
        <v>2154</v>
      </c>
      <c r="G470" s="65"/>
      <c r="H470" s="2"/>
      <c r="I470" s="114"/>
    </row>
    <row r="471" spans="1:13" x14ac:dyDescent="0.2">
      <c r="A471" s="123" t="s">
        <v>3091</v>
      </c>
      <c r="B471" s="97" t="s">
        <v>3092</v>
      </c>
      <c r="C471" s="99">
        <v>13</v>
      </c>
      <c r="D471" s="350">
        <v>43798</v>
      </c>
      <c r="E471" s="69"/>
      <c r="F471" s="207" t="s">
        <v>2154</v>
      </c>
      <c r="G471" s="65"/>
      <c r="H471" s="2"/>
      <c r="I471" s="114"/>
    </row>
    <row r="472" spans="1:13" x14ac:dyDescent="0.2">
      <c r="A472" s="146" t="s">
        <v>3093</v>
      </c>
      <c r="B472" s="97" t="s">
        <v>3094</v>
      </c>
      <c r="C472" s="157">
        <v>6</v>
      </c>
      <c r="D472" s="350">
        <v>43798</v>
      </c>
      <c r="E472" s="69"/>
      <c r="F472" s="207" t="s">
        <v>2154</v>
      </c>
      <c r="G472" s="65"/>
      <c r="H472" s="2"/>
      <c r="I472" s="114"/>
    </row>
    <row r="473" spans="1:13" x14ac:dyDescent="0.2">
      <c r="A473" s="123" t="s">
        <v>3095</v>
      </c>
      <c r="B473" s="127" t="s">
        <v>3096</v>
      </c>
      <c r="C473" s="99">
        <v>6</v>
      </c>
      <c r="D473" s="350">
        <v>43798</v>
      </c>
      <c r="E473" s="69"/>
      <c r="F473" s="207" t="s">
        <v>2154</v>
      </c>
      <c r="G473" s="65"/>
      <c r="H473" s="2"/>
      <c r="I473" s="114"/>
    </row>
    <row r="474" spans="1:13" x14ac:dyDescent="0.2">
      <c r="A474" s="123" t="s">
        <v>3097</v>
      </c>
      <c r="B474" s="97" t="s">
        <v>3098</v>
      </c>
      <c r="C474" s="157">
        <v>5</v>
      </c>
      <c r="D474" s="350">
        <v>43798</v>
      </c>
      <c r="E474" s="69"/>
      <c r="F474" s="207" t="s">
        <v>2154</v>
      </c>
      <c r="G474" s="65"/>
      <c r="H474" s="2"/>
      <c r="I474" s="114"/>
    </row>
    <row r="475" spans="1:13" x14ac:dyDescent="0.2">
      <c r="A475" s="123" t="s">
        <v>3099</v>
      </c>
      <c r="B475" s="97" t="s">
        <v>1520</v>
      </c>
      <c r="C475" s="157">
        <v>7</v>
      </c>
      <c r="D475" s="350">
        <v>43798</v>
      </c>
      <c r="E475" s="69"/>
      <c r="F475" s="207" t="s">
        <v>2154</v>
      </c>
      <c r="G475" s="65"/>
      <c r="H475" s="2"/>
      <c r="I475" s="114"/>
    </row>
    <row r="476" spans="1:13" x14ac:dyDescent="0.2">
      <c r="A476" s="55" t="s">
        <v>3100</v>
      </c>
      <c r="B476" s="97" t="s">
        <v>3101</v>
      </c>
      <c r="C476" s="99">
        <v>8</v>
      </c>
      <c r="D476" s="350">
        <v>43798</v>
      </c>
      <c r="E476" s="69"/>
      <c r="F476" s="207" t="s">
        <v>2154</v>
      </c>
      <c r="G476" s="65"/>
      <c r="H476" s="2"/>
      <c r="I476" s="114"/>
    </row>
    <row r="477" spans="1:13" x14ac:dyDescent="0.2">
      <c r="A477" s="55" t="s">
        <v>3102</v>
      </c>
      <c r="B477" s="97" t="s">
        <v>3103</v>
      </c>
      <c r="C477" s="99">
        <v>9</v>
      </c>
      <c r="D477" s="350">
        <v>43798</v>
      </c>
      <c r="E477" s="69"/>
      <c r="F477" s="207"/>
      <c r="G477" s="65" t="s">
        <v>2154</v>
      </c>
      <c r="H477" s="2"/>
      <c r="I477" s="114" t="s">
        <v>3104</v>
      </c>
      <c r="L477" s="123"/>
      <c r="M477" s="55"/>
    </row>
    <row r="478" spans="1:13" x14ac:dyDescent="0.2">
      <c r="A478" s="116" t="s">
        <v>3105</v>
      </c>
      <c r="B478" s="97" t="s">
        <v>3106</v>
      </c>
      <c r="C478" s="99">
        <v>6</v>
      </c>
      <c r="D478" s="350">
        <v>43798</v>
      </c>
      <c r="E478" s="69" t="s">
        <v>2154</v>
      </c>
      <c r="F478" s="207"/>
      <c r="G478" s="65"/>
      <c r="H478" s="2"/>
      <c r="I478" s="114"/>
      <c r="L478" s="123"/>
      <c r="M478" s="55"/>
    </row>
    <row r="479" spans="1:13" x14ac:dyDescent="0.2">
      <c r="A479" s="191" t="s">
        <v>3107</v>
      </c>
      <c r="B479" s="191" t="s">
        <v>3108</v>
      </c>
      <c r="C479" s="352">
        <v>8</v>
      </c>
      <c r="D479" s="350">
        <v>43798</v>
      </c>
      <c r="E479" s="69"/>
      <c r="F479" s="207" t="s">
        <v>2154</v>
      </c>
      <c r="G479" s="65"/>
      <c r="H479" s="2"/>
      <c r="I479" s="114"/>
    </row>
    <row r="480" spans="1:13" x14ac:dyDescent="0.2">
      <c r="A480" s="123" t="s">
        <v>3109</v>
      </c>
      <c r="B480" s="97" t="s">
        <v>3110</v>
      </c>
      <c r="C480" s="347">
        <v>5</v>
      </c>
      <c r="D480" s="350">
        <v>43798</v>
      </c>
      <c r="E480" s="69"/>
      <c r="F480" s="207" t="s">
        <v>2154</v>
      </c>
      <c r="G480" s="65"/>
      <c r="H480" s="2"/>
      <c r="I480" s="114"/>
    </row>
    <row r="481" spans="1:13" x14ac:dyDescent="0.2">
      <c r="A481" s="149" t="s">
        <v>3111</v>
      </c>
      <c r="B481" s="97" t="s">
        <v>3112</v>
      </c>
      <c r="C481" s="347">
        <v>7</v>
      </c>
      <c r="D481" s="350">
        <v>43798</v>
      </c>
      <c r="E481" s="69"/>
      <c r="F481" s="207" t="s">
        <v>2154</v>
      </c>
      <c r="G481" s="65"/>
      <c r="H481" s="2"/>
      <c r="I481" s="114"/>
    </row>
    <row r="482" spans="1:13" x14ac:dyDescent="0.2">
      <c r="A482" s="146" t="s">
        <v>3113</v>
      </c>
      <c r="B482" s="97" t="s">
        <v>3114</v>
      </c>
      <c r="C482" s="99">
        <v>9</v>
      </c>
      <c r="D482" s="350">
        <v>43798</v>
      </c>
      <c r="E482" s="69"/>
      <c r="F482" s="207" t="s">
        <v>2154</v>
      </c>
      <c r="G482" s="65"/>
      <c r="H482" s="2"/>
      <c r="I482" s="114"/>
    </row>
    <row r="483" spans="1:13" x14ac:dyDescent="0.2">
      <c r="A483" s="55" t="s">
        <v>3115</v>
      </c>
      <c r="B483" s="97" t="s">
        <v>3116</v>
      </c>
      <c r="C483" s="99">
        <v>9</v>
      </c>
      <c r="D483" s="350">
        <v>43769</v>
      </c>
      <c r="E483" s="69"/>
      <c r="F483" s="207" t="s">
        <v>2154</v>
      </c>
      <c r="G483" s="65"/>
      <c r="H483" s="2"/>
      <c r="I483" s="114"/>
    </row>
    <row r="484" spans="1:13" x14ac:dyDescent="0.2">
      <c r="A484" s="55" t="s">
        <v>3117</v>
      </c>
      <c r="B484" s="97" t="s">
        <v>3118</v>
      </c>
      <c r="C484" s="99">
        <v>50</v>
      </c>
      <c r="D484" s="350">
        <v>43769</v>
      </c>
      <c r="E484" s="69"/>
      <c r="F484" s="207"/>
      <c r="G484" s="65" t="s">
        <v>2154</v>
      </c>
      <c r="H484" s="2"/>
      <c r="I484" s="114" t="s">
        <v>3119</v>
      </c>
    </row>
    <row r="485" spans="1:13" x14ac:dyDescent="0.2">
      <c r="A485" s="55" t="s">
        <v>3120</v>
      </c>
      <c r="B485" s="97" t="s">
        <v>3121</v>
      </c>
      <c r="C485" s="99">
        <v>13</v>
      </c>
      <c r="D485" s="350">
        <v>43769</v>
      </c>
      <c r="E485" s="69"/>
      <c r="F485" s="207" t="s">
        <v>2154</v>
      </c>
      <c r="G485" s="65"/>
      <c r="H485" s="2"/>
      <c r="I485" s="114"/>
    </row>
    <row r="486" spans="1:13" x14ac:dyDescent="0.2">
      <c r="A486" s="55" t="s">
        <v>3122</v>
      </c>
      <c r="B486" s="97" t="s">
        <v>3123</v>
      </c>
      <c r="C486" s="99">
        <v>14</v>
      </c>
      <c r="D486" s="350">
        <v>43769</v>
      </c>
      <c r="E486" s="69"/>
      <c r="F486" s="207"/>
      <c r="G486" s="65" t="s">
        <v>2154</v>
      </c>
      <c r="H486" s="2"/>
      <c r="I486" s="114" t="s">
        <v>3124</v>
      </c>
      <c r="L486" s="123"/>
      <c r="M486" s="55"/>
    </row>
    <row r="487" spans="1:13" x14ac:dyDescent="0.2">
      <c r="A487" s="123" t="s">
        <v>3125</v>
      </c>
      <c r="B487" s="97" t="s">
        <v>3126</v>
      </c>
      <c r="C487" s="99">
        <v>6</v>
      </c>
      <c r="D487" s="350">
        <v>43769</v>
      </c>
      <c r="E487" s="69"/>
      <c r="F487" s="207" t="s">
        <v>2154</v>
      </c>
      <c r="G487" s="65"/>
      <c r="H487" s="2"/>
      <c r="I487" s="114"/>
    </row>
    <row r="488" spans="1:13" x14ac:dyDescent="0.2">
      <c r="A488" s="55" t="s">
        <v>3127</v>
      </c>
      <c r="B488" s="97" t="s">
        <v>3128</v>
      </c>
      <c r="C488" s="347">
        <v>8</v>
      </c>
      <c r="D488" s="354">
        <v>43769</v>
      </c>
      <c r="E488" s="69"/>
      <c r="F488" s="207" t="s">
        <v>2154</v>
      </c>
      <c r="G488" s="65"/>
      <c r="H488" s="2"/>
      <c r="I488" s="114"/>
    </row>
    <row r="489" spans="1:13" x14ac:dyDescent="0.2">
      <c r="A489" s="127" t="s">
        <v>3129</v>
      </c>
      <c r="B489" s="97" t="s">
        <v>3130</v>
      </c>
      <c r="C489" s="157">
        <v>6</v>
      </c>
      <c r="D489" s="350">
        <v>43769</v>
      </c>
      <c r="E489" s="69"/>
      <c r="F489" s="207" t="s">
        <v>2154</v>
      </c>
      <c r="G489" s="65"/>
      <c r="H489" s="2"/>
      <c r="I489" s="114"/>
    </row>
    <row r="490" spans="1:13" x14ac:dyDescent="0.2">
      <c r="A490" s="127" t="s">
        <v>3131</v>
      </c>
      <c r="B490" s="97" t="s">
        <v>3132</v>
      </c>
      <c r="C490" s="157">
        <v>6</v>
      </c>
      <c r="D490" s="350">
        <v>43769</v>
      </c>
      <c r="E490" s="69"/>
      <c r="F490" s="207" t="s">
        <v>2154</v>
      </c>
      <c r="G490" s="65"/>
      <c r="H490" s="2"/>
      <c r="I490" s="114"/>
    </row>
    <row r="491" spans="1:13" x14ac:dyDescent="0.2">
      <c r="A491" s="127" t="s">
        <v>3133</v>
      </c>
      <c r="B491" s="97" t="s">
        <v>3134</v>
      </c>
      <c r="C491" s="157">
        <v>8</v>
      </c>
      <c r="D491" s="350">
        <v>43769</v>
      </c>
      <c r="E491" s="69"/>
      <c r="F491" s="207" t="s">
        <v>2154</v>
      </c>
      <c r="G491" s="65"/>
      <c r="H491" s="2"/>
      <c r="I491" s="114"/>
    </row>
    <row r="492" spans="1:13" x14ac:dyDescent="0.2">
      <c r="A492" s="127" t="s">
        <v>3135</v>
      </c>
      <c r="B492" s="97" t="s">
        <v>3136</v>
      </c>
      <c r="C492" s="157">
        <v>9</v>
      </c>
      <c r="D492" s="350">
        <v>43769</v>
      </c>
      <c r="E492" s="69"/>
      <c r="F492" s="207" t="s">
        <v>2154</v>
      </c>
      <c r="G492" s="65"/>
      <c r="H492" s="2"/>
      <c r="I492" s="114"/>
    </row>
    <row r="493" spans="1:13" x14ac:dyDescent="0.2">
      <c r="A493" s="127" t="s">
        <v>3137</v>
      </c>
      <c r="B493" s="97" t="s">
        <v>3138</v>
      </c>
      <c r="C493" s="157">
        <v>7</v>
      </c>
      <c r="D493" s="350">
        <v>43769</v>
      </c>
      <c r="E493" s="69"/>
      <c r="F493" s="207"/>
      <c r="G493" s="65" t="s">
        <v>2154</v>
      </c>
      <c r="H493" s="2"/>
      <c r="I493" s="114" t="s">
        <v>3139</v>
      </c>
    </row>
    <row r="494" spans="1:13" x14ac:dyDescent="0.2">
      <c r="A494" s="127" t="s">
        <v>3140</v>
      </c>
      <c r="B494" s="97" t="s">
        <v>3141</v>
      </c>
      <c r="C494" s="157">
        <v>8</v>
      </c>
      <c r="D494" s="350">
        <v>43769</v>
      </c>
      <c r="E494" s="69"/>
      <c r="F494" s="207" t="s">
        <v>2154</v>
      </c>
      <c r="G494" s="65"/>
      <c r="H494" s="2"/>
      <c r="I494" s="114"/>
    </row>
    <row r="495" spans="1:13" x14ac:dyDescent="0.2">
      <c r="A495" s="127" t="s">
        <v>3142</v>
      </c>
      <c r="B495" s="97" t="s">
        <v>3143</v>
      </c>
      <c r="C495" s="157">
        <v>7</v>
      </c>
      <c r="D495" s="350">
        <v>43738</v>
      </c>
      <c r="E495" s="69"/>
      <c r="F495" s="207" t="s">
        <v>2154</v>
      </c>
      <c r="G495" s="65"/>
      <c r="H495" s="2"/>
      <c r="I495" s="114"/>
    </row>
    <row r="496" spans="1:13" x14ac:dyDescent="0.2">
      <c r="A496" s="127" t="s">
        <v>3144</v>
      </c>
      <c r="B496" s="97" t="s">
        <v>3145</v>
      </c>
      <c r="C496" s="157">
        <v>14</v>
      </c>
      <c r="D496" s="350">
        <v>43738</v>
      </c>
      <c r="E496" s="69"/>
      <c r="F496" s="207"/>
      <c r="G496" s="65" t="s">
        <v>2154</v>
      </c>
      <c r="H496" s="2"/>
      <c r="I496" s="114" t="s">
        <v>3146</v>
      </c>
    </row>
    <row r="497" spans="1:12" x14ac:dyDescent="0.2">
      <c r="A497" s="127" t="s">
        <v>3147</v>
      </c>
      <c r="B497" s="97" t="s">
        <v>3148</v>
      </c>
      <c r="C497" s="157">
        <v>9</v>
      </c>
      <c r="D497" s="350">
        <v>43738</v>
      </c>
      <c r="E497" s="69"/>
      <c r="F497" s="207"/>
      <c r="G497" s="65" t="s">
        <v>2154</v>
      </c>
      <c r="H497" s="2"/>
      <c r="I497" s="114" t="s">
        <v>3149</v>
      </c>
    </row>
    <row r="498" spans="1:12" x14ac:dyDescent="0.2">
      <c r="A498" s="127" t="s">
        <v>3150</v>
      </c>
      <c r="B498" s="97" t="s">
        <v>1487</v>
      </c>
      <c r="C498" s="157">
        <v>15</v>
      </c>
      <c r="D498" s="350">
        <v>43738</v>
      </c>
      <c r="E498" s="69"/>
      <c r="F498" s="207" t="s">
        <v>2154</v>
      </c>
      <c r="G498" s="65"/>
      <c r="H498" s="2"/>
      <c r="I498" s="114"/>
    </row>
    <row r="499" spans="1:12" x14ac:dyDescent="0.2">
      <c r="A499" s="127" t="s">
        <v>3151</v>
      </c>
      <c r="B499" s="97" t="s">
        <v>3152</v>
      </c>
      <c r="C499" s="157">
        <v>6</v>
      </c>
      <c r="D499" s="350">
        <v>43738</v>
      </c>
      <c r="E499" s="69"/>
      <c r="F499" s="207" t="s">
        <v>2154</v>
      </c>
      <c r="G499" s="65"/>
      <c r="H499" s="2"/>
      <c r="I499" s="114"/>
    </row>
    <row r="500" spans="1:12" x14ac:dyDescent="0.2">
      <c r="A500" s="127" t="s">
        <v>3153</v>
      </c>
      <c r="B500" s="97" t="s">
        <v>3154</v>
      </c>
      <c r="C500" s="157">
        <v>6</v>
      </c>
      <c r="D500" s="350">
        <v>43738</v>
      </c>
      <c r="E500" s="69"/>
      <c r="F500" s="207" t="s">
        <v>2154</v>
      </c>
      <c r="G500" s="65"/>
      <c r="H500" s="2"/>
      <c r="I500" s="114"/>
    </row>
    <row r="501" spans="1:12" x14ac:dyDescent="0.2">
      <c r="A501" s="127" t="s">
        <v>3155</v>
      </c>
      <c r="B501" s="97" t="s">
        <v>3156</v>
      </c>
      <c r="C501" s="157">
        <v>6</v>
      </c>
      <c r="D501" s="350">
        <v>43738</v>
      </c>
      <c r="E501" s="69"/>
      <c r="F501" s="207" t="s">
        <v>2154</v>
      </c>
      <c r="G501" s="65"/>
      <c r="H501" s="2"/>
      <c r="I501" s="114"/>
    </row>
    <row r="502" spans="1:12" x14ac:dyDescent="0.2">
      <c r="A502" s="127" t="s">
        <v>3157</v>
      </c>
      <c r="B502" s="97" t="s">
        <v>3158</v>
      </c>
      <c r="C502" s="157">
        <v>9</v>
      </c>
      <c r="D502" s="350">
        <v>43738</v>
      </c>
      <c r="E502" s="69"/>
      <c r="F502" s="207" t="s">
        <v>2154</v>
      </c>
      <c r="G502" s="65"/>
      <c r="H502" s="2"/>
      <c r="I502" s="114"/>
    </row>
    <row r="503" spans="1:12" x14ac:dyDescent="0.2">
      <c r="A503" s="127" t="s">
        <v>3159</v>
      </c>
      <c r="B503" s="97" t="s">
        <v>3160</v>
      </c>
      <c r="C503" s="157">
        <v>6</v>
      </c>
      <c r="D503" s="350">
        <v>43738</v>
      </c>
      <c r="E503" s="69"/>
      <c r="F503" s="207" t="s">
        <v>2154</v>
      </c>
      <c r="G503" s="65"/>
      <c r="H503" s="2"/>
      <c r="I503" s="114"/>
    </row>
    <row r="504" spans="1:12" x14ac:dyDescent="0.2">
      <c r="A504" s="127" t="s">
        <v>3161</v>
      </c>
      <c r="B504" s="97" t="s">
        <v>3162</v>
      </c>
      <c r="C504" s="157">
        <v>8</v>
      </c>
      <c r="D504" s="350">
        <v>43708</v>
      </c>
      <c r="E504" s="69"/>
      <c r="F504" s="207"/>
      <c r="G504" s="65" t="s">
        <v>2154</v>
      </c>
      <c r="H504" s="2"/>
      <c r="I504" s="114" t="s">
        <v>3163</v>
      </c>
    </row>
    <row r="505" spans="1:12" x14ac:dyDescent="0.2">
      <c r="A505" s="127" t="s">
        <v>3164</v>
      </c>
      <c r="B505" s="97" t="s">
        <v>3165</v>
      </c>
      <c r="C505" s="157">
        <v>6</v>
      </c>
      <c r="D505" s="350">
        <v>43708</v>
      </c>
      <c r="E505" s="69" t="s">
        <v>2154</v>
      </c>
      <c r="F505" s="207"/>
      <c r="G505" s="65"/>
      <c r="H505" s="2"/>
      <c r="I505" s="114" t="s">
        <v>3166</v>
      </c>
    </row>
    <row r="506" spans="1:12" x14ac:dyDescent="0.2">
      <c r="A506" s="127" t="s">
        <v>3167</v>
      </c>
      <c r="B506" s="97" t="s">
        <v>3168</v>
      </c>
      <c r="C506" s="157">
        <v>8</v>
      </c>
      <c r="D506" s="350">
        <v>43708</v>
      </c>
      <c r="E506" s="69" t="s">
        <v>2154</v>
      </c>
      <c r="F506" s="207"/>
      <c r="G506" s="65"/>
      <c r="H506" s="2"/>
      <c r="I506" s="114"/>
    </row>
    <row r="507" spans="1:12" x14ac:dyDescent="0.2">
      <c r="A507" s="127" t="s">
        <v>3169</v>
      </c>
      <c r="B507" s="97" t="s">
        <v>3170</v>
      </c>
      <c r="C507" s="99">
        <v>16</v>
      </c>
      <c r="D507" s="350">
        <v>43677</v>
      </c>
      <c r="E507" s="69"/>
      <c r="F507" s="207"/>
      <c r="G507" s="65" t="s">
        <v>2154</v>
      </c>
      <c r="H507" s="2"/>
      <c r="I507" s="114" t="s">
        <v>3171</v>
      </c>
    </row>
    <row r="508" spans="1:12" x14ac:dyDescent="0.2">
      <c r="A508" s="225" t="s">
        <v>3172</v>
      </c>
      <c r="B508" s="97" t="s">
        <v>3173</v>
      </c>
      <c r="C508" s="99">
        <v>36</v>
      </c>
      <c r="D508" s="350">
        <v>43644</v>
      </c>
      <c r="E508" s="69"/>
      <c r="F508" s="207"/>
      <c r="G508" s="65" t="s">
        <v>2154</v>
      </c>
      <c r="H508" s="2"/>
      <c r="I508" s="114" t="s">
        <v>3174</v>
      </c>
      <c r="K508" s="55"/>
      <c r="L508" s="55"/>
    </row>
    <row r="509" spans="1:12" x14ac:dyDescent="0.2">
      <c r="A509" s="127" t="s">
        <v>3175</v>
      </c>
      <c r="B509" s="97" t="s">
        <v>3176</v>
      </c>
      <c r="C509" s="99">
        <v>9</v>
      </c>
      <c r="D509" s="350">
        <v>43616</v>
      </c>
      <c r="E509" s="69" t="s">
        <v>2154</v>
      </c>
      <c r="F509" s="207"/>
      <c r="G509" s="65"/>
      <c r="H509" s="2"/>
      <c r="I509" s="114"/>
    </row>
    <row r="510" spans="1:12" x14ac:dyDescent="0.2">
      <c r="A510" s="225" t="s">
        <v>3177</v>
      </c>
      <c r="B510" s="97" t="s">
        <v>3178</v>
      </c>
      <c r="C510" s="99">
        <v>7</v>
      </c>
      <c r="D510" s="350">
        <v>43585</v>
      </c>
      <c r="E510" s="69" t="s">
        <v>2154</v>
      </c>
      <c r="F510" s="207"/>
      <c r="G510" s="65"/>
      <c r="H510" s="2"/>
      <c r="I510" s="114"/>
    </row>
    <row r="511" spans="1:12" x14ac:dyDescent="0.2">
      <c r="A511" s="248" t="s">
        <v>3179</v>
      </c>
      <c r="B511" s="97" t="s">
        <v>3180</v>
      </c>
      <c r="C511" s="99">
        <v>7</v>
      </c>
      <c r="D511" s="350">
        <v>43585</v>
      </c>
      <c r="E511" s="69"/>
      <c r="F511" s="207"/>
      <c r="G511" s="65" t="s">
        <v>2154</v>
      </c>
      <c r="H511" s="2"/>
      <c r="I511" s="97" t="s">
        <v>3181</v>
      </c>
    </row>
    <row r="512" spans="1:12" x14ac:dyDescent="0.2">
      <c r="A512" s="55" t="s">
        <v>3182</v>
      </c>
      <c r="B512" s="97" t="s">
        <v>1553</v>
      </c>
      <c r="C512" s="99">
        <v>9</v>
      </c>
      <c r="D512" s="350">
        <v>43555</v>
      </c>
      <c r="E512" s="69" t="s">
        <v>2154</v>
      </c>
      <c r="F512" s="207"/>
      <c r="G512" s="65"/>
      <c r="H512" s="2"/>
      <c r="I512" s="114"/>
    </row>
    <row r="513" spans="1:9" x14ac:dyDescent="0.2">
      <c r="A513" s="123" t="s">
        <v>3183</v>
      </c>
      <c r="B513" s="97" t="s">
        <v>3184</v>
      </c>
      <c r="C513" s="99">
        <v>7</v>
      </c>
      <c r="D513" s="350">
        <v>43555</v>
      </c>
      <c r="E513" s="69"/>
      <c r="F513" s="207"/>
      <c r="G513" s="65" t="s">
        <v>2154</v>
      </c>
      <c r="H513" s="2"/>
      <c r="I513" s="114" t="s">
        <v>3185</v>
      </c>
    </row>
    <row r="514" spans="1:9" x14ac:dyDescent="0.2">
      <c r="A514" s="123" t="s">
        <v>3186</v>
      </c>
      <c r="B514" s="97" t="s">
        <v>3187</v>
      </c>
      <c r="C514" s="157">
        <v>14</v>
      </c>
      <c r="D514" s="350">
        <v>43555</v>
      </c>
      <c r="E514" s="69"/>
      <c r="F514" s="207"/>
      <c r="G514" s="65" t="s">
        <v>2154</v>
      </c>
      <c r="H514" s="2"/>
      <c r="I514" s="114" t="s">
        <v>3188</v>
      </c>
    </row>
    <row r="515" spans="1:9" x14ac:dyDescent="0.2">
      <c r="A515" s="55" t="s">
        <v>3189</v>
      </c>
      <c r="B515" s="97" t="s">
        <v>1438</v>
      </c>
      <c r="C515" s="157">
        <v>6</v>
      </c>
      <c r="D515" s="350">
        <v>43524</v>
      </c>
      <c r="E515" s="69" t="s">
        <v>2154</v>
      </c>
      <c r="F515" s="207"/>
      <c r="G515" s="65"/>
      <c r="H515" s="2"/>
      <c r="I515" s="97"/>
    </row>
    <row r="516" spans="1:9" x14ac:dyDescent="0.2">
      <c r="A516" s="118" t="s">
        <v>3190</v>
      </c>
      <c r="B516" s="119" t="s">
        <v>3191</v>
      </c>
      <c r="C516" s="157">
        <v>6</v>
      </c>
      <c r="D516" s="350">
        <v>43524</v>
      </c>
      <c r="E516" s="69" t="s">
        <v>2154</v>
      </c>
      <c r="F516" s="207"/>
      <c r="G516" s="65"/>
      <c r="H516" s="2"/>
      <c r="I516" s="97"/>
    </row>
    <row r="517" spans="1:9" x14ac:dyDescent="0.2">
      <c r="A517" s="118" t="s">
        <v>3192</v>
      </c>
      <c r="B517" s="119" t="s">
        <v>3193</v>
      </c>
      <c r="C517" s="120">
        <v>59</v>
      </c>
      <c r="D517" s="350">
        <v>43524</v>
      </c>
      <c r="E517" s="69"/>
      <c r="F517" s="207"/>
      <c r="G517" s="65" t="s">
        <v>2154</v>
      </c>
      <c r="H517" s="2"/>
      <c r="I517" s="97" t="s">
        <v>3194</v>
      </c>
    </row>
    <row r="518" spans="1:9" x14ac:dyDescent="0.2">
      <c r="A518" s="55" t="s">
        <v>3195</v>
      </c>
      <c r="B518" s="97" t="s">
        <v>2999</v>
      </c>
      <c r="C518" s="157">
        <v>12</v>
      </c>
      <c r="D518" s="350">
        <v>43524</v>
      </c>
      <c r="E518" s="69"/>
      <c r="F518" s="207"/>
      <c r="G518" s="65" t="s">
        <v>2154</v>
      </c>
      <c r="H518" s="2"/>
      <c r="I518" s="97" t="s">
        <v>3196</v>
      </c>
    </row>
    <row r="519" spans="1:9" x14ac:dyDescent="0.2">
      <c r="A519" s="55" t="s">
        <v>3197</v>
      </c>
      <c r="B519" s="97" t="s">
        <v>3198</v>
      </c>
      <c r="C519" s="99">
        <v>8</v>
      </c>
      <c r="D519" s="350">
        <v>43496</v>
      </c>
      <c r="E519" s="69"/>
      <c r="F519" s="207" t="s">
        <v>2154</v>
      </c>
      <c r="G519" s="65"/>
      <c r="H519" s="2"/>
      <c r="I519" s="122"/>
    </row>
    <row r="520" spans="1:9" x14ac:dyDescent="0.2">
      <c r="A520" s="55" t="s">
        <v>3199</v>
      </c>
      <c r="B520" s="97" t="s">
        <v>3200</v>
      </c>
      <c r="C520" s="99">
        <v>7</v>
      </c>
      <c r="D520" s="350">
        <v>43496</v>
      </c>
      <c r="E520" s="69"/>
      <c r="F520" s="207" t="s">
        <v>2154</v>
      </c>
      <c r="G520" s="65"/>
      <c r="H520" s="2"/>
      <c r="I520" s="122"/>
    </row>
    <row r="521" spans="1:9" x14ac:dyDescent="0.2">
      <c r="A521" s="123" t="s">
        <v>3201</v>
      </c>
      <c r="B521" s="97" t="s">
        <v>3202</v>
      </c>
      <c r="C521" s="99">
        <v>12</v>
      </c>
      <c r="D521" s="350">
        <v>43496</v>
      </c>
      <c r="E521" s="69"/>
      <c r="F521" s="207"/>
      <c r="G521" s="65"/>
      <c r="H521" s="2" t="s">
        <v>2154</v>
      </c>
      <c r="I521" s="114" t="s">
        <v>3203</v>
      </c>
    </row>
    <row r="522" spans="1:9" x14ac:dyDescent="0.2">
      <c r="A522" s="123" t="s">
        <v>3204</v>
      </c>
      <c r="B522" s="97" t="s">
        <v>3205</v>
      </c>
      <c r="C522" s="157">
        <v>6</v>
      </c>
      <c r="D522" s="350">
        <v>43496</v>
      </c>
      <c r="E522" s="69"/>
      <c r="F522" s="207"/>
      <c r="G522" s="65" t="s">
        <v>2154</v>
      </c>
      <c r="H522" s="2"/>
      <c r="I522" s="114" t="s">
        <v>3206</v>
      </c>
    </row>
    <row r="523" spans="1:9" x14ac:dyDescent="0.2">
      <c r="A523" s="55" t="s">
        <v>3207</v>
      </c>
      <c r="B523" s="97" t="s">
        <v>3208</v>
      </c>
      <c r="C523" s="157">
        <v>15</v>
      </c>
      <c r="D523" s="350">
        <v>43496</v>
      </c>
      <c r="E523" s="69"/>
      <c r="F523" s="207"/>
      <c r="G523" s="65" t="s">
        <v>2154</v>
      </c>
      <c r="H523" s="2"/>
      <c r="I523" s="114" t="s">
        <v>3209</v>
      </c>
    </row>
    <row r="524" spans="1:9" x14ac:dyDescent="0.2">
      <c r="A524" s="55" t="s">
        <v>3210</v>
      </c>
      <c r="B524" s="97" t="s">
        <v>3211</v>
      </c>
      <c r="C524" s="157">
        <v>5</v>
      </c>
      <c r="D524" s="350">
        <v>43496</v>
      </c>
      <c r="E524" s="69"/>
      <c r="F524" s="207"/>
      <c r="G524" s="65" t="s">
        <v>2154</v>
      </c>
      <c r="H524" s="2"/>
      <c r="I524" s="114" t="s">
        <v>3212</v>
      </c>
    </row>
    <row r="525" spans="1:9" x14ac:dyDescent="0.2">
      <c r="A525" s="123" t="s">
        <v>3213</v>
      </c>
      <c r="B525" s="355" t="s">
        <v>3214</v>
      </c>
      <c r="C525" s="356">
        <v>6</v>
      </c>
      <c r="D525" s="350">
        <v>43465</v>
      </c>
      <c r="E525" s="69" t="s">
        <v>2154</v>
      </c>
      <c r="F525" s="207"/>
      <c r="G525" s="65"/>
      <c r="H525" s="2"/>
      <c r="I525" s="114" t="s">
        <v>2192</v>
      </c>
    </row>
    <row r="526" spans="1:9" x14ac:dyDescent="0.2">
      <c r="A526" s="123" t="s">
        <v>3215</v>
      </c>
      <c r="B526" s="97" t="s">
        <v>3216</v>
      </c>
      <c r="C526" s="99">
        <v>12</v>
      </c>
      <c r="D526" s="350">
        <v>43465</v>
      </c>
      <c r="E526" s="69"/>
      <c r="F526" s="207"/>
      <c r="G526" s="65" t="s">
        <v>2154</v>
      </c>
      <c r="H526" s="2"/>
      <c r="I526" s="114" t="s">
        <v>3217</v>
      </c>
    </row>
    <row r="527" spans="1:9" x14ac:dyDescent="0.2">
      <c r="A527" s="123" t="s">
        <v>3218</v>
      </c>
      <c r="B527" s="97" t="s">
        <v>3219</v>
      </c>
      <c r="C527" s="99">
        <v>7</v>
      </c>
      <c r="D527" s="350">
        <v>43465</v>
      </c>
      <c r="E527" s="69"/>
      <c r="F527" s="207" t="s">
        <v>2154</v>
      </c>
      <c r="G527" s="65"/>
      <c r="H527" s="2"/>
      <c r="I527" s="114"/>
    </row>
    <row r="528" spans="1:9" x14ac:dyDescent="0.2">
      <c r="A528" s="55" t="s">
        <v>3220</v>
      </c>
      <c r="B528" s="97" t="s">
        <v>3221</v>
      </c>
      <c r="C528" s="99">
        <v>22</v>
      </c>
      <c r="D528" s="350">
        <v>43434</v>
      </c>
      <c r="E528" s="69" t="s">
        <v>2154</v>
      </c>
      <c r="F528" s="207"/>
      <c r="G528" s="65"/>
      <c r="H528" s="2"/>
      <c r="I528" s="114"/>
    </row>
    <row r="529" spans="1:12" x14ac:dyDescent="0.2">
      <c r="A529" s="123" t="s">
        <v>3222</v>
      </c>
      <c r="B529" s="97" t="s">
        <v>3223</v>
      </c>
      <c r="C529" s="99">
        <v>7</v>
      </c>
      <c r="D529" s="350">
        <v>43434</v>
      </c>
      <c r="E529" s="69"/>
      <c r="F529" s="207" t="s">
        <v>2154</v>
      </c>
      <c r="G529" s="65"/>
      <c r="H529" s="2"/>
      <c r="I529" s="114"/>
    </row>
    <row r="530" spans="1:12" x14ac:dyDescent="0.2">
      <c r="A530" s="55" t="s">
        <v>3224</v>
      </c>
      <c r="B530" s="97" t="s">
        <v>3225</v>
      </c>
      <c r="C530" s="99">
        <v>8</v>
      </c>
      <c r="D530" s="350">
        <v>43434</v>
      </c>
      <c r="E530" s="69"/>
      <c r="F530" s="207" t="s">
        <v>2154</v>
      </c>
      <c r="G530" s="65"/>
      <c r="H530" s="2"/>
      <c r="I530" s="114"/>
    </row>
    <row r="531" spans="1:12" x14ac:dyDescent="0.2">
      <c r="A531" s="123" t="s">
        <v>3226</v>
      </c>
      <c r="B531" s="97" t="s">
        <v>3227</v>
      </c>
      <c r="C531" s="99">
        <v>14</v>
      </c>
      <c r="D531" s="350">
        <v>43434</v>
      </c>
      <c r="E531" s="69"/>
      <c r="F531" s="207" t="s">
        <v>2154</v>
      </c>
      <c r="G531" s="65"/>
      <c r="H531" s="2"/>
      <c r="I531" s="114"/>
    </row>
    <row r="532" spans="1:12" x14ac:dyDescent="0.2">
      <c r="A532" s="123" t="s">
        <v>3228</v>
      </c>
      <c r="B532" s="97" t="s">
        <v>3229</v>
      </c>
      <c r="C532" s="99">
        <v>8</v>
      </c>
      <c r="D532" s="350">
        <v>43434</v>
      </c>
      <c r="E532" s="69"/>
      <c r="F532" s="207" t="s">
        <v>2154</v>
      </c>
      <c r="G532" s="65"/>
      <c r="H532" s="2"/>
      <c r="I532" s="114"/>
    </row>
    <row r="533" spans="1:12" x14ac:dyDescent="0.2">
      <c r="A533" s="126" t="s">
        <v>3230</v>
      </c>
      <c r="B533" s="119" t="s">
        <v>3231</v>
      </c>
      <c r="C533" s="120">
        <v>16</v>
      </c>
      <c r="D533" s="350">
        <v>43434</v>
      </c>
      <c r="E533" s="69"/>
      <c r="F533" s="207" t="s">
        <v>2154</v>
      </c>
      <c r="G533" s="65"/>
      <c r="H533" s="2"/>
      <c r="I533" s="114"/>
    </row>
    <row r="534" spans="1:12" x14ac:dyDescent="0.2">
      <c r="A534" s="123" t="s">
        <v>3232</v>
      </c>
      <c r="B534" s="97" t="s">
        <v>3233</v>
      </c>
      <c r="C534" s="99">
        <v>6</v>
      </c>
      <c r="D534" s="350">
        <v>43434</v>
      </c>
      <c r="E534" s="69"/>
      <c r="F534" s="207" t="s">
        <v>2154</v>
      </c>
      <c r="G534" s="65"/>
      <c r="H534" s="2"/>
      <c r="I534" s="114"/>
    </row>
    <row r="535" spans="1:12" x14ac:dyDescent="0.2">
      <c r="A535" s="55" t="s">
        <v>3234</v>
      </c>
      <c r="B535" s="97" t="s">
        <v>3235</v>
      </c>
      <c r="C535" s="99">
        <v>8</v>
      </c>
      <c r="D535" s="350">
        <v>43434</v>
      </c>
      <c r="E535" s="69"/>
      <c r="F535" s="207" t="s">
        <v>2154</v>
      </c>
      <c r="G535" s="65"/>
      <c r="H535" s="2"/>
      <c r="I535" s="114"/>
    </row>
    <row r="536" spans="1:12" x14ac:dyDescent="0.2">
      <c r="A536" s="126" t="s">
        <v>3236</v>
      </c>
      <c r="B536" s="119" t="s">
        <v>3237</v>
      </c>
      <c r="C536" s="120">
        <v>8</v>
      </c>
      <c r="D536" s="350">
        <v>43434</v>
      </c>
      <c r="E536" s="69"/>
      <c r="F536" s="207" t="s">
        <v>2154</v>
      </c>
      <c r="G536" s="65"/>
      <c r="H536" s="2"/>
      <c r="I536" s="114"/>
    </row>
    <row r="537" spans="1:12" x14ac:dyDescent="0.2">
      <c r="A537" s="126" t="s">
        <v>3238</v>
      </c>
      <c r="B537" s="119" t="s">
        <v>3239</v>
      </c>
      <c r="C537" s="99">
        <v>5</v>
      </c>
      <c r="D537" s="350">
        <v>43434</v>
      </c>
      <c r="E537" s="69"/>
      <c r="F537" s="207" t="s">
        <v>2154</v>
      </c>
      <c r="G537" s="65"/>
      <c r="H537" s="2"/>
      <c r="I537" s="114"/>
    </row>
    <row r="538" spans="1:12" x14ac:dyDescent="0.2">
      <c r="A538" s="123" t="s">
        <v>3240</v>
      </c>
      <c r="B538" s="97" t="s">
        <v>3241</v>
      </c>
      <c r="C538" s="99">
        <v>5</v>
      </c>
      <c r="D538" s="350">
        <v>43434</v>
      </c>
      <c r="E538" s="69"/>
      <c r="F538" s="207"/>
      <c r="G538" s="65" t="s">
        <v>2154</v>
      </c>
      <c r="H538" s="2"/>
      <c r="I538" s="114" t="s">
        <v>3242</v>
      </c>
    </row>
    <row r="539" spans="1:12" x14ac:dyDescent="0.2">
      <c r="A539" s="55" t="s">
        <v>3243</v>
      </c>
      <c r="B539" s="97" t="s">
        <v>3244</v>
      </c>
      <c r="C539" s="99">
        <v>5</v>
      </c>
      <c r="D539" s="350">
        <v>43434</v>
      </c>
      <c r="E539" s="69"/>
      <c r="F539" s="207" t="s">
        <v>2154</v>
      </c>
      <c r="G539" s="65"/>
      <c r="H539" s="2"/>
      <c r="I539" s="114"/>
    </row>
    <row r="540" spans="1:12" x14ac:dyDescent="0.2">
      <c r="A540" s="55" t="s">
        <v>3245</v>
      </c>
      <c r="B540" s="97" t="s">
        <v>3246</v>
      </c>
      <c r="C540" s="99">
        <v>14</v>
      </c>
      <c r="D540" s="350">
        <v>43434</v>
      </c>
      <c r="E540" s="69"/>
      <c r="F540" s="207" t="s">
        <v>2154</v>
      </c>
      <c r="G540" s="65"/>
      <c r="H540" s="2"/>
      <c r="I540" s="114"/>
    </row>
    <row r="541" spans="1:12" x14ac:dyDescent="0.2">
      <c r="A541" s="123" t="s">
        <v>3247</v>
      </c>
      <c r="B541" s="97" t="s">
        <v>3248</v>
      </c>
      <c r="C541" s="99">
        <v>12</v>
      </c>
      <c r="D541" s="350">
        <v>43404</v>
      </c>
      <c r="E541" s="69" t="s">
        <v>2154</v>
      </c>
      <c r="F541" s="207"/>
      <c r="G541" s="65"/>
      <c r="H541" s="2"/>
      <c r="I541" s="114"/>
      <c r="K541" s="55"/>
      <c r="L541" s="55"/>
    </row>
    <row r="542" spans="1:12" x14ac:dyDescent="0.2">
      <c r="A542" s="123" t="s">
        <v>3249</v>
      </c>
      <c r="B542" s="97" t="s">
        <v>3250</v>
      </c>
      <c r="C542" s="99">
        <v>6</v>
      </c>
      <c r="D542" s="350">
        <v>43404</v>
      </c>
      <c r="E542" s="69"/>
      <c r="F542" s="207"/>
      <c r="G542" s="65" t="s">
        <v>2154</v>
      </c>
      <c r="H542" s="2"/>
      <c r="I542" s="114" t="s">
        <v>3251</v>
      </c>
    </row>
    <row r="543" spans="1:12" x14ac:dyDescent="0.2">
      <c r="A543" s="146" t="s">
        <v>3252</v>
      </c>
      <c r="B543" s="97" t="s">
        <v>3253</v>
      </c>
      <c r="C543" s="99">
        <v>5</v>
      </c>
      <c r="D543" s="350">
        <v>43404</v>
      </c>
      <c r="E543" s="69" t="s">
        <v>2154</v>
      </c>
      <c r="F543" s="150"/>
      <c r="G543" s="65"/>
      <c r="H543" s="2"/>
      <c r="I543" s="114"/>
    </row>
    <row r="544" spans="1:12" x14ac:dyDescent="0.2">
      <c r="A544" s="146" t="s">
        <v>3254</v>
      </c>
      <c r="B544" s="97" t="s">
        <v>3255</v>
      </c>
      <c r="C544" s="99">
        <v>6</v>
      </c>
      <c r="D544" s="350">
        <v>43404</v>
      </c>
      <c r="E544" s="69"/>
      <c r="F544" s="207" t="s">
        <v>2154</v>
      </c>
      <c r="G544" s="65"/>
      <c r="H544" s="2"/>
      <c r="I544" s="114" t="s">
        <v>3256</v>
      </c>
    </row>
    <row r="545" spans="1:9" x14ac:dyDescent="0.2">
      <c r="A545" s="123" t="s">
        <v>3257</v>
      </c>
      <c r="B545" s="97" t="s">
        <v>3258</v>
      </c>
      <c r="C545" s="99">
        <v>6</v>
      </c>
      <c r="D545" s="350">
        <v>43404</v>
      </c>
      <c r="E545" s="69"/>
      <c r="F545" s="207" t="s">
        <v>2154</v>
      </c>
      <c r="G545" s="65"/>
      <c r="H545" s="2"/>
      <c r="I545" s="114" t="s">
        <v>3256</v>
      </c>
    </row>
    <row r="546" spans="1:9" x14ac:dyDescent="0.2">
      <c r="A546" s="123" t="s">
        <v>3259</v>
      </c>
      <c r="B546" s="97" t="s">
        <v>3260</v>
      </c>
      <c r="C546" s="99">
        <v>7</v>
      </c>
      <c r="D546" s="350">
        <v>43404</v>
      </c>
      <c r="E546" s="69"/>
      <c r="F546" s="207"/>
      <c r="G546" s="65" t="s">
        <v>2154</v>
      </c>
      <c r="H546" s="2"/>
      <c r="I546" s="114" t="s">
        <v>3261</v>
      </c>
    </row>
    <row r="547" spans="1:9" x14ac:dyDescent="0.2">
      <c r="A547" s="149" t="s">
        <v>3262</v>
      </c>
      <c r="B547" s="97" t="s">
        <v>3263</v>
      </c>
      <c r="C547" s="99">
        <v>5</v>
      </c>
      <c r="D547" s="350">
        <v>43404</v>
      </c>
      <c r="E547" s="69"/>
      <c r="F547" s="207"/>
      <c r="G547" s="65" t="s">
        <v>2154</v>
      </c>
      <c r="H547" s="2"/>
      <c r="I547" s="114" t="s">
        <v>3264</v>
      </c>
    </row>
    <row r="548" spans="1:9" x14ac:dyDescent="0.2">
      <c r="A548" s="123" t="s">
        <v>3265</v>
      </c>
      <c r="B548" s="97" t="s">
        <v>3266</v>
      </c>
      <c r="C548" s="99">
        <v>7</v>
      </c>
      <c r="D548" s="350">
        <v>43404</v>
      </c>
      <c r="E548" s="69"/>
      <c r="F548" s="207"/>
      <c r="G548" s="65" t="s">
        <v>2154</v>
      </c>
      <c r="H548" s="2"/>
      <c r="I548" s="114" t="s">
        <v>3267</v>
      </c>
    </row>
    <row r="549" spans="1:9" x14ac:dyDescent="0.2">
      <c r="A549" s="123" t="s">
        <v>3268</v>
      </c>
      <c r="B549" s="97" t="s">
        <v>3269</v>
      </c>
      <c r="C549" s="99">
        <v>14</v>
      </c>
      <c r="D549" s="350">
        <v>43404</v>
      </c>
      <c r="E549" s="69"/>
      <c r="F549" s="207" t="s">
        <v>2154</v>
      </c>
      <c r="G549" s="65"/>
      <c r="H549" s="2"/>
      <c r="I549" s="114" t="s">
        <v>3256</v>
      </c>
    </row>
    <row r="550" spans="1:9" x14ac:dyDescent="0.2">
      <c r="A550" s="55" t="s">
        <v>3270</v>
      </c>
      <c r="B550" s="97" t="s">
        <v>3271</v>
      </c>
      <c r="C550" s="99">
        <v>7</v>
      </c>
      <c r="D550" s="350">
        <v>43404</v>
      </c>
      <c r="E550" s="69"/>
      <c r="F550" s="207"/>
      <c r="G550" s="65" t="s">
        <v>2154</v>
      </c>
      <c r="H550" s="2"/>
      <c r="I550" s="114" t="s">
        <v>3272</v>
      </c>
    </row>
    <row r="551" spans="1:9" x14ac:dyDescent="0.2">
      <c r="A551" s="123" t="s">
        <v>3273</v>
      </c>
      <c r="B551" s="97" t="s">
        <v>3274</v>
      </c>
      <c r="C551" s="99">
        <v>7</v>
      </c>
      <c r="D551" s="350">
        <v>43404</v>
      </c>
      <c r="E551" s="69"/>
      <c r="F551" s="207" t="s">
        <v>2154</v>
      </c>
      <c r="G551" s="65"/>
      <c r="H551" s="2"/>
      <c r="I551" s="114" t="s">
        <v>3256</v>
      </c>
    </row>
    <row r="552" spans="1:9" x14ac:dyDescent="0.2">
      <c r="A552" s="55" t="s">
        <v>3275</v>
      </c>
      <c r="B552" s="97" t="s">
        <v>3276</v>
      </c>
      <c r="C552" s="99">
        <v>16</v>
      </c>
      <c r="D552" s="350">
        <v>43404</v>
      </c>
      <c r="E552" s="69"/>
      <c r="F552" s="207"/>
      <c r="G552" s="65" t="s">
        <v>2154</v>
      </c>
      <c r="H552" s="2"/>
      <c r="I552" s="114" t="s">
        <v>3277</v>
      </c>
    </row>
    <row r="553" spans="1:9" x14ac:dyDescent="0.2">
      <c r="A553" s="123" t="s">
        <v>3278</v>
      </c>
      <c r="B553" s="97" t="s">
        <v>3279</v>
      </c>
      <c r="C553" s="99">
        <v>5</v>
      </c>
      <c r="D553" s="350">
        <v>43404</v>
      </c>
      <c r="E553" s="69"/>
      <c r="F553" s="207"/>
      <c r="G553" s="65" t="s">
        <v>2154</v>
      </c>
      <c r="H553" s="2"/>
      <c r="I553" s="114" t="s">
        <v>3280</v>
      </c>
    </row>
    <row r="554" spans="1:9" x14ac:dyDescent="0.2">
      <c r="A554" s="123" t="s">
        <v>3281</v>
      </c>
      <c r="B554" s="97" t="s">
        <v>3282</v>
      </c>
      <c r="C554" s="157">
        <v>11</v>
      </c>
      <c r="D554" s="350">
        <v>43404</v>
      </c>
      <c r="E554" s="69"/>
      <c r="F554" s="207" t="s">
        <v>2154</v>
      </c>
      <c r="G554" s="65"/>
      <c r="H554" s="2"/>
      <c r="I554" s="114" t="s">
        <v>3256</v>
      </c>
    </row>
    <row r="555" spans="1:9" x14ac:dyDescent="0.2">
      <c r="A555" s="123" t="s">
        <v>3283</v>
      </c>
      <c r="B555" s="97" t="s">
        <v>3284</v>
      </c>
      <c r="C555" s="157">
        <v>7</v>
      </c>
      <c r="D555" s="350">
        <v>43404</v>
      </c>
      <c r="E555" s="69"/>
      <c r="F555" s="207" t="s">
        <v>2154</v>
      </c>
      <c r="G555" s="65"/>
      <c r="H555" s="2"/>
      <c r="I555" s="114" t="s">
        <v>3256</v>
      </c>
    </row>
    <row r="556" spans="1:9" x14ac:dyDescent="0.2">
      <c r="A556" s="123" t="s">
        <v>3285</v>
      </c>
      <c r="B556" s="114" t="s">
        <v>3286</v>
      </c>
      <c r="C556" s="99">
        <v>6</v>
      </c>
      <c r="D556" s="350">
        <v>43404</v>
      </c>
      <c r="E556" s="69"/>
      <c r="F556" s="207" t="s">
        <v>2154</v>
      </c>
      <c r="G556" s="65"/>
      <c r="H556" s="2"/>
      <c r="I556" s="114" t="s">
        <v>3256</v>
      </c>
    </row>
    <row r="557" spans="1:9" x14ac:dyDescent="0.2">
      <c r="A557" s="123" t="s">
        <v>3287</v>
      </c>
      <c r="B557" s="97" t="s">
        <v>1495</v>
      </c>
      <c r="C557" s="99">
        <v>5</v>
      </c>
      <c r="D557" s="350">
        <v>43404</v>
      </c>
      <c r="E557" s="69"/>
      <c r="F557" s="207" t="s">
        <v>2154</v>
      </c>
      <c r="G557" s="65"/>
      <c r="H557" s="2"/>
      <c r="I557" s="114" t="s">
        <v>3256</v>
      </c>
    </row>
    <row r="558" spans="1:9" x14ac:dyDescent="0.2">
      <c r="A558" s="126" t="s">
        <v>3288</v>
      </c>
      <c r="B558" s="119" t="s">
        <v>3289</v>
      </c>
      <c r="C558" s="120">
        <v>5</v>
      </c>
      <c r="D558" s="350">
        <v>43404</v>
      </c>
      <c r="E558" s="69"/>
      <c r="F558" s="207" t="s">
        <v>2154</v>
      </c>
      <c r="G558" s="65"/>
      <c r="H558" s="2"/>
      <c r="I558" s="114" t="s">
        <v>3256</v>
      </c>
    </row>
    <row r="559" spans="1:9" x14ac:dyDescent="0.2">
      <c r="A559" s="118" t="s">
        <v>3290</v>
      </c>
      <c r="B559" s="119" t="s">
        <v>3291</v>
      </c>
      <c r="C559" s="120">
        <v>7</v>
      </c>
      <c r="D559" s="350">
        <v>43404</v>
      </c>
      <c r="E559" s="69"/>
      <c r="F559" s="207" t="s">
        <v>2154</v>
      </c>
      <c r="G559" s="65"/>
      <c r="H559" s="2"/>
      <c r="I559" s="114" t="s">
        <v>3256</v>
      </c>
    </row>
    <row r="560" spans="1:9" x14ac:dyDescent="0.2">
      <c r="A560" s="123" t="s">
        <v>3292</v>
      </c>
      <c r="B560" s="97" t="s">
        <v>3293</v>
      </c>
      <c r="C560" s="99">
        <v>5</v>
      </c>
      <c r="D560" s="350">
        <v>43404</v>
      </c>
      <c r="E560" s="69"/>
      <c r="F560" s="207" t="s">
        <v>2154</v>
      </c>
      <c r="G560" s="65"/>
      <c r="H560" s="2"/>
      <c r="I560" s="114" t="s">
        <v>3256</v>
      </c>
    </row>
    <row r="561" spans="1:9" x14ac:dyDescent="0.2">
      <c r="A561" s="55" t="s">
        <v>3294</v>
      </c>
      <c r="B561" s="97" t="s">
        <v>3295</v>
      </c>
      <c r="C561" s="99">
        <v>21</v>
      </c>
      <c r="D561" s="350">
        <v>43404</v>
      </c>
      <c r="E561" s="69" t="s">
        <v>2154</v>
      </c>
      <c r="F561" s="207"/>
      <c r="G561" s="65"/>
      <c r="H561" s="2"/>
      <c r="I561" s="122"/>
    </row>
    <row r="562" spans="1:9" x14ac:dyDescent="0.2">
      <c r="A562" s="123" t="s">
        <v>3296</v>
      </c>
      <c r="B562" s="97" t="s">
        <v>3297</v>
      </c>
      <c r="C562" s="99">
        <v>5</v>
      </c>
      <c r="D562" s="350">
        <v>43404</v>
      </c>
      <c r="E562" s="69"/>
      <c r="F562" s="207" t="s">
        <v>2154</v>
      </c>
      <c r="G562" s="65"/>
      <c r="H562" s="2"/>
      <c r="I562" s="114" t="s">
        <v>3256</v>
      </c>
    </row>
    <row r="563" spans="1:9" x14ac:dyDescent="0.2">
      <c r="A563" s="126" t="s">
        <v>3298</v>
      </c>
      <c r="B563" s="119" t="s">
        <v>3299</v>
      </c>
      <c r="C563" s="120">
        <v>8</v>
      </c>
      <c r="D563" s="350">
        <v>43404</v>
      </c>
      <c r="E563" s="69"/>
      <c r="F563" s="207" t="s">
        <v>2154</v>
      </c>
      <c r="G563" s="65"/>
      <c r="H563" s="2"/>
      <c r="I563" s="114" t="s">
        <v>3256</v>
      </c>
    </row>
    <row r="564" spans="1:9" x14ac:dyDescent="0.2">
      <c r="A564" s="126" t="s">
        <v>3300</v>
      </c>
      <c r="B564" s="119" t="s">
        <v>3301</v>
      </c>
      <c r="C564" s="120">
        <v>5</v>
      </c>
      <c r="D564" s="350">
        <v>43404</v>
      </c>
      <c r="E564" s="69"/>
      <c r="F564" s="207" t="s">
        <v>2154</v>
      </c>
      <c r="G564" s="65"/>
      <c r="H564" s="2"/>
      <c r="I564" s="114" t="s">
        <v>3256</v>
      </c>
    </row>
    <row r="565" spans="1:9" x14ac:dyDescent="0.2">
      <c r="A565" s="123" t="s">
        <v>3302</v>
      </c>
      <c r="B565" s="97" t="s">
        <v>3303</v>
      </c>
      <c r="C565" s="99">
        <v>6</v>
      </c>
      <c r="D565" s="350">
        <v>43404</v>
      </c>
      <c r="E565" s="69"/>
      <c r="F565" s="207" t="s">
        <v>2154</v>
      </c>
      <c r="G565" s="65"/>
      <c r="H565" s="2"/>
      <c r="I565" s="114" t="s">
        <v>3256</v>
      </c>
    </row>
    <row r="566" spans="1:9" x14ac:dyDescent="0.2">
      <c r="A566" s="55" t="s">
        <v>3304</v>
      </c>
      <c r="B566" s="97" t="s">
        <v>3305</v>
      </c>
      <c r="C566" s="99">
        <v>6</v>
      </c>
      <c r="D566" s="350">
        <v>43404</v>
      </c>
      <c r="E566" s="69"/>
      <c r="F566" s="207" t="s">
        <v>2154</v>
      </c>
      <c r="G566" s="65"/>
      <c r="H566" s="2"/>
      <c r="I566" s="114" t="s">
        <v>3256</v>
      </c>
    </row>
    <row r="567" spans="1:9" x14ac:dyDescent="0.2">
      <c r="A567" s="123" t="s">
        <v>3306</v>
      </c>
      <c r="B567" s="97" t="s">
        <v>3307</v>
      </c>
      <c r="C567" s="99">
        <v>6</v>
      </c>
      <c r="D567" s="350">
        <v>43404</v>
      </c>
      <c r="E567" s="69"/>
      <c r="F567" s="207" t="s">
        <v>2154</v>
      </c>
      <c r="G567" s="65"/>
      <c r="H567" s="2"/>
      <c r="I567" s="114" t="s">
        <v>3256</v>
      </c>
    </row>
    <row r="568" spans="1:9" x14ac:dyDescent="0.2">
      <c r="A568" s="146" t="s">
        <v>3308</v>
      </c>
      <c r="B568" s="97" t="s">
        <v>3309</v>
      </c>
      <c r="C568" s="99">
        <v>6</v>
      </c>
      <c r="D568" s="350">
        <v>43404</v>
      </c>
      <c r="E568" s="69"/>
      <c r="F568" s="207" t="s">
        <v>2154</v>
      </c>
      <c r="G568" s="65"/>
      <c r="H568" s="2"/>
      <c r="I568" s="114" t="s">
        <v>3256</v>
      </c>
    </row>
    <row r="569" spans="1:9" x14ac:dyDescent="0.2">
      <c r="A569" s="123" t="s">
        <v>3310</v>
      </c>
      <c r="B569" s="97" t="s">
        <v>3311</v>
      </c>
      <c r="C569" s="99">
        <v>5</v>
      </c>
      <c r="D569" s="350">
        <v>43371</v>
      </c>
      <c r="E569" s="69"/>
      <c r="F569" s="207"/>
      <c r="G569" s="65" t="s">
        <v>2154</v>
      </c>
      <c r="H569" s="2"/>
      <c r="I569" s="114" t="s">
        <v>3312</v>
      </c>
    </row>
    <row r="570" spans="1:9" x14ac:dyDescent="0.2">
      <c r="A570" s="118" t="s">
        <v>3313</v>
      </c>
      <c r="B570" s="119" t="s">
        <v>3314</v>
      </c>
      <c r="C570" s="120">
        <v>8</v>
      </c>
      <c r="D570" s="350">
        <v>43371</v>
      </c>
      <c r="E570" s="207"/>
      <c r="F570" s="2"/>
      <c r="G570" s="207" t="s">
        <v>2154</v>
      </c>
      <c r="H570" s="2"/>
      <c r="I570" s="114" t="s">
        <v>3315</v>
      </c>
    </row>
    <row r="571" spans="1:9" x14ac:dyDescent="0.2">
      <c r="A571" s="13" t="s">
        <v>3316</v>
      </c>
      <c r="B571" s="97" t="s">
        <v>3317</v>
      </c>
      <c r="C571" s="99">
        <v>5</v>
      </c>
      <c r="D571" s="350">
        <v>43371</v>
      </c>
      <c r="E571" s="69" t="s">
        <v>2154</v>
      </c>
      <c r="F571" s="207"/>
      <c r="G571" s="65"/>
      <c r="H571" s="2"/>
      <c r="I571" s="114" t="s">
        <v>3318</v>
      </c>
    </row>
    <row r="572" spans="1:9" x14ac:dyDescent="0.2">
      <c r="A572" s="248" t="s">
        <v>3319</v>
      </c>
      <c r="B572" s="97" t="s">
        <v>3320</v>
      </c>
      <c r="C572" s="99">
        <v>5</v>
      </c>
      <c r="D572" s="350">
        <v>43371</v>
      </c>
      <c r="E572" s="69"/>
      <c r="F572" s="207"/>
      <c r="G572" s="65" t="s">
        <v>2154</v>
      </c>
      <c r="H572" s="2"/>
      <c r="I572" s="114" t="s">
        <v>3321</v>
      </c>
    </row>
    <row r="573" spans="1:9" x14ac:dyDescent="0.2">
      <c r="A573" s="225" t="s">
        <v>3322</v>
      </c>
      <c r="B573" s="97" t="s">
        <v>3323</v>
      </c>
      <c r="C573" s="99">
        <v>5</v>
      </c>
      <c r="D573" s="350">
        <v>43343</v>
      </c>
      <c r="E573" s="69"/>
      <c r="F573" s="207"/>
      <c r="G573" s="65" t="s">
        <v>2154</v>
      </c>
      <c r="H573" s="2"/>
      <c r="I573" s="114" t="s">
        <v>3324</v>
      </c>
    </row>
    <row r="574" spans="1:9" x14ac:dyDescent="0.2">
      <c r="A574" s="123" t="s">
        <v>3325</v>
      </c>
      <c r="B574" s="97" t="s">
        <v>3326</v>
      </c>
      <c r="C574" s="99">
        <v>5</v>
      </c>
      <c r="D574" s="350">
        <v>43343</v>
      </c>
      <c r="E574" s="69"/>
      <c r="F574" s="207"/>
      <c r="G574" s="65" t="s">
        <v>2154</v>
      </c>
      <c r="H574" s="2"/>
      <c r="I574" s="114" t="s">
        <v>3327</v>
      </c>
    </row>
    <row r="575" spans="1:9" x14ac:dyDescent="0.2">
      <c r="A575" s="123" t="s">
        <v>3328</v>
      </c>
      <c r="B575" s="97" t="s">
        <v>3329</v>
      </c>
      <c r="C575" s="99">
        <v>9</v>
      </c>
      <c r="D575" s="350">
        <v>43343</v>
      </c>
      <c r="E575" s="69" t="s">
        <v>2154</v>
      </c>
      <c r="F575" s="207"/>
      <c r="G575" s="65"/>
      <c r="H575" s="2"/>
      <c r="I575" s="114"/>
    </row>
    <row r="576" spans="1:9" x14ac:dyDescent="0.2">
      <c r="A576" s="55" t="s">
        <v>3330</v>
      </c>
      <c r="B576" s="97" t="s">
        <v>3331</v>
      </c>
      <c r="C576" s="99">
        <v>8</v>
      </c>
      <c r="D576" s="350">
        <v>43312</v>
      </c>
      <c r="E576" s="69"/>
      <c r="F576" s="207"/>
      <c r="G576" s="65" t="s">
        <v>2154</v>
      </c>
      <c r="H576" s="2"/>
      <c r="I576" s="114" t="s">
        <v>3332</v>
      </c>
    </row>
    <row r="577" spans="1:12" x14ac:dyDescent="0.2">
      <c r="A577" s="123" t="s">
        <v>3333</v>
      </c>
      <c r="B577" s="97" t="s">
        <v>3334</v>
      </c>
      <c r="C577" s="99">
        <v>11</v>
      </c>
      <c r="D577" s="350">
        <v>43312</v>
      </c>
      <c r="E577" s="69"/>
      <c r="F577" s="207"/>
      <c r="G577" s="65" t="s">
        <v>2154</v>
      </c>
      <c r="H577" s="2"/>
      <c r="I577" s="114" t="s">
        <v>3335</v>
      </c>
    </row>
    <row r="578" spans="1:12" x14ac:dyDescent="0.2">
      <c r="A578" s="127" t="s">
        <v>3336</v>
      </c>
      <c r="B578" s="97" t="s">
        <v>3337</v>
      </c>
      <c r="C578" s="99">
        <v>7</v>
      </c>
      <c r="D578" s="350">
        <v>43312</v>
      </c>
      <c r="E578" s="69"/>
      <c r="F578" s="207"/>
      <c r="G578" s="65" t="s">
        <v>2154</v>
      </c>
      <c r="H578" s="2"/>
      <c r="I578" s="114" t="s">
        <v>3338</v>
      </c>
      <c r="K578" s="55"/>
      <c r="L578" s="55"/>
    </row>
    <row r="579" spans="1:12" x14ac:dyDescent="0.2">
      <c r="A579" s="225" t="s">
        <v>3339</v>
      </c>
      <c r="B579" s="97" t="s">
        <v>3340</v>
      </c>
      <c r="C579" s="99">
        <v>15</v>
      </c>
      <c r="D579" s="350">
        <v>43312</v>
      </c>
      <c r="E579" s="69"/>
      <c r="F579" s="207"/>
      <c r="G579" s="65" t="s">
        <v>2154</v>
      </c>
      <c r="H579" s="2"/>
      <c r="I579" s="114" t="s">
        <v>3341</v>
      </c>
    </row>
    <row r="580" spans="1:12" x14ac:dyDescent="0.2">
      <c r="A580" s="234" t="s">
        <v>3342</v>
      </c>
      <c r="B580" s="240" t="s">
        <v>3343</v>
      </c>
      <c r="C580" s="99">
        <v>6</v>
      </c>
      <c r="D580" s="350">
        <v>43312</v>
      </c>
      <c r="E580" s="69"/>
      <c r="F580" s="207"/>
      <c r="G580" s="65" t="s">
        <v>2154</v>
      </c>
      <c r="H580" s="2"/>
      <c r="I580" s="114" t="s">
        <v>3344</v>
      </c>
    </row>
    <row r="581" spans="1:12" x14ac:dyDescent="0.2">
      <c r="A581" s="127" t="s">
        <v>3345</v>
      </c>
      <c r="B581" s="97" t="s">
        <v>3346</v>
      </c>
      <c r="C581" s="99">
        <v>43</v>
      </c>
      <c r="D581" s="350">
        <v>43312</v>
      </c>
      <c r="E581" s="69"/>
      <c r="F581" s="207"/>
      <c r="G581" s="65" t="s">
        <v>2154</v>
      </c>
      <c r="H581" s="2"/>
      <c r="I581" s="114" t="s">
        <v>3347</v>
      </c>
    </row>
    <row r="582" spans="1:12" x14ac:dyDescent="0.2">
      <c r="A582" s="114" t="s">
        <v>3348</v>
      </c>
      <c r="B582" s="191" t="s">
        <v>3349</v>
      </c>
      <c r="C582" s="99">
        <v>7</v>
      </c>
      <c r="D582" s="350">
        <v>43281</v>
      </c>
      <c r="E582" s="69"/>
      <c r="F582" s="207"/>
      <c r="G582" s="65" t="s">
        <v>2154</v>
      </c>
      <c r="H582" s="2"/>
      <c r="I582" s="114" t="s">
        <v>3350</v>
      </c>
    </row>
    <row r="583" spans="1:12" x14ac:dyDescent="0.2">
      <c r="A583" s="208" t="s">
        <v>3351</v>
      </c>
      <c r="B583" s="240" t="s">
        <v>3352</v>
      </c>
      <c r="C583" s="99">
        <v>17</v>
      </c>
      <c r="D583" s="350">
        <v>43281</v>
      </c>
      <c r="E583" s="69" t="s">
        <v>2154</v>
      </c>
      <c r="F583" s="207"/>
      <c r="G583" s="65"/>
      <c r="H583" s="2"/>
      <c r="I583" s="114"/>
    </row>
    <row r="584" spans="1:12" x14ac:dyDescent="0.2">
      <c r="A584" s="240" t="s">
        <v>3353</v>
      </c>
      <c r="B584" s="206" t="s">
        <v>3354</v>
      </c>
      <c r="C584" s="99">
        <v>13</v>
      </c>
      <c r="D584" s="350">
        <v>43281</v>
      </c>
      <c r="E584" s="69"/>
      <c r="F584" s="207"/>
      <c r="G584" s="65" t="s">
        <v>2154</v>
      </c>
      <c r="H584" s="2"/>
      <c r="I584" s="114" t="s">
        <v>3355</v>
      </c>
    </row>
    <row r="585" spans="1:12" x14ac:dyDescent="0.2">
      <c r="A585" s="225" t="s">
        <v>3356</v>
      </c>
      <c r="B585" s="97" t="s">
        <v>3357</v>
      </c>
      <c r="C585" s="99">
        <v>7</v>
      </c>
      <c r="D585" s="350">
        <v>43255</v>
      </c>
      <c r="E585" s="69"/>
      <c r="F585" s="207" t="s">
        <v>2154</v>
      </c>
      <c r="G585" s="65"/>
      <c r="H585" s="2"/>
      <c r="I585" s="114" t="s">
        <v>3358</v>
      </c>
    </row>
    <row r="586" spans="1:12" x14ac:dyDescent="0.2">
      <c r="A586" s="119" t="s">
        <v>3359</v>
      </c>
      <c r="B586" s="147" t="s">
        <v>3360</v>
      </c>
      <c r="C586" s="99">
        <v>18</v>
      </c>
      <c r="D586" s="350">
        <v>43255</v>
      </c>
      <c r="E586" s="69" t="s">
        <v>2154</v>
      </c>
      <c r="F586" s="207"/>
      <c r="G586" s="65"/>
      <c r="H586" s="2"/>
      <c r="I586" s="114"/>
    </row>
    <row r="587" spans="1:12" x14ac:dyDescent="0.2">
      <c r="A587" s="265" t="s">
        <v>3361</v>
      </c>
      <c r="B587" s="191" t="s">
        <v>3362</v>
      </c>
      <c r="C587" s="99">
        <v>5</v>
      </c>
      <c r="D587" s="350">
        <v>43255</v>
      </c>
      <c r="E587" s="69" t="s">
        <v>2154</v>
      </c>
      <c r="F587" s="207"/>
      <c r="G587" s="65"/>
      <c r="H587" s="2"/>
      <c r="I587" s="114"/>
    </row>
    <row r="588" spans="1:12" x14ac:dyDescent="0.2">
      <c r="A588" s="114" t="s">
        <v>3363</v>
      </c>
      <c r="B588" s="97" t="s">
        <v>3364</v>
      </c>
      <c r="C588" s="99">
        <v>5</v>
      </c>
      <c r="D588" s="350">
        <v>43220</v>
      </c>
      <c r="E588" s="69"/>
      <c r="F588" s="207"/>
      <c r="G588" s="65" t="s">
        <v>2154</v>
      </c>
      <c r="H588" s="2"/>
      <c r="I588" s="114" t="s">
        <v>3365</v>
      </c>
    </row>
    <row r="589" spans="1:12" x14ac:dyDescent="0.2">
      <c r="A589" s="225" t="s">
        <v>3366</v>
      </c>
      <c r="B589" s="97" t="s">
        <v>3367</v>
      </c>
      <c r="C589" s="99">
        <v>6</v>
      </c>
      <c r="D589" s="350">
        <v>43191</v>
      </c>
      <c r="E589" s="69"/>
      <c r="F589" s="207"/>
      <c r="G589" s="65" t="s">
        <v>2154</v>
      </c>
      <c r="H589" s="2"/>
      <c r="I589" s="114" t="s">
        <v>3368</v>
      </c>
    </row>
    <row r="590" spans="1:12" x14ac:dyDescent="0.2">
      <c r="A590" s="225" t="s">
        <v>3369</v>
      </c>
      <c r="B590" s="97" t="s">
        <v>3370</v>
      </c>
      <c r="C590" s="99">
        <v>13</v>
      </c>
      <c r="D590" s="350">
        <v>43168</v>
      </c>
      <c r="E590" s="69" t="s">
        <v>2154</v>
      </c>
      <c r="F590" s="207"/>
      <c r="G590" s="65"/>
      <c r="H590" s="2"/>
      <c r="I590" s="114"/>
    </row>
    <row r="591" spans="1:12" x14ac:dyDescent="0.2">
      <c r="A591" s="225" t="s">
        <v>3371</v>
      </c>
      <c r="B591" s="97" t="s">
        <v>3372</v>
      </c>
      <c r="C591" s="99">
        <v>7</v>
      </c>
      <c r="D591" s="350">
        <v>43165</v>
      </c>
      <c r="E591" s="69"/>
      <c r="F591" s="207"/>
      <c r="G591" s="65" t="s">
        <v>2154</v>
      </c>
      <c r="H591" s="2"/>
      <c r="I591" s="97" t="s">
        <v>3373</v>
      </c>
    </row>
    <row r="592" spans="1:12" x14ac:dyDescent="0.2">
      <c r="A592" s="233" t="s">
        <v>3374</v>
      </c>
      <c r="B592" s="240" t="s">
        <v>3375</v>
      </c>
      <c r="C592" s="357">
        <v>7</v>
      </c>
      <c r="D592" s="358">
        <v>43162</v>
      </c>
      <c r="E592" s="359" t="s">
        <v>2154</v>
      </c>
      <c r="F592" s="209"/>
      <c r="G592" s="199"/>
      <c r="H592" s="198"/>
      <c r="I592" s="240" t="s">
        <v>3376</v>
      </c>
    </row>
    <row r="593" spans="1:9" x14ac:dyDescent="0.2">
      <c r="A593" s="203" t="s">
        <v>3377</v>
      </c>
      <c r="B593" s="119" t="s">
        <v>3378</v>
      </c>
      <c r="C593" s="120">
        <v>15</v>
      </c>
      <c r="D593" s="360">
        <v>43102</v>
      </c>
      <c r="E593" s="131"/>
      <c r="F593" s="3"/>
      <c r="G593" s="190" t="s">
        <v>2154</v>
      </c>
      <c r="H593" s="190"/>
      <c r="I593" s="191" t="s">
        <v>3379</v>
      </c>
    </row>
    <row r="594" spans="1:9" x14ac:dyDescent="0.2">
      <c r="A594" s="127" t="s">
        <v>3380</v>
      </c>
      <c r="B594" s="97" t="s">
        <v>3381</v>
      </c>
      <c r="C594" s="99">
        <v>46</v>
      </c>
      <c r="D594" s="350">
        <v>43098</v>
      </c>
      <c r="E594" s="69"/>
      <c r="F594" s="207"/>
      <c r="G594" s="65" t="s">
        <v>2154</v>
      </c>
      <c r="H594" s="65"/>
      <c r="I594" s="292" t="s">
        <v>3382</v>
      </c>
    </row>
    <row r="595" spans="1:9" x14ac:dyDescent="0.2">
      <c r="A595" s="225" t="s">
        <v>3383</v>
      </c>
      <c r="B595" s="97" t="s">
        <v>3384</v>
      </c>
      <c r="C595" s="99">
        <v>11</v>
      </c>
      <c r="D595" s="350">
        <v>43067</v>
      </c>
      <c r="E595" s="69"/>
      <c r="F595" s="207" t="s">
        <v>2154</v>
      </c>
      <c r="G595" s="65"/>
      <c r="H595" s="65"/>
      <c r="I595" s="292" t="s">
        <v>3385</v>
      </c>
    </row>
    <row r="596" spans="1:9" x14ac:dyDescent="0.2">
      <c r="A596" s="361" t="s">
        <v>3386</v>
      </c>
      <c r="B596" s="108" t="s">
        <v>3387</v>
      </c>
      <c r="C596" s="99">
        <v>6</v>
      </c>
      <c r="D596" s="350">
        <v>43060</v>
      </c>
      <c r="E596" s="69"/>
      <c r="F596" s="207" t="s">
        <v>2154</v>
      </c>
      <c r="G596" s="65"/>
      <c r="H596" s="65"/>
      <c r="I596" s="292" t="s">
        <v>3388</v>
      </c>
    </row>
    <row r="597" spans="1:9" x14ac:dyDescent="0.2">
      <c r="A597" s="257" t="s">
        <v>3389</v>
      </c>
      <c r="B597" s="240" t="s">
        <v>3390</v>
      </c>
      <c r="C597" s="357">
        <v>5</v>
      </c>
      <c r="D597" s="358">
        <v>43055</v>
      </c>
      <c r="E597" s="359"/>
      <c r="F597" s="209" t="s">
        <v>2154</v>
      </c>
      <c r="G597" s="199"/>
      <c r="H597" s="199"/>
      <c r="I597" s="191" t="s">
        <v>3358</v>
      </c>
    </row>
    <row r="598" spans="1:9" x14ac:dyDescent="0.2">
      <c r="A598" s="362" t="s">
        <v>3391</v>
      </c>
      <c r="B598" s="125" t="s">
        <v>3392</v>
      </c>
      <c r="C598" s="120">
        <v>5</v>
      </c>
      <c r="D598" s="360">
        <v>43054</v>
      </c>
      <c r="E598" s="131"/>
      <c r="F598" s="3" t="s">
        <v>2154</v>
      </c>
      <c r="G598" s="190"/>
      <c r="H598" s="121"/>
      <c r="I598" s="119" t="s">
        <v>3388</v>
      </c>
    </row>
    <row r="599" spans="1:9" x14ac:dyDescent="0.2">
      <c r="A599" s="127" t="s">
        <v>3393</v>
      </c>
      <c r="B599" s="97" t="s">
        <v>3394</v>
      </c>
      <c r="C599" s="99">
        <v>6</v>
      </c>
      <c r="D599" s="350">
        <v>43049</v>
      </c>
      <c r="E599" s="69"/>
      <c r="F599" s="207" t="s">
        <v>2154</v>
      </c>
      <c r="G599" s="65"/>
      <c r="H599" s="2"/>
      <c r="I599" s="114" t="s">
        <v>3358</v>
      </c>
    </row>
    <row r="600" spans="1:9" x14ac:dyDescent="0.2">
      <c r="A600" s="127" t="s">
        <v>3395</v>
      </c>
      <c r="B600" s="97" t="s">
        <v>3396</v>
      </c>
      <c r="C600" s="99">
        <v>7</v>
      </c>
      <c r="D600" s="350">
        <v>43049</v>
      </c>
      <c r="E600" s="69"/>
      <c r="F600" s="207" t="s">
        <v>2154</v>
      </c>
      <c r="G600" s="65"/>
      <c r="H600" s="2"/>
      <c r="I600" s="114" t="s">
        <v>3358</v>
      </c>
    </row>
    <row r="601" spans="1:9" x14ac:dyDescent="0.2">
      <c r="A601" s="225" t="s">
        <v>3397</v>
      </c>
      <c r="B601" s="97" t="s">
        <v>3398</v>
      </c>
      <c r="C601" s="99">
        <v>6</v>
      </c>
      <c r="D601" s="350">
        <v>43048</v>
      </c>
      <c r="E601" s="69"/>
      <c r="F601" s="207" t="s">
        <v>2154</v>
      </c>
      <c r="G601" s="65"/>
      <c r="H601" s="2"/>
      <c r="I601" s="114" t="s">
        <v>3358</v>
      </c>
    </row>
    <row r="602" spans="1:9" x14ac:dyDescent="0.2">
      <c r="A602" s="208" t="s">
        <v>3399</v>
      </c>
      <c r="B602" s="240" t="s">
        <v>3400</v>
      </c>
      <c r="C602" s="357">
        <v>6</v>
      </c>
      <c r="D602" s="358">
        <v>43042</v>
      </c>
      <c r="E602" s="359"/>
      <c r="F602" s="209" t="s">
        <v>2154</v>
      </c>
      <c r="G602" s="199"/>
      <c r="H602" s="198"/>
      <c r="I602" s="240" t="s">
        <v>3358</v>
      </c>
    </row>
    <row r="603" spans="1:9" x14ac:dyDescent="0.2">
      <c r="A603" s="203" t="s">
        <v>3401</v>
      </c>
      <c r="B603" s="119" t="s">
        <v>3402</v>
      </c>
      <c r="C603" s="120">
        <v>6</v>
      </c>
      <c r="D603" s="360">
        <v>43040</v>
      </c>
      <c r="E603" s="131"/>
      <c r="F603" s="3" t="s">
        <v>2154</v>
      </c>
      <c r="G603" s="190"/>
      <c r="H603" s="190"/>
      <c r="I603" s="147" t="s">
        <v>3358</v>
      </c>
    </row>
    <row r="604" spans="1:9" x14ac:dyDescent="0.2">
      <c r="A604" s="127" t="s">
        <v>3403</v>
      </c>
      <c r="B604" s="97" t="s">
        <v>3404</v>
      </c>
      <c r="C604" s="99">
        <v>6</v>
      </c>
      <c r="D604" s="350">
        <v>43039</v>
      </c>
      <c r="E604" s="69"/>
      <c r="F604" s="207"/>
      <c r="G604" s="65" t="s">
        <v>2154</v>
      </c>
      <c r="H604" s="65"/>
      <c r="I604" s="114" t="s">
        <v>3405</v>
      </c>
    </row>
    <row r="605" spans="1:9" x14ac:dyDescent="0.2">
      <c r="A605" s="363" t="s">
        <v>3406</v>
      </c>
      <c r="B605" s="364" t="s">
        <v>3407</v>
      </c>
      <c r="C605" s="99">
        <v>7</v>
      </c>
      <c r="D605" s="350">
        <v>43038</v>
      </c>
      <c r="E605" s="69"/>
      <c r="F605" s="207"/>
      <c r="G605" s="65"/>
      <c r="H605" s="65" t="s">
        <v>2154</v>
      </c>
      <c r="I605" s="114"/>
    </row>
    <row r="606" spans="1:9" x14ac:dyDescent="0.2">
      <c r="A606" s="127" t="s">
        <v>3408</v>
      </c>
      <c r="B606" s="97" t="s">
        <v>3409</v>
      </c>
      <c r="C606" s="99">
        <v>5</v>
      </c>
      <c r="D606" s="350">
        <v>43035</v>
      </c>
      <c r="E606" s="69"/>
      <c r="F606" s="207" t="s">
        <v>2154</v>
      </c>
      <c r="G606" s="65"/>
      <c r="H606" s="65"/>
      <c r="I606" s="114" t="s">
        <v>3358</v>
      </c>
    </row>
    <row r="607" spans="1:9" x14ac:dyDescent="0.2">
      <c r="A607" s="208" t="s">
        <v>3410</v>
      </c>
      <c r="B607" s="240" t="s">
        <v>3411</v>
      </c>
      <c r="C607" s="357">
        <v>6</v>
      </c>
      <c r="D607" s="358">
        <v>43034</v>
      </c>
      <c r="E607" s="359"/>
      <c r="F607" s="209" t="s">
        <v>2154</v>
      </c>
      <c r="G607" s="199"/>
      <c r="H607" s="199"/>
      <c r="I607" s="234" t="s">
        <v>3358</v>
      </c>
    </row>
    <row r="608" spans="1:9" x14ac:dyDescent="0.2">
      <c r="A608" s="252" t="s">
        <v>3412</v>
      </c>
      <c r="B608" s="119" t="s">
        <v>3413</v>
      </c>
      <c r="C608" s="120">
        <v>6</v>
      </c>
      <c r="D608" s="360">
        <v>43034</v>
      </c>
      <c r="E608" s="131"/>
      <c r="F608" s="3" t="s">
        <v>2154</v>
      </c>
      <c r="G608" s="190"/>
      <c r="H608" s="190"/>
      <c r="I608" s="186" t="s">
        <v>3358</v>
      </c>
    </row>
    <row r="609" spans="1:9" x14ac:dyDescent="0.2">
      <c r="A609" s="361" t="s">
        <v>3414</v>
      </c>
      <c r="B609" s="108" t="s">
        <v>3415</v>
      </c>
      <c r="C609" s="99">
        <v>6</v>
      </c>
      <c r="D609" s="350">
        <v>43028</v>
      </c>
      <c r="E609" s="69"/>
      <c r="F609" s="207" t="s">
        <v>2154</v>
      </c>
      <c r="G609" s="65"/>
      <c r="H609" s="65"/>
      <c r="I609" s="292" t="s">
        <v>3388</v>
      </c>
    </row>
    <row r="610" spans="1:9" x14ac:dyDescent="0.2">
      <c r="A610" s="225" t="s">
        <v>3416</v>
      </c>
      <c r="B610" s="97" t="s">
        <v>3417</v>
      </c>
      <c r="C610" s="99">
        <v>6</v>
      </c>
      <c r="D610" s="350">
        <v>43028</v>
      </c>
      <c r="E610" s="69"/>
      <c r="F610" s="207" t="s">
        <v>2154</v>
      </c>
      <c r="G610" s="65"/>
      <c r="H610" s="65"/>
      <c r="I610" s="292" t="s">
        <v>3358</v>
      </c>
    </row>
    <row r="611" spans="1:9" x14ac:dyDescent="0.2">
      <c r="A611" s="127" t="s">
        <v>3418</v>
      </c>
      <c r="B611" s="97" t="s">
        <v>3419</v>
      </c>
      <c r="C611" s="99">
        <v>6</v>
      </c>
      <c r="D611" s="350">
        <v>43027</v>
      </c>
      <c r="E611" s="69"/>
      <c r="F611" s="207" t="s">
        <v>2154</v>
      </c>
      <c r="G611" s="65"/>
      <c r="H611" s="65"/>
      <c r="I611" s="292" t="s">
        <v>3358</v>
      </c>
    </row>
    <row r="612" spans="1:9" x14ac:dyDescent="0.2">
      <c r="A612" s="208" t="s">
        <v>3420</v>
      </c>
      <c r="B612" s="240" t="s">
        <v>3421</v>
      </c>
      <c r="C612" s="357">
        <v>5</v>
      </c>
      <c r="D612" s="358">
        <v>43026</v>
      </c>
      <c r="E612" s="359"/>
      <c r="F612" s="209" t="s">
        <v>2154</v>
      </c>
      <c r="G612" s="199"/>
      <c r="H612" s="199"/>
      <c r="I612" s="206" t="s">
        <v>3358</v>
      </c>
    </row>
    <row r="613" spans="1:9" x14ac:dyDescent="0.2">
      <c r="A613" s="203" t="s">
        <v>3422</v>
      </c>
      <c r="B613" s="119" t="s">
        <v>3423</v>
      </c>
      <c r="C613" s="120">
        <v>6</v>
      </c>
      <c r="D613" s="360">
        <v>43026</v>
      </c>
      <c r="E613" s="131"/>
      <c r="F613" s="3" t="s">
        <v>2154</v>
      </c>
      <c r="G613" s="190"/>
      <c r="H613" s="190"/>
      <c r="I613" s="186" t="s">
        <v>3358</v>
      </c>
    </row>
    <row r="614" spans="1:9" x14ac:dyDescent="0.2">
      <c r="A614" s="365" t="s">
        <v>3424</v>
      </c>
      <c r="B614" s="129" t="s">
        <v>3425</v>
      </c>
      <c r="C614" s="99">
        <v>14</v>
      </c>
      <c r="D614" s="350">
        <v>43020</v>
      </c>
      <c r="E614" s="69" t="s">
        <v>2154</v>
      </c>
      <c r="F614" s="207"/>
      <c r="G614" s="65"/>
      <c r="H614" s="65"/>
      <c r="I614" s="191" t="s">
        <v>3426</v>
      </c>
    </row>
    <row r="615" spans="1:9" x14ac:dyDescent="0.2">
      <c r="A615" s="127" t="s">
        <v>3427</v>
      </c>
      <c r="B615" s="97" t="s">
        <v>3428</v>
      </c>
      <c r="C615" s="99">
        <v>6</v>
      </c>
      <c r="D615" s="350">
        <v>43010</v>
      </c>
      <c r="E615" s="69" t="s">
        <v>2154</v>
      </c>
      <c r="F615" s="207"/>
      <c r="G615" s="65"/>
      <c r="H615" s="65"/>
      <c r="I615" s="292" t="s">
        <v>3429</v>
      </c>
    </row>
    <row r="616" spans="1:9" x14ac:dyDescent="0.2">
      <c r="A616" s="127" t="s">
        <v>3430</v>
      </c>
      <c r="B616" s="97" t="s">
        <v>3431</v>
      </c>
      <c r="C616" s="99">
        <v>6</v>
      </c>
      <c r="D616" s="350">
        <v>43010</v>
      </c>
      <c r="E616" s="69"/>
      <c r="F616" s="207" t="s">
        <v>2154</v>
      </c>
      <c r="G616" s="65"/>
      <c r="H616" s="65"/>
      <c r="I616" s="292" t="s">
        <v>3432</v>
      </c>
    </row>
    <row r="617" spans="1:9" x14ac:dyDescent="0.2">
      <c r="A617" s="208" t="s">
        <v>3433</v>
      </c>
      <c r="B617" s="240" t="s">
        <v>3434</v>
      </c>
      <c r="C617" s="357">
        <v>7</v>
      </c>
      <c r="D617" s="358">
        <v>43007</v>
      </c>
      <c r="E617" s="359"/>
      <c r="F617" s="209" t="s">
        <v>2154</v>
      </c>
      <c r="G617" s="199"/>
      <c r="H617" s="199"/>
      <c r="I617" s="206" t="s">
        <v>3435</v>
      </c>
    </row>
    <row r="618" spans="1:9" x14ac:dyDescent="0.2">
      <c r="A618" s="252" t="s">
        <v>3436</v>
      </c>
      <c r="B618" s="119" t="s">
        <v>3437</v>
      </c>
      <c r="C618" s="120">
        <v>5</v>
      </c>
      <c r="D618" s="360">
        <v>43005</v>
      </c>
      <c r="E618" s="131"/>
      <c r="F618" s="3" t="s">
        <v>2154</v>
      </c>
      <c r="G618" s="190"/>
      <c r="H618" s="190"/>
      <c r="I618" s="366" t="s">
        <v>3358</v>
      </c>
    </row>
    <row r="619" spans="1:9" x14ac:dyDescent="0.2">
      <c r="A619" s="225" t="s">
        <v>3438</v>
      </c>
      <c r="B619" s="97" t="s">
        <v>3439</v>
      </c>
      <c r="C619" s="99">
        <v>12</v>
      </c>
      <c r="D619" s="350">
        <v>42998</v>
      </c>
      <c r="E619" s="69"/>
      <c r="F619" s="207"/>
      <c r="G619" s="65" t="s">
        <v>2154</v>
      </c>
      <c r="H619" s="65"/>
      <c r="I619" s="292" t="s">
        <v>3440</v>
      </c>
    </row>
    <row r="620" spans="1:9" x14ac:dyDescent="0.2">
      <c r="A620" s="127" t="s">
        <v>3441</v>
      </c>
      <c r="B620" s="97" t="s">
        <v>3442</v>
      </c>
      <c r="C620" s="99">
        <v>7</v>
      </c>
      <c r="D620" s="350">
        <v>42996</v>
      </c>
      <c r="E620" s="69"/>
      <c r="F620" s="207" t="s">
        <v>2154</v>
      </c>
      <c r="G620" s="65"/>
      <c r="H620" s="65"/>
      <c r="I620" s="292" t="s">
        <v>3358</v>
      </c>
    </row>
    <row r="621" spans="1:9" x14ac:dyDescent="0.2">
      <c r="A621" s="225" t="s">
        <v>3443</v>
      </c>
      <c r="B621" s="97" t="s">
        <v>3444</v>
      </c>
      <c r="C621" s="99">
        <v>5</v>
      </c>
      <c r="D621" s="350">
        <v>42996</v>
      </c>
      <c r="E621" s="69"/>
      <c r="F621" s="207" t="s">
        <v>2154</v>
      </c>
      <c r="G621" s="65"/>
      <c r="H621" s="65"/>
      <c r="I621" s="191" t="s">
        <v>3358</v>
      </c>
    </row>
    <row r="622" spans="1:9" x14ac:dyDescent="0.2">
      <c r="A622" s="233" t="s">
        <v>3445</v>
      </c>
      <c r="B622" s="240" t="s">
        <v>3446</v>
      </c>
      <c r="C622" s="357">
        <v>19</v>
      </c>
      <c r="D622" s="358">
        <v>42993</v>
      </c>
      <c r="E622" s="359" t="s">
        <v>2154</v>
      </c>
      <c r="F622" s="209"/>
      <c r="G622" s="199"/>
      <c r="H622" s="199"/>
      <c r="I622" s="206"/>
    </row>
    <row r="623" spans="1:9" x14ac:dyDescent="0.2">
      <c r="A623" s="203" t="s">
        <v>3447</v>
      </c>
      <c r="B623" s="119" t="s">
        <v>3448</v>
      </c>
      <c r="C623" s="120">
        <v>7</v>
      </c>
      <c r="D623" s="360">
        <v>42993</v>
      </c>
      <c r="E623" s="131"/>
      <c r="F623" s="3" t="s">
        <v>2154</v>
      </c>
      <c r="G623" s="190"/>
      <c r="H623" s="190"/>
      <c r="I623" s="367" t="s">
        <v>3449</v>
      </c>
    </row>
    <row r="624" spans="1:9" x14ac:dyDescent="0.2">
      <c r="A624" s="127" t="s">
        <v>3450</v>
      </c>
      <c r="B624" s="97" t="s">
        <v>3451</v>
      </c>
      <c r="C624" s="99">
        <v>7</v>
      </c>
      <c r="D624" s="350">
        <v>42993</v>
      </c>
      <c r="E624" s="69"/>
      <c r="F624" s="207" t="s">
        <v>2154</v>
      </c>
      <c r="G624" s="65"/>
      <c r="H624" s="65"/>
      <c r="I624" s="191" t="s">
        <v>3358</v>
      </c>
    </row>
    <row r="625" spans="1:12" x14ac:dyDescent="0.2">
      <c r="A625" s="225" t="s">
        <v>3452</v>
      </c>
      <c r="B625" s="97" t="s">
        <v>3453</v>
      </c>
      <c r="C625" s="99">
        <v>8</v>
      </c>
      <c r="D625" s="350">
        <v>42992</v>
      </c>
      <c r="E625" s="69"/>
      <c r="F625" s="207"/>
      <c r="G625" s="65" t="s">
        <v>2154</v>
      </c>
      <c r="H625" s="65"/>
      <c r="I625" s="292" t="s">
        <v>3454</v>
      </c>
    </row>
    <row r="626" spans="1:12" x14ac:dyDescent="0.2">
      <c r="A626" s="225" t="s">
        <v>3455</v>
      </c>
      <c r="B626" s="97" t="s">
        <v>3456</v>
      </c>
      <c r="C626" s="99">
        <v>6</v>
      </c>
      <c r="D626" s="350">
        <v>42983</v>
      </c>
      <c r="E626" s="69"/>
      <c r="F626" s="207" t="s">
        <v>2154</v>
      </c>
      <c r="G626" s="65"/>
      <c r="H626" s="65"/>
      <c r="I626" s="191" t="s">
        <v>3358</v>
      </c>
    </row>
    <row r="627" spans="1:12" x14ac:dyDescent="0.2">
      <c r="A627" s="368" t="s">
        <v>3457</v>
      </c>
      <c r="B627" s="369" t="s">
        <v>3458</v>
      </c>
      <c r="C627" s="357">
        <v>11</v>
      </c>
      <c r="D627" s="358">
        <v>42983</v>
      </c>
      <c r="E627" s="359"/>
      <c r="F627" s="209"/>
      <c r="G627" s="199"/>
      <c r="H627" s="199" t="s">
        <v>2154</v>
      </c>
      <c r="I627" s="206"/>
    </row>
    <row r="628" spans="1:12" x14ac:dyDescent="0.2">
      <c r="A628" s="203" t="s">
        <v>1376</v>
      </c>
      <c r="B628" s="119" t="s">
        <v>1377</v>
      </c>
      <c r="C628" s="120">
        <v>6</v>
      </c>
      <c r="D628" s="360">
        <v>42978</v>
      </c>
      <c r="E628" s="131"/>
      <c r="F628" s="3" t="s">
        <v>2154</v>
      </c>
      <c r="G628" s="190"/>
      <c r="H628" s="190"/>
      <c r="I628" s="186" t="s">
        <v>3358</v>
      </c>
      <c r="K628" s="55"/>
      <c r="L628" s="55"/>
    </row>
    <row r="629" spans="1:12" x14ac:dyDescent="0.2">
      <c r="A629" s="127" t="s">
        <v>3459</v>
      </c>
      <c r="B629" s="97" t="s">
        <v>3460</v>
      </c>
      <c r="C629" s="99">
        <v>5</v>
      </c>
      <c r="D629" s="350">
        <v>42978</v>
      </c>
      <c r="E629" s="69"/>
      <c r="F629" s="207"/>
      <c r="G629" s="65" t="s">
        <v>2154</v>
      </c>
      <c r="H629" s="65"/>
      <c r="I629" s="191" t="s">
        <v>3461</v>
      </c>
    </row>
    <row r="630" spans="1:12" x14ac:dyDescent="0.2">
      <c r="A630" s="127" t="s">
        <v>3462</v>
      </c>
      <c r="B630" s="97" t="s">
        <v>3463</v>
      </c>
      <c r="C630" s="99">
        <v>7</v>
      </c>
      <c r="D630" s="350">
        <v>42975</v>
      </c>
      <c r="E630" s="69"/>
      <c r="F630" s="207"/>
      <c r="G630" s="65" t="s">
        <v>2154</v>
      </c>
      <c r="H630" s="65"/>
      <c r="I630" s="292" t="s">
        <v>3464</v>
      </c>
    </row>
    <row r="631" spans="1:12" x14ac:dyDescent="0.2">
      <c r="A631" s="370" t="s">
        <v>3465</v>
      </c>
      <c r="B631" s="108" t="s">
        <v>3466</v>
      </c>
      <c r="C631" s="99">
        <v>12</v>
      </c>
      <c r="D631" s="350">
        <v>42957</v>
      </c>
      <c r="E631" s="69"/>
      <c r="F631" s="207" t="s">
        <v>2154</v>
      </c>
      <c r="G631" s="65"/>
      <c r="H631" s="65"/>
      <c r="I631" s="292" t="s">
        <v>3388</v>
      </c>
    </row>
    <row r="632" spans="1:12" x14ac:dyDescent="0.2">
      <c r="A632" s="233" t="s">
        <v>3467</v>
      </c>
      <c r="B632" s="240" t="s">
        <v>3468</v>
      </c>
      <c r="C632" s="357">
        <v>16</v>
      </c>
      <c r="D632" s="358">
        <v>42957</v>
      </c>
      <c r="E632" s="359"/>
      <c r="F632" s="209" t="s">
        <v>2154</v>
      </c>
      <c r="G632" s="199"/>
      <c r="H632" s="199"/>
      <c r="I632" s="206" t="s">
        <v>3469</v>
      </c>
    </row>
    <row r="633" spans="1:12" x14ac:dyDescent="0.2">
      <c r="A633" s="371" t="s">
        <v>3470</v>
      </c>
      <c r="B633" s="372" t="s">
        <v>3471</v>
      </c>
      <c r="C633" s="120">
        <v>7</v>
      </c>
      <c r="D633" s="360">
        <v>42956</v>
      </c>
      <c r="E633" s="131"/>
      <c r="F633" s="3"/>
      <c r="G633" s="190"/>
      <c r="H633" s="190" t="s">
        <v>2154</v>
      </c>
      <c r="I633" s="119"/>
    </row>
    <row r="634" spans="1:12" x14ac:dyDescent="0.2">
      <c r="A634" s="127" t="s">
        <v>3472</v>
      </c>
      <c r="B634" s="97" t="s">
        <v>3473</v>
      </c>
      <c r="C634" s="99">
        <v>6</v>
      </c>
      <c r="D634" s="350">
        <v>42955</v>
      </c>
      <c r="E634" s="69"/>
      <c r="F634" s="207" t="s">
        <v>2154</v>
      </c>
      <c r="G634" s="65"/>
      <c r="H634" s="65"/>
      <c r="I634" s="97" t="s">
        <v>3358</v>
      </c>
    </row>
    <row r="635" spans="1:12" x14ac:dyDescent="0.2">
      <c r="A635" s="361" t="s">
        <v>3474</v>
      </c>
      <c r="B635" s="108" t="s">
        <v>3112</v>
      </c>
      <c r="C635" s="99">
        <v>6</v>
      </c>
      <c r="D635" s="350">
        <v>42955</v>
      </c>
      <c r="E635" s="69"/>
      <c r="F635" s="207" t="s">
        <v>2154</v>
      </c>
      <c r="G635" s="65"/>
      <c r="H635" s="65"/>
      <c r="I635" s="97" t="s">
        <v>3475</v>
      </c>
    </row>
    <row r="636" spans="1:12" x14ac:dyDescent="0.2">
      <c r="A636" s="127" t="s">
        <v>3476</v>
      </c>
      <c r="B636" s="97" t="s">
        <v>3477</v>
      </c>
      <c r="C636" s="99">
        <v>7</v>
      </c>
      <c r="D636" s="350">
        <v>42954</v>
      </c>
      <c r="E636" s="69"/>
      <c r="F636" s="207" t="s">
        <v>2154</v>
      </c>
      <c r="G636" s="65"/>
      <c r="H636" s="65"/>
      <c r="I636" s="97" t="s">
        <v>3358</v>
      </c>
    </row>
    <row r="637" spans="1:12" x14ac:dyDescent="0.2">
      <c r="A637" s="208" t="s">
        <v>3478</v>
      </c>
      <c r="B637" s="240" t="s">
        <v>2265</v>
      </c>
      <c r="C637" s="357">
        <v>6</v>
      </c>
      <c r="D637" s="358">
        <v>42951</v>
      </c>
      <c r="E637" s="359"/>
      <c r="F637" s="209" t="s">
        <v>2154</v>
      </c>
      <c r="G637" s="199"/>
      <c r="H637" s="199"/>
      <c r="I637" s="240" t="s">
        <v>3358</v>
      </c>
    </row>
    <row r="638" spans="1:12" x14ac:dyDescent="0.2">
      <c r="A638" s="373" t="s">
        <v>1492</v>
      </c>
      <c r="B638" s="125" t="s">
        <v>1493</v>
      </c>
      <c r="C638" s="120">
        <v>7</v>
      </c>
      <c r="D638" s="360">
        <v>42951</v>
      </c>
      <c r="E638" s="131"/>
      <c r="F638" s="3" t="s">
        <v>2154</v>
      </c>
      <c r="G638" s="190"/>
      <c r="H638" s="190"/>
      <c r="I638" s="186" t="s">
        <v>3388</v>
      </c>
    </row>
    <row r="639" spans="1:12" x14ac:dyDescent="0.2">
      <c r="A639" s="127" t="s">
        <v>3479</v>
      </c>
      <c r="B639" s="97" t="s">
        <v>3480</v>
      </c>
      <c r="C639" s="99">
        <v>6</v>
      </c>
      <c r="D639" s="350">
        <v>42951</v>
      </c>
      <c r="E639" s="69"/>
      <c r="F639" s="207" t="s">
        <v>2154</v>
      </c>
      <c r="G639" s="65"/>
      <c r="H639" s="65"/>
      <c r="I639" s="191" t="s">
        <v>3358</v>
      </c>
    </row>
    <row r="640" spans="1:12" x14ac:dyDescent="0.2">
      <c r="A640" s="225" t="s">
        <v>3481</v>
      </c>
      <c r="B640" s="97" t="s">
        <v>3482</v>
      </c>
      <c r="C640" s="99">
        <v>6</v>
      </c>
      <c r="D640" s="350">
        <v>42951</v>
      </c>
      <c r="E640" s="69"/>
      <c r="F640" s="207" t="s">
        <v>2154</v>
      </c>
      <c r="G640" s="65"/>
      <c r="H640" s="65"/>
      <c r="I640" s="191" t="s">
        <v>3358</v>
      </c>
    </row>
    <row r="641" spans="1:9" x14ac:dyDescent="0.2">
      <c r="A641" s="225" t="s">
        <v>3483</v>
      </c>
      <c r="B641" s="97" t="s">
        <v>3484</v>
      </c>
      <c r="C641" s="99">
        <v>5</v>
      </c>
      <c r="D641" s="350">
        <v>42950</v>
      </c>
      <c r="E641" s="69"/>
      <c r="F641" s="207" t="s">
        <v>2154</v>
      </c>
      <c r="G641" s="65"/>
      <c r="H641" s="65"/>
      <c r="I641" s="191" t="s">
        <v>3358</v>
      </c>
    </row>
    <row r="642" spans="1:9" x14ac:dyDescent="0.2">
      <c r="A642" s="208" t="s">
        <v>3485</v>
      </c>
      <c r="B642" s="240" t="s">
        <v>3486</v>
      </c>
      <c r="C642" s="357">
        <v>6</v>
      </c>
      <c r="D642" s="358">
        <v>42949</v>
      </c>
      <c r="E642" s="359"/>
      <c r="F642" s="209" t="s">
        <v>2154</v>
      </c>
      <c r="G642" s="199"/>
      <c r="H642" s="199"/>
      <c r="I642" s="206" t="s">
        <v>3358</v>
      </c>
    </row>
    <row r="643" spans="1:9" x14ac:dyDescent="0.2">
      <c r="A643" s="252" t="s">
        <v>3487</v>
      </c>
      <c r="B643" s="119" t="s">
        <v>3488</v>
      </c>
      <c r="C643" s="120">
        <v>13</v>
      </c>
      <c r="D643" s="360">
        <v>42948</v>
      </c>
      <c r="E643" s="131"/>
      <c r="F643" s="3"/>
      <c r="G643" s="190" t="s">
        <v>2154</v>
      </c>
      <c r="H643" s="190"/>
      <c r="I643" s="119" t="s">
        <v>3489</v>
      </c>
    </row>
    <row r="644" spans="1:9" x14ac:dyDescent="0.2">
      <c r="A644" s="225" t="s">
        <v>3490</v>
      </c>
      <c r="B644" s="97" t="s">
        <v>3491</v>
      </c>
      <c r="C644" s="99">
        <v>11</v>
      </c>
      <c r="D644" s="350">
        <v>42916</v>
      </c>
      <c r="E644" s="69"/>
      <c r="F644" s="207"/>
      <c r="G644" s="65" t="s">
        <v>2154</v>
      </c>
      <c r="H644" s="65"/>
      <c r="I644" s="114" t="s">
        <v>3492</v>
      </c>
    </row>
    <row r="645" spans="1:9" x14ac:dyDescent="0.2">
      <c r="A645" s="225" t="s">
        <v>3493</v>
      </c>
      <c r="B645" s="97" t="s">
        <v>3494</v>
      </c>
      <c r="C645" s="99">
        <v>5</v>
      </c>
      <c r="D645" s="350">
        <v>42909</v>
      </c>
      <c r="E645" s="69"/>
      <c r="F645" s="207"/>
      <c r="G645" s="65" t="s">
        <v>3495</v>
      </c>
      <c r="H645" s="65"/>
      <c r="I645" s="114" t="s">
        <v>3496</v>
      </c>
    </row>
    <row r="646" spans="1:9" x14ac:dyDescent="0.2">
      <c r="A646" s="225" t="s">
        <v>3497</v>
      </c>
      <c r="B646" s="97" t="s">
        <v>3498</v>
      </c>
      <c r="C646" s="99">
        <v>18</v>
      </c>
      <c r="D646" s="350">
        <v>42902</v>
      </c>
      <c r="E646" s="69"/>
      <c r="F646" s="207"/>
      <c r="G646" s="65" t="s">
        <v>2154</v>
      </c>
      <c r="H646" s="65"/>
      <c r="I646" s="114" t="s">
        <v>3499</v>
      </c>
    </row>
    <row r="647" spans="1:9" x14ac:dyDescent="0.2">
      <c r="A647" s="233" t="s">
        <v>3500</v>
      </c>
      <c r="B647" s="240" t="s">
        <v>3501</v>
      </c>
      <c r="C647" s="357">
        <v>8</v>
      </c>
      <c r="D647" s="358">
        <v>42900</v>
      </c>
      <c r="E647" s="359"/>
      <c r="F647" s="209"/>
      <c r="G647" s="199" t="s">
        <v>2154</v>
      </c>
      <c r="H647" s="199"/>
      <c r="I647" s="234" t="s">
        <v>3502</v>
      </c>
    </row>
    <row r="648" spans="1:9" x14ac:dyDescent="0.2">
      <c r="A648" s="252" t="s">
        <v>3503</v>
      </c>
      <c r="B648" s="119" t="s">
        <v>3504</v>
      </c>
      <c r="C648" s="120">
        <v>6</v>
      </c>
      <c r="D648" s="360">
        <v>42887</v>
      </c>
      <c r="E648" s="131"/>
      <c r="F648" s="3"/>
      <c r="G648" s="190" t="s">
        <v>2154</v>
      </c>
      <c r="H648" s="3"/>
      <c r="I648" s="366" t="s">
        <v>3505</v>
      </c>
    </row>
    <row r="649" spans="1:9" x14ac:dyDescent="0.2">
      <c r="A649" s="225" t="s">
        <v>3506</v>
      </c>
      <c r="B649" s="97" t="s">
        <v>3507</v>
      </c>
      <c r="C649" s="99">
        <v>39</v>
      </c>
      <c r="D649" s="350">
        <v>42886</v>
      </c>
      <c r="E649" s="69"/>
      <c r="F649" s="207"/>
      <c r="G649" s="65" t="s">
        <v>2154</v>
      </c>
      <c r="H649" s="207"/>
      <c r="I649" s="292" t="s">
        <v>3508</v>
      </c>
    </row>
    <row r="650" spans="1:9" x14ac:dyDescent="0.2">
      <c r="A650" s="225" t="s">
        <v>3509</v>
      </c>
      <c r="B650" s="97" t="s">
        <v>3510</v>
      </c>
      <c r="C650" s="99">
        <v>5</v>
      </c>
      <c r="D650" s="350">
        <v>42886</v>
      </c>
      <c r="E650" s="69"/>
      <c r="F650" s="207"/>
      <c r="G650" s="65" t="s">
        <v>2154</v>
      </c>
      <c r="H650" s="207"/>
      <c r="I650" s="292" t="s">
        <v>3511</v>
      </c>
    </row>
    <row r="651" spans="1:9" x14ac:dyDescent="0.2">
      <c r="A651" s="123" t="s">
        <v>3512</v>
      </c>
      <c r="B651" s="97" t="s">
        <v>3513</v>
      </c>
      <c r="C651" s="347">
        <v>7</v>
      </c>
      <c r="D651" s="346">
        <v>42873</v>
      </c>
      <c r="E651" s="207" t="s">
        <v>2154</v>
      </c>
      <c r="F651" s="207"/>
      <c r="G651" s="207"/>
      <c r="H651" s="207"/>
      <c r="I651" s="97"/>
    </row>
    <row r="652" spans="1:9" x14ac:dyDescent="0.2">
      <c r="A652" s="233" t="s">
        <v>3514</v>
      </c>
      <c r="B652" s="240" t="s">
        <v>3515</v>
      </c>
      <c r="C652" s="357">
        <v>6</v>
      </c>
      <c r="D652" s="358">
        <v>42856</v>
      </c>
      <c r="E652" s="359"/>
      <c r="F652" s="209"/>
      <c r="G652" s="199" t="s">
        <v>2154</v>
      </c>
      <c r="H652" s="209"/>
      <c r="I652" s="374" t="s">
        <v>3516</v>
      </c>
    </row>
    <row r="653" spans="1:9" x14ac:dyDescent="0.2">
      <c r="A653" s="252" t="s">
        <v>3517</v>
      </c>
      <c r="B653" s="119" t="s">
        <v>3518</v>
      </c>
      <c r="C653" s="120">
        <v>10</v>
      </c>
      <c r="D653" s="360">
        <v>42853</v>
      </c>
      <c r="E653" s="131" t="s">
        <v>2154</v>
      </c>
      <c r="F653" s="3"/>
      <c r="G653" s="190"/>
      <c r="H653" s="190"/>
      <c r="I653" s="186"/>
    </row>
    <row r="654" spans="1:9" x14ac:dyDescent="0.2">
      <c r="A654" s="225" t="s">
        <v>3519</v>
      </c>
      <c r="B654" s="97" t="s">
        <v>3520</v>
      </c>
      <c r="C654" s="99">
        <v>8</v>
      </c>
      <c r="D654" s="350">
        <v>42849</v>
      </c>
      <c r="E654" s="69"/>
      <c r="F654" s="207"/>
      <c r="G654" s="65" t="s">
        <v>2154</v>
      </c>
      <c r="H654" s="65"/>
      <c r="I654" s="292" t="s">
        <v>2855</v>
      </c>
    </row>
    <row r="655" spans="1:9" x14ac:dyDescent="0.2">
      <c r="A655" s="225" t="s">
        <v>3521</v>
      </c>
      <c r="B655" s="97" t="s">
        <v>3522</v>
      </c>
      <c r="C655" s="99">
        <v>6</v>
      </c>
      <c r="D655" s="350">
        <v>42836</v>
      </c>
      <c r="E655" s="69" t="s">
        <v>2154</v>
      </c>
      <c r="F655" s="207"/>
      <c r="G655" s="65"/>
      <c r="H655" s="65"/>
      <c r="I655" s="191"/>
    </row>
    <row r="656" spans="1:9" x14ac:dyDescent="0.2">
      <c r="A656" s="225" t="s">
        <v>3523</v>
      </c>
      <c r="B656" s="97" t="s">
        <v>3524</v>
      </c>
      <c r="C656" s="99">
        <v>6</v>
      </c>
      <c r="D656" s="350">
        <v>42832</v>
      </c>
      <c r="E656" s="69"/>
      <c r="F656" s="207"/>
      <c r="G656" s="65" t="s">
        <v>2154</v>
      </c>
      <c r="H656" s="65"/>
      <c r="I656" s="292" t="s">
        <v>3525</v>
      </c>
    </row>
    <row r="657" spans="1:12" x14ac:dyDescent="0.2">
      <c r="A657" s="233" t="s">
        <v>3526</v>
      </c>
      <c r="B657" s="240" t="s">
        <v>3527</v>
      </c>
      <c r="C657" s="357">
        <v>11</v>
      </c>
      <c r="D657" s="358">
        <v>42828</v>
      </c>
      <c r="E657" s="359"/>
      <c r="F657" s="209"/>
      <c r="G657" s="199" t="s">
        <v>2154</v>
      </c>
      <c r="H657" s="199"/>
      <c r="I657" s="292" t="s">
        <v>3528</v>
      </c>
    </row>
    <row r="658" spans="1:12" x14ac:dyDescent="0.2">
      <c r="A658" s="252" t="s">
        <v>3529</v>
      </c>
      <c r="B658" s="119" t="s">
        <v>3530</v>
      </c>
      <c r="C658" s="120">
        <v>6</v>
      </c>
      <c r="D658" s="360">
        <v>42822</v>
      </c>
      <c r="E658" s="131"/>
      <c r="F658" s="3"/>
      <c r="G658" s="190" t="s">
        <v>2154</v>
      </c>
      <c r="H658" s="121"/>
      <c r="I658" s="147" t="s">
        <v>3531</v>
      </c>
    </row>
    <row r="659" spans="1:12" x14ac:dyDescent="0.2">
      <c r="A659" s="225" t="s">
        <v>3532</v>
      </c>
      <c r="B659" s="97" t="s">
        <v>3533</v>
      </c>
      <c r="C659" s="347">
        <v>6</v>
      </c>
      <c r="D659" s="350">
        <v>42804</v>
      </c>
      <c r="E659" s="69"/>
      <c r="F659" s="207"/>
      <c r="G659" s="65" t="s">
        <v>2154</v>
      </c>
      <c r="H659" s="2"/>
      <c r="I659" s="114" t="s">
        <v>3534</v>
      </c>
    </row>
    <row r="660" spans="1:12" x14ac:dyDescent="0.2">
      <c r="A660" s="225" t="s">
        <v>3535</v>
      </c>
      <c r="B660" s="97" t="s">
        <v>3536</v>
      </c>
      <c r="C660" s="347">
        <v>25</v>
      </c>
      <c r="D660" s="350">
        <v>42804</v>
      </c>
      <c r="E660" s="69"/>
      <c r="F660" s="207"/>
      <c r="G660" s="65" t="s">
        <v>2154</v>
      </c>
      <c r="H660" s="2"/>
      <c r="I660" s="114" t="s">
        <v>2819</v>
      </c>
    </row>
    <row r="661" spans="1:12" x14ac:dyDescent="0.2">
      <c r="A661" s="225" t="s">
        <v>3537</v>
      </c>
      <c r="B661" s="97" t="s">
        <v>3538</v>
      </c>
      <c r="C661" s="347">
        <v>33</v>
      </c>
      <c r="D661" s="350">
        <v>42795</v>
      </c>
      <c r="E661" s="69"/>
      <c r="F661" s="207"/>
      <c r="G661" s="65" t="s">
        <v>2154</v>
      </c>
      <c r="H661" s="2"/>
      <c r="I661" s="114" t="s">
        <v>3539</v>
      </c>
    </row>
    <row r="662" spans="1:12" x14ac:dyDescent="0.2">
      <c r="A662" s="233" t="s">
        <v>3540</v>
      </c>
      <c r="B662" s="240" t="s">
        <v>3541</v>
      </c>
      <c r="C662" s="345">
        <v>7</v>
      </c>
      <c r="D662" s="358">
        <v>42793</v>
      </c>
      <c r="E662" s="359"/>
      <c r="F662" s="209"/>
      <c r="G662" s="199" t="s">
        <v>2154</v>
      </c>
      <c r="H662" s="198"/>
      <c r="I662" s="240" t="s">
        <v>3217</v>
      </c>
    </row>
    <row r="663" spans="1:12" x14ac:dyDescent="0.2">
      <c r="A663" s="252" t="s">
        <v>3542</v>
      </c>
      <c r="B663" s="119" t="s">
        <v>3543</v>
      </c>
      <c r="C663" s="344">
        <v>5</v>
      </c>
      <c r="D663" s="360">
        <v>42782</v>
      </c>
      <c r="E663" s="131" t="s">
        <v>2154</v>
      </c>
      <c r="F663" s="3"/>
      <c r="G663" s="190"/>
      <c r="H663" s="190"/>
      <c r="I663" s="191" t="s">
        <v>3544</v>
      </c>
    </row>
    <row r="664" spans="1:12" x14ac:dyDescent="0.2">
      <c r="A664" s="225" t="s">
        <v>3545</v>
      </c>
      <c r="B664" s="97" t="s">
        <v>3546</v>
      </c>
      <c r="C664" s="347">
        <v>5</v>
      </c>
      <c r="D664" s="350">
        <v>42754</v>
      </c>
      <c r="E664" s="69" t="s">
        <v>2154</v>
      </c>
      <c r="F664" s="207"/>
      <c r="G664" s="65"/>
      <c r="H664" s="65"/>
      <c r="I664" s="292"/>
    </row>
    <row r="665" spans="1:12" x14ac:dyDescent="0.2">
      <c r="A665" s="225" t="s">
        <v>3547</v>
      </c>
      <c r="B665" s="97" t="s">
        <v>3548</v>
      </c>
      <c r="C665" s="347">
        <v>7</v>
      </c>
      <c r="D665" s="350">
        <v>42745</v>
      </c>
      <c r="E665" s="69"/>
      <c r="F665" s="207"/>
      <c r="G665" s="65" t="s">
        <v>2154</v>
      </c>
      <c r="H665" s="65"/>
      <c r="I665" s="292" t="s">
        <v>3549</v>
      </c>
    </row>
    <row r="666" spans="1:12" x14ac:dyDescent="0.2">
      <c r="A666" s="225" t="s">
        <v>3550</v>
      </c>
      <c r="B666" s="97" t="s">
        <v>3551</v>
      </c>
      <c r="C666" s="347">
        <v>6</v>
      </c>
      <c r="D666" s="350">
        <v>42739</v>
      </c>
      <c r="E666" s="69"/>
      <c r="F666" s="207"/>
      <c r="G666" s="65" t="s">
        <v>2154</v>
      </c>
      <c r="H666" s="65"/>
      <c r="I666" s="292" t="s">
        <v>3552</v>
      </c>
      <c r="K666" s="55"/>
      <c r="L666" s="55"/>
    </row>
    <row r="667" spans="1:12" x14ac:dyDescent="0.2">
      <c r="A667" s="375" t="s">
        <v>3553</v>
      </c>
      <c r="B667" s="376" t="s">
        <v>1699</v>
      </c>
      <c r="C667" s="345">
        <v>13</v>
      </c>
      <c r="D667" s="358">
        <v>42725</v>
      </c>
      <c r="E667" s="359"/>
      <c r="F667" s="209"/>
      <c r="G667" s="199"/>
      <c r="H667" s="199" t="s">
        <v>2154</v>
      </c>
      <c r="I667" s="374" t="s">
        <v>3554</v>
      </c>
    </row>
    <row r="668" spans="1:12" x14ac:dyDescent="0.2">
      <c r="A668" s="252" t="s">
        <v>3555</v>
      </c>
      <c r="B668" s="119" t="s">
        <v>3556</v>
      </c>
      <c r="C668" s="344">
        <v>5</v>
      </c>
      <c r="D668" s="360">
        <v>42712</v>
      </c>
      <c r="E668" s="131" t="s">
        <v>2154</v>
      </c>
      <c r="F668" s="3"/>
      <c r="G668" s="190"/>
      <c r="H668" s="190"/>
      <c r="I668" s="186"/>
    </row>
    <row r="669" spans="1:12" x14ac:dyDescent="0.2">
      <c r="A669" s="127" t="s">
        <v>3557</v>
      </c>
      <c r="B669" s="97" t="s">
        <v>3558</v>
      </c>
      <c r="C669" s="347">
        <v>6</v>
      </c>
      <c r="D669" s="350">
        <v>42705</v>
      </c>
      <c r="E669" s="69"/>
      <c r="F669" s="207"/>
      <c r="G669" s="65" t="s">
        <v>2154</v>
      </c>
      <c r="H669" s="65"/>
      <c r="I669" s="292" t="s">
        <v>3559</v>
      </c>
    </row>
    <row r="670" spans="1:12" x14ac:dyDescent="0.2">
      <c r="A670" s="225" t="s">
        <v>3560</v>
      </c>
      <c r="B670" s="97" t="s">
        <v>3561</v>
      </c>
      <c r="C670" s="347">
        <v>15</v>
      </c>
      <c r="D670" s="350">
        <v>42697</v>
      </c>
      <c r="E670" s="69"/>
      <c r="F670" s="207" t="s">
        <v>2154</v>
      </c>
      <c r="G670" s="65"/>
      <c r="H670" s="65"/>
      <c r="I670" s="292" t="s">
        <v>3562</v>
      </c>
    </row>
    <row r="671" spans="1:12" x14ac:dyDescent="0.2">
      <c r="A671" s="370" t="s">
        <v>3563</v>
      </c>
      <c r="B671" s="108" t="s">
        <v>3564</v>
      </c>
      <c r="C671" s="347">
        <v>5</v>
      </c>
      <c r="D671" s="350">
        <v>42696</v>
      </c>
      <c r="E671" s="69"/>
      <c r="F671" s="207" t="s">
        <v>2154</v>
      </c>
      <c r="G671" s="65"/>
      <c r="H671" s="65"/>
      <c r="I671" s="292" t="s">
        <v>3565</v>
      </c>
    </row>
    <row r="672" spans="1:12" x14ac:dyDescent="0.2">
      <c r="A672" s="233" t="s">
        <v>3566</v>
      </c>
      <c r="B672" s="240" t="s">
        <v>3567</v>
      </c>
      <c r="C672" s="345">
        <v>6</v>
      </c>
      <c r="D672" s="358">
        <v>42690</v>
      </c>
      <c r="E672" s="359"/>
      <c r="F672" s="209" t="s">
        <v>2154</v>
      </c>
      <c r="G672" s="199"/>
      <c r="H672" s="199"/>
      <c r="I672" s="374" t="s">
        <v>3562</v>
      </c>
    </row>
    <row r="673" spans="1:12" x14ac:dyDescent="0.2">
      <c r="A673" s="252" t="s">
        <v>3568</v>
      </c>
      <c r="B673" s="119" t="s">
        <v>3569</v>
      </c>
      <c r="C673" s="344">
        <v>10</v>
      </c>
      <c r="D673" s="360">
        <v>42690</v>
      </c>
      <c r="E673" s="131"/>
      <c r="F673" s="3" t="s">
        <v>2154</v>
      </c>
      <c r="G673" s="190"/>
      <c r="H673" s="190"/>
      <c r="I673" s="366" t="s">
        <v>3562</v>
      </c>
    </row>
    <row r="674" spans="1:12" x14ac:dyDescent="0.2">
      <c r="A674" s="225" t="s">
        <v>3570</v>
      </c>
      <c r="B674" s="97" t="s">
        <v>3571</v>
      </c>
      <c r="C674" s="347">
        <v>5</v>
      </c>
      <c r="D674" s="350">
        <v>42688</v>
      </c>
      <c r="E674" s="69"/>
      <c r="F674" s="207" t="s">
        <v>2154</v>
      </c>
      <c r="G674" s="65"/>
      <c r="H674" s="65"/>
      <c r="I674" s="292" t="s">
        <v>3562</v>
      </c>
    </row>
    <row r="675" spans="1:12" x14ac:dyDescent="0.2">
      <c r="A675" s="225" t="s">
        <v>3572</v>
      </c>
      <c r="B675" s="97" t="s">
        <v>3573</v>
      </c>
      <c r="C675" s="347">
        <v>10</v>
      </c>
      <c r="D675" s="350">
        <v>42688</v>
      </c>
      <c r="E675" s="69"/>
      <c r="F675" s="207" t="s">
        <v>2154</v>
      </c>
      <c r="G675" s="65"/>
      <c r="H675" s="65"/>
      <c r="I675" s="292" t="s">
        <v>3562</v>
      </c>
    </row>
    <row r="676" spans="1:12" x14ac:dyDescent="0.2">
      <c r="A676" s="370" t="s">
        <v>3574</v>
      </c>
      <c r="B676" s="108" t="s">
        <v>3575</v>
      </c>
      <c r="C676" s="347">
        <v>6</v>
      </c>
      <c r="D676" s="350">
        <v>42685</v>
      </c>
      <c r="E676" s="69"/>
      <c r="F676" s="207" t="s">
        <v>2154</v>
      </c>
      <c r="G676" s="65"/>
      <c r="H676" s="65"/>
      <c r="I676" s="292" t="s">
        <v>3576</v>
      </c>
    </row>
    <row r="677" spans="1:12" x14ac:dyDescent="0.2">
      <c r="A677" s="233" t="s">
        <v>3577</v>
      </c>
      <c r="B677" s="240" t="s">
        <v>3578</v>
      </c>
      <c r="C677" s="345">
        <v>12</v>
      </c>
      <c r="D677" s="358">
        <v>42684</v>
      </c>
      <c r="E677" s="359"/>
      <c r="F677" s="209"/>
      <c r="G677" s="199" t="s">
        <v>2154</v>
      </c>
      <c r="H677" s="199"/>
      <c r="I677" s="374" t="s">
        <v>3579</v>
      </c>
    </row>
    <row r="678" spans="1:12" x14ac:dyDescent="0.2">
      <c r="A678" s="252" t="s">
        <v>3580</v>
      </c>
      <c r="B678" s="119" t="s">
        <v>3581</v>
      </c>
      <c r="C678" s="344">
        <v>5</v>
      </c>
      <c r="D678" s="360">
        <v>42684</v>
      </c>
      <c r="E678" s="131"/>
      <c r="F678" s="3" t="s">
        <v>2154</v>
      </c>
      <c r="G678" s="190"/>
      <c r="H678" s="190"/>
      <c r="I678" s="366" t="s">
        <v>3582</v>
      </c>
    </row>
    <row r="679" spans="1:12" x14ac:dyDescent="0.2">
      <c r="A679" s="370" t="s">
        <v>3583</v>
      </c>
      <c r="B679" s="108" t="s">
        <v>3584</v>
      </c>
      <c r="C679" s="347">
        <v>5</v>
      </c>
      <c r="D679" s="350">
        <v>42682</v>
      </c>
      <c r="E679" s="69"/>
      <c r="F679" s="207" t="s">
        <v>2154</v>
      </c>
      <c r="G679" s="65"/>
      <c r="H679" s="65"/>
      <c r="I679" s="292" t="s">
        <v>3585</v>
      </c>
    </row>
    <row r="680" spans="1:12" x14ac:dyDescent="0.2">
      <c r="A680" s="225" t="s">
        <v>3586</v>
      </c>
      <c r="B680" s="97" t="s">
        <v>3587</v>
      </c>
      <c r="C680" s="347">
        <v>5</v>
      </c>
      <c r="D680" s="350">
        <v>42681</v>
      </c>
      <c r="E680" s="69"/>
      <c r="F680" s="207" t="s">
        <v>2154</v>
      </c>
      <c r="G680" s="65"/>
      <c r="H680" s="65"/>
      <c r="I680" s="114" t="s">
        <v>3588</v>
      </c>
    </row>
    <row r="681" spans="1:12" x14ac:dyDescent="0.2">
      <c r="A681" s="225" t="s">
        <v>3589</v>
      </c>
      <c r="B681" s="97" t="s">
        <v>3590</v>
      </c>
      <c r="C681" s="347">
        <v>31</v>
      </c>
      <c r="D681" s="350">
        <v>42678</v>
      </c>
      <c r="E681" s="69"/>
      <c r="F681" s="207"/>
      <c r="G681" s="65"/>
      <c r="H681" s="65" t="s">
        <v>2154</v>
      </c>
      <c r="I681" s="191" t="s">
        <v>3591</v>
      </c>
    </row>
    <row r="682" spans="1:12" x14ac:dyDescent="0.2">
      <c r="A682" s="377" t="s">
        <v>3592</v>
      </c>
      <c r="B682" s="378" t="s">
        <v>1385</v>
      </c>
      <c r="C682" s="345">
        <v>6</v>
      </c>
      <c r="D682" s="358">
        <v>42677</v>
      </c>
      <c r="E682" s="359"/>
      <c r="F682" s="209" t="s">
        <v>2154</v>
      </c>
      <c r="G682" s="199"/>
      <c r="H682" s="199"/>
      <c r="I682" s="374" t="s">
        <v>3593</v>
      </c>
    </row>
    <row r="683" spans="1:12" x14ac:dyDescent="0.2">
      <c r="A683" s="147" t="s">
        <v>3594</v>
      </c>
      <c r="B683" s="186" t="s">
        <v>3595</v>
      </c>
      <c r="C683" s="344">
        <v>5</v>
      </c>
      <c r="D683" s="360">
        <v>42676</v>
      </c>
      <c r="E683" s="131"/>
      <c r="F683" s="3" t="s">
        <v>2154</v>
      </c>
      <c r="G683" s="190"/>
      <c r="H683" s="190"/>
      <c r="I683" s="147" t="s">
        <v>3562</v>
      </c>
      <c r="K683" s="55"/>
      <c r="L683" s="55"/>
    </row>
    <row r="684" spans="1:12" x14ac:dyDescent="0.2">
      <c r="A684" s="114" t="s">
        <v>3596</v>
      </c>
      <c r="B684" s="55" t="s">
        <v>3597</v>
      </c>
      <c r="C684" s="347">
        <v>5</v>
      </c>
      <c r="D684" s="350">
        <v>42675</v>
      </c>
      <c r="E684" s="69"/>
      <c r="F684" s="207" t="s">
        <v>2154</v>
      </c>
      <c r="G684" s="65"/>
      <c r="H684" s="65"/>
      <c r="I684" s="114" t="s">
        <v>3562</v>
      </c>
    </row>
    <row r="685" spans="1:12" x14ac:dyDescent="0.2">
      <c r="A685" s="114" t="s">
        <v>3598</v>
      </c>
      <c r="B685" s="55" t="s">
        <v>3599</v>
      </c>
      <c r="C685" s="347">
        <v>5</v>
      </c>
      <c r="D685" s="350">
        <v>42675</v>
      </c>
      <c r="E685" s="69"/>
      <c r="F685" s="207" t="s">
        <v>2154</v>
      </c>
      <c r="G685" s="65"/>
      <c r="H685" s="65"/>
      <c r="I685" s="114" t="s">
        <v>3562</v>
      </c>
    </row>
    <row r="686" spans="1:12" x14ac:dyDescent="0.2">
      <c r="A686" s="114" t="s">
        <v>3600</v>
      </c>
      <c r="B686" s="191" t="s">
        <v>3601</v>
      </c>
      <c r="C686" s="347">
        <v>6</v>
      </c>
      <c r="D686" s="350">
        <v>42675</v>
      </c>
      <c r="E686" s="69"/>
      <c r="F686" s="207" t="s">
        <v>2154</v>
      </c>
      <c r="G686" s="65"/>
      <c r="H686" s="65"/>
      <c r="I686" s="114" t="s">
        <v>3602</v>
      </c>
    </row>
    <row r="687" spans="1:12" x14ac:dyDescent="0.2">
      <c r="A687" s="234" t="s">
        <v>3603</v>
      </c>
      <c r="B687" s="201" t="s">
        <v>3604</v>
      </c>
      <c r="C687" s="345">
        <v>8</v>
      </c>
      <c r="D687" s="358">
        <v>42674</v>
      </c>
      <c r="E687" s="359"/>
      <c r="F687" s="209" t="s">
        <v>2154</v>
      </c>
      <c r="G687" s="199"/>
      <c r="H687" s="199"/>
      <c r="I687" s="234" t="s">
        <v>3562</v>
      </c>
    </row>
    <row r="688" spans="1:12" x14ac:dyDescent="0.2">
      <c r="A688" s="147" t="s">
        <v>3605</v>
      </c>
      <c r="B688" s="186" t="s">
        <v>3606</v>
      </c>
      <c r="C688" s="344">
        <v>5</v>
      </c>
      <c r="D688" s="360">
        <v>42671</v>
      </c>
      <c r="E688" s="131"/>
      <c r="F688" s="3" t="s">
        <v>2154</v>
      </c>
      <c r="G688" s="190"/>
      <c r="H688" s="190"/>
      <c r="I688" s="366" t="s">
        <v>3562</v>
      </c>
    </row>
    <row r="689" spans="1:9" x14ac:dyDescent="0.2">
      <c r="A689" s="114" t="s">
        <v>3607</v>
      </c>
      <c r="B689" s="55" t="s">
        <v>3608</v>
      </c>
      <c r="C689" s="347">
        <v>6</v>
      </c>
      <c r="D689" s="350">
        <v>42670</v>
      </c>
      <c r="E689" s="69"/>
      <c r="F689" s="207" t="s">
        <v>2154</v>
      </c>
      <c r="G689" s="65"/>
      <c r="H689" s="65"/>
      <c r="I689" s="292" t="s">
        <v>3562</v>
      </c>
    </row>
    <row r="690" spans="1:9" x14ac:dyDescent="0.2">
      <c r="A690" s="114" t="s">
        <v>3609</v>
      </c>
      <c r="B690" s="191" t="s">
        <v>3610</v>
      </c>
      <c r="C690" s="347">
        <v>10</v>
      </c>
      <c r="D690" s="350">
        <v>42670</v>
      </c>
      <c r="E690" s="69"/>
      <c r="F690" s="207" t="s">
        <v>2154</v>
      </c>
      <c r="G690" s="65"/>
      <c r="H690" s="65"/>
      <c r="I690" s="292" t="s">
        <v>3562</v>
      </c>
    </row>
    <row r="691" spans="1:9" x14ac:dyDescent="0.2">
      <c r="A691" s="114" t="s">
        <v>3611</v>
      </c>
      <c r="B691" s="191" t="s">
        <v>3612</v>
      </c>
      <c r="C691" s="347">
        <v>5</v>
      </c>
      <c r="D691" s="350">
        <v>42670</v>
      </c>
      <c r="E691" s="69" t="s">
        <v>2154</v>
      </c>
      <c r="F691" s="207"/>
      <c r="G691" s="65"/>
      <c r="H691" s="65"/>
      <c r="I691" s="191"/>
    </row>
    <row r="692" spans="1:9" x14ac:dyDescent="0.2">
      <c r="A692" s="234" t="s">
        <v>3613</v>
      </c>
      <c r="B692" s="206" t="s">
        <v>3614</v>
      </c>
      <c r="C692" s="345">
        <v>11</v>
      </c>
      <c r="D692" s="358">
        <v>42670</v>
      </c>
      <c r="E692" s="359" t="s">
        <v>2154</v>
      </c>
      <c r="F692" s="209"/>
      <c r="G692" s="199"/>
      <c r="H692" s="199"/>
      <c r="I692" s="206"/>
    </row>
    <row r="693" spans="1:9" x14ac:dyDescent="0.2">
      <c r="A693" s="147" t="s">
        <v>3615</v>
      </c>
      <c r="B693" s="186" t="s">
        <v>3616</v>
      </c>
      <c r="C693" s="344">
        <v>5</v>
      </c>
      <c r="D693" s="360">
        <v>42669</v>
      </c>
      <c r="E693" s="131" t="s">
        <v>2154</v>
      </c>
      <c r="F693" s="3"/>
      <c r="G693" s="190"/>
      <c r="H693" s="190"/>
      <c r="I693" s="186"/>
    </row>
    <row r="694" spans="1:9" x14ac:dyDescent="0.2">
      <c r="A694" s="97" t="s">
        <v>3617</v>
      </c>
      <c r="B694" s="191" t="s">
        <v>3618</v>
      </c>
      <c r="C694" s="347">
        <v>11</v>
      </c>
      <c r="D694" s="350">
        <v>42668</v>
      </c>
      <c r="E694" s="69"/>
      <c r="F694" s="207" t="s">
        <v>2154</v>
      </c>
      <c r="G694" s="65"/>
      <c r="H694" s="65"/>
      <c r="I694" s="292" t="s">
        <v>3562</v>
      </c>
    </row>
    <row r="695" spans="1:9" x14ac:dyDescent="0.2">
      <c r="A695" s="122" t="s">
        <v>3619</v>
      </c>
      <c r="B695" s="379" t="s">
        <v>2285</v>
      </c>
      <c r="C695" s="347">
        <v>14</v>
      </c>
      <c r="D695" s="350">
        <v>42668</v>
      </c>
      <c r="E695" s="69"/>
      <c r="F695" s="207" t="s">
        <v>2154</v>
      </c>
      <c r="G695" s="65"/>
      <c r="H695" s="65"/>
      <c r="I695" s="292" t="s">
        <v>3620</v>
      </c>
    </row>
    <row r="696" spans="1:9" x14ac:dyDescent="0.2">
      <c r="A696" s="114" t="s">
        <v>3621</v>
      </c>
      <c r="B696" s="191" t="s">
        <v>3622</v>
      </c>
      <c r="C696" s="347">
        <v>5</v>
      </c>
      <c r="D696" s="350">
        <v>42668</v>
      </c>
      <c r="E696" s="69"/>
      <c r="F696" s="207" t="s">
        <v>2154</v>
      </c>
      <c r="G696" s="65"/>
      <c r="H696" s="65"/>
      <c r="I696" s="292" t="s">
        <v>3623</v>
      </c>
    </row>
    <row r="697" spans="1:9" x14ac:dyDescent="0.2">
      <c r="A697" s="380" t="s">
        <v>3624</v>
      </c>
      <c r="B697" s="381" t="s">
        <v>3625</v>
      </c>
      <c r="C697" s="345">
        <v>6</v>
      </c>
      <c r="D697" s="358">
        <v>42668</v>
      </c>
      <c r="E697" s="359"/>
      <c r="F697" s="209" t="s">
        <v>2154</v>
      </c>
      <c r="G697" s="199"/>
      <c r="H697" s="199"/>
      <c r="I697" s="374" t="s">
        <v>3626</v>
      </c>
    </row>
    <row r="698" spans="1:9" x14ac:dyDescent="0.2">
      <c r="A698" s="147" t="s">
        <v>3627</v>
      </c>
      <c r="B698" s="118" t="s">
        <v>3628</v>
      </c>
      <c r="C698" s="344">
        <v>5</v>
      </c>
      <c r="D698" s="360">
        <v>42662</v>
      </c>
      <c r="E698" s="131"/>
      <c r="F698" s="3" t="s">
        <v>2154</v>
      </c>
      <c r="G698" s="190"/>
      <c r="H698" s="190"/>
      <c r="I698" s="366" t="s">
        <v>3562</v>
      </c>
    </row>
    <row r="699" spans="1:9" x14ac:dyDescent="0.2">
      <c r="A699" s="114" t="s">
        <v>3629</v>
      </c>
      <c r="B699" s="55" t="s">
        <v>1462</v>
      </c>
      <c r="C699" s="347">
        <v>5</v>
      </c>
      <c r="D699" s="350">
        <v>42662</v>
      </c>
      <c r="E699" s="69"/>
      <c r="F699" s="207" t="s">
        <v>2154</v>
      </c>
      <c r="G699" s="65"/>
      <c r="H699" s="65"/>
      <c r="I699" s="292" t="s">
        <v>3562</v>
      </c>
    </row>
    <row r="700" spans="1:9" x14ac:dyDescent="0.2">
      <c r="A700" s="225" t="s">
        <v>3630</v>
      </c>
      <c r="B700" s="97" t="s">
        <v>3631</v>
      </c>
      <c r="C700" s="347">
        <v>10</v>
      </c>
      <c r="D700" s="350">
        <v>42662</v>
      </c>
      <c r="E700" s="69"/>
      <c r="F700" s="207" t="s">
        <v>2154</v>
      </c>
      <c r="G700" s="65"/>
      <c r="H700" s="65"/>
      <c r="I700" s="292" t="s">
        <v>3632</v>
      </c>
    </row>
    <row r="701" spans="1:9" x14ac:dyDescent="0.2">
      <c r="A701" s="114" t="s">
        <v>3633</v>
      </c>
      <c r="B701" s="55" t="s">
        <v>3634</v>
      </c>
      <c r="C701" s="347">
        <v>8</v>
      </c>
      <c r="D701" s="350">
        <v>42657</v>
      </c>
      <c r="E701" s="69"/>
      <c r="F701" s="207" t="s">
        <v>2154</v>
      </c>
      <c r="G701" s="65"/>
      <c r="H701" s="65"/>
      <c r="I701" s="292" t="s">
        <v>3635</v>
      </c>
    </row>
    <row r="702" spans="1:9" x14ac:dyDescent="0.2">
      <c r="A702" s="382" t="s">
        <v>3636</v>
      </c>
      <c r="B702" s="383" t="s">
        <v>3637</v>
      </c>
      <c r="C702" s="345">
        <v>6</v>
      </c>
      <c r="D702" s="358">
        <v>42656</v>
      </c>
      <c r="E702" s="359"/>
      <c r="F702" s="209" t="s">
        <v>2154</v>
      </c>
      <c r="G702" s="199"/>
      <c r="H702" s="199"/>
      <c r="I702" s="374" t="s">
        <v>3638</v>
      </c>
    </row>
    <row r="703" spans="1:9" x14ac:dyDescent="0.2">
      <c r="A703" s="252" t="s">
        <v>3639</v>
      </c>
      <c r="B703" s="119" t="s">
        <v>3640</v>
      </c>
      <c r="C703" s="384">
        <v>12</v>
      </c>
      <c r="D703" s="360">
        <v>42655</v>
      </c>
      <c r="E703" s="131"/>
      <c r="F703" s="3"/>
      <c r="G703" s="190" t="s">
        <v>2154</v>
      </c>
      <c r="H703" s="190"/>
      <c r="I703" s="186" t="s">
        <v>3641</v>
      </c>
    </row>
    <row r="704" spans="1:9" x14ac:dyDescent="0.2">
      <c r="A704" s="225" t="s">
        <v>3642</v>
      </c>
      <c r="B704" s="97" t="s">
        <v>3643</v>
      </c>
      <c r="C704" s="352">
        <v>8</v>
      </c>
      <c r="D704" s="350">
        <v>42654</v>
      </c>
      <c r="E704" s="69"/>
      <c r="F704" s="207" t="s">
        <v>2154</v>
      </c>
      <c r="G704" s="65"/>
      <c r="H704" s="65"/>
      <c r="I704" s="114" t="s">
        <v>3562</v>
      </c>
    </row>
    <row r="705" spans="1:9" x14ac:dyDescent="0.2">
      <c r="A705" s="225" t="s">
        <v>3644</v>
      </c>
      <c r="B705" s="97" t="s">
        <v>3645</v>
      </c>
      <c r="C705" s="352">
        <v>8</v>
      </c>
      <c r="D705" s="350">
        <v>42653</v>
      </c>
      <c r="E705" s="69"/>
      <c r="F705" s="207" t="s">
        <v>2154</v>
      </c>
      <c r="G705" s="65"/>
      <c r="H705" s="65"/>
      <c r="I705" s="292" t="s">
        <v>3562</v>
      </c>
    </row>
    <row r="706" spans="1:9" x14ac:dyDescent="0.2">
      <c r="A706" s="225" t="s">
        <v>3646</v>
      </c>
      <c r="B706" s="97" t="s">
        <v>3647</v>
      </c>
      <c r="C706" s="352">
        <v>13</v>
      </c>
      <c r="D706" s="350">
        <v>42646</v>
      </c>
      <c r="E706" s="69"/>
      <c r="F706" s="207" t="s">
        <v>2154</v>
      </c>
      <c r="G706" s="65"/>
      <c r="H706" s="65"/>
      <c r="I706" s="114" t="s">
        <v>3562</v>
      </c>
    </row>
    <row r="707" spans="1:9" x14ac:dyDescent="0.2">
      <c r="A707" s="233" t="s">
        <v>3648</v>
      </c>
      <c r="B707" s="240" t="s">
        <v>3649</v>
      </c>
      <c r="C707" s="385">
        <v>38</v>
      </c>
      <c r="D707" s="358">
        <v>42646</v>
      </c>
      <c r="E707" s="359"/>
      <c r="F707" s="209"/>
      <c r="G707" s="199" t="s">
        <v>2154</v>
      </c>
      <c r="H707" s="199"/>
      <c r="I707" s="374" t="s">
        <v>3650</v>
      </c>
    </row>
    <row r="708" spans="1:9" x14ac:dyDescent="0.2">
      <c r="A708" s="362" t="s">
        <v>3651</v>
      </c>
      <c r="B708" s="125" t="s">
        <v>3652</v>
      </c>
      <c r="C708" s="344">
        <v>5</v>
      </c>
      <c r="D708" s="360">
        <v>42643</v>
      </c>
      <c r="E708" s="131"/>
      <c r="F708" s="3" t="s">
        <v>2154</v>
      </c>
      <c r="G708" s="190"/>
      <c r="H708" s="190"/>
      <c r="I708" s="366" t="s">
        <v>3653</v>
      </c>
    </row>
    <row r="709" spans="1:9" x14ac:dyDescent="0.2">
      <c r="A709" s="370" t="s">
        <v>3654</v>
      </c>
      <c r="B709" s="108" t="s">
        <v>1452</v>
      </c>
      <c r="C709" s="352">
        <v>15</v>
      </c>
      <c r="D709" s="350">
        <v>42641</v>
      </c>
      <c r="E709" s="69"/>
      <c r="F709" s="207" t="s">
        <v>2154</v>
      </c>
      <c r="G709" s="65"/>
      <c r="H709" s="65"/>
      <c r="I709" s="292" t="s">
        <v>3655</v>
      </c>
    </row>
    <row r="710" spans="1:9" x14ac:dyDescent="0.2">
      <c r="A710" s="370" t="s">
        <v>3656</v>
      </c>
      <c r="B710" s="108" t="s">
        <v>3657</v>
      </c>
      <c r="C710" s="352">
        <v>5</v>
      </c>
      <c r="D710" s="350">
        <v>42641</v>
      </c>
      <c r="E710" s="69"/>
      <c r="F710" s="207" t="s">
        <v>2154</v>
      </c>
      <c r="G710" s="65"/>
      <c r="H710" s="65"/>
      <c r="I710" s="292" t="s">
        <v>3658</v>
      </c>
    </row>
    <row r="711" spans="1:9" x14ac:dyDescent="0.2">
      <c r="A711" s="225" t="s">
        <v>3659</v>
      </c>
      <c r="B711" s="97" t="s">
        <v>3660</v>
      </c>
      <c r="C711" s="352">
        <v>9</v>
      </c>
      <c r="D711" s="350">
        <v>42635</v>
      </c>
      <c r="E711" s="69"/>
      <c r="F711" s="207"/>
      <c r="G711" s="65"/>
      <c r="H711" s="65" t="s">
        <v>2154</v>
      </c>
      <c r="I711" s="292" t="s">
        <v>3661</v>
      </c>
    </row>
    <row r="712" spans="1:9" x14ac:dyDescent="0.2">
      <c r="A712" s="233" t="s">
        <v>3662</v>
      </c>
      <c r="B712" s="240" t="s">
        <v>3663</v>
      </c>
      <c r="C712" s="385">
        <v>5</v>
      </c>
      <c r="D712" s="358">
        <v>42635</v>
      </c>
      <c r="E712" s="359"/>
      <c r="F712" s="209" t="s">
        <v>2154</v>
      </c>
      <c r="G712" s="199"/>
      <c r="H712" s="199"/>
      <c r="I712" s="374" t="s">
        <v>3562</v>
      </c>
    </row>
    <row r="713" spans="1:9" x14ac:dyDescent="0.2">
      <c r="A713" s="362" t="s">
        <v>3664</v>
      </c>
      <c r="B713" s="125" t="s">
        <v>3665</v>
      </c>
      <c r="C713" s="384">
        <v>5</v>
      </c>
      <c r="D713" s="360">
        <v>42635</v>
      </c>
      <c r="E713" s="131"/>
      <c r="F713" s="3" t="s">
        <v>2154</v>
      </c>
      <c r="G713" s="190"/>
      <c r="H713" s="190"/>
      <c r="I713" s="366" t="s">
        <v>3655</v>
      </c>
    </row>
    <row r="714" spans="1:9" x14ac:dyDescent="0.2">
      <c r="A714" s="225" t="s">
        <v>3666</v>
      </c>
      <c r="B714" s="97" t="s">
        <v>3667</v>
      </c>
      <c r="C714" s="352">
        <v>7</v>
      </c>
      <c r="D714" s="350">
        <v>42634</v>
      </c>
      <c r="E714" s="69"/>
      <c r="F714" s="207"/>
      <c r="G714" s="65" t="s">
        <v>2154</v>
      </c>
      <c r="H714" s="65"/>
      <c r="I714" s="292" t="s">
        <v>3668</v>
      </c>
    </row>
    <row r="715" spans="1:9" x14ac:dyDescent="0.2">
      <c r="A715" s="225" t="s">
        <v>3669</v>
      </c>
      <c r="B715" s="97" t="s">
        <v>3670</v>
      </c>
      <c r="C715" s="352">
        <v>6</v>
      </c>
      <c r="D715" s="350">
        <v>42634</v>
      </c>
      <c r="E715" s="69" t="s">
        <v>2154</v>
      </c>
      <c r="F715" s="207"/>
      <c r="G715" s="65"/>
      <c r="H715" s="65"/>
      <c r="I715" s="292" t="s">
        <v>3671</v>
      </c>
    </row>
    <row r="716" spans="1:9" x14ac:dyDescent="0.2">
      <c r="A716" s="370" t="s">
        <v>836</v>
      </c>
      <c r="B716" s="108" t="s">
        <v>837</v>
      </c>
      <c r="C716" s="352">
        <v>5</v>
      </c>
      <c r="D716" s="350">
        <v>42633</v>
      </c>
      <c r="E716" s="69"/>
      <c r="F716" s="207" t="s">
        <v>2154</v>
      </c>
      <c r="G716" s="65"/>
      <c r="H716" s="65"/>
      <c r="I716" s="292" t="s">
        <v>3658</v>
      </c>
    </row>
    <row r="717" spans="1:9" x14ac:dyDescent="0.2">
      <c r="A717" s="233" t="s">
        <v>3672</v>
      </c>
      <c r="B717" s="240" t="s">
        <v>3673</v>
      </c>
      <c r="C717" s="385">
        <v>43</v>
      </c>
      <c r="D717" s="358">
        <v>42632</v>
      </c>
      <c r="E717" s="359">
        <v>43</v>
      </c>
      <c r="F717" s="209" t="s">
        <v>2154</v>
      </c>
      <c r="G717" s="199"/>
      <c r="H717" s="199"/>
      <c r="I717" s="374" t="s">
        <v>3674</v>
      </c>
    </row>
    <row r="718" spans="1:9" x14ac:dyDescent="0.2">
      <c r="A718" s="147" t="s">
        <v>3675</v>
      </c>
      <c r="B718" s="186" t="s">
        <v>3676</v>
      </c>
      <c r="C718" s="384">
        <v>14</v>
      </c>
      <c r="D718" s="360">
        <v>42630</v>
      </c>
      <c r="E718" s="131" t="s">
        <v>2154</v>
      </c>
      <c r="F718" s="3"/>
      <c r="G718" s="190"/>
      <c r="H718" s="190"/>
      <c r="I718" s="119" t="s">
        <v>3677</v>
      </c>
    </row>
    <row r="719" spans="1:9" x14ac:dyDescent="0.2">
      <c r="A719" s="114" t="s">
        <v>3678</v>
      </c>
      <c r="B719" s="191" t="s">
        <v>3679</v>
      </c>
      <c r="C719" s="352">
        <v>37</v>
      </c>
      <c r="D719" s="350">
        <v>42629</v>
      </c>
      <c r="E719" s="69"/>
      <c r="F719" s="207"/>
      <c r="G719" s="65" t="s">
        <v>2154</v>
      </c>
      <c r="H719" s="65"/>
      <c r="I719" s="114" t="s">
        <v>3680</v>
      </c>
    </row>
    <row r="720" spans="1:9" x14ac:dyDescent="0.2">
      <c r="A720" s="114" t="s">
        <v>3681</v>
      </c>
      <c r="B720" s="191" t="s">
        <v>3682</v>
      </c>
      <c r="C720" s="352">
        <v>5</v>
      </c>
      <c r="D720" s="350">
        <v>42628</v>
      </c>
      <c r="E720" s="69"/>
      <c r="F720" s="207" t="s">
        <v>2154</v>
      </c>
      <c r="G720" s="65"/>
      <c r="H720" s="65"/>
      <c r="I720" s="292" t="s">
        <v>3562</v>
      </c>
    </row>
    <row r="721" spans="1:16" x14ac:dyDescent="0.2">
      <c r="A721" s="114" t="s">
        <v>3683</v>
      </c>
      <c r="B721" s="191" t="s">
        <v>3684</v>
      </c>
      <c r="C721" s="352">
        <v>5</v>
      </c>
      <c r="D721" s="350">
        <v>42628</v>
      </c>
      <c r="E721" s="69"/>
      <c r="F721" s="207" t="s">
        <v>2154</v>
      </c>
      <c r="G721" s="65"/>
      <c r="H721" s="65"/>
      <c r="I721" s="292" t="s">
        <v>3562</v>
      </c>
    </row>
    <row r="722" spans="1:16" x14ac:dyDescent="0.2">
      <c r="A722" s="382" t="s">
        <v>3685</v>
      </c>
      <c r="B722" s="386" t="s">
        <v>3686</v>
      </c>
      <c r="C722" s="385">
        <v>5</v>
      </c>
      <c r="D722" s="358">
        <v>42622</v>
      </c>
      <c r="E722" s="359"/>
      <c r="F722" s="209" t="s">
        <v>2154</v>
      </c>
      <c r="G722" s="199"/>
      <c r="H722" s="199"/>
      <c r="I722" s="234" t="s">
        <v>3687</v>
      </c>
    </row>
    <row r="723" spans="1:16" x14ac:dyDescent="0.2">
      <c r="A723" s="147" t="s">
        <v>3688</v>
      </c>
      <c r="B723" s="118" t="s">
        <v>3689</v>
      </c>
      <c r="C723" s="344">
        <v>7</v>
      </c>
      <c r="D723" s="360">
        <v>42621</v>
      </c>
      <c r="E723" s="131"/>
      <c r="F723" s="3"/>
      <c r="G723" s="190" t="s">
        <v>2154</v>
      </c>
      <c r="H723" s="190"/>
      <c r="I723" s="366" t="s">
        <v>3690</v>
      </c>
    </row>
    <row r="724" spans="1:16" x14ac:dyDescent="0.2">
      <c r="A724" s="114" t="s">
        <v>2084</v>
      </c>
      <c r="B724" s="55" t="s">
        <v>1273</v>
      </c>
      <c r="C724" s="347">
        <v>5</v>
      </c>
      <c r="D724" s="350">
        <v>42621</v>
      </c>
      <c r="E724" s="387" t="s">
        <v>2154</v>
      </c>
      <c r="F724" s="207"/>
      <c r="G724" s="65"/>
      <c r="H724" s="65"/>
      <c r="I724" s="237" t="s">
        <v>3691</v>
      </c>
    </row>
    <row r="725" spans="1:16" x14ac:dyDescent="0.2">
      <c r="A725" s="225" t="s">
        <v>3692</v>
      </c>
      <c r="B725" s="97" t="s">
        <v>3693</v>
      </c>
      <c r="C725" s="347">
        <v>5</v>
      </c>
      <c r="D725" s="350">
        <v>42620</v>
      </c>
      <c r="E725" s="69"/>
      <c r="F725" s="207" t="s">
        <v>2154</v>
      </c>
      <c r="G725" s="65"/>
      <c r="H725" s="65"/>
      <c r="I725" s="292" t="s">
        <v>3694</v>
      </c>
    </row>
    <row r="726" spans="1:16" x14ac:dyDescent="0.2">
      <c r="A726" s="225" t="s">
        <v>3695</v>
      </c>
      <c r="B726" s="97" t="s">
        <v>1669</v>
      </c>
      <c r="C726" s="347">
        <v>14</v>
      </c>
      <c r="D726" s="350">
        <v>42620</v>
      </c>
      <c r="E726" s="69"/>
      <c r="F726" s="207" t="s">
        <v>2154</v>
      </c>
      <c r="G726" s="65"/>
      <c r="H726" s="65"/>
      <c r="I726" s="292" t="s">
        <v>3562</v>
      </c>
    </row>
    <row r="727" spans="1:16" x14ac:dyDescent="0.2">
      <c r="A727" s="234" t="s">
        <v>3696</v>
      </c>
      <c r="B727" s="201" t="s">
        <v>3697</v>
      </c>
      <c r="C727" s="345">
        <v>5</v>
      </c>
      <c r="D727" s="358">
        <v>42615</v>
      </c>
      <c r="E727" s="359"/>
      <c r="F727" s="209" t="s">
        <v>2154</v>
      </c>
      <c r="G727" s="199"/>
      <c r="H727" s="199"/>
      <c r="I727" s="374" t="s">
        <v>3562</v>
      </c>
    </row>
    <row r="728" spans="1:16" x14ac:dyDescent="0.2">
      <c r="A728" s="252" t="s">
        <v>3698</v>
      </c>
      <c r="B728" s="119" t="s">
        <v>3699</v>
      </c>
      <c r="C728" s="344">
        <v>12</v>
      </c>
      <c r="D728" s="360">
        <v>42615</v>
      </c>
      <c r="E728" s="131"/>
      <c r="F728" s="3" t="s">
        <v>2154</v>
      </c>
      <c r="G728" s="190"/>
      <c r="H728" s="190"/>
      <c r="I728" s="366" t="s">
        <v>3562</v>
      </c>
    </row>
    <row r="729" spans="1:16" x14ac:dyDescent="0.2">
      <c r="A729" s="370" t="s">
        <v>1875</v>
      </c>
      <c r="B729" s="108" t="s">
        <v>834</v>
      </c>
      <c r="C729" s="347">
        <v>5</v>
      </c>
      <c r="D729" s="350">
        <v>42615</v>
      </c>
      <c r="E729" s="69"/>
      <c r="F729" s="207" t="s">
        <v>2154</v>
      </c>
      <c r="G729" s="65"/>
      <c r="H729" s="65"/>
      <c r="I729" s="292" t="s">
        <v>3638</v>
      </c>
    </row>
    <row r="730" spans="1:16" x14ac:dyDescent="0.2">
      <c r="A730" s="225" t="s">
        <v>3700</v>
      </c>
      <c r="B730" s="97" t="s">
        <v>3701</v>
      </c>
      <c r="C730" s="347">
        <v>29</v>
      </c>
      <c r="D730" s="350">
        <v>42615</v>
      </c>
      <c r="E730" s="69"/>
      <c r="F730" s="207" t="s">
        <v>2154</v>
      </c>
      <c r="G730" s="65"/>
      <c r="H730" s="65"/>
      <c r="I730" s="292" t="s">
        <v>3562</v>
      </c>
      <c r="K730" s="55"/>
      <c r="L730" s="55"/>
    </row>
    <row r="731" spans="1:16" x14ac:dyDescent="0.2">
      <c r="A731" s="225" t="s">
        <v>3702</v>
      </c>
      <c r="B731" s="97" t="s">
        <v>3703</v>
      </c>
      <c r="C731" s="347">
        <v>7</v>
      </c>
      <c r="D731" s="350">
        <v>42615</v>
      </c>
      <c r="E731" s="69"/>
      <c r="F731" s="207" t="s">
        <v>2154</v>
      </c>
      <c r="G731" s="65"/>
      <c r="H731" s="65"/>
      <c r="I731" s="292" t="s">
        <v>3562</v>
      </c>
      <c r="K731" s="55"/>
      <c r="L731" s="55"/>
      <c r="O731" s="123"/>
      <c r="P731" s="55"/>
    </row>
    <row r="732" spans="1:16" x14ac:dyDescent="0.2">
      <c r="A732" s="233" t="s">
        <v>3704</v>
      </c>
      <c r="B732" s="240" t="s">
        <v>3705</v>
      </c>
      <c r="C732" s="345">
        <v>6</v>
      </c>
      <c r="D732" s="358">
        <v>42615</v>
      </c>
      <c r="E732" s="359"/>
      <c r="F732" s="209" t="s">
        <v>2154</v>
      </c>
      <c r="G732" s="199"/>
      <c r="H732" s="199"/>
      <c r="I732" s="374" t="s">
        <v>3562</v>
      </c>
    </row>
    <row r="733" spans="1:16" x14ac:dyDescent="0.2">
      <c r="A733" s="252" t="s">
        <v>3706</v>
      </c>
      <c r="B733" s="119" t="s">
        <v>3707</v>
      </c>
      <c r="C733" s="344">
        <v>9</v>
      </c>
      <c r="D733" s="360">
        <v>42613</v>
      </c>
      <c r="E733" s="131"/>
      <c r="F733" s="3"/>
      <c r="G733" s="190" t="s">
        <v>2154</v>
      </c>
      <c r="H733" s="190"/>
      <c r="I733" s="147" t="s">
        <v>3708</v>
      </c>
    </row>
    <row r="734" spans="1:16" x14ac:dyDescent="0.2">
      <c r="A734" s="127" t="s">
        <v>3709</v>
      </c>
      <c r="B734" s="97" t="s">
        <v>3710</v>
      </c>
      <c r="C734" s="347">
        <v>19</v>
      </c>
      <c r="D734" s="350">
        <v>42585</v>
      </c>
      <c r="E734" s="69" t="s">
        <v>2154</v>
      </c>
      <c r="F734" s="207"/>
      <c r="G734" s="65"/>
      <c r="H734" s="65"/>
      <c r="I734" s="97"/>
    </row>
    <row r="735" spans="1:16" x14ac:dyDescent="0.2">
      <c r="A735" s="388" t="s">
        <v>3711</v>
      </c>
      <c r="B735" s="388" t="s">
        <v>1692</v>
      </c>
      <c r="C735" s="347">
        <v>12</v>
      </c>
      <c r="D735" s="350">
        <v>42585</v>
      </c>
      <c r="E735" s="69" t="s">
        <v>2154</v>
      </c>
      <c r="F735" s="207"/>
      <c r="G735" s="65"/>
      <c r="H735" s="65"/>
      <c r="I735" s="114" t="s">
        <v>3712</v>
      </c>
    </row>
    <row r="736" spans="1:16" x14ac:dyDescent="0.2">
      <c r="A736" s="225" t="s">
        <v>3713</v>
      </c>
      <c r="B736" s="127" t="s">
        <v>3714</v>
      </c>
      <c r="C736" s="347">
        <v>5</v>
      </c>
      <c r="D736" s="350">
        <v>42584</v>
      </c>
      <c r="E736" s="69" t="s">
        <v>2154</v>
      </c>
      <c r="F736" s="207"/>
      <c r="G736" s="65"/>
      <c r="H736" s="65"/>
      <c r="I736" s="97"/>
    </row>
    <row r="737" spans="1:9" x14ac:dyDescent="0.2">
      <c r="A737" s="368" t="s">
        <v>3715</v>
      </c>
      <c r="B737" s="369" t="s">
        <v>3716</v>
      </c>
      <c r="C737" s="345">
        <v>6</v>
      </c>
      <c r="D737" s="358">
        <v>42583</v>
      </c>
      <c r="E737" s="359"/>
      <c r="F737" s="209"/>
      <c r="G737" s="199"/>
      <c r="H737" s="199" t="s">
        <v>2154</v>
      </c>
      <c r="I737" s="240"/>
    </row>
    <row r="738" spans="1:9" x14ac:dyDescent="0.2">
      <c r="A738" s="252" t="s">
        <v>3717</v>
      </c>
      <c r="B738" s="119" t="s">
        <v>3718</v>
      </c>
      <c r="C738" s="344">
        <v>5</v>
      </c>
      <c r="D738" s="360">
        <v>42552</v>
      </c>
      <c r="E738" s="131"/>
      <c r="F738" s="3"/>
      <c r="G738" s="190" t="s">
        <v>2154</v>
      </c>
      <c r="H738" s="3"/>
      <c r="I738" s="366" t="s">
        <v>3719</v>
      </c>
    </row>
    <row r="739" spans="1:9" x14ac:dyDescent="0.2">
      <c r="A739" s="225" t="s">
        <v>3720</v>
      </c>
      <c r="B739" s="97" t="s">
        <v>3721</v>
      </c>
      <c r="C739" s="347">
        <v>14</v>
      </c>
      <c r="D739" s="350">
        <v>42551</v>
      </c>
      <c r="E739" s="69"/>
      <c r="F739" s="207"/>
      <c r="G739" s="65" t="s">
        <v>2154</v>
      </c>
      <c r="H739" s="207"/>
      <c r="I739" s="292" t="s">
        <v>3722</v>
      </c>
    </row>
    <row r="740" spans="1:9" x14ac:dyDescent="0.2">
      <c r="A740" s="225" t="s">
        <v>3723</v>
      </c>
      <c r="B740" s="97" t="s">
        <v>3724</v>
      </c>
      <c r="C740" s="347">
        <v>6</v>
      </c>
      <c r="D740" s="350">
        <v>42545</v>
      </c>
      <c r="E740" s="69"/>
      <c r="F740" s="207"/>
      <c r="G740" s="65" t="s">
        <v>2154</v>
      </c>
      <c r="H740" s="207"/>
      <c r="I740" s="292" t="s">
        <v>2446</v>
      </c>
    </row>
    <row r="741" spans="1:9" x14ac:dyDescent="0.2">
      <c r="A741" s="225" t="s">
        <v>3725</v>
      </c>
      <c r="B741" s="97" t="s">
        <v>3726</v>
      </c>
      <c r="C741" s="347">
        <v>11</v>
      </c>
      <c r="D741" s="350">
        <v>42538</v>
      </c>
      <c r="E741" s="69" t="s">
        <v>2154</v>
      </c>
      <c r="F741" s="207"/>
      <c r="G741" s="65"/>
      <c r="H741" s="207"/>
      <c r="I741" s="292" t="s">
        <v>3727</v>
      </c>
    </row>
    <row r="742" spans="1:9" x14ac:dyDescent="0.2">
      <c r="A742" s="208" t="s">
        <v>3728</v>
      </c>
      <c r="B742" s="240" t="s">
        <v>3729</v>
      </c>
      <c r="C742" s="345">
        <v>13</v>
      </c>
      <c r="D742" s="358">
        <v>42513</v>
      </c>
      <c r="E742" s="359"/>
      <c r="F742" s="209"/>
      <c r="G742" s="199" t="s">
        <v>2154</v>
      </c>
      <c r="H742" s="209"/>
      <c r="I742" s="374" t="s">
        <v>3730</v>
      </c>
    </row>
    <row r="743" spans="1:9" x14ac:dyDescent="0.2">
      <c r="A743" s="252" t="s">
        <v>3731</v>
      </c>
      <c r="B743" s="119" t="s">
        <v>3732</v>
      </c>
      <c r="C743" s="344">
        <v>9</v>
      </c>
      <c r="D743" s="360">
        <v>42494</v>
      </c>
      <c r="E743" s="131" t="s">
        <v>2154</v>
      </c>
      <c r="F743" s="3"/>
      <c r="G743" s="190"/>
      <c r="H743" s="3"/>
      <c r="I743" s="186" t="s">
        <v>3733</v>
      </c>
    </row>
    <row r="744" spans="1:9" x14ac:dyDescent="0.2">
      <c r="A744" s="225" t="s">
        <v>3734</v>
      </c>
      <c r="B744" s="97" t="s">
        <v>3735</v>
      </c>
      <c r="C744" s="347">
        <v>9</v>
      </c>
      <c r="D744" s="350">
        <v>42493</v>
      </c>
      <c r="E744" s="69" t="s">
        <v>2154</v>
      </c>
      <c r="F744" s="207"/>
      <c r="G744" s="65"/>
      <c r="H744" s="207"/>
      <c r="I744" s="191"/>
    </row>
    <row r="745" spans="1:9" x14ac:dyDescent="0.2">
      <c r="A745" s="225" t="s">
        <v>3736</v>
      </c>
      <c r="B745" s="97" t="s">
        <v>3737</v>
      </c>
      <c r="C745" s="347">
        <v>5</v>
      </c>
      <c r="D745" s="350">
        <v>42489</v>
      </c>
      <c r="E745" s="69"/>
      <c r="F745" s="207"/>
      <c r="G745" s="65" t="s">
        <v>2154</v>
      </c>
      <c r="H745" s="207"/>
      <c r="I745" s="292" t="s">
        <v>3738</v>
      </c>
    </row>
    <row r="746" spans="1:9" x14ac:dyDescent="0.2">
      <c r="A746" s="365" t="s">
        <v>3739</v>
      </c>
      <c r="B746" s="129" t="s">
        <v>3740</v>
      </c>
      <c r="C746" s="347">
        <v>10</v>
      </c>
      <c r="D746" s="350">
        <v>42486</v>
      </c>
      <c r="E746" s="69" t="s">
        <v>2154</v>
      </c>
      <c r="F746" s="207"/>
      <c r="G746" s="65"/>
      <c r="H746" s="207"/>
      <c r="I746" s="191" t="s">
        <v>3741</v>
      </c>
    </row>
    <row r="747" spans="1:9" x14ac:dyDescent="0.2">
      <c r="A747" s="375" t="s">
        <v>3742</v>
      </c>
      <c r="B747" s="376" t="s">
        <v>3743</v>
      </c>
      <c r="C747" s="345">
        <v>13</v>
      </c>
      <c r="D747" s="358">
        <v>42486</v>
      </c>
      <c r="E747" s="359" t="s">
        <v>2154</v>
      </c>
      <c r="F747" s="209"/>
      <c r="G747" s="199"/>
      <c r="H747" s="209"/>
      <c r="I747" s="206" t="s">
        <v>3741</v>
      </c>
    </row>
    <row r="748" spans="1:9" x14ac:dyDescent="0.2">
      <c r="A748" s="252" t="s">
        <v>3744</v>
      </c>
      <c r="B748" s="119" t="s">
        <v>3745</v>
      </c>
      <c r="C748" s="344">
        <v>5</v>
      </c>
      <c r="D748" s="360">
        <v>42485</v>
      </c>
      <c r="E748" s="131" t="s">
        <v>2154</v>
      </c>
      <c r="F748" s="3"/>
      <c r="G748" s="190"/>
      <c r="H748" s="190"/>
      <c r="I748" s="186"/>
    </row>
    <row r="749" spans="1:9" x14ac:dyDescent="0.2">
      <c r="A749" s="225" t="s">
        <v>3746</v>
      </c>
      <c r="B749" s="97" t="s">
        <v>3747</v>
      </c>
      <c r="C749" s="347">
        <v>5</v>
      </c>
      <c r="D749" s="350">
        <v>42482</v>
      </c>
      <c r="E749" s="69"/>
      <c r="F749" s="207"/>
      <c r="G749" s="65" t="s">
        <v>2154</v>
      </c>
      <c r="H749" s="65"/>
      <c r="I749" s="292" t="s">
        <v>3748</v>
      </c>
    </row>
    <row r="750" spans="1:9" x14ac:dyDescent="0.2">
      <c r="A750" s="225" t="s">
        <v>3749</v>
      </c>
      <c r="B750" s="97" t="s">
        <v>3750</v>
      </c>
      <c r="C750" s="347">
        <v>5</v>
      </c>
      <c r="D750" s="350">
        <v>42481</v>
      </c>
      <c r="E750" s="69" t="s">
        <v>2154</v>
      </c>
      <c r="F750" s="207"/>
      <c r="G750" s="65"/>
      <c r="H750" s="65"/>
      <c r="I750" s="191"/>
    </row>
    <row r="751" spans="1:9" x14ac:dyDescent="0.2">
      <c r="A751" s="225" t="s">
        <v>3751</v>
      </c>
      <c r="B751" s="97" t="s">
        <v>3752</v>
      </c>
      <c r="C751" s="347">
        <v>6</v>
      </c>
      <c r="D751" s="350">
        <v>42480</v>
      </c>
      <c r="E751" s="69" t="s">
        <v>2154</v>
      </c>
      <c r="F751" s="207"/>
      <c r="G751" s="65"/>
      <c r="H751" s="65"/>
      <c r="I751" s="191"/>
    </row>
    <row r="752" spans="1:9" x14ac:dyDescent="0.2">
      <c r="A752" s="233" t="s">
        <v>3753</v>
      </c>
      <c r="B752" s="240" t="s">
        <v>3754</v>
      </c>
      <c r="C752" s="345">
        <v>6</v>
      </c>
      <c r="D752" s="358">
        <v>42473</v>
      </c>
      <c r="E752" s="359"/>
      <c r="F752" s="209"/>
      <c r="G752" s="199" t="s">
        <v>3495</v>
      </c>
      <c r="H752" s="199"/>
      <c r="I752" s="374" t="s">
        <v>3755</v>
      </c>
    </row>
    <row r="753" spans="1:12" x14ac:dyDescent="0.2">
      <c r="A753" s="252" t="s">
        <v>3756</v>
      </c>
      <c r="B753" s="119" t="s">
        <v>3757</v>
      </c>
      <c r="C753" s="344">
        <v>7</v>
      </c>
      <c r="D753" s="360">
        <v>42472</v>
      </c>
      <c r="E753" s="131" t="s">
        <v>2154</v>
      </c>
      <c r="F753" s="3"/>
      <c r="G753" s="190"/>
      <c r="H753" s="190"/>
      <c r="I753" s="186"/>
    </row>
    <row r="754" spans="1:12" x14ac:dyDescent="0.2">
      <c r="A754" s="225" t="s">
        <v>3758</v>
      </c>
      <c r="B754" s="97" t="s">
        <v>3759</v>
      </c>
      <c r="C754" s="347">
        <v>22</v>
      </c>
      <c r="D754" s="350">
        <v>42447</v>
      </c>
      <c r="E754" s="69"/>
      <c r="F754" s="207"/>
      <c r="G754" s="65" t="s">
        <v>2154</v>
      </c>
      <c r="H754" s="65"/>
      <c r="I754" s="292" t="s">
        <v>3760</v>
      </c>
    </row>
    <row r="755" spans="1:12" x14ac:dyDescent="0.2">
      <c r="A755" s="225" t="s">
        <v>3761</v>
      </c>
      <c r="B755" s="97" t="s">
        <v>3762</v>
      </c>
      <c r="C755" s="347">
        <v>17</v>
      </c>
      <c r="D755" s="350">
        <v>42436</v>
      </c>
      <c r="E755" s="69"/>
      <c r="F755" s="207"/>
      <c r="G755" s="65" t="s">
        <v>2154</v>
      </c>
      <c r="H755" s="65"/>
      <c r="I755" s="191" t="s">
        <v>3763</v>
      </c>
    </row>
    <row r="756" spans="1:12" x14ac:dyDescent="0.2">
      <c r="A756" s="225" t="s">
        <v>3764</v>
      </c>
      <c r="B756" s="97" t="s">
        <v>3765</v>
      </c>
      <c r="C756" s="347">
        <v>7</v>
      </c>
      <c r="D756" s="350">
        <v>42432</v>
      </c>
      <c r="E756" s="69"/>
      <c r="F756" s="207"/>
      <c r="G756" s="65" t="s">
        <v>2154</v>
      </c>
      <c r="H756" s="65"/>
      <c r="I756" s="292" t="s">
        <v>3766</v>
      </c>
    </row>
    <row r="757" spans="1:12" x14ac:dyDescent="0.2">
      <c r="A757" s="233" t="s">
        <v>3767</v>
      </c>
      <c r="B757" s="240" t="s">
        <v>3768</v>
      </c>
      <c r="C757" s="345">
        <v>6</v>
      </c>
      <c r="D757" s="358">
        <v>42423</v>
      </c>
      <c r="E757" s="359" t="s">
        <v>2154</v>
      </c>
      <c r="F757" s="209"/>
      <c r="G757" s="199"/>
      <c r="H757" s="199"/>
      <c r="I757" s="206"/>
      <c r="K757" s="55"/>
      <c r="L757" s="55"/>
    </row>
    <row r="758" spans="1:12" x14ac:dyDescent="0.2">
      <c r="A758" s="389" t="s">
        <v>3769</v>
      </c>
      <c r="B758" s="390" t="s">
        <v>3770</v>
      </c>
      <c r="C758" s="344">
        <v>13</v>
      </c>
      <c r="D758" s="360">
        <v>42422</v>
      </c>
      <c r="E758" s="131" t="s">
        <v>2154</v>
      </c>
      <c r="F758" s="3"/>
      <c r="G758" s="190"/>
      <c r="H758" s="190"/>
      <c r="I758" s="186" t="s">
        <v>3771</v>
      </c>
    </row>
    <row r="759" spans="1:12" x14ac:dyDescent="0.2">
      <c r="A759" s="365" t="s">
        <v>3772</v>
      </c>
      <c r="B759" s="129" t="s">
        <v>3773</v>
      </c>
      <c r="C759" s="347">
        <v>13</v>
      </c>
      <c r="D759" s="350">
        <v>42422</v>
      </c>
      <c r="E759" s="69" t="s">
        <v>2154</v>
      </c>
      <c r="F759" s="207"/>
      <c r="G759" s="65"/>
      <c r="H759" s="65"/>
      <c r="I759" s="191" t="s">
        <v>3771</v>
      </c>
    </row>
    <row r="760" spans="1:12" x14ac:dyDescent="0.2">
      <c r="A760" s="225" t="s">
        <v>3774</v>
      </c>
      <c r="B760" s="97" t="s">
        <v>3775</v>
      </c>
      <c r="C760" s="347">
        <v>14</v>
      </c>
      <c r="D760" s="350">
        <v>42422</v>
      </c>
      <c r="E760" s="69"/>
      <c r="F760" s="207"/>
      <c r="G760" s="65" t="s">
        <v>2154</v>
      </c>
      <c r="H760" s="65"/>
      <c r="I760" s="292" t="s">
        <v>3776</v>
      </c>
    </row>
    <row r="761" spans="1:12" x14ac:dyDescent="0.2">
      <c r="A761" s="225" t="s">
        <v>3777</v>
      </c>
      <c r="B761" s="97" t="s">
        <v>3778</v>
      </c>
      <c r="C761" s="347">
        <v>9</v>
      </c>
      <c r="D761" s="350">
        <v>42417</v>
      </c>
      <c r="E761" s="69"/>
      <c r="F761" s="207"/>
      <c r="G761" s="65" t="s">
        <v>2154</v>
      </c>
      <c r="H761" s="65"/>
      <c r="I761" s="292" t="s">
        <v>3779</v>
      </c>
    </row>
    <row r="762" spans="1:12" x14ac:dyDescent="0.2">
      <c r="A762" s="375" t="s">
        <v>3780</v>
      </c>
      <c r="B762" s="376" t="s">
        <v>1445</v>
      </c>
      <c r="C762" s="345">
        <v>5</v>
      </c>
      <c r="D762" s="358">
        <v>42416</v>
      </c>
      <c r="E762" s="359" t="s">
        <v>2154</v>
      </c>
      <c r="F762" s="209"/>
      <c r="G762" s="199"/>
      <c r="H762" s="199"/>
      <c r="I762" s="206" t="s">
        <v>3781</v>
      </c>
    </row>
    <row r="763" spans="1:12" x14ac:dyDescent="0.2">
      <c r="A763" s="252" t="s">
        <v>3782</v>
      </c>
      <c r="B763" s="119" t="s">
        <v>3783</v>
      </c>
      <c r="C763" s="344">
        <v>6</v>
      </c>
      <c r="D763" s="360">
        <v>42412</v>
      </c>
      <c r="E763" s="131"/>
      <c r="F763" s="3"/>
      <c r="G763" s="190" t="s">
        <v>2154</v>
      </c>
      <c r="H763" s="190"/>
      <c r="I763" s="186" t="s">
        <v>3784</v>
      </c>
    </row>
    <row r="764" spans="1:12" x14ac:dyDescent="0.2">
      <c r="A764" s="127" t="s">
        <v>3785</v>
      </c>
      <c r="B764" s="97" t="s">
        <v>3786</v>
      </c>
      <c r="C764" s="347">
        <v>5</v>
      </c>
      <c r="D764" s="350">
        <v>42409</v>
      </c>
      <c r="E764" s="69" t="s">
        <v>2154</v>
      </c>
      <c r="F764" s="207"/>
      <c r="G764" s="65"/>
      <c r="H764" s="65"/>
      <c r="I764" s="191" t="s">
        <v>3787</v>
      </c>
    </row>
    <row r="765" spans="1:12" x14ac:dyDescent="0.2">
      <c r="A765" s="365" t="s">
        <v>1421</v>
      </c>
      <c r="B765" s="129" t="s">
        <v>1422</v>
      </c>
      <c r="C765" s="347">
        <v>15</v>
      </c>
      <c r="D765" s="350">
        <v>42404</v>
      </c>
      <c r="E765" s="69" t="s">
        <v>2154</v>
      </c>
      <c r="F765" s="207"/>
      <c r="G765" s="65"/>
      <c r="H765" s="65"/>
      <c r="I765" s="191" t="s">
        <v>3741</v>
      </c>
    </row>
    <row r="766" spans="1:12" x14ac:dyDescent="0.2">
      <c r="A766" s="225" t="s">
        <v>3788</v>
      </c>
      <c r="B766" s="97" t="s">
        <v>3789</v>
      </c>
      <c r="C766" s="347">
        <v>6</v>
      </c>
      <c r="D766" s="350">
        <v>42401</v>
      </c>
      <c r="E766" s="69" t="s">
        <v>2154</v>
      </c>
      <c r="F766" s="207"/>
      <c r="G766" s="65"/>
      <c r="H766" s="65"/>
      <c r="I766" s="191"/>
    </row>
    <row r="767" spans="1:12" x14ac:dyDescent="0.2">
      <c r="A767" s="208" t="s">
        <v>3790</v>
      </c>
      <c r="B767" s="240" t="s">
        <v>3791</v>
      </c>
      <c r="C767" s="345">
        <v>6</v>
      </c>
      <c r="D767" s="358">
        <v>42398</v>
      </c>
      <c r="E767" s="359"/>
      <c r="F767" s="209"/>
      <c r="G767" s="199" t="s">
        <v>2154</v>
      </c>
      <c r="H767" s="199"/>
      <c r="I767" s="374" t="s">
        <v>3792</v>
      </c>
    </row>
    <row r="768" spans="1:12" x14ac:dyDescent="0.2">
      <c r="A768" s="252" t="s">
        <v>3793</v>
      </c>
      <c r="B768" s="119" t="s">
        <v>3794</v>
      </c>
      <c r="C768" s="344">
        <v>6</v>
      </c>
      <c r="D768" s="360">
        <v>42397</v>
      </c>
      <c r="E768" s="131" t="s">
        <v>2154</v>
      </c>
      <c r="F768" s="3"/>
      <c r="G768" s="190"/>
      <c r="H768" s="190"/>
      <c r="I768" s="186"/>
    </row>
    <row r="769" spans="1:9" x14ac:dyDescent="0.2">
      <c r="A769" s="225" t="s">
        <v>3795</v>
      </c>
      <c r="B769" s="97" t="s">
        <v>3796</v>
      </c>
      <c r="C769" s="347">
        <v>5</v>
      </c>
      <c r="D769" s="350">
        <v>42396</v>
      </c>
      <c r="E769" s="69"/>
      <c r="F769" s="207"/>
      <c r="G769" s="65" t="s">
        <v>2154</v>
      </c>
      <c r="H769" s="65"/>
      <c r="I769" s="191" t="s">
        <v>3272</v>
      </c>
    </row>
    <row r="770" spans="1:9" x14ac:dyDescent="0.2">
      <c r="A770" s="388" t="s">
        <v>3797</v>
      </c>
      <c r="B770" s="129" t="s">
        <v>3798</v>
      </c>
      <c r="C770" s="347">
        <v>5</v>
      </c>
      <c r="D770" s="350">
        <v>42395</v>
      </c>
      <c r="E770" s="69" t="s">
        <v>2154</v>
      </c>
      <c r="F770" s="207"/>
      <c r="G770" s="65"/>
      <c r="H770" s="65"/>
      <c r="I770" s="191" t="s">
        <v>3781</v>
      </c>
    </row>
    <row r="771" spans="1:9" x14ac:dyDescent="0.2">
      <c r="A771" s="225" t="s">
        <v>3799</v>
      </c>
      <c r="B771" s="97" t="s">
        <v>3800</v>
      </c>
      <c r="C771" s="347">
        <v>5</v>
      </c>
      <c r="D771" s="350">
        <v>42391</v>
      </c>
      <c r="E771" s="69" t="s">
        <v>2154</v>
      </c>
      <c r="F771" s="207"/>
      <c r="G771" s="65"/>
      <c r="H771" s="65"/>
      <c r="I771" s="191" t="s">
        <v>3801</v>
      </c>
    </row>
    <row r="772" spans="1:9" x14ac:dyDescent="0.2">
      <c r="A772" s="208" t="s">
        <v>3802</v>
      </c>
      <c r="B772" s="240" t="s">
        <v>218</v>
      </c>
      <c r="C772" s="345">
        <v>33</v>
      </c>
      <c r="D772" s="358">
        <v>42383</v>
      </c>
      <c r="E772" s="359"/>
      <c r="F772" s="209"/>
      <c r="G772" s="199" t="s">
        <v>2154</v>
      </c>
      <c r="H772" s="199"/>
      <c r="I772" s="206" t="s">
        <v>3803</v>
      </c>
    </row>
    <row r="773" spans="1:9" x14ac:dyDescent="0.2">
      <c r="A773" s="203" t="s">
        <v>3804</v>
      </c>
      <c r="B773" s="119" t="s">
        <v>3805</v>
      </c>
      <c r="C773" s="344">
        <v>9</v>
      </c>
      <c r="D773" s="360">
        <v>42366</v>
      </c>
      <c r="E773" s="131"/>
      <c r="F773" s="3"/>
      <c r="G773" s="190" t="s">
        <v>2154</v>
      </c>
      <c r="H773" s="190"/>
      <c r="I773" s="186" t="s">
        <v>3806</v>
      </c>
    </row>
    <row r="774" spans="1:9" x14ac:dyDescent="0.2">
      <c r="A774" s="225" t="s">
        <v>3807</v>
      </c>
      <c r="B774" s="97" t="s">
        <v>3808</v>
      </c>
      <c r="C774" s="347">
        <v>11</v>
      </c>
      <c r="D774" s="350">
        <v>42355</v>
      </c>
      <c r="E774" s="69" t="s">
        <v>2154</v>
      </c>
      <c r="F774" s="207"/>
      <c r="G774" s="65"/>
      <c r="H774" s="65"/>
      <c r="I774" s="191"/>
    </row>
    <row r="775" spans="1:9" x14ac:dyDescent="0.2">
      <c r="A775" s="225" t="s">
        <v>3809</v>
      </c>
      <c r="B775" s="97" t="s">
        <v>3810</v>
      </c>
      <c r="C775" s="347">
        <v>9</v>
      </c>
      <c r="D775" s="350">
        <v>42355</v>
      </c>
      <c r="E775" s="69" t="s">
        <v>2154</v>
      </c>
      <c r="F775" s="207"/>
      <c r="G775" s="65"/>
      <c r="H775" s="65"/>
      <c r="I775" s="191"/>
    </row>
    <row r="776" spans="1:9" x14ac:dyDescent="0.2">
      <c r="A776" s="127" t="s">
        <v>3811</v>
      </c>
      <c r="B776" s="97" t="s">
        <v>3812</v>
      </c>
      <c r="C776" s="347">
        <v>5</v>
      </c>
      <c r="D776" s="350">
        <v>42354</v>
      </c>
      <c r="E776" s="69"/>
      <c r="F776" s="207" t="s">
        <v>2154</v>
      </c>
      <c r="G776" s="65"/>
      <c r="H776" s="65"/>
      <c r="I776" s="191" t="s">
        <v>3674</v>
      </c>
    </row>
    <row r="777" spans="1:9" x14ac:dyDescent="0.2">
      <c r="A777" s="391" t="s">
        <v>3813</v>
      </c>
      <c r="B777" s="378" t="s">
        <v>3814</v>
      </c>
      <c r="C777" s="345">
        <v>13</v>
      </c>
      <c r="D777" s="358">
        <v>42352</v>
      </c>
      <c r="E777" s="359"/>
      <c r="F777" s="209" t="s">
        <v>2154</v>
      </c>
      <c r="G777" s="199"/>
      <c r="H777" s="199"/>
      <c r="I777" s="374" t="s">
        <v>3815</v>
      </c>
    </row>
    <row r="778" spans="1:9" x14ac:dyDescent="0.2">
      <c r="A778" s="252" t="s">
        <v>3816</v>
      </c>
      <c r="B778" s="119" t="s">
        <v>3817</v>
      </c>
      <c r="C778" s="344">
        <v>5</v>
      </c>
      <c r="D778" s="360">
        <v>42348</v>
      </c>
      <c r="E778" s="131"/>
      <c r="F778" s="3"/>
      <c r="G778" s="190" t="s">
        <v>2154</v>
      </c>
      <c r="H778" s="190"/>
      <c r="I778" s="147" t="s">
        <v>3818</v>
      </c>
    </row>
    <row r="779" spans="1:9" x14ac:dyDescent="0.2">
      <c r="A779" s="365" t="s">
        <v>3819</v>
      </c>
      <c r="B779" s="129" t="s">
        <v>1533</v>
      </c>
      <c r="C779" s="347">
        <v>5</v>
      </c>
      <c r="D779" s="350">
        <v>42346</v>
      </c>
      <c r="E779" s="69" t="s">
        <v>2154</v>
      </c>
      <c r="F779" s="207"/>
      <c r="G779" s="65"/>
      <c r="H779" s="65"/>
      <c r="I779" s="97" t="s">
        <v>3820</v>
      </c>
    </row>
    <row r="780" spans="1:9" x14ac:dyDescent="0.2">
      <c r="A780" s="225" t="s">
        <v>3821</v>
      </c>
      <c r="B780" s="97" t="s">
        <v>3822</v>
      </c>
      <c r="C780" s="347">
        <v>5</v>
      </c>
      <c r="D780" s="350">
        <v>42346</v>
      </c>
      <c r="E780" s="69" t="s">
        <v>2154</v>
      </c>
      <c r="F780" s="207"/>
      <c r="G780" s="65"/>
      <c r="H780" s="65"/>
      <c r="I780" s="114" t="s">
        <v>3823</v>
      </c>
    </row>
    <row r="781" spans="1:9" x14ac:dyDescent="0.2">
      <c r="A781" s="225" t="s">
        <v>3824</v>
      </c>
      <c r="B781" s="97" t="s">
        <v>3825</v>
      </c>
      <c r="C781" s="347">
        <v>5</v>
      </c>
      <c r="D781" s="350">
        <v>42342</v>
      </c>
      <c r="E781" s="69"/>
      <c r="F781" s="207"/>
      <c r="G781" s="65" t="s">
        <v>2154</v>
      </c>
      <c r="H781" s="65"/>
      <c r="I781" s="97" t="s">
        <v>3826</v>
      </c>
    </row>
    <row r="782" spans="1:9" x14ac:dyDescent="0.2">
      <c r="A782" s="233" t="s">
        <v>3827</v>
      </c>
      <c r="B782" s="240" t="s">
        <v>3828</v>
      </c>
      <c r="C782" s="345">
        <v>38</v>
      </c>
      <c r="D782" s="358">
        <v>42331</v>
      </c>
      <c r="E782" s="359"/>
      <c r="F782" s="209"/>
      <c r="G782" s="199" t="s">
        <v>2154</v>
      </c>
      <c r="H782" s="199"/>
      <c r="I782" s="240" t="s">
        <v>3829</v>
      </c>
    </row>
    <row r="783" spans="1:9" x14ac:dyDescent="0.2">
      <c r="A783" s="372" t="s">
        <v>3830</v>
      </c>
      <c r="B783" s="372" t="s">
        <v>3831</v>
      </c>
      <c r="C783" s="344">
        <v>9</v>
      </c>
      <c r="D783" s="360">
        <v>42325</v>
      </c>
      <c r="E783" s="131"/>
      <c r="F783" s="3"/>
      <c r="G783" s="190"/>
      <c r="H783" s="190" t="s">
        <v>2154</v>
      </c>
      <c r="I783" s="119"/>
    </row>
    <row r="784" spans="1:9" x14ac:dyDescent="0.2">
      <c r="A784" s="364" t="s">
        <v>3832</v>
      </c>
      <c r="B784" s="364" t="s">
        <v>3833</v>
      </c>
      <c r="C784" s="347">
        <v>7</v>
      </c>
      <c r="D784" s="350">
        <v>42320</v>
      </c>
      <c r="E784" s="69"/>
      <c r="F784" s="207"/>
      <c r="G784" s="65"/>
      <c r="H784" s="65" t="s">
        <v>2154</v>
      </c>
      <c r="I784" s="97"/>
    </row>
    <row r="785" spans="1:9" x14ac:dyDescent="0.2">
      <c r="A785" s="97" t="s">
        <v>3834</v>
      </c>
      <c r="B785" s="97" t="s">
        <v>3835</v>
      </c>
      <c r="C785" s="347">
        <v>6</v>
      </c>
      <c r="D785" s="350">
        <v>42320</v>
      </c>
      <c r="E785" s="69"/>
      <c r="F785" s="207" t="s">
        <v>2154</v>
      </c>
      <c r="G785" s="65"/>
      <c r="H785" s="65"/>
      <c r="I785" s="114" t="s">
        <v>3836</v>
      </c>
    </row>
    <row r="786" spans="1:9" x14ac:dyDescent="0.2">
      <c r="A786" s="114" t="s">
        <v>3837</v>
      </c>
      <c r="B786" s="97" t="s">
        <v>3838</v>
      </c>
      <c r="C786" s="347">
        <v>5</v>
      </c>
      <c r="D786" s="350">
        <v>42313</v>
      </c>
      <c r="E786" s="69" t="s">
        <v>2154</v>
      </c>
      <c r="F786" s="207"/>
      <c r="G786" s="65"/>
      <c r="H786" s="65"/>
      <c r="I786" s="97"/>
    </row>
    <row r="787" spans="1:9" x14ac:dyDescent="0.2">
      <c r="A787" s="234" t="s">
        <v>3839</v>
      </c>
      <c r="B787" s="240" t="s">
        <v>3840</v>
      </c>
      <c r="C787" s="345">
        <v>5</v>
      </c>
      <c r="D787" s="358">
        <v>42313</v>
      </c>
      <c r="E787" s="359" t="s">
        <v>2154</v>
      </c>
      <c r="F787" s="209"/>
      <c r="G787" s="199"/>
      <c r="H787" s="199"/>
      <c r="I787" s="240"/>
    </row>
    <row r="788" spans="1:9" x14ac:dyDescent="0.2">
      <c r="A788" s="147" t="s">
        <v>3841</v>
      </c>
      <c r="B788" s="119" t="s">
        <v>3842</v>
      </c>
      <c r="C788" s="344">
        <v>8</v>
      </c>
      <c r="D788" s="360">
        <v>42311</v>
      </c>
      <c r="E788" s="131" t="s">
        <v>2154</v>
      </c>
      <c r="F788" s="3"/>
      <c r="G788" s="190"/>
      <c r="H788" s="190"/>
      <c r="I788" s="119" t="s">
        <v>3843</v>
      </c>
    </row>
    <row r="789" spans="1:9" x14ac:dyDescent="0.2">
      <c r="A789" s="364" t="s">
        <v>3844</v>
      </c>
      <c r="B789" s="364" t="s">
        <v>3845</v>
      </c>
      <c r="C789" s="347">
        <v>5</v>
      </c>
      <c r="D789" s="350">
        <v>42307</v>
      </c>
      <c r="E789" s="69"/>
      <c r="F789" s="207"/>
      <c r="G789" s="65"/>
      <c r="H789" s="65" t="s">
        <v>2154</v>
      </c>
      <c r="I789" s="97"/>
    </row>
    <row r="790" spans="1:9" x14ac:dyDescent="0.2">
      <c r="A790" s="114" t="s">
        <v>3846</v>
      </c>
      <c r="B790" s="97" t="s">
        <v>1529</v>
      </c>
      <c r="C790" s="347">
        <v>5</v>
      </c>
      <c r="D790" s="350">
        <v>42306</v>
      </c>
      <c r="E790" s="69" t="s">
        <v>2154</v>
      </c>
      <c r="F790" s="207"/>
      <c r="G790" s="65"/>
      <c r="H790" s="65"/>
      <c r="I790" s="97" t="s">
        <v>3847</v>
      </c>
    </row>
    <row r="791" spans="1:9" x14ac:dyDescent="0.2">
      <c r="A791" s="97" t="s">
        <v>3848</v>
      </c>
      <c r="B791" s="97" t="s">
        <v>3849</v>
      </c>
      <c r="C791" s="347">
        <v>5</v>
      </c>
      <c r="D791" s="350">
        <v>42306</v>
      </c>
      <c r="E791" s="69" t="s">
        <v>2154</v>
      </c>
      <c r="F791" s="207"/>
      <c r="G791" s="65"/>
      <c r="H791" s="65"/>
      <c r="I791" s="97"/>
    </row>
    <row r="792" spans="1:9" x14ac:dyDescent="0.2">
      <c r="A792" s="392" t="s">
        <v>3850</v>
      </c>
      <c r="B792" s="369" t="s">
        <v>3851</v>
      </c>
      <c r="C792" s="345">
        <v>15</v>
      </c>
      <c r="D792" s="358">
        <v>42306</v>
      </c>
      <c r="E792" s="359"/>
      <c r="F792" s="209"/>
      <c r="G792" s="199"/>
      <c r="H792" s="199" t="s">
        <v>2154</v>
      </c>
      <c r="I792" s="240" t="s">
        <v>3852</v>
      </c>
    </row>
    <row r="793" spans="1:9" x14ac:dyDescent="0.2">
      <c r="A793" s="119" t="s">
        <v>3853</v>
      </c>
      <c r="B793" s="119" t="s">
        <v>3854</v>
      </c>
      <c r="C793" s="344">
        <v>18</v>
      </c>
      <c r="D793" s="360">
        <v>42304</v>
      </c>
      <c r="E793" s="131"/>
      <c r="F793" s="3"/>
      <c r="G793" s="190" t="s">
        <v>2154</v>
      </c>
      <c r="H793" s="190"/>
      <c r="I793" s="186" t="s">
        <v>3855</v>
      </c>
    </row>
    <row r="794" spans="1:9" x14ac:dyDescent="0.2">
      <c r="A794" s="108" t="s">
        <v>3856</v>
      </c>
      <c r="B794" s="108" t="s">
        <v>3857</v>
      </c>
      <c r="C794" s="347">
        <v>6</v>
      </c>
      <c r="D794" s="350">
        <v>42303</v>
      </c>
      <c r="E794" s="69"/>
      <c r="F794" s="207" t="s">
        <v>2154</v>
      </c>
      <c r="G794" s="65"/>
      <c r="H794" s="65"/>
      <c r="I794" s="292" t="s">
        <v>3858</v>
      </c>
    </row>
    <row r="795" spans="1:9" x14ac:dyDescent="0.2">
      <c r="A795" s="97" t="s">
        <v>3859</v>
      </c>
      <c r="B795" s="97" t="s">
        <v>3860</v>
      </c>
      <c r="C795" s="347">
        <v>6</v>
      </c>
      <c r="D795" s="350">
        <v>42303</v>
      </c>
      <c r="E795" s="69"/>
      <c r="F795" s="207" t="s">
        <v>2154</v>
      </c>
      <c r="G795" s="65"/>
      <c r="H795" s="65"/>
      <c r="I795" s="292" t="s">
        <v>3861</v>
      </c>
    </row>
    <row r="796" spans="1:9" x14ac:dyDescent="0.2">
      <c r="A796" s="114" t="s">
        <v>3862</v>
      </c>
      <c r="B796" s="97" t="s">
        <v>3863</v>
      </c>
      <c r="C796" s="347">
        <v>5</v>
      </c>
      <c r="D796" s="350">
        <v>42300</v>
      </c>
      <c r="E796" s="69"/>
      <c r="F796" s="207" t="s">
        <v>2154</v>
      </c>
      <c r="G796" s="65"/>
      <c r="H796" s="65"/>
      <c r="I796" s="292" t="s">
        <v>3861</v>
      </c>
    </row>
    <row r="797" spans="1:9" x14ac:dyDescent="0.2">
      <c r="A797" s="240" t="s">
        <v>3864</v>
      </c>
      <c r="B797" s="240" t="s">
        <v>3865</v>
      </c>
      <c r="C797" s="345">
        <v>5</v>
      </c>
      <c r="D797" s="358">
        <v>42292</v>
      </c>
      <c r="E797" s="359"/>
      <c r="F797" s="209" t="s">
        <v>2154</v>
      </c>
      <c r="G797" s="199"/>
      <c r="H797" s="199"/>
      <c r="I797" s="374" t="s">
        <v>3866</v>
      </c>
    </row>
    <row r="798" spans="1:9" x14ac:dyDescent="0.2">
      <c r="A798" s="119" t="s">
        <v>3867</v>
      </c>
      <c r="B798" s="119" t="s">
        <v>3868</v>
      </c>
      <c r="C798" s="344">
        <v>5</v>
      </c>
      <c r="D798" s="360">
        <v>42284</v>
      </c>
      <c r="E798" s="131"/>
      <c r="F798" s="3"/>
      <c r="G798" s="190" t="s">
        <v>2154</v>
      </c>
      <c r="H798" s="3"/>
      <c r="I798" s="186" t="s">
        <v>3869</v>
      </c>
    </row>
    <row r="799" spans="1:9" x14ac:dyDescent="0.2">
      <c r="A799" s="393" t="s">
        <v>1196</v>
      </c>
      <c r="B799" s="364" t="s">
        <v>1197</v>
      </c>
      <c r="C799" s="347">
        <v>5</v>
      </c>
      <c r="D799" s="350">
        <v>42279</v>
      </c>
      <c r="E799" s="69"/>
      <c r="F799" s="207"/>
      <c r="G799" s="65"/>
      <c r="H799" s="207" t="s">
        <v>2154</v>
      </c>
      <c r="I799" s="191"/>
    </row>
    <row r="800" spans="1:9" x14ac:dyDescent="0.2">
      <c r="A800" s="114" t="s">
        <v>3870</v>
      </c>
      <c r="B800" s="97" t="s">
        <v>3871</v>
      </c>
      <c r="C800" s="347">
        <v>5</v>
      </c>
      <c r="D800" s="350">
        <v>42268</v>
      </c>
      <c r="E800" s="69" t="s">
        <v>2154</v>
      </c>
      <c r="F800" s="207"/>
      <c r="G800" s="65"/>
      <c r="H800" s="207"/>
      <c r="I800" s="191"/>
    </row>
    <row r="801" spans="1:12" x14ac:dyDescent="0.2">
      <c r="A801" s="114" t="s">
        <v>3872</v>
      </c>
      <c r="B801" s="97" t="s">
        <v>1442</v>
      </c>
      <c r="C801" s="347">
        <v>10</v>
      </c>
      <c r="D801" s="350">
        <v>42264</v>
      </c>
      <c r="E801" s="69"/>
      <c r="F801" s="207" t="s">
        <v>2154</v>
      </c>
      <c r="G801" s="65"/>
      <c r="H801" s="207"/>
      <c r="I801" s="292" t="s">
        <v>3873</v>
      </c>
    </row>
    <row r="802" spans="1:12" x14ac:dyDescent="0.2">
      <c r="A802" s="240" t="s">
        <v>3874</v>
      </c>
      <c r="B802" s="240" t="s">
        <v>1381</v>
      </c>
      <c r="C802" s="345">
        <v>5</v>
      </c>
      <c r="D802" s="358">
        <v>42257</v>
      </c>
      <c r="E802" s="359"/>
      <c r="F802" s="209" t="s">
        <v>2154</v>
      </c>
      <c r="G802" s="199"/>
      <c r="H802" s="209"/>
      <c r="I802" s="374" t="s">
        <v>3861</v>
      </c>
    </row>
    <row r="803" spans="1:12" x14ac:dyDescent="0.2">
      <c r="A803" s="125" t="s">
        <v>3875</v>
      </c>
      <c r="B803" s="125" t="s">
        <v>3876</v>
      </c>
      <c r="C803" s="344">
        <v>12</v>
      </c>
      <c r="D803" s="360">
        <v>42249</v>
      </c>
      <c r="E803" s="131"/>
      <c r="F803" s="3" t="s">
        <v>2154</v>
      </c>
      <c r="G803" s="190"/>
      <c r="H803" s="3"/>
      <c r="I803" s="366" t="s">
        <v>3877</v>
      </c>
    </row>
    <row r="804" spans="1:12" x14ac:dyDescent="0.2">
      <c r="A804" s="114" t="s">
        <v>3878</v>
      </c>
      <c r="B804" s="97" t="s">
        <v>3879</v>
      </c>
      <c r="C804" s="347">
        <v>5</v>
      </c>
      <c r="D804" s="350">
        <v>42249</v>
      </c>
      <c r="E804" s="69"/>
      <c r="F804" s="207" t="s">
        <v>2154</v>
      </c>
      <c r="G804" s="65"/>
      <c r="H804" s="207"/>
      <c r="I804" s="292" t="s">
        <v>3880</v>
      </c>
    </row>
    <row r="805" spans="1:12" x14ac:dyDescent="0.2">
      <c r="A805" s="97" t="s">
        <v>3881</v>
      </c>
      <c r="B805" s="97" t="s">
        <v>3882</v>
      </c>
      <c r="C805" s="347">
        <v>10</v>
      </c>
      <c r="D805" s="350">
        <v>42248</v>
      </c>
      <c r="E805" s="69"/>
      <c r="F805" s="207"/>
      <c r="G805" s="65" t="s">
        <v>2154</v>
      </c>
      <c r="H805" s="207"/>
      <c r="I805" s="191" t="s">
        <v>3883</v>
      </c>
    </row>
    <row r="806" spans="1:12" x14ac:dyDescent="0.2">
      <c r="A806" s="364" t="s">
        <v>3884</v>
      </c>
      <c r="B806" s="364" t="s">
        <v>3885</v>
      </c>
      <c r="C806" s="347">
        <v>6</v>
      </c>
      <c r="D806" s="350">
        <v>42247</v>
      </c>
      <c r="E806" s="69"/>
      <c r="F806" s="207"/>
      <c r="G806" s="65"/>
      <c r="H806" s="207" t="s">
        <v>2154</v>
      </c>
      <c r="I806" s="191"/>
    </row>
    <row r="807" spans="1:12" x14ac:dyDescent="0.2">
      <c r="A807" s="369" t="s">
        <v>3886</v>
      </c>
      <c r="B807" s="369" t="s">
        <v>3887</v>
      </c>
      <c r="C807" s="345">
        <v>6</v>
      </c>
      <c r="D807" s="358">
        <v>42247</v>
      </c>
      <c r="E807" s="359"/>
      <c r="F807" s="209"/>
      <c r="G807" s="199"/>
      <c r="H807" s="209" t="s">
        <v>2154</v>
      </c>
      <c r="I807" s="206"/>
      <c r="K807" s="55"/>
      <c r="L807" s="55"/>
    </row>
    <row r="808" spans="1:12" x14ac:dyDescent="0.2">
      <c r="A808" s="372" t="s">
        <v>3888</v>
      </c>
      <c r="B808" s="372" t="s">
        <v>1404</v>
      </c>
      <c r="C808" s="344">
        <v>5</v>
      </c>
      <c r="D808" s="360">
        <v>42247</v>
      </c>
      <c r="E808" s="131"/>
      <c r="F808" s="3"/>
      <c r="G808" s="190"/>
      <c r="H808" s="190" t="s">
        <v>2154</v>
      </c>
      <c r="I808" s="119"/>
    </row>
    <row r="809" spans="1:12" x14ac:dyDescent="0.2">
      <c r="A809" s="97" t="s">
        <v>3889</v>
      </c>
      <c r="B809" s="97" t="s">
        <v>3890</v>
      </c>
      <c r="C809" s="347">
        <v>8</v>
      </c>
      <c r="D809" s="350">
        <v>42242</v>
      </c>
      <c r="E809" s="69"/>
      <c r="F809" s="207"/>
      <c r="G809" s="65" t="s">
        <v>2154</v>
      </c>
      <c r="H809" s="65"/>
      <c r="I809" s="97" t="s">
        <v>3891</v>
      </c>
    </row>
    <row r="810" spans="1:12" x14ac:dyDescent="0.2">
      <c r="A810" s="97" t="s">
        <v>3892</v>
      </c>
      <c r="B810" s="97" t="s">
        <v>3893</v>
      </c>
      <c r="C810" s="347">
        <v>5</v>
      </c>
      <c r="D810" s="350">
        <v>42234</v>
      </c>
      <c r="E810" s="69"/>
      <c r="F810" s="207"/>
      <c r="G810" s="65" t="s">
        <v>2154</v>
      </c>
      <c r="H810" s="65"/>
      <c r="I810" s="114" t="s">
        <v>3894</v>
      </c>
    </row>
    <row r="811" spans="1:12" x14ac:dyDescent="0.2">
      <c r="A811" s="364" t="s">
        <v>3895</v>
      </c>
      <c r="B811" s="364" t="s">
        <v>3896</v>
      </c>
      <c r="C811" s="347">
        <v>5</v>
      </c>
      <c r="D811" s="350">
        <v>42223</v>
      </c>
      <c r="E811" s="69"/>
      <c r="F811" s="207"/>
      <c r="G811" s="65"/>
      <c r="H811" s="65" t="s">
        <v>2154</v>
      </c>
      <c r="I811" s="97"/>
    </row>
    <row r="812" spans="1:12" x14ac:dyDescent="0.2">
      <c r="A812" s="392" t="s">
        <v>3897</v>
      </c>
      <c r="B812" s="369" t="s">
        <v>3898</v>
      </c>
      <c r="C812" s="345">
        <v>14</v>
      </c>
      <c r="D812" s="358">
        <v>42222</v>
      </c>
      <c r="E812" s="359"/>
      <c r="F812" s="209"/>
      <c r="G812" s="199"/>
      <c r="H812" s="199" t="s">
        <v>2154</v>
      </c>
      <c r="I812" s="240"/>
    </row>
    <row r="813" spans="1:12" x14ac:dyDescent="0.2">
      <c r="A813" s="372" t="s">
        <v>3899</v>
      </c>
      <c r="B813" s="372" t="s">
        <v>3900</v>
      </c>
      <c r="C813" s="344">
        <v>10</v>
      </c>
      <c r="D813" s="360">
        <v>42217</v>
      </c>
      <c r="E813" s="131"/>
      <c r="F813" s="3"/>
      <c r="G813" s="190"/>
      <c r="H813" s="190" t="s">
        <v>2154</v>
      </c>
      <c r="I813" s="366"/>
    </row>
    <row r="814" spans="1:12" x14ac:dyDescent="0.2">
      <c r="A814" s="97" t="s">
        <v>3901</v>
      </c>
      <c r="B814" s="97" t="s">
        <v>3902</v>
      </c>
      <c r="C814" s="347">
        <v>7</v>
      </c>
      <c r="D814" s="350">
        <v>42217</v>
      </c>
      <c r="E814" s="69"/>
      <c r="F814" s="207"/>
      <c r="G814" s="65" t="s">
        <v>2154</v>
      </c>
      <c r="H814" s="65"/>
      <c r="I814" s="292" t="s">
        <v>3903</v>
      </c>
    </row>
    <row r="815" spans="1:12" x14ac:dyDescent="0.2">
      <c r="A815" s="364" t="s">
        <v>3904</v>
      </c>
      <c r="B815" s="364" t="s">
        <v>3905</v>
      </c>
      <c r="C815" s="347">
        <v>22</v>
      </c>
      <c r="D815" s="350">
        <v>42217</v>
      </c>
      <c r="E815" s="69"/>
      <c r="F815" s="207"/>
      <c r="G815" s="65"/>
      <c r="H815" s="65" t="s">
        <v>2154</v>
      </c>
      <c r="I815" s="191" t="s">
        <v>3906</v>
      </c>
    </row>
    <row r="816" spans="1:12" x14ac:dyDescent="0.2">
      <c r="A816" s="114" t="s">
        <v>3907</v>
      </c>
      <c r="B816" s="97" t="s">
        <v>3908</v>
      </c>
      <c r="C816" s="347">
        <v>5</v>
      </c>
      <c r="D816" s="350">
        <v>42217</v>
      </c>
      <c r="E816" s="69"/>
      <c r="F816" s="207"/>
      <c r="G816" s="65" t="s">
        <v>2154</v>
      </c>
      <c r="H816" s="65"/>
      <c r="I816" s="191" t="s">
        <v>3909</v>
      </c>
    </row>
    <row r="817" spans="1:9" x14ac:dyDescent="0.2">
      <c r="A817" s="240" t="s">
        <v>3910</v>
      </c>
      <c r="B817" s="240" t="s">
        <v>3911</v>
      </c>
      <c r="C817" s="345">
        <v>6</v>
      </c>
      <c r="D817" s="358">
        <v>42215</v>
      </c>
      <c r="E817" s="359" t="s">
        <v>2154</v>
      </c>
      <c r="F817" s="209"/>
      <c r="G817" s="199"/>
      <c r="H817" s="199"/>
      <c r="I817" s="240" t="s">
        <v>3843</v>
      </c>
    </row>
    <row r="818" spans="1:9" x14ac:dyDescent="0.2">
      <c r="A818" s="119" t="s">
        <v>2244</v>
      </c>
      <c r="B818" s="119" t="s">
        <v>2245</v>
      </c>
      <c r="C818" s="344">
        <v>8</v>
      </c>
      <c r="D818" s="360">
        <v>42214</v>
      </c>
      <c r="E818" s="131"/>
      <c r="F818" s="3"/>
      <c r="G818" s="190"/>
      <c r="H818" s="190" t="s">
        <v>2154</v>
      </c>
      <c r="I818" s="366" t="s">
        <v>3912</v>
      </c>
    </row>
    <row r="819" spans="1:9" x14ac:dyDescent="0.2">
      <c r="A819" s="97" t="s">
        <v>3913</v>
      </c>
      <c r="B819" s="97" t="s">
        <v>3914</v>
      </c>
      <c r="C819" s="347">
        <v>8</v>
      </c>
      <c r="D819" s="350">
        <v>42167</v>
      </c>
      <c r="E819" s="69"/>
      <c r="F819" s="207"/>
      <c r="G819" s="65" t="s">
        <v>2154</v>
      </c>
      <c r="H819" s="65"/>
      <c r="I819" s="191" t="s">
        <v>3915</v>
      </c>
    </row>
    <row r="820" spans="1:9" x14ac:dyDescent="0.2">
      <c r="A820" s="393" t="s">
        <v>3916</v>
      </c>
      <c r="B820" s="364" t="s">
        <v>3917</v>
      </c>
      <c r="C820" s="347">
        <v>5</v>
      </c>
      <c r="D820" s="350">
        <v>42139</v>
      </c>
      <c r="E820" s="69"/>
      <c r="F820" s="207"/>
      <c r="G820" s="65"/>
      <c r="H820" s="65" t="s">
        <v>2154</v>
      </c>
      <c r="I820" s="191"/>
    </row>
    <row r="821" spans="1:9" x14ac:dyDescent="0.2">
      <c r="A821" s="393" t="s">
        <v>3918</v>
      </c>
      <c r="B821" s="364" t="s">
        <v>3919</v>
      </c>
      <c r="C821" s="347">
        <v>5</v>
      </c>
      <c r="D821" s="350">
        <v>42139</v>
      </c>
      <c r="E821" s="69"/>
      <c r="F821" s="207"/>
      <c r="G821" s="65"/>
      <c r="H821" s="65" t="s">
        <v>2154</v>
      </c>
      <c r="I821" s="191"/>
    </row>
    <row r="822" spans="1:9" x14ac:dyDescent="0.2">
      <c r="A822" s="392" t="s">
        <v>3920</v>
      </c>
      <c r="B822" s="369" t="s">
        <v>3921</v>
      </c>
      <c r="C822" s="345">
        <v>5</v>
      </c>
      <c r="D822" s="358">
        <v>42117</v>
      </c>
      <c r="E822" s="359"/>
      <c r="F822" s="209"/>
      <c r="G822" s="199"/>
      <c r="H822" s="199" t="s">
        <v>2154</v>
      </c>
      <c r="I822" s="374"/>
    </row>
    <row r="823" spans="1:9" x14ac:dyDescent="0.2">
      <c r="A823" s="372" t="s">
        <v>3922</v>
      </c>
      <c r="B823" s="372" t="s">
        <v>3923</v>
      </c>
      <c r="C823" s="344">
        <v>5</v>
      </c>
      <c r="D823" s="360">
        <v>42117</v>
      </c>
      <c r="E823" s="131"/>
      <c r="F823" s="3"/>
      <c r="G823" s="190"/>
      <c r="H823" s="190" t="s">
        <v>2154</v>
      </c>
      <c r="I823" s="186"/>
    </row>
    <row r="824" spans="1:9" x14ac:dyDescent="0.2">
      <c r="A824" s="393" t="s">
        <v>3924</v>
      </c>
      <c r="B824" s="364" t="s">
        <v>3925</v>
      </c>
      <c r="C824" s="347">
        <v>14</v>
      </c>
      <c r="D824" s="350">
        <v>42117</v>
      </c>
      <c r="E824" s="69"/>
      <c r="F824" s="207"/>
      <c r="G824" s="65"/>
      <c r="H824" s="65" t="s">
        <v>2154</v>
      </c>
      <c r="I824" s="191"/>
    </row>
    <row r="825" spans="1:9" x14ac:dyDescent="0.2">
      <c r="A825" s="364" t="s">
        <v>3926</v>
      </c>
      <c r="B825" s="364" t="s">
        <v>3927</v>
      </c>
      <c r="C825" s="347">
        <v>14</v>
      </c>
      <c r="D825" s="350">
        <v>42094</v>
      </c>
      <c r="E825" s="69"/>
      <c r="F825" s="207"/>
      <c r="G825" s="65"/>
      <c r="H825" s="65" t="s">
        <v>2154</v>
      </c>
      <c r="I825" s="191"/>
    </row>
    <row r="826" spans="1:9" x14ac:dyDescent="0.2">
      <c r="A826" s="114" t="s">
        <v>3928</v>
      </c>
      <c r="B826" s="97" t="s">
        <v>3929</v>
      </c>
      <c r="C826" s="347">
        <v>14</v>
      </c>
      <c r="D826" s="350">
        <v>42080</v>
      </c>
      <c r="E826" s="69" t="s">
        <v>2154</v>
      </c>
      <c r="F826" s="207"/>
      <c r="G826" s="65"/>
      <c r="H826" s="65"/>
      <c r="I826" s="292" t="s">
        <v>3930</v>
      </c>
    </row>
    <row r="827" spans="1:9" x14ac:dyDescent="0.2">
      <c r="A827" s="240" t="s">
        <v>3931</v>
      </c>
      <c r="B827" s="240" t="s">
        <v>3932</v>
      </c>
      <c r="C827" s="345">
        <v>6</v>
      </c>
      <c r="D827" s="358">
        <v>42074</v>
      </c>
      <c r="E827" s="359"/>
      <c r="F827" s="209"/>
      <c r="G827" s="199" t="s">
        <v>2154</v>
      </c>
      <c r="H827" s="199"/>
      <c r="I827" s="206" t="s">
        <v>3933</v>
      </c>
    </row>
    <row r="828" spans="1:9" x14ac:dyDescent="0.2">
      <c r="A828" s="119" t="s">
        <v>3934</v>
      </c>
      <c r="B828" s="119" t="s">
        <v>3935</v>
      </c>
      <c r="C828" s="344">
        <v>5</v>
      </c>
      <c r="D828" s="360">
        <v>42067</v>
      </c>
      <c r="E828" s="131" t="s">
        <v>2154</v>
      </c>
      <c r="F828" s="3"/>
      <c r="G828" s="190"/>
      <c r="H828" s="190"/>
      <c r="I828" s="186"/>
    </row>
    <row r="829" spans="1:9" x14ac:dyDescent="0.2">
      <c r="A829" s="97" t="s">
        <v>3936</v>
      </c>
      <c r="B829" s="97" t="s">
        <v>3937</v>
      </c>
      <c r="C829" s="347">
        <v>5</v>
      </c>
      <c r="D829" s="350">
        <v>42061</v>
      </c>
      <c r="E829" s="69" t="s">
        <v>2154</v>
      </c>
      <c r="F829" s="207"/>
      <c r="G829" s="65"/>
      <c r="H829" s="65"/>
      <c r="I829" s="191" t="s">
        <v>3843</v>
      </c>
    </row>
    <row r="830" spans="1:9" x14ac:dyDescent="0.2">
      <c r="A830" s="97" t="s">
        <v>3938</v>
      </c>
      <c r="B830" s="97" t="s">
        <v>3939</v>
      </c>
      <c r="C830" s="347">
        <v>7</v>
      </c>
      <c r="D830" s="350">
        <v>42052</v>
      </c>
      <c r="E830" s="69" t="s">
        <v>2154</v>
      </c>
      <c r="F830" s="207"/>
      <c r="G830" s="65"/>
      <c r="H830" s="65"/>
      <c r="I830" s="191" t="s">
        <v>3940</v>
      </c>
    </row>
    <row r="831" spans="1:9" x14ac:dyDescent="0.2">
      <c r="A831" s="129" t="s">
        <v>3941</v>
      </c>
      <c r="B831" s="129" t="s">
        <v>3942</v>
      </c>
      <c r="C831" s="347">
        <v>5</v>
      </c>
      <c r="D831" s="350">
        <v>42046</v>
      </c>
      <c r="E831" s="69" t="s">
        <v>2154</v>
      </c>
      <c r="F831" s="207"/>
      <c r="G831" s="65"/>
      <c r="H831" s="65"/>
      <c r="I831" s="191" t="s">
        <v>3943</v>
      </c>
    </row>
    <row r="832" spans="1:9" x14ac:dyDescent="0.2">
      <c r="A832" s="240" t="s">
        <v>3944</v>
      </c>
      <c r="B832" s="240" t="s">
        <v>3945</v>
      </c>
      <c r="C832" s="345">
        <v>8</v>
      </c>
      <c r="D832" s="358">
        <v>42037</v>
      </c>
      <c r="E832" s="359" t="s">
        <v>2154</v>
      </c>
      <c r="F832" s="209"/>
      <c r="G832" s="199"/>
      <c r="H832" s="199"/>
      <c r="I832" s="206" t="s">
        <v>3843</v>
      </c>
    </row>
    <row r="833" spans="1:9" x14ac:dyDescent="0.2">
      <c r="A833" s="119" t="s">
        <v>3946</v>
      </c>
      <c r="B833" s="119" t="s">
        <v>3947</v>
      </c>
      <c r="C833" s="344">
        <v>38</v>
      </c>
      <c r="D833" s="360">
        <v>42037</v>
      </c>
      <c r="E833" s="131"/>
      <c r="F833" s="3"/>
      <c r="G833" s="190" t="s">
        <v>2154</v>
      </c>
      <c r="H833" s="190"/>
      <c r="I833" s="186" t="s">
        <v>3948</v>
      </c>
    </row>
    <row r="834" spans="1:9" x14ac:dyDescent="0.2">
      <c r="A834" s="114" t="s">
        <v>3949</v>
      </c>
      <c r="B834" s="97" t="s">
        <v>3950</v>
      </c>
      <c r="C834" s="347">
        <v>5</v>
      </c>
      <c r="D834" s="350">
        <v>42037</v>
      </c>
      <c r="E834" s="69"/>
      <c r="F834" s="207"/>
      <c r="G834" s="65" t="s">
        <v>2154</v>
      </c>
      <c r="H834" s="65"/>
      <c r="I834" s="292" t="s">
        <v>3951</v>
      </c>
    </row>
    <row r="835" spans="1:9" x14ac:dyDescent="0.2">
      <c r="A835" s="97" t="s">
        <v>3952</v>
      </c>
      <c r="B835" s="97" t="s">
        <v>3953</v>
      </c>
      <c r="C835" s="347">
        <v>10</v>
      </c>
      <c r="D835" s="350">
        <v>42037</v>
      </c>
      <c r="E835" s="69"/>
      <c r="F835" s="207"/>
      <c r="G835" s="65" t="s">
        <v>2154</v>
      </c>
      <c r="H835" s="65"/>
      <c r="I835" s="292" t="s">
        <v>3954</v>
      </c>
    </row>
    <row r="836" spans="1:9" x14ac:dyDescent="0.2">
      <c r="A836" s="97" t="s">
        <v>3955</v>
      </c>
      <c r="B836" s="97" t="s">
        <v>3625</v>
      </c>
      <c r="C836" s="347">
        <v>10</v>
      </c>
      <c r="D836" s="350">
        <v>42037</v>
      </c>
      <c r="E836" s="69"/>
      <c r="F836" s="207"/>
      <c r="G836" s="65" t="s">
        <v>2154</v>
      </c>
      <c r="H836" s="65"/>
      <c r="I836" s="191" t="s">
        <v>3956</v>
      </c>
    </row>
    <row r="837" spans="1:9" x14ac:dyDescent="0.2">
      <c r="A837" s="240" t="s">
        <v>3957</v>
      </c>
      <c r="B837" s="240" t="s">
        <v>3958</v>
      </c>
      <c r="C837" s="345">
        <v>8</v>
      </c>
      <c r="D837" s="358">
        <v>42032</v>
      </c>
      <c r="E837" s="359"/>
      <c r="F837" s="209"/>
      <c r="G837" s="199" t="s">
        <v>2154</v>
      </c>
      <c r="H837" s="199"/>
      <c r="I837" s="206" t="s">
        <v>3959</v>
      </c>
    </row>
    <row r="838" spans="1:9" x14ac:dyDescent="0.2">
      <c r="A838" s="119" t="s">
        <v>3960</v>
      </c>
      <c r="B838" s="119" t="s">
        <v>3961</v>
      </c>
      <c r="C838" s="344">
        <v>6</v>
      </c>
      <c r="D838" s="360">
        <v>42008</v>
      </c>
      <c r="E838" s="131"/>
      <c r="F838" s="3" t="s">
        <v>2154</v>
      </c>
      <c r="G838" s="190"/>
      <c r="H838" s="190"/>
      <c r="I838" s="366" t="s">
        <v>3962</v>
      </c>
    </row>
    <row r="839" spans="1:9" x14ac:dyDescent="0.2">
      <c r="A839" s="97" t="s">
        <v>3963</v>
      </c>
      <c r="B839" s="97" t="s">
        <v>3964</v>
      </c>
      <c r="C839" s="347">
        <v>6</v>
      </c>
      <c r="D839" s="350">
        <v>42006</v>
      </c>
      <c r="E839" s="69" t="s">
        <v>2154</v>
      </c>
      <c r="F839" s="207"/>
      <c r="G839" s="65"/>
      <c r="H839" s="65"/>
      <c r="I839" s="191" t="s">
        <v>3940</v>
      </c>
    </row>
    <row r="840" spans="1:9" x14ac:dyDescent="0.2">
      <c r="A840" s="97" t="s">
        <v>3965</v>
      </c>
      <c r="B840" s="97" t="s">
        <v>3966</v>
      </c>
      <c r="C840" s="347">
        <v>6</v>
      </c>
      <c r="D840" s="350">
        <v>41985</v>
      </c>
      <c r="E840" s="69"/>
      <c r="F840" s="207" t="s">
        <v>2154</v>
      </c>
      <c r="G840" s="65"/>
      <c r="H840" s="65"/>
      <c r="I840" s="292" t="s">
        <v>3967</v>
      </c>
    </row>
    <row r="841" spans="1:9" x14ac:dyDescent="0.2">
      <c r="A841" s="97" t="s">
        <v>3968</v>
      </c>
      <c r="B841" s="97" t="s">
        <v>3969</v>
      </c>
      <c r="C841" s="347">
        <v>9</v>
      </c>
      <c r="D841" s="350">
        <v>41985</v>
      </c>
      <c r="E841" s="69"/>
      <c r="F841" s="207"/>
      <c r="G841" s="65" t="s">
        <v>2154</v>
      </c>
      <c r="H841" s="65"/>
      <c r="I841" s="191" t="s">
        <v>3970</v>
      </c>
    </row>
    <row r="842" spans="1:9" x14ac:dyDescent="0.2">
      <c r="A842" s="369" t="s">
        <v>3971</v>
      </c>
      <c r="B842" s="369" t="s">
        <v>3972</v>
      </c>
      <c r="C842" s="345">
        <v>11</v>
      </c>
      <c r="D842" s="358">
        <v>41984</v>
      </c>
      <c r="E842" s="359"/>
      <c r="F842" s="209"/>
      <c r="G842" s="199"/>
      <c r="H842" s="199" t="s">
        <v>2154</v>
      </c>
      <c r="I842" s="206"/>
    </row>
    <row r="843" spans="1:9" x14ac:dyDescent="0.2">
      <c r="A843" s="132" t="s">
        <v>3973</v>
      </c>
      <c r="B843" s="132" t="s">
        <v>3974</v>
      </c>
      <c r="C843" s="344">
        <v>5</v>
      </c>
      <c r="D843" s="360">
        <v>41981</v>
      </c>
      <c r="E843" s="394" t="s">
        <v>2154</v>
      </c>
      <c r="F843" s="3"/>
      <c r="G843" s="190"/>
      <c r="H843" s="190"/>
      <c r="I843" s="367" t="s">
        <v>3975</v>
      </c>
    </row>
    <row r="844" spans="1:9" x14ac:dyDescent="0.2">
      <c r="A844" s="122" t="s">
        <v>3976</v>
      </c>
      <c r="B844" s="108" t="s">
        <v>2480</v>
      </c>
      <c r="C844" s="347">
        <v>5</v>
      </c>
      <c r="D844" s="350">
        <v>41978</v>
      </c>
      <c r="E844" s="69"/>
      <c r="F844" s="207" t="s">
        <v>2154</v>
      </c>
      <c r="G844" s="65"/>
      <c r="H844" s="65"/>
      <c r="I844" s="292" t="s">
        <v>3977</v>
      </c>
    </row>
    <row r="845" spans="1:9" x14ac:dyDescent="0.2">
      <c r="A845" s="97" t="s">
        <v>3978</v>
      </c>
      <c r="B845" s="97" t="s">
        <v>3979</v>
      </c>
      <c r="C845" s="347">
        <v>6</v>
      </c>
      <c r="D845" s="350">
        <v>41969</v>
      </c>
      <c r="E845" s="69"/>
      <c r="F845" s="207"/>
      <c r="G845" s="65" t="s">
        <v>2154</v>
      </c>
      <c r="H845" s="65"/>
      <c r="I845" s="292" t="s">
        <v>3980</v>
      </c>
    </row>
    <row r="846" spans="1:9" x14ac:dyDescent="0.2">
      <c r="A846" s="97" t="s">
        <v>3981</v>
      </c>
      <c r="B846" s="97" t="s">
        <v>3982</v>
      </c>
      <c r="C846" s="347">
        <v>18</v>
      </c>
      <c r="D846" s="350">
        <v>41969</v>
      </c>
      <c r="E846" s="69"/>
      <c r="F846" s="207"/>
      <c r="G846" s="65" t="s">
        <v>2154</v>
      </c>
      <c r="H846" s="2"/>
      <c r="I846" s="114" t="s">
        <v>3980</v>
      </c>
    </row>
    <row r="847" spans="1:9" x14ac:dyDescent="0.2">
      <c r="A847" s="97" t="s">
        <v>3983</v>
      </c>
      <c r="B847" s="97" t="s">
        <v>3984</v>
      </c>
      <c r="C847" s="347">
        <v>5</v>
      </c>
      <c r="D847" s="350">
        <v>41969</v>
      </c>
      <c r="E847" s="69" t="s">
        <v>2154</v>
      </c>
      <c r="F847" s="207"/>
      <c r="G847" s="65"/>
      <c r="H847" s="65"/>
      <c r="I847" s="292"/>
    </row>
    <row r="848" spans="1:9" x14ac:dyDescent="0.2">
      <c r="A848" s="234" t="s">
        <v>3985</v>
      </c>
      <c r="B848" s="240" t="s">
        <v>3986</v>
      </c>
      <c r="C848" s="345">
        <v>5</v>
      </c>
      <c r="D848" s="358">
        <v>41967</v>
      </c>
      <c r="E848" s="359" t="s">
        <v>2154</v>
      </c>
      <c r="F848" s="209"/>
      <c r="G848" s="199"/>
      <c r="H848" s="199"/>
      <c r="I848" s="292"/>
    </row>
    <row r="849" spans="1:12" x14ac:dyDescent="0.2">
      <c r="A849" s="119" t="s">
        <v>3987</v>
      </c>
      <c r="B849" s="119" t="s">
        <v>3988</v>
      </c>
      <c r="C849" s="344">
        <v>6</v>
      </c>
      <c r="D849" s="360">
        <v>41949</v>
      </c>
      <c r="E849" s="131"/>
      <c r="F849" s="3" t="s">
        <v>2154</v>
      </c>
      <c r="G849" s="190"/>
      <c r="H849" s="121"/>
      <c r="I849" s="147" t="s">
        <v>3989</v>
      </c>
    </row>
    <row r="850" spans="1:12" x14ac:dyDescent="0.2">
      <c r="A850" s="97" t="s">
        <v>3990</v>
      </c>
      <c r="B850" s="97" t="s">
        <v>3991</v>
      </c>
      <c r="C850" s="347">
        <v>8</v>
      </c>
      <c r="D850" s="350">
        <v>41943</v>
      </c>
      <c r="E850" s="69"/>
      <c r="F850" s="207" t="s">
        <v>2154</v>
      </c>
      <c r="G850" s="65"/>
      <c r="H850" s="2"/>
      <c r="I850" s="114" t="s">
        <v>3992</v>
      </c>
      <c r="K850" s="55"/>
      <c r="L850" s="55"/>
    </row>
    <row r="851" spans="1:12" x14ac:dyDescent="0.2">
      <c r="A851" s="130" t="s">
        <v>3993</v>
      </c>
      <c r="B851" s="129" t="s">
        <v>3994</v>
      </c>
      <c r="C851" s="347">
        <v>5</v>
      </c>
      <c r="D851" s="350">
        <v>41941</v>
      </c>
      <c r="E851" s="69" t="s">
        <v>2154</v>
      </c>
      <c r="F851" s="207"/>
      <c r="G851" s="65"/>
      <c r="H851" s="2"/>
      <c r="I851" s="114" t="s">
        <v>3995</v>
      </c>
    </row>
    <row r="852" spans="1:12" x14ac:dyDescent="0.2">
      <c r="A852" s="240" t="s">
        <v>3996</v>
      </c>
      <c r="B852" s="240" t="s">
        <v>3997</v>
      </c>
      <c r="C852" s="345">
        <v>6</v>
      </c>
      <c r="D852" s="358">
        <v>41935</v>
      </c>
      <c r="E852" s="359"/>
      <c r="F852" s="209" t="s">
        <v>2154</v>
      </c>
      <c r="G852" s="199"/>
      <c r="H852" s="198"/>
      <c r="I852" s="234" t="s">
        <v>3989</v>
      </c>
    </row>
    <row r="853" spans="1:12" x14ac:dyDescent="0.2">
      <c r="A853" s="147" t="s">
        <v>3998</v>
      </c>
      <c r="B853" s="119" t="s">
        <v>3999</v>
      </c>
      <c r="C853" s="344">
        <v>32</v>
      </c>
      <c r="D853" s="360">
        <v>41933</v>
      </c>
      <c r="E853" s="131" t="s">
        <v>2154</v>
      </c>
      <c r="F853" s="3"/>
      <c r="G853" s="190"/>
      <c r="H853" s="190"/>
      <c r="I853" s="292" t="s">
        <v>4000</v>
      </c>
    </row>
    <row r="854" spans="1:12" x14ac:dyDescent="0.2">
      <c r="A854" s="97" t="s">
        <v>4001</v>
      </c>
      <c r="B854" s="97" t="s">
        <v>4002</v>
      </c>
      <c r="C854" s="347">
        <v>60</v>
      </c>
      <c r="D854" s="350">
        <v>41928</v>
      </c>
      <c r="E854" s="69"/>
      <c r="F854" s="207" t="s">
        <v>2154</v>
      </c>
      <c r="G854" s="65"/>
      <c r="H854" s="65"/>
      <c r="I854" s="292" t="s">
        <v>4003</v>
      </c>
    </row>
    <row r="855" spans="1:12" x14ac:dyDescent="0.2">
      <c r="A855" s="114" t="s">
        <v>4004</v>
      </c>
      <c r="B855" s="97" t="s">
        <v>4005</v>
      </c>
      <c r="C855" s="347">
        <v>6</v>
      </c>
      <c r="D855" s="350">
        <v>41928</v>
      </c>
      <c r="E855" s="69"/>
      <c r="F855" s="207"/>
      <c r="G855" s="65" t="s">
        <v>2154</v>
      </c>
      <c r="H855" s="65"/>
      <c r="I855" s="292" t="s">
        <v>4006</v>
      </c>
    </row>
    <row r="856" spans="1:12" x14ac:dyDescent="0.2">
      <c r="A856" s="97" t="s">
        <v>4007</v>
      </c>
      <c r="B856" s="97" t="s">
        <v>4008</v>
      </c>
      <c r="C856" s="347">
        <v>10</v>
      </c>
      <c r="D856" s="350">
        <v>41918</v>
      </c>
      <c r="E856" s="69"/>
      <c r="F856" s="207" t="s">
        <v>2154</v>
      </c>
      <c r="G856" s="65"/>
      <c r="H856" s="65"/>
      <c r="I856" s="292" t="s">
        <v>3989</v>
      </c>
    </row>
    <row r="857" spans="1:12" x14ac:dyDescent="0.2">
      <c r="A857" s="234" t="s">
        <v>4009</v>
      </c>
      <c r="B857" s="240" t="s">
        <v>4010</v>
      </c>
      <c r="C857" s="345">
        <v>8</v>
      </c>
      <c r="D857" s="358">
        <v>41904</v>
      </c>
      <c r="E857" s="359" t="s">
        <v>2154</v>
      </c>
      <c r="F857" s="209"/>
      <c r="G857" s="199"/>
      <c r="H857" s="199"/>
      <c r="I857" s="374"/>
    </row>
    <row r="858" spans="1:12" x14ac:dyDescent="0.2">
      <c r="A858" s="119" t="s">
        <v>4011</v>
      </c>
      <c r="B858" s="119" t="s">
        <v>4012</v>
      </c>
      <c r="C858" s="344">
        <v>5</v>
      </c>
      <c r="D858" s="360">
        <v>41904</v>
      </c>
      <c r="E858" s="131" t="s">
        <v>2154</v>
      </c>
      <c r="F858" s="3"/>
      <c r="G858" s="190"/>
      <c r="H858" s="190"/>
      <c r="I858" s="366"/>
    </row>
    <row r="859" spans="1:12" x14ac:dyDescent="0.2">
      <c r="A859" s="364" t="s">
        <v>4013</v>
      </c>
      <c r="B859" s="364" t="s">
        <v>4014</v>
      </c>
      <c r="C859" s="347">
        <v>5</v>
      </c>
      <c r="D859" s="350">
        <v>41898</v>
      </c>
      <c r="E859" s="69"/>
      <c r="F859" s="207"/>
      <c r="G859" s="65"/>
      <c r="H859" s="65" t="s">
        <v>2154</v>
      </c>
      <c r="I859" s="292"/>
    </row>
    <row r="860" spans="1:12" x14ac:dyDescent="0.2">
      <c r="A860" s="364" t="s">
        <v>4015</v>
      </c>
      <c r="B860" s="364" t="s">
        <v>4016</v>
      </c>
      <c r="C860" s="347">
        <v>9</v>
      </c>
      <c r="D860" s="350">
        <v>41898</v>
      </c>
      <c r="E860" s="69"/>
      <c r="F860" s="207"/>
      <c r="G860" s="65"/>
      <c r="H860" s="65" t="s">
        <v>2154</v>
      </c>
      <c r="I860" s="292"/>
    </row>
    <row r="861" spans="1:12" x14ac:dyDescent="0.2">
      <c r="A861" s="114" t="s">
        <v>4017</v>
      </c>
      <c r="B861" s="97" t="s">
        <v>4018</v>
      </c>
      <c r="C861" s="347">
        <v>11</v>
      </c>
      <c r="D861" s="350">
        <v>41898</v>
      </c>
      <c r="E861" s="69"/>
      <c r="F861" s="207"/>
      <c r="G861" s="65" t="s">
        <v>2154</v>
      </c>
      <c r="H861" s="65"/>
      <c r="I861" s="292" t="s">
        <v>4019</v>
      </c>
    </row>
    <row r="862" spans="1:12" x14ac:dyDescent="0.2">
      <c r="A862" s="378" t="s">
        <v>4020</v>
      </c>
      <c r="B862" s="378" t="s">
        <v>2450</v>
      </c>
      <c r="C862" s="345">
        <v>10</v>
      </c>
      <c r="D862" s="358">
        <v>41894</v>
      </c>
      <c r="E862" s="359"/>
      <c r="F862" s="209" t="s">
        <v>2154</v>
      </c>
      <c r="G862" s="199"/>
      <c r="H862" s="199"/>
      <c r="I862" s="374" t="s">
        <v>4021</v>
      </c>
    </row>
    <row r="863" spans="1:12" x14ac:dyDescent="0.2">
      <c r="A863" s="119" t="s">
        <v>4022</v>
      </c>
      <c r="B863" s="119" t="s">
        <v>4023</v>
      </c>
      <c r="C863" s="344">
        <v>11</v>
      </c>
      <c r="D863" s="360">
        <v>41885</v>
      </c>
      <c r="E863" s="131"/>
      <c r="F863" s="3" t="s">
        <v>2154</v>
      </c>
      <c r="G863" s="190"/>
      <c r="H863" s="190"/>
      <c r="I863" s="147" t="s">
        <v>4024</v>
      </c>
    </row>
    <row r="864" spans="1:12" x14ac:dyDescent="0.2">
      <c r="A864" s="114" t="s">
        <v>4025</v>
      </c>
      <c r="B864" s="97" t="s">
        <v>4026</v>
      </c>
      <c r="C864" s="347">
        <v>15</v>
      </c>
      <c r="D864" s="350">
        <v>41880</v>
      </c>
      <c r="E864" s="69"/>
      <c r="F864" s="207"/>
      <c r="G864" s="65" t="s">
        <v>2154</v>
      </c>
      <c r="H864" s="65"/>
      <c r="I864" s="114" t="s">
        <v>4027</v>
      </c>
    </row>
    <row r="865" spans="1:9" x14ac:dyDescent="0.2">
      <c r="A865" s="97" t="s">
        <v>4028</v>
      </c>
      <c r="B865" s="97" t="s">
        <v>4029</v>
      </c>
      <c r="C865" s="347">
        <v>7</v>
      </c>
      <c r="D865" s="350">
        <v>41853</v>
      </c>
      <c r="E865" s="69"/>
      <c r="F865" s="207" t="s">
        <v>2154</v>
      </c>
      <c r="G865" s="65"/>
      <c r="H865" s="65"/>
      <c r="I865" s="114" t="s">
        <v>3989</v>
      </c>
    </row>
    <row r="866" spans="1:9" x14ac:dyDescent="0.2">
      <c r="A866" s="124" t="s">
        <v>3207</v>
      </c>
      <c r="B866" s="124" t="s">
        <v>3208</v>
      </c>
      <c r="C866" s="347">
        <v>11</v>
      </c>
      <c r="D866" s="350">
        <v>41849</v>
      </c>
      <c r="E866" s="69"/>
      <c r="F866" s="207"/>
      <c r="G866" s="395" t="s">
        <v>2154</v>
      </c>
      <c r="H866" s="65"/>
      <c r="I866" s="117" t="s">
        <v>4030</v>
      </c>
    </row>
    <row r="867" spans="1:9" x14ac:dyDescent="0.2">
      <c r="A867" s="240" t="s">
        <v>4031</v>
      </c>
      <c r="B867" s="240" t="s">
        <v>4032</v>
      </c>
      <c r="C867" s="345">
        <v>12</v>
      </c>
      <c r="D867" s="358">
        <v>41791</v>
      </c>
      <c r="E867" s="359"/>
      <c r="F867" s="209"/>
      <c r="G867" s="199" t="s">
        <v>2154</v>
      </c>
      <c r="H867" s="199"/>
      <c r="I867" s="234" t="s">
        <v>4033</v>
      </c>
    </row>
    <row r="868" spans="1:9" x14ac:dyDescent="0.2">
      <c r="A868" s="132" t="s">
        <v>4034</v>
      </c>
      <c r="B868" s="132" t="s">
        <v>4035</v>
      </c>
      <c r="C868" s="344">
        <v>8</v>
      </c>
      <c r="D868" s="360">
        <v>41765</v>
      </c>
      <c r="E868" s="131"/>
      <c r="F868" s="396" t="s">
        <v>2154</v>
      </c>
      <c r="G868" s="190"/>
      <c r="H868" s="190"/>
      <c r="I868" s="270" t="s">
        <v>4036</v>
      </c>
    </row>
    <row r="869" spans="1:9" x14ac:dyDescent="0.2">
      <c r="A869" s="97" t="s">
        <v>4037</v>
      </c>
      <c r="B869" s="97" t="s">
        <v>4038</v>
      </c>
      <c r="C869" s="347">
        <v>6</v>
      </c>
      <c r="D869" s="350">
        <v>41761</v>
      </c>
      <c r="E869" s="69"/>
      <c r="F869" s="207"/>
      <c r="G869" s="65" t="s">
        <v>2154</v>
      </c>
      <c r="H869" s="65"/>
      <c r="I869" s="292" t="s">
        <v>4039</v>
      </c>
    </row>
    <row r="870" spans="1:9" x14ac:dyDescent="0.2">
      <c r="A870" s="122" t="s">
        <v>4040</v>
      </c>
      <c r="B870" s="108" t="s">
        <v>4041</v>
      </c>
      <c r="C870" s="347">
        <v>7</v>
      </c>
      <c r="D870" s="350">
        <v>41751</v>
      </c>
      <c r="E870" s="69"/>
      <c r="F870" s="207" t="s">
        <v>2154</v>
      </c>
      <c r="G870" s="65"/>
      <c r="H870" s="65"/>
      <c r="I870" s="292" t="s">
        <v>3977</v>
      </c>
    </row>
    <row r="871" spans="1:9" x14ac:dyDescent="0.2">
      <c r="A871" s="97" t="s">
        <v>4042</v>
      </c>
      <c r="B871" s="97" t="s">
        <v>4043</v>
      </c>
      <c r="C871" s="347">
        <v>8</v>
      </c>
      <c r="D871" s="350">
        <v>41680</v>
      </c>
      <c r="E871" s="69" t="s">
        <v>2154</v>
      </c>
      <c r="F871" s="207"/>
      <c r="G871" s="65"/>
      <c r="H871" s="65"/>
      <c r="I871" s="292"/>
    </row>
    <row r="872" spans="1:9" x14ac:dyDescent="0.2">
      <c r="A872" s="240" t="s">
        <v>4044</v>
      </c>
      <c r="B872" s="240" t="s">
        <v>4045</v>
      </c>
      <c r="C872" s="345">
        <v>5</v>
      </c>
      <c r="D872" s="358">
        <v>41675</v>
      </c>
      <c r="E872" s="359"/>
      <c r="F872" s="209" t="s">
        <v>2154</v>
      </c>
      <c r="G872" s="199"/>
      <c r="H872" s="199"/>
      <c r="I872" s="206" t="s">
        <v>4046</v>
      </c>
    </row>
    <row r="873" spans="1:9" x14ac:dyDescent="0.2">
      <c r="A873" s="203" t="s">
        <v>4047</v>
      </c>
      <c r="B873" s="119" t="s">
        <v>4048</v>
      </c>
      <c r="C873" s="397">
        <v>5</v>
      </c>
      <c r="D873" s="398">
        <v>41631</v>
      </c>
      <c r="E873" s="121"/>
      <c r="F873" s="3"/>
      <c r="G873" s="121" t="s">
        <v>2154</v>
      </c>
      <c r="H873" s="3"/>
      <c r="I873" s="186" t="s">
        <v>4049</v>
      </c>
    </row>
    <row r="874" spans="1:9" x14ac:dyDescent="0.2">
      <c r="A874" s="127" t="s">
        <v>4050</v>
      </c>
      <c r="B874" s="97" t="s">
        <v>4051</v>
      </c>
      <c r="C874" s="157">
        <v>7</v>
      </c>
      <c r="D874" s="346">
        <v>41627</v>
      </c>
      <c r="E874" s="2"/>
      <c r="F874" s="207"/>
      <c r="G874" s="2" t="s">
        <v>2154</v>
      </c>
      <c r="H874" s="207"/>
      <c r="I874" s="191" t="s">
        <v>4052</v>
      </c>
    </row>
    <row r="875" spans="1:9" x14ac:dyDescent="0.2">
      <c r="A875" s="399" t="s">
        <v>4053</v>
      </c>
      <c r="B875" s="364" t="s">
        <v>4054</v>
      </c>
      <c r="C875" s="157">
        <v>11</v>
      </c>
      <c r="D875" s="346">
        <v>41618</v>
      </c>
      <c r="E875" s="2"/>
      <c r="F875" s="207"/>
      <c r="G875" s="2"/>
      <c r="H875" s="207" t="s">
        <v>2154</v>
      </c>
      <c r="I875" s="292"/>
    </row>
    <row r="876" spans="1:9" x14ac:dyDescent="0.2">
      <c r="A876" s="127" t="s">
        <v>4055</v>
      </c>
      <c r="B876" s="97" t="s">
        <v>4056</v>
      </c>
      <c r="C876" s="157">
        <v>10</v>
      </c>
      <c r="D876" s="346">
        <v>41617</v>
      </c>
      <c r="E876" s="2"/>
      <c r="F876" s="207"/>
      <c r="G876" s="2" t="s">
        <v>2154</v>
      </c>
      <c r="H876" s="207"/>
      <c r="I876" s="191" t="s">
        <v>4057</v>
      </c>
    </row>
    <row r="877" spans="1:9" x14ac:dyDescent="0.2">
      <c r="A877" s="400" t="s">
        <v>4058</v>
      </c>
      <c r="B877" s="369" t="s">
        <v>4059</v>
      </c>
      <c r="C877" s="401">
        <v>11</v>
      </c>
      <c r="D877" s="402">
        <v>41607</v>
      </c>
      <c r="E877" s="198"/>
      <c r="F877" s="209"/>
      <c r="G877" s="198"/>
      <c r="H877" s="209" t="s">
        <v>2154</v>
      </c>
      <c r="I877" s="206"/>
    </row>
    <row r="878" spans="1:9" x14ac:dyDescent="0.2">
      <c r="A878" s="108" t="s">
        <v>4060</v>
      </c>
      <c r="B878" s="108" t="s">
        <v>1651</v>
      </c>
      <c r="C878" s="347">
        <v>5</v>
      </c>
      <c r="D878" s="350">
        <v>41592</v>
      </c>
      <c r="E878" s="69"/>
      <c r="F878" s="207" t="s">
        <v>2154</v>
      </c>
      <c r="G878" s="65"/>
      <c r="H878" s="65"/>
      <c r="I878" s="292" t="s">
        <v>4061</v>
      </c>
    </row>
    <row r="879" spans="1:9" x14ac:dyDescent="0.2">
      <c r="A879" s="97" t="s">
        <v>4062</v>
      </c>
      <c r="B879" s="97" t="s">
        <v>4063</v>
      </c>
      <c r="C879" s="347">
        <v>5</v>
      </c>
      <c r="D879" s="350">
        <v>41586</v>
      </c>
      <c r="E879" s="69"/>
      <c r="F879" s="207" t="s">
        <v>2154</v>
      </c>
      <c r="G879" s="65"/>
      <c r="H879" s="65"/>
      <c r="I879" s="292" t="s">
        <v>4064</v>
      </c>
    </row>
    <row r="880" spans="1:9" x14ac:dyDescent="0.2">
      <c r="A880" s="97" t="s">
        <v>4065</v>
      </c>
      <c r="B880" s="97" t="s">
        <v>4066</v>
      </c>
      <c r="C880" s="347">
        <v>22</v>
      </c>
      <c r="D880" s="350">
        <v>41578</v>
      </c>
      <c r="E880" s="69"/>
      <c r="F880" s="207" t="s">
        <v>2154</v>
      </c>
      <c r="G880" s="65"/>
      <c r="H880" s="65"/>
      <c r="I880" s="292" t="s">
        <v>4064</v>
      </c>
    </row>
    <row r="881" spans="1:12" x14ac:dyDescent="0.2">
      <c r="A881" s="108" t="s">
        <v>4067</v>
      </c>
      <c r="B881" s="108" t="s">
        <v>2414</v>
      </c>
      <c r="C881" s="347">
        <v>10</v>
      </c>
      <c r="D881" s="350">
        <v>41578</v>
      </c>
      <c r="E881" s="69"/>
      <c r="F881" s="207" t="s">
        <v>2154</v>
      </c>
      <c r="G881" s="65"/>
      <c r="H881" s="65"/>
      <c r="I881" s="292" t="s">
        <v>4068</v>
      </c>
    </row>
    <row r="882" spans="1:12" x14ac:dyDescent="0.2">
      <c r="A882" s="240" t="s">
        <v>4069</v>
      </c>
      <c r="B882" s="240" t="s">
        <v>4070</v>
      </c>
      <c r="C882" s="345">
        <v>6</v>
      </c>
      <c r="D882" s="358">
        <v>41578</v>
      </c>
      <c r="E882" s="359"/>
      <c r="F882" s="209" t="s">
        <v>2154</v>
      </c>
      <c r="G882" s="199"/>
      <c r="H882" s="199"/>
      <c r="I882" s="374" t="s">
        <v>4071</v>
      </c>
    </row>
    <row r="883" spans="1:12" x14ac:dyDescent="0.2">
      <c r="A883" s="119" t="s">
        <v>4072</v>
      </c>
      <c r="B883" s="119" t="s">
        <v>4073</v>
      </c>
      <c r="C883" s="344">
        <v>12</v>
      </c>
      <c r="D883" s="360">
        <v>41578</v>
      </c>
      <c r="E883" s="131"/>
      <c r="F883" s="3" t="s">
        <v>2154</v>
      </c>
      <c r="G883" s="190"/>
      <c r="H883" s="190"/>
      <c r="I883" s="366" t="s">
        <v>4074</v>
      </c>
    </row>
    <row r="884" spans="1:12" x14ac:dyDescent="0.2">
      <c r="A884" s="108" t="s">
        <v>4075</v>
      </c>
      <c r="B884" s="108" t="s">
        <v>4076</v>
      </c>
      <c r="C884" s="347">
        <v>6</v>
      </c>
      <c r="D884" s="350">
        <v>41577</v>
      </c>
      <c r="E884" s="69"/>
      <c r="F884" s="207" t="s">
        <v>2154</v>
      </c>
      <c r="G884" s="65"/>
      <c r="H884" s="65"/>
      <c r="I884" s="292" t="s">
        <v>4077</v>
      </c>
      <c r="K884" s="55"/>
      <c r="L884" s="55"/>
    </row>
    <row r="885" spans="1:12" x14ac:dyDescent="0.2">
      <c r="A885" s="114" t="s">
        <v>4078</v>
      </c>
      <c r="B885" s="97" t="s">
        <v>4079</v>
      </c>
      <c r="C885" s="347">
        <v>10</v>
      </c>
      <c r="D885" s="350">
        <v>41569</v>
      </c>
      <c r="E885" s="69"/>
      <c r="F885" s="207" t="s">
        <v>2154</v>
      </c>
      <c r="G885" s="65"/>
      <c r="H885" s="65"/>
      <c r="I885" s="292" t="s">
        <v>4080</v>
      </c>
    </row>
    <row r="886" spans="1:12" x14ac:dyDescent="0.2">
      <c r="A886" s="114" t="s">
        <v>4081</v>
      </c>
      <c r="B886" s="97" t="s">
        <v>4082</v>
      </c>
      <c r="C886" s="347">
        <v>6</v>
      </c>
      <c r="D886" s="350">
        <v>41554</v>
      </c>
      <c r="E886" s="69"/>
      <c r="F886" s="207"/>
      <c r="G886" s="65" t="s">
        <v>2154</v>
      </c>
      <c r="H886" s="65"/>
      <c r="I886" s="292" t="s">
        <v>4083</v>
      </c>
    </row>
    <row r="887" spans="1:12" x14ac:dyDescent="0.2">
      <c r="A887" s="240" t="s">
        <v>4084</v>
      </c>
      <c r="B887" s="240" t="s">
        <v>4085</v>
      </c>
      <c r="C887" s="345">
        <v>9</v>
      </c>
      <c r="D887" s="358">
        <v>41535</v>
      </c>
      <c r="E887" s="359"/>
      <c r="F887" s="209" t="s">
        <v>2154</v>
      </c>
      <c r="G887" s="199"/>
      <c r="H887" s="199"/>
      <c r="I887" s="374" t="s">
        <v>4064</v>
      </c>
    </row>
    <row r="888" spans="1:12" x14ac:dyDescent="0.2">
      <c r="A888" s="119" t="s">
        <v>4086</v>
      </c>
      <c r="B888" s="186" t="s">
        <v>4087</v>
      </c>
      <c r="C888" s="344">
        <v>5</v>
      </c>
      <c r="D888" s="360">
        <v>41534</v>
      </c>
      <c r="E888" s="131" t="s">
        <v>2154</v>
      </c>
      <c r="F888" s="3"/>
      <c r="G888" s="190"/>
      <c r="H888" s="190"/>
      <c r="I888" s="366" t="s">
        <v>4088</v>
      </c>
    </row>
    <row r="889" spans="1:12" x14ac:dyDescent="0.2">
      <c r="A889" s="97" t="s">
        <v>4089</v>
      </c>
      <c r="B889" s="191" t="s">
        <v>4090</v>
      </c>
      <c r="C889" s="347">
        <v>6</v>
      </c>
      <c r="D889" s="350">
        <v>41526</v>
      </c>
      <c r="E889" s="69"/>
      <c r="F889" s="207" t="s">
        <v>2154</v>
      </c>
      <c r="G889" s="65"/>
      <c r="H889" s="65"/>
      <c r="I889" s="292" t="s">
        <v>4091</v>
      </c>
    </row>
    <row r="890" spans="1:12" x14ac:dyDescent="0.2">
      <c r="A890" s="114" t="s">
        <v>4092</v>
      </c>
      <c r="B890" s="191" t="s">
        <v>4093</v>
      </c>
      <c r="C890" s="347">
        <v>6</v>
      </c>
      <c r="D890" s="350">
        <v>41521</v>
      </c>
      <c r="E890" s="69"/>
      <c r="F890" s="207" t="s">
        <v>2154</v>
      </c>
      <c r="G890" s="65"/>
      <c r="H890" s="65"/>
      <c r="I890" s="292" t="s">
        <v>4094</v>
      </c>
      <c r="K890" s="55"/>
      <c r="L890" s="55"/>
    </row>
    <row r="891" spans="1:12" x14ac:dyDescent="0.2">
      <c r="A891" s="97" t="s">
        <v>4095</v>
      </c>
      <c r="B891" s="191" t="s">
        <v>4096</v>
      </c>
      <c r="C891" s="347">
        <v>12</v>
      </c>
      <c r="D891" s="350">
        <v>41518</v>
      </c>
      <c r="E891" s="69"/>
      <c r="F891" s="207"/>
      <c r="G891" s="65" t="s">
        <v>2154</v>
      </c>
      <c r="H891" s="65"/>
      <c r="I891" s="191" t="s">
        <v>4097</v>
      </c>
    </row>
    <row r="892" spans="1:12" x14ac:dyDescent="0.2">
      <c r="A892" s="240" t="s">
        <v>4098</v>
      </c>
      <c r="B892" s="206" t="s">
        <v>4099</v>
      </c>
      <c r="C892" s="345">
        <v>5</v>
      </c>
      <c r="D892" s="358">
        <v>41495</v>
      </c>
      <c r="E892" s="359" t="s">
        <v>2154</v>
      </c>
      <c r="F892" s="209"/>
      <c r="G892" s="199"/>
      <c r="H892" s="199"/>
      <c r="I892" s="206"/>
    </row>
    <row r="893" spans="1:12" x14ac:dyDescent="0.2">
      <c r="A893" s="119" t="s">
        <v>4100</v>
      </c>
      <c r="B893" s="186" t="s">
        <v>4101</v>
      </c>
      <c r="C893" s="344">
        <v>9</v>
      </c>
      <c r="D893" s="360">
        <v>41488</v>
      </c>
      <c r="E893" s="131" t="s">
        <v>2154</v>
      </c>
      <c r="F893" s="3"/>
      <c r="G893" s="190"/>
      <c r="H893" s="190"/>
      <c r="I893" s="366"/>
    </row>
    <row r="894" spans="1:12" x14ac:dyDescent="0.2">
      <c r="A894" s="97" t="s">
        <v>4102</v>
      </c>
      <c r="B894" s="191" t="s">
        <v>4103</v>
      </c>
      <c r="C894" s="347">
        <v>6</v>
      </c>
      <c r="D894" s="350">
        <v>41452</v>
      </c>
      <c r="E894" s="69"/>
      <c r="F894" s="207"/>
      <c r="G894" s="65" t="s">
        <v>2154</v>
      </c>
      <c r="H894" s="65"/>
      <c r="I894" s="191" t="s">
        <v>4104</v>
      </c>
    </row>
    <row r="895" spans="1:12" x14ac:dyDescent="0.2">
      <c r="A895" s="114" t="s">
        <v>4105</v>
      </c>
      <c r="B895" s="191" t="s">
        <v>4106</v>
      </c>
      <c r="C895" s="347">
        <v>9</v>
      </c>
      <c r="D895" s="350">
        <v>41449</v>
      </c>
      <c r="E895" s="69"/>
      <c r="F895" s="207"/>
      <c r="G895" s="65"/>
      <c r="H895" s="65" t="s">
        <v>2154</v>
      </c>
      <c r="I895" s="292" t="s">
        <v>4107</v>
      </c>
    </row>
    <row r="896" spans="1:12" x14ac:dyDescent="0.2">
      <c r="A896" s="97" t="s">
        <v>4108</v>
      </c>
      <c r="B896" s="191" t="s">
        <v>4109</v>
      </c>
      <c r="C896" s="347">
        <v>9</v>
      </c>
      <c r="D896" s="350">
        <v>41432</v>
      </c>
      <c r="E896" s="69"/>
      <c r="F896" s="207"/>
      <c r="G896" s="65" t="s">
        <v>2154</v>
      </c>
      <c r="H896" s="65"/>
      <c r="I896" s="292" t="s">
        <v>4110</v>
      </c>
    </row>
    <row r="897" spans="1:9" x14ac:dyDescent="0.2">
      <c r="A897" s="240" t="s">
        <v>4111</v>
      </c>
      <c r="B897" s="206" t="s">
        <v>4112</v>
      </c>
      <c r="C897" s="345">
        <v>8</v>
      </c>
      <c r="D897" s="358">
        <v>41426</v>
      </c>
      <c r="E897" s="359"/>
      <c r="F897" s="209"/>
      <c r="G897" s="199" t="s">
        <v>2154</v>
      </c>
      <c r="H897" s="199"/>
      <c r="I897" s="206" t="s">
        <v>2553</v>
      </c>
    </row>
    <row r="898" spans="1:9" x14ac:dyDescent="0.2">
      <c r="A898" s="125" t="s">
        <v>4113</v>
      </c>
      <c r="B898" s="403" t="s">
        <v>4114</v>
      </c>
      <c r="C898" s="344">
        <v>8</v>
      </c>
      <c r="D898" s="360">
        <v>41418</v>
      </c>
      <c r="E898" s="131"/>
      <c r="F898" s="3" t="s">
        <v>2154</v>
      </c>
      <c r="G898" s="190"/>
      <c r="H898" s="190"/>
      <c r="I898" s="366" t="s">
        <v>4115</v>
      </c>
    </row>
    <row r="899" spans="1:9" x14ac:dyDescent="0.2">
      <c r="A899" s="97" t="s">
        <v>4116</v>
      </c>
      <c r="B899" s="191" t="s">
        <v>4117</v>
      </c>
      <c r="C899" s="347">
        <v>9</v>
      </c>
      <c r="D899" s="350">
        <v>41409</v>
      </c>
      <c r="E899" s="69"/>
      <c r="F899" s="207" t="s">
        <v>2154</v>
      </c>
      <c r="G899" s="65"/>
      <c r="H899" s="65"/>
      <c r="I899" s="292" t="s">
        <v>4118</v>
      </c>
    </row>
    <row r="900" spans="1:9" x14ac:dyDescent="0.2">
      <c r="A900" s="97" t="s">
        <v>4119</v>
      </c>
      <c r="B900" s="191" t="s">
        <v>4120</v>
      </c>
      <c r="C900" s="347">
        <v>12</v>
      </c>
      <c r="D900" s="350">
        <v>41395</v>
      </c>
      <c r="E900" s="69"/>
      <c r="F900" s="207"/>
      <c r="G900" s="65" t="s">
        <v>2154</v>
      </c>
      <c r="H900" s="65"/>
      <c r="I900" s="191" t="s">
        <v>4121</v>
      </c>
    </row>
    <row r="901" spans="1:9" x14ac:dyDescent="0.2">
      <c r="A901" s="97" t="s">
        <v>4122</v>
      </c>
      <c r="B901" s="191" t="s">
        <v>4123</v>
      </c>
      <c r="C901" s="347">
        <v>30</v>
      </c>
      <c r="D901" s="350">
        <v>41394</v>
      </c>
      <c r="E901" s="69" t="s">
        <v>2154</v>
      </c>
      <c r="F901" s="207"/>
      <c r="G901" s="65"/>
      <c r="H901" s="65"/>
      <c r="I901" s="191"/>
    </row>
    <row r="902" spans="1:9" x14ac:dyDescent="0.2">
      <c r="A902" s="240" t="s">
        <v>4124</v>
      </c>
      <c r="B902" s="206" t="s">
        <v>2417</v>
      </c>
      <c r="C902" s="345">
        <v>5</v>
      </c>
      <c r="D902" s="358">
        <v>41389</v>
      </c>
      <c r="E902" s="359"/>
      <c r="F902" s="209"/>
      <c r="G902" s="199"/>
      <c r="H902" s="199" t="s">
        <v>2154</v>
      </c>
      <c r="I902" s="374" t="s">
        <v>4125</v>
      </c>
    </row>
    <row r="903" spans="1:9" x14ac:dyDescent="0.2">
      <c r="A903" s="147" t="s">
        <v>4126</v>
      </c>
      <c r="B903" s="186" t="s">
        <v>4127</v>
      </c>
      <c r="C903" s="344">
        <v>9</v>
      </c>
      <c r="D903" s="360">
        <v>41381</v>
      </c>
      <c r="E903" s="131" t="s">
        <v>2154</v>
      </c>
      <c r="F903" s="3"/>
      <c r="G903" s="190"/>
      <c r="H903" s="190"/>
      <c r="I903" s="186"/>
    </row>
    <row r="904" spans="1:9" x14ac:dyDescent="0.2">
      <c r="A904" s="393" t="s">
        <v>1570</v>
      </c>
      <c r="B904" s="404" t="s">
        <v>1571</v>
      </c>
      <c r="C904" s="347">
        <v>12</v>
      </c>
      <c r="D904" s="350">
        <v>41370</v>
      </c>
      <c r="E904" s="69"/>
      <c r="F904" s="207"/>
      <c r="G904" s="65"/>
      <c r="H904" s="65" t="s">
        <v>2154</v>
      </c>
      <c r="I904" s="292" t="s">
        <v>4128</v>
      </c>
    </row>
    <row r="905" spans="1:9" x14ac:dyDescent="0.2">
      <c r="A905" s="97" t="s">
        <v>4129</v>
      </c>
      <c r="B905" s="191" t="s">
        <v>4130</v>
      </c>
      <c r="C905" s="347">
        <v>6</v>
      </c>
      <c r="D905" s="350">
        <v>41366</v>
      </c>
      <c r="E905" s="69"/>
      <c r="F905" s="207"/>
      <c r="G905" s="65" t="s">
        <v>2154</v>
      </c>
      <c r="H905" s="65"/>
      <c r="I905" s="191" t="s">
        <v>4131</v>
      </c>
    </row>
    <row r="906" spans="1:9" x14ac:dyDescent="0.2">
      <c r="A906" s="114" t="s">
        <v>4132</v>
      </c>
      <c r="B906" s="191" t="s">
        <v>4133</v>
      </c>
      <c r="C906" s="347">
        <v>7</v>
      </c>
      <c r="D906" s="350">
        <v>41341</v>
      </c>
      <c r="E906" s="69"/>
      <c r="F906" s="207"/>
      <c r="G906" s="65" t="s">
        <v>2154</v>
      </c>
      <c r="H906" s="65"/>
      <c r="I906" s="292" t="s">
        <v>4134</v>
      </c>
    </row>
    <row r="907" spans="1:9" x14ac:dyDescent="0.2">
      <c r="A907" s="234" t="s">
        <v>4135</v>
      </c>
      <c r="B907" s="206" t="s">
        <v>4136</v>
      </c>
      <c r="C907" s="345">
        <v>6</v>
      </c>
      <c r="D907" s="358">
        <v>41325</v>
      </c>
      <c r="E907" s="359"/>
      <c r="F907" s="209"/>
      <c r="G907" s="199" t="s">
        <v>2154</v>
      </c>
      <c r="H907" s="199"/>
      <c r="I907" s="374" t="s">
        <v>4137</v>
      </c>
    </row>
    <row r="908" spans="1:9" x14ac:dyDescent="0.2">
      <c r="A908" s="119" t="s">
        <v>306</v>
      </c>
      <c r="B908" s="186" t="s">
        <v>307</v>
      </c>
      <c r="C908" s="344">
        <v>13</v>
      </c>
      <c r="D908" s="360">
        <v>41290</v>
      </c>
      <c r="E908" s="394" t="s">
        <v>2154</v>
      </c>
      <c r="F908" s="3"/>
      <c r="G908" s="190"/>
      <c r="H908" s="190"/>
      <c r="I908" s="367" t="s">
        <v>4138</v>
      </c>
    </row>
    <row r="909" spans="1:9" x14ac:dyDescent="0.2">
      <c r="A909" s="130" t="s">
        <v>2125</v>
      </c>
      <c r="B909" s="405" t="s">
        <v>1355</v>
      </c>
      <c r="C909" s="347">
        <v>11</v>
      </c>
      <c r="D909" s="350">
        <v>41285</v>
      </c>
      <c r="E909" s="69" t="s">
        <v>2154</v>
      </c>
      <c r="F909" s="207"/>
      <c r="G909" s="65"/>
      <c r="H909" s="65"/>
      <c r="I909" s="406" t="s">
        <v>4139</v>
      </c>
    </row>
    <row r="910" spans="1:9" x14ac:dyDescent="0.2">
      <c r="A910" s="97" t="s">
        <v>555</v>
      </c>
      <c r="B910" s="191" t="s">
        <v>556</v>
      </c>
      <c r="C910" s="347">
        <v>40</v>
      </c>
      <c r="D910" s="350">
        <v>41262</v>
      </c>
      <c r="E910" s="69"/>
      <c r="F910" s="207"/>
      <c r="G910" s="65"/>
      <c r="H910" s="65" t="s">
        <v>2154</v>
      </c>
      <c r="I910" s="406" t="s">
        <v>4140</v>
      </c>
    </row>
    <row r="911" spans="1:9" x14ac:dyDescent="0.2">
      <c r="A911" s="393" t="s">
        <v>4141</v>
      </c>
      <c r="B911" s="404" t="s">
        <v>4142</v>
      </c>
      <c r="C911" s="347">
        <v>13</v>
      </c>
      <c r="D911" s="350">
        <v>41259</v>
      </c>
      <c r="E911" s="69"/>
      <c r="F911" s="207"/>
      <c r="G911" s="65"/>
      <c r="H911" s="65" t="s">
        <v>2154</v>
      </c>
      <c r="I911" s="191"/>
    </row>
    <row r="912" spans="1:9" x14ac:dyDescent="0.2">
      <c r="A912" s="234" t="s">
        <v>4143</v>
      </c>
      <c r="B912" s="206" t="s">
        <v>4144</v>
      </c>
      <c r="C912" s="345">
        <v>5</v>
      </c>
      <c r="D912" s="358">
        <v>41254</v>
      </c>
      <c r="E912" s="359"/>
      <c r="F912" s="209"/>
      <c r="G912" s="199" t="s">
        <v>2154</v>
      </c>
      <c r="H912" s="199"/>
      <c r="I912" s="206" t="s">
        <v>4145</v>
      </c>
    </row>
    <row r="913" spans="1:9" x14ac:dyDescent="0.2">
      <c r="A913" s="147" t="s">
        <v>4146</v>
      </c>
      <c r="B913" s="186" t="s">
        <v>4147</v>
      </c>
      <c r="C913" s="344">
        <v>8</v>
      </c>
      <c r="D913" s="360">
        <v>41250</v>
      </c>
      <c r="E913" s="131"/>
      <c r="F913" s="3" t="s">
        <v>2154</v>
      </c>
      <c r="G913" s="190"/>
      <c r="H913" s="190"/>
      <c r="I913" s="366" t="s">
        <v>4148</v>
      </c>
    </row>
    <row r="914" spans="1:9" x14ac:dyDescent="0.2">
      <c r="A914" s="364" t="s">
        <v>4149</v>
      </c>
      <c r="B914" s="404" t="s">
        <v>4150</v>
      </c>
      <c r="C914" s="347">
        <v>12</v>
      </c>
      <c r="D914" s="350">
        <v>41250</v>
      </c>
      <c r="E914" s="69"/>
      <c r="F914" s="207"/>
      <c r="G914" s="65"/>
      <c r="H914" s="65" t="s">
        <v>2154</v>
      </c>
      <c r="I914" s="292" t="s">
        <v>4151</v>
      </c>
    </row>
    <row r="915" spans="1:9" x14ac:dyDescent="0.2">
      <c r="A915" s="364" t="s">
        <v>4152</v>
      </c>
      <c r="B915" s="404" t="s">
        <v>4153</v>
      </c>
      <c r="C915" s="347">
        <v>12</v>
      </c>
      <c r="D915" s="350">
        <v>41250</v>
      </c>
      <c r="E915" s="69"/>
      <c r="F915" s="207"/>
      <c r="G915" s="65"/>
      <c r="H915" s="65" t="s">
        <v>2154</v>
      </c>
      <c r="I915" s="292" t="s">
        <v>4151</v>
      </c>
    </row>
    <row r="916" spans="1:9" x14ac:dyDescent="0.2">
      <c r="A916" s="129" t="s">
        <v>4154</v>
      </c>
      <c r="B916" s="405" t="s">
        <v>4155</v>
      </c>
      <c r="C916" s="347">
        <v>8</v>
      </c>
      <c r="D916" s="350">
        <v>41247</v>
      </c>
      <c r="E916" s="69" t="s">
        <v>2154</v>
      </c>
      <c r="F916" s="207"/>
      <c r="G916" s="65"/>
      <c r="H916" s="65"/>
      <c r="I916" s="292" t="s">
        <v>3781</v>
      </c>
    </row>
    <row r="917" spans="1:9" x14ac:dyDescent="0.2">
      <c r="A917" s="240" t="s">
        <v>4156</v>
      </c>
      <c r="B917" s="206" t="s">
        <v>4157</v>
      </c>
      <c r="C917" s="345">
        <v>6</v>
      </c>
      <c r="D917" s="358">
        <v>41247</v>
      </c>
      <c r="E917" s="359"/>
      <c r="F917" s="209" t="s">
        <v>2154</v>
      </c>
      <c r="G917" s="199"/>
      <c r="H917" s="199"/>
      <c r="I917" s="374" t="s">
        <v>4158</v>
      </c>
    </row>
    <row r="918" spans="1:9" x14ac:dyDescent="0.2">
      <c r="A918" s="128" t="s">
        <v>4159</v>
      </c>
      <c r="B918" s="403" t="s">
        <v>4160</v>
      </c>
      <c r="C918" s="344">
        <v>11</v>
      </c>
      <c r="D918" s="360">
        <v>41243</v>
      </c>
      <c r="E918" s="131"/>
      <c r="F918" s="3" t="s">
        <v>2154</v>
      </c>
      <c r="G918" s="190"/>
      <c r="H918" s="190"/>
      <c r="I918" s="366" t="s">
        <v>4161</v>
      </c>
    </row>
    <row r="919" spans="1:9" x14ac:dyDescent="0.2">
      <c r="A919" s="97" t="s">
        <v>2676</v>
      </c>
      <c r="B919" s="191" t="s">
        <v>2677</v>
      </c>
      <c r="C919" s="347">
        <v>12</v>
      </c>
      <c r="D919" s="350">
        <v>41243</v>
      </c>
      <c r="E919" s="69"/>
      <c r="F919" s="207"/>
      <c r="G919" s="65"/>
      <c r="H919" s="395" t="s">
        <v>2154</v>
      </c>
      <c r="I919" s="407" t="s">
        <v>4162</v>
      </c>
    </row>
    <row r="920" spans="1:9" x14ac:dyDescent="0.2">
      <c r="A920" s="108" t="s">
        <v>4163</v>
      </c>
      <c r="B920" s="379" t="s">
        <v>4164</v>
      </c>
      <c r="C920" s="347">
        <v>6</v>
      </c>
      <c r="D920" s="350">
        <v>41241</v>
      </c>
      <c r="E920" s="69"/>
      <c r="F920" s="207" t="s">
        <v>2154</v>
      </c>
      <c r="G920" s="65"/>
      <c r="H920" s="65"/>
      <c r="I920" s="292" t="s">
        <v>4165</v>
      </c>
    </row>
    <row r="921" spans="1:9" x14ac:dyDescent="0.2">
      <c r="A921" s="108" t="s">
        <v>4166</v>
      </c>
      <c r="B921" s="379" t="s">
        <v>2489</v>
      </c>
      <c r="C921" s="347">
        <v>10</v>
      </c>
      <c r="D921" s="350">
        <v>41234</v>
      </c>
      <c r="E921" s="69"/>
      <c r="F921" s="207" t="s">
        <v>2154</v>
      </c>
      <c r="G921" s="65"/>
      <c r="H921" s="65"/>
      <c r="I921" s="292" t="s">
        <v>4167</v>
      </c>
    </row>
    <row r="922" spans="1:9" x14ac:dyDescent="0.2">
      <c r="A922" s="369" t="s">
        <v>4168</v>
      </c>
      <c r="B922" s="408" t="s">
        <v>4169</v>
      </c>
      <c r="C922" s="345">
        <v>6</v>
      </c>
      <c r="D922" s="358">
        <v>41229</v>
      </c>
      <c r="E922" s="359"/>
      <c r="F922" s="209"/>
      <c r="G922" s="199"/>
      <c r="H922" s="199" t="s">
        <v>2154</v>
      </c>
      <c r="I922" s="206"/>
    </row>
    <row r="923" spans="1:9" x14ac:dyDescent="0.2">
      <c r="A923" s="390" t="s">
        <v>4170</v>
      </c>
      <c r="B923" s="409" t="s">
        <v>4171</v>
      </c>
      <c r="C923" s="344">
        <v>8</v>
      </c>
      <c r="D923" s="360">
        <v>41222</v>
      </c>
      <c r="E923" s="131"/>
      <c r="F923" s="3" t="s">
        <v>2154</v>
      </c>
      <c r="G923" s="190"/>
      <c r="H923" s="190"/>
      <c r="I923" s="366" t="s">
        <v>4172</v>
      </c>
    </row>
    <row r="924" spans="1:9" x14ac:dyDescent="0.2">
      <c r="A924" s="114" t="s">
        <v>4173</v>
      </c>
      <c r="B924" s="191" t="s">
        <v>1535</v>
      </c>
      <c r="C924" s="347">
        <v>7</v>
      </c>
      <c r="D924" s="350">
        <v>41221</v>
      </c>
      <c r="E924" s="69"/>
      <c r="F924" s="207" t="s">
        <v>2154</v>
      </c>
      <c r="G924" s="65"/>
      <c r="H924" s="65"/>
      <c r="I924" s="292" t="s">
        <v>4174</v>
      </c>
    </row>
    <row r="925" spans="1:9" x14ac:dyDescent="0.2">
      <c r="A925" s="114" t="s">
        <v>4175</v>
      </c>
      <c r="B925" s="191" t="s">
        <v>4176</v>
      </c>
      <c r="C925" s="347">
        <v>6</v>
      </c>
      <c r="D925" s="350">
        <v>41218</v>
      </c>
      <c r="E925" s="69"/>
      <c r="F925" s="207" t="s">
        <v>2154</v>
      </c>
      <c r="G925" s="65"/>
      <c r="H925" s="65"/>
      <c r="I925" s="292" t="s">
        <v>4177</v>
      </c>
    </row>
    <row r="926" spans="1:9" x14ac:dyDescent="0.2">
      <c r="A926" s="114" t="s">
        <v>4178</v>
      </c>
      <c r="B926" s="191" t="s">
        <v>4179</v>
      </c>
      <c r="C926" s="347">
        <v>14</v>
      </c>
      <c r="D926" s="350">
        <v>41215</v>
      </c>
      <c r="E926" s="69"/>
      <c r="F926" s="207" t="s">
        <v>2154</v>
      </c>
      <c r="G926" s="65"/>
      <c r="H926" s="65"/>
      <c r="I926" s="292" t="s">
        <v>4180</v>
      </c>
    </row>
    <row r="927" spans="1:9" x14ac:dyDescent="0.2">
      <c r="A927" s="240" t="s">
        <v>4181</v>
      </c>
      <c r="B927" s="206" t="s">
        <v>4182</v>
      </c>
      <c r="C927" s="345">
        <v>22</v>
      </c>
      <c r="D927" s="358">
        <v>41214</v>
      </c>
      <c r="E927" s="359" t="s">
        <v>2154</v>
      </c>
      <c r="F927" s="209"/>
      <c r="G927" s="199"/>
      <c r="H927" s="199"/>
      <c r="I927" s="374"/>
    </row>
    <row r="928" spans="1:9" x14ac:dyDescent="0.2">
      <c r="A928" s="410" t="s">
        <v>4183</v>
      </c>
      <c r="B928" s="409" t="s">
        <v>2443</v>
      </c>
      <c r="C928" s="344">
        <v>6</v>
      </c>
      <c r="D928" s="360">
        <v>41209</v>
      </c>
      <c r="E928" s="131" t="s">
        <v>2154</v>
      </c>
      <c r="F928" s="3"/>
      <c r="G928" s="190"/>
      <c r="H928" s="190"/>
      <c r="I928" s="366" t="s">
        <v>4184</v>
      </c>
    </row>
    <row r="929" spans="1:9" x14ac:dyDescent="0.2">
      <c r="A929" s="97" t="s">
        <v>4185</v>
      </c>
      <c r="B929" s="191" t="s">
        <v>4186</v>
      </c>
      <c r="C929" s="347">
        <v>6</v>
      </c>
      <c r="D929" s="350">
        <v>41180</v>
      </c>
      <c r="E929" s="69" t="s">
        <v>2154</v>
      </c>
      <c r="F929" s="207"/>
      <c r="G929" s="65"/>
      <c r="H929" s="65"/>
      <c r="I929" s="191" t="s">
        <v>4187</v>
      </c>
    </row>
    <row r="930" spans="1:9" x14ac:dyDescent="0.2">
      <c r="A930" s="108" t="s">
        <v>3159</v>
      </c>
      <c r="B930" s="379" t="s">
        <v>3160</v>
      </c>
      <c r="C930" s="347">
        <v>9</v>
      </c>
      <c r="D930" s="350">
        <v>41172</v>
      </c>
      <c r="E930" s="69"/>
      <c r="F930" s="207" t="s">
        <v>2154</v>
      </c>
      <c r="G930" s="65"/>
      <c r="H930" s="65"/>
      <c r="I930" s="406" t="s">
        <v>4188</v>
      </c>
    </row>
    <row r="931" spans="1:9" x14ac:dyDescent="0.2">
      <c r="A931" s="97" t="s">
        <v>4189</v>
      </c>
      <c r="B931" s="191" t="s">
        <v>4190</v>
      </c>
      <c r="C931" s="347">
        <v>6</v>
      </c>
      <c r="D931" s="350">
        <v>41171</v>
      </c>
      <c r="E931" s="69"/>
      <c r="F931" s="207" t="s">
        <v>2154</v>
      </c>
      <c r="G931" s="65"/>
      <c r="H931" s="65"/>
      <c r="I931" s="292" t="s">
        <v>4174</v>
      </c>
    </row>
    <row r="932" spans="1:9" x14ac:dyDescent="0.2">
      <c r="A932" s="234" t="s">
        <v>4191</v>
      </c>
      <c r="B932" s="206" t="s">
        <v>4192</v>
      </c>
      <c r="C932" s="345">
        <v>7</v>
      </c>
      <c r="D932" s="358">
        <v>41152</v>
      </c>
      <c r="E932" s="359"/>
      <c r="F932" s="209" t="s">
        <v>2154</v>
      </c>
      <c r="G932" s="199"/>
      <c r="H932" s="199"/>
      <c r="I932" s="374" t="s">
        <v>4193</v>
      </c>
    </row>
    <row r="933" spans="1:9" x14ac:dyDescent="0.2">
      <c r="A933" s="410" t="s">
        <v>4194</v>
      </c>
      <c r="B933" s="409" t="s">
        <v>4195</v>
      </c>
      <c r="C933" s="344">
        <v>7</v>
      </c>
      <c r="D933" s="360">
        <v>41149</v>
      </c>
      <c r="E933" s="131" t="s">
        <v>2154</v>
      </c>
      <c r="F933" s="3"/>
      <c r="G933" s="190"/>
      <c r="H933" s="190"/>
      <c r="I933" s="366" t="s">
        <v>4196</v>
      </c>
    </row>
    <row r="934" spans="1:9" x14ac:dyDescent="0.2">
      <c r="A934" s="97" t="s">
        <v>4197</v>
      </c>
      <c r="B934" s="191" t="s">
        <v>4198</v>
      </c>
      <c r="C934" s="347">
        <v>7</v>
      </c>
      <c r="D934" s="350">
        <v>41142</v>
      </c>
      <c r="E934" s="69"/>
      <c r="F934" s="207" t="s">
        <v>2154</v>
      </c>
      <c r="G934" s="65"/>
      <c r="H934" s="65"/>
      <c r="I934" s="292" t="s">
        <v>4193</v>
      </c>
    </row>
    <row r="935" spans="1:9" x14ac:dyDescent="0.2">
      <c r="A935" s="114" t="s">
        <v>4199</v>
      </c>
      <c r="B935" s="191" t="s">
        <v>4200</v>
      </c>
      <c r="C935" s="347">
        <v>8</v>
      </c>
      <c r="D935" s="350">
        <v>41122</v>
      </c>
      <c r="E935" s="69" t="s">
        <v>2154</v>
      </c>
      <c r="F935" s="207"/>
      <c r="G935" s="65"/>
      <c r="H935" s="65"/>
      <c r="I935" s="292"/>
    </row>
    <row r="936" spans="1:9" x14ac:dyDescent="0.2">
      <c r="A936" s="97" t="s">
        <v>4201</v>
      </c>
      <c r="B936" s="191" t="s">
        <v>4202</v>
      </c>
      <c r="C936" s="347">
        <v>21</v>
      </c>
      <c r="D936" s="350">
        <v>41121</v>
      </c>
      <c r="E936" s="69"/>
      <c r="F936" s="207"/>
      <c r="G936" s="65" t="s">
        <v>2154</v>
      </c>
      <c r="H936" s="65"/>
      <c r="I936" s="292" t="s">
        <v>4203</v>
      </c>
    </row>
    <row r="937" spans="1:9" x14ac:dyDescent="0.2">
      <c r="A937" s="240" t="s">
        <v>4204</v>
      </c>
      <c r="B937" s="206" t="s">
        <v>4205</v>
      </c>
      <c r="C937" s="345">
        <v>39</v>
      </c>
      <c r="D937" s="358">
        <v>41116</v>
      </c>
      <c r="E937" s="359" t="s">
        <v>2154</v>
      </c>
      <c r="F937" s="209"/>
      <c r="G937" s="199"/>
      <c r="H937" s="199"/>
      <c r="I937" s="374"/>
    </row>
    <row r="938" spans="1:9" x14ac:dyDescent="0.2">
      <c r="A938" s="119" t="s">
        <v>4206</v>
      </c>
      <c r="B938" s="119" t="s">
        <v>4207</v>
      </c>
      <c r="C938" s="344">
        <v>11</v>
      </c>
      <c r="D938" s="360">
        <v>41060</v>
      </c>
      <c r="E938" s="131"/>
      <c r="F938" s="3"/>
      <c r="G938" s="190" t="s">
        <v>2154</v>
      </c>
      <c r="H938" s="190"/>
      <c r="I938" s="186" t="s">
        <v>4208</v>
      </c>
    </row>
    <row r="939" spans="1:9" x14ac:dyDescent="0.2">
      <c r="A939" s="114" t="s">
        <v>4209</v>
      </c>
      <c r="B939" s="97" t="s">
        <v>4210</v>
      </c>
      <c r="C939" s="347">
        <v>8</v>
      </c>
      <c r="D939" s="350">
        <v>41031</v>
      </c>
      <c r="E939" s="69" t="s">
        <v>2154</v>
      </c>
      <c r="F939" s="207"/>
      <c r="G939" s="65"/>
      <c r="H939" s="65"/>
      <c r="I939" s="292"/>
    </row>
    <row r="940" spans="1:9" x14ac:dyDescent="0.2">
      <c r="A940" s="97" t="s">
        <v>4211</v>
      </c>
      <c r="B940" s="97" t="s">
        <v>4212</v>
      </c>
      <c r="C940" s="347">
        <v>8</v>
      </c>
      <c r="D940" s="350">
        <v>41030</v>
      </c>
      <c r="E940" s="69" t="s">
        <v>2154</v>
      </c>
      <c r="F940" s="207"/>
      <c r="G940" s="65"/>
      <c r="H940" s="65"/>
      <c r="I940" s="191" t="s">
        <v>4213</v>
      </c>
    </row>
    <row r="941" spans="1:9" x14ac:dyDescent="0.2">
      <c r="A941" s="97" t="s">
        <v>4214</v>
      </c>
      <c r="B941" s="97" t="s">
        <v>4215</v>
      </c>
      <c r="C941" s="347">
        <v>25</v>
      </c>
      <c r="D941" s="350">
        <v>41030</v>
      </c>
      <c r="E941" s="69"/>
      <c r="F941" s="207"/>
      <c r="G941" s="65" t="s">
        <v>2154</v>
      </c>
      <c r="H941" s="65"/>
      <c r="I941" s="292" t="s">
        <v>4216</v>
      </c>
    </row>
    <row r="942" spans="1:9" x14ac:dyDescent="0.2">
      <c r="A942" s="240" t="s">
        <v>4217</v>
      </c>
      <c r="B942" s="240" t="s">
        <v>4218</v>
      </c>
      <c r="C942" s="345">
        <v>10</v>
      </c>
      <c r="D942" s="358">
        <v>41025</v>
      </c>
      <c r="E942" s="359" t="s">
        <v>2154</v>
      </c>
      <c r="F942" s="209"/>
      <c r="G942" s="199"/>
      <c r="H942" s="199"/>
      <c r="I942" s="374" t="s">
        <v>4219</v>
      </c>
    </row>
    <row r="943" spans="1:9" x14ac:dyDescent="0.2">
      <c r="A943" s="119" t="s">
        <v>4220</v>
      </c>
      <c r="B943" s="119" t="s">
        <v>4221</v>
      </c>
      <c r="C943" s="344">
        <v>14</v>
      </c>
      <c r="D943" s="360">
        <v>41008</v>
      </c>
      <c r="E943" s="131"/>
      <c r="F943" s="3"/>
      <c r="G943" s="190" t="s">
        <v>2154</v>
      </c>
      <c r="H943" s="190"/>
      <c r="I943" s="186" t="s">
        <v>4222</v>
      </c>
    </row>
    <row r="944" spans="1:9" x14ac:dyDescent="0.2">
      <c r="A944" s="130" t="s">
        <v>4223</v>
      </c>
      <c r="B944" s="129" t="s">
        <v>4224</v>
      </c>
      <c r="C944" s="347">
        <v>8</v>
      </c>
      <c r="D944" s="350">
        <v>40962</v>
      </c>
      <c r="E944" s="69" t="s">
        <v>2154</v>
      </c>
      <c r="F944" s="207"/>
      <c r="G944" s="65"/>
      <c r="H944" s="65"/>
      <c r="I944" s="292" t="s">
        <v>4225</v>
      </c>
    </row>
    <row r="945" spans="1:12" x14ac:dyDescent="0.2">
      <c r="A945" s="130" t="s">
        <v>4226</v>
      </c>
      <c r="B945" s="129" t="s">
        <v>4227</v>
      </c>
      <c r="C945" s="347">
        <v>8</v>
      </c>
      <c r="D945" s="350">
        <v>40960</v>
      </c>
      <c r="E945" s="69" t="s">
        <v>2154</v>
      </c>
      <c r="F945" s="207"/>
      <c r="G945" s="65"/>
      <c r="H945" s="65"/>
      <c r="I945" s="292" t="s">
        <v>4228</v>
      </c>
    </row>
    <row r="946" spans="1:12" x14ac:dyDescent="0.2">
      <c r="A946" s="129" t="s">
        <v>4229</v>
      </c>
      <c r="B946" s="129" t="s">
        <v>4230</v>
      </c>
      <c r="C946" s="347">
        <v>8</v>
      </c>
      <c r="D946" s="350">
        <v>40942</v>
      </c>
      <c r="E946" s="69" t="s">
        <v>2154</v>
      </c>
      <c r="F946" s="207"/>
      <c r="G946" s="65"/>
      <c r="H946" s="65"/>
      <c r="I946" s="292" t="s">
        <v>4231</v>
      </c>
    </row>
    <row r="947" spans="1:12" x14ac:dyDescent="0.2">
      <c r="A947" s="234" t="s">
        <v>4232</v>
      </c>
      <c r="B947" s="240" t="s">
        <v>4233</v>
      </c>
      <c r="C947" s="345">
        <v>13</v>
      </c>
      <c r="D947" s="358">
        <v>40920</v>
      </c>
      <c r="E947" s="359" t="s">
        <v>2154</v>
      </c>
      <c r="F947" s="209"/>
      <c r="G947" s="199"/>
      <c r="H947" s="199"/>
      <c r="I947" s="206"/>
    </row>
    <row r="948" spans="1:12" x14ac:dyDescent="0.2">
      <c r="A948" s="147" t="s">
        <v>4234</v>
      </c>
      <c r="B948" s="119" t="s">
        <v>4235</v>
      </c>
      <c r="C948" s="344">
        <v>9</v>
      </c>
      <c r="D948" s="360">
        <v>40892</v>
      </c>
      <c r="E948" s="131" t="s">
        <v>2154</v>
      </c>
      <c r="F948" s="3"/>
      <c r="G948" s="190"/>
      <c r="H948" s="190"/>
      <c r="I948" s="366"/>
    </row>
    <row r="949" spans="1:12" x14ac:dyDescent="0.2">
      <c r="A949" s="114" t="s">
        <v>4236</v>
      </c>
      <c r="B949" s="97" t="s">
        <v>4237</v>
      </c>
      <c r="C949" s="347">
        <v>5</v>
      </c>
      <c r="D949" s="350">
        <v>40879</v>
      </c>
      <c r="E949" s="69"/>
      <c r="F949" s="207" t="s">
        <v>2154</v>
      </c>
      <c r="G949" s="65"/>
      <c r="H949" s="65"/>
      <c r="I949" s="292" t="s">
        <v>4238</v>
      </c>
    </row>
    <row r="950" spans="1:12" x14ac:dyDescent="0.2">
      <c r="A950" s="97" t="s">
        <v>4239</v>
      </c>
      <c r="B950" s="97" t="s">
        <v>4240</v>
      </c>
      <c r="C950" s="347">
        <v>15</v>
      </c>
      <c r="D950" s="350">
        <v>40879</v>
      </c>
      <c r="E950" s="69" t="s">
        <v>2154</v>
      </c>
      <c r="F950" s="207"/>
      <c r="G950" s="65"/>
      <c r="H950" s="65"/>
      <c r="I950" s="191"/>
    </row>
    <row r="951" spans="1:12" x14ac:dyDescent="0.2">
      <c r="A951" s="97" t="s">
        <v>4241</v>
      </c>
      <c r="B951" s="97" t="s">
        <v>4242</v>
      </c>
      <c r="C951" s="347">
        <v>6</v>
      </c>
      <c r="D951" s="350">
        <v>40877</v>
      </c>
      <c r="E951" s="69"/>
      <c r="F951" s="207"/>
      <c r="G951" s="65" t="s">
        <v>2154</v>
      </c>
      <c r="H951" s="65"/>
      <c r="I951" s="292" t="s">
        <v>4243</v>
      </c>
    </row>
    <row r="952" spans="1:12" x14ac:dyDescent="0.2">
      <c r="A952" s="240" t="s">
        <v>4244</v>
      </c>
      <c r="B952" s="240" t="s">
        <v>4245</v>
      </c>
      <c r="C952" s="345">
        <v>6</v>
      </c>
      <c r="D952" s="358">
        <v>40877</v>
      </c>
      <c r="E952" s="359"/>
      <c r="F952" s="209"/>
      <c r="G952" s="199" t="s">
        <v>2154</v>
      </c>
      <c r="H952" s="199"/>
      <c r="I952" s="374" t="s">
        <v>4246</v>
      </c>
    </row>
    <row r="953" spans="1:12" x14ac:dyDescent="0.2">
      <c r="A953" s="147" t="s">
        <v>4247</v>
      </c>
      <c r="B953" s="97" t="s">
        <v>4248</v>
      </c>
      <c r="C953" s="347">
        <v>37</v>
      </c>
      <c r="D953" s="350">
        <v>40862</v>
      </c>
      <c r="E953" s="69"/>
      <c r="F953" s="207" t="s">
        <v>2154</v>
      </c>
      <c r="G953" s="65"/>
      <c r="H953" s="65"/>
      <c r="I953" s="292" t="s">
        <v>4249</v>
      </c>
    </row>
    <row r="954" spans="1:12" x14ac:dyDescent="0.2">
      <c r="A954" s="122" t="s">
        <v>4250</v>
      </c>
      <c r="B954" s="108" t="s">
        <v>91</v>
      </c>
      <c r="C954" s="347">
        <v>7</v>
      </c>
      <c r="D954" s="350">
        <v>40862</v>
      </c>
      <c r="E954" s="69"/>
      <c r="F954" s="207" t="s">
        <v>2154</v>
      </c>
      <c r="G954" s="65"/>
      <c r="H954" s="65"/>
      <c r="I954" s="406" t="s">
        <v>4251</v>
      </c>
      <c r="K954" s="55"/>
      <c r="L954" s="55"/>
    </row>
    <row r="955" spans="1:12" x14ac:dyDescent="0.2">
      <c r="A955" s="114" t="s">
        <v>4252</v>
      </c>
      <c r="B955" s="97" t="s">
        <v>4253</v>
      </c>
      <c r="C955" s="347">
        <v>19</v>
      </c>
      <c r="D955" s="350">
        <v>40857</v>
      </c>
      <c r="E955" s="69"/>
      <c r="F955" s="207" t="s">
        <v>2154</v>
      </c>
      <c r="G955" s="65"/>
      <c r="H955" s="65"/>
      <c r="I955" s="292" t="s">
        <v>4254</v>
      </c>
    </row>
    <row r="956" spans="1:12" x14ac:dyDescent="0.2">
      <c r="A956" s="97" t="s">
        <v>1925</v>
      </c>
      <c r="B956" s="97" t="s">
        <v>964</v>
      </c>
      <c r="C956" s="347">
        <v>8</v>
      </c>
      <c r="D956" s="350">
        <v>40855</v>
      </c>
      <c r="E956" s="69"/>
      <c r="F956" s="207"/>
      <c r="G956" s="65"/>
      <c r="H956" s="65" t="s">
        <v>2154</v>
      </c>
      <c r="I956" s="406" t="s">
        <v>4255</v>
      </c>
    </row>
    <row r="957" spans="1:12" x14ac:dyDescent="0.2">
      <c r="A957" s="378" t="s">
        <v>1876</v>
      </c>
      <c r="B957" s="108" t="s">
        <v>839</v>
      </c>
      <c r="C957" s="347">
        <v>6</v>
      </c>
      <c r="D957" s="350">
        <v>40850</v>
      </c>
      <c r="E957" s="69"/>
      <c r="F957" s="207" t="s">
        <v>2154</v>
      </c>
      <c r="G957" s="65"/>
      <c r="H957" s="65"/>
      <c r="I957" s="406" t="s">
        <v>4188</v>
      </c>
    </row>
    <row r="958" spans="1:12" x14ac:dyDescent="0.2">
      <c r="A958" s="410" t="s">
        <v>4256</v>
      </c>
      <c r="B958" s="409" t="s">
        <v>1121</v>
      </c>
      <c r="C958" s="344">
        <v>11</v>
      </c>
      <c r="D958" s="360">
        <v>40848</v>
      </c>
      <c r="E958" s="131" t="s">
        <v>2154</v>
      </c>
      <c r="F958" s="3"/>
      <c r="G958" s="190"/>
      <c r="H958" s="190"/>
      <c r="I958" s="366" t="s">
        <v>4257</v>
      </c>
    </row>
    <row r="959" spans="1:12" x14ac:dyDescent="0.2">
      <c r="A959" s="122" t="s">
        <v>4258</v>
      </c>
      <c r="B959" s="379" t="s">
        <v>4259</v>
      </c>
      <c r="C959" s="347">
        <v>5</v>
      </c>
      <c r="D959" s="350">
        <v>40844</v>
      </c>
      <c r="E959" s="69"/>
      <c r="F959" s="207" t="s">
        <v>2154</v>
      </c>
      <c r="G959" s="65"/>
      <c r="H959" s="65"/>
      <c r="I959" s="292" t="s">
        <v>4260</v>
      </c>
    </row>
    <row r="960" spans="1:12" x14ac:dyDescent="0.2">
      <c r="A960" s="122" t="s">
        <v>4261</v>
      </c>
      <c r="B960" s="406" t="s">
        <v>4262</v>
      </c>
      <c r="C960" s="347">
        <v>5</v>
      </c>
      <c r="D960" s="350">
        <v>40844</v>
      </c>
      <c r="E960" s="69"/>
      <c r="F960" s="207" t="s">
        <v>2154</v>
      </c>
      <c r="G960" s="65"/>
      <c r="H960" s="65"/>
      <c r="I960" s="292" t="s">
        <v>4260</v>
      </c>
    </row>
    <row r="961" spans="1:9" x14ac:dyDescent="0.2">
      <c r="A961" s="108" t="s">
        <v>4263</v>
      </c>
      <c r="B961" s="379" t="s">
        <v>2647</v>
      </c>
      <c r="C961" s="347">
        <v>14</v>
      </c>
      <c r="D961" s="350">
        <v>40836</v>
      </c>
      <c r="E961" s="69"/>
      <c r="F961" s="207" t="s">
        <v>2154</v>
      </c>
      <c r="G961" s="65"/>
      <c r="H961" s="65"/>
      <c r="I961" s="406" t="s">
        <v>4188</v>
      </c>
    </row>
    <row r="962" spans="1:9" x14ac:dyDescent="0.2">
      <c r="A962" s="378" t="s">
        <v>4264</v>
      </c>
      <c r="B962" s="386" t="s">
        <v>4265</v>
      </c>
      <c r="C962" s="345">
        <v>22</v>
      </c>
      <c r="D962" s="358">
        <v>40835</v>
      </c>
      <c r="E962" s="359"/>
      <c r="F962" s="209" t="s">
        <v>2154</v>
      </c>
      <c r="G962" s="199"/>
      <c r="H962" s="199"/>
      <c r="I962" s="374" t="s">
        <v>4266</v>
      </c>
    </row>
    <row r="963" spans="1:9" x14ac:dyDescent="0.2">
      <c r="A963" s="119" t="s">
        <v>4267</v>
      </c>
      <c r="B963" s="186" t="s">
        <v>4268</v>
      </c>
      <c r="C963" s="344">
        <v>15</v>
      </c>
      <c r="D963" s="360">
        <v>40834</v>
      </c>
      <c r="E963" s="131"/>
      <c r="F963" s="3" t="s">
        <v>2154</v>
      </c>
      <c r="G963" s="190"/>
      <c r="H963" s="190"/>
      <c r="I963" s="366" t="s">
        <v>4269</v>
      </c>
    </row>
    <row r="964" spans="1:9" x14ac:dyDescent="0.2">
      <c r="A964" s="122" t="s">
        <v>4270</v>
      </c>
      <c r="B964" s="379" t="s">
        <v>1305</v>
      </c>
      <c r="C964" s="347">
        <v>16</v>
      </c>
      <c r="D964" s="350">
        <v>40830</v>
      </c>
      <c r="E964" s="69"/>
      <c r="F964" s="207" t="s">
        <v>2154</v>
      </c>
      <c r="G964" s="65"/>
      <c r="H964" s="65"/>
      <c r="I964" s="292" t="s">
        <v>4271</v>
      </c>
    </row>
    <row r="965" spans="1:9" x14ac:dyDescent="0.2">
      <c r="A965" s="108" t="s">
        <v>4272</v>
      </c>
      <c r="B965" s="379" t="s">
        <v>4273</v>
      </c>
      <c r="C965" s="347">
        <v>13</v>
      </c>
      <c r="D965" s="350">
        <v>40826</v>
      </c>
      <c r="E965" s="69"/>
      <c r="F965" s="207" t="s">
        <v>2154</v>
      </c>
      <c r="G965" s="65"/>
      <c r="H965" s="65"/>
      <c r="I965" s="191" t="s">
        <v>4274</v>
      </c>
    </row>
    <row r="966" spans="1:9" x14ac:dyDescent="0.2">
      <c r="A966" s="97" t="s">
        <v>4275</v>
      </c>
      <c r="B966" s="191" t="s">
        <v>4276</v>
      </c>
      <c r="C966" s="347">
        <v>16</v>
      </c>
      <c r="D966" s="350">
        <v>40826</v>
      </c>
      <c r="E966" s="69"/>
      <c r="F966" s="207" t="s">
        <v>2154</v>
      </c>
      <c r="G966" s="65"/>
      <c r="H966" s="65"/>
      <c r="I966" s="191" t="s">
        <v>4269</v>
      </c>
    </row>
    <row r="967" spans="1:9" x14ac:dyDescent="0.2">
      <c r="A967" s="376" t="s">
        <v>889</v>
      </c>
      <c r="B967" s="411" t="s">
        <v>890</v>
      </c>
      <c r="C967" s="345">
        <v>11</v>
      </c>
      <c r="D967" s="358">
        <v>40809</v>
      </c>
      <c r="E967" s="359" t="s">
        <v>2154</v>
      </c>
      <c r="F967" s="209"/>
      <c r="G967" s="199"/>
      <c r="H967" s="199"/>
      <c r="I967" s="412" t="s">
        <v>4188</v>
      </c>
    </row>
    <row r="968" spans="1:9" x14ac:dyDescent="0.2">
      <c r="A968" s="119" t="s">
        <v>4277</v>
      </c>
      <c r="B968" s="186" t="s">
        <v>4278</v>
      </c>
      <c r="C968" s="344">
        <v>6</v>
      </c>
      <c r="D968" s="360">
        <v>40807</v>
      </c>
      <c r="E968" s="131"/>
      <c r="F968" s="3"/>
      <c r="G968" s="190" t="s">
        <v>2154</v>
      </c>
      <c r="H968" s="190"/>
      <c r="I968" s="186" t="s">
        <v>4279</v>
      </c>
    </row>
    <row r="969" spans="1:9" x14ac:dyDescent="0.2">
      <c r="A969" s="114" t="s">
        <v>4280</v>
      </c>
      <c r="B969" s="191" t="s">
        <v>4281</v>
      </c>
      <c r="C969" s="347">
        <v>5</v>
      </c>
      <c r="D969" s="350">
        <v>40793</v>
      </c>
      <c r="E969" s="69"/>
      <c r="F969" s="207"/>
      <c r="G969" s="65" t="s">
        <v>2154</v>
      </c>
      <c r="H969" s="65"/>
      <c r="I969" s="292" t="s">
        <v>4282</v>
      </c>
    </row>
    <row r="970" spans="1:9" x14ac:dyDescent="0.2">
      <c r="A970" s="97" t="s">
        <v>4283</v>
      </c>
      <c r="B970" s="191" t="s">
        <v>3491</v>
      </c>
      <c r="C970" s="347">
        <v>5</v>
      </c>
      <c r="D970" s="350">
        <v>40773</v>
      </c>
      <c r="E970" s="69"/>
      <c r="F970" s="207"/>
      <c r="G970" s="65"/>
      <c r="H970" s="395" t="s">
        <v>2154</v>
      </c>
      <c r="I970" s="407" t="s">
        <v>4284</v>
      </c>
    </row>
    <row r="971" spans="1:9" x14ac:dyDescent="0.2">
      <c r="A971" s="114" t="s">
        <v>4285</v>
      </c>
      <c r="B971" s="191" t="s">
        <v>4286</v>
      </c>
      <c r="C971" s="347">
        <v>17</v>
      </c>
      <c r="D971" s="350">
        <v>40731</v>
      </c>
      <c r="E971" s="69"/>
      <c r="F971" s="207"/>
      <c r="G971" s="65" t="s">
        <v>2154</v>
      </c>
      <c r="H971" s="65"/>
      <c r="I971" s="292" t="s">
        <v>4287</v>
      </c>
    </row>
    <row r="972" spans="1:9" x14ac:dyDescent="0.2">
      <c r="A972" s="240" t="s">
        <v>4288</v>
      </c>
      <c r="B972" s="206" t="s">
        <v>4289</v>
      </c>
      <c r="C972" s="345">
        <v>39</v>
      </c>
      <c r="D972" s="358">
        <v>40724</v>
      </c>
      <c r="E972" s="359" t="s">
        <v>2154</v>
      </c>
      <c r="F972" s="209"/>
      <c r="G972" s="199"/>
      <c r="H972" s="199"/>
      <c r="I972" s="240"/>
    </row>
    <row r="973" spans="1:9" x14ac:dyDescent="0.2">
      <c r="A973" s="119" t="s">
        <v>4290</v>
      </c>
      <c r="B973" s="186" t="s">
        <v>4291</v>
      </c>
      <c r="C973" s="344">
        <v>39</v>
      </c>
      <c r="D973" s="360">
        <v>40718</v>
      </c>
      <c r="E973" s="131"/>
      <c r="F973" s="3"/>
      <c r="G973" s="190" t="s">
        <v>2154</v>
      </c>
      <c r="H973" s="190"/>
      <c r="I973" s="366" t="s">
        <v>4292</v>
      </c>
    </row>
    <row r="974" spans="1:9" x14ac:dyDescent="0.2">
      <c r="A974" s="97" t="s">
        <v>4293</v>
      </c>
      <c r="B974" s="191" t="s">
        <v>4294</v>
      </c>
      <c r="C974" s="347">
        <v>12</v>
      </c>
      <c r="D974" s="350">
        <v>40653</v>
      </c>
      <c r="E974" s="69" t="s">
        <v>2154</v>
      </c>
      <c r="F974" s="207"/>
      <c r="G974" s="65"/>
      <c r="H974" s="65"/>
      <c r="I974" s="191" t="s">
        <v>4187</v>
      </c>
    </row>
    <row r="975" spans="1:9" x14ac:dyDescent="0.2">
      <c r="A975" s="130" t="s">
        <v>4295</v>
      </c>
      <c r="B975" s="405" t="s">
        <v>4296</v>
      </c>
      <c r="C975" s="347">
        <v>8</v>
      </c>
      <c r="D975" s="350">
        <v>40620</v>
      </c>
      <c r="E975" s="69" t="s">
        <v>2154</v>
      </c>
      <c r="F975" s="207"/>
      <c r="G975" s="65"/>
      <c r="H975" s="65"/>
      <c r="I975" s="292" t="s">
        <v>4297</v>
      </c>
    </row>
    <row r="976" spans="1:9" x14ac:dyDescent="0.2">
      <c r="A976" s="129" t="s">
        <v>4298</v>
      </c>
      <c r="B976" s="405" t="s">
        <v>4299</v>
      </c>
      <c r="C976" s="347">
        <v>6</v>
      </c>
      <c r="D976" s="350">
        <v>40598</v>
      </c>
      <c r="E976" s="69" t="s">
        <v>2154</v>
      </c>
      <c r="F976" s="207"/>
      <c r="G976" s="65"/>
      <c r="H976" s="65"/>
      <c r="I976" s="292" t="s">
        <v>4300</v>
      </c>
    </row>
    <row r="977" spans="1:12" x14ac:dyDescent="0.2">
      <c r="A977" s="382" t="s">
        <v>2965</v>
      </c>
      <c r="B977" s="386" t="s">
        <v>2966</v>
      </c>
      <c r="C977" s="345">
        <v>7</v>
      </c>
      <c r="D977" s="358">
        <v>40506</v>
      </c>
      <c r="E977" s="359"/>
      <c r="F977" s="209" t="s">
        <v>2154</v>
      </c>
      <c r="G977" s="199"/>
      <c r="H977" s="199"/>
      <c r="I977" s="412" t="s">
        <v>4301</v>
      </c>
    </row>
    <row r="978" spans="1:12" x14ac:dyDescent="0.2">
      <c r="A978" s="119" t="s">
        <v>4302</v>
      </c>
      <c r="B978" s="186" t="s">
        <v>4303</v>
      </c>
      <c r="C978" s="344">
        <v>5</v>
      </c>
      <c r="D978" s="360">
        <v>40505</v>
      </c>
      <c r="E978" s="131"/>
      <c r="F978" s="3" t="s">
        <v>2154</v>
      </c>
      <c r="G978" s="190"/>
      <c r="H978" s="190"/>
      <c r="I978" s="366" t="s">
        <v>4304</v>
      </c>
    </row>
    <row r="979" spans="1:12" x14ac:dyDescent="0.2">
      <c r="A979" s="108" t="s">
        <v>2238</v>
      </c>
      <c r="B979" s="379" t="s">
        <v>2239</v>
      </c>
      <c r="C979" s="347">
        <v>14</v>
      </c>
      <c r="D979" s="350">
        <v>40505</v>
      </c>
      <c r="E979" s="69"/>
      <c r="F979" s="207" t="s">
        <v>2154</v>
      </c>
      <c r="G979" s="65"/>
      <c r="H979" s="65"/>
      <c r="I979" s="406" t="s">
        <v>4301</v>
      </c>
    </row>
    <row r="980" spans="1:12" x14ac:dyDescent="0.2">
      <c r="A980" s="108" t="s">
        <v>4305</v>
      </c>
      <c r="B980" s="379" t="s">
        <v>4306</v>
      </c>
      <c r="C980" s="347">
        <v>7</v>
      </c>
      <c r="D980" s="350">
        <v>40499</v>
      </c>
      <c r="E980" s="69"/>
      <c r="F980" s="207" t="s">
        <v>2154</v>
      </c>
      <c r="G980" s="65"/>
      <c r="H980" s="65"/>
      <c r="I980" s="292" t="s">
        <v>4307</v>
      </c>
    </row>
    <row r="981" spans="1:12" x14ac:dyDescent="0.2">
      <c r="A981" s="97" t="s">
        <v>4308</v>
      </c>
      <c r="B981" s="191" t="s">
        <v>4309</v>
      </c>
      <c r="C981" s="347">
        <v>15</v>
      </c>
      <c r="D981" s="350">
        <v>40497</v>
      </c>
      <c r="E981" s="69"/>
      <c r="F981" s="207" t="s">
        <v>2154</v>
      </c>
      <c r="G981" s="65"/>
      <c r="H981" s="65"/>
      <c r="I981" s="191" t="s">
        <v>4310</v>
      </c>
    </row>
    <row r="982" spans="1:12" x14ac:dyDescent="0.2">
      <c r="A982" s="234" t="s">
        <v>4311</v>
      </c>
      <c r="B982" s="206" t="s">
        <v>2682</v>
      </c>
      <c r="C982" s="345">
        <v>7</v>
      </c>
      <c r="D982" s="358">
        <v>40497</v>
      </c>
      <c r="E982" s="413" t="s">
        <v>2154</v>
      </c>
      <c r="F982" s="209"/>
      <c r="G982" s="199"/>
      <c r="H982" s="199"/>
      <c r="I982" s="286" t="s">
        <v>3691</v>
      </c>
    </row>
    <row r="983" spans="1:12" x14ac:dyDescent="0.2">
      <c r="A983" s="128" t="s">
        <v>4312</v>
      </c>
      <c r="B983" s="403" t="s">
        <v>1053</v>
      </c>
      <c r="C983" s="344">
        <v>16</v>
      </c>
      <c r="D983" s="360">
        <v>40493</v>
      </c>
      <c r="E983" s="131"/>
      <c r="F983" s="3" t="s">
        <v>2154</v>
      </c>
      <c r="G983" s="190"/>
      <c r="H983" s="121"/>
      <c r="I983" s="147" t="s">
        <v>4313</v>
      </c>
    </row>
    <row r="984" spans="1:12" x14ac:dyDescent="0.2">
      <c r="A984" s="97" t="s">
        <v>2096</v>
      </c>
      <c r="B984" s="191" t="s">
        <v>1299</v>
      </c>
      <c r="C984" s="347">
        <v>14</v>
      </c>
      <c r="D984" s="350">
        <v>40492</v>
      </c>
      <c r="E984" s="69"/>
      <c r="F984" s="207" t="s">
        <v>2154</v>
      </c>
      <c r="G984" s="65"/>
      <c r="H984" s="2"/>
      <c r="I984" s="114" t="s">
        <v>4314</v>
      </c>
    </row>
    <row r="985" spans="1:12" x14ac:dyDescent="0.2">
      <c r="A985" s="97" t="s">
        <v>4315</v>
      </c>
      <c r="B985" s="191" t="s">
        <v>4316</v>
      </c>
      <c r="C985" s="347">
        <v>18</v>
      </c>
      <c r="D985" s="350">
        <v>40491</v>
      </c>
      <c r="E985" s="69"/>
      <c r="F985" s="207" t="s">
        <v>2154</v>
      </c>
      <c r="G985" s="65"/>
      <c r="H985" s="2"/>
      <c r="I985" s="97" t="s">
        <v>4310</v>
      </c>
      <c r="K985" s="55"/>
      <c r="L985" s="55"/>
    </row>
    <row r="986" spans="1:12" x14ac:dyDescent="0.2">
      <c r="A986" s="108" t="s">
        <v>2020</v>
      </c>
      <c r="B986" s="379" t="s">
        <v>1149</v>
      </c>
      <c r="C986" s="347">
        <v>6</v>
      </c>
      <c r="D986" s="350">
        <v>40486</v>
      </c>
      <c r="E986" s="69"/>
      <c r="F986" s="207" t="s">
        <v>2154</v>
      </c>
      <c r="G986" s="65"/>
      <c r="H986" s="2"/>
      <c r="I986" s="122" t="s">
        <v>4301</v>
      </c>
    </row>
    <row r="987" spans="1:12" x14ac:dyDescent="0.2">
      <c r="A987" s="378" t="s">
        <v>4317</v>
      </c>
      <c r="B987" s="386" t="s">
        <v>919</v>
      </c>
      <c r="C987" s="345">
        <v>5</v>
      </c>
      <c r="D987" s="358">
        <v>40480</v>
      </c>
      <c r="E987" s="359"/>
      <c r="F987" s="209" t="s">
        <v>2154</v>
      </c>
      <c r="G987" s="199"/>
      <c r="H987" s="198"/>
      <c r="I987" s="382" t="s">
        <v>4301</v>
      </c>
    </row>
    <row r="988" spans="1:12" x14ac:dyDescent="0.2">
      <c r="A988" s="125" t="s">
        <v>4318</v>
      </c>
      <c r="B988" s="403" t="s">
        <v>2303</v>
      </c>
      <c r="C988" s="344">
        <v>10</v>
      </c>
      <c r="D988" s="360">
        <v>40480</v>
      </c>
      <c r="E988" s="131"/>
      <c r="F988" s="3" t="s">
        <v>2154</v>
      </c>
      <c r="G988" s="190"/>
      <c r="H988" s="121"/>
      <c r="I988" s="128" t="s">
        <v>4139</v>
      </c>
    </row>
    <row r="989" spans="1:12" x14ac:dyDescent="0.2">
      <c r="A989" s="108" t="s">
        <v>4319</v>
      </c>
      <c r="B989" s="379" t="s">
        <v>3276</v>
      </c>
      <c r="C989" s="347">
        <v>12</v>
      </c>
      <c r="D989" s="350">
        <v>40479</v>
      </c>
      <c r="E989" s="69"/>
      <c r="F989" s="207" t="s">
        <v>2154</v>
      </c>
      <c r="G989" s="65"/>
      <c r="H989" s="2"/>
      <c r="I989" s="114" t="s">
        <v>4320</v>
      </c>
    </row>
    <row r="990" spans="1:12" x14ac:dyDescent="0.2">
      <c r="A990" s="122" t="s">
        <v>4321</v>
      </c>
      <c r="B990" s="379" t="s">
        <v>4322</v>
      </c>
      <c r="C990" s="347">
        <v>13</v>
      </c>
      <c r="D990" s="350">
        <v>40479</v>
      </c>
      <c r="E990" s="69"/>
      <c r="F990" s="207" t="s">
        <v>2154</v>
      </c>
      <c r="G990" s="65"/>
      <c r="H990" s="2"/>
      <c r="I990" s="114" t="s">
        <v>4323</v>
      </c>
    </row>
    <row r="991" spans="1:12" x14ac:dyDescent="0.2">
      <c r="A991" s="108" t="s">
        <v>3824</v>
      </c>
      <c r="B991" s="379" t="s">
        <v>3825</v>
      </c>
      <c r="C991" s="347">
        <v>7</v>
      </c>
      <c r="D991" s="350">
        <v>40478</v>
      </c>
      <c r="E991" s="69"/>
      <c r="F991" s="207" t="s">
        <v>2154</v>
      </c>
      <c r="G991" s="65"/>
      <c r="H991" s="2"/>
      <c r="I991" s="122" t="s">
        <v>4301</v>
      </c>
    </row>
    <row r="992" spans="1:12" x14ac:dyDescent="0.2">
      <c r="A992" s="234" t="s">
        <v>4324</v>
      </c>
      <c r="B992" s="206" t="s">
        <v>4325</v>
      </c>
      <c r="C992" s="345">
        <v>7</v>
      </c>
      <c r="D992" s="358">
        <v>40478</v>
      </c>
      <c r="E992" s="359"/>
      <c r="F992" s="209" t="s">
        <v>2154</v>
      </c>
      <c r="G992" s="199"/>
      <c r="H992" s="198"/>
      <c r="I992" s="234" t="s">
        <v>4326</v>
      </c>
    </row>
    <row r="993" spans="1:12" x14ac:dyDescent="0.2">
      <c r="A993" s="125" t="s">
        <v>3615</v>
      </c>
      <c r="B993" s="403" t="s">
        <v>3616</v>
      </c>
      <c r="C993" s="344">
        <v>7</v>
      </c>
      <c r="D993" s="360">
        <v>40477</v>
      </c>
      <c r="E993" s="131"/>
      <c r="F993" s="3" t="s">
        <v>2154</v>
      </c>
      <c r="G993" s="190"/>
      <c r="H993" s="121"/>
      <c r="I993" s="128" t="s">
        <v>4301</v>
      </c>
    </row>
    <row r="994" spans="1:12" x14ac:dyDescent="0.2">
      <c r="A994" s="122" t="s">
        <v>3797</v>
      </c>
      <c r="B994" s="379" t="s">
        <v>3798</v>
      </c>
      <c r="C994" s="347">
        <v>7</v>
      </c>
      <c r="D994" s="350">
        <v>40477</v>
      </c>
      <c r="E994" s="69"/>
      <c r="F994" s="207" t="s">
        <v>2154</v>
      </c>
      <c r="G994" s="65"/>
      <c r="H994" s="2"/>
      <c r="I994" s="122" t="s">
        <v>4301</v>
      </c>
    </row>
    <row r="995" spans="1:12" x14ac:dyDescent="0.2">
      <c r="A995" s="97" t="s">
        <v>4327</v>
      </c>
      <c r="B995" s="191" t="s">
        <v>2645</v>
      </c>
      <c r="C995" s="347">
        <v>7</v>
      </c>
      <c r="D995" s="350">
        <v>40477</v>
      </c>
      <c r="E995" s="69"/>
      <c r="F995" s="207" t="s">
        <v>2154</v>
      </c>
      <c r="G995" s="65"/>
      <c r="H995" s="2"/>
      <c r="I995" s="97" t="s">
        <v>4310</v>
      </c>
    </row>
    <row r="996" spans="1:12" x14ac:dyDescent="0.2">
      <c r="A996" s="97" t="s">
        <v>4328</v>
      </c>
      <c r="B996" s="191" t="s">
        <v>4329</v>
      </c>
      <c r="C996" s="347">
        <v>31</v>
      </c>
      <c r="D996" s="350">
        <v>40477</v>
      </c>
      <c r="E996" s="69"/>
      <c r="F996" s="207" t="s">
        <v>2154</v>
      </c>
      <c r="G996" s="65"/>
      <c r="H996" s="2"/>
      <c r="I996" s="97" t="s">
        <v>4310</v>
      </c>
    </row>
    <row r="997" spans="1:12" x14ac:dyDescent="0.2">
      <c r="A997" s="378" t="s">
        <v>3006</v>
      </c>
      <c r="B997" s="386" t="s">
        <v>3007</v>
      </c>
      <c r="C997" s="345">
        <v>6</v>
      </c>
      <c r="D997" s="358">
        <v>40476</v>
      </c>
      <c r="E997" s="359"/>
      <c r="F997" s="209" t="s">
        <v>2154</v>
      </c>
      <c r="G997" s="199"/>
      <c r="H997" s="198"/>
      <c r="I997" s="382" t="s">
        <v>4251</v>
      </c>
    </row>
    <row r="998" spans="1:12" x14ac:dyDescent="0.2">
      <c r="A998" s="119" t="s">
        <v>4330</v>
      </c>
      <c r="B998" s="186" t="s">
        <v>2401</v>
      </c>
      <c r="C998" s="344">
        <v>30</v>
      </c>
      <c r="D998" s="360">
        <v>40476</v>
      </c>
      <c r="E998" s="131"/>
      <c r="F998" s="3" t="s">
        <v>2154</v>
      </c>
      <c r="G998" s="190"/>
      <c r="H998" s="121"/>
      <c r="I998" s="119" t="s">
        <v>4310</v>
      </c>
    </row>
    <row r="999" spans="1:12" x14ac:dyDescent="0.2">
      <c r="A999" s="108" t="s">
        <v>4331</v>
      </c>
      <c r="B999" s="379" t="s">
        <v>4332</v>
      </c>
      <c r="C999" s="347">
        <v>6</v>
      </c>
      <c r="D999" s="350">
        <v>40476</v>
      </c>
      <c r="E999" s="69"/>
      <c r="F999" s="207" t="s">
        <v>2154</v>
      </c>
      <c r="G999" s="65"/>
      <c r="H999" s="2"/>
      <c r="I999" s="114" t="s">
        <v>4333</v>
      </c>
    </row>
    <row r="1000" spans="1:12" x14ac:dyDescent="0.2">
      <c r="A1000" s="124" t="s">
        <v>1890</v>
      </c>
      <c r="B1000" s="237" t="s">
        <v>4334</v>
      </c>
      <c r="C1000" s="347">
        <v>5</v>
      </c>
      <c r="D1000" s="350">
        <v>40473</v>
      </c>
      <c r="E1000" s="69"/>
      <c r="F1000" s="414" t="s">
        <v>2154</v>
      </c>
      <c r="G1000" s="65"/>
      <c r="H1000" s="2"/>
      <c r="I1000" s="117" t="s">
        <v>4335</v>
      </c>
    </row>
    <row r="1001" spans="1:12" x14ac:dyDescent="0.2">
      <c r="A1001" s="108" t="s">
        <v>4336</v>
      </c>
      <c r="B1001" s="379" t="s">
        <v>595</v>
      </c>
      <c r="C1001" s="347">
        <v>8</v>
      </c>
      <c r="D1001" s="350">
        <v>40471</v>
      </c>
      <c r="E1001" s="69"/>
      <c r="F1001" s="207" t="s">
        <v>2154</v>
      </c>
      <c r="G1001" s="65"/>
      <c r="H1001" s="2"/>
      <c r="I1001" s="122" t="s">
        <v>4301</v>
      </c>
    </row>
    <row r="1002" spans="1:12" x14ac:dyDescent="0.2">
      <c r="A1002" s="378" t="s">
        <v>4337</v>
      </c>
      <c r="B1002" s="386" t="s">
        <v>996</v>
      </c>
      <c r="C1002" s="345">
        <v>13</v>
      </c>
      <c r="D1002" s="358">
        <v>40471</v>
      </c>
      <c r="E1002" s="359"/>
      <c r="F1002" s="209" t="s">
        <v>2154</v>
      </c>
      <c r="G1002" s="199"/>
      <c r="H1002" s="198"/>
      <c r="I1002" s="382" t="s">
        <v>4251</v>
      </c>
    </row>
    <row r="1003" spans="1:12" x14ac:dyDescent="0.2">
      <c r="A1003" s="125" t="s">
        <v>1943</v>
      </c>
      <c r="B1003" s="403" t="s">
        <v>998</v>
      </c>
      <c r="C1003" s="344">
        <v>42</v>
      </c>
      <c r="D1003" s="360">
        <v>40469</v>
      </c>
      <c r="E1003" s="131"/>
      <c r="F1003" s="3" t="s">
        <v>2154</v>
      </c>
      <c r="G1003" s="190"/>
      <c r="H1003" s="190"/>
      <c r="I1003" s="366" t="s">
        <v>4338</v>
      </c>
    </row>
    <row r="1004" spans="1:12" x14ac:dyDescent="0.2">
      <c r="A1004" s="97" t="s">
        <v>4339</v>
      </c>
      <c r="B1004" s="191" t="s">
        <v>4340</v>
      </c>
      <c r="C1004" s="347">
        <v>51</v>
      </c>
      <c r="D1004" s="350">
        <v>40465</v>
      </c>
      <c r="E1004" s="69"/>
      <c r="F1004" s="207" t="s">
        <v>2154</v>
      </c>
      <c r="G1004" s="65"/>
      <c r="H1004" s="65"/>
      <c r="I1004" s="292" t="s">
        <v>4341</v>
      </c>
    </row>
    <row r="1005" spans="1:12" x14ac:dyDescent="0.2">
      <c r="A1005" s="97" t="s">
        <v>4342</v>
      </c>
      <c r="B1005" s="191" t="s">
        <v>4343</v>
      </c>
      <c r="C1005" s="347">
        <v>5</v>
      </c>
      <c r="D1005" s="350">
        <v>40464</v>
      </c>
      <c r="E1005" s="69"/>
      <c r="F1005" s="207" t="s">
        <v>2154</v>
      </c>
      <c r="G1005" s="65"/>
      <c r="H1005" s="65"/>
      <c r="I1005" s="292" t="s">
        <v>4344</v>
      </c>
    </row>
    <row r="1006" spans="1:12" x14ac:dyDescent="0.2">
      <c r="A1006" s="108" t="s">
        <v>2007</v>
      </c>
      <c r="B1006" s="379" t="s">
        <v>1131</v>
      </c>
      <c r="C1006" s="347">
        <v>20</v>
      </c>
      <c r="D1006" s="350">
        <v>40464</v>
      </c>
      <c r="E1006" s="69"/>
      <c r="F1006" s="207" t="s">
        <v>2154</v>
      </c>
      <c r="G1006" s="65"/>
      <c r="H1006" s="65"/>
      <c r="I1006" s="406" t="s">
        <v>4301</v>
      </c>
      <c r="K1006" s="55"/>
      <c r="L1006" s="55"/>
    </row>
    <row r="1007" spans="1:12" x14ac:dyDescent="0.2">
      <c r="A1007" s="240" t="s">
        <v>4345</v>
      </c>
      <c r="B1007" s="206" t="s">
        <v>4346</v>
      </c>
      <c r="C1007" s="345">
        <v>6</v>
      </c>
      <c r="D1007" s="358">
        <v>40463</v>
      </c>
      <c r="E1007" s="359"/>
      <c r="F1007" s="209" t="s">
        <v>2154</v>
      </c>
      <c r="G1007" s="199"/>
      <c r="H1007" s="199"/>
      <c r="I1007" s="206" t="s">
        <v>4310</v>
      </c>
      <c r="K1007" s="55"/>
      <c r="L1007" s="55"/>
    </row>
    <row r="1008" spans="1:12" x14ac:dyDescent="0.2">
      <c r="A1008" s="125" t="s">
        <v>1811</v>
      </c>
      <c r="B1008" s="403" t="s">
        <v>704</v>
      </c>
      <c r="C1008" s="344">
        <v>7</v>
      </c>
      <c r="D1008" s="360">
        <v>40458</v>
      </c>
      <c r="E1008" s="131"/>
      <c r="F1008" s="3" t="s">
        <v>2154</v>
      </c>
      <c r="G1008" s="190"/>
      <c r="H1008" s="190"/>
      <c r="I1008" s="415" t="s">
        <v>4251</v>
      </c>
    </row>
    <row r="1009" spans="1:12" x14ac:dyDescent="0.2">
      <c r="A1009" s="108" t="s">
        <v>1767</v>
      </c>
      <c r="B1009" s="379" t="s">
        <v>623</v>
      </c>
      <c r="C1009" s="347">
        <v>8</v>
      </c>
      <c r="D1009" s="350">
        <v>40457</v>
      </c>
      <c r="E1009" s="69"/>
      <c r="F1009" s="207" t="s">
        <v>2154</v>
      </c>
      <c r="G1009" s="65"/>
      <c r="H1009" s="65"/>
      <c r="I1009" s="406" t="s">
        <v>4251</v>
      </c>
      <c r="K1009" s="55"/>
      <c r="L1009" s="55"/>
    </row>
    <row r="1010" spans="1:12" x14ac:dyDescent="0.2">
      <c r="A1010" s="97" t="s">
        <v>4347</v>
      </c>
      <c r="B1010" s="191" t="s">
        <v>4348</v>
      </c>
      <c r="C1010" s="347">
        <v>7</v>
      </c>
      <c r="D1010" s="350">
        <v>40456</v>
      </c>
      <c r="E1010" s="69"/>
      <c r="F1010" s="207" t="s">
        <v>2154</v>
      </c>
      <c r="G1010" s="65"/>
      <c r="H1010" s="65"/>
      <c r="I1010" s="292" t="s">
        <v>4349</v>
      </c>
    </row>
    <row r="1011" spans="1:12" x14ac:dyDescent="0.2">
      <c r="A1011" s="114" t="s">
        <v>4055</v>
      </c>
      <c r="B1011" s="191" t="s">
        <v>4056</v>
      </c>
      <c r="C1011" s="347">
        <v>5</v>
      </c>
      <c r="D1011" s="350">
        <v>40450</v>
      </c>
      <c r="E1011" s="69"/>
      <c r="F1011" s="414" t="s">
        <v>2154</v>
      </c>
      <c r="G1011" s="65"/>
      <c r="H1011" s="65"/>
      <c r="I1011" s="407" t="s">
        <v>4350</v>
      </c>
    </row>
    <row r="1012" spans="1:12" x14ac:dyDescent="0.2">
      <c r="A1012" s="240" t="s">
        <v>4351</v>
      </c>
      <c r="B1012" s="206" t="s">
        <v>4352</v>
      </c>
      <c r="C1012" s="345">
        <v>5</v>
      </c>
      <c r="D1012" s="358">
        <v>40444</v>
      </c>
      <c r="E1012" s="359"/>
      <c r="F1012" s="209"/>
      <c r="G1012" s="199" t="s">
        <v>2154</v>
      </c>
      <c r="H1012" s="199"/>
      <c r="I1012" s="374" t="s">
        <v>4353</v>
      </c>
    </row>
    <row r="1013" spans="1:12" x14ac:dyDescent="0.2">
      <c r="A1013" s="128" t="s">
        <v>4354</v>
      </c>
      <c r="B1013" s="403" t="s">
        <v>4355</v>
      </c>
      <c r="C1013" s="344">
        <v>6</v>
      </c>
      <c r="D1013" s="360">
        <v>40444</v>
      </c>
      <c r="E1013" s="131"/>
      <c r="F1013" s="3" t="s">
        <v>2154</v>
      </c>
      <c r="G1013" s="190"/>
      <c r="H1013" s="190"/>
      <c r="I1013" s="366" t="s">
        <v>4356</v>
      </c>
    </row>
    <row r="1014" spans="1:12" x14ac:dyDescent="0.2">
      <c r="A1014" s="122" t="s">
        <v>4357</v>
      </c>
      <c r="B1014" s="379" t="s">
        <v>4358</v>
      </c>
      <c r="C1014" s="347">
        <v>7</v>
      </c>
      <c r="D1014" s="350">
        <v>40442</v>
      </c>
      <c r="E1014" s="69"/>
      <c r="F1014" s="207" t="s">
        <v>2154</v>
      </c>
      <c r="G1014" s="65"/>
      <c r="H1014" s="65"/>
      <c r="I1014" s="292" t="s">
        <v>4359</v>
      </c>
    </row>
    <row r="1015" spans="1:12" x14ac:dyDescent="0.2">
      <c r="A1015" s="114" t="s">
        <v>4360</v>
      </c>
      <c r="B1015" s="191" t="s">
        <v>4361</v>
      </c>
      <c r="C1015" s="347">
        <v>9</v>
      </c>
      <c r="D1015" s="350">
        <v>40442</v>
      </c>
      <c r="E1015" s="69"/>
      <c r="F1015" s="207" t="s">
        <v>2154</v>
      </c>
      <c r="G1015" s="65"/>
      <c r="H1015" s="65"/>
      <c r="I1015" s="292" t="s">
        <v>4362</v>
      </c>
    </row>
    <row r="1016" spans="1:12" x14ac:dyDescent="0.2">
      <c r="A1016" s="124" t="s">
        <v>4363</v>
      </c>
      <c r="B1016" s="237" t="s">
        <v>4364</v>
      </c>
      <c r="C1016" s="347">
        <v>5</v>
      </c>
      <c r="D1016" s="350">
        <v>40442</v>
      </c>
      <c r="E1016" s="69"/>
      <c r="F1016" s="414" t="s">
        <v>2154</v>
      </c>
      <c r="G1016" s="65"/>
      <c r="H1016" s="65"/>
      <c r="I1016" s="407" t="s">
        <v>4365</v>
      </c>
    </row>
    <row r="1017" spans="1:12" x14ac:dyDescent="0.2">
      <c r="A1017" s="234" t="s">
        <v>4366</v>
      </c>
      <c r="B1017" s="206" t="s">
        <v>4367</v>
      </c>
      <c r="C1017" s="345">
        <v>21</v>
      </c>
      <c r="D1017" s="358">
        <v>40438</v>
      </c>
      <c r="E1017" s="359"/>
      <c r="F1017" s="209" t="s">
        <v>2154</v>
      </c>
      <c r="G1017" s="199"/>
      <c r="H1017" s="199"/>
      <c r="I1017" s="374" t="s">
        <v>4368</v>
      </c>
    </row>
    <row r="1018" spans="1:12" x14ac:dyDescent="0.2">
      <c r="A1018" s="128" t="s">
        <v>4369</v>
      </c>
      <c r="B1018" s="403" t="s">
        <v>2301</v>
      </c>
      <c r="C1018" s="344">
        <v>16</v>
      </c>
      <c r="D1018" s="360">
        <v>40438</v>
      </c>
      <c r="E1018" s="131"/>
      <c r="F1018" s="3" t="s">
        <v>2154</v>
      </c>
      <c r="G1018" s="190"/>
      <c r="H1018" s="190"/>
      <c r="I1018" s="415" t="s">
        <v>4301</v>
      </c>
    </row>
    <row r="1019" spans="1:12" x14ac:dyDescent="0.2">
      <c r="A1019" s="122" t="s">
        <v>4370</v>
      </c>
      <c r="B1019" s="379" t="s">
        <v>951</v>
      </c>
      <c r="C1019" s="347">
        <v>8</v>
      </c>
      <c r="D1019" s="350">
        <v>40437</v>
      </c>
      <c r="E1019" s="69"/>
      <c r="F1019" s="207" t="s">
        <v>2154</v>
      </c>
      <c r="G1019" s="65"/>
      <c r="H1019" s="65"/>
      <c r="I1019" s="406" t="s">
        <v>4301</v>
      </c>
    </row>
    <row r="1020" spans="1:12" x14ac:dyDescent="0.2">
      <c r="A1020" s="108" t="s">
        <v>1923</v>
      </c>
      <c r="B1020" s="379" t="s">
        <v>954</v>
      </c>
      <c r="C1020" s="347">
        <v>6</v>
      </c>
      <c r="D1020" s="350">
        <v>40436</v>
      </c>
      <c r="E1020" s="69"/>
      <c r="F1020" s="207" t="s">
        <v>2154</v>
      </c>
      <c r="G1020" s="65"/>
      <c r="H1020" s="65"/>
      <c r="I1020" s="406" t="s">
        <v>4301</v>
      </c>
    </row>
    <row r="1021" spans="1:12" x14ac:dyDescent="0.2">
      <c r="A1021" s="97" t="s">
        <v>4371</v>
      </c>
      <c r="B1021" s="191" t="s">
        <v>4372</v>
      </c>
      <c r="C1021" s="347">
        <v>6</v>
      </c>
      <c r="D1021" s="350">
        <v>40433</v>
      </c>
      <c r="E1021" s="69"/>
      <c r="F1021" s="207"/>
      <c r="G1021" s="65" t="s">
        <v>2154</v>
      </c>
      <c r="H1021" s="65"/>
      <c r="I1021" s="292" t="s">
        <v>4373</v>
      </c>
    </row>
    <row r="1022" spans="1:12" x14ac:dyDescent="0.2">
      <c r="A1022" s="240" t="s">
        <v>4374</v>
      </c>
      <c r="B1022" s="206" t="s">
        <v>4375</v>
      </c>
      <c r="C1022" s="345">
        <v>7</v>
      </c>
      <c r="D1022" s="358">
        <v>40431</v>
      </c>
      <c r="E1022" s="359"/>
      <c r="F1022" s="209" t="s">
        <v>2154</v>
      </c>
      <c r="G1022" s="199"/>
      <c r="H1022" s="199"/>
      <c r="I1022" s="374" t="s">
        <v>4376</v>
      </c>
    </row>
    <row r="1023" spans="1:12" x14ac:dyDescent="0.2">
      <c r="A1023" s="125" t="s">
        <v>1376</v>
      </c>
      <c r="B1023" s="403" t="s">
        <v>1377</v>
      </c>
      <c r="C1023" s="344">
        <v>8</v>
      </c>
      <c r="D1023" s="360">
        <v>40431</v>
      </c>
      <c r="E1023" s="131"/>
      <c r="F1023" s="3" t="s">
        <v>2154</v>
      </c>
      <c r="G1023" s="190"/>
      <c r="H1023" s="190"/>
      <c r="I1023" s="415" t="s">
        <v>4301</v>
      </c>
    </row>
    <row r="1024" spans="1:12" x14ac:dyDescent="0.2">
      <c r="A1024" s="108" t="s">
        <v>4377</v>
      </c>
      <c r="B1024" s="379" t="s">
        <v>4378</v>
      </c>
      <c r="C1024" s="347">
        <v>7</v>
      </c>
      <c r="D1024" s="350">
        <v>40431</v>
      </c>
      <c r="E1024" s="69"/>
      <c r="F1024" s="207" t="s">
        <v>2154</v>
      </c>
      <c r="G1024" s="65"/>
      <c r="H1024" s="65"/>
      <c r="I1024" s="292" t="s">
        <v>4379</v>
      </c>
    </row>
    <row r="1025" spans="1:9" x14ac:dyDescent="0.2">
      <c r="A1025" s="108" t="s">
        <v>2868</v>
      </c>
      <c r="B1025" s="379" t="s">
        <v>2869</v>
      </c>
      <c r="C1025" s="347">
        <v>7</v>
      </c>
      <c r="D1025" s="350">
        <v>40431</v>
      </c>
      <c r="E1025" s="69"/>
      <c r="F1025" s="207" t="s">
        <v>2154</v>
      </c>
      <c r="G1025" s="65"/>
      <c r="H1025" s="65"/>
      <c r="I1025" s="406" t="s">
        <v>4301</v>
      </c>
    </row>
    <row r="1026" spans="1:9" x14ac:dyDescent="0.2">
      <c r="A1026" s="108" t="s">
        <v>4380</v>
      </c>
      <c r="B1026" s="379" t="s">
        <v>2510</v>
      </c>
      <c r="C1026" s="347">
        <v>7</v>
      </c>
      <c r="D1026" s="350">
        <v>40431</v>
      </c>
      <c r="E1026" s="69"/>
      <c r="F1026" s="207" t="s">
        <v>2154</v>
      </c>
      <c r="G1026" s="65"/>
      <c r="H1026" s="65"/>
      <c r="I1026" s="406" t="s">
        <v>4301</v>
      </c>
    </row>
    <row r="1027" spans="1:9" x14ac:dyDescent="0.2">
      <c r="A1027" s="382" t="s">
        <v>4381</v>
      </c>
      <c r="B1027" s="386" t="s">
        <v>925</v>
      </c>
      <c r="C1027" s="345">
        <v>12</v>
      </c>
      <c r="D1027" s="358">
        <v>40431</v>
      </c>
      <c r="E1027" s="359"/>
      <c r="F1027" s="209" t="s">
        <v>2154</v>
      </c>
      <c r="G1027" s="199"/>
      <c r="H1027" s="199"/>
      <c r="I1027" s="374" t="s">
        <v>4382</v>
      </c>
    </row>
    <row r="1028" spans="1:9" x14ac:dyDescent="0.2">
      <c r="A1028" s="119" t="s">
        <v>4383</v>
      </c>
      <c r="B1028" s="186" t="s">
        <v>4384</v>
      </c>
      <c r="C1028" s="344">
        <v>8</v>
      </c>
      <c r="D1028" s="360">
        <v>40431</v>
      </c>
      <c r="E1028" s="131"/>
      <c r="F1028" s="3" t="s">
        <v>2154</v>
      </c>
      <c r="G1028" s="190"/>
      <c r="H1028" s="190"/>
      <c r="I1028" s="366" t="s">
        <v>4385</v>
      </c>
    </row>
    <row r="1029" spans="1:9" x14ac:dyDescent="0.2">
      <c r="A1029" s="108" t="s">
        <v>2084</v>
      </c>
      <c r="B1029" s="379" t="s">
        <v>1273</v>
      </c>
      <c r="C1029" s="347">
        <v>5</v>
      </c>
      <c r="D1029" s="350">
        <v>40431</v>
      </c>
      <c r="E1029" s="69"/>
      <c r="F1029" s="207" t="s">
        <v>2154</v>
      </c>
      <c r="G1029" s="65"/>
      <c r="H1029" s="65"/>
      <c r="I1029" s="406" t="s">
        <v>4301</v>
      </c>
    </row>
    <row r="1030" spans="1:9" x14ac:dyDescent="0.2">
      <c r="A1030" s="108" t="s">
        <v>4386</v>
      </c>
      <c r="B1030" s="379" t="s">
        <v>4387</v>
      </c>
      <c r="C1030" s="347">
        <v>7</v>
      </c>
      <c r="D1030" s="350">
        <v>40431</v>
      </c>
      <c r="E1030" s="69"/>
      <c r="F1030" s="207" t="s">
        <v>2154</v>
      </c>
      <c r="G1030" s="65"/>
      <c r="H1030" s="65"/>
      <c r="I1030" s="406" t="s">
        <v>4388</v>
      </c>
    </row>
    <row r="1031" spans="1:9" x14ac:dyDescent="0.2">
      <c r="A1031" s="122" t="s">
        <v>4389</v>
      </c>
      <c r="B1031" s="379" t="s">
        <v>4390</v>
      </c>
      <c r="C1031" s="347">
        <v>15</v>
      </c>
      <c r="D1031" s="350">
        <v>40431</v>
      </c>
      <c r="E1031" s="69"/>
      <c r="F1031" s="207" t="s">
        <v>2154</v>
      </c>
      <c r="G1031" s="65"/>
      <c r="H1031" s="65"/>
      <c r="I1031" s="292" t="s">
        <v>4391</v>
      </c>
    </row>
    <row r="1032" spans="1:9" x14ac:dyDescent="0.2">
      <c r="A1032" s="378" t="s">
        <v>4392</v>
      </c>
      <c r="B1032" s="386" t="s">
        <v>1364</v>
      </c>
      <c r="C1032" s="345">
        <v>7</v>
      </c>
      <c r="D1032" s="358">
        <v>40431</v>
      </c>
      <c r="E1032" s="359"/>
      <c r="F1032" s="209" t="s">
        <v>2154</v>
      </c>
      <c r="G1032" s="199"/>
      <c r="H1032" s="199"/>
      <c r="I1032" s="412" t="s">
        <v>4251</v>
      </c>
    </row>
    <row r="1033" spans="1:9" x14ac:dyDescent="0.2">
      <c r="A1033" s="390" t="s">
        <v>4393</v>
      </c>
      <c r="B1033" s="409" t="s">
        <v>4394</v>
      </c>
      <c r="C1033" s="344">
        <v>25</v>
      </c>
      <c r="D1033" s="360">
        <v>40426</v>
      </c>
      <c r="E1033" s="131"/>
      <c r="F1033" s="3" t="s">
        <v>2154</v>
      </c>
      <c r="G1033" s="190"/>
      <c r="H1033" s="190"/>
      <c r="I1033" s="366" t="s">
        <v>4395</v>
      </c>
    </row>
    <row r="1034" spans="1:9" x14ac:dyDescent="0.2">
      <c r="A1034" s="114" t="s">
        <v>4396</v>
      </c>
      <c r="B1034" s="191" t="s">
        <v>4397</v>
      </c>
      <c r="C1034" s="347">
        <v>5</v>
      </c>
      <c r="D1034" s="350">
        <v>40422</v>
      </c>
      <c r="E1034" s="69"/>
      <c r="F1034" s="207"/>
      <c r="G1034" s="65" t="s">
        <v>2154</v>
      </c>
      <c r="H1034" s="65"/>
      <c r="I1034" s="292" t="s">
        <v>4398</v>
      </c>
    </row>
    <row r="1035" spans="1:9" x14ac:dyDescent="0.2">
      <c r="A1035" s="97" t="s">
        <v>4399</v>
      </c>
      <c r="B1035" s="191" t="s">
        <v>1607</v>
      </c>
      <c r="C1035" s="347">
        <v>20</v>
      </c>
      <c r="D1035" s="350">
        <v>40412</v>
      </c>
      <c r="E1035" s="69"/>
      <c r="F1035" s="207" t="s">
        <v>2154</v>
      </c>
      <c r="G1035" s="65"/>
      <c r="H1035" s="65"/>
      <c r="I1035" s="191" t="s">
        <v>4400</v>
      </c>
    </row>
    <row r="1036" spans="1:9" x14ac:dyDescent="0.2">
      <c r="A1036" s="122" t="s">
        <v>2071</v>
      </c>
      <c r="B1036" s="379" t="s">
        <v>1250</v>
      </c>
      <c r="C1036" s="347">
        <v>13</v>
      </c>
      <c r="D1036" s="350">
        <v>40407</v>
      </c>
      <c r="E1036" s="69"/>
      <c r="F1036" s="207" t="s">
        <v>2154</v>
      </c>
      <c r="G1036" s="65"/>
      <c r="H1036" s="65"/>
      <c r="I1036" s="406" t="s">
        <v>4401</v>
      </c>
    </row>
    <row r="1037" spans="1:9" x14ac:dyDescent="0.2">
      <c r="A1037" s="234" t="s">
        <v>4402</v>
      </c>
      <c r="B1037" s="206" t="s">
        <v>4403</v>
      </c>
      <c r="C1037" s="345">
        <v>6</v>
      </c>
      <c r="D1037" s="358">
        <v>40400</v>
      </c>
      <c r="E1037" s="359"/>
      <c r="F1037" s="209"/>
      <c r="G1037" s="199" t="s">
        <v>2154</v>
      </c>
      <c r="H1037" s="199"/>
      <c r="I1037" s="374" t="s">
        <v>4404</v>
      </c>
    </row>
    <row r="1038" spans="1:9" x14ac:dyDescent="0.2">
      <c r="A1038" s="128" t="s">
        <v>4405</v>
      </c>
      <c r="B1038" s="403" t="s">
        <v>4406</v>
      </c>
      <c r="C1038" s="344">
        <v>16</v>
      </c>
      <c r="D1038" s="360">
        <v>40395</v>
      </c>
      <c r="E1038" s="131"/>
      <c r="F1038" s="3" t="s">
        <v>2154</v>
      </c>
      <c r="G1038" s="190"/>
      <c r="H1038" s="190"/>
      <c r="I1038" s="415" t="s">
        <v>4301</v>
      </c>
    </row>
    <row r="1039" spans="1:9" x14ac:dyDescent="0.2">
      <c r="A1039" s="122" t="s">
        <v>4407</v>
      </c>
      <c r="B1039" s="379" t="s">
        <v>832</v>
      </c>
      <c r="C1039" s="347">
        <v>23</v>
      </c>
      <c r="D1039" s="350">
        <v>40386</v>
      </c>
      <c r="E1039" s="69"/>
      <c r="F1039" s="207" t="s">
        <v>2154</v>
      </c>
      <c r="G1039" s="65"/>
      <c r="H1039" s="65"/>
      <c r="I1039" s="406" t="s">
        <v>4301</v>
      </c>
    </row>
    <row r="1040" spans="1:9" x14ac:dyDescent="0.2">
      <c r="A1040" s="122" t="s">
        <v>589</v>
      </c>
      <c r="B1040" s="379" t="s">
        <v>590</v>
      </c>
      <c r="C1040" s="347">
        <v>23</v>
      </c>
      <c r="D1040" s="350">
        <v>40382</v>
      </c>
      <c r="E1040" s="69"/>
      <c r="F1040" s="207" t="s">
        <v>2154</v>
      </c>
      <c r="G1040" s="65"/>
      <c r="H1040" s="65"/>
      <c r="I1040" s="406" t="s">
        <v>4301</v>
      </c>
    </row>
    <row r="1041" spans="1:9" x14ac:dyDescent="0.2">
      <c r="A1041" s="108" t="s">
        <v>4408</v>
      </c>
      <c r="B1041" s="379" t="s">
        <v>793</v>
      </c>
      <c r="C1041" s="347">
        <v>16</v>
      </c>
      <c r="D1041" s="350">
        <v>40375</v>
      </c>
      <c r="E1041" s="69"/>
      <c r="F1041" s="207" t="s">
        <v>2154</v>
      </c>
      <c r="G1041" s="65"/>
      <c r="H1041" s="65"/>
      <c r="I1041" s="406" t="s">
        <v>4251</v>
      </c>
    </row>
    <row r="1042" spans="1:9" x14ac:dyDescent="0.2">
      <c r="A1042" s="376" t="s">
        <v>4409</v>
      </c>
      <c r="B1042" s="411" t="s">
        <v>4410</v>
      </c>
      <c r="C1042" s="345">
        <v>18</v>
      </c>
      <c r="D1042" s="358">
        <v>40371</v>
      </c>
      <c r="E1042" s="359" t="s">
        <v>2154</v>
      </c>
      <c r="F1042" s="209"/>
      <c r="G1042" s="199"/>
      <c r="H1042" s="199"/>
      <c r="I1042" s="374" t="s">
        <v>4411</v>
      </c>
    </row>
    <row r="1043" spans="1:9" x14ac:dyDescent="0.2">
      <c r="A1043" s="125" t="s">
        <v>4412</v>
      </c>
      <c r="B1043" s="403" t="s">
        <v>2684</v>
      </c>
      <c r="C1043" s="344">
        <v>22</v>
      </c>
      <c r="D1043" s="360">
        <v>40147</v>
      </c>
      <c r="E1043" s="131"/>
      <c r="F1043" s="3" t="s">
        <v>2154</v>
      </c>
      <c r="G1043" s="190"/>
      <c r="H1043" s="190"/>
      <c r="I1043" s="415" t="s">
        <v>4251</v>
      </c>
    </row>
    <row r="1044" spans="1:9" x14ac:dyDescent="0.2">
      <c r="A1044" s="108" t="s">
        <v>1908</v>
      </c>
      <c r="B1044" s="379" t="s">
        <v>915</v>
      </c>
      <c r="C1044" s="347">
        <v>19</v>
      </c>
      <c r="D1044" s="350">
        <v>40135</v>
      </c>
      <c r="E1044" s="69"/>
      <c r="F1044" s="207" t="s">
        <v>2154</v>
      </c>
      <c r="G1044" s="65"/>
      <c r="H1044" s="65"/>
      <c r="I1044" s="406" t="s">
        <v>4301</v>
      </c>
    </row>
    <row r="1045" spans="1:9" x14ac:dyDescent="0.2">
      <c r="A1045" s="108" t="s">
        <v>4413</v>
      </c>
      <c r="B1045" s="379" t="s">
        <v>1561</v>
      </c>
      <c r="C1045" s="347">
        <v>27</v>
      </c>
      <c r="D1045" s="350">
        <v>40134</v>
      </c>
      <c r="E1045" s="69"/>
      <c r="F1045" s="207" t="s">
        <v>2154</v>
      </c>
      <c r="G1045" s="65"/>
      <c r="H1045" s="65"/>
      <c r="I1045" s="292" t="s">
        <v>4414</v>
      </c>
    </row>
    <row r="1046" spans="1:9" x14ac:dyDescent="0.2">
      <c r="A1046" s="97" t="s">
        <v>1540</v>
      </c>
      <c r="B1046" s="191" t="s">
        <v>1541</v>
      </c>
      <c r="C1046" s="347">
        <v>23</v>
      </c>
      <c r="D1046" s="350">
        <v>40127</v>
      </c>
      <c r="E1046" s="69"/>
      <c r="F1046" s="207" t="s">
        <v>2154</v>
      </c>
      <c r="G1046" s="65"/>
      <c r="H1046" s="65"/>
      <c r="I1046" s="191" t="s">
        <v>4400</v>
      </c>
    </row>
    <row r="1047" spans="1:9" x14ac:dyDescent="0.2">
      <c r="A1047" s="240" t="s">
        <v>4415</v>
      </c>
      <c r="B1047" s="206" t="s">
        <v>4416</v>
      </c>
      <c r="C1047" s="345">
        <v>16</v>
      </c>
      <c r="D1047" s="358">
        <v>40123</v>
      </c>
      <c r="E1047" s="359"/>
      <c r="F1047" s="209" t="s">
        <v>2154</v>
      </c>
      <c r="G1047" s="199"/>
      <c r="H1047" s="199"/>
      <c r="I1047" s="374" t="s">
        <v>4417</v>
      </c>
    </row>
    <row r="1048" spans="1:9" x14ac:dyDescent="0.2">
      <c r="A1048" s="125" t="s">
        <v>2006</v>
      </c>
      <c r="B1048" s="125" t="s">
        <v>1127</v>
      </c>
      <c r="C1048" s="344">
        <v>33</v>
      </c>
      <c r="D1048" s="398">
        <v>40116</v>
      </c>
      <c r="E1048" s="3"/>
      <c r="F1048" s="3" t="s">
        <v>2154</v>
      </c>
      <c r="G1048" s="3"/>
      <c r="H1048" s="3"/>
      <c r="I1048" s="147" t="s">
        <v>4418</v>
      </c>
    </row>
    <row r="1049" spans="1:9" x14ac:dyDescent="0.2">
      <c r="A1049" s="97" t="s">
        <v>4419</v>
      </c>
      <c r="B1049" s="97" t="s">
        <v>4420</v>
      </c>
      <c r="C1049" s="347">
        <v>25</v>
      </c>
      <c r="D1049" s="346">
        <v>40116</v>
      </c>
      <c r="E1049" s="207"/>
      <c r="F1049" s="207" t="s">
        <v>2154</v>
      </c>
      <c r="G1049" s="207"/>
      <c r="H1049" s="207"/>
      <c r="I1049" s="97" t="s">
        <v>4400</v>
      </c>
    </row>
    <row r="1050" spans="1:9" x14ac:dyDescent="0.2">
      <c r="A1050" s="97" t="s">
        <v>4421</v>
      </c>
      <c r="B1050" s="97" t="s">
        <v>4422</v>
      </c>
      <c r="C1050" s="347">
        <v>40</v>
      </c>
      <c r="D1050" s="346">
        <v>40115</v>
      </c>
      <c r="E1050" s="207"/>
      <c r="F1050" s="207"/>
      <c r="G1050" s="207" t="s">
        <v>2154</v>
      </c>
      <c r="H1050" s="207"/>
      <c r="I1050" s="114" t="s">
        <v>4423</v>
      </c>
    </row>
    <row r="1051" spans="1:9" x14ac:dyDescent="0.2">
      <c r="A1051" s="129" t="s">
        <v>4424</v>
      </c>
      <c r="B1051" s="129" t="s">
        <v>4425</v>
      </c>
      <c r="C1051" s="347">
        <v>34</v>
      </c>
      <c r="D1051" s="346">
        <v>40112</v>
      </c>
      <c r="E1051" s="207"/>
      <c r="F1051" s="207" t="s">
        <v>2154</v>
      </c>
      <c r="G1051" s="207"/>
      <c r="H1051" s="207"/>
      <c r="I1051" s="122" t="s">
        <v>4251</v>
      </c>
    </row>
    <row r="1052" spans="1:9" x14ac:dyDescent="0.2">
      <c r="A1052" s="240" t="s">
        <v>4426</v>
      </c>
      <c r="B1052" s="240" t="s">
        <v>4427</v>
      </c>
      <c r="C1052" s="345">
        <v>16</v>
      </c>
      <c r="D1052" s="402">
        <v>40112</v>
      </c>
      <c r="E1052" s="209"/>
      <c r="F1052" s="209"/>
      <c r="G1052" s="209" t="s">
        <v>2154</v>
      </c>
      <c r="H1052" s="209"/>
      <c r="I1052" s="234" t="s">
        <v>4428</v>
      </c>
    </row>
    <row r="1053" spans="1:9" x14ac:dyDescent="0.2">
      <c r="A1053" s="97" t="s">
        <v>4429</v>
      </c>
      <c r="B1053" s="97" t="s">
        <v>4430</v>
      </c>
      <c r="C1053" s="347">
        <v>35</v>
      </c>
      <c r="D1053" s="346">
        <v>40106</v>
      </c>
      <c r="E1053" s="207" t="s">
        <v>2154</v>
      </c>
      <c r="F1053" s="207"/>
      <c r="G1053" s="207"/>
      <c r="H1053" s="207"/>
      <c r="I1053" s="97" t="s">
        <v>4431</v>
      </c>
    </row>
    <row r="1054" spans="1:9" x14ac:dyDescent="0.2">
      <c r="A1054" s="108" t="s">
        <v>4432</v>
      </c>
      <c r="B1054" s="108" t="s">
        <v>2171</v>
      </c>
      <c r="C1054" s="347">
        <v>33</v>
      </c>
      <c r="D1054" s="346">
        <v>40105</v>
      </c>
      <c r="E1054" s="207"/>
      <c r="F1054" s="207" t="s">
        <v>2154</v>
      </c>
      <c r="G1054" s="207"/>
      <c r="H1054" s="207"/>
      <c r="I1054" s="122" t="s">
        <v>4401</v>
      </c>
    </row>
    <row r="1055" spans="1:9" x14ac:dyDescent="0.2">
      <c r="A1055" s="108" t="s">
        <v>4433</v>
      </c>
      <c r="B1055" s="108" t="s">
        <v>2353</v>
      </c>
      <c r="C1055" s="347">
        <v>16</v>
      </c>
      <c r="D1055" s="346">
        <v>40087</v>
      </c>
      <c r="E1055" s="207"/>
      <c r="F1055" s="207" t="s">
        <v>2154</v>
      </c>
      <c r="G1055" s="207"/>
      <c r="H1055" s="207"/>
      <c r="I1055" s="122" t="s">
        <v>4251</v>
      </c>
    </row>
    <row r="1056" spans="1:9" x14ac:dyDescent="0.2">
      <c r="A1056" s="108" t="s">
        <v>1844</v>
      </c>
      <c r="B1056" s="108" t="s">
        <v>773</v>
      </c>
      <c r="C1056" s="347">
        <v>15</v>
      </c>
      <c r="D1056" s="346">
        <v>40085</v>
      </c>
      <c r="E1056" s="207"/>
      <c r="F1056" s="207" t="s">
        <v>2154</v>
      </c>
      <c r="G1056" s="207"/>
      <c r="H1056" s="207"/>
      <c r="I1056" s="122" t="s">
        <v>4139</v>
      </c>
    </row>
    <row r="1057" spans="1:9" x14ac:dyDescent="0.2">
      <c r="A1057" s="108" t="s">
        <v>4434</v>
      </c>
      <c r="B1057" s="108" t="s">
        <v>1520</v>
      </c>
      <c r="C1057" s="347">
        <v>33</v>
      </c>
      <c r="D1057" s="346">
        <v>40085</v>
      </c>
      <c r="E1057" s="207"/>
      <c r="F1057" s="207" t="s">
        <v>2154</v>
      </c>
      <c r="G1057" s="207"/>
      <c r="H1057" s="207"/>
      <c r="I1057" s="122" t="s">
        <v>4301</v>
      </c>
    </row>
    <row r="1058" spans="1:9" x14ac:dyDescent="0.2">
      <c r="A1058" s="390" t="s">
        <v>4435</v>
      </c>
      <c r="B1058" s="390" t="s">
        <v>3101</v>
      </c>
      <c r="C1058" s="344">
        <v>15</v>
      </c>
      <c r="D1058" s="398">
        <v>40085</v>
      </c>
      <c r="E1058" s="3" t="s">
        <v>2154</v>
      </c>
      <c r="F1058" s="3"/>
      <c r="G1058" s="3"/>
      <c r="H1058" s="3"/>
      <c r="I1058" s="128" t="s">
        <v>4301</v>
      </c>
    </row>
    <row r="1059" spans="1:9" x14ac:dyDescent="0.2">
      <c r="A1059" s="108" t="s">
        <v>4436</v>
      </c>
      <c r="B1059" s="108" t="s">
        <v>3477</v>
      </c>
      <c r="C1059" s="347">
        <v>30</v>
      </c>
      <c r="D1059" s="346">
        <v>40085</v>
      </c>
      <c r="E1059" s="207"/>
      <c r="F1059" s="207" t="s">
        <v>2154</v>
      </c>
      <c r="G1059" s="207"/>
      <c r="H1059" s="207"/>
      <c r="I1059" s="122" t="s">
        <v>4401</v>
      </c>
    </row>
    <row r="1060" spans="1:9" x14ac:dyDescent="0.2">
      <c r="A1060" s="97" t="s">
        <v>4437</v>
      </c>
      <c r="B1060" s="97" t="s">
        <v>515</v>
      </c>
      <c r="C1060" s="347">
        <v>35</v>
      </c>
      <c r="D1060" s="346">
        <v>40085</v>
      </c>
      <c r="E1060" s="207"/>
      <c r="F1060" s="414" t="s">
        <v>2154</v>
      </c>
      <c r="G1060" s="207"/>
      <c r="H1060" s="207"/>
      <c r="I1060" s="117" t="s">
        <v>4438</v>
      </c>
    </row>
    <row r="1061" spans="1:9" x14ac:dyDescent="0.2">
      <c r="A1061" s="129" t="s">
        <v>4439</v>
      </c>
      <c r="B1061" s="129" t="s">
        <v>1236</v>
      </c>
      <c r="C1061" s="347">
        <v>18</v>
      </c>
      <c r="D1061" s="346">
        <v>40067</v>
      </c>
      <c r="E1061" s="207" t="s">
        <v>2154</v>
      </c>
      <c r="F1061" s="207"/>
      <c r="G1061" s="207"/>
      <c r="H1061" s="207"/>
      <c r="I1061" s="114" t="s">
        <v>4440</v>
      </c>
    </row>
    <row r="1062" spans="1:9" x14ac:dyDescent="0.2">
      <c r="A1062" s="376" t="s">
        <v>4441</v>
      </c>
      <c r="B1062" s="376" t="s">
        <v>1134</v>
      </c>
      <c r="C1062" s="345">
        <v>43</v>
      </c>
      <c r="D1062" s="402">
        <v>40054</v>
      </c>
      <c r="E1062" s="209" t="s">
        <v>2154</v>
      </c>
      <c r="F1062" s="209"/>
      <c r="G1062" s="209"/>
      <c r="H1062" s="209"/>
      <c r="I1062" s="234" t="s">
        <v>4442</v>
      </c>
    </row>
    <row r="1063" spans="1:9" x14ac:dyDescent="0.2">
      <c r="A1063" s="390" t="s">
        <v>4443</v>
      </c>
      <c r="B1063" s="390" t="s">
        <v>1351</v>
      </c>
      <c r="C1063" s="344">
        <v>22</v>
      </c>
      <c r="D1063" s="398">
        <v>40054</v>
      </c>
      <c r="E1063" s="3" t="s">
        <v>2154</v>
      </c>
      <c r="F1063" s="3"/>
      <c r="G1063" s="3"/>
      <c r="H1063" s="3"/>
      <c r="I1063" s="128" t="s">
        <v>4301</v>
      </c>
    </row>
    <row r="1064" spans="1:9" x14ac:dyDescent="0.2">
      <c r="A1064" s="129" t="s">
        <v>4444</v>
      </c>
      <c r="B1064" s="129" t="s">
        <v>642</v>
      </c>
      <c r="C1064" s="347">
        <v>32</v>
      </c>
      <c r="D1064" s="346">
        <v>40029</v>
      </c>
      <c r="E1064" s="207" t="s">
        <v>2154</v>
      </c>
      <c r="F1064" s="207"/>
      <c r="G1064" s="207"/>
      <c r="H1064" s="207"/>
      <c r="I1064" s="122" t="s">
        <v>4301</v>
      </c>
    </row>
    <row r="1065" spans="1:9" x14ac:dyDescent="0.2">
      <c r="A1065" s="129" t="s">
        <v>2110</v>
      </c>
      <c r="B1065" s="129" t="s">
        <v>1327</v>
      </c>
      <c r="C1065" s="347">
        <v>15</v>
      </c>
      <c r="D1065" s="346">
        <v>39975</v>
      </c>
      <c r="E1065" s="207" t="s">
        <v>2154</v>
      </c>
      <c r="F1065" s="207"/>
      <c r="G1065" s="207"/>
      <c r="H1065" s="207"/>
      <c r="I1065" s="114" t="s">
        <v>4445</v>
      </c>
    </row>
    <row r="1066" spans="1:9" x14ac:dyDescent="0.2">
      <c r="A1066" s="129" t="s">
        <v>2098</v>
      </c>
      <c r="B1066" s="129" t="s">
        <v>1303</v>
      </c>
      <c r="C1066" s="347">
        <v>32</v>
      </c>
      <c r="D1066" s="346">
        <v>39959</v>
      </c>
      <c r="E1066" s="207" t="s">
        <v>2154</v>
      </c>
      <c r="F1066" s="207"/>
      <c r="G1066" s="207"/>
      <c r="H1066" s="207"/>
      <c r="I1066" s="122" t="s">
        <v>4301</v>
      </c>
    </row>
    <row r="1067" spans="1:9" x14ac:dyDescent="0.2">
      <c r="A1067" s="376" t="s">
        <v>4446</v>
      </c>
      <c r="B1067" s="376" t="s">
        <v>4447</v>
      </c>
      <c r="C1067" s="345">
        <v>37</v>
      </c>
      <c r="D1067" s="402">
        <v>39944</v>
      </c>
      <c r="E1067" s="209" t="s">
        <v>2154</v>
      </c>
      <c r="F1067" s="209"/>
      <c r="G1067" s="209"/>
      <c r="H1067" s="209"/>
      <c r="I1067" s="382" t="s">
        <v>4251</v>
      </c>
    </row>
    <row r="1068" spans="1:9" x14ac:dyDescent="0.2">
      <c r="A1068" s="390" t="s">
        <v>4448</v>
      </c>
      <c r="B1068" s="390" t="s">
        <v>2802</v>
      </c>
      <c r="C1068" s="344">
        <v>27</v>
      </c>
      <c r="D1068" s="398">
        <v>39937</v>
      </c>
      <c r="E1068" s="3" t="s">
        <v>2154</v>
      </c>
      <c r="F1068" s="3"/>
      <c r="G1068" s="3"/>
      <c r="H1068" s="3"/>
      <c r="I1068" s="128" t="s">
        <v>4301</v>
      </c>
    </row>
    <row r="1069" spans="1:9" x14ac:dyDescent="0.2">
      <c r="A1069" s="129" t="s">
        <v>3408</v>
      </c>
      <c r="B1069" s="129" t="s">
        <v>3409</v>
      </c>
      <c r="C1069" s="347">
        <v>26</v>
      </c>
      <c r="D1069" s="346">
        <v>39930</v>
      </c>
      <c r="E1069" s="207" t="s">
        <v>2154</v>
      </c>
      <c r="F1069" s="207"/>
      <c r="G1069" s="207"/>
      <c r="H1069" s="207"/>
      <c r="I1069" s="122" t="s">
        <v>4251</v>
      </c>
    </row>
    <row r="1070" spans="1:9" x14ac:dyDescent="0.2">
      <c r="A1070" s="129" t="s">
        <v>4449</v>
      </c>
      <c r="B1070" s="129" t="s">
        <v>4450</v>
      </c>
      <c r="C1070" s="347">
        <v>31</v>
      </c>
      <c r="D1070" s="346">
        <v>39927</v>
      </c>
      <c r="E1070" s="207" t="s">
        <v>2154</v>
      </c>
      <c r="F1070" s="207"/>
      <c r="G1070" s="207"/>
      <c r="H1070" s="207"/>
      <c r="I1070" s="114" t="s">
        <v>4451</v>
      </c>
    </row>
    <row r="1071" spans="1:9" x14ac:dyDescent="0.2">
      <c r="A1071" s="129" t="s">
        <v>627</v>
      </c>
      <c r="B1071" s="129" t="s">
        <v>4452</v>
      </c>
      <c r="C1071" s="347">
        <v>38</v>
      </c>
      <c r="D1071" s="346">
        <v>39924</v>
      </c>
      <c r="E1071" s="207" t="s">
        <v>2154</v>
      </c>
      <c r="F1071" s="207"/>
      <c r="G1071" s="207"/>
      <c r="H1071" s="207"/>
      <c r="I1071" s="122" t="s">
        <v>4251</v>
      </c>
    </row>
    <row r="1072" spans="1:9" x14ac:dyDescent="0.2">
      <c r="A1072" s="376" t="s">
        <v>4453</v>
      </c>
      <c r="B1072" s="376" t="s">
        <v>4454</v>
      </c>
      <c r="C1072" s="345">
        <v>26</v>
      </c>
      <c r="D1072" s="402">
        <v>39918</v>
      </c>
      <c r="E1072" s="209" t="s">
        <v>2154</v>
      </c>
      <c r="F1072" s="209"/>
      <c r="G1072" s="209"/>
      <c r="H1072" s="209"/>
      <c r="I1072" s="234" t="s">
        <v>4455</v>
      </c>
    </row>
    <row r="1073" spans="1:12" x14ac:dyDescent="0.2">
      <c r="A1073" s="390" t="s">
        <v>4456</v>
      </c>
      <c r="B1073" s="390" t="s">
        <v>1026</v>
      </c>
      <c r="C1073" s="344">
        <v>50</v>
      </c>
      <c r="D1073" s="398">
        <v>39899</v>
      </c>
      <c r="E1073" s="3" t="s">
        <v>2154</v>
      </c>
      <c r="F1073" s="3"/>
      <c r="G1073" s="3"/>
      <c r="H1073" s="3"/>
      <c r="I1073" s="147" t="s">
        <v>4457</v>
      </c>
    </row>
    <row r="1074" spans="1:12" x14ac:dyDescent="0.2">
      <c r="A1074" s="129" t="s">
        <v>4458</v>
      </c>
      <c r="B1074" s="129" t="s">
        <v>868</v>
      </c>
      <c r="C1074" s="347">
        <v>32</v>
      </c>
      <c r="D1074" s="346">
        <v>39889</v>
      </c>
      <c r="E1074" s="207" t="s">
        <v>2154</v>
      </c>
      <c r="F1074" s="207"/>
      <c r="G1074" s="207"/>
      <c r="H1074" s="207"/>
      <c r="I1074" s="114" t="s">
        <v>4459</v>
      </c>
    </row>
    <row r="1075" spans="1:12" x14ac:dyDescent="0.2">
      <c r="A1075" s="97" t="s">
        <v>2933</v>
      </c>
      <c r="B1075" s="97" t="s">
        <v>2934</v>
      </c>
      <c r="C1075" s="347">
        <v>20</v>
      </c>
      <c r="D1075" s="346">
        <v>39881</v>
      </c>
      <c r="E1075" s="207" t="s">
        <v>2154</v>
      </c>
      <c r="F1075" s="207"/>
      <c r="G1075" s="207"/>
      <c r="H1075" s="207"/>
      <c r="I1075" s="114" t="s">
        <v>4460</v>
      </c>
    </row>
    <row r="1076" spans="1:12" x14ac:dyDescent="0.2">
      <c r="A1076" s="97" t="s">
        <v>4461</v>
      </c>
      <c r="B1076" s="97" t="s">
        <v>4462</v>
      </c>
      <c r="C1076" s="347">
        <v>31</v>
      </c>
      <c r="D1076" s="346">
        <v>39881</v>
      </c>
      <c r="E1076" s="207"/>
      <c r="F1076" s="207"/>
      <c r="G1076" s="207" t="s">
        <v>2154</v>
      </c>
      <c r="H1076" s="207"/>
      <c r="I1076" s="114" t="s">
        <v>4463</v>
      </c>
    </row>
    <row r="1077" spans="1:12" x14ac:dyDescent="0.2">
      <c r="A1077" s="376" t="s">
        <v>2820</v>
      </c>
      <c r="B1077" s="376" t="s">
        <v>2821</v>
      </c>
      <c r="C1077" s="345">
        <v>20</v>
      </c>
      <c r="D1077" s="402">
        <v>39878</v>
      </c>
      <c r="E1077" s="209" t="s">
        <v>2154</v>
      </c>
      <c r="F1077" s="209"/>
      <c r="G1077" s="209"/>
      <c r="H1077" s="209"/>
      <c r="I1077" s="382" t="s">
        <v>4301</v>
      </c>
    </row>
    <row r="1078" spans="1:12" x14ac:dyDescent="0.2">
      <c r="A1078" s="390" t="s">
        <v>1316</v>
      </c>
      <c r="B1078" s="390" t="s">
        <v>1317</v>
      </c>
      <c r="C1078" s="344">
        <v>36</v>
      </c>
      <c r="D1078" s="398">
        <v>39876</v>
      </c>
      <c r="E1078" s="3" t="s">
        <v>2154</v>
      </c>
      <c r="F1078" s="3"/>
      <c r="G1078" s="3"/>
      <c r="H1078" s="3"/>
      <c r="I1078" s="128" t="s">
        <v>4301</v>
      </c>
    </row>
    <row r="1079" spans="1:12" x14ac:dyDescent="0.2">
      <c r="A1079" s="130" t="s">
        <v>3685</v>
      </c>
      <c r="B1079" s="129" t="s">
        <v>3686</v>
      </c>
      <c r="C1079" s="347">
        <v>32</v>
      </c>
      <c r="D1079" s="346">
        <v>39871</v>
      </c>
      <c r="E1079" s="207" t="s">
        <v>2154</v>
      </c>
      <c r="F1079" s="207"/>
      <c r="G1079" s="207"/>
      <c r="H1079" s="207"/>
      <c r="I1079" s="122" t="s">
        <v>4301</v>
      </c>
    </row>
    <row r="1080" spans="1:12" x14ac:dyDescent="0.2">
      <c r="A1080" s="129" t="s">
        <v>4464</v>
      </c>
      <c r="B1080" s="129" t="s">
        <v>3045</v>
      </c>
      <c r="C1080" s="347">
        <v>39</v>
      </c>
      <c r="D1080" s="346">
        <v>39869</v>
      </c>
      <c r="E1080" s="207" t="s">
        <v>2154</v>
      </c>
      <c r="F1080" s="207"/>
      <c r="G1080" s="207"/>
      <c r="H1080" s="207"/>
      <c r="I1080" s="114" t="s">
        <v>4465</v>
      </c>
    </row>
    <row r="1081" spans="1:12" x14ac:dyDescent="0.2">
      <c r="A1081" s="97" t="s">
        <v>4466</v>
      </c>
      <c r="B1081" s="97" t="s">
        <v>4467</v>
      </c>
      <c r="C1081" s="347">
        <v>35</v>
      </c>
      <c r="D1081" s="346">
        <v>39862</v>
      </c>
      <c r="E1081" s="207" t="s">
        <v>2154</v>
      </c>
      <c r="F1081" s="207"/>
      <c r="G1081" s="207"/>
      <c r="H1081" s="207"/>
      <c r="I1081" s="97"/>
    </row>
    <row r="1082" spans="1:12" x14ac:dyDescent="0.2">
      <c r="A1082" s="376" t="s">
        <v>2066</v>
      </c>
      <c r="B1082" s="376" t="s">
        <v>1242</v>
      </c>
      <c r="C1082" s="345">
        <v>27</v>
      </c>
      <c r="D1082" s="402">
        <v>39849</v>
      </c>
      <c r="E1082" s="209" t="s">
        <v>2154</v>
      </c>
      <c r="F1082" s="209"/>
      <c r="G1082" s="209"/>
      <c r="H1082" s="209"/>
      <c r="I1082" s="382" t="s">
        <v>4301</v>
      </c>
    </row>
    <row r="1083" spans="1:12" x14ac:dyDescent="0.2">
      <c r="A1083" s="119" t="s">
        <v>4468</v>
      </c>
      <c r="B1083" s="119" t="s">
        <v>4469</v>
      </c>
      <c r="C1083" s="344">
        <v>27</v>
      </c>
      <c r="D1083" s="398">
        <v>39849</v>
      </c>
      <c r="E1083" s="3" t="s">
        <v>2154</v>
      </c>
      <c r="F1083" s="3"/>
      <c r="G1083" s="3"/>
      <c r="H1083" s="3"/>
      <c r="I1083" s="119" t="s">
        <v>4470</v>
      </c>
    </row>
    <row r="1084" spans="1:12" x14ac:dyDescent="0.2">
      <c r="A1084" s="129" t="s">
        <v>4471</v>
      </c>
      <c r="B1084" s="129" t="s">
        <v>4472</v>
      </c>
      <c r="C1084" s="347">
        <v>25</v>
      </c>
      <c r="D1084" s="346">
        <v>39843</v>
      </c>
      <c r="E1084" s="207" t="s">
        <v>2154</v>
      </c>
      <c r="F1084" s="207"/>
      <c r="G1084" s="207"/>
      <c r="H1084" s="207"/>
      <c r="I1084" s="122" t="s">
        <v>4301</v>
      </c>
    </row>
    <row r="1085" spans="1:12" x14ac:dyDescent="0.2">
      <c r="A1085" s="129" t="s">
        <v>1136</v>
      </c>
      <c r="B1085" s="129" t="s">
        <v>1137</v>
      </c>
      <c r="C1085" s="347">
        <v>41</v>
      </c>
      <c r="D1085" s="346">
        <v>39839</v>
      </c>
      <c r="E1085" s="207" t="s">
        <v>2154</v>
      </c>
      <c r="F1085" s="207"/>
      <c r="G1085" s="207"/>
      <c r="H1085" s="207"/>
      <c r="I1085" s="122" t="s">
        <v>4301</v>
      </c>
    </row>
    <row r="1086" spans="1:12" x14ac:dyDescent="0.2">
      <c r="A1086" s="129" t="s">
        <v>3075</v>
      </c>
      <c r="B1086" s="129" t="s">
        <v>3076</v>
      </c>
      <c r="C1086" s="347">
        <v>22</v>
      </c>
      <c r="D1086" s="346">
        <v>39835</v>
      </c>
      <c r="E1086" s="207" t="s">
        <v>2154</v>
      </c>
      <c r="F1086" s="207"/>
      <c r="G1086" s="207"/>
      <c r="H1086" s="207"/>
      <c r="I1086" s="122" t="s">
        <v>4301</v>
      </c>
      <c r="K1086" s="55"/>
      <c r="L1086" s="55"/>
    </row>
    <row r="1087" spans="1:12" x14ac:dyDescent="0.2">
      <c r="A1087" s="240" t="s">
        <v>4473</v>
      </c>
      <c r="B1087" s="240" t="s">
        <v>4474</v>
      </c>
      <c r="C1087" s="345">
        <v>36</v>
      </c>
      <c r="D1087" s="402">
        <v>39828</v>
      </c>
      <c r="E1087" s="209" t="s">
        <v>2154</v>
      </c>
      <c r="F1087" s="209"/>
      <c r="G1087" s="209"/>
      <c r="H1087" s="209"/>
      <c r="I1087" s="240" t="s">
        <v>4475</v>
      </c>
    </row>
    <row r="1088" spans="1:12" x14ac:dyDescent="0.2">
      <c r="A1088" s="125" t="s">
        <v>4476</v>
      </c>
      <c r="B1088" s="125" t="s">
        <v>4477</v>
      </c>
      <c r="C1088" s="344">
        <v>24</v>
      </c>
      <c r="D1088" s="398">
        <v>39772</v>
      </c>
      <c r="E1088" s="3"/>
      <c r="F1088" s="3" t="s">
        <v>2154</v>
      </c>
      <c r="G1088" s="3"/>
      <c r="H1088" s="3"/>
      <c r="I1088" s="147" t="s">
        <v>4478</v>
      </c>
    </row>
    <row r="1089" spans="1:9" x14ac:dyDescent="0.2">
      <c r="A1089" s="114" t="s">
        <v>4479</v>
      </c>
      <c r="B1089" s="97" t="s">
        <v>3407</v>
      </c>
      <c r="C1089" s="347">
        <v>31</v>
      </c>
      <c r="D1089" s="346">
        <v>39770</v>
      </c>
      <c r="E1089" s="207"/>
      <c r="F1089" s="207"/>
      <c r="G1089" s="207" t="s">
        <v>2154</v>
      </c>
      <c r="H1089" s="207"/>
      <c r="I1089" s="114" t="s">
        <v>4480</v>
      </c>
    </row>
    <row r="1090" spans="1:9" x14ac:dyDescent="0.2">
      <c r="A1090" s="97" t="s">
        <v>4481</v>
      </c>
      <c r="B1090" s="97" t="s">
        <v>4482</v>
      </c>
      <c r="C1090" s="347">
        <v>27</v>
      </c>
      <c r="D1090" s="346">
        <v>39769</v>
      </c>
      <c r="E1090" s="207"/>
      <c r="F1090" s="207" t="s">
        <v>2154</v>
      </c>
      <c r="G1090" s="207"/>
      <c r="H1090" s="207"/>
      <c r="I1090" s="114" t="s">
        <v>4483</v>
      </c>
    </row>
    <row r="1091" spans="1:9" x14ac:dyDescent="0.2">
      <c r="A1091" s="129" t="s">
        <v>4484</v>
      </c>
      <c r="B1091" s="129" t="s">
        <v>2385</v>
      </c>
      <c r="C1091" s="347">
        <v>25</v>
      </c>
      <c r="D1091" s="346">
        <v>39752</v>
      </c>
      <c r="E1091" s="207" t="s">
        <v>2154</v>
      </c>
      <c r="F1091" s="207"/>
      <c r="G1091" s="207"/>
      <c r="H1091" s="207"/>
      <c r="I1091" s="122" t="s">
        <v>4301</v>
      </c>
    </row>
    <row r="1092" spans="1:9" x14ac:dyDescent="0.2">
      <c r="A1092" s="240" t="s">
        <v>4485</v>
      </c>
      <c r="B1092" s="240" t="s">
        <v>4486</v>
      </c>
      <c r="C1092" s="345">
        <v>33</v>
      </c>
      <c r="D1092" s="402">
        <v>39729</v>
      </c>
      <c r="E1092" s="209"/>
      <c r="F1092" s="209"/>
      <c r="G1092" s="209" t="s">
        <v>2154</v>
      </c>
      <c r="H1092" s="209"/>
      <c r="I1092" s="234" t="s">
        <v>4487</v>
      </c>
    </row>
    <row r="1093" spans="1:9" x14ac:dyDescent="0.2">
      <c r="A1093" s="119" t="s">
        <v>4488</v>
      </c>
      <c r="B1093" s="119" t="s">
        <v>4489</v>
      </c>
      <c r="C1093" s="344">
        <v>28</v>
      </c>
      <c r="D1093" s="398">
        <v>39729</v>
      </c>
      <c r="E1093" s="3"/>
      <c r="F1093" s="3"/>
      <c r="G1093" s="3" t="s">
        <v>2154</v>
      </c>
      <c r="H1093" s="3"/>
      <c r="I1093" s="147" t="s">
        <v>4490</v>
      </c>
    </row>
    <row r="1094" spans="1:9" x14ac:dyDescent="0.2">
      <c r="A1094" s="129" t="s">
        <v>4491</v>
      </c>
      <c r="B1094" s="129" t="s">
        <v>646</v>
      </c>
      <c r="C1094" s="347">
        <v>30</v>
      </c>
      <c r="D1094" s="346">
        <v>39727</v>
      </c>
      <c r="E1094" s="207" t="s">
        <v>2154</v>
      </c>
      <c r="F1094" s="207"/>
      <c r="G1094" s="207"/>
      <c r="H1094" s="207"/>
      <c r="I1094" s="114" t="s">
        <v>4492</v>
      </c>
    </row>
    <row r="1095" spans="1:9" x14ac:dyDescent="0.2">
      <c r="A1095" s="129" t="s">
        <v>4493</v>
      </c>
      <c r="B1095" s="129" t="s">
        <v>2506</v>
      </c>
      <c r="C1095" s="347">
        <v>39</v>
      </c>
      <c r="D1095" s="346">
        <v>39727</v>
      </c>
      <c r="E1095" s="207" t="s">
        <v>2154</v>
      </c>
      <c r="F1095" s="207"/>
      <c r="G1095" s="207"/>
      <c r="H1095" s="207"/>
      <c r="I1095" s="122" t="s">
        <v>4301</v>
      </c>
    </row>
    <row r="1096" spans="1:9" x14ac:dyDescent="0.2">
      <c r="A1096" s="129" t="s">
        <v>2053</v>
      </c>
      <c r="B1096" s="129" t="s">
        <v>1222</v>
      </c>
      <c r="C1096" s="347">
        <v>30</v>
      </c>
      <c r="D1096" s="346">
        <v>39701</v>
      </c>
      <c r="E1096" s="207" t="s">
        <v>2154</v>
      </c>
      <c r="F1096" s="207"/>
      <c r="G1096" s="207"/>
      <c r="H1096" s="207"/>
      <c r="I1096" s="122" t="s">
        <v>4139</v>
      </c>
    </row>
    <row r="1097" spans="1:9" x14ac:dyDescent="0.2">
      <c r="A1097" s="376" t="s">
        <v>4494</v>
      </c>
      <c r="B1097" s="376" t="s">
        <v>1178</v>
      </c>
      <c r="C1097" s="345">
        <v>37</v>
      </c>
      <c r="D1097" s="402">
        <v>39651</v>
      </c>
      <c r="E1097" s="209" t="s">
        <v>2154</v>
      </c>
      <c r="F1097" s="209"/>
      <c r="G1097" s="209"/>
      <c r="H1097" s="209"/>
      <c r="I1097" s="234" t="s">
        <v>4495</v>
      </c>
    </row>
    <row r="1098" spans="1:9" x14ac:dyDescent="0.2">
      <c r="A1098" s="390" t="s">
        <v>836</v>
      </c>
      <c r="B1098" s="129" t="s">
        <v>837</v>
      </c>
      <c r="C1098" s="347">
        <v>34</v>
      </c>
      <c r="D1098" s="346">
        <v>39617</v>
      </c>
      <c r="E1098" s="207" t="s">
        <v>2154</v>
      </c>
      <c r="F1098" s="207"/>
      <c r="G1098" s="207"/>
      <c r="H1098" s="207"/>
      <c r="I1098" s="122" t="s">
        <v>4301</v>
      </c>
    </row>
    <row r="1099" spans="1:9" x14ac:dyDescent="0.2">
      <c r="A1099" s="129" t="s">
        <v>2224</v>
      </c>
      <c r="B1099" s="129" t="s">
        <v>2225</v>
      </c>
      <c r="C1099" s="347">
        <v>43</v>
      </c>
      <c r="D1099" s="346">
        <v>39617</v>
      </c>
      <c r="E1099" s="207" t="s">
        <v>2154</v>
      </c>
      <c r="F1099" s="207"/>
      <c r="G1099" s="207"/>
      <c r="H1099" s="207"/>
      <c r="I1099" s="122" t="s">
        <v>4301</v>
      </c>
    </row>
    <row r="1100" spans="1:9" x14ac:dyDescent="0.2">
      <c r="A1100" s="97" t="s">
        <v>4496</v>
      </c>
      <c r="B1100" s="97" t="s">
        <v>4497</v>
      </c>
      <c r="C1100" s="347">
        <v>35</v>
      </c>
      <c r="D1100" s="346">
        <v>39538</v>
      </c>
      <c r="E1100" s="207"/>
      <c r="F1100" s="207"/>
      <c r="G1100" s="207"/>
      <c r="H1100" s="207" t="s">
        <v>2154</v>
      </c>
      <c r="I1100" s="97" t="s">
        <v>4498</v>
      </c>
    </row>
    <row r="1101" spans="1:9" x14ac:dyDescent="0.2">
      <c r="A1101" s="129" t="s">
        <v>3018</v>
      </c>
      <c r="B1101" s="129" t="s">
        <v>3019</v>
      </c>
      <c r="C1101" s="347">
        <v>25</v>
      </c>
      <c r="D1101" s="346">
        <v>39497</v>
      </c>
      <c r="E1101" s="207" t="s">
        <v>2154</v>
      </c>
      <c r="F1101" s="207"/>
      <c r="G1101" s="207"/>
      <c r="H1101" s="207"/>
      <c r="I1101" s="122" t="s">
        <v>4251</v>
      </c>
    </row>
    <row r="1102" spans="1:9" x14ac:dyDescent="0.2">
      <c r="A1102" s="97" t="s">
        <v>4499</v>
      </c>
      <c r="B1102" s="97" t="s">
        <v>391</v>
      </c>
      <c r="C1102" s="347">
        <v>39</v>
      </c>
      <c r="D1102" s="346">
        <v>39477</v>
      </c>
      <c r="E1102" s="207"/>
      <c r="F1102" s="207"/>
      <c r="G1102" s="207"/>
      <c r="H1102" s="414" t="s">
        <v>2154</v>
      </c>
      <c r="I1102" s="117" t="s">
        <v>4500</v>
      </c>
    </row>
    <row r="1103" spans="1:9" x14ac:dyDescent="0.2">
      <c r="A1103" s="129" t="s">
        <v>4501</v>
      </c>
      <c r="B1103" s="129" t="s">
        <v>4502</v>
      </c>
      <c r="C1103" s="347">
        <v>36</v>
      </c>
      <c r="D1103" s="346">
        <v>39477</v>
      </c>
      <c r="E1103" s="207" t="s">
        <v>2154</v>
      </c>
      <c r="F1103" s="207"/>
      <c r="G1103" s="207"/>
      <c r="H1103" s="207"/>
      <c r="I1103" s="114" t="s">
        <v>4503</v>
      </c>
    </row>
    <row r="1104" spans="1:9" x14ac:dyDescent="0.2">
      <c r="A1104" s="416" t="s">
        <v>4504</v>
      </c>
      <c r="B1104" s="416" t="s">
        <v>4505</v>
      </c>
      <c r="C1104" s="345">
        <v>26</v>
      </c>
      <c r="D1104" s="402">
        <v>39448</v>
      </c>
      <c r="E1104" s="417" t="s">
        <v>2154</v>
      </c>
      <c r="F1104" s="209"/>
      <c r="G1104" s="209"/>
      <c r="H1104" s="209"/>
      <c r="I1104" s="418" t="s">
        <v>4506</v>
      </c>
    </row>
    <row r="1105" spans="1:15" x14ac:dyDescent="0.2">
      <c r="A1105" s="375"/>
      <c r="B1105" s="381"/>
      <c r="C1105" s="401"/>
      <c r="D1105" s="419"/>
      <c r="E1105" s="198"/>
      <c r="F1105" s="198"/>
      <c r="G1105" s="198"/>
      <c r="H1105" s="198"/>
      <c r="I1105" s="374"/>
    </row>
    <row r="1106" spans="1:15" x14ac:dyDescent="0.2">
      <c r="A1106" s="420" t="s">
        <v>4507</v>
      </c>
      <c r="B1106" s="421">
        <f>COUNTA(B168:B1104)</f>
        <v>937</v>
      </c>
      <c r="C1106" s="422"/>
      <c r="D1106" s="423"/>
      <c r="E1106" s="421">
        <f>COUNTA(E168:E1104)</f>
        <v>288</v>
      </c>
      <c r="F1106" s="421">
        <f>COUNTA(F168:F1104)</f>
        <v>401</v>
      </c>
      <c r="G1106" s="421">
        <f>COUNTA(G168:G1104)</f>
        <v>199</v>
      </c>
      <c r="H1106" s="421">
        <f>COUNTA(H168:H1104)</f>
        <v>50</v>
      </c>
      <c r="I1106" s="424" t="s">
        <v>4508</v>
      </c>
    </row>
    <row r="1107" spans="1:15" x14ac:dyDescent="0.2">
      <c r="A1107" s="233" t="s">
        <v>4509</v>
      </c>
      <c r="B1107" s="198">
        <f>B1106-5</f>
        <v>932</v>
      </c>
      <c r="C1107" s="401"/>
      <c r="D1107" s="419"/>
      <c r="E1107" s="198">
        <f>E1106-2</f>
        <v>286</v>
      </c>
      <c r="F1107" s="198">
        <f>F1106-3</f>
        <v>398</v>
      </c>
      <c r="G1107" s="198">
        <f>G1106</f>
        <v>199</v>
      </c>
      <c r="H1107" s="198">
        <f>H1106</f>
        <v>50</v>
      </c>
      <c r="I1107" s="425" t="s">
        <v>4510</v>
      </c>
    </row>
    <row r="1108" spans="1:15" x14ac:dyDescent="0.2">
      <c r="A1108" s="233" t="s">
        <v>4511</v>
      </c>
      <c r="B1108" s="198">
        <f>B1107-9</f>
        <v>923</v>
      </c>
      <c r="C1108" s="401"/>
      <c r="D1108" s="419"/>
      <c r="E1108" s="198">
        <f>E1107-3</f>
        <v>283</v>
      </c>
      <c r="F1108" s="198">
        <f>F1107-2</f>
        <v>396</v>
      </c>
      <c r="G1108" s="198">
        <f>G1107-1</f>
        <v>198</v>
      </c>
      <c r="H1108" s="198">
        <f>H1107-3</f>
        <v>47</v>
      </c>
      <c r="I1108" s="425" t="s">
        <v>4512</v>
      </c>
    </row>
    <row r="1109" spans="1:15" x14ac:dyDescent="0.2">
      <c r="A1109" s="208" t="s">
        <v>4513</v>
      </c>
      <c r="B1109" s="325">
        <v>100</v>
      </c>
      <c r="C1109" s="426"/>
      <c r="D1109" s="427"/>
      <c r="E1109" s="426">
        <f>E1108/$B1108*100</f>
        <v>30.660888407367281</v>
      </c>
      <c r="F1109" s="426">
        <f>F1108/$B1108*100</f>
        <v>42.903575297941494</v>
      </c>
      <c r="G1109" s="426">
        <f>G1108/$B1108*100</f>
        <v>21.451787648970747</v>
      </c>
      <c r="H1109" s="426">
        <f>H1108/$B1108*100</f>
        <v>5.0920910075839654</v>
      </c>
      <c r="I1109" s="206"/>
    </row>
    <row r="1110" spans="1:15" x14ac:dyDescent="0.2">
      <c r="A1110" s="208" t="s">
        <v>4514</v>
      </c>
      <c r="B1110" s="201"/>
      <c r="C1110" s="426">
        <f>AVERAGE(C168:C1104)</f>
        <v>11.294557097118464</v>
      </c>
      <c r="D1110" s="428">
        <f>AVERAGE(D168:D1104)</f>
        <v>42729.880469583775</v>
      </c>
      <c r="E1110" s="198"/>
      <c r="F1110" s="198"/>
      <c r="G1110" s="198"/>
      <c r="H1110" s="198"/>
      <c r="I1110" s="206"/>
    </row>
    <row r="1111" spans="1:15" x14ac:dyDescent="0.2">
      <c r="A1111" s="123" t="s">
        <v>4515</v>
      </c>
      <c r="B1111" s="55"/>
      <c r="C1111" s="157"/>
      <c r="D1111" s="354"/>
      <c r="E1111" s="2"/>
      <c r="F1111" s="2"/>
      <c r="G1111" s="2"/>
      <c r="H1111" s="2"/>
      <c r="I1111" s="55"/>
    </row>
    <row r="1112" spans="1:15" x14ac:dyDescent="0.2">
      <c r="A1112" s="123"/>
      <c r="B1112" s="55"/>
      <c r="C1112" s="157"/>
      <c r="D1112" s="354"/>
      <c r="E1112" s="2"/>
      <c r="F1112" s="2"/>
      <c r="G1112" s="2"/>
      <c r="H1112" s="2"/>
      <c r="I1112" s="55"/>
    </row>
    <row r="1113" spans="1:15" x14ac:dyDescent="0.2">
      <c r="A1113" s="429" t="s">
        <v>4516</v>
      </c>
      <c r="B1113" s="184"/>
      <c r="C1113" s="430" t="s">
        <v>30</v>
      </c>
      <c r="D1113" s="431" t="s">
        <v>4517</v>
      </c>
      <c r="E1113" s="432" t="s">
        <v>2151</v>
      </c>
      <c r="F1113" s="214" t="s">
        <v>4518</v>
      </c>
      <c r="G1113" s="433" t="s">
        <v>4519</v>
      </c>
      <c r="H1113" s="433" t="s">
        <v>14</v>
      </c>
      <c r="I1113" s="434" t="s">
        <v>87</v>
      </c>
    </row>
    <row r="1114" spans="1:15" x14ac:dyDescent="0.2">
      <c r="A1114" s="225" t="s">
        <v>4520</v>
      </c>
      <c r="B1114" s="55"/>
      <c r="C1114" s="99">
        <f>SUM(E1114:H1114)</f>
        <v>156</v>
      </c>
      <c r="D1114" s="435">
        <f>C1114/C1118*100</f>
        <v>16.901408450704224</v>
      </c>
      <c r="E1114" s="76">
        <v>61</v>
      </c>
      <c r="F1114" s="436">
        <v>92</v>
      </c>
      <c r="G1114" s="65">
        <v>0</v>
      </c>
      <c r="H1114" s="437">
        <v>3</v>
      </c>
      <c r="I1114" s="159" t="s">
        <v>4521</v>
      </c>
    </row>
    <row r="1115" spans="1:15" x14ac:dyDescent="0.2">
      <c r="A1115" s="225" t="s">
        <v>4522</v>
      </c>
      <c r="B1115" s="55"/>
      <c r="C1115" s="99">
        <f>SUM(E1115:H1115)</f>
        <v>30</v>
      </c>
      <c r="D1115" s="435">
        <f>C1115/C1118*100</f>
        <v>3.2502708559046587</v>
      </c>
      <c r="E1115" s="207" t="s">
        <v>4523</v>
      </c>
      <c r="F1115" s="207" t="s">
        <v>4523</v>
      </c>
      <c r="G1115" s="207" t="s">
        <v>4523</v>
      </c>
      <c r="H1115" s="438">
        <v>30</v>
      </c>
      <c r="I1115" s="439" t="s">
        <v>4524</v>
      </c>
    </row>
    <row r="1116" spans="1:15" x14ac:dyDescent="0.2">
      <c r="A1116" s="225" t="s">
        <v>4525</v>
      </c>
      <c r="B1116" s="55"/>
      <c r="C1116" s="99">
        <f>SUM(E1116:H1116)</f>
        <v>124</v>
      </c>
      <c r="D1116" s="435">
        <f>C1116/C1118*100</f>
        <v>13.434452871072589</v>
      </c>
      <c r="E1116" s="69">
        <v>3</v>
      </c>
      <c r="F1116" s="207">
        <v>7</v>
      </c>
      <c r="G1116" s="65">
        <v>112</v>
      </c>
      <c r="H1116" s="65">
        <v>2</v>
      </c>
      <c r="I1116" s="55"/>
    </row>
    <row r="1117" spans="1:15" x14ac:dyDescent="0.2">
      <c r="A1117" s="225" t="s">
        <v>4526</v>
      </c>
      <c r="B1117" s="55"/>
      <c r="C1117" s="99">
        <f>C1118-C1114-C1116-C1115</f>
        <v>613</v>
      </c>
      <c r="D1117" s="435">
        <f>D1118-D1114-D1116-D1115</f>
        <v>66.413867822318522</v>
      </c>
      <c r="E1117" s="69">
        <f>E1118-E1114-E1116</f>
        <v>219</v>
      </c>
      <c r="F1117" s="207">
        <f>F1118-F1114-F1116</f>
        <v>297</v>
      </c>
      <c r="G1117" s="207" t="s">
        <v>4523</v>
      </c>
      <c r="H1117" s="65">
        <f>H1118-H1114-H1116-H1115</f>
        <v>12</v>
      </c>
      <c r="I1117" s="55"/>
      <c r="J1117" s="157"/>
    </row>
    <row r="1118" spans="1:15" x14ac:dyDescent="0.2">
      <c r="A1118" s="420" t="s">
        <v>4507</v>
      </c>
      <c r="B1118" s="184"/>
      <c r="C1118" s="430">
        <f>B1108</f>
        <v>923</v>
      </c>
      <c r="D1118" s="224">
        <v>100</v>
      </c>
      <c r="E1118" s="430">
        <f>E1108</f>
        <v>283</v>
      </c>
      <c r="F1118" s="440">
        <f>F1108</f>
        <v>396</v>
      </c>
      <c r="G1118" s="441">
        <f>G1108</f>
        <v>198</v>
      </c>
      <c r="H1118" s="441">
        <f>H1108</f>
        <v>47</v>
      </c>
      <c r="I1118" s="55"/>
    </row>
    <row r="1119" spans="1:15" x14ac:dyDescent="0.2">
      <c r="A1119" s="123"/>
      <c r="B1119" s="55"/>
      <c r="C1119" s="157"/>
      <c r="D1119" s="354"/>
      <c r="E1119" s="2"/>
      <c r="F1119" s="2"/>
      <c r="G1119" s="2"/>
      <c r="H1119" s="2"/>
      <c r="I1119" s="55"/>
    </row>
    <row r="1120" spans="1:15" x14ac:dyDescent="0.2">
      <c r="A1120" s="429" t="s">
        <v>4527</v>
      </c>
      <c r="B1120" s="442"/>
      <c r="C1120" s="422" t="s">
        <v>30</v>
      </c>
      <c r="D1120" s="431" t="s">
        <v>4517</v>
      </c>
      <c r="E1120" s="214" t="s">
        <v>2151</v>
      </c>
      <c r="F1120" s="433" t="s">
        <v>4518</v>
      </c>
      <c r="G1120" s="433" t="s">
        <v>4519</v>
      </c>
      <c r="H1120" s="433" t="s">
        <v>14</v>
      </c>
      <c r="I1120" s="424" t="s">
        <v>87</v>
      </c>
      <c r="K1120" s="434" t="s">
        <v>1371</v>
      </c>
      <c r="L1120" s="424" t="s">
        <v>542</v>
      </c>
      <c r="M1120" s="424" t="s">
        <v>1722</v>
      </c>
      <c r="N1120" s="424" t="s">
        <v>4528</v>
      </c>
      <c r="O1120" s="123" t="s">
        <v>4529</v>
      </c>
    </row>
    <row r="1121" spans="1:14" x14ac:dyDescent="0.2">
      <c r="A1121" s="443">
        <v>2008</v>
      </c>
      <c r="B1121" s="118"/>
      <c r="C1121" s="120">
        <f t="shared" ref="C1121:C1137" si="0">SUM(E1121:H1121)</f>
        <v>17</v>
      </c>
      <c r="D1121" s="444">
        <f t="shared" ref="D1121:D1137" si="1">C1121/C$1138*100</f>
        <v>1.6129032258064515</v>
      </c>
      <c r="E1121" s="359">
        <f t="shared" ref="E1121:H1137" si="2">COUNTIFS($D$48:$D$1104,"&gt;=1/1/"&amp;$A1121,$D$48:$D$1104,"&lt;=12/31/"&amp;$A1121,E$48:E$1104,"X")</f>
        <v>10</v>
      </c>
      <c r="F1121" s="359">
        <f t="shared" si="2"/>
        <v>2</v>
      </c>
      <c r="G1121" s="359">
        <f t="shared" si="2"/>
        <v>3</v>
      </c>
      <c r="H1121" s="214">
        <f t="shared" si="2"/>
        <v>2</v>
      </c>
      <c r="I1121" s="123" t="s">
        <v>4530</v>
      </c>
      <c r="J1121">
        <v>2008</v>
      </c>
      <c r="K1121" s="214">
        <f t="shared" ref="K1121:K1137" si="3">COUNTIFS($D$48:$D$1104,"&gt;=1/1/"&amp;$A1121,$D$48:$D$1104,"&lt;=12/31/"&amp;$A1121,$C$48:$C$1104,"&gt;=5",$C$48:$C$1104,"&lt;10")</f>
        <v>0</v>
      </c>
      <c r="L1121" s="214">
        <f t="shared" ref="L1121:L1137" si="4">COUNTIFS($D$48:$D$1104,"&gt;=1/1/"&amp;$A1121,$D$48:$D$1104,"&lt;=12/31/"&amp;$A1121,$C$48:$C$1104,"&gt;=10",$C$48:$C$1104,"&lt;25")</f>
        <v>1</v>
      </c>
      <c r="M1121" s="214">
        <f t="shared" ref="M1121:M1137" si="5">COUNTIFS($D$48:$D$1104,"&gt;=1/1/"&amp;$A1121,$D$48:$D$1104,"&lt;=12/31/"&amp;$A1121,$C$48:$C$1104,"&gt;=25")</f>
        <v>16</v>
      </c>
      <c r="N1121" s="445">
        <f t="shared" ref="N1121:N1137" si="6">SUM(K1121:M1121)</f>
        <v>17</v>
      </c>
    </row>
    <row r="1122" spans="1:14" x14ac:dyDescent="0.2">
      <c r="A1122" s="446">
        <v>2009</v>
      </c>
      <c r="B1122" s="55"/>
      <c r="C1122" s="99">
        <f t="shared" si="0"/>
        <v>45</v>
      </c>
      <c r="D1122" s="435">
        <f t="shared" si="1"/>
        <v>4.269449715370019</v>
      </c>
      <c r="E1122" s="359">
        <f t="shared" si="2"/>
        <v>28</v>
      </c>
      <c r="F1122" s="359">
        <f t="shared" si="2"/>
        <v>14</v>
      </c>
      <c r="G1122" s="359">
        <f t="shared" si="2"/>
        <v>3</v>
      </c>
      <c r="H1122" s="214">
        <f t="shared" si="2"/>
        <v>0</v>
      </c>
      <c r="I1122" s="123" t="s">
        <v>4530</v>
      </c>
      <c r="J1122">
        <v>2009</v>
      </c>
      <c r="K1122" s="214">
        <f t="shared" si="3"/>
        <v>0</v>
      </c>
      <c r="L1122" s="214">
        <f t="shared" si="4"/>
        <v>14</v>
      </c>
      <c r="M1122" s="214">
        <f t="shared" si="5"/>
        <v>31</v>
      </c>
      <c r="N1122" s="445">
        <f t="shared" si="6"/>
        <v>45</v>
      </c>
    </row>
    <row r="1123" spans="1:14" x14ac:dyDescent="0.2">
      <c r="A1123" s="446">
        <v>2010</v>
      </c>
      <c r="B1123" s="55"/>
      <c r="C1123" s="99">
        <f t="shared" si="0"/>
        <v>66</v>
      </c>
      <c r="D1123" s="435">
        <f t="shared" si="1"/>
        <v>6.2618595825426944</v>
      </c>
      <c r="E1123" s="359">
        <f t="shared" si="2"/>
        <v>2</v>
      </c>
      <c r="F1123" s="359">
        <f t="shared" si="2"/>
        <v>60</v>
      </c>
      <c r="G1123" s="359">
        <f t="shared" si="2"/>
        <v>4</v>
      </c>
      <c r="H1123" s="214">
        <f t="shared" si="2"/>
        <v>0</v>
      </c>
      <c r="I1123" s="123" t="s">
        <v>4531</v>
      </c>
      <c r="J1123">
        <v>2010</v>
      </c>
      <c r="K1123" s="214">
        <f t="shared" si="3"/>
        <v>40</v>
      </c>
      <c r="L1123" s="214">
        <f t="shared" si="4"/>
        <v>21</v>
      </c>
      <c r="M1123" s="214">
        <f t="shared" si="5"/>
        <v>5</v>
      </c>
      <c r="N1123" s="445">
        <f t="shared" si="6"/>
        <v>66</v>
      </c>
    </row>
    <row r="1124" spans="1:14" x14ac:dyDescent="0.2">
      <c r="A1124" s="446">
        <v>2011</v>
      </c>
      <c r="B1124" s="55"/>
      <c r="C1124" s="99">
        <f t="shared" si="0"/>
        <v>29</v>
      </c>
      <c r="D1124" s="435">
        <f t="shared" si="1"/>
        <v>2.7514231499051234</v>
      </c>
      <c r="E1124" s="359">
        <f t="shared" si="2"/>
        <v>8</v>
      </c>
      <c r="F1124" s="359">
        <f t="shared" si="2"/>
        <v>13</v>
      </c>
      <c r="G1124" s="359">
        <f t="shared" si="2"/>
        <v>6</v>
      </c>
      <c r="H1124" s="214">
        <f t="shared" si="2"/>
        <v>2</v>
      </c>
      <c r="I1124" s="55"/>
      <c r="J1124">
        <v>2011</v>
      </c>
      <c r="K1124" s="214">
        <f t="shared" si="3"/>
        <v>14</v>
      </c>
      <c r="L1124" s="214">
        <f t="shared" si="4"/>
        <v>12</v>
      </c>
      <c r="M1124" s="214">
        <f t="shared" si="5"/>
        <v>3</v>
      </c>
      <c r="N1124" s="445">
        <f t="shared" si="6"/>
        <v>29</v>
      </c>
    </row>
    <row r="1125" spans="1:14" x14ac:dyDescent="0.2">
      <c r="A1125" s="446">
        <v>2012</v>
      </c>
      <c r="B1125" s="55"/>
      <c r="C1125" s="99">
        <f t="shared" si="0"/>
        <v>38</v>
      </c>
      <c r="D1125" s="435">
        <f t="shared" si="1"/>
        <v>3.6053130929791273</v>
      </c>
      <c r="E1125" s="359">
        <f t="shared" si="2"/>
        <v>14</v>
      </c>
      <c r="F1125" s="359">
        <f t="shared" si="2"/>
        <v>13</v>
      </c>
      <c r="G1125" s="359">
        <f t="shared" si="2"/>
        <v>5</v>
      </c>
      <c r="H1125" s="214">
        <f t="shared" si="2"/>
        <v>6</v>
      </c>
      <c r="I1125" s="55"/>
      <c r="J1125">
        <v>2012</v>
      </c>
      <c r="K1125" s="214">
        <f t="shared" si="3"/>
        <v>22</v>
      </c>
      <c r="L1125" s="214">
        <f t="shared" si="4"/>
        <v>13</v>
      </c>
      <c r="M1125" s="214">
        <f t="shared" si="5"/>
        <v>3</v>
      </c>
      <c r="N1125" s="445">
        <f t="shared" si="6"/>
        <v>38</v>
      </c>
    </row>
    <row r="1126" spans="1:14" x14ac:dyDescent="0.2">
      <c r="A1126" s="446">
        <v>2013</v>
      </c>
      <c r="B1126" s="55"/>
      <c r="C1126" s="99">
        <f t="shared" si="0"/>
        <v>37</v>
      </c>
      <c r="D1126" s="435">
        <f t="shared" si="1"/>
        <v>3.510436432637571</v>
      </c>
      <c r="E1126" s="359">
        <f t="shared" si="2"/>
        <v>7</v>
      </c>
      <c r="F1126" s="359">
        <f t="shared" si="2"/>
        <v>13</v>
      </c>
      <c r="G1126" s="359">
        <f t="shared" si="2"/>
        <v>12</v>
      </c>
      <c r="H1126" s="214">
        <f t="shared" si="2"/>
        <v>5</v>
      </c>
      <c r="I1126" s="55"/>
      <c r="J1126">
        <v>2013</v>
      </c>
      <c r="K1126" s="214">
        <f t="shared" si="3"/>
        <v>24</v>
      </c>
      <c r="L1126" s="214">
        <f t="shared" si="4"/>
        <v>12</v>
      </c>
      <c r="M1126" s="214">
        <f t="shared" si="5"/>
        <v>1</v>
      </c>
      <c r="N1126" s="445">
        <f t="shared" si="6"/>
        <v>37</v>
      </c>
    </row>
    <row r="1127" spans="1:14" x14ac:dyDescent="0.2">
      <c r="A1127" s="446">
        <v>2014</v>
      </c>
      <c r="B1127" s="55"/>
      <c r="C1127" s="99">
        <f t="shared" si="0"/>
        <v>33</v>
      </c>
      <c r="D1127" s="435">
        <f t="shared" si="1"/>
        <v>3.1309297912713472</v>
      </c>
      <c r="E1127" s="359">
        <f t="shared" si="2"/>
        <v>8</v>
      </c>
      <c r="F1127" s="359">
        <f t="shared" si="2"/>
        <v>13</v>
      </c>
      <c r="G1127" s="359">
        <f t="shared" si="2"/>
        <v>9</v>
      </c>
      <c r="H1127" s="214">
        <f t="shared" si="2"/>
        <v>3</v>
      </c>
      <c r="I1127" s="55"/>
      <c r="J1127">
        <v>2014</v>
      </c>
      <c r="K1127" s="214">
        <f t="shared" si="3"/>
        <v>22</v>
      </c>
      <c r="L1127" s="214">
        <f t="shared" si="4"/>
        <v>9</v>
      </c>
      <c r="M1127" s="214">
        <f t="shared" si="5"/>
        <v>2</v>
      </c>
      <c r="N1127" s="445">
        <f t="shared" si="6"/>
        <v>33</v>
      </c>
    </row>
    <row r="1128" spans="1:14" x14ac:dyDescent="0.2">
      <c r="A1128" s="446">
        <v>2015</v>
      </c>
      <c r="B1128" s="55"/>
      <c r="C1128" s="99">
        <f t="shared" si="0"/>
        <v>67</v>
      </c>
      <c r="D1128" s="435">
        <f t="shared" si="1"/>
        <v>6.3567362428842502</v>
      </c>
      <c r="E1128" s="359">
        <f t="shared" si="2"/>
        <v>18</v>
      </c>
      <c r="F1128" s="359">
        <f t="shared" si="2"/>
        <v>12</v>
      </c>
      <c r="G1128" s="359">
        <f t="shared" si="2"/>
        <v>18</v>
      </c>
      <c r="H1128" s="214">
        <f t="shared" si="2"/>
        <v>19</v>
      </c>
      <c r="I1128" s="55"/>
      <c r="J1128">
        <v>2015</v>
      </c>
      <c r="K1128" s="214">
        <f t="shared" si="3"/>
        <v>50</v>
      </c>
      <c r="L1128" s="214">
        <f t="shared" si="4"/>
        <v>15</v>
      </c>
      <c r="M1128" s="214">
        <f t="shared" si="5"/>
        <v>2</v>
      </c>
      <c r="N1128" s="445">
        <f t="shared" si="6"/>
        <v>67</v>
      </c>
    </row>
    <row r="1129" spans="1:14" x14ac:dyDescent="0.2">
      <c r="A1129" s="36">
        <v>2016</v>
      </c>
      <c r="B1129" s="127"/>
      <c r="C1129" s="347">
        <f t="shared" si="0"/>
        <v>106</v>
      </c>
      <c r="D1129" s="435">
        <f t="shared" si="1"/>
        <v>10.056925996204933</v>
      </c>
      <c r="E1129" s="359">
        <f t="shared" si="2"/>
        <v>29</v>
      </c>
      <c r="F1129" s="359">
        <f t="shared" si="2"/>
        <v>49</v>
      </c>
      <c r="G1129" s="359">
        <f t="shared" si="2"/>
        <v>24</v>
      </c>
      <c r="H1129" s="214">
        <f t="shared" si="2"/>
        <v>4</v>
      </c>
      <c r="I1129" s="55"/>
      <c r="J1129">
        <v>2016</v>
      </c>
      <c r="K1129" s="214">
        <f t="shared" si="3"/>
        <v>71</v>
      </c>
      <c r="L1129" s="214">
        <f t="shared" si="4"/>
        <v>29</v>
      </c>
      <c r="M1129" s="214">
        <f t="shared" si="5"/>
        <v>6</v>
      </c>
      <c r="N1129" s="445">
        <f t="shared" si="6"/>
        <v>106</v>
      </c>
    </row>
    <row r="1130" spans="1:14" x14ac:dyDescent="0.2">
      <c r="A1130" s="36">
        <v>2017</v>
      </c>
      <c r="B1130" s="127"/>
      <c r="C1130" s="347">
        <f t="shared" si="0"/>
        <v>73</v>
      </c>
      <c r="D1130" s="435">
        <f t="shared" si="1"/>
        <v>6.9259962049335861</v>
      </c>
      <c r="E1130" s="359">
        <f t="shared" si="2"/>
        <v>8</v>
      </c>
      <c r="F1130" s="359">
        <f t="shared" si="2"/>
        <v>37</v>
      </c>
      <c r="G1130" s="359">
        <f t="shared" si="2"/>
        <v>25</v>
      </c>
      <c r="H1130" s="214">
        <f t="shared" si="2"/>
        <v>3</v>
      </c>
      <c r="I1130" s="55"/>
      <c r="J1130">
        <v>2017</v>
      </c>
      <c r="K1130" s="214">
        <f t="shared" si="3"/>
        <v>57</v>
      </c>
      <c r="L1130" s="214">
        <f t="shared" si="4"/>
        <v>12</v>
      </c>
      <c r="M1130" s="214">
        <f t="shared" si="5"/>
        <v>4</v>
      </c>
      <c r="N1130" s="445">
        <f t="shared" si="6"/>
        <v>73</v>
      </c>
    </row>
    <row r="1131" spans="1:14" x14ac:dyDescent="0.2">
      <c r="A1131" s="36">
        <v>2018</v>
      </c>
      <c r="B1131" s="127"/>
      <c r="C1131" s="345">
        <f t="shared" si="0"/>
        <v>69</v>
      </c>
      <c r="D1131" s="447">
        <f t="shared" si="1"/>
        <v>6.5464895635673619</v>
      </c>
      <c r="E1131" s="359">
        <f t="shared" si="2"/>
        <v>12</v>
      </c>
      <c r="F1131" s="359">
        <f t="shared" si="2"/>
        <v>31</v>
      </c>
      <c r="G1131" s="359">
        <f t="shared" si="2"/>
        <v>26</v>
      </c>
      <c r="H1131" s="214">
        <f t="shared" si="2"/>
        <v>0</v>
      </c>
      <c r="I1131" s="127"/>
      <c r="J1131">
        <v>2018</v>
      </c>
      <c r="K1131" s="214">
        <f t="shared" si="3"/>
        <v>51</v>
      </c>
      <c r="L1131" s="214">
        <f t="shared" si="4"/>
        <v>17</v>
      </c>
      <c r="M1131" s="214">
        <f t="shared" si="5"/>
        <v>1</v>
      </c>
      <c r="N1131" s="445">
        <f t="shared" si="6"/>
        <v>69</v>
      </c>
    </row>
    <row r="1132" spans="1:14" x14ac:dyDescent="0.2">
      <c r="A1132" s="36">
        <v>2019</v>
      </c>
      <c r="B1132" s="127"/>
      <c r="C1132" s="345">
        <f t="shared" si="0"/>
        <v>70</v>
      </c>
      <c r="D1132" s="447">
        <f t="shared" si="1"/>
        <v>6.6413662239089177</v>
      </c>
      <c r="E1132" s="359">
        <f t="shared" si="2"/>
        <v>10</v>
      </c>
      <c r="F1132" s="359">
        <f t="shared" si="2"/>
        <v>40</v>
      </c>
      <c r="G1132" s="359">
        <f t="shared" si="2"/>
        <v>19</v>
      </c>
      <c r="H1132" s="214">
        <f t="shared" si="2"/>
        <v>1</v>
      </c>
      <c r="I1132" s="55"/>
      <c r="J1132">
        <v>2019</v>
      </c>
      <c r="K1132" s="214">
        <f t="shared" si="3"/>
        <v>57</v>
      </c>
      <c r="L1132" s="214">
        <f t="shared" si="4"/>
        <v>10</v>
      </c>
      <c r="M1132" s="214">
        <f t="shared" si="5"/>
        <v>3</v>
      </c>
      <c r="N1132" s="445">
        <f t="shared" si="6"/>
        <v>70</v>
      </c>
    </row>
    <row r="1133" spans="1:14" x14ac:dyDescent="0.2">
      <c r="A1133" s="36">
        <v>2020</v>
      </c>
      <c r="B1133" s="127"/>
      <c r="C1133" s="345">
        <f t="shared" si="0"/>
        <v>171</v>
      </c>
      <c r="D1133" s="447">
        <f t="shared" si="1"/>
        <v>16.223908918406071</v>
      </c>
      <c r="E1133" s="359">
        <f t="shared" si="2"/>
        <v>118</v>
      </c>
      <c r="F1133" s="359">
        <f t="shared" si="2"/>
        <v>37</v>
      </c>
      <c r="G1133" s="359">
        <f t="shared" si="2"/>
        <v>16</v>
      </c>
      <c r="H1133" s="214">
        <f t="shared" si="2"/>
        <v>0</v>
      </c>
      <c r="I1133" s="55"/>
      <c r="J1133">
        <v>2020</v>
      </c>
      <c r="K1133" s="214">
        <f t="shared" si="3"/>
        <v>114</v>
      </c>
      <c r="L1133" s="214">
        <f t="shared" si="4"/>
        <v>51</v>
      </c>
      <c r="M1133" s="214">
        <f t="shared" si="5"/>
        <v>6</v>
      </c>
      <c r="N1133" s="445">
        <f t="shared" si="6"/>
        <v>171</v>
      </c>
    </row>
    <row r="1134" spans="1:14" x14ac:dyDescent="0.2">
      <c r="A1134" s="36">
        <v>2021</v>
      </c>
      <c r="B1134" s="127"/>
      <c r="C1134" s="345">
        <f t="shared" si="0"/>
        <v>76</v>
      </c>
      <c r="D1134" s="447">
        <f t="shared" si="1"/>
        <v>7.2106261859582546</v>
      </c>
      <c r="E1134" s="359">
        <f t="shared" si="2"/>
        <v>7</v>
      </c>
      <c r="F1134" s="359">
        <f t="shared" si="2"/>
        <v>54</v>
      </c>
      <c r="G1134" s="359">
        <f t="shared" si="2"/>
        <v>14</v>
      </c>
      <c r="H1134" s="214">
        <f t="shared" si="2"/>
        <v>1</v>
      </c>
      <c r="I1134" s="55"/>
      <c r="J1134">
        <v>2021</v>
      </c>
      <c r="K1134" s="214">
        <f t="shared" si="3"/>
        <v>43</v>
      </c>
      <c r="L1134" s="214">
        <f t="shared" si="4"/>
        <v>30</v>
      </c>
      <c r="M1134" s="214">
        <f t="shared" si="5"/>
        <v>3</v>
      </c>
      <c r="N1134" s="445">
        <f t="shared" si="6"/>
        <v>76</v>
      </c>
    </row>
    <row r="1135" spans="1:14" x14ac:dyDescent="0.2">
      <c r="A1135" s="36">
        <v>2022</v>
      </c>
      <c r="B1135" s="127"/>
      <c r="C1135" s="345">
        <f t="shared" si="0"/>
        <v>39</v>
      </c>
      <c r="D1135" s="447">
        <f t="shared" si="1"/>
        <v>3.7001897533206831</v>
      </c>
      <c r="E1135" s="359">
        <f t="shared" si="2"/>
        <v>7</v>
      </c>
      <c r="F1135" s="359">
        <f t="shared" si="2"/>
        <v>13</v>
      </c>
      <c r="G1135" s="359">
        <f t="shared" si="2"/>
        <v>15</v>
      </c>
      <c r="H1135" s="214">
        <f t="shared" si="2"/>
        <v>4</v>
      </c>
      <c r="I1135" s="55"/>
      <c r="J1135">
        <v>2022</v>
      </c>
      <c r="K1135" s="214">
        <f t="shared" si="3"/>
        <v>20</v>
      </c>
      <c r="L1135" s="214">
        <f t="shared" si="4"/>
        <v>15</v>
      </c>
      <c r="M1135" s="214">
        <f t="shared" si="5"/>
        <v>4</v>
      </c>
      <c r="N1135" s="445">
        <f t="shared" si="6"/>
        <v>39</v>
      </c>
    </row>
    <row r="1136" spans="1:14" x14ac:dyDescent="0.2">
      <c r="A1136" s="36">
        <v>2023</v>
      </c>
      <c r="B1136" s="127"/>
      <c r="C1136" s="345">
        <f t="shared" si="0"/>
        <v>51</v>
      </c>
      <c r="D1136" s="447">
        <f t="shared" si="1"/>
        <v>4.838709677419355</v>
      </c>
      <c r="E1136" s="359">
        <f t="shared" si="2"/>
        <v>12</v>
      </c>
      <c r="F1136" s="359">
        <f t="shared" si="2"/>
        <v>31</v>
      </c>
      <c r="G1136" s="359">
        <f t="shared" si="2"/>
        <v>8</v>
      </c>
      <c r="H1136" s="214">
        <f t="shared" si="2"/>
        <v>0</v>
      </c>
      <c r="I1136" s="55"/>
      <c r="J1136">
        <v>2023</v>
      </c>
      <c r="K1136" s="214">
        <f t="shared" si="3"/>
        <v>24</v>
      </c>
      <c r="L1136" s="214">
        <f t="shared" si="4"/>
        <v>24</v>
      </c>
      <c r="M1136" s="214">
        <f t="shared" si="5"/>
        <v>3</v>
      </c>
      <c r="N1136" s="445">
        <f t="shared" si="6"/>
        <v>51</v>
      </c>
    </row>
    <row r="1137" spans="1:14" x14ac:dyDescent="0.2">
      <c r="A1137" s="36">
        <v>2024</v>
      </c>
      <c r="B1137" s="127"/>
      <c r="C1137" s="345">
        <f t="shared" si="0"/>
        <v>67</v>
      </c>
      <c r="D1137" s="447">
        <f t="shared" si="1"/>
        <v>6.3567362428842502</v>
      </c>
      <c r="E1137" s="359">
        <f t="shared" si="2"/>
        <v>11</v>
      </c>
      <c r="F1137" s="359">
        <f t="shared" si="2"/>
        <v>47</v>
      </c>
      <c r="G1137" s="359">
        <f t="shared" si="2"/>
        <v>9</v>
      </c>
      <c r="H1137" s="214">
        <f t="shared" si="2"/>
        <v>0</v>
      </c>
      <c r="I1137" s="55"/>
      <c r="J1137">
        <v>2024</v>
      </c>
      <c r="K1137" s="214">
        <f t="shared" si="3"/>
        <v>24</v>
      </c>
      <c r="L1137" s="214">
        <f t="shared" si="4"/>
        <v>36</v>
      </c>
      <c r="M1137" s="214">
        <f t="shared" si="5"/>
        <v>7</v>
      </c>
      <c r="N1137" s="445">
        <f t="shared" si="6"/>
        <v>67</v>
      </c>
    </row>
    <row r="1138" spans="1:14" x14ac:dyDescent="0.2">
      <c r="A1138" s="123" t="s">
        <v>4507</v>
      </c>
      <c r="B1138" s="127"/>
      <c r="C1138" s="440">
        <f t="shared" ref="C1138:H1138" si="7">SUM(C1121:C1137)</f>
        <v>1054</v>
      </c>
      <c r="D1138" s="448">
        <f t="shared" si="7"/>
        <v>100</v>
      </c>
      <c r="E1138" s="440">
        <f t="shared" si="7"/>
        <v>309</v>
      </c>
      <c r="F1138" s="440">
        <f t="shared" si="7"/>
        <v>479</v>
      </c>
      <c r="G1138" s="430">
        <f t="shared" si="7"/>
        <v>216</v>
      </c>
      <c r="H1138" s="345">
        <f t="shared" si="7"/>
        <v>50</v>
      </c>
      <c r="I1138" s="55"/>
    </row>
    <row r="1139" spans="1:14" x14ac:dyDescent="0.2">
      <c r="A1139" s="123"/>
      <c r="B1139" s="127"/>
      <c r="C1139" s="157"/>
      <c r="D1139" s="182"/>
      <c r="E1139" s="157"/>
      <c r="F1139" s="157"/>
      <c r="G1139" s="157"/>
      <c r="H1139" s="157"/>
      <c r="I1139" s="55"/>
    </row>
    <row r="1140" spans="1:14" x14ac:dyDescent="0.2">
      <c r="A1140" s="449" t="s">
        <v>4532</v>
      </c>
      <c r="B1140" s="127"/>
      <c r="C1140" s="440" t="s">
        <v>30</v>
      </c>
      <c r="D1140" s="450" t="s">
        <v>4517</v>
      </c>
      <c r="E1140" s="432" t="s">
        <v>2151</v>
      </c>
      <c r="F1140" s="214" t="s">
        <v>4518</v>
      </c>
      <c r="G1140" s="433" t="s">
        <v>4519</v>
      </c>
      <c r="H1140" s="433" t="s">
        <v>14</v>
      </c>
      <c r="I1140" s="55"/>
    </row>
    <row r="1141" spans="1:14" x14ac:dyDescent="0.2">
      <c r="A1141" s="36" t="s">
        <v>4533</v>
      </c>
      <c r="B1141" s="127"/>
      <c r="C1141" s="347">
        <f t="shared" ref="C1141:C1150" si="8">SUM(E1141:H1141)</f>
        <v>296</v>
      </c>
      <c r="D1141" s="435">
        <f t="shared" ref="D1141:D1150" si="9">C1141/C$1151*100</f>
        <v>58.846918489065601</v>
      </c>
      <c r="E1141" s="131">
        <v>63</v>
      </c>
      <c r="F1141" s="3">
        <v>143</v>
      </c>
      <c r="G1141" s="190">
        <v>67</v>
      </c>
      <c r="H1141" s="190">
        <v>23</v>
      </c>
      <c r="I1141" s="55"/>
    </row>
    <row r="1142" spans="1:14" x14ac:dyDescent="0.2">
      <c r="A1142" s="36" t="s">
        <v>4534</v>
      </c>
      <c r="B1142" s="127"/>
      <c r="C1142" s="347">
        <f t="shared" si="8"/>
        <v>84</v>
      </c>
      <c r="D1142" s="435">
        <f t="shared" si="9"/>
        <v>16.699801192842941</v>
      </c>
      <c r="E1142" s="69">
        <v>19</v>
      </c>
      <c r="F1142" s="207">
        <v>33</v>
      </c>
      <c r="G1142" s="65">
        <v>19</v>
      </c>
      <c r="H1142" s="65">
        <v>13</v>
      </c>
      <c r="I1142" s="55"/>
    </row>
    <row r="1143" spans="1:14" x14ac:dyDescent="0.2">
      <c r="A1143" s="36" t="s">
        <v>4535</v>
      </c>
      <c r="B1143" s="127"/>
      <c r="C1143" s="347">
        <f t="shared" si="8"/>
        <v>35</v>
      </c>
      <c r="D1143" s="435">
        <f t="shared" si="9"/>
        <v>6.9582504970178931</v>
      </c>
      <c r="E1143" s="69">
        <v>8</v>
      </c>
      <c r="F1143" s="207">
        <v>18</v>
      </c>
      <c r="G1143" s="65">
        <v>8</v>
      </c>
      <c r="H1143" s="65">
        <v>1</v>
      </c>
      <c r="I1143" s="55"/>
    </row>
    <row r="1144" spans="1:14" x14ac:dyDescent="0.2">
      <c r="A1144" s="36" t="s">
        <v>4536</v>
      </c>
      <c r="B1144" s="127"/>
      <c r="C1144" s="347">
        <f t="shared" si="8"/>
        <v>18</v>
      </c>
      <c r="D1144" s="435">
        <f t="shared" si="9"/>
        <v>3.5785288270377733</v>
      </c>
      <c r="E1144" s="69">
        <v>5</v>
      </c>
      <c r="F1144" s="207">
        <v>10</v>
      </c>
      <c r="G1144" s="65">
        <v>2</v>
      </c>
      <c r="H1144" s="65">
        <v>1</v>
      </c>
      <c r="I1144" s="55"/>
    </row>
    <row r="1145" spans="1:14" x14ac:dyDescent="0.2">
      <c r="A1145" s="36" t="s">
        <v>4537</v>
      </c>
      <c r="B1145" s="127"/>
      <c r="C1145" s="347">
        <f t="shared" si="8"/>
        <v>16</v>
      </c>
      <c r="D1145" s="435">
        <f t="shared" si="9"/>
        <v>3.180914512922465</v>
      </c>
      <c r="E1145" s="69">
        <v>8</v>
      </c>
      <c r="F1145" s="207">
        <v>5</v>
      </c>
      <c r="G1145" s="65">
        <v>3</v>
      </c>
      <c r="H1145" s="65">
        <v>0</v>
      </c>
      <c r="I1145" s="55"/>
    </row>
    <row r="1146" spans="1:14" x14ac:dyDescent="0.2">
      <c r="A1146" s="36" t="s">
        <v>4538</v>
      </c>
      <c r="B1146" s="127"/>
      <c r="C1146" s="347">
        <f t="shared" si="8"/>
        <v>23</v>
      </c>
      <c r="D1146" s="435">
        <f t="shared" si="9"/>
        <v>4.5725646123260439</v>
      </c>
      <c r="E1146" s="69">
        <v>10</v>
      </c>
      <c r="F1146" s="207">
        <v>7</v>
      </c>
      <c r="G1146" s="65">
        <v>5</v>
      </c>
      <c r="H1146" s="65">
        <v>1</v>
      </c>
      <c r="I1146" s="55"/>
    </row>
    <row r="1147" spans="1:14" x14ac:dyDescent="0.2">
      <c r="A1147" s="36" t="s">
        <v>4539</v>
      </c>
      <c r="B1147" s="127"/>
      <c r="C1147" s="347">
        <f t="shared" si="8"/>
        <v>20</v>
      </c>
      <c r="D1147" s="435">
        <f t="shared" si="9"/>
        <v>3.9761431411530817</v>
      </c>
      <c r="E1147" s="69">
        <v>12</v>
      </c>
      <c r="F1147" s="207">
        <v>1</v>
      </c>
      <c r="G1147" s="65">
        <v>6</v>
      </c>
      <c r="H1147" s="65">
        <v>1</v>
      </c>
      <c r="I1147" s="55"/>
    </row>
    <row r="1148" spans="1:14" x14ac:dyDescent="0.2">
      <c r="A1148" s="36" t="s">
        <v>4540</v>
      </c>
      <c r="B1148" s="127"/>
      <c r="C1148" s="347">
        <f t="shared" si="8"/>
        <v>7</v>
      </c>
      <c r="D1148" s="435">
        <f t="shared" si="9"/>
        <v>1.3916500994035785</v>
      </c>
      <c r="E1148" s="69">
        <v>3</v>
      </c>
      <c r="F1148" s="207">
        <v>2</v>
      </c>
      <c r="G1148" s="65">
        <v>1</v>
      </c>
      <c r="H1148" s="65">
        <v>1</v>
      </c>
      <c r="I1148" s="55"/>
    </row>
    <row r="1149" spans="1:14" x14ac:dyDescent="0.2">
      <c r="A1149" s="36" t="s">
        <v>4541</v>
      </c>
      <c r="B1149" s="127"/>
      <c r="C1149" s="347">
        <f t="shared" si="8"/>
        <v>1</v>
      </c>
      <c r="D1149" s="435">
        <f t="shared" si="9"/>
        <v>0.19880715705765406</v>
      </c>
      <c r="E1149" s="69">
        <v>0</v>
      </c>
      <c r="F1149" s="207">
        <v>0</v>
      </c>
      <c r="G1149" s="65">
        <v>1</v>
      </c>
      <c r="H1149" s="65">
        <v>0</v>
      </c>
      <c r="I1149" s="55"/>
    </row>
    <row r="1150" spans="1:14" x14ac:dyDescent="0.2">
      <c r="A1150" s="451" t="s">
        <v>4542</v>
      </c>
      <c r="B1150" s="208"/>
      <c r="C1150" s="99">
        <f t="shared" si="8"/>
        <v>3</v>
      </c>
      <c r="D1150" s="435">
        <f t="shared" si="9"/>
        <v>0.59642147117296218</v>
      </c>
      <c r="E1150" s="359">
        <v>1</v>
      </c>
      <c r="F1150" s="209">
        <v>2</v>
      </c>
      <c r="G1150" s="199">
        <v>0</v>
      </c>
      <c r="H1150" s="199">
        <v>0</v>
      </c>
      <c r="I1150" s="55"/>
    </row>
    <row r="1151" spans="1:14" x14ac:dyDescent="0.2">
      <c r="A1151" s="420" t="s">
        <v>4507</v>
      </c>
      <c r="B1151" s="452"/>
      <c r="C1151" s="440">
        <f t="shared" ref="C1151:H1151" si="10">SUM(C1141:C1150)</f>
        <v>503</v>
      </c>
      <c r="D1151" s="448">
        <f t="shared" si="10"/>
        <v>100.00000000000001</v>
      </c>
      <c r="E1151" s="430">
        <f t="shared" si="10"/>
        <v>129</v>
      </c>
      <c r="F1151" s="440">
        <f t="shared" si="10"/>
        <v>221</v>
      </c>
      <c r="G1151" s="441">
        <f t="shared" si="10"/>
        <v>112</v>
      </c>
      <c r="H1151" s="441">
        <f t="shared" si="10"/>
        <v>41</v>
      </c>
      <c r="I1151" s="55"/>
    </row>
    <row r="1152" spans="1:14" x14ac:dyDescent="0.2">
      <c r="A1152" s="429" t="s">
        <v>4543</v>
      </c>
      <c r="B1152" s="184"/>
      <c r="C1152" s="440" t="s">
        <v>30</v>
      </c>
      <c r="D1152" s="450" t="s">
        <v>4517</v>
      </c>
      <c r="E1152" s="432" t="s">
        <v>2151</v>
      </c>
      <c r="F1152" s="214" t="s">
        <v>4518</v>
      </c>
      <c r="G1152" s="433" t="s">
        <v>4519</v>
      </c>
      <c r="H1152" s="433" t="s">
        <v>14</v>
      </c>
      <c r="I1152" s="55"/>
    </row>
    <row r="1153" spans="1:9" x14ac:dyDescent="0.2">
      <c r="A1153" s="453" t="s">
        <v>1371</v>
      </c>
      <c r="B1153" s="118"/>
      <c r="C1153" s="99">
        <f>C1141</f>
        <v>296</v>
      </c>
      <c r="D1153" s="444">
        <f>C1153/C$1156*100</f>
        <v>58.846918489065601</v>
      </c>
      <c r="E1153" s="131">
        <f>E1141</f>
        <v>63</v>
      </c>
      <c r="F1153" s="131">
        <f>F1141</f>
        <v>143</v>
      </c>
      <c r="G1153" s="131">
        <f>G1141</f>
        <v>67</v>
      </c>
      <c r="H1153" s="3">
        <f>H1141</f>
        <v>23</v>
      </c>
      <c r="I1153" s="123" t="s">
        <v>4544</v>
      </c>
    </row>
    <row r="1154" spans="1:9" x14ac:dyDescent="0.2">
      <c r="A1154" s="454" t="s">
        <v>542</v>
      </c>
      <c r="B1154" s="55"/>
      <c r="C1154" s="99">
        <f>SUM(E1142:H1144)</f>
        <v>137</v>
      </c>
      <c r="D1154" s="435">
        <f>C1154/C$1151*100</f>
        <v>27.236580516898606</v>
      </c>
      <c r="E1154" s="69">
        <f>SUM(E1142:E1144)</f>
        <v>32</v>
      </c>
      <c r="F1154" s="69">
        <f>SUM(F1142:F1144)</f>
        <v>61</v>
      </c>
      <c r="G1154" s="69">
        <f>SUM(G1142:G1144)</f>
        <v>29</v>
      </c>
      <c r="H1154" s="207">
        <f>SUM(H1142:H1144)</f>
        <v>15</v>
      </c>
      <c r="I1154" s="123" t="s">
        <v>4545</v>
      </c>
    </row>
    <row r="1155" spans="1:9" x14ac:dyDescent="0.2">
      <c r="A1155" s="454" t="s">
        <v>1722</v>
      </c>
      <c r="B1155" s="55"/>
      <c r="C1155" s="99">
        <f>SUM(E1145:H1150)</f>
        <v>70</v>
      </c>
      <c r="D1155" s="447">
        <f>C1155/C$1151*100</f>
        <v>13.916500994035786</v>
      </c>
      <c r="E1155" s="359">
        <f>SUM(E1145:E1150)</f>
        <v>34</v>
      </c>
      <c r="F1155" s="359">
        <f>SUM(F1145:F1150)</f>
        <v>17</v>
      </c>
      <c r="G1155" s="359">
        <f>SUM(G1145:G1150)</f>
        <v>16</v>
      </c>
      <c r="H1155" s="209">
        <f>SUM(H1145:H1150)</f>
        <v>3</v>
      </c>
      <c r="I1155" s="123" t="s">
        <v>4546</v>
      </c>
    </row>
    <row r="1156" spans="1:9" x14ac:dyDescent="0.2">
      <c r="A1156" s="420" t="s">
        <v>4507</v>
      </c>
      <c r="B1156" s="184"/>
      <c r="C1156" s="440">
        <f t="shared" ref="C1156:H1156" si="11">SUM(C1153:C1155)</f>
        <v>503</v>
      </c>
      <c r="D1156" s="448">
        <f t="shared" si="11"/>
        <v>99.999999999999986</v>
      </c>
      <c r="E1156" s="430">
        <f t="shared" si="11"/>
        <v>129</v>
      </c>
      <c r="F1156" s="440">
        <f t="shared" si="11"/>
        <v>221</v>
      </c>
      <c r="G1156" s="440">
        <f t="shared" si="11"/>
        <v>112</v>
      </c>
      <c r="H1156" s="441">
        <f t="shared" si="11"/>
        <v>41</v>
      </c>
      <c r="I1156" s="55"/>
    </row>
    <row r="1157" spans="1:9" x14ac:dyDescent="0.2">
      <c r="A1157" s="123"/>
      <c r="B1157" s="55"/>
      <c r="C1157" s="157"/>
      <c r="D1157" s="182"/>
      <c r="E1157" s="157"/>
      <c r="F1157" s="157"/>
      <c r="G1157" s="157"/>
      <c r="H1157" s="157"/>
      <c r="I1157" s="55"/>
    </row>
    <row r="1158" spans="1:9" x14ac:dyDescent="0.2">
      <c r="A1158" s="455" t="s">
        <v>4547</v>
      </c>
      <c r="B1158" s="55"/>
      <c r="C1158" s="157"/>
      <c r="D1158" s="182"/>
      <c r="E1158" s="157"/>
      <c r="F1158" s="157"/>
      <c r="G1158" s="157"/>
      <c r="H1158" s="157"/>
      <c r="I1158" s="55"/>
    </row>
    <row r="1159" spans="1:9" x14ac:dyDescent="0.2">
      <c r="A1159" s="203" t="s">
        <v>28</v>
      </c>
      <c r="B1159" s="190" t="s">
        <v>29</v>
      </c>
      <c r="C1159" s="120" t="s">
        <v>4548</v>
      </c>
      <c r="D1159" s="3" t="s">
        <v>2146</v>
      </c>
      <c r="E1159" s="384" t="s">
        <v>4549</v>
      </c>
      <c r="F1159" s="120"/>
      <c r="G1159" s="397"/>
      <c r="H1159" s="397"/>
      <c r="I1159" s="186"/>
    </row>
    <row r="1160" spans="1:9" x14ac:dyDescent="0.2">
      <c r="A1160" s="233" t="s">
        <v>65</v>
      </c>
      <c r="B1160" s="199" t="s">
        <v>66</v>
      </c>
      <c r="C1160" s="357" t="s">
        <v>69</v>
      </c>
      <c r="D1160" s="209" t="s">
        <v>4550</v>
      </c>
      <c r="E1160" s="385" t="s">
        <v>69</v>
      </c>
      <c r="F1160" s="456" t="s">
        <v>4551</v>
      </c>
      <c r="G1160" s="401"/>
      <c r="H1160" s="401"/>
      <c r="I1160" s="206"/>
    </row>
    <row r="1161" spans="1:9" x14ac:dyDescent="0.2">
      <c r="A1161" s="147" t="s">
        <v>2709</v>
      </c>
      <c r="B1161" s="119" t="s">
        <v>2710</v>
      </c>
      <c r="C1161" s="120">
        <v>7</v>
      </c>
      <c r="D1161" s="457">
        <v>40856</v>
      </c>
      <c r="E1161" s="384">
        <v>9</v>
      </c>
      <c r="F1161" s="118" t="s">
        <v>4552</v>
      </c>
      <c r="G1161" s="397"/>
      <c r="H1161" s="397"/>
      <c r="I1161" s="186"/>
    </row>
    <row r="1162" spans="1:9" x14ac:dyDescent="0.2">
      <c r="A1162" s="114" t="s">
        <v>557</v>
      </c>
      <c r="B1162" s="97" t="s">
        <v>558</v>
      </c>
      <c r="C1162" s="99">
        <v>6</v>
      </c>
      <c r="D1162" s="458">
        <v>41091</v>
      </c>
      <c r="E1162" s="352">
        <v>7</v>
      </c>
      <c r="F1162" s="55" t="s">
        <v>4553</v>
      </c>
      <c r="G1162" s="157"/>
      <c r="H1162" s="157"/>
      <c r="I1162" s="191"/>
    </row>
    <row r="1163" spans="1:9" x14ac:dyDescent="0.2">
      <c r="A1163" s="114" t="s">
        <v>4499</v>
      </c>
      <c r="B1163" s="97" t="s">
        <v>391</v>
      </c>
      <c r="C1163" s="99">
        <v>45</v>
      </c>
      <c r="D1163" s="458">
        <v>41729</v>
      </c>
      <c r="E1163" s="352">
        <v>44</v>
      </c>
      <c r="F1163" s="123" t="s">
        <v>4554</v>
      </c>
      <c r="G1163" s="157"/>
      <c r="H1163" s="157"/>
      <c r="I1163" s="191"/>
    </row>
    <row r="1164" spans="1:9" x14ac:dyDescent="0.2">
      <c r="A1164" s="114" t="s">
        <v>1770</v>
      </c>
      <c r="B1164" s="97" t="s">
        <v>166</v>
      </c>
      <c r="C1164" s="99">
        <v>25</v>
      </c>
      <c r="D1164" s="458">
        <v>41308</v>
      </c>
      <c r="E1164" s="352">
        <v>29</v>
      </c>
      <c r="F1164" s="55" t="s">
        <v>4555</v>
      </c>
      <c r="G1164" s="157"/>
      <c r="H1164" s="157"/>
      <c r="I1164" s="191"/>
    </row>
    <row r="1165" spans="1:9" x14ac:dyDescent="0.2">
      <c r="A1165" s="234" t="s">
        <v>1783</v>
      </c>
      <c r="B1165" s="240" t="s">
        <v>650</v>
      </c>
      <c r="C1165" s="357">
        <v>15</v>
      </c>
      <c r="D1165" s="459">
        <v>43021</v>
      </c>
      <c r="E1165" s="385">
        <v>14</v>
      </c>
      <c r="F1165" s="201" t="s">
        <v>4552</v>
      </c>
      <c r="G1165" s="401"/>
      <c r="H1165" s="401"/>
      <c r="I1165" s="206"/>
    </row>
    <row r="1166" spans="1:9" x14ac:dyDescent="0.2">
      <c r="A1166" s="114" t="s">
        <v>3672</v>
      </c>
      <c r="B1166" s="97" t="s">
        <v>4556</v>
      </c>
      <c r="C1166" s="99">
        <v>39</v>
      </c>
      <c r="D1166" s="458">
        <v>41086</v>
      </c>
      <c r="E1166" s="352">
        <v>40</v>
      </c>
      <c r="F1166" s="123" t="s">
        <v>4557</v>
      </c>
      <c r="G1166" s="157"/>
      <c r="H1166" s="157"/>
      <c r="I1166" s="191"/>
    </row>
    <row r="1167" spans="1:9" x14ac:dyDescent="0.2">
      <c r="A1167" s="127" t="s">
        <v>1800</v>
      </c>
      <c r="B1167" s="97" t="s">
        <v>207</v>
      </c>
      <c r="C1167" s="99">
        <v>23</v>
      </c>
      <c r="D1167" s="458">
        <v>41032</v>
      </c>
      <c r="E1167" s="352">
        <v>16</v>
      </c>
      <c r="F1167" s="55" t="s">
        <v>4553</v>
      </c>
      <c r="G1167" s="157"/>
      <c r="H1167" s="157"/>
      <c r="I1167" s="191"/>
    </row>
    <row r="1168" spans="1:9" x14ac:dyDescent="0.2">
      <c r="A1168" s="114" t="s">
        <v>1829</v>
      </c>
      <c r="B1168" s="97" t="s">
        <v>252</v>
      </c>
      <c r="C1168" s="99">
        <v>24</v>
      </c>
      <c r="D1168" s="458">
        <v>42586</v>
      </c>
      <c r="E1168" s="352">
        <v>25</v>
      </c>
      <c r="F1168" s="123" t="s">
        <v>4558</v>
      </c>
      <c r="G1168" s="157"/>
      <c r="H1168" s="157"/>
      <c r="I1168" s="191"/>
    </row>
    <row r="1169" spans="1:9" x14ac:dyDescent="0.2">
      <c r="A1169" s="114" t="s">
        <v>3802</v>
      </c>
      <c r="B1169" s="97" t="s">
        <v>218</v>
      </c>
      <c r="C1169" s="99">
        <v>49</v>
      </c>
      <c r="D1169" s="458">
        <v>41701</v>
      </c>
      <c r="E1169" s="352">
        <v>32</v>
      </c>
      <c r="F1169" s="123" t="s">
        <v>4559</v>
      </c>
      <c r="G1169" s="157"/>
      <c r="H1169" s="157"/>
      <c r="I1169" s="191"/>
    </row>
    <row r="1170" spans="1:9" x14ac:dyDescent="0.2">
      <c r="A1170" s="114" t="s">
        <v>3537</v>
      </c>
      <c r="B1170" s="97" t="s">
        <v>3538</v>
      </c>
      <c r="C1170" s="99">
        <v>26</v>
      </c>
      <c r="D1170" s="458">
        <v>40308</v>
      </c>
      <c r="E1170" s="352">
        <v>45</v>
      </c>
      <c r="F1170" s="123" t="s">
        <v>4560</v>
      </c>
      <c r="G1170" s="157"/>
      <c r="H1170" s="157"/>
      <c r="I1170" s="191"/>
    </row>
    <row r="1171" spans="1:9" x14ac:dyDescent="0.2">
      <c r="A1171" s="147" t="s">
        <v>3537</v>
      </c>
      <c r="B1171" s="119" t="s">
        <v>3538</v>
      </c>
      <c r="C1171" s="120">
        <v>48</v>
      </c>
      <c r="D1171" s="457">
        <v>41548</v>
      </c>
      <c r="E1171" s="384">
        <v>30</v>
      </c>
      <c r="F1171" s="126" t="s">
        <v>4561</v>
      </c>
      <c r="G1171" s="397"/>
      <c r="H1171" s="397"/>
      <c r="I1171" s="186"/>
    </row>
    <row r="1172" spans="1:9" x14ac:dyDescent="0.2">
      <c r="A1172" s="55" t="s">
        <v>1823</v>
      </c>
      <c r="B1172" s="97" t="s">
        <v>247</v>
      </c>
      <c r="C1172" s="99">
        <v>21</v>
      </c>
      <c r="D1172" s="458">
        <v>43496</v>
      </c>
      <c r="E1172" s="352">
        <v>24</v>
      </c>
      <c r="F1172" s="123" t="s">
        <v>4552</v>
      </c>
      <c r="G1172" s="157"/>
      <c r="H1172" s="157"/>
      <c r="I1172" s="191"/>
    </row>
    <row r="1173" spans="1:9" x14ac:dyDescent="0.2">
      <c r="A1173" s="225" t="s">
        <v>4562</v>
      </c>
      <c r="B1173" s="97" t="s">
        <v>2484</v>
      </c>
      <c r="C1173" s="99">
        <v>25</v>
      </c>
      <c r="D1173" s="458">
        <v>41750</v>
      </c>
      <c r="E1173" s="352">
        <v>42</v>
      </c>
      <c r="F1173" s="123" t="s">
        <v>4554</v>
      </c>
      <c r="G1173" s="157"/>
      <c r="H1173" s="157"/>
      <c r="I1173" s="191"/>
    </row>
    <row r="1174" spans="1:9" x14ac:dyDescent="0.2">
      <c r="A1174" s="225" t="s">
        <v>1853</v>
      </c>
      <c r="B1174" s="97" t="s">
        <v>283</v>
      </c>
      <c r="C1174" s="99">
        <v>7</v>
      </c>
      <c r="D1174" s="458">
        <v>40832</v>
      </c>
      <c r="E1174" s="352">
        <v>24</v>
      </c>
      <c r="F1174" s="55" t="s">
        <v>4552</v>
      </c>
      <c r="G1174" s="157"/>
      <c r="H1174" s="157"/>
      <c r="I1174" s="191"/>
    </row>
    <row r="1175" spans="1:9" x14ac:dyDescent="0.2">
      <c r="A1175" s="114" t="s">
        <v>4563</v>
      </c>
      <c r="B1175" s="97" t="s">
        <v>2186</v>
      </c>
      <c r="C1175" s="99">
        <v>26</v>
      </c>
      <c r="D1175" s="458">
        <v>44074</v>
      </c>
      <c r="E1175" s="352">
        <v>28</v>
      </c>
      <c r="F1175" s="55" t="s">
        <v>4552</v>
      </c>
      <c r="G1175" s="157"/>
      <c r="H1175" s="157"/>
      <c r="I1175" s="191"/>
    </row>
    <row r="1176" spans="1:9" x14ac:dyDescent="0.2">
      <c r="A1176" s="225" t="s">
        <v>1874</v>
      </c>
      <c r="B1176" s="97" t="s">
        <v>317</v>
      </c>
      <c r="C1176" s="99">
        <v>14</v>
      </c>
      <c r="D1176" s="458">
        <v>44225</v>
      </c>
      <c r="E1176" s="352">
        <v>31</v>
      </c>
      <c r="F1176" s="55" t="s">
        <v>4553</v>
      </c>
      <c r="G1176" s="157"/>
      <c r="H1176" s="157"/>
      <c r="I1176" s="191"/>
    </row>
    <row r="1177" spans="1:9" x14ac:dyDescent="0.2">
      <c r="A1177" s="233" t="s">
        <v>318</v>
      </c>
      <c r="B1177" s="240" t="s">
        <v>319</v>
      </c>
      <c r="C1177" s="357">
        <v>17</v>
      </c>
      <c r="D1177" s="459">
        <v>42194</v>
      </c>
      <c r="E1177" s="385">
        <v>50</v>
      </c>
      <c r="F1177" s="204" t="s">
        <v>4554</v>
      </c>
      <c r="G1177" s="401"/>
      <c r="H1177" s="401"/>
      <c r="I1177" s="206"/>
    </row>
    <row r="1178" spans="1:9" x14ac:dyDescent="0.2">
      <c r="A1178" s="114" t="s">
        <v>2075</v>
      </c>
      <c r="B1178" s="97" t="s">
        <v>499</v>
      </c>
      <c r="C1178" s="99">
        <v>25</v>
      </c>
      <c r="D1178" s="458">
        <v>41780</v>
      </c>
      <c r="E1178" s="352">
        <v>26</v>
      </c>
      <c r="F1178" s="123" t="s">
        <v>4554</v>
      </c>
      <c r="G1178" s="157"/>
      <c r="H1178" s="157"/>
      <c r="I1178" s="191"/>
    </row>
    <row r="1179" spans="1:9" x14ac:dyDescent="0.2">
      <c r="A1179" s="114" t="s">
        <v>2075</v>
      </c>
      <c r="B1179" s="97" t="s">
        <v>499</v>
      </c>
      <c r="C1179" s="99">
        <v>27</v>
      </c>
      <c r="D1179" s="458">
        <v>42519</v>
      </c>
      <c r="E1179" s="352">
        <v>28</v>
      </c>
      <c r="F1179" s="123" t="s">
        <v>4554</v>
      </c>
      <c r="G1179" s="157"/>
      <c r="H1179" s="157"/>
      <c r="I1179" s="191"/>
    </row>
    <row r="1180" spans="1:9" x14ac:dyDescent="0.2">
      <c r="A1180" s="114" t="s">
        <v>1891</v>
      </c>
      <c r="B1180" s="97" t="s">
        <v>328</v>
      </c>
      <c r="C1180" s="99">
        <v>17</v>
      </c>
      <c r="D1180" s="458">
        <v>40393</v>
      </c>
      <c r="E1180" s="352">
        <v>19</v>
      </c>
      <c r="F1180" s="123" t="s">
        <v>4564</v>
      </c>
      <c r="G1180" s="157"/>
      <c r="H1180" s="157"/>
      <c r="I1180" s="191"/>
    </row>
    <row r="1181" spans="1:9" x14ac:dyDescent="0.2">
      <c r="A1181" s="127" t="s">
        <v>1896</v>
      </c>
      <c r="B1181" s="97" t="s">
        <v>338</v>
      </c>
      <c r="C1181" s="99">
        <v>35</v>
      </c>
      <c r="D1181" s="458">
        <v>40308</v>
      </c>
      <c r="E1181" s="352">
        <v>37</v>
      </c>
      <c r="F1181" s="55" t="s">
        <v>4554</v>
      </c>
      <c r="G1181" s="157"/>
      <c r="H1181" s="157"/>
      <c r="I1181" s="191"/>
    </row>
    <row r="1182" spans="1:9" x14ac:dyDescent="0.2">
      <c r="A1182" s="114" t="s">
        <v>4108</v>
      </c>
      <c r="B1182" s="97" t="s">
        <v>4109</v>
      </c>
      <c r="C1182" s="99">
        <v>7</v>
      </c>
      <c r="D1182" s="458">
        <v>40778</v>
      </c>
      <c r="E1182" s="352">
        <v>8</v>
      </c>
      <c r="F1182" s="123" t="s">
        <v>4560</v>
      </c>
      <c r="G1182" s="157"/>
      <c r="H1182" s="157"/>
      <c r="I1182" s="191"/>
    </row>
    <row r="1183" spans="1:9" x14ac:dyDescent="0.2">
      <c r="A1183" s="252" t="s">
        <v>2873</v>
      </c>
      <c r="B1183" s="119" t="s">
        <v>932</v>
      </c>
      <c r="C1183" s="120">
        <v>7</v>
      </c>
      <c r="D1183" s="457">
        <v>43160</v>
      </c>
      <c r="E1183" s="384">
        <v>9</v>
      </c>
      <c r="F1183" s="118" t="s">
        <v>4553</v>
      </c>
      <c r="G1183" s="397"/>
      <c r="H1183" s="397"/>
      <c r="I1183" s="186"/>
    </row>
    <row r="1184" spans="1:9" x14ac:dyDescent="0.2">
      <c r="A1184" s="114" t="s">
        <v>2739</v>
      </c>
      <c r="B1184" s="97" t="s">
        <v>2740</v>
      </c>
      <c r="C1184" s="99">
        <v>11</v>
      </c>
      <c r="D1184" s="458">
        <v>42144</v>
      </c>
      <c r="E1184" s="352">
        <v>14</v>
      </c>
      <c r="F1184" s="123" t="s">
        <v>4553</v>
      </c>
      <c r="G1184" s="157"/>
      <c r="H1184" s="157"/>
      <c r="I1184" s="191"/>
    </row>
    <row r="1185" spans="1:9" x14ac:dyDescent="0.2">
      <c r="A1185" s="114" t="s">
        <v>4565</v>
      </c>
      <c r="B1185" s="97" t="s">
        <v>4566</v>
      </c>
      <c r="C1185" s="99">
        <v>7</v>
      </c>
      <c r="D1185" s="458">
        <v>41794</v>
      </c>
      <c r="E1185" s="352">
        <v>11</v>
      </c>
      <c r="F1185" s="123" t="s">
        <v>4567</v>
      </c>
      <c r="G1185" s="157"/>
      <c r="H1185" s="157"/>
      <c r="I1185" s="191"/>
    </row>
    <row r="1186" spans="1:9" x14ac:dyDescent="0.2">
      <c r="A1186" s="225" t="s">
        <v>2274</v>
      </c>
      <c r="B1186" s="97" t="s">
        <v>2275</v>
      </c>
      <c r="C1186" s="99">
        <v>17</v>
      </c>
      <c r="D1186" s="458">
        <v>41074</v>
      </c>
      <c r="E1186" s="352">
        <v>18</v>
      </c>
      <c r="F1186" s="55" t="s">
        <v>4553</v>
      </c>
      <c r="G1186" s="157"/>
      <c r="H1186" s="157"/>
      <c r="I1186" s="191"/>
    </row>
    <row r="1187" spans="1:9" x14ac:dyDescent="0.2">
      <c r="A1187" s="234" t="s">
        <v>2274</v>
      </c>
      <c r="B1187" s="240" t="s">
        <v>2275</v>
      </c>
      <c r="C1187" s="357">
        <v>21</v>
      </c>
      <c r="D1187" s="459">
        <v>41969</v>
      </c>
      <c r="E1187" s="385">
        <v>7</v>
      </c>
      <c r="F1187" s="204" t="s">
        <v>4568</v>
      </c>
      <c r="G1187" s="401"/>
      <c r="H1187" s="401"/>
      <c r="I1187" s="206"/>
    </row>
    <row r="1188" spans="1:9" x14ac:dyDescent="0.2">
      <c r="A1188" s="127" t="s">
        <v>1926</v>
      </c>
      <c r="B1188" s="97" t="s">
        <v>351</v>
      </c>
      <c r="C1188" s="99">
        <v>49</v>
      </c>
      <c r="D1188" s="458">
        <v>41381</v>
      </c>
      <c r="E1188" s="352">
        <v>38</v>
      </c>
      <c r="F1188" s="55" t="s">
        <v>4555</v>
      </c>
      <c r="G1188" s="157"/>
      <c r="H1188" s="157"/>
      <c r="I1188" s="191"/>
    </row>
    <row r="1189" spans="1:9" x14ac:dyDescent="0.2">
      <c r="A1189" s="97" t="s">
        <v>2050</v>
      </c>
      <c r="B1189" s="97" t="s">
        <v>479</v>
      </c>
      <c r="C1189" s="99">
        <v>13</v>
      </c>
      <c r="D1189" s="458">
        <v>41142</v>
      </c>
      <c r="E1189" s="352">
        <v>15</v>
      </c>
      <c r="F1189" s="55" t="s">
        <v>4553</v>
      </c>
      <c r="G1189" s="157"/>
      <c r="H1189" s="157"/>
      <c r="I1189" s="191"/>
    </row>
    <row r="1190" spans="1:9" x14ac:dyDescent="0.2">
      <c r="A1190" s="114" t="s">
        <v>1929</v>
      </c>
      <c r="B1190" s="97" t="s">
        <v>353</v>
      </c>
      <c r="C1190" s="99">
        <v>24</v>
      </c>
      <c r="D1190" s="458">
        <v>42416</v>
      </c>
      <c r="E1190" s="352">
        <v>26</v>
      </c>
      <c r="F1190" s="123" t="s">
        <v>4569</v>
      </c>
      <c r="G1190" s="157"/>
      <c r="H1190" s="157"/>
      <c r="I1190" s="191"/>
    </row>
    <row r="1191" spans="1:9" x14ac:dyDescent="0.2">
      <c r="A1191" s="225" t="s">
        <v>4116</v>
      </c>
      <c r="B1191" s="97" t="s">
        <v>4117</v>
      </c>
      <c r="C1191" s="99">
        <v>10</v>
      </c>
      <c r="D1191" s="458">
        <v>41409</v>
      </c>
      <c r="E1191" s="352">
        <v>9</v>
      </c>
      <c r="F1191" s="123" t="s">
        <v>4570</v>
      </c>
      <c r="G1191" s="157"/>
      <c r="H1191" s="157"/>
      <c r="I1191" s="191"/>
    </row>
    <row r="1192" spans="1:9" x14ac:dyDescent="0.2">
      <c r="A1192" s="97" t="s">
        <v>3813</v>
      </c>
      <c r="B1192" s="97" t="s">
        <v>3814</v>
      </c>
      <c r="C1192" s="99">
        <v>10</v>
      </c>
      <c r="D1192" s="458">
        <v>41956</v>
      </c>
      <c r="E1192" s="352">
        <v>13</v>
      </c>
      <c r="F1192" s="123" t="s">
        <v>4560</v>
      </c>
      <c r="G1192" s="157"/>
      <c r="H1192" s="157"/>
      <c r="I1192" s="191"/>
    </row>
    <row r="1193" spans="1:9" x14ac:dyDescent="0.2">
      <c r="A1193" s="147" t="s">
        <v>1959</v>
      </c>
      <c r="B1193" s="119" t="s">
        <v>376</v>
      </c>
      <c r="C1193" s="120">
        <v>37</v>
      </c>
      <c r="D1193" s="457">
        <v>41535</v>
      </c>
      <c r="E1193" s="384">
        <v>38</v>
      </c>
      <c r="F1193" s="126" t="s">
        <v>4571</v>
      </c>
      <c r="G1193" s="397"/>
      <c r="H1193" s="397"/>
      <c r="I1193" s="186"/>
    </row>
    <row r="1194" spans="1:9" x14ac:dyDescent="0.2">
      <c r="A1194" s="114" t="s">
        <v>4572</v>
      </c>
      <c r="B1194" s="97" t="s">
        <v>383</v>
      </c>
      <c r="C1194" s="99">
        <v>37</v>
      </c>
      <c r="D1194" s="458">
        <v>41628</v>
      </c>
      <c r="E1194" s="352">
        <v>38</v>
      </c>
      <c r="F1194" s="123" t="s">
        <v>4554</v>
      </c>
      <c r="G1194" s="157"/>
      <c r="H1194" s="157"/>
      <c r="I1194" s="191"/>
    </row>
    <row r="1195" spans="1:9" x14ac:dyDescent="0.2">
      <c r="A1195" s="114" t="s">
        <v>1974</v>
      </c>
      <c r="B1195" s="97" t="s">
        <v>1071</v>
      </c>
      <c r="C1195" s="99">
        <v>8</v>
      </c>
      <c r="D1195" s="458">
        <v>41175</v>
      </c>
      <c r="E1195" s="352">
        <v>10</v>
      </c>
      <c r="F1195" s="55" t="s">
        <v>4569</v>
      </c>
      <c r="G1195" s="157"/>
      <c r="H1195" s="157"/>
      <c r="I1195" s="191"/>
    </row>
    <row r="1196" spans="1:9" x14ac:dyDescent="0.2">
      <c r="A1196" s="114" t="s">
        <v>1974</v>
      </c>
      <c r="B1196" s="97" t="s">
        <v>1071</v>
      </c>
      <c r="C1196" s="99">
        <v>12</v>
      </c>
      <c r="D1196" s="458">
        <v>42114</v>
      </c>
      <c r="E1196" s="352">
        <v>12</v>
      </c>
      <c r="F1196" s="123" t="s">
        <v>4569</v>
      </c>
      <c r="G1196" s="157"/>
      <c r="H1196" s="157"/>
      <c r="I1196" s="191"/>
    </row>
    <row r="1197" spans="1:9" x14ac:dyDescent="0.2">
      <c r="A1197" s="234" t="s">
        <v>1986</v>
      </c>
      <c r="B1197" s="240" t="s">
        <v>1090</v>
      </c>
      <c r="C1197" s="357">
        <v>11</v>
      </c>
      <c r="D1197" s="459">
        <v>41599</v>
      </c>
      <c r="E1197" s="385">
        <v>12</v>
      </c>
      <c r="F1197" s="204" t="s">
        <v>4554</v>
      </c>
      <c r="G1197" s="401"/>
      <c r="H1197" s="401"/>
      <c r="I1197" s="206"/>
    </row>
    <row r="1198" spans="1:9" x14ac:dyDescent="0.2">
      <c r="A1198" s="225" t="s">
        <v>2013</v>
      </c>
      <c r="B1198" s="97" t="s">
        <v>442</v>
      </c>
      <c r="C1198" s="99">
        <v>58</v>
      </c>
      <c r="D1198" s="458">
        <v>42116</v>
      </c>
      <c r="E1198" s="352">
        <v>59</v>
      </c>
      <c r="F1198" s="123" t="s">
        <v>4569</v>
      </c>
      <c r="G1198" s="157"/>
      <c r="H1198" s="157"/>
      <c r="I1198" s="191"/>
    </row>
    <row r="1199" spans="1:9" x14ac:dyDescent="0.2">
      <c r="A1199" s="114" t="s">
        <v>4573</v>
      </c>
      <c r="B1199" s="97" t="s">
        <v>2539</v>
      </c>
      <c r="C1199" s="99">
        <v>18</v>
      </c>
      <c r="D1199" s="458">
        <v>40655</v>
      </c>
      <c r="E1199" s="352">
        <v>19</v>
      </c>
      <c r="F1199" s="55" t="s">
        <v>4552</v>
      </c>
      <c r="G1199" s="157"/>
      <c r="H1199" s="157"/>
      <c r="I1199" s="191"/>
    </row>
    <row r="1200" spans="1:9" x14ac:dyDescent="0.2">
      <c r="A1200" s="114" t="s">
        <v>2026</v>
      </c>
      <c r="B1200" s="97" t="s">
        <v>452</v>
      </c>
      <c r="C1200" s="99">
        <v>9</v>
      </c>
      <c r="D1200" s="458">
        <v>41449</v>
      </c>
      <c r="E1200" s="352">
        <v>20</v>
      </c>
      <c r="F1200" s="55" t="s">
        <v>4554</v>
      </c>
      <c r="G1200" s="157"/>
      <c r="H1200" s="157"/>
      <c r="I1200" s="191"/>
    </row>
    <row r="1201" spans="1:9" x14ac:dyDescent="0.2">
      <c r="A1201" s="225" t="s">
        <v>4574</v>
      </c>
      <c r="B1201" s="97" t="s">
        <v>2647</v>
      </c>
      <c r="C1201" s="99">
        <v>10</v>
      </c>
      <c r="D1201" s="458">
        <v>40473</v>
      </c>
      <c r="E1201" s="352">
        <v>14</v>
      </c>
      <c r="F1201" s="123" t="s">
        <v>4560</v>
      </c>
      <c r="G1201" s="157"/>
      <c r="H1201" s="157"/>
      <c r="I1201" s="191"/>
    </row>
    <row r="1202" spans="1:9" x14ac:dyDescent="0.2">
      <c r="A1202" s="97" t="s">
        <v>2056</v>
      </c>
      <c r="B1202" s="97" t="s">
        <v>484</v>
      </c>
      <c r="C1202" s="99">
        <v>29</v>
      </c>
      <c r="D1202" s="458">
        <v>41017</v>
      </c>
      <c r="E1202" s="352">
        <v>30</v>
      </c>
      <c r="F1202" s="55" t="s">
        <v>4554</v>
      </c>
      <c r="G1202" s="157"/>
      <c r="H1202" s="157"/>
      <c r="I1202" s="191"/>
    </row>
    <row r="1203" spans="1:9" x14ac:dyDescent="0.2">
      <c r="A1203" s="147" t="s">
        <v>2054</v>
      </c>
      <c r="B1203" s="119" t="s">
        <v>481</v>
      </c>
      <c r="C1203" s="120">
        <v>13</v>
      </c>
      <c r="D1203" s="457">
        <v>42045</v>
      </c>
      <c r="E1203" s="384">
        <v>14</v>
      </c>
      <c r="F1203" s="126" t="s">
        <v>4575</v>
      </c>
      <c r="G1203" s="397"/>
      <c r="H1203" s="397"/>
      <c r="I1203" s="186"/>
    </row>
    <row r="1204" spans="1:9" x14ac:dyDescent="0.2">
      <c r="A1204" s="114" t="s">
        <v>4576</v>
      </c>
      <c r="B1204" s="97" t="s">
        <v>511</v>
      </c>
      <c r="C1204" s="99">
        <v>28</v>
      </c>
      <c r="D1204" s="458">
        <v>42054</v>
      </c>
      <c r="E1204" s="352">
        <v>29</v>
      </c>
      <c r="F1204" s="123" t="s">
        <v>4554</v>
      </c>
      <c r="G1204" s="157"/>
      <c r="H1204" s="157"/>
      <c r="I1204" s="191"/>
    </row>
    <row r="1205" spans="1:9" x14ac:dyDescent="0.2">
      <c r="A1205" s="114" t="s">
        <v>4234</v>
      </c>
      <c r="B1205" s="97" t="s">
        <v>4235</v>
      </c>
      <c r="C1205" s="99">
        <v>5</v>
      </c>
      <c r="D1205" s="458">
        <v>40553</v>
      </c>
      <c r="E1205" s="352">
        <v>8</v>
      </c>
      <c r="F1205" s="123" t="s">
        <v>4577</v>
      </c>
      <c r="G1205" s="157"/>
      <c r="H1205" s="157"/>
      <c r="I1205" s="191"/>
    </row>
    <row r="1206" spans="1:9" x14ac:dyDescent="0.2">
      <c r="A1206" s="114" t="s">
        <v>2081</v>
      </c>
      <c r="B1206" s="97" t="s">
        <v>1271</v>
      </c>
      <c r="C1206" s="99">
        <v>9</v>
      </c>
      <c r="D1206" s="458">
        <v>41614</v>
      </c>
      <c r="E1206" s="352">
        <v>10</v>
      </c>
      <c r="F1206" s="123" t="s">
        <v>4554</v>
      </c>
      <c r="G1206" s="157"/>
      <c r="H1206" s="157"/>
      <c r="I1206" s="191"/>
    </row>
    <row r="1207" spans="1:9" x14ac:dyDescent="0.2">
      <c r="A1207" s="234" t="s">
        <v>4578</v>
      </c>
      <c r="B1207" s="240" t="s">
        <v>2900</v>
      </c>
      <c r="C1207" s="357">
        <v>9</v>
      </c>
      <c r="D1207" s="459">
        <v>41075</v>
      </c>
      <c r="E1207" s="385">
        <v>13</v>
      </c>
      <c r="F1207" s="201" t="s">
        <v>4553</v>
      </c>
      <c r="G1207" s="401"/>
      <c r="H1207" s="401"/>
      <c r="I1207" s="206"/>
    </row>
    <row r="1208" spans="1:9" x14ac:dyDescent="0.2">
      <c r="A1208" s="114" t="s">
        <v>4578</v>
      </c>
      <c r="B1208" s="97" t="s">
        <v>2900</v>
      </c>
      <c r="C1208" s="99">
        <v>15</v>
      </c>
      <c r="D1208" s="458">
        <v>41782</v>
      </c>
      <c r="E1208" s="352">
        <v>13</v>
      </c>
      <c r="F1208" s="123" t="s">
        <v>4554</v>
      </c>
      <c r="G1208" s="157"/>
      <c r="H1208" s="157"/>
      <c r="I1208" s="191"/>
    </row>
    <row r="1209" spans="1:9" x14ac:dyDescent="0.2">
      <c r="A1209" s="225" t="s">
        <v>2088</v>
      </c>
      <c r="B1209" s="97" t="s">
        <v>1279</v>
      </c>
      <c r="C1209" s="99">
        <v>23</v>
      </c>
      <c r="D1209" s="458">
        <v>40412</v>
      </c>
      <c r="E1209" s="352">
        <v>6</v>
      </c>
      <c r="F1209" s="55" t="s">
        <v>4579</v>
      </c>
      <c r="G1209" s="157"/>
      <c r="H1209" s="157"/>
      <c r="I1209" s="191"/>
    </row>
    <row r="1210" spans="1:9" x14ac:dyDescent="0.2">
      <c r="A1210" s="225" t="s">
        <v>4580</v>
      </c>
      <c r="B1210" s="97" t="s">
        <v>4581</v>
      </c>
      <c r="C1210" s="99">
        <v>18</v>
      </c>
      <c r="D1210" s="458">
        <v>41074</v>
      </c>
      <c r="E1210" s="352">
        <v>19</v>
      </c>
      <c r="F1210" s="55" t="s">
        <v>4553</v>
      </c>
      <c r="G1210" s="157"/>
      <c r="H1210" s="157"/>
      <c r="I1210" s="191"/>
    </row>
    <row r="1211" spans="1:9" x14ac:dyDescent="0.2">
      <c r="A1211" s="114" t="s">
        <v>2100</v>
      </c>
      <c r="B1211" s="97" t="s">
        <v>517</v>
      </c>
      <c r="C1211" s="99">
        <v>24</v>
      </c>
      <c r="D1211" s="458">
        <v>41068</v>
      </c>
      <c r="E1211" s="352">
        <v>26</v>
      </c>
      <c r="F1211" s="55" t="s">
        <v>4553</v>
      </c>
      <c r="G1211" s="157"/>
      <c r="H1211" s="157"/>
      <c r="I1211" s="191"/>
    </row>
    <row r="1212" spans="1:9" x14ac:dyDescent="0.2">
      <c r="A1212" s="225" t="s">
        <v>2108</v>
      </c>
      <c r="B1212" s="97" t="s">
        <v>522</v>
      </c>
      <c r="C1212" s="99">
        <v>49</v>
      </c>
      <c r="D1212" s="458">
        <v>44225</v>
      </c>
      <c r="E1212" s="352">
        <v>50</v>
      </c>
      <c r="F1212" s="55" t="s">
        <v>4554</v>
      </c>
      <c r="G1212" s="157"/>
      <c r="H1212" s="157"/>
      <c r="I1212" s="191"/>
    </row>
    <row r="1213" spans="1:9" x14ac:dyDescent="0.2">
      <c r="A1213" s="225" t="s">
        <v>3506</v>
      </c>
      <c r="B1213" s="97" t="s">
        <v>3507</v>
      </c>
      <c r="C1213" s="99">
        <v>30</v>
      </c>
      <c r="D1213" s="458">
        <v>40869</v>
      </c>
      <c r="E1213" s="352">
        <v>33</v>
      </c>
      <c r="F1213" s="55" t="s">
        <v>4554</v>
      </c>
      <c r="G1213" s="157"/>
      <c r="H1213" s="157"/>
      <c r="I1213" s="191"/>
    </row>
    <row r="1214" spans="1:9" x14ac:dyDescent="0.2">
      <c r="A1214" s="233" t="s">
        <v>4582</v>
      </c>
      <c r="B1214" s="240" t="s">
        <v>531</v>
      </c>
      <c r="C1214" s="357">
        <v>40</v>
      </c>
      <c r="D1214" s="459">
        <v>41690</v>
      </c>
      <c r="E1214" s="385">
        <v>41</v>
      </c>
      <c r="F1214" s="204" t="s">
        <v>4554</v>
      </c>
      <c r="G1214" s="401"/>
      <c r="H1214" s="401"/>
      <c r="I1214" s="206"/>
    </row>
    <row r="1215" spans="1:9" x14ac:dyDescent="0.2">
      <c r="A1215" s="123" t="s">
        <v>4583</v>
      </c>
      <c r="B1215" s="55"/>
      <c r="C1215" s="157"/>
      <c r="D1215" s="103"/>
      <c r="E1215" s="157"/>
      <c r="F1215" s="123"/>
      <c r="G1215" s="157"/>
      <c r="H1215" s="157"/>
      <c r="I1215" s="55"/>
    </row>
    <row r="1216" spans="1:9" x14ac:dyDescent="0.2">
      <c r="A1216" s="123"/>
      <c r="B1216" s="55"/>
      <c r="C1216" s="157"/>
      <c r="D1216" s="182"/>
      <c r="E1216" s="157"/>
      <c r="F1216" s="55"/>
      <c r="G1216" s="157"/>
      <c r="H1216" s="157"/>
      <c r="I1216" s="55"/>
    </row>
    <row r="1217" spans="1:9" x14ac:dyDescent="0.2">
      <c r="A1217" s="455" t="s">
        <v>4584</v>
      </c>
      <c r="B1217" s="55"/>
      <c r="C1217" s="157"/>
      <c r="D1217" s="182"/>
      <c r="E1217" s="157"/>
      <c r="F1217" s="55"/>
      <c r="G1217" s="157"/>
      <c r="H1217" s="157"/>
      <c r="I1217" s="55"/>
    </row>
    <row r="1218" spans="1:9" x14ac:dyDescent="0.2">
      <c r="A1218" s="119" t="s">
        <v>4548</v>
      </c>
      <c r="B1218" s="3" t="s">
        <v>4548</v>
      </c>
      <c r="C1218" s="344"/>
      <c r="D1218" s="131" t="s">
        <v>2146</v>
      </c>
      <c r="E1218" s="3" t="s">
        <v>4549</v>
      </c>
      <c r="F1218" s="203" t="s">
        <v>4549</v>
      </c>
      <c r="G1218" s="397"/>
      <c r="H1218" s="397"/>
      <c r="I1218" s="119"/>
    </row>
    <row r="1219" spans="1:9" x14ac:dyDescent="0.2">
      <c r="A1219" s="234" t="s">
        <v>28</v>
      </c>
      <c r="B1219" s="209" t="s">
        <v>66</v>
      </c>
      <c r="C1219" s="345" t="s">
        <v>4585</v>
      </c>
      <c r="D1219" s="359" t="s">
        <v>4550</v>
      </c>
      <c r="E1219" s="460" t="s">
        <v>66</v>
      </c>
      <c r="F1219" s="208" t="s">
        <v>28</v>
      </c>
      <c r="G1219" s="401"/>
      <c r="H1219" s="401"/>
      <c r="I1219" s="240" t="s">
        <v>4586</v>
      </c>
    </row>
    <row r="1220" spans="1:9" x14ac:dyDescent="0.2">
      <c r="A1220" s="147" t="s">
        <v>4587</v>
      </c>
      <c r="B1220" s="119" t="s">
        <v>4588</v>
      </c>
      <c r="C1220" s="3" t="s">
        <v>4585</v>
      </c>
      <c r="D1220" s="461">
        <v>45168</v>
      </c>
      <c r="E1220" s="119" t="s">
        <v>732</v>
      </c>
      <c r="F1220" s="252" t="s">
        <v>731</v>
      </c>
      <c r="G1220" s="121"/>
      <c r="H1220" s="121"/>
      <c r="I1220" s="97" t="s">
        <v>4554</v>
      </c>
    </row>
    <row r="1221" spans="1:9" x14ac:dyDescent="0.2">
      <c r="A1221" s="147" t="s">
        <v>4589</v>
      </c>
      <c r="B1221" s="119" t="s">
        <v>4590</v>
      </c>
      <c r="C1221" s="3" t="s">
        <v>4585</v>
      </c>
      <c r="D1221" s="461">
        <v>42037</v>
      </c>
      <c r="E1221" s="119" t="s">
        <v>3625</v>
      </c>
      <c r="F1221" s="252" t="s">
        <v>3624</v>
      </c>
      <c r="G1221" s="121"/>
      <c r="H1221" s="121"/>
      <c r="I1221" s="119" t="s">
        <v>4591</v>
      </c>
    </row>
    <row r="1222" spans="1:9" x14ac:dyDescent="0.2">
      <c r="A1222" s="114" t="s">
        <v>4592</v>
      </c>
      <c r="B1222" s="97" t="s">
        <v>4593</v>
      </c>
      <c r="C1222" s="207"/>
      <c r="D1222" s="462">
        <v>42383</v>
      </c>
      <c r="E1222" s="97" t="s">
        <v>218</v>
      </c>
      <c r="F1222" s="225" t="s">
        <v>217</v>
      </c>
      <c r="G1222" s="2"/>
      <c r="H1222" s="2"/>
      <c r="I1222" s="97" t="s">
        <v>4594</v>
      </c>
    </row>
    <row r="1223" spans="1:9" x14ac:dyDescent="0.2">
      <c r="A1223" s="114" t="s">
        <v>4595</v>
      </c>
      <c r="B1223" s="97" t="s">
        <v>4596</v>
      </c>
      <c r="C1223" s="207"/>
      <c r="D1223" s="462">
        <v>44740</v>
      </c>
      <c r="E1223" s="97" t="s">
        <v>800</v>
      </c>
      <c r="F1223" s="225" t="s">
        <v>799</v>
      </c>
      <c r="G1223" s="2"/>
      <c r="H1223" s="2"/>
      <c r="I1223" s="97" t="s">
        <v>4554</v>
      </c>
    </row>
    <row r="1224" spans="1:9" x14ac:dyDescent="0.2">
      <c r="A1224" s="114" t="s">
        <v>4597</v>
      </c>
      <c r="B1224" s="97" t="s">
        <v>4598</v>
      </c>
      <c r="C1224" s="207"/>
      <c r="D1224" s="462">
        <v>43685</v>
      </c>
      <c r="E1224" s="97" t="s">
        <v>886</v>
      </c>
      <c r="F1224" s="225" t="s">
        <v>4599</v>
      </c>
      <c r="G1224" s="2"/>
      <c r="H1224" s="2"/>
      <c r="I1224" s="97"/>
    </row>
    <row r="1225" spans="1:9" x14ac:dyDescent="0.2">
      <c r="A1225" s="114" t="s">
        <v>4600</v>
      </c>
      <c r="B1225" s="97" t="s">
        <v>4425</v>
      </c>
      <c r="C1225" s="207"/>
      <c r="D1225" s="462">
        <v>43678</v>
      </c>
      <c r="E1225" s="97" t="s">
        <v>2704</v>
      </c>
      <c r="F1225" s="225" t="s">
        <v>2703</v>
      </c>
      <c r="G1225" s="2"/>
      <c r="H1225" s="2"/>
      <c r="I1225" s="97" t="s">
        <v>4591</v>
      </c>
    </row>
    <row r="1226" spans="1:9" x14ac:dyDescent="0.2">
      <c r="A1226" s="114" t="s">
        <v>4601</v>
      </c>
      <c r="B1226" s="97" t="s">
        <v>4602</v>
      </c>
      <c r="C1226" s="207"/>
      <c r="D1226" s="462">
        <v>44225</v>
      </c>
      <c r="E1226" s="97" t="s">
        <v>2367</v>
      </c>
      <c r="F1226" s="225" t="s">
        <v>2366</v>
      </c>
      <c r="G1226" s="2"/>
      <c r="H1226" s="2"/>
      <c r="I1226" s="97" t="s">
        <v>4603</v>
      </c>
    </row>
    <row r="1227" spans="1:9" x14ac:dyDescent="0.2">
      <c r="A1227" s="114" t="s">
        <v>3720</v>
      </c>
      <c r="B1227" s="97" t="s">
        <v>4604</v>
      </c>
      <c r="C1227" s="207" t="s">
        <v>4585</v>
      </c>
      <c r="D1227" s="462">
        <v>40893</v>
      </c>
      <c r="E1227" s="97" t="s">
        <v>3721</v>
      </c>
      <c r="F1227" s="225" t="s">
        <v>3720</v>
      </c>
      <c r="G1227" s="2"/>
      <c r="H1227" s="2"/>
      <c r="I1227" s="97" t="s">
        <v>4554</v>
      </c>
    </row>
    <row r="1228" spans="1:9" x14ac:dyDescent="0.2">
      <c r="A1228" s="97" t="s">
        <v>4605</v>
      </c>
      <c r="B1228" s="97" t="s">
        <v>3446</v>
      </c>
      <c r="C1228" s="207"/>
      <c r="D1228" s="462">
        <v>42612</v>
      </c>
      <c r="E1228" s="97" t="s">
        <v>3446</v>
      </c>
      <c r="F1228" s="97" t="s">
        <v>3445</v>
      </c>
      <c r="G1228" s="2"/>
      <c r="H1228" s="2"/>
      <c r="I1228" s="97" t="s">
        <v>4554</v>
      </c>
    </row>
    <row r="1229" spans="1:9" x14ac:dyDescent="0.2">
      <c r="A1229" s="240" t="s">
        <v>4606</v>
      </c>
      <c r="B1229" s="240" t="s">
        <v>630</v>
      </c>
      <c r="C1229" s="209"/>
      <c r="D1229" s="463">
        <v>42671</v>
      </c>
      <c r="E1229" s="240" t="s">
        <v>630</v>
      </c>
      <c r="F1229" s="240" t="s">
        <v>629</v>
      </c>
      <c r="G1229" s="198"/>
      <c r="H1229" s="198"/>
      <c r="I1229" s="240" t="s">
        <v>4554</v>
      </c>
    </row>
    <row r="1230" spans="1:9" x14ac:dyDescent="0.2">
      <c r="A1230" s="114" t="s">
        <v>4607</v>
      </c>
      <c r="B1230" s="97" t="s">
        <v>636</v>
      </c>
      <c r="C1230" s="207"/>
      <c r="D1230" s="462">
        <v>42398</v>
      </c>
      <c r="E1230" s="97" t="s">
        <v>636</v>
      </c>
      <c r="F1230" s="114" t="s">
        <v>1774</v>
      </c>
      <c r="G1230" s="2"/>
      <c r="H1230" s="2"/>
      <c r="I1230" s="114" t="s">
        <v>4608</v>
      </c>
    </row>
    <row r="1231" spans="1:9" x14ac:dyDescent="0.2">
      <c r="A1231" s="114" t="s">
        <v>4609</v>
      </c>
      <c r="B1231" s="97" t="s">
        <v>4447</v>
      </c>
      <c r="C1231" s="207"/>
      <c r="D1231" s="462">
        <v>43808</v>
      </c>
      <c r="E1231" s="97" t="s">
        <v>2297</v>
      </c>
      <c r="F1231" s="114" t="s">
        <v>4610</v>
      </c>
      <c r="G1231" s="2"/>
      <c r="H1231" s="2"/>
      <c r="I1231" s="114" t="s">
        <v>4591</v>
      </c>
    </row>
    <row r="1232" spans="1:9" x14ac:dyDescent="0.2">
      <c r="A1232" s="114" t="s">
        <v>664</v>
      </c>
      <c r="B1232" s="97" t="s">
        <v>4611</v>
      </c>
      <c r="C1232" s="207"/>
      <c r="D1232" s="462">
        <v>46163</v>
      </c>
      <c r="E1232" s="2" t="s">
        <v>5632</v>
      </c>
      <c r="F1232" s="114" t="s">
        <v>664</v>
      </c>
      <c r="G1232" s="2"/>
      <c r="H1232" s="2"/>
      <c r="I1232" s="97" t="s">
        <v>4554</v>
      </c>
    </row>
    <row r="1233" spans="1:9" x14ac:dyDescent="0.2">
      <c r="A1233" s="114" t="s">
        <v>193</v>
      </c>
      <c r="B1233" s="97" t="s">
        <v>4611</v>
      </c>
      <c r="C1233" s="207"/>
      <c r="D1233" s="462">
        <v>42175</v>
      </c>
      <c r="E1233" s="97" t="s">
        <v>194</v>
      </c>
      <c r="F1233" s="114" t="s">
        <v>193</v>
      </c>
      <c r="G1233" s="2"/>
      <c r="H1233" s="2"/>
      <c r="I1233" s="97" t="s">
        <v>4554</v>
      </c>
    </row>
    <row r="1234" spans="1:9" x14ac:dyDescent="0.2">
      <c r="A1234" s="225" t="s">
        <v>3672</v>
      </c>
      <c r="B1234" s="97" t="s">
        <v>3673</v>
      </c>
      <c r="C1234" s="207" t="s">
        <v>4585</v>
      </c>
      <c r="D1234" s="462">
        <v>40982</v>
      </c>
      <c r="E1234" s="97" t="s">
        <v>4556</v>
      </c>
      <c r="F1234" s="225" t="s">
        <v>3672</v>
      </c>
      <c r="G1234" s="2"/>
      <c r="H1234" s="2"/>
      <c r="I1234" s="97" t="s">
        <v>4612</v>
      </c>
    </row>
    <row r="1235" spans="1:9" x14ac:dyDescent="0.2">
      <c r="A1235" s="225" t="s">
        <v>4613</v>
      </c>
      <c r="B1235" s="97" t="s">
        <v>4394</v>
      </c>
      <c r="C1235" s="207"/>
      <c r="D1235" s="462">
        <v>44498</v>
      </c>
      <c r="E1235" s="97" t="s">
        <v>687</v>
      </c>
      <c r="F1235" s="225" t="s">
        <v>686</v>
      </c>
      <c r="G1235" s="2"/>
      <c r="H1235" s="2"/>
      <c r="I1235" s="97" t="s">
        <v>4591</v>
      </c>
    </row>
    <row r="1236" spans="1:9" x14ac:dyDescent="0.2">
      <c r="A1236" s="225" t="s">
        <v>2858</v>
      </c>
      <c r="B1236" s="97" t="s">
        <v>4614</v>
      </c>
      <c r="C1236" s="207"/>
      <c r="D1236" s="462">
        <v>42709</v>
      </c>
      <c r="E1236" s="97" t="s">
        <v>2859</v>
      </c>
      <c r="F1236" s="225" t="s">
        <v>2858</v>
      </c>
      <c r="G1236" s="2"/>
      <c r="H1236" s="2"/>
      <c r="I1236" s="97" t="s">
        <v>4554</v>
      </c>
    </row>
    <row r="1237" spans="1:9" x14ac:dyDescent="0.2">
      <c r="A1237" s="225" t="s">
        <v>4615</v>
      </c>
      <c r="B1237" s="97" t="s">
        <v>4248</v>
      </c>
      <c r="C1237" s="207" t="s">
        <v>4585</v>
      </c>
      <c r="D1237" s="462">
        <v>39995</v>
      </c>
      <c r="E1237" s="97" t="s">
        <v>4248</v>
      </c>
      <c r="F1237" s="127" t="s">
        <v>4247</v>
      </c>
      <c r="G1237" s="2"/>
      <c r="H1237" s="2"/>
      <c r="I1237" s="97" t="s">
        <v>4616</v>
      </c>
    </row>
    <row r="1238" spans="1:9" x14ac:dyDescent="0.2">
      <c r="A1238" s="203" t="s">
        <v>4617</v>
      </c>
      <c r="B1238" s="119" t="s">
        <v>3660</v>
      </c>
      <c r="C1238" s="3" t="s">
        <v>4585</v>
      </c>
      <c r="D1238" s="461">
        <v>42522</v>
      </c>
      <c r="E1238" s="119" t="s">
        <v>3660</v>
      </c>
      <c r="F1238" s="252" t="s">
        <v>3659</v>
      </c>
      <c r="G1238" s="121"/>
      <c r="H1238" s="121"/>
      <c r="I1238" s="119" t="s">
        <v>4618</v>
      </c>
    </row>
    <row r="1239" spans="1:9" x14ac:dyDescent="0.2">
      <c r="A1239" s="127" t="s">
        <v>4619</v>
      </c>
      <c r="B1239" s="97" t="s">
        <v>228</v>
      </c>
      <c r="C1239" s="207"/>
      <c r="D1239" s="462">
        <v>45241</v>
      </c>
      <c r="E1239" s="97" t="s">
        <v>228</v>
      </c>
      <c r="F1239" s="225" t="s">
        <v>227</v>
      </c>
      <c r="G1239" s="2"/>
      <c r="H1239" s="2"/>
      <c r="I1239" s="97" t="s">
        <v>4591</v>
      </c>
    </row>
    <row r="1240" spans="1:9" x14ac:dyDescent="0.2">
      <c r="A1240" s="225" t="s">
        <v>4620</v>
      </c>
      <c r="B1240" s="97" t="s">
        <v>3548</v>
      </c>
      <c r="C1240" s="207" t="s">
        <v>4585</v>
      </c>
      <c r="D1240" s="462">
        <v>42132</v>
      </c>
      <c r="E1240" s="97" t="s">
        <v>3548</v>
      </c>
      <c r="F1240" s="225" t="s">
        <v>3547</v>
      </c>
      <c r="G1240" s="2"/>
      <c r="H1240" s="2"/>
      <c r="I1240" s="97" t="s">
        <v>4554</v>
      </c>
    </row>
    <row r="1241" spans="1:9" x14ac:dyDescent="0.2">
      <c r="A1241" s="225" t="s">
        <v>4621</v>
      </c>
      <c r="B1241" s="97" t="s">
        <v>2216</v>
      </c>
      <c r="C1241" s="207"/>
      <c r="D1241" s="462">
        <v>43962</v>
      </c>
      <c r="E1241" s="97" t="s">
        <v>2216</v>
      </c>
      <c r="F1241" s="225" t="s">
        <v>2215</v>
      </c>
      <c r="G1241" s="2"/>
      <c r="H1241" s="2"/>
      <c r="I1241" s="97" t="s">
        <v>4554</v>
      </c>
    </row>
    <row r="1242" spans="1:9" x14ac:dyDescent="0.2">
      <c r="A1242" s="127" t="s">
        <v>4622</v>
      </c>
      <c r="B1242" s="97" t="s">
        <v>4623</v>
      </c>
      <c r="C1242" s="207"/>
      <c r="D1242" s="462">
        <v>42941</v>
      </c>
      <c r="E1242" s="97" t="s">
        <v>2522</v>
      </c>
      <c r="F1242" s="127" t="s">
        <v>4622</v>
      </c>
      <c r="G1242" s="2"/>
      <c r="H1242" s="2"/>
      <c r="I1242" s="97" t="s">
        <v>4554</v>
      </c>
    </row>
    <row r="1243" spans="1:9" x14ac:dyDescent="0.2">
      <c r="A1243" s="127" t="s">
        <v>1427</v>
      </c>
      <c r="B1243" s="97" t="s">
        <v>4624</v>
      </c>
      <c r="C1243" s="207"/>
      <c r="D1243" s="462">
        <v>45817</v>
      </c>
      <c r="E1243" s="97" t="s">
        <v>1428</v>
      </c>
      <c r="F1243" s="127" t="s">
        <v>1427</v>
      </c>
      <c r="G1243" s="2"/>
      <c r="H1243" s="2"/>
      <c r="I1243" s="97" t="s">
        <v>4554</v>
      </c>
    </row>
    <row r="1244" spans="1:9" x14ac:dyDescent="0.2">
      <c r="A1244" s="225" t="s">
        <v>4625</v>
      </c>
      <c r="B1244" s="97" t="s">
        <v>3269</v>
      </c>
      <c r="C1244" s="207"/>
      <c r="D1244" s="462">
        <v>41891</v>
      </c>
      <c r="E1244" s="97" t="s">
        <v>3269</v>
      </c>
      <c r="F1244" s="225" t="s">
        <v>3268</v>
      </c>
      <c r="G1244" s="2"/>
      <c r="H1244" s="2"/>
      <c r="I1244" s="97" t="s">
        <v>4554</v>
      </c>
    </row>
    <row r="1245" spans="1:9" x14ac:dyDescent="0.2">
      <c r="A1245" s="234" t="s">
        <v>4626</v>
      </c>
      <c r="B1245" s="240" t="s">
        <v>3573</v>
      </c>
      <c r="C1245" s="209" t="s">
        <v>4585</v>
      </c>
      <c r="D1245" s="463">
        <v>41950</v>
      </c>
      <c r="E1245" s="240" t="s">
        <v>3573</v>
      </c>
      <c r="F1245" s="233" t="s">
        <v>3572</v>
      </c>
      <c r="G1245" s="198"/>
      <c r="H1245" s="198"/>
      <c r="I1245" s="240" t="s">
        <v>4554</v>
      </c>
    </row>
    <row r="1246" spans="1:9" x14ac:dyDescent="0.2">
      <c r="A1246" s="114" t="s">
        <v>4627</v>
      </c>
      <c r="B1246" s="97" t="s">
        <v>2732</v>
      </c>
      <c r="C1246" s="207"/>
      <c r="D1246" s="462">
        <v>42865</v>
      </c>
      <c r="E1246" s="97" t="s">
        <v>2732</v>
      </c>
      <c r="F1246" s="97" t="s">
        <v>2731</v>
      </c>
      <c r="G1246" s="2"/>
      <c r="H1246" s="2"/>
      <c r="I1246" s="97" t="s">
        <v>4554</v>
      </c>
    </row>
    <row r="1247" spans="1:9" x14ac:dyDescent="0.2">
      <c r="A1247" s="114" t="s">
        <v>4628</v>
      </c>
      <c r="B1247" s="97" t="s">
        <v>4629</v>
      </c>
      <c r="C1247" s="207" t="s">
        <v>4585</v>
      </c>
      <c r="D1247" s="462">
        <v>42312</v>
      </c>
      <c r="E1247" s="97" t="s">
        <v>3735</v>
      </c>
      <c r="F1247" s="225" t="s">
        <v>3734</v>
      </c>
      <c r="G1247" s="2"/>
      <c r="H1247" s="2"/>
      <c r="I1247" s="97" t="s">
        <v>4554</v>
      </c>
    </row>
    <row r="1248" spans="1:9" x14ac:dyDescent="0.2">
      <c r="A1248" s="114" t="s">
        <v>4630</v>
      </c>
      <c r="B1248" s="97" t="s">
        <v>4631</v>
      </c>
      <c r="C1248" s="207"/>
      <c r="D1248" s="462">
        <v>44001</v>
      </c>
      <c r="E1248" s="97" t="s">
        <v>2289</v>
      </c>
      <c r="F1248" s="225" t="s">
        <v>4632</v>
      </c>
      <c r="G1248" s="2"/>
      <c r="H1248" s="2"/>
      <c r="I1248" s="97" t="s">
        <v>4554</v>
      </c>
    </row>
    <row r="1249" spans="1:9" x14ac:dyDescent="0.2">
      <c r="A1249" s="114" t="s">
        <v>1471</v>
      </c>
      <c r="B1249" s="97" t="s">
        <v>1472</v>
      </c>
      <c r="C1249" s="207"/>
      <c r="D1249" s="462">
        <v>46182</v>
      </c>
      <c r="E1249" s="97" t="s">
        <v>5664</v>
      </c>
      <c r="F1249" s="225" t="s">
        <v>5665</v>
      </c>
      <c r="G1249" s="2"/>
      <c r="H1249" s="2"/>
      <c r="I1249" s="97" t="s">
        <v>4554</v>
      </c>
    </row>
    <row r="1250" spans="1:9" x14ac:dyDescent="0.2">
      <c r="A1250" s="114" t="s">
        <v>4633</v>
      </c>
      <c r="B1250" s="97" t="s">
        <v>4634</v>
      </c>
      <c r="C1250" s="207"/>
      <c r="D1250" s="462">
        <v>40352</v>
      </c>
      <c r="E1250" s="97" t="s">
        <v>406</v>
      </c>
      <c r="F1250" s="127" t="s">
        <v>1981</v>
      </c>
      <c r="G1250" s="2"/>
      <c r="H1250" s="2"/>
      <c r="I1250" s="97" t="s">
        <v>4554</v>
      </c>
    </row>
    <row r="1251" spans="1:9" x14ac:dyDescent="0.2">
      <c r="A1251" s="114" t="s">
        <v>3526</v>
      </c>
      <c r="B1251" s="97" t="s">
        <v>4635</v>
      </c>
      <c r="C1251" s="207" t="s">
        <v>4585</v>
      </c>
      <c r="D1251" s="462">
        <v>41267</v>
      </c>
      <c r="E1251" s="97" t="s">
        <v>3527</v>
      </c>
      <c r="F1251" s="225" t="s">
        <v>3526</v>
      </c>
      <c r="G1251" s="2"/>
      <c r="H1251" s="2"/>
      <c r="I1251" s="97" t="s">
        <v>4554</v>
      </c>
    </row>
    <row r="1252" spans="1:9" x14ac:dyDescent="0.2">
      <c r="A1252" s="97" t="s">
        <v>1890</v>
      </c>
      <c r="B1252" s="97" t="s">
        <v>4334</v>
      </c>
      <c r="C1252" s="207"/>
      <c r="D1252" s="462">
        <v>42552</v>
      </c>
      <c r="E1252" s="97" t="s">
        <v>875</v>
      </c>
      <c r="F1252" s="127" t="s">
        <v>1890</v>
      </c>
      <c r="G1252" s="2"/>
      <c r="H1252" s="2"/>
      <c r="I1252" s="97" t="s">
        <v>4554</v>
      </c>
    </row>
    <row r="1253" spans="1:9" x14ac:dyDescent="0.2">
      <c r="A1253" s="97" t="s">
        <v>4636</v>
      </c>
      <c r="B1253" s="97" t="s">
        <v>3349</v>
      </c>
      <c r="C1253" s="207"/>
      <c r="D1253" s="462">
        <v>43256</v>
      </c>
      <c r="E1253" s="97" t="s">
        <v>814</v>
      </c>
      <c r="F1253" s="127" t="s">
        <v>1864</v>
      </c>
      <c r="G1253" s="2"/>
      <c r="H1253" s="2"/>
      <c r="I1253" s="97" t="s">
        <v>4637</v>
      </c>
    </row>
    <row r="1254" spans="1:9" x14ac:dyDescent="0.2">
      <c r="A1254" s="147" t="s">
        <v>4154</v>
      </c>
      <c r="B1254" s="119" t="s">
        <v>4638</v>
      </c>
      <c r="C1254" s="3" t="s">
        <v>4585</v>
      </c>
      <c r="D1254" s="461">
        <v>40982</v>
      </c>
      <c r="E1254" s="119" t="s">
        <v>4155</v>
      </c>
      <c r="F1254" s="252" t="s">
        <v>4154</v>
      </c>
      <c r="G1254" s="121"/>
      <c r="H1254" s="121"/>
      <c r="I1254" s="119" t="s">
        <v>4612</v>
      </c>
    </row>
    <row r="1255" spans="1:9" x14ac:dyDescent="0.2">
      <c r="A1255" s="114" t="s">
        <v>4565</v>
      </c>
      <c r="B1255" s="97" t="s">
        <v>4566</v>
      </c>
      <c r="C1255" s="207"/>
      <c r="D1255" s="462">
        <v>42291</v>
      </c>
      <c r="E1255" s="97" t="s">
        <v>4566</v>
      </c>
      <c r="F1255" s="225" t="s">
        <v>3245</v>
      </c>
      <c r="G1255" s="2"/>
      <c r="H1255" s="2"/>
      <c r="I1255" s="97" t="s">
        <v>4554</v>
      </c>
    </row>
    <row r="1256" spans="1:9" x14ac:dyDescent="0.2">
      <c r="A1256" s="114" t="s">
        <v>4639</v>
      </c>
      <c r="B1256" s="97" t="s">
        <v>4640</v>
      </c>
      <c r="C1256" s="207"/>
      <c r="D1256" s="462">
        <v>43102</v>
      </c>
      <c r="E1256" s="97" t="s">
        <v>2662</v>
      </c>
      <c r="F1256" s="225" t="s">
        <v>4641</v>
      </c>
      <c r="G1256" s="2"/>
      <c r="H1256" s="2"/>
      <c r="I1256" s="97" t="s">
        <v>4554</v>
      </c>
    </row>
    <row r="1257" spans="1:9" x14ac:dyDescent="0.2">
      <c r="A1257" s="114" t="s">
        <v>4642</v>
      </c>
      <c r="B1257" s="97" t="s">
        <v>923</v>
      </c>
      <c r="C1257" s="207"/>
      <c r="D1257" s="462">
        <v>42310</v>
      </c>
      <c r="E1257" s="97" t="s">
        <v>923</v>
      </c>
      <c r="F1257" s="225" t="s">
        <v>922</v>
      </c>
      <c r="G1257" s="2"/>
      <c r="H1257" s="2"/>
      <c r="I1257" s="97" t="s">
        <v>4554</v>
      </c>
    </row>
    <row r="1258" spans="1:9" x14ac:dyDescent="0.2">
      <c r="A1258" s="114" t="s">
        <v>4643</v>
      </c>
      <c r="B1258" s="97" t="s">
        <v>4644</v>
      </c>
      <c r="C1258" s="207"/>
      <c r="D1258" s="462">
        <v>43728</v>
      </c>
      <c r="E1258" s="97" t="s">
        <v>3037</v>
      </c>
      <c r="F1258" s="225" t="s">
        <v>3036</v>
      </c>
      <c r="G1258" s="2"/>
      <c r="H1258" s="2"/>
      <c r="I1258" s="97" t="s">
        <v>4554</v>
      </c>
    </row>
    <row r="1259" spans="1:9" x14ac:dyDescent="0.2">
      <c r="A1259" s="234" t="s">
        <v>4645</v>
      </c>
      <c r="B1259" s="240" t="s">
        <v>4646</v>
      </c>
      <c r="C1259" s="209" t="s">
        <v>4585</v>
      </c>
      <c r="D1259" s="463">
        <v>41767</v>
      </c>
      <c r="E1259" s="240" t="s">
        <v>4005</v>
      </c>
      <c r="F1259" s="233" t="s">
        <v>4004</v>
      </c>
      <c r="G1259" s="198"/>
      <c r="H1259" s="198"/>
      <c r="I1259" s="240" t="s">
        <v>4554</v>
      </c>
    </row>
    <row r="1260" spans="1:9" x14ac:dyDescent="0.2">
      <c r="A1260" s="114" t="s">
        <v>1912</v>
      </c>
      <c r="B1260" s="97" t="s">
        <v>4647</v>
      </c>
      <c r="C1260" s="207"/>
      <c r="D1260" s="462">
        <v>40980</v>
      </c>
      <c r="E1260" s="97" t="s">
        <v>4648</v>
      </c>
      <c r="F1260" s="225" t="s">
        <v>1912</v>
      </c>
      <c r="G1260" s="2"/>
      <c r="H1260" s="2"/>
      <c r="I1260" s="97" t="s">
        <v>4649</v>
      </c>
    </row>
    <row r="1261" spans="1:9" x14ac:dyDescent="0.2">
      <c r="A1261" s="114" t="s">
        <v>1912</v>
      </c>
      <c r="B1261" s="97" t="s">
        <v>4650</v>
      </c>
      <c r="C1261" s="207"/>
      <c r="D1261" s="462">
        <v>42368</v>
      </c>
      <c r="E1261" s="97" t="s">
        <v>930</v>
      </c>
      <c r="F1261" s="114" t="s">
        <v>1912</v>
      </c>
      <c r="G1261" s="2"/>
      <c r="H1261" s="2"/>
      <c r="I1261" s="97" t="s">
        <v>4651</v>
      </c>
    </row>
    <row r="1262" spans="1:9" x14ac:dyDescent="0.2">
      <c r="A1262" s="114" t="s">
        <v>4652</v>
      </c>
      <c r="B1262" s="97" t="s">
        <v>4653</v>
      </c>
      <c r="C1262" s="207"/>
      <c r="D1262" s="462">
        <v>43921</v>
      </c>
      <c r="E1262" s="97" t="s">
        <v>1661</v>
      </c>
      <c r="F1262" s="225" t="s">
        <v>1660</v>
      </c>
      <c r="G1262" s="2"/>
      <c r="H1262" s="2"/>
      <c r="I1262" s="240" t="s">
        <v>4554</v>
      </c>
    </row>
    <row r="1263" spans="1:9" x14ac:dyDescent="0.2">
      <c r="A1263" s="97" t="s">
        <v>4654</v>
      </c>
      <c r="B1263" s="97" t="s">
        <v>1520</v>
      </c>
      <c r="C1263" s="207"/>
      <c r="D1263" s="462">
        <v>42613</v>
      </c>
      <c r="E1263" s="97" t="s">
        <v>1520</v>
      </c>
      <c r="F1263" s="127" t="s">
        <v>3099</v>
      </c>
      <c r="G1263" s="2"/>
      <c r="H1263" s="2"/>
      <c r="I1263" s="97" t="s">
        <v>4554</v>
      </c>
    </row>
    <row r="1264" spans="1:9" x14ac:dyDescent="0.2">
      <c r="A1264" t="s">
        <v>525</v>
      </c>
      <c r="B1264" s="97" t="s">
        <v>4655</v>
      </c>
      <c r="C1264" s="207"/>
      <c r="D1264" s="462">
        <v>44652</v>
      </c>
      <c r="E1264" s="127" t="s">
        <v>526</v>
      </c>
      <c r="F1264" t="s">
        <v>525</v>
      </c>
      <c r="G1264" s="2"/>
      <c r="H1264" s="2"/>
      <c r="I1264" s="97" t="s">
        <v>4554</v>
      </c>
    </row>
    <row r="1265" spans="1:11" x14ac:dyDescent="0.2">
      <c r="A1265" t="s">
        <v>4656</v>
      </c>
      <c r="B1265" s="97" t="s">
        <v>4657</v>
      </c>
      <c r="C1265" s="207"/>
      <c r="D1265" s="462">
        <v>45839</v>
      </c>
      <c r="E1265" s="127" t="s">
        <v>399</v>
      </c>
      <c r="F1265" t="s">
        <v>398</v>
      </c>
      <c r="G1265" s="2"/>
      <c r="H1265" s="2"/>
      <c r="I1265" s="97" t="s">
        <v>4554</v>
      </c>
    </row>
    <row r="1266" spans="1:11" x14ac:dyDescent="0.2">
      <c r="A1266" s="114" t="s">
        <v>4658</v>
      </c>
      <c r="B1266" s="97" t="s">
        <v>3170</v>
      </c>
      <c r="C1266" s="207"/>
      <c r="D1266" s="462">
        <v>42768</v>
      </c>
      <c r="E1266" s="97" t="s">
        <v>3170</v>
      </c>
      <c r="F1266" s="225" t="s">
        <v>3169</v>
      </c>
      <c r="G1266" s="2"/>
      <c r="H1266" s="2"/>
      <c r="I1266" s="97" t="s">
        <v>4554</v>
      </c>
    </row>
    <row r="1267" spans="1:11" x14ac:dyDescent="0.2">
      <c r="A1267" s="97" t="s">
        <v>4659</v>
      </c>
      <c r="B1267" s="97" t="s">
        <v>4660</v>
      </c>
      <c r="C1267" s="207"/>
      <c r="D1267" s="462">
        <v>42492</v>
      </c>
      <c r="E1267" s="97" t="s">
        <v>1226</v>
      </c>
      <c r="F1267" s="225" t="s">
        <v>1225</v>
      </c>
      <c r="G1267" s="2"/>
      <c r="H1267" s="2"/>
      <c r="I1267" s="97" t="s">
        <v>4554</v>
      </c>
    </row>
    <row r="1268" spans="1:11" x14ac:dyDescent="0.2">
      <c r="A1268" s="97" t="s">
        <v>1055</v>
      </c>
      <c r="B1268" s="97" t="s">
        <v>1056</v>
      </c>
      <c r="C1268" s="207"/>
      <c r="D1268" s="462">
        <v>46036</v>
      </c>
      <c r="E1268" s="97" t="s">
        <v>5542</v>
      </c>
      <c r="F1268" s="97" t="s">
        <v>1055</v>
      </c>
      <c r="G1268" s="2"/>
      <c r="H1268" s="2"/>
      <c r="I1268" s="97" t="s">
        <v>4554</v>
      </c>
    </row>
    <row r="1269" spans="1:11" x14ac:dyDescent="0.2">
      <c r="A1269" s="147" t="s">
        <v>4661</v>
      </c>
      <c r="B1269" s="119" t="s">
        <v>4662</v>
      </c>
      <c r="C1269" s="3"/>
      <c r="D1269" s="461">
        <v>41408</v>
      </c>
      <c r="E1269" s="119" t="s">
        <v>4663</v>
      </c>
      <c r="F1269" s="203" t="s">
        <v>4664</v>
      </c>
      <c r="G1269" s="121"/>
      <c r="H1269" s="121"/>
      <c r="I1269" s="119" t="s">
        <v>4554</v>
      </c>
    </row>
    <row r="1270" spans="1:11" x14ac:dyDescent="0.2">
      <c r="A1270" s="97" t="s">
        <v>4664</v>
      </c>
      <c r="B1270" s="97" t="s">
        <v>4663</v>
      </c>
      <c r="C1270" s="207"/>
      <c r="D1270" s="462">
        <v>42492</v>
      </c>
      <c r="E1270" s="97" t="s">
        <v>486</v>
      </c>
      <c r="F1270" s="225" t="s">
        <v>485</v>
      </c>
      <c r="G1270" s="2"/>
      <c r="H1270" s="2"/>
      <c r="I1270" s="97" t="s">
        <v>4554</v>
      </c>
    </row>
    <row r="1271" spans="1:11" x14ac:dyDescent="0.2">
      <c r="A1271" s="114" t="s">
        <v>3713</v>
      </c>
      <c r="B1271" s="97" t="s">
        <v>4665</v>
      </c>
      <c r="C1271" s="207" t="s">
        <v>4585</v>
      </c>
      <c r="D1271" s="462">
        <v>42513</v>
      </c>
      <c r="E1271" s="97" t="s">
        <v>3714</v>
      </c>
      <c r="F1271" s="225" t="s">
        <v>3713</v>
      </c>
      <c r="G1271" s="2"/>
      <c r="H1271" s="2"/>
      <c r="I1271" s="97" t="s">
        <v>4554</v>
      </c>
    </row>
    <row r="1272" spans="1:11" x14ac:dyDescent="0.2">
      <c r="A1272" s="114" t="s">
        <v>4666</v>
      </c>
      <c r="B1272" s="97" t="s">
        <v>379</v>
      </c>
      <c r="C1272" s="207"/>
      <c r="D1272" s="462">
        <v>42032</v>
      </c>
      <c r="E1272" s="97" t="s">
        <v>379</v>
      </c>
      <c r="F1272" s="114" t="s">
        <v>378</v>
      </c>
      <c r="G1272" s="2"/>
      <c r="H1272" s="2"/>
      <c r="I1272" s="97" t="s">
        <v>4667</v>
      </c>
    </row>
    <row r="1273" spans="1:11" x14ac:dyDescent="0.2">
      <c r="A1273" s="234" t="s">
        <v>4668</v>
      </c>
      <c r="B1273" s="240" t="s">
        <v>394</v>
      </c>
      <c r="C1273" s="209"/>
      <c r="D1273" s="463">
        <v>41736</v>
      </c>
      <c r="E1273" s="240" t="s">
        <v>394</v>
      </c>
      <c r="F1273" s="233" t="s">
        <v>1972</v>
      </c>
      <c r="G1273" s="198"/>
      <c r="H1273" s="198"/>
      <c r="I1273" s="240" t="s">
        <v>4554</v>
      </c>
    </row>
    <row r="1274" spans="1:11" x14ac:dyDescent="0.2">
      <c r="A1274" s="97" t="s">
        <v>4669</v>
      </c>
      <c r="B1274" s="97" t="s">
        <v>2231</v>
      </c>
      <c r="C1274" s="207"/>
      <c r="D1274" s="462">
        <v>43209</v>
      </c>
      <c r="E1274" s="97" t="s">
        <v>2231</v>
      </c>
      <c r="F1274" s="127" t="s">
        <v>4670</v>
      </c>
      <c r="G1274" s="2"/>
      <c r="H1274" s="2"/>
      <c r="I1274" s="97" t="s">
        <v>4554</v>
      </c>
    </row>
    <row r="1275" spans="1:11" x14ac:dyDescent="0.2">
      <c r="A1275" s="127" t="s">
        <v>4671</v>
      </c>
      <c r="B1275" s="97" t="s">
        <v>4672</v>
      </c>
      <c r="C1275" s="207"/>
      <c r="D1275" s="462">
        <v>43788</v>
      </c>
      <c r="E1275" s="97" t="s">
        <v>3045</v>
      </c>
      <c r="F1275" s="116" t="s">
        <v>3044</v>
      </c>
      <c r="G1275" s="2"/>
      <c r="H1275" s="2"/>
      <c r="I1275" s="97" t="s">
        <v>4591</v>
      </c>
    </row>
    <row r="1276" spans="1:11" x14ac:dyDescent="0.2">
      <c r="A1276" s="127" t="s">
        <v>4673</v>
      </c>
      <c r="B1276" s="97" t="s">
        <v>417</v>
      </c>
      <c r="C1276" s="207"/>
      <c r="D1276" s="462">
        <v>45043</v>
      </c>
      <c r="E1276" s="97" t="s">
        <v>417</v>
      </c>
      <c r="F1276" s="116" t="s">
        <v>416</v>
      </c>
      <c r="G1276" s="2"/>
      <c r="H1276" s="2"/>
      <c r="I1276" s="97" t="s">
        <v>4554</v>
      </c>
    </row>
    <row r="1277" spans="1:11" x14ac:dyDescent="0.2">
      <c r="A1277" s="225" t="s">
        <v>4105</v>
      </c>
      <c r="B1277" s="97" t="s">
        <v>4106</v>
      </c>
      <c r="C1277" s="207"/>
      <c r="D1277" s="462">
        <v>41423</v>
      </c>
      <c r="E1277" s="97" t="s">
        <v>4674</v>
      </c>
      <c r="F1277" s="225" t="s">
        <v>4675</v>
      </c>
      <c r="G1277" s="2"/>
      <c r="H1277" s="2"/>
      <c r="I1277" s="97" t="s">
        <v>4676</v>
      </c>
    </row>
    <row r="1278" spans="1:11" x14ac:dyDescent="0.2">
      <c r="A1278" s="127" t="s">
        <v>4677</v>
      </c>
      <c r="B1278" s="97" t="s">
        <v>3581</v>
      </c>
      <c r="C1278" s="207"/>
      <c r="D1278" s="462">
        <v>42593</v>
      </c>
      <c r="E1278" s="97" t="s">
        <v>3581</v>
      </c>
      <c r="F1278" s="127" t="s">
        <v>3580</v>
      </c>
      <c r="G1278" s="2"/>
      <c r="H1278" s="2"/>
      <c r="I1278" s="97" t="s">
        <v>4554</v>
      </c>
    </row>
    <row r="1279" spans="1:11" x14ac:dyDescent="0.2">
      <c r="A1279" s="225" t="s">
        <v>4678</v>
      </c>
      <c r="B1279" s="97" t="s">
        <v>4679</v>
      </c>
      <c r="C1279" s="207"/>
      <c r="D1279" s="462">
        <v>42054</v>
      </c>
      <c r="E1279" s="97" t="s">
        <v>295</v>
      </c>
      <c r="F1279" s="225" t="s">
        <v>294</v>
      </c>
      <c r="G1279" s="2"/>
      <c r="H1279" s="2"/>
      <c r="I1279" s="97" t="s">
        <v>4554</v>
      </c>
    </row>
    <row r="1280" spans="1:11" x14ac:dyDescent="0.2">
      <c r="A1280" s="225" t="s">
        <v>4680</v>
      </c>
      <c r="B1280" s="97" t="s">
        <v>4681</v>
      </c>
      <c r="C1280" s="207"/>
      <c r="D1280" s="462">
        <v>43343</v>
      </c>
      <c r="E1280" s="97" t="s">
        <v>1438</v>
      </c>
      <c r="F1280" s="225" t="s">
        <v>4682</v>
      </c>
      <c r="G1280" s="2"/>
      <c r="H1280" s="2"/>
      <c r="I1280" s="97" t="s">
        <v>4683</v>
      </c>
      <c r="K1280" s="55"/>
    </row>
    <row r="1281" spans="1:11" x14ac:dyDescent="0.2">
      <c r="A1281" s="225" t="s">
        <v>2286</v>
      </c>
      <c r="B1281" s="97" t="s">
        <v>4684</v>
      </c>
      <c r="C1281" s="207"/>
      <c r="D1281" s="462">
        <v>45068</v>
      </c>
      <c r="E1281" s="97" t="s">
        <v>2287</v>
      </c>
      <c r="F1281" s="225" t="s">
        <v>2286</v>
      </c>
      <c r="G1281" s="2"/>
      <c r="H1281" s="2"/>
      <c r="I1281" s="97" t="s">
        <v>4554</v>
      </c>
      <c r="K1281" s="55"/>
    </row>
    <row r="1282" spans="1:11" x14ac:dyDescent="0.2">
      <c r="A1282" s="225" t="s">
        <v>4685</v>
      </c>
      <c r="B1282" s="97" t="s">
        <v>4686</v>
      </c>
      <c r="C1282" s="207"/>
      <c r="D1282" s="462">
        <v>45509</v>
      </c>
      <c r="E1282" s="97" t="s">
        <v>1295</v>
      </c>
      <c r="F1282" s="225" t="s">
        <v>1294</v>
      </c>
      <c r="G1282" s="2"/>
      <c r="H1282" s="2"/>
      <c r="I1282" s="97" t="s">
        <v>4554</v>
      </c>
      <c r="K1282" s="55"/>
    </row>
    <row r="1283" spans="1:11" x14ac:dyDescent="0.2">
      <c r="A1283" s="225" t="s">
        <v>4687</v>
      </c>
      <c r="B1283" s="97" t="s">
        <v>447</v>
      </c>
      <c r="C1283" s="207"/>
      <c r="D1283" s="462">
        <v>41218</v>
      </c>
      <c r="E1283" s="97" t="s">
        <v>447</v>
      </c>
      <c r="F1283" s="225" t="s">
        <v>2018</v>
      </c>
      <c r="G1283" s="2"/>
      <c r="H1283" s="2"/>
      <c r="I1283" s="97" t="s">
        <v>4688</v>
      </c>
    </row>
    <row r="1284" spans="1:11" x14ac:dyDescent="0.2">
      <c r="A1284" s="55" t="s">
        <v>4689</v>
      </c>
      <c r="B1284" s="97" t="s">
        <v>4690</v>
      </c>
      <c r="C1284" s="207"/>
      <c r="D1284" s="462">
        <v>44013</v>
      </c>
      <c r="E1284" s="97" t="s">
        <v>638</v>
      </c>
      <c r="F1284" s="225" t="s">
        <v>637</v>
      </c>
      <c r="G1284" s="2"/>
      <c r="H1284" s="2"/>
      <c r="I1284" s="97" t="s">
        <v>4554</v>
      </c>
    </row>
    <row r="1285" spans="1:11" x14ac:dyDescent="0.2">
      <c r="A1285" s="252" t="s">
        <v>2008</v>
      </c>
      <c r="B1285" s="119" t="s">
        <v>4691</v>
      </c>
      <c r="C1285" s="3"/>
      <c r="D1285" s="461">
        <v>40905</v>
      </c>
      <c r="E1285" s="119" t="s">
        <v>436</v>
      </c>
      <c r="F1285" s="252" t="s">
        <v>2008</v>
      </c>
      <c r="G1285" s="121"/>
      <c r="H1285" s="121"/>
      <c r="I1285" s="119" t="s">
        <v>4554</v>
      </c>
    </row>
    <row r="1286" spans="1:11" x14ac:dyDescent="0.2">
      <c r="A1286" s="116" t="s">
        <v>4692</v>
      </c>
      <c r="B1286" s="97" t="s">
        <v>4693</v>
      </c>
      <c r="C1286" s="207"/>
      <c r="D1286" s="462">
        <v>44014</v>
      </c>
      <c r="E1286" s="97" t="s">
        <v>2613</v>
      </c>
      <c r="F1286" s="225" t="s">
        <v>2612</v>
      </c>
      <c r="G1286" s="2"/>
      <c r="H1286" s="2"/>
      <c r="I1286" s="119" t="s">
        <v>4554</v>
      </c>
    </row>
    <row r="1287" spans="1:11" x14ac:dyDescent="0.2">
      <c r="A1287" s="225" t="s">
        <v>4694</v>
      </c>
      <c r="B1287" s="97" t="s">
        <v>4695</v>
      </c>
      <c r="C1287" s="207"/>
      <c r="D1287" s="462">
        <v>43404</v>
      </c>
      <c r="E1287" s="97" t="s">
        <v>368</v>
      </c>
      <c r="F1287" s="225" t="s">
        <v>1941</v>
      </c>
      <c r="G1287" s="2"/>
      <c r="H1287" s="2"/>
      <c r="I1287" s="97" t="s">
        <v>4683</v>
      </c>
    </row>
    <row r="1288" spans="1:11" x14ac:dyDescent="0.2">
      <c r="A1288" s="225" t="s">
        <v>3678</v>
      </c>
      <c r="B1288" s="97" t="s">
        <v>3679</v>
      </c>
      <c r="C1288" s="207" t="s">
        <v>4585</v>
      </c>
      <c r="D1288" s="462">
        <v>40358</v>
      </c>
      <c r="E1288" s="97" t="s">
        <v>3679</v>
      </c>
      <c r="F1288" s="127" t="s">
        <v>4696</v>
      </c>
      <c r="G1288" s="2"/>
      <c r="H1288" s="2"/>
      <c r="I1288" s="97" t="s">
        <v>4697</v>
      </c>
    </row>
    <row r="1289" spans="1:11" x14ac:dyDescent="0.2">
      <c r="A1289" s="225" t="s">
        <v>4698</v>
      </c>
      <c r="B1289" s="97" t="s">
        <v>4699</v>
      </c>
      <c r="C1289" s="207"/>
      <c r="D1289" s="462">
        <v>44368</v>
      </c>
      <c r="E1289" s="97" t="s">
        <v>881</v>
      </c>
      <c r="F1289" s="127" t="s">
        <v>880</v>
      </c>
      <c r="G1289" s="2"/>
      <c r="H1289" s="2"/>
      <c r="I1289" s="97" t="s">
        <v>4554</v>
      </c>
    </row>
    <row r="1290" spans="1:11" x14ac:dyDescent="0.2">
      <c r="A1290" s="225" t="s">
        <v>4700</v>
      </c>
      <c r="B1290" s="97" t="s">
        <v>1172</v>
      </c>
      <c r="C1290" s="207"/>
      <c r="D1290" s="462">
        <v>45069</v>
      </c>
      <c r="E1290" s="97" t="s">
        <v>1172</v>
      </c>
      <c r="F1290" s="127" t="s">
        <v>1171</v>
      </c>
      <c r="G1290" s="2"/>
      <c r="H1290" s="2"/>
      <c r="I1290" s="97" t="s">
        <v>4554</v>
      </c>
    </row>
    <row r="1291" spans="1:11" x14ac:dyDescent="0.2">
      <c r="A1291" s="225" t="s">
        <v>4701</v>
      </c>
      <c r="B1291" s="97" t="s">
        <v>4702</v>
      </c>
      <c r="C1291" s="207"/>
      <c r="D1291" s="462">
        <v>44481</v>
      </c>
      <c r="E1291" s="97" t="s">
        <v>2293</v>
      </c>
      <c r="F1291" s="127" t="s">
        <v>2292</v>
      </c>
      <c r="G1291" s="2"/>
      <c r="H1291" s="2"/>
      <c r="I1291" s="97" t="s">
        <v>4591</v>
      </c>
    </row>
    <row r="1292" spans="1:11" x14ac:dyDescent="0.2">
      <c r="A1292" s="225" t="s">
        <v>4703</v>
      </c>
      <c r="B1292" s="97" t="s">
        <v>4704</v>
      </c>
      <c r="C1292" s="207"/>
      <c r="D1292" s="462">
        <v>43920</v>
      </c>
      <c r="E1292" s="97" t="s">
        <v>2643</v>
      </c>
      <c r="F1292" s="225" t="s">
        <v>4703</v>
      </c>
      <c r="G1292" s="2"/>
      <c r="H1292" s="2"/>
      <c r="I1292" s="97" t="s">
        <v>4554</v>
      </c>
    </row>
    <row r="1293" spans="1:11" x14ac:dyDescent="0.2">
      <c r="A1293" s="225" t="s">
        <v>4705</v>
      </c>
      <c r="B1293" s="97" t="s">
        <v>4706</v>
      </c>
      <c r="C1293" s="207"/>
      <c r="D1293" s="462">
        <v>42192</v>
      </c>
      <c r="E1293" s="97" t="s">
        <v>2909</v>
      </c>
      <c r="F1293" s="225" t="s">
        <v>4707</v>
      </c>
      <c r="G1293" s="2"/>
      <c r="H1293" s="2"/>
      <c r="I1293" s="97" t="s">
        <v>4708</v>
      </c>
    </row>
    <row r="1294" spans="1:11" x14ac:dyDescent="0.2">
      <c r="A1294" s="225" t="s">
        <v>4709</v>
      </c>
      <c r="B1294" s="97" t="s">
        <v>4710</v>
      </c>
      <c r="C1294" s="207"/>
      <c r="D1294" s="462">
        <v>42361</v>
      </c>
      <c r="E1294" s="97" t="s">
        <v>465</v>
      </c>
      <c r="F1294" s="225" t="s">
        <v>2039</v>
      </c>
      <c r="G1294" s="2"/>
      <c r="H1294" s="2"/>
      <c r="I1294" s="97" t="s">
        <v>4554</v>
      </c>
    </row>
    <row r="1295" spans="1:11" x14ac:dyDescent="0.2">
      <c r="A1295" s="233" t="s">
        <v>4711</v>
      </c>
      <c r="B1295" s="240" t="s">
        <v>1250</v>
      </c>
      <c r="C1295" s="209"/>
      <c r="D1295" s="463">
        <v>41962</v>
      </c>
      <c r="E1295" s="240" t="s">
        <v>1250</v>
      </c>
      <c r="F1295" s="233" t="s">
        <v>2071</v>
      </c>
      <c r="G1295" s="198"/>
      <c r="H1295" s="198"/>
      <c r="I1295" s="240" t="s">
        <v>4554</v>
      </c>
    </row>
    <row r="1296" spans="1:11" x14ac:dyDescent="0.2">
      <c r="A1296" s="225" t="s">
        <v>5662</v>
      </c>
      <c r="B1296" s="97" t="s">
        <v>1206</v>
      </c>
      <c r="C1296" s="207"/>
      <c r="D1296" s="462">
        <v>46184</v>
      </c>
      <c r="E1296" s="97" t="s">
        <v>5661</v>
      </c>
      <c r="F1296" s="225" t="s">
        <v>5663</v>
      </c>
      <c r="G1296" s="2"/>
      <c r="H1296" s="2"/>
      <c r="I1296" s="240" t="s">
        <v>4554</v>
      </c>
    </row>
    <row r="1297" spans="1:9" x14ac:dyDescent="0.2">
      <c r="A1297" s="225" t="s">
        <v>3207</v>
      </c>
      <c r="B1297" s="97" t="s">
        <v>4712</v>
      </c>
      <c r="C1297" s="207"/>
      <c r="D1297" s="462">
        <v>41101</v>
      </c>
      <c r="E1297" s="97" t="s">
        <v>3208</v>
      </c>
      <c r="F1297" s="225" t="s">
        <v>3207</v>
      </c>
      <c r="G1297" s="2"/>
      <c r="H1297" s="2"/>
      <c r="I1297" s="97" t="s">
        <v>4554</v>
      </c>
    </row>
    <row r="1298" spans="1:9" x14ac:dyDescent="0.2">
      <c r="A1298" s="225" t="s">
        <v>4713</v>
      </c>
      <c r="B1298" s="97" t="s">
        <v>4714</v>
      </c>
      <c r="C1298" s="207"/>
      <c r="D1298" s="462">
        <v>45783</v>
      </c>
      <c r="E1298" s="97" t="s">
        <v>345</v>
      </c>
      <c r="F1298" s="225" t="s">
        <v>344</v>
      </c>
      <c r="G1298" s="2"/>
      <c r="H1298" s="2"/>
      <c r="I1298" s="97" t="s">
        <v>4554</v>
      </c>
    </row>
    <row r="1299" spans="1:9" x14ac:dyDescent="0.2">
      <c r="A1299" s="225" t="s">
        <v>4715</v>
      </c>
      <c r="B1299" s="97" t="s">
        <v>4716</v>
      </c>
      <c r="C1299" s="207"/>
      <c r="D1299" s="462">
        <v>44287</v>
      </c>
      <c r="E1299" s="97" t="s">
        <v>2475</v>
      </c>
      <c r="F1299" s="225" t="s">
        <v>2474</v>
      </c>
      <c r="G1299" s="2"/>
      <c r="H1299" s="2"/>
      <c r="I1299" s="97" t="s">
        <v>4554</v>
      </c>
    </row>
    <row r="1300" spans="1:9" x14ac:dyDescent="0.2">
      <c r="A1300" s="97" t="s">
        <v>4717</v>
      </c>
      <c r="B1300" s="97" t="s">
        <v>1238</v>
      </c>
      <c r="C1300" s="207"/>
      <c r="D1300" s="462">
        <v>42593</v>
      </c>
      <c r="E1300" s="97" t="s">
        <v>1238</v>
      </c>
      <c r="F1300" s="97" t="s">
        <v>2064</v>
      </c>
      <c r="G1300" s="2"/>
      <c r="H1300" s="2"/>
      <c r="I1300" s="97" t="s">
        <v>4554</v>
      </c>
    </row>
    <row r="1301" spans="1:9" x14ac:dyDescent="0.2">
      <c r="A1301" s="114" t="s">
        <v>4718</v>
      </c>
      <c r="B1301" s="97" t="s">
        <v>4719</v>
      </c>
      <c r="C1301" s="207"/>
      <c r="D1301" s="462">
        <v>42857</v>
      </c>
      <c r="E1301" s="97" t="s">
        <v>3276</v>
      </c>
      <c r="F1301" s="225" t="s">
        <v>3275</v>
      </c>
      <c r="G1301" s="2"/>
      <c r="H1301" s="2"/>
      <c r="I1301" s="97" t="s">
        <v>4683</v>
      </c>
    </row>
    <row r="1302" spans="1:9" x14ac:dyDescent="0.2">
      <c r="A1302" s="225" t="s">
        <v>3359</v>
      </c>
      <c r="B1302" s="97" t="s">
        <v>4720</v>
      </c>
      <c r="C1302" s="207"/>
      <c r="D1302" s="462">
        <v>40893</v>
      </c>
      <c r="E1302" s="97" t="s">
        <v>3360</v>
      </c>
      <c r="F1302" s="225" t="s">
        <v>3359</v>
      </c>
      <c r="G1302" s="2"/>
      <c r="H1302" s="2"/>
      <c r="I1302" s="97" t="s">
        <v>4554</v>
      </c>
    </row>
    <row r="1303" spans="1:9" x14ac:dyDescent="0.2">
      <c r="A1303" s="114" t="s">
        <v>4721</v>
      </c>
      <c r="B1303" s="97" t="s">
        <v>3604</v>
      </c>
      <c r="C1303" s="207" t="s">
        <v>4585</v>
      </c>
      <c r="D1303" s="462">
        <v>42306</v>
      </c>
      <c r="E1303" s="97" t="s">
        <v>3604</v>
      </c>
      <c r="F1303" s="225" t="s">
        <v>3603</v>
      </c>
      <c r="G1303" s="2"/>
      <c r="H1303" s="2"/>
      <c r="I1303" s="97" t="s">
        <v>4554</v>
      </c>
    </row>
    <row r="1304" spans="1:9" x14ac:dyDescent="0.2">
      <c r="A1304" s="147" t="s">
        <v>4722</v>
      </c>
      <c r="B1304" s="119" t="s">
        <v>4723</v>
      </c>
      <c r="C1304" s="3"/>
      <c r="D1304" s="461">
        <v>42948</v>
      </c>
      <c r="E1304" s="119" t="s">
        <v>3250</v>
      </c>
      <c r="F1304" s="252" t="s">
        <v>3249</v>
      </c>
      <c r="G1304" s="121"/>
      <c r="H1304" s="121"/>
      <c r="I1304" s="119" t="s">
        <v>4591</v>
      </c>
    </row>
    <row r="1305" spans="1:9" x14ac:dyDescent="0.2">
      <c r="A1305" s="114" t="s">
        <v>4724</v>
      </c>
      <c r="B1305" s="97" t="s">
        <v>4725</v>
      </c>
      <c r="C1305" s="207"/>
      <c r="D1305" s="462">
        <v>42961</v>
      </c>
      <c r="E1305" s="97" t="s">
        <v>3162</v>
      </c>
      <c r="F1305" s="225" t="s">
        <v>3161</v>
      </c>
      <c r="G1305" s="2"/>
      <c r="H1305" s="2"/>
      <c r="I1305" s="114" t="s">
        <v>4591</v>
      </c>
    </row>
    <row r="1306" spans="1:9" x14ac:dyDescent="0.2">
      <c r="A1306" s="114" t="s">
        <v>1300</v>
      </c>
      <c r="B1306" s="97" t="s">
        <v>1301</v>
      </c>
      <c r="C1306" s="207"/>
      <c r="D1306" s="462">
        <v>45510</v>
      </c>
      <c r="E1306" s="97" t="s">
        <v>1301</v>
      </c>
      <c r="F1306" s="225" t="s">
        <v>4726</v>
      </c>
      <c r="G1306" s="2"/>
      <c r="H1306" s="2"/>
      <c r="I1306" s="97" t="s">
        <v>4554</v>
      </c>
    </row>
    <row r="1307" spans="1:9" x14ac:dyDescent="0.2">
      <c r="A1307" s="114" t="s">
        <v>2099</v>
      </c>
      <c r="B1307" s="97" t="s">
        <v>1305</v>
      </c>
      <c r="C1307" s="207"/>
      <c r="D1307" s="462">
        <v>43951</v>
      </c>
      <c r="E1307" s="97" t="s">
        <v>1305</v>
      </c>
      <c r="F1307" s="225" t="s">
        <v>4727</v>
      </c>
      <c r="G1307" s="2"/>
      <c r="H1307" s="2"/>
      <c r="I1307" s="97" t="s">
        <v>4554</v>
      </c>
    </row>
    <row r="1308" spans="1:9" x14ac:dyDescent="0.2">
      <c r="A1308" s="114" t="s">
        <v>4728</v>
      </c>
      <c r="B1308" s="97" t="s">
        <v>4026</v>
      </c>
      <c r="C1308" s="207" t="s">
        <v>4585</v>
      </c>
      <c r="D1308" s="462">
        <v>41124</v>
      </c>
      <c r="E1308" s="97" t="s">
        <v>4026</v>
      </c>
      <c r="F1308" s="114" t="s">
        <v>4025</v>
      </c>
      <c r="G1308" s="2"/>
      <c r="H1308" s="2"/>
      <c r="I1308" s="97" t="s">
        <v>4554</v>
      </c>
    </row>
    <row r="1309" spans="1:9" x14ac:dyDescent="0.2">
      <c r="A1309" s="114" t="s">
        <v>4580</v>
      </c>
      <c r="B1309" s="97" t="s">
        <v>4581</v>
      </c>
      <c r="C1309" s="207"/>
      <c r="D1309" s="462">
        <v>43924</v>
      </c>
      <c r="E1309" s="97" t="s">
        <v>2754</v>
      </c>
      <c r="F1309" s="225" t="s">
        <v>2753</v>
      </c>
      <c r="G1309" s="2"/>
      <c r="H1309" s="2"/>
      <c r="I1309" s="114" t="s">
        <v>4591</v>
      </c>
    </row>
    <row r="1310" spans="1:9" x14ac:dyDescent="0.2">
      <c r="A1310" s="114" t="s">
        <v>4729</v>
      </c>
      <c r="B1310" s="97" t="s">
        <v>2362</v>
      </c>
      <c r="C1310" s="207"/>
      <c r="D1310" s="462">
        <v>41166</v>
      </c>
      <c r="E1310" s="97" t="s">
        <v>2362</v>
      </c>
      <c r="F1310" s="225" t="s">
        <v>4730</v>
      </c>
      <c r="G1310" s="2"/>
      <c r="H1310" s="2"/>
      <c r="I1310" s="97" t="s">
        <v>4731</v>
      </c>
    </row>
    <row r="1311" spans="1:9" x14ac:dyDescent="0.2">
      <c r="A1311" s="234" t="s">
        <v>4732</v>
      </c>
      <c r="B1311" s="240" t="s">
        <v>4733</v>
      </c>
      <c r="C1311" s="209"/>
      <c r="D1311" s="463">
        <v>42005</v>
      </c>
      <c r="E1311" s="240" t="s">
        <v>2348</v>
      </c>
      <c r="F1311" s="234" t="s">
        <v>4734</v>
      </c>
      <c r="G1311" s="198"/>
      <c r="H1311" s="198"/>
      <c r="I1311" s="234" t="s">
        <v>4591</v>
      </c>
    </row>
    <row r="1312" spans="1:9" x14ac:dyDescent="0.2">
      <c r="A1312" s="97" t="s">
        <v>4735</v>
      </c>
      <c r="B1312" s="97" t="s">
        <v>531</v>
      </c>
      <c r="C1312" s="207"/>
      <c r="D1312" s="462">
        <v>43132</v>
      </c>
      <c r="E1312" s="97" t="s">
        <v>531</v>
      </c>
      <c r="F1312" s="97" t="s">
        <v>2120</v>
      </c>
      <c r="G1312" s="2"/>
      <c r="H1312" s="2"/>
      <c r="I1312" s="97" t="s">
        <v>4554</v>
      </c>
    </row>
    <row r="1313" spans="1:9" x14ac:dyDescent="0.2">
      <c r="A1313" s="114" t="s">
        <v>3245</v>
      </c>
      <c r="B1313" s="97" t="s">
        <v>4566</v>
      </c>
      <c r="C1313" s="207"/>
      <c r="D1313" s="462">
        <v>43160</v>
      </c>
      <c r="E1313" s="97" t="s">
        <v>3246</v>
      </c>
      <c r="F1313" s="114" t="s">
        <v>3245</v>
      </c>
      <c r="G1313" s="2"/>
      <c r="H1313" s="2"/>
      <c r="I1313" s="97" t="s">
        <v>4554</v>
      </c>
    </row>
    <row r="1314" spans="1:9" x14ac:dyDescent="0.2">
      <c r="A1314" s="114" t="s">
        <v>3353</v>
      </c>
      <c r="B1314" s="97" t="s">
        <v>3354</v>
      </c>
      <c r="C1314" s="207"/>
      <c r="D1314" s="462">
        <v>43256</v>
      </c>
      <c r="E1314" s="97" t="s">
        <v>814</v>
      </c>
      <c r="F1314" s="225" t="s">
        <v>1864</v>
      </c>
      <c r="G1314" s="2"/>
      <c r="H1314" s="2"/>
      <c r="I1314" s="97" t="s">
        <v>4683</v>
      </c>
    </row>
    <row r="1315" spans="1:9" x14ac:dyDescent="0.2">
      <c r="A1315" s="114" t="s">
        <v>4736</v>
      </c>
      <c r="B1315" s="97" t="s">
        <v>1338</v>
      </c>
      <c r="C1315" s="207"/>
      <c r="D1315" s="462">
        <v>42856</v>
      </c>
      <c r="E1315" s="97" t="s">
        <v>1338</v>
      </c>
      <c r="F1315" s="225" t="s">
        <v>2115</v>
      </c>
      <c r="G1315" s="2"/>
      <c r="H1315" s="2"/>
      <c r="I1315" s="97" t="s">
        <v>4554</v>
      </c>
    </row>
    <row r="1316" spans="1:9" x14ac:dyDescent="0.2">
      <c r="A1316" s="240" t="s">
        <v>4737</v>
      </c>
      <c r="B1316" s="240" t="s">
        <v>4738</v>
      </c>
      <c r="C1316" s="207"/>
      <c r="D1316" s="462">
        <v>43555</v>
      </c>
      <c r="E1316" s="97" t="s">
        <v>2999</v>
      </c>
      <c r="F1316" s="225" t="s">
        <v>2998</v>
      </c>
      <c r="G1316" s="2"/>
      <c r="H1316" s="2"/>
      <c r="I1316" s="97" t="s">
        <v>4683</v>
      </c>
    </row>
    <row r="1317" spans="1:9" x14ac:dyDescent="0.2">
      <c r="A1317" s="240" t="s">
        <v>1696</v>
      </c>
      <c r="B1317" s="240" t="s">
        <v>4739</v>
      </c>
      <c r="C1317" s="207"/>
      <c r="D1317" s="462">
        <v>44571</v>
      </c>
      <c r="E1317" s="97" t="s">
        <v>1697</v>
      </c>
      <c r="F1317" s="225" t="s">
        <v>4740</v>
      </c>
      <c r="G1317" s="2"/>
      <c r="H1317" s="2"/>
      <c r="I1317" s="97" t="s">
        <v>4741</v>
      </c>
    </row>
    <row r="1318" spans="1:9" x14ac:dyDescent="0.2">
      <c r="A1318" s="234" t="s">
        <v>3113</v>
      </c>
      <c r="B1318" s="240" t="s">
        <v>4742</v>
      </c>
      <c r="C1318" s="209"/>
      <c r="D1318" s="463">
        <v>43070</v>
      </c>
      <c r="E1318" s="240" t="s">
        <v>3114</v>
      </c>
      <c r="F1318" s="233" t="s">
        <v>3113</v>
      </c>
      <c r="G1318" s="198"/>
      <c r="H1318" s="198"/>
      <c r="I1318" s="240" t="s">
        <v>4554</v>
      </c>
    </row>
    <row r="1319" spans="1:9" x14ac:dyDescent="0.2">
      <c r="A1319" s="123" t="s">
        <v>4743</v>
      </c>
      <c r="B1319" s="55" t="s">
        <v>4744</v>
      </c>
      <c r="C1319" s="2"/>
      <c r="D1319" s="103">
        <v>43864</v>
      </c>
      <c r="E1319" s="55" t="s">
        <v>535</v>
      </c>
      <c r="F1319" s="123" t="s">
        <v>2128</v>
      </c>
      <c r="G1319" s="2"/>
      <c r="H1319" s="2"/>
      <c r="I1319" s="55" t="s">
        <v>4745</v>
      </c>
    </row>
    <row r="1320" spans="1:9" x14ac:dyDescent="0.2">
      <c r="A1320" s="123" t="s">
        <v>4746</v>
      </c>
      <c r="B1320" s="55" t="s">
        <v>4747</v>
      </c>
      <c r="C1320" s="2"/>
      <c r="D1320" s="103">
        <v>43252</v>
      </c>
      <c r="E1320" s="55" t="s">
        <v>2823</v>
      </c>
      <c r="F1320" s="123" t="s">
        <v>4748</v>
      </c>
      <c r="G1320" s="2"/>
      <c r="H1320" s="2"/>
      <c r="I1320" s="55" t="s">
        <v>4554</v>
      </c>
    </row>
    <row r="1321" spans="1:9" x14ac:dyDescent="0.2">
      <c r="A1321" s="123" t="s">
        <v>4749</v>
      </c>
      <c r="B1321" s="55"/>
      <c r="C1321" s="157"/>
      <c r="D1321" s="182"/>
      <c r="E1321" s="157"/>
      <c r="F1321" s="55"/>
      <c r="G1321" s="157"/>
      <c r="H1321" s="157"/>
      <c r="I1321" s="55"/>
    </row>
  </sheetData>
  <conditionalFormatting sqref="A335">
    <cfRule type="cellIs" dxfId="3" priority="2" operator="lessThan">
      <formula>2</formula>
    </cfRule>
  </conditionalFormatting>
  <conditionalFormatting sqref="A790">
    <cfRule type="cellIs" dxfId="2" priority="3" operator="lessThan">
      <formula>2</formula>
    </cfRule>
  </conditionalFormatting>
  <pageMargins left="0.74791666666666701" right="0.62986111111111098" top="0.49027777777777798" bottom="0.52013888888888904" header="0.511811023622047" footer="0.511811023622047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X661"/>
  <sheetViews>
    <sheetView topLeftCell="M48" zoomScaleNormal="100" workbookViewId="0">
      <selection activeCell="T50" sqref="T50"/>
    </sheetView>
  </sheetViews>
  <sheetFormatPr defaultColWidth="8.85546875" defaultRowHeight="12.75" customHeight="1" x14ac:dyDescent="0.2"/>
  <cols>
    <col min="1" max="6" width="6.5703125" customWidth="1"/>
    <col min="7" max="7" width="2.5703125" customWidth="1"/>
    <col min="8" max="12" width="6.5703125" customWidth="1"/>
    <col min="13" max="13" width="2.5703125" customWidth="1"/>
    <col min="14" max="19" width="6.5703125" customWidth="1"/>
    <col min="20" max="20" width="16.5703125" customWidth="1"/>
    <col min="21" max="25" width="8" customWidth="1"/>
    <col min="26" max="26" width="2.5703125" customWidth="1"/>
    <col min="27" max="27" width="8.28515625" customWidth="1"/>
    <col min="28" max="31" width="8" customWidth="1"/>
    <col min="32" max="32" width="16.5703125" customWidth="1"/>
    <col min="33" max="33" width="10.5703125" customWidth="1"/>
    <col min="34" max="41" width="6.5703125" customWidth="1"/>
    <col min="42" max="50" width="6" customWidth="1"/>
  </cols>
  <sheetData>
    <row r="1" spans="1:45" ht="12" customHeight="1" x14ac:dyDescent="0.2">
      <c r="A1" s="464" t="s">
        <v>4750</v>
      </c>
      <c r="B1" s="123"/>
      <c r="C1" s="55"/>
      <c r="D1" s="146"/>
      <c r="E1" s="146"/>
      <c r="F1" s="146"/>
      <c r="G1" s="146"/>
      <c r="AG1" s="464" t="s">
        <v>4751</v>
      </c>
      <c r="AH1" s="464"/>
      <c r="AI1" s="464"/>
      <c r="AJ1" s="464"/>
      <c r="AK1" s="25"/>
      <c r="AL1" s="25"/>
      <c r="AM1" s="25"/>
      <c r="AN1" s="25"/>
      <c r="AO1" s="25"/>
    </row>
    <row r="2" spans="1:45" ht="12" customHeight="1" x14ac:dyDescent="0.2">
      <c r="A2" s="25"/>
      <c r="B2" s="465" t="s">
        <v>4752</v>
      </c>
      <c r="C2" s="185" t="s">
        <v>4753</v>
      </c>
      <c r="D2" s="316"/>
      <c r="E2" s="316"/>
      <c r="F2" s="316"/>
      <c r="G2" s="316"/>
      <c r="H2" s="465" t="s">
        <v>4752</v>
      </c>
      <c r="I2" s="185" t="s">
        <v>4754</v>
      </c>
      <c r="J2" s="25"/>
      <c r="K2" s="25"/>
      <c r="L2" s="25"/>
      <c r="M2" s="25"/>
      <c r="N2" s="465" t="s">
        <v>4752</v>
      </c>
      <c r="O2" s="185" t="s">
        <v>4755</v>
      </c>
      <c r="P2" s="25"/>
      <c r="Q2" s="25"/>
      <c r="R2" s="25"/>
      <c r="AG2" s="466" t="s">
        <v>4756</v>
      </c>
      <c r="AH2" s="467" t="s">
        <v>4757</v>
      </c>
      <c r="AI2" s="468"/>
      <c r="AJ2" s="468"/>
      <c r="AK2" s="467"/>
      <c r="AL2" s="469"/>
      <c r="AM2" s="469"/>
      <c r="AN2" s="469"/>
      <c r="AO2" s="469"/>
      <c r="AP2" s="470"/>
      <c r="AQ2" s="470"/>
      <c r="AR2" s="470"/>
      <c r="AS2" s="470"/>
    </row>
    <row r="3" spans="1:45" ht="12" customHeight="1" x14ac:dyDescent="0.2">
      <c r="A3" s="471" t="s">
        <v>4758</v>
      </c>
      <c r="B3" s="472" t="s">
        <v>4759</v>
      </c>
      <c r="C3" s="468" t="s">
        <v>69</v>
      </c>
      <c r="D3" s="473" t="s">
        <v>73</v>
      </c>
      <c r="E3" s="473" t="s">
        <v>74</v>
      </c>
      <c r="F3" s="474" t="s">
        <v>4760</v>
      </c>
      <c r="G3" s="314"/>
      <c r="H3" s="472" t="s">
        <v>4759</v>
      </c>
      <c r="I3" s="475" t="s">
        <v>69</v>
      </c>
      <c r="J3" s="473" t="s">
        <v>73</v>
      </c>
      <c r="K3" s="473" t="s">
        <v>74</v>
      </c>
      <c r="L3" s="474" t="s">
        <v>4760</v>
      </c>
      <c r="M3" s="25"/>
      <c r="N3" s="472" t="s">
        <v>4759</v>
      </c>
      <c r="O3" s="475" t="s">
        <v>69</v>
      </c>
      <c r="P3" s="473" t="s">
        <v>73</v>
      </c>
      <c r="Q3" s="473" t="s">
        <v>74</v>
      </c>
      <c r="R3" s="474" t="s">
        <v>4760</v>
      </c>
      <c r="AG3" s="476" t="s">
        <v>4761</v>
      </c>
      <c r="AH3" s="468">
        <v>2007</v>
      </c>
      <c r="AI3" s="471">
        <v>2008</v>
      </c>
      <c r="AJ3" s="471">
        <v>2009</v>
      </c>
      <c r="AK3" s="468" t="s">
        <v>4762</v>
      </c>
      <c r="AL3" s="468" t="s">
        <v>4763</v>
      </c>
      <c r="AM3" s="471" t="s">
        <v>1739</v>
      </c>
      <c r="AN3" s="477" t="s">
        <v>1730</v>
      </c>
      <c r="AO3" s="477" t="s">
        <v>4764</v>
      </c>
      <c r="AP3" s="477" t="s">
        <v>4765</v>
      </c>
      <c r="AQ3" s="477" t="s">
        <v>4766</v>
      </c>
      <c r="AR3" s="477">
        <v>2017</v>
      </c>
      <c r="AS3" s="477">
        <v>2018</v>
      </c>
    </row>
    <row r="4" spans="1:45" ht="11.25" customHeight="1" x14ac:dyDescent="0.2">
      <c r="A4" s="478" t="s">
        <v>4767</v>
      </c>
      <c r="B4" s="479">
        <v>139</v>
      </c>
      <c r="C4" s="480">
        <v>34.5</v>
      </c>
      <c r="D4" s="481"/>
      <c r="E4" s="481"/>
      <c r="F4" s="482">
        <v>10.23</v>
      </c>
      <c r="G4" s="316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AG4" s="51">
        <v>64</v>
      </c>
      <c r="AH4" s="483">
        <v>0</v>
      </c>
      <c r="AI4" s="484">
        <v>0</v>
      </c>
      <c r="AJ4" s="485">
        <v>0</v>
      </c>
      <c r="AK4" s="483">
        <v>0</v>
      </c>
      <c r="AL4" s="486">
        <v>0</v>
      </c>
      <c r="AM4" s="487">
        <v>0</v>
      </c>
      <c r="AN4" s="488">
        <v>0</v>
      </c>
      <c r="AO4" s="489">
        <v>0</v>
      </c>
      <c r="AP4" s="490">
        <v>0</v>
      </c>
      <c r="AQ4" s="491">
        <v>0</v>
      </c>
      <c r="AR4" s="491">
        <v>0</v>
      </c>
      <c r="AS4" s="492"/>
    </row>
    <row r="5" spans="1:45" ht="11.25" customHeight="1" x14ac:dyDescent="0.2">
      <c r="A5" s="493" t="s">
        <v>4768</v>
      </c>
      <c r="B5" s="494">
        <v>136</v>
      </c>
      <c r="C5" s="495">
        <v>34.9</v>
      </c>
      <c r="D5" s="496">
        <v>44.54</v>
      </c>
      <c r="E5" s="496">
        <v>2.97</v>
      </c>
      <c r="F5" s="496">
        <v>10.210000000000001</v>
      </c>
      <c r="G5" s="316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AG5" s="51">
        <v>63</v>
      </c>
      <c r="AH5" s="486">
        <v>0</v>
      </c>
      <c r="AI5" s="485">
        <v>0</v>
      </c>
      <c r="AJ5" s="485">
        <v>0</v>
      </c>
      <c r="AK5" s="486">
        <v>0</v>
      </c>
      <c r="AL5" s="486">
        <v>0</v>
      </c>
      <c r="AM5" s="488">
        <v>0</v>
      </c>
      <c r="AN5" s="488">
        <v>0</v>
      </c>
      <c r="AO5" s="489">
        <v>0</v>
      </c>
      <c r="AP5" s="487">
        <v>0</v>
      </c>
      <c r="AQ5" s="487">
        <v>0</v>
      </c>
      <c r="AR5" s="497">
        <v>1</v>
      </c>
      <c r="AS5" s="497"/>
    </row>
    <row r="6" spans="1:45" ht="11.25" customHeight="1" x14ac:dyDescent="0.2">
      <c r="A6" s="498" t="s">
        <v>4769</v>
      </c>
      <c r="B6" s="499">
        <v>136</v>
      </c>
      <c r="C6" s="500">
        <v>35.200000000000003</v>
      </c>
      <c r="D6" s="501">
        <v>43.72</v>
      </c>
      <c r="E6" s="501">
        <v>3.13</v>
      </c>
      <c r="F6" s="492">
        <v>10.15</v>
      </c>
      <c r="G6" s="316"/>
      <c r="H6" s="63"/>
      <c r="I6" s="25"/>
      <c r="J6" s="25"/>
      <c r="K6" s="25"/>
      <c r="L6" s="25"/>
      <c r="M6" s="25"/>
      <c r="N6" s="25"/>
      <c r="O6" s="25"/>
      <c r="P6" s="25"/>
      <c r="Q6" s="25"/>
      <c r="R6" s="25"/>
      <c r="AG6" s="51">
        <v>62</v>
      </c>
      <c r="AH6" s="483">
        <v>0</v>
      </c>
      <c r="AI6" s="485">
        <v>0</v>
      </c>
      <c r="AJ6" s="484">
        <v>0</v>
      </c>
      <c r="AK6" s="486">
        <v>0</v>
      </c>
      <c r="AL6" s="483">
        <v>0</v>
      </c>
      <c r="AM6" s="488">
        <v>0</v>
      </c>
      <c r="AN6" s="488">
        <v>0</v>
      </c>
      <c r="AO6" s="502">
        <v>0</v>
      </c>
      <c r="AP6" s="487">
        <v>0</v>
      </c>
      <c r="AQ6" s="497">
        <v>1</v>
      </c>
      <c r="AR6" s="497">
        <v>2</v>
      </c>
      <c r="AS6" s="487"/>
    </row>
    <row r="7" spans="1:45" ht="11.25" customHeight="1" x14ac:dyDescent="0.2">
      <c r="A7" s="493" t="s">
        <v>4770</v>
      </c>
      <c r="B7" s="494">
        <v>135</v>
      </c>
      <c r="C7" s="495">
        <v>35.200000000000003</v>
      </c>
      <c r="D7" s="496">
        <v>44.41</v>
      </c>
      <c r="E7" s="496">
        <v>3.09</v>
      </c>
      <c r="F7" s="496">
        <v>10.06</v>
      </c>
      <c r="G7" s="316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AG7" s="51">
        <v>61</v>
      </c>
      <c r="AH7" s="483">
        <v>0</v>
      </c>
      <c r="AI7" s="484">
        <v>0</v>
      </c>
      <c r="AJ7" s="484">
        <v>0</v>
      </c>
      <c r="AK7" s="483">
        <v>0</v>
      </c>
      <c r="AL7" s="483">
        <v>0</v>
      </c>
      <c r="AM7" s="488">
        <v>0</v>
      </c>
      <c r="AN7" s="487">
        <v>0</v>
      </c>
      <c r="AO7" s="502">
        <v>0</v>
      </c>
      <c r="AP7" s="497">
        <v>1</v>
      </c>
      <c r="AQ7" s="497">
        <v>2</v>
      </c>
      <c r="AR7" s="487">
        <v>4</v>
      </c>
      <c r="AS7" s="487"/>
    </row>
    <row r="8" spans="1:45" ht="11.25" customHeight="1" x14ac:dyDescent="0.2">
      <c r="A8" s="493" t="s">
        <v>4771</v>
      </c>
      <c r="B8" s="494">
        <v>135</v>
      </c>
      <c r="C8" s="495">
        <v>35.299999999999997</v>
      </c>
      <c r="D8" s="496">
        <v>45.89</v>
      </c>
      <c r="E8" s="496">
        <v>3.02</v>
      </c>
      <c r="F8" s="496">
        <v>9.92</v>
      </c>
      <c r="G8" s="316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AG8" s="51">
        <v>60</v>
      </c>
      <c r="AH8" s="486">
        <v>0</v>
      </c>
      <c r="AI8" s="484">
        <v>0</v>
      </c>
      <c r="AJ8" s="485">
        <v>0</v>
      </c>
      <c r="AK8" s="483">
        <v>0</v>
      </c>
      <c r="AL8" s="483">
        <v>0</v>
      </c>
      <c r="AM8" s="487">
        <v>0</v>
      </c>
      <c r="AN8" s="502">
        <v>1</v>
      </c>
      <c r="AO8" s="503">
        <v>1</v>
      </c>
      <c r="AP8" s="497">
        <v>2</v>
      </c>
      <c r="AQ8" s="487">
        <v>4</v>
      </c>
      <c r="AR8" s="487">
        <v>0</v>
      </c>
      <c r="AS8" s="497"/>
    </row>
    <row r="9" spans="1:45" ht="11.25" customHeight="1" x14ac:dyDescent="0.2">
      <c r="A9" s="493" t="s">
        <v>4772</v>
      </c>
      <c r="B9" s="494">
        <v>135</v>
      </c>
      <c r="C9" s="495">
        <v>35.4</v>
      </c>
      <c r="D9" s="496">
        <v>46.49</v>
      </c>
      <c r="E9" s="496">
        <v>3.06</v>
      </c>
      <c r="F9" s="496">
        <v>9.18</v>
      </c>
      <c r="G9" s="316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AG9" s="504">
        <v>59</v>
      </c>
      <c r="AH9" s="505">
        <v>0</v>
      </c>
      <c r="AI9" s="506">
        <v>0</v>
      </c>
      <c r="AJ9" s="506">
        <v>0</v>
      </c>
      <c r="AK9" s="507">
        <v>0</v>
      </c>
      <c r="AL9" s="505">
        <v>0</v>
      </c>
      <c r="AM9" s="491">
        <v>1</v>
      </c>
      <c r="AN9" s="508">
        <v>1</v>
      </c>
      <c r="AO9" s="508">
        <v>2</v>
      </c>
      <c r="AP9" s="491">
        <v>4</v>
      </c>
      <c r="AQ9" s="491">
        <v>0</v>
      </c>
      <c r="AR9" s="492">
        <v>1</v>
      </c>
      <c r="AS9" s="491"/>
    </row>
    <row r="10" spans="1:45" ht="11.25" customHeight="1" x14ac:dyDescent="0.2">
      <c r="A10" s="493" t="s">
        <v>4773</v>
      </c>
      <c r="B10" s="494">
        <v>133</v>
      </c>
      <c r="C10" s="495">
        <v>35.4</v>
      </c>
      <c r="D10" s="496">
        <v>42.8</v>
      </c>
      <c r="E10" s="496">
        <v>3.53</v>
      </c>
      <c r="F10" s="496">
        <v>10.52</v>
      </c>
      <c r="G10" s="316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AG10" s="51">
        <v>58</v>
      </c>
      <c r="AH10" s="483">
        <v>0</v>
      </c>
      <c r="AI10" s="485">
        <v>0</v>
      </c>
      <c r="AJ10" s="485">
        <v>0</v>
      </c>
      <c r="AK10" s="486">
        <v>0</v>
      </c>
      <c r="AL10" s="486">
        <v>1</v>
      </c>
      <c r="AM10" s="497">
        <v>1</v>
      </c>
      <c r="AN10" s="503">
        <v>2</v>
      </c>
      <c r="AO10" s="502">
        <v>4</v>
      </c>
      <c r="AP10" s="487">
        <v>0</v>
      </c>
      <c r="AQ10" s="497">
        <v>1</v>
      </c>
      <c r="AR10" s="487">
        <v>1</v>
      </c>
      <c r="AS10" s="497"/>
    </row>
    <row r="11" spans="1:45" ht="11.25" customHeight="1" x14ac:dyDescent="0.2">
      <c r="A11" s="493" t="s">
        <v>4774</v>
      </c>
      <c r="B11" s="494">
        <v>132</v>
      </c>
      <c r="C11" s="495">
        <v>35.5</v>
      </c>
      <c r="D11" s="496">
        <v>43.96</v>
      </c>
      <c r="E11" s="496">
        <v>3.32</v>
      </c>
      <c r="F11" s="496">
        <v>10.67</v>
      </c>
      <c r="G11" s="316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AG11" s="51">
        <v>57</v>
      </c>
      <c r="AH11" s="483">
        <v>0</v>
      </c>
      <c r="AI11" s="485">
        <v>0</v>
      </c>
      <c r="AJ11" s="484">
        <v>0</v>
      </c>
      <c r="AK11" s="486">
        <v>1</v>
      </c>
      <c r="AL11" s="51">
        <v>1</v>
      </c>
      <c r="AM11" s="497">
        <v>2</v>
      </c>
      <c r="AN11" s="502">
        <v>4</v>
      </c>
      <c r="AO11" s="502">
        <v>1</v>
      </c>
      <c r="AP11" s="497">
        <v>1</v>
      </c>
      <c r="AQ11" s="487">
        <v>1</v>
      </c>
      <c r="AR11" s="497">
        <v>1</v>
      </c>
      <c r="AS11" s="497"/>
    </row>
    <row r="12" spans="1:45" ht="11.25" customHeight="1" x14ac:dyDescent="0.2">
      <c r="A12" s="493" t="s">
        <v>4775</v>
      </c>
      <c r="B12" s="494">
        <v>132</v>
      </c>
      <c r="C12" s="495">
        <v>35.6</v>
      </c>
      <c r="D12" s="496">
        <v>44.88</v>
      </c>
      <c r="E12" s="496">
        <v>3.23</v>
      </c>
      <c r="F12" s="496">
        <v>10.85</v>
      </c>
      <c r="G12" s="316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AG12" s="51">
        <v>56</v>
      </c>
      <c r="AH12" s="483">
        <v>0</v>
      </c>
      <c r="AI12" s="484">
        <v>0</v>
      </c>
      <c r="AJ12" s="484">
        <v>1</v>
      </c>
      <c r="AK12" s="51">
        <v>1</v>
      </c>
      <c r="AL12" s="51">
        <v>2</v>
      </c>
      <c r="AM12" s="487">
        <v>4</v>
      </c>
      <c r="AN12" s="502">
        <v>1</v>
      </c>
      <c r="AO12" s="503">
        <v>0</v>
      </c>
      <c r="AP12" s="487">
        <v>1</v>
      </c>
      <c r="AQ12" s="497">
        <v>1</v>
      </c>
      <c r="AR12" s="497">
        <v>0</v>
      </c>
      <c r="AS12" s="497"/>
    </row>
    <row r="13" spans="1:45" ht="11.25" customHeight="1" x14ac:dyDescent="0.2">
      <c r="A13" s="493" t="s">
        <v>4776</v>
      </c>
      <c r="B13" s="494">
        <v>131</v>
      </c>
      <c r="C13" s="495">
        <v>35.6</v>
      </c>
      <c r="D13" s="496">
        <v>43.72</v>
      </c>
      <c r="E13" s="496">
        <v>3.17</v>
      </c>
      <c r="F13" s="496">
        <v>10.5</v>
      </c>
      <c r="G13" s="316"/>
      <c r="H13" s="492">
        <v>3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AG13" s="509">
        <v>55</v>
      </c>
      <c r="AH13" s="510">
        <v>0</v>
      </c>
      <c r="AI13" s="511">
        <v>1</v>
      </c>
      <c r="AJ13" s="512">
        <v>1</v>
      </c>
      <c r="AK13" s="509">
        <v>2</v>
      </c>
      <c r="AL13" s="510">
        <v>3</v>
      </c>
      <c r="AM13" s="513">
        <v>0</v>
      </c>
      <c r="AN13" s="514">
        <v>0</v>
      </c>
      <c r="AO13" s="515">
        <v>1</v>
      </c>
      <c r="AP13" s="516">
        <v>1</v>
      </c>
      <c r="AQ13" s="516">
        <v>0</v>
      </c>
      <c r="AR13" s="516">
        <v>4</v>
      </c>
      <c r="AS13" s="516"/>
    </row>
    <row r="14" spans="1:45" ht="11.25" customHeight="1" x14ac:dyDescent="0.2">
      <c r="A14" s="493" t="s">
        <v>4777</v>
      </c>
      <c r="B14" s="494">
        <v>126</v>
      </c>
      <c r="C14" s="495">
        <v>35.799999999999997</v>
      </c>
      <c r="D14" s="496">
        <v>37.58</v>
      </c>
      <c r="E14" s="496">
        <v>3.68</v>
      </c>
      <c r="F14" s="496">
        <v>10.36</v>
      </c>
      <c r="G14" s="316"/>
      <c r="H14" s="492">
        <v>3</v>
      </c>
      <c r="I14" s="517"/>
      <c r="J14" s="518"/>
      <c r="K14" s="25"/>
      <c r="L14" s="25"/>
      <c r="M14" s="25"/>
      <c r="N14" s="25"/>
      <c r="O14" s="25"/>
      <c r="P14" s="25"/>
      <c r="Q14" s="25"/>
      <c r="R14" s="25"/>
      <c r="AG14" s="504">
        <v>54</v>
      </c>
      <c r="AH14" s="505">
        <v>1</v>
      </c>
      <c r="AI14" s="519">
        <v>1</v>
      </c>
      <c r="AJ14" s="519">
        <v>2</v>
      </c>
      <c r="AK14" s="505">
        <v>4</v>
      </c>
      <c r="AL14" s="505">
        <v>1</v>
      </c>
      <c r="AM14" s="492">
        <v>1</v>
      </c>
      <c r="AN14" s="520">
        <v>1</v>
      </c>
      <c r="AO14" s="508">
        <v>1</v>
      </c>
      <c r="AP14" s="497">
        <v>0</v>
      </c>
      <c r="AQ14" s="497">
        <v>4</v>
      </c>
      <c r="AR14" s="497">
        <v>3</v>
      </c>
      <c r="AS14" s="497"/>
    </row>
    <row r="15" spans="1:45" ht="11.25" customHeight="1" x14ac:dyDescent="0.2">
      <c r="A15" s="493" t="s">
        <v>4778</v>
      </c>
      <c r="B15" s="494">
        <v>128</v>
      </c>
      <c r="C15" s="495">
        <v>35.9</v>
      </c>
      <c r="D15" s="496">
        <v>35.58</v>
      </c>
      <c r="E15" s="496">
        <v>3.94</v>
      </c>
      <c r="F15" s="496">
        <v>9.91</v>
      </c>
      <c r="G15" s="316"/>
      <c r="H15" s="492">
        <v>25</v>
      </c>
      <c r="I15" s="517" t="s">
        <v>4779</v>
      </c>
      <c r="J15" s="25"/>
      <c r="K15" s="25"/>
      <c r="L15" s="25"/>
      <c r="M15" s="25"/>
      <c r="N15" s="25"/>
      <c r="O15" s="25"/>
      <c r="P15" s="25"/>
      <c r="Q15" s="25"/>
      <c r="R15" s="25"/>
      <c r="AG15" s="51">
        <v>53</v>
      </c>
      <c r="AH15" s="51">
        <v>1</v>
      </c>
      <c r="AI15" s="521">
        <v>2</v>
      </c>
      <c r="AJ15" s="484">
        <v>3</v>
      </c>
      <c r="AK15" s="486">
        <v>0</v>
      </c>
      <c r="AL15" s="51">
        <v>1</v>
      </c>
      <c r="AM15" s="487">
        <v>1</v>
      </c>
      <c r="AN15" s="503">
        <v>1</v>
      </c>
      <c r="AO15" s="503">
        <v>0</v>
      </c>
      <c r="AP15" s="497">
        <v>4</v>
      </c>
      <c r="AQ15" s="497">
        <v>2</v>
      </c>
      <c r="AR15" s="497">
        <v>0</v>
      </c>
      <c r="AS15" s="497"/>
    </row>
    <row r="16" spans="1:45" ht="11.25" customHeight="1" x14ac:dyDescent="0.2">
      <c r="A16" s="493" t="s">
        <v>4780</v>
      </c>
      <c r="B16" s="494">
        <v>128</v>
      </c>
      <c r="C16" s="495">
        <v>35.9</v>
      </c>
      <c r="D16" s="496">
        <v>35.71</v>
      </c>
      <c r="E16" s="496">
        <v>3.92</v>
      </c>
      <c r="F16" s="496">
        <v>9.59</v>
      </c>
      <c r="G16" s="316"/>
      <c r="H16" s="522">
        <v>25</v>
      </c>
      <c r="I16" s="25" t="s">
        <v>4781</v>
      </c>
      <c r="J16" s="316"/>
      <c r="K16" s="316"/>
      <c r="L16" s="316"/>
      <c r="M16" s="25"/>
      <c r="N16" s="25"/>
      <c r="O16" s="25"/>
      <c r="P16" s="25"/>
      <c r="Q16" s="25"/>
      <c r="R16" s="25"/>
      <c r="AG16" s="51">
        <v>52</v>
      </c>
      <c r="AH16" s="51">
        <v>2</v>
      </c>
      <c r="AI16" s="484">
        <v>4</v>
      </c>
      <c r="AJ16" s="484">
        <v>1</v>
      </c>
      <c r="AK16" s="51">
        <v>1</v>
      </c>
      <c r="AL16" s="486">
        <v>1</v>
      </c>
      <c r="AM16" s="497">
        <v>1</v>
      </c>
      <c r="AN16" s="503">
        <v>0</v>
      </c>
      <c r="AO16" s="503">
        <v>4</v>
      </c>
      <c r="AP16" s="497">
        <v>2</v>
      </c>
      <c r="AQ16" s="497">
        <v>1</v>
      </c>
      <c r="AR16" s="497">
        <v>1</v>
      </c>
      <c r="AS16" s="497"/>
    </row>
    <row r="17" spans="1:45" ht="11.25" customHeight="1" x14ac:dyDescent="0.2">
      <c r="A17" s="523" t="s">
        <v>4782</v>
      </c>
      <c r="B17" s="524">
        <v>125</v>
      </c>
      <c r="C17" s="525">
        <v>36.1</v>
      </c>
      <c r="D17" s="526">
        <v>32.75</v>
      </c>
      <c r="E17" s="526">
        <v>4.57</v>
      </c>
      <c r="F17" s="526">
        <v>9.3000000000000007</v>
      </c>
      <c r="G17" s="316"/>
      <c r="H17" s="527">
        <v>28</v>
      </c>
      <c r="I17" s="528" t="s">
        <v>4783</v>
      </c>
      <c r="J17" s="316"/>
      <c r="K17" s="316"/>
      <c r="L17" s="316"/>
      <c r="M17" s="25"/>
      <c r="N17" s="25"/>
      <c r="O17" s="25"/>
      <c r="P17" s="25"/>
      <c r="Q17" s="25"/>
      <c r="R17" s="25"/>
      <c r="AG17" s="51">
        <v>51</v>
      </c>
      <c r="AH17" s="486">
        <v>3</v>
      </c>
      <c r="AI17" s="484">
        <v>0</v>
      </c>
      <c r="AJ17" s="521">
        <v>2</v>
      </c>
      <c r="AK17" s="486">
        <v>1</v>
      </c>
      <c r="AL17" s="51">
        <v>1</v>
      </c>
      <c r="AM17" s="497">
        <v>0</v>
      </c>
      <c r="AN17" s="503">
        <v>4</v>
      </c>
      <c r="AO17" s="503">
        <v>2</v>
      </c>
      <c r="AP17" s="497">
        <v>1</v>
      </c>
      <c r="AQ17" s="497">
        <v>1</v>
      </c>
      <c r="AR17" s="497">
        <v>2</v>
      </c>
      <c r="AS17" s="497"/>
    </row>
    <row r="18" spans="1:45" ht="11.25" customHeight="1" x14ac:dyDescent="0.2">
      <c r="A18" s="523" t="s">
        <v>4784</v>
      </c>
      <c r="B18" s="524">
        <v>120</v>
      </c>
      <c r="C18" s="525">
        <v>36.4</v>
      </c>
      <c r="D18" s="526">
        <v>29.8</v>
      </c>
      <c r="E18" s="526">
        <v>4.93</v>
      </c>
      <c r="F18" s="526">
        <v>8.77</v>
      </c>
      <c r="G18" s="316"/>
      <c r="H18" s="529">
        <v>29</v>
      </c>
      <c r="I18" s="64" t="s">
        <v>4785</v>
      </c>
      <c r="J18" s="316"/>
      <c r="K18" s="316"/>
      <c r="L18" s="316"/>
      <c r="M18" s="25"/>
      <c r="N18" s="25"/>
      <c r="O18" s="25"/>
      <c r="P18" s="25"/>
      <c r="Q18" s="25"/>
      <c r="R18" s="25"/>
      <c r="AG18" s="509">
        <v>50</v>
      </c>
      <c r="AH18" s="510">
        <v>1</v>
      </c>
      <c r="AI18" s="512">
        <v>3</v>
      </c>
      <c r="AJ18" s="511">
        <v>1</v>
      </c>
      <c r="AK18" s="509">
        <v>1</v>
      </c>
      <c r="AL18" s="509">
        <v>0</v>
      </c>
      <c r="AM18" s="516">
        <v>4</v>
      </c>
      <c r="AN18" s="514">
        <v>2</v>
      </c>
      <c r="AO18" s="514">
        <v>0</v>
      </c>
      <c r="AP18" s="497">
        <v>1</v>
      </c>
      <c r="AQ18" s="497">
        <v>2</v>
      </c>
      <c r="AR18" s="497">
        <v>6</v>
      </c>
      <c r="AS18" s="497"/>
    </row>
    <row r="19" spans="1:45" ht="11.25" customHeight="1" x14ac:dyDescent="0.2">
      <c r="A19" s="523" t="s">
        <v>4786</v>
      </c>
      <c r="B19" s="524">
        <v>116</v>
      </c>
      <c r="C19" s="525">
        <v>36.4</v>
      </c>
      <c r="D19" s="526">
        <v>32.299999999999997</v>
      </c>
      <c r="E19" s="526">
        <v>4.3600000000000003</v>
      </c>
      <c r="F19" s="526">
        <v>8.74</v>
      </c>
      <c r="G19" s="316"/>
      <c r="H19" s="530">
        <v>27</v>
      </c>
      <c r="I19" s="64" t="s">
        <v>4787</v>
      </c>
      <c r="J19" s="316"/>
      <c r="K19" s="316"/>
      <c r="L19" s="316"/>
      <c r="M19" s="25"/>
      <c r="N19" s="25"/>
      <c r="O19" s="25"/>
      <c r="P19" s="25"/>
      <c r="Q19" s="25"/>
      <c r="R19" s="25"/>
      <c r="AG19" s="504">
        <v>49</v>
      </c>
      <c r="AH19" s="504">
        <v>3</v>
      </c>
      <c r="AI19" s="531">
        <v>1</v>
      </c>
      <c r="AJ19" s="519">
        <v>1</v>
      </c>
      <c r="AK19" s="504">
        <v>0</v>
      </c>
      <c r="AL19" s="504">
        <v>4</v>
      </c>
      <c r="AM19" s="492">
        <v>3</v>
      </c>
      <c r="AN19" s="508">
        <v>0</v>
      </c>
      <c r="AO19" s="508">
        <v>1</v>
      </c>
      <c r="AP19" s="492">
        <v>2</v>
      </c>
      <c r="AQ19" s="492">
        <v>6</v>
      </c>
      <c r="AR19" s="492">
        <v>1</v>
      </c>
      <c r="AS19" s="491"/>
    </row>
    <row r="20" spans="1:45" ht="11.25" customHeight="1" x14ac:dyDescent="0.2">
      <c r="A20" s="523" t="s">
        <v>4788</v>
      </c>
      <c r="B20" s="524">
        <v>112</v>
      </c>
      <c r="C20" s="525">
        <v>36.700000000000003</v>
      </c>
      <c r="D20" s="526">
        <v>35.82</v>
      </c>
      <c r="E20" s="526">
        <v>3.79</v>
      </c>
      <c r="F20" s="526">
        <v>8.6300000000000008</v>
      </c>
      <c r="G20" s="316"/>
      <c r="H20" s="530">
        <v>27</v>
      </c>
      <c r="I20" s="64" t="s">
        <v>4789</v>
      </c>
      <c r="J20" s="316"/>
      <c r="K20" s="316"/>
      <c r="L20" s="316"/>
      <c r="M20" s="25"/>
      <c r="N20" s="25"/>
      <c r="O20" s="25"/>
      <c r="P20" s="25"/>
      <c r="Q20" s="25"/>
      <c r="R20" s="25"/>
      <c r="AG20" s="51">
        <v>48</v>
      </c>
      <c r="AH20" s="486">
        <v>1</v>
      </c>
      <c r="AI20" s="521">
        <v>1</v>
      </c>
      <c r="AJ20" s="521">
        <v>0</v>
      </c>
      <c r="AK20" s="51">
        <v>4</v>
      </c>
      <c r="AL20" s="51">
        <v>3</v>
      </c>
      <c r="AM20" s="497">
        <v>1</v>
      </c>
      <c r="AN20" s="503">
        <v>3</v>
      </c>
      <c r="AO20" s="503">
        <v>2</v>
      </c>
      <c r="AP20" s="497">
        <v>6</v>
      </c>
      <c r="AQ20" s="497">
        <v>1</v>
      </c>
      <c r="AR20" s="487">
        <v>4</v>
      </c>
      <c r="AS20" s="497"/>
    </row>
    <row r="21" spans="1:45" ht="11.25" customHeight="1" x14ac:dyDescent="0.2">
      <c r="A21" s="523" t="s">
        <v>4790</v>
      </c>
      <c r="B21" s="524">
        <v>109</v>
      </c>
      <c r="C21" s="525">
        <v>36.799999999999997</v>
      </c>
      <c r="D21" s="526">
        <v>36.520000000000003</v>
      </c>
      <c r="E21" s="526">
        <v>3.66</v>
      </c>
      <c r="F21" s="526">
        <v>8.68</v>
      </c>
      <c r="G21" s="316"/>
      <c r="H21" s="532">
        <v>70</v>
      </c>
      <c r="I21" s="533">
        <v>17.899999999999999</v>
      </c>
      <c r="J21" s="534"/>
      <c r="K21" s="534"/>
      <c r="L21" s="534"/>
      <c r="M21" s="25"/>
      <c r="N21" s="25"/>
      <c r="O21" s="25"/>
      <c r="P21" s="25"/>
      <c r="Q21" s="25"/>
      <c r="R21" s="25"/>
      <c r="AG21" s="51">
        <v>47</v>
      </c>
      <c r="AH21" s="51">
        <v>1</v>
      </c>
      <c r="AI21" s="521">
        <v>0</v>
      </c>
      <c r="AJ21" s="521">
        <v>4</v>
      </c>
      <c r="AK21" s="51">
        <v>3</v>
      </c>
      <c r="AL21" s="51">
        <v>1</v>
      </c>
      <c r="AM21" s="497">
        <v>3</v>
      </c>
      <c r="AN21" s="503">
        <v>1</v>
      </c>
      <c r="AO21" s="503">
        <v>6</v>
      </c>
      <c r="AP21" s="497">
        <v>1</v>
      </c>
      <c r="AQ21" s="487">
        <v>4</v>
      </c>
      <c r="AR21" s="497">
        <v>3</v>
      </c>
      <c r="AS21" s="497"/>
    </row>
    <row r="22" spans="1:45" ht="11.25" customHeight="1" x14ac:dyDescent="0.2">
      <c r="A22" s="523" t="s">
        <v>4791</v>
      </c>
      <c r="B22" s="524">
        <v>109</v>
      </c>
      <c r="C22" s="525">
        <v>36.9</v>
      </c>
      <c r="D22" s="526">
        <v>36.799999999999997</v>
      </c>
      <c r="E22" s="526">
        <v>3.64</v>
      </c>
      <c r="F22" s="526">
        <v>8.35</v>
      </c>
      <c r="G22" s="316"/>
      <c r="H22" s="532">
        <v>69</v>
      </c>
      <c r="I22" s="533">
        <v>18</v>
      </c>
      <c r="J22" s="535">
        <v>31.68</v>
      </c>
      <c r="K22" s="536">
        <v>3.8</v>
      </c>
      <c r="L22" s="534"/>
      <c r="M22" s="25"/>
      <c r="N22" s="25"/>
      <c r="O22" s="25"/>
      <c r="P22" s="25"/>
      <c r="Q22" s="25"/>
      <c r="R22" s="25"/>
      <c r="AG22" s="51">
        <v>46</v>
      </c>
      <c r="AH22" s="51">
        <v>0</v>
      </c>
      <c r="AI22" s="521">
        <v>4</v>
      </c>
      <c r="AJ22" s="521">
        <v>2</v>
      </c>
      <c r="AK22" s="51">
        <v>1</v>
      </c>
      <c r="AL22" s="51">
        <v>3</v>
      </c>
      <c r="AM22" s="497">
        <v>1</v>
      </c>
      <c r="AN22" s="503">
        <v>6</v>
      </c>
      <c r="AO22" s="503">
        <v>1</v>
      </c>
      <c r="AP22" s="487">
        <v>4</v>
      </c>
      <c r="AQ22" s="497">
        <v>3</v>
      </c>
      <c r="AR22" s="497">
        <v>7</v>
      </c>
      <c r="AS22" s="487"/>
    </row>
    <row r="23" spans="1:45" ht="11.25" customHeight="1" x14ac:dyDescent="0.2">
      <c r="A23" s="523" t="s">
        <v>4792</v>
      </c>
      <c r="B23" s="524">
        <v>109</v>
      </c>
      <c r="C23" s="525">
        <v>36.9</v>
      </c>
      <c r="D23" s="526">
        <v>39.5</v>
      </c>
      <c r="E23" s="526">
        <v>3.39</v>
      </c>
      <c r="F23" s="526">
        <v>8.3699999999999992</v>
      </c>
      <c r="G23" s="316"/>
      <c r="H23" s="537">
        <v>70</v>
      </c>
      <c r="I23" s="525">
        <v>18</v>
      </c>
      <c r="J23" s="538">
        <v>33.76</v>
      </c>
      <c r="K23" s="526">
        <v>3.5</v>
      </c>
      <c r="L23" s="534"/>
      <c r="M23" s="25"/>
      <c r="N23" s="25"/>
      <c r="O23" s="25"/>
      <c r="P23" s="25"/>
      <c r="Q23" s="25"/>
      <c r="R23" s="25"/>
      <c r="AG23" s="509">
        <v>45</v>
      </c>
      <c r="AH23" s="509">
        <v>5</v>
      </c>
      <c r="AI23" s="512">
        <v>3</v>
      </c>
      <c r="AJ23" s="512">
        <v>1</v>
      </c>
      <c r="AK23" s="509">
        <v>3</v>
      </c>
      <c r="AL23" s="509">
        <v>1</v>
      </c>
      <c r="AM23" s="516">
        <v>6</v>
      </c>
      <c r="AN23" s="514">
        <v>2</v>
      </c>
      <c r="AO23" s="515">
        <v>4</v>
      </c>
      <c r="AP23" s="516">
        <v>3</v>
      </c>
      <c r="AQ23" s="516">
        <v>8</v>
      </c>
      <c r="AR23" s="513">
        <v>7</v>
      </c>
      <c r="AS23" s="513"/>
    </row>
    <row r="24" spans="1:45" ht="11.25" customHeight="1" x14ac:dyDescent="0.2">
      <c r="A24" s="523" t="s">
        <v>4793</v>
      </c>
      <c r="B24" s="524">
        <v>107</v>
      </c>
      <c r="C24" s="525">
        <v>37</v>
      </c>
      <c r="D24" s="526">
        <v>40.630000000000003</v>
      </c>
      <c r="E24" s="526">
        <v>3.3</v>
      </c>
      <c r="F24" s="526">
        <v>7.79</v>
      </c>
      <c r="G24" s="316"/>
      <c r="H24" s="539">
        <v>70</v>
      </c>
      <c r="I24" s="480">
        <v>18.100000000000001</v>
      </c>
      <c r="J24" s="540">
        <v>34.49</v>
      </c>
      <c r="K24" s="482">
        <v>3.45</v>
      </c>
      <c r="L24" s="534"/>
      <c r="M24" s="25"/>
      <c r="N24" s="25"/>
      <c r="O24" s="25"/>
      <c r="P24" s="25"/>
      <c r="Q24" s="25"/>
      <c r="R24" s="25"/>
      <c r="AG24" s="504">
        <v>44</v>
      </c>
      <c r="AH24" s="504">
        <v>1</v>
      </c>
      <c r="AI24" s="519">
        <v>1</v>
      </c>
      <c r="AJ24" s="519">
        <v>3</v>
      </c>
      <c r="AK24" s="504">
        <v>1</v>
      </c>
      <c r="AL24" s="504">
        <v>6</v>
      </c>
      <c r="AM24" s="492">
        <v>2</v>
      </c>
      <c r="AN24" s="520">
        <v>3</v>
      </c>
      <c r="AO24" s="508">
        <v>3</v>
      </c>
      <c r="AP24" s="497">
        <v>8</v>
      </c>
      <c r="AQ24" s="487">
        <v>7</v>
      </c>
      <c r="AR24" s="487">
        <v>4</v>
      </c>
      <c r="AS24" s="487"/>
    </row>
    <row r="25" spans="1:45" ht="11.25" customHeight="1" x14ac:dyDescent="0.2">
      <c r="A25" s="523" t="s">
        <v>4794</v>
      </c>
      <c r="B25" s="524">
        <v>104</v>
      </c>
      <c r="C25" s="525">
        <v>37.1</v>
      </c>
      <c r="D25" s="526">
        <v>42.64</v>
      </c>
      <c r="E25" s="526">
        <v>3.22</v>
      </c>
      <c r="F25" s="526">
        <v>7.49</v>
      </c>
      <c r="G25" s="316"/>
      <c r="H25" s="537">
        <v>67</v>
      </c>
      <c r="I25" s="525">
        <v>18.3</v>
      </c>
      <c r="J25" s="538">
        <v>35.51</v>
      </c>
      <c r="K25" s="526">
        <v>3.44</v>
      </c>
      <c r="L25" s="534"/>
      <c r="M25" s="25"/>
      <c r="N25" s="25"/>
      <c r="O25" s="25"/>
      <c r="P25" s="25"/>
      <c r="Q25" s="25"/>
      <c r="R25" s="25"/>
      <c r="Z25" s="541" t="s">
        <v>4795</v>
      </c>
      <c r="AG25" s="51">
        <v>43</v>
      </c>
      <c r="AH25" s="51">
        <v>1</v>
      </c>
      <c r="AI25" s="521">
        <v>3</v>
      </c>
      <c r="AJ25" s="521">
        <v>1</v>
      </c>
      <c r="AK25" s="51">
        <v>6</v>
      </c>
      <c r="AL25" s="51">
        <v>2</v>
      </c>
      <c r="AM25" s="487">
        <v>3</v>
      </c>
      <c r="AN25" s="503">
        <v>3</v>
      </c>
      <c r="AO25" s="503">
        <v>10</v>
      </c>
      <c r="AP25" s="487">
        <v>8</v>
      </c>
      <c r="AQ25" s="487">
        <v>4</v>
      </c>
      <c r="AR25" s="487">
        <v>4</v>
      </c>
      <c r="AS25" s="497"/>
    </row>
    <row r="26" spans="1:45" ht="11.25" customHeight="1" x14ac:dyDescent="0.2">
      <c r="A26" s="523" t="s">
        <v>4796</v>
      </c>
      <c r="B26" s="524">
        <v>98</v>
      </c>
      <c r="C26" s="525">
        <v>37.4</v>
      </c>
      <c r="D26" s="526">
        <v>43.46</v>
      </c>
      <c r="E26" s="526">
        <v>3.21</v>
      </c>
      <c r="F26" s="526">
        <v>7.6</v>
      </c>
      <c r="G26" s="316"/>
      <c r="H26" s="539">
        <v>65</v>
      </c>
      <c r="I26" s="480">
        <v>18.399999999999999</v>
      </c>
      <c r="J26" s="540">
        <v>34.799999999999997</v>
      </c>
      <c r="K26" s="482">
        <v>3.5</v>
      </c>
      <c r="L26" s="534"/>
      <c r="M26" s="25"/>
      <c r="N26" s="25"/>
      <c r="O26" s="25"/>
      <c r="P26" s="25"/>
      <c r="Q26" s="25"/>
      <c r="R26" s="25"/>
      <c r="AG26" s="51">
        <v>42</v>
      </c>
      <c r="AH26" s="51">
        <v>3</v>
      </c>
      <c r="AI26" s="521">
        <v>2</v>
      </c>
      <c r="AJ26" s="521">
        <v>7</v>
      </c>
      <c r="AK26" s="51">
        <v>2</v>
      </c>
      <c r="AL26" s="486">
        <v>3</v>
      </c>
      <c r="AM26" s="497">
        <v>3</v>
      </c>
      <c r="AN26" s="503">
        <v>8</v>
      </c>
      <c r="AO26" s="502">
        <v>6</v>
      </c>
      <c r="AP26" s="487">
        <v>4</v>
      </c>
      <c r="AQ26" s="487">
        <v>4</v>
      </c>
      <c r="AR26" s="497">
        <v>6</v>
      </c>
      <c r="AS26" s="497"/>
    </row>
    <row r="27" spans="1:45" ht="11.25" customHeight="1" x14ac:dyDescent="0.2">
      <c r="A27" s="523" t="s">
        <v>4797</v>
      </c>
      <c r="B27" s="524">
        <v>97</v>
      </c>
      <c r="C27" s="525">
        <v>37.6</v>
      </c>
      <c r="D27" s="526">
        <v>45.14</v>
      </c>
      <c r="E27" s="526">
        <v>3.11</v>
      </c>
      <c r="F27" s="526">
        <v>7.18</v>
      </c>
      <c r="G27" s="316"/>
      <c r="H27" s="537">
        <v>61</v>
      </c>
      <c r="I27" s="525">
        <v>18.399999999999999</v>
      </c>
      <c r="J27" s="538">
        <v>36.44</v>
      </c>
      <c r="K27" s="526">
        <v>3.43</v>
      </c>
      <c r="L27" s="534"/>
      <c r="M27" s="25"/>
      <c r="N27" s="25"/>
      <c r="O27" s="25"/>
      <c r="P27" s="25"/>
      <c r="Q27" s="25"/>
      <c r="R27" s="25"/>
      <c r="AG27" s="51">
        <v>41</v>
      </c>
      <c r="AH27" s="51">
        <v>3</v>
      </c>
      <c r="AI27" s="521">
        <v>7</v>
      </c>
      <c r="AJ27" s="521">
        <v>1</v>
      </c>
      <c r="AK27" s="486">
        <v>3</v>
      </c>
      <c r="AL27" s="51">
        <v>3</v>
      </c>
      <c r="AM27" s="497">
        <v>9</v>
      </c>
      <c r="AN27" s="502">
        <v>7</v>
      </c>
      <c r="AO27" s="502">
        <v>3</v>
      </c>
      <c r="AP27" s="487">
        <v>4</v>
      </c>
      <c r="AQ27" s="497">
        <v>6</v>
      </c>
      <c r="AR27" s="497">
        <v>2</v>
      </c>
      <c r="AS27" s="497"/>
    </row>
    <row r="28" spans="1:45" ht="11.25" customHeight="1" x14ac:dyDescent="0.2">
      <c r="A28" s="523" t="s">
        <v>4798</v>
      </c>
      <c r="B28" s="524">
        <v>98</v>
      </c>
      <c r="C28" s="525">
        <v>37.700000000000003</v>
      </c>
      <c r="D28" s="526">
        <v>45.79</v>
      </c>
      <c r="E28" s="526">
        <v>3.05</v>
      </c>
      <c r="F28" s="526">
        <v>7.05</v>
      </c>
      <c r="G28" s="316"/>
      <c r="H28" s="539">
        <v>62</v>
      </c>
      <c r="I28" s="480">
        <v>18.399999999999999</v>
      </c>
      <c r="J28" s="540">
        <v>37.24</v>
      </c>
      <c r="K28" s="482">
        <v>3.33</v>
      </c>
      <c r="L28" s="534"/>
      <c r="M28" s="25"/>
      <c r="N28" s="25"/>
      <c r="O28" s="25"/>
      <c r="P28" s="25"/>
      <c r="Q28" s="25"/>
      <c r="R28" s="25"/>
      <c r="AG28" s="509">
        <v>40</v>
      </c>
      <c r="AH28" s="509">
        <v>6</v>
      </c>
      <c r="AI28" s="512">
        <v>3</v>
      </c>
      <c r="AJ28" s="511">
        <v>3</v>
      </c>
      <c r="AK28" s="509">
        <v>3</v>
      </c>
      <c r="AL28" s="509">
        <v>6</v>
      </c>
      <c r="AM28" s="513">
        <v>6</v>
      </c>
      <c r="AN28" s="515">
        <v>3</v>
      </c>
      <c r="AO28" s="515">
        <v>5</v>
      </c>
      <c r="AP28" s="497">
        <v>6</v>
      </c>
      <c r="AQ28" s="497">
        <v>2</v>
      </c>
      <c r="AR28" s="497">
        <v>2</v>
      </c>
      <c r="AS28" s="497"/>
    </row>
    <row r="29" spans="1:45" ht="11.25" customHeight="1" x14ac:dyDescent="0.2">
      <c r="A29" s="493" t="s">
        <v>4799</v>
      </c>
      <c r="B29" s="494">
        <v>98</v>
      </c>
      <c r="C29" s="495">
        <v>37.799999999999997</v>
      </c>
      <c r="D29" s="496">
        <v>44.87</v>
      </c>
      <c r="E29" s="496">
        <v>3.14</v>
      </c>
      <c r="F29" s="496">
        <v>7.11</v>
      </c>
      <c r="G29" s="316"/>
      <c r="H29" s="542">
        <v>65</v>
      </c>
      <c r="I29" s="495">
        <v>18.399999999999999</v>
      </c>
      <c r="J29" s="543">
        <v>36.520000000000003</v>
      </c>
      <c r="K29" s="496">
        <v>3.39</v>
      </c>
      <c r="L29" s="534"/>
      <c r="M29" s="25"/>
      <c r="N29" s="25"/>
      <c r="O29" s="25"/>
      <c r="P29" s="25"/>
      <c r="Q29" s="25"/>
      <c r="R29" s="25"/>
      <c r="AG29" s="504">
        <v>39</v>
      </c>
      <c r="AH29" s="504">
        <v>3</v>
      </c>
      <c r="AI29" s="531">
        <v>2</v>
      </c>
      <c r="AJ29" s="519">
        <v>3</v>
      </c>
      <c r="AK29" s="504">
        <v>9</v>
      </c>
      <c r="AL29" s="505">
        <v>11</v>
      </c>
      <c r="AM29" s="491">
        <v>3</v>
      </c>
      <c r="AN29" s="520">
        <v>6</v>
      </c>
      <c r="AO29" s="508">
        <v>6</v>
      </c>
      <c r="AP29" s="492">
        <v>2</v>
      </c>
      <c r="AQ29" s="492">
        <v>3</v>
      </c>
      <c r="AR29" s="492">
        <v>1</v>
      </c>
      <c r="AS29" s="491"/>
    </row>
    <row r="30" spans="1:45" ht="11.25" customHeight="1" x14ac:dyDescent="0.2">
      <c r="A30" s="493" t="s">
        <v>4800</v>
      </c>
      <c r="B30" s="494">
        <v>98</v>
      </c>
      <c r="C30" s="495">
        <v>38</v>
      </c>
      <c r="D30" s="496">
        <v>46.06</v>
      </c>
      <c r="E30" s="496">
        <v>3.1</v>
      </c>
      <c r="F30" s="496">
        <v>5.0999999999999996</v>
      </c>
      <c r="G30" s="316"/>
      <c r="H30" s="544">
        <v>65</v>
      </c>
      <c r="I30" s="545">
        <v>18.600000000000001</v>
      </c>
      <c r="J30" s="316">
        <v>37.24</v>
      </c>
      <c r="K30" s="546">
        <v>3.35</v>
      </c>
      <c r="L30" s="534"/>
      <c r="M30" s="25"/>
      <c r="N30" s="518"/>
      <c r="O30" s="25"/>
      <c r="P30" s="25"/>
      <c r="Q30" s="25"/>
      <c r="R30" s="25"/>
      <c r="AG30" s="51">
        <v>38</v>
      </c>
      <c r="AH30" s="486">
        <v>4</v>
      </c>
      <c r="AI30" s="521">
        <v>5</v>
      </c>
      <c r="AJ30" s="521">
        <v>7</v>
      </c>
      <c r="AK30" s="486">
        <v>9</v>
      </c>
      <c r="AL30" s="486">
        <v>3</v>
      </c>
      <c r="AM30" s="487">
        <v>4</v>
      </c>
      <c r="AN30" s="503">
        <v>4</v>
      </c>
      <c r="AO30" s="503">
        <v>4</v>
      </c>
      <c r="AP30" s="497">
        <v>3</v>
      </c>
      <c r="AQ30" s="497">
        <v>1</v>
      </c>
      <c r="AR30" s="487">
        <v>1</v>
      </c>
      <c r="AS30" s="487"/>
    </row>
    <row r="31" spans="1:45" ht="11.25" customHeight="1" x14ac:dyDescent="0.2">
      <c r="A31" s="493" t="s">
        <v>4801</v>
      </c>
      <c r="B31" s="494">
        <v>99</v>
      </c>
      <c r="C31" s="495">
        <v>38.1</v>
      </c>
      <c r="D31" s="496">
        <v>48.1</v>
      </c>
      <c r="E31" s="496">
        <v>2.98</v>
      </c>
      <c r="F31" s="496">
        <v>5.15</v>
      </c>
      <c r="G31" s="316"/>
      <c r="H31" s="542">
        <v>81</v>
      </c>
      <c r="I31" s="495">
        <v>18.3</v>
      </c>
      <c r="J31" s="543">
        <v>40.340000000000003</v>
      </c>
      <c r="K31" s="496">
        <v>3.06</v>
      </c>
      <c r="L31" s="534"/>
      <c r="M31" s="517" t="s">
        <v>4802</v>
      </c>
      <c r="N31" s="518"/>
      <c r="O31" s="518"/>
      <c r="P31" s="25"/>
      <c r="Q31" s="25"/>
      <c r="R31" s="25"/>
      <c r="AG31" s="51">
        <v>37</v>
      </c>
      <c r="AH31" s="51">
        <v>9</v>
      </c>
      <c r="AI31" s="521">
        <v>10</v>
      </c>
      <c r="AJ31" s="484">
        <v>9</v>
      </c>
      <c r="AK31" s="486">
        <v>5</v>
      </c>
      <c r="AL31" s="486">
        <v>4</v>
      </c>
      <c r="AM31" s="497">
        <v>2</v>
      </c>
      <c r="AN31" s="503">
        <v>5</v>
      </c>
      <c r="AO31" s="503">
        <v>3</v>
      </c>
      <c r="AP31" s="497">
        <v>2</v>
      </c>
      <c r="AQ31" s="487">
        <v>1</v>
      </c>
      <c r="AR31" s="487">
        <v>2</v>
      </c>
      <c r="AS31" s="487"/>
    </row>
    <row r="32" spans="1:45" ht="11.25" customHeight="1" x14ac:dyDescent="0.2">
      <c r="A32" s="493" t="s">
        <v>4803</v>
      </c>
      <c r="B32" s="494">
        <v>99</v>
      </c>
      <c r="C32" s="495">
        <v>38.200000000000003</v>
      </c>
      <c r="D32" s="496">
        <v>49.53</v>
      </c>
      <c r="E32" s="496">
        <v>2.9</v>
      </c>
      <c r="F32" s="496">
        <v>5.19</v>
      </c>
      <c r="G32" s="316"/>
      <c r="H32" s="544">
        <v>82</v>
      </c>
      <c r="I32" s="545">
        <v>18.399999999999999</v>
      </c>
      <c r="J32" s="316">
        <v>43.21</v>
      </c>
      <c r="K32" s="546">
        <v>2.95</v>
      </c>
      <c r="L32" s="534"/>
      <c r="M32" s="64" t="s">
        <v>4804</v>
      </c>
      <c r="N32" s="64"/>
      <c r="O32" s="64"/>
      <c r="P32" s="25"/>
      <c r="Q32" s="25"/>
      <c r="R32" s="25"/>
      <c r="AG32" s="51">
        <v>36</v>
      </c>
      <c r="AH32" s="51">
        <v>4</v>
      </c>
      <c r="AI32" s="484">
        <v>8</v>
      </c>
      <c r="AJ32" s="484">
        <v>3</v>
      </c>
      <c r="AK32" s="486">
        <v>4</v>
      </c>
      <c r="AL32" s="51">
        <v>4</v>
      </c>
      <c r="AM32" s="497">
        <v>8</v>
      </c>
      <c r="AN32" s="503">
        <v>3</v>
      </c>
      <c r="AO32" s="503">
        <v>2</v>
      </c>
      <c r="AP32" s="487">
        <v>2</v>
      </c>
      <c r="AQ32" s="487">
        <v>2</v>
      </c>
      <c r="AR32" s="487">
        <v>2</v>
      </c>
      <c r="AS32" s="497"/>
    </row>
    <row r="33" spans="1:45" ht="11.25" customHeight="1" x14ac:dyDescent="0.2">
      <c r="A33" s="493" t="s">
        <v>4805</v>
      </c>
      <c r="B33" s="494">
        <v>100</v>
      </c>
      <c r="C33" s="495">
        <v>38.299999999999997</v>
      </c>
      <c r="D33" s="496">
        <v>46.36</v>
      </c>
      <c r="E33" s="496">
        <v>3.13</v>
      </c>
      <c r="F33" s="496">
        <v>5.16</v>
      </c>
      <c r="G33" s="316"/>
      <c r="H33" s="542">
        <v>82</v>
      </c>
      <c r="I33" s="495">
        <v>18.399999999999999</v>
      </c>
      <c r="J33" s="543">
        <v>40.28</v>
      </c>
      <c r="K33" s="496">
        <v>3.14</v>
      </c>
      <c r="L33" s="534"/>
      <c r="M33" s="64" t="s">
        <v>4806</v>
      </c>
      <c r="N33" s="64"/>
      <c r="O33" s="64"/>
      <c r="P33" s="25"/>
      <c r="Q33" s="25"/>
      <c r="R33" s="25"/>
      <c r="AG33" s="509">
        <v>35</v>
      </c>
      <c r="AH33" s="510">
        <v>7</v>
      </c>
      <c r="AI33" s="511">
        <v>8</v>
      </c>
      <c r="AJ33" s="511">
        <v>6</v>
      </c>
      <c r="AK33" s="509">
        <v>4</v>
      </c>
      <c r="AL33" s="509">
        <v>6</v>
      </c>
      <c r="AM33" s="516">
        <v>3</v>
      </c>
      <c r="AN33" s="514">
        <v>2</v>
      </c>
      <c r="AO33" s="515">
        <v>2</v>
      </c>
      <c r="AP33" s="513">
        <v>2</v>
      </c>
      <c r="AQ33" s="513">
        <v>2</v>
      </c>
      <c r="AR33" s="516">
        <v>5</v>
      </c>
      <c r="AS33" s="516"/>
    </row>
    <row r="34" spans="1:45" ht="11.25" customHeight="1" x14ac:dyDescent="0.2">
      <c r="A34" s="493" t="s">
        <v>4807</v>
      </c>
      <c r="B34" s="494">
        <v>100</v>
      </c>
      <c r="C34" s="495">
        <v>38.4</v>
      </c>
      <c r="D34" s="496">
        <v>44.27</v>
      </c>
      <c r="E34" s="496">
        <v>3.26</v>
      </c>
      <c r="F34" s="496">
        <v>5.37</v>
      </c>
      <c r="G34" s="316"/>
      <c r="H34" s="544">
        <v>82</v>
      </c>
      <c r="I34" s="545">
        <v>18.399999999999999</v>
      </c>
      <c r="J34" s="316">
        <v>38.619999999999997</v>
      </c>
      <c r="K34" s="546">
        <v>3.28</v>
      </c>
      <c r="L34" s="534"/>
      <c r="M34" s="64" t="s">
        <v>4808</v>
      </c>
      <c r="N34" s="25"/>
      <c r="O34" s="25"/>
      <c r="P34" s="25"/>
      <c r="Q34" s="25"/>
      <c r="R34" s="25"/>
      <c r="AG34" s="504">
        <v>34</v>
      </c>
      <c r="AH34" s="505">
        <v>9</v>
      </c>
      <c r="AI34" s="531">
        <v>6</v>
      </c>
      <c r="AJ34" s="519">
        <v>4</v>
      </c>
      <c r="AK34" s="504">
        <v>6</v>
      </c>
      <c r="AL34" s="504">
        <v>3</v>
      </c>
      <c r="AM34" s="492">
        <v>2</v>
      </c>
      <c r="AN34" s="520">
        <v>2</v>
      </c>
      <c r="AO34" s="520">
        <v>2</v>
      </c>
      <c r="AP34" s="487">
        <v>2</v>
      </c>
      <c r="AQ34" s="497">
        <v>5</v>
      </c>
      <c r="AR34" s="497">
        <v>4</v>
      </c>
      <c r="AS34" s="497"/>
    </row>
    <row r="35" spans="1:45" ht="11.25" customHeight="1" x14ac:dyDescent="0.2">
      <c r="A35" s="493" t="s">
        <v>4809</v>
      </c>
      <c r="B35" s="522">
        <v>100</v>
      </c>
      <c r="C35" s="495">
        <v>38.4</v>
      </c>
      <c r="D35" s="496">
        <v>46.832099999999997</v>
      </c>
      <c r="E35" s="496">
        <v>3.0753178500548701</v>
      </c>
      <c r="F35" s="496">
        <v>5.3890542709912097</v>
      </c>
      <c r="G35" s="316"/>
      <c r="H35" s="504">
        <v>85</v>
      </c>
      <c r="I35" s="500">
        <v>18.3</v>
      </c>
      <c r="J35" s="547">
        <v>41.67</v>
      </c>
      <c r="K35" s="501">
        <v>2.98</v>
      </c>
      <c r="L35" s="548">
        <v>6.71</v>
      </c>
      <c r="M35" s="66" t="s">
        <v>4810</v>
      </c>
      <c r="N35" s="549">
        <v>111</v>
      </c>
      <c r="O35" s="500">
        <v>9.1999999999999993</v>
      </c>
      <c r="P35" s="547">
        <v>38.97</v>
      </c>
      <c r="Q35" s="501">
        <v>3.36</v>
      </c>
      <c r="R35" s="316"/>
      <c r="AG35" s="51">
        <v>33</v>
      </c>
      <c r="AH35" s="486">
        <v>9</v>
      </c>
      <c r="AI35" s="521">
        <v>7</v>
      </c>
      <c r="AJ35" s="521">
        <v>6</v>
      </c>
      <c r="AK35" s="51">
        <v>2</v>
      </c>
      <c r="AL35" s="51">
        <v>2</v>
      </c>
      <c r="AM35" s="487">
        <v>1</v>
      </c>
      <c r="AN35" s="502">
        <v>2</v>
      </c>
      <c r="AO35" s="502">
        <v>2</v>
      </c>
      <c r="AP35" s="497">
        <v>6</v>
      </c>
      <c r="AQ35" s="497">
        <v>5</v>
      </c>
      <c r="AR35" s="497">
        <v>0</v>
      </c>
      <c r="AS35" s="497"/>
    </row>
    <row r="36" spans="1:45" ht="11.25" customHeight="1" x14ac:dyDescent="0.2">
      <c r="A36" s="493" t="s">
        <v>4811</v>
      </c>
      <c r="B36" s="522">
        <v>101</v>
      </c>
      <c r="C36" s="495">
        <v>38.524752475247503</v>
      </c>
      <c r="D36" s="496">
        <v>44.630099009901002</v>
      </c>
      <c r="E36" s="496">
        <v>3.3277287568410201</v>
      </c>
      <c r="F36" s="496">
        <v>5.4194178372081003</v>
      </c>
      <c r="G36" s="316"/>
      <c r="H36" s="467">
        <v>139</v>
      </c>
      <c r="I36" s="495">
        <v>15.8</v>
      </c>
      <c r="J36" s="469">
        <v>38.119999999999997</v>
      </c>
      <c r="K36" s="522">
        <v>3.37</v>
      </c>
      <c r="L36" s="550">
        <v>6.36</v>
      </c>
      <c r="M36" s="66" t="s">
        <v>4812</v>
      </c>
      <c r="N36" s="549">
        <v>203</v>
      </c>
      <c r="O36" s="500">
        <v>6.7</v>
      </c>
      <c r="P36" s="547">
        <v>35.54</v>
      </c>
      <c r="Q36" s="501">
        <v>3.33</v>
      </c>
      <c r="R36" s="316"/>
      <c r="AG36" s="51">
        <v>32</v>
      </c>
      <c r="AH36" s="51">
        <v>10</v>
      </c>
      <c r="AI36" s="521">
        <v>8</v>
      </c>
      <c r="AJ36" s="521">
        <v>2</v>
      </c>
      <c r="AK36" s="51">
        <v>2</v>
      </c>
      <c r="AL36" s="486">
        <v>1</v>
      </c>
      <c r="AM36" s="487">
        <v>3</v>
      </c>
      <c r="AN36" s="502">
        <v>2</v>
      </c>
      <c r="AO36" s="503">
        <v>6</v>
      </c>
      <c r="AP36" s="497">
        <v>5</v>
      </c>
      <c r="AQ36" s="497">
        <v>0</v>
      </c>
      <c r="AR36" s="497">
        <v>4</v>
      </c>
      <c r="AS36" s="497"/>
    </row>
    <row r="37" spans="1:45" ht="11.25" customHeight="1" x14ac:dyDescent="0.2">
      <c r="A37" s="493" t="s">
        <v>4813</v>
      </c>
      <c r="B37" s="522">
        <v>101</v>
      </c>
      <c r="C37" s="495">
        <v>38.5445544554455</v>
      </c>
      <c r="D37" s="496">
        <v>48.067128712871302</v>
      </c>
      <c r="E37" s="496">
        <v>3.0559914068022498</v>
      </c>
      <c r="F37" s="496">
        <v>5.4317532322220696</v>
      </c>
      <c r="G37" s="316"/>
      <c r="H37" s="509">
        <v>132</v>
      </c>
      <c r="I37" s="551">
        <v>15.636363636363599</v>
      </c>
      <c r="J37" s="552">
        <v>41.639545454545498</v>
      </c>
      <c r="K37" s="553">
        <v>3.1957909949806602</v>
      </c>
      <c r="L37" s="554">
        <v>6.6552391050457702</v>
      </c>
      <c r="M37" s="25"/>
      <c r="N37" s="542">
        <v>200</v>
      </c>
      <c r="O37" s="495">
        <v>6.7</v>
      </c>
      <c r="P37" s="543">
        <v>40.159999999999997</v>
      </c>
      <c r="Q37" s="496">
        <v>3.11</v>
      </c>
      <c r="R37" s="316"/>
      <c r="AG37" s="51">
        <v>31</v>
      </c>
      <c r="AH37" s="51">
        <v>8</v>
      </c>
      <c r="AI37" s="521">
        <v>7</v>
      </c>
      <c r="AJ37" s="521">
        <v>3</v>
      </c>
      <c r="AK37" s="486">
        <v>1</v>
      </c>
      <c r="AL37" s="486">
        <v>3</v>
      </c>
      <c r="AM37" s="487">
        <v>2</v>
      </c>
      <c r="AN37" s="503">
        <v>6</v>
      </c>
      <c r="AO37" s="503">
        <v>5</v>
      </c>
      <c r="AP37" s="497">
        <v>0</v>
      </c>
      <c r="AQ37" s="497">
        <v>3</v>
      </c>
      <c r="AR37" s="497">
        <v>5</v>
      </c>
      <c r="AS37" s="497"/>
    </row>
    <row r="38" spans="1:45" ht="11.25" customHeight="1" x14ac:dyDescent="0.2">
      <c r="A38" s="493" t="s">
        <v>4814</v>
      </c>
      <c r="B38" s="522">
        <v>97</v>
      </c>
      <c r="C38" s="551">
        <v>38.618556701030897</v>
      </c>
      <c r="D38" s="496">
        <v>49.495773195876303</v>
      </c>
      <c r="E38" s="496">
        <v>2.9443033032508601</v>
      </c>
      <c r="F38" s="496">
        <v>5.7077663615521903</v>
      </c>
      <c r="G38" s="316"/>
      <c r="H38" s="509">
        <v>131</v>
      </c>
      <c r="I38" s="551">
        <v>15.6259541984733</v>
      </c>
      <c r="J38" s="552">
        <v>42.8332824427481</v>
      </c>
      <c r="K38" s="553">
        <v>3.1195702531026099</v>
      </c>
      <c r="L38" s="554">
        <v>6.4360639882372599</v>
      </c>
      <c r="M38" s="25"/>
      <c r="N38" s="544">
        <v>189</v>
      </c>
      <c r="O38" s="545">
        <v>6.8</v>
      </c>
      <c r="P38" s="316">
        <v>41.36</v>
      </c>
      <c r="Q38" s="546">
        <v>2.94</v>
      </c>
      <c r="R38" s="316"/>
      <c r="AG38" s="509">
        <v>30</v>
      </c>
      <c r="AH38" s="509">
        <v>7</v>
      </c>
      <c r="AI38" s="512">
        <v>4</v>
      </c>
      <c r="AJ38" s="511">
        <v>2</v>
      </c>
      <c r="AK38" s="510">
        <v>4</v>
      </c>
      <c r="AL38" s="510">
        <v>1</v>
      </c>
      <c r="AM38" s="516">
        <v>7</v>
      </c>
      <c r="AN38" s="514">
        <v>5</v>
      </c>
      <c r="AO38" s="514">
        <v>0</v>
      </c>
      <c r="AP38" s="497">
        <v>4</v>
      </c>
      <c r="AQ38" s="497">
        <v>6</v>
      </c>
      <c r="AR38" s="497">
        <v>4</v>
      </c>
      <c r="AS38" s="497"/>
    </row>
    <row r="39" spans="1:45" ht="11.25" customHeight="1" x14ac:dyDescent="0.2">
      <c r="A39" s="493" t="s">
        <v>4815</v>
      </c>
      <c r="B39" s="522">
        <v>98</v>
      </c>
      <c r="C39" s="551">
        <v>38.6020408163265</v>
      </c>
      <c r="D39" s="496">
        <v>49.527142857142898</v>
      </c>
      <c r="E39" s="496">
        <v>2.9721029988882899</v>
      </c>
      <c r="F39" s="496">
        <v>5.9802889820579797</v>
      </c>
      <c r="G39" s="316"/>
      <c r="H39" s="509">
        <v>126</v>
      </c>
      <c r="I39" s="551">
        <v>15.698412698412699</v>
      </c>
      <c r="J39" s="552">
        <v>43.564603174603199</v>
      </c>
      <c r="K39" s="553">
        <v>3.0528073297237301</v>
      </c>
      <c r="L39" s="554">
        <v>6.3944600977292199</v>
      </c>
      <c r="M39" s="25"/>
      <c r="N39" s="549">
        <v>192</v>
      </c>
      <c r="O39" s="500">
        <v>6.8</v>
      </c>
      <c r="P39" s="547">
        <v>41.73</v>
      </c>
      <c r="Q39" s="501">
        <v>3</v>
      </c>
      <c r="R39" s="548">
        <v>10.97</v>
      </c>
      <c r="AG39" s="504">
        <v>29</v>
      </c>
      <c r="AH39" s="504">
        <v>3</v>
      </c>
      <c r="AI39" s="531">
        <v>1</v>
      </c>
      <c r="AJ39" s="531">
        <v>3</v>
      </c>
      <c r="AK39" s="505">
        <v>2</v>
      </c>
      <c r="AL39" s="504">
        <v>7</v>
      </c>
      <c r="AM39" s="492">
        <v>3</v>
      </c>
      <c r="AN39" s="508">
        <v>0</v>
      </c>
      <c r="AO39" s="508">
        <v>4</v>
      </c>
      <c r="AP39" s="492">
        <v>7</v>
      </c>
      <c r="AQ39" s="492">
        <v>3</v>
      </c>
      <c r="AR39" s="492">
        <v>0</v>
      </c>
      <c r="AS39" s="491"/>
    </row>
    <row r="40" spans="1:45" ht="11.25" customHeight="1" x14ac:dyDescent="0.2">
      <c r="A40" s="493" t="s">
        <v>4816</v>
      </c>
      <c r="B40" s="522">
        <v>98</v>
      </c>
      <c r="C40" s="551">
        <v>38.683673469387799</v>
      </c>
      <c r="D40" s="496">
        <v>51.989183673469398</v>
      </c>
      <c r="E40" s="496">
        <v>2.8572100457905298</v>
      </c>
      <c r="F40" s="496">
        <v>6.04484795109241</v>
      </c>
      <c r="G40" s="316"/>
      <c r="H40" s="509">
        <v>129</v>
      </c>
      <c r="I40" s="551">
        <v>15.6666666666667</v>
      </c>
      <c r="J40" s="552">
        <v>45.841162790697702</v>
      </c>
      <c r="K40" s="553">
        <v>2.8956182249185698</v>
      </c>
      <c r="L40" s="554">
        <v>6.6335991288042599</v>
      </c>
      <c r="M40" s="25"/>
      <c r="N40" s="542">
        <v>190</v>
      </c>
      <c r="O40" s="495">
        <v>6.9</v>
      </c>
      <c r="P40" s="543">
        <v>44.65</v>
      </c>
      <c r="Q40" s="496">
        <v>2.9</v>
      </c>
      <c r="R40" s="555">
        <v>10.93</v>
      </c>
      <c r="AG40" s="51">
        <v>28</v>
      </c>
      <c r="AH40" s="486">
        <v>3</v>
      </c>
      <c r="AI40" s="484">
        <v>4</v>
      </c>
      <c r="AJ40" s="484">
        <v>2</v>
      </c>
      <c r="AK40" s="51">
        <v>6</v>
      </c>
      <c r="AL40" s="51">
        <v>4</v>
      </c>
      <c r="AM40" s="497">
        <v>0</v>
      </c>
      <c r="AN40" s="503">
        <v>4</v>
      </c>
      <c r="AO40" s="503">
        <v>6</v>
      </c>
      <c r="AP40" s="497">
        <v>3</v>
      </c>
      <c r="AQ40" s="497">
        <v>1</v>
      </c>
      <c r="AR40" s="487">
        <v>2</v>
      </c>
      <c r="AS40" s="487"/>
    </row>
    <row r="41" spans="1:45" ht="11.25" customHeight="1" x14ac:dyDescent="0.2">
      <c r="A41" s="523" t="s">
        <v>4817</v>
      </c>
      <c r="B41" s="527">
        <v>99</v>
      </c>
      <c r="C41" s="525">
        <v>38.656565656565697</v>
      </c>
      <c r="D41" s="526">
        <v>51.8546464646465</v>
      </c>
      <c r="E41" s="526">
        <v>2.9165600730585002</v>
      </c>
      <c r="F41" s="526">
        <v>5.9544836404310999</v>
      </c>
      <c r="G41" s="316"/>
      <c r="H41" s="556">
        <v>135</v>
      </c>
      <c r="I41" s="525">
        <v>15.4962962962963</v>
      </c>
      <c r="J41" s="538">
        <v>45.969555555555502</v>
      </c>
      <c r="K41" s="526">
        <v>2.9302523540732199</v>
      </c>
      <c r="L41" s="557">
        <v>6.8765748197915997</v>
      </c>
      <c r="M41" s="25"/>
      <c r="N41" s="532">
        <v>202</v>
      </c>
      <c r="O41" s="533">
        <v>6.9</v>
      </c>
      <c r="P41" s="535">
        <v>43.55</v>
      </c>
      <c r="Q41" s="536">
        <v>2.95</v>
      </c>
      <c r="R41" s="558">
        <v>10.52</v>
      </c>
      <c r="AG41" s="51">
        <v>27</v>
      </c>
      <c r="AH41" s="486">
        <v>7</v>
      </c>
      <c r="AI41" s="484">
        <v>7</v>
      </c>
      <c r="AJ41" s="521">
        <v>6</v>
      </c>
      <c r="AK41" s="51">
        <v>4</v>
      </c>
      <c r="AL41" s="51">
        <v>0</v>
      </c>
      <c r="AM41" s="497">
        <v>4</v>
      </c>
      <c r="AN41" s="503">
        <v>6</v>
      </c>
      <c r="AO41" s="503">
        <v>4</v>
      </c>
      <c r="AP41" s="497">
        <v>0</v>
      </c>
      <c r="AQ41" s="487">
        <v>2</v>
      </c>
      <c r="AR41" s="487">
        <v>4</v>
      </c>
      <c r="AS41" s="497"/>
    </row>
    <row r="42" spans="1:45" ht="11.25" customHeight="1" x14ac:dyDescent="0.2">
      <c r="A42" s="523" t="s">
        <v>4818</v>
      </c>
      <c r="B42" s="527">
        <v>99</v>
      </c>
      <c r="C42" s="525">
        <v>38.808080808080803</v>
      </c>
      <c r="D42" s="526">
        <v>53.668383838383797</v>
      </c>
      <c r="E42" s="526">
        <v>2.8499761628197899</v>
      </c>
      <c r="F42" s="526">
        <v>6.0865647430161003</v>
      </c>
      <c r="G42" s="316"/>
      <c r="H42" s="556">
        <v>141</v>
      </c>
      <c r="I42" s="525">
        <v>15.4751773049645</v>
      </c>
      <c r="J42" s="538">
        <v>46.964609929078001</v>
      </c>
      <c r="K42" s="526">
        <v>2.9490897918944299</v>
      </c>
      <c r="L42" s="557">
        <v>7.6017910067641301</v>
      </c>
      <c r="M42" s="25"/>
      <c r="N42" s="532">
        <v>207</v>
      </c>
      <c r="O42" s="533">
        <v>6.9</v>
      </c>
      <c r="P42" s="535">
        <v>45.81</v>
      </c>
      <c r="Q42" s="536">
        <v>2.91</v>
      </c>
      <c r="R42" s="558">
        <v>9.52</v>
      </c>
      <c r="AG42" s="51">
        <v>26</v>
      </c>
      <c r="AH42" s="486">
        <v>7</v>
      </c>
      <c r="AI42" s="521">
        <v>7</v>
      </c>
      <c r="AJ42" s="521">
        <v>6</v>
      </c>
      <c r="AK42" s="51">
        <v>0</v>
      </c>
      <c r="AL42" s="51">
        <v>4</v>
      </c>
      <c r="AM42" s="497">
        <v>6</v>
      </c>
      <c r="AN42" s="503">
        <v>4</v>
      </c>
      <c r="AO42" s="503">
        <v>1</v>
      </c>
      <c r="AP42" s="487">
        <v>3</v>
      </c>
      <c r="AQ42" s="487">
        <v>3</v>
      </c>
      <c r="AR42" s="497">
        <v>5</v>
      </c>
      <c r="AS42" s="497"/>
    </row>
    <row r="43" spans="1:45" ht="11.25" customHeight="1" x14ac:dyDescent="0.2">
      <c r="A43" s="523" t="s">
        <v>4819</v>
      </c>
      <c r="B43" s="527">
        <v>100</v>
      </c>
      <c r="C43" s="525">
        <v>38.729999999999997</v>
      </c>
      <c r="D43" s="526">
        <v>54.124499999999998</v>
      </c>
      <c r="E43" s="526">
        <v>2.8238618806998002</v>
      </c>
      <c r="F43" s="526">
        <v>6.3733043927764799</v>
      </c>
      <c r="G43" s="316"/>
      <c r="H43" s="556">
        <v>142</v>
      </c>
      <c r="I43" s="525">
        <v>15.3802816901408</v>
      </c>
      <c r="J43" s="538">
        <v>48.335492957746503</v>
      </c>
      <c r="K43" s="526">
        <v>2.9450917893922801</v>
      </c>
      <c r="L43" s="557">
        <v>8.3292039618436</v>
      </c>
      <c r="M43" s="25"/>
      <c r="N43" s="532">
        <v>205</v>
      </c>
      <c r="O43" s="533">
        <v>6.9</v>
      </c>
      <c r="P43" s="535">
        <v>46.12</v>
      </c>
      <c r="Q43" s="536">
        <v>2.92</v>
      </c>
      <c r="R43" s="558">
        <v>9.5</v>
      </c>
      <c r="AG43" s="509">
        <v>25</v>
      </c>
      <c r="AH43" s="51">
        <v>11</v>
      </c>
      <c r="AI43" s="512">
        <v>8</v>
      </c>
      <c r="AJ43" s="512">
        <v>1</v>
      </c>
      <c r="AK43" s="509">
        <v>3</v>
      </c>
      <c r="AL43" s="509">
        <v>6</v>
      </c>
      <c r="AM43" s="516">
        <v>5</v>
      </c>
      <c r="AN43" s="514">
        <v>1</v>
      </c>
      <c r="AO43" s="515">
        <v>2</v>
      </c>
      <c r="AP43" s="513">
        <v>2</v>
      </c>
      <c r="AQ43" s="516">
        <v>6</v>
      </c>
      <c r="AR43" s="516">
        <v>10</v>
      </c>
      <c r="AS43" s="516"/>
    </row>
    <row r="44" spans="1:45" ht="11.25" customHeight="1" x14ac:dyDescent="0.2">
      <c r="A44" s="523" t="s">
        <v>4820</v>
      </c>
      <c r="B44" s="527">
        <v>100</v>
      </c>
      <c r="C44" s="525">
        <v>38.83</v>
      </c>
      <c r="D44" s="526">
        <v>54.851599999999998</v>
      </c>
      <c r="E44" s="526">
        <v>2.78949203798595</v>
      </c>
      <c r="F44" s="526">
        <v>6.5584349610236403</v>
      </c>
      <c r="G44" s="316"/>
      <c r="H44" s="556">
        <v>144</v>
      </c>
      <c r="I44" s="525">
        <v>15.3819444444444</v>
      </c>
      <c r="J44" s="538">
        <v>50.311458333333299</v>
      </c>
      <c r="K44" s="526">
        <v>2.8825951210557399</v>
      </c>
      <c r="L44" s="557">
        <v>8.0704774338825001</v>
      </c>
      <c r="M44" s="25"/>
      <c r="N44" s="532">
        <v>204</v>
      </c>
      <c r="O44" s="533">
        <v>7</v>
      </c>
      <c r="P44" s="535">
        <v>47.17</v>
      </c>
      <c r="Q44" s="536">
        <v>2.9</v>
      </c>
      <c r="R44" s="558">
        <v>9.52</v>
      </c>
      <c r="AG44" s="492">
        <v>24</v>
      </c>
      <c r="AH44" s="469">
        <v>6</v>
      </c>
      <c r="AI44" s="559">
        <v>1</v>
      </c>
      <c r="AJ44" s="560">
        <v>3</v>
      </c>
      <c r="AK44" s="492">
        <v>6</v>
      </c>
      <c r="AL44" s="51">
        <v>4</v>
      </c>
      <c r="AM44" s="497">
        <v>2</v>
      </c>
      <c r="AN44" s="502">
        <v>3</v>
      </c>
      <c r="AO44" s="502">
        <v>2</v>
      </c>
      <c r="AP44" s="497">
        <v>5</v>
      </c>
      <c r="AQ44" s="497">
        <v>10</v>
      </c>
      <c r="AR44" s="497">
        <v>16</v>
      </c>
      <c r="AS44" s="497"/>
    </row>
    <row r="45" spans="1:45" ht="11.25" customHeight="1" x14ac:dyDescent="0.2">
      <c r="A45" s="523" t="s">
        <v>4821</v>
      </c>
      <c r="B45" s="527">
        <v>101</v>
      </c>
      <c r="C45" s="525">
        <v>38.752475247524799</v>
      </c>
      <c r="D45" s="526">
        <v>54.385742574257399</v>
      </c>
      <c r="E45" s="526">
        <v>2.8029889688727301</v>
      </c>
      <c r="F45" s="526">
        <v>6.6341226448606303</v>
      </c>
      <c r="G45" s="316"/>
      <c r="H45" s="556">
        <v>147</v>
      </c>
      <c r="I45" s="525">
        <v>15.2585034013605</v>
      </c>
      <c r="J45" s="538">
        <v>49.323469387755097</v>
      </c>
      <c r="K45" s="526">
        <v>2.9253273656954701</v>
      </c>
      <c r="L45" s="557">
        <v>8.12522616432347</v>
      </c>
      <c r="M45" s="25"/>
      <c r="N45" s="532">
        <v>201</v>
      </c>
      <c r="O45" s="533">
        <v>7</v>
      </c>
      <c r="P45" s="535">
        <v>46.09</v>
      </c>
      <c r="Q45" s="536">
        <v>3</v>
      </c>
      <c r="R45" s="558">
        <v>9.77</v>
      </c>
      <c r="AG45" s="497">
        <v>23</v>
      </c>
      <c r="AH45" s="561"/>
      <c r="AI45" s="562">
        <v>3</v>
      </c>
      <c r="AJ45" s="560">
        <v>4</v>
      </c>
      <c r="AK45" s="497">
        <v>4</v>
      </c>
      <c r="AL45" s="51">
        <v>3</v>
      </c>
      <c r="AM45" s="487">
        <v>1</v>
      </c>
      <c r="AN45" s="502">
        <v>2</v>
      </c>
      <c r="AO45" s="503">
        <v>5</v>
      </c>
      <c r="AP45" s="497">
        <v>13</v>
      </c>
      <c r="AQ45" s="497">
        <v>16</v>
      </c>
      <c r="AR45" s="497">
        <v>10</v>
      </c>
      <c r="AS45" s="497"/>
    </row>
    <row r="46" spans="1:45" ht="11.25" customHeight="1" x14ac:dyDescent="0.2">
      <c r="A46" s="523" t="s">
        <v>4822</v>
      </c>
      <c r="B46" s="527">
        <v>100</v>
      </c>
      <c r="C46" s="525">
        <v>38.799999999999997</v>
      </c>
      <c r="D46" s="526">
        <v>50.4236</v>
      </c>
      <c r="E46" s="526">
        <v>2.8892952650741202</v>
      </c>
      <c r="F46" s="526">
        <v>6.5708844243127498</v>
      </c>
      <c r="G46" s="316"/>
      <c r="H46" s="556">
        <v>148</v>
      </c>
      <c r="I46" s="525">
        <v>15.25</v>
      </c>
      <c r="J46" s="538">
        <v>48.225810810810799</v>
      </c>
      <c r="K46" s="526">
        <v>2.9664610814392902</v>
      </c>
      <c r="L46" s="557">
        <v>7.9772501170852799</v>
      </c>
      <c r="M46" s="25"/>
      <c r="N46" s="537">
        <v>201</v>
      </c>
      <c r="O46" s="525">
        <v>7</v>
      </c>
      <c r="P46" s="538">
        <v>45.51</v>
      </c>
      <c r="Q46" s="526">
        <v>3.04</v>
      </c>
      <c r="R46" s="557">
        <v>9.8000000000000007</v>
      </c>
      <c r="AG46" s="497">
        <v>22</v>
      </c>
      <c r="AH46" s="561"/>
      <c r="AI46" s="562">
        <v>6</v>
      </c>
      <c r="AJ46" s="560">
        <v>8</v>
      </c>
      <c r="AK46" s="497">
        <v>4</v>
      </c>
      <c r="AL46" s="486">
        <v>4</v>
      </c>
      <c r="AM46" s="487">
        <v>2</v>
      </c>
      <c r="AN46" s="503">
        <v>5</v>
      </c>
      <c r="AO46" s="503">
        <v>13</v>
      </c>
      <c r="AP46" s="497">
        <v>16</v>
      </c>
      <c r="AQ46" s="497">
        <v>10</v>
      </c>
      <c r="AR46" s="497">
        <v>7</v>
      </c>
      <c r="AS46" s="497"/>
    </row>
    <row r="47" spans="1:45" ht="11.25" customHeight="1" x14ac:dyDescent="0.2">
      <c r="A47" s="523" t="s">
        <v>4823</v>
      </c>
      <c r="B47" s="527">
        <v>100</v>
      </c>
      <c r="C47" s="525">
        <v>38.68</v>
      </c>
      <c r="D47" s="526">
        <v>49.002299999999998</v>
      </c>
      <c r="E47" s="526">
        <v>2.9632973505670002</v>
      </c>
      <c r="F47" s="526">
        <v>6.6302090773542304</v>
      </c>
      <c r="G47" s="316"/>
      <c r="H47" s="556">
        <v>147</v>
      </c>
      <c r="I47" s="525">
        <v>15.197278911564601</v>
      </c>
      <c r="J47" s="538">
        <v>46.4834013605442</v>
      </c>
      <c r="K47" s="526">
        <v>3.10700166627882</v>
      </c>
      <c r="L47" s="557">
        <v>8.0226987938091892</v>
      </c>
      <c r="M47" s="25"/>
      <c r="N47" s="532">
        <v>204</v>
      </c>
      <c r="O47" s="533">
        <v>7</v>
      </c>
      <c r="P47" s="535">
        <v>43.95</v>
      </c>
      <c r="Q47" s="536">
        <v>3.15</v>
      </c>
      <c r="R47" s="558">
        <v>9.82</v>
      </c>
      <c r="AG47" s="497">
        <v>21</v>
      </c>
      <c r="AH47" s="561"/>
      <c r="AI47" s="562">
        <v>7</v>
      </c>
      <c r="AJ47" s="560">
        <v>3</v>
      </c>
      <c r="AK47" s="487">
        <v>4</v>
      </c>
      <c r="AL47" s="486">
        <v>5</v>
      </c>
      <c r="AM47" s="497">
        <v>7</v>
      </c>
      <c r="AN47" s="503">
        <v>14</v>
      </c>
      <c r="AO47" s="503">
        <v>17</v>
      </c>
      <c r="AP47" s="497">
        <v>10</v>
      </c>
      <c r="AQ47" s="497">
        <v>7</v>
      </c>
      <c r="AR47" s="497">
        <v>7</v>
      </c>
      <c r="AS47" s="497"/>
    </row>
    <row r="48" spans="1:45" ht="11.25" customHeight="1" x14ac:dyDescent="0.2">
      <c r="A48" s="523" t="s">
        <v>4824</v>
      </c>
      <c r="B48" s="527">
        <v>101</v>
      </c>
      <c r="C48" s="525">
        <v>38.643564356435697</v>
      </c>
      <c r="D48" s="526">
        <v>47.564059405940597</v>
      </c>
      <c r="E48" s="526">
        <v>3.0579525722549699</v>
      </c>
      <c r="F48" s="526">
        <v>6.6969676901980302</v>
      </c>
      <c r="G48" s="316"/>
      <c r="H48" s="556">
        <v>147</v>
      </c>
      <c r="I48" s="525">
        <v>15.149659863945599</v>
      </c>
      <c r="J48" s="538">
        <v>44.554285714285697</v>
      </c>
      <c r="K48" s="526">
        <v>3.2133140447133099</v>
      </c>
      <c r="L48" s="557">
        <v>8.0504013424443901</v>
      </c>
      <c r="M48" s="25"/>
      <c r="N48" s="532">
        <v>204</v>
      </c>
      <c r="O48" s="533">
        <v>7.1</v>
      </c>
      <c r="P48" s="535">
        <v>41.89</v>
      </c>
      <c r="Q48" s="536">
        <v>3.3</v>
      </c>
      <c r="R48" s="558">
        <v>10.47</v>
      </c>
      <c r="AG48" s="516">
        <v>20</v>
      </c>
      <c r="AH48" s="561"/>
      <c r="AI48" s="563">
        <v>5</v>
      </c>
      <c r="AJ48" s="564">
        <v>4</v>
      </c>
      <c r="AK48" s="513">
        <v>4</v>
      </c>
      <c r="AL48" s="509">
        <v>5</v>
      </c>
      <c r="AM48" s="516">
        <v>14</v>
      </c>
      <c r="AN48" s="514">
        <v>17</v>
      </c>
      <c r="AO48" s="514">
        <v>11</v>
      </c>
      <c r="AP48" s="497">
        <v>7</v>
      </c>
      <c r="AQ48" s="497">
        <v>7</v>
      </c>
      <c r="AR48" s="497">
        <v>7</v>
      </c>
      <c r="AS48" s="497"/>
    </row>
    <row r="49" spans="1:45" ht="11.25" customHeight="1" x14ac:dyDescent="0.2">
      <c r="A49" s="523" t="s">
        <v>4825</v>
      </c>
      <c r="B49" s="527">
        <v>101</v>
      </c>
      <c r="C49" s="525">
        <v>38.673267326732699</v>
      </c>
      <c r="D49" s="526">
        <v>44.376633663366299</v>
      </c>
      <c r="E49" s="526">
        <v>3.2618295242128501</v>
      </c>
      <c r="F49" s="526">
        <v>6.8020067441228598</v>
      </c>
      <c r="G49" s="316"/>
      <c r="H49" s="556">
        <v>148</v>
      </c>
      <c r="I49" s="525">
        <v>15.1351351351351</v>
      </c>
      <c r="J49" s="538">
        <v>40.473513513513502</v>
      </c>
      <c r="K49" s="526">
        <v>3.4120814961396602</v>
      </c>
      <c r="L49" s="557">
        <v>7.9494263549631601</v>
      </c>
      <c r="M49" s="25"/>
      <c r="N49" s="532">
        <v>201</v>
      </c>
      <c r="O49" s="533">
        <v>7.1</v>
      </c>
      <c r="P49" s="535">
        <v>38.83</v>
      </c>
      <c r="Q49" s="536">
        <v>3.55</v>
      </c>
      <c r="R49" s="558">
        <v>10.97</v>
      </c>
      <c r="AG49" s="492">
        <v>19</v>
      </c>
      <c r="AH49" s="561"/>
      <c r="AI49" s="561"/>
      <c r="AJ49" s="565">
        <v>3</v>
      </c>
      <c r="AK49" s="492">
        <v>5</v>
      </c>
      <c r="AL49" s="504">
        <v>13</v>
      </c>
      <c r="AM49" s="492">
        <v>14</v>
      </c>
      <c r="AN49" s="508">
        <v>10</v>
      </c>
      <c r="AO49" s="508">
        <v>6</v>
      </c>
      <c r="AP49" s="492">
        <v>8</v>
      </c>
      <c r="AQ49" s="492">
        <v>9</v>
      </c>
      <c r="AR49" s="492">
        <v>9</v>
      </c>
      <c r="AS49" s="492"/>
    </row>
    <row r="50" spans="1:45" ht="11.25" customHeight="1" x14ac:dyDescent="0.2">
      <c r="A50" s="523" t="s">
        <v>4826</v>
      </c>
      <c r="B50" s="527">
        <v>103</v>
      </c>
      <c r="C50" s="525">
        <v>38.485436893203897</v>
      </c>
      <c r="D50" s="526">
        <v>48.802621359223302</v>
      </c>
      <c r="E50" s="526">
        <v>3.0221468002579699</v>
      </c>
      <c r="F50" s="526">
        <v>6.9550959084479</v>
      </c>
      <c r="G50" s="316"/>
      <c r="H50" s="556">
        <v>144</v>
      </c>
      <c r="I50" s="525">
        <v>15.0625</v>
      </c>
      <c r="J50" s="538">
        <v>45.984652777777796</v>
      </c>
      <c r="K50" s="526">
        <v>3.16119024655994</v>
      </c>
      <c r="L50" s="557">
        <v>7.9229743635824299</v>
      </c>
      <c r="M50" s="25"/>
      <c r="N50" s="532">
        <v>201</v>
      </c>
      <c r="O50" s="533">
        <v>7.2</v>
      </c>
      <c r="P50" s="535">
        <v>42.63</v>
      </c>
      <c r="Q50" s="536">
        <v>3.27</v>
      </c>
      <c r="R50" s="558">
        <v>11</v>
      </c>
      <c r="T50" s="34" t="s">
        <v>4827</v>
      </c>
      <c r="AG50" s="497">
        <v>18</v>
      </c>
      <c r="AH50" s="561"/>
      <c r="AI50" s="561"/>
      <c r="AJ50" s="562">
        <v>6</v>
      </c>
      <c r="AK50" s="497">
        <v>11</v>
      </c>
      <c r="AL50" s="51">
        <v>16</v>
      </c>
      <c r="AM50" s="497">
        <v>13</v>
      </c>
      <c r="AN50" s="503">
        <v>7</v>
      </c>
      <c r="AO50" s="503">
        <v>9</v>
      </c>
      <c r="AP50" s="497">
        <v>8</v>
      </c>
      <c r="AQ50" s="497">
        <v>9</v>
      </c>
      <c r="AR50" s="497">
        <v>6</v>
      </c>
      <c r="AS50" s="487"/>
    </row>
    <row r="51" spans="1:45" ht="11.25" customHeight="1" x14ac:dyDescent="0.2">
      <c r="A51" s="523" t="s">
        <v>4828</v>
      </c>
      <c r="B51" s="527">
        <v>102</v>
      </c>
      <c r="C51" s="525">
        <v>38.647058823529399</v>
      </c>
      <c r="D51" s="526">
        <v>49.737254901960803</v>
      </c>
      <c r="E51" s="526">
        <v>2.96563801195733</v>
      </c>
      <c r="F51" s="526">
        <v>7.2436534605491403</v>
      </c>
      <c r="G51" s="316"/>
      <c r="H51" s="556">
        <v>145</v>
      </c>
      <c r="I51" s="525">
        <v>15.0965517241379</v>
      </c>
      <c r="J51" s="538">
        <v>46.813103448275903</v>
      </c>
      <c r="K51" s="526">
        <v>3.1368896808884998</v>
      </c>
      <c r="L51" s="557">
        <v>7.9716151039925602</v>
      </c>
      <c r="M51" s="25"/>
      <c r="N51" s="532">
        <v>202</v>
      </c>
      <c r="O51" s="533">
        <v>7.2</v>
      </c>
      <c r="P51" s="535">
        <v>42.43</v>
      </c>
      <c r="Q51" s="536">
        <v>3.37</v>
      </c>
      <c r="R51" s="558">
        <v>10.98</v>
      </c>
      <c r="T51" s="566">
        <f>'All CCC'!I5</f>
        <v>46234</v>
      </c>
      <c r="U51" s="567" t="s">
        <v>1722</v>
      </c>
      <c r="V51" s="567" t="s">
        <v>542</v>
      </c>
      <c r="W51" s="568" t="s">
        <v>1371</v>
      </c>
      <c r="X51" s="477" t="s">
        <v>4528</v>
      </c>
      <c r="AG51" s="497">
        <v>17</v>
      </c>
      <c r="AH51" s="561"/>
      <c r="AI51" s="561"/>
      <c r="AJ51" s="562">
        <v>6</v>
      </c>
      <c r="AK51" s="497">
        <v>17</v>
      </c>
      <c r="AL51" s="51">
        <v>12</v>
      </c>
      <c r="AM51" s="497">
        <v>7</v>
      </c>
      <c r="AN51" s="503">
        <v>10</v>
      </c>
      <c r="AO51" s="503">
        <v>9</v>
      </c>
      <c r="AP51" s="497">
        <v>11</v>
      </c>
      <c r="AQ51" s="497">
        <v>6</v>
      </c>
      <c r="AR51" s="487">
        <v>8</v>
      </c>
      <c r="AS51" s="497"/>
    </row>
    <row r="52" spans="1:45" ht="11.25" customHeight="1" x14ac:dyDescent="0.2">
      <c r="A52" s="523" t="s">
        <v>4829</v>
      </c>
      <c r="B52" s="527">
        <v>102</v>
      </c>
      <c r="C52" s="525">
        <v>38.705882352941202</v>
      </c>
      <c r="D52" s="526">
        <v>49.979411764705901</v>
      </c>
      <c r="E52" s="526">
        <v>2.9360786191410799</v>
      </c>
      <c r="F52" s="526">
        <v>7.2420474770939398</v>
      </c>
      <c r="G52" s="316"/>
      <c r="H52" s="556">
        <v>146</v>
      </c>
      <c r="I52" s="525">
        <v>15.1232876712329</v>
      </c>
      <c r="J52" s="538">
        <v>46.203698630136998</v>
      </c>
      <c r="K52" s="526">
        <v>3.0950657320091302</v>
      </c>
      <c r="L52" s="557">
        <v>8.4714570593119607</v>
      </c>
      <c r="M52" s="25"/>
      <c r="N52" s="537">
        <v>200</v>
      </c>
      <c r="O52" s="525">
        <v>7.2</v>
      </c>
      <c r="P52" s="538">
        <v>42.62</v>
      </c>
      <c r="Q52" s="526">
        <v>3.36</v>
      </c>
      <c r="R52" s="557">
        <v>10.99</v>
      </c>
      <c r="T52" s="51" t="s">
        <v>4830</v>
      </c>
      <c r="U52" s="569">
        <f>B226</f>
        <v>147</v>
      </c>
      <c r="V52" s="569">
        <f>H226</f>
        <v>380</v>
      </c>
      <c r="W52" s="570">
        <f>N226</f>
        <v>202</v>
      </c>
      <c r="X52" s="571">
        <f>'All CCC'!B740</f>
        <v>729</v>
      </c>
      <c r="AG52" s="497">
        <v>16</v>
      </c>
      <c r="AH52" s="561"/>
      <c r="AI52" s="561"/>
      <c r="AJ52" s="562">
        <v>15</v>
      </c>
      <c r="AK52" s="497">
        <v>13</v>
      </c>
      <c r="AL52" s="51">
        <v>4</v>
      </c>
      <c r="AM52" s="497">
        <v>10</v>
      </c>
      <c r="AN52" s="503">
        <v>10</v>
      </c>
      <c r="AO52" s="503">
        <v>11</v>
      </c>
      <c r="AP52" s="497">
        <v>6</v>
      </c>
      <c r="AQ52" s="487">
        <v>10</v>
      </c>
      <c r="AR52" s="497">
        <v>19</v>
      </c>
      <c r="AS52" s="497"/>
    </row>
    <row r="53" spans="1:45" ht="11.25" customHeight="1" x14ac:dyDescent="0.2">
      <c r="A53" s="493" t="s">
        <v>4831</v>
      </c>
      <c r="B53" s="522">
        <v>102</v>
      </c>
      <c r="C53" s="495">
        <v>38.803921568627501</v>
      </c>
      <c r="D53" s="496">
        <v>51.386274509803897</v>
      </c>
      <c r="E53" s="496">
        <v>2.8866733923182202</v>
      </c>
      <c r="F53" s="496">
        <v>7.0861909785741704</v>
      </c>
      <c r="G53" s="316"/>
      <c r="H53" s="467">
        <v>152</v>
      </c>
      <c r="I53" s="495">
        <v>15</v>
      </c>
      <c r="J53" s="543">
        <v>47.295328947368397</v>
      </c>
      <c r="K53" s="496">
        <v>3.0846084287309501</v>
      </c>
      <c r="L53" s="555">
        <v>8.6714723622757504</v>
      </c>
      <c r="M53" s="25"/>
      <c r="N53" s="542">
        <v>197</v>
      </c>
      <c r="O53" s="495">
        <v>7.2</v>
      </c>
      <c r="P53" s="543">
        <v>44.38</v>
      </c>
      <c r="Q53" s="496">
        <v>3.29</v>
      </c>
      <c r="R53" s="555">
        <v>10.89</v>
      </c>
      <c r="T53" s="51" t="s">
        <v>4832</v>
      </c>
      <c r="U53" s="572">
        <f>C226</f>
        <v>42.870748299319729</v>
      </c>
      <c r="V53" s="572">
        <f>I226</f>
        <v>15.544736842105262</v>
      </c>
      <c r="W53" s="573">
        <f>O226</f>
        <v>6.6138613861386135</v>
      </c>
      <c r="X53" s="574">
        <f>'All CCC'!E740</f>
        <v>18.580246913580247</v>
      </c>
      <c r="AG53" s="516">
        <v>15</v>
      </c>
      <c r="AH53" s="561"/>
      <c r="AI53" s="561"/>
      <c r="AJ53" s="563">
        <v>10</v>
      </c>
      <c r="AK53" s="516">
        <v>7</v>
      </c>
      <c r="AL53" s="509">
        <v>10</v>
      </c>
      <c r="AM53" s="516">
        <v>9</v>
      </c>
      <c r="AN53" s="514">
        <v>10</v>
      </c>
      <c r="AO53" s="514">
        <v>8</v>
      </c>
      <c r="AP53" s="513">
        <v>12</v>
      </c>
      <c r="AQ53" s="516">
        <v>18</v>
      </c>
      <c r="AR53" s="516">
        <v>32</v>
      </c>
      <c r="AS53" s="516"/>
    </row>
    <row r="54" spans="1:45" ht="11.25" customHeight="1" x14ac:dyDescent="0.2">
      <c r="A54" s="493" t="s">
        <v>4833</v>
      </c>
      <c r="B54" s="522">
        <v>103</v>
      </c>
      <c r="C54" s="495">
        <v>38.815533980582501</v>
      </c>
      <c r="D54" s="496">
        <v>52.578932038834999</v>
      </c>
      <c r="E54" s="496">
        <v>2.8607300227114698</v>
      </c>
      <c r="F54" s="496">
        <v>7.1176326154057401</v>
      </c>
      <c r="G54" s="316"/>
      <c r="H54" s="467">
        <v>161</v>
      </c>
      <c r="I54" s="495">
        <v>14.8571428571429</v>
      </c>
      <c r="J54" s="543">
        <v>47.806211180124201</v>
      </c>
      <c r="K54" s="496">
        <v>3.1179119770031898</v>
      </c>
      <c r="L54" s="555">
        <v>8.5609463685717202</v>
      </c>
      <c r="M54" s="25"/>
      <c r="N54" s="575">
        <v>195</v>
      </c>
      <c r="O54" s="551">
        <v>7.2</v>
      </c>
      <c r="P54" s="552">
        <v>44.79</v>
      </c>
      <c r="Q54" s="553">
        <v>3.24</v>
      </c>
      <c r="R54" s="554">
        <v>11.95</v>
      </c>
      <c r="T54" s="51" t="s">
        <v>4834</v>
      </c>
      <c r="U54" s="576">
        <f>D226</f>
        <v>163.1678231292517</v>
      </c>
      <c r="V54" s="576">
        <f>J226</f>
        <v>161.79028947368425</v>
      </c>
      <c r="W54" s="577">
        <f>P226</f>
        <v>119.10504950495051</v>
      </c>
      <c r="X54" s="578">
        <f>'All CCC'!I740</f>
        <v>150.24032921810687</v>
      </c>
      <c r="AG54" s="492">
        <v>14</v>
      </c>
      <c r="AH54" s="561"/>
      <c r="AI54" s="561"/>
      <c r="AJ54" s="561"/>
      <c r="AK54" s="492">
        <v>10</v>
      </c>
      <c r="AL54" s="504">
        <v>8</v>
      </c>
      <c r="AM54" s="492">
        <v>9</v>
      </c>
      <c r="AN54" s="508">
        <v>9</v>
      </c>
      <c r="AO54" s="520">
        <v>14</v>
      </c>
      <c r="AP54" s="497">
        <v>23</v>
      </c>
      <c r="AQ54" s="497">
        <v>33</v>
      </c>
      <c r="AR54" s="497">
        <v>29</v>
      </c>
      <c r="AS54" s="497"/>
    </row>
    <row r="55" spans="1:45" ht="11.25" customHeight="1" x14ac:dyDescent="0.2">
      <c r="A55" s="493" t="s">
        <v>4835</v>
      </c>
      <c r="B55" s="522">
        <v>103</v>
      </c>
      <c r="C55" s="495">
        <v>38.873786407767</v>
      </c>
      <c r="D55" s="496">
        <v>53.3496116504854</v>
      </c>
      <c r="E55" s="496">
        <v>2.8265858836552402</v>
      </c>
      <c r="F55" s="496">
        <v>6.8885103829195797</v>
      </c>
      <c r="G55" s="316"/>
      <c r="H55" s="467">
        <v>166</v>
      </c>
      <c r="I55" s="495">
        <v>14.746987951807199</v>
      </c>
      <c r="J55" s="543">
        <v>48.310963855421697</v>
      </c>
      <c r="K55" s="496">
        <v>3.0964217756855401</v>
      </c>
      <c r="L55" s="555">
        <v>8.7965028252211503</v>
      </c>
      <c r="M55" s="25"/>
      <c r="N55" s="575">
        <v>194</v>
      </c>
      <c r="O55" s="551">
        <v>7.1</v>
      </c>
      <c r="P55" s="552">
        <v>44.68</v>
      </c>
      <c r="Q55" s="553">
        <v>3.27</v>
      </c>
      <c r="R55" s="554">
        <v>12.15</v>
      </c>
      <c r="T55" s="62" t="s">
        <v>4836</v>
      </c>
      <c r="U55" s="576">
        <f>E226</f>
        <v>2.5982396938564585</v>
      </c>
      <c r="V55" s="576">
        <f>K226</f>
        <v>2.5195886914810659</v>
      </c>
      <c r="W55" s="577">
        <f>Q226</f>
        <v>2.5625716113218839</v>
      </c>
      <c r="X55" s="578">
        <f>'All CCC'!J740</f>
        <v>2.5473585778418699</v>
      </c>
      <c r="AG55" s="497">
        <v>13</v>
      </c>
      <c r="AH55" s="561"/>
      <c r="AI55" s="561"/>
      <c r="AJ55" s="561"/>
      <c r="AK55" s="497">
        <v>11</v>
      </c>
      <c r="AL55" s="51">
        <v>10</v>
      </c>
      <c r="AM55" s="497">
        <v>10</v>
      </c>
      <c r="AN55" s="502">
        <v>15</v>
      </c>
      <c r="AO55" s="503">
        <v>23</v>
      </c>
      <c r="AP55" s="497">
        <v>40</v>
      </c>
      <c r="AQ55" s="497">
        <v>29</v>
      </c>
      <c r="AR55" s="497">
        <v>30</v>
      </c>
      <c r="AS55" s="497"/>
    </row>
    <row r="56" spans="1:45" ht="11.25" customHeight="1" x14ac:dyDescent="0.2">
      <c r="A56" s="493" t="s">
        <v>4837</v>
      </c>
      <c r="B56" s="522">
        <v>105</v>
      </c>
      <c r="C56" s="495">
        <v>38.7238095238095</v>
      </c>
      <c r="D56" s="496">
        <v>53.880190476190499</v>
      </c>
      <c r="E56" s="496">
        <v>2.8628840691649602</v>
      </c>
      <c r="F56" s="496">
        <v>7.2100500970149399</v>
      </c>
      <c r="G56" s="316"/>
      <c r="H56" s="467">
        <v>165</v>
      </c>
      <c r="I56" s="495">
        <v>14.636363636363599</v>
      </c>
      <c r="J56" s="543">
        <v>47.998363636363599</v>
      </c>
      <c r="K56" s="496">
        <v>3.0155249841026901</v>
      </c>
      <c r="L56" s="555">
        <v>9.24604364794852</v>
      </c>
      <c r="M56" s="25"/>
      <c r="N56" s="575">
        <v>191</v>
      </c>
      <c r="O56" s="551">
        <v>7.2</v>
      </c>
      <c r="P56" s="552">
        <v>45.33</v>
      </c>
      <c r="Q56" s="553">
        <v>3.31</v>
      </c>
      <c r="R56" s="554">
        <v>10.3</v>
      </c>
      <c r="T56" s="62" t="s">
        <v>4838</v>
      </c>
      <c r="U56" s="576">
        <f>F226</f>
        <v>5.0529517898236822</v>
      </c>
      <c r="V56" s="576">
        <f>L226</f>
        <v>7.448661945042212</v>
      </c>
      <c r="W56" s="577">
        <f>R226</f>
        <v>9.4647084693858456</v>
      </c>
      <c r="X56" s="578">
        <f>'All CCC'!R740</f>
        <v>7.52420653365715</v>
      </c>
      <c r="AG56" s="497">
        <v>12</v>
      </c>
      <c r="AH56" s="561"/>
      <c r="AI56" s="561"/>
      <c r="AJ56" s="561"/>
      <c r="AK56" s="497">
        <v>7</v>
      </c>
      <c r="AL56" s="51">
        <v>8</v>
      </c>
      <c r="AM56" s="487">
        <v>13</v>
      </c>
      <c r="AN56" s="503">
        <v>22</v>
      </c>
      <c r="AO56" s="503">
        <v>41</v>
      </c>
      <c r="AP56" s="497">
        <v>31</v>
      </c>
      <c r="AQ56" s="497">
        <v>32</v>
      </c>
      <c r="AR56" s="497">
        <v>13</v>
      </c>
      <c r="AS56" s="497"/>
    </row>
    <row r="57" spans="1:45" ht="11.25" customHeight="1" x14ac:dyDescent="0.2">
      <c r="A57" s="493" t="s">
        <v>4839</v>
      </c>
      <c r="B57" s="522">
        <v>104</v>
      </c>
      <c r="C57" s="495">
        <v>38.894230769230802</v>
      </c>
      <c r="D57" s="496">
        <v>51.784999999999997</v>
      </c>
      <c r="E57" s="496">
        <v>2.9885313224494401</v>
      </c>
      <c r="F57" s="496">
        <v>7.2691126603644296</v>
      </c>
      <c r="G57" s="316"/>
      <c r="H57" s="467">
        <v>166</v>
      </c>
      <c r="I57" s="495">
        <v>14.632530120481899</v>
      </c>
      <c r="J57" s="543">
        <v>45.882349397590403</v>
      </c>
      <c r="K57" s="496">
        <v>3.1906718082788901</v>
      </c>
      <c r="L57" s="555">
        <v>9.1832590551744495</v>
      </c>
      <c r="M57" s="25"/>
      <c r="N57" s="575">
        <v>189</v>
      </c>
      <c r="O57" s="551">
        <v>7.2</v>
      </c>
      <c r="P57" s="552">
        <v>42.06</v>
      </c>
      <c r="Q57" s="553">
        <v>3.54</v>
      </c>
      <c r="R57" s="554">
        <v>10.01</v>
      </c>
      <c r="T57" s="579"/>
      <c r="U57" s="580"/>
      <c r="V57" s="580"/>
      <c r="W57" s="580"/>
      <c r="X57" s="580"/>
      <c r="Y57" s="25"/>
      <c r="Z57" s="25"/>
      <c r="AA57" s="25"/>
      <c r="AB57" s="25"/>
      <c r="AC57" s="25"/>
      <c r="AG57" s="497">
        <v>11</v>
      </c>
      <c r="AH57" s="561"/>
      <c r="AI57" s="561"/>
      <c r="AJ57" s="561"/>
      <c r="AK57" s="497">
        <v>11</v>
      </c>
      <c r="AL57" s="486">
        <v>19</v>
      </c>
      <c r="AM57" s="497">
        <v>26</v>
      </c>
      <c r="AN57" s="503">
        <v>43</v>
      </c>
      <c r="AO57" s="503">
        <v>32</v>
      </c>
      <c r="AP57" s="497">
        <v>37</v>
      </c>
      <c r="AQ57" s="497">
        <v>17</v>
      </c>
      <c r="AR57" s="497">
        <v>13</v>
      </c>
      <c r="AS57" s="487"/>
    </row>
    <row r="58" spans="1:45" ht="11.25" customHeight="1" x14ac:dyDescent="0.2">
      <c r="A58" s="493" t="s">
        <v>4840</v>
      </c>
      <c r="B58" s="522">
        <v>105</v>
      </c>
      <c r="C58" s="495">
        <v>38.8380952380952</v>
      </c>
      <c r="D58" s="496">
        <v>53.0378095238095</v>
      </c>
      <c r="E58" s="496">
        <v>2.9709172176544598</v>
      </c>
      <c r="F58" s="496">
        <v>7.1191264908199798</v>
      </c>
      <c r="G58" s="316"/>
      <c r="H58" s="467">
        <v>172</v>
      </c>
      <c r="I58" s="495">
        <v>14.5813953488372</v>
      </c>
      <c r="J58" s="543">
        <v>47.891918604651202</v>
      </c>
      <c r="K58" s="496">
        <v>3.10468934346585</v>
      </c>
      <c r="L58" s="555">
        <v>8.6197076361995695</v>
      </c>
      <c r="M58" s="25"/>
      <c r="N58" s="575">
        <v>196</v>
      </c>
      <c r="O58" s="551">
        <v>7.2</v>
      </c>
      <c r="P58" s="552">
        <v>43.88</v>
      </c>
      <c r="Q58" s="553">
        <v>3.44</v>
      </c>
      <c r="R58" s="554">
        <v>10.27</v>
      </c>
      <c r="T58" s="701" t="s">
        <v>4841</v>
      </c>
      <c r="U58" s="109"/>
      <c r="V58" s="109"/>
      <c r="W58" s="109"/>
      <c r="X58" s="109"/>
      <c r="Y58" s="55"/>
      <c r="Z58" s="55"/>
      <c r="AA58" s="55"/>
      <c r="AB58" s="55"/>
      <c r="AC58" s="55"/>
      <c r="AD58" s="55"/>
      <c r="AE58" s="25"/>
      <c r="AG58" s="516">
        <v>10</v>
      </c>
      <c r="AH58" s="561"/>
      <c r="AI58" s="561"/>
      <c r="AJ58" s="561"/>
      <c r="AK58" s="513">
        <v>15</v>
      </c>
      <c r="AL58" s="509">
        <v>25</v>
      </c>
      <c r="AM58" s="516">
        <v>46</v>
      </c>
      <c r="AN58" s="514">
        <v>33</v>
      </c>
      <c r="AO58" s="514">
        <v>45</v>
      </c>
      <c r="AP58" s="497">
        <v>23</v>
      </c>
      <c r="AQ58" s="497">
        <v>14</v>
      </c>
      <c r="AR58" s="487">
        <v>14</v>
      </c>
      <c r="AS58" s="487"/>
    </row>
    <row r="59" spans="1:45" ht="11.25" customHeight="1" x14ac:dyDescent="0.2">
      <c r="A59" s="493" t="s">
        <v>4842</v>
      </c>
      <c r="B59" s="522">
        <v>105</v>
      </c>
      <c r="C59" s="495">
        <v>38.7238095238095</v>
      </c>
      <c r="D59" s="496">
        <v>53.1967619047619</v>
      </c>
      <c r="E59" s="496">
        <v>2.9538614397729201</v>
      </c>
      <c r="F59" s="496">
        <v>7.3312568213796698</v>
      </c>
      <c r="G59" s="316"/>
      <c r="H59" s="467">
        <v>174</v>
      </c>
      <c r="I59" s="495">
        <v>14.4367816091954</v>
      </c>
      <c r="J59" s="543">
        <v>48.025287356321797</v>
      </c>
      <c r="K59" s="496">
        <v>3.0695672651124299</v>
      </c>
      <c r="L59" s="555">
        <v>8.7258508211816892</v>
      </c>
      <c r="M59" s="25"/>
      <c r="N59" s="575">
        <v>195</v>
      </c>
      <c r="O59" s="551">
        <v>7.2</v>
      </c>
      <c r="P59" s="552">
        <v>43.92</v>
      </c>
      <c r="Q59" s="553">
        <v>3.49</v>
      </c>
      <c r="R59" s="554">
        <v>10.06</v>
      </c>
      <c r="T59" s="55" t="s">
        <v>5672</v>
      </c>
      <c r="V59" s="55"/>
      <c r="W59" s="55"/>
      <c r="X59" s="55" t="s">
        <v>5666</v>
      </c>
      <c r="Y59" s="55"/>
      <c r="Z59" s="55"/>
      <c r="AA59" s="55"/>
      <c r="AB59" s="55"/>
      <c r="AC59" s="55"/>
      <c r="AD59" s="55"/>
      <c r="AE59" s="25"/>
      <c r="AG59" s="492">
        <v>9</v>
      </c>
      <c r="AH59" s="561"/>
      <c r="AI59" s="561"/>
      <c r="AJ59" s="561"/>
      <c r="AK59" s="492">
        <v>25</v>
      </c>
      <c r="AL59" s="504">
        <v>47</v>
      </c>
      <c r="AM59" s="492">
        <v>35</v>
      </c>
      <c r="AN59" s="508">
        <v>44</v>
      </c>
      <c r="AO59" s="508">
        <v>22</v>
      </c>
      <c r="AP59" s="492">
        <v>16</v>
      </c>
      <c r="AQ59" s="491">
        <v>15</v>
      </c>
      <c r="AR59" s="491">
        <v>21</v>
      </c>
      <c r="AS59" s="492"/>
    </row>
    <row r="60" spans="1:45" ht="11.25" customHeight="1" x14ac:dyDescent="0.2">
      <c r="A60" s="493" t="s">
        <v>4843</v>
      </c>
      <c r="B60" s="522">
        <v>105</v>
      </c>
      <c r="C60" s="495">
        <v>38.8380952380952</v>
      </c>
      <c r="D60" s="496">
        <v>53.237333333333297</v>
      </c>
      <c r="E60" s="496">
        <v>2.9454087533084601</v>
      </c>
      <c r="F60" s="496">
        <v>7.4227730062119299</v>
      </c>
      <c r="G60" s="316"/>
      <c r="H60" s="467">
        <v>176</v>
      </c>
      <c r="I60" s="495">
        <v>14.443181818181801</v>
      </c>
      <c r="J60" s="543">
        <v>49.355568181818199</v>
      </c>
      <c r="K60" s="496">
        <v>3.0606598261493101</v>
      </c>
      <c r="L60" s="555">
        <v>8.5585570179090809</v>
      </c>
      <c r="M60" s="25"/>
      <c r="N60" s="575">
        <v>190</v>
      </c>
      <c r="O60" s="551">
        <v>7.2</v>
      </c>
      <c r="P60" s="552">
        <v>43.15</v>
      </c>
      <c r="Q60" s="553">
        <v>3.45</v>
      </c>
      <c r="R60" s="554">
        <v>10.02</v>
      </c>
      <c r="T60" s="55" t="s">
        <v>5670</v>
      </c>
      <c r="V60" s="116"/>
      <c r="W60" s="55"/>
      <c r="X60" s="55" t="s">
        <v>5667</v>
      </c>
      <c r="Y60" s="55"/>
      <c r="Z60" s="55"/>
      <c r="AA60" s="55"/>
      <c r="AB60" s="55"/>
      <c r="AC60" s="55"/>
      <c r="AD60" s="55"/>
      <c r="AE60" s="25"/>
      <c r="AG60" s="497">
        <v>8</v>
      </c>
      <c r="AH60" s="561"/>
      <c r="AI60" s="561"/>
      <c r="AJ60" s="561"/>
      <c r="AK60" s="497">
        <v>43</v>
      </c>
      <c r="AL60" s="51">
        <v>43</v>
      </c>
      <c r="AM60" s="497">
        <v>48</v>
      </c>
      <c r="AN60" s="503">
        <v>28</v>
      </c>
      <c r="AO60" s="503">
        <v>22</v>
      </c>
      <c r="AP60" s="487">
        <v>21</v>
      </c>
      <c r="AQ60" s="487">
        <v>22</v>
      </c>
      <c r="AR60" s="497">
        <v>98</v>
      </c>
      <c r="AS60" s="497"/>
    </row>
    <row r="61" spans="1:45" ht="11.25" customHeight="1" x14ac:dyDescent="0.2">
      <c r="A61" s="493" t="s">
        <v>4844</v>
      </c>
      <c r="B61" s="522">
        <v>105</v>
      </c>
      <c r="C61" s="495">
        <v>38.876190476190501</v>
      </c>
      <c r="D61" s="496">
        <v>54.732761904761901</v>
      </c>
      <c r="E61" s="496">
        <v>2.8607813842828702</v>
      </c>
      <c r="F61" s="496">
        <v>7.3144659724257801</v>
      </c>
      <c r="G61" s="316"/>
      <c r="H61" s="467">
        <v>178</v>
      </c>
      <c r="I61" s="495">
        <v>14.4044943820225</v>
      </c>
      <c r="J61" s="543">
        <v>50.2297191011236</v>
      </c>
      <c r="K61" s="496">
        <v>3.0470479860216799</v>
      </c>
      <c r="L61" s="555">
        <v>8.72878164739579</v>
      </c>
      <c r="M61" s="25"/>
      <c r="N61" s="575">
        <v>187</v>
      </c>
      <c r="O61" s="551">
        <v>7.2</v>
      </c>
      <c r="P61" s="552">
        <v>44.06</v>
      </c>
      <c r="Q61" s="553">
        <v>3.43</v>
      </c>
      <c r="R61" s="554">
        <v>9.6300000000000008</v>
      </c>
      <c r="T61" s="116" t="s">
        <v>3422</v>
      </c>
      <c r="V61" s="55"/>
      <c r="W61" s="55"/>
      <c r="X61" s="55" t="s">
        <v>3423</v>
      </c>
      <c r="Y61" s="55"/>
      <c r="Z61" s="55"/>
      <c r="AA61" s="55"/>
      <c r="AB61" s="55"/>
      <c r="AC61" s="55"/>
      <c r="AD61" s="55"/>
      <c r="AE61" s="25"/>
      <c r="AG61" s="497">
        <v>7</v>
      </c>
      <c r="AH61" s="561"/>
      <c r="AI61" s="561"/>
      <c r="AJ61" s="561"/>
      <c r="AK61" s="497">
        <v>39</v>
      </c>
      <c r="AL61" s="51">
        <v>43</v>
      </c>
      <c r="AM61" s="497">
        <v>29</v>
      </c>
      <c r="AN61" s="503">
        <v>27</v>
      </c>
      <c r="AO61" s="502">
        <v>23</v>
      </c>
      <c r="AP61" s="487">
        <v>25</v>
      </c>
      <c r="AQ61" s="497">
        <v>110</v>
      </c>
      <c r="AR61" s="497">
        <v>147</v>
      </c>
      <c r="AS61" s="497"/>
    </row>
    <row r="62" spans="1:45" ht="11.25" customHeight="1" x14ac:dyDescent="0.2">
      <c r="A62" s="493" t="s">
        <v>4845</v>
      </c>
      <c r="B62" s="522">
        <v>105</v>
      </c>
      <c r="C62" s="495">
        <v>39</v>
      </c>
      <c r="D62" s="496">
        <v>53.261809523809497</v>
      </c>
      <c r="E62" s="496">
        <v>2.89414946658593</v>
      </c>
      <c r="F62" s="496">
        <v>7.5877547617204701</v>
      </c>
      <c r="G62" s="316"/>
      <c r="H62" s="467">
        <v>181</v>
      </c>
      <c r="I62" s="495">
        <v>14.397790055248599</v>
      </c>
      <c r="J62" s="543">
        <v>49.882071823204498</v>
      </c>
      <c r="K62" s="496">
        <v>3.0732199988358802</v>
      </c>
      <c r="L62" s="555">
        <v>8.3853861894620998</v>
      </c>
      <c r="M62" s="25"/>
      <c r="N62" s="575">
        <v>189</v>
      </c>
      <c r="O62" s="551">
        <v>7.2</v>
      </c>
      <c r="P62" s="552">
        <v>44.45</v>
      </c>
      <c r="Q62" s="553">
        <v>3.49</v>
      </c>
      <c r="R62" s="554">
        <v>10.36</v>
      </c>
      <c r="T62" s="116" t="s">
        <v>5669</v>
      </c>
      <c r="V62" s="116"/>
      <c r="W62" s="55"/>
      <c r="X62" s="55" t="s">
        <v>3141</v>
      </c>
      <c r="Y62" s="55"/>
      <c r="Z62" s="55"/>
      <c r="AA62" s="55"/>
      <c r="AB62" s="55"/>
      <c r="AC62" s="55"/>
      <c r="AD62" s="55"/>
      <c r="AE62" s="25"/>
      <c r="AG62" s="497">
        <v>6</v>
      </c>
      <c r="AH62" s="561"/>
      <c r="AI62" s="561"/>
      <c r="AJ62" s="561"/>
      <c r="AK62" s="497">
        <v>49</v>
      </c>
      <c r="AL62" s="51">
        <v>36</v>
      </c>
      <c r="AM62" s="497">
        <v>30</v>
      </c>
      <c r="AN62" s="502">
        <v>24</v>
      </c>
      <c r="AO62" s="502">
        <v>36</v>
      </c>
      <c r="AP62" s="497">
        <v>128</v>
      </c>
      <c r="AQ62" s="497">
        <v>182</v>
      </c>
      <c r="AR62" s="497">
        <v>104</v>
      </c>
      <c r="AS62" s="497"/>
    </row>
    <row r="63" spans="1:45" ht="11.25" customHeight="1" x14ac:dyDescent="0.2">
      <c r="A63" s="493" t="s">
        <v>4846</v>
      </c>
      <c r="B63" s="522">
        <v>106</v>
      </c>
      <c r="C63" s="495">
        <v>39.018867924528301</v>
      </c>
      <c r="D63" s="496">
        <v>53.891509433962298</v>
      </c>
      <c r="E63" s="496">
        <v>2.9360208613894998</v>
      </c>
      <c r="F63" s="496">
        <v>7.73476146037875</v>
      </c>
      <c r="G63" s="316"/>
      <c r="H63" s="467">
        <v>180</v>
      </c>
      <c r="I63" s="495">
        <v>14.2888888888889</v>
      </c>
      <c r="J63" s="543">
        <v>50.597722222222203</v>
      </c>
      <c r="K63" s="496">
        <v>3.0113819005787401</v>
      </c>
      <c r="L63" s="555">
        <v>8.58931262675857</v>
      </c>
      <c r="M63" s="25"/>
      <c r="N63" s="575">
        <v>180</v>
      </c>
      <c r="O63" s="551">
        <v>7.2166666666666703</v>
      </c>
      <c r="P63" s="552">
        <v>44.6582222222222</v>
      </c>
      <c r="Q63" s="553">
        <v>3.5695887194909601</v>
      </c>
      <c r="R63" s="554">
        <v>10.211207480675499</v>
      </c>
      <c r="T63" s="55" t="s">
        <v>5668</v>
      </c>
      <c r="V63" s="55"/>
      <c r="W63" s="55"/>
      <c r="X63" s="55" t="s">
        <v>2999</v>
      </c>
      <c r="Y63" s="55"/>
      <c r="Z63" s="55"/>
      <c r="AA63" s="55"/>
      <c r="AB63" s="55"/>
      <c r="AC63" s="55"/>
      <c r="AD63" s="55"/>
      <c r="AE63" s="25"/>
      <c r="AG63" s="516">
        <v>5</v>
      </c>
      <c r="AH63" s="561"/>
      <c r="AI63" s="561"/>
      <c r="AJ63" s="561"/>
      <c r="AK63" s="516">
        <v>34</v>
      </c>
      <c r="AL63" s="509">
        <v>31</v>
      </c>
      <c r="AM63" s="513">
        <v>28</v>
      </c>
      <c r="AN63" s="515">
        <v>38</v>
      </c>
      <c r="AO63" s="514">
        <v>156</v>
      </c>
      <c r="AP63" s="516">
        <v>206</v>
      </c>
      <c r="AQ63" s="516">
        <v>105</v>
      </c>
      <c r="AR63" s="516">
        <v>117</v>
      </c>
      <c r="AS63" s="516"/>
    </row>
    <row r="64" spans="1:45" ht="11.25" customHeight="1" x14ac:dyDescent="0.2">
      <c r="A64" s="493" t="s">
        <v>4847</v>
      </c>
      <c r="B64" s="522">
        <v>105</v>
      </c>
      <c r="C64" s="495">
        <v>39.038095238095202</v>
      </c>
      <c r="D64" s="496">
        <v>53.484190476190498</v>
      </c>
      <c r="E64" s="496">
        <v>2.9307077302537201</v>
      </c>
      <c r="F64" s="496">
        <v>7.7516040993090796</v>
      </c>
      <c r="G64" s="316"/>
      <c r="H64" s="467">
        <v>183</v>
      </c>
      <c r="I64" s="495">
        <v>14.2896174863388</v>
      </c>
      <c r="J64" s="543">
        <v>50.888196721311502</v>
      </c>
      <c r="K64" s="496">
        <v>3.01628734883794</v>
      </c>
      <c r="L64" s="555">
        <v>8.5811906820553396</v>
      </c>
      <c r="M64" s="25"/>
      <c r="N64" s="575">
        <v>170</v>
      </c>
      <c r="O64" s="551">
        <v>7.1882352941176499</v>
      </c>
      <c r="P64" s="552">
        <v>45.254941176470602</v>
      </c>
      <c r="Q64" s="553">
        <v>3.6225862398058202</v>
      </c>
      <c r="R64" s="554">
        <v>10.425282867377</v>
      </c>
      <c r="T64" s="55" t="s">
        <v>5671</v>
      </c>
      <c r="V64" s="55"/>
      <c r="W64" s="55"/>
      <c r="X64" s="55" t="s">
        <v>2821</v>
      </c>
      <c r="Y64" s="55"/>
      <c r="Z64" s="55"/>
      <c r="AA64" s="55"/>
      <c r="AB64" s="55"/>
      <c r="AC64" s="55"/>
      <c r="AD64" s="55"/>
      <c r="AE64" s="25"/>
      <c r="AG64" s="468" t="s">
        <v>4848</v>
      </c>
      <c r="AH64" s="467">
        <f t="shared" ref="AH64:AR64" si="0">SUM(AH4:AH63)</f>
        <v>139</v>
      </c>
      <c r="AI64" s="467">
        <f t="shared" si="0"/>
        <v>150</v>
      </c>
      <c r="AJ64" s="522">
        <f t="shared" si="0"/>
        <v>159</v>
      </c>
      <c r="AK64" s="467">
        <f t="shared" si="0"/>
        <v>417</v>
      </c>
      <c r="AL64" s="467">
        <f t="shared" si="0"/>
        <v>448</v>
      </c>
      <c r="AM64" s="522">
        <f t="shared" si="0"/>
        <v>458</v>
      </c>
      <c r="AN64" s="522">
        <f t="shared" si="0"/>
        <v>476</v>
      </c>
      <c r="AO64" s="522">
        <f t="shared" si="0"/>
        <v>611</v>
      </c>
      <c r="AP64" s="522">
        <f t="shared" si="0"/>
        <v>753</v>
      </c>
      <c r="AQ64" s="522">
        <f t="shared" si="0"/>
        <v>769</v>
      </c>
      <c r="AR64" s="522">
        <f t="shared" si="0"/>
        <v>822</v>
      </c>
      <c r="AS64" s="494">
        <f>X52</f>
        <v>729</v>
      </c>
    </row>
    <row r="65" spans="1:45" ht="11.25" customHeight="1" x14ac:dyDescent="0.2">
      <c r="A65" s="523" t="s">
        <v>4849</v>
      </c>
      <c r="B65" s="527">
        <v>105</v>
      </c>
      <c r="C65" s="525">
        <v>39.1</v>
      </c>
      <c r="D65" s="526">
        <v>56.35</v>
      </c>
      <c r="E65" s="526">
        <v>2.77</v>
      </c>
      <c r="F65" s="526">
        <v>7.82</v>
      </c>
      <c r="G65" s="316"/>
      <c r="H65" s="556">
        <v>189</v>
      </c>
      <c r="I65" s="525">
        <v>14.3</v>
      </c>
      <c r="J65" s="538">
        <v>56.29</v>
      </c>
      <c r="K65" s="526">
        <v>2.89</v>
      </c>
      <c r="L65" s="557">
        <v>8.6199999999999992</v>
      </c>
      <c r="M65" s="25"/>
      <c r="N65" s="581">
        <v>175</v>
      </c>
      <c r="O65" s="582">
        <v>7.1</v>
      </c>
      <c r="P65" s="583">
        <v>47.02</v>
      </c>
      <c r="Q65" s="584">
        <v>3.35</v>
      </c>
      <c r="R65" s="585">
        <v>10.64</v>
      </c>
      <c r="T65" s="55"/>
      <c r="V65" s="55"/>
      <c r="W65" s="55"/>
      <c r="X65" s="55"/>
      <c r="Y65" s="55"/>
      <c r="Z65" s="55"/>
      <c r="AA65" s="55"/>
      <c r="AB65" s="55"/>
      <c r="AC65" s="55"/>
      <c r="AD65" s="55"/>
      <c r="AE65" s="25"/>
      <c r="AG65" s="25">
        <v>4</v>
      </c>
      <c r="AH65" s="561"/>
      <c r="AI65" s="561"/>
      <c r="AJ65" s="561"/>
      <c r="AK65" s="25">
        <v>26</v>
      </c>
      <c r="AL65" s="586">
        <v>32</v>
      </c>
      <c r="AM65" s="586">
        <v>50</v>
      </c>
      <c r="AN65" s="25">
        <v>179</v>
      </c>
      <c r="AO65" s="25">
        <v>221</v>
      </c>
      <c r="AP65" s="25">
        <v>124</v>
      </c>
      <c r="AQ65" s="25">
        <v>117</v>
      </c>
      <c r="AR65" s="25">
        <v>101</v>
      </c>
      <c r="AS65" s="25" t="e">
        <f>Notes!#REF!</f>
        <v>#REF!</v>
      </c>
    </row>
    <row r="66" spans="1:45" ht="11.25" customHeight="1" x14ac:dyDescent="0.2">
      <c r="A66" s="523" t="s">
        <v>4850</v>
      </c>
      <c r="B66" s="527">
        <v>105</v>
      </c>
      <c r="C66" s="525">
        <v>39.361904761904803</v>
      </c>
      <c r="D66" s="526">
        <v>57.248571428571402</v>
      </c>
      <c r="E66" s="526">
        <v>2.7699593384161001</v>
      </c>
      <c r="F66" s="526">
        <v>8.3075800531567499</v>
      </c>
      <c r="G66" s="316"/>
      <c r="H66" s="556">
        <v>199</v>
      </c>
      <c r="I66" s="525">
        <v>14.2010050251256</v>
      </c>
      <c r="J66" s="538">
        <v>56.910703517587898</v>
      </c>
      <c r="K66" s="526">
        <v>2.9230893023152902</v>
      </c>
      <c r="L66" s="557">
        <v>8.4249070499532905</v>
      </c>
      <c r="M66" s="25"/>
      <c r="N66" s="581">
        <v>167</v>
      </c>
      <c r="O66" s="582">
        <v>7.1377245508982003</v>
      </c>
      <c r="P66" s="583">
        <v>47.294491017963999</v>
      </c>
      <c r="Q66" s="584">
        <v>3.3257199468726499</v>
      </c>
      <c r="R66" s="585">
        <v>10.4242270827644</v>
      </c>
      <c r="T66" s="701" t="s">
        <v>4862</v>
      </c>
      <c r="V66" s="116"/>
      <c r="W66" s="55"/>
      <c r="X66" s="55"/>
      <c r="Y66" s="55"/>
      <c r="Z66" s="55"/>
      <c r="AA66" s="55"/>
      <c r="AB66" s="55"/>
      <c r="AC66" s="55"/>
      <c r="AD66" s="55"/>
      <c r="AE66" s="25"/>
      <c r="AG66" s="471" t="s">
        <v>4851</v>
      </c>
      <c r="AH66" s="561"/>
      <c r="AI66" s="561"/>
      <c r="AJ66" s="561"/>
      <c r="AK66" s="522">
        <f t="shared" ref="AK66:AS66" si="1">AK64+AK65</f>
        <v>443</v>
      </c>
      <c r="AL66" s="467">
        <f t="shared" si="1"/>
        <v>480</v>
      </c>
      <c r="AM66" s="522">
        <f t="shared" si="1"/>
        <v>508</v>
      </c>
      <c r="AN66" s="550">
        <f t="shared" si="1"/>
        <v>655</v>
      </c>
      <c r="AO66" s="550">
        <f t="shared" si="1"/>
        <v>832</v>
      </c>
      <c r="AP66" s="550">
        <f t="shared" si="1"/>
        <v>877</v>
      </c>
      <c r="AQ66" s="550">
        <f t="shared" si="1"/>
        <v>886</v>
      </c>
      <c r="AR66" s="550">
        <f t="shared" si="1"/>
        <v>923</v>
      </c>
      <c r="AS66" s="550" t="e">
        <f t="shared" si="1"/>
        <v>#REF!</v>
      </c>
    </row>
    <row r="67" spans="1:45" ht="11.25" customHeight="1" x14ac:dyDescent="0.2">
      <c r="A67" s="523" t="s">
        <v>4852</v>
      </c>
      <c r="B67" s="527">
        <v>105</v>
      </c>
      <c r="C67" s="525">
        <v>39.4</v>
      </c>
      <c r="D67" s="526">
        <v>59.159523809523797</v>
      </c>
      <c r="E67" s="526">
        <v>2.67492190365778</v>
      </c>
      <c r="F67" s="526">
        <v>8.3642525684448596</v>
      </c>
      <c r="G67" s="316"/>
      <c r="H67" s="556">
        <v>201</v>
      </c>
      <c r="I67" s="525">
        <v>14.179104477611901</v>
      </c>
      <c r="J67" s="538">
        <v>58.424676616915399</v>
      </c>
      <c r="K67" s="526">
        <v>2.8396686901779402</v>
      </c>
      <c r="L67" s="557">
        <v>8.6199430602531102</v>
      </c>
      <c r="M67" s="25"/>
      <c r="N67" s="581">
        <v>164</v>
      </c>
      <c r="O67" s="582">
        <v>7.1463414634146298</v>
      </c>
      <c r="P67" s="583">
        <v>49.490853658536601</v>
      </c>
      <c r="Q67" s="584">
        <v>3.2174412194264299</v>
      </c>
      <c r="R67" s="585">
        <v>10.514087696930501</v>
      </c>
      <c r="T67" s="55" t="s">
        <v>4864</v>
      </c>
      <c r="V67" s="55"/>
      <c r="W67" s="55"/>
      <c r="X67" s="55"/>
      <c r="Y67" s="55"/>
      <c r="Z67" s="55"/>
      <c r="AA67" s="55"/>
      <c r="AB67" s="55"/>
      <c r="AC67" s="55"/>
      <c r="AD67" s="55"/>
      <c r="AE67" s="25"/>
      <c r="AG67" s="64" t="s">
        <v>4853</v>
      </c>
      <c r="AH67" s="64"/>
      <c r="AI67" s="64"/>
      <c r="AJ67" s="64"/>
      <c r="AK67" s="25"/>
      <c r="AL67" s="25"/>
      <c r="AM67" s="25"/>
      <c r="AN67" s="25"/>
      <c r="AO67" s="25"/>
      <c r="AP67" s="66"/>
      <c r="AQ67" s="66"/>
      <c r="AR67" s="66"/>
      <c r="AS67" s="66" t="s">
        <v>4854</v>
      </c>
    </row>
    <row r="68" spans="1:45" ht="11.25" customHeight="1" x14ac:dyDescent="0.2">
      <c r="A68" s="523" t="s">
        <v>4855</v>
      </c>
      <c r="B68" s="527">
        <v>104</v>
      </c>
      <c r="C68" s="525">
        <v>39.471153846153904</v>
      </c>
      <c r="D68" s="526">
        <v>60.5740384615385</v>
      </c>
      <c r="E68" s="526">
        <v>2.58368636804575</v>
      </c>
      <c r="F68" s="526">
        <v>8.2928824375443995</v>
      </c>
      <c r="G68" s="316"/>
      <c r="H68" s="556">
        <v>203</v>
      </c>
      <c r="I68" s="525">
        <v>14.2167487684729</v>
      </c>
      <c r="J68" s="538">
        <v>58.792266009852199</v>
      </c>
      <c r="K68" s="526">
        <v>2.8117213926878999</v>
      </c>
      <c r="L68" s="557">
        <v>8.8575396610943695</v>
      </c>
      <c r="M68" s="25"/>
      <c r="N68" s="581">
        <v>164</v>
      </c>
      <c r="O68" s="582">
        <v>7.1707317073170698</v>
      </c>
      <c r="P68" s="583">
        <v>50.359024390243903</v>
      </c>
      <c r="Q68" s="584">
        <v>3.2350208793003499</v>
      </c>
      <c r="R68" s="585">
        <v>10.2684896816505</v>
      </c>
      <c r="T68" s="55" t="s">
        <v>1516</v>
      </c>
      <c r="V68" s="55"/>
      <c r="W68" s="55"/>
      <c r="X68" s="55" t="s">
        <v>1517</v>
      </c>
      <c r="Y68" s="55"/>
      <c r="Z68" s="55"/>
      <c r="AA68" s="55"/>
      <c r="AB68" s="55"/>
      <c r="AC68" s="55"/>
      <c r="AD68" s="55"/>
      <c r="AE68" s="25"/>
      <c r="AG68" s="25"/>
      <c r="AH68" s="25"/>
      <c r="AI68" s="25"/>
      <c r="AJ68" s="25"/>
      <c r="AK68" s="25"/>
      <c r="AL68" s="25"/>
      <c r="AM68" s="25"/>
      <c r="AN68" s="25"/>
      <c r="AO68" s="25"/>
      <c r="AP68" s="66"/>
      <c r="AQ68" s="66"/>
      <c r="AR68" s="66"/>
      <c r="AS68" s="66" t="s">
        <v>4856</v>
      </c>
    </row>
    <row r="69" spans="1:45" ht="11.25" customHeight="1" x14ac:dyDescent="0.2">
      <c r="A69" s="523" t="s">
        <v>4857</v>
      </c>
      <c r="B69" s="527">
        <v>104</v>
      </c>
      <c r="C69" s="525">
        <v>39.548076923076898</v>
      </c>
      <c r="D69" s="526">
        <v>60.582692307692298</v>
      </c>
      <c r="E69" s="526">
        <v>2.6136963238998399</v>
      </c>
      <c r="F69" s="526">
        <v>8.3066123970142502</v>
      </c>
      <c r="G69" s="316"/>
      <c r="H69" s="556">
        <v>207</v>
      </c>
      <c r="I69" s="525">
        <v>14.212560386473401</v>
      </c>
      <c r="J69" s="538">
        <v>58.617971014492703</v>
      </c>
      <c r="K69" s="526">
        <v>2.8385718808556502</v>
      </c>
      <c r="L69" s="557">
        <v>8.8333712232463508</v>
      </c>
      <c r="M69" s="25"/>
      <c r="N69" s="581">
        <v>160</v>
      </c>
      <c r="O69" s="582">
        <v>7.1124999999999998</v>
      </c>
      <c r="P69" s="583">
        <v>50.618562500000003</v>
      </c>
      <c r="Q69" s="584">
        <v>3.3042096632933902</v>
      </c>
      <c r="R69" s="585">
        <v>10.398908493616601</v>
      </c>
      <c r="T69" s="55" t="s">
        <v>1687</v>
      </c>
      <c r="V69" s="55"/>
      <c r="W69" s="55"/>
      <c r="X69" s="55" t="s">
        <v>1688</v>
      </c>
      <c r="Y69" s="55"/>
      <c r="Z69" s="55"/>
      <c r="AA69" s="55"/>
      <c r="AB69" s="55"/>
      <c r="AC69" s="55"/>
      <c r="AD69" s="55"/>
      <c r="AE69" s="25"/>
      <c r="AG69" s="25"/>
      <c r="AH69" s="25"/>
      <c r="AI69" s="25"/>
      <c r="AJ69" s="25"/>
      <c r="AK69" s="25"/>
      <c r="AL69" s="25"/>
      <c r="AM69" s="25"/>
      <c r="AN69" s="25"/>
      <c r="AO69" s="25"/>
      <c r="AP69" s="66"/>
      <c r="AQ69" s="66"/>
      <c r="AR69" s="66"/>
      <c r="AS69" s="23" t="s">
        <v>4858</v>
      </c>
    </row>
    <row r="70" spans="1:45" ht="11.25" customHeight="1" x14ac:dyDescent="0.2">
      <c r="A70" s="523" t="s">
        <v>4859</v>
      </c>
      <c r="B70" s="527">
        <v>104</v>
      </c>
      <c r="C70" s="525">
        <v>39.596153846153904</v>
      </c>
      <c r="D70" s="526">
        <v>59.724519230769197</v>
      </c>
      <c r="E70" s="526">
        <v>2.6652034129112598</v>
      </c>
      <c r="F70" s="526">
        <v>9.0743012684674191</v>
      </c>
      <c r="G70" s="316"/>
      <c r="H70" s="556">
        <v>209</v>
      </c>
      <c r="I70" s="525">
        <v>14.253588516746399</v>
      </c>
      <c r="J70" s="538">
        <v>57.539665071770301</v>
      </c>
      <c r="K70" s="526">
        <v>2.85307214434284</v>
      </c>
      <c r="L70" s="557">
        <v>8.7865990321294394</v>
      </c>
      <c r="M70" s="25"/>
      <c r="N70" s="581">
        <v>155</v>
      </c>
      <c r="O70" s="582">
        <v>7.1032258064516096</v>
      </c>
      <c r="P70" s="583">
        <v>50.265096774193601</v>
      </c>
      <c r="Q70" s="584">
        <v>3.3168905464037701</v>
      </c>
      <c r="R70" s="585">
        <v>10.3584258183767</v>
      </c>
      <c r="T70" s="55"/>
      <c r="V70" s="55"/>
      <c r="W70" s="55"/>
      <c r="X70" s="55"/>
      <c r="Y70" s="55"/>
      <c r="Z70" s="55"/>
      <c r="AA70" s="55"/>
      <c r="AB70" s="55"/>
      <c r="AC70" s="55"/>
      <c r="AD70" s="55"/>
      <c r="AE70" s="25"/>
      <c r="AG70" s="466" t="s">
        <v>1722</v>
      </c>
      <c r="AH70" s="492">
        <f t="shared" ref="AH70:AO70" si="2">SUM(AH4:AH43)</f>
        <v>133</v>
      </c>
      <c r="AI70" s="508">
        <f t="shared" si="2"/>
        <v>128</v>
      </c>
      <c r="AJ70" s="508">
        <f t="shared" si="2"/>
        <v>97</v>
      </c>
      <c r="AK70" s="508">
        <f t="shared" si="2"/>
        <v>98</v>
      </c>
      <c r="AL70" s="504">
        <f t="shared" si="2"/>
        <v>102</v>
      </c>
      <c r="AM70" s="504">
        <f t="shared" si="2"/>
        <v>105</v>
      </c>
      <c r="AN70" s="504">
        <f t="shared" si="2"/>
        <v>105</v>
      </c>
      <c r="AO70" s="492">
        <f t="shared" si="2"/>
        <v>106</v>
      </c>
      <c r="AP70" s="499">
        <v>107</v>
      </c>
      <c r="AQ70" s="499">
        <v>108</v>
      </c>
      <c r="AR70" s="499">
        <v>115</v>
      </c>
      <c r="AS70" s="499">
        <f>U52</f>
        <v>147</v>
      </c>
    </row>
    <row r="71" spans="1:45" ht="11.25" customHeight="1" x14ac:dyDescent="0.2">
      <c r="A71" s="523" t="s">
        <v>4860</v>
      </c>
      <c r="B71" s="527">
        <v>105</v>
      </c>
      <c r="C71" s="525">
        <v>39.495238095238101</v>
      </c>
      <c r="D71" s="526">
        <v>61.935904761904801</v>
      </c>
      <c r="E71" s="526">
        <v>2.5239831009868801</v>
      </c>
      <c r="F71" s="526">
        <v>8.84</v>
      </c>
      <c r="G71" s="316"/>
      <c r="H71" s="556">
        <v>208</v>
      </c>
      <c r="I71" s="525">
        <v>14.259615384615399</v>
      </c>
      <c r="J71" s="538">
        <v>59.171634615384598</v>
      </c>
      <c r="K71" s="526">
        <v>2.7767832425829799</v>
      </c>
      <c r="L71" s="557">
        <v>8.6637707000084294</v>
      </c>
      <c r="M71" s="25"/>
      <c r="N71" s="581">
        <v>156</v>
      </c>
      <c r="O71" s="582">
        <v>7.0897435897435903</v>
      </c>
      <c r="P71" s="583">
        <v>51.153653846153901</v>
      </c>
      <c r="Q71" s="584">
        <v>3.2707664126954699</v>
      </c>
      <c r="R71" s="585">
        <v>10.407064171414399</v>
      </c>
      <c r="T71" s="701" t="s">
        <v>4893</v>
      </c>
      <c r="V71" s="116"/>
      <c r="W71" s="55"/>
      <c r="X71" s="55"/>
      <c r="Y71" s="55"/>
      <c r="Z71" s="55"/>
      <c r="AA71" s="55"/>
      <c r="AB71" s="146"/>
      <c r="AC71" s="202"/>
      <c r="AD71" s="55"/>
      <c r="AE71" s="25"/>
      <c r="AG71" s="75" t="s">
        <v>542</v>
      </c>
      <c r="AH71" s="516">
        <f t="shared" ref="AH71:AO71" si="3">SUM(AH44:AH58)</f>
        <v>6</v>
      </c>
      <c r="AI71" s="514">
        <f t="shared" si="3"/>
        <v>22</v>
      </c>
      <c r="AJ71" s="514">
        <f t="shared" si="3"/>
        <v>62</v>
      </c>
      <c r="AK71" s="503">
        <f t="shared" si="3"/>
        <v>129</v>
      </c>
      <c r="AL71" s="51">
        <f t="shared" si="3"/>
        <v>146</v>
      </c>
      <c r="AM71" s="51">
        <f t="shared" si="3"/>
        <v>183</v>
      </c>
      <c r="AN71" s="51">
        <f t="shared" si="3"/>
        <v>210</v>
      </c>
      <c r="AO71" s="497">
        <f t="shared" si="3"/>
        <v>246</v>
      </c>
      <c r="AP71" s="587">
        <v>250</v>
      </c>
      <c r="AQ71" s="587">
        <v>227</v>
      </c>
      <c r="AR71" s="587">
        <v>220</v>
      </c>
      <c r="AS71" s="587">
        <f>V52</f>
        <v>380</v>
      </c>
    </row>
    <row r="72" spans="1:45" ht="11.25" customHeight="1" x14ac:dyDescent="0.2">
      <c r="A72" s="523" t="s">
        <v>4861</v>
      </c>
      <c r="B72" s="527">
        <v>105</v>
      </c>
      <c r="C72" s="525">
        <v>39.580952380952397</v>
      </c>
      <c r="D72" s="526">
        <v>59.018571428571398</v>
      </c>
      <c r="E72" s="526">
        <v>2.6793228819822499</v>
      </c>
      <c r="F72" s="526">
        <v>8.9096463391715108</v>
      </c>
      <c r="G72" s="316"/>
      <c r="H72" s="556">
        <v>209</v>
      </c>
      <c r="I72" s="525">
        <v>14.3014354066986</v>
      </c>
      <c r="J72" s="538">
        <v>57.986363636363699</v>
      </c>
      <c r="K72" s="526">
        <v>2.83485788888557</v>
      </c>
      <c r="L72" s="557">
        <v>8.5624116367713192</v>
      </c>
      <c r="M72" s="25"/>
      <c r="N72" s="581">
        <v>158</v>
      </c>
      <c r="O72" s="582">
        <v>7.0886075949367102</v>
      </c>
      <c r="P72" s="583">
        <v>49.919873417721497</v>
      </c>
      <c r="Q72" s="584">
        <v>3.4402253557203202</v>
      </c>
      <c r="R72" s="585">
        <v>10.5833246287745</v>
      </c>
      <c r="T72" s="123" t="s">
        <v>918</v>
      </c>
      <c r="V72" s="55"/>
      <c r="W72" s="55"/>
      <c r="X72" s="55" t="s">
        <v>919</v>
      </c>
      <c r="Y72" s="55"/>
      <c r="Z72" s="55"/>
      <c r="AA72" s="55"/>
      <c r="AB72" s="55"/>
      <c r="AC72" s="202"/>
      <c r="AD72" s="55"/>
      <c r="AE72" s="25"/>
      <c r="AG72" s="460" t="s">
        <v>1371</v>
      </c>
      <c r="AH72" s="588"/>
      <c r="AI72" s="588"/>
      <c r="AJ72" s="588"/>
      <c r="AK72" s="516">
        <f>SUM(AK59:AK63)</f>
        <v>190</v>
      </c>
      <c r="AL72" s="509">
        <f>SUM(AL59:AL63)</f>
        <v>200</v>
      </c>
      <c r="AM72" s="509">
        <f>SUM(AM59:AM63)</f>
        <v>170</v>
      </c>
      <c r="AN72" s="509">
        <f>SUM(AN59:AN63)</f>
        <v>161</v>
      </c>
      <c r="AO72" s="516">
        <f>SUM(AO59:AO63)</f>
        <v>259</v>
      </c>
      <c r="AP72" s="587">
        <v>396</v>
      </c>
      <c r="AQ72" s="587">
        <v>434</v>
      </c>
      <c r="AR72" s="587">
        <v>487</v>
      </c>
      <c r="AS72" s="587">
        <f>W52</f>
        <v>202</v>
      </c>
    </row>
    <row r="73" spans="1:45" ht="11.25" customHeight="1" x14ac:dyDescent="0.2">
      <c r="A73" s="523" t="s">
        <v>4863</v>
      </c>
      <c r="B73" s="527">
        <v>105</v>
      </c>
      <c r="C73" s="525">
        <v>39.447619047619099</v>
      </c>
      <c r="D73" s="526">
        <v>61.410952380952402</v>
      </c>
      <c r="E73" s="526">
        <v>2.5861727924204501</v>
      </c>
      <c r="F73" s="526">
        <v>8.8208029495875095</v>
      </c>
      <c r="G73" s="316"/>
      <c r="H73" s="556">
        <v>210</v>
      </c>
      <c r="I73" s="525">
        <v>14.3047619047619</v>
      </c>
      <c r="J73" s="538">
        <v>59.836952380952397</v>
      </c>
      <c r="K73" s="526">
        <v>2.7848141209094202</v>
      </c>
      <c r="L73" s="557">
        <v>8.54183329567946</v>
      </c>
      <c r="M73" s="25"/>
      <c r="N73" s="581">
        <v>154</v>
      </c>
      <c r="O73" s="582">
        <v>7.1103896103896096</v>
      </c>
      <c r="P73" s="583">
        <v>53.042207792207797</v>
      </c>
      <c r="Q73" s="584">
        <v>3.2050314025820699</v>
      </c>
      <c r="R73" s="585">
        <v>10.6251217840198</v>
      </c>
      <c r="T73" s="123" t="s">
        <v>1100</v>
      </c>
      <c r="V73" s="55"/>
      <c r="W73" s="55"/>
      <c r="X73" s="55" t="s">
        <v>1101</v>
      </c>
      <c r="Y73" s="55"/>
      <c r="Z73" s="55"/>
      <c r="AA73" s="55"/>
      <c r="AB73" s="55"/>
      <c r="AC73" s="202"/>
      <c r="AD73" s="55"/>
      <c r="AE73" s="25"/>
      <c r="AG73" s="471" t="s">
        <v>4848</v>
      </c>
      <c r="AH73" s="522">
        <f t="shared" ref="AH73:AS73" si="4">SUM(AH70:AH72)</f>
        <v>139</v>
      </c>
      <c r="AI73" s="522">
        <f t="shared" si="4"/>
        <v>150</v>
      </c>
      <c r="AJ73" s="522">
        <f t="shared" si="4"/>
        <v>159</v>
      </c>
      <c r="AK73" s="522">
        <f t="shared" si="4"/>
        <v>417</v>
      </c>
      <c r="AL73" s="467">
        <f t="shared" si="4"/>
        <v>448</v>
      </c>
      <c r="AM73" s="522">
        <f t="shared" si="4"/>
        <v>458</v>
      </c>
      <c r="AN73" s="550">
        <f t="shared" si="4"/>
        <v>476</v>
      </c>
      <c r="AO73" s="550">
        <f t="shared" si="4"/>
        <v>611</v>
      </c>
      <c r="AP73" s="550">
        <f t="shared" si="4"/>
        <v>753</v>
      </c>
      <c r="AQ73" s="550">
        <f t="shared" si="4"/>
        <v>769</v>
      </c>
      <c r="AR73" s="550">
        <f t="shared" si="4"/>
        <v>822</v>
      </c>
      <c r="AS73" s="550">
        <f t="shared" si="4"/>
        <v>729</v>
      </c>
    </row>
    <row r="74" spans="1:45" ht="11.25" customHeight="1" x14ac:dyDescent="0.2">
      <c r="A74" s="523" t="s">
        <v>4865</v>
      </c>
      <c r="B74" s="527">
        <v>105</v>
      </c>
      <c r="C74" s="525">
        <v>39.561904761904799</v>
      </c>
      <c r="D74" s="526">
        <v>64.090571428571394</v>
      </c>
      <c r="E74" s="526">
        <v>2.5044245947689001</v>
      </c>
      <c r="F74" s="526">
        <v>8.9089100533580101</v>
      </c>
      <c r="G74" s="316"/>
      <c r="H74" s="556">
        <v>209</v>
      </c>
      <c r="I74" s="525">
        <v>14.334928229665101</v>
      </c>
      <c r="J74" s="538">
        <v>62.344497607655498</v>
      </c>
      <c r="K74" s="526">
        <v>2.6419824491198498</v>
      </c>
      <c r="L74" s="557">
        <v>8.6146386937879598</v>
      </c>
      <c r="M74" s="25"/>
      <c r="N74" s="581">
        <v>153</v>
      </c>
      <c r="O74" s="582">
        <v>7.1176470588235299</v>
      </c>
      <c r="P74" s="583">
        <v>54.962875816993503</v>
      </c>
      <c r="Q74" s="584">
        <v>3.0667751721316701</v>
      </c>
      <c r="R74" s="585">
        <v>10.7809467102888</v>
      </c>
      <c r="T74" s="146" t="s">
        <v>1642</v>
      </c>
      <c r="V74" s="55"/>
      <c r="W74" s="55"/>
      <c r="X74" s="55" t="s">
        <v>1643</v>
      </c>
      <c r="Y74" s="55"/>
      <c r="Z74" s="55"/>
      <c r="AA74" s="55"/>
      <c r="AB74" s="55"/>
      <c r="AC74" s="202"/>
      <c r="AD74" s="55"/>
      <c r="AE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</row>
    <row r="75" spans="1:45" ht="11.25" customHeight="1" x14ac:dyDescent="0.2">
      <c r="A75" s="523" t="s">
        <v>4866</v>
      </c>
      <c r="B75" s="527">
        <v>105</v>
      </c>
      <c r="C75" s="525">
        <v>39.704761904761902</v>
      </c>
      <c r="D75" s="526">
        <v>65.144190476190502</v>
      </c>
      <c r="E75" s="526">
        <v>2.4971055056780802</v>
      </c>
      <c r="F75" s="526">
        <v>9.0008166069357696</v>
      </c>
      <c r="G75" s="316"/>
      <c r="H75" s="556">
        <v>211</v>
      </c>
      <c r="I75" s="525">
        <v>14.4075829383886</v>
      </c>
      <c r="J75" s="538">
        <v>63.894502369668203</v>
      </c>
      <c r="K75" s="526">
        <v>2.6105605115544801</v>
      </c>
      <c r="L75" s="557">
        <v>8.7419951703857901</v>
      </c>
      <c r="M75" s="25"/>
      <c r="N75" s="581">
        <v>155</v>
      </c>
      <c r="O75" s="582">
        <v>7.1677419354838703</v>
      </c>
      <c r="P75" s="583">
        <v>56.600967741935499</v>
      </c>
      <c r="Q75" s="584">
        <v>3.0692540538199098</v>
      </c>
      <c r="R75" s="585">
        <v>11.1107674858245</v>
      </c>
      <c r="T75" s="55"/>
      <c r="V75" s="55"/>
      <c r="W75" s="55"/>
      <c r="X75" s="55"/>
      <c r="Y75" s="55"/>
      <c r="Z75" s="55"/>
      <c r="AA75" s="55"/>
      <c r="AB75" s="55"/>
      <c r="AC75" s="202"/>
      <c r="AD75" s="55"/>
      <c r="AE75" s="25"/>
      <c r="AG75" s="589" t="s">
        <v>4867</v>
      </c>
      <c r="AH75" s="467" t="s">
        <v>4757</v>
      </c>
      <c r="AI75" s="468"/>
      <c r="AJ75" s="468"/>
      <c r="AK75" s="467"/>
      <c r="AL75" s="469"/>
      <c r="AM75" s="469"/>
      <c r="AN75" s="469"/>
      <c r="AO75" s="469"/>
      <c r="AP75" s="550"/>
      <c r="AQ75" s="550"/>
      <c r="AR75" s="550"/>
      <c r="AS75" s="550"/>
    </row>
    <row r="76" spans="1:45" ht="11.25" customHeight="1" x14ac:dyDescent="0.2">
      <c r="A76" s="523" t="s">
        <v>4868</v>
      </c>
      <c r="B76" s="527">
        <v>105</v>
      </c>
      <c r="C76" s="525">
        <v>39.780952380952399</v>
      </c>
      <c r="D76" s="526">
        <v>64.418000000000006</v>
      </c>
      <c r="E76" s="526">
        <v>2.4861175545571599</v>
      </c>
      <c r="F76" s="526">
        <v>8.6807418765520801</v>
      </c>
      <c r="G76" s="316"/>
      <c r="H76" s="556">
        <v>210</v>
      </c>
      <c r="I76" s="525">
        <v>14.5142857142857</v>
      </c>
      <c r="J76" s="538">
        <v>65.135523809523903</v>
      </c>
      <c r="K76" s="526">
        <v>2.59240756015457</v>
      </c>
      <c r="L76" s="557">
        <v>8.8925878506381295</v>
      </c>
      <c r="M76" s="25"/>
      <c r="N76" s="581">
        <v>161</v>
      </c>
      <c r="O76" s="582">
        <v>7.1</v>
      </c>
      <c r="P76" s="583">
        <v>57.74</v>
      </c>
      <c r="Q76" s="584">
        <v>3.06</v>
      </c>
      <c r="R76" s="585">
        <v>11.1</v>
      </c>
      <c r="T76" s="701" t="s">
        <v>4956</v>
      </c>
      <c r="V76" s="55"/>
      <c r="W76" s="55"/>
      <c r="X76" s="55"/>
      <c r="Y76" s="55"/>
      <c r="Z76" s="55"/>
      <c r="AA76" s="55"/>
      <c r="AB76" s="55"/>
      <c r="AC76" s="55"/>
      <c r="AD76" s="55"/>
      <c r="AE76" s="25"/>
      <c r="AG76" s="590" t="s">
        <v>4869</v>
      </c>
      <c r="AH76" s="476">
        <v>2007</v>
      </c>
      <c r="AI76" s="591">
        <v>2008</v>
      </c>
      <c r="AJ76" s="591">
        <v>2009</v>
      </c>
      <c r="AK76" s="75" t="s">
        <v>4762</v>
      </c>
      <c r="AL76" s="75" t="s">
        <v>4763</v>
      </c>
      <c r="AM76" s="591" t="s">
        <v>1739</v>
      </c>
      <c r="AN76" s="591" t="s">
        <v>1730</v>
      </c>
      <c r="AO76" s="592" t="s">
        <v>4764</v>
      </c>
      <c r="AP76" s="593" t="s">
        <v>4765</v>
      </c>
      <c r="AQ76" s="593">
        <v>2016</v>
      </c>
      <c r="AR76" s="593">
        <v>2017</v>
      </c>
      <c r="AS76" s="593">
        <v>2018</v>
      </c>
    </row>
    <row r="77" spans="1:45" ht="11.25" customHeight="1" x14ac:dyDescent="0.2">
      <c r="A77" s="493" t="s">
        <v>4870</v>
      </c>
      <c r="B77" s="522">
        <v>105</v>
      </c>
      <c r="C77" s="495">
        <v>39.8857142857143</v>
      </c>
      <c r="D77" s="496">
        <v>61.158666666666697</v>
      </c>
      <c r="E77" s="496">
        <v>2.5961587280672802</v>
      </c>
      <c r="F77" s="496">
        <v>8.6993419004530104</v>
      </c>
      <c r="G77" s="316"/>
      <c r="H77" s="467">
        <v>213</v>
      </c>
      <c r="I77" s="495">
        <v>14.5727699530516</v>
      </c>
      <c r="J77" s="543">
        <v>62.381502347417801</v>
      </c>
      <c r="K77" s="496">
        <v>2.7041955597524798</v>
      </c>
      <c r="L77" s="555">
        <v>8.4342540871659999</v>
      </c>
      <c r="M77" s="25"/>
      <c r="N77" s="575">
        <v>170</v>
      </c>
      <c r="O77" s="551">
        <v>7.0117647058823502</v>
      </c>
      <c r="P77" s="552">
        <v>57.773117647058797</v>
      </c>
      <c r="Q77" s="553">
        <v>3.1506388783548398</v>
      </c>
      <c r="R77" s="554">
        <v>11.5275497144016</v>
      </c>
      <c r="T77" s="55" t="s">
        <v>1374</v>
      </c>
      <c r="V77" s="55"/>
      <c r="W77" s="55"/>
      <c r="X77" s="55" t="s">
        <v>1375</v>
      </c>
      <c r="Y77" s="55"/>
      <c r="Z77" s="55"/>
      <c r="AA77" s="55"/>
      <c r="AB77" s="55"/>
      <c r="AC77" s="55"/>
      <c r="AD77" s="55"/>
      <c r="AE77" s="25"/>
      <c r="AG77" s="593" t="s">
        <v>1722</v>
      </c>
      <c r="AH77" s="588"/>
      <c r="AI77" s="492">
        <f t="shared" ref="AI77:AS77" si="5">AI70-AH70</f>
        <v>-5</v>
      </c>
      <c r="AJ77" s="508">
        <f t="shared" si="5"/>
        <v>-31</v>
      </c>
      <c r="AK77" s="508">
        <f t="shared" si="5"/>
        <v>1</v>
      </c>
      <c r="AL77" s="594">
        <f t="shared" si="5"/>
        <v>4</v>
      </c>
      <c r="AM77" s="492">
        <f t="shared" si="5"/>
        <v>3</v>
      </c>
      <c r="AN77" s="492">
        <f t="shared" si="5"/>
        <v>0</v>
      </c>
      <c r="AO77" s="508">
        <f t="shared" si="5"/>
        <v>1</v>
      </c>
      <c r="AP77" s="508">
        <f t="shared" si="5"/>
        <v>1</v>
      </c>
      <c r="AQ77" s="508">
        <f t="shared" si="5"/>
        <v>1</v>
      </c>
      <c r="AR77" s="508">
        <f t="shared" si="5"/>
        <v>7</v>
      </c>
      <c r="AS77" s="508">
        <f t="shared" si="5"/>
        <v>32</v>
      </c>
    </row>
    <row r="78" spans="1:45" ht="11.25" customHeight="1" x14ac:dyDescent="0.2">
      <c r="A78" s="493" t="s">
        <v>4871</v>
      </c>
      <c r="B78" s="522">
        <v>105</v>
      </c>
      <c r="C78" s="495">
        <v>40.019047619047598</v>
      </c>
      <c r="D78" s="496">
        <v>63.604952380952398</v>
      </c>
      <c r="E78" s="496">
        <v>2.54653881714813</v>
      </c>
      <c r="F78" s="496">
        <v>8.4413501169265892</v>
      </c>
      <c r="G78" s="316"/>
      <c r="H78" s="467">
        <v>220</v>
      </c>
      <c r="I78" s="495">
        <v>14.5863636363636</v>
      </c>
      <c r="J78" s="543">
        <v>64.136681818181799</v>
      </c>
      <c r="K78" s="496">
        <v>2.6863026577608902</v>
      </c>
      <c r="L78" s="555">
        <v>8.2824058559688698</v>
      </c>
      <c r="M78" s="25"/>
      <c r="N78" s="575">
        <v>184</v>
      </c>
      <c r="O78" s="551">
        <v>6.7826086956521703</v>
      </c>
      <c r="P78" s="552">
        <v>59.648641304347898</v>
      </c>
      <c r="Q78" s="553">
        <v>3.1135783713403899</v>
      </c>
      <c r="R78" s="554">
        <v>11.420869253481699</v>
      </c>
      <c r="T78" s="55" t="s">
        <v>750</v>
      </c>
      <c r="V78" s="55"/>
      <c r="W78" s="55"/>
      <c r="X78" s="55" t="s">
        <v>751</v>
      </c>
      <c r="Y78" s="55"/>
      <c r="Z78" s="55"/>
      <c r="AA78" s="55"/>
      <c r="AB78" s="55"/>
      <c r="AC78" s="55"/>
      <c r="AD78" s="55"/>
      <c r="AE78" s="25"/>
      <c r="AG78" s="591" t="s">
        <v>542</v>
      </c>
      <c r="AH78" s="588"/>
      <c r="AI78" s="516">
        <f t="shared" ref="AI78:AS78" si="6">AI71-AH71</f>
        <v>16</v>
      </c>
      <c r="AJ78" s="514">
        <f t="shared" si="6"/>
        <v>40</v>
      </c>
      <c r="AK78" s="514">
        <f t="shared" si="6"/>
        <v>67</v>
      </c>
      <c r="AL78" s="25">
        <f t="shared" si="6"/>
        <v>17</v>
      </c>
      <c r="AM78" s="497">
        <f t="shared" si="6"/>
        <v>37</v>
      </c>
      <c r="AN78" s="497">
        <f t="shared" si="6"/>
        <v>27</v>
      </c>
      <c r="AO78" s="503">
        <f t="shared" si="6"/>
        <v>36</v>
      </c>
      <c r="AP78" s="503">
        <f t="shared" si="6"/>
        <v>4</v>
      </c>
      <c r="AQ78" s="503">
        <f t="shared" si="6"/>
        <v>-23</v>
      </c>
      <c r="AR78" s="503">
        <f t="shared" si="6"/>
        <v>-7</v>
      </c>
      <c r="AS78" s="503">
        <f t="shared" si="6"/>
        <v>160</v>
      </c>
    </row>
    <row r="79" spans="1:45" ht="11.25" customHeight="1" x14ac:dyDescent="0.2">
      <c r="A79" s="493" t="s">
        <v>4872</v>
      </c>
      <c r="B79" s="522">
        <v>105</v>
      </c>
      <c r="C79" s="495">
        <v>39.8857142857143</v>
      </c>
      <c r="D79" s="496">
        <v>64.119619047619096</v>
      </c>
      <c r="E79" s="496">
        <v>2.5115031205356502</v>
      </c>
      <c r="F79" s="496">
        <v>8.4708585935910001</v>
      </c>
      <c r="G79" s="316"/>
      <c r="H79" s="467">
        <v>222</v>
      </c>
      <c r="I79" s="495">
        <v>14.5810810810811</v>
      </c>
      <c r="J79" s="543">
        <v>64.423468468468499</v>
      </c>
      <c r="K79" s="496">
        <v>2.6540066333247201</v>
      </c>
      <c r="L79" s="555">
        <v>8.1174965295598707</v>
      </c>
      <c r="M79" s="25"/>
      <c r="N79" s="575">
        <v>192</v>
      </c>
      <c r="O79" s="551">
        <v>6.6875</v>
      </c>
      <c r="P79" s="552">
        <v>58.870052083333299</v>
      </c>
      <c r="Q79" s="553">
        <v>3.0856738130063901</v>
      </c>
      <c r="R79" s="554">
        <v>11.5037573237458</v>
      </c>
      <c r="T79" s="146" t="s">
        <v>1486</v>
      </c>
      <c r="V79" s="55"/>
      <c r="W79" s="55"/>
      <c r="X79" s="55" t="s">
        <v>1487</v>
      </c>
      <c r="Y79" s="55"/>
      <c r="Z79" s="55"/>
      <c r="AA79" s="55"/>
      <c r="AB79" s="55"/>
      <c r="AC79" s="55"/>
      <c r="AD79" s="55"/>
      <c r="AE79" s="25"/>
      <c r="AG79" s="460" t="s">
        <v>1371</v>
      </c>
      <c r="AH79" s="588"/>
      <c r="AI79" s="588"/>
      <c r="AJ79" s="588"/>
      <c r="AK79" s="51">
        <f t="shared" ref="AK79:AS79" si="7">AK72-AJ72</f>
        <v>190</v>
      </c>
      <c r="AL79" s="51">
        <f t="shared" si="7"/>
        <v>10</v>
      </c>
      <c r="AM79" s="497">
        <f t="shared" si="7"/>
        <v>-30</v>
      </c>
      <c r="AN79" s="497">
        <f t="shared" si="7"/>
        <v>-9</v>
      </c>
      <c r="AO79" s="503">
        <f t="shared" si="7"/>
        <v>98</v>
      </c>
      <c r="AP79" s="503">
        <f t="shared" si="7"/>
        <v>137</v>
      </c>
      <c r="AQ79" s="503">
        <f t="shared" si="7"/>
        <v>38</v>
      </c>
      <c r="AR79" s="503">
        <f t="shared" si="7"/>
        <v>53</v>
      </c>
      <c r="AS79" s="503">
        <f t="shared" si="7"/>
        <v>-285</v>
      </c>
    </row>
    <row r="80" spans="1:45" ht="11.25" customHeight="1" x14ac:dyDescent="0.2">
      <c r="A80" s="493" t="s">
        <v>4873</v>
      </c>
      <c r="B80" s="522">
        <v>105</v>
      </c>
      <c r="C80" s="495">
        <v>40.142857142857103</v>
      </c>
      <c r="D80" s="496">
        <v>64.301238095238105</v>
      </c>
      <c r="E80" s="496">
        <v>2.5238260402437902</v>
      </c>
      <c r="F80" s="496">
        <v>8.5740261297054605</v>
      </c>
      <c r="G80" s="316"/>
      <c r="H80" s="467">
        <v>229</v>
      </c>
      <c r="I80" s="495">
        <v>14.497816593886499</v>
      </c>
      <c r="J80" s="543">
        <v>64.061703056768593</v>
      </c>
      <c r="K80" s="496">
        <v>2.6875656890539301</v>
      </c>
      <c r="L80" s="555">
        <v>8.3620300291121108</v>
      </c>
      <c r="M80" s="25"/>
      <c r="N80" s="575">
        <v>192</v>
      </c>
      <c r="O80" s="551">
        <v>6.5572916666666696</v>
      </c>
      <c r="P80" s="552">
        <v>58.175208333333302</v>
      </c>
      <c r="Q80" s="553">
        <v>3.0447712648946901</v>
      </c>
      <c r="R80" s="554">
        <v>12.0937824056828</v>
      </c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25"/>
      <c r="AG80" s="471" t="s">
        <v>4848</v>
      </c>
      <c r="AH80" s="588"/>
      <c r="AI80" s="467">
        <f t="shared" ref="AI80:AS80" si="8">SUM(AI77:AI79)</f>
        <v>11</v>
      </c>
      <c r="AJ80" s="467">
        <f t="shared" si="8"/>
        <v>9</v>
      </c>
      <c r="AK80" s="467">
        <f t="shared" si="8"/>
        <v>258</v>
      </c>
      <c r="AL80" s="467">
        <f t="shared" si="8"/>
        <v>31</v>
      </c>
      <c r="AM80" s="522">
        <f t="shared" si="8"/>
        <v>10</v>
      </c>
      <c r="AN80" s="522">
        <f t="shared" si="8"/>
        <v>18</v>
      </c>
      <c r="AO80" s="550">
        <f t="shared" si="8"/>
        <v>135</v>
      </c>
      <c r="AP80" s="550">
        <f t="shared" si="8"/>
        <v>142</v>
      </c>
      <c r="AQ80" s="550">
        <f t="shared" si="8"/>
        <v>16</v>
      </c>
      <c r="AR80" s="550">
        <f t="shared" si="8"/>
        <v>53</v>
      </c>
      <c r="AS80" s="550">
        <f t="shared" si="8"/>
        <v>-93</v>
      </c>
    </row>
    <row r="81" spans="1:45" ht="11.25" customHeight="1" x14ac:dyDescent="0.2">
      <c r="A81" s="493" t="s">
        <v>4874</v>
      </c>
      <c r="B81" s="522">
        <v>106</v>
      </c>
      <c r="C81" s="495">
        <v>40.1132075471698</v>
      </c>
      <c r="D81" s="496">
        <v>64.795849056603799</v>
      </c>
      <c r="E81" s="496">
        <v>2.5317331660122</v>
      </c>
      <c r="F81" s="496">
        <v>8.1678998168796699</v>
      </c>
      <c r="G81" s="316"/>
      <c r="H81" s="467">
        <v>231</v>
      </c>
      <c r="I81" s="495">
        <v>14.4848484848485</v>
      </c>
      <c r="J81" s="543">
        <v>64.713290043290002</v>
      </c>
      <c r="K81" s="496">
        <v>2.6749067439937102</v>
      </c>
      <c r="L81" s="555">
        <v>8.4304909538956103</v>
      </c>
      <c r="M81" s="25"/>
      <c r="N81" s="575">
        <v>203</v>
      </c>
      <c r="O81" s="551">
        <v>6.42364532019704</v>
      </c>
      <c r="P81" s="552">
        <v>59.118916256157597</v>
      </c>
      <c r="Q81" s="553">
        <v>3.02702524839111</v>
      </c>
      <c r="R81" s="554">
        <v>12.3761453916501</v>
      </c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25"/>
      <c r="AG81" s="25"/>
      <c r="AH81" s="25"/>
      <c r="AI81" s="25"/>
      <c r="AJ81" s="25"/>
      <c r="AK81" s="25"/>
      <c r="AL81" s="25"/>
      <c r="AM81" s="25"/>
      <c r="AN81" s="25"/>
      <c r="AO81" s="25"/>
    </row>
    <row r="82" spans="1:45" ht="11.25" customHeight="1" x14ac:dyDescent="0.2">
      <c r="A82" s="493" t="s">
        <v>4875</v>
      </c>
      <c r="B82" s="522">
        <v>106</v>
      </c>
      <c r="C82" s="495">
        <v>40.179245283018901</v>
      </c>
      <c r="D82" s="496">
        <v>66.142358490565996</v>
      </c>
      <c r="E82" s="496">
        <v>2.4843703779840198</v>
      </c>
      <c r="F82" s="496">
        <v>8.0186818429414508</v>
      </c>
      <c r="G82" s="316"/>
      <c r="H82" s="467">
        <v>231</v>
      </c>
      <c r="I82" s="495">
        <v>14.5108225108225</v>
      </c>
      <c r="J82" s="543">
        <v>65.788787878787801</v>
      </c>
      <c r="K82" s="496">
        <v>2.6353627449481301</v>
      </c>
      <c r="L82" s="555">
        <v>8.6386686725300699</v>
      </c>
      <c r="M82" s="25"/>
      <c r="N82" s="575">
        <v>206</v>
      </c>
      <c r="O82" s="551">
        <v>6.3932038834951497</v>
      </c>
      <c r="P82" s="552">
        <v>60.067038834951497</v>
      </c>
      <c r="Q82" s="553">
        <v>2.9221804334667199</v>
      </c>
      <c r="R82" s="554">
        <v>12.4234967740448</v>
      </c>
      <c r="V82" s="55"/>
      <c r="W82" s="55"/>
      <c r="X82" s="55"/>
      <c r="Y82" s="55"/>
      <c r="Z82" s="55"/>
      <c r="AA82" s="55"/>
      <c r="AB82" s="146"/>
      <c r="AC82" s="55"/>
      <c r="AD82" s="55"/>
      <c r="AE82" s="25"/>
      <c r="AG82" s="25"/>
      <c r="AH82" s="561"/>
      <c r="AI82" s="64" t="s">
        <v>4876</v>
      </c>
      <c r="AJ82" s="25"/>
      <c r="AK82" s="25"/>
      <c r="AL82" s="25"/>
      <c r="AM82" s="25"/>
      <c r="AN82" s="25"/>
      <c r="AO82" s="25"/>
    </row>
    <row r="83" spans="1:45" ht="11.25" customHeight="1" x14ac:dyDescent="0.2">
      <c r="A83" s="493" t="s">
        <v>4877</v>
      </c>
      <c r="B83" s="522">
        <v>107</v>
      </c>
      <c r="C83" s="495">
        <v>40.065420560747697</v>
      </c>
      <c r="D83" s="496">
        <v>62.953364485981297</v>
      </c>
      <c r="E83" s="496">
        <v>2.6371650567247502</v>
      </c>
      <c r="F83" s="496">
        <v>8.1533121439846905</v>
      </c>
      <c r="G83" s="316"/>
      <c r="H83" s="467">
        <v>236</v>
      </c>
      <c r="I83" s="495">
        <v>14.406779661017</v>
      </c>
      <c r="J83" s="543">
        <v>63.561101694915202</v>
      </c>
      <c r="K83" s="496">
        <v>2.7552745709655801</v>
      </c>
      <c r="L83" s="555">
        <v>8.2210619108989302</v>
      </c>
      <c r="M83" s="25"/>
      <c r="N83" s="575">
        <v>207</v>
      </c>
      <c r="O83" s="551">
        <v>6.2898550724637703</v>
      </c>
      <c r="P83" s="552">
        <v>58.081449275362303</v>
      </c>
      <c r="Q83" s="553">
        <v>3.0015185627430698</v>
      </c>
      <c r="R83" s="554">
        <v>12.691165327940899</v>
      </c>
      <c r="V83" s="55"/>
      <c r="W83" s="55"/>
      <c r="X83" s="55"/>
      <c r="Y83" s="55"/>
      <c r="Z83" s="55"/>
      <c r="AA83" s="55"/>
      <c r="AB83" s="55"/>
      <c r="AC83" s="55"/>
      <c r="AD83" s="55"/>
      <c r="AE83" s="25"/>
      <c r="AG83" s="25"/>
      <c r="AH83" s="586"/>
      <c r="AI83" s="64" t="s">
        <v>4878</v>
      </c>
      <c r="AJ83" s="25"/>
      <c r="AK83" s="25"/>
      <c r="AL83" s="25"/>
      <c r="AM83" s="25"/>
      <c r="AN83" s="25"/>
      <c r="AO83" s="25"/>
    </row>
    <row r="84" spans="1:45" ht="11.25" customHeight="1" x14ac:dyDescent="0.2">
      <c r="A84" s="493" t="s">
        <v>4879</v>
      </c>
      <c r="B84" s="522">
        <v>107</v>
      </c>
      <c r="C84" s="495">
        <v>40.158878504672899</v>
      </c>
      <c r="D84" s="496">
        <v>65.280373831775705</v>
      </c>
      <c r="E84" s="496">
        <v>2.5546275112060899</v>
      </c>
      <c r="F84" s="496">
        <v>8.1718987825606604</v>
      </c>
      <c r="G84" s="316"/>
      <c r="H84" s="467">
        <v>239</v>
      </c>
      <c r="I84" s="495">
        <v>14.3723849372385</v>
      </c>
      <c r="J84" s="543">
        <v>65.233598326359797</v>
      </c>
      <c r="K84" s="496">
        <v>2.6697732207007099</v>
      </c>
      <c r="L84" s="555">
        <v>8.3517277058108501</v>
      </c>
      <c r="M84" s="25"/>
      <c r="N84" s="575">
        <v>207</v>
      </c>
      <c r="O84" s="551">
        <v>6.23188405797102</v>
      </c>
      <c r="P84" s="552">
        <v>59.009903381642602</v>
      </c>
      <c r="Q84" s="553">
        <v>2.9371415919988602</v>
      </c>
      <c r="R84" s="554">
        <v>11.991692055074999</v>
      </c>
      <c r="V84" s="55"/>
      <c r="W84" s="55"/>
      <c r="X84" s="55"/>
      <c r="Y84" s="123"/>
      <c r="Z84" s="55"/>
      <c r="AA84" s="55"/>
      <c r="AB84" s="146"/>
      <c r="AC84" s="55"/>
      <c r="AD84" s="55"/>
      <c r="AE84" s="25"/>
      <c r="AG84" s="25"/>
      <c r="AH84" s="64" t="s">
        <v>4880</v>
      </c>
      <c r="AI84" s="25"/>
      <c r="AJ84" s="595" t="s">
        <v>4881</v>
      </c>
      <c r="AK84" s="25"/>
      <c r="AL84" s="25"/>
      <c r="AM84" s="25"/>
      <c r="AN84" s="25"/>
      <c r="AO84" s="25"/>
    </row>
    <row r="85" spans="1:45" ht="11.25" customHeight="1" x14ac:dyDescent="0.2">
      <c r="A85" s="493" t="s">
        <v>4882</v>
      </c>
      <c r="B85" s="522">
        <v>107</v>
      </c>
      <c r="C85" s="495">
        <v>40.186915887850503</v>
      </c>
      <c r="D85" s="496">
        <v>63.640934579439197</v>
      </c>
      <c r="E85" s="496">
        <v>2.6520637569992198</v>
      </c>
      <c r="F85" s="496">
        <v>8.1363982947464404</v>
      </c>
      <c r="G85" s="316"/>
      <c r="H85" s="467">
        <v>239</v>
      </c>
      <c r="I85" s="495">
        <v>14.418410041841</v>
      </c>
      <c r="J85" s="543">
        <v>63.646108786610903</v>
      </c>
      <c r="K85" s="496">
        <v>2.7575417982139601</v>
      </c>
      <c r="L85" s="555">
        <v>8.4675644074523806</v>
      </c>
      <c r="M85" s="25"/>
      <c r="N85" s="575">
        <v>208</v>
      </c>
      <c r="O85" s="551">
        <v>6.1826923076923102</v>
      </c>
      <c r="P85" s="552">
        <v>55.770576923076902</v>
      </c>
      <c r="Q85" s="553">
        <v>3.1265755307998502</v>
      </c>
      <c r="R85" s="554">
        <v>12.292188838985</v>
      </c>
      <c r="V85" s="55"/>
      <c r="W85" s="55"/>
      <c r="X85" s="55"/>
      <c r="Y85" s="55"/>
      <c r="Z85" s="55"/>
      <c r="AA85" s="55"/>
      <c r="AB85" s="55"/>
      <c r="AC85" s="55"/>
      <c r="AD85" s="55"/>
      <c r="AE85" s="25"/>
      <c r="AG85" s="25"/>
      <c r="AH85" s="560"/>
      <c r="AI85" s="64" t="s">
        <v>4883</v>
      </c>
      <c r="AJ85" s="25"/>
      <c r="AK85" s="25"/>
      <c r="AL85" s="25"/>
      <c r="AM85" s="25"/>
      <c r="AN85" s="25"/>
      <c r="AO85" s="25"/>
    </row>
    <row r="86" spans="1:45" ht="11.25" customHeight="1" x14ac:dyDescent="0.2">
      <c r="A86" s="493" t="s">
        <v>4884</v>
      </c>
      <c r="B86" s="522">
        <v>105</v>
      </c>
      <c r="C86" s="495">
        <v>40.180952380952398</v>
      </c>
      <c r="D86" s="496">
        <v>67.284285714285701</v>
      </c>
      <c r="E86" s="496">
        <v>2.5230512410767201</v>
      </c>
      <c r="F86" s="496">
        <v>8.3912842710296704</v>
      </c>
      <c r="G86" s="316"/>
      <c r="H86" s="467">
        <v>245</v>
      </c>
      <c r="I86" s="495">
        <v>14.3714285714286</v>
      </c>
      <c r="J86" s="543">
        <v>68.068816326530595</v>
      </c>
      <c r="K86" s="496">
        <v>2.6500774337634598</v>
      </c>
      <c r="L86" s="555">
        <v>8.8487876793907496</v>
      </c>
      <c r="M86" s="25"/>
      <c r="N86" s="575">
        <v>218</v>
      </c>
      <c r="O86" s="551">
        <v>6.0688073394495401</v>
      </c>
      <c r="P86" s="552">
        <v>55.271146788990798</v>
      </c>
      <c r="Q86" s="553">
        <v>3.0916555141228299</v>
      </c>
      <c r="R86" s="554">
        <v>11.9767596275559</v>
      </c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25"/>
      <c r="AG86" s="596" t="s">
        <v>4885</v>
      </c>
      <c r="AH86" s="508"/>
      <c r="AI86" s="597" t="s">
        <v>4886</v>
      </c>
      <c r="AJ86" s="469"/>
      <c r="AK86" s="469"/>
      <c r="AL86" s="469"/>
      <c r="AM86" s="469"/>
      <c r="AN86" s="469"/>
      <c r="AO86" s="469"/>
      <c r="AP86" s="598"/>
      <c r="AQ86" s="470"/>
      <c r="AR86" s="470"/>
      <c r="AS86" s="470"/>
    </row>
    <row r="87" spans="1:45" ht="11.25" customHeight="1" x14ac:dyDescent="0.2">
      <c r="A87" s="493" t="s">
        <v>4887</v>
      </c>
      <c r="B87" s="522">
        <v>105</v>
      </c>
      <c r="C87" s="495">
        <v>40.314285714285703</v>
      </c>
      <c r="D87" s="496">
        <v>68.376380952380998</v>
      </c>
      <c r="E87" s="496">
        <v>2.5279661610848598</v>
      </c>
      <c r="F87" s="496">
        <v>8.5184889042259098</v>
      </c>
      <c r="G87" s="316"/>
      <c r="H87" s="467">
        <v>246</v>
      </c>
      <c r="I87" s="495">
        <v>14.349593495935</v>
      </c>
      <c r="J87" s="543">
        <v>68.204024390243902</v>
      </c>
      <c r="K87" s="496">
        <v>2.6457581096145102</v>
      </c>
      <c r="L87" s="555">
        <v>8.9321094644245296</v>
      </c>
      <c r="M87" s="25"/>
      <c r="N87" s="575">
        <v>238</v>
      </c>
      <c r="O87" s="551">
        <v>5.96218487394958</v>
      </c>
      <c r="P87" s="552">
        <v>56.813949579831899</v>
      </c>
      <c r="Q87" s="553">
        <v>3.01480292191897</v>
      </c>
      <c r="R87" s="554">
        <v>12.225041004386799</v>
      </c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25"/>
      <c r="AG87" s="599" t="s">
        <v>4888</v>
      </c>
      <c r="AH87" s="600"/>
      <c r="AI87" s="471">
        <v>2008</v>
      </c>
      <c r="AJ87" s="475">
        <v>2009</v>
      </c>
      <c r="AK87" s="471" t="s">
        <v>4762</v>
      </c>
      <c r="AL87" s="475" t="s">
        <v>4763</v>
      </c>
      <c r="AM87" s="471" t="s">
        <v>1739</v>
      </c>
      <c r="AN87" s="475" t="s">
        <v>1730</v>
      </c>
      <c r="AO87" s="471" t="s">
        <v>4764</v>
      </c>
      <c r="AP87" s="475" t="s">
        <v>4765</v>
      </c>
      <c r="AQ87" s="471">
        <v>2016</v>
      </c>
      <c r="AR87" s="471">
        <v>2017</v>
      </c>
      <c r="AS87" s="471">
        <v>2018</v>
      </c>
    </row>
    <row r="88" spans="1:45" ht="11.25" customHeight="1" x14ac:dyDescent="0.2">
      <c r="A88" s="493" t="s">
        <v>4889</v>
      </c>
      <c r="B88" s="522">
        <v>106</v>
      </c>
      <c r="C88" s="495">
        <v>40.2264150943396</v>
      </c>
      <c r="D88" s="496">
        <v>69.582924528301902</v>
      </c>
      <c r="E88" s="496">
        <v>2.4985181950939799</v>
      </c>
      <c r="F88" s="496">
        <v>8.2467161042749897</v>
      </c>
      <c r="G88" s="316"/>
      <c r="H88" s="467">
        <v>246</v>
      </c>
      <c r="I88" s="495">
        <v>14.390243902439</v>
      </c>
      <c r="J88" s="543">
        <v>68.710447154471495</v>
      </c>
      <c r="K88" s="496">
        <v>2.6426313265707599</v>
      </c>
      <c r="L88" s="555">
        <v>8.6096120307346293</v>
      </c>
      <c r="M88" s="25"/>
      <c r="N88" s="575">
        <v>259</v>
      </c>
      <c r="O88" s="551">
        <v>5.9111969111969103</v>
      </c>
      <c r="P88" s="552">
        <v>56.7567181467182</v>
      </c>
      <c r="Q88" s="553">
        <v>3.1156709291068099</v>
      </c>
      <c r="R88" s="554">
        <v>12.278304141151899</v>
      </c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25"/>
      <c r="AG88" s="601" t="s">
        <v>4890</v>
      </c>
      <c r="AH88" s="602"/>
      <c r="AI88" s="603">
        <f t="shared" ref="AI88:AS88" si="9">AH73</f>
        <v>139</v>
      </c>
      <c r="AJ88" s="602">
        <f t="shared" si="9"/>
        <v>150</v>
      </c>
      <c r="AK88" s="603">
        <f t="shared" si="9"/>
        <v>159</v>
      </c>
      <c r="AL88" s="602">
        <f t="shared" si="9"/>
        <v>417</v>
      </c>
      <c r="AM88" s="603">
        <f t="shared" si="9"/>
        <v>448</v>
      </c>
      <c r="AN88" s="602">
        <f t="shared" si="9"/>
        <v>458</v>
      </c>
      <c r="AO88" s="603">
        <f t="shared" si="9"/>
        <v>476</v>
      </c>
      <c r="AP88" s="602">
        <f t="shared" si="9"/>
        <v>611</v>
      </c>
      <c r="AQ88" s="603">
        <f t="shared" si="9"/>
        <v>753</v>
      </c>
      <c r="AR88" s="603">
        <f t="shared" si="9"/>
        <v>769</v>
      </c>
      <c r="AS88" s="603">
        <f t="shared" si="9"/>
        <v>822</v>
      </c>
    </row>
    <row r="89" spans="1:45" ht="11.25" customHeight="1" x14ac:dyDescent="0.2">
      <c r="A89" s="523" t="s">
        <v>4891</v>
      </c>
      <c r="B89" s="527">
        <v>106</v>
      </c>
      <c r="C89" s="525">
        <v>40.292452830188701</v>
      </c>
      <c r="D89" s="526">
        <v>67.493679245283005</v>
      </c>
      <c r="E89" s="526">
        <v>2.5844576979213199</v>
      </c>
      <c r="F89" s="526">
        <v>8.2681088405621495</v>
      </c>
      <c r="G89" s="316"/>
      <c r="H89" s="556">
        <v>250</v>
      </c>
      <c r="I89" s="525">
        <v>14.423999999999999</v>
      </c>
      <c r="J89" s="538">
        <v>67.095879999999994</v>
      </c>
      <c r="K89" s="526">
        <v>2.7455868266747001</v>
      </c>
      <c r="L89" s="557">
        <v>8.4288867515287809</v>
      </c>
      <c r="M89" s="25"/>
      <c r="N89" s="581">
        <v>281</v>
      </c>
      <c r="O89" s="582">
        <v>5.8291814946619196</v>
      </c>
      <c r="P89" s="583">
        <v>54.167010676156501</v>
      </c>
      <c r="Q89" s="584">
        <v>3.1456512853380798</v>
      </c>
      <c r="R89" s="585">
        <v>11.853811236729999</v>
      </c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25"/>
      <c r="AG89" s="604" t="s">
        <v>4841</v>
      </c>
      <c r="AH89" s="172"/>
      <c r="AI89" s="152">
        <f t="shared" ref="AI89:AS89" si="10">AI95+AI94</f>
        <v>28</v>
      </c>
      <c r="AJ89" s="172">
        <f t="shared" si="10"/>
        <v>54</v>
      </c>
      <c r="AK89" s="152">
        <f t="shared" si="10"/>
        <v>324</v>
      </c>
      <c r="AL89" s="172">
        <f t="shared" si="10"/>
        <v>60</v>
      </c>
      <c r="AM89" s="152">
        <f t="shared" si="10"/>
        <v>48</v>
      </c>
      <c r="AN89" s="172">
        <f t="shared" si="10"/>
        <v>55</v>
      </c>
      <c r="AO89" s="152">
        <f t="shared" si="10"/>
        <v>168</v>
      </c>
      <c r="AP89" s="172">
        <f t="shared" si="10"/>
        <v>209</v>
      </c>
      <c r="AQ89" s="152">
        <f t="shared" si="10"/>
        <v>122</v>
      </c>
      <c r="AR89" s="152">
        <f t="shared" si="10"/>
        <v>126</v>
      </c>
      <c r="AS89" s="152" t="e">
        <f t="shared" si="10"/>
        <v>#REF!</v>
      </c>
    </row>
    <row r="90" spans="1:45" ht="11.25" customHeight="1" x14ac:dyDescent="0.2">
      <c r="A90" s="523" t="s">
        <v>4892</v>
      </c>
      <c r="B90" s="527">
        <v>105</v>
      </c>
      <c r="C90" s="525">
        <v>40.476190476190503</v>
      </c>
      <c r="D90" s="526">
        <v>69.741142857142904</v>
      </c>
      <c r="E90" s="526">
        <v>2.5536367271743199</v>
      </c>
      <c r="F90" s="526">
        <v>8.2946179955700305</v>
      </c>
      <c r="G90" s="316"/>
      <c r="H90" s="556">
        <v>249</v>
      </c>
      <c r="I90" s="525">
        <v>14.6265060240964</v>
      </c>
      <c r="J90" s="538">
        <v>70.404819277108402</v>
      </c>
      <c r="K90" s="526">
        <v>2.69739547214887</v>
      </c>
      <c r="L90" s="557">
        <v>8.3763581489520096</v>
      </c>
      <c r="M90" s="25"/>
      <c r="N90" s="581">
        <v>309</v>
      </c>
      <c r="O90" s="582">
        <v>5.8317152103559904</v>
      </c>
      <c r="P90" s="583">
        <v>55.628737864077699</v>
      </c>
      <c r="Q90" s="584">
        <v>2.9151936862692902</v>
      </c>
      <c r="R90" s="585">
        <v>12.160612334501099</v>
      </c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25"/>
      <c r="AG90" s="605" t="s">
        <v>4893</v>
      </c>
      <c r="AH90" s="594" t="s">
        <v>4894</v>
      </c>
      <c r="AI90" s="492">
        <f>Changes!E1121</f>
        <v>10</v>
      </c>
      <c r="AJ90" s="594">
        <f>Changes!E1122</f>
        <v>28</v>
      </c>
      <c r="AK90" s="492">
        <f>Changes!E1123</f>
        <v>2</v>
      </c>
      <c r="AL90" s="594">
        <f>Changes!E1124</f>
        <v>8</v>
      </c>
      <c r="AM90" s="492">
        <f>Changes!E1125</f>
        <v>14</v>
      </c>
      <c r="AN90" s="594">
        <f>Changes!E1126</f>
        <v>7</v>
      </c>
      <c r="AO90" s="492">
        <f>Changes!E1127</f>
        <v>8</v>
      </c>
      <c r="AP90" s="594">
        <f>Changes!E1128</f>
        <v>18</v>
      </c>
      <c r="AQ90" s="492">
        <f>Changes!E1129</f>
        <v>29</v>
      </c>
      <c r="AR90" s="492">
        <f>Changes!E1130</f>
        <v>8</v>
      </c>
      <c r="AS90" s="492" t="e">
        <f>Changes!#REF!</f>
        <v>#REF!</v>
      </c>
    </row>
    <row r="91" spans="1:45" ht="11.25" customHeight="1" x14ac:dyDescent="0.2">
      <c r="A91" s="523" t="s">
        <v>4895</v>
      </c>
      <c r="B91" s="527">
        <v>105</v>
      </c>
      <c r="C91" s="525">
        <v>40.504761904761899</v>
      </c>
      <c r="D91" s="526">
        <v>69.208857142857099</v>
      </c>
      <c r="E91" s="526">
        <v>2.5662461294491101</v>
      </c>
      <c r="F91" s="526">
        <v>8.2293158332065595</v>
      </c>
      <c r="G91" s="316"/>
      <c r="H91" s="556">
        <v>249</v>
      </c>
      <c r="I91" s="525">
        <v>14.6345381526104</v>
      </c>
      <c r="J91" s="538">
        <v>70.260040160642504</v>
      </c>
      <c r="K91" s="526">
        <v>2.72182820941905</v>
      </c>
      <c r="L91" s="557">
        <v>8.1666825730796404</v>
      </c>
      <c r="M91" s="25"/>
      <c r="N91" s="581">
        <v>336</v>
      </c>
      <c r="O91" s="582">
        <v>5.78571428571429</v>
      </c>
      <c r="P91" s="583">
        <v>54.019880952381001</v>
      </c>
      <c r="Q91" s="584">
        <v>2.8917702971863299</v>
      </c>
      <c r="R91" s="585">
        <v>12.102456010846799</v>
      </c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25"/>
      <c r="AG91" s="606" t="s">
        <v>4893</v>
      </c>
      <c r="AH91" s="25" t="s">
        <v>4896</v>
      </c>
      <c r="AI91" s="497">
        <f>Changes!F1121</f>
        <v>2</v>
      </c>
      <c r="AJ91" s="25">
        <f>Changes!F1122</f>
        <v>14</v>
      </c>
      <c r="AK91" s="497">
        <f>Changes!F1123</f>
        <v>60</v>
      </c>
      <c r="AL91" s="25">
        <f>Changes!F1124</f>
        <v>13</v>
      </c>
      <c r="AM91" s="497">
        <f>Changes!F1125</f>
        <v>13</v>
      </c>
      <c r="AN91" s="25">
        <f>Changes!F1126</f>
        <v>13</v>
      </c>
      <c r="AO91" s="497">
        <f>Changes!F1127</f>
        <v>13</v>
      </c>
      <c r="AP91" s="25">
        <f>Changes!F1128</f>
        <v>12</v>
      </c>
      <c r="AQ91" s="497">
        <f>Changes!F1129</f>
        <v>49</v>
      </c>
      <c r="AR91" s="497">
        <f>Changes!F1130</f>
        <v>37</v>
      </c>
      <c r="AS91" s="497">
        <f>Changes!F1131</f>
        <v>31</v>
      </c>
    </row>
    <row r="92" spans="1:45" ht="11.25" customHeight="1" x14ac:dyDescent="0.2">
      <c r="A92" s="523" t="s">
        <v>4897</v>
      </c>
      <c r="B92" s="527">
        <v>105</v>
      </c>
      <c r="C92" s="525">
        <v>40.590476190476203</v>
      </c>
      <c r="D92" s="526">
        <v>68.276857142857097</v>
      </c>
      <c r="E92" s="526">
        <v>2.6157508638229201</v>
      </c>
      <c r="F92" s="526">
        <v>7.8909997898311701</v>
      </c>
      <c r="G92" s="316"/>
      <c r="H92" s="556">
        <v>249</v>
      </c>
      <c r="I92" s="525">
        <v>14.6867469879518</v>
      </c>
      <c r="J92" s="538">
        <v>69.610522088353406</v>
      </c>
      <c r="K92" s="526">
        <v>2.7278429260462098</v>
      </c>
      <c r="L92" s="557">
        <v>7.9620214312743096</v>
      </c>
      <c r="M92" s="25"/>
      <c r="N92" s="581">
        <v>353</v>
      </c>
      <c r="O92" s="582">
        <v>5.7705382436260599</v>
      </c>
      <c r="P92" s="583">
        <v>53.821841359773401</v>
      </c>
      <c r="Q92" s="584">
        <v>2.9300528380188502</v>
      </c>
      <c r="R92" s="585">
        <v>12.420535862483201</v>
      </c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25"/>
      <c r="AG92" s="606" t="s">
        <v>4893</v>
      </c>
      <c r="AH92" s="25" t="s">
        <v>4898</v>
      </c>
      <c r="AI92" s="497">
        <f>Changes!G1121</f>
        <v>3</v>
      </c>
      <c r="AJ92" s="25">
        <f>Changes!G1122</f>
        <v>3</v>
      </c>
      <c r="AK92" s="497">
        <f>Changes!G1123</f>
        <v>4</v>
      </c>
      <c r="AL92" s="25">
        <f>Changes!G1124</f>
        <v>6</v>
      </c>
      <c r="AM92" s="497">
        <f>Changes!G1125</f>
        <v>5</v>
      </c>
      <c r="AN92" s="25">
        <f>Changes!G1126</f>
        <v>12</v>
      </c>
      <c r="AO92" s="497">
        <f>Changes!G1127</f>
        <v>9</v>
      </c>
      <c r="AP92" s="25">
        <f>Changes!G1128</f>
        <v>18</v>
      </c>
      <c r="AQ92" s="497">
        <f>Changes!G1129</f>
        <v>24</v>
      </c>
      <c r="AR92" s="497">
        <f>Changes!G1130</f>
        <v>25</v>
      </c>
      <c r="AS92" s="497">
        <f>Changes!G1131</f>
        <v>26</v>
      </c>
    </row>
    <row r="93" spans="1:45" ht="11.25" customHeight="1" x14ac:dyDescent="0.2">
      <c r="A93" s="523" t="s">
        <v>4899</v>
      </c>
      <c r="B93" s="527">
        <v>105</v>
      </c>
      <c r="C93" s="525">
        <v>40.657142857142901</v>
      </c>
      <c r="D93" s="526">
        <v>68.729238095238102</v>
      </c>
      <c r="E93" s="526">
        <v>2.62028379002912</v>
      </c>
      <c r="F93" s="526">
        <v>7.8067703222866101</v>
      </c>
      <c r="G93" s="316"/>
      <c r="H93" s="556">
        <v>251</v>
      </c>
      <c r="I93" s="525">
        <v>14.7330677290837</v>
      </c>
      <c r="J93" s="538">
        <v>69.937848605577599</v>
      </c>
      <c r="K93" s="526">
        <v>2.7625618090078699</v>
      </c>
      <c r="L93" s="557">
        <v>7.9672204406714897</v>
      </c>
      <c r="M93" s="25"/>
      <c r="N93" s="581">
        <v>366</v>
      </c>
      <c r="O93" s="582">
        <v>5.7622950819672099</v>
      </c>
      <c r="P93" s="583">
        <v>54.440355191256899</v>
      </c>
      <c r="Q93" s="584">
        <v>2.9086780915571202</v>
      </c>
      <c r="R93" s="585">
        <v>12.2539923896567</v>
      </c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25"/>
      <c r="AG93" s="606" t="s">
        <v>4893</v>
      </c>
      <c r="AH93" s="25" t="s">
        <v>14</v>
      </c>
      <c r="AI93" s="497">
        <f>Changes!H1121</f>
        <v>2</v>
      </c>
      <c r="AJ93" s="25">
        <f>Changes!H1122</f>
        <v>0</v>
      </c>
      <c r="AK93" s="497">
        <f>Changes!H1123</f>
        <v>0</v>
      </c>
      <c r="AL93" s="25">
        <f>Changes!H1124</f>
        <v>2</v>
      </c>
      <c r="AM93" s="497">
        <f>Changes!H1125</f>
        <v>6</v>
      </c>
      <c r="AN93" s="25">
        <f>Changes!H1126</f>
        <v>5</v>
      </c>
      <c r="AO93" s="497">
        <f>Changes!H1127</f>
        <v>3</v>
      </c>
      <c r="AP93" s="25">
        <f>Changes!H1128</f>
        <v>19</v>
      </c>
      <c r="AQ93" s="497">
        <f>Changes!H1129</f>
        <v>4</v>
      </c>
      <c r="AR93" s="497">
        <f>Changes!H1130</f>
        <v>3</v>
      </c>
      <c r="AS93" s="497">
        <f>Changes!H1131</f>
        <v>0</v>
      </c>
    </row>
    <row r="94" spans="1:45" ht="11.25" customHeight="1" x14ac:dyDescent="0.2">
      <c r="A94" s="523" t="s">
        <v>4900</v>
      </c>
      <c r="B94" s="527">
        <v>105</v>
      </c>
      <c r="C94" s="525">
        <v>40.704761904761902</v>
      </c>
      <c r="D94" s="526">
        <v>66.595523809523797</v>
      </c>
      <c r="E94" s="526">
        <v>2.6721877749238598</v>
      </c>
      <c r="F94" s="526">
        <v>7.8261113836627798</v>
      </c>
      <c r="G94" s="316"/>
      <c r="H94" s="556">
        <v>252</v>
      </c>
      <c r="I94" s="525">
        <v>14.753968253968299</v>
      </c>
      <c r="J94" s="538">
        <v>68.493412698412698</v>
      </c>
      <c r="K94" s="526">
        <v>2.83670595529117</v>
      </c>
      <c r="L94" s="557">
        <v>7.7597262112882897</v>
      </c>
      <c r="M94" s="25"/>
      <c r="N94" s="581">
        <v>369</v>
      </c>
      <c r="O94" s="582">
        <v>5.7452574525745304</v>
      </c>
      <c r="P94" s="583">
        <v>53.505663956639502</v>
      </c>
      <c r="Q94" s="584">
        <v>2.9872024465894498</v>
      </c>
      <c r="R94" s="585">
        <v>12.0991405619015</v>
      </c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25"/>
      <c r="AG94" s="607" t="s">
        <v>4893</v>
      </c>
      <c r="AH94" s="608" t="s">
        <v>4528</v>
      </c>
      <c r="AI94" s="609">
        <f t="shared" ref="AI94:AS94" si="11">SUM(AI90:AI93)</f>
        <v>17</v>
      </c>
      <c r="AJ94" s="608">
        <f t="shared" si="11"/>
        <v>45</v>
      </c>
      <c r="AK94" s="609">
        <f t="shared" si="11"/>
        <v>66</v>
      </c>
      <c r="AL94" s="608">
        <f t="shared" si="11"/>
        <v>29</v>
      </c>
      <c r="AM94" s="609">
        <f t="shared" si="11"/>
        <v>38</v>
      </c>
      <c r="AN94" s="608">
        <f t="shared" si="11"/>
        <v>37</v>
      </c>
      <c r="AO94" s="609">
        <f t="shared" si="11"/>
        <v>33</v>
      </c>
      <c r="AP94" s="608">
        <f t="shared" si="11"/>
        <v>67</v>
      </c>
      <c r="AQ94" s="609">
        <f t="shared" si="11"/>
        <v>106</v>
      </c>
      <c r="AR94" s="609">
        <f t="shared" si="11"/>
        <v>73</v>
      </c>
      <c r="AS94" s="609" t="e">
        <f t="shared" si="11"/>
        <v>#REF!</v>
      </c>
    </row>
    <row r="95" spans="1:45" ht="11.25" customHeight="1" x14ac:dyDescent="0.2">
      <c r="A95" s="523" t="s">
        <v>4901</v>
      </c>
      <c r="B95" s="527">
        <v>106</v>
      </c>
      <c r="C95" s="525">
        <v>40.849056603773597</v>
      </c>
      <c r="D95" s="526">
        <v>71.843396226415095</v>
      </c>
      <c r="E95" s="526">
        <v>2.6569284096496402</v>
      </c>
      <c r="F95" s="526">
        <v>6.9140205164596402</v>
      </c>
      <c r="G95" s="316"/>
      <c r="H95" s="556">
        <v>253</v>
      </c>
      <c r="I95" s="525">
        <v>14.7667984189723</v>
      </c>
      <c r="J95" s="538">
        <v>67.341067193675897</v>
      </c>
      <c r="K95" s="526">
        <v>2.8551618587207499</v>
      </c>
      <c r="L95" s="557">
        <v>8.2041056631634799</v>
      </c>
      <c r="M95" s="25"/>
      <c r="N95" s="581">
        <v>375</v>
      </c>
      <c r="O95" s="582">
        <v>5.7226666666666697</v>
      </c>
      <c r="P95" s="583">
        <v>53.040186666666699</v>
      </c>
      <c r="Q95" s="584">
        <v>3.0345800356653601</v>
      </c>
      <c r="R95" s="585">
        <v>11.6528579956726</v>
      </c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25"/>
      <c r="AG95" s="606" t="s">
        <v>4902</v>
      </c>
      <c r="AH95" s="25"/>
      <c r="AI95" s="497">
        <f t="shared" ref="AI95:AS95" si="12">AI80</f>
        <v>11</v>
      </c>
      <c r="AJ95" s="25">
        <f t="shared" si="12"/>
        <v>9</v>
      </c>
      <c r="AK95" s="497">
        <f t="shared" si="12"/>
        <v>258</v>
      </c>
      <c r="AL95" s="25">
        <f t="shared" si="12"/>
        <v>31</v>
      </c>
      <c r="AM95" s="497">
        <f t="shared" si="12"/>
        <v>10</v>
      </c>
      <c r="AN95" s="25">
        <f t="shared" si="12"/>
        <v>18</v>
      </c>
      <c r="AO95" s="497">
        <f t="shared" si="12"/>
        <v>135</v>
      </c>
      <c r="AP95" s="25">
        <f t="shared" si="12"/>
        <v>142</v>
      </c>
      <c r="AQ95" s="497">
        <f t="shared" si="12"/>
        <v>16</v>
      </c>
      <c r="AR95" s="497">
        <f t="shared" si="12"/>
        <v>53</v>
      </c>
      <c r="AS95" s="497">
        <f t="shared" si="12"/>
        <v>-93</v>
      </c>
    </row>
    <row r="96" spans="1:45" ht="11.25" customHeight="1" x14ac:dyDescent="0.2">
      <c r="A96" s="523" t="s">
        <v>4903</v>
      </c>
      <c r="B96" s="527">
        <v>106</v>
      </c>
      <c r="C96" s="525">
        <v>40.9339622641509</v>
      </c>
      <c r="D96" s="526">
        <v>68.3789622641509</v>
      </c>
      <c r="E96" s="526">
        <v>2.80424655133536</v>
      </c>
      <c r="F96" s="526">
        <v>6.82728173279106</v>
      </c>
      <c r="G96" s="316"/>
      <c r="H96" s="556">
        <v>253</v>
      </c>
      <c r="I96" s="525">
        <v>14.786561264822099</v>
      </c>
      <c r="J96" s="538">
        <v>64.103399209486199</v>
      </c>
      <c r="K96" s="526">
        <v>2.9772161316624</v>
      </c>
      <c r="L96" s="557">
        <v>7.9899800869940503</v>
      </c>
      <c r="M96" s="25"/>
      <c r="N96" s="581">
        <v>376</v>
      </c>
      <c r="O96" s="582">
        <v>5.7127659574468099</v>
      </c>
      <c r="P96" s="583">
        <v>49.762898936170203</v>
      </c>
      <c r="Q96" s="584">
        <v>3.2408352122433302</v>
      </c>
      <c r="R96" s="585">
        <v>11.533776723942699</v>
      </c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25"/>
      <c r="AG96" s="601" t="s">
        <v>4904</v>
      </c>
      <c r="AH96" s="602"/>
      <c r="AI96" s="603">
        <f t="shared" ref="AI96:AS96" si="13">AI73</f>
        <v>150</v>
      </c>
      <c r="AJ96" s="602">
        <f t="shared" si="13"/>
        <v>159</v>
      </c>
      <c r="AK96" s="603">
        <f t="shared" si="13"/>
        <v>417</v>
      </c>
      <c r="AL96" s="602">
        <f t="shared" si="13"/>
        <v>448</v>
      </c>
      <c r="AM96" s="603">
        <f t="shared" si="13"/>
        <v>458</v>
      </c>
      <c r="AN96" s="602">
        <f t="shared" si="13"/>
        <v>476</v>
      </c>
      <c r="AO96" s="603">
        <f t="shared" si="13"/>
        <v>611</v>
      </c>
      <c r="AP96" s="602">
        <f t="shared" si="13"/>
        <v>753</v>
      </c>
      <c r="AQ96" s="603">
        <f t="shared" si="13"/>
        <v>769</v>
      </c>
      <c r="AR96" s="603">
        <f t="shared" si="13"/>
        <v>822</v>
      </c>
      <c r="AS96" s="603">
        <f t="shared" si="13"/>
        <v>729</v>
      </c>
    </row>
    <row r="97" spans="1:45" ht="11.25" customHeight="1" x14ac:dyDescent="0.2">
      <c r="A97" s="523" t="s">
        <v>4905</v>
      </c>
      <c r="B97" s="527">
        <v>106</v>
      </c>
      <c r="C97" s="525">
        <v>40.962264150943398</v>
      </c>
      <c r="D97" s="526">
        <v>66.968773584905605</v>
      </c>
      <c r="E97" s="526">
        <v>2.8502266922777202</v>
      </c>
      <c r="F97" s="526">
        <v>6.7953730341393301</v>
      </c>
      <c r="G97" s="316"/>
      <c r="H97" s="556">
        <v>252</v>
      </c>
      <c r="I97" s="525">
        <v>14.837301587301599</v>
      </c>
      <c r="J97" s="538">
        <v>62.143531746031798</v>
      </c>
      <c r="K97" s="526">
        <v>3.0995539000769101</v>
      </c>
      <c r="L97" s="557">
        <v>8.1166211278060505</v>
      </c>
      <c r="M97" s="25"/>
      <c r="N97" s="581">
        <v>384</v>
      </c>
      <c r="O97" s="582">
        <v>5.703125</v>
      </c>
      <c r="P97" s="583">
        <v>48.509973958333298</v>
      </c>
      <c r="Q97" s="584">
        <v>3.4016643905149699</v>
      </c>
      <c r="R97" s="585">
        <v>11.481061950648</v>
      </c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25"/>
      <c r="AG97" s="25"/>
      <c r="AH97" s="25"/>
      <c r="AI97" s="25"/>
      <c r="AJ97" s="25"/>
      <c r="AK97" s="25"/>
      <c r="AL97" s="25"/>
      <c r="AM97" s="25"/>
      <c r="AN97" s="25"/>
      <c r="AO97" s="25"/>
    </row>
    <row r="98" spans="1:45" ht="11.25" customHeight="1" x14ac:dyDescent="0.2">
      <c r="A98" s="523" t="s">
        <v>4906</v>
      </c>
      <c r="B98" s="527">
        <v>106</v>
      </c>
      <c r="C98" s="525">
        <v>41.094339622641499</v>
      </c>
      <c r="D98" s="526">
        <v>72.157547169811295</v>
      </c>
      <c r="E98" s="526">
        <v>2.67307222028428</v>
      </c>
      <c r="F98" s="526">
        <v>6.9731375385076104</v>
      </c>
      <c r="G98" s="316"/>
      <c r="H98" s="556">
        <v>251</v>
      </c>
      <c r="I98" s="525">
        <v>14.8725099601594</v>
      </c>
      <c r="J98" s="538">
        <v>65.221633466135501</v>
      </c>
      <c r="K98" s="526">
        <v>3.0172131014647698</v>
      </c>
      <c r="L98" s="557">
        <v>7.6941437046561303</v>
      </c>
      <c r="M98" s="25"/>
      <c r="N98" s="581">
        <v>388</v>
      </c>
      <c r="O98" s="582">
        <v>5.7319587628865998</v>
      </c>
      <c r="P98" s="583">
        <v>52.082139175257701</v>
      </c>
      <c r="Q98" s="584">
        <v>3.1875975342539</v>
      </c>
      <c r="R98" s="585">
        <v>11.4186785989685</v>
      </c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25"/>
      <c r="AG98" s="610" t="s">
        <v>4907</v>
      </c>
      <c r="AH98" s="508"/>
      <c r="AI98" s="597" t="s">
        <v>4886</v>
      </c>
      <c r="AJ98" s="469"/>
      <c r="AK98" s="469"/>
      <c r="AL98" s="469"/>
      <c r="AM98" s="469"/>
      <c r="AN98" s="469"/>
      <c r="AO98" s="469"/>
      <c r="AP98" s="598"/>
      <c r="AQ98" s="470"/>
      <c r="AR98" s="470"/>
      <c r="AS98" s="470"/>
    </row>
    <row r="99" spans="1:45" ht="11.25" customHeight="1" x14ac:dyDescent="0.2">
      <c r="A99" s="523" t="s">
        <v>4908</v>
      </c>
      <c r="B99" s="527">
        <v>106</v>
      </c>
      <c r="C99" s="525">
        <v>41.132075471698101</v>
      </c>
      <c r="D99" s="526">
        <v>71.130094339622602</v>
      </c>
      <c r="E99" s="526">
        <v>2.7180273466765699</v>
      </c>
      <c r="F99" s="526">
        <v>6.7748065424525103</v>
      </c>
      <c r="G99" s="316"/>
      <c r="H99" s="556">
        <v>253</v>
      </c>
      <c r="I99" s="525">
        <v>14.857707509881401</v>
      </c>
      <c r="J99" s="538">
        <v>65.086205533596896</v>
      </c>
      <c r="K99" s="526">
        <v>3.1214154182570799</v>
      </c>
      <c r="L99" s="557">
        <v>7.7866611146562903</v>
      </c>
      <c r="M99" s="25"/>
      <c r="N99" s="581">
        <v>394</v>
      </c>
      <c r="O99" s="582">
        <v>5.7360406091370599</v>
      </c>
      <c r="P99" s="583">
        <v>52.238908629441603</v>
      </c>
      <c r="Q99" s="584">
        <v>3.22574301133369</v>
      </c>
      <c r="R99" s="585">
        <v>11.9842533992089</v>
      </c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25"/>
      <c r="AG99" s="599" t="s">
        <v>4888</v>
      </c>
      <c r="AH99" s="600"/>
      <c r="AI99" s="471">
        <v>2008</v>
      </c>
      <c r="AJ99" s="475">
        <v>2009</v>
      </c>
      <c r="AK99" s="471" t="s">
        <v>4762</v>
      </c>
      <c r="AL99" s="475" t="s">
        <v>4763</v>
      </c>
      <c r="AM99" s="471" t="s">
        <v>1739</v>
      </c>
      <c r="AN99" s="475" t="s">
        <v>1730</v>
      </c>
      <c r="AO99" s="471" t="s">
        <v>4764</v>
      </c>
      <c r="AP99" s="475" t="s">
        <v>4765</v>
      </c>
      <c r="AQ99" s="471">
        <v>2016</v>
      </c>
      <c r="AR99" s="471">
        <v>2017</v>
      </c>
      <c r="AS99" s="471">
        <v>2018</v>
      </c>
    </row>
    <row r="100" spans="1:45" ht="11.25" customHeight="1" x14ac:dyDescent="0.2">
      <c r="A100" s="478" t="s">
        <v>4909</v>
      </c>
      <c r="B100" s="490">
        <v>107</v>
      </c>
      <c r="C100" s="533">
        <v>41.037383177570099</v>
      </c>
      <c r="D100" s="536">
        <v>69.717663551401799</v>
      </c>
      <c r="E100" s="536">
        <v>2.7634427220656099</v>
      </c>
      <c r="F100" s="536">
        <v>6.7567626898137298</v>
      </c>
      <c r="G100" s="316"/>
      <c r="H100" s="507">
        <v>250</v>
      </c>
      <c r="I100" s="533">
        <v>14.923999999999999</v>
      </c>
      <c r="J100" s="535">
        <v>63.227319999999999</v>
      </c>
      <c r="K100" s="536">
        <v>3.21093505387659</v>
      </c>
      <c r="L100" s="558">
        <v>7.8125024994264898</v>
      </c>
      <c r="M100" s="25"/>
      <c r="N100" s="539">
        <v>396</v>
      </c>
      <c r="O100" s="480">
        <v>5.7702020202020199</v>
      </c>
      <c r="P100" s="540">
        <v>50.277020202020203</v>
      </c>
      <c r="Q100" s="482">
        <v>3.3718231866236401</v>
      </c>
      <c r="R100" s="611">
        <v>11.9562137734186</v>
      </c>
      <c r="T100" s="123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25"/>
      <c r="AG100" s="612" t="s">
        <v>4910</v>
      </c>
      <c r="AH100" s="613"/>
      <c r="AI100" s="614">
        <f t="shared" ref="AI100:AS100" si="14">AI96+AI94</f>
        <v>167</v>
      </c>
      <c r="AJ100" s="603">
        <f t="shared" si="14"/>
        <v>204</v>
      </c>
      <c r="AK100" s="603">
        <f t="shared" si="14"/>
        <v>483</v>
      </c>
      <c r="AL100" s="603">
        <f t="shared" si="14"/>
        <v>477</v>
      </c>
      <c r="AM100" s="603">
        <f t="shared" si="14"/>
        <v>496</v>
      </c>
      <c r="AN100" s="603">
        <f t="shared" si="14"/>
        <v>513</v>
      </c>
      <c r="AO100" s="603">
        <f t="shared" si="14"/>
        <v>644</v>
      </c>
      <c r="AP100" s="603">
        <f t="shared" si="14"/>
        <v>820</v>
      </c>
      <c r="AQ100" s="603">
        <f t="shared" si="14"/>
        <v>875</v>
      </c>
      <c r="AR100" s="603">
        <f t="shared" si="14"/>
        <v>895</v>
      </c>
      <c r="AS100" s="603" t="e">
        <f t="shared" si="14"/>
        <v>#REF!</v>
      </c>
    </row>
    <row r="101" spans="1:45" ht="11.25" customHeight="1" x14ac:dyDescent="0.2">
      <c r="A101" s="498" t="s">
        <v>4911</v>
      </c>
      <c r="B101" s="492">
        <v>106</v>
      </c>
      <c r="C101" s="500">
        <v>41.179245283018901</v>
      </c>
      <c r="D101" s="501">
        <v>68.074056603773599</v>
      </c>
      <c r="E101" s="501">
        <v>2.8028112469913999</v>
      </c>
      <c r="F101" s="501">
        <v>6.6424653947341898</v>
      </c>
      <c r="G101" s="316"/>
      <c r="H101" s="504">
        <v>251</v>
      </c>
      <c r="I101" s="500">
        <v>14.996015936255001</v>
      </c>
      <c r="J101" s="547">
        <v>61.3341832669323</v>
      </c>
      <c r="K101" s="501">
        <v>3.3775869459222601</v>
      </c>
      <c r="L101" s="548">
        <v>7.7338377145374197</v>
      </c>
      <c r="M101" s="25"/>
      <c r="N101" s="542">
        <v>404</v>
      </c>
      <c r="O101" s="495">
        <v>5.8069306930693099</v>
      </c>
      <c r="P101" s="543">
        <v>47.355519801980201</v>
      </c>
      <c r="Q101" s="496">
        <v>3.5673319991659098</v>
      </c>
      <c r="R101" s="555">
        <v>11.754136771808399</v>
      </c>
      <c r="T101" s="123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25"/>
      <c r="AG101" s="605" t="s">
        <v>4912</v>
      </c>
      <c r="AH101" s="594" t="s">
        <v>4894</v>
      </c>
      <c r="AI101" s="500">
        <f t="shared" ref="AI101:AS101" si="15">AI90/AI$100*100</f>
        <v>5.9880239520958085</v>
      </c>
      <c r="AJ101" s="615">
        <f t="shared" si="15"/>
        <v>13.725490196078432</v>
      </c>
      <c r="AK101" s="500">
        <f t="shared" si="15"/>
        <v>0.41407867494824019</v>
      </c>
      <c r="AL101" s="615">
        <f t="shared" si="15"/>
        <v>1.6771488469601679</v>
      </c>
      <c r="AM101" s="500">
        <f t="shared" si="15"/>
        <v>2.82258064516129</v>
      </c>
      <c r="AN101" s="615">
        <f t="shared" si="15"/>
        <v>1.364522417153996</v>
      </c>
      <c r="AO101" s="500">
        <f t="shared" si="15"/>
        <v>1.2422360248447204</v>
      </c>
      <c r="AP101" s="615">
        <f t="shared" si="15"/>
        <v>2.1951219512195119</v>
      </c>
      <c r="AQ101" s="500">
        <f t="shared" si="15"/>
        <v>3.3142857142857141</v>
      </c>
      <c r="AR101" s="500">
        <f t="shared" si="15"/>
        <v>0.8938547486033519</v>
      </c>
      <c r="AS101" s="500" t="e">
        <f t="shared" si="15"/>
        <v>#REF!</v>
      </c>
    </row>
    <row r="102" spans="1:45" ht="11.25" customHeight="1" x14ac:dyDescent="0.2">
      <c r="A102" s="498" t="s">
        <v>4913</v>
      </c>
      <c r="B102" s="492">
        <v>107</v>
      </c>
      <c r="C102" s="500">
        <v>41.177570093457902</v>
      </c>
      <c r="D102" s="501">
        <v>69.061962616822399</v>
      </c>
      <c r="E102" s="501">
        <v>2.7553101736668602</v>
      </c>
      <c r="F102" s="501">
        <v>6.3037117878190303</v>
      </c>
      <c r="G102" s="316"/>
      <c r="H102" s="504">
        <v>250</v>
      </c>
      <c r="I102" s="500">
        <v>15.068</v>
      </c>
      <c r="J102" s="547">
        <v>61.599400000000003</v>
      </c>
      <c r="K102" s="501">
        <v>3.38600253896267</v>
      </c>
      <c r="L102" s="548">
        <v>7.8918441860310802</v>
      </c>
      <c r="M102" s="25"/>
      <c r="N102" s="544">
        <v>409</v>
      </c>
      <c r="O102" s="545">
        <v>5.8557457212713899</v>
      </c>
      <c r="P102" s="316">
        <v>47.472396088019501</v>
      </c>
      <c r="Q102" s="546">
        <v>3.60605991408781</v>
      </c>
      <c r="R102" s="616">
        <v>11.5696728249982</v>
      </c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25"/>
      <c r="AG102" s="606" t="s">
        <v>4912</v>
      </c>
      <c r="AH102" s="25" t="s">
        <v>4896</v>
      </c>
      <c r="AI102" s="545">
        <f t="shared" ref="AI102:AS102" si="16">AI91/AI$100*100</f>
        <v>1.1976047904191618</v>
      </c>
      <c r="AJ102" s="617">
        <f t="shared" si="16"/>
        <v>6.8627450980392162</v>
      </c>
      <c r="AK102" s="545">
        <f t="shared" si="16"/>
        <v>12.422360248447205</v>
      </c>
      <c r="AL102" s="617">
        <f t="shared" si="16"/>
        <v>2.7253668763102725</v>
      </c>
      <c r="AM102" s="545">
        <f t="shared" si="16"/>
        <v>2.620967741935484</v>
      </c>
      <c r="AN102" s="617">
        <f t="shared" si="16"/>
        <v>2.53411306042885</v>
      </c>
      <c r="AO102" s="545">
        <f t="shared" si="16"/>
        <v>2.018633540372671</v>
      </c>
      <c r="AP102" s="617">
        <f t="shared" si="16"/>
        <v>1.4634146341463417</v>
      </c>
      <c r="AQ102" s="545">
        <f t="shared" si="16"/>
        <v>5.6000000000000005</v>
      </c>
      <c r="AR102" s="545">
        <f t="shared" si="16"/>
        <v>4.1340782122905022</v>
      </c>
      <c r="AS102" s="545" t="e">
        <f t="shared" si="16"/>
        <v>#REF!</v>
      </c>
    </row>
    <row r="103" spans="1:45" ht="11.25" customHeight="1" x14ac:dyDescent="0.2">
      <c r="A103" s="498" t="s">
        <v>4914</v>
      </c>
      <c r="B103" s="492">
        <v>108</v>
      </c>
      <c r="C103" s="500">
        <v>41.0555555555556</v>
      </c>
      <c r="D103" s="501">
        <v>74.756481481481501</v>
      </c>
      <c r="E103" s="501">
        <v>2.5789024833370999</v>
      </c>
      <c r="F103" s="501">
        <v>6.3488792435200301</v>
      </c>
      <c r="G103" s="316"/>
      <c r="H103" s="504">
        <v>247</v>
      </c>
      <c r="I103" s="500">
        <v>15.0283400809717</v>
      </c>
      <c r="J103" s="547">
        <v>64.633481781376503</v>
      </c>
      <c r="K103" s="501">
        <v>3.1929894406660302</v>
      </c>
      <c r="L103" s="548">
        <v>7.8417956989004702</v>
      </c>
      <c r="M103" s="25"/>
      <c r="N103" s="549">
        <v>418</v>
      </c>
      <c r="O103" s="500">
        <v>5.8827751196172304</v>
      </c>
      <c r="P103" s="547">
        <v>50.839832535885201</v>
      </c>
      <c r="Q103" s="501">
        <v>3.2991282600233802</v>
      </c>
      <c r="R103" s="548">
        <v>11.514731028664499</v>
      </c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25"/>
      <c r="AG103" s="606" t="s">
        <v>4912</v>
      </c>
      <c r="AH103" s="25" t="s">
        <v>4898</v>
      </c>
      <c r="AI103" s="545">
        <f t="shared" ref="AI103:AS103" si="17">AI92/AI$100*100</f>
        <v>1.7964071856287425</v>
      </c>
      <c r="AJ103" s="617">
        <f t="shared" si="17"/>
        <v>1.4705882352941175</v>
      </c>
      <c r="AK103" s="545">
        <f t="shared" si="17"/>
        <v>0.82815734989648038</v>
      </c>
      <c r="AL103" s="617">
        <f t="shared" si="17"/>
        <v>1.257861635220126</v>
      </c>
      <c r="AM103" s="545">
        <f t="shared" si="17"/>
        <v>1.0080645161290323</v>
      </c>
      <c r="AN103" s="617">
        <f t="shared" si="17"/>
        <v>2.3391812865497075</v>
      </c>
      <c r="AO103" s="545">
        <f t="shared" si="17"/>
        <v>1.3975155279503106</v>
      </c>
      <c r="AP103" s="617">
        <f t="shared" si="17"/>
        <v>2.1951219512195119</v>
      </c>
      <c r="AQ103" s="545">
        <f t="shared" si="17"/>
        <v>2.7428571428571429</v>
      </c>
      <c r="AR103" s="545">
        <f t="shared" si="17"/>
        <v>2.7932960893854748</v>
      </c>
      <c r="AS103" s="545" t="e">
        <f t="shared" si="17"/>
        <v>#REF!</v>
      </c>
    </row>
    <row r="104" spans="1:45" ht="11.25" customHeight="1" x14ac:dyDescent="0.2">
      <c r="A104" s="498" t="s">
        <v>4915</v>
      </c>
      <c r="B104" s="492">
        <v>108</v>
      </c>
      <c r="C104" s="500">
        <v>41.129629629629598</v>
      </c>
      <c r="D104" s="501">
        <v>75.311759259259304</v>
      </c>
      <c r="E104" s="501">
        <v>2.5586173901776301</v>
      </c>
      <c r="F104" s="501">
        <v>6.1740302408632299</v>
      </c>
      <c r="G104" s="316"/>
      <c r="H104" s="504">
        <v>245</v>
      </c>
      <c r="I104" s="500">
        <v>15.126530612244901</v>
      </c>
      <c r="J104" s="547">
        <v>65.661673469387793</v>
      </c>
      <c r="K104" s="501">
        <v>2.93131422802138</v>
      </c>
      <c r="L104" s="548">
        <v>7.8195528732054402</v>
      </c>
      <c r="M104" s="25"/>
      <c r="N104" s="542">
        <v>419</v>
      </c>
      <c r="O104" s="495">
        <v>5.9307875894988102</v>
      </c>
      <c r="P104" s="543">
        <v>51.764701670644399</v>
      </c>
      <c r="Q104" s="496">
        <v>3.0933379170537898</v>
      </c>
      <c r="R104" s="555">
        <v>10.9351827073375</v>
      </c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25"/>
      <c r="AG104" s="618" t="s">
        <v>4912</v>
      </c>
      <c r="AH104" s="600" t="s">
        <v>14</v>
      </c>
      <c r="AI104" s="545">
        <f t="shared" ref="AI104:AS104" si="18">AI93/AI$100*100</f>
        <v>1.1976047904191618</v>
      </c>
      <c r="AJ104" s="617">
        <f t="shared" si="18"/>
        <v>0</v>
      </c>
      <c r="AK104" s="545">
        <f t="shared" si="18"/>
        <v>0</v>
      </c>
      <c r="AL104" s="617">
        <f t="shared" si="18"/>
        <v>0.41928721174004197</v>
      </c>
      <c r="AM104" s="545">
        <f t="shared" si="18"/>
        <v>1.2096774193548387</v>
      </c>
      <c r="AN104" s="617">
        <f t="shared" si="18"/>
        <v>0.97465886939571145</v>
      </c>
      <c r="AO104" s="545">
        <f t="shared" si="18"/>
        <v>0.46583850931677018</v>
      </c>
      <c r="AP104" s="617">
        <f t="shared" si="18"/>
        <v>2.3170731707317072</v>
      </c>
      <c r="AQ104" s="545">
        <f t="shared" si="18"/>
        <v>0.45714285714285718</v>
      </c>
      <c r="AR104" s="545">
        <f t="shared" si="18"/>
        <v>0.33519553072625696</v>
      </c>
      <c r="AS104" s="545" t="e">
        <f t="shared" si="18"/>
        <v>#REF!</v>
      </c>
    </row>
    <row r="105" spans="1:45" ht="11.25" customHeight="1" x14ac:dyDescent="0.2">
      <c r="A105" s="498" t="s">
        <v>4916</v>
      </c>
      <c r="B105" s="492">
        <v>108</v>
      </c>
      <c r="C105" s="500">
        <v>41.240740740740698</v>
      </c>
      <c r="D105" s="501">
        <v>75.936481481481493</v>
      </c>
      <c r="E105" s="501">
        <v>2.5426015687296699</v>
      </c>
      <c r="F105" s="501">
        <v>6.0916302884188998</v>
      </c>
      <c r="G105" s="316"/>
      <c r="H105" s="504">
        <v>244</v>
      </c>
      <c r="I105" s="500">
        <v>15.209016393442599</v>
      </c>
      <c r="J105" s="547">
        <v>66.027008196721297</v>
      </c>
      <c r="K105" s="501">
        <v>2.9410442533333199</v>
      </c>
      <c r="L105" s="548">
        <v>7.8022602922894997</v>
      </c>
      <c r="M105" s="25"/>
      <c r="N105" s="544">
        <v>426</v>
      </c>
      <c r="O105" s="545">
        <v>5.9694835680751197</v>
      </c>
      <c r="P105" s="316">
        <v>52.159366197183097</v>
      </c>
      <c r="Q105" s="546">
        <v>3.02345485880516</v>
      </c>
      <c r="R105" s="616">
        <v>10.7507861779149</v>
      </c>
      <c r="T105" s="123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25"/>
      <c r="AG105" s="619" t="s">
        <v>4912</v>
      </c>
      <c r="AH105" s="620" t="s">
        <v>4528</v>
      </c>
      <c r="AI105" s="621">
        <f t="shared" ref="AI105:AS105" si="19">AI94/AI$100*100</f>
        <v>10.179640718562874</v>
      </c>
      <c r="AJ105" s="622">
        <f t="shared" si="19"/>
        <v>22.058823529411764</v>
      </c>
      <c r="AK105" s="621">
        <f t="shared" si="19"/>
        <v>13.664596273291925</v>
      </c>
      <c r="AL105" s="622">
        <f t="shared" si="19"/>
        <v>6.0796645702306078</v>
      </c>
      <c r="AM105" s="621">
        <f t="shared" si="19"/>
        <v>7.661290322580645</v>
      </c>
      <c r="AN105" s="622">
        <f t="shared" si="19"/>
        <v>7.2124756335282649</v>
      </c>
      <c r="AO105" s="621">
        <f t="shared" si="19"/>
        <v>5.1242236024844718</v>
      </c>
      <c r="AP105" s="622">
        <f t="shared" si="19"/>
        <v>8.1707317073170742</v>
      </c>
      <c r="AQ105" s="621">
        <f t="shared" si="19"/>
        <v>12.114285714285716</v>
      </c>
      <c r="AR105" s="621">
        <f t="shared" si="19"/>
        <v>8.1564245810055862</v>
      </c>
      <c r="AS105" s="621" t="e">
        <f t="shared" si="19"/>
        <v>#REF!</v>
      </c>
    </row>
    <row r="106" spans="1:45" ht="11.25" customHeight="1" x14ac:dyDescent="0.2">
      <c r="A106" s="498" t="s">
        <v>4917</v>
      </c>
      <c r="B106" s="492">
        <v>108</v>
      </c>
      <c r="C106" s="500">
        <v>41.296296296296298</v>
      </c>
      <c r="D106" s="501">
        <v>78.468703703703696</v>
      </c>
      <c r="E106" s="501">
        <v>2.4666485921040899</v>
      </c>
      <c r="F106" s="501">
        <v>5.9145302060758196</v>
      </c>
      <c r="G106" s="547"/>
      <c r="H106" s="504">
        <v>242</v>
      </c>
      <c r="I106" s="500">
        <v>15.2685950413223</v>
      </c>
      <c r="J106" s="547">
        <v>67.986115702479296</v>
      </c>
      <c r="K106" s="501">
        <v>2.8270931729270301</v>
      </c>
      <c r="L106" s="548">
        <v>7.8459479832854599</v>
      </c>
      <c r="M106" s="594"/>
      <c r="N106" s="549">
        <v>428</v>
      </c>
      <c r="O106" s="500">
        <v>5.9766355140186898</v>
      </c>
      <c r="P106" s="547">
        <v>51.825794392523399</v>
      </c>
      <c r="Q106" s="501">
        <v>3.0376368064346799</v>
      </c>
      <c r="R106" s="548">
        <v>10.6750050816869</v>
      </c>
      <c r="T106" s="116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25"/>
      <c r="AG106" s="623" t="s">
        <v>4918</v>
      </c>
      <c r="AH106" s="624" t="s">
        <v>4919</v>
      </c>
      <c r="AI106" s="625">
        <f t="shared" ref="AI106:AS106" si="20">AI96/AI100*100</f>
        <v>89.820359281437121</v>
      </c>
      <c r="AJ106" s="625">
        <f t="shared" si="20"/>
        <v>77.941176470588232</v>
      </c>
      <c r="AK106" s="625">
        <f t="shared" si="20"/>
        <v>86.335403726708066</v>
      </c>
      <c r="AL106" s="625">
        <f t="shared" si="20"/>
        <v>93.920335429769395</v>
      </c>
      <c r="AM106" s="625">
        <f t="shared" si="20"/>
        <v>92.338709677419345</v>
      </c>
      <c r="AN106" s="625">
        <f t="shared" si="20"/>
        <v>92.787524366471729</v>
      </c>
      <c r="AO106" s="625">
        <f t="shared" si="20"/>
        <v>94.875776397515537</v>
      </c>
      <c r="AP106" s="625">
        <f t="shared" si="20"/>
        <v>91.829268292682926</v>
      </c>
      <c r="AQ106" s="625">
        <f t="shared" si="20"/>
        <v>87.885714285714286</v>
      </c>
      <c r="AR106" s="625">
        <f t="shared" si="20"/>
        <v>91.843575418994419</v>
      </c>
      <c r="AS106" s="625" t="e">
        <f t="shared" si="20"/>
        <v>#REF!</v>
      </c>
    </row>
    <row r="107" spans="1:45" ht="11.25" customHeight="1" x14ac:dyDescent="0.2">
      <c r="A107" s="498" t="s">
        <v>4920</v>
      </c>
      <c r="B107" s="492">
        <v>108</v>
      </c>
      <c r="C107" s="500">
        <v>41.342592592592602</v>
      </c>
      <c r="D107" s="501">
        <v>79.651296296296294</v>
      </c>
      <c r="E107" s="501">
        <v>2.4320280893572601</v>
      </c>
      <c r="F107" s="501">
        <v>5.8967305572341404</v>
      </c>
      <c r="G107" s="547"/>
      <c r="H107" s="504">
        <v>242</v>
      </c>
      <c r="I107" s="500">
        <v>15.318181818181801</v>
      </c>
      <c r="J107" s="547">
        <v>69.347024793388499</v>
      </c>
      <c r="K107" s="501">
        <v>2.7840133251018901</v>
      </c>
      <c r="L107" s="548">
        <v>7.68324463145313</v>
      </c>
      <c r="M107" s="594"/>
      <c r="N107" s="549">
        <v>436</v>
      </c>
      <c r="O107" s="500">
        <v>6.0091743119266097</v>
      </c>
      <c r="P107" s="547">
        <v>53.728577981651398</v>
      </c>
      <c r="Q107" s="501">
        <v>2.8962472222134599</v>
      </c>
      <c r="R107" s="548">
        <v>10.5168167267367</v>
      </c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25"/>
      <c r="AG107" s="626"/>
      <c r="AH107" s="172"/>
      <c r="AI107" s="627"/>
      <c r="AJ107" s="627"/>
      <c r="AK107" s="627"/>
      <c r="AL107" s="627"/>
      <c r="AM107" s="627"/>
      <c r="AN107" s="627"/>
      <c r="AO107" s="627"/>
      <c r="AP107" s="627"/>
      <c r="AQ107" s="627"/>
    </row>
    <row r="108" spans="1:45" ht="11.25" customHeight="1" x14ac:dyDescent="0.2">
      <c r="A108" s="498" t="s">
        <v>4921</v>
      </c>
      <c r="B108" s="492">
        <v>110</v>
      </c>
      <c r="C108" s="500">
        <v>41.109090909090902</v>
      </c>
      <c r="D108" s="501">
        <v>78.218090909090904</v>
      </c>
      <c r="E108" s="501">
        <v>2.45974955803801</v>
      </c>
      <c r="F108" s="501">
        <v>5.8884753719080001</v>
      </c>
      <c r="G108" s="547"/>
      <c r="H108" s="504">
        <v>239</v>
      </c>
      <c r="I108" s="500">
        <v>15.3012552301255</v>
      </c>
      <c r="J108" s="547">
        <v>69.762635983263607</v>
      </c>
      <c r="K108" s="501">
        <v>2.7768626990823599</v>
      </c>
      <c r="L108" s="548">
        <v>7.5974014872528501</v>
      </c>
      <c r="M108" s="594"/>
      <c r="N108" s="549">
        <v>441</v>
      </c>
      <c r="O108" s="500">
        <v>6.0022675736961499</v>
      </c>
      <c r="P108" s="547">
        <v>53.308820861677901</v>
      </c>
      <c r="Q108" s="501">
        <v>2.8873106824052899</v>
      </c>
      <c r="R108" s="548">
        <v>10.4165736508485</v>
      </c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25"/>
      <c r="AG108" s="626"/>
      <c r="AH108" s="172"/>
      <c r="AI108" s="627"/>
      <c r="AJ108" s="627"/>
      <c r="AK108" s="627"/>
      <c r="AL108" s="627"/>
      <c r="AM108" s="627"/>
      <c r="AN108" s="627"/>
      <c r="AO108" s="627"/>
      <c r="AP108" s="627"/>
      <c r="AQ108" s="627"/>
    </row>
    <row r="109" spans="1:45" ht="11.25" customHeight="1" x14ac:dyDescent="0.2">
      <c r="A109" s="498" t="s">
        <v>4922</v>
      </c>
      <c r="B109" s="492">
        <v>107</v>
      </c>
      <c r="C109" s="500">
        <v>41.271028037383203</v>
      </c>
      <c r="D109" s="501">
        <v>79.344859813084099</v>
      </c>
      <c r="E109" s="501">
        <v>2.4473681185275198</v>
      </c>
      <c r="F109" s="501">
        <v>5.9296112618832302</v>
      </c>
      <c r="G109" s="547"/>
      <c r="H109" s="504">
        <v>236</v>
      </c>
      <c r="I109" s="500">
        <v>15.3559322033898</v>
      </c>
      <c r="J109" s="547">
        <v>68.989618644067804</v>
      </c>
      <c r="K109" s="501">
        <v>2.7761077089575701</v>
      </c>
      <c r="L109" s="548">
        <v>7.45896001451512</v>
      </c>
      <c r="M109" s="594"/>
      <c r="N109" s="549">
        <v>435</v>
      </c>
      <c r="O109" s="500">
        <v>6.0045977011494296</v>
      </c>
      <c r="P109" s="547">
        <v>53.557172413793097</v>
      </c>
      <c r="Q109" s="501">
        <v>2.9070436298883999</v>
      </c>
      <c r="R109" s="548">
        <v>10.328305816949101</v>
      </c>
      <c r="V109" s="116"/>
      <c r="W109" s="55"/>
      <c r="X109" s="55"/>
      <c r="Y109" s="55"/>
      <c r="Z109" s="55"/>
      <c r="AA109" s="55"/>
      <c r="AB109" s="55"/>
      <c r="AC109" s="55"/>
      <c r="AD109" s="55"/>
      <c r="AE109" s="25"/>
      <c r="AG109" s="626"/>
      <c r="AH109" s="172"/>
      <c r="AI109" s="627"/>
      <c r="AJ109" s="627"/>
      <c r="AK109" s="627"/>
      <c r="AL109" s="627"/>
      <c r="AM109" s="627"/>
      <c r="AN109" s="627"/>
      <c r="AO109" s="627"/>
      <c r="AP109" s="627"/>
      <c r="AQ109" s="627"/>
    </row>
    <row r="110" spans="1:45" ht="11.25" customHeight="1" x14ac:dyDescent="0.2">
      <c r="A110" s="498" t="s">
        <v>4923</v>
      </c>
      <c r="B110" s="492">
        <v>108</v>
      </c>
      <c r="C110" s="500">
        <v>41.148148148148103</v>
      </c>
      <c r="D110" s="501">
        <v>76.769444444444403</v>
      </c>
      <c r="E110" s="501">
        <v>2.5461516548310699</v>
      </c>
      <c r="F110" s="501">
        <v>5.94871725328019</v>
      </c>
      <c r="G110" s="547"/>
      <c r="H110" s="504">
        <v>228</v>
      </c>
      <c r="I110" s="500">
        <v>15.456140350877201</v>
      </c>
      <c r="J110" s="547">
        <v>67.810789473684196</v>
      </c>
      <c r="K110" s="501">
        <v>2.7926569017649099</v>
      </c>
      <c r="L110" s="548">
        <v>7.6567777413615801</v>
      </c>
      <c r="M110" s="594"/>
      <c r="N110" s="549">
        <v>435</v>
      </c>
      <c r="O110" s="500">
        <v>6.06666666666667</v>
      </c>
      <c r="P110" s="547">
        <v>52.771632183908103</v>
      </c>
      <c r="Q110" s="501">
        <v>2.9450128316911401</v>
      </c>
      <c r="R110" s="548">
        <v>10.2269700593518</v>
      </c>
      <c r="V110" s="123"/>
      <c r="W110" s="55"/>
      <c r="X110" s="55"/>
      <c r="Y110" s="55"/>
      <c r="Z110" s="55"/>
      <c r="AA110" s="55"/>
      <c r="AB110" s="55"/>
      <c r="AC110" s="55"/>
      <c r="AD110" s="55"/>
      <c r="AE110" s="25"/>
      <c r="AL110" s="627"/>
      <c r="AM110" s="627"/>
      <c r="AN110" s="627"/>
      <c r="AO110" s="627"/>
      <c r="AP110" s="627"/>
      <c r="AQ110" s="627"/>
    </row>
    <row r="111" spans="1:45" ht="11.25" customHeight="1" x14ac:dyDescent="0.2">
      <c r="A111" s="498" t="s">
        <v>4924</v>
      </c>
      <c r="B111" s="492">
        <v>107</v>
      </c>
      <c r="C111" s="500">
        <v>41.401869158878498</v>
      </c>
      <c r="D111" s="501">
        <v>80.955794392523401</v>
      </c>
      <c r="E111" s="501">
        <v>2.3970911809005102</v>
      </c>
      <c r="F111" s="501">
        <v>6.0581576874766796</v>
      </c>
      <c r="G111" s="547"/>
      <c r="H111" s="504">
        <v>226</v>
      </c>
      <c r="I111" s="500">
        <v>15.5486725663717</v>
      </c>
      <c r="J111" s="547">
        <v>71.619070796460207</v>
      </c>
      <c r="K111" s="501">
        <v>2.7064900147607198</v>
      </c>
      <c r="L111" s="548">
        <v>7.4722909319718998</v>
      </c>
      <c r="M111" s="594"/>
      <c r="N111" s="549">
        <v>431</v>
      </c>
      <c r="O111" s="500">
        <v>6.1438515081206502</v>
      </c>
      <c r="P111" s="547">
        <v>57.189373549884003</v>
      </c>
      <c r="Q111" s="501">
        <v>2.7336659710036399</v>
      </c>
      <c r="R111" s="548">
        <v>9.6584547452153409</v>
      </c>
      <c r="V111" s="123"/>
      <c r="W111" s="55"/>
      <c r="X111" s="55"/>
      <c r="Y111" s="55"/>
      <c r="Z111" s="55"/>
      <c r="AA111" s="55"/>
      <c r="AB111" s="55"/>
      <c r="AC111" s="55"/>
      <c r="AD111" s="55"/>
      <c r="AE111" s="25"/>
      <c r="AL111" s="627"/>
      <c r="AM111" s="627"/>
      <c r="AN111" s="627"/>
      <c r="AO111" s="627"/>
      <c r="AP111" s="627"/>
      <c r="AQ111" s="627"/>
    </row>
    <row r="112" spans="1:45" ht="11.25" customHeight="1" x14ac:dyDescent="0.2">
      <c r="A112" s="498" t="s">
        <v>4925</v>
      </c>
      <c r="B112" s="492">
        <v>108</v>
      </c>
      <c r="C112" s="500">
        <v>41.3055555555556</v>
      </c>
      <c r="D112" s="501">
        <v>82.835833333333298</v>
      </c>
      <c r="E112" s="501">
        <v>2.32595088848409</v>
      </c>
      <c r="F112" s="501">
        <v>6.0189206847362602</v>
      </c>
      <c r="G112" s="547"/>
      <c r="H112" s="504">
        <v>227</v>
      </c>
      <c r="I112" s="500">
        <v>15.550660792951501</v>
      </c>
      <c r="J112" s="547">
        <v>72.434229074889899</v>
      </c>
      <c r="K112" s="501">
        <v>2.6364958072136599</v>
      </c>
      <c r="L112" s="548">
        <v>7.4724170564443302</v>
      </c>
      <c r="M112" s="594"/>
      <c r="N112" s="549">
        <v>433</v>
      </c>
      <c r="O112" s="500">
        <v>6.21709006928406</v>
      </c>
      <c r="P112" s="547">
        <v>58.816628175519703</v>
      </c>
      <c r="Q112" s="501">
        <v>2.6716905050905502</v>
      </c>
      <c r="R112" s="548">
        <v>10.024799720456301</v>
      </c>
      <c r="V112" s="116"/>
      <c r="W112" s="55"/>
      <c r="X112" s="55"/>
      <c r="Y112" s="55"/>
      <c r="Z112" s="55"/>
      <c r="AA112" s="55"/>
      <c r="AB112" s="55"/>
      <c r="AC112" s="55"/>
      <c r="AD112" s="55"/>
      <c r="AE112" s="25"/>
      <c r="AL112" s="627"/>
      <c r="AM112" s="627"/>
      <c r="AN112" s="627"/>
      <c r="AO112" s="627"/>
      <c r="AP112" s="627"/>
      <c r="AQ112" s="627"/>
    </row>
    <row r="113" spans="1:43" ht="11.25" customHeight="1" x14ac:dyDescent="0.2">
      <c r="A113" s="478" t="s">
        <v>4926</v>
      </c>
      <c r="B113" s="490">
        <v>109</v>
      </c>
      <c r="C113" s="533">
        <v>41.238532110091803</v>
      </c>
      <c r="D113" s="536">
        <v>83.0288073394496</v>
      </c>
      <c r="E113" s="536">
        <v>2.3455074541409902</v>
      </c>
      <c r="F113" s="536">
        <v>5.9030339744067497</v>
      </c>
      <c r="G113" s="547"/>
      <c r="H113" s="507">
        <v>229</v>
      </c>
      <c r="I113" s="533">
        <v>15.537117903930101</v>
      </c>
      <c r="J113" s="535">
        <v>72.768165938864598</v>
      </c>
      <c r="K113" s="536">
        <v>2.6593444136396398</v>
      </c>
      <c r="L113" s="558">
        <v>7.3897912043562801</v>
      </c>
      <c r="M113" s="594"/>
      <c r="N113" s="532">
        <v>450</v>
      </c>
      <c r="O113" s="533">
        <v>6.2177777777777798</v>
      </c>
      <c r="P113" s="535">
        <v>58.413777777777803</v>
      </c>
      <c r="Q113" s="536">
        <v>2.7353745069920401</v>
      </c>
      <c r="R113" s="558">
        <v>10.0042684647127</v>
      </c>
      <c r="T113" s="55"/>
      <c r="U113" s="55"/>
      <c r="V113" s="123"/>
      <c r="W113" s="55"/>
      <c r="X113" s="55"/>
      <c r="Y113" s="55"/>
      <c r="Z113" s="55"/>
      <c r="AA113" s="55"/>
      <c r="AB113" s="55"/>
      <c r="AC113" s="55"/>
      <c r="AD113" s="55"/>
      <c r="AE113" s="25"/>
      <c r="AL113" s="627"/>
      <c r="AM113" s="627"/>
      <c r="AN113" s="627"/>
      <c r="AO113" s="627"/>
      <c r="AP113" s="627"/>
      <c r="AQ113" s="627"/>
    </row>
    <row r="114" spans="1:43" ht="11.25" customHeight="1" x14ac:dyDescent="0.2">
      <c r="A114" s="478" t="s">
        <v>4927</v>
      </c>
      <c r="B114" s="490">
        <v>109</v>
      </c>
      <c r="C114" s="533">
        <v>41.357798165137602</v>
      </c>
      <c r="D114" s="536">
        <v>84.737247706421996</v>
      </c>
      <c r="E114" s="536">
        <v>2.3125526585576002</v>
      </c>
      <c r="F114" s="536">
        <v>5.4718019997809204</v>
      </c>
      <c r="G114" s="547"/>
      <c r="H114" s="507">
        <v>230</v>
      </c>
      <c r="I114" s="533">
        <v>15.6782608695652</v>
      </c>
      <c r="J114" s="535">
        <v>74.378913043478306</v>
      </c>
      <c r="K114" s="536">
        <v>2.6511115130561</v>
      </c>
      <c r="L114" s="558">
        <v>7.2992620008600202</v>
      </c>
      <c r="M114" s="594"/>
      <c r="N114" s="532">
        <v>474</v>
      </c>
      <c r="O114" s="533">
        <v>6.2679324894514803</v>
      </c>
      <c r="P114" s="535">
        <v>59.714599156118197</v>
      </c>
      <c r="Q114" s="536">
        <v>2.6745247530366898</v>
      </c>
      <c r="R114" s="558">
        <v>10.0956257089254</v>
      </c>
      <c r="T114" s="116"/>
      <c r="U114" s="55"/>
      <c r="V114" s="116"/>
      <c r="W114" s="55"/>
      <c r="X114" s="55"/>
      <c r="Y114" s="55"/>
      <c r="Z114" s="55"/>
      <c r="AA114" s="55"/>
      <c r="AB114" s="55"/>
      <c r="AC114" s="55"/>
      <c r="AD114" s="55"/>
      <c r="AE114" s="25"/>
      <c r="AL114" s="627"/>
      <c r="AM114" s="627"/>
      <c r="AN114" s="627"/>
      <c r="AO114" s="627"/>
      <c r="AP114" s="627"/>
      <c r="AQ114" s="627"/>
    </row>
    <row r="115" spans="1:43" ht="11.25" customHeight="1" x14ac:dyDescent="0.2">
      <c r="A115" s="478" t="s">
        <v>4928</v>
      </c>
      <c r="B115" s="490">
        <v>108</v>
      </c>
      <c r="C115" s="533">
        <v>41.453703703703702</v>
      </c>
      <c r="D115" s="536">
        <v>84.456481481481504</v>
      </c>
      <c r="E115" s="536">
        <v>2.3404953766241401</v>
      </c>
      <c r="F115" s="536">
        <v>5.44511412584938</v>
      </c>
      <c r="G115" s="547"/>
      <c r="H115" s="507">
        <v>229</v>
      </c>
      <c r="I115" s="533">
        <v>15.6768558951965</v>
      </c>
      <c r="J115" s="535">
        <v>74.044585152838394</v>
      </c>
      <c r="K115" s="536">
        <v>2.6627793288579502</v>
      </c>
      <c r="L115" s="558">
        <v>7.2702684425680202</v>
      </c>
      <c r="M115" s="594"/>
      <c r="N115" s="532">
        <v>479</v>
      </c>
      <c r="O115" s="533">
        <v>6.3131524008350697</v>
      </c>
      <c r="P115" s="535">
        <v>59.287181628392503</v>
      </c>
      <c r="Q115" s="536">
        <v>2.7156745886709399</v>
      </c>
      <c r="R115" s="558">
        <v>10.1082966076216</v>
      </c>
      <c r="T115" s="123"/>
      <c r="U115" s="55"/>
      <c r="V115" s="123"/>
      <c r="W115" s="55"/>
      <c r="X115" s="55"/>
      <c r="Y115" s="55"/>
      <c r="Z115" s="55"/>
      <c r="AA115" s="55"/>
      <c r="AB115" s="55"/>
      <c r="AC115" s="55"/>
      <c r="AD115" s="55"/>
      <c r="AE115" s="25"/>
      <c r="AM115" s="627"/>
      <c r="AN115" s="627"/>
      <c r="AO115" s="627"/>
      <c r="AP115" s="627"/>
      <c r="AQ115" s="627"/>
    </row>
    <row r="116" spans="1:43" ht="11.25" customHeight="1" x14ac:dyDescent="0.2">
      <c r="A116" s="478" t="s">
        <v>4929</v>
      </c>
      <c r="B116" s="490">
        <v>110</v>
      </c>
      <c r="C116" s="533">
        <v>41.236363636363599</v>
      </c>
      <c r="D116" s="536">
        <v>84.775272727272807</v>
      </c>
      <c r="E116" s="536">
        <v>2.33974478161876</v>
      </c>
      <c r="F116" s="536">
        <v>5.43516424570441</v>
      </c>
      <c r="G116" s="547"/>
      <c r="H116" s="507">
        <v>227</v>
      </c>
      <c r="I116" s="533">
        <v>15.656387665198199</v>
      </c>
      <c r="J116" s="535">
        <v>75.372114537444901</v>
      </c>
      <c r="K116" s="536">
        <v>2.6310564055149501</v>
      </c>
      <c r="L116" s="558">
        <v>7.1188112920449704</v>
      </c>
      <c r="M116" s="594"/>
      <c r="N116" s="532">
        <v>482</v>
      </c>
      <c r="O116" s="533">
        <v>6.3257261410788397</v>
      </c>
      <c r="P116" s="535">
        <v>59.752033195020701</v>
      </c>
      <c r="Q116" s="536">
        <v>2.6686351092091698</v>
      </c>
      <c r="R116" s="558">
        <v>10.055894609748099</v>
      </c>
      <c r="T116" s="116"/>
      <c r="U116" s="55"/>
      <c r="V116" s="116"/>
      <c r="W116" s="55"/>
      <c r="X116" s="55"/>
      <c r="Y116" s="55"/>
      <c r="Z116" s="55"/>
      <c r="AA116" s="55"/>
      <c r="AB116" s="55"/>
      <c r="AC116" s="55"/>
      <c r="AD116" s="55"/>
      <c r="AE116" s="25"/>
      <c r="AL116" s="627"/>
      <c r="AM116" s="627"/>
      <c r="AN116" s="627"/>
      <c r="AO116" s="627"/>
      <c r="AP116" s="627"/>
      <c r="AQ116" s="627"/>
    </row>
    <row r="117" spans="1:43" ht="11.25" customHeight="1" x14ac:dyDescent="0.2">
      <c r="A117" s="478" t="s">
        <v>4930</v>
      </c>
      <c r="B117" s="490">
        <v>109</v>
      </c>
      <c r="C117" s="533">
        <v>41.339449541284402</v>
      </c>
      <c r="D117" s="536">
        <v>84.022935779816507</v>
      </c>
      <c r="E117" s="536">
        <v>2.3925958591324399</v>
      </c>
      <c r="F117" s="536">
        <v>5.70402757521222</v>
      </c>
      <c r="G117" s="547"/>
      <c r="H117" s="507">
        <v>228</v>
      </c>
      <c r="I117" s="533">
        <v>15.7149122807018</v>
      </c>
      <c r="J117" s="535">
        <v>75.863815789473605</v>
      </c>
      <c r="K117" s="536">
        <v>2.6744948075369899</v>
      </c>
      <c r="L117" s="558">
        <v>7.0018072221016396</v>
      </c>
      <c r="M117" s="594"/>
      <c r="N117" s="532">
        <v>489</v>
      </c>
      <c r="O117" s="533">
        <v>6.3660531697341503</v>
      </c>
      <c r="P117" s="535">
        <v>58.815235173824199</v>
      </c>
      <c r="Q117" s="536">
        <v>2.7370696407325701</v>
      </c>
      <c r="R117" s="558">
        <v>9.8798628706524099</v>
      </c>
      <c r="T117" s="123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25"/>
      <c r="AH117" s="627"/>
      <c r="AI117" s="627"/>
    </row>
    <row r="118" spans="1:43" ht="11.25" customHeight="1" x14ac:dyDescent="0.2">
      <c r="A118" s="478" t="s">
        <v>4931</v>
      </c>
      <c r="B118" s="490">
        <v>109</v>
      </c>
      <c r="C118" s="533">
        <v>41.385321100917402</v>
      </c>
      <c r="D118" s="536">
        <v>85.031559633027598</v>
      </c>
      <c r="E118" s="536">
        <v>2.3761939080175201</v>
      </c>
      <c r="F118" s="536">
        <v>5.5889925332055901</v>
      </c>
      <c r="G118" s="547"/>
      <c r="H118" s="507">
        <v>228</v>
      </c>
      <c r="I118" s="533">
        <v>15.728070175438599</v>
      </c>
      <c r="J118" s="535">
        <v>76.759824561403505</v>
      </c>
      <c r="K118" s="536">
        <v>2.6600024357558198</v>
      </c>
      <c r="L118" s="558">
        <v>6.8793268533031302</v>
      </c>
      <c r="M118" s="594"/>
      <c r="N118" s="532">
        <v>487</v>
      </c>
      <c r="O118" s="533">
        <v>6.3963039014373697</v>
      </c>
      <c r="P118" s="535">
        <v>60.0494866529775</v>
      </c>
      <c r="Q118" s="536">
        <v>2.6821026915285699</v>
      </c>
      <c r="R118" s="558">
        <v>10.151985047458901</v>
      </c>
      <c r="T118" s="116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25"/>
      <c r="AH118" s="627"/>
    </row>
    <row r="119" spans="1:43" ht="11.25" customHeight="1" x14ac:dyDescent="0.2">
      <c r="A119" s="478" t="s">
        <v>4932</v>
      </c>
      <c r="B119" s="490">
        <v>110</v>
      </c>
      <c r="C119" s="533">
        <v>41.290909090909103</v>
      </c>
      <c r="D119" s="536">
        <v>85.6934545454545</v>
      </c>
      <c r="E119" s="536">
        <v>2.3512121245004298</v>
      </c>
      <c r="F119" s="536">
        <v>5.6577572944987597</v>
      </c>
      <c r="G119" s="547"/>
      <c r="H119" s="507">
        <v>228</v>
      </c>
      <c r="I119" s="533">
        <v>15.7324561403509</v>
      </c>
      <c r="J119" s="535">
        <v>77.8536403508772</v>
      </c>
      <c r="K119" s="536">
        <v>2.66308309828695</v>
      </c>
      <c r="L119" s="558">
        <v>6.9818678834594499</v>
      </c>
      <c r="M119" s="594"/>
      <c r="N119" s="532">
        <v>491</v>
      </c>
      <c r="O119" s="533">
        <v>6.42158859470468</v>
      </c>
      <c r="P119" s="535">
        <v>60.325173116089601</v>
      </c>
      <c r="Q119" s="536">
        <v>2.6685838621980702</v>
      </c>
      <c r="R119" s="558">
        <v>10.228446602563199</v>
      </c>
      <c r="T119" s="123"/>
      <c r="U119" s="55"/>
      <c r="V119" s="123"/>
      <c r="W119" s="55"/>
      <c r="X119" s="55"/>
      <c r="Y119" s="55"/>
      <c r="Z119" s="55"/>
      <c r="AA119" s="55"/>
      <c r="AB119" s="55"/>
      <c r="AC119" s="55"/>
      <c r="AD119" s="55"/>
      <c r="AE119" s="25"/>
      <c r="AH119" s="627"/>
    </row>
    <row r="120" spans="1:43" ht="11.25" customHeight="1" x14ac:dyDescent="0.2">
      <c r="A120" s="478" t="s">
        <v>4933</v>
      </c>
      <c r="B120" s="490">
        <v>112</v>
      </c>
      <c r="C120" s="533">
        <v>41.089285714285701</v>
      </c>
      <c r="D120" s="536">
        <v>83.841250000000002</v>
      </c>
      <c r="E120" s="536">
        <v>2.4040686833965901</v>
      </c>
      <c r="F120" s="536">
        <v>5.6246800927808103</v>
      </c>
      <c r="G120" s="547"/>
      <c r="H120" s="507">
        <v>223</v>
      </c>
      <c r="I120" s="533">
        <v>15.748878923766799</v>
      </c>
      <c r="J120" s="535">
        <v>77.623452914798193</v>
      </c>
      <c r="K120" s="536">
        <v>2.7381983148880802</v>
      </c>
      <c r="L120" s="558">
        <v>6.8823056414870898</v>
      </c>
      <c r="M120" s="594"/>
      <c r="N120" s="532">
        <v>487</v>
      </c>
      <c r="O120" s="533">
        <v>6.4414784394250502</v>
      </c>
      <c r="P120" s="535">
        <v>59.700225872689899</v>
      </c>
      <c r="Q120" s="536">
        <v>2.77030266347563</v>
      </c>
      <c r="R120" s="558">
        <v>10.092886303955</v>
      </c>
      <c r="T120" s="55"/>
      <c r="U120" s="55"/>
      <c r="V120" s="116"/>
      <c r="W120" s="55"/>
      <c r="X120" s="55"/>
      <c r="Y120" s="55"/>
      <c r="Z120" s="55"/>
      <c r="AA120" s="55"/>
      <c r="AB120" s="55"/>
      <c r="AC120" s="55"/>
      <c r="AD120" s="55"/>
      <c r="AE120" s="25"/>
      <c r="AG120" s="627"/>
      <c r="AH120" s="627"/>
    </row>
    <row r="121" spans="1:43" ht="11.25" customHeight="1" x14ac:dyDescent="0.2">
      <c r="A121" s="478" t="s">
        <v>4934</v>
      </c>
      <c r="B121" s="490">
        <v>112</v>
      </c>
      <c r="C121" s="533">
        <v>41.107142857142897</v>
      </c>
      <c r="D121" s="536">
        <v>86.543125000000003</v>
      </c>
      <c r="E121" s="536">
        <v>2.3239337699384301</v>
      </c>
      <c r="F121" s="536">
        <v>5.6566970982767204</v>
      </c>
      <c r="G121" s="547"/>
      <c r="H121" s="507">
        <v>222</v>
      </c>
      <c r="I121" s="533">
        <v>15.7612612612613</v>
      </c>
      <c r="J121" s="535">
        <v>80.705270270270304</v>
      </c>
      <c r="K121" s="536">
        <v>2.7028059973722001</v>
      </c>
      <c r="L121" s="558">
        <v>6.8336752678678501</v>
      </c>
      <c r="M121" s="594"/>
      <c r="N121" s="532">
        <v>482</v>
      </c>
      <c r="O121" s="533">
        <v>6.4315352697095403</v>
      </c>
      <c r="P121" s="535">
        <v>61.9542531120332</v>
      </c>
      <c r="Q121" s="536">
        <v>2.6377242538075101</v>
      </c>
      <c r="R121" s="558">
        <v>10.338424854267499</v>
      </c>
      <c r="T121" s="55"/>
      <c r="U121" s="55"/>
      <c r="V121" s="123"/>
      <c r="W121" s="55"/>
      <c r="X121" s="55"/>
      <c r="Y121" s="55"/>
      <c r="Z121" s="55"/>
      <c r="AA121" s="55"/>
      <c r="AB121" s="55"/>
      <c r="AC121" s="55"/>
      <c r="AD121" s="55"/>
      <c r="AE121" s="25"/>
      <c r="AG121" s="627"/>
      <c r="AH121" s="627"/>
    </row>
    <row r="122" spans="1:43" ht="11.25" customHeight="1" x14ac:dyDescent="0.2">
      <c r="A122" s="478" t="s">
        <v>4935</v>
      </c>
      <c r="B122" s="490">
        <v>113</v>
      </c>
      <c r="C122" s="533">
        <v>41.141592920354</v>
      </c>
      <c r="D122" s="536">
        <v>87.7634513274337</v>
      </c>
      <c r="E122" s="536">
        <v>2.3143510827646598</v>
      </c>
      <c r="F122" s="536">
        <v>5.60227584996362</v>
      </c>
      <c r="G122" s="547"/>
      <c r="H122" s="507">
        <v>223</v>
      </c>
      <c r="I122" s="533">
        <v>15.802690582959601</v>
      </c>
      <c r="J122" s="535">
        <v>81.938565022421599</v>
      </c>
      <c r="K122" s="536">
        <v>2.6791336866914102</v>
      </c>
      <c r="L122" s="558">
        <v>6.8763449854863898</v>
      </c>
      <c r="M122" s="594"/>
      <c r="N122" s="532">
        <v>478</v>
      </c>
      <c r="O122" s="533">
        <v>6.50836820083682</v>
      </c>
      <c r="P122" s="535">
        <v>63.141255230125502</v>
      </c>
      <c r="Q122" s="536">
        <v>2.5527859575650398</v>
      </c>
      <c r="R122" s="558">
        <v>10.4514578600627</v>
      </c>
      <c r="T122" s="55"/>
      <c r="U122" s="55"/>
      <c r="V122" s="123"/>
      <c r="W122" s="55"/>
      <c r="X122" s="55"/>
      <c r="Y122" s="55"/>
      <c r="Z122" s="55"/>
      <c r="AA122" s="55"/>
      <c r="AB122" s="55"/>
      <c r="AC122" s="55"/>
      <c r="AD122" s="55"/>
      <c r="AE122" s="25"/>
      <c r="AG122" s="172"/>
      <c r="AH122" s="627"/>
      <c r="AI122" s="627"/>
      <c r="AJ122" s="627"/>
      <c r="AK122" s="627"/>
      <c r="AL122" s="627"/>
      <c r="AM122" s="627"/>
      <c r="AN122" s="627"/>
      <c r="AO122" s="627"/>
      <c r="AP122" s="627"/>
    </row>
    <row r="123" spans="1:43" ht="11.25" customHeight="1" x14ac:dyDescent="0.2">
      <c r="A123" s="523" t="s">
        <v>4936</v>
      </c>
      <c r="B123" s="524">
        <v>113</v>
      </c>
      <c r="C123" s="525">
        <v>41.283185840708001</v>
      </c>
      <c r="D123" s="526">
        <v>90.968495575221198</v>
      </c>
      <c r="E123" s="526">
        <v>2.2638111688563698</v>
      </c>
      <c r="F123" s="526">
        <v>5.4213076947738701</v>
      </c>
      <c r="G123" s="543"/>
      <c r="H123" s="537">
        <v>222</v>
      </c>
      <c r="I123" s="525">
        <v>15.9189189189189</v>
      </c>
      <c r="J123" s="538">
        <v>84.312027027027</v>
      </c>
      <c r="K123" s="526">
        <v>2.6732316470678499</v>
      </c>
      <c r="L123" s="557">
        <v>6.89100503777453</v>
      </c>
      <c r="M123" s="469"/>
      <c r="N123" s="524">
        <v>480</v>
      </c>
      <c r="O123" s="525">
        <v>6.56666666666667</v>
      </c>
      <c r="P123" s="538">
        <v>65.929312499999995</v>
      </c>
      <c r="Q123" s="526">
        <v>2.49158111252137</v>
      </c>
      <c r="R123" s="557">
        <v>10.242383646908999</v>
      </c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25"/>
      <c r="AG123" s="626"/>
      <c r="AH123" s="172"/>
      <c r="AI123" s="627"/>
      <c r="AJ123" s="627"/>
      <c r="AL123" s="627"/>
      <c r="AM123" s="627"/>
      <c r="AN123" s="627"/>
      <c r="AO123" s="627"/>
      <c r="AP123" s="627"/>
      <c r="AQ123" s="627"/>
    </row>
    <row r="124" spans="1:43" ht="11.25" customHeight="1" x14ac:dyDescent="0.2">
      <c r="A124" s="523" t="s">
        <v>4937</v>
      </c>
      <c r="B124" s="524">
        <v>115</v>
      </c>
      <c r="C124" s="525">
        <v>40.895652173913</v>
      </c>
      <c r="D124" s="526">
        <v>90.826956521739106</v>
      </c>
      <c r="E124" s="526">
        <v>2.2850362442398202</v>
      </c>
      <c r="F124" s="526">
        <v>5.5552678513788498</v>
      </c>
      <c r="G124" s="543"/>
      <c r="H124" s="537">
        <v>220</v>
      </c>
      <c r="I124" s="525">
        <v>15.8590909090909</v>
      </c>
      <c r="J124" s="538">
        <v>82.498727272727393</v>
      </c>
      <c r="K124" s="526">
        <v>2.6777200205559302</v>
      </c>
      <c r="L124" s="557">
        <v>6.7701789953844598</v>
      </c>
      <c r="M124" s="469"/>
      <c r="N124" s="524">
        <v>487</v>
      </c>
      <c r="O124" s="525">
        <v>6.5934291581108804</v>
      </c>
      <c r="P124" s="538">
        <v>65.573449691991797</v>
      </c>
      <c r="Q124" s="526">
        <v>2.50370331453363</v>
      </c>
      <c r="R124" s="557">
        <v>10.186805595245399</v>
      </c>
      <c r="T124" s="55"/>
      <c r="U124" s="55"/>
      <c r="V124" s="123"/>
      <c r="W124" s="55"/>
      <c r="X124" s="55"/>
      <c r="Y124" s="55"/>
      <c r="Z124" s="55"/>
      <c r="AA124" s="55"/>
      <c r="AB124" s="55"/>
      <c r="AC124" s="55"/>
      <c r="AD124" s="55"/>
      <c r="AE124" s="25"/>
      <c r="AG124" s="626"/>
      <c r="AH124" s="172"/>
      <c r="AI124" s="627"/>
      <c r="AJ124" s="627"/>
      <c r="AL124" s="627"/>
      <c r="AM124" s="627"/>
      <c r="AN124" s="627"/>
      <c r="AO124" s="627"/>
      <c r="AP124" s="627"/>
      <c r="AQ124" s="627"/>
    </row>
    <row r="125" spans="1:43" ht="11.25" customHeight="1" x14ac:dyDescent="0.2">
      <c r="A125" s="493" t="s">
        <v>4938</v>
      </c>
      <c r="B125" s="494">
        <v>118</v>
      </c>
      <c r="C125" s="495">
        <v>40.610169491525397</v>
      </c>
      <c r="D125" s="496">
        <v>92.545932203389796</v>
      </c>
      <c r="E125" s="496">
        <v>2.31137458685778</v>
      </c>
      <c r="F125" s="496">
        <v>6.3233977821089304</v>
      </c>
      <c r="G125" s="543"/>
      <c r="H125" s="542">
        <v>218</v>
      </c>
      <c r="I125" s="495">
        <v>15.802752293577999</v>
      </c>
      <c r="J125" s="543">
        <v>84.649449541284298</v>
      </c>
      <c r="K125" s="496">
        <v>2.6738292576378</v>
      </c>
      <c r="L125" s="555">
        <v>6.8490138002390299</v>
      </c>
      <c r="M125" s="469"/>
      <c r="N125" s="494">
        <v>508</v>
      </c>
      <c r="O125" s="495">
        <v>6.6200787401574797</v>
      </c>
      <c r="P125" s="543">
        <v>67.196574803149602</v>
      </c>
      <c r="Q125" s="496">
        <v>2.5523542423393701</v>
      </c>
      <c r="R125" s="555">
        <v>10.353808922529799</v>
      </c>
      <c r="T125" s="202"/>
      <c r="U125" s="55"/>
      <c r="V125" s="116"/>
      <c r="W125" s="55"/>
      <c r="X125" s="55"/>
      <c r="Y125" s="55"/>
      <c r="Z125" s="55"/>
      <c r="AA125" s="55"/>
      <c r="AB125" s="55"/>
      <c r="AC125" s="55"/>
      <c r="AD125" s="55"/>
      <c r="AE125" s="25"/>
      <c r="AG125" s="626"/>
      <c r="AH125" s="172"/>
      <c r="AI125" s="627"/>
      <c r="AJ125" s="627"/>
      <c r="AL125" s="627"/>
      <c r="AM125" s="627"/>
      <c r="AN125" s="627"/>
      <c r="AO125" s="627"/>
      <c r="AP125" s="627"/>
      <c r="AQ125" s="627"/>
    </row>
    <row r="126" spans="1:43" ht="11.25" customHeight="1" x14ac:dyDescent="0.2">
      <c r="A126" s="493" t="s">
        <v>4939</v>
      </c>
      <c r="B126" s="494">
        <v>118</v>
      </c>
      <c r="C126" s="495">
        <v>40.728813559321999</v>
      </c>
      <c r="D126" s="496">
        <v>87.811271186440706</v>
      </c>
      <c r="E126" s="496">
        <v>2.47141543210655</v>
      </c>
      <c r="F126" s="496">
        <v>6.8803297739990201</v>
      </c>
      <c r="G126" s="543"/>
      <c r="H126" s="542">
        <v>220</v>
      </c>
      <c r="I126" s="495">
        <v>15.9181818181818</v>
      </c>
      <c r="J126" s="543">
        <v>82.386045454545396</v>
      </c>
      <c r="K126" s="496">
        <v>2.8670794796053398</v>
      </c>
      <c r="L126" s="555">
        <v>7.6691304141080199</v>
      </c>
      <c r="M126" s="469"/>
      <c r="N126" s="494">
        <v>532</v>
      </c>
      <c r="O126" s="495">
        <v>6.7086466165413503</v>
      </c>
      <c r="P126" s="543">
        <v>63.243703007518697</v>
      </c>
      <c r="Q126" s="496">
        <v>2.80415761092569</v>
      </c>
      <c r="R126" s="555">
        <v>10.7946990396324</v>
      </c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25"/>
      <c r="AG126" s="626"/>
      <c r="AH126" s="172"/>
      <c r="AI126" s="627"/>
      <c r="AJ126" s="627"/>
      <c r="AL126" s="627"/>
      <c r="AM126" s="627"/>
      <c r="AN126" s="627"/>
      <c r="AO126" s="627"/>
      <c r="AP126" s="627"/>
      <c r="AQ126" s="627"/>
    </row>
    <row r="127" spans="1:43" ht="11.25" customHeight="1" x14ac:dyDescent="0.2">
      <c r="A127" s="493" t="s">
        <v>4940</v>
      </c>
      <c r="B127" s="494">
        <v>118</v>
      </c>
      <c r="C127" s="495">
        <v>40.779661016949198</v>
      </c>
      <c r="D127" s="496">
        <v>87.412203389830495</v>
      </c>
      <c r="E127" s="496">
        <v>2.46668565578319</v>
      </c>
      <c r="F127" s="496">
        <v>6.9320589853794301</v>
      </c>
      <c r="G127" s="543"/>
      <c r="H127" s="542">
        <v>219</v>
      </c>
      <c r="I127" s="495">
        <v>15.9771689497717</v>
      </c>
      <c r="J127" s="543">
        <v>82.6466210045662</v>
      </c>
      <c r="K127" s="496">
        <v>2.8776803123911199</v>
      </c>
      <c r="L127" s="555">
        <v>7.8349415626212604</v>
      </c>
      <c r="M127" s="469"/>
      <c r="N127" s="494">
        <v>537</v>
      </c>
      <c r="O127" s="495">
        <v>6.7541899441340796</v>
      </c>
      <c r="P127" s="543">
        <v>63.048510242085698</v>
      </c>
      <c r="Q127" s="496">
        <v>2.8004386052119399</v>
      </c>
      <c r="R127" s="555">
        <v>11.3269656382601</v>
      </c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25"/>
      <c r="AG127" s="626"/>
      <c r="AH127" s="172"/>
      <c r="AI127" s="627"/>
      <c r="AJ127" s="627"/>
      <c r="AK127" s="627"/>
      <c r="AL127" s="627"/>
      <c r="AM127" s="627"/>
      <c r="AN127" s="627"/>
      <c r="AO127" s="627"/>
      <c r="AP127" s="627"/>
      <c r="AQ127" s="627"/>
    </row>
    <row r="128" spans="1:43" ht="11.25" customHeight="1" x14ac:dyDescent="0.2">
      <c r="A128" s="493" t="s">
        <v>4941</v>
      </c>
      <c r="B128" s="494">
        <v>120</v>
      </c>
      <c r="C128" s="495">
        <v>40.6</v>
      </c>
      <c r="D128" s="496">
        <v>86.705583333333394</v>
      </c>
      <c r="E128" s="496">
        <v>2.5140109186302899</v>
      </c>
      <c r="F128" s="496">
        <v>7.2161680341479304</v>
      </c>
      <c r="G128" s="543"/>
      <c r="H128" s="542">
        <v>217</v>
      </c>
      <c r="I128" s="495">
        <v>15.9953917050691</v>
      </c>
      <c r="J128" s="543">
        <v>82.665852534562205</v>
      </c>
      <c r="K128" s="496">
        <v>2.8508072948000902</v>
      </c>
      <c r="L128" s="555">
        <v>7.8919256052856399</v>
      </c>
      <c r="M128" s="469"/>
      <c r="N128" s="494">
        <v>545</v>
      </c>
      <c r="O128" s="495">
        <v>6.7908256880733999</v>
      </c>
      <c r="P128" s="543">
        <v>62.482697247706398</v>
      </c>
      <c r="Q128" s="496">
        <v>2.8088267814519199</v>
      </c>
      <c r="R128" s="555">
        <v>11.4466488442106</v>
      </c>
      <c r="T128" s="202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25"/>
      <c r="AG128" s="626"/>
      <c r="AH128" s="172"/>
      <c r="AI128" s="627"/>
      <c r="AJ128" s="627"/>
      <c r="AK128" s="627"/>
      <c r="AL128" s="627"/>
      <c r="AM128" s="627"/>
      <c r="AN128" s="627"/>
      <c r="AO128" s="627"/>
      <c r="AP128" s="627"/>
      <c r="AQ128" s="627"/>
    </row>
    <row r="129" spans="1:43" ht="11.25" customHeight="1" x14ac:dyDescent="0.2">
      <c r="A129" s="493" t="s">
        <v>4942</v>
      </c>
      <c r="B129" s="494">
        <v>120</v>
      </c>
      <c r="C129" s="495">
        <v>40.6</v>
      </c>
      <c r="D129" s="496">
        <v>89.069583333333398</v>
      </c>
      <c r="E129" s="496">
        <v>2.4848204396690501</v>
      </c>
      <c r="F129" s="496">
        <v>7.6322523896544601</v>
      </c>
      <c r="G129" s="543"/>
      <c r="H129" s="542">
        <v>217</v>
      </c>
      <c r="I129" s="495">
        <v>15.9953917050691</v>
      </c>
      <c r="J129" s="543">
        <v>85.1310599078341</v>
      </c>
      <c r="K129" s="496">
        <v>2.8518651465760199</v>
      </c>
      <c r="L129" s="555">
        <v>7.9346167561682703</v>
      </c>
      <c r="M129" s="469"/>
      <c r="N129" s="494">
        <v>545</v>
      </c>
      <c r="O129" s="495">
        <v>6.7908256880733999</v>
      </c>
      <c r="P129" s="543">
        <v>65.256073394495402</v>
      </c>
      <c r="Q129" s="496">
        <v>2.7019474101295899</v>
      </c>
      <c r="R129" s="555">
        <v>11.7628659722803</v>
      </c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25"/>
      <c r="AG129" s="626"/>
      <c r="AH129" s="172"/>
      <c r="AI129" s="627"/>
      <c r="AJ129" s="627"/>
      <c r="AK129" s="627"/>
      <c r="AL129" s="627"/>
      <c r="AM129" s="627"/>
      <c r="AN129" s="627"/>
      <c r="AO129" s="627"/>
      <c r="AP129" s="627"/>
      <c r="AQ129" s="627"/>
    </row>
    <row r="130" spans="1:43" ht="11.25" customHeight="1" x14ac:dyDescent="0.2">
      <c r="A130" s="493" t="s">
        <v>4943</v>
      </c>
      <c r="B130" s="494">
        <v>123</v>
      </c>
      <c r="C130" s="495">
        <v>40.357723577235802</v>
      </c>
      <c r="D130" s="496">
        <v>89.671829268292697</v>
      </c>
      <c r="E130" s="496">
        <v>2.4672884465160099</v>
      </c>
      <c r="F130" s="496">
        <v>8.86687033060565</v>
      </c>
      <c r="G130" s="543"/>
      <c r="H130" s="542">
        <v>211</v>
      </c>
      <c r="I130" s="495">
        <v>16.0189573459716</v>
      </c>
      <c r="J130" s="543">
        <v>84.722417061611395</v>
      </c>
      <c r="K130" s="496">
        <v>2.7716518259162801</v>
      </c>
      <c r="L130" s="555">
        <v>9.6599502144285303</v>
      </c>
      <c r="M130" s="469"/>
      <c r="N130" s="494">
        <v>558</v>
      </c>
      <c r="O130" s="495">
        <v>6.8366249725696697</v>
      </c>
      <c r="P130" s="543">
        <v>65.357736917562804</v>
      </c>
      <c r="Q130" s="496">
        <v>2.7050107976515401</v>
      </c>
      <c r="R130" s="555">
        <v>13.5875886260485</v>
      </c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25"/>
      <c r="AG130" s="626"/>
      <c r="AH130" s="172"/>
      <c r="AI130" s="627"/>
      <c r="AJ130" s="627"/>
      <c r="AK130" s="627"/>
      <c r="AL130" s="627"/>
      <c r="AM130" s="627"/>
      <c r="AN130" s="627"/>
      <c r="AO130" s="627"/>
      <c r="AP130" s="627"/>
      <c r="AQ130" s="627"/>
    </row>
    <row r="131" spans="1:43" ht="11.25" customHeight="1" x14ac:dyDescent="0.2">
      <c r="A131" s="493" t="s">
        <v>4944</v>
      </c>
      <c r="B131" s="494">
        <v>126</v>
      </c>
      <c r="C131" s="495">
        <v>39.880952380952401</v>
      </c>
      <c r="D131" s="496">
        <v>92.950476190476195</v>
      </c>
      <c r="E131" s="496">
        <v>2.3644425184643301</v>
      </c>
      <c r="F131" s="496">
        <v>8.4533064876424096</v>
      </c>
      <c r="G131" s="543"/>
      <c r="H131" s="542">
        <v>208</v>
      </c>
      <c r="I131" s="495">
        <v>15.865384615384601</v>
      </c>
      <c r="J131" s="543">
        <v>87.882067307692395</v>
      </c>
      <c r="K131" s="496">
        <v>2.7231364717477202</v>
      </c>
      <c r="L131" s="555">
        <v>9.5413945013929098</v>
      </c>
      <c r="M131" s="469"/>
      <c r="N131" s="494">
        <v>560</v>
      </c>
      <c r="O131" s="495">
        <v>6.8517857142857199</v>
      </c>
      <c r="P131" s="543">
        <v>64.590142857142894</v>
      </c>
      <c r="Q131" s="496">
        <v>2.6863142919084901</v>
      </c>
      <c r="R131" s="555">
        <v>13.842530587141599</v>
      </c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25"/>
      <c r="AG131" s="626"/>
      <c r="AH131" s="172"/>
      <c r="AI131" s="627"/>
      <c r="AJ131" s="627"/>
      <c r="AK131" s="627"/>
      <c r="AL131" s="627"/>
      <c r="AM131" s="627"/>
      <c r="AN131" s="627"/>
      <c r="AO131" s="627"/>
      <c r="AP131" s="627"/>
      <c r="AQ131" s="627"/>
    </row>
    <row r="132" spans="1:43" ht="11.25" customHeight="1" x14ac:dyDescent="0.2">
      <c r="A132" s="493" t="s">
        <v>4945</v>
      </c>
      <c r="B132" s="494">
        <v>127</v>
      </c>
      <c r="C132" s="495">
        <v>39.834645669291298</v>
      </c>
      <c r="D132" s="496">
        <v>94.096535433070798</v>
      </c>
      <c r="E132" s="496">
        <v>2.3628573725308901</v>
      </c>
      <c r="F132" s="496">
        <v>8.95844275239544</v>
      </c>
      <c r="G132" s="543"/>
      <c r="H132" s="542">
        <v>208</v>
      </c>
      <c r="I132" s="495">
        <v>15.841346153846199</v>
      </c>
      <c r="J132" s="543">
        <v>90.373557692307699</v>
      </c>
      <c r="K132" s="496">
        <v>2.7154049623194001</v>
      </c>
      <c r="L132" s="555">
        <v>9.6372237241105498</v>
      </c>
      <c r="M132" s="469"/>
      <c r="N132" s="494">
        <v>561</v>
      </c>
      <c r="O132" s="495">
        <v>6.8627450980392197</v>
      </c>
      <c r="P132" s="543">
        <v>65.180320855614994</v>
      </c>
      <c r="Q132" s="496">
        <v>2.65542929207745</v>
      </c>
      <c r="R132" s="555">
        <v>13.993249336830299</v>
      </c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25"/>
      <c r="AG132" s="626"/>
      <c r="AH132" s="172"/>
      <c r="AI132" s="627"/>
      <c r="AJ132" s="627"/>
      <c r="AK132" s="627"/>
      <c r="AL132" s="627"/>
      <c r="AM132" s="627"/>
      <c r="AN132" s="627"/>
      <c r="AO132" s="627"/>
      <c r="AP132" s="627"/>
      <c r="AQ132" s="627"/>
    </row>
    <row r="133" spans="1:43" ht="11.25" customHeight="1" x14ac:dyDescent="0.2">
      <c r="A133" s="493" t="s">
        <v>4946</v>
      </c>
      <c r="B133" s="494">
        <v>127</v>
      </c>
      <c r="C133" s="495">
        <v>39.8503937007874</v>
      </c>
      <c r="D133" s="496">
        <v>94.136929133858303</v>
      </c>
      <c r="E133" s="496">
        <v>2.3759410001969798</v>
      </c>
      <c r="F133" s="496">
        <v>9.0245581605288496</v>
      </c>
      <c r="G133" s="543"/>
      <c r="H133" s="542">
        <v>209</v>
      </c>
      <c r="I133" s="495">
        <v>15.866028708133999</v>
      </c>
      <c r="J133" s="543">
        <v>90.6807655502393</v>
      </c>
      <c r="K133" s="496">
        <v>2.7539857831564301</v>
      </c>
      <c r="L133" s="555">
        <v>9.6244533137044002</v>
      </c>
      <c r="M133" s="469"/>
      <c r="N133" s="494">
        <v>560</v>
      </c>
      <c r="O133" s="495">
        <v>6.8732142857142904</v>
      </c>
      <c r="P133" s="543">
        <v>64.305803571428598</v>
      </c>
      <c r="Q133" s="496">
        <v>2.7077635653784098</v>
      </c>
      <c r="R133" s="555">
        <v>14.0550471201782</v>
      </c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25"/>
      <c r="AG133" s="626"/>
      <c r="AH133" s="172"/>
      <c r="AI133" s="627"/>
      <c r="AJ133" s="627"/>
      <c r="AK133" s="627"/>
      <c r="AL133" s="627"/>
      <c r="AM133" s="627"/>
      <c r="AN133" s="627"/>
      <c r="AO133" s="627"/>
      <c r="AP133" s="627"/>
      <c r="AQ133" s="627"/>
    </row>
    <row r="134" spans="1:43" ht="11.25" customHeight="1" x14ac:dyDescent="0.2">
      <c r="A134" s="493" t="s">
        <v>4947</v>
      </c>
      <c r="B134" s="494">
        <v>130</v>
      </c>
      <c r="C134" s="495">
        <v>39.6</v>
      </c>
      <c r="D134" s="496">
        <v>82.699461538461506</v>
      </c>
      <c r="E134" s="496">
        <v>2.8015999487758201</v>
      </c>
      <c r="F134" s="496">
        <v>8.9652631439952799</v>
      </c>
      <c r="G134" s="543"/>
      <c r="H134" s="542">
        <v>202</v>
      </c>
      <c r="I134" s="495">
        <v>15.787128712871301</v>
      </c>
      <c r="J134" s="543">
        <v>86.454306930693093</v>
      </c>
      <c r="K134" s="496">
        <v>2.9017973741272001</v>
      </c>
      <c r="L134" s="555">
        <v>9.8013360773469493</v>
      </c>
      <c r="M134" s="469"/>
      <c r="N134" s="494">
        <v>541</v>
      </c>
      <c r="O134" s="495">
        <v>6.9334565619223696</v>
      </c>
      <c r="P134" s="543">
        <v>60.293992606284597</v>
      </c>
      <c r="Q134" s="496">
        <v>2.88507996654331</v>
      </c>
      <c r="R134" s="555">
        <v>13.9702512143791</v>
      </c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25"/>
      <c r="AG134" s="626"/>
      <c r="AH134" s="172"/>
      <c r="AI134" s="627"/>
      <c r="AJ134" s="627"/>
      <c r="AK134" s="627"/>
      <c r="AL134" s="627"/>
      <c r="AM134" s="627"/>
      <c r="AN134" s="627"/>
      <c r="AO134" s="627"/>
      <c r="AP134" s="627"/>
      <c r="AQ134" s="627"/>
    </row>
    <row r="135" spans="1:43" ht="11.25" customHeight="1" x14ac:dyDescent="0.2">
      <c r="A135" s="493" t="s">
        <v>4948</v>
      </c>
      <c r="B135" s="494">
        <v>130</v>
      </c>
      <c r="C135" s="495">
        <v>39.7153846153846</v>
      </c>
      <c r="D135" s="496">
        <v>91.594076923076997</v>
      </c>
      <c r="E135" s="496">
        <v>2.4293928742606701</v>
      </c>
      <c r="F135" s="496">
        <v>8.9628285739387099</v>
      </c>
      <c r="G135" s="543"/>
      <c r="H135" s="542">
        <v>200</v>
      </c>
      <c r="I135" s="495">
        <v>15.79</v>
      </c>
      <c r="J135" s="543">
        <v>88.683149999999998</v>
      </c>
      <c r="K135" s="496">
        <v>2.77646303032139</v>
      </c>
      <c r="L135" s="555">
        <v>9.9114766589155501</v>
      </c>
      <c r="M135" s="469"/>
      <c r="N135" s="494">
        <v>535</v>
      </c>
      <c r="O135" s="495">
        <v>6.9775700934579401</v>
      </c>
      <c r="P135" s="543">
        <v>61.791588785046798</v>
      </c>
      <c r="Q135" s="496">
        <v>2.8813057133100801</v>
      </c>
      <c r="R135" s="555">
        <v>13.7492025895796</v>
      </c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25"/>
      <c r="AG135" s="626"/>
      <c r="AH135" s="172"/>
      <c r="AI135" s="627"/>
      <c r="AJ135" s="627"/>
      <c r="AK135" s="627"/>
      <c r="AL135" s="627"/>
      <c r="AM135" s="627"/>
      <c r="AN135" s="627"/>
      <c r="AO135" s="627"/>
      <c r="AP135" s="627"/>
      <c r="AQ135" s="627"/>
    </row>
    <row r="136" spans="1:43" ht="11.25" customHeight="1" x14ac:dyDescent="0.2">
      <c r="A136" s="493" t="s">
        <v>4949</v>
      </c>
      <c r="B136" s="494">
        <v>131</v>
      </c>
      <c r="C136" s="495">
        <v>39.694656488549597</v>
      </c>
      <c r="D136" s="496">
        <v>83.958091603053404</v>
      </c>
      <c r="E136" s="496">
        <v>2.6682519935937399</v>
      </c>
      <c r="F136" s="496">
        <v>8.8673573108328991</v>
      </c>
      <c r="G136" s="543"/>
      <c r="H136" s="542">
        <v>205</v>
      </c>
      <c r="I136" s="495">
        <v>15.692682926829301</v>
      </c>
      <c r="J136" s="543">
        <v>81.7580975609756</v>
      </c>
      <c r="K136" s="496">
        <v>2.9684851111924</v>
      </c>
      <c r="L136" s="555">
        <v>10.120065918636501</v>
      </c>
      <c r="M136" s="469"/>
      <c r="N136" s="494">
        <v>528</v>
      </c>
      <c r="O136" s="495">
        <v>7.0568181818181799</v>
      </c>
      <c r="P136" s="543">
        <v>55.511420454545501</v>
      </c>
      <c r="Q136" s="496">
        <v>3.2461538002883299</v>
      </c>
      <c r="R136" s="555">
        <v>13.6332433683902</v>
      </c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25"/>
      <c r="AG136" s="626"/>
      <c r="AH136" s="172"/>
      <c r="AI136" s="627"/>
      <c r="AJ136" s="627"/>
      <c r="AK136" s="627"/>
      <c r="AL136" s="627"/>
      <c r="AM136" s="627"/>
      <c r="AN136" s="627"/>
      <c r="AO136" s="627"/>
      <c r="AP136" s="627"/>
      <c r="AQ136" s="627"/>
    </row>
    <row r="137" spans="1:43" ht="11.25" customHeight="1" x14ac:dyDescent="0.2">
      <c r="A137" s="628" t="s">
        <v>4950</v>
      </c>
      <c r="B137" s="629">
        <v>132</v>
      </c>
      <c r="C137" s="630">
        <v>39.659090909090899</v>
      </c>
      <c r="D137" s="631">
        <v>88.310681818181905</v>
      </c>
      <c r="E137" s="631">
        <v>2.52538173375082</v>
      </c>
      <c r="F137" s="631">
        <v>8.9572581061962797</v>
      </c>
      <c r="G137" s="632"/>
      <c r="H137" s="633">
        <v>205</v>
      </c>
      <c r="I137" s="630">
        <v>15.692682926829301</v>
      </c>
      <c r="J137" s="632">
        <v>86.400146341463397</v>
      </c>
      <c r="K137" s="631">
        <v>2.8091660880541398</v>
      </c>
      <c r="L137" s="634">
        <v>10.0113397916442</v>
      </c>
      <c r="M137" s="635"/>
      <c r="N137" s="629">
        <v>524</v>
      </c>
      <c r="O137" s="630">
        <v>7.1431297709923696</v>
      </c>
      <c r="P137" s="632">
        <v>59.944885496183197</v>
      </c>
      <c r="Q137" s="631">
        <v>2.9682436515489101</v>
      </c>
      <c r="R137" s="634">
        <v>13.1871560928387</v>
      </c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25"/>
      <c r="AG137" s="626"/>
      <c r="AH137" s="172"/>
      <c r="AI137" s="627"/>
      <c r="AJ137" s="627"/>
      <c r="AK137" s="627"/>
      <c r="AL137" s="627"/>
      <c r="AM137" s="627"/>
      <c r="AN137" s="627"/>
      <c r="AO137" s="627"/>
      <c r="AP137" s="627"/>
      <c r="AQ137" s="627"/>
    </row>
    <row r="138" spans="1:43" ht="11.25" customHeight="1" x14ac:dyDescent="0.2">
      <c r="A138" s="628" t="s">
        <v>4951</v>
      </c>
      <c r="B138" s="629">
        <v>133</v>
      </c>
      <c r="C138" s="630">
        <v>39.436090225563902</v>
      </c>
      <c r="D138" s="631">
        <v>94.596240601503794</v>
      </c>
      <c r="E138" s="631">
        <v>2.4477406191398101</v>
      </c>
      <c r="F138" s="631">
        <v>8.6085533432596399</v>
      </c>
      <c r="G138" s="632"/>
      <c r="H138" s="633">
        <v>218</v>
      </c>
      <c r="I138" s="630">
        <v>15.339449541284401</v>
      </c>
      <c r="J138" s="632">
        <v>89.895733944954202</v>
      </c>
      <c r="K138" s="631">
        <v>2.7529879605169199</v>
      </c>
      <c r="L138" s="634">
        <v>9.3533618645788899</v>
      </c>
      <c r="M138" s="635"/>
      <c r="N138" s="629">
        <v>516</v>
      </c>
      <c r="O138" s="630">
        <v>7.18604651162791</v>
      </c>
      <c r="P138" s="632">
        <v>61.655852713178298</v>
      </c>
      <c r="Q138" s="631">
        <v>2.9229138095958098</v>
      </c>
      <c r="R138" s="634">
        <v>12.733085641181599</v>
      </c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25"/>
      <c r="AG138" s="626"/>
      <c r="AH138" s="172"/>
      <c r="AI138" s="627"/>
      <c r="AJ138" s="627"/>
      <c r="AK138" s="627"/>
      <c r="AL138" s="627"/>
      <c r="AM138" s="627"/>
      <c r="AN138" s="627"/>
      <c r="AO138" s="627"/>
      <c r="AP138" s="627"/>
      <c r="AQ138" s="627"/>
    </row>
    <row r="139" spans="1:43" ht="11.25" customHeight="1" x14ac:dyDescent="0.2">
      <c r="A139" s="628" t="s">
        <v>4952</v>
      </c>
      <c r="B139" s="629">
        <v>135</v>
      </c>
      <c r="C139" s="630">
        <v>39.251851851851903</v>
      </c>
      <c r="D139" s="631">
        <v>95.260148148148104</v>
      </c>
      <c r="E139" s="631">
        <v>2.4355995511841999</v>
      </c>
      <c r="F139" s="631">
        <v>8.4593823456692405</v>
      </c>
      <c r="G139" s="632"/>
      <c r="H139" s="633">
        <v>222</v>
      </c>
      <c r="I139" s="630">
        <v>15.1351351351351</v>
      </c>
      <c r="J139" s="632">
        <v>88.788828828828898</v>
      </c>
      <c r="K139" s="631">
        <v>2.8130134266655702</v>
      </c>
      <c r="L139" s="634">
        <v>9.1198360324159005</v>
      </c>
      <c r="M139" s="635"/>
      <c r="N139" s="629">
        <v>517</v>
      </c>
      <c r="O139" s="630">
        <v>7.1798839458413903</v>
      </c>
      <c r="P139" s="632">
        <v>61.285377176015402</v>
      </c>
      <c r="Q139" s="631">
        <v>2.9768539920977601</v>
      </c>
      <c r="R139" s="634">
        <v>12.432318941682301</v>
      </c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25"/>
      <c r="AG139" s="626"/>
      <c r="AH139" s="172"/>
      <c r="AI139" s="627"/>
      <c r="AJ139" s="627"/>
      <c r="AK139" s="627"/>
      <c r="AL139" s="627"/>
      <c r="AM139" s="627"/>
      <c r="AN139" s="627"/>
      <c r="AO139" s="627"/>
      <c r="AP139" s="627"/>
      <c r="AQ139" s="627"/>
    </row>
    <row r="140" spans="1:43" ht="11.25" customHeight="1" x14ac:dyDescent="0.2">
      <c r="A140" s="628" t="s">
        <v>4953</v>
      </c>
      <c r="B140" s="629">
        <v>135</v>
      </c>
      <c r="C140" s="630">
        <v>39.340740740740699</v>
      </c>
      <c r="D140" s="631">
        <v>97.704148148148207</v>
      </c>
      <c r="E140" s="631">
        <v>2.4056731823590898</v>
      </c>
      <c r="F140" s="631">
        <v>8.3547909558740407</v>
      </c>
      <c r="G140" s="632"/>
      <c r="H140" s="633">
        <v>226</v>
      </c>
      <c r="I140" s="630">
        <v>15.110619469026499</v>
      </c>
      <c r="J140" s="632">
        <v>91.989336283185906</v>
      </c>
      <c r="K140" s="631">
        <v>2.7700763467253702</v>
      </c>
      <c r="L140" s="634">
        <v>9.1940207195313395</v>
      </c>
      <c r="M140" s="635"/>
      <c r="N140" s="629">
        <v>517</v>
      </c>
      <c r="O140" s="630">
        <v>7.20889748549323</v>
      </c>
      <c r="P140" s="632">
        <v>63.278549323017401</v>
      </c>
      <c r="Q140" s="631">
        <v>2.9195576933152698</v>
      </c>
      <c r="R140" s="634">
        <v>12.1430644417465</v>
      </c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25"/>
      <c r="AG140" s="626"/>
      <c r="AH140" s="172"/>
      <c r="AI140" s="627"/>
      <c r="AJ140" s="627"/>
      <c r="AK140" s="627"/>
      <c r="AL140" s="627"/>
      <c r="AM140" s="627"/>
      <c r="AN140" s="627"/>
      <c r="AO140" s="627"/>
      <c r="AP140" s="627"/>
      <c r="AQ140" s="627"/>
    </row>
    <row r="141" spans="1:43" ht="11.25" customHeight="1" x14ac:dyDescent="0.2">
      <c r="A141" s="628" t="s">
        <v>4954</v>
      </c>
      <c r="B141" s="629">
        <v>137</v>
      </c>
      <c r="C141" s="630">
        <v>39.233576642335798</v>
      </c>
      <c r="D141" s="631">
        <v>92.861532846715306</v>
      </c>
      <c r="E141" s="631">
        <v>2.55683346429799</v>
      </c>
      <c r="F141" s="631">
        <v>7.5629102780530904</v>
      </c>
      <c r="G141" s="632"/>
      <c r="H141" s="633">
        <v>232</v>
      </c>
      <c r="I141" s="630">
        <v>14.9181034482759</v>
      </c>
      <c r="J141" s="632">
        <v>88.773103448275904</v>
      </c>
      <c r="K141" s="631">
        <v>2.9477341556614398</v>
      </c>
      <c r="L141" s="634">
        <v>9.2094569411481402</v>
      </c>
      <c r="M141" s="635"/>
      <c r="N141" s="629">
        <v>515</v>
      </c>
      <c r="O141" s="630">
        <v>7.2174757281553399</v>
      </c>
      <c r="P141" s="632">
        <v>58.680679611650397</v>
      </c>
      <c r="Q141" s="631">
        <v>3.2151331498225901</v>
      </c>
      <c r="R141" s="634">
        <v>11.7420544565023</v>
      </c>
      <c r="V141" s="55"/>
      <c r="W141" s="55"/>
      <c r="X141" s="55"/>
      <c r="Y141" s="55"/>
      <c r="Z141" s="55"/>
      <c r="AA141" s="55"/>
      <c r="AB141" s="55"/>
      <c r="AC141" s="55"/>
      <c r="AD141" s="55"/>
      <c r="AE141" s="25"/>
      <c r="AG141" s="626"/>
      <c r="AH141" s="172"/>
      <c r="AI141" s="627"/>
      <c r="AJ141" s="627"/>
      <c r="AK141" s="627"/>
      <c r="AL141" s="627"/>
      <c r="AM141" s="627"/>
      <c r="AN141" s="627"/>
      <c r="AO141" s="627"/>
      <c r="AP141" s="627"/>
      <c r="AQ141" s="627"/>
    </row>
    <row r="142" spans="1:43" ht="11.25" customHeight="1" x14ac:dyDescent="0.2">
      <c r="A142" s="628" t="s">
        <v>4955</v>
      </c>
      <c r="B142" s="629">
        <v>136</v>
      </c>
      <c r="C142" s="630">
        <v>39.294117647058798</v>
      </c>
      <c r="D142" s="631">
        <v>98.657573529411806</v>
      </c>
      <c r="E142" s="631">
        <v>2.4350489283179599</v>
      </c>
      <c r="F142" s="631">
        <v>7.6250329956203098</v>
      </c>
      <c r="G142" s="632"/>
      <c r="H142" s="633">
        <v>233</v>
      </c>
      <c r="I142" s="630">
        <v>14.9184549356223</v>
      </c>
      <c r="J142" s="632">
        <v>94.708969957081493</v>
      </c>
      <c r="K142" s="631">
        <v>2.7775615451758102</v>
      </c>
      <c r="L142" s="634">
        <v>9.2514096688478897</v>
      </c>
      <c r="M142" s="635"/>
      <c r="N142" s="629">
        <v>517</v>
      </c>
      <c r="O142" s="630">
        <v>7.2224371373307497</v>
      </c>
      <c r="P142" s="632">
        <v>61.584448742746602</v>
      </c>
      <c r="Q142" s="631">
        <v>3.0617137642807699</v>
      </c>
      <c r="R142" s="634">
        <v>11.6496512217317</v>
      </c>
      <c r="V142" s="55"/>
      <c r="W142" s="55"/>
      <c r="X142" s="55"/>
      <c r="Y142" s="55"/>
      <c r="Z142" s="55"/>
      <c r="AA142" s="55"/>
      <c r="AB142" s="55"/>
      <c r="AC142" s="55"/>
      <c r="AD142" s="55"/>
      <c r="AE142" s="25"/>
      <c r="AG142" s="626"/>
      <c r="AH142" s="172"/>
      <c r="AI142" s="627"/>
      <c r="AJ142" s="627"/>
      <c r="AK142" s="627"/>
      <c r="AL142" s="627"/>
      <c r="AM142" s="627"/>
      <c r="AN142" s="627"/>
      <c r="AO142" s="627"/>
      <c r="AP142" s="627"/>
      <c r="AQ142" s="627"/>
    </row>
    <row r="143" spans="1:43" ht="11.25" customHeight="1" x14ac:dyDescent="0.2">
      <c r="A143" s="628" t="s">
        <v>4957</v>
      </c>
      <c r="B143" s="629">
        <v>136</v>
      </c>
      <c r="C143" s="630">
        <v>39.367647058823501</v>
      </c>
      <c r="D143" s="631">
        <v>100.472279411765</v>
      </c>
      <c r="E143" s="631">
        <v>2.42689469244515</v>
      </c>
      <c r="F143" s="631">
        <v>7.5252937803871003</v>
      </c>
      <c r="G143" s="632"/>
      <c r="H143" s="633">
        <v>234</v>
      </c>
      <c r="I143" s="630">
        <v>14.9401709401709</v>
      </c>
      <c r="J143" s="632">
        <v>95.227352136752103</v>
      </c>
      <c r="K143" s="631">
        <v>2.7742108385006099</v>
      </c>
      <c r="L143" s="634">
        <v>9.23972323426697</v>
      </c>
      <c r="M143" s="635"/>
      <c r="N143" s="629">
        <v>517</v>
      </c>
      <c r="O143" s="630">
        <v>7.2553191489361701</v>
      </c>
      <c r="P143" s="632">
        <v>61.894874274661497</v>
      </c>
      <c r="Q143" s="631">
        <v>3.0798596910470502</v>
      </c>
      <c r="R143" s="634">
        <v>11.290379176926301</v>
      </c>
      <c r="V143" s="55"/>
      <c r="W143" s="55"/>
      <c r="X143" s="55"/>
      <c r="Y143" s="55"/>
      <c r="Z143" s="55"/>
      <c r="AA143" s="55"/>
      <c r="AB143" s="55"/>
      <c r="AC143" s="55"/>
      <c r="AD143" s="55"/>
      <c r="AE143" s="25"/>
      <c r="AG143" s="626"/>
      <c r="AH143" s="172"/>
      <c r="AI143" s="627"/>
      <c r="AJ143" s="627"/>
      <c r="AK143" s="627"/>
      <c r="AL143" s="627"/>
      <c r="AM143" s="627"/>
      <c r="AN143" s="627"/>
      <c r="AO143" s="627"/>
      <c r="AP143" s="627"/>
      <c r="AQ143" s="627"/>
    </row>
    <row r="144" spans="1:43" ht="11.25" customHeight="1" x14ac:dyDescent="0.2">
      <c r="A144" s="628" t="s">
        <v>4958</v>
      </c>
      <c r="B144" s="629">
        <v>136</v>
      </c>
      <c r="C144" s="630">
        <v>39.455882352941202</v>
      </c>
      <c r="D144" s="631">
        <v>99.75</v>
      </c>
      <c r="E144" s="631">
        <v>2.5278668681524001</v>
      </c>
      <c r="F144" s="631">
        <v>7.0824188549525804</v>
      </c>
      <c r="G144" s="632"/>
      <c r="H144" s="633">
        <v>241</v>
      </c>
      <c r="I144" s="630">
        <v>14.850622406638999</v>
      </c>
      <c r="J144" s="632">
        <v>93.365726141078895</v>
      </c>
      <c r="K144" s="631">
        <v>2.8666825709919599</v>
      </c>
      <c r="L144" s="634">
        <v>9.0142850733942499</v>
      </c>
      <c r="M144" s="635"/>
      <c r="N144" s="629">
        <v>510</v>
      </c>
      <c r="O144" s="630">
        <v>7.2568627450980401</v>
      </c>
      <c r="P144" s="632">
        <v>60.297627450980499</v>
      </c>
      <c r="Q144" s="631">
        <v>3.2633074028807099</v>
      </c>
      <c r="R144" s="634">
        <v>10.8375378974863</v>
      </c>
      <c r="V144" s="146"/>
      <c r="W144" s="55"/>
      <c r="X144" s="55"/>
      <c r="Y144" s="55"/>
      <c r="Z144" s="55"/>
      <c r="AA144" s="55"/>
      <c r="AB144" s="55"/>
      <c r="AC144" s="55"/>
      <c r="AD144" s="55"/>
      <c r="AE144" s="25"/>
      <c r="AG144" s="626"/>
      <c r="AH144" s="172"/>
      <c r="AI144" s="627"/>
      <c r="AJ144" s="627"/>
      <c r="AK144" s="627"/>
      <c r="AL144" s="627"/>
      <c r="AM144" s="627"/>
      <c r="AN144" s="627"/>
      <c r="AO144" s="627"/>
      <c r="AP144" s="627"/>
      <c r="AQ144" s="627"/>
    </row>
    <row r="145" spans="1:43" ht="11.25" customHeight="1" x14ac:dyDescent="0.2">
      <c r="A145" s="628" t="s">
        <v>4959</v>
      </c>
      <c r="B145" s="629">
        <v>136</v>
      </c>
      <c r="C145" s="630">
        <v>39.463235294117602</v>
      </c>
      <c r="D145" s="631">
        <v>101.43477941176501</v>
      </c>
      <c r="E145" s="631">
        <v>2.4586412728754401</v>
      </c>
      <c r="F145" s="631">
        <v>7.0821410451537101</v>
      </c>
      <c r="G145" s="632"/>
      <c r="H145" s="633">
        <v>239</v>
      </c>
      <c r="I145" s="630">
        <v>14.891213389121299</v>
      </c>
      <c r="J145" s="632">
        <v>94.792468619246904</v>
      </c>
      <c r="K145" s="631">
        <v>2.7248122007792999</v>
      </c>
      <c r="L145" s="634">
        <v>8.9434137610393005</v>
      </c>
      <c r="M145" s="635"/>
      <c r="N145" s="629">
        <v>504</v>
      </c>
      <c r="O145" s="630">
        <v>7.2797619047619104</v>
      </c>
      <c r="P145" s="632">
        <v>62.288571428571501</v>
      </c>
      <c r="Q145" s="631">
        <v>3.0912379503394698</v>
      </c>
      <c r="R145" s="634">
        <v>10.7422318357807</v>
      </c>
      <c r="V145" s="55"/>
      <c r="W145" s="55"/>
      <c r="X145" s="55"/>
      <c r="Y145" s="55"/>
      <c r="Z145" s="55"/>
      <c r="AA145" s="55"/>
      <c r="AB145" s="55"/>
      <c r="AC145" s="55"/>
      <c r="AD145" s="55"/>
      <c r="AE145" s="25"/>
      <c r="AG145" s="626"/>
      <c r="AH145" s="172"/>
      <c r="AI145" s="627"/>
      <c r="AJ145" s="627"/>
      <c r="AK145" s="627"/>
      <c r="AL145" s="627"/>
      <c r="AM145" s="627"/>
      <c r="AN145" s="627"/>
      <c r="AO145" s="627"/>
      <c r="AP145" s="627"/>
      <c r="AQ145" s="627"/>
    </row>
    <row r="146" spans="1:43" ht="11.25" customHeight="1" x14ac:dyDescent="0.2">
      <c r="A146" s="628" t="s">
        <v>4960</v>
      </c>
      <c r="B146" s="629">
        <v>137</v>
      </c>
      <c r="C146" s="630">
        <v>39.284671532846701</v>
      </c>
      <c r="D146" s="631">
        <v>102.186423357664</v>
      </c>
      <c r="E146" s="631">
        <v>2.44549753516681</v>
      </c>
      <c r="F146" s="631">
        <v>6.8083303586725101</v>
      </c>
      <c r="G146" s="632"/>
      <c r="H146" s="633">
        <v>245</v>
      </c>
      <c r="I146" s="630">
        <v>14.665306122449</v>
      </c>
      <c r="J146" s="632">
        <v>95.038693877551097</v>
      </c>
      <c r="K146" s="631">
        <v>2.7533156421487601</v>
      </c>
      <c r="L146" s="634">
        <v>8.7521212048319494</v>
      </c>
      <c r="M146" s="635"/>
      <c r="N146" s="629">
        <v>487</v>
      </c>
      <c r="O146" s="630">
        <v>7.27104722792608</v>
      </c>
      <c r="P146" s="632">
        <v>63.672114989732997</v>
      </c>
      <c r="Q146" s="631">
        <v>3.0930194641190001</v>
      </c>
      <c r="R146" s="634">
        <v>10.7279755508401</v>
      </c>
      <c r="T146" s="146"/>
      <c r="U146" s="55"/>
      <c r="V146" s="123"/>
      <c r="W146" s="55"/>
      <c r="X146" s="55"/>
      <c r="Y146" s="55"/>
      <c r="Z146" s="55"/>
      <c r="AA146" s="55"/>
      <c r="AB146" s="55"/>
      <c r="AC146" s="55"/>
      <c r="AD146" s="55"/>
      <c r="AE146" s="25"/>
      <c r="AG146" s="626"/>
      <c r="AH146" s="172"/>
      <c r="AI146" s="627"/>
      <c r="AJ146" s="627"/>
      <c r="AK146" s="627"/>
      <c r="AL146" s="627"/>
      <c r="AM146" s="627"/>
      <c r="AN146" s="627"/>
      <c r="AO146" s="627"/>
      <c r="AP146" s="627"/>
      <c r="AQ146" s="627"/>
    </row>
    <row r="147" spans="1:43" ht="11.25" customHeight="1" x14ac:dyDescent="0.2">
      <c r="A147" s="628" t="s">
        <v>4961</v>
      </c>
      <c r="B147" s="629">
        <v>138</v>
      </c>
      <c r="C147" s="630">
        <v>39.246376811594203</v>
      </c>
      <c r="D147" s="631">
        <v>103.273188405797</v>
      </c>
      <c r="E147" s="631">
        <v>2.4333219004185098</v>
      </c>
      <c r="F147" s="631">
        <v>6.8405228264359197</v>
      </c>
      <c r="G147" s="632"/>
      <c r="H147" s="633">
        <v>250</v>
      </c>
      <c r="I147" s="630">
        <v>14.552</v>
      </c>
      <c r="J147" s="632">
        <v>97.406999999999996</v>
      </c>
      <c r="K147" s="631">
        <v>2.71061237714689</v>
      </c>
      <c r="L147" s="634">
        <v>8.5471211825391809</v>
      </c>
      <c r="M147" s="635"/>
      <c r="N147" s="629">
        <v>462</v>
      </c>
      <c r="O147" s="630">
        <v>7.3203463203463199</v>
      </c>
      <c r="P147" s="632">
        <v>65.538939393939401</v>
      </c>
      <c r="Q147" s="631">
        <v>3.05590967847579</v>
      </c>
      <c r="R147" s="634">
        <v>10.502865011145801</v>
      </c>
      <c r="T147" s="123"/>
      <c r="U147" s="55"/>
      <c r="V147" s="123"/>
      <c r="W147" s="55"/>
      <c r="X147" s="123"/>
      <c r="Y147" s="55"/>
      <c r="Z147" s="55"/>
      <c r="AA147" s="55"/>
      <c r="AB147" s="55"/>
      <c r="AC147" s="55"/>
      <c r="AD147" s="55"/>
      <c r="AE147" s="25"/>
      <c r="AG147" s="626"/>
      <c r="AH147" s="172"/>
      <c r="AI147" s="627"/>
      <c r="AJ147" s="627"/>
      <c r="AK147" s="627"/>
      <c r="AL147" s="627"/>
      <c r="AM147" s="627"/>
      <c r="AN147" s="627"/>
      <c r="AO147" s="627"/>
      <c r="AP147" s="627"/>
      <c r="AQ147" s="627"/>
    </row>
    <row r="148" spans="1:43" ht="11.25" customHeight="1" x14ac:dyDescent="0.2">
      <c r="A148" s="628" t="s">
        <v>4962</v>
      </c>
      <c r="B148" s="629">
        <v>138</v>
      </c>
      <c r="C148" s="630">
        <v>39.362318840579697</v>
      </c>
      <c r="D148" s="631">
        <v>104.964855072464</v>
      </c>
      <c r="E148" s="631">
        <v>2.39718450343898</v>
      </c>
      <c r="F148" s="631">
        <v>6.8242332116429703</v>
      </c>
      <c r="G148" s="632"/>
      <c r="H148" s="633">
        <v>266</v>
      </c>
      <c r="I148" s="630">
        <v>14.406015037594001</v>
      </c>
      <c r="J148" s="632">
        <v>99.824774436090294</v>
      </c>
      <c r="K148" s="631">
        <v>2.7233786179355199</v>
      </c>
      <c r="L148" s="634">
        <v>8.3467265530578203</v>
      </c>
      <c r="M148" s="635"/>
      <c r="N148" s="629">
        <v>462</v>
      </c>
      <c r="O148" s="630">
        <v>7.2575757575757596</v>
      </c>
      <c r="P148" s="632">
        <v>67.366818181818203</v>
      </c>
      <c r="Q148" s="631">
        <v>2.9775341087026801</v>
      </c>
      <c r="R148" s="634">
        <v>10.4027264052676</v>
      </c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25"/>
      <c r="AG148" s="626"/>
      <c r="AH148" s="172"/>
      <c r="AI148" s="627"/>
      <c r="AJ148" s="627"/>
      <c r="AK148" s="627"/>
      <c r="AL148" s="627"/>
      <c r="AM148" s="627"/>
      <c r="AN148" s="627"/>
      <c r="AO148" s="627"/>
      <c r="AP148" s="627"/>
      <c r="AQ148" s="627"/>
    </row>
    <row r="149" spans="1:43" ht="11.25" customHeight="1" x14ac:dyDescent="0.2">
      <c r="A149" s="636" t="s">
        <v>4963</v>
      </c>
      <c r="B149" s="637">
        <v>139</v>
      </c>
      <c r="C149" s="638">
        <v>39.3381294964029</v>
      </c>
      <c r="D149" s="639">
        <v>103.69237410071899</v>
      </c>
      <c r="E149" s="639">
        <v>2.48492119038742</v>
      </c>
      <c r="F149" s="639">
        <v>6.8502762876619503</v>
      </c>
      <c r="G149" s="640"/>
      <c r="H149" s="641">
        <v>274</v>
      </c>
      <c r="I149" s="638">
        <v>14.310218978102199</v>
      </c>
      <c r="J149" s="640">
        <v>97.878978467153402</v>
      </c>
      <c r="K149" s="639">
        <v>2.8280601026703001</v>
      </c>
      <c r="L149" s="642">
        <v>8.2714536993864201</v>
      </c>
      <c r="M149" s="643"/>
      <c r="N149" s="637">
        <v>456</v>
      </c>
      <c r="O149" s="638">
        <v>7.3048245614035103</v>
      </c>
      <c r="P149" s="640">
        <v>66.285065789473705</v>
      </c>
      <c r="Q149" s="639">
        <v>3.1484102721578</v>
      </c>
      <c r="R149" s="642">
        <v>10.068983164223001</v>
      </c>
      <c r="T149" s="123"/>
      <c r="U149" s="55"/>
      <c r="V149" s="123"/>
      <c r="W149" s="55"/>
      <c r="X149" s="55"/>
      <c r="Y149" s="55"/>
      <c r="Z149" s="55"/>
      <c r="AA149" s="55"/>
      <c r="AB149" s="55"/>
      <c r="AC149" s="55"/>
      <c r="AD149" s="55"/>
      <c r="AE149" s="25"/>
      <c r="AG149" s="626"/>
      <c r="AH149" s="172"/>
      <c r="AI149" s="627"/>
      <c r="AJ149" s="627"/>
      <c r="AK149" s="627"/>
      <c r="AL149" s="627"/>
      <c r="AM149" s="627"/>
      <c r="AN149" s="627"/>
      <c r="AO149" s="627"/>
      <c r="AP149" s="627"/>
      <c r="AQ149" s="627"/>
    </row>
    <row r="150" spans="1:43" ht="11.25" customHeight="1" x14ac:dyDescent="0.2">
      <c r="A150" s="636" t="s">
        <v>4964</v>
      </c>
      <c r="B150" s="637">
        <v>140</v>
      </c>
      <c r="C150" s="638">
        <v>39.357142857142897</v>
      </c>
      <c r="D150" s="639">
        <v>94.860071428571402</v>
      </c>
      <c r="E150" s="639">
        <v>2.79068009630832</v>
      </c>
      <c r="F150" s="639">
        <v>6.7355419434543604</v>
      </c>
      <c r="G150" s="640"/>
      <c r="H150" s="641">
        <v>294</v>
      </c>
      <c r="I150" s="638">
        <v>14.074829931972801</v>
      </c>
      <c r="J150" s="640">
        <v>88.704421768707505</v>
      </c>
      <c r="K150" s="639">
        <v>3.0729751812889998</v>
      </c>
      <c r="L150" s="642">
        <v>9.4669239045302191</v>
      </c>
      <c r="M150" s="643"/>
      <c r="N150" s="637">
        <v>433</v>
      </c>
      <c r="O150" s="638">
        <v>7.3579676674364896</v>
      </c>
      <c r="P150" s="640">
        <v>60.209953810623603</v>
      </c>
      <c r="Q150" s="639">
        <v>3.4470430816171298</v>
      </c>
      <c r="R150" s="642">
        <v>10.609395659882599</v>
      </c>
      <c r="T150" s="123"/>
      <c r="U150" s="55"/>
      <c r="V150" s="123"/>
      <c r="W150" s="55"/>
      <c r="X150" s="55"/>
      <c r="Y150" s="55"/>
      <c r="Z150" s="55"/>
      <c r="AA150" s="55"/>
      <c r="AB150" s="55"/>
      <c r="AC150" s="55"/>
      <c r="AD150" s="55"/>
      <c r="AE150" s="25"/>
      <c r="AG150" s="626"/>
      <c r="AH150" s="172"/>
      <c r="AI150" s="627"/>
      <c r="AJ150" s="627"/>
      <c r="AK150" s="627"/>
      <c r="AL150" s="627"/>
      <c r="AM150" s="627"/>
      <c r="AN150" s="627"/>
      <c r="AO150" s="627"/>
      <c r="AP150" s="627"/>
      <c r="AQ150" s="627"/>
    </row>
    <row r="151" spans="1:43" ht="11.25" customHeight="1" x14ac:dyDescent="0.2">
      <c r="A151" s="636" t="s">
        <v>4965</v>
      </c>
      <c r="B151" s="637">
        <v>140</v>
      </c>
      <c r="C151" s="638">
        <v>39.357142857142897</v>
      </c>
      <c r="D151" s="639">
        <v>83.610642857142807</v>
      </c>
      <c r="E151" s="639">
        <v>3.5225937018459099</v>
      </c>
      <c r="F151" s="639">
        <v>6.5102981059872196</v>
      </c>
      <c r="G151" s="640"/>
      <c r="H151" s="641">
        <v>300</v>
      </c>
      <c r="I151" s="638">
        <v>13.9066666666667</v>
      </c>
      <c r="J151" s="640">
        <v>74.6161666666667</v>
      </c>
      <c r="K151" s="639">
        <v>3.9350850462334401</v>
      </c>
      <c r="L151" s="642">
        <v>9.4445859985501492</v>
      </c>
      <c r="M151" s="643"/>
      <c r="N151" s="637">
        <v>412</v>
      </c>
      <c r="O151" s="638">
        <v>7.2936893203883502</v>
      </c>
      <c r="P151" s="640">
        <v>50.106796116504803</v>
      </c>
      <c r="Q151" s="639">
        <v>5.0074415375412604</v>
      </c>
      <c r="R151" s="642">
        <v>10.2936876593339</v>
      </c>
      <c r="T151" s="116"/>
      <c r="U151" s="55"/>
      <c r="V151" s="116"/>
      <c r="W151" s="55"/>
      <c r="X151" s="55"/>
      <c r="Y151" s="55"/>
      <c r="Z151" s="55"/>
      <c r="AA151" s="55"/>
      <c r="AB151" s="55"/>
      <c r="AC151" s="55"/>
      <c r="AD151" s="55"/>
      <c r="AE151" s="25"/>
      <c r="AG151" s="626"/>
      <c r="AH151" s="172"/>
      <c r="AI151" s="627"/>
      <c r="AJ151" s="627"/>
      <c r="AK151" s="627"/>
      <c r="AL151" s="627"/>
      <c r="AM151" s="627"/>
      <c r="AN151" s="627"/>
      <c r="AO151" s="627"/>
      <c r="AP151" s="627"/>
      <c r="AQ151" s="627"/>
    </row>
    <row r="152" spans="1:43" ht="11.25" customHeight="1" x14ac:dyDescent="0.2">
      <c r="A152" s="636" t="s">
        <v>4966</v>
      </c>
      <c r="B152" s="637">
        <v>139</v>
      </c>
      <c r="C152" s="638">
        <v>39.299999999999997</v>
      </c>
      <c r="D152" s="639">
        <v>92.51</v>
      </c>
      <c r="E152" s="639">
        <v>3.01</v>
      </c>
      <c r="F152" s="639">
        <v>6.19</v>
      </c>
      <c r="G152" s="640"/>
      <c r="H152" s="641">
        <v>288</v>
      </c>
      <c r="I152" s="638">
        <v>13.9</v>
      </c>
      <c r="J152" s="640">
        <v>83.57</v>
      </c>
      <c r="K152" s="639">
        <v>3.42</v>
      </c>
      <c r="L152" s="642">
        <v>9.39</v>
      </c>
      <c r="M152" s="643"/>
      <c r="N152" s="637">
        <v>383</v>
      </c>
      <c r="O152" s="638">
        <v>7.3</v>
      </c>
      <c r="P152" s="640">
        <v>56.84</v>
      </c>
      <c r="Q152" s="639">
        <v>3.93</v>
      </c>
      <c r="R152" s="642">
        <v>10.199999999999999</v>
      </c>
      <c r="T152" s="123"/>
      <c r="U152" s="55"/>
      <c r="V152" s="123"/>
      <c r="W152" s="55"/>
      <c r="X152" s="55"/>
      <c r="Y152" s="55"/>
      <c r="Z152" s="55"/>
      <c r="AA152" s="55"/>
      <c r="AB152" s="55"/>
      <c r="AC152" s="55"/>
      <c r="AD152" s="55"/>
      <c r="AE152" s="25"/>
      <c r="AG152" s="626"/>
      <c r="AH152" s="172"/>
      <c r="AI152" s="627"/>
      <c r="AJ152" s="627"/>
      <c r="AK152" s="627"/>
      <c r="AL152" s="627"/>
      <c r="AM152" s="627"/>
      <c r="AN152" s="627"/>
      <c r="AO152" s="627"/>
      <c r="AP152" s="627"/>
      <c r="AQ152" s="627"/>
    </row>
    <row r="153" spans="1:43" ht="11.25" customHeight="1" x14ac:dyDescent="0.2">
      <c r="A153" s="636" t="s">
        <v>4967</v>
      </c>
      <c r="B153" s="637">
        <v>137</v>
      </c>
      <c r="C153" s="638">
        <v>39.576642335766401</v>
      </c>
      <c r="D153" s="639">
        <v>97.696861313868595</v>
      </c>
      <c r="E153" s="639">
        <v>2.88369248921023</v>
      </c>
      <c r="F153" s="639">
        <v>5.9698322007344604</v>
      </c>
      <c r="G153" s="640"/>
      <c r="H153" s="641">
        <v>272</v>
      </c>
      <c r="I153" s="638">
        <v>14.080882352941201</v>
      </c>
      <c r="J153" s="640">
        <v>91.160073529411804</v>
      </c>
      <c r="K153" s="639">
        <v>3.1787080912360302</v>
      </c>
      <c r="L153" s="642">
        <v>9.3552247923203495</v>
      </c>
      <c r="M153" s="643"/>
      <c r="N153" s="637">
        <v>365</v>
      </c>
      <c r="O153" s="638">
        <v>7.3342465753424699</v>
      </c>
      <c r="P153" s="640">
        <v>60.1317808219178</v>
      </c>
      <c r="Q153" s="639">
        <v>3.6956957516953302</v>
      </c>
      <c r="R153" s="642">
        <v>10.3272485426256</v>
      </c>
      <c r="T153" s="123"/>
      <c r="U153" s="55"/>
      <c r="V153" s="123"/>
      <c r="W153" s="55"/>
      <c r="X153" s="55"/>
      <c r="Y153" s="55"/>
      <c r="Z153" s="55"/>
      <c r="AA153" s="55"/>
      <c r="AB153" s="55"/>
      <c r="AC153" s="55"/>
      <c r="AD153" s="55"/>
      <c r="AE153" s="25"/>
      <c r="AG153" s="626"/>
      <c r="AH153" s="172"/>
      <c r="AI153" s="627"/>
      <c r="AJ153" s="627"/>
      <c r="AK153" s="627"/>
      <c r="AL153" s="627"/>
      <c r="AM153" s="627"/>
      <c r="AN153" s="627"/>
      <c r="AO153" s="627"/>
      <c r="AP153" s="627"/>
      <c r="AQ153" s="627"/>
    </row>
    <row r="154" spans="1:43" ht="11.25" customHeight="1" x14ac:dyDescent="0.2">
      <c r="A154" s="636" t="s">
        <v>4968</v>
      </c>
      <c r="B154" s="637">
        <v>136</v>
      </c>
      <c r="C154" s="638">
        <v>39.713235294117602</v>
      </c>
      <c r="D154" s="639">
        <v>98.453749999999999</v>
      </c>
      <c r="E154" s="639">
        <v>2.8270911133041299</v>
      </c>
      <c r="F154" s="639">
        <v>5.9374124521184299</v>
      </c>
      <c r="G154" s="640"/>
      <c r="H154" s="641">
        <v>270</v>
      </c>
      <c r="I154" s="638">
        <v>14.107407407407401</v>
      </c>
      <c r="J154" s="640">
        <v>91.529259259259206</v>
      </c>
      <c r="K154" s="639">
        <v>3.11103066340665</v>
      </c>
      <c r="L154" s="642">
        <v>9.2733576894258505</v>
      </c>
      <c r="M154" s="643"/>
      <c r="N154" s="637">
        <v>359</v>
      </c>
      <c r="O154" s="638">
        <v>7.3565459610027899</v>
      </c>
      <c r="P154" s="640">
        <v>61.2928969359332</v>
      </c>
      <c r="Q154" s="639">
        <v>3.6396120451692999</v>
      </c>
      <c r="R154" s="642">
        <v>10.334964425874301</v>
      </c>
      <c r="T154" s="116"/>
      <c r="U154" s="55"/>
      <c r="V154" s="116"/>
      <c r="W154" s="55"/>
      <c r="X154" s="55"/>
      <c r="Y154" s="55"/>
      <c r="Z154" s="55"/>
      <c r="AA154" s="55"/>
      <c r="AB154" s="55"/>
      <c r="AC154" s="55"/>
      <c r="AD154" s="55"/>
      <c r="AE154" s="25"/>
      <c r="AG154" s="626"/>
      <c r="AH154" s="172"/>
      <c r="AI154" s="627"/>
      <c r="AJ154" s="627"/>
      <c r="AK154" s="627"/>
      <c r="AL154" s="627"/>
      <c r="AM154" s="627"/>
      <c r="AN154" s="627"/>
      <c r="AO154" s="627"/>
      <c r="AP154" s="627"/>
      <c r="AQ154" s="627"/>
    </row>
    <row r="155" spans="1:43" ht="11.25" customHeight="1" x14ac:dyDescent="0.2">
      <c r="A155" s="636" t="s">
        <v>4969</v>
      </c>
      <c r="B155" s="637">
        <v>136</v>
      </c>
      <c r="C155" s="638">
        <v>39.786764705882398</v>
      </c>
      <c r="D155" s="639">
        <v>103.357867647059</v>
      </c>
      <c r="E155" s="639">
        <v>2.8156932107407</v>
      </c>
      <c r="F155" s="639">
        <v>5.8495626148617204</v>
      </c>
      <c r="G155" s="640"/>
      <c r="H155" s="641">
        <v>271</v>
      </c>
      <c r="I155" s="638">
        <v>14.129151291512899</v>
      </c>
      <c r="J155" s="640">
        <v>94.840627306273007</v>
      </c>
      <c r="K155" s="639">
        <v>3.0647826900028101</v>
      </c>
      <c r="L155" s="642">
        <v>9.1647040333087997</v>
      </c>
      <c r="M155" s="643"/>
      <c r="N155" s="637">
        <v>350</v>
      </c>
      <c r="O155" s="638">
        <v>7.3657142857142901</v>
      </c>
      <c r="P155" s="640">
        <v>64.497</v>
      </c>
      <c r="Q155" s="639">
        <v>3.6295228829890198</v>
      </c>
      <c r="R155" s="642">
        <v>10.314084938501299</v>
      </c>
      <c r="T155" s="123"/>
      <c r="U155" s="55"/>
      <c r="V155" s="123"/>
      <c r="W155" s="55"/>
      <c r="X155" s="55"/>
      <c r="Y155" s="55"/>
      <c r="Z155" s="55"/>
      <c r="AA155" s="55"/>
      <c r="AB155" s="55"/>
      <c r="AC155" s="55"/>
      <c r="AD155" s="55"/>
      <c r="AE155" s="25"/>
      <c r="AG155" s="626"/>
      <c r="AH155" s="172"/>
      <c r="AI155" s="627"/>
      <c r="AJ155" s="627"/>
      <c r="AK155" s="627"/>
      <c r="AL155" s="627"/>
      <c r="AM155" s="627"/>
      <c r="AN155" s="627"/>
      <c r="AO155" s="627"/>
      <c r="AP155" s="627"/>
      <c r="AQ155" s="627"/>
    </row>
    <row r="156" spans="1:43" ht="11.25" customHeight="1" x14ac:dyDescent="0.2">
      <c r="A156" s="636" t="s">
        <v>4970</v>
      </c>
      <c r="B156" s="637">
        <v>136</v>
      </c>
      <c r="C156" s="638">
        <v>39.867647058823501</v>
      </c>
      <c r="D156" s="639">
        <v>106.40154411764701</v>
      </c>
      <c r="E156" s="639">
        <v>2.7492609920534101</v>
      </c>
      <c r="F156" s="639">
        <v>5.4978320303240897</v>
      </c>
      <c r="G156" s="640"/>
      <c r="H156" s="641">
        <v>273</v>
      </c>
      <c r="I156" s="638">
        <v>14.1355311355311</v>
      </c>
      <c r="J156" s="640">
        <v>98.2701831501832</v>
      </c>
      <c r="K156" s="639">
        <v>2.9974987895502898</v>
      </c>
      <c r="L156" s="642">
        <v>9.1044445290452192</v>
      </c>
      <c r="M156" s="643"/>
      <c r="N156" s="637">
        <v>349</v>
      </c>
      <c r="O156" s="638">
        <v>7.3553008595988496</v>
      </c>
      <c r="P156" s="640">
        <v>64.680687679083107</v>
      </c>
      <c r="Q156" s="639">
        <v>3.5878733213179399</v>
      </c>
      <c r="R156" s="642">
        <v>10.1878069294306</v>
      </c>
      <c r="T156" s="116"/>
      <c r="U156" s="55"/>
      <c r="V156" s="116"/>
      <c r="W156" s="55"/>
      <c r="X156" s="55"/>
      <c r="Y156" s="55"/>
      <c r="Z156" s="55"/>
      <c r="AA156" s="55"/>
      <c r="AB156" s="55"/>
      <c r="AC156" s="55"/>
      <c r="AD156" s="55"/>
      <c r="AE156" s="25"/>
      <c r="AG156" s="626"/>
      <c r="AH156" s="172"/>
      <c r="AI156" s="627"/>
      <c r="AJ156" s="627"/>
      <c r="AK156" s="627"/>
      <c r="AL156" s="627"/>
      <c r="AM156" s="627"/>
      <c r="AN156" s="627"/>
      <c r="AO156" s="627"/>
      <c r="AP156" s="627"/>
      <c r="AQ156" s="627"/>
    </row>
    <row r="157" spans="1:43" ht="11.25" customHeight="1" x14ac:dyDescent="0.2">
      <c r="A157" s="636" t="s">
        <v>4971</v>
      </c>
      <c r="B157" s="637">
        <v>138</v>
      </c>
      <c r="C157" s="638">
        <v>39.688405797101503</v>
      </c>
      <c r="D157" s="639">
        <v>102.87</v>
      </c>
      <c r="E157" s="639">
        <v>2.92843372746646</v>
      </c>
      <c r="F157" s="639">
        <v>5.4966686657625603</v>
      </c>
      <c r="G157" s="640"/>
      <c r="H157" s="641">
        <v>271</v>
      </c>
      <c r="I157" s="638">
        <v>14.0036900369004</v>
      </c>
      <c r="J157" s="640">
        <v>96.037675276752907</v>
      </c>
      <c r="K157" s="639">
        <v>3.11364454365141</v>
      </c>
      <c r="L157" s="642">
        <v>8.9788730861464803</v>
      </c>
      <c r="M157" s="643"/>
      <c r="N157" s="637">
        <v>337</v>
      </c>
      <c r="O157" s="638">
        <v>7.3501483679525199</v>
      </c>
      <c r="P157" s="640">
        <v>64.063887240356095</v>
      </c>
      <c r="Q157" s="639">
        <v>3.74369361094509</v>
      </c>
      <c r="R157" s="642">
        <v>10.123569611486699</v>
      </c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25"/>
      <c r="AG157" s="626"/>
      <c r="AH157" s="172"/>
      <c r="AI157" s="627"/>
      <c r="AJ157" s="627"/>
      <c r="AK157" s="627"/>
      <c r="AL157" s="627"/>
      <c r="AM157" s="627"/>
      <c r="AN157" s="627"/>
      <c r="AO157" s="627"/>
      <c r="AP157" s="627"/>
      <c r="AQ157" s="627"/>
    </row>
    <row r="158" spans="1:43" ht="11.25" customHeight="1" x14ac:dyDescent="0.2">
      <c r="A158" s="636" t="s">
        <v>4972</v>
      </c>
      <c r="B158" s="637">
        <v>139</v>
      </c>
      <c r="C158" s="638">
        <v>39.748201438848902</v>
      </c>
      <c r="D158" s="639">
        <v>99.561870503597206</v>
      </c>
      <c r="E158" s="639">
        <v>2.93954381716155</v>
      </c>
      <c r="F158" s="639">
        <v>5.3249791848327002</v>
      </c>
      <c r="G158" s="640"/>
      <c r="H158" s="641">
        <v>274</v>
      </c>
      <c r="I158" s="638">
        <v>14.007299270073</v>
      </c>
      <c r="J158" s="640">
        <v>96.8528832116789</v>
      </c>
      <c r="K158" s="639">
        <v>3.05024618580625</v>
      </c>
      <c r="L158" s="642">
        <v>8.8312211083694105</v>
      </c>
      <c r="M158" s="643"/>
      <c r="N158" s="637">
        <v>329</v>
      </c>
      <c r="O158" s="638">
        <v>7.3738601823708203</v>
      </c>
      <c r="P158" s="640">
        <v>63.626504559270501</v>
      </c>
      <c r="Q158" s="639">
        <v>3.54012897642298</v>
      </c>
      <c r="R158" s="642">
        <v>10.2619194292326</v>
      </c>
      <c r="T158" s="116"/>
      <c r="U158" s="55"/>
      <c r="V158" s="116"/>
      <c r="W158" s="55"/>
      <c r="X158" s="55"/>
      <c r="Y158" s="55"/>
      <c r="Z158" s="55"/>
      <c r="AA158" s="55"/>
      <c r="AB158" s="55"/>
      <c r="AC158" s="55"/>
      <c r="AD158" s="55"/>
      <c r="AE158" s="25"/>
      <c r="AG158" s="626"/>
      <c r="AH158" s="172"/>
      <c r="AI158" s="627"/>
      <c r="AJ158" s="627"/>
      <c r="AK158" s="627"/>
      <c r="AL158" s="627"/>
      <c r="AM158" s="627"/>
      <c r="AN158" s="627"/>
      <c r="AO158" s="627"/>
      <c r="AP158" s="627"/>
      <c r="AQ158" s="627"/>
    </row>
    <row r="159" spans="1:43" ht="11.25" customHeight="1" x14ac:dyDescent="0.2">
      <c r="A159" s="636" t="s">
        <v>4973</v>
      </c>
      <c r="B159" s="637">
        <v>138</v>
      </c>
      <c r="C159" s="638">
        <v>39.971014492753604</v>
      </c>
      <c r="D159" s="639">
        <v>109.404420289855</v>
      </c>
      <c r="E159" s="639">
        <v>2.6576718412550702</v>
      </c>
      <c r="F159" s="639">
        <v>5.5121928155969799</v>
      </c>
      <c r="G159" s="640"/>
      <c r="H159" s="641">
        <v>279</v>
      </c>
      <c r="I159" s="638">
        <v>13.9677419354839</v>
      </c>
      <c r="J159" s="640">
        <v>106.08770609318999</v>
      </c>
      <c r="K159" s="639">
        <v>2.7421892007625699</v>
      </c>
      <c r="L159" s="642">
        <v>8.6369218758858004</v>
      </c>
      <c r="M159" s="643"/>
      <c r="N159" s="637">
        <v>308</v>
      </c>
      <c r="O159" s="638">
        <v>7.3474025974026</v>
      </c>
      <c r="P159" s="640">
        <v>70.509318181818102</v>
      </c>
      <c r="Q159" s="639">
        <v>3.1440288881309599</v>
      </c>
      <c r="R159" s="642">
        <v>10.391072492979699</v>
      </c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25"/>
      <c r="AG159" s="626"/>
      <c r="AH159" s="172"/>
      <c r="AI159" s="627"/>
      <c r="AJ159" s="627"/>
      <c r="AK159" s="627"/>
      <c r="AL159" s="627"/>
      <c r="AM159" s="627"/>
      <c r="AN159" s="627"/>
      <c r="AO159" s="627"/>
      <c r="AP159" s="627"/>
      <c r="AQ159" s="627"/>
    </row>
    <row r="160" spans="1:43" ht="11.25" customHeight="1" x14ac:dyDescent="0.2">
      <c r="A160" s="636" t="s">
        <v>4974</v>
      </c>
      <c r="B160" s="637">
        <v>140</v>
      </c>
      <c r="C160" s="638">
        <v>39.964285714285701</v>
      </c>
      <c r="D160" s="639">
        <v>109.772428571429</v>
      </c>
      <c r="E160" s="639">
        <v>2.6329332862621899</v>
      </c>
      <c r="F160" s="639">
        <v>5.4908479984814296</v>
      </c>
      <c r="G160" s="640"/>
      <c r="H160" s="641">
        <v>307</v>
      </c>
      <c r="I160" s="638">
        <v>13.7459283387622</v>
      </c>
      <c r="J160" s="640">
        <v>105.19013029316</v>
      </c>
      <c r="K160" s="639">
        <v>2.81607890947115</v>
      </c>
      <c r="L160" s="642">
        <v>8.89304630888258</v>
      </c>
      <c r="M160" s="643"/>
      <c r="N160" s="637">
        <v>282</v>
      </c>
      <c r="O160" s="638">
        <v>7.3510638297872299</v>
      </c>
      <c r="P160" s="640">
        <v>76.688014184397204</v>
      </c>
      <c r="Q160" s="639">
        <v>2.9373733478355701</v>
      </c>
      <c r="R160" s="642">
        <v>10.204688034060601</v>
      </c>
      <c r="T160" s="123"/>
      <c r="U160" s="55"/>
      <c r="V160" s="123"/>
      <c r="W160" s="55"/>
      <c r="X160" s="55"/>
      <c r="Y160" s="55"/>
      <c r="Z160" s="55"/>
      <c r="AA160" s="55"/>
      <c r="AB160" s="55"/>
      <c r="AC160" s="55"/>
      <c r="AD160" s="55"/>
      <c r="AE160" s="25"/>
      <c r="AG160" s="626"/>
      <c r="AH160" s="172"/>
      <c r="AI160" s="627"/>
      <c r="AJ160" s="627"/>
      <c r="AK160" s="627"/>
      <c r="AL160" s="627"/>
      <c r="AM160" s="627"/>
      <c r="AN160" s="627"/>
      <c r="AO160" s="627"/>
      <c r="AP160" s="627"/>
      <c r="AQ160" s="627"/>
    </row>
    <row r="161" spans="1:43" ht="11.25" customHeight="1" x14ac:dyDescent="0.2">
      <c r="A161" s="628" t="s">
        <v>4975</v>
      </c>
      <c r="B161" s="629">
        <v>142</v>
      </c>
      <c r="C161" s="630">
        <v>39.866197183098599</v>
      </c>
      <c r="D161" s="631">
        <v>106.15056338028199</v>
      </c>
      <c r="E161" s="631">
        <v>2.6666459792672699</v>
      </c>
      <c r="F161" s="631">
        <v>5.4383763128093401</v>
      </c>
      <c r="G161" s="632"/>
      <c r="H161" s="633">
        <v>313</v>
      </c>
      <c r="I161" s="630">
        <v>13.6357827476038</v>
      </c>
      <c r="J161" s="632">
        <v>102.701597444089</v>
      </c>
      <c r="K161" s="631">
        <v>2.7690392351050401</v>
      </c>
      <c r="L161" s="634">
        <v>8.8845714850002508</v>
      </c>
      <c r="M161" s="635"/>
      <c r="N161" s="629">
        <v>280</v>
      </c>
      <c r="O161" s="630">
        <v>7.3357142857142899</v>
      </c>
      <c r="P161" s="632">
        <v>79.250750000000096</v>
      </c>
      <c r="Q161" s="631">
        <v>2.92372799344745</v>
      </c>
      <c r="R161" s="634">
        <v>9.9811819824132595</v>
      </c>
      <c r="T161" s="116"/>
      <c r="U161" s="55"/>
      <c r="V161" s="116"/>
      <c r="W161" s="55"/>
      <c r="X161" s="55"/>
      <c r="Y161" s="55"/>
      <c r="Z161" s="55"/>
      <c r="AA161" s="55"/>
      <c r="AB161" s="55"/>
      <c r="AC161" s="55"/>
      <c r="AD161" s="55"/>
      <c r="AE161" s="25"/>
      <c r="AG161" s="626"/>
      <c r="AH161" s="172"/>
      <c r="AI161" s="627"/>
      <c r="AJ161" s="627"/>
      <c r="AK161" s="627"/>
      <c r="AL161" s="627"/>
      <c r="AM161" s="627"/>
      <c r="AN161" s="627"/>
      <c r="AO161" s="627"/>
      <c r="AP161" s="627"/>
      <c r="AQ161" s="627"/>
    </row>
    <row r="162" spans="1:43" ht="11.25" customHeight="1" x14ac:dyDescent="0.2">
      <c r="A162" s="628" t="s">
        <v>4976</v>
      </c>
      <c r="B162" s="629">
        <v>142</v>
      </c>
      <c r="C162" s="630">
        <v>39.992957746478901</v>
      </c>
      <c r="D162" s="631">
        <v>108.764929577465</v>
      </c>
      <c r="E162" s="631">
        <v>2.5409658791155398</v>
      </c>
      <c r="F162" s="631">
        <v>5.2998763764297001</v>
      </c>
      <c r="G162" s="632"/>
      <c r="H162" s="633">
        <v>322</v>
      </c>
      <c r="I162" s="630">
        <v>13.670807453416099</v>
      </c>
      <c r="J162" s="632">
        <v>105.96621118012401</v>
      </c>
      <c r="K162" s="631">
        <v>2.68342568352897</v>
      </c>
      <c r="L162" s="634">
        <v>7.5904981155637197</v>
      </c>
      <c r="M162" s="635"/>
      <c r="N162" s="629">
        <v>280</v>
      </c>
      <c r="O162" s="630">
        <v>7.3428571428571399</v>
      </c>
      <c r="P162" s="632">
        <v>83.098392857142898</v>
      </c>
      <c r="Q162" s="631">
        <v>2.72338601958791</v>
      </c>
      <c r="R162" s="634">
        <v>10.2433290357439</v>
      </c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25"/>
      <c r="AG162" s="626"/>
      <c r="AH162" s="172"/>
      <c r="AI162" s="627"/>
      <c r="AJ162" s="627"/>
      <c r="AK162" s="627"/>
      <c r="AL162" s="627"/>
      <c r="AM162" s="627"/>
      <c r="AN162" s="627"/>
      <c r="AO162" s="627"/>
      <c r="AP162" s="627"/>
      <c r="AQ162" s="627"/>
    </row>
    <row r="163" spans="1:43" ht="11.25" customHeight="1" x14ac:dyDescent="0.2">
      <c r="A163" s="628" t="s">
        <v>4977</v>
      </c>
      <c r="B163" s="629">
        <v>141</v>
      </c>
      <c r="C163" s="630">
        <v>40.007092198581603</v>
      </c>
      <c r="D163" s="631">
        <v>115.61092198581601</v>
      </c>
      <c r="E163" s="631">
        <v>2.3725684659397399</v>
      </c>
      <c r="F163" s="631">
        <v>5.2888295001204604</v>
      </c>
      <c r="G163" s="632"/>
      <c r="H163" s="633">
        <v>326</v>
      </c>
      <c r="I163" s="630">
        <v>13.6472392638037</v>
      </c>
      <c r="J163" s="632">
        <v>112.555521472393</v>
      </c>
      <c r="K163" s="631">
        <v>2.5437385597365201</v>
      </c>
      <c r="L163" s="634">
        <v>7.6479243096699197</v>
      </c>
      <c r="M163" s="635"/>
      <c r="N163" s="629">
        <v>278</v>
      </c>
      <c r="O163" s="630">
        <v>7.3417266187050396</v>
      </c>
      <c r="P163" s="632">
        <v>86.544280575539602</v>
      </c>
      <c r="Q163" s="631">
        <v>2.5710911345245799</v>
      </c>
      <c r="R163" s="634">
        <v>10.1393789911262</v>
      </c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25"/>
      <c r="AG163" s="626"/>
      <c r="AH163" s="172"/>
      <c r="AI163" s="627"/>
      <c r="AJ163" s="627"/>
      <c r="AK163" s="627"/>
      <c r="AL163" s="627"/>
      <c r="AM163" s="627"/>
      <c r="AN163" s="627"/>
      <c r="AO163" s="627"/>
      <c r="AP163" s="627"/>
      <c r="AQ163" s="627"/>
    </row>
    <row r="164" spans="1:43" ht="11.25" customHeight="1" x14ac:dyDescent="0.2">
      <c r="A164" s="628" t="s">
        <v>4978</v>
      </c>
      <c r="B164" s="629">
        <v>141</v>
      </c>
      <c r="C164" s="630">
        <v>40.078014184397198</v>
      </c>
      <c r="D164" s="631">
        <v>117.19929078014199</v>
      </c>
      <c r="E164" s="631">
        <v>2.3112775763373201</v>
      </c>
      <c r="F164" s="631">
        <v>5.2784629754432002</v>
      </c>
      <c r="G164" s="632"/>
      <c r="H164" s="633">
        <v>331</v>
      </c>
      <c r="I164" s="630">
        <v>13.6646525679758</v>
      </c>
      <c r="J164" s="632">
        <v>117.054924471299</v>
      </c>
      <c r="K164" s="631">
        <v>2.4635984303123499</v>
      </c>
      <c r="L164" s="634">
        <v>7.8289144016030603</v>
      </c>
      <c r="M164" s="635"/>
      <c r="N164" s="629">
        <v>281</v>
      </c>
      <c r="O164" s="630">
        <v>7.3345195729537398</v>
      </c>
      <c r="P164" s="632">
        <v>87.778434163701107</v>
      </c>
      <c r="Q164" s="631">
        <v>2.5049804918516498</v>
      </c>
      <c r="R164" s="634">
        <v>10.2472148992822</v>
      </c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25"/>
      <c r="AG164" s="626"/>
      <c r="AH164" s="172"/>
      <c r="AI164" s="627"/>
      <c r="AJ164" s="627"/>
      <c r="AK164" s="627"/>
      <c r="AL164" s="627"/>
      <c r="AM164" s="627"/>
      <c r="AN164" s="627"/>
      <c r="AO164" s="627"/>
      <c r="AP164" s="627"/>
      <c r="AQ164" s="627"/>
    </row>
    <row r="165" spans="1:43" ht="11.25" customHeight="1" x14ac:dyDescent="0.2">
      <c r="A165" s="628" t="s">
        <v>4979</v>
      </c>
      <c r="B165" s="629">
        <v>142</v>
      </c>
      <c r="C165" s="630">
        <v>40.0704225352113</v>
      </c>
      <c r="D165" s="631">
        <v>118.85718309859099</v>
      </c>
      <c r="E165" s="631">
        <v>2.2906135387154798</v>
      </c>
      <c r="F165" s="631">
        <v>5.3652312733562599</v>
      </c>
      <c r="G165" s="632"/>
      <c r="H165" s="633">
        <v>334</v>
      </c>
      <c r="I165" s="630">
        <v>13.6467065868263</v>
      </c>
      <c r="J165" s="632">
        <v>117.56329341317399</v>
      </c>
      <c r="K165" s="631">
        <v>2.4299104565618901</v>
      </c>
      <c r="L165" s="634">
        <v>7.9119961344227798</v>
      </c>
      <c r="M165" s="635"/>
      <c r="N165" s="629">
        <v>280</v>
      </c>
      <c r="O165" s="630">
        <v>7.3214285714285703</v>
      </c>
      <c r="P165" s="632">
        <v>89.608214285714297</v>
      </c>
      <c r="Q165" s="631">
        <v>2.4681076204318102</v>
      </c>
      <c r="R165" s="634">
        <v>10.5860565978724</v>
      </c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25"/>
      <c r="AG165" s="626"/>
      <c r="AH165" s="172"/>
      <c r="AI165" s="627"/>
      <c r="AJ165" s="627"/>
      <c r="AK165" s="627"/>
      <c r="AL165" s="627"/>
      <c r="AM165" s="627"/>
      <c r="AN165" s="627"/>
      <c r="AO165" s="627"/>
      <c r="AP165" s="627"/>
      <c r="AQ165" s="627"/>
    </row>
    <row r="166" spans="1:43" ht="11.25" customHeight="1" x14ac:dyDescent="0.2">
      <c r="A166" s="628" t="s">
        <v>4980</v>
      </c>
      <c r="B166" s="629">
        <v>142</v>
      </c>
      <c r="C166" s="630">
        <v>40.119718309859202</v>
      </c>
      <c r="D166" s="631">
        <v>117.29690140845101</v>
      </c>
      <c r="E166" s="631">
        <v>2.3504139922745702</v>
      </c>
      <c r="F166" s="631">
        <v>5.5164716180759497</v>
      </c>
      <c r="G166" s="632"/>
      <c r="H166" s="633">
        <v>335</v>
      </c>
      <c r="I166" s="630">
        <v>13.6298507462687</v>
      </c>
      <c r="J166" s="632">
        <v>116.488746268657</v>
      </c>
      <c r="K166" s="631">
        <v>2.4599453830856501</v>
      </c>
      <c r="L166" s="634">
        <v>7.90891247642596</v>
      </c>
      <c r="M166" s="635"/>
      <c r="N166" s="629">
        <v>280</v>
      </c>
      <c r="O166" s="630">
        <v>7.3</v>
      </c>
      <c r="P166" s="632">
        <v>89.699535714285801</v>
      </c>
      <c r="Q166" s="631">
        <v>2.5319944649442201</v>
      </c>
      <c r="R166" s="634">
        <v>10.903099014221899</v>
      </c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25"/>
      <c r="AG166" s="626"/>
      <c r="AH166" s="172"/>
      <c r="AI166" s="627"/>
      <c r="AJ166" s="627"/>
      <c r="AK166" s="627"/>
      <c r="AL166" s="627"/>
      <c r="AM166" s="627"/>
      <c r="AN166" s="627"/>
      <c r="AO166" s="627"/>
      <c r="AP166" s="627"/>
      <c r="AQ166" s="627"/>
    </row>
    <row r="167" spans="1:43" ht="11.25" customHeight="1" x14ac:dyDescent="0.2">
      <c r="A167" s="628" t="s">
        <v>4981</v>
      </c>
      <c r="B167" s="629">
        <v>142</v>
      </c>
      <c r="C167" s="630">
        <v>40.190140845070403</v>
      </c>
      <c r="D167" s="631">
        <v>120.08485915493</v>
      </c>
      <c r="E167" s="631">
        <v>2.3696317293394</v>
      </c>
      <c r="F167" s="631">
        <v>5.8092429207774501</v>
      </c>
      <c r="G167" s="632"/>
      <c r="H167" s="633">
        <v>337</v>
      </c>
      <c r="I167" s="630">
        <v>13.652818991097901</v>
      </c>
      <c r="J167" s="632">
        <v>117.148545994065</v>
      </c>
      <c r="K167" s="631">
        <v>2.48241105651182</v>
      </c>
      <c r="L167" s="634">
        <v>8.1750940405813992</v>
      </c>
      <c r="M167" s="635"/>
      <c r="N167" s="629">
        <v>278</v>
      </c>
      <c r="O167" s="630">
        <v>7.3129496402877701</v>
      </c>
      <c r="P167" s="632">
        <v>91.728992805755496</v>
      </c>
      <c r="Q167" s="631">
        <v>2.5239540576567099</v>
      </c>
      <c r="R167" s="634">
        <v>11.5318307267839</v>
      </c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25"/>
      <c r="AG167" s="626"/>
      <c r="AH167" s="172"/>
      <c r="AI167" s="627"/>
      <c r="AJ167" s="627"/>
      <c r="AK167" s="627"/>
      <c r="AL167" s="627"/>
      <c r="AM167" s="627"/>
      <c r="AN167" s="627"/>
      <c r="AO167" s="627"/>
      <c r="AP167" s="627"/>
      <c r="AQ167" s="627"/>
    </row>
    <row r="168" spans="1:43" ht="11.25" customHeight="1" x14ac:dyDescent="0.2">
      <c r="A168" s="628" t="s">
        <v>4982</v>
      </c>
      <c r="B168" s="629">
        <v>142</v>
      </c>
      <c r="C168" s="630">
        <v>40.253521126760603</v>
      </c>
      <c r="D168" s="631">
        <v>121.397323943662</v>
      </c>
      <c r="E168" s="631">
        <v>2.36035788009979</v>
      </c>
      <c r="F168" s="631">
        <v>6.0440844899904898</v>
      </c>
      <c r="G168" s="632"/>
      <c r="H168" s="633">
        <v>343</v>
      </c>
      <c r="I168" s="630">
        <v>13.6472303206997</v>
      </c>
      <c r="J168" s="632">
        <v>119.27763848396501</v>
      </c>
      <c r="K168" s="631">
        <v>2.45690698896966</v>
      </c>
      <c r="L168" s="634">
        <v>8.2982379197921805</v>
      </c>
      <c r="M168" s="635"/>
      <c r="N168" s="629">
        <v>274</v>
      </c>
      <c r="O168" s="630">
        <v>7.2919708029197103</v>
      </c>
      <c r="P168" s="632">
        <v>93.360218978102296</v>
      </c>
      <c r="Q168" s="631">
        <v>2.4814799710159399</v>
      </c>
      <c r="R168" s="634">
        <v>11.7417059275346</v>
      </c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25"/>
      <c r="AG168" s="626"/>
      <c r="AH168" s="172"/>
      <c r="AI168" s="627"/>
      <c r="AJ168" s="627"/>
      <c r="AK168" s="627"/>
      <c r="AL168" s="627"/>
      <c r="AM168" s="627"/>
      <c r="AN168" s="627"/>
      <c r="AO168" s="627"/>
      <c r="AP168" s="627"/>
      <c r="AQ168" s="627"/>
    </row>
    <row r="169" spans="1:43" ht="11.25" customHeight="1" x14ac:dyDescent="0.2">
      <c r="A169" s="628" t="s">
        <v>4983</v>
      </c>
      <c r="B169" s="629">
        <v>140</v>
      </c>
      <c r="C169" s="630">
        <v>40.278571428571396</v>
      </c>
      <c r="D169" s="631">
        <v>116.58978571428599</v>
      </c>
      <c r="E169" s="631">
        <v>2.4173517104177602</v>
      </c>
      <c r="F169" s="631">
        <v>6.1743810131696399</v>
      </c>
      <c r="G169" s="632"/>
      <c r="H169" s="633">
        <v>333</v>
      </c>
      <c r="I169" s="630">
        <v>13.6996996996997</v>
      </c>
      <c r="J169" s="632">
        <v>115.67348348348401</v>
      </c>
      <c r="K169" s="631">
        <v>2.5353400391986098</v>
      </c>
      <c r="L169" s="634">
        <v>8.3662827434678206</v>
      </c>
      <c r="M169" s="635"/>
      <c r="N169" s="629">
        <v>267</v>
      </c>
      <c r="O169" s="630">
        <v>7.2883895131086103</v>
      </c>
      <c r="P169" s="632">
        <v>88.0713108614232</v>
      </c>
      <c r="Q169" s="631">
        <v>2.5506257167705502</v>
      </c>
      <c r="R169" s="634">
        <v>11.656671113755699</v>
      </c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25"/>
      <c r="AG169" s="626"/>
      <c r="AH169" s="172"/>
      <c r="AI169" s="627"/>
      <c r="AJ169" s="627"/>
      <c r="AK169" s="627"/>
      <c r="AL169" s="627"/>
      <c r="AM169" s="627"/>
      <c r="AN169" s="627"/>
      <c r="AO169" s="627"/>
      <c r="AP169" s="627"/>
      <c r="AQ169" s="627"/>
    </row>
    <row r="170" spans="1:43" ht="11.25" customHeight="1" x14ac:dyDescent="0.2">
      <c r="A170" s="628" t="s">
        <v>4984</v>
      </c>
      <c r="B170" s="629">
        <v>140</v>
      </c>
      <c r="C170" s="630">
        <v>40.3857142857143</v>
      </c>
      <c r="D170" s="631">
        <v>123.813357142857</v>
      </c>
      <c r="E170" s="631">
        <v>2.3391349174162301</v>
      </c>
      <c r="F170" s="631">
        <v>6.2627051459520597</v>
      </c>
      <c r="G170" s="632"/>
      <c r="H170" s="633">
        <v>333</v>
      </c>
      <c r="I170" s="630">
        <v>13.6756756756757</v>
      </c>
      <c r="J170" s="632">
        <v>123.337387387387</v>
      </c>
      <c r="K170" s="631">
        <v>2.4319086760600102</v>
      </c>
      <c r="L170" s="634">
        <v>8.5560001497334692</v>
      </c>
      <c r="M170" s="635"/>
      <c r="N170" s="629">
        <v>252</v>
      </c>
      <c r="O170" s="630">
        <v>7.2579365079365097</v>
      </c>
      <c r="P170" s="632">
        <v>94.087579365079407</v>
      </c>
      <c r="Q170" s="631">
        <v>2.41752776572757</v>
      </c>
      <c r="R170" s="634">
        <v>12.2012219657876</v>
      </c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25"/>
      <c r="AG170" s="626"/>
      <c r="AH170" s="172"/>
      <c r="AI170" s="627"/>
      <c r="AJ170" s="627"/>
      <c r="AK170" s="627"/>
      <c r="AL170" s="627"/>
      <c r="AM170" s="627"/>
      <c r="AN170" s="627"/>
      <c r="AO170" s="627"/>
      <c r="AP170" s="627"/>
      <c r="AQ170" s="627"/>
    </row>
    <row r="171" spans="1:43" ht="11.25" customHeight="1" x14ac:dyDescent="0.2">
      <c r="A171" s="628" t="s">
        <v>4985</v>
      </c>
      <c r="B171" s="629">
        <v>139</v>
      </c>
      <c r="C171" s="630">
        <v>40.489208633093497</v>
      </c>
      <c r="D171" s="631">
        <v>122.679352517986</v>
      </c>
      <c r="E171" s="631">
        <v>2.3990615001804301</v>
      </c>
      <c r="F171" s="631">
        <v>6.44655747226569</v>
      </c>
      <c r="G171" s="632"/>
      <c r="H171" s="633">
        <v>334</v>
      </c>
      <c r="I171" s="630">
        <v>13.727544910179599</v>
      </c>
      <c r="J171" s="632">
        <v>121.55541916167699</v>
      </c>
      <c r="K171" s="631">
        <v>2.4937541871549098</v>
      </c>
      <c r="L171" s="634">
        <v>8.7668239284197202</v>
      </c>
      <c r="M171" s="635"/>
      <c r="N171" s="629">
        <v>233</v>
      </c>
      <c r="O171" s="630">
        <v>7.2618025751072999</v>
      </c>
      <c r="P171" s="632">
        <v>93.701587982832606</v>
      </c>
      <c r="Q171" s="631">
        <v>2.3941746985140901</v>
      </c>
      <c r="R171" s="634">
        <v>12.4575354403371</v>
      </c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25"/>
      <c r="AG171" s="626"/>
      <c r="AH171" s="172"/>
      <c r="AI171" s="627"/>
      <c r="AJ171" s="627"/>
      <c r="AK171" s="627"/>
      <c r="AL171" s="627"/>
      <c r="AM171" s="627"/>
      <c r="AN171" s="627"/>
      <c r="AO171" s="627"/>
      <c r="AP171" s="627"/>
      <c r="AQ171" s="627"/>
    </row>
    <row r="172" spans="1:43" ht="11.25" customHeight="1" x14ac:dyDescent="0.2">
      <c r="A172" s="628" t="s">
        <v>4986</v>
      </c>
      <c r="B172" s="629">
        <v>141</v>
      </c>
      <c r="C172" s="630">
        <v>40.340425531914903</v>
      </c>
      <c r="D172" s="631">
        <v>129.22609929078001</v>
      </c>
      <c r="E172" s="631">
        <v>2.2612034397526202</v>
      </c>
      <c r="F172" s="631">
        <v>6.6236143926343098</v>
      </c>
      <c r="G172" s="632"/>
      <c r="H172" s="633">
        <v>333</v>
      </c>
      <c r="I172" s="630">
        <v>13.7417417417417</v>
      </c>
      <c r="J172" s="632">
        <v>129.73021021021</v>
      </c>
      <c r="K172" s="631">
        <v>2.37669300373534</v>
      </c>
      <c r="L172" s="634">
        <v>9.1054377512049793</v>
      </c>
      <c r="M172" s="635"/>
      <c r="N172" s="629">
        <v>226</v>
      </c>
      <c r="O172" s="630">
        <v>7.2964601769911503</v>
      </c>
      <c r="P172" s="632">
        <v>98.430309734513202</v>
      </c>
      <c r="Q172" s="631">
        <v>2.30439679341749</v>
      </c>
      <c r="R172" s="634">
        <v>12.6105937416262</v>
      </c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25"/>
      <c r="AG172" s="626"/>
      <c r="AH172" s="172"/>
      <c r="AI172" s="627"/>
      <c r="AJ172" s="627"/>
      <c r="AK172" s="627"/>
      <c r="AL172" s="627"/>
      <c r="AM172" s="627"/>
      <c r="AN172" s="627"/>
      <c r="AO172" s="627"/>
      <c r="AP172" s="627"/>
      <c r="AQ172" s="627"/>
    </row>
    <row r="173" spans="1:43" ht="11.25" customHeight="1" x14ac:dyDescent="0.2">
      <c r="A173" s="636" t="s">
        <v>4987</v>
      </c>
      <c r="B173" s="637">
        <v>142</v>
      </c>
      <c r="C173" s="638">
        <v>40.330985915493002</v>
      </c>
      <c r="D173" s="639">
        <v>121.05161971830999</v>
      </c>
      <c r="E173" s="639">
        <v>2.3687588172876</v>
      </c>
      <c r="F173" s="639">
        <v>6.7637952396762602</v>
      </c>
      <c r="G173" s="640"/>
      <c r="H173" s="641">
        <v>340</v>
      </c>
      <c r="I173" s="638">
        <v>13.702941176470601</v>
      </c>
      <c r="J173" s="640">
        <v>120.063029411765</v>
      </c>
      <c r="K173" s="639">
        <v>2.4560797482310299</v>
      </c>
      <c r="L173" s="642">
        <v>9.4064959146915506</v>
      </c>
      <c r="M173" s="643"/>
      <c r="N173" s="637">
        <v>220</v>
      </c>
      <c r="O173" s="638">
        <v>7.3</v>
      </c>
      <c r="P173" s="640">
        <v>92.198454545454496</v>
      </c>
      <c r="Q173" s="639">
        <v>2.3248489890550998</v>
      </c>
      <c r="R173" s="642">
        <v>13.359162734281799</v>
      </c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25"/>
      <c r="AG173" s="626"/>
      <c r="AH173" s="172"/>
      <c r="AI173" s="627"/>
      <c r="AJ173" s="627"/>
      <c r="AK173" s="627"/>
      <c r="AL173" s="627"/>
      <c r="AM173" s="627"/>
      <c r="AN173" s="627"/>
      <c r="AO173" s="627"/>
      <c r="AP173" s="627"/>
      <c r="AQ173" s="627"/>
    </row>
    <row r="174" spans="1:43" ht="11.25" customHeight="1" x14ac:dyDescent="0.2">
      <c r="A174" s="636" t="s">
        <v>4988</v>
      </c>
      <c r="B174" s="637">
        <v>142</v>
      </c>
      <c r="C174" s="638">
        <v>40.471830985915503</v>
      </c>
      <c r="D174" s="639">
        <v>118.22647887324</v>
      </c>
      <c r="E174" s="639">
        <v>2.4254385198483801</v>
      </c>
      <c r="F174" s="639">
        <v>6.7029827647926599</v>
      </c>
      <c r="G174" s="640"/>
      <c r="H174" s="641">
        <v>353</v>
      </c>
      <c r="I174" s="638">
        <v>13.7110481586402</v>
      </c>
      <c r="J174" s="640">
        <v>117.61821529745001</v>
      </c>
      <c r="K174" s="639">
        <v>2.4924792102841899</v>
      </c>
      <c r="L174" s="642">
        <v>9.7306956626113905</v>
      </c>
      <c r="M174" s="643"/>
      <c r="N174" s="637">
        <v>217</v>
      </c>
      <c r="O174" s="638">
        <v>7.2626728110599101</v>
      </c>
      <c r="P174" s="640">
        <v>96.025529953917101</v>
      </c>
      <c r="Q174" s="639">
        <v>2.39571993971825</v>
      </c>
      <c r="R174" s="642">
        <v>13.0222502700682</v>
      </c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25"/>
      <c r="AG174" s="626"/>
      <c r="AH174" s="172"/>
      <c r="AI174" s="627"/>
      <c r="AJ174" s="627"/>
      <c r="AK174" s="627"/>
      <c r="AL174" s="627"/>
      <c r="AM174" s="627"/>
      <c r="AN174" s="627"/>
      <c r="AO174" s="627"/>
      <c r="AP174" s="627"/>
      <c r="AQ174" s="627"/>
    </row>
    <row r="175" spans="1:43" ht="11.25" customHeight="1" x14ac:dyDescent="0.2">
      <c r="A175" s="636" t="s">
        <v>4989</v>
      </c>
      <c r="B175" s="637">
        <v>143</v>
      </c>
      <c r="C175" s="638">
        <v>40.552447552447603</v>
      </c>
      <c r="D175" s="639">
        <v>121.02034965035</v>
      </c>
      <c r="E175" s="639">
        <v>2.4014884259459599</v>
      </c>
      <c r="F175" s="639">
        <v>6.6227954350959903</v>
      </c>
      <c r="G175" s="640"/>
      <c r="H175" s="641">
        <v>356</v>
      </c>
      <c r="I175" s="638">
        <v>13.730337078651701</v>
      </c>
      <c r="J175" s="640">
        <v>120.876629213483</v>
      </c>
      <c r="K175" s="639">
        <v>2.4619586077528202</v>
      </c>
      <c r="L175" s="642">
        <v>9.6697297396379298</v>
      </c>
      <c r="M175" s="643"/>
      <c r="N175" s="637">
        <v>223</v>
      </c>
      <c r="O175" s="638">
        <v>7.2466367713004498</v>
      </c>
      <c r="P175" s="640">
        <v>94.3256053811659</v>
      </c>
      <c r="Q175" s="639">
        <v>2.44198541947824</v>
      </c>
      <c r="R175" s="642">
        <v>13.066431057465101</v>
      </c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25"/>
      <c r="AG175" s="626"/>
      <c r="AH175" s="172"/>
      <c r="AI175" s="627"/>
      <c r="AJ175" s="627"/>
      <c r="AK175" s="627"/>
      <c r="AL175" s="627"/>
      <c r="AM175" s="627"/>
      <c r="AN175" s="627"/>
      <c r="AO175" s="627"/>
      <c r="AP175" s="627"/>
      <c r="AQ175" s="627"/>
    </row>
    <row r="176" spans="1:43" ht="11.25" customHeight="1" x14ac:dyDescent="0.2">
      <c r="A176" s="636" t="s">
        <v>4990</v>
      </c>
      <c r="B176" s="637">
        <v>142</v>
      </c>
      <c r="C176" s="638">
        <v>40.697183098591601</v>
      </c>
      <c r="D176" s="639">
        <v>116.791126760563</v>
      </c>
      <c r="E176" s="639">
        <v>2.5023425770827799</v>
      </c>
      <c r="F176" s="639">
        <v>6.8204706927881702</v>
      </c>
      <c r="G176" s="640"/>
      <c r="H176" s="641">
        <v>364</v>
      </c>
      <c r="I176" s="638">
        <v>13.711538461538501</v>
      </c>
      <c r="J176" s="640">
        <v>112.786181318681</v>
      </c>
      <c r="K176" s="639">
        <v>2.6198090233394402</v>
      </c>
      <c r="L176" s="642">
        <v>9.7303511824255402</v>
      </c>
      <c r="M176" s="643"/>
      <c r="N176" s="637">
        <v>218</v>
      </c>
      <c r="O176" s="638">
        <v>7.1467889908256899</v>
      </c>
      <c r="P176" s="640">
        <v>87.145963302752193</v>
      </c>
      <c r="Q176" s="639">
        <v>2.6439931927981202</v>
      </c>
      <c r="R176" s="642">
        <v>13.521528031169</v>
      </c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25"/>
      <c r="AG176" s="626"/>
      <c r="AH176" s="172"/>
      <c r="AI176" s="627"/>
      <c r="AJ176" s="627"/>
      <c r="AK176" s="627"/>
      <c r="AL176" s="627"/>
      <c r="AM176" s="627"/>
      <c r="AN176" s="627"/>
      <c r="AO176" s="627"/>
      <c r="AP176" s="627"/>
      <c r="AQ176" s="627"/>
    </row>
    <row r="177" spans="1:43" ht="11.25" customHeight="1" x14ac:dyDescent="0.2">
      <c r="A177" s="636" t="s">
        <v>4991</v>
      </c>
      <c r="B177" s="637">
        <v>143</v>
      </c>
      <c r="C177" s="638">
        <v>40.685314685314701</v>
      </c>
      <c r="D177" s="639">
        <v>116.28</v>
      </c>
      <c r="E177" s="639">
        <v>2.4684337602681601</v>
      </c>
      <c r="F177" s="639">
        <v>6.8225890851304003</v>
      </c>
      <c r="G177" s="640"/>
      <c r="H177" s="641">
        <v>366</v>
      </c>
      <c r="I177" s="638">
        <v>13.707650273224001</v>
      </c>
      <c r="J177" s="640">
        <v>113.88653005464499</v>
      </c>
      <c r="K177" s="639">
        <v>2.5876722853399401</v>
      </c>
      <c r="L177" s="642">
        <v>9.79704148302047</v>
      </c>
      <c r="M177" s="643"/>
      <c r="N177" s="637">
        <v>216</v>
      </c>
      <c r="O177" s="638">
        <v>7.1481481481481497</v>
      </c>
      <c r="P177" s="640">
        <v>88.357824074074102</v>
      </c>
      <c r="Q177" s="639">
        <v>2.61680854283565</v>
      </c>
      <c r="R177" s="642">
        <v>13.070056204856201</v>
      </c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25"/>
      <c r="AG177" s="626"/>
      <c r="AH177" s="172"/>
      <c r="AI177" s="627"/>
      <c r="AJ177" s="627"/>
      <c r="AK177" s="627"/>
      <c r="AL177" s="627"/>
      <c r="AM177" s="627"/>
      <c r="AN177" s="627"/>
      <c r="AO177" s="627"/>
      <c r="AP177" s="627"/>
      <c r="AQ177" s="627"/>
    </row>
    <row r="178" spans="1:43" ht="11.25" customHeight="1" x14ac:dyDescent="0.2">
      <c r="A178" s="636" t="s">
        <v>4992</v>
      </c>
      <c r="B178" s="637">
        <v>143</v>
      </c>
      <c r="C178" s="638">
        <v>40.727272727272698</v>
      </c>
      <c r="D178" s="639">
        <v>109.151958041958</v>
      </c>
      <c r="E178" s="639">
        <v>2.6469655591454799</v>
      </c>
      <c r="F178" s="639">
        <v>6.7050100436877997</v>
      </c>
      <c r="G178" s="640"/>
      <c r="H178" s="641">
        <v>366</v>
      </c>
      <c r="I178" s="638">
        <v>13.7295081967213</v>
      </c>
      <c r="J178" s="640">
        <v>106.977786885246</v>
      </c>
      <c r="K178" s="639">
        <v>2.7852090500804101</v>
      </c>
      <c r="L178" s="642">
        <v>9.7381865767262106</v>
      </c>
      <c r="M178" s="643"/>
      <c r="N178" s="637">
        <v>217</v>
      </c>
      <c r="O178" s="638">
        <v>7.1566820276497696</v>
      </c>
      <c r="P178" s="640">
        <v>82.039631336405506</v>
      </c>
      <c r="Q178" s="639">
        <v>2.8532877820822802</v>
      </c>
      <c r="R178" s="642">
        <v>13.0616033442674</v>
      </c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25"/>
      <c r="AG178" s="626"/>
      <c r="AH178" s="172"/>
      <c r="AI178" s="627"/>
      <c r="AJ178" s="627"/>
      <c r="AK178" s="627"/>
      <c r="AL178" s="627"/>
      <c r="AM178" s="627"/>
      <c r="AN178" s="627"/>
      <c r="AO178" s="627"/>
      <c r="AP178" s="627"/>
      <c r="AQ178" s="627"/>
    </row>
    <row r="179" spans="1:43" ht="11.25" customHeight="1" x14ac:dyDescent="0.2">
      <c r="A179" s="636" t="s">
        <v>4993</v>
      </c>
      <c r="B179" s="637">
        <v>144</v>
      </c>
      <c r="C179" s="638">
        <v>40.7083333333333</v>
      </c>
      <c r="D179" s="639">
        <v>117.447916666667</v>
      </c>
      <c r="E179" s="639">
        <v>2.5211301903024799</v>
      </c>
      <c r="F179" s="639">
        <v>6.5364359576145397</v>
      </c>
      <c r="G179" s="640"/>
      <c r="H179" s="641">
        <v>366</v>
      </c>
      <c r="I179" s="638">
        <v>13.7459016393443</v>
      </c>
      <c r="J179" s="640">
        <v>114.99379781420799</v>
      </c>
      <c r="K179" s="639">
        <v>2.6607069210332202</v>
      </c>
      <c r="L179" s="642">
        <v>9.5956248140681701</v>
      </c>
      <c r="M179" s="643"/>
      <c r="N179" s="637">
        <v>214</v>
      </c>
      <c r="O179" s="638">
        <v>7.1775700934579403</v>
      </c>
      <c r="P179" s="640">
        <v>89.586962616822404</v>
      </c>
      <c r="Q179" s="639">
        <v>2.6866422700077899</v>
      </c>
      <c r="R179" s="642">
        <v>12.526991760205901</v>
      </c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25"/>
      <c r="AG179" s="626"/>
      <c r="AH179" s="172"/>
      <c r="AI179" s="627"/>
      <c r="AJ179" s="627"/>
      <c r="AK179" s="627"/>
      <c r="AL179" s="627"/>
      <c r="AM179" s="627"/>
      <c r="AN179" s="627"/>
      <c r="AO179" s="627"/>
      <c r="AP179" s="627"/>
      <c r="AQ179" s="627"/>
    </row>
    <row r="180" spans="1:43" ht="11.25" customHeight="1" x14ac:dyDescent="0.2">
      <c r="A180" s="636" t="s">
        <v>4994</v>
      </c>
      <c r="B180" s="637">
        <v>143</v>
      </c>
      <c r="C180" s="638">
        <v>40.818181818181799</v>
      </c>
      <c r="D180" s="639">
        <v>115.334825174825</v>
      </c>
      <c r="E180" s="639">
        <v>2.57471303711967</v>
      </c>
      <c r="F180" s="639">
        <v>6.90476858851508</v>
      </c>
      <c r="G180" s="640"/>
      <c r="H180" s="641">
        <v>368</v>
      </c>
      <c r="I180" s="638">
        <v>13.7798913043478</v>
      </c>
      <c r="J180" s="640">
        <v>110.982663043478</v>
      </c>
      <c r="K180" s="639">
        <v>2.7256558244004601</v>
      </c>
      <c r="L180" s="642">
        <v>9.6297624526878494</v>
      </c>
      <c r="M180" s="643"/>
      <c r="N180" s="637">
        <v>213</v>
      </c>
      <c r="O180" s="638">
        <v>7.1924882629107998</v>
      </c>
      <c r="P180" s="640">
        <v>84.68</v>
      </c>
      <c r="Q180" s="639">
        <v>2.8231119788212902</v>
      </c>
      <c r="R180" s="642">
        <v>12.4566965186039</v>
      </c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25"/>
      <c r="AG180" s="626"/>
      <c r="AH180" s="172"/>
      <c r="AI180" s="627"/>
      <c r="AJ180" s="627"/>
      <c r="AK180" s="627"/>
      <c r="AL180" s="627"/>
      <c r="AM180" s="627"/>
      <c r="AN180" s="627"/>
      <c r="AO180" s="627"/>
      <c r="AP180" s="627"/>
      <c r="AQ180" s="627"/>
    </row>
    <row r="181" spans="1:43" ht="11.25" customHeight="1" x14ac:dyDescent="0.2">
      <c r="A181" s="636" t="s">
        <v>4995</v>
      </c>
      <c r="B181" s="637">
        <v>143</v>
      </c>
      <c r="C181" s="638">
        <v>40.839160839160797</v>
      </c>
      <c r="D181" s="639">
        <v>106.405384615385</v>
      </c>
      <c r="E181" s="639">
        <v>2.8475342274509101</v>
      </c>
      <c r="F181" s="639">
        <v>6.9533266482860299</v>
      </c>
      <c r="G181" s="640"/>
      <c r="H181" s="641">
        <v>364</v>
      </c>
      <c r="I181" s="638">
        <v>13.8406593406593</v>
      </c>
      <c r="J181" s="640">
        <v>102.49032967033</v>
      </c>
      <c r="K181" s="639">
        <v>2.98594444330667</v>
      </c>
      <c r="L181" s="642">
        <v>9.6961264682235502</v>
      </c>
      <c r="M181" s="643"/>
      <c r="N181" s="637">
        <v>211</v>
      </c>
      <c r="O181" s="638">
        <v>7.1990521327014196</v>
      </c>
      <c r="P181" s="640">
        <v>76.940947867298604</v>
      </c>
      <c r="Q181" s="639">
        <v>3.1181501057374299</v>
      </c>
      <c r="R181" s="642">
        <v>12.257482755719799</v>
      </c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25"/>
      <c r="AG181" s="626"/>
      <c r="AH181" s="172"/>
      <c r="AI181" s="627"/>
      <c r="AJ181" s="627"/>
      <c r="AK181" s="627"/>
      <c r="AL181" s="627"/>
      <c r="AM181" s="627"/>
      <c r="AN181" s="627"/>
      <c r="AO181" s="627"/>
      <c r="AP181" s="627"/>
      <c r="AQ181" s="627"/>
    </row>
    <row r="182" spans="1:43" ht="11.25" customHeight="1" x14ac:dyDescent="0.2">
      <c r="A182" s="636" t="s">
        <v>4996</v>
      </c>
      <c r="B182" s="637">
        <v>144</v>
      </c>
      <c r="C182" s="638">
        <v>40.8680555555556</v>
      </c>
      <c r="D182" s="639">
        <v>116.667430555556</v>
      </c>
      <c r="E182" s="639">
        <v>2.6176092206005599</v>
      </c>
      <c r="F182" s="639">
        <v>6.8908057985187501</v>
      </c>
      <c r="G182" s="640"/>
      <c r="H182" s="641">
        <v>363</v>
      </c>
      <c r="I182" s="638">
        <v>13.873278236914601</v>
      </c>
      <c r="J182" s="640">
        <v>113.296446280992</v>
      </c>
      <c r="K182" s="639">
        <v>2.7514111878493202</v>
      </c>
      <c r="L182" s="642">
        <v>9.5776499173796008</v>
      </c>
      <c r="M182" s="643"/>
      <c r="N182" s="637">
        <v>210</v>
      </c>
      <c r="O182" s="638">
        <v>7.2095238095238097</v>
      </c>
      <c r="P182" s="640">
        <v>83.421857142857107</v>
      </c>
      <c r="Q182" s="639">
        <v>2.9063745254972999</v>
      </c>
      <c r="R182" s="642">
        <v>11.7598860856471</v>
      </c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25"/>
      <c r="AG182" s="626"/>
      <c r="AH182" s="172"/>
      <c r="AI182" s="627"/>
      <c r="AJ182" s="627"/>
      <c r="AK182" s="627"/>
      <c r="AL182" s="627"/>
      <c r="AM182" s="627"/>
      <c r="AN182" s="627"/>
      <c r="AO182" s="627"/>
      <c r="AP182" s="627"/>
      <c r="AQ182" s="627"/>
    </row>
    <row r="183" spans="1:43" ht="11.25" customHeight="1" x14ac:dyDescent="0.2">
      <c r="A183" s="636" t="s">
        <v>4997</v>
      </c>
      <c r="B183" s="637">
        <v>144</v>
      </c>
      <c r="C183" s="638">
        <v>40.7708333333333</v>
      </c>
      <c r="D183" s="639">
        <v>123.363333333333</v>
      </c>
      <c r="E183" s="639">
        <v>2.4760654015318599</v>
      </c>
      <c r="F183" s="639">
        <v>6.9041670459147104</v>
      </c>
      <c r="G183" s="640"/>
      <c r="H183" s="641">
        <v>362</v>
      </c>
      <c r="I183" s="638">
        <v>13.878453038673999</v>
      </c>
      <c r="J183" s="640">
        <v>120.22168508287299</v>
      </c>
      <c r="K183" s="639">
        <v>2.68480524567476</v>
      </c>
      <c r="L183" s="642">
        <v>9.3805206544775608</v>
      </c>
      <c r="M183" s="643"/>
      <c r="N183" s="637">
        <v>207</v>
      </c>
      <c r="O183" s="638">
        <v>7.2560386473429999</v>
      </c>
      <c r="P183" s="640">
        <v>87.924009661835797</v>
      </c>
      <c r="Q183" s="639">
        <v>2.7752349364761799</v>
      </c>
      <c r="R183" s="642">
        <v>11.115909298771999</v>
      </c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25"/>
      <c r="AG183" s="626"/>
      <c r="AH183" s="172"/>
      <c r="AI183" s="627"/>
      <c r="AJ183" s="627"/>
      <c r="AK183" s="627"/>
      <c r="AL183" s="627"/>
      <c r="AM183" s="627"/>
      <c r="AN183" s="627"/>
      <c r="AO183" s="627"/>
      <c r="AP183" s="627"/>
      <c r="AQ183" s="627"/>
    </row>
    <row r="184" spans="1:43" ht="11.25" customHeight="1" x14ac:dyDescent="0.2">
      <c r="A184" s="636" t="s">
        <v>4998</v>
      </c>
      <c r="B184" s="637">
        <v>145</v>
      </c>
      <c r="C184" s="638">
        <v>40.786206896551697</v>
      </c>
      <c r="D184" s="639">
        <v>118.277310344828</v>
      </c>
      <c r="E184" s="639">
        <v>2.6043658210698499</v>
      </c>
      <c r="F184" s="639">
        <v>6.7305499947709002</v>
      </c>
      <c r="G184" s="640"/>
      <c r="H184" s="641">
        <v>364</v>
      </c>
      <c r="I184" s="638">
        <v>13.945054945054901</v>
      </c>
      <c r="J184" s="640">
        <v>114.268241758242</v>
      </c>
      <c r="K184" s="639">
        <v>2.7886266337025498</v>
      </c>
      <c r="L184" s="642">
        <v>9.4109215268650797</v>
      </c>
      <c r="M184" s="643"/>
      <c r="N184" s="637">
        <v>201</v>
      </c>
      <c r="O184" s="638">
        <v>7.2437810945273604</v>
      </c>
      <c r="P184" s="640">
        <v>83.416417910447805</v>
      </c>
      <c r="Q184" s="639">
        <v>2.9195296171542</v>
      </c>
      <c r="R184" s="642">
        <v>10.9372098662234</v>
      </c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25"/>
      <c r="AG184" s="626"/>
      <c r="AH184" s="172"/>
      <c r="AI184" s="627"/>
      <c r="AJ184" s="627"/>
      <c r="AK184" s="627"/>
      <c r="AL184" s="627"/>
      <c r="AM184" s="627"/>
      <c r="AN184" s="627"/>
      <c r="AO184" s="627"/>
      <c r="AP184" s="627"/>
      <c r="AQ184" s="627"/>
    </row>
    <row r="185" spans="1:43" ht="11.25" customHeight="1" x14ac:dyDescent="0.2">
      <c r="A185" s="628" t="s">
        <v>4999</v>
      </c>
      <c r="B185" s="629">
        <v>147</v>
      </c>
      <c r="C185" s="630">
        <v>40.6666666666667</v>
      </c>
      <c r="D185" s="631">
        <v>120.643129251701</v>
      </c>
      <c r="E185" s="631">
        <v>2.54861827610921</v>
      </c>
      <c r="F185" s="631">
        <v>6.8506581416246197</v>
      </c>
      <c r="G185" s="632"/>
      <c r="H185" s="633">
        <v>369</v>
      </c>
      <c r="I185" s="630">
        <v>13.891598915989199</v>
      </c>
      <c r="J185" s="632">
        <v>120.53124661246601</v>
      </c>
      <c r="K185" s="631">
        <v>2.6465954208325999</v>
      </c>
      <c r="L185" s="634">
        <v>9.1605999545860097</v>
      </c>
      <c r="M185" s="635"/>
      <c r="N185" s="629">
        <v>193</v>
      </c>
      <c r="O185" s="630">
        <v>7.2797927461139897</v>
      </c>
      <c r="P185" s="632">
        <v>87.841036269430106</v>
      </c>
      <c r="Q185" s="631">
        <v>2.8012467099979999</v>
      </c>
      <c r="R185" s="634">
        <v>10.229759260547</v>
      </c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25"/>
      <c r="AG185" s="626"/>
      <c r="AH185" s="172"/>
      <c r="AI185" s="627"/>
      <c r="AJ185" s="627"/>
      <c r="AK185" s="627"/>
      <c r="AL185" s="627"/>
      <c r="AM185" s="627"/>
      <c r="AN185" s="627"/>
      <c r="AO185" s="627"/>
      <c r="AP185" s="627"/>
      <c r="AQ185" s="627"/>
    </row>
    <row r="186" spans="1:43" ht="11.25" customHeight="1" x14ac:dyDescent="0.2">
      <c r="A186" s="628" t="s">
        <v>5000</v>
      </c>
      <c r="B186" s="629">
        <v>147</v>
      </c>
      <c r="C186" s="630">
        <v>40.632653061224502</v>
      </c>
      <c r="D186" s="631">
        <v>119.97612244897999</v>
      </c>
      <c r="E186" s="631">
        <v>2.5864116020727401</v>
      </c>
      <c r="F186" s="631">
        <v>6.4627936658257203</v>
      </c>
      <c r="G186" s="632"/>
      <c r="H186" s="633">
        <v>379</v>
      </c>
      <c r="I186" s="630">
        <v>13.8707124010554</v>
      </c>
      <c r="J186" s="632">
        <v>116.378997361478</v>
      </c>
      <c r="K186" s="631">
        <v>2.7254882147241299</v>
      </c>
      <c r="L186" s="634">
        <v>8.6175063403189895</v>
      </c>
      <c r="M186" s="635"/>
      <c r="N186" s="629">
        <v>182</v>
      </c>
      <c r="O186" s="630">
        <v>7.2362637362637399</v>
      </c>
      <c r="P186" s="632">
        <v>85.346593406593399</v>
      </c>
      <c r="Q186" s="631">
        <v>2.9865911384099002</v>
      </c>
      <c r="R186" s="634">
        <v>9.5548506101201696</v>
      </c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25"/>
      <c r="AG186" s="626"/>
      <c r="AH186" s="172"/>
      <c r="AI186" s="627"/>
      <c r="AJ186" s="627"/>
      <c r="AK186" s="627"/>
      <c r="AL186" s="627"/>
      <c r="AM186" s="627"/>
      <c r="AN186" s="627"/>
      <c r="AO186" s="627"/>
      <c r="AP186" s="627"/>
      <c r="AQ186" s="627"/>
    </row>
    <row r="187" spans="1:43" ht="11.25" customHeight="1" x14ac:dyDescent="0.2">
      <c r="A187" s="628" t="s">
        <v>5001</v>
      </c>
      <c r="B187" s="629">
        <v>147</v>
      </c>
      <c r="C187" s="630">
        <v>40.646258503401398</v>
      </c>
      <c r="D187" s="631">
        <v>118.788027210884</v>
      </c>
      <c r="E187" s="631">
        <v>2.7052211912176798</v>
      </c>
      <c r="F187" s="631">
        <v>6.4230353956431001</v>
      </c>
      <c r="G187" s="632"/>
      <c r="H187" s="633">
        <v>383</v>
      </c>
      <c r="I187" s="630">
        <v>13.8642297650131</v>
      </c>
      <c r="J187" s="632">
        <v>113.725248041775</v>
      </c>
      <c r="K187" s="631">
        <v>2.94991129418153</v>
      </c>
      <c r="L187" s="634">
        <v>8.3956104206769897</v>
      </c>
      <c r="M187" s="635"/>
      <c r="N187" s="629">
        <v>180</v>
      </c>
      <c r="O187" s="630">
        <v>7.2111111111111104</v>
      </c>
      <c r="P187" s="632">
        <v>84.484777777777794</v>
      </c>
      <c r="Q187" s="631">
        <v>3.27366398457138</v>
      </c>
      <c r="R187" s="634">
        <v>10.0392844447136</v>
      </c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25"/>
      <c r="AG187" s="626"/>
      <c r="AH187" s="172"/>
      <c r="AI187" s="627"/>
      <c r="AJ187" s="627"/>
      <c r="AK187" s="627"/>
      <c r="AL187" s="627"/>
      <c r="AM187" s="627"/>
      <c r="AN187" s="627"/>
      <c r="AO187" s="627"/>
      <c r="AP187" s="627"/>
      <c r="AQ187" s="627"/>
    </row>
    <row r="188" spans="1:43" ht="11.25" customHeight="1" x14ac:dyDescent="0.2">
      <c r="A188" s="628" t="s">
        <v>5002</v>
      </c>
      <c r="B188" s="629">
        <v>147</v>
      </c>
      <c r="C188" s="630">
        <v>40.687074829932001</v>
      </c>
      <c r="D188" s="631">
        <v>119.119183673469</v>
      </c>
      <c r="E188" s="631">
        <v>2.7380676779353399</v>
      </c>
      <c r="F188" s="631">
        <v>6.3145472367559803</v>
      </c>
      <c r="G188" s="632"/>
      <c r="H188" s="633">
        <v>382</v>
      </c>
      <c r="I188" s="630">
        <v>13.926701570680599</v>
      </c>
      <c r="J188" s="632">
        <v>112.636753926702</v>
      </c>
      <c r="K188" s="631">
        <v>3.0385559159920499</v>
      </c>
      <c r="L188" s="634">
        <v>8.3307784614628897</v>
      </c>
      <c r="M188" s="635"/>
      <c r="N188" s="629">
        <v>182</v>
      </c>
      <c r="O188" s="630">
        <v>7.21428571428571</v>
      </c>
      <c r="P188" s="632">
        <v>83.414450549450606</v>
      </c>
      <c r="Q188" s="631">
        <v>3.3937677180608898</v>
      </c>
      <c r="R188" s="634">
        <v>10.100209382766</v>
      </c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25"/>
      <c r="AG188" s="626"/>
      <c r="AH188" s="172"/>
      <c r="AI188" s="627"/>
      <c r="AJ188" s="627"/>
      <c r="AK188" s="627"/>
      <c r="AL188" s="627"/>
      <c r="AM188" s="627"/>
      <c r="AN188" s="627"/>
      <c r="AO188" s="627"/>
      <c r="AP188" s="627"/>
      <c r="AQ188" s="627"/>
    </row>
    <row r="189" spans="1:43" ht="11.25" customHeight="1" x14ac:dyDescent="0.2">
      <c r="A189" s="628" t="s">
        <v>5003</v>
      </c>
      <c r="B189" s="629">
        <v>150</v>
      </c>
      <c r="C189" s="630">
        <v>40.4866666666667</v>
      </c>
      <c r="D189" s="631">
        <v>114.87373333333301</v>
      </c>
      <c r="E189" s="631">
        <v>2.94597632346927</v>
      </c>
      <c r="F189" s="631">
        <v>5.9157557046897198</v>
      </c>
      <c r="G189" s="632"/>
      <c r="H189" s="633">
        <v>384</v>
      </c>
      <c r="I189" s="630">
        <v>13.8619791666667</v>
      </c>
      <c r="J189" s="632">
        <v>107.82143229166699</v>
      </c>
      <c r="K189" s="631">
        <v>3.1938941176464102</v>
      </c>
      <c r="L189" s="634">
        <v>8.1363763539297196</v>
      </c>
      <c r="M189" s="635"/>
      <c r="N189" s="629">
        <v>176</v>
      </c>
      <c r="O189" s="630">
        <v>7.1988636363636402</v>
      </c>
      <c r="P189" s="632">
        <v>81.081363636363704</v>
      </c>
      <c r="Q189" s="631">
        <v>3.5799087176374198</v>
      </c>
      <c r="R189" s="634">
        <v>9.9598748651262792</v>
      </c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25"/>
      <c r="AG189" s="626"/>
      <c r="AH189" s="172"/>
      <c r="AI189" s="627"/>
      <c r="AJ189" s="627"/>
      <c r="AK189" s="627"/>
      <c r="AL189" s="627"/>
      <c r="AM189" s="627"/>
      <c r="AN189" s="627"/>
      <c r="AO189" s="627"/>
      <c r="AP189" s="627"/>
      <c r="AQ189" s="627"/>
    </row>
    <row r="190" spans="1:43" ht="11.25" customHeight="1" x14ac:dyDescent="0.2">
      <c r="A190" s="628" t="s">
        <v>5004</v>
      </c>
      <c r="B190" s="629">
        <v>150</v>
      </c>
      <c r="C190" s="630">
        <v>40.533333333333303</v>
      </c>
      <c r="D190" s="631">
        <v>123.428733333333</v>
      </c>
      <c r="E190" s="631">
        <v>2.8182074628284499</v>
      </c>
      <c r="F190" s="631">
        <v>5.8235388085286699</v>
      </c>
      <c r="G190" s="632"/>
      <c r="H190" s="633">
        <v>386</v>
      </c>
      <c r="I190" s="630">
        <v>13.860103626942999</v>
      </c>
      <c r="J190" s="632">
        <v>114.62974093264199</v>
      </c>
      <c r="K190" s="631">
        <v>3.0432101455442502</v>
      </c>
      <c r="L190" s="634">
        <v>8.1750798968455101</v>
      </c>
      <c r="M190" s="635"/>
      <c r="N190" s="629">
        <v>174</v>
      </c>
      <c r="O190" s="630">
        <v>7.18965517241379</v>
      </c>
      <c r="P190" s="632">
        <v>87.527701149425297</v>
      </c>
      <c r="Q190" s="631">
        <v>3.3594229440225001</v>
      </c>
      <c r="R190" s="634">
        <v>10.066428079710199</v>
      </c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25"/>
      <c r="AG190" s="626"/>
      <c r="AH190" s="172"/>
      <c r="AI190" s="627"/>
      <c r="AJ190" s="627"/>
      <c r="AK190" s="627"/>
      <c r="AL190" s="627"/>
      <c r="AM190" s="627"/>
      <c r="AN190" s="627"/>
      <c r="AO190" s="627"/>
      <c r="AP190" s="627"/>
      <c r="AQ190" s="627"/>
    </row>
    <row r="191" spans="1:43" ht="11.25" customHeight="1" x14ac:dyDescent="0.2">
      <c r="A191" s="628" t="s">
        <v>5005</v>
      </c>
      <c r="B191" s="629">
        <v>150</v>
      </c>
      <c r="C191" s="630">
        <v>40.606666666666698</v>
      </c>
      <c r="D191" s="631">
        <v>125.999333333333</v>
      </c>
      <c r="E191" s="631">
        <v>2.74159010405877</v>
      </c>
      <c r="F191" s="631">
        <v>5.7141602827607203</v>
      </c>
      <c r="G191" s="632"/>
      <c r="H191" s="633">
        <v>392</v>
      </c>
      <c r="I191" s="630">
        <v>13.8545918367347</v>
      </c>
      <c r="J191" s="632">
        <v>117.85599489795899</v>
      </c>
      <c r="K191" s="631">
        <v>2.89095174789809</v>
      </c>
      <c r="L191" s="634">
        <v>8.1465317111235702</v>
      </c>
      <c r="M191" s="635"/>
      <c r="N191" s="629">
        <v>170</v>
      </c>
      <c r="O191" s="630">
        <v>7.1176470588235299</v>
      </c>
      <c r="P191" s="632">
        <v>92.783647058823504</v>
      </c>
      <c r="Q191" s="631">
        <v>3.1159452328945498</v>
      </c>
      <c r="R191" s="634">
        <v>10.093264724962999</v>
      </c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25"/>
      <c r="AG191" s="626"/>
      <c r="AH191" s="172"/>
      <c r="AI191" s="627"/>
      <c r="AJ191" s="627"/>
      <c r="AK191" s="627"/>
      <c r="AL191" s="627"/>
      <c r="AM191" s="627"/>
      <c r="AN191" s="627"/>
      <c r="AO191" s="627"/>
      <c r="AP191" s="627"/>
      <c r="AQ191" s="627"/>
    </row>
    <row r="192" spans="1:43" ht="11.25" customHeight="1" x14ac:dyDescent="0.2">
      <c r="A192" s="628" t="s">
        <v>5006</v>
      </c>
      <c r="B192" s="629">
        <v>149</v>
      </c>
      <c r="C192" s="630">
        <v>40.744966442953</v>
      </c>
      <c r="D192" s="631">
        <v>124.20604026845599</v>
      </c>
      <c r="E192" s="631">
        <v>2.8184111095456199</v>
      </c>
      <c r="F192" s="631">
        <v>5.4269858769416199</v>
      </c>
      <c r="G192" s="632"/>
      <c r="H192" s="633">
        <v>394</v>
      </c>
      <c r="I192" s="630">
        <v>13.895939086294399</v>
      </c>
      <c r="J192" s="632">
        <v>116.88017766497499</v>
      </c>
      <c r="K192" s="631">
        <v>3.0525045619252502</v>
      </c>
      <c r="L192" s="634">
        <v>8.0879296760182502</v>
      </c>
      <c r="M192" s="635"/>
      <c r="N192" s="629">
        <v>166</v>
      </c>
      <c r="O192" s="630">
        <v>7.1385542168674698</v>
      </c>
      <c r="P192" s="632">
        <v>86.937168674698796</v>
      </c>
      <c r="Q192" s="631">
        <v>3.24347226205282</v>
      </c>
      <c r="R192" s="634">
        <v>10.169780537784201</v>
      </c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25"/>
      <c r="AG192" s="626"/>
      <c r="AH192" s="172"/>
      <c r="AI192" s="627"/>
      <c r="AJ192" s="627"/>
      <c r="AK192" s="627"/>
      <c r="AL192" s="627"/>
      <c r="AM192" s="627"/>
      <c r="AN192" s="627"/>
      <c r="AO192" s="627"/>
      <c r="AP192" s="627"/>
      <c r="AQ192" s="627"/>
    </row>
    <row r="193" spans="1:43" ht="11.25" customHeight="1" x14ac:dyDescent="0.2">
      <c r="A193" s="628" t="s">
        <v>5007</v>
      </c>
      <c r="B193" s="629">
        <v>149</v>
      </c>
      <c r="C193" s="630">
        <v>40.758389261745002</v>
      </c>
      <c r="D193" s="631">
        <v>118.06134228187901</v>
      </c>
      <c r="E193" s="631">
        <v>2.99923220640897</v>
      </c>
      <c r="F193" s="631">
        <v>5.4033994920081101</v>
      </c>
      <c r="G193" s="632"/>
      <c r="H193" s="633">
        <v>394</v>
      </c>
      <c r="I193" s="630">
        <v>13.9263959390863</v>
      </c>
      <c r="J193" s="632">
        <v>111.898020304569</v>
      </c>
      <c r="K193" s="631">
        <v>3.2262336034150101</v>
      </c>
      <c r="L193" s="634">
        <v>8.0992348299570693</v>
      </c>
      <c r="M193" s="635"/>
      <c r="N193" s="629">
        <v>166</v>
      </c>
      <c r="O193" s="630">
        <v>7.1445783132530103</v>
      </c>
      <c r="P193" s="632">
        <v>82.702108433735006</v>
      </c>
      <c r="Q193" s="631">
        <v>3.43550578172907</v>
      </c>
      <c r="R193" s="634">
        <v>10.158195737042799</v>
      </c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25"/>
      <c r="AG193" s="626"/>
      <c r="AH193" s="172"/>
      <c r="AI193" s="627"/>
      <c r="AJ193" s="627"/>
      <c r="AK193" s="627"/>
      <c r="AL193" s="627"/>
      <c r="AM193" s="627"/>
      <c r="AN193" s="627"/>
      <c r="AO193" s="627"/>
      <c r="AP193" s="627"/>
      <c r="AQ193" s="627"/>
    </row>
    <row r="194" spans="1:43" ht="11.25" customHeight="1" x14ac:dyDescent="0.2">
      <c r="A194" s="628" t="s">
        <v>5008</v>
      </c>
      <c r="B194" s="629">
        <v>149</v>
      </c>
      <c r="C194" s="630">
        <v>40.865771812080503</v>
      </c>
      <c r="D194" s="631">
        <v>115.178456375839</v>
      </c>
      <c r="E194" s="631">
        <v>3.1052861936849001</v>
      </c>
      <c r="F194" s="631">
        <v>5.3366892576637897</v>
      </c>
      <c r="G194" s="632"/>
      <c r="H194" s="633">
        <v>387</v>
      </c>
      <c r="I194" s="630">
        <v>13.979328165374699</v>
      </c>
      <c r="J194" s="632">
        <v>110.163927648579</v>
      </c>
      <c r="K194" s="631">
        <v>3.31893344328495</v>
      </c>
      <c r="L194" s="634">
        <v>8.1122621744961005</v>
      </c>
      <c r="M194" s="635"/>
      <c r="N194" s="629">
        <v>169</v>
      </c>
      <c r="O194" s="630">
        <v>7.09467455621302</v>
      </c>
      <c r="P194" s="632">
        <v>79.249822485207105</v>
      </c>
      <c r="Q194" s="631">
        <v>3.4891867762929798</v>
      </c>
      <c r="R194" s="634">
        <v>10.356404572673201</v>
      </c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  <c r="AE194" s="25"/>
      <c r="AG194" s="626"/>
      <c r="AH194" s="172"/>
      <c r="AI194" s="627"/>
      <c r="AJ194" s="627"/>
      <c r="AK194" s="627"/>
      <c r="AL194" s="627"/>
      <c r="AM194" s="627"/>
      <c r="AN194" s="627"/>
      <c r="AO194" s="627"/>
      <c r="AP194" s="627"/>
      <c r="AQ194" s="627"/>
    </row>
    <row r="195" spans="1:43" ht="11.25" customHeight="1" x14ac:dyDescent="0.2">
      <c r="A195" s="628" t="s">
        <v>5009</v>
      </c>
      <c r="B195" s="629">
        <v>149</v>
      </c>
      <c r="C195" s="630">
        <v>40.959731543624201</v>
      </c>
      <c r="D195" s="631">
        <v>122.80422818791899</v>
      </c>
      <c r="E195" s="631">
        <v>2.9492268295908</v>
      </c>
      <c r="F195" s="631">
        <v>5.3196313539493403</v>
      </c>
      <c r="G195" s="632"/>
      <c r="H195" s="633">
        <v>383</v>
      </c>
      <c r="I195" s="630">
        <v>14.041775456919099</v>
      </c>
      <c r="J195" s="632">
        <v>119.927963446475</v>
      </c>
      <c r="K195" s="631">
        <v>3.0143637985995699</v>
      </c>
      <c r="L195" s="634">
        <v>8.0062507431430294</v>
      </c>
      <c r="M195" s="635"/>
      <c r="N195" s="629">
        <v>160</v>
      </c>
      <c r="O195" s="630">
        <v>7.03125</v>
      </c>
      <c r="P195" s="632">
        <v>89.371937500000001</v>
      </c>
      <c r="Q195" s="631">
        <v>3.21854463929709</v>
      </c>
      <c r="R195" s="634">
        <v>10.742492367137899</v>
      </c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25"/>
      <c r="AG195" s="626"/>
      <c r="AH195" s="172"/>
      <c r="AI195" s="627"/>
      <c r="AJ195" s="627"/>
      <c r="AK195" s="627"/>
      <c r="AL195" s="627"/>
      <c r="AM195" s="627"/>
      <c r="AN195" s="627"/>
      <c r="AO195" s="627"/>
      <c r="AP195" s="627"/>
      <c r="AQ195" s="627"/>
    </row>
    <row r="196" spans="1:43" ht="11.25" customHeight="1" x14ac:dyDescent="0.2">
      <c r="A196" s="628" t="s">
        <v>5010</v>
      </c>
      <c r="B196" s="629">
        <v>148</v>
      </c>
      <c r="C196" s="630">
        <v>41.209459459459502</v>
      </c>
      <c r="D196" s="631">
        <v>130.384594594595</v>
      </c>
      <c r="E196" s="631">
        <v>2.7435004973517798</v>
      </c>
      <c r="F196" s="631">
        <v>5.7636390035249896</v>
      </c>
      <c r="G196" s="632"/>
      <c r="H196" s="633">
        <v>387</v>
      </c>
      <c r="I196" s="630">
        <v>14.1214470284238</v>
      </c>
      <c r="J196" s="632">
        <v>128.658785529716</v>
      </c>
      <c r="K196" s="631">
        <v>2.7703387460311801</v>
      </c>
      <c r="L196" s="634">
        <v>7.6393274834527602</v>
      </c>
      <c r="M196" s="635"/>
      <c r="N196" s="629">
        <v>151</v>
      </c>
      <c r="O196" s="630">
        <v>7.1324503311258303</v>
      </c>
      <c r="P196" s="632">
        <v>95.9494701986754</v>
      </c>
      <c r="Q196" s="631">
        <v>2.9300293911733402</v>
      </c>
      <c r="R196" s="634">
        <v>10.0935208938903</v>
      </c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25"/>
      <c r="AG196" s="626"/>
      <c r="AH196" s="172"/>
      <c r="AI196" s="627"/>
      <c r="AJ196" s="627"/>
      <c r="AK196" s="627"/>
      <c r="AL196" s="627"/>
      <c r="AM196" s="627"/>
      <c r="AN196" s="627"/>
      <c r="AO196" s="627"/>
      <c r="AP196" s="627"/>
      <c r="AQ196" s="627"/>
    </row>
    <row r="197" spans="1:43" ht="11.25" customHeight="1" x14ac:dyDescent="0.2">
      <c r="A197" s="636" t="s">
        <v>5011</v>
      </c>
      <c r="B197" s="637">
        <v>148</v>
      </c>
      <c r="C197" s="638">
        <v>41.162162162162197</v>
      </c>
      <c r="D197" s="639">
        <v>129.88195945945901</v>
      </c>
      <c r="E197" s="639">
        <v>2.8299105968438001</v>
      </c>
      <c r="F197" s="639">
        <v>5.7147845410455602</v>
      </c>
      <c r="G197" s="640"/>
      <c r="H197" s="641">
        <v>388</v>
      </c>
      <c r="I197" s="638">
        <v>14.1365979381443</v>
      </c>
      <c r="J197" s="640">
        <v>127.36461340206201</v>
      </c>
      <c r="K197" s="639">
        <v>2.8675331492482199</v>
      </c>
      <c r="L197" s="642">
        <v>7.46309165703323</v>
      </c>
      <c r="M197" s="643"/>
      <c r="N197" s="637">
        <v>153</v>
      </c>
      <c r="O197" s="638">
        <v>7.1045751633986898</v>
      </c>
      <c r="P197" s="640">
        <v>94.995555555555597</v>
      </c>
      <c r="Q197" s="639">
        <v>2.9861950237783899</v>
      </c>
      <c r="R197" s="642">
        <v>10.3394479573964</v>
      </c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  <c r="AE197" s="25"/>
      <c r="AG197" s="626"/>
      <c r="AH197" s="172"/>
      <c r="AI197" s="627"/>
      <c r="AJ197" s="627"/>
      <c r="AK197" s="627"/>
      <c r="AL197" s="627"/>
      <c r="AM197" s="627"/>
      <c r="AN197" s="627"/>
      <c r="AO197" s="627"/>
      <c r="AP197" s="627"/>
      <c r="AQ197" s="627"/>
    </row>
    <row r="198" spans="1:43" ht="11.25" customHeight="1" x14ac:dyDescent="0.2">
      <c r="A198" s="636" t="s">
        <v>5012</v>
      </c>
      <c r="B198" s="637">
        <v>148</v>
      </c>
      <c r="C198" s="638">
        <v>41.290540540540498</v>
      </c>
      <c r="D198" s="639">
        <v>133.27202702702701</v>
      </c>
      <c r="E198" s="639">
        <v>2.8760903662579902</v>
      </c>
      <c r="F198" s="639">
        <v>5.8998887205178798</v>
      </c>
      <c r="G198" s="640"/>
      <c r="H198" s="641">
        <v>392</v>
      </c>
      <c r="I198" s="638">
        <v>14.209183673469401</v>
      </c>
      <c r="J198" s="640">
        <v>132.56709183673499</v>
      </c>
      <c r="K198" s="639">
        <v>2.9061840230021501</v>
      </c>
      <c r="L198" s="642">
        <v>7.4460847733961799</v>
      </c>
      <c r="M198" s="643"/>
      <c r="N198" s="637">
        <v>158</v>
      </c>
      <c r="O198" s="638">
        <v>7.0569620253164604</v>
      </c>
      <c r="P198" s="640">
        <v>100.63430379746799</v>
      </c>
      <c r="Q198" s="639">
        <v>2.9903510807722098</v>
      </c>
      <c r="R198" s="642">
        <v>9.8976151343458803</v>
      </c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25"/>
      <c r="AG198" s="626"/>
      <c r="AH198" s="172"/>
      <c r="AI198" s="627"/>
      <c r="AJ198" s="627"/>
      <c r="AK198" s="627"/>
      <c r="AL198" s="627"/>
      <c r="AM198" s="627"/>
      <c r="AN198" s="627"/>
      <c r="AO198" s="627"/>
      <c r="AP198" s="627"/>
      <c r="AQ198" s="627"/>
    </row>
    <row r="199" spans="1:43" ht="11.25" customHeight="1" x14ac:dyDescent="0.2">
      <c r="A199" s="636" t="s">
        <v>5013</v>
      </c>
      <c r="B199" s="637">
        <v>148</v>
      </c>
      <c r="C199" s="638">
        <v>41.3108108108108</v>
      </c>
      <c r="D199" s="639">
        <v>138.166486486487</v>
      </c>
      <c r="E199" s="639">
        <v>2.77792136573265</v>
      </c>
      <c r="F199" s="639">
        <v>5.9437671350828696</v>
      </c>
      <c r="G199" s="640"/>
      <c r="H199" s="641">
        <v>393</v>
      </c>
      <c r="I199" s="638">
        <v>14.2391857506361</v>
      </c>
      <c r="J199" s="640">
        <v>134.603282442748</v>
      </c>
      <c r="K199" s="639">
        <v>2.81668037401323</v>
      </c>
      <c r="L199" s="642">
        <v>7.4117894773780302</v>
      </c>
      <c r="M199" s="643"/>
      <c r="N199" s="637">
        <v>158</v>
      </c>
      <c r="O199" s="638">
        <v>7.0632911392405102</v>
      </c>
      <c r="P199" s="640">
        <v>102.16082278480999</v>
      </c>
      <c r="Q199" s="639">
        <v>2.8545359914677699</v>
      </c>
      <c r="R199" s="642">
        <v>9.4234776510128508</v>
      </c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25"/>
      <c r="AG199" s="626"/>
      <c r="AH199" s="172"/>
      <c r="AI199" s="627"/>
      <c r="AJ199" s="627"/>
      <c r="AK199" s="627"/>
      <c r="AL199" s="627"/>
      <c r="AM199" s="627"/>
      <c r="AN199" s="627"/>
      <c r="AO199" s="627"/>
      <c r="AP199" s="627"/>
      <c r="AQ199" s="627"/>
    </row>
    <row r="200" spans="1:43" ht="11.25" customHeight="1" x14ac:dyDescent="0.2">
      <c r="A200" s="493" t="s">
        <v>5014</v>
      </c>
      <c r="B200" s="637">
        <v>148</v>
      </c>
      <c r="C200" s="638">
        <v>41.3783783783784</v>
      </c>
      <c r="D200" s="639">
        <v>131.280810810811</v>
      </c>
      <c r="E200" s="639">
        <v>2.9266028316998902</v>
      </c>
      <c r="F200" s="639">
        <v>5.9338946867878501</v>
      </c>
      <c r="G200" s="640"/>
      <c r="H200" s="641">
        <v>396</v>
      </c>
      <c r="I200" s="638">
        <v>14.2651515151515</v>
      </c>
      <c r="J200" s="640">
        <v>127.297575757576</v>
      </c>
      <c r="K200" s="639">
        <v>2.96568420083495</v>
      </c>
      <c r="L200" s="642">
        <v>7.3873829841882399</v>
      </c>
      <c r="M200" s="643"/>
      <c r="N200" s="637">
        <v>157</v>
      </c>
      <c r="O200" s="638">
        <v>7.0191082802547804</v>
      </c>
      <c r="P200" s="640">
        <v>96.301974522292994</v>
      </c>
      <c r="Q200" s="639">
        <v>3.04337413144777</v>
      </c>
      <c r="R200" s="642">
        <v>9.3654836756504007</v>
      </c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25"/>
      <c r="AG200" s="626"/>
      <c r="AH200" s="172"/>
      <c r="AI200" s="627"/>
      <c r="AJ200" s="627"/>
      <c r="AK200" s="627"/>
      <c r="AL200" s="627"/>
      <c r="AM200" s="627"/>
      <c r="AN200" s="627"/>
      <c r="AO200" s="627"/>
      <c r="AP200" s="627"/>
      <c r="AQ200" s="627"/>
    </row>
    <row r="201" spans="1:43" ht="11.25" customHeight="1" x14ac:dyDescent="0.2">
      <c r="A201" s="493" t="s">
        <v>5015</v>
      </c>
      <c r="B201" s="637">
        <v>145</v>
      </c>
      <c r="C201" s="638">
        <v>41.172413793103402</v>
      </c>
      <c r="D201" s="639">
        <v>134.36158620689599</v>
      </c>
      <c r="E201" s="639">
        <v>2.8019294476686301</v>
      </c>
      <c r="F201" s="639">
        <v>6.0608487484293203</v>
      </c>
      <c r="G201" s="640"/>
      <c r="H201" s="641">
        <v>397</v>
      </c>
      <c r="I201" s="638">
        <v>14.3173803526448</v>
      </c>
      <c r="J201" s="640">
        <v>131.34889168765699</v>
      </c>
      <c r="K201" s="639">
        <v>2.8908199936552399</v>
      </c>
      <c r="L201" s="642">
        <v>7.2983751827244898</v>
      </c>
      <c r="M201" s="643"/>
      <c r="N201" s="637">
        <v>158</v>
      </c>
      <c r="O201" s="638">
        <v>6.9936708860759502</v>
      </c>
      <c r="P201" s="640">
        <v>99.862594936708803</v>
      </c>
      <c r="Q201" s="639">
        <v>2.9632371291219299</v>
      </c>
      <c r="R201" s="642">
        <v>9.2587397520332004</v>
      </c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25"/>
      <c r="AG201" s="626"/>
      <c r="AH201" s="172"/>
      <c r="AI201" s="627"/>
      <c r="AJ201" s="627"/>
      <c r="AK201" s="627"/>
      <c r="AL201" s="627"/>
      <c r="AM201" s="627"/>
      <c r="AN201" s="627"/>
      <c r="AO201" s="627"/>
      <c r="AP201" s="627"/>
      <c r="AQ201" s="627"/>
    </row>
    <row r="202" spans="1:43" ht="11.25" customHeight="1" x14ac:dyDescent="0.2">
      <c r="A202" s="493" t="s">
        <v>5016</v>
      </c>
      <c r="B202" s="637">
        <v>145</v>
      </c>
      <c r="C202" s="638">
        <v>41.213793103448303</v>
      </c>
      <c r="D202" s="639">
        <v>132.69855172413801</v>
      </c>
      <c r="E202" s="639">
        <v>2.8366486786660499</v>
      </c>
      <c r="F202" s="639">
        <v>5.9548594369610699</v>
      </c>
      <c r="G202" s="640"/>
      <c r="H202" s="641">
        <v>397</v>
      </c>
      <c r="I202" s="638">
        <v>14.3425692695214</v>
      </c>
      <c r="J202" s="640">
        <v>132.377783375315</v>
      </c>
      <c r="K202" s="639">
        <v>2.91523243810739</v>
      </c>
      <c r="L202" s="642">
        <v>7.2534073386017601</v>
      </c>
      <c r="M202" s="643"/>
      <c r="N202" s="637">
        <v>158</v>
      </c>
      <c r="O202" s="638">
        <v>6.9810126582278498</v>
      </c>
      <c r="P202" s="640">
        <v>99.771518987341807</v>
      </c>
      <c r="Q202" s="639">
        <v>2.9662393671773901</v>
      </c>
      <c r="R202" s="642">
        <v>9.3454073528323693</v>
      </c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25"/>
      <c r="AG202" s="626"/>
      <c r="AH202" s="172"/>
      <c r="AI202" s="627"/>
      <c r="AJ202" s="627"/>
      <c r="AK202" s="627"/>
      <c r="AL202" s="627"/>
      <c r="AM202" s="627"/>
      <c r="AN202" s="627"/>
      <c r="AO202" s="627"/>
      <c r="AP202" s="627"/>
      <c r="AQ202" s="627"/>
    </row>
    <row r="203" spans="1:43" ht="11.25" customHeight="1" x14ac:dyDescent="0.2">
      <c r="A203" s="493" t="s">
        <v>5017</v>
      </c>
      <c r="B203" s="637">
        <v>145</v>
      </c>
      <c r="C203" s="638">
        <v>41.303448275862102</v>
      </c>
      <c r="D203" s="639">
        <v>140.35751724137901</v>
      </c>
      <c r="E203" s="639">
        <v>2.6050895899612998</v>
      </c>
      <c r="F203" s="639">
        <v>5.8674124447015998</v>
      </c>
      <c r="G203" s="640"/>
      <c r="H203" s="641">
        <v>397</v>
      </c>
      <c r="I203" s="638">
        <v>14.3778337531486</v>
      </c>
      <c r="J203" s="640">
        <v>136.31979848866499</v>
      </c>
      <c r="K203" s="639">
        <v>2.67617848074465</v>
      </c>
      <c r="L203" s="642">
        <v>7.2993431846070598</v>
      </c>
      <c r="M203" s="643"/>
      <c r="N203" s="637">
        <v>157</v>
      </c>
      <c r="O203" s="638">
        <v>7</v>
      </c>
      <c r="P203" s="640">
        <v>108.218089171975</v>
      </c>
      <c r="Q203" s="639">
        <v>2.7086445403970298</v>
      </c>
      <c r="R203" s="642">
        <v>9.6161861058357605</v>
      </c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25"/>
      <c r="AG203" s="626"/>
      <c r="AH203" s="172"/>
      <c r="AI203" s="627"/>
      <c r="AJ203" s="627"/>
      <c r="AK203" s="627"/>
      <c r="AL203" s="627"/>
      <c r="AM203" s="627"/>
      <c r="AN203" s="627"/>
      <c r="AO203" s="627"/>
      <c r="AP203" s="627"/>
      <c r="AQ203" s="627"/>
    </row>
    <row r="204" spans="1:43" ht="11.25" customHeight="1" x14ac:dyDescent="0.2">
      <c r="A204" s="493" t="s">
        <v>5018</v>
      </c>
      <c r="B204" s="637">
        <v>145</v>
      </c>
      <c r="C204" s="638">
        <v>41.379310344827601</v>
      </c>
      <c r="D204" s="639">
        <v>143.762896551724</v>
      </c>
      <c r="E204" s="639">
        <v>2.59571836475962</v>
      </c>
      <c r="F204" s="639">
        <v>5.9436385309439901</v>
      </c>
      <c r="G204" s="640"/>
      <c r="H204" s="641">
        <v>396</v>
      </c>
      <c r="I204" s="638">
        <v>14.4393939393939</v>
      </c>
      <c r="J204" s="640">
        <v>138.37098484848499</v>
      </c>
      <c r="K204" s="639">
        <v>2.6632280596590401</v>
      </c>
      <c r="L204" s="642">
        <v>7.3141321351327999</v>
      </c>
      <c r="M204" s="643"/>
      <c r="N204" s="637">
        <v>160</v>
      </c>
      <c r="O204" s="638">
        <v>7.0250000000000004</v>
      </c>
      <c r="P204" s="640">
        <v>107.75987499999999</v>
      </c>
      <c r="Q204" s="639">
        <v>2.7147139503017002</v>
      </c>
      <c r="R204" s="642">
        <v>9.2406055992646792</v>
      </c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25"/>
      <c r="AG204" s="626"/>
      <c r="AH204" s="172"/>
      <c r="AI204" s="627"/>
      <c r="AJ204" s="627"/>
      <c r="AK204" s="627"/>
      <c r="AL204" s="627"/>
      <c r="AM204" s="627"/>
      <c r="AN204" s="627"/>
      <c r="AO204" s="627"/>
      <c r="AP204" s="627"/>
      <c r="AQ204" s="627"/>
    </row>
    <row r="205" spans="1:43" ht="11.25" customHeight="1" x14ac:dyDescent="0.2">
      <c r="A205" s="493" t="s">
        <v>5019</v>
      </c>
      <c r="B205" s="637">
        <v>145</v>
      </c>
      <c r="C205" s="638">
        <v>41.4</v>
      </c>
      <c r="D205" s="639">
        <v>142.62048275862099</v>
      </c>
      <c r="E205" s="639">
        <v>2.5836247514155501</v>
      </c>
      <c r="F205" s="639">
        <v>5.9127663706610099</v>
      </c>
      <c r="G205" s="640"/>
      <c r="H205" s="641">
        <v>395</v>
      </c>
      <c r="I205" s="638">
        <v>14.4556962025316</v>
      </c>
      <c r="J205" s="640">
        <v>138.049518987342</v>
      </c>
      <c r="K205" s="639">
        <v>2.63661505335484</v>
      </c>
      <c r="L205" s="642">
        <v>7.2856790774937501</v>
      </c>
      <c r="M205" s="643"/>
      <c r="N205" s="637">
        <v>160</v>
      </c>
      <c r="O205" s="638">
        <v>7.0374999999999996</v>
      </c>
      <c r="P205" s="640">
        <v>109.324</v>
      </c>
      <c r="Q205" s="639">
        <v>2.6915947524339998</v>
      </c>
      <c r="R205" s="642">
        <v>9.2199524739428806</v>
      </c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25"/>
      <c r="AG205" s="626"/>
      <c r="AH205" s="172"/>
      <c r="AI205" s="627"/>
      <c r="AJ205" s="627"/>
      <c r="AK205" s="627"/>
      <c r="AL205" s="627"/>
      <c r="AM205" s="627"/>
      <c r="AN205" s="627"/>
      <c r="AO205" s="627"/>
      <c r="AP205" s="627"/>
      <c r="AQ205" s="627"/>
    </row>
    <row r="206" spans="1:43" ht="11.25" customHeight="1" x14ac:dyDescent="0.2">
      <c r="A206" s="493" t="s">
        <v>5020</v>
      </c>
      <c r="B206" s="637">
        <v>144</v>
      </c>
      <c r="C206" s="638">
        <v>41.5902777777778</v>
      </c>
      <c r="D206" s="639">
        <v>143.521527777778</v>
      </c>
      <c r="E206" s="639">
        <v>2.5672802197700499</v>
      </c>
      <c r="F206" s="639">
        <v>5.9122612230994296</v>
      </c>
      <c r="G206" s="640"/>
      <c r="H206" s="641">
        <v>381</v>
      </c>
      <c r="I206" s="638">
        <v>14.467191601049899</v>
      </c>
      <c r="J206" s="640">
        <v>140.656010498688</v>
      </c>
      <c r="K206" s="639">
        <v>2.5863115840563502</v>
      </c>
      <c r="L206" s="642">
        <v>7.3238176009072298</v>
      </c>
      <c r="M206" s="643"/>
      <c r="N206" s="637">
        <v>144</v>
      </c>
      <c r="O206" s="638">
        <v>7.0416666666666696</v>
      </c>
      <c r="P206" s="640">
        <v>114.96375</v>
      </c>
      <c r="Q206" s="639">
        <v>2.7254669742023201</v>
      </c>
      <c r="R206" s="642">
        <v>9.4271191141153992</v>
      </c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25"/>
      <c r="AG206" s="626"/>
      <c r="AH206" s="172"/>
      <c r="AI206" s="627"/>
      <c r="AJ206" s="627"/>
      <c r="AK206" s="627"/>
      <c r="AL206" s="627"/>
      <c r="AM206" s="627"/>
      <c r="AN206" s="627"/>
      <c r="AO206" s="627"/>
      <c r="AP206" s="627"/>
      <c r="AQ206" s="627"/>
    </row>
    <row r="207" spans="1:43" ht="11.25" customHeight="1" x14ac:dyDescent="0.2">
      <c r="A207" s="493" t="s">
        <v>5021</v>
      </c>
      <c r="B207" s="637">
        <v>144</v>
      </c>
      <c r="C207" s="638">
        <v>41.6944444444444</v>
      </c>
      <c r="D207" s="639">
        <v>149.666458333333</v>
      </c>
      <c r="E207" s="639">
        <v>2.46464831279255</v>
      </c>
      <c r="F207" s="639">
        <v>5.8980083469126496</v>
      </c>
      <c r="G207" s="640"/>
      <c r="H207" s="641">
        <v>375</v>
      </c>
      <c r="I207" s="638">
        <v>14.512</v>
      </c>
      <c r="J207" s="640">
        <v>148.91858666666701</v>
      </c>
      <c r="K207" s="639">
        <v>2.47048156191617</v>
      </c>
      <c r="L207" s="642">
        <v>7.5002668884830301</v>
      </c>
      <c r="M207" s="643"/>
      <c r="N207" s="637">
        <v>138</v>
      </c>
      <c r="O207" s="638">
        <v>7</v>
      </c>
      <c r="P207" s="640">
        <v>124.818550724638</v>
      </c>
      <c r="Q207" s="639">
        <v>2.3959229525505501</v>
      </c>
      <c r="R207" s="642">
        <v>9.2081264101567193</v>
      </c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25"/>
      <c r="AG207" s="626"/>
      <c r="AH207" s="172"/>
      <c r="AI207" s="627"/>
      <c r="AJ207" s="627"/>
      <c r="AK207" s="627"/>
      <c r="AL207" s="627"/>
      <c r="AM207" s="627"/>
      <c r="AN207" s="627"/>
      <c r="AO207" s="627"/>
      <c r="AP207" s="627"/>
      <c r="AQ207" s="627"/>
    </row>
    <row r="208" spans="1:43" ht="11.25" customHeight="1" x14ac:dyDescent="0.2">
      <c r="A208" s="493" t="s">
        <v>5022</v>
      </c>
      <c r="B208" s="637">
        <v>145</v>
      </c>
      <c r="C208" s="638">
        <v>41.710344827586198</v>
      </c>
      <c r="D208" s="639">
        <v>139.86510344827599</v>
      </c>
      <c r="E208" s="639">
        <v>2.70194583715926</v>
      </c>
      <c r="F208" s="639">
        <v>5.6084216454375699</v>
      </c>
      <c r="G208" s="640"/>
      <c r="H208" s="641">
        <v>378</v>
      </c>
      <c r="I208" s="638">
        <v>14.5449735449735</v>
      </c>
      <c r="J208" s="640">
        <v>138.521005291005</v>
      </c>
      <c r="K208" s="639">
        <v>2.6620785522388402</v>
      </c>
      <c r="L208" s="642">
        <v>7.5295092240922399</v>
      </c>
      <c r="M208" s="643"/>
      <c r="N208" s="637">
        <v>131</v>
      </c>
      <c r="O208" s="638">
        <v>6.9694656488549596</v>
      </c>
      <c r="P208" s="640">
        <v>106.33664122137399</v>
      </c>
      <c r="Q208" s="639">
        <v>2.6366779929908999</v>
      </c>
      <c r="R208" s="642">
        <v>9.1991049385312191</v>
      </c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25"/>
      <c r="AG208" s="626"/>
      <c r="AH208" s="172"/>
      <c r="AI208" s="627"/>
      <c r="AJ208" s="627"/>
      <c r="AK208" s="627"/>
      <c r="AL208" s="627"/>
      <c r="AM208" s="627"/>
      <c r="AN208" s="627"/>
      <c r="AO208" s="627"/>
      <c r="AP208" s="627"/>
      <c r="AQ208" s="627"/>
    </row>
    <row r="209" spans="1:43" ht="11.25" customHeight="1" x14ac:dyDescent="0.2">
      <c r="A209" s="628" t="s">
        <v>5023</v>
      </c>
      <c r="B209" s="629">
        <f>'[1]All CCC'!B670</f>
        <v>145</v>
      </c>
      <c r="C209" s="630">
        <f>'[1]All CCC'!E670</f>
        <v>41.848275862069002</v>
      </c>
      <c r="D209" s="631">
        <f>'[1]All CCC'!I670</f>
        <v>142.75544827586199</v>
      </c>
      <c r="E209" s="631">
        <f>'[1]All CCC'!J670</f>
        <v>2.6861533766665802</v>
      </c>
      <c r="F209" s="631">
        <f>'[1]All CCC'!R670</f>
        <v>5.5545172181791296</v>
      </c>
      <c r="G209" s="632"/>
      <c r="H209" s="633">
        <f>'[1]All CCC'!B671</f>
        <v>378</v>
      </c>
      <c r="I209" s="630">
        <f>'[1]All CCC'!E671</f>
        <v>14.6507936507937</v>
      </c>
      <c r="J209" s="632">
        <f>'[1]All CCC'!I671</f>
        <v>142.990026455026</v>
      </c>
      <c r="K209" s="631">
        <f>'[1]All CCC'!J671</f>
        <v>2.5980297031084101</v>
      </c>
      <c r="L209" s="634">
        <f>'[1]All CCC'!R671</f>
        <v>7.5233783189760102</v>
      </c>
      <c r="M209" s="635"/>
      <c r="N209" s="629">
        <f>'[1]All CCC'!B672</f>
        <v>138</v>
      </c>
      <c r="O209" s="630">
        <f>'[1]All CCC'!E672</f>
        <v>6.9855072463768098</v>
      </c>
      <c r="P209" s="632">
        <f>'[1]All CCC'!I672</f>
        <v>107.445724637681</v>
      </c>
      <c r="Q209" s="631">
        <f>'[1]All CCC'!J672</f>
        <v>2.67865425755322</v>
      </c>
      <c r="R209" s="634">
        <f>'[1]All CCC'!R672</f>
        <v>8.7462235511928199</v>
      </c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  <c r="AE209" s="25"/>
      <c r="AG209" s="626"/>
      <c r="AH209" s="172"/>
      <c r="AI209" s="627"/>
      <c r="AJ209" s="627"/>
      <c r="AK209" s="627"/>
      <c r="AL209" s="627"/>
      <c r="AM209" s="627"/>
      <c r="AN209" s="627"/>
      <c r="AO209" s="627"/>
      <c r="AP209" s="627"/>
      <c r="AQ209" s="627"/>
    </row>
    <row r="210" spans="1:43" ht="11.25" customHeight="1" x14ac:dyDescent="0.2">
      <c r="A210" s="628" t="s">
        <v>5024</v>
      </c>
      <c r="B210" s="629">
        <v>145</v>
      </c>
      <c r="C210" s="630">
        <v>41.958620689655199</v>
      </c>
      <c r="D210" s="631">
        <v>142.118413793103</v>
      </c>
      <c r="E210" s="631">
        <v>2.6777637533219698</v>
      </c>
      <c r="F210" s="631">
        <v>5.4247554221585803</v>
      </c>
      <c r="G210" s="632"/>
      <c r="H210" s="633">
        <v>380</v>
      </c>
      <c r="I210" s="630">
        <v>14.821052631578899</v>
      </c>
      <c r="J210" s="632">
        <v>143.19784210526299</v>
      </c>
      <c r="K210" s="631">
        <v>2.60327989677906</v>
      </c>
      <c r="L210" s="634">
        <v>7.46452988743901</v>
      </c>
      <c r="M210" s="635"/>
      <c r="N210" s="629">
        <v>140</v>
      </c>
      <c r="O210" s="630">
        <v>7.1642857142857199</v>
      </c>
      <c r="P210" s="632">
        <v>102.22499999999999</v>
      </c>
      <c r="Q210" s="631">
        <v>2.7384815182424602</v>
      </c>
      <c r="R210" s="634">
        <v>8.4800277970077502</v>
      </c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25"/>
      <c r="AG210" s="626"/>
      <c r="AH210" s="172"/>
      <c r="AI210" s="627"/>
      <c r="AJ210" s="627"/>
      <c r="AK210" s="627"/>
      <c r="AL210" s="627"/>
      <c r="AM210" s="627"/>
      <c r="AN210" s="627"/>
      <c r="AO210" s="627"/>
      <c r="AP210" s="627"/>
      <c r="AQ210" s="627"/>
    </row>
    <row r="211" spans="1:43" ht="11.25" customHeight="1" x14ac:dyDescent="0.2">
      <c r="A211" s="628" t="s">
        <v>5025</v>
      </c>
      <c r="B211" s="629">
        <v>145</v>
      </c>
      <c r="C211" s="630">
        <v>41.979310344827603</v>
      </c>
      <c r="D211" s="631">
        <v>138.48972413793101</v>
      </c>
      <c r="E211" s="631">
        <v>2.7345130810874099</v>
      </c>
      <c r="F211" s="631">
        <v>5.3940132570567796</v>
      </c>
      <c r="G211" s="632"/>
      <c r="H211" s="633">
        <v>380</v>
      </c>
      <c r="I211" s="630">
        <v>14.8684210526316</v>
      </c>
      <c r="J211" s="632">
        <v>137.70176315789499</v>
      </c>
      <c r="K211" s="631">
        <v>2.7171209172998299</v>
      </c>
      <c r="L211" s="634">
        <v>7.4927985973937403</v>
      </c>
      <c r="M211" s="635"/>
      <c r="N211" s="629">
        <v>146</v>
      </c>
      <c r="O211" s="630">
        <v>7.1232876712328803</v>
      </c>
      <c r="P211" s="632">
        <v>96.059383561643898</v>
      </c>
      <c r="Q211" s="631">
        <v>2.9094477568105002</v>
      </c>
      <c r="R211" s="634">
        <v>8.5709662706961591</v>
      </c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25"/>
      <c r="AG211" s="626"/>
      <c r="AH211" s="172"/>
      <c r="AI211" s="627"/>
      <c r="AJ211" s="627"/>
      <c r="AK211" s="627"/>
      <c r="AL211" s="627"/>
      <c r="AM211" s="627"/>
      <c r="AN211" s="627"/>
      <c r="AO211" s="627"/>
      <c r="AP211" s="627"/>
      <c r="AQ211" s="627"/>
    </row>
    <row r="212" spans="1:43" ht="11.25" customHeight="1" x14ac:dyDescent="0.2">
      <c r="A212" s="628" t="s">
        <v>5026</v>
      </c>
      <c r="B212" s="629">
        <v>146</v>
      </c>
      <c r="C212" s="630">
        <v>41.938356164383599</v>
      </c>
      <c r="D212" s="631">
        <v>135.07082191780799</v>
      </c>
      <c r="E212" s="631">
        <v>2.83931648332163</v>
      </c>
      <c r="F212" s="631">
        <v>5.3163255643770997</v>
      </c>
      <c r="G212" s="632"/>
      <c r="H212" s="633">
        <v>380</v>
      </c>
      <c r="I212" s="630">
        <v>14.9</v>
      </c>
      <c r="J212" s="632">
        <v>135.237921052632</v>
      </c>
      <c r="K212" s="631">
        <v>2.8484881065830798</v>
      </c>
      <c r="L212" s="634">
        <v>7.4176292991909003</v>
      </c>
      <c r="M212" s="635"/>
      <c r="N212" s="629">
        <v>149</v>
      </c>
      <c r="O212" s="630">
        <v>7.0939597315436203</v>
      </c>
      <c r="P212" s="632">
        <v>93.98</v>
      </c>
      <c r="Q212" s="631">
        <v>3.0433682495798</v>
      </c>
      <c r="R212" s="634">
        <v>8.5448808293271696</v>
      </c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25"/>
      <c r="AG212" s="626"/>
      <c r="AH212" s="172"/>
      <c r="AI212" s="627"/>
      <c r="AJ212" s="627"/>
      <c r="AK212" s="627"/>
      <c r="AL212" s="627"/>
      <c r="AM212" s="627"/>
      <c r="AN212" s="627"/>
      <c r="AO212" s="627"/>
      <c r="AP212" s="627"/>
      <c r="AQ212" s="627"/>
    </row>
    <row r="213" spans="1:43" ht="11.25" customHeight="1" x14ac:dyDescent="0.2">
      <c r="A213" s="628" t="s">
        <v>5027</v>
      </c>
      <c r="B213" s="629">
        <v>146</v>
      </c>
      <c r="C213" s="630">
        <v>42.0342465753425</v>
      </c>
      <c r="D213" s="631">
        <v>138.92623287671199</v>
      </c>
      <c r="E213" s="631">
        <v>2.7814051978299599</v>
      </c>
      <c r="F213" s="631">
        <v>5.3684941537362798</v>
      </c>
      <c r="G213" s="632"/>
      <c r="H213" s="633">
        <v>378</v>
      </c>
      <c r="I213" s="630">
        <v>14.965608465608501</v>
      </c>
      <c r="J213" s="632">
        <v>139.005317460317</v>
      </c>
      <c r="K213" s="631">
        <v>2.77211781425058</v>
      </c>
      <c r="L213" s="634">
        <v>7.3711494049105903</v>
      </c>
      <c r="M213" s="635"/>
      <c r="N213" s="629">
        <v>152</v>
      </c>
      <c r="O213" s="630">
        <v>7.0723684210526301</v>
      </c>
      <c r="P213" s="632">
        <v>98.7404605263158</v>
      </c>
      <c r="Q213" s="631">
        <v>2.9791721850483901</v>
      </c>
      <c r="R213" s="634">
        <v>8.5735669206834402</v>
      </c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  <c r="AE213" s="25"/>
      <c r="AG213" s="626"/>
      <c r="AH213" s="172"/>
      <c r="AI213" s="627"/>
      <c r="AJ213" s="627"/>
      <c r="AK213" s="627"/>
      <c r="AL213" s="627"/>
      <c r="AM213" s="627"/>
      <c r="AN213" s="627"/>
      <c r="AO213" s="627"/>
      <c r="AP213" s="627"/>
      <c r="AQ213" s="627"/>
    </row>
    <row r="214" spans="1:43" ht="11.25" customHeight="1" x14ac:dyDescent="0.2">
      <c r="A214" s="628" t="s">
        <v>5028</v>
      </c>
      <c r="B214" s="629">
        <v>147</v>
      </c>
      <c r="C214" s="630">
        <v>41.965986394557802</v>
      </c>
      <c r="D214" s="631">
        <v>141.97795918367299</v>
      </c>
      <c r="E214" s="631">
        <v>2.7542720401444098</v>
      </c>
      <c r="F214" s="631">
        <v>5.4134161482026304</v>
      </c>
      <c r="G214" s="632"/>
      <c r="H214" s="633">
        <v>378</v>
      </c>
      <c r="I214" s="630">
        <v>14.957671957672</v>
      </c>
      <c r="J214" s="632">
        <v>140.710343915344</v>
      </c>
      <c r="K214" s="631">
        <v>2.7554587173118201</v>
      </c>
      <c r="L214" s="634">
        <v>7.3673930903736702</v>
      </c>
      <c r="M214" s="635"/>
      <c r="N214" s="629">
        <v>153</v>
      </c>
      <c r="O214" s="630">
        <v>7.0522875816993498</v>
      </c>
      <c r="P214" s="632">
        <v>102.312026143791</v>
      </c>
      <c r="Q214" s="631">
        <v>2.8762420390551702</v>
      </c>
      <c r="R214" s="634">
        <v>8.6193740970216801</v>
      </c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  <c r="AE214" s="25"/>
      <c r="AG214" s="626"/>
      <c r="AH214" s="172"/>
      <c r="AI214" s="627"/>
      <c r="AJ214" s="627"/>
      <c r="AK214" s="627"/>
      <c r="AL214" s="627"/>
      <c r="AM214" s="627"/>
      <c r="AN214" s="627"/>
      <c r="AO214" s="627"/>
      <c r="AP214" s="627"/>
      <c r="AQ214" s="627"/>
    </row>
    <row r="215" spans="1:43" ht="11.25" customHeight="1" x14ac:dyDescent="0.2">
      <c r="A215" s="628" t="s">
        <v>5029</v>
      </c>
      <c r="B215" s="629">
        <v>146</v>
      </c>
      <c r="C215" s="630">
        <v>42.116438356164402</v>
      </c>
      <c r="D215" s="631">
        <v>143.26349315068501</v>
      </c>
      <c r="E215" s="631">
        <v>2.7562881723174599</v>
      </c>
      <c r="F215" s="631">
        <v>5.4881841418579604</v>
      </c>
      <c r="G215" s="632"/>
      <c r="H215" s="633">
        <v>379</v>
      </c>
      <c r="I215" s="630">
        <v>15.0158311345646</v>
      </c>
      <c r="J215" s="632">
        <v>141.25931398416901</v>
      </c>
      <c r="K215" s="631">
        <v>2.7798412195470901</v>
      </c>
      <c r="L215" s="634">
        <v>7.37492060538586</v>
      </c>
      <c r="M215" s="635"/>
      <c r="N215" s="629">
        <v>153</v>
      </c>
      <c r="O215" s="630">
        <v>7.0718954248366002</v>
      </c>
      <c r="P215" s="632">
        <v>103.496209150327</v>
      </c>
      <c r="Q215" s="631">
        <v>2.9146788906949799</v>
      </c>
      <c r="R215" s="634">
        <v>8.6444483160930599</v>
      </c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25"/>
      <c r="AG215" s="626"/>
      <c r="AH215" s="172"/>
      <c r="AI215" s="627"/>
      <c r="AJ215" s="627"/>
      <c r="AK215" s="627"/>
      <c r="AL215" s="627"/>
      <c r="AM215" s="627"/>
      <c r="AN215" s="627"/>
      <c r="AO215" s="627"/>
      <c r="AP215" s="627"/>
      <c r="AQ215" s="627"/>
    </row>
    <row r="216" spans="1:43" ht="11.25" customHeight="1" x14ac:dyDescent="0.2">
      <c r="A216" s="628" t="s">
        <v>5030</v>
      </c>
      <c r="B216" s="629">
        <v>146</v>
      </c>
      <c r="C216" s="630">
        <v>42.178082191780803</v>
      </c>
      <c r="D216" s="631">
        <v>145.47116438356201</v>
      </c>
      <c r="E216" s="631">
        <v>2.6632128316857901</v>
      </c>
      <c r="F216" s="631">
        <v>5.3263364984325099</v>
      </c>
      <c r="G216" s="632"/>
      <c r="H216" s="633">
        <v>382</v>
      </c>
      <c r="I216" s="630">
        <v>15.034031413612601</v>
      </c>
      <c r="J216" s="632">
        <v>146.01761780104701</v>
      </c>
      <c r="K216" s="631">
        <v>2.6844587643273798</v>
      </c>
      <c r="L216" s="634">
        <v>7.30622757115243</v>
      </c>
      <c r="M216" s="635"/>
      <c r="N216" s="629">
        <v>156</v>
      </c>
      <c r="O216" s="630">
        <v>7.0128205128205101</v>
      </c>
      <c r="P216" s="632">
        <v>107.05224358974399</v>
      </c>
      <c r="Q216" s="631">
        <v>2.7226730598478301</v>
      </c>
      <c r="R216" s="634">
        <v>8.5501483759226709</v>
      </c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  <c r="AE216" s="25"/>
      <c r="AG216" s="626"/>
      <c r="AH216" s="172"/>
      <c r="AI216" s="627"/>
      <c r="AJ216" s="627"/>
      <c r="AK216" s="627"/>
      <c r="AL216" s="627"/>
      <c r="AM216" s="627"/>
      <c r="AN216" s="627"/>
      <c r="AO216" s="627"/>
      <c r="AP216" s="627"/>
      <c r="AQ216" s="627"/>
    </row>
    <row r="217" spans="1:43" ht="11.25" customHeight="1" x14ac:dyDescent="0.2">
      <c r="A217" s="628" t="s">
        <v>5031</v>
      </c>
      <c r="B217" s="629">
        <v>146</v>
      </c>
      <c r="C217" s="630">
        <v>42.198630136986303</v>
      </c>
      <c r="D217" s="631">
        <v>142.92267123287701</v>
      </c>
      <c r="E217" s="631">
        <v>2.7067488957856201</v>
      </c>
      <c r="F217" s="631">
        <v>5.2939275120677598</v>
      </c>
      <c r="G217" s="632"/>
      <c r="H217" s="633">
        <v>381</v>
      </c>
      <c r="I217" s="630">
        <v>15.065616797900301</v>
      </c>
      <c r="J217" s="632">
        <v>147.37965879265101</v>
      </c>
      <c r="K217" s="631">
        <v>2.73010450832049</v>
      </c>
      <c r="L217" s="634">
        <v>7.3359395154760598</v>
      </c>
      <c r="M217" s="635"/>
      <c r="N217" s="629">
        <v>159</v>
      </c>
      <c r="O217" s="630">
        <v>6.9874213836478001</v>
      </c>
      <c r="P217" s="632">
        <v>106.70320754717</v>
      </c>
      <c r="Q217" s="631">
        <v>2.8060526231582301</v>
      </c>
      <c r="R217" s="634">
        <v>8.5572388982636198</v>
      </c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  <c r="AE217" s="25"/>
      <c r="AG217" s="626"/>
      <c r="AH217" s="172"/>
      <c r="AI217" s="627"/>
      <c r="AJ217" s="627"/>
      <c r="AK217" s="627"/>
      <c r="AL217" s="627"/>
      <c r="AM217" s="627"/>
      <c r="AN217" s="627"/>
      <c r="AO217" s="627"/>
      <c r="AP217" s="627"/>
      <c r="AQ217" s="627"/>
    </row>
    <row r="218" spans="1:43" ht="11.25" customHeight="1" x14ac:dyDescent="0.2">
      <c r="A218" s="628" t="s">
        <v>5032</v>
      </c>
      <c r="B218" s="629">
        <v>145</v>
      </c>
      <c r="C218" s="630">
        <v>42.344827586206897</v>
      </c>
      <c r="D218" s="631">
        <v>140.865793103448</v>
      </c>
      <c r="E218" s="631">
        <v>2.7944686536926899</v>
      </c>
      <c r="F218" s="631">
        <v>5.2956653907201101</v>
      </c>
      <c r="G218" s="632"/>
      <c r="H218" s="633">
        <v>376</v>
      </c>
      <c r="I218" s="630">
        <v>15.186170212765999</v>
      </c>
      <c r="J218" s="632">
        <v>145.26374999999999</v>
      </c>
      <c r="K218" s="631">
        <v>2.81778483820431</v>
      </c>
      <c r="L218" s="634">
        <v>7.2709575206858599</v>
      </c>
      <c r="M218" s="635"/>
      <c r="N218" s="629">
        <v>157</v>
      </c>
      <c r="O218" s="630">
        <v>6.9681528662420398</v>
      </c>
      <c r="P218" s="632">
        <v>104.57554140127399</v>
      </c>
      <c r="Q218" s="631">
        <v>2.9172385328689101</v>
      </c>
      <c r="R218" s="634">
        <v>8.5267843140818496</v>
      </c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  <c r="AE218" s="25"/>
      <c r="AG218" s="626"/>
      <c r="AH218" s="172"/>
      <c r="AI218" s="627"/>
      <c r="AJ218" s="627"/>
      <c r="AK218" s="627"/>
      <c r="AL218" s="627"/>
      <c r="AM218" s="627"/>
      <c r="AN218" s="627"/>
      <c r="AO218" s="627"/>
      <c r="AP218" s="627"/>
      <c r="AQ218" s="627"/>
    </row>
    <row r="219" spans="1:43" ht="11.25" customHeight="1" x14ac:dyDescent="0.2">
      <c r="A219" s="628" t="s">
        <v>5033</v>
      </c>
      <c r="B219" s="629">
        <v>146</v>
      </c>
      <c r="C219" s="630">
        <v>42.328767123287697</v>
      </c>
      <c r="D219" s="631">
        <v>145.37020547945201</v>
      </c>
      <c r="E219" s="631">
        <v>2.7138646444983898</v>
      </c>
      <c r="F219" s="631">
        <v>5.1577554528844098</v>
      </c>
      <c r="G219" s="632"/>
      <c r="H219" s="633">
        <v>373</v>
      </c>
      <c r="I219" s="630">
        <v>15.2332439678284</v>
      </c>
      <c r="J219" s="632">
        <v>147.43983914209099</v>
      </c>
      <c r="K219" s="631">
        <v>2.7691527753809102</v>
      </c>
      <c r="L219" s="634">
        <v>7.5539502285389197</v>
      </c>
      <c r="M219" s="635"/>
      <c r="N219" s="629">
        <v>157</v>
      </c>
      <c r="O219" s="630">
        <v>7.0063694267515899</v>
      </c>
      <c r="P219" s="632">
        <v>106.920636942675</v>
      </c>
      <c r="Q219" s="631">
        <v>2.8385095332721302</v>
      </c>
      <c r="R219" s="634">
        <v>8.5184024651235895</v>
      </c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25"/>
      <c r="AG219" s="626"/>
      <c r="AH219" s="172"/>
      <c r="AI219" s="627"/>
      <c r="AJ219" s="627"/>
      <c r="AK219" s="627"/>
      <c r="AL219" s="627"/>
      <c r="AM219" s="627"/>
      <c r="AN219" s="627"/>
      <c r="AO219" s="627"/>
      <c r="AP219" s="627"/>
      <c r="AQ219" s="627"/>
    </row>
    <row r="220" spans="1:43" ht="11.25" customHeight="1" x14ac:dyDescent="0.2">
      <c r="A220" s="628" t="s">
        <v>5034</v>
      </c>
      <c r="B220" s="629">
        <v>145</v>
      </c>
      <c r="C220" s="630">
        <v>42.524137931034481</v>
      </c>
      <c r="D220" s="631">
        <v>146.77889655172416</v>
      </c>
      <c r="E220" s="631">
        <v>2.7199895892141237</v>
      </c>
      <c r="F220" s="631">
        <v>5.0865129659281578</v>
      </c>
      <c r="G220" s="632"/>
      <c r="H220" s="633">
        <v>373</v>
      </c>
      <c r="I220" s="630">
        <v>15.276139410187668</v>
      </c>
      <c r="J220" s="632">
        <v>145.64096514745316</v>
      </c>
      <c r="K220" s="631">
        <v>2.7552643249790343</v>
      </c>
      <c r="L220" s="634">
        <v>7.2660957155147958</v>
      </c>
      <c r="M220" s="635"/>
      <c r="N220" s="629">
        <v>151</v>
      </c>
      <c r="O220" s="630">
        <v>6.9801324503311255</v>
      </c>
      <c r="P220" s="632">
        <v>109.73490066225166</v>
      </c>
      <c r="Q220" s="631">
        <v>2.6935323694976749</v>
      </c>
      <c r="R220" s="634">
        <v>8.4853538672047844</v>
      </c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  <c r="AE220" s="25"/>
      <c r="AG220" s="626"/>
      <c r="AH220" s="172"/>
      <c r="AI220" s="627"/>
      <c r="AJ220" s="627"/>
      <c r="AK220" s="627"/>
      <c r="AL220" s="627"/>
      <c r="AM220" s="627"/>
      <c r="AN220" s="627"/>
      <c r="AO220" s="627"/>
      <c r="AP220" s="627"/>
      <c r="AQ220" s="627"/>
    </row>
    <row r="221" spans="1:43" ht="11.25" customHeight="1" x14ac:dyDescent="0.2">
      <c r="A221" s="493" t="s">
        <v>5573</v>
      </c>
      <c r="B221" s="494">
        <v>146</v>
      </c>
      <c r="C221" s="495">
        <v>42.547945205479451</v>
      </c>
      <c r="D221" s="496">
        <v>154.59589041095899</v>
      </c>
      <c r="E221" s="496">
        <v>2.5986426913549141</v>
      </c>
      <c r="F221" s="496">
        <v>5.1405907054078783</v>
      </c>
      <c r="G221" s="543"/>
      <c r="H221" s="542">
        <v>377</v>
      </c>
      <c r="I221" s="495">
        <v>15.278514588859416</v>
      </c>
      <c r="J221" s="543">
        <v>153.48228116710871</v>
      </c>
      <c r="K221" s="496">
        <v>2.6688405782663862</v>
      </c>
      <c r="L221" s="555">
        <v>7.3336631538785149</v>
      </c>
      <c r="M221" s="469"/>
      <c r="N221" s="494">
        <v>163</v>
      </c>
      <c r="O221" s="495">
        <v>6.8159509202453989</v>
      </c>
      <c r="P221" s="543">
        <v>115.96447852760735</v>
      </c>
      <c r="Q221" s="496">
        <v>2.5062188758085919</v>
      </c>
      <c r="R221" s="555">
        <v>9.2622343889072489</v>
      </c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25"/>
      <c r="AG221" s="626"/>
      <c r="AH221" s="172"/>
      <c r="AI221" s="627"/>
      <c r="AJ221" s="627"/>
      <c r="AK221" s="627"/>
      <c r="AL221" s="627"/>
      <c r="AM221" s="627"/>
      <c r="AN221" s="627"/>
      <c r="AO221" s="627"/>
      <c r="AP221" s="627"/>
      <c r="AQ221" s="627"/>
    </row>
    <row r="222" spans="1:43" ht="11.25" customHeight="1" x14ac:dyDescent="0.2">
      <c r="A222" s="493" t="s">
        <v>5619</v>
      </c>
      <c r="B222" s="494">
        <f>'[2]All CCC'!B701</f>
        <v>146</v>
      </c>
      <c r="C222" s="495">
        <f>'[2]All CCC'!E701</f>
        <v>42.650684931506852</v>
      </c>
      <c r="D222" s="496">
        <f>'[2]All CCC'!I701</f>
        <v>160.58575342465761</v>
      </c>
      <c r="E222" s="496">
        <f>'[2]All CCC'!J701</f>
        <v>2.5411477878101159</v>
      </c>
      <c r="F222" s="496">
        <f>'[2]All CCC'!R701</f>
        <v>4.968987659972055</v>
      </c>
      <c r="G222" s="543"/>
      <c r="H222" s="542">
        <f>'[2]All CCC'!B702</f>
        <v>378</v>
      </c>
      <c r="I222" s="495">
        <f>'[2]All CCC'!E702</f>
        <v>15.399470899470899</v>
      </c>
      <c r="J222" s="543">
        <f>'[2]All CCC'!I702</f>
        <v>158.75280423280412</v>
      </c>
      <c r="K222" s="496">
        <f>'[2]All CCC'!J702</f>
        <v>2.6325611027767768</v>
      </c>
      <c r="L222" s="555">
        <f>'[2]All CCC'!R702</f>
        <v>7.2917188834146103</v>
      </c>
      <c r="M222" s="469"/>
      <c r="N222" s="494">
        <f>'[2]All CCC'!B703</f>
        <v>169</v>
      </c>
      <c r="O222" s="495">
        <f>'[2]All CCC'!E703</f>
        <v>6.8639053254437874</v>
      </c>
      <c r="P222" s="543">
        <f>'[2]All CCC'!I703</f>
        <v>114.59165680473367</v>
      </c>
      <c r="Q222" s="496">
        <f>'[2]All CCC'!J703</f>
        <v>2.6731866533167525</v>
      </c>
      <c r="R222" s="555">
        <f>'[2]All CCC'!R703</f>
        <v>9.3386384142989431</v>
      </c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  <c r="AE222" s="25"/>
      <c r="AG222" s="626"/>
      <c r="AH222" s="172"/>
      <c r="AI222" s="627"/>
      <c r="AJ222" s="627"/>
      <c r="AK222" s="627"/>
      <c r="AL222" s="627"/>
      <c r="AM222" s="627"/>
      <c r="AN222" s="627"/>
      <c r="AO222" s="627"/>
      <c r="AP222" s="627"/>
      <c r="AQ222" s="627"/>
    </row>
    <row r="223" spans="1:43" ht="11.25" customHeight="1" x14ac:dyDescent="0.2">
      <c r="A223" s="493" t="s">
        <v>5620</v>
      </c>
      <c r="B223" s="494">
        <v>146</v>
      </c>
      <c r="C223" s="495">
        <v>42.671232876712331</v>
      </c>
      <c r="D223" s="496">
        <v>151.46438356164387</v>
      </c>
      <c r="E223" s="496">
        <v>2.6678500102113873</v>
      </c>
      <c r="F223" s="496">
        <v>4.9544812749672964</v>
      </c>
      <c r="G223" s="543"/>
      <c r="H223" s="542">
        <v>379</v>
      </c>
      <c r="I223" s="495">
        <v>15.419525065963061</v>
      </c>
      <c r="J223" s="543">
        <v>148.69912928759894</v>
      </c>
      <c r="K223" s="496">
        <v>2.7719300314525168</v>
      </c>
      <c r="L223" s="555">
        <v>7.3058436790207182</v>
      </c>
      <c r="M223" s="469"/>
      <c r="N223" s="494">
        <v>181</v>
      </c>
      <c r="O223" s="495">
        <v>6.7900552486187848</v>
      </c>
      <c r="P223" s="543">
        <v>110.53375690607731</v>
      </c>
      <c r="Q223" s="496">
        <v>2.772870127447657</v>
      </c>
      <c r="R223" s="555">
        <v>9.4175571955237949</v>
      </c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  <c r="AE223" s="25"/>
      <c r="AG223" s="626"/>
      <c r="AH223" s="172"/>
      <c r="AI223" s="627"/>
      <c r="AJ223" s="627"/>
      <c r="AK223" s="627"/>
      <c r="AL223" s="627"/>
      <c r="AM223" s="627"/>
      <c r="AN223" s="627"/>
      <c r="AO223" s="627"/>
      <c r="AP223" s="627"/>
      <c r="AQ223" s="627"/>
    </row>
    <row r="224" spans="1:43" ht="11.25" customHeight="1" x14ac:dyDescent="0.2">
      <c r="A224" s="493" t="s">
        <v>5645</v>
      </c>
      <c r="B224" s="494">
        <v>146</v>
      </c>
      <c r="C224" s="495">
        <v>42.760273972602739</v>
      </c>
      <c r="D224" s="496">
        <v>157.2933561643836</v>
      </c>
      <c r="E224" s="496">
        <v>2.607763423330959</v>
      </c>
      <c r="F224" s="496">
        <v>4.8908311854040676</v>
      </c>
      <c r="G224" s="543"/>
      <c r="H224" s="542">
        <v>379</v>
      </c>
      <c r="I224" s="495">
        <v>15.485488126649077</v>
      </c>
      <c r="J224" s="543">
        <v>158.61131926121359</v>
      </c>
      <c r="K224" s="496">
        <v>2.6456009193270016</v>
      </c>
      <c r="L224" s="555">
        <v>7.3230270817478278</v>
      </c>
      <c r="M224" s="469"/>
      <c r="N224" s="494">
        <v>186</v>
      </c>
      <c r="O224" s="495">
        <v>6.82258064516129</v>
      </c>
      <c r="P224" s="543">
        <v>120.39951612903236</v>
      </c>
      <c r="Q224" s="496">
        <v>2.5854276139711287</v>
      </c>
      <c r="R224" s="555">
        <v>9.4064714019572904</v>
      </c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25"/>
      <c r="AG224" s="626"/>
      <c r="AH224" s="172"/>
      <c r="AI224" s="627"/>
      <c r="AJ224" s="627"/>
      <c r="AK224" s="627"/>
      <c r="AL224" s="627"/>
      <c r="AM224" s="627"/>
      <c r="AN224" s="627"/>
      <c r="AO224" s="627"/>
      <c r="AP224" s="627"/>
      <c r="AQ224" s="627"/>
    </row>
    <row r="225" spans="1:50" ht="11.25" customHeight="1" x14ac:dyDescent="0.2">
      <c r="A225" s="493" t="s">
        <v>5646</v>
      </c>
      <c r="B225" s="494">
        <v>146</v>
      </c>
      <c r="C225" s="495">
        <v>42.849315068493148</v>
      </c>
      <c r="D225" s="496">
        <v>155.34075342465758</v>
      </c>
      <c r="E225" s="496">
        <v>2.6309812137298807</v>
      </c>
      <c r="F225" s="496">
        <v>4.8339423691936281</v>
      </c>
      <c r="G225" s="543"/>
      <c r="H225" s="542">
        <v>380</v>
      </c>
      <c r="I225" s="495">
        <v>15.486842105263158</v>
      </c>
      <c r="J225" s="543">
        <v>160.37576315789485</v>
      </c>
      <c r="K225" s="496">
        <v>2.6432924966861067</v>
      </c>
      <c r="L225" s="555">
        <v>7.3457031550054834</v>
      </c>
      <c r="M225" s="469"/>
      <c r="N225" s="494">
        <v>192</v>
      </c>
      <c r="O225" s="495">
        <v>6.71875</v>
      </c>
      <c r="P225" s="543">
        <v>117.43963541666665</v>
      </c>
      <c r="Q225" s="496">
        <v>2.6818689279690862</v>
      </c>
      <c r="R225" s="555">
        <v>9.2975744618764704</v>
      </c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25"/>
      <c r="AG225" s="626"/>
      <c r="AH225" s="172"/>
      <c r="AI225" s="627"/>
      <c r="AJ225" s="627"/>
      <c r="AK225" s="627"/>
      <c r="AL225" s="627"/>
      <c r="AM225" s="627"/>
      <c r="AN225" s="627"/>
      <c r="AO225" s="627"/>
      <c r="AP225" s="627"/>
      <c r="AQ225" s="627"/>
    </row>
    <row r="226" spans="1:50" ht="11.25" customHeight="1" x14ac:dyDescent="0.2">
      <c r="A226" s="493" t="s">
        <v>5646</v>
      </c>
      <c r="B226" s="494">
        <f>'All CCC'!B737</f>
        <v>147</v>
      </c>
      <c r="C226" s="495">
        <f>'All CCC'!E737</f>
        <v>42.870748299319729</v>
      </c>
      <c r="D226" s="496">
        <f>'All CCC'!I737</f>
        <v>163.1678231292517</v>
      </c>
      <c r="E226" s="496">
        <f>'All CCC'!J737</f>
        <v>2.5982396938564585</v>
      </c>
      <c r="F226" s="496">
        <f>'All CCC'!R737</f>
        <v>5.0529517898236822</v>
      </c>
      <c r="G226" s="543"/>
      <c r="H226" s="542">
        <f>'All CCC'!B738</f>
        <v>380</v>
      </c>
      <c r="I226" s="495">
        <f>'All CCC'!E738</f>
        <v>15.544736842105262</v>
      </c>
      <c r="J226" s="543">
        <f>'All CCC'!I738</f>
        <v>161.79028947368425</v>
      </c>
      <c r="K226" s="496">
        <f>'All CCC'!J738</f>
        <v>2.5195886914810659</v>
      </c>
      <c r="L226" s="555">
        <f>'All CCC'!R738</f>
        <v>7.448661945042212</v>
      </c>
      <c r="M226" s="469"/>
      <c r="N226" s="494">
        <f>'All CCC'!B739</f>
        <v>202</v>
      </c>
      <c r="O226" s="495">
        <f>'All CCC'!E739</f>
        <v>6.6138613861386135</v>
      </c>
      <c r="P226" s="543">
        <f>'All CCC'!I739</f>
        <v>119.10504950495051</v>
      </c>
      <c r="Q226" s="496">
        <f>'All CCC'!J739</f>
        <v>2.5625716113218839</v>
      </c>
      <c r="R226" s="555">
        <f>'All CCC'!R739</f>
        <v>9.4647084693858456</v>
      </c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25"/>
      <c r="AG226" s="25"/>
      <c r="AH226" s="25"/>
      <c r="AI226" s="25"/>
      <c r="AJ226" s="25"/>
      <c r="AK226" s="25"/>
      <c r="AL226" s="25"/>
      <c r="AM226" s="25"/>
      <c r="AN226" s="25"/>
      <c r="AO226" s="25"/>
    </row>
    <row r="227" spans="1:50" ht="11.25" customHeight="1" x14ac:dyDescent="0.2">
      <c r="A227" s="25"/>
      <c r="B227" s="25"/>
      <c r="C227" s="617"/>
      <c r="D227" s="316"/>
      <c r="E227" s="316"/>
      <c r="F227" s="316"/>
      <c r="G227" s="316"/>
      <c r="H227" s="25"/>
      <c r="I227" s="617"/>
      <c r="J227" s="316"/>
      <c r="K227" s="316"/>
      <c r="L227" s="316"/>
      <c r="M227" s="25"/>
      <c r="N227" s="25"/>
      <c r="O227" s="25"/>
      <c r="P227" s="25"/>
      <c r="Q227" s="25"/>
      <c r="R227" s="2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25"/>
      <c r="AG227" s="25"/>
      <c r="AH227" s="25"/>
      <c r="AI227" s="25"/>
      <c r="AJ227" s="25"/>
      <c r="AK227" s="25"/>
      <c r="AL227" s="25"/>
      <c r="AM227" s="25"/>
      <c r="AN227" s="25"/>
      <c r="AO227" s="25"/>
    </row>
    <row r="228" spans="1:50" ht="11.25" customHeight="1" x14ac:dyDescent="0.2">
      <c r="A228" s="25"/>
      <c r="B228" s="25"/>
      <c r="C228" s="534"/>
      <c r="D228" s="534"/>
      <c r="E228" s="534"/>
      <c r="F228" s="534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25"/>
      <c r="AG228" s="25"/>
      <c r="AH228" s="25"/>
      <c r="AI228" s="25"/>
      <c r="AJ228" s="25"/>
      <c r="AK228" s="25"/>
      <c r="AL228" s="25"/>
      <c r="AM228" s="25"/>
      <c r="AN228" s="25"/>
      <c r="AO228" s="25"/>
    </row>
    <row r="229" spans="1:50" ht="11.25" customHeight="1" x14ac:dyDescent="0.2">
      <c r="A229" s="25"/>
      <c r="B229" s="25"/>
      <c r="C229" s="534"/>
      <c r="D229" s="534"/>
      <c r="E229" s="534"/>
      <c r="F229" s="534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25"/>
      <c r="AG229" s="25"/>
      <c r="AH229" s="25"/>
      <c r="AI229" s="25"/>
      <c r="AJ229" s="25"/>
      <c r="AK229" s="25"/>
      <c r="AL229" s="25"/>
      <c r="AM229" s="25"/>
      <c r="AN229" s="25"/>
      <c r="AO229" s="25"/>
    </row>
    <row r="230" spans="1:50" ht="11.25" customHeight="1" x14ac:dyDescent="0.2">
      <c r="A230" s="25"/>
      <c r="B230" s="25"/>
      <c r="C230" s="534"/>
      <c r="D230" s="534"/>
      <c r="E230" s="534"/>
      <c r="F230" s="534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25"/>
      <c r="AG230" s="25"/>
      <c r="AH230" s="25"/>
      <c r="AI230" s="25"/>
      <c r="AJ230" s="25"/>
      <c r="AK230" s="25"/>
      <c r="AL230" s="25"/>
      <c r="AM230" s="25"/>
      <c r="AN230" s="25"/>
      <c r="AO230" s="25"/>
    </row>
    <row r="231" spans="1:50" ht="10.5" customHeight="1" x14ac:dyDescent="0.2">
      <c r="A231" s="25"/>
      <c r="B231" s="644"/>
      <c r="C231" s="1"/>
      <c r="D231" s="1"/>
      <c r="E231" s="66"/>
      <c r="F231" s="66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25"/>
      <c r="AG231" s="25"/>
      <c r="AH231" s="25"/>
      <c r="AI231" s="25"/>
      <c r="AJ231" s="25"/>
      <c r="AK231" s="25"/>
      <c r="AL231" s="25"/>
      <c r="AM231" s="25"/>
      <c r="AN231" s="25"/>
      <c r="AO231" s="25"/>
    </row>
    <row r="232" spans="1:50" ht="10.5" customHeight="1" x14ac:dyDescent="0.2">
      <c r="A232" s="645"/>
      <c r="B232" s="25"/>
      <c r="C232" s="63"/>
      <c r="D232" s="63"/>
      <c r="E232" s="63"/>
      <c r="F232" s="534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25"/>
      <c r="AG232" s="25"/>
      <c r="AH232" s="25"/>
      <c r="AI232" s="25"/>
      <c r="AJ232" s="25"/>
      <c r="AK232" s="25"/>
      <c r="AL232" s="25"/>
      <c r="AM232" s="25"/>
      <c r="AN232" s="25"/>
      <c r="AO232" s="25"/>
    </row>
    <row r="233" spans="1:50" ht="10.5" customHeight="1" x14ac:dyDescent="0.2">
      <c r="A233" s="25"/>
      <c r="B233" s="25"/>
      <c r="C233" s="63"/>
      <c r="D233" s="63"/>
      <c r="E233" s="63"/>
      <c r="F233" s="63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25"/>
      <c r="AG233" s="25"/>
      <c r="AH233" s="25"/>
      <c r="AI233" s="25"/>
      <c r="AJ233" s="25"/>
      <c r="AK233" s="25"/>
      <c r="AL233" s="25"/>
      <c r="AM233" s="25"/>
      <c r="AN233" s="25"/>
      <c r="AO233" s="25"/>
    </row>
    <row r="234" spans="1:50" ht="10.5" customHeight="1" x14ac:dyDescent="0.2">
      <c r="A234" s="25"/>
      <c r="B234" s="25"/>
      <c r="C234" s="63"/>
      <c r="D234" s="63"/>
      <c r="E234" s="63"/>
      <c r="F234" s="63"/>
      <c r="G234" s="25"/>
      <c r="H234" s="541" t="s">
        <v>4795</v>
      </c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25"/>
      <c r="AG234" s="25"/>
      <c r="AH234" s="25"/>
      <c r="AI234" s="63"/>
      <c r="AJ234" s="63"/>
      <c r="AK234" s="63"/>
      <c r="AL234" s="63"/>
      <c r="AM234" s="25"/>
      <c r="AN234" s="541" t="s">
        <v>4795</v>
      </c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</row>
    <row r="235" spans="1:50" ht="11.25" customHeight="1" x14ac:dyDescent="0.2"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  <c r="AE235" s="25"/>
    </row>
    <row r="236" spans="1:50" x14ac:dyDescent="0.2"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25"/>
    </row>
    <row r="237" spans="1:50" x14ac:dyDescent="0.2"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25"/>
    </row>
    <row r="238" spans="1:50" x14ac:dyDescent="0.2"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25"/>
    </row>
    <row r="239" spans="1:50" x14ac:dyDescent="0.2"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25"/>
    </row>
    <row r="240" spans="1:50" x14ac:dyDescent="0.2"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  <c r="AE240" s="25"/>
    </row>
    <row r="241" spans="20:31" x14ac:dyDescent="0.2"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25"/>
    </row>
    <row r="242" spans="20:31" x14ac:dyDescent="0.2"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  <c r="AE242" s="25"/>
    </row>
    <row r="243" spans="20:31" x14ac:dyDescent="0.2"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  <c r="AE243" s="25"/>
    </row>
    <row r="244" spans="20:31" x14ac:dyDescent="0.2"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  <c r="AE244" s="25"/>
    </row>
    <row r="245" spans="20:31" x14ac:dyDescent="0.2"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25"/>
    </row>
    <row r="246" spans="20:31" x14ac:dyDescent="0.2"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  <c r="AE246" s="25"/>
    </row>
    <row r="247" spans="20:31" x14ac:dyDescent="0.2"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  <c r="AE247" s="25"/>
    </row>
    <row r="248" spans="20:31" x14ac:dyDescent="0.2"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25"/>
    </row>
    <row r="249" spans="20:31" x14ac:dyDescent="0.2"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  <c r="AE249" s="25"/>
    </row>
    <row r="250" spans="20:31" x14ac:dyDescent="0.2"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25"/>
    </row>
    <row r="251" spans="20:31" x14ac:dyDescent="0.2"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  <c r="AE251" s="25"/>
    </row>
    <row r="252" spans="20:31" x14ac:dyDescent="0.2"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25"/>
    </row>
    <row r="253" spans="20:31" x14ac:dyDescent="0.2"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25"/>
    </row>
    <row r="254" spans="20:31" x14ac:dyDescent="0.2"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25"/>
    </row>
    <row r="255" spans="20:31" x14ac:dyDescent="0.2"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  <c r="AE255" s="25"/>
    </row>
    <row r="256" spans="20:31" x14ac:dyDescent="0.2"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25"/>
    </row>
    <row r="257" spans="20:31" x14ac:dyDescent="0.2"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  <c r="AE257" s="25"/>
    </row>
    <row r="258" spans="20:31" x14ac:dyDescent="0.2"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  <c r="AE258" s="25"/>
    </row>
    <row r="259" spans="20:31" x14ac:dyDescent="0.2"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25"/>
    </row>
    <row r="260" spans="20:31" x14ac:dyDescent="0.2"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  <c r="AE260" s="25"/>
    </row>
    <row r="261" spans="20:31" x14ac:dyDescent="0.2"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  <c r="AE261" s="25"/>
    </row>
    <row r="262" spans="20:31" x14ac:dyDescent="0.2"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25"/>
    </row>
    <row r="263" spans="20:31" x14ac:dyDescent="0.2"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25"/>
    </row>
    <row r="264" spans="20:31" x14ac:dyDescent="0.2"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25"/>
    </row>
    <row r="265" spans="20:31" x14ac:dyDescent="0.2"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  <c r="AE265" s="25"/>
    </row>
    <row r="266" spans="20:31" x14ac:dyDescent="0.2"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  <c r="AE266" s="25"/>
    </row>
    <row r="267" spans="20:31" x14ac:dyDescent="0.2"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  <c r="AE267" s="25"/>
    </row>
    <row r="268" spans="20:31" x14ac:dyDescent="0.2"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  <c r="AE268" s="25"/>
    </row>
    <row r="269" spans="20:31" x14ac:dyDescent="0.2"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  <c r="AE269" s="25"/>
    </row>
    <row r="270" spans="20:31" x14ac:dyDescent="0.2"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25"/>
    </row>
    <row r="271" spans="20:31" x14ac:dyDescent="0.2"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  <c r="AE271" s="25"/>
    </row>
    <row r="272" spans="20:31" x14ac:dyDescent="0.2"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  <c r="AE272" s="25"/>
    </row>
    <row r="273" spans="20:31" x14ac:dyDescent="0.2"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  <c r="AE273" s="25"/>
    </row>
    <row r="274" spans="20:31" x14ac:dyDescent="0.2"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25"/>
    </row>
    <row r="275" spans="20:31" x14ac:dyDescent="0.2"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  <c r="AE275" s="25"/>
    </row>
    <row r="276" spans="20:31" x14ac:dyDescent="0.2"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  <c r="AE276" s="25"/>
    </row>
    <row r="277" spans="20:31" x14ac:dyDescent="0.2"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  <c r="AE277" s="25"/>
    </row>
    <row r="278" spans="20:31" x14ac:dyDescent="0.2"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  <c r="AE278" s="25"/>
    </row>
    <row r="279" spans="20:31" x14ac:dyDescent="0.2"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  <c r="AE279" s="25"/>
    </row>
    <row r="280" spans="20:31" x14ac:dyDescent="0.2"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  <c r="AE280" s="25"/>
    </row>
    <row r="281" spans="20:31" x14ac:dyDescent="0.2"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  <c r="AE281" s="25"/>
    </row>
    <row r="282" spans="20:31" x14ac:dyDescent="0.2"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  <c r="AE282" s="25"/>
    </row>
    <row r="283" spans="20:31" x14ac:dyDescent="0.2"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  <c r="AE283" s="25"/>
    </row>
    <row r="284" spans="20:31" x14ac:dyDescent="0.2"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  <c r="AE284" s="25"/>
    </row>
    <row r="285" spans="20:31" x14ac:dyDescent="0.2"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  <c r="AE285" s="25"/>
    </row>
    <row r="286" spans="20:31" x14ac:dyDescent="0.2"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  <c r="AE286" s="25"/>
    </row>
    <row r="287" spans="20:31" x14ac:dyDescent="0.2"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  <c r="AE287" s="25"/>
    </row>
    <row r="288" spans="20:31" x14ac:dyDescent="0.2"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  <c r="AE288" s="25"/>
    </row>
    <row r="289" spans="20:31" x14ac:dyDescent="0.2"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  <c r="AE289" s="25"/>
    </row>
    <row r="290" spans="20:31" x14ac:dyDescent="0.2"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  <c r="AE290" s="25"/>
    </row>
    <row r="291" spans="20:31" x14ac:dyDescent="0.2"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  <c r="AE291" s="25"/>
    </row>
    <row r="292" spans="20:31" x14ac:dyDescent="0.2"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25"/>
    </row>
    <row r="293" spans="20:31" x14ac:dyDescent="0.2"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  <c r="AE293" s="25"/>
    </row>
    <row r="294" spans="20:31" x14ac:dyDescent="0.2"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  <c r="AE294" s="25"/>
    </row>
    <row r="295" spans="20:31" x14ac:dyDescent="0.2"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  <c r="AE295" s="25"/>
    </row>
    <row r="296" spans="20:31" x14ac:dyDescent="0.2"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  <c r="AE296" s="25"/>
    </row>
    <row r="297" spans="20:31" x14ac:dyDescent="0.2"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  <c r="AE297" s="25"/>
    </row>
    <row r="298" spans="20:31" x14ac:dyDescent="0.2"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  <c r="AE298" s="25"/>
    </row>
    <row r="299" spans="20:31" x14ac:dyDescent="0.2"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  <c r="AE299" s="25"/>
    </row>
    <row r="300" spans="20:31" x14ac:dyDescent="0.2"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  <c r="AE300" s="25"/>
    </row>
    <row r="301" spans="20:31" x14ac:dyDescent="0.2"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  <c r="AE301" s="25"/>
    </row>
    <row r="302" spans="20:31" x14ac:dyDescent="0.2"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  <c r="AE302" s="25"/>
    </row>
    <row r="303" spans="20:31" x14ac:dyDescent="0.2"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  <c r="AE303" s="25"/>
    </row>
    <row r="304" spans="20:31" x14ac:dyDescent="0.2"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  <c r="AE304" s="25"/>
    </row>
    <row r="305" spans="20:31" x14ac:dyDescent="0.2"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  <c r="AE305" s="25"/>
    </row>
    <row r="306" spans="20:31" x14ac:dyDescent="0.2"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  <c r="AE306" s="25"/>
    </row>
    <row r="307" spans="20:31" x14ac:dyDescent="0.2"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  <c r="AE307" s="25"/>
    </row>
    <row r="308" spans="20:31" x14ac:dyDescent="0.2"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  <c r="AE308" s="25"/>
    </row>
    <row r="309" spans="20:31" x14ac:dyDescent="0.2"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  <c r="AE309" s="25"/>
    </row>
    <row r="310" spans="20:31" x14ac:dyDescent="0.2"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  <c r="AE310" s="25"/>
    </row>
    <row r="311" spans="20:31" x14ac:dyDescent="0.2"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  <c r="AE311" s="25"/>
    </row>
    <row r="312" spans="20:31" x14ac:dyDescent="0.2"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  <c r="AE312" s="25"/>
    </row>
    <row r="313" spans="20:31" x14ac:dyDescent="0.2"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  <c r="AE313" s="25"/>
    </row>
    <row r="314" spans="20:31" x14ac:dyDescent="0.2"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  <c r="AE314" s="25"/>
    </row>
    <row r="315" spans="20:31" x14ac:dyDescent="0.2"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  <c r="AE315" s="25"/>
    </row>
    <row r="316" spans="20:31" x14ac:dyDescent="0.2"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  <c r="AE316" s="25"/>
    </row>
    <row r="317" spans="20:31" x14ac:dyDescent="0.2"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  <c r="AE317" s="25"/>
    </row>
    <row r="318" spans="20:31" x14ac:dyDescent="0.2"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  <c r="AE318" s="25"/>
    </row>
    <row r="319" spans="20:31" x14ac:dyDescent="0.2"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  <c r="AE319" s="25"/>
    </row>
    <row r="320" spans="20:31" x14ac:dyDescent="0.2"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  <c r="AE320" s="25"/>
    </row>
    <row r="321" spans="20:31" x14ac:dyDescent="0.2"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  <c r="AE321" s="25"/>
    </row>
    <row r="322" spans="20:31" x14ac:dyDescent="0.2"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  <c r="AE322" s="25"/>
    </row>
    <row r="323" spans="20:31" x14ac:dyDescent="0.2"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</row>
    <row r="324" spans="20:31" x14ac:dyDescent="0.2"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</row>
    <row r="325" spans="20:31" x14ac:dyDescent="0.2"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</row>
    <row r="326" spans="20:31" x14ac:dyDescent="0.2"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</row>
    <row r="327" spans="20:31" x14ac:dyDescent="0.2"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</row>
    <row r="328" spans="20:31" x14ac:dyDescent="0.2"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</row>
    <row r="329" spans="20:31" x14ac:dyDescent="0.2"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</row>
    <row r="330" spans="20:31" x14ac:dyDescent="0.2"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</row>
    <row r="331" spans="20:31" x14ac:dyDescent="0.2"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</row>
    <row r="332" spans="20:31" x14ac:dyDescent="0.2"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</row>
    <row r="333" spans="20:31" x14ac:dyDescent="0.2"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</row>
    <row r="334" spans="20:31" x14ac:dyDescent="0.2"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</row>
    <row r="335" spans="20:31" x14ac:dyDescent="0.2"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</row>
    <row r="336" spans="20:31" x14ac:dyDescent="0.2"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</row>
    <row r="337" spans="20:31" x14ac:dyDescent="0.2"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</row>
    <row r="338" spans="20:31" x14ac:dyDescent="0.2"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</row>
    <row r="339" spans="20:31" x14ac:dyDescent="0.2"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</row>
    <row r="340" spans="20:31" x14ac:dyDescent="0.2"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</row>
    <row r="341" spans="20:31" x14ac:dyDescent="0.2"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</row>
    <row r="342" spans="20:31" x14ac:dyDescent="0.2"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</row>
    <row r="343" spans="20:31" x14ac:dyDescent="0.2"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</row>
    <row r="344" spans="20:31" x14ac:dyDescent="0.2"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</row>
    <row r="345" spans="20:31" x14ac:dyDescent="0.2"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</row>
    <row r="346" spans="20:31" x14ac:dyDescent="0.2"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</row>
    <row r="347" spans="20:31" x14ac:dyDescent="0.2"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</row>
    <row r="348" spans="20:31" x14ac:dyDescent="0.2"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</row>
    <row r="349" spans="20:31" x14ac:dyDescent="0.2"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</row>
    <row r="350" spans="20:31" x14ac:dyDescent="0.2"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</row>
    <row r="351" spans="20:31" x14ac:dyDescent="0.2"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</row>
    <row r="352" spans="20:31" x14ac:dyDescent="0.2"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</row>
    <row r="353" spans="20:31" x14ac:dyDescent="0.2"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</row>
    <row r="354" spans="20:31" x14ac:dyDescent="0.2"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</row>
    <row r="355" spans="20:31" x14ac:dyDescent="0.2"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</row>
    <row r="356" spans="20:31" x14ac:dyDescent="0.2"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</row>
    <row r="357" spans="20:31" x14ac:dyDescent="0.2"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</row>
    <row r="358" spans="20:31" x14ac:dyDescent="0.2"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</row>
    <row r="359" spans="20:31" x14ac:dyDescent="0.2"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</row>
    <row r="360" spans="20:31" x14ac:dyDescent="0.2"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</row>
    <row r="361" spans="20:31" x14ac:dyDescent="0.2"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</row>
    <row r="362" spans="20:31" x14ac:dyDescent="0.2"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</row>
    <row r="363" spans="20:31" x14ac:dyDescent="0.2"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</row>
    <row r="364" spans="20:31" x14ac:dyDescent="0.2"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</row>
    <row r="365" spans="20:31" x14ac:dyDescent="0.2"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</row>
    <row r="366" spans="20:31" x14ac:dyDescent="0.2"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</row>
    <row r="367" spans="20:31" x14ac:dyDescent="0.2"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</row>
    <row r="368" spans="20:31" x14ac:dyDescent="0.2"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</row>
    <row r="644" spans="2:2" x14ac:dyDescent="0.2">
      <c r="B644" s="13"/>
    </row>
    <row r="645" spans="2:2" x14ac:dyDescent="0.2">
      <c r="B645" s="13"/>
    </row>
    <row r="646" spans="2:2" x14ac:dyDescent="0.2">
      <c r="B646" s="13"/>
    </row>
    <row r="647" spans="2:2" x14ac:dyDescent="0.2">
      <c r="B647" s="13"/>
    </row>
    <row r="648" spans="2:2" x14ac:dyDescent="0.2">
      <c r="B648" s="13"/>
    </row>
    <row r="649" spans="2:2" x14ac:dyDescent="0.2">
      <c r="B649" s="13"/>
    </row>
    <row r="650" spans="2:2" x14ac:dyDescent="0.2">
      <c r="B650" s="13"/>
    </row>
    <row r="651" spans="2:2" x14ac:dyDescent="0.2">
      <c r="B651" s="13"/>
    </row>
    <row r="652" spans="2:2" x14ac:dyDescent="0.2">
      <c r="B652" s="13"/>
    </row>
    <row r="653" spans="2:2" x14ac:dyDescent="0.2">
      <c r="B653" s="13"/>
    </row>
    <row r="654" spans="2:2" x14ac:dyDescent="0.2">
      <c r="B654" s="13"/>
    </row>
    <row r="655" spans="2:2" x14ac:dyDescent="0.2">
      <c r="B655" s="13"/>
    </row>
    <row r="656" spans="2:2" x14ac:dyDescent="0.2">
      <c r="B656" s="13"/>
    </row>
    <row r="657" spans="2:2" x14ac:dyDescent="0.2">
      <c r="B657" s="13"/>
    </row>
    <row r="658" spans="2:2" x14ac:dyDescent="0.2">
      <c r="B658" s="13"/>
    </row>
    <row r="659" spans="2:2" x14ac:dyDescent="0.2">
      <c r="B659" s="13"/>
    </row>
    <row r="660" spans="2:2" x14ac:dyDescent="0.2">
      <c r="B660" s="13"/>
    </row>
    <row r="661" spans="2:2" x14ac:dyDescent="0.2">
      <c r="B661" s="13"/>
    </row>
  </sheetData>
  <sortState xmlns:xlrd2="http://schemas.microsoft.com/office/spreadsheetml/2017/richdata2" ref="U59:V64">
    <sortCondition ref="U59:U64"/>
  </sortState>
  <conditionalFormatting sqref="W53">
    <cfRule type="cellIs" dxfId="1" priority="2" operator="lessThan">
      <formula>2</formula>
    </cfRule>
  </conditionalFormatting>
  <hyperlinks>
    <hyperlink ref="AJ84" r:id="rId1" xr:uid="{00000000-0004-0000-0800-000000000000}"/>
  </hyperlinks>
  <pageMargins left="0.74791666666666701" right="0.74791666666666701" top="0.45972222222222198" bottom="0.4201388888888890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</vt:i4>
      </vt:variant>
    </vt:vector>
  </HeadingPairs>
  <TitlesOfParts>
    <vt:vector size="31" baseType="lpstr">
      <vt:lpstr>Title</vt:lpstr>
      <vt:lpstr>Champions</vt:lpstr>
      <vt:lpstr>Contenders</vt:lpstr>
      <vt:lpstr>Challengers</vt:lpstr>
      <vt:lpstr>All CCC</vt:lpstr>
      <vt:lpstr>Historical</vt:lpstr>
      <vt:lpstr>WatchList</vt:lpstr>
      <vt:lpstr>Changes</vt:lpstr>
      <vt:lpstr>Summary</vt:lpstr>
      <vt:lpstr>Revisions</vt:lpstr>
      <vt:lpstr>Notes</vt:lpstr>
      <vt:lpstr>WatchList!ChampsData</vt:lpstr>
      <vt:lpstr>Champions!DataAll</vt:lpstr>
      <vt:lpstr>Contenders!DataAll</vt:lpstr>
      <vt:lpstr>Historical!DataAll</vt:lpstr>
      <vt:lpstr>DataAll</vt:lpstr>
      <vt:lpstr>Deletions</vt:lpstr>
      <vt:lpstr>FrozenAngels</vt:lpstr>
      <vt:lpstr>Changes!Print_Area</vt:lpstr>
      <vt:lpstr>Notes!Print_Area</vt:lpstr>
      <vt:lpstr>Revisions!Print_Area</vt:lpstr>
      <vt:lpstr>Summary!Print_Area</vt:lpstr>
      <vt:lpstr>'All CCC'!Print_Titles</vt:lpstr>
      <vt:lpstr>Challengers!Print_Titles</vt:lpstr>
      <vt:lpstr>Champions!Print_Titles</vt:lpstr>
      <vt:lpstr>Contenders!Print_Titles</vt:lpstr>
      <vt:lpstr>Historical!Print_Titles</vt:lpstr>
      <vt:lpstr>Revisions!Print_Titles</vt:lpstr>
      <vt:lpstr>Summary!Print_Titles</vt:lpstr>
      <vt:lpstr>WatchList!Print_Titles</vt:lpstr>
      <vt:lpstr>WatchList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dfish</dc:creator>
  <dc:description/>
  <cp:lastModifiedBy>Justin Law</cp:lastModifiedBy>
  <cp:revision>6</cp:revision>
  <cp:lastPrinted>2026-07-31T21:38:16Z</cp:lastPrinted>
  <dcterms:created xsi:type="dcterms:W3CDTF">2017-12-12T17:34:52Z</dcterms:created>
  <dcterms:modified xsi:type="dcterms:W3CDTF">2026-07-31T21:38:39Z</dcterms:modified>
  <dc:language>en-US</dc:language>
</cp:coreProperties>
</file>